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1.xml" ContentType="application/vnd.openxmlformats-officedocument.spreadsheetml.comments+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1152" yWindow="1152" windowWidth="21600" windowHeight="11208" tabRatio="727" firstSheet="0" activeTab="4" autoFilterDateGrouping="1"/>
  </bookViews>
  <sheets>
    <sheet xmlns:r="http://schemas.openxmlformats.org/officeDocument/2006/relationships" name="Info" sheetId="1" state="visible" r:id="rId1"/>
    <sheet xmlns:r="http://schemas.openxmlformats.org/officeDocument/2006/relationships" name="BOM breakdown" sheetId="2" state="visible" r:id="rId2"/>
    <sheet xmlns:r="http://schemas.openxmlformats.org/officeDocument/2006/relationships" name="misc" sheetId="3" state="visible" r:id="rId3"/>
    <sheet xmlns:r="http://schemas.openxmlformats.org/officeDocument/2006/relationships" name="BareShaftPumps" sheetId="4" state="visible" r:id="rId4"/>
    <sheet xmlns:r="http://schemas.openxmlformats.org/officeDocument/2006/relationships" name="Case" sheetId="5" state="visible" r:id="rId5"/>
    <sheet xmlns:r="http://schemas.openxmlformats.org/officeDocument/2006/relationships" name="Hardware" sheetId="6" state="visible" r:id="rId6"/>
    <sheet xmlns:r="http://schemas.openxmlformats.org/officeDocument/2006/relationships" name="Impeller" sheetId="7" state="visible" r:id="rId7"/>
    <sheet xmlns:r="http://schemas.openxmlformats.org/officeDocument/2006/relationships" name="Wear Rings" sheetId="8" state="visible" r:id="rId8"/>
    <sheet xmlns:r="http://schemas.openxmlformats.org/officeDocument/2006/relationships" name="Shaft" sheetId="9" state="visible" r:id="rId9"/>
    <sheet xmlns:r="http://schemas.openxmlformats.org/officeDocument/2006/relationships" name="Insert" sheetId="10" state="visible" r:id="rId10"/>
    <sheet xmlns:r="http://schemas.openxmlformats.org/officeDocument/2006/relationships" name="Seals" sheetId="11" state="visible" r:id="rId11"/>
    <sheet xmlns:r="http://schemas.openxmlformats.org/officeDocument/2006/relationships" name="Bases" sheetId="12" state="visible" r:id="rId12"/>
    <sheet xmlns:r="http://schemas.openxmlformats.org/officeDocument/2006/relationships" name="Sleeves" sheetId="13" state="visible" r:id="rId13"/>
    <sheet xmlns:r="http://schemas.openxmlformats.org/officeDocument/2006/relationships" name="Couplings" sheetId="14" state="visible" r:id="rId14"/>
    <sheet xmlns:r="http://schemas.openxmlformats.org/officeDocument/2006/relationships" name="Recirc" sheetId="15" state="visible" r:id="rId15"/>
    <sheet xmlns:r="http://schemas.openxmlformats.org/officeDocument/2006/relationships" name="Drip Pans" sheetId="16" state="visible" r:id="rId16"/>
    <sheet xmlns:r="http://schemas.openxmlformats.org/officeDocument/2006/relationships" name="PkgGland" sheetId="17" state="visible" r:id="rId17"/>
    <sheet xmlns:r="http://schemas.openxmlformats.org/officeDocument/2006/relationships" name="LanternRing" sheetId="18" state="visible" r:id="rId18"/>
    <sheet xmlns:r="http://schemas.openxmlformats.org/officeDocument/2006/relationships" name="DefaultCoupling" sheetId="19" state="visible" r:id="rId19"/>
    <sheet xmlns:r="http://schemas.openxmlformats.org/officeDocument/2006/relationships" name="CaseModified" sheetId="20" state="visible" r:id="rId20"/>
  </sheets>
  <definedNames>
    <definedName name="_xlnm._FilterDatabase" localSheetId="3" hidden="1">'BareShaftPumps'!$B$6:$K$51</definedName>
    <definedName name="_xlnm._FilterDatabase" localSheetId="4" hidden="1">'Case'!$B$6:$N$736</definedName>
    <definedName name="_xlnm.Print_Area" localSheetId="4">'Case'!$F$6:$O$30</definedName>
    <definedName name="_xlnm._FilterDatabase" localSheetId="5" hidden="1">'Hardware'!$A$6:$Q$222</definedName>
    <definedName name="_xlnm.Print_Area" localSheetId="5">'Hardware'!$B$2:$K$120</definedName>
    <definedName name="_xlnm._FilterDatabase" localSheetId="6" hidden="1">'Impeller'!$B$6:$O$1216</definedName>
    <definedName name="_xlnm._FilterDatabase" localSheetId="7" hidden="1">'Wear Rings'!$C$6:$Q$251</definedName>
    <definedName name="_xlnm.Print_Area" localSheetId="7">'Wear Rings'!$D$6:$H$284</definedName>
    <definedName name="_xlnm._FilterDatabase" localSheetId="8" hidden="1">'Shaft'!$B$6:$S$537</definedName>
    <definedName name="_xlnm._FilterDatabase" localSheetId="9" hidden="1">'Insert'!$B$6:$S$2684</definedName>
    <definedName name="_xlnm._FilterDatabase" localSheetId="11" hidden="1">'Bases'!$B$7:$X$2427</definedName>
    <definedName name="_xlnm.Print_Area" localSheetId="11">'Bases'!$F$7:$R$825</definedName>
    <definedName name="_xlnm._FilterDatabase" localSheetId="12" hidden="1">'Sleeves'!$C$6:$Q$931</definedName>
    <definedName name="_xlnm.Print_Area" localSheetId="12">'Sleeves'!$C$2:$K$160</definedName>
    <definedName name="_xlnm._FilterDatabase" localSheetId="14" hidden="1">'Recirc'!$C$6:$K$163</definedName>
    <definedName name="_xlnm._FilterDatabase" localSheetId="15" hidden="1">'Drip Pans'!$C$6:$K$658</definedName>
    <definedName name="_xlnm.Print_Area" localSheetId="15">'Drip Pans'!$B$347:$I$360</definedName>
    <definedName name="_xlnm._FilterDatabase" localSheetId="16" hidden="1">'PkgGland'!$B$6:$I$23</definedName>
    <definedName name="_xlnm._FilterDatabase" localSheetId="18" hidden="1">'DefaultCoupling'!$B$5:$F$270</definedName>
  </definedNames>
  <calcPr calcId="191029" fullCalcOnLoad="1"/>
</workbook>
</file>

<file path=xl/styles.xml><?xml version="1.0" encoding="utf-8"?>
<styleSheet xmlns="http://schemas.openxmlformats.org/spreadsheetml/2006/main">
  <numFmts count="2">
    <numFmt numFmtId="164" formatCode="0.000"/>
    <numFmt numFmtId="165" formatCode="[$-409]mmmm\ d\,\ yyyy;@"/>
  </numFmts>
  <fonts count="27">
    <font>
      <name val="Arial"/>
      <sz val="10"/>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Arial"/>
      <family val="2"/>
      <sz val="10"/>
    </font>
    <font>
      <name val="Arial"/>
      <family val="2"/>
      <b val="1"/>
      <sz val="10"/>
    </font>
    <font>
      <name val="Arial"/>
      <family val="2"/>
      <sz val="10"/>
    </font>
    <font>
      <name val="Arial"/>
      <family val="2"/>
      <color indexed="8"/>
      <sz val="10"/>
    </font>
    <font>
      <name val="Arial"/>
      <family val="2"/>
      <sz val="8"/>
    </font>
    <font>
      <name val="Arial"/>
      <family val="2"/>
      <b val="1"/>
      <color indexed="9"/>
      <sz val="10"/>
    </font>
    <font>
      <name val="Arial"/>
      <family val="2"/>
      <color indexed="23"/>
      <sz val="10"/>
    </font>
    <font>
      <name val="Arial"/>
      <family val="2"/>
      <b val="1"/>
      <color indexed="10"/>
      <sz val="10"/>
    </font>
    <font>
      <name val="Arial"/>
      <family val="2"/>
      <color indexed="10"/>
      <sz val="10"/>
    </font>
    <font>
      <name val="Arial"/>
      <family val="2"/>
      <color indexed="9"/>
      <sz val="10"/>
    </font>
    <font>
      <name val="TimesNewRomanPS"/>
      <sz val="10"/>
    </font>
    <font>
      <name val="Arial"/>
      <family val="2"/>
      <color rgb="FF9C0006"/>
      <sz val="10"/>
    </font>
    <font>
      <name val="Arial"/>
      <family val="2"/>
      <color theme="0" tint="-0.0499893185216834"/>
      <sz val="10"/>
    </font>
    <font>
      <name val="MS Sans Serif"/>
      <family val="2"/>
      <sz val="10"/>
    </font>
    <font>
      <name val="Arial"/>
      <family val="2"/>
      <sz val="10"/>
    </font>
    <font>
      <name val="Arial"/>
      <family val="2"/>
      <color theme="1"/>
      <sz val="10"/>
    </font>
    <font>
      <name val="Calibri"/>
      <family val="2"/>
      <color rgb="FF000000"/>
      <sz val="11"/>
    </font>
    <font>
      <name val="Arial"/>
      <family val="2"/>
      <color theme="0" tint="-0.1499984740745262"/>
      <sz val="10"/>
    </font>
    <font>
      <name val="Arial"/>
      <family val="2"/>
      <sz val="22"/>
    </font>
    <font>
      <b val="1"/>
    </font>
  </fonts>
  <fills count="19">
    <fill>
      <patternFill/>
    </fill>
    <fill>
      <patternFill patternType="gray125"/>
    </fill>
    <fill>
      <patternFill patternType="solid">
        <fgColor indexed="10"/>
        <bgColor indexed="60"/>
      </patternFill>
    </fill>
    <fill>
      <patternFill patternType="solid">
        <fgColor indexed="10"/>
        <bgColor indexed="64"/>
      </patternFill>
    </fill>
    <fill>
      <patternFill patternType="solid">
        <fgColor indexed="47"/>
        <bgColor indexed="64"/>
      </patternFill>
    </fill>
    <fill>
      <patternFill patternType="solid">
        <fgColor indexed="23"/>
        <bgColor indexed="64"/>
      </patternFill>
    </fill>
    <fill>
      <patternFill patternType="solid">
        <fgColor indexed="13"/>
        <bgColor indexed="64"/>
      </patternFill>
    </fill>
    <fill>
      <patternFill patternType="solid">
        <fgColor indexed="41"/>
        <bgColor indexed="64"/>
      </patternFill>
    </fill>
    <fill>
      <patternFill patternType="solid">
        <fgColor indexed="15"/>
        <bgColor indexed="64"/>
      </patternFill>
    </fill>
    <fill>
      <patternFill patternType="solid">
        <fgColor indexed="43"/>
        <bgColor indexed="64"/>
      </patternFill>
    </fill>
    <fill>
      <patternFill patternType="solid">
        <fgColor indexed="46"/>
        <bgColor indexed="64"/>
      </patternFill>
    </fill>
    <fill>
      <patternFill patternType="solid">
        <fgColor indexed="42"/>
        <bgColor indexed="64"/>
      </patternFill>
    </fill>
    <fill>
      <patternFill patternType="solid">
        <fgColor indexed="11"/>
        <bgColor indexed="64"/>
      </patternFill>
    </fill>
    <fill>
      <patternFill patternType="solid">
        <fgColor rgb="FFFFC7CE"/>
      </patternFill>
    </fill>
    <fill>
      <patternFill patternType="solid">
        <fgColor rgb="FFFFFF00"/>
        <bgColor indexed="64"/>
      </patternFill>
    </fill>
    <fill>
      <patternFill patternType="solid">
        <fgColor theme="0" tint="-0.499984740745262"/>
        <bgColor indexed="64"/>
      </patternFill>
    </fill>
    <fill>
      <patternFill patternType="solid">
        <fgColor rgb="FFFF0000"/>
        <bgColor indexed="64"/>
      </patternFill>
    </fill>
    <fill>
      <patternFill patternType="solid">
        <fgColor rgb="00FFCC99"/>
        <bgColor rgb="00FFCC99"/>
      </patternFill>
    </fill>
    <fill>
      <patternFill patternType="solid">
        <fgColor rgb="00FF0000"/>
        <bgColor rgb="00FF0000"/>
      </patternFill>
    </fill>
  </fills>
  <borders count="9">
    <border>
      <left/>
      <right/>
      <top/>
      <bottom/>
      <diagonal/>
    </border>
    <border>
      <left style="thin">
        <color indexed="64"/>
      </left>
      <right style="thin">
        <color indexed="64"/>
      </right>
      <top style="thin">
        <color indexed="64"/>
      </top>
      <bottom/>
      <diagonal/>
    </border>
    <border>
      <left/>
      <right style="thick">
        <color indexed="64"/>
      </right>
      <top/>
      <bottom/>
      <diagonal/>
    </border>
    <border>
      <left/>
      <right style="thick">
        <color indexed="64"/>
      </right>
      <top/>
      <bottom style="thick">
        <color indexed="64"/>
      </bottom>
      <diagonal/>
    </border>
    <border>
      <left/>
      <right/>
      <top/>
      <bottom style="thick">
        <color indexed="64"/>
      </bottom>
      <diagonal/>
    </border>
    <border>
      <left/>
      <right style="thick">
        <color indexed="64"/>
      </right>
      <top style="thin">
        <color indexed="64"/>
      </top>
      <bottom/>
      <diagonal/>
    </border>
    <border>
      <left/>
      <right/>
      <top style="thin">
        <color indexed="64"/>
      </top>
      <bottom/>
      <diagonal/>
    </border>
    <border>
      <left style="thick">
        <color indexed="64"/>
      </left>
      <right/>
      <top/>
      <bottom style="thick">
        <color indexed="64"/>
      </bottom>
      <diagonal/>
    </border>
    <border>
      <left style="thin"/>
      <right style="thin"/>
      <top style="thin"/>
      <bottom style="thin"/>
    </border>
  </borders>
  <cellStyleXfs count="381">
    <xf numFmtId="0" fontId="0" fillId="0" borderId="0"/>
    <xf numFmtId="0" fontId="17" fillId="0" borderId="1" applyAlignment="1">
      <alignment horizontal="center"/>
    </xf>
    <xf numFmtId="0" fontId="21" fillId="0" borderId="0"/>
    <xf numFmtId="0" fontId="18" fillId="13" borderId="0"/>
    <xf numFmtId="0" fontId="21" fillId="0" borderId="0"/>
    <xf numFmtId="43" fontId="21" fillId="0" borderId="0"/>
    <xf numFmtId="0" fontId="6" fillId="0" borderId="0"/>
    <xf numFmtId="0" fontId="21" fillId="0" borderId="0"/>
    <xf numFmtId="0" fontId="6" fillId="0" borderId="0"/>
    <xf numFmtId="0" fontId="21" fillId="0" borderId="0"/>
    <xf numFmtId="0" fontId="21" fillId="0" borderId="0"/>
    <xf numFmtId="0" fontId="6" fillId="0" borderId="0"/>
    <xf numFmtId="0" fontId="20" fillId="0" borderId="0"/>
    <xf numFmtId="0" fontId="21" fillId="0" borderId="0"/>
    <xf numFmtId="0" fontId="6" fillId="0" borderId="0"/>
    <xf numFmtId="0" fontId="6" fillId="0" borderId="0"/>
    <xf numFmtId="0" fontId="21" fillId="0" borderId="0"/>
    <xf numFmtId="0" fontId="21" fillId="0" borderId="0"/>
    <xf numFmtId="0" fontId="21" fillId="0" borderId="0"/>
    <xf numFmtId="0" fontId="6" fillId="0" borderId="0"/>
    <xf numFmtId="0" fontId="21" fillId="0" borderId="0"/>
    <xf numFmtId="0" fontId="6" fillId="0" borderId="0"/>
    <xf numFmtId="0" fontId="6" fillId="0" borderId="0"/>
    <xf numFmtId="0" fontId="21" fillId="0" borderId="0"/>
    <xf numFmtId="0" fontId="20" fillId="0" borderId="0"/>
    <xf numFmtId="0" fontId="21" fillId="0" borderId="0"/>
    <xf numFmtId="0" fontId="21" fillId="0" borderId="0"/>
    <xf numFmtId="0" fontId="21" fillId="0" borderId="0"/>
    <xf numFmtId="0" fontId="21" fillId="0" borderId="0"/>
    <xf numFmtId="0" fontId="21" fillId="0" borderId="0"/>
    <xf numFmtId="0" fontId="6" fillId="0" borderId="0"/>
    <xf numFmtId="0" fontId="21" fillId="0" borderId="0"/>
    <xf numFmtId="0" fontId="6" fillId="0" borderId="0"/>
    <xf numFmtId="0" fontId="20" fillId="0" borderId="0"/>
    <xf numFmtId="0" fontId="21" fillId="0" borderId="0"/>
    <xf numFmtId="0" fontId="2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8" fillId="13" borderId="0"/>
    <xf numFmtId="0" fontId="21" fillId="0" borderId="0"/>
    <xf numFmtId="43" fontId="2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cellStyleXfs>
  <cellXfs count="279">
    <xf numFmtId="0" fontId="0" fillId="0" borderId="0" pivotButton="0" quotePrefix="0" xfId="0"/>
    <xf numFmtId="0" fontId="0" fillId="0" borderId="0" applyAlignment="1" pivotButton="0" quotePrefix="0" xfId="0">
      <alignment horizontal="center"/>
    </xf>
    <xf numFmtId="0" fontId="0" fillId="0" borderId="0" pivotButton="0" quotePrefix="0" xfId="0"/>
    <xf numFmtId="0" fontId="0" fillId="0" borderId="0" applyAlignment="1" pivotButton="0" quotePrefix="0" xfId="0">
      <alignment horizontal="left"/>
    </xf>
    <xf numFmtId="0" fontId="8" fillId="0" borderId="0" applyAlignment="1" pivotButton="0" quotePrefix="0" xfId="0">
      <alignment horizontal="center"/>
    </xf>
    <xf numFmtId="0" fontId="8" fillId="0" borderId="0" pivotButton="0" quotePrefix="0" xfId="0"/>
    <xf numFmtId="0" fontId="9" fillId="0" borderId="0" pivotButton="0" quotePrefix="0" xfId="0"/>
    <xf numFmtId="0" fontId="0" fillId="0" borderId="0" applyAlignment="1" pivotButton="0" quotePrefix="0" xfId="0">
      <alignment horizontal="center"/>
    </xf>
    <xf numFmtId="0" fontId="0" fillId="0" borderId="0" applyAlignment="1" pivotButton="0" quotePrefix="0" xfId="0">
      <alignment horizontal="left"/>
    </xf>
    <xf numFmtId="0" fontId="8" fillId="0" borderId="0" pivotButton="0" quotePrefix="0" xfId="0"/>
    <xf numFmtId="0" fontId="8" fillId="2" borderId="0" pivotButton="0" quotePrefix="0" xfId="0"/>
    <xf numFmtId="0" fontId="9" fillId="0" borderId="0" pivotButton="0" quotePrefix="0" xfId="0"/>
    <xf numFmtId="0" fontId="0" fillId="0" borderId="0" applyAlignment="1" pivotButton="0" quotePrefix="0" xfId="0">
      <alignment horizontal="center"/>
    </xf>
    <xf numFmtId="0" fontId="0" fillId="0" borderId="0" pivotButton="0" quotePrefix="0" xfId="0"/>
    <xf numFmtId="0" fontId="0" fillId="0" borderId="0" pivotButton="0" quotePrefix="0" xfId="0"/>
    <xf numFmtId="0" fontId="0" fillId="0" borderId="0" pivotButton="0" quotePrefix="0" xfId="0"/>
    <xf numFmtId="14" fontId="0" fillId="0" borderId="0" pivotButton="0" quotePrefix="0" xfId="0"/>
    <xf numFmtId="0" fontId="0" fillId="0" borderId="0" applyAlignment="1" pivotButton="0" quotePrefix="0" xfId="0">
      <alignment horizontal="left"/>
    </xf>
    <xf numFmtId="0" fontId="0" fillId="0" borderId="0" pivotButton="0" quotePrefix="0" xfId="0"/>
    <xf numFmtId="164" fontId="0" fillId="0" borderId="0" applyAlignment="1" pivotButton="0" quotePrefix="0" xfId="0">
      <alignment horizontal="right"/>
    </xf>
    <xf numFmtId="0" fontId="0" fillId="0" borderId="0" pivotButton="0" quotePrefix="0" xfId="0"/>
    <xf numFmtId="0" fontId="8" fillId="0" borderId="0" pivotButton="0" quotePrefix="0" xfId="0"/>
    <xf numFmtId="164" fontId="8" fillId="0" borderId="0" applyAlignment="1" pivotButton="0" quotePrefix="0" xfId="0">
      <alignment horizontal="left"/>
    </xf>
    <xf numFmtId="0" fontId="8" fillId="0" borderId="0" pivotButton="0" quotePrefix="0" xfId="0"/>
    <xf numFmtId="0" fontId="7" fillId="0" borderId="0" pivotButton="0" quotePrefix="0" xfId="0"/>
    <xf numFmtId="0" fontId="7" fillId="0" borderId="0" applyAlignment="1" pivotButton="0" quotePrefix="0" xfId="0">
      <alignment horizontal="left"/>
    </xf>
    <xf numFmtId="0" fontId="0" fillId="0" borderId="0" pivotButton="0" quotePrefix="0" xfId="0"/>
    <xf numFmtId="0" fontId="8" fillId="3" borderId="0" pivotButton="0" quotePrefix="0" xfId="0"/>
    <xf numFmtId="0" fontId="0" fillId="0" borderId="0" applyAlignment="1" pivotButton="0" quotePrefix="0" xfId="0">
      <alignment horizontal="right"/>
    </xf>
    <xf numFmtId="165" fontId="0" fillId="0" borderId="0" pivotButton="0" quotePrefix="0" xfId="0"/>
    <xf numFmtId="0" fontId="0" fillId="3" borderId="0" applyAlignment="1" pivotButton="0" quotePrefix="0" xfId="0">
      <alignment horizontal="left"/>
    </xf>
    <xf numFmtId="0" fontId="0" fillId="0" borderId="0" applyAlignment="1" pivotButton="0" quotePrefix="0" xfId="0">
      <alignment horizontal="left"/>
    </xf>
    <xf numFmtId="0" fontId="0" fillId="0" borderId="0" applyAlignment="1" pivotButton="0" quotePrefix="0" xfId="0">
      <alignment horizontal="left"/>
    </xf>
    <xf numFmtId="14" fontId="0" fillId="0" borderId="0" pivotButton="0" quotePrefix="0" xfId="0"/>
    <xf numFmtId="0" fontId="8" fillId="0" borderId="0" applyAlignment="1" pivotButton="0" quotePrefix="0" xfId="0">
      <alignment horizontal="left"/>
    </xf>
    <xf numFmtId="0" fontId="8" fillId="0" borderId="0" pivotButton="0" quotePrefix="0" xfId="0"/>
    <xf numFmtId="0" fontId="8" fillId="0" borderId="0" pivotButton="0" quotePrefix="0" xfId="0"/>
    <xf numFmtId="0" fontId="0" fillId="0" borderId="0" applyAlignment="1" pivotButton="0" quotePrefix="0" xfId="0">
      <alignment horizontal="left"/>
    </xf>
    <xf numFmtId="0" fontId="9" fillId="0" borderId="0" pivotButton="0" quotePrefix="0" xfId="0"/>
    <xf numFmtId="0" fontId="9" fillId="0" borderId="0" applyAlignment="1" pivotButton="0" quotePrefix="0" xfId="0">
      <alignment horizontal="left"/>
    </xf>
    <xf numFmtId="0" fontId="0" fillId="0" borderId="0" applyAlignment="1" pivotButton="0" quotePrefix="0" xfId="0">
      <alignment horizontal="center"/>
    </xf>
    <xf numFmtId="0" fontId="0" fillId="4" borderId="0" applyAlignment="1" pivotButton="0" quotePrefix="0" xfId="0">
      <alignment horizontal="center"/>
    </xf>
    <xf numFmtId="0" fontId="0" fillId="4" borderId="2" applyAlignment="1" pivotButton="0" quotePrefix="0" xfId="0">
      <alignment horizontal="left" indent="1"/>
    </xf>
    <xf numFmtId="0" fontId="0" fillId="0" borderId="2" pivotButton="0" quotePrefix="0" xfId="0"/>
    <xf numFmtId="0" fontId="0" fillId="4" borderId="2" applyAlignment="1" pivotButton="0" quotePrefix="0" xfId="0">
      <alignment horizontal="right"/>
    </xf>
    <xf numFmtId="0" fontId="12" fillId="5" borderId="3" pivotButton="0" quotePrefix="0" xfId="0"/>
    <xf numFmtId="0" fontId="13" fillId="5" borderId="4" pivotButton="0" quotePrefix="0" xfId="0"/>
    <xf numFmtId="0" fontId="0" fillId="5" borderId="4" pivotButton="0" quotePrefix="0" xfId="0"/>
    <xf numFmtId="0" fontId="0" fillId="0" borderId="4" pivotButton="0" quotePrefix="0" xfId="0"/>
    <xf numFmtId="0" fontId="0" fillId="4" borderId="5" applyAlignment="1" pivotButton="0" quotePrefix="0" xfId="0">
      <alignment horizontal="left" indent="1"/>
    </xf>
    <xf numFmtId="0" fontId="0" fillId="4" borderId="6" applyAlignment="1" pivotButton="0" quotePrefix="0" xfId="0">
      <alignment horizontal="center"/>
    </xf>
    <xf numFmtId="0" fontId="0" fillId="4" borderId="6" pivotButton="0" quotePrefix="0" xfId="0"/>
    <xf numFmtId="0" fontId="0" fillId="0" borderId="6" pivotButton="0" quotePrefix="0" xfId="0"/>
    <xf numFmtId="0" fontId="0" fillId="4" borderId="3" applyAlignment="1" pivotButton="0" quotePrefix="0" xfId="0">
      <alignment horizontal="left" indent="1"/>
    </xf>
    <xf numFmtId="0" fontId="0" fillId="4" borderId="4" applyAlignment="1" pivotButton="0" quotePrefix="0" xfId="0">
      <alignment horizontal="center"/>
    </xf>
    <xf numFmtId="0" fontId="0" fillId="4" borderId="0" applyAlignment="1" pivotButton="0" quotePrefix="0" xfId="0">
      <alignment horizontal="center"/>
    </xf>
    <xf numFmtId="0" fontId="0" fillId="5" borderId="4" pivotButton="0" quotePrefix="0" xfId="0"/>
    <xf numFmtId="0" fontId="0" fillId="4" borderId="4" applyAlignment="1" pivotButton="0" quotePrefix="0" xfId="0">
      <alignment horizontal="center"/>
    </xf>
    <xf numFmtId="0" fontId="0" fillId="4" borderId="0" applyAlignment="1" pivotButton="0" quotePrefix="0" xfId="0">
      <alignment horizontal="center"/>
    </xf>
    <xf numFmtId="0" fontId="0" fillId="0" borderId="4" pivotButton="0" quotePrefix="0" xfId="0"/>
    <xf numFmtId="0" fontId="0" fillId="0" borderId="4" pivotButton="0" quotePrefix="0" xfId="0"/>
    <xf numFmtId="0" fontId="0" fillId="4" borderId="6" applyAlignment="1" pivotButton="0" quotePrefix="0" xfId="0">
      <alignment horizontal="center"/>
    </xf>
    <xf numFmtId="0" fontId="0" fillId="0" borderId="6" pivotButton="0" quotePrefix="0" xfId="0"/>
    <xf numFmtId="0" fontId="0" fillId="4" borderId="4" applyAlignment="1" pivotButton="0" quotePrefix="0" xfId="0">
      <alignment horizontal="center"/>
    </xf>
    <xf numFmtId="0" fontId="0" fillId="0" borderId="2" pivotButton="0" quotePrefix="0" xfId="0"/>
    <xf numFmtId="0" fontId="0" fillId="5" borderId="4" applyAlignment="1" pivotButton="0" quotePrefix="0" xfId="0">
      <alignment horizontal="left"/>
    </xf>
    <xf numFmtId="0" fontId="7" fillId="4" borderId="0" applyAlignment="1" pivotButton="0" quotePrefix="0" xfId="0">
      <alignment horizontal="center"/>
    </xf>
    <xf numFmtId="0" fontId="7" fillId="0" borderId="2" pivotButton="0" quotePrefix="0" xfId="0"/>
    <xf numFmtId="0" fontId="7" fillId="4" borderId="2" applyAlignment="1" pivotButton="0" quotePrefix="0" xfId="0">
      <alignment horizontal="right"/>
    </xf>
    <xf numFmtId="0" fontId="7" fillId="5" borderId="4" pivotButton="0" quotePrefix="0" xfId="0"/>
    <xf numFmtId="0" fontId="7" fillId="0" borderId="4" pivotButton="0" quotePrefix="0" xfId="0"/>
    <xf numFmtId="0" fontId="7" fillId="4" borderId="5" applyAlignment="1" pivotButton="0" quotePrefix="0" xfId="0">
      <alignment horizontal="left" indent="1"/>
    </xf>
    <xf numFmtId="0" fontId="7" fillId="4" borderId="6" applyAlignment="1" pivotButton="0" quotePrefix="0" xfId="0">
      <alignment horizontal="center"/>
    </xf>
    <xf numFmtId="0" fontId="7" fillId="4" borderId="6" pivotButton="0" quotePrefix="0" xfId="0"/>
    <xf numFmtId="0" fontId="7" fillId="0" borderId="6" pivotButton="0" quotePrefix="0" xfId="0"/>
    <xf numFmtId="0" fontId="7" fillId="4" borderId="3" applyAlignment="1" pivotButton="0" quotePrefix="0" xfId="0">
      <alignment horizontal="left" indent="1"/>
    </xf>
    <xf numFmtId="0" fontId="7" fillId="4" borderId="4" applyAlignment="1" pivotButton="0" quotePrefix="0" xfId="0">
      <alignment horizontal="center"/>
    </xf>
    <xf numFmtId="0" fontId="9" fillId="0" borderId="2" pivotButton="0" quotePrefix="0" xfId="0"/>
    <xf numFmtId="0" fontId="9" fillId="0" borderId="4" pivotButton="0" quotePrefix="0" xfId="0"/>
    <xf numFmtId="0" fontId="9" fillId="0" borderId="6" pivotButton="0" quotePrefix="0" xfId="0"/>
    <xf numFmtId="0" fontId="0" fillId="4" borderId="6" applyAlignment="1" pivotButton="0" quotePrefix="0" xfId="0">
      <alignment horizontal="right"/>
    </xf>
    <xf numFmtId="0" fontId="14" fillId="0" borderId="2" pivotButton="0" quotePrefix="0" xfId="0"/>
    <xf numFmtId="0" fontId="0" fillId="0" borderId="2" applyAlignment="1" pivotButton="0" quotePrefix="0" xfId="0">
      <alignment horizontal="right"/>
    </xf>
    <xf numFmtId="0" fontId="12" fillId="5" borderId="4" pivotButton="0" quotePrefix="0" xfId="0"/>
    <xf numFmtId="0" fontId="0" fillId="4" borderId="4" applyAlignment="1" pivotButton="0" quotePrefix="0" xfId="0">
      <alignment horizontal="left" indent="1"/>
    </xf>
    <xf numFmtId="0" fontId="0" fillId="6" borderId="0" pivotButton="0" quotePrefix="0" xfId="0"/>
    <xf numFmtId="0" fontId="8" fillId="0" borderId="0" applyAlignment="1" pivotButton="0" quotePrefix="0" xfId="0">
      <alignment vertical="top"/>
    </xf>
    <xf numFmtId="14" fontId="0" fillId="0" borderId="0" pivotButton="0" quotePrefix="0" xfId="0"/>
    <xf numFmtId="0" fontId="0" fillId="7" borderId="0" pivotButton="0" quotePrefix="0" xfId="0"/>
    <xf numFmtId="0" fontId="8" fillId="3" borderId="0" applyAlignment="1" pivotButton="0" quotePrefix="0" xfId="0">
      <alignment horizontal="left"/>
    </xf>
    <xf numFmtId="0" fontId="0" fillId="0" borderId="0" applyAlignment="1" pivotButton="0" quotePrefix="0" xfId="0">
      <alignment horizontal="right"/>
    </xf>
    <xf numFmtId="14" fontId="8" fillId="0" borderId="0" applyAlignment="1" pivotButton="0" quotePrefix="0" xfId="0">
      <alignment horizontal="center"/>
    </xf>
    <xf numFmtId="0" fontId="0" fillId="8" borderId="0" pivotButton="0" quotePrefix="0" xfId="0"/>
    <xf numFmtId="165" fontId="0" fillId="0" borderId="0" pivotButton="0" quotePrefix="0" xfId="0"/>
    <xf numFmtId="165" fontId="7" fillId="0" borderId="0" pivotButton="0" quotePrefix="0" xfId="0"/>
    <xf numFmtId="0" fontId="0" fillId="9" borderId="0" pivotButton="0" quotePrefix="0" xfId="0"/>
    <xf numFmtId="165" fontId="0" fillId="9" borderId="0" pivotButton="0" quotePrefix="0" xfId="0"/>
    <xf numFmtId="164" fontId="0" fillId="4" borderId="0" applyAlignment="1" pivotButton="0" quotePrefix="0" xfId="0">
      <alignment horizontal="center"/>
    </xf>
    <xf numFmtId="164" fontId="0" fillId="4" borderId="6" applyAlignment="1" pivotButton="0" quotePrefix="0" xfId="0">
      <alignment horizontal="center"/>
    </xf>
    <xf numFmtId="164" fontId="0" fillId="4" borderId="4" applyAlignment="1" pivotButton="0" quotePrefix="0" xfId="0">
      <alignment horizontal="center"/>
    </xf>
    <xf numFmtId="165" fontId="0" fillId="7" borderId="0" pivotButton="0" quotePrefix="0" xfId="0"/>
    <xf numFmtId="165" fontId="0" fillId="6" borderId="0" pivotButton="0" quotePrefix="0" xfId="0"/>
    <xf numFmtId="0" fontId="0" fillId="10" borderId="0" pivotButton="0" quotePrefix="0" xfId="0"/>
    <xf numFmtId="165" fontId="0" fillId="10" borderId="0" pivotButton="0" quotePrefix="0" xfId="0"/>
    <xf numFmtId="0" fontId="0" fillId="11" borderId="0" pivotButton="0" quotePrefix="0" xfId="0"/>
    <xf numFmtId="0" fontId="0" fillId="0" borderId="0" applyAlignment="1" pivotButton="0" quotePrefix="0" xfId="0">
      <alignment horizontal="left" indent="1"/>
    </xf>
    <xf numFmtId="0" fontId="8" fillId="0" borderId="0" applyAlignment="1" pivotButton="0" quotePrefix="0" xfId="0">
      <alignment horizontal="center"/>
    </xf>
    <xf numFmtId="164" fontId="8" fillId="0" borderId="0" applyAlignment="1" pivotButton="0" quotePrefix="0" xfId="0">
      <alignment horizontal="center"/>
    </xf>
    <xf numFmtId="0" fontId="8" fillId="0" borderId="0" applyAlignment="1" pivotButton="0" quotePrefix="0" xfId="0">
      <alignment horizontal="left"/>
    </xf>
    <xf numFmtId="0" fontId="0" fillId="0" borderId="0" pivotButton="0" quotePrefix="0" xfId="0"/>
    <xf numFmtId="164" fontId="0" fillId="0" borderId="0" applyAlignment="1" pivotButton="0" quotePrefix="0" xfId="0">
      <alignment horizontal="left"/>
    </xf>
    <xf numFmtId="165" fontId="0" fillId="11" borderId="0" pivotButton="0" quotePrefix="0" xfId="0"/>
    <xf numFmtId="0" fontId="0" fillId="4" borderId="0" pivotButton="0" quotePrefix="0" xfId="0"/>
    <xf numFmtId="165" fontId="0" fillId="4" borderId="0" pivotButton="0" quotePrefix="0" xfId="0"/>
    <xf numFmtId="0" fontId="7" fillId="4" borderId="0" applyAlignment="1" pivotButton="0" quotePrefix="0" xfId="0">
      <alignment horizontal="left"/>
    </xf>
    <xf numFmtId="0" fontId="0" fillId="0" borderId="0" applyAlignment="1" pivotButton="0" quotePrefix="0" xfId="0">
      <alignment horizontal="left"/>
    </xf>
    <xf numFmtId="0" fontId="8" fillId="0" borderId="0" applyAlignment="1" pivotButton="0" quotePrefix="0" xfId="0">
      <alignment horizontal="left"/>
    </xf>
    <xf numFmtId="0" fontId="0" fillId="12" borderId="0" applyAlignment="1" pivotButton="0" quotePrefix="0" xfId="0">
      <alignment horizontal="left"/>
    </xf>
    <xf numFmtId="0" fontId="0" fillId="4" borderId="0" applyAlignment="1" pivotButton="0" quotePrefix="0" xfId="0">
      <alignment horizontal="left"/>
    </xf>
    <xf numFmtId="0" fontId="8" fillId="4" borderId="0" applyAlignment="1" pivotButton="0" quotePrefix="0" xfId="0">
      <alignment horizontal="left"/>
    </xf>
    <xf numFmtId="0" fontId="8" fillId="12" borderId="0" pivotButton="0" quotePrefix="0" xfId="0"/>
    <xf numFmtId="0" fontId="0" fillId="0" borderId="4" applyAlignment="1" pivotButton="0" quotePrefix="0" xfId="0">
      <alignment horizontal="left"/>
    </xf>
    <xf numFmtId="0" fontId="8" fillId="0" borderId="0" applyAlignment="1" pivotButton="0" quotePrefix="0" xfId="0">
      <alignment horizontal="left" vertical="center" wrapText="1"/>
    </xf>
    <xf numFmtId="0" fontId="0" fillId="4" borderId="6" applyAlignment="1" pivotButton="0" quotePrefix="0" xfId="0">
      <alignment horizontal="left"/>
    </xf>
    <xf numFmtId="0" fontId="10" fillId="0" borderId="0" applyAlignment="1" pivotButton="0" quotePrefix="0" xfId="0">
      <alignment horizontal="left"/>
    </xf>
    <xf numFmtId="0" fontId="0" fillId="5" borderId="4" applyAlignment="1" pivotButton="0" quotePrefix="0" xfId="0">
      <alignment horizontal="left"/>
    </xf>
    <xf numFmtId="0" fontId="0" fillId="4" borderId="4" applyAlignment="1" pivotButton="0" quotePrefix="0" xfId="0">
      <alignment horizontal="left"/>
    </xf>
    <xf numFmtId="0" fontId="7" fillId="5" borderId="4" applyAlignment="1" pivotButton="0" quotePrefix="0" xfId="0">
      <alignment horizontal="left"/>
    </xf>
    <xf numFmtId="0" fontId="7" fillId="4" borderId="6" applyAlignment="1" pivotButton="0" quotePrefix="0" xfId="0">
      <alignment horizontal="left"/>
    </xf>
    <xf numFmtId="0" fontId="7" fillId="4" borderId="4" applyAlignment="1" pivotButton="0" quotePrefix="0" xfId="0">
      <alignment horizontal="left"/>
    </xf>
    <xf numFmtId="164" fontId="0" fillId="5" borderId="4" applyAlignment="1" pivotButton="0" quotePrefix="0" xfId="0">
      <alignment horizontal="center"/>
    </xf>
    <xf numFmtId="164" fontId="0" fillId="0" borderId="0" applyAlignment="1" pivotButton="0" quotePrefix="0" xfId="0">
      <alignment horizontal="center"/>
    </xf>
    <xf numFmtId="0" fontId="7" fillId="0" borderId="0" applyAlignment="1" pivotButton="0" quotePrefix="0" xfId="0">
      <alignment horizontal="center"/>
    </xf>
    <xf numFmtId="0" fontId="16" fillId="5" borderId="4" pivotButton="0" quotePrefix="0" xfId="0"/>
    <xf numFmtId="0" fontId="0" fillId="4" borderId="0" applyAlignment="1" pivotButton="0" quotePrefix="0" xfId="0">
      <alignment horizontal="left" indent="1"/>
    </xf>
    <xf numFmtId="0" fontId="0" fillId="4" borderId="6" applyAlignment="1" pivotButton="0" quotePrefix="0" xfId="0">
      <alignment horizontal="left" indent="1"/>
    </xf>
    <xf numFmtId="0" fontId="8" fillId="3" borderId="0" pivotButton="0" quotePrefix="0" xfId="0"/>
    <xf numFmtId="0" fontId="7" fillId="0" borderId="0" pivotButton="0" quotePrefix="0" xfId="0"/>
    <xf numFmtId="0" fontId="8" fillId="0" borderId="0" applyAlignment="1" pivotButton="0" quotePrefix="0" xfId="0">
      <alignment horizontal="center"/>
    </xf>
    <xf numFmtId="0" fontId="0" fillId="4" borderId="4" pivotButton="0" quotePrefix="0" xfId="0"/>
    <xf numFmtId="0" fontId="0" fillId="0" borderId="6" applyAlignment="1" pivotButton="0" quotePrefix="0" xfId="0">
      <alignment horizontal="center"/>
    </xf>
    <xf numFmtId="0" fontId="7" fillId="4" borderId="6" applyAlignment="1" pivotButton="0" quotePrefix="0" xfId="0">
      <alignment horizontal="left" indent="1"/>
    </xf>
    <xf numFmtId="0" fontId="7" fillId="4" borderId="4" applyAlignment="1" pivotButton="0" quotePrefix="0" xfId="0">
      <alignment horizontal="left" indent="1"/>
    </xf>
    <xf numFmtId="0" fontId="8" fillId="0" borderId="0" pivotButton="0" quotePrefix="0" xfId="0"/>
    <xf numFmtId="0" fontId="7" fillId="0" borderId="0" applyAlignment="1" pivotButton="0" quotePrefix="0" xfId="0">
      <alignment horizontal="right"/>
    </xf>
    <xf numFmtId="0" fontId="8" fillId="0" borderId="0" applyAlignment="1" pivotButton="0" quotePrefix="0" xfId="0">
      <alignment horizontal="right"/>
    </xf>
    <xf numFmtId="0" fontId="8" fillId="0" borderId="0" applyAlignment="1" pivotButton="0" quotePrefix="0" xfId="0">
      <alignment horizontal="right"/>
    </xf>
    <xf numFmtId="0" fontId="8" fillId="0" borderId="0" applyAlignment="1" pivotButton="0" quotePrefix="0" xfId="0">
      <alignment horizontal="right"/>
    </xf>
    <xf numFmtId="0" fontId="8" fillId="0" borderId="0" applyAlignment="1" pivotButton="0" quotePrefix="1" xfId="0">
      <alignment horizontal="right"/>
    </xf>
    <xf numFmtId="0" fontId="18" fillId="13" borderId="0" pivotButton="0" quotePrefix="0" xfId="3"/>
    <xf numFmtId="0" fontId="9" fillId="4" borderId="0" applyAlignment="1" pivotButton="0" quotePrefix="0" xfId="4">
      <alignment horizontal="center"/>
    </xf>
    <xf numFmtId="0" fontId="9" fillId="4" borderId="6" applyAlignment="1" pivotButton="0" quotePrefix="0" xfId="4">
      <alignment horizontal="center"/>
    </xf>
    <xf numFmtId="0" fontId="7" fillId="0" borderId="2" pivotButton="0" quotePrefix="0" xfId="0"/>
    <xf numFmtId="0" fontId="7" fillId="4" borderId="2" applyAlignment="1" pivotButton="0" quotePrefix="0" xfId="0">
      <alignment horizontal="left" indent="1"/>
    </xf>
    <xf numFmtId="0" fontId="0" fillId="0" borderId="0" applyAlignment="1" pivotButton="0" quotePrefix="0" xfId="0">
      <alignment horizontal="left"/>
    </xf>
    <xf numFmtId="0" fontId="7" fillId="0" borderId="0" applyAlignment="1" pivotButton="0" quotePrefix="0" xfId="0">
      <alignment horizontal="left"/>
    </xf>
    <xf numFmtId="0" fontId="7" fillId="4" borderId="0" applyAlignment="1" pivotButton="0" quotePrefix="0" xfId="0">
      <alignment horizontal="left" indent="1"/>
    </xf>
    <xf numFmtId="0" fontId="9" fillId="0" borderId="0" pivotButton="0" quotePrefix="0" xfId="0"/>
    <xf numFmtId="0" fontId="7" fillId="0" borderId="0" pivotButton="0" quotePrefix="0" xfId="0"/>
    <xf numFmtId="0" fontId="7" fillId="0" borderId="0" pivotButton="0" quotePrefix="0" xfId="0"/>
    <xf numFmtId="0" fontId="19" fillId="5" borderId="4" pivotButton="0" quotePrefix="0" xfId="0"/>
    <xf numFmtId="0" fontId="13" fillId="5" borderId="4" applyAlignment="1" pivotButton="0" quotePrefix="0" xfId="0">
      <alignment horizontal="right"/>
    </xf>
    <xf numFmtId="0" fontId="0" fillId="4" borderId="0" applyAlignment="1" pivotButton="0" quotePrefix="0" xfId="0">
      <alignment horizontal="right"/>
    </xf>
    <xf numFmtId="0" fontId="0" fillId="4" borderId="4" applyAlignment="1" pivotButton="0" quotePrefix="0" xfId="0">
      <alignment horizontal="right"/>
    </xf>
    <xf numFmtId="0" fontId="0" fillId="0" borderId="0" applyAlignment="1" pivotButton="0" quotePrefix="0" xfId="0">
      <alignment horizontal="left"/>
    </xf>
    <xf numFmtId="0" fontId="6" fillId="0" borderId="0" applyAlignment="1" pivotButton="0" quotePrefix="0" xfId="6">
      <alignment horizontal="left"/>
    </xf>
    <xf numFmtId="0" fontId="7" fillId="0" borderId="0" applyAlignment="1" pivotButton="0" quotePrefix="0" xfId="103">
      <alignment horizontal="left"/>
    </xf>
    <xf numFmtId="0" fontId="7" fillId="0" borderId="0" pivotButton="0" quotePrefix="0" xfId="103"/>
    <xf numFmtId="0" fontId="7" fillId="0" borderId="0" applyAlignment="1" pivotButton="0" quotePrefix="0" xfId="103">
      <alignment horizontal="center"/>
    </xf>
    <xf numFmtId="0" fontId="7" fillId="0" borderId="0" applyAlignment="1" pivotButton="0" quotePrefix="0" xfId="103">
      <alignment horizontal="left"/>
    </xf>
    <xf numFmtId="0" fontId="7" fillId="0" borderId="0" applyAlignment="1" pivotButton="0" quotePrefix="0" xfId="103">
      <alignment horizontal="right"/>
    </xf>
    <xf numFmtId="0" fontId="7" fillId="0" borderId="0" pivotButton="0" quotePrefix="0" xfId="103"/>
    <xf numFmtId="0" fontId="7" fillId="0" borderId="0" applyAlignment="1" pivotButton="0" quotePrefix="0" xfId="103">
      <alignment horizontal="left"/>
    </xf>
    <xf numFmtId="0" fontId="7" fillId="0" borderId="0" applyAlignment="1" pivotButton="0" quotePrefix="0" xfId="0">
      <alignment horizontal="right"/>
    </xf>
    <xf numFmtId="0" fontId="22" fillId="0" borderId="0" applyAlignment="1" pivotButton="0" quotePrefix="0" xfId="36">
      <alignment horizontal="left"/>
    </xf>
    <xf numFmtId="0" fontId="22" fillId="0" borderId="0" applyAlignment="1" pivotButton="0" quotePrefix="0" xfId="42">
      <alignment horizontal="left"/>
    </xf>
    <xf numFmtId="0" fontId="22" fillId="0" borderId="0" applyAlignment="1" pivotButton="0" quotePrefix="0" xfId="42">
      <alignment horizontal="left"/>
    </xf>
    <xf numFmtId="0" fontId="22" fillId="0" borderId="0" applyAlignment="1" pivotButton="0" quotePrefix="0" xfId="46">
      <alignment horizontal="left"/>
    </xf>
    <xf numFmtId="0" fontId="22" fillId="0" borderId="0" applyAlignment="1" pivotButton="0" quotePrefix="0" xfId="52">
      <alignment horizontal="left"/>
    </xf>
    <xf numFmtId="0" fontId="22" fillId="0" borderId="0" applyAlignment="1" pivotButton="0" quotePrefix="0" xfId="52">
      <alignment horizontal="left"/>
    </xf>
    <xf numFmtId="0" fontId="0" fillId="0" borderId="0" applyAlignment="1" pivotButton="0" quotePrefix="0" xfId="0">
      <alignment horizontal="left"/>
    </xf>
    <xf numFmtId="0" fontId="7" fillId="0" borderId="0" pivotButton="0" quotePrefix="0" xfId="35"/>
    <xf numFmtId="0" fontId="7" fillId="0" borderId="0" pivotButton="0" quotePrefix="0" xfId="35"/>
    <xf numFmtId="0" fontId="7" fillId="0" borderId="0" pivotButton="0" quotePrefix="0" xfId="0"/>
    <xf numFmtId="0" fontId="7" fillId="0" borderId="0" pivotButton="0" quotePrefix="0" xfId="35"/>
    <xf numFmtId="0" fontId="7" fillId="0" borderId="0" pivotButton="0" quotePrefix="0" xfId="35"/>
    <xf numFmtId="0" fontId="22" fillId="0" borderId="0" applyAlignment="1" pivotButton="0" quotePrefix="0" xfId="67">
      <alignment horizontal="left"/>
    </xf>
    <xf numFmtId="0" fontId="22" fillId="0" borderId="0" applyAlignment="1" pivotButton="0" quotePrefix="0" xfId="67">
      <alignment horizontal="left"/>
    </xf>
    <xf numFmtId="0" fontId="7" fillId="0" borderId="0" pivotButton="0" quotePrefix="0" xfId="103"/>
    <xf numFmtId="0" fontId="7" fillId="0" borderId="0" applyAlignment="1" pivotButton="0" quotePrefix="0" xfId="0">
      <alignment horizontal="left"/>
    </xf>
    <xf numFmtId="0" fontId="7" fillId="0" borderId="0" pivotButton="0" quotePrefix="1" xfId="0"/>
    <xf numFmtId="0" fontId="22" fillId="0" borderId="0" applyAlignment="1" pivotButton="0" quotePrefix="0" xfId="112">
      <alignment horizontal="left"/>
    </xf>
    <xf numFmtId="0" fontId="22" fillId="0" borderId="0" applyAlignment="1" pivotButton="0" quotePrefix="0" xfId="112">
      <alignment horizontal="left"/>
    </xf>
    <xf numFmtId="0" fontId="7" fillId="0" borderId="0" pivotButton="0" quotePrefix="0" xfId="112"/>
    <xf numFmtId="164" fontId="7" fillId="0" borderId="0" applyAlignment="1" pivotButton="0" quotePrefix="0" xfId="0">
      <alignment horizontal="center"/>
    </xf>
    <xf numFmtId="0" fontId="7" fillId="0" borderId="0" applyAlignment="1" pivotButton="0" quotePrefix="0" xfId="0">
      <alignment horizontal="center"/>
    </xf>
    <xf numFmtId="0" fontId="7" fillId="0" borderId="0" applyAlignment="1" pivotButton="0" quotePrefix="0" xfId="0">
      <alignment horizontal="left"/>
    </xf>
    <xf numFmtId="14" fontId="7" fillId="0" borderId="0" pivotButton="0" quotePrefix="0" xfId="0"/>
    <xf numFmtId="14" fontId="7" fillId="0" borderId="0" pivotButton="0" quotePrefix="0" xfId="0"/>
    <xf numFmtId="0" fontId="8" fillId="0" borderId="0" applyAlignment="1" pivotButton="0" quotePrefix="0" xfId="0">
      <alignment horizontal="center"/>
    </xf>
    <xf numFmtId="0" fontId="7" fillId="0" borderId="0" pivotButton="0" quotePrefix="0" xfId="0"/>
    <xf numFmtId="164" fontId="7" fillId="0" borderId="0" applyAlignment="1" pivotButton="0" quotePrefix="0" xfId="0">
      <alignment horizontal="center"/>
    </xf>
    <xf numFmtId="0" fontId="7" fillId="0" borderId="0" applyAlignment="1" pivotButton="0" quotePrefix="0" xfId="0">
      <alignment horizontal="center"/>
    </xf>
    <xf numFmtId="0" fontId="10" fillId="0" borderId="0" pivotButton="0" quotePrefix="0" xfId="0"/>
    <xf numFmtId="0" fontId="7" fillId="0" borderId="0" pivotButton="0" quotePrefix="0" xfId="2"/>
    <xf numFmtId="0" fontId="7" fillId="0" borderId="0" applyAlignment="1" pivotButton="0" quotePrefix="0" xfId="103">
      <alignment horizontal="right"/>
    </xf>
    <xf numFmtId="0" fontId="7" fillId="0" borderId="0" applyAlignment="1" pivotButton="0" quotePrefix="0" xfId="103">
      <alignment horizontal="center"/>
    </xf>
    <xf numFmtId="0" fontId="22" fillId="0" borderId="0" applyAlignment="1" pivotButton="0" quotePrefix="0" xfId="200">
      <alignment horizontal="left"/>
    </xf>
    <xf numFmtId="0" fontId="22" fillId="0" borderId="0" applyAlignment="1" pivotButton="0" quotePrefix="0" xfId="200">
      <alignment horizontal="left"/>
    </xf>
    <xf numFmtId="0" fontId="22" fillId="0" borderId="0" applyAlignment="1" pivotButton="0" quotePrefix="0" xfId="377">
      <alignment horizontal="left"/>
    </xf>
    <xf numFmtId="0" fontId="7" fillId="0" borderId="0" applyAlignment="1" pivotButton="0" quotePrefix="0" xfId="0">
      <alignment horizontal="center" wrapText="1"/>
    </xf>
    <xf numFmtId="0" fontId="7" fillId="0" borderId="0" applyAlignment="1" pivotButton="0" quotePrefix="0" xfId="0">
      <alignment horizontal="center" vertical="center"/>
    </xf>
    <xf numFmtId="0" fontId="7" fillId="0" borderId="0" applyAlignment="1" pivotButton="0" quotePrefix="0" xfId="0">
      <alignment horizontal="center" vertical="center"/>
    </xf>
    <xf numFmtId="49" fontId="7" fillId="0" borderId="0" pivotButton="0" quotePrefix="0" xfId="0"/>
    <xf numFmtId="0" fontId="22" fillId="0" borderId="0" applyAlignment="1" pivotButton="0" quotePrefix="0" xfId="377">
      <alignment horizontal="left"/>
    </xf>
    <xf numFmtId="0" fontId="0" fillId="0" borderId="0" applyAlignment="1" pivotButton="0" quotePrefix="1" xfId="0">
      <alignment horizontal="left"/>
    </xf>
    <xf numFmtId="0" fontId="24" fillId="15" borderId="7" pivotButton="0" quotePrefix="0" xfId="0"/>
    <xf numFmtId="0" fontId="23" fillId="0" borderId="0" pivotButton="0" quotePrefix="0" xfId="0"/>
    <xf numFmtId="0" fontId="7" fillId="4" borderId="0" applyAlignment="1" pivotButton="0" quotePrefix="0" xfId="57">
      <alignment horizontal="center"/>
    </xf>
    <xf numFmtId="0" fontId="7" fillId="4" borderId="6" applyAlignment="1" pivotButton="0" quotePrefix="0" xfId="57">
      <alignment horizontal="center"/>
    </xf>
    <xf numFmtId="3" fontId="0" fillId="0" borderId="0" pivotButton="0" quotePrefix="0" xfId="0"/>
    <xf numFmtId="0" fontId="7" fillId="0" borderId="0" applyAlignment="1" pivotButton="0" quotePrefix="0" xfId="206">
      <alignment horizontal="left"/>
    </xf>
    <xf numFmtId="0" fontId="7" fillId="0" borderId="0" pivotButton="0" quotePrefix="0" xfId="206"/>
    <xf numFmtId="0" fontId="7" fillId="0" borderId="0" applyAlignment="1" pivotButton="0" quotePrefix="0" xfId="206">
      <alignment horizontal="left"/>
    </xf>
    <xf numFmtId="0" fontId="7" fillId="0" borderId="0" applyAlignment="1" pivotButton="0" quotePrefix="0" xfId="206">
      <alignment horizontal="left"/>
    </xf>
    <xf numFmtId="0" fontId="15" fillId="0" borderId="0" pivotButton="0" quotePrefix="0" xfId="0"/>
    <xf numFmtId="165" fontId="15" fillId="0" borderId="0" pivotButton="0" quotePrefix="0" xfId="0"/>
    <xf numFmtId="0" fontId="7" fillId="0" borderId="0" pivotButton="0" quotePrefix="0" xfId="0"/>
    <xf numFmtId="164" fontId="7" fillId="0" borderId="0" pivotButton="0" quotePrefix="0" xfId="0"/>
    <xf numFmtId="164" fontId="7" fillId="0" borderId="0" applyAlignment="1" pivotButton="0" quotePrefix="0" xfId="0">
      <alignment horizontal="left"/>
    </xf>
    <xf numFmtId="0" fontId="7" fillId="5" borderId="4" pivotButton="0" quotePrefix="0" xfId="0"/>
    <xf numFmtId="0" fontId="7" fillId="0" borderId="4" pivotButton="0" quotePrefix="0" xfId="0"/>
    <xf numFmtId="0" fontId="7" fillId="0" borderId="6" pivotButton="0" quotePrefix="0" xfId="0"/>
    <xf numFmtId="0" fontId="7" fillId="0" borderId="0" pivotButton="0" quotePrefix="0" xfId="0"/>
    <xf numFmtId="0" fontId="7" fillId="0" borderId="0" applyAlignment="1" pivotButton="0" quotePrefix="0" xfId="0">
      <alignment horizontal="center"/>
    </xf>
    <xf numFmtId="0" fontId="7" fillId="0" borderId="0" applyAlignment="1" pivotButton="0" quotePrefix="0" xfId="0">
      <alignment horizontal="left"/>
    </xf>
    <xf numFmtId="0" fontId="7" fillId="4" borderId="0" applyAlignment="1" pivotButton="0" quotePrefix="0" xfId="0">
      <alignment horizontal="right"/>
    </xf>
    <xf numFmtId="0" fontId="7" fillId="0" borderId="0" applyAlignment="1" pivotButton="0" quotePrefix="0" xfId="0">
      <alignment horizontal="right"/>
    </xf>
    <xf numFmtId="0" fontId="16" fillId="5" borderId="4" applyAlignment="1" pivotButton="0" quotePrefix="0" xfId="0">
      <alignment horizontal="center" vertical="center"/>
    </xf>
    <xf numFmtId="0" fontId="0" fillId="4" borderId="0" applyAlignment="1" pivotButton="0" quotePrefix="0" xfId="0">
      <alignment horizontal="center" vertical="center"/>
    </xf>
    <xf numFmtId="0" fontId="0" fillId="4" borderId="6" applyAlignment="1" pivotButton="0" quotePrefix="0" xfId="0">
      <alignment horizontal="center" vertical="center"/>
    </xf>
    <xf numFmtId="0" fontId="0" fillId="4" borderId="4" applyAlignment="1" pivotButton="0" quotePrefix="0" xfId="0">
      <alignment horizontal="center" vertical="center"/>
    </xf>
    <xf numFmtId="0" fontId="0" fillId="0" borderId="0" applyAlignment="1" pivotButton="0" quotePrefix="0" xfId="0">
      <alignment horizontal="center" vertical="center"/>
    </xf>
    <xf numFmtId="0" fontId="0" fillId="0" borderId="0" applyAlignment="1" pivotButton="0" quotePrefix="0" xfId="0">
      <alignment horizontal="center" vertical="center"/>
    </xf>
    <xf numFmtId="0" fontId="8" fillId="0" borderId="0" applyAlignment="1" pivotButton="0" quotePrefix="0" xfId="0">
      <alignment horizontal="left" vertical="center"/>
    </xf>
    <xf numFmtId="0" fontId="0" fillId="4" borderId="0" applyAlignment="1" pivotButton="0" quotePrefix="0" xfId="0">
      <alignment horizontal="center" vertical="center"/>
    </xf>
    <xf numFmtId="0" fontId="0" fillId="5" borderId="4" applyAlignment="1" pivotButton="0" quotePrefix="0" xfId="0">
      <alignment horizontal="center" vertical="center"/>
    </xf>
    <xf numFmtId="0" fontId="8" fillId="0" borderId="0" applyAlignment="1" pivotButton="0" quotePrefix="0" xfId="0">
      <alignment horizontal="center" vertical="center"/>
    </xf>
    <xf numFmtId="0" fontId="0" fillId="0" borderId="0" applyAlignment="1" pivotButton="0" quotePrefix="1" xfId="0">
      <alignment horizontal="center" vertical="center"/>
    </xf>
    <xf numFmtId="0" fontId="0" fillId="0" borderId="0" applyAlignment="1" pivotButton="0" quotePrefix="0" xfId="0">
      <alignment horizontal="center" vertical="center"/>
    </xf>
    <xf numFmtId="0" fontId="0" fillId="0" borderId="0" applyAlignment="1" pivotButton="0" quotePrefix="0" xfId="0">
      <alignment horizontal="center" vertical="center"/>
    </xf>
    <xf numFmtId="0" fontId="0" fillId="0" borderId="0" applyAlignment="1" pivotButton="0" quotePrefix="0" xfId="0">
      <alignment horizontal="left"/>
    </xf>
    <xf numFmtId="0" fontId="8" fillId="0" borderId="0" applyAlignment="1" pivotButton="0" quotePrefix="0" xfId="0">
      <alignment horizontal="center"/>
    </xf>
    <xf numFmtId="0" fontId="13" fillId="0" borderId="4" pivotButton="0" quotePrefix="0" xfId="0"/>
    <xf numFmtId="0" fontId="0" fillId="14" borderId="0" pivotButton="0" quotePrefix="0" xfId="0"/>
    <xf numFmtId="165" fontId="7" fillId="0" borderId="0" pivotButton="0" quotePrefix="0" xfId="0"/>
    <xf numFmtId="0" fontId="0" fillId="14" borderId="0" applyAlignment="1" pivotButton="0" quotePrefix="0" xfId="0">
      <alignment horizontal="center"/>
    </xf>
    <xf numFmtId="0" fontId="0" fillId="0" borderId="0" applyAlignment="1" pivotButton="0" quotePrefix="0" xfId="0">
      <alignment horizontal="left"/>
    </xf>
    <xf numFmtId="0" fontId="8" fillId="0" borderId="0" applyAlignment="1" pivotButton="0" quotePrefix="0" xfId="0">
      <alignment horizontal="left"/>
    </xf>
    <xf numFmtId="0" fontId="7" fillId="0" borderId="0" applyAlignment="1" pivotButton="0" quotePrefix="0" xfId="0">
      <alignment wrapText="1"/>
    </xf>
    <xf numFmtId="0" fontId="0" fillId="0" borderId="2" applyAlignment="1" pivotButton="0" quotePrefix="0" xfId="0">
      <alignment horizontal="left"/>
    </xf>
    <xf numFmtId="0" fontId="0" fillId="0" borderId="0" applyAlignment="1" pivotButton="0" quotePrefix="0" xfId="0">
      <alignment horizontal="left"/>
    </xf>
    <xf numFmtId="0" fontId="8" fillId="3" borderId="0" applyAlignment="1" pivotButton="0" quotePrefix="0" xfId="0">
      <alignment wrapText="1"/>
    </xf>
    <xf numFmtId="0" fontId="7" fillId="0" borderId="0" applyAlignment="1" pivotButton="0" quotePrefix="0" xfId="0">
      <alignment wrapText="1"/>
    </xf>
    <xf numFmtId="0" fontId="0" fillId="16" borderId="0" applyAlignment="1" pivotButton="0" quotePrefix="0" xfId="0">
      <alignment horizontal="left"/>
    </xf>
    <xf numFmtId="0" fontId="0" fillId="16" borderId="0" pivotButton="0" quotePrefix="0" xfId="0"/>
    <xf numFmtId="0" fontId="0" fillId="16" borderId="2" pivotButton="0" quotePrefix="0" xfId="0"/>
    <xf numFmtId="0" fontId="0" fillId="16" borderId="0" applyAlignment="1" pivotButton="0" quotePrefix="0" xfId="0">
      <alignment horizontal="left" indent="1"/>
    </xf>
    <xf numFmtId="0" fontId="0" fillId="16" borderId="0" pivotButton="0" quotePrefix="0" xfId="0"/>
    <xf numFmtId="0" fontId="7" fillId="16" borderId="0" pivotButton="0" quotePrefix="0" xfId="0"/>
    <xf numFmtId="0" fontId="25" fillId="0" borderId="0" pivotButton="0" quotePrefix="0" xfId="0"/>
    <xf numFmtId="0" fontId="0" fillId="0" borderId="0" applyAlignment="1" pivotButton="0" quotePrefix="0" xfId="0">
      <alignment horizontal="left"/>
    </xf>
    <xf numFmtId="0" fontId="0" fillId="0" borderId="0" applyAlignment="1" pivotButton="0" quotePrefix="0" xfId="0">
      <alignment horizontal="left" vertical="top" wrapText="1"/>
    </xf>
    <xf numFmtId="0" fontId="0" fillId="0" borderId="0" applyAlignment="1" pivotButton="0" quotePrefix="0" xfId="0">
      <alignment horizontal="left"/>
    </xf>
    <xf numFmtId="0" fontId="8" fillId="0" borderId="0" applyAlignment="1" pivotButton="0" quotePrefix="0" xfId="0">
      <alignment horizontal="center"/>
    </xf>
    <xf numFmtId="0" fontId="0" fillId="2" borderId="0" applyAlignment="1" pivotButton="0" quotePrefix="0" xfId="0">
      <alignment horizontal="left"/>
    </xf>
    <xf numFmtId="0" fontId="0" fillId="17" borderId="2" applyAlignment="1" pivotButton="0" quotePrefix="0" xfId="0">
      <alignment horizontal="right"/>
    </xf>
    <xf numFmtId="0" fontId="0" fillId="18" borderId="0" pivotButton="0" quotePrefix="0" xfId="0"/>
    <xf numFmtId="0" fontId="26" fillId="0" borderId="8" applyAlignment="1" pivotButton="0" quotePrefix="0" xfId="0">
      <alignment horizontal="center" vertical="top"/>
    </xf>
  </cellXfs>
  <cellStyles count="381">
    <cellStyle name="Normal" xfId="0" builtinId="0"/>
    <cellStyle name="1" xfId="1"/>
    <cellStyle name="Normal_Price-Master" xfId="2"/>
    <cellStyle name="Bad" xfId="3" builtinId="27"/>
    <cellStyle name="Normal 2" xfId="4"/>
    <cellStyle name="Comma 2" xfId="5"/>
    <cellStyle name="Normal 13" xfId="6"/>
    <cellStyle name="Normal 3" xfId="7"/>
    <cellStyle name="Normal 2 5" xfId="8"/>
    <cellStyle name="Normal 4" xfId="9"/>
    <cellStyle name="Normal 5" xfId="10"/>
    <cellStyle name="Normal 3 3" xfId="11"/>
    <cellStyle name="Normal 2 2" xfId="12"/>
    <cellStyle name="Normal 4 2" xfId="13"/>
    <cellStyle name="Normal 3 2" xfId="14"/>
    <cellStyle name="Normal 5 2" xfId="15"/>
    <cellStyle name="Normal 6" xfId="16"/>
    <cellStyle name="Normal 7" xfId="17"/>
    <cellStyle name="Normal 8" xfId="18"/>
    <cellStyle name="Normal 2 2 2" xfId="19"/>
    <cellStyle name="Normal 9" xfId="20"/>
    <cellStyle name="Normal 10" xfId="21"/>
    <cellStyle name="Normal 2 3" xfId="22"/>
    <cellStyle name="Normal 5 3" xfId="23"/>
    <cellStyle name="Normal 2 2 3" xfId="24"/>
    <cellStyle name="Normal 6 2" xfId="25"/>
    <cellStyle name="Normal 7 2" xfId="26"/>
    <cellStyle name="Normal 8 2" xfId="27"/>
    <cellStyle name="Normal 9 3" xfId="28"/>
    <cellStyle name="Normal 12" xfId="29"/>
    <cellStyle name="Normal 11" xfId="30"/>
    <cellStyle name="Normal 3 4" xfId="31"/>
    <cellStyle name="Normal 2 4" xfId="32"/>
    <cellStyle name="Normal 2 2 4" xfId="33"/>
    <cellStyle name="Normal 9 2" xfId="34"/>
    <cellStyle name="Normal 12 2" xfId="35"/>
    <cellStyle name="Normal 14" xfId="36"/>
    <cellStyle name="Normal 2 6" xfId="37"/>
    <cellStyle name="Normal 3 3 2" xfId="38"/>
    <cellStyle name="Normal 3 2 2" xfId="39"/>
    <cellStyle name="Normal 5 2 2" xfId="40"/>
    <cellStyle name="Normal 2 2 2 2" xfId="41"/>
    <cellStyle name="Normal 10 2" xfId="42"/>
    <cellStyle name="Normal 2 3 2" xfId="43"/>
    <cellStyle name="Normal 11 2" xfId="44"/>
    <cellStyle name="Normal 2 4 2" xfId="45"/>
    <cellStyle name="Normal 15" xfId="46"/>
    <cellStyle name="Normal 2 7" xfId="47"/>
    <cellStyle name="Normal 3 3 3" xfId="48"/>
    <cellStyle name="Normal 3 2 3" xfId="49"/>
    <cellStyle name="Normal 5 2 3" xfId="50"/>
    <cellStyle name="Normal 2 2 2 3" xfId="51"/>
    <cellStyle name="Normal 10 3" xfId="52"/>
    <cellStyle name="Normal 2 3 3" xfId="53"/>
    <cellStyle name="Normal 11 3" xfId="54"/>
    <cellStyle name="Normal 2 4 3" xfId="55"/>
    <cellStyle name="Bad 2" xfId="56"/>
    <cellStyle name="Normal 2 8" xfId="57"/>
    <cellStyle name="Comma 2 2" xfId="58"/>
    <cellStyle name="Normal 13 2" xfId="59"/>
    <cellStyle name="Normal 2 5 2" xfId="60"/>
    <cellStyle name="Normal 14 2" xfId="61"/>
    <cellStyle name="Normal 2 6 2" xfId="62"/>
    <cellStyle name="Normal 3 3 2 2" xfId="63"/>
    <cellStyle name="Normal 3 2 2 2" xfId="64"/>
    <cellStyle name="Normal 5 2 2 2" xfId="65"/>
    <cellStyle name="Normal 2 2 2 2 2" xfId="66"/>
    <cellStyle name="Normal 10 2 2" xfId="67"/>
    <cellStyle name="Normal 2 3 2 2" xfId="68"/>
    <cellStyle name="Normal 11 2 2" xfId="69"/>
    <cellStyle name="Normal 2 4 2 2" xfId="70"/>
    <cellStyle name="Normal 17" xfId="71"/>
    <cellStyle name="Normal 2 9" xfId="72"/>
    <cellStyle name="Normal 3 3 4" xfId="73"/>
    <cellStyle name="Normal 3 2 4" xfId="74"/>
    <cellStyle name="Normal 5 2 4" xfId="75"/>
    <cellStyle name="Normal 2 2 2 4" xfId="76"/>
    <cellStyle name="Normal 10 4" xfId="77"/>
    <cellStyle name="Normal 2 3 4" xfId="78"/>
    <cellStyle name="Normal 11 4" xfId="79"/>
    <cellStyle name="Normal 2 4 4" xfId="80"/>
    <cellStyle name="Normal 13 3" xfId="81"/>
    <cellStyle name="Normal 2 5 3" xfId="82"/>
    <cellStyle name="Normal 14 3" xfId="83"/>
    <cellStyle name="Normal 2 6 3" xfId="84"/>
    <cellStyle name="Normal 3 3 2 3" xfId="85"/>
    <cellStyle name="Normal 3 2 2 3" xfId="86"/>
    <cellStyle name="Normal 5 2 2 3" xfId="87"/>
    <cellStyle name="Normal 2 2 2 2 3" xfId="88"/>
    <cellStyle name="Normal 10 2 3" xfId="89"/>
    <cellStyle name="Normal 2 3 2 3" xfId="90"/>
    <cellStyle name="Normal 11 2 3" xfId="91"/>
    <cellStyle name="Normal 2 4 2 3" xfId="92"/>
    <cellStyle name="Normal 15 2" xfId="93"/>
    <cellStyle name="Normal 2 7 2" xfId="94"/>
    <cellStyle name="Normal 3 3 3 2" xfId="95"/>
    <cellStyle name="Normal 3 2 3 2" xfId="96"/>
    <cellStyle name="Normal 5 2 3 2" xfId="97"/>
    <cellStyle name="Normal 2 2 2 3 2" xfId="98"/>
    <cellStyle name="Normal 10 3 2" xfId="99"/>
    <cellStyle name="Normal 2 3 3 2" xfId="100"/>
    <cellStyle name="Normal 11 3 2" xfId="101"/>
    <cellStyle name="Normal 2 4 3 2" xfId="102"/>
    <cellStyle name="Normal 16" xfId="103"/>
    <cellStyle name="Normal 13 2 2" xfId="104"/>
    <cellStyle name="Normal 2 5 2 2" xfId="105"/>
    <cellStyle name="Normal 14 2 2" xfId="106"/>
    <cellStyle name="Normal 2 6 2 2" xfId="107"/>
    <cellStyle name="Normal 3 3 2 2 2" xfId="108"/>
    <cellStyle name="Normal 3 2 2 2 2" xfId="109"/>
    <cellStyle name="Normal 5 2 2 2 2" xfId="110"/>
    <cellStyle name="Normal 2 2 2 2 2 2" xfId="111"/>
    <cellStyle name="Normal 10 2 2 2" xfId="112"/>
    <cellStyle name="Normal 2 3 2 2 2" xfId="113"/>
    <cellStyle name="Normal 11 2 2 2" xfId="114"/>
    <cellStyle name="Normal 2 4 2 2 2" xfId="115"/>
    <cellStyle name="Normal 18" xfId="116"/>
    <cellStyle name="Normal 2 10" xfId="117"/>
    <cellStyle name="Normal 3 3 5" xfId="118"/>
    <cellStyle name="Normal 3 2 5" xfId="119"/>
    <cellStyle name="Normal 5 2 5" xfId="120"/>
    <cellStyle name="Normal 2 2 2 5" xfId="121"/>
    <cellStyle name="Normal 10 5" xfId="122"/>
    <cellStyle name="Normal 2 3 5" xfId="123"/>
    <cellStyle name="Normal 11 5" xfId="124"/>
    <cellStyle name="Normal 2 4 5" xfId="125"/>
    <cellStyle name="Normal 13 4" xfId="126"/>
    <cellStyle name="Normal 2 5 4" xfId="127"/>
    <cellStyle name="Normal 14 4" xfId="128"/>
    <cellStyle name="Normal 2 6 4" xfId="129"/>
    <cellStyle name="Normal 3 3 2 4" xfId="130"/>
    <cellStyle name="Normal 3 2 2 4" xfId="131"/>
    <cellStyle name="Normal 5 2 2 4" xfId="132"/>
    <cellStyle name="Normal 2 2 2 2 4" xfId="133"/>
    <cellStyle name="Normal 10 2 4" xfId="134"/>
    <cellStyle name="Normal 2 3 2 4" xfId="135"/>
    <cellStyle name="Normal 11 2 4" xfId="136"/>
    <cellStyle name="Normal 2 4 2 4" xfId="137"/>
    <cellStyle name="Normal 15 3" xfId="138"/>
    <cellStyle name="Normal 2 7 3" xfId="139"/>
    <cellStyle name="Normal 3 3 3 3" xfId="140"/>
    <cellStyle name="Normal 3 2 3 3" xfId="141"/>
    <cellStyle name="Normal 5 2 3 3" xfId="142"/>
    <cellStyle name="Normal 2 2 2 3 3" xfId="143"/>
    <cellStyle name="Normal 10 3 3" xfId="144"/>
    <cellStyle name="Normal 2 3 3 3" xfId="145"/>
    <cellStyle name="Normal 11 3 3" xfId="146"/>
    <cellStyle name="Normal 2 4 3 3" xfId="147"/>
    <cellStyle name="Normal 13 2 3" xfId="148"/>
    <cellStyle name="Normal 2 5 2 3" xfId="149"/>
    <cellStyle name="Normal 14 2 3" xfId="150"/>
    <cellStyle name="Normal 2 6 2 3" xfId="151"/>
    <cellStyle name="Normal 3 3 2 2 3" xfId="152"/>
    <cellStyle name="Normal 3 2 2 2 3" xfId="153"/>
    <cellStyle name="Normal 5 2 2 2 3" xfId="154"/>
    <cellStyle name="Normal 2 2 2 2 2 3" xfId="155"/>
    <cellStyle name="Normal 10 2 2 3" xfId="156"/>
    <cellStyle name="Normal 2 3 2 2 3" xfId="157"/>
    <cellStyle name="Normal 11 2 2 3" xfId="158"/>
    <cellStyle name="Normal 2 4 2 2 3" xfId="159"/>
    <cellStyle name="Normal 17 2" xfId="160"/>
    <cellStyle name="Normal 2 9 2" xfId="161"/>
    <cellStyle name="Normal 3 3 4 2" xfId="162"/>
    <cellStyle name="Normal 3 2 4 2" xfId="163"/>
    <cellStyle name="Normal 5 2 4 2" xfId="164"/>
    <cellStyle name="Normal 2 2 2 4 2" xfId="165"/>
    <cellStyle name="Normal 10 4 2" xfId="166"/>
    <cellStyle name="Normal 2 3 4 2" xfId="167"/>
    <cellStyle name="Normal 11 4 2" xfId="168"/>
    <cellStyle name="Normal 2 4 4 2" xfId="169"/>
    <cellStyle name="Normal 13 3 2" xfId="170"/>
    <cellStyle name="Normal 2 5 3 2" xfId="171"/>
    <cellStyle name="Normal 14 3 2" xfId="172"/>
    <cellStyle name="Normal 2 6 3 2" xfId="173"/>
    <cellStyle name="Normal 3 3 2 3 2" xfId="174"/>
    <cellStyle name="Normal 3 2 2 3 2" xfId="175"/>
    <cellStyle name="Normal 5 2 2 3 2" xfId="176"/>
    <cellStyle name="Normal 2 2 2 2 3 2" xfId="177"/>
    <cellStyle name="Normal 10 2 3 2" xfId="178"/>
    <cellStyle name="Normal 2 3 2 3 2" xfId="179"/>
    <cellStyle name="Normal 11 2 3 2" xfId="180"/>
    <cellStyle name="Normal 2 4 2 3 2" xfId="181"/>
    <cellStyle name="Normal 15 2 2" xfId="182"/>
    <cellStyle name="Normal 2 7 2 2" xfId="183"/>
    <cellStyle name="Normal 3 3 3 2 2" xfId="184"/>
    <cellStyle name="Normal 3 2 3 2 2" xfId="185"/>
    <cellStyle name="Normal 5 2 3 2 2" xfId="186"/>
    <cellStyle name="Normal 2 2 2 3 2 2" xfId="187"/>
    <cellStyle name="Normal 10 3 2 2" xfId="188"/>
    <cellStyle name="Normal 2 3 3 2 2" xfId="189"/>
    <cellStyle name="Normal 11 3 2 2" xfId="190"/>
    <cellStyle name="Normal 2 4 3 2 2" xfId="191"/>
    <cellStyle name="Normal 13 2 2 2" xfId="192"/>
    <cellStyle name="Normal 2 5 2 2 2" xfId="193"/>
    <cellStyle name="Normal 14 2 2 2" xfId="194"/>
    <cellStyle name="Normal 2 6 2 2 2" xfId="195"/>
    <cellStyle name="Normal 3 3 2 2 2 2" xfId="196"/>
    <cellStyle name="Normal 3 2 2 2 2 2" xfId="197"/>
    <cellStyle name="Normal 5 2 2 2 2 2" xfId="198"/>
    <cellStyle name="Normal 2 2 2 2 2 2 2" xfId="199"/>
    <cellStyle name="Normal 10 2 2 2 2" xfId="200"/>
    <cellStyle name="Normal 2 3 2 2 2 2" xfId="201"/>
    <cellStyle name="Normal 11 2 2 2 2" xfId="202"/>
    <cellStyle name="Normal 2 4 2 2 2 2" xfId="203"/>
    <cellStyle name="Normal 19" xfId="204"/>
    <cellStyle name="Normal 2 11" xfId="205"/>
    <cellStyle name="Normal 16 2" xfId="206"/>
    <cellStyle name="Normal 3 3 6" xfId="207"/>
    <cellStyle name="Normal 3 2 6" xfId="208"/>
    <cellStyle name="Normal 5 2 6" xfId="209"/>
    <cellStyle name="Normal 2 2 2 6" xfId="210"/>
    <cellStyle name="Normal 10 6" xfId="211"/>
    <cellStyle name="Normal 2 3 6" xfId="212"/>
    <cellStyle name="Normal 11 6" xfId="213"/>
    <cellStyle name="Normal 2 4 6" xfId="214"/>
    <cellStyle name="Normal 13 5" xfId="215"/>
    <cellStyle name="Normal 2 5 5" xfId="216"/>
    <cellStyle name="Normal 14 5" xfId="217"/>
    <cellStyle name="Normal 2 6 5" xfId="218"/>
    <cellStyle name="Normal 3 3 2 5" xfId="219"/>
    <cellStyle name="Normal 3 2 2 5" xfId="220"/>
    <cellStyle name="Normal 5 2 2 5" xfId="221"/>
    <cellStyle name="Normal 2 2 2 2 5" xfId="222"/>
    <cellStyle name="Normal 10 2 5" xfId="223"/>
    <cellStyle name="Normal 2 3 2 5" xfId="224"/>
    <cellStyle name="Normal 11 2 5" xfId="225"/>
    <cellStyle name="Normal 2 4 2 5" xfId="226"/>
    <cellStyle name="Normal 15 4" xfId="227"/>
    <cellStyle name="Normal 2 7 4" xfId="228"/>
    <cellStyle name="Normal 3 3 3 4" xfId="229"/>
    <cellStyle name="Normal 3 2 3 4" xfId="230"/>
    <cellStyle name="Normal 5 2 3 4" xfId="231"/>
    <cellStyle name="Normal 2 2 2 3 4" xfId="232"/>
    <cellStyle name="Normal 10 3 4" xfId="233"/>
    <cellStyle name="Normal 2 3 3 4" xfId="234"/>
    <cellStyle name="Normal 11 3 4" xfId="235"/>
    <cellStyle name="Normal 2 4 3 4" xfId="236"/>
    <cellStyle name="Normal 13 2 4" xfId="237"/>
    <cellStyle name="Normal 2 5 2 4" xfId="238"/>
    <cellStyle name="Normal 14 2 4" xfId="239"/>
    <cellStyle name="Normal 2 6 2 4" xfId="240"/>
    <cellStyle name="Normal 3 3 2 2 4" xfId="241"/>
    <cellStyle name="Normal 3 2 2 2 4" xfId="242"/>
    <cellStyle name="Normal 5 2 2 2 4" xfId="243"/>
    <cellStyle name="Normal 2 2 2 2 2 4" xfId="244"/>
    <cellStyle name="Normal 10 2 2 4" xfId="245"/>
    <cellStyle name="Normal 2 3 2 2 4" xfId="246"/>
    <cellStyle name="Normal 11 2 2 4" xfId="247"/>
    <cellStyle name="Normal 2 4 2 2 4" xfId="248"/>
    <cellStyle name="Normal 17 3" xfId="249"/>
    <cellStyle name="Normal 2 9 3" xfId="250"/>
    <cellStyle name="Normal 3 3 4 3" xfId="251"/>
    <cellStyle name="Normal 3 2 4 3" xfId="252"/>
    <cellStyle name="Normal 5 2 4 3" xfId="253"/>
    <cellStyle name="Normal 2 2 2 4 3" xfId="254"/>
    <cellStyle name="Normal 10 4 3" xfId="255"/>
    <cellStyle name="Normal 2 3 4 3" xfId="256"/>
    <cellStyle name="Normal 11 4 3" xfId="257"/>
    <cellStyle name="Normal 2 4 4 3" xfId="258"/>
    <cellStyle name="Normal 13 3 3" xfId="259"/>
    <cellStyle name="Normal 2 5 3 3" xfId="260"/>
    <cellStyle name="Normal 14 3 3" xfId="261"/>
    <cellStyle name="Normal 2 6 3 3" xfId="262"/>
    <cellStyle name="Normal 3 3 2 3 3" xfId="263"/>
    <cellStyle name="Normal 3 2 2 3 3" xfId="264"/>
    <cellStyle name="Normal 5 2 2 3 3" xfId="265"/>
    <cellStyle name="Normal 2 2 2 2 3 3" xfId="266"/>
    <cellStyle name="Normal 10 2 3 3" xfId="267"/>
    <cellStyle name="Normal 2 3 2 3 3" xfId="268"/>
    <cellStyle name="Normal 11 2 3 3" xfId="269"/>
    <cellStyle name="Normal 2 4 2 3 3" xfId="270"/>
    <cellStyle name="Normal 15 2 3" xfId="271"/>
    <cellStyle name="Normal 2 7 2 3" xfId="272"/>
    <cellStyle name="Normal 3 3 3 2 3" xfId="273"/>
    <cellStyle name="Normal 3 2 3 2 3" xfId="274"/>
    <cellStyle name="Normal 5 2 3 2 3" xfId="275"/>
    <cellStyle name="Normal 2 2 2 3 2 3" xfId="276"/>
    <cellStyle name="Normal 10 3 2 3" xfId="277"/>
    <cellStyle name="Normal 2 3 3 2 3" xfId="278"/>
    <cellStyle name="Normal 11 3 2 3" xfId="279"/>
    <cellStyle name="Normal 2 4 3 2 3" xfId="280"/>
    <cellStyle name="Normal 13 2 2 3" xfId="281"/>
    <cellStyle name="Normal 2 5 2 2 3" xfId="282"/>
    <cellStyle name="Normal 14 2 2 3" xfId="283"/>
    <cellStyle name="Normal 2 6 2 2 3" xfId="284"/>
    <cellStyle name="Normal 3 3 2 2 2 3" xfId="285"/>
    <cellStyle name="Normal 3 2 2 2 2 3" xfId="286"/>
    <cellStyle name="Normal 5 2 2 2 2 3" xfId="287"/>
    <cellStyle name="Normal 2 2 2 2 2 2 3" xfId="288"/>
    <cellStyle name="Normal 10 2 2 2 3" xfId="289"/>
    <cellStyle name="Normal 2 3 2 2 2 3" xfId="290"/>
    <cellStyle name="Normal 11 2 2 2 3" xfId="291"/>
    <cellStyle name="Normal 2 4 2 2 2 3" xfId="292"/>
    <cellStyle name="Normal 18 2" xfId="293"/>
    <cellStyle name="Normal 2 10 2" xfId="294"/>
    <cellStyle name="Normal 3 3 5 2" xfId="295"/>
    <cellStyle name="Normal 3 2 5 2" xfId="296"/>
    <cellStyle name="Normal 5 2 5 2" xfId="297"/>
    <cellStyle name="Normal 2 2 2 5 2" xfId="298"/>
    <cellStyle name="Normal 10 5 2" xfId="299"/>
    <cellStyle name="Normal 2 3 5 2" xfId="300"/>
    <cellStyle name="Normal 11 5 2" xfId="301"/>
    <cellStyle name="Normal 2 4 5 2" xfId="302"/>
    <cellStyle name="Normal 13 4 2" xfId="303"/>
    <cellStyle name="Normal 2 5 4 2" xfId="304"/>
    <cellStyle name="Normal 14 4 2" xfId="305"/>
    <cellStyle name="Normal 2 6 4 2" xfId="306"/>
    <cellStyle name="Normal 3 3 2 4 2" xfId="307"/>
    <cellStyle name="Normal 3 2 2 4 2" xfId="308"/>
    <cellStyle name="Normal 5 2 2 4 2" xfId="309"/>
    <cellStyle name="Normal 2 2 2 2 4 2" xfId="310"/>
    <cellStyle name="Normal 10 2 4 2" xfId="311"/>
    <cellStyle name="Normal 2 3 2 4 2" xfId="312"/>
    <cellStyle name="Normal 11 2 4 2" xfId="313"/>
    <cellStyle name="Normal 2 4 2 4 2" xfId="314"/>
    <cellStyle name="Normal 15 3 2" xfId="315"/>
    <cellStyle name="Normal 2 7 3 2" xfId="316"/>
    <cellStyle name="Normal 3 3 3 3 2" xfId="317"/>
    <cellStyle name="Normal 3 2 3 3 2" xfId="318"/>
    <cellStyle name="Normal 5 2 3 3 2" xfId="319"/>
    <cellStyle name="Normal 2 2 2 3 3 2" xfId="320"/>
    <cellStyle name="Normal 10 3 3 2" xfId="321"/>
    <cellStyle name="Normal 2 3 3 3 2" xfId="322"/>
    <cellStyle name="Normal 11 3 3 2" xfId="323"/>
    <cellStyle name="Normal 2 4 3 3 2" xfId="324"/>
    <cellStyle name="Normal 13 2 3 2" xfId="325"/>
    <cellStyle name="Normal 2 5 2 3 2" xfId="326"/>
    <cellStyle name="Normal 14 2 3 2" xfId="327"/>
    <cellStyle name="Normal 2 6 2 3 2" xfId="328"/>
    <cellStyle name="Normal 3 3 2 2 3 2" xfId="329"/>
    <cellStyle name="Normal 3 2 2 2 3 2" xfId="330"/>
    <cellStyle name="Normal 5 2 2 2 3 2" xfId="331"/>
    <cellStyle name="Normal 2 2 2 2 2 3 2" xfId="332"/>
    <cellStyle name="Normal 10 2 2 3 2" xfId="333"/>
    <cellStyle name="Normal 2 3 2 2 3 2" xfId="334"/>
    <cellStyle name="Normal 11 2 2 3 2" xfId="335"/>
    <cellStyle name="Normal 2 4 2 2 3 2" xfId="336"/>
    <cellStyle name="Normal 17 2 2" xfId="337"/>
    <cellStyle name="Normal 2 9 2 2" xfId="338"/>
    <cellStyle name="Normal 3 3 4 2 2" xfId="339"/>
    <cellStyle name="Normal 3 2 4 2 2" xfId="340"/>
    <cellStyle name="Normal 5 2 4 2 2" xfId="341"/>
    <cellStyle name="Normal 2 2 2 4 2 2" xfId="342"/>
    <cellStyle name="Normal 10 4 2 2" xfId="343"/>
    <cellStyle name="Normal 2 3 4 2 2" xfId="344"/>
    <cellStyle name="Normal 11 4 2 2" xfId="345"/>
    <cellStyle name="Normal 2 4 4 2 2" xfId="346"/>
    <cellStyle name="Normal 13 3 2 2" xfId="347"/>
    <cellStyle name="Normal 2 5 3 2 2" xfId="348"/>
    <cellStyle name="Normal 14 3 2 2" xfId="349"/>
    <cellStyle name="Normal 2 6 3 2 2" xfId="350"/>
    <cellStyle name="Normal 3 3 2 3 2 2" xfId="351"/>
    <cellStyle name="Normal 3 2 2 3 2 2" xfId="352"/>
    <cellStyle name="Normal 5 2 2 3 2 2" xfId="353"/>
    <cellStyle name="Normal 2 2 2 2 3 2 2" xfId="354"/>
    <cellStyle name="Normal 10 2 3 2 2" xfId="355"/>
    <cellStyle name="Normal 2 3 2 3 2 2" xfId="356"/>
    <cellStyle name="Normal 11 2 3 2 2" xfId="357"/>
    <cellStyle name="Normal 2 4 2 3 2 2" xfId="358"/>
    <cellStyle name="Normal 15 2 2 2" xfId="359"/>
    <cellStyle name="Normal 2 7 2 2 2" xfId="360"/>
    <cellStyle name="Normal 3 3 3 2 2 2" xfId="361"/>
    <cellStyle name="Normal 3 2 3 2 2 2" xfId="362"/>
    <cellStyle name="Normal 5 2 3 2 2 2" xfId="363"/>
    <cellStyle name="Normal 2 2 2 3 2 2 2" xfId="364"/>
    <cellStyle name="Normal 10 3 2 2 2" xfId="365"/>
    <cellStyle name="Normal 2 3 3 2 2 2" xfId="366"/>
    <cellStyle name="Normal 11 3 2 2 2" xfId="367"/>
    <cellStyle name="Normal 2 4 3 2 2 2" xfId="368"/>
    <cellStyle name="Normal 13 2 2 2 2" xfId="369"/>
    <cellStyle name="Normal 2 5 2 2 2 2" xfId="370"/>
    <cellStyle name="Normal 14 2 2 2 2" xfId="371"/>
    <cellStyle name="Normal 2 6 2 2 2 2" xfId="372"/>
    <cellStyle name="Normal 3 3 2 2 2 2 2" xfId="373"/>
    <cellStyle name="Normal 3 2 2 2 2 2 2" xfId="374"/>
    <cellStyle name="Normal 5 2 2 2 2 2 2" xfId="375"/>
    <cellStyle name="Normal 2 2 2 2 2 2 2 2" xfId="376"/>
    <cellStyle name="Normal 10 2 2 2 2 2" xfId="377"/>
    <cellStyle name="Normal 2 3 2 2 2 2 2" xfId="378"/>
    <cellStyle name="Normal 11 2 2 2 2 2" xfId="379"/>
    <cellStyle name="Normal 2 4 2 2 2 2 2" xfId="38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styles" Target="styles.xml" Id="rId21"/><Relationship Type="http://schemas.openxmlformats.org/officeDocument/2006/relationships/theme" Target="theme/theme1.xml" Id="rId22"/></Relationships>
</file>

<file path=xl/comments/comment1.xml><?xml version="1.0" encoding="utf-8"?>
<comments xmlns="http://schemas.openxmlformats.org/spreadsheetml/2006/main">
  <authors>
    <author>tc={392656BE-4FD0-4B35-AE86-435D27C3B2D5}</author>
  </authors>
  <commentList>
    <comment ref="J6" authorId="0" shapeId="0">
      <text>
        <t>[Threaded comment]
Your version of Excel allows you to read this threaded comment; however, any edits to it will get removed if the file is opened in a newer version of Excel. Learn more: https://go.microsoft.com/fwlink/?linkid=870924
Comment:
    Empty cells imply pump models are only built as 1 construction code.</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sheet1.xml><?xml version="1.0" encoding="utf-8"?>
<worksheet xmlns="http://schemas.openxmlformats.org/spreadsheetml/2006/main">
  <sheetPr codeName="Sheet1">
    <outlinePr summaryBelow="1" summaryRight="1"/>
    <pageSetUpPr autoPageBreaks="0"/>
  </sheetPr>
  <dimension ref="A1:I264"/>
  <sheetViews>
    <sheetView zoomScaleNormal="108" workbookViewId="0">
      <pane ySplit="9" topLeftCell="A10" activePane="bottomLeft" state="frozen"/>
      <selection activeCell="B42" sqref="B42"/>
      <selection pane="bottomLeft" activeCell="E224" sqref="E224"/>
    </sheetView>
  </sheetViews>
  <sheetFormatPr baseColWidth="8" defaultRowHeight="12.75"/>
  <cols>
    <col width="6.28515625" customWidth="1" style="109" min="1" max="1"/>
    <col width="5.42578125" bestFit="1" customWidth="1" style="109" min="2" max="2"/>
    <col width="7.140625" customWidth="1" style="109" min="3" max="3"/>
    <col width="18" bestFit="1" customWidth="1" style="109" min="4" max="4"/>
    <col width="145.42578125" customWidth="1" style="109" min="5" max="5"/>
    <col width="9.140625" customWidth="1" style="273" min="6" max="7"/>
    <col width="12.140625" bestFit="1" customWidth="1" style="273" min="8" max="8"/>
    <col width="49" bestFit="1" customWidth="1" style="273" min="9" max="9"/>
  </cols>
  <sheetData>
    <row r="1">
      <c r="A1" s="275" t="inlineStr">
        <is>
          <t xml:space="preserve">Cells colored red are NOT to be imported.  </t>
        </is>
      </c>
      <c r="F1" s="273" t="n"/>
      <c r="G1" s="273" t="n"/>
    </row>
    <row r="2">
      <c r="A2" s="273" t="inlineStr">
        <is>
          <t>RTE = Refer To Engineering, indicating this is a valid selection but bom number does not exist</t>
        </is>
      </c>
      <c r="F2" s="273" t="n"/>
      <c r="G2" s="273" t="n"/>
    </row>
    <row r="3">
      <c r="A3" s="273" t="inlineStr">
        <is>
          <t>NA = Not Available, indicating that this selection is not acceptable</t>
        </is>
      </c>
      <c r="F3" s="273" t="n"/>
      <c r="G3" s="273" t="n"/>
    </row>
    <row r="4">
      <c r="A4" s="273" t="inlineStr">
        <is>
          <t>BOMS tab is being used by Paco to generate SAP material numbers &amp; not used for CKB</t>
        </is>
      </c>
      <c r="F4" s="273" t="n"/>
      <c r="G4" s="273" t="n"/>
    </row>
    <row r="5">
      <c r="A5" s="273" t="inlineStr">
        <is>
          <t>Changes made to workbook are shaded per revision indicated below.</t>
        </is>
      </c>
      <c r="F5" s="273" t="n"/>
      <c r="G5" s="273" t="n"/>
    </row>
    <row r="7">
      <c r="A7" s="274" t="inlineStr">
        <is>
          <t>REVISION LOG</t>
        </is>
      </c>
      <c r="F7" s="273" t="n"/>
      <c r="G7" s="273" t="n"/>
    </row>
    <row r="9">
      <c r="A9" s="143" t="inlineStr">
        <is>
          <t>REV</t>
        </is>
      </c>
      <c r="B9" s="143" t="inlineStr">
        <is>
          <t>ITEM</t>
        </is>
      </c>
      <c r="C9" s="143" t="inlineStr">
        <is>
          <t>BY</t>
        </is>
      </c>
      <c r="D9" s="143" t="inlineStr">
        <is>
          <t>DATE</t>
        </is>
      </c>
      <c r="E9" s="143" t="inlineStr">
        <is>
          <t>DESCRIPTION OF CHANGES/ALTERATIONS  (LIST ALL)</t>
        </is>
      </c>
      <c r="F9" s="258" t="n"/>
      <c r="G9" s="258" t="n"/>
    </row>
    <row r="10">
      <c r="A10" t="n">
        <v>4</v>
      </c>
      <c r="B10" t="n">
        <v>1</v>
      </c>
      <c r="C10" t="inlineStr">
        <is>
          <t>CJZ</t>
        </is>
      </c>
      <c r="D10" s="93" t="n">
        <v>39146</v>
      </c>
      <c r="E10" t="inlineStr">
        <is>
          <t>ADDED 316, 416 AND 17-4 STAINLESS STEEL SHAFT OPTIONS FOR ALL PUMPS (PER TOMMYS SHEET)</t>
        </is>
      </c>
      <c r="F10" s="258" t="n"/>
      <c r="G10" s="258" t="n"/>
    </row>
    <row r="11">
      <c r="A11" t="n">
        <v>4</v>
      </c>
      <c r="B11" t="n">
        <v>2</v>
      </c>
      <c r="C11" t="inlineStr">
        <is>
          <t>CJZ</t>
        </is>
      </c>
      <c r="D11" s="93" t="n">
        <v>39146</v>
      </c>
      <c r="E11" t="inlineStr">
        <is>
          <t>DELETED ALL C30 MATERIAL OPTIONS FOR CASES</t>
        </is>
      </c>
      <c r="F11" s="273" t="n"/>
      <c r="G11" s="273" t="n"/>
    </row>
    <row r="12">
      <c r="A12" t="n">
        <v>4</v>
      </c>
      <c r="B12" t="n">
        <v>3</v>
      </c>
      <c r="C12" t="inlineStr">
        <is>
          <t>CJZ</t>
        </is>
      </c>
      <c r="D12" s="93" t="n">
        <v>39146</v>
      </c>
      <c r="E12" t="inlineStr">
        <is>
          <t>ADDED PRICE ID, PRICE, PRICE DESCRIPTION, PRICE:COST FORMULA COLUMNS TO EVERY WORKSHEET</t>
        </is>
      </c>
      <c r="F12" s="273" t="n"/>
      <c r="G12" s="273" t="n"/>
    </row>
    <row r="13">
      <c r="A13" t="n">
        <v>4</v>
      </c>
      <c r="B13" t="n">
        <v>4</v>
      </c>
      <c r="C13" t="inlineStr">
        <is>
          <t>CJZ</t>
        </is>
      </c>
      <c r="D13" s="93" t="n">
        <v>39146</v>
      </c>
      <c r="E13" t="inlineStr">
        <is>
          <t>ADDED B1-PRICING WORKSHEET TO SUMMARIZE ALL PRICING CONTAINED IN OTHER WORKSHEETS</t>
        </is>
      </c>
      <c r="F13" s="273" t="n"/>
      <c r="G13" s="273" t="n"/>
    </row>
    <row r="14">
      <c r="A14" t="n">
        <v>4</v>
      </c>
      <c r="B14" t="n">
        <v>5</v>
      </c>
      <c r="C14" t="inlineStr">
        <is>
          <t>CJZ</t>
        </is>
      </c>
      <c r="D14" s="93" t="n">
        <v>39146</v>
      </c>
      <c r="E14" t="inlineStr">
        <is>
          <t>CONVERTED SLEEVE SPREADSHEET TO FLAT FILE FORMAT</t>
        </is>
      </c>
      <c r="F14" s="273" t="n"/>
      <c r="G14" s="273" t="n"/>
    </row>
    <row r="15">
      <c r="A15" t="n">
        <v>4</v>
      </c>
      <c r="B15" t="n">
        <v>6</v>
      </c>
      <c r="C15" t="inlineStr">
        <is>
          <t>FBT</t>
        </is>
      </c>
      <c r="D15" s="93" t="n">
        <v>39148</v>
      </c>
      <c r="E15" t="inlineStr">
        <is>
          <t>Changed SS Hardware description</t>
        </is>
      </c>
    </row>
    <row r="16">
      <c r="A16" t="n">
        <v>4</v>
      </c>
      <c r="B16" t="n">
        <v>7</v>
      </c>
      <c r="C16" t="inlineStr">
        <is>
          <t>FBT</t>
        </is>
      </c>
      <c r="D16" s="93" t="n">
        <v>39148</v>
      </c>
      <c r="E16" t="inlineStr">
        <is>
          <t>Added "None/Standard" to drip pan option for bases</t>
        </is>
      </c>
    </row>
    <row r="17">
      <c r="A17" t="n">
        <v>4</v>
      </c>
      <c r="B17" t="n">
        <v>8</v>
      </c>
      <c r="C17" t="inlineStr">
        <is>
          <t>FBT</t>
        </is>
      </c>
      <c r="D17" s="93" t="n">
        <v>39148</v>
      </c>
      <c r="E17" t="inlineStr">
        <is>
          <t>Marked the column "f" as not to be imported</t>
        </is>
      </c>
    </row>
    <row r="18">
      <c r="A18" t="n">
        <v>4</v>
      </c>
      <c r="B18" t="n">
        <v>9</v>
      </c>
      <c r="C18" t="inlineStr">
        <is>
          <t>FBT</t>
        </is>
      </c>
      <c r="D18" s="93" t="n">
        <v>39148</v>
      </c>
      <c r="E18" t="inlineStr">
        <is>
          <t>Removed bases where coupling size is not known, but is not a special</t>
        </is>
      </c>
    </row>
    <row r="19">
      <c r="A19" t="n">
        <v>4</v>
      </c>
      <c r="B19" t="n">
        <v>10</v>
      </c>
      <c r="C19" t="inlineStr">
        <is>
          <t>FBT</t>
        </is>
      </c>
      <c r="D19" s="93" t="n">
        <v>39148</v>
      </c>
      <c r="E19" t="inlineStr">
        <is>
          <t>Added drip pans, bearing housing accessories and recirc lines</t>
        </is>
      </c>
    </row>
    <row r="20">
      <c r="A20" t="n">
        <v>4</v>
      </c>
      <c r="B20" t="n">
        <v>11</v>
      </c>
      <c r="C20" t="inlineStr">
        <is>
          <t>FBT</t>
        </is>
      </c>
      <c r="D20" s="93" t="n">
        <v>39148</v>
      </c>
      <c r="E20" t="inlineStr">
        <is>
          <t>Added Oil Lube to Insert tab</t>
        </is>
      </c>
    </row>
    <row r="21">
      <c r="A21" t="n">
        <v>4</v>
      </c>
      <c r="B21" t="n">
        <v>12</v>
      </c>
      <c r="C21" t="inlineStr">
        <is>
          <t>FBT</t>
        </is>
      </c>
      <c r="D21" s="93" t="n">
        <v>39148</v>
      </c>
      <c r="E21" t="inlineStr">
        <is>
          <t>Added Brg Housing Acc tab</t>
        </is>
      </c>
    </row>
    <row r="22">
      <c r="A22" t="n">
        <v>4</v>
      </c>
      <c r="B22" t="n">
        <v>13</v>
      </c>
      <c r="C22" t="inlineStr">
        <is>
          <t>FBT</t>
        </is>
      </c>
      <c r="D22" s="93" t="n">
        <v>39148</v>
      </c>
      <c r="E22" t="inlineStr">
        <is>
          <t>Renamed file Kpbom-04z2.xls</t>
        </is>
      </c>
    </row>
    <row r="23">
      <c r="A23" t="n">
        <v>5</v>
      </c>
      <c r="B23" t="n">
        <v>14</v>
      </c>
      <c r="C23" t="inlineStr">
        <is>
          <t>CJZ</t>
        </is>
      </c>
      <c r="D23" s="93" t="n">
        <v>39149</v>
      </c>
      <c r="E23" t="inlineStr">
        <is>
          <t>Obsoleted unused price Indexes, as deleted by FBT (revision item 9)</t>
        </is>
      </c>
    </row>
    <row r="24">
      <c r="A24" t="n">
        <v>5</v>
      </c>
      <c r="B24" t="n">
        <v>15</v>
      </c>
      <c r="C24" t="inlineStr">
        <is>
          <t>CJZ</t>
        </is>
      </c>
      <c r="D24" s="93" t="n">
        <v>39149</v>
      </c>
      <c r="E24" t="inlineStr">
        <is>
          <t>Corrected missing price indices for 1015 sleeves</t>
        </is>
      </c>
    </row>
    <row r="25">
      <c r="A25" t="n">
        <v>5</v>
      </c>
      <c r="B25" t="n">
        <v>16</v>
      </c>
      <c r="C25" t="inlineStr">
        <is>
          <t>CJZ</t>
        </is>
      </c>
      <c r="D25" s="93" t="n">
        <v>39149</v>
      </c>
      <c r="E25" t="inlineStr">
        <is>
          <t>Flattened format and priced all the new options provided by Fred on his revisions</t>
        </is>
      </c>
    </row>
    <row r="26">
      <c r="A26" t="n">
        <v>6</v>
      </c>
      <c r="B26" t="n">
        <v>17</v>
      </c>
      <c r="C26" t="inlineStr">
        <is>
          <t>TCH</t>
        </is>
      </c>
      <c r="D26" s="93" t="inlineStr">
        <is>
          <t xml:space="preserve"> April 3, 2007</t>
        </is>
      </c>
      <c r="E26" t="inlineStr">
        <is>
          <t xml:space="preserve">Added Special/Other option row to each material offered. Assigned Price ID 105000 to all. </t>
        </is>
      </c>
    </row>
    <row r="27">
      <c r="A27" t="n">
        <v>7</v>
      </c>
      <c r="B27" t="n">
        <v>18</v>
      </c>
      <c r="C27" t="inlineStr">
        <is>
          <t>?</t>
        </is>
      </c>
      <c r="D27" t="inlineStr">
        <is>
          <t>?</t>
        </is>
      </c>
      <c r="E27" t="inlineStr">
        <is>
          <t>?</t>
        </is>
      </c>
    </row>
    <row r="28">
      <c r="A28" t="n">
        <v>8</v>
      </c>
      <c r="B28" t="n">
        <v>19</v>
      </c>
      <c r="C28" t="inlineStr">
        <is>
          <t>?</t>
        </is>
      </c>
      <c r="D28" t="inlineStr">
        <is>
          <t>?</t>
        </is>
      </c>
      <c r="E28" t="inlineStr">
        <is>
          <t>?</t>
        </is>
      </c>
    </row>
    <row r="29">
      <c r="A29" t="n">
        <v>9</v>
      </c>
      <c r="B29" t="n">
        <v>20</v>
      </c>
      <c r="C29" t="inlineStr">
        <is>
          <t>FBT</t>
        </is>
      </c>
      <c r="D29" s="93" t="n">
        <v>39176</v>
      </c>
      <c r="E29" t="inlineStr">
        <is>
          <t>Skipped to revision 9 to match workbook name</t>
        </is>
      </c>
    </row>
    <row r="30">
      <c r="A30" t="n">
        <v>9</v>
      </c>
      <c r="B30" t="n">
        <v>21</v>
      </c>
      <c r="C30" t="inlineStr">
        <is>
          <t>FBT</t>
        </is>
      </c>
      <c r="D30" s="93" t="n">
        <v>39176</v>
      </c>
      <c r="E30" t="inlineStr">
        <is>
          <t>Added rows 3963-3974 to Bases tab for 5012-7/8 CI base</t>
        </is>
      </c>
    </row>
    <row r="31">
      <c r="A31" t="n">
        <v>9</v>
      </c>
      <c r="B31" t="n">
        <v>22</v>
      </c>
      <c r="C31" t="inlineStr">
        <is>
          <t>FBT</t>
        </is>
      </c>
      <c r="D31" s="93" t="n">
        <v>39176</v>
      </c>
      <c r="E31" t="inlineStr">
        <is>
          <t>Removed shading of cells indicating changes that have been made per DHH request</t>
        </is>
      </c>
    </row>
    <row r="32">
      <c r="A32" t="n">
        <v>10</v>
      </c>
      <c r="B32" t="n">
        <v>23</v>
      </c>
      <c r="C32" t="inlineStr">
        <is>
          <t>?</t>
        </is>
      </c>
      <c r="D32" s="93" t="inlineStr">
        <is>
          <t>?</t>
        </is>
      </c>
      <c r="E32" t="inlineStr">
        <is>
          <t>?</t>
        </is>
      </c>
    </row>
    <row r="33">
      <c r="A33" s="233" t="n">
        <v>11</v>
      </c>
      <c r="B33" s="233" t="n">
        <v>24</v>
      </c>
      <c r="C33" s="233" t="inlineStr">
        <is>
          <t>fbt</t>
        </is>
      </c>
      <c r="D33" s="255" t="n">
        <v>39290</v>
      </c>
      <c r="E33" s="233" t="inlineStr">
        <is>
          <t>Checked out and added rev 10 ? note above</t>
        </is>
      </c>
    </row>
    <row r="34">
      <c r="A34" s="233" t="n">
        <v>11</v>
      </c>
      <c r="B34" s="233" t="n">
        <v>25</v>
      </c>
      <c r="C34" s="233" t="inlineStr">
        <is>
          <t>fbt</t>
        </is>
      </c>
      <c r="D34" s="255" t="n">
        <v>39290</v>
      </c>
      <c r="E34" s="233" t="inlineStr">
        <is>
          <t>Moved redundent data from Sheet1 tab to BOM tab, deleted Sheet1 tab</t>
        </is>
      </c>
    </row>
    <row r="35">
      <c r="A35" s="233" t="n">
        <v>11</v>
      </c>
      <c r="B35" s="233" t="n">
        <v>26</v>
      </c>
      <c r="C35" s="233" t="inlineStr">
        <is>
          <t>fbt</t>
        </is>
      </c>
      <c r="D35" s="255" t="n">
        <v>39290</v>
      </c>
      <c r="E35" s="233" t="inlineStr">
        <is>
          <t>Revised material descriptions for hardware and added 316SS</t>
        </is>
      </c>
    </row>
    <row r="36">
      <c r="A36" s="233" t="n">
        <v>11</v>
      </c>
      <c r="B36" s="233" t="n">
        <v>27</v>
      </c>
      <c r="C36" s="233" t="inlineStr">
        <is>
          <t>fbt</t>
        </is>
      </c>
      <c r="D36" s="255" t="n">
        <v>39290</v>
      </c>
      <c r="E36" s="233" t="inlineStr">
        <is>
          <t>Moved End mark if found in Column A and new data rows were added.</t>
        </is>
      </c>
    </row>
    <row r="37">
      <c r="A37" s="233" t="n">
        <v>11</v>
      </c>
      <c r="B37" s="233" t="n">
        <v>28</v>
      </c>
      <c r="C37" s="233" t="inlineStr">
        <is>
          <t>fbt</t>
        </is>
      </c>
      <c r="D37" s="255" t="n">
        <v>39290</v>
      </c>
      <c r="E37" s="233" t="inlineStr">
        <is>
          <t>Deleted Impeller material CD4MCu (Duplex SS), ASTM I52A890</t>
        </is>
      </c>
    </row>
    <row r="38">
      <c r="A38" s="233" t="n">
        <v>11</v>
      </c>
      <c r="B38" s="233" t="n">
        <v>29</v>
      </c>
      <c r="C38" s="233" t="inlineStr">
        <is>
          <t>fbt</t>
        </is>
      </c>
      <c r="D38" s="255" t="n">
        <v>39290</v>
      </c>
      <c r="E38" s="233" t="inlineStr">
        <is>
          <t>Added H174 Case wear ring material</t>
        </is>
      </c>
    </row>
    <row r="39">
      <c r="A39" s="233" t="n">
        <v>11</v>
      </c>
      <c r="B39" s="233" t="n">
        <v>30</v>
      </c>
      <c r="C39" s="233" t="inlineStr">
        <is>
          <t>fbt</t>
        </is>
      </c>
      <c r="D39" s="255" t="n">
        <v>39290</v>
      </c>
      <c r="E39" s="233" t="inlineStr">
        <is>
          <t>Added 4140 steel shafts</t>
        </is>
      </c>
    </row>
    <row r="40">
      <c r="A40" s="233" t="n">
        <v>11</v>
      </c>
      <c r="B40" s="233" t="n">
        <v>31</v>
      </c>
      <c r="C40" s="233" t="inlineStr">
        <is>
          <t>fbt</t>
        </is>
      </c>
      <c r="D40" s="255" t="n">
        <v>39290</v>
      </c>
      <c r="E40" s="233" t="inlineStr">
        <is>
          <t>Added Monel shafts</t>
        </is>
      </c>
    </row>
    <row r="41">
      <c r="A41" s="233" t="n">
        <v>11</v>
      </c>
      <c r="B41" s="233" t="n">
        <v>32</v>
      </c>
      <c r="C41" s="233" t="inlineStr">
        <is>
          <t>fbt</t>
        </is>
      </c>
      <c r="D41" s="255" t="n">
        <v>39290</v>
      </c>
      <c r="E41" s="233" t="inlineStr">
        <is>
          <t>Added 304 SS sleeves</t>
        </is>
      </c>
    </row>
    <row r="42">
      <c r="A42" s="233" t="n">
        <v>11</v>
      </c>
      <c r="B42" s="233" t="n">
        <v>33</v>
      </c>
      <c r="C42" s="233" t="inlineStr">
        <is>
          <t>fbt</t>
        </is>
      </c>
      <c r="D42" s="255" t="n">
        <v>39290</v>
      </c>
      <c r="E42" s="233" t="inlineStr">
        <is>
          <t>Added Al-Bronze sleeves</t>
        </is>
      </c>
    </row>
    <row r="43">
      <c r="A43" s="233" t="n">
        <v>11</v>
      </c>
      <c r="B43" s="233" t="n">
        <v>34</v>
      </c>
      <c r="C43" s="233" t="inlineStr">
        <is>
          <t>fbt</t>
        </is>
      </c>
      <c r="D43" s="255" t="n">
        <v>39290</v>
      </c>
      <c r="E43" s="233" t="inlineStr">
        <is>
          <t>Added PkgGland tab</t>
        </is>
      </c>
    </row>
    <row r="44">
      <c r="A44" s="233" t="n">
        <v>11</v>
      </c>
      <c r="B44" s="233" t="n">
        <v>35</v>
      </c>
      <c r="C44" s="233" t="inlineStr">
        <is>
          <t>fbt</t>
        </is>
      </c>
      <c r="D44" s="255" t="n">
        <v>39290</v>
      </c>
      <c r="E44" s="233" t="inlineStr">
        <is>
          <t>Added LanternRing tab</t>
        </is>
      </c>
    </row>
    <row r="45">
      <c r="A45" s="233" t="n">
        <v>11</v>
      </c>
      <c r="B45" s="233" t="n">
        <v>36</v>
      </c>
      <c r="C45" s="233" t="inlineStr">
        <is>
          <t>fbt</t>
        </is>
      </c>
      <c r="D45" s="255" t="n">
        <v>39290</v>
      </c>
      <c r="E45" s="233" t="inlineStr">
        <is>
          <t>Checked in, still need bom numbers and pricing</t>
        </is>
      </c>
    </row>
    <row r="46">
      <c r="A46" t="n">
        <v>12</v>
      </c>
      <c r="B46" t="n">
        <v>37</v>
      </c>
      <c r="C46" t="inlineStr">
        <is>
          <t>CJZ</t>
        </is>
      </c>
      <c r="D46" s="93" t="n">
        <v>39304</v>
      </c>
      <c r="E46" t="inlineStr">
        <is>
          <t>Bases tab-  Moved End mark if found in Column A and added more rows for 5012-7/8 with CI base</t>
        </is>
      </c>
    </row>
    <row r="47">
      <c r="A47" t="n">
        <v>12</v>
      </c>
      <c r="B47" t="n">
        <v>38</v>
      </c>
      <c r="C47" t="inlineStr">
        <is>
          <t>CJZ</t>
        </is>
      </c>
      <c r="D47" s="93" t="n">
        <v>39304</v>
      </c>
      <c r="E47" t="inlineStr">
        <is>
          <t>B1Pricing tab-  Moved End mark and added records at bottom for pricing for 5012-7/8 with CI base</t>
        </is>
      </c>
    </row>
    <row r="48">
      <c r="A48" t="n">
        <v>12</v>
      </c>
      <c r="B48" t="n">
        <v>39</v>
      </c>
      <c r="C48" t="inlineStr">
        <is>
          <t>CJZ</t>
        </is>
      </c>
      <c r="D48" s="93" t="n">
        <v>39304</v>
      </c>
      <c r="E48" t="inlineStr">
        <is>
          <t>B1Pricing tab-  Corrected "Steel Base" call out to "Fabricated Steel Base" to match proper terminolgy.</t>
        </is>
      </c>
    </row>
    <row r="49">
      <c r="A49" t="n">
        <v>12</v>
      </c>
      <c r="B49" t="n">
        <v>40</v>
      </c>
      <c r="C49" t="inlineStr">
        <is>
          <t>CJZ</t>
        </is>
      </c>
      <c r="D49" s="93" t="n">
        <v>39304</v>
      </c>
      <c r="E49" t="inlineStr">
        <is>
          <t>Hardware Tab-  Added pricing for 316 SS hardware added on rev item 26</t>
        </is>
      </c>
    </row>
    <row r="50">
      <c r="A50" t="n">
        <v>12</v>
      </c>
      <c r="B50" t="n">
        <v>41</v>
      </c>
      <c r="C50" t="inlineStr">
        <is>
          <t>CJZ</t>
        </is>
      </c>
      <c r="D50" s="93" t="n">
        <v>39304</v>
      </c>
      <c r="E50" t="inlineStr">
        <is>
          <t>B1Pricing tab-  Added pricing for 316 SS hardware</t>
        </is>
      </c>
    </row>
    <row r="51">
      <c r="A51" t="n">
        <v>12</v>
      </c>
      <c r="B51" t="n">
        <v>42</v>
      </c>
      <c r="C51" t="inlineStr">
        <is>
          <t>CJZ</t>
        </is>
      </c>
      <c r="D51" s="93" t="n">
        <v>39304</v>
      </c>
      <c r="E51" t="inlineStr">
        <is>
          <t>Wear Rings Tab-  Added pricing for 17-4 SS case rings added on rev item 29</t>
        </is>
      </c>
    </row>
    <row r="52">
      <c r="A52" t="n">
        <v>12</v>
      </c>
      <c r="B52" t="n">
        <v>43</v>
      </c>
      <c r="C52" t="inlineStr">
        <is>
          <t>CJZ</t>
        </is>
      </c>
      <c r="D52" s="93" t="n">
        <v>39304</v>
      </c>
      <c r="E52" t="inlineStr">
        <is>
          <t>B1Pricing tab-  Added pricing for 17-4 case wear rings</t>
        </is>
      </c>
    </row>
    <row r="53">
      <c r="A53" t="n">
        <v>12</v>
      </c>
      <c r="B53" t="n">
        <v>44</v>
      </c>
      <c r="C53" t="inlineStr">
        <is>
          <t>CJZ</t>
        </is>
      </c>
      <c r="D53" s="93" t="n">
        <v>39304</v>
      </c>
      <c r="E53" t="inlineStr">
        <is>
          <t>Shaft Tab-  Added pricing for 4140 and monel added on rev item 30 &amp; 31</t>
        </is>
      </c>
    </row>
    <row r="54">
      <c r="A54" t="n">
        <v>12</v>
      </c>
      <c r="B54" t="n">
        <v>45</v>
      </c>
      <c r="C54" t="inlineStr">
        <is>
          <t>CJZ</t>
        </is>
      </c>
      <c r="D54" s="93" t="n">
        <v>39304</v>
      </c>
      <c r="E54" t="inlineStr">
        <is>
          <t>B1Pricing tab-  Added pricing for 4140 and monel shafts</t>
        </is>
      </c>
    </row>
    <row r="55">
      <c r="A55" t="n">
        <v>12</v>
      </c>
      <c r="B55" t="n">
        <v>46</v>
      </c>
      <c r="C55" t="inlineStr">
        <is>
          <t>CJZ</t>
        </is>
      </c>
      <c r="D55" s="93" t="n">
        <v>39304</v>
      </c>
      <c r="E55" t="inlineStr">
        <is>
          <t>Sleeve Tab-  Added pricing for 304SS and Al-Br added on rev item 32 &amp; 33</t>
        </is>
      </c>
    </row>
    <row r="56">
      <c r="A56" t="n">
        <v>12</v>
      </c>
      <c r="B56" t="n">
        <v>47</v>
      </c>
      <c r="C56" t="inlineStr">
        <is>
          <t>CJZ</t>
        </is>
      </c>
      <c r="D56" s="93" t="n">
        <v>39304</v>
      </c>
      <c r="E56" t="inlineStr">
        <is>
          <t>B1Pricing tab-  Added pricing for 304SS and Al-Br sleeves</t>
        </is>
      </c>
    </row>
    <row r="57">
      <c r="A57" t="n">
        <v>12</v>
      </c>
      <c r="B57" t="n">
        <v>48</v>
      </c>
      <c r="C57" t="inlineStr">
        <is>
          <t>CJZ</t>
        </is>
      </c>
      <c r="D57" s="93" t="n">
        <v>39304</v>
      </c>
      <c r="E57" t="inlineStr">
        <is>
          <t>BrgHsgAcc &amp; B1Pricing tab-  Added pricing for 1024 Labrynth Seal</t>
        </is>
      </c>
    </row>
    <row r="58">
      <c r="A58" t="n">
        <v>12</v>
      </c>
      <c r="B58" t="n">
        <v>49</v>
      </c>
      <c r="C58" t="inlineStr">
        <is>
          <t>CJZ</t>
        </is>
      </c>
      <c r="D58" s="93" t="n">
        <v>39304</v>
      </c>
      <c r="E58" t="inlineStr">
        <is>
          <t>PackingGland &amp; B1Pricing tab-  Added pricing for ductile gland for packing, special and n/a for mech seal</t>
        </is>
      </c>
    </row>
    <row r="59">
      <c r="A59" t="n">
        <v>12</v>
      </c>
      <c r="B59" t="n">
        <v>50</v>
      </c>
      <c r="C59" t="inlineStr">
        <is>
          <t>CJZ</t>
        </is>
      </c>
      <c r="D59" s="93" t="n">
        <v>39304</v>
      </c>
      <c r="E59" t="inlineStr">
        <is>
          <t>LanternRing &amp; B1Pricing tab-  Added pricing for lantern Ring for packing, special and n/a for mech seal</t>
        </is>
      </c>
    </row>
    <row r="60">
      <c r="A60" t="n">
        <v>13</v>
      </c>
      <c r="B60" t="n">
        <v>51</v>
      </c>
      <c r="C60" t="inlineStr">
        <is>
          <t>DHH</t>
        </is>
      </c>
      <c r="D60" s="93" t="n">
        <v>39325</v>
      </c>
      <c r="E60" t="inlineStr">
        <is>
          <t>Returned and marked up by DHH, this note added by FBT</t>
        </is>
      </c>
    </row>
    <row r="61">
      <c r="A61" s="95" t="n">
        <v>14</v>
      </c>
      <c r="B61" s="95" t="n">
        <v>52</v>
      </c>
      <c r="C61" s="95" t="inlineStr">
        <is>
          <t>fbt</t>
        </is>
      </c>
      <c r="D61" s="96" t="n">
        <v>39332</v>
      </c>
      <c r="E61" s="95" t="inlineStr">
        <is>
          <t>Removed all shading for previous revisions</t>
        </is>
      </c>
    </row>
    <row r="62">
      <c r="A62" s="95" t="n">
        <v>14</v>
      </c>
      <c r="B62" s="95" t="n">
        <v>53</v>
      </c>
      <c r="C62" s="95" t="inlineStr">
        <is>
          <t>fbt</t>
        </is>
      </c>
      <c r="D62" s="96" t="n">
        <v>39332</v>
      </c>
      <c r="E62" s="95" t="inlineStr">
        <is>
          <t>Added hardware for 8015KP, rows 145-150</t>
        </is>
      </c>
    </row>
    <row r="63">
      <c r="A63" s="95" t="n">
        <v>14</v>
      </c>
      <c r="B63" s="95" t="n">
        <v>54</v>
      </c>
      <c r="C63" s="95" t="inlineStr">
        <is>
          <t>fbt</t>
        </is>
      </c>
      <c r="D63" s="96" t="n">
        <v>39332</v>
      </c>
      <c r="E63" s="95" t="inlineStr">
        <is>
          <t>Added weights to bases, column V</t>
        </is>
      </c>
      <c r="F63" s="273" t="n"/>
    </row>
    <row r="64">
      <c r="A64" s="95" t="n">
        <v>14</v>
      </c>
      <c r="B64" s="95" t="n">
        <v>55</v>
      </c>
      <c r="C64" s="95" t="inlineStr">
        <is>
          <t>fbt</t>
        </is>
      </c>
      <c r="D64" s="96" t="n">
        <v>39332</v>
      </c>
      <c r="E64" s="95" t="inlineStr">
        <is>
          <t>Added bom numbers for Steel,Grade 8 hardware</t>
        </is>
      </c>
      <c r="F64" s="273" t="n"/>
    </row>
    <row r="65">
      <c r="A65" s="95" t="n">
        <v>15</v>
      </c>
      <c r="B65" t="n">
        <v>56</v>
      </c>
      <c r="C65" s="95" t="inlineStr">
        <is>
          <t>CJZ</t>
        </is>
      </c>
      <c r="D65" s="96" t="n">
        <v>39339</v>
      </c>
      <c r="E65" s="95" t="inlineStr">
        <is>
          <t>Added PriceIDs to new hardware per Rev15, added also to B1-Pricing Table</t>
        </is>
      </c>
      <c r="F65" s="273" t="n"/>
    </row>
    <row r="66">
      <c r="A66" t="n">
        <v>16</v>
      </c>
      <c r="B66" t="n">
        <v>57</v>
      </c>
      <c r="C66" t="inlineStr">
        <is>
          <t>?</t>
        </is>
      </c>
      <c r="D66" s="93" t="n">
        <v>39353</v>
      </c>
      <c r="E66" t="inlineStr">
        <is>
          <t>Skipped this revision level</t>
        </is>
      </c>
      <c r="F66" s="273" t="n"/>
    </row>
    <row r="67">
      <c r="A67" t="n">
        <v>17</v>
      </c>
      <c r="B67" t="n">
        <v>58</v>
      </c>
      <c r="C67" t="inlineStr">
        <is>
          <t>fbt</t>
        </is>
      </c>
      <c r="D67" s="93" t="n">
        <v>39353</v>
      </c>
      <c r="E67" t="inlineStr">
        <is>
          <t>Request Don H to remove all KPV reference from Recirc tab, under Model column</t>
        </is>
      </c>
      <c r="F67" s="273" t="n"/>
    </row>
    <row r="68">
      <c r="A68" t="n">
        <v>18</v>
      </c>
      <c r="B68" t="n">
        <v>59</v>
      </c>
      <c r="C68" t="inlineStr">
        <is>
          <t>fbt</t>
        </is>
      </c>
      <c r="D68" s="93" t="n">
        <v>39372</v>
      </c>
      <c r="E68" t="inlineStr">
        <is>
          <t>same as revision 17 &amp; added case ring for 1020</t>
        </is>
      </c>
      <c r="F68" s="273" t="n"/>
    </row>
    <row r="69">
      <c r="A69" t="n">
        <v>19</v>
      </c>
      <c r="B69" t="n">
        <v>60</v>
      </c>
      <c r="C69" t="inlineStr">
        <is>
          <t>fbt</t>
        </is>
      </c>
      <c r="D69" s="93" t="n">
        <v>39384</v>
      </c>
      <c r="E69" t="inlineStr">
        <is>
          <t>Synchronicity</t>
        </is>
      </c>
      <c r="F69" s="273" t="n"/>
    </row>
    <row r="70">
      <c r="A70" s="92" t="n">
        <v>20</v>
      </c>
      <c r="B70" t="n">
        <v>61</v>
      </c>
      <c r="C70" t="inlineStr">
        <is>
          <t>CJZ</t>
        </is>
      </c>
      <c r="D70" s="93" t="n">
        <v>39384</v>
      </c>
      <c r="E70" t="inlineStr">
        <is>
          <t>Updated bare shaft pump pricing for 3095XE, and pumps with 19" and 20" impellers.</t>
        </is>
      </c>
      <c r="F70" s="117" t="n"/>
    </row>
    <row r="71">
      <c r="A71" s="92" t="n">
        <v>20</v>
      </c>
      <c r="B71" t="n">
        <v>62</v>
      </c>
      <c r="C71" t="inlineStr">
        <is>
          <t>CJZ</t>
        </is>
      </c>
      <c r="D71" s="93" t="n">
        <v>39384</v>
      </c>
      <c r="E71" t="inlineStr">
        <is>
          <t>Added H174 wear rings to 1020, added 1015 double wear rings, priced all new options on wear ring tab</t>
        </is>
      </c>
      <c r="F71" s="117" t="n"/>
    </row>
    <row r="72">
      <c r="A72" s="92" t="n">
        <v>20</v>
      </c>
      <c r="B72" t="n">
        <v>63</v>
      </c>
      <c r="C72" t="inlineStr">
        <is>
          <t>CJZ</t>
        </is>
      </c>
      <c r="D72" s="93" t="n">
        <v>39384</v>
      </c>
      <c r="E72" t="inlineStr">
        <is>
          <t>Added new prices to the B1-Pricing tab</t>
        </is>
      </c>
      <c r="F72" s="117" t="n"/>
    </row>
    <row r="73">
      <c r="A73" t="n">
        <v>21</v>
      </c>
      <c r="B73" t="n">
        <v>64</v>
      </c>
      <c r="C73" t="inlineStr">
        <is>
          <t>FBT</t>
        </is>
      </c>
      <c r="D73" s="93" t="n">
        <v>39388</v>
      </c>
      <c r="E73" t="inlineStr">
        <is>
          <t>Added shaft dia to shaft tab, DHH had added to CKB.</t>
        </is>
      </c>
      <c r="F73" s="117" t="n"/>
    </row>
    <row r="74">
      <c r="A74" s="92" t="n">
        <v>22</v>
      </c>
      <c r="B74" t="n">
        <v>65</v>
      </c>
      <c r="C74" t="inlineStr">
        <is>
          <t>TCH</t>
        </is>
      </c>
      <c r="D74" s="93" t="n">
        <v>39394</v>
      </c>
      <c r="E74" t="inlineStr">
        <is>
          <t>Added pricing for lab seals.</t>
        </is>
      </c>
      <c r="F74" s="30" t="n"/>
    </row>
    <row r="75">
      <c r="A75" s="88" t="n">
        <v>23</v>
      </c>
      <c r="B75" s="88" t="n">
        <v>66</v>
      </c>
      <c r="C75" s="88" t="inlineStr">
        <is>
          <t>FBT</t>
        </is>
      </c>
      <c r="D75" s="100" t="n">
        <v>39394</v>
      </c>
      <c r="E75" s="88" t="inlineStr">
        <is>
          <t>Added boms for lip seals to insert, tab.  BrgHsgAcc tab to be eliminated</t>
        </is>
      </c>
      <c r="F75" s="30" t="n"/>
    </row>
    <row r="76">
      <c r="A76" s="92" t="n">
        <v>24</v>
      </c>
      <c r="B76" t="n">
        <v>67</v>
      </c>
      <c r="C76" t="inlineStr">
        <is>
          <t>TCh</t>
        </is>
      </c>
      <c r="D76" s="93" t="n">
        <v>39394</v>
      </c>
      <c r="E76" t="inlineStr">
        <is>
          <t>2nd attempt to price lab seals. Added from Price ID B104692 to B105009</t>
        </is>
      </c>
      <c r="F76" s="30" t="n"/>
    </row>
    <row r="77">
      <c r="A77" s="85" t="n">
        <v>25</v>
      </c>
      <c r="B77" s="85" t="n">
        <v>68</v>
      </c>
      <c r="C77" s="85" t="inlineStr">
        <is>
          <t>fbt</t>
        </is>
      </c>
      <c r="D77" s="101" t="n">
        <v>39413</v>
      </c>
      <c r="E77" s="85" t="inlineStr">
        <is>
          <t>Added impeller key column to impeller tab</t>
        </is>
      </c>
      <c r="F77" s="117" t="n"/>
    </row>
    <row r="78">
      <c r="A78" s="85" t="n">
        <v>25</v>
      </c>
      <c r="B78" s="85" t="n">
        <v>69</v>
      </c>
      <c r="C78" s="85" t="inlineStr">
        <is>
          <t>fbt</t>
        </is>
      </c>
      <c r="D78" s="101" t="n">
        <v>39413</v>
      </c>
      <c r="E78" s="85" t="inlineStr">
        <is>
          <t>Corrected bom number, Hardware tab cell J145</t>
        </is>
      </c>
      <c r="F78" s="117" t="n"/>
    </row>
    <row r="79">
      <c r="A79" s="102" t="n">
        <v>26</v>
      </c>
      <c r="B79" s="102" t="n">
        <v>70</v>
      </c>
      <c r="C79" s="102" t="inlineStr">
        <is>
          <t>FBT</t>
        </is>
      </c>
      <c r="D79" s="103" t="n">
        <v>39456</v>
      </c>
      <c r="E79" s="102" t="inlineStr">
        <is>
          <t>Changed shaft part numbers to new SAP numbers</t>
        </is>
      </c>
      <c r="F79" s="117" t="n"/>
    </row>
    <row r="80">
      <c r="A80" s="102" t="n">
        <v>26</v>
      </c>
      <c r="B80" s="102" t="n">
        <v>71</v>
      </c>
      <c r="C80" s="102" t="inlineStr">
        <is>
          <t>FBT</t>
        </is>
      </c>
      <c r="D80" s="103" t="n">
        <v>39457</v>
      </c>
      <c r="E80" s="102" t="inlineStr">
        <is>
          <t>Added weights to BareShaftPumps (ColG)</t>
        </is>
      </c>
      <c r="F80" s="117" t="n"/>
    </row>
    <row r="81">
      <c r="A81" t="n">
        <v>27</v>
      </c>
      <c r="B81" t="n">
        <v>72</v>
      </c>
      <c r="C81" t="inlineStr">
        <is>
          <t>FBT</t>
        </is>
      </c>
      <c r="D81" s="93" t="n">
        <v>39471</v>
      </c>
      <c r="E81" t="inlineStr">
        <is>
          <t>Changes lost</t>
        </is>
      </c>
      <c r="F81" s="273" t="n"/>
    </row>
    <row r="82">
      <c r="A82" t="n">
        <v>28</v>
      </c>
      <c r="B82" t="n">
        <v>73</v>
      </c>
      <c r="C82" t="inlineStr">
        <is>
          <t>fbt</t>
        </is>
      </c>
      <c r="D82" s="93" t="n">
        <v>39471</v>
      </c>
      <c r="E82" t="inlineStr">
        <is>
          <t>Changes lost</t>
        </is>
      </c>
      <c r="F82" s="273" t="n"/>
    </row>
    <row r="83">
      <c r="A83" t="n">
        <v>29</v>
      </c>
      <c r="B83" t="n">
        <v>74</v>
      </c>
      <c r="C83" t="inlineStr">
        <is>
          <t>fbt</t>
        </is>
      </c>
      <c r="D83" s="93" t="n">
        <v>39471</v>
      </c>
      <c r="E83" t="inlineStr">
        <is>
          <t>Changes lost</t>
        </is>
      </c>
      <c r="F83" s="273" t="n"/>
    </row>
    <row r="84">
      <c r="A84" t="n">
        <v>30</v>
      </c>
      <c r="B84" t="n">
        <v>75</v>
      </c>
      <c r="C84" t="inlineStr">
        <is>
          <t>jim</t>
        </is>
      </c>
      <c r="D84" s="93" t="n">
        <v>39471</v>
      </c>
      <c r="E84" t="inlineStr">
        <is>
          <t>Returned from Don Haynes</t>
        </is>
      </c>
      <c r="F84" s="273" t="n"/>
    </row>
    <row r="85">
      <c r="A85" s="104" t="n">
        <v>31</v>
      </c>
      <c r="B85" s="104" t="n">
        <v>76</v>
      </c>
      <c r="C85" s="104" t="inlineStr">
        <is>
          <t>fbt</t>
        </is>
      </c>
      <c r="D85" s="111" t="n">
        <v>39471</v>
      </c>
      <c r="E85" s="104" t="inlineStr">
        <is>
          <t>Cleared all formatting colors and deleted redundant columns to prepare adding lost changes back in</t>
        </is>
      </c>
      <c r="F85" s="273" t="n"/>
    </row>
    <row r="86">
      <c r="A86" s="104" t="n">
        <v>31</v>
      </c>
      <c r="B86" s="104" t="n">
        <v>77</v>
      </c>
      <c r="C86" s="104" t="inlineStr">
        <is>
          <t>fbt</t>
        </is>
      </c>
      <c r="D86" s="111" t="n">
        <v>39471</v>
      </c>
      <c r="E86" s="104" t="inlineStr">
        <is>
          <t>Shaded items on B1-Pricing that I could not find any change info, TCH to fix</t>
        </is>
      </c>
      <c r="F86" s="273" t="n"/>
    </row>
    <row r="87">
      <c r="A87" s="104" t="n">
        <v>31</v>
      </c>
      <c r="B87" s="104" t="n">
        <v>78</v>
      </c>
      <c r="C87" s="104" t="inlineStr">
        <is>
          <t>fbt</t>
        </is>
      </c>
      <c r="D87" s="111" t="n">
        <v>39471</v>
      </c>
      <c r="E87" s="104" t="inlineStr">
        <is>
          <t>Found duplicate B1-Pricing cells B4680-4683</t>
        </is>
      </c>
      <c r="F87" s="273" t="n"/>
    </row>
    <row r="88">
      <c r="A88" s="104" t="n">
        <v>31</v>
      </c>
      <c r="B88" s="104" t="n">
        <v>79</v>
      </c>
      <c r="C88" s="104" t="inlineStr">
        <is>
          <t>fbt</t>
        </is>
      </c>
      <c r="D88" s="111" t="n">
        <v>39471</v>
      </c>
      <c r="E88" s="104" t="inlineStr">
        <is>
          <t>Shaded items on Base pricing cells R3962-3995 that I could not find any change info</t>
        </is>
      </c>
      <c r="F88" s="273" t="n"/>
    </row>
    <row r="89">
      <c r="A89" s="104" t="n">
        <v>31</v>
      </c>
      <c r="B89" s="104" t="n">
        <v>80</v>
      </c>
      <c r="C89" s="104" t="inlineStr">
        <is>
          <t>fbt</t>
        </is>
      </c>
      <c r="D89" s="111" t="n">
        <v>39471</v>
      </c>
      <c r="E89" s="104" t="inlineStr">
        <is>
          <t>Need pricing ID on Insert P431-589</t>
        </is>
      </c>
      <c r="F89" s="273" t="n"/>
    </row>
    <row r="90">
      <c r="A90" s="104" t="n">
        <v>31</v>
      </c>
      <c r="B90" s="104" t="n">
        <v>81</v>
      </c>
      <c r="C90" s="104" t="inlineStr">
        <is>
          <t>fbt</t>
        </is>
      </c>
      <c r="D90" s="111" t="n">
        <v>39472</v>
      </c>
      <c r="E90" s="104" t="inlineStr">
        <is>
          <t xml:space="preserve">Replaced Insert boms, 96699124 is now 96699122 (cell O115), 96699125 is now 96699123 (Cell O119) </t>
        </is>
      </c>
      <c r="F90" s="117" t="n"/>
    </row>
    <row r="91">
      <c r="A91" s="104" t="n">
        <v>31</v>
      </c>
      <c r="B91" s="104" t="n">
        <v>82</v>
      </c>
      <c r="C91" s="104" t="inlineStr">
        <is>
          <t>fbt</t>
        </is>
      </c>
      <c r="D91" s="111" t="n">
        <v>39472</v>
      </c>
      <c r="E91" s="104" t="inlineStr">
        <is>
          <t>Changed Insert seal descriptions from Unblanced to :Unbalanced:Balanced: (all except X2 and X3)</t>
        </is>
      </c>
      <c r="F91" s="117" t="n"/>
    </row>
    <row r="92">
      <c r="A92" s="104" t="n">
        <v>31</v>
      </c>
      <c r="B92" s="104" t="n">
        <v>83</v>
      </c>
      <c r="C92" s="104" t="inlineStr">
        <is>
          <t>fbt</t>
        </is>
      </c>
      <c r="D92" s="111" t="n">
        <v>39472</v>
      </c>
      <c r="E92" s="104" t="inlineStr">
        <is>
          <t>Several base boms changed to RTF (fbt can provide list if it would help)</t>
        </is>
      </c>
      <c r="F92" s="117" t="n"/>
    </row>
    <row r="93">
      <c r="A93" s="104" t="n">
        <v>31</v>
      </c>
      <c r="B93" s="104" t="n">
        <v>84</v>
      </c>
      <c r="C93" s="104" t="inlineStr">
        <is>
          <t>fbt</t>
        </is>
      </c>
      <c r="D93" s="111" t="n">
        <v>39472</v>
      </c>
      <c r="E93" s="104" t="inlineStr">
        <is>
          <t>Changed base bom cell N2429 from 96700882 to 96700881</t>
        </is>
      </c>
      <c r="F93" s="117" t="n"/>
    </row>
    <row r="94">
      <c r="A94" s="104" t="n">
        <v>31</v>
      </c>
      <c r="B94" s="104" t="n">
        <v>85</v>
      </c>
      <c r="C94" s="104" t="inlineStr">
        <is>
          <t>fbt</t>
        </is>
      </c>
      <c r="D94" s="111" t="n">
        <v>39472</v>
      </c>
      <c r="E94" s="104" t="inlineStr">
        <is>
          <t>Changed base bom cell N2451 from 96700883 to 96700882</t>
        </is>
      </c>
      <c r="F94" s="117" t="n"/>
    </row>
    <row r="95">
      <c r="A95" s="104" t="n">
        <v>31</v>
      </c>
      <c r="B95" s="104" t="n">
        <v>86</v>
      </c>
      <c r="C95" s="104" t="inlineStr">
        <is>
          <t>fbt</t>
        </is>
      </c>
      <c r="D95" s="111" t="n">
        <v>39472</v>
      </c>
      <c r="E95" s="104" t="inlineStr">
        <is>
          <t>Added ConstCode column to Hardware for 6016 X5 &amp; X6 differences, new boms entries are rows 151-156</t>
        </is>
      </c>
      <c r="F95" s="117" t="n"/>
      <c r="G95" s="273" t="n"/>
      <c r="H95" s="273" t="n"/>
      <c r="I95" s="273" t="n"/>
    </row>
    <row r="96">
      <c r="A96" s="104" t="n">
        <v>31</v>
      </c>
      <c r="B96" s="104" t="n">
        <v>87</v>
      </c>
      <c r="C96" s="104" t="inlineStr">
        <is>
          <t>TCH</t>
        </is>
      </c>
      <c r="D96" s="111" t="n">
        <v>39472</v>
      </c>
      <c r="E96" s="104" t="inlineStr">
        <is>
          <t>Passed to TCH for pricing</t>
        </is>
      </c>
      <c r="F96" s="273" t="n"/>
      <c r="G96" s="273" t="n"/>
      <c r="H96" s="273" t="n"/>
      <c r="I96" s="273" t="n"/>
    </row>
    <row r="97" customFormat="1" s="112">
      <c r="A97" s="112" t="n">
        <v>32</v>
      </c>
      <c r="B97" s="112" t="n">
        <v>88</v>
      </c>
      <c r="C97" s="112" t="inlineStr">
        <is>
          <t>TCH</t>
        </is>
      </c>
      <c r="D97" s="113" t="n">
        <v>39476</v>
      </c>
      <c r="E97" s="112" t="inlineStr">
        <is>
          <t>DELETED ROW-DUPLICATE PRICING OF B104673-B104672</t>
        </is>
      </c>
      <c r="F97" s="117" t="inlineStr">
        <is>
          <t>Std</t>
        </is>
      </c>
      <c r="G97" s="117" t="n">
        <v>0</v>
      </c>
      <c r="H97" s="118" t="inlineStr">
        <is>
          <t>Display blank</t>
        </is>
      </c>
      <c r="I97" s="118" t="inlineStr">
        <is>
          <t>Price Adder for Steel, Grade 5 hardware for 8015-3_4-KP</t>
        </is>
      </c>
    </row>
    <row r="98" customFormat="1" s="112">
      <c r="A98" s="112" t="n">
        <v>32</v>
      </c>
      <c r="B98" s="112" t="n">
        <v>89</v>
      </c>
      <c r="C98" s="112" t="inlineStr">
        <is>
          <t>TCH</t>
        </is>
      </c>
      <c r="D98" s="113" t="n">
        <v>39476</v>
      </c>
      <c r="E98" s="112" t="inlineStr">
        <is>
          <t>DELETED ROW-DUPLICATE PRICING OF B104674-B104673</t>
        </is>
      </c>
      <c r="F98" s="117" t="n">
        <v>325</v>
      </c>
      <c r="G98" s="117" t="n">
        <v>325</v>
      </c>
      <c r="H98" s="118" t="inlineStr">
        <is>
          <t>Priced</t>
        </is>
      </c>
      <c r="I98" s="114" t="inlineStr">
        <is>
          <t>Price Adder for Steel, Grade 8 hardware for 8015-3_4-KP</t>
        </is>
      </c>
    </row>
    <row r="99" customFormat="1" s="112">
      <c r="A99" s="112" t="n">
        <v>32</v>
      </c>
      <c r="B99" s="112" t="n">
        <v>90</v>
      </c>
      <c r="C99" s="112" t="inlineStr">
        <is>
          <t>TCH</t>
        </is>
      </c>
      <c r="D99" s="113" t="n">
        <v>39477</v>
      </c>
      <c r="E99" s="112" t="inlineStr">
        <is>
          <t>Added pricing -B105010-B105032</t>
        </is>
      </c>
      <c r="F99" s="117" t="inlineStr">
        <is>
          <t>B105010-B105042</t>
        </is>
      </c>
      <c r="G99" s="117" t="n"/>
      <c r="H99" s="118" t="n"/>
      <c r="I99" s="118" t="n"/>
    </row>
    <row r="100">
      <c r="A100" s="112" t="n">
        <v>32</v>
      </c>
      <c r="B100" s="112" t="n">
        <v>91</v>
      </c>
      <c r="C100" s="112" t="inlineStr">
        <is>
          <t>TCH</t>
        </is>
      </c>
      <c r="D100" s="113" t="n">
        <v>39477</v>
      </c>
      <c r="E100" s="112" t="inlineStr">
        <is>
          <t xml:space="preserve">orange shading done by TCH. </t>
        </is>
      </c>
      <c r="F100" s="273" t="n"/>
      <c r="G100" s="273" t="n"/>
      <c r="H100" s="273" t="n"/>
      <c r="I100" s="273" t="n"/>
    </row>
    <row r="101">
      <c r="A101" s="112" t="n">
        <v>32</v>
      </c>
      <c r="B101" s="112" t="n">
        <v>92</v>
      </c>
      <c r="C101" s="112" t="inlineStr">
        <is>
          <t>TCH</t>
        </is>
      </c>
      <c r="D101" s="113" t="n">
        <v>39477</v>
      </c>
      <c r="E101" s="112" t="inlineStr">
        <is>
          <t>Assign price ID B105032-B105042 in hardware tab</t>
        </is>
      </c>
      <c r="F101" s="117" t="inlineStr">
        <is>
          <t>B105037-B105042</t>
        </is>
      </c>
      <c r="G101" s="117" t="n"/>
      <c r="H101" s="273" t="n"/>
      <c r="I101" s="273" t="n"/>
    </row>
    <row r="102">
      <c r="A102" s="112" t="n">
        <v>32</v>
      </c>
      <c r="B102" s="112" t="n">
        <v>93</v>
      </c>
      <c r="C102" s="112" t="inlineStr">
        <is>
          <t>TCH</t>
        </is>
      </c>
      <c r="D102" s="113" t="n">
        <v>39477</v>
      </c>
      <c r="E102" s="112" t="inlineStr">
        <is>
          <t>change bom description on B1-Pricing from bom to RTF in reference to fred's change in bases bill :b101717</t>
        </is>
      </c>
      <c r="F102" s="273" t="n"/>
      <c r="G102" s="273" t="n"/>
      <c r="H102" s="273" t="n"/>
      <c r="I102" s="273" t="n"/>
    </row>
    <row r="103">
      <c r="A103" s="112" t="n">
        <v>32</v>
      </c>
      <c r="B103" s="112" t="n">
        <v>94</v>
      </c>
      <c r="C103" s="112" t="inlineStr">
        <is>
          <t>TCH</t>
        </is>
      </c>
      <c r="D103" s="113" t="n">
        <v>39477</v>
      </c>
      <c r="E103" s="112" t="inlineStr">
        <is>
          <t>Delete rows B104102-B104145, B1 PRICING-these IDs were for BrgHsgAcc*</t>
        </is>
      </c>
      <c r="F103" s="117" t="n"/>
      <c r="G103" s="273" t="n"/>
      <c r="H103" s="273" t="n"/>
      <c r="I103" s="273" t="n"/>
    </row>
    <row r="104">
      <c r="A104" s="112" t="n">
        <v>32</v>
      </c>
      <c r="B104" s="112" t="n">
        <v>95</v>
      </c>
      <c r="C104" s="112" t="inlineStr">
        <is>
          <t>TCH</t>
        </is>
      </c>
      <c r="D104" s="113" t="n">
        <v>39477</v>
      </c>
      <c r="E104" s="104" t="inlineStr">
        <is>
          <t>Delete rows 4670-4672, PriceID 104664, B1 PRICING-these IDs were for BrgHsgAcc*  Corrected this note - DHH</t>
        </is>
      </c>
      <c r="F104" s="120" t="inlineStr">
        <is>
          <t>*Don, you can delete these anytime you want</t>
        </is>
      </c>
      <c r="G104" s="119" t="n"/>
      <c r="H104" s="119" t="n"/>
      <c r="I104" s="119" t="n"/>
    </row>
    <row r="105">
      <c r="A105" s="112" t="n">
        <v>33</v>
      </c>
      <c r="B105" s="112" t="n">
        <v>33</v>
      </c>
      <c r="C105" s="112" t="inlineStr">
        <is>
          <t>JIM</t>
        </is>
      </c>
      <c r="D105" s="113" t="n">
        <v>39483</v>
      </c>
      <c r="E105" s="112" t="inlineStr">
        <is>
          <t>Returned from Don Haynes. Rev'd to version 33. ready for lead times</t>
        </is>
      </c>
      <c r="F105" s="273" t="n"/>
      <c r="G105" s="273" t="n"/>
      <c r="H105" s="273" t="n"/>
      <c r="I105" s="273" t="n"/>
    </row>
    <row r="106">
      <c r="A106" s="112" t="n">
        <v>34</v>
      </c>
      <c r="B106" t="n">
        <v>97</v>
      </c>
      <c r="C106" s="112" t="inlineStr">
        <is>
          <t>TCH</t>
        </is>
      </c>
      <c r="D106" s="93" t="n">
        <v>39491</v>
      </c>
      <c r="E106" s="112" t="inlineStr">
        <is>
          <t>Added lead times</t>
        </is>
      </c>
      <c r="F106" s="117" t="n"/>
      <c r="G106" s="273" t="n"/>
      <c r="H106" s="273" t="n"/>
      <c r="I106" s="273" t="n"/>
    </row>
    <row r="107">
      <c r="B107" t="n">
        <v>98</v>
      </c>
      <c r="D107" s="93" t="n"/>
      <c r="E107" s="112" t="inlineStr">
        <is>
          <t>Repair PACO mat'l code, WR tab, H column, added codes i.e.  B18, N5 to their respective specs.</t>
        </is>
      </c>
      <c r="F107" s="117" t="n"/>
      <c r="G107" s="273" t="n"/>
      <c r="H107" s="273" t="n"/>
      <c r="I107" s="273" t="n"/>
    </row>
    <row r="108">
      <c r="A108" s="112" t="n">
        <v>35</v>
      </c>
      <c r="B108" t="n">
        <v>99</v>
      </c>
      <c r="C108" s="112" t="inlineStr">
        <is>
          <t>jim</t>
        </is>
      </c>
      <c r="D108" s="93" t="n">
        <v>39512</v>
      </c>
      <c r="E108" s="112" t="inlineStr">
        <is>
          <t>Final return from Don</t>
        </is>
      </c>
      <c r="F108" s="273" t="n"/>
      <c r="G108" s="273" t="n"/>
      <c r="H108" s="273" t="n"/>
      <c r="I108" s="273" t="n"/>
    </row>
    <row r="109">
      <c r="A109" t="n">
        <v>36</v>
      </c>
      <c r="B109" t="n">
        <v>100</v>
      </c>
      <c r="C109" t="inlineStr">
        <is>
          <t>fbt</t>
        </is>
      </c>
      <c r="D109" s="93" t="n">
        <v>39512</v>
      </c>
      <c r="E109" t="inlineStr">
        <is>
          <t>Added 1024-3 to sleeves, CKB fixed manually</t>
        </is>
      </c>
      <c r="F109" s="273" t="n"/>
      <c r="G109" s="273" t="n"/>
      <c r="H109" s="273" t="n"/>
      <c r="I109" s="273" t="n"/>
    </row>
    <row r="110">
      <c r="A110" s="225" t="n">
        <v>36</v>
      </c>
      <c r="B110" s="225" t="n">
        <v>101</v>
      </c>
      <c r="C110" s="225" t="inlineStr">
        <is>
          <t>fbt</t>
        </is>
      </c>
      <c r="D110" s="226" t="n">
        <v>39568</v>
      </c>
      <c r="E110" s="225" t="inlineStr">
        <is>
          <t>Marked sleeves to delete, note text is in red!, items removed from CKB</t>
        </is>
      </c>
      <c r="F110" s="273" t="n"/>
      <c r="G110" s="273" t="n"/>
      <c r="H110" s="273" t="n"/>
      <c r="I110" s="273" t="n"/>
    </row>
    <row r="111">
      <c r="A111" t="n">
        <v>37</v>
      </c>
      <c r="B111" t="n">
        <v>102</v>
      </c>
      <c r="C111" t="inlineStr">
        <is>
          <t>fbt</t>
        </is>
      </c>
      <c r="D111" s="93" t="n">
        <v>39597</v>
      </c>
      <c r="E111" t="inlineStr">
        <is>
          <t>Added extended drip pan and required base boms to 4015, CKB updated</t>
        </is>
      </c>
    </row>
    <row r="112">
      <c r="A112" t="n">
        <v>37</v>
      </c>
      <c r="B112" t="n">
        <v>103</v>
      </c>
      <c r="C112" t="inlineStr">
        <is>
          <t>fbt</t>
        </is>
      </c>
      <c r="D112" s="93" t="n">
        <v>39617</v>
      </c>
      <c r="E112" t="inlineStr">
        <is>
          <t>Added colons to Extended Drip Pan ID</t>
        </is>
      </c>
    </row>
    <row r="113">
      <c r="A113" t="n">
        <v>38</v>
      </c>
      <c r="B113" t="n">
        <v>104</v>
      </c>
      <c r="C113" t="inlineStr">
        <is>
          <t>TCH</t>
        </is>
      </c>
      <c r="D113" s="93" t="n">
        <v>39700</v>
      </c>
      <c r="E113" t="inlineStr">
        <is>
          <t xml:space="preserve">Updated pricing tab with CJZ Price master update. </t>
        </is>
      </c>
    </row>
    <row r="114">
      <c r="A114" t="n">
        <v>38</v>
      </c>
      <c r="B114" t="n">
        <v>105</v>
      </c>
      <c r="C114" t="inlineStr">
        <is>
          <t>fbt</t>
        </is>
      </c>
      <c r="D114" s="93" t="n">
        <v>39709</v>
      </c>
      <c r="E114" t="inlineStr">
        <is>
          <t>Changed 5015 base part numbers</t>
        </is>
      </c>
    </row>
    <row r="115">
      <c r="A115" t="n">
        <v>38</v>
      </c>
      <c r="B115" t="n">
        <v>106</v>
      </c>
      <c r="C115" t="inlineStr">
        <is>
          <t>fbt</t>
        </is>
      </c>
      <c r="D115" s="93" t="n">
        <v>39715</v>
      </c>
      <c r="E115" t="inlineStr">
        <is>
          <t>Added B22 Case rings</t>
        </is>
      </c>
    </row>
    <row r="116">
      <c r="A116" t="n">
        <v>39</v>
      </c>
      <c r="B116" t="n">
        <v>107</v>
      </c>
      <c r="C116" t="inlineStr">
        <is>
          <t>fbt</t>
        </is>
      </c>
      <c r="D116" s="93" t="n">
        <v>39721</v>
      </c>
      <c r="E116" t="inlineStr">
        <is>
          <t>Removed some bases due to field problems</t>
        </is>
      </c>
    </row>
    <row r="117">
      <c r="A117" t="n">
        <v>40</v>
      </c>
      <c r="B117" t="n">
        <v>108</v>
      </c>
      <c r="C117" t="inlineStr">
        <is>
          <t>fbt</t>
        </is>
      </c>
      <c r="D117" s="93" t="n">
        <v>39750</v>
      </c>
      <c r="E117" t="inlineStr">
        <is>
          <t>Changed double wear ring descriptions</t>
        </is>
      </c>
    </row>
    <row r="118">
      <c r="A118" t="n">
        <v>41</v>
      </c>
      <c r="B118" t="n">
        <v>109</v>
      </c>
      <c r="C118" t="inlineStr">
        <is>
          <t>fbt</t>
        </is>
      </c>
      <c r="D118" s="93" t="n">
        <v>39772</v>
      </c>
      <c r="E118" t="inlineStr">
        <is>
          <t>No changes</t>
        </is>
      </c>
    </row>
    <row r="119">
      <c r="A119" t="n">
        <v>42</v>
      </c>
      <c r="B119" t="n">
        <v>110</v>
      </c>
      <c r="C119" t="inlineStr">
        <is>
          <t>fbt</t>
        </is>
      </c>
      <c r="D119" s="93" t="n">
        <v>39821</v>
      </c>
      <c r="E119" t="inlineStr">
        <is>
          <t>Changed recirc boms ECO</t>
        </is>
      </c>
    </row>
    <row r="120">
      <c r="A120" t="n">
        <v>43</v>
      </c>
      <c r="B120" t="n">
        <v>111</v>
      </c>
      <c r="C120" t="inlineStr">
        <is>
          <t>FBT</t>
        </is>
      </c>
      <c r="D120" s="93" t="n">
        <v>39847</v>
      </c>
      <c r="E120" t="inlineStr">
        <is>
          <t>Add XE inserts, impellers, shafts, pkg gland, lantern ring</t>
        </is>
      </c>
    </row>
    <row r="121">
      <c r="A121" s="90" t="n">
        <v>43</v>
      </c>
      <c r="B121" t="n">
        <v>112</v>
      </c>
      <c r="C121" t="inlineStr">
        <is>
          <t>FBT</t>
        </is>
      </c>
      <c r="D121" s="93" t="n">
        <v>39883</v>
      </c>
      <c r="E121" t="inlineStr">
        <is>
          <t>Corrected lip &amp; lab seal terminology in insert tab</t>
        </is>
      </c>
    </row>
    <row r="122">
      <c r="A122" s="90" t="n">
        <v>44</v>
      </c>
      <c r="B122" t="n">
        <v>113</v>
      </c>
      <c r="C122" t="inlineStr">
        <is>
          <t>FBT</t>
        </is>
      </c>
      <c r="D122" s="93" t="n">
        <v>39883</v>
      </c>
      <c r="E122" t="inlineStr">
        <is>
          <t>Corrected lip seal availability</t>
        </is>
      </c>
    </row>
    <row r="123">
      <c r="A123" s="90" t="n">
        <v>45</v>
      </c>
      <c r="B123" t="n">
        <v>114</v>
      </c>
      <c r="C123" t="inlineStr">
        <is>
          <t>FBT</t>
        </is>
      </c>
      <c r="D123" s="93" t="n">
        <v>39903</v>
      </c>
      <c r="E123" t="inlineStr">
        <is>
          <t>Added base and drip pan pn for 8012-5 400T spcr ext pan</t>
        </is>
      </c>
    </row>
    <row r="124">
      <c r="A124" s="90" t="inlineStr">
        <is>
          <t>45(1)</t>
        </is>
      </c>
      <c r="B124" t="n">
        <v>115</v>
      </c>
      <c r="C124" t="inlineStr">
        <is>
          <t>FBT</t>
        </is>
      </c>
      <c r="D124" s="93" t="n">
        <v>39937</v>
      </c>
      <c r="E124" t="inlineStr">
        <is>
          <t>Corrected ConTab_BOM_KP_WearRings_2 bom to RTF (was ')</t>
        </is>
      </c>
    </row>
    <row r="125">
      <c r="A125" s="90" t="n">
        <v>46</v>
      </c>
      <c r="B125" t="n">
        <v>116</v>
      </c>
      <c r="C125" t="inlineStr">
        <is>
          <t>fbt</t>
        </is>
      </c>
      <c r="D125" s="93" t="n">
        <v>39951</v>
      </c>
      <c r="E125" t="inlineStr">
        <is>
          <t>Added bom # ConTab_BOM_KP_DripPans_240 thru 246</t>
        </is>
      </c>
    </row>
    <row r="126">
      <c r="A126" s="90" t="n">
        <v>47</v>
      </c>
      <c r="B126" t="n">
        <v>117</v>
      </c>
      <c r="C126" t="inlineStr">
        <is>
          <t>fbt</t>
        </is>
      </c>
      <c r="D126" s="93" t="n">
        <v>39973</v>
      </c>
      <c r="E126" t="inlineStr">
        <is>
          <t>Checked out by mistake, sorry</t>
        </is>
      </c>
    </row>
    <row r="127">
      <c r="A127" s="90" t="n">
        <v>48</v>
      </c>
      <c r="B127" t="n">
        <v>118</v>
      </c>
      <c r="C127" t="inlineStr">
        <is>
          <t>fbt</t>
        </is>
      </c>
      <c r="D127" s="93" t="n">
        <v>39993</v>
      </c>
      <c r="E127" t="inlineStr">
        <is>
          <t>Fix XE insert, shafts and glands</t>
        </is>
      </c>
    </row>
    <row r="128">
      <c r="A128" s="90" t="n">
        <v>49</v>
      </c>
      <c r="B128" t="n">
        <v>119</v>
      </c>
      <c r="C128" t="inlineStr">
        <is>
          <t>TCH</t>
        </is>
      </c>
      <c r="D128" s="93" t="n">
        <v>40042</v>
      </c>
      <c r="E128" t="inlineStr">
        <is>
          <t>change price type for b105043 to b105046 from RFQ to Display blank.</t>
        </is>
      </c>
    </row>
    <row r="129">
      <c r="A129" s="90" t="n">
        <v>50</v>
      </c>
      <c r="B129" t="n">
        <v>120</v>
      </c>
      <c r="C129" t="inlineStr">
        <is>
          <t>FBT</t>
        </is>
      </c>
      <c r="D129" s="93" t="n">
        <v>40045</v>
      </c>
      <c r="E129" t="inlineStr">
        <is>
          <t>added balanced seal to shafts except X2</t>
        </is>
      </c>
    </row>
    <row r="130">
      <c r="A130" s="90" t="n">
        <v>51</v>
      </c>
      <c r="B130" t="n">
        <v>121</v>
      </c>
      <c r="C130" t="inlineStr">
        <is>
          <t>FBT</t>
        </is>
      </c>
      <c r="D130" s="93" t="n">
        <v>40074</v>
      </c>
      <c r="E130" t="inlineStr">
        <is>
          <t>Removed colons from model in recirc tab</t>
        </is>
      </c>
    </row>
    <row r="131">
      <c r="A131" s="90" t="n">
        <v>52</v>
      </c>
      <c r="B131" t="n">
        <v>122</v>
      </c>
      <c r="C131" t="inlineStr">
        <is>
          <t>TCH</t>
        </is>
      </c>
      <c r="D131" s="93" t="n">
        <v>39826</v>
      </c>
      <c r="E131" t="inlineStr">
        <is>
          <t xml:space="preserve">update to accommodate KPV sleeve brg design. Sleeve new from ConTab_BOM_KP_Sleeves477. Balanced seal with all TOP sleeve mat'l options vs SS 416 slv bottom. </t>
        </is>
      </c>
    </row>
    <row r="132">
      <c r="A132" s="90" t="n">
        <v>52</v>
      </c>
      <c r="B132" t="n">
        <v>123</v>
      </c>
      <c r="C132" t="inlineStr">
        <is>
          <t>TCH</t>
        </is>
      </c>
      <c r="D132" s="93" t="n">
        <v>39826</v>
      </c>
      <c r="E132" t="inlineStr">
        <is>
          <t>Unbalanced Seal with all TOP sleeve mat'l option vs SS 416 slv bottom</t>
        </is>
      </c>
    </row>
    <row r="133">
      <c r="A133" s="90" t="n">
        <v>52</v>
      </c>
      <c r="B133" t="n">
        <v>124</v>
      </c>
      <c r="C133" t="inlineStr">
        <is>
          <t>TCH</t>
        </is>
      </c>
      <c r="D133" s="93" t="n">
        <v>39826</v>
      </c>
      <c r="E133" t="inlineStr">
        <is>
          <t xml:space="preserve">change knowledge format by introducing @IQ contain knowledge instead. </t>
        </is>
      </c>
    </row>
    <row r="134">
      <c r="A134" s="90" t="n">
        <v>52</v>
      </c>
      <c r="B134" t="n">
        <v>125</v>
      </c>
      <c r="C134" t="inlineStr">
        <is>
          <t>TCH</t>
        </is>
      </c>
      <c r="D134" s="93" t="n">
        <v>39826</v>
      </c>
      <c r="E134" t="inlineStr">
        <is>
          <t>Shaft tab: added Bottom Sleeve option to distinguish option with Sleeve brg or standard. Insert Bill handled in KPVbom</t>
        </is>
      </c>
    </row>
    <row r="135">
      <c r="A135" s="90" t="n">
        <v>53</v>
      </c>
      <c r="B135" t="n">
        <v>126</v>
      </c>
      <c r="C135" t="inlineStr">
        <is>
          <t>fbt</t>
        </is>
      </c>
      <c r="D135" s="93" t="n">
        <v>40197</v>
      </c>
      <c r="E135" t="inlineStr">
        <is>
          <t>Added sleeve boms for sleeve bearing</t>
        </is>
      </c>
    </row>
    <row r="136">
      <c r="A136" s="90" t="n">
        <v>54</v>
      </c>
      <c r="B136" t="n">
        <v>127</v>
      </c>
      <c r="C136" t="inlineStr">
        <is>
          <t>fbt</t>
        </is>
      </c>
      <c r="D136" s="93" t="n">
        <v>40198</v>
      </c>
      <c r="E136" t="inlineStr">
        <is>
          <t>Added Price ID for slv brg shafts</t>
        </is>
      </c>
    </row>
    <row r="137" ht="12.75" customHeight="1" s="109">
      <c r="A137" s="90" t="n">
        <v>55</v>
      </c>
      <c r="B137" t="n">
        <v>128</v>
      </c>
      <c r="C137" t="inlineStr">
        <is>
          <t>TCH</t>
        </is>
      </c>
      <c r="D137" s="93" t="n">
        <v>40206</v>
      </c>
      <c r="E137" s="272" t="inlineStr">
        <is>
          <t xml:space="preserve">Duplicated Instances in sleeve bom. Copy and repaste the entire section added for Column ID, SlvMatl_SS_AISI-416_Hardened_SleeveBrg and changed them to all available materials. This is to ensure that Top sleeve still produce a price. BOM for these are those from SlvMatl_SS_AISI-416_Hardened_SleeveBrg because only Top sleeve Subcategory is set up to output BOM. Price is however those from Standard. Basically, we want Standard top sleeve prices, New sleeve brg lower sleeve prices and New sleeve brg lower sleeve BOM. If you can figure out how to do it differently, feel free. I only have 2 more hours to spare. </t>
        </is>
      </c>
    </row>
    <row r="138">
      <c r="A138" s="90" t="n"/>
      <c r="B138" t="n">
        <v>129</v>
      </c>
      <c r="D138" s="93" t="n"/>
    </row>
    <row r="139">
      <c r="A139" s="90" t="n"/>
      <c r="B139" t="n">
        <v>130</v>
      </c>
      <c r="D139" s="93" t="n"/>
    </row>
    <row r="140">
      <c r="A140" s="90" t="n"/>
      <c r="B140" t="n">
        <v>131</v>
      </c>
      <c r="D140" s="93" t="n"/>
    </row>
    <row r="141">
      <c r="A141" s="90" t="n"/>
      <c r="B141" t="n">
        <v>132</v>
      </c>
      <c r="D141" s="93" t="n"/>
    </row>
    <row r="142">
      <c r="A142" s="90" t="n"/>
      <c r="B142" t="n">
        <v>133</v>
      </c>
      <c r="D142" s="93" t="n"/>
    </row>
    <row r="143">
      <c r="A143" s="90" t="n">
        <v>56</v>
      </c>
      <c r="B143" t="n">
        <v>134</v>
      </c>
      <c r="C143" t="inlineStr">
        <is>
          <t>fbt</t>
        </is>
      </c>
      <c r="D143" s="93" t="n">
        <v>40218</v>
      </c>
      <c r="E143" t="inlineStr">
        <is>
          <t>Checked out by mistake, sorry, no changes made to KPV boms</t>
        </is>
      </c>
    </row>
    <row r="144">
      <c r="A144" s="90" t="inlineStr">
        <is>
          <t>56(1)</t>
        </is>
      </c>
      <c r="B144" t="n">
        <v>135</v>
      </c>
      <c r="C144" t="inlineStr">
        <is>
          <t>fbt</t>
        </is>
      </c>
      <c r="D144" s="93" t="n">
        <v>40235</v>
      </c>
      <c r="E144" t="inlineStr">
        <is>
          <t>Added bom 97657995 ConTab_BOM_KP_Baseplates_1459 &amp;1460</t>
        </is>
      </c>
    </row>
    <row r="145">
      <c r="A145" s="90" t="inlineStr">
        <is>
          <t>56(2)</t>
        </is>
      </c>
      <c r="B145" t="n">
        <v>136</v>
      </c>
      <c r="C145" t="inlineStr">
        <is>
          <t>fbt</t>
        </is>
      </c>
      <c r="D145" s="93" t="n">
        <v>40345</v>
      </c>
      <c r="E145" t="inlineStr">
        <is>
          <t>Added bom 97714477 to ConTab_BOM_KP_Baseplates_1734</t>
        </is>
      </c>
    </row>
    <row r="146">
      <c r="A146" s="90" t="n">
        <v>57</v>
      </c>
      <c r="B146" t="n">
        <v>137</v>
      </c>
      <c r="C146" t="inlineStr">
        <is>
          <t>fbt</t>
        </is>
      </c>
      <c r="D146" s="93" t="n">
        <v>40382</v>
      </c>
      <c r="E146" t="inlineStr">
        <is>
          <t>Fixed bal seal option on shafts</t>
        </is>
      </c>
    </row>
    <row r="147">
      <c r="A147" s="90" t="n">
        <v>57</v>
      </c>
      <c r="B147" t="n">
        <v>138</v>
      </c>
      <c r="C147" t="inlineStr">
        <is>
          <t>fbt</t>
        </is>
      </c>
      <c r="D147" s="93" t="n">
        <v>40424</v>
      </c>
      <c r="E147" t="inlineStr">
        <is>
          <t>Started to add B18 wear rings, checked in as incomplete while on vacation</t>
        </is>
      </c>
    </row>
    <row r="148">
      <c r="A148" s="90" t="n">
        <v>58</v>
      </c>
      <c r="B148" t="n">
        <v>139</v>
      </c>
      <c r="C148" t="inlineStr">
        <is>
          <t>fbt</t>
        </is>
      </c>
      <c r="D148" s="93" t="n">
        <v>40456</v>
      </c>
      <c r="E148" t="inlineStr">
        <is>
          <t>Added B18 wear rings</t>
        </is>
      </c>
    </row>
    <row r="149">
      <c r="A149" s="90" t="n">
        <v>58</v>
      </c>
      <c r="B149" t="n">
        <v>140</v>
      </c>
      <c r="C149" t="inlineStr">
        <is>
          <t>fbt</t>
        </is>
      </c>
      <c r="D149" s="93" t="n">
        <v>40458</v>
      </c>
      <c r="E149" t="inlineStr">
        <is>
          <t>Tried to add B22 impellers, but VOC is more important so I checked back in.</t>
        </is>
      </c>
    </row>
    <row r="150">
      <c r="A150" s="90" t="n">
        <v>59</v>
      </c>
      <c r="B150" t="n">
        <v>141</v>
      </c>
      <c r="C150" t="inlineStr">
        <is>
          <t>TCH</t>
        </is>
      </c>
      <c r="D150" s="93" t="n">
        <v>40458</v>
      </c>
      <c r="E150" t="inlineStr">
        <is>
          <t xml:space="preserve">Added base support for 4015 404 405T. Price based on 1015 404 405T for both woods and Falk. </t>
        </is>
      </c>
    </row>
    <row r="151">
      <c r="A151" s="90" t="n">
        <v>60</v>
      </c>
      <c r="B151" t="n">
        <v>142</v>
      </c>
      <c r="C151" t="inlineStr">
        <is>
          <t>TCH</t>
        </is>
      </c>
      <c r="D151" s="93" t="n">
        <v>40458</v>
      </c>
      <c r="E151" t="inlineStr">
        <is>
          <t>Added base support for 60203 444/5T 447T 449T</t>
        </is>
      </c>
    </row>
    <row r="152">
      <c r="A152" s="90" t="n">
        <v>61</v>
      </c>
      <c r="B152" t="n">
        <v>143</v>
      </c>
      <c r="C152" t="inlineStr">
        <is>
          <t>fbt</t>
        </is>
      </c>
      <c r="D152" s="93" t="n">
        <v>40484</v>
      </c>
      <c r="E152" t="inlineStr">
        <is>
          <t>Added B22 impellers</t>
        </is>
      </c>
    </row>
    <row r="153">
      <c r="A153" s="90" t="n">
        <v>62</v>
      </c>
      <c r="B153" t="n">
        <v>144</v>
      </c>
      <c r="C153" t="inlineStr">
        <is>
          <t>fbt</t>
        </is>
      </c>
      <c r="D153" s="93" t="n">
        <v>40486</v>
      </c>
      <c r="E153" t="inlineStr">
        <is>
          <t>No changes made</t>
        </is>
      </c>
    </row>
    <row r="154">
      <c r="A154" s="90" t="n">
        <v>63</v>
      </c>
      <c r="B154" t="n">
        <v>145</v>
      </c>
      <c r="C154" t="inlineStr">
        <is>
          <t>TCH</t>
        </is>
      </c>
      <c r="D154" s="93" t="n">
        <v>40529</v>
      </c>
      <c r="E154" t="inlineStr">
        <is>
          <t xml:space="preserve">Added options for KPV sleeve brg X7 in sleeve and shaft tab. </t>
        </is>
      </c>
    </row>
    <row r="155">
      <c r="A155" s="90" t="n">
        <v>64</v>
      </c>
      <c r="B155" t="n">
        <v>146</v>
      </c>
      <c r="C155" t="inlineStr">
        <is>
          <t>fbt</t>
        </is>
      </c>
      <c r="D155" s="93" t="n">
        <v>40658</v>
      </c>
      <c r="E155" t="inlineStr">
        <is>
          <t>Cleaned up some formatting, deleted BrgHsgAcc tab, fixed duplicate bases instances</t>
        </is>
      </c>
    </row>
    <row r="156">
      <c r="A156" s="90" t="n">
        <v>64</v>
      </c>
      <c r="B156" t="n">
        <v>147</v>
      </c>
      <c r="C156" t="inlineStr">
        <is>
          <t>fbt</t>
        </is>
      </c>
      <c r="D156" s="93" t="n">
        <v>40658</v>
      </c>
      <c r="E156" t="inlineStr">
        <is>
          <t>Corrected bom number for ConTab_BOM_KP_Shaft_152</t>
        </is>
      </c>
    </row>
    <row r="157">
      <c r="A157" s="90" t="n">
        <v>65</v>
      </c>
      <c r="B157" t="n">
        <v>148</v>
      </c>
      <c r="C157" t="inlineStr">
        <is>
          <t>fbt</t>
        </is>
      </c>
      <c r="D157" s="93" t="n">
        <v>40689</v>
      </c>
      <c r="E157" t="inlineStr">
        <is>
          <t>Changed SS shaft for 8020</t>
        </is>
      </c>
    </row>
    <row r="158">
      <c r="A158" s="90" t="n">
        <v>66</v>
      </c>
      <c r="B158" t="n">
        <v>149</v>
      </c>
      <c r="C158" t="inlineStr">
        <is>
          <t>fbt</t>
        </is>
      </c>
      <c r="D158" s="93" t="n">
        <v>40697</v>
      </c>
      <c r="E158" t="inlineStr">
        <is>
          <t>Fixed 6020-3/4 insert boms, changes done in SAP, removed bom tab, fixed 6020 shafts, fixed recirc none boms</t>
        </is>
      </c>
    </row>
    <row r="159">
      <c r="A159" s="90" t="n">
        <v>67</v>
      </c>
      <c r="B159" t="n">
        <v>150</v>
      </c>
      <c r="C159" t="inlineStr">
        <is>
          <t>fbt</t>
        </is>
      </c>
      <c r="D159" s="93" t="n">
        <v>40701</v>
      </c>
      <c r="E159" t="inlineStr">
        <is>
          <t>Setting up new 3014-7/8 and 4015-9/0</t>
        </is>
      </c>
    </row>
    <row r="160">
      <c r="A160" s="90" t="n">
        <v>68</v>
      </c>
      <c r="B160" t="n">
        <v>151</v>
      </c>
      <c r="C160" t="inlineStr">
        <is>
          <t>fbt</t>
        </is>
      </c>
      <c r="D160" s="93" t="n">
        <v>40744</v>
      </c>
      <c r="E160" t="inlineStr">
        <is>
          <t>Adding new 6015-3/4, changed boms on 1012-9 and add coating boms</t>
        </is>
      </c>
    </row>
    <row r="161">
      <c r="A161" s="90" t="inlineStr">
        <is>
          <t>68a</t>
        </is>
      </c>
      <c r="B161" t="n">
        <v>152</v>
      </c>
      <c r="C161" t="inlineStr">
        <is>
          <t>fbt</t>
        </is>
      </c>
      <c r="D161" s="93" t="n">
        <v>40770</v>
      </c>
      <c r="E161" t="inlineStr">
        <is>
          <t>Changed hw bom for 4015-9</t>
        </is>
      </c>
    </row>
    <row r="162">
      <c r="A162" s="90" t="n">
        <v>69</v>
      </c>
      <c r="B162" t="n">
        <v>153</v>
      </c>
      <c r="C162" t="inlineStr">
        <is>
          <t>fbt</t>
        </is>
      </c>
      <c r="D162" s="93" t="n">
        <v>40771</v>
      </c>
      <c r="E162" t="inlineStr">
        <is>
          <t>Adding new 1012-1/2 and reverted 1012-9/0 back to original spec</t>
        </is>
      </c>
    </row>
    <row r="163">
      <c r="A163" s="90" t="n">
        <v>70</v>
      </c>
      <c r="B163" t="n">
        <v>154</v>
      </c>
      <c r="C163" t="inlineStr">
        <is>
          <t>fbt</t>
        </is>
      </c>
      <c r="D163" s="93" t="n">
        <v>40788</v>
      </c>
      <c r="E163" t="inlineStr">
        <is>
          <t>Added new 60123 imp and wr</t>
        </is>
      </c>
    </row>
    <row r="164">
      <c r="A164" s="90" t="n">
        <v>71</v>
      </c>
      <c r="B164" t="n">
        <v>155</v>
      </c>
      <c r="C164" t="inlineStr">
        <is>
          <t>fbt</t>
        </is>
      </c>
      <c r="D164" s="93" t="n">
        <v>40812</v>
      </c>
      <c r="E164" t="inlineStr">
        <is>
          <t>Removed ConTab_BOM_KP_DripPans_11,23,39,49,63,77,93,105,117,129,141,155,194,206,220,238,565,581,621,647 (drip pan option for CI bases)</t>
        </is>
      </c>
    </row>
    <row r="165">
      <c r="A165" s="90" t="n">
        <v>72</v>
      </c>
      <c r="B165" t="n">
        <v>156</v>
      </c>
      <c r="C165" t="inlineStr">
        <is>
          <t>fbt</t>
        </is>
      </c>
      <c r="D165" s="93" t="n">
        <v>40836</v>
      </c>
      <c r="E165" t="inlineStr">
        <is>
          <t>Removed 1220 KP shafts ConTab_BOM_KP_Shaft_205, 208, 285,286,367,358,501,502,573,574 (Matl NA)</t>
        </is>
      </c>
    </row>
    <row r="166">
      <c r="A166" s="90" t="n">
        <v>72</v>
      </c>
      <c r="B166" t="n">
        <v>157</v>
      </c>
      <c r="C166" t="inlineStr">
        <is>
          <t>fbt</t>
        </is>
      </c>
      <c r="D166" s="93" t="n">
        <v>40836</v>
      </c>
      <c r="E166" t="inlineStr">
        <is>
          <t>Added bom to 1220 KP 17-4 shafts, ConTab_BOM_KP_Shaft_429 &amp; 430</t>
        </is>
      </c>
    </row>
    <row r="167">
      <c r="A167" s="90" t="n">
        <v>73</v>
      </c>
      <c r="B167" t="n">
        <v>158</v>
      </c>
      <c r="C167" t="inlineStr">
        <is>
          <t>fbt</t>
        </is>
      </c>
      <c r="D167" s="93" t="n">
        <v>40855</v>
      </c>
      <c r="E167" s="233" t="inlineStr">
        <is>
          <t xml:space="preserve">Added Top sleeve description to all SS AISI-416 (hard) sleeves </t>
        </is>
      </c>
    </row>
    <row r="168">
      <c r="A168" s="90" t="n">
        <v>74</v>
      </c>
      <c r="B168" t="n">
        <v>159</v>
      </c>
      <c r="C168" t="inlineStr">
        <is>
          <t>fbt</t>
        </is>
      </c>
      <c r="D168" s="93" t="n">
        <v>40878</v>
      </c>
      <c r="E168" s="233" t="inlineStr">
        <is>
          <t>Removed 304SS Sleeves per Issue #22459</t>
        </is>
      </c>
    </row>
    <row r="169">
      <c r="A169" s="90" t="inlineStr">
        <is>
          <t>74a</t>
        </is>
      </c>
      <c r="B169" t="n">
        <v>160</v>
      </c>
      <c r="C169" t="inlineStr">
        <is>
          <t>fbt</t>
        </is>
      </c>
      <c r="D169" s="93" t="n">
        <v>40911</v>
      </c>
      <c r="E169" t="inlineStr">
        <is>
          <t>Price_BOM_KP_PackingGland_5 &amp; 6 corrected 1012-1/2 model</t>
        </is>
      </c>
    </row>
    <row r="170">
      <c r="A170" s="90" t="n">
        <v>75</v>
      </c>
      <c r="B170" t="n">
        <v>161</v>
      </c>
      <c r="C170" t="inlineStr">
        <is>
          <t>fbt</t>
        </is>
      </c>
      <c r="D170" s="93" t="n">
        <v>40934</v>
      </c>
      <c r="E170" t="inlineStr">
        <is>
          <t>Added hard 416 to top sleeve for packing and blank shafts (trying to get packing to work)</t>
        </is>
      </c>
    </row>
    <row r="171">
      <c r="A171" s="90" t="n">
        <v>76</v>
      </c>
      <c r="B171" t="n">
        <v>162</v>
      </c>
      <c r="C171" t="inlineStr">
        <is>
          <t>fbt</t>
        </is>
      </c>
      <c r="D171" s="93" t="n">
        <v>40942</v>
      </c>
      <c r="E171" t="inlineStr">
        <is>
          <t>Added lantern ring boms</t>
        </is>
      </c>
    </row>
    <row r="172">
      <c r="A172" s="90" t="n">
        <v>76</v>
      </c>
      <c r="B172" t="n">
        <v>163</v>
      </c>
      <c r="C172" t="inlineStr">
        <is>
          <t>fbt</t>
        </is>
      </c>
      <c r="D172" s="93" t="n">
        <v>40942</v>
      </c>
      <c r="E172" t="inlineStr">
        <is>
          <t>Corrected bom ConTab_BOM_KP_Impeller_358</t>
        </is>
      </c>
    </row>
    <row r="173">
      <c r="A173" s="90" t="n">
        <v>77</v>
      </c>
      <c r="B173" t="n">
        <v>164</v>
      </c>
      <c r="C173" t="inlineStr">
        <is>
          <t>fbt</t>
        </is>
      </c>
      <c r="D173" s="93" t="n">
        <v>40967</v>
      </c>
      <c r="E173" t="inlineStr">
        <is>
          <t>Added bronze sleeves back as an option for packing ConTab_BOM_KP_Sleeves1481 - 1504</t>
        </is>
      </c>
    </row>
    <row r="174">
      <c r="A174" s="90" t="n">
        <v>78</v>
      </c>
      <c r="B174" t="n">
        <v>165</v>
      </c>
      <c r="C174" t="inlineStr">
        <is>
          <t>fbt</t>
        </is>
      </c>
      <c r="D174" s="93" t="n">
        <v>41005</v>
      </c>
      <c r="E174" t="inlineStr">
        <is>
          <t>Revise some recirc lines per DRP email, 3/20/12</t>
        </is>
      </c>
    </row>
    <row r="175">
      <c r="A175" s="90" t="n">
        <v>78</v>
      </c>
      <c r="B175" t="n">
        <v>166</v>
      </c>
      <c r="C175" t="inlineStr">
        <is>
          <t>fbt</t>
        </is>
      </c>
      <c r="D175" s="93" t="n">
        <v>41024</v>
      </c>
      <c r="E175" t="inlineStr">
        <is>
          <t>Added base bom 98245926 1479 and 1480</t>
        </is>
      </c>
      <c r="F175" s="273" t="n"/>
    </row>
    <row r="176">
      <c r="A176" s="90" t="n">
        <v>78</v>
      </c>
      <c r="B176" t="n">
        <v>167</v>
      </c>
      <c r="C176" t="inlineStr">
        <is>
          <t>fbt</t>
        </is>
      </c>
      <c r="D176" s="93" t="n">
        <v>41024</v>
      </c>
      <c r="E176" t="inlineStr">
        <is>
          <t>removed ConTab_BOM_KP_Baseplates_1663, 1664, 1681, 1682</t>
        </is>
      </c>
      <c r="F176" s="273" t="n"/>
    </row>
    <row r="177">
      <c r="A177" s="90" t="n">
        <v>78</v>
      </c>
      <c r="B177" t="n">
        <v>168</v>
      </c>
      <c r="C177" t="inlineStr">
        <is>
          <t>fbt</t>
        </is>
      </c>
      <c r="D177" s="93" t="n">
        <v>41024</v>
      </c>
      <c r="E177" t="inlineStr">
        <is>
          <t>Added 8020 444/445 T falk base instances</t>
        </is>
      </c>
      <c r="F177" s="273" t="n"/>
    </row>
    <row r="178">
      <c r="A178" s="90" t="n">
        <v>78</v>
      </c>
      <c r="B178" t="n">
        <v>169</v>
      </c>
      <c r="C178" t="inlineStr">
        <is>
          <t>fbt</t>
        </is>
      </c>
      <c r="D178" s="93" t="n">
        <v>41031</v>
      </c>
      <c r="E178" s="233" t="inlineStr">
        <is>
          <t>Added ConTab_BOM_KP_Sleeves1505 to support brz sleeves for packing on the 3014-7/8</t>
        </is>
      </c>
      <c r="F178" s="273" t="n"/>
    </row>
    <row r="179">
      <c r="A179" s="90" t="n">
        <v>79</v>
      </c>
      <c r="B179" t="n">
        <v>170</v>
      </c>
      <c r="C179" t="inlineStr">
        <is>
          <t>fbt</t>
        </is>
      </c>
      <c r="D179" s="93" t="n">
        <v>41045</v>
      </c>
      <c r="E179" t="inlineStr">
        <is>
          <t>changed 4015-7 to -9 and 6015-3 to -1 for brz sleeves with packing, updated to xlsx format</t>
        </is>
      </c>
      <c r="F179" s="273" t="n"/>
    </row>
    <row r="180">
      <c r="A180" s="90" t="n">
        <v>79</v>
      </c>
      <c r="B180" t="n">
        <v>171</v>
      </c>
      <c r="C180" t="inlineStr">
        <is>
          <t>fbt</t>
        </is>
      </c>
      <c r="D180" s="93" t="n">
        <v>41045</v>
      </c>
      <c r="E180" t="inlineStr">
        <is>
          <t>Added bom 98256073 ConTab_BOM_KP_Baseplates_1469 &amp; 1470</t>
        </is>
      </c>
      <c r="F180" s="273" t="n"/>
    </row>
    <row r="181">
      <c r="A181" s="90" t="n">
        <v>80</v>
      </c>
      <c r="B181" t="n">
        <v>172</v>
      </c>
      <c r="C181" t="inlineStr">
        <is>
          <t>fbt</t>
        </is>
      </c>
      <c r="D181" s="93" t="n">
        <v>41053</v>
      </c>
      <c r="E181" t="inlineStr">
        <is>
          <t>Removed CI bases with motor frames larger that 447</t>
        </is>
      </c>
      <c r="F181" s="273" t="n"/>
    </row>
    <row r="182">
      <c r="A182" s="90" t="n">
        <v>80</v>
      </c>
      <c r="B182" t="n">
        <v>173</v>
      </c>
      <c r="C182" t="inlineStr">
        <is>
          <t>fbt</t>
        </is>
      </c>
      <c r="D182" s="93" t="n">
        <v>41053</v>
      </c>
      <c r="E182" t="inlineStr">
        <is>
          <t>Removed CI bases with 8015 444-445T</t>
        </is>
      </c>
      <c r="F182" s="273" t="n"/>
    </row>
    <row r="183">
      <c r="A183" s="90" t="inlineStr">
        <is>
          <t>80a</t>
        </is>
      </c>
      <c r="B183" t="n">
        <v>174</v>
      </c>
      <c r="C183" t="inlineStr">
        <is>
          <t>fbt</t>
        </is>
      </c>
      <c r="D183" s="93" t="n">
        <v>41088</v>
      </c>
      <c r="E183" t="inlineStr">
        <is>
          <t>ConTab_BOM_KP_Sleeves228  91866728</t>
        </is>
      </c>
      <c r="F183" s="273" t="n"/>
    </row>
    <row r="184">
      <c r="A184" s="90" t="inlineStr">
        <is>
          <t>80a</t>
        </is>
      </c>
      <c r="B184" t="n">
        <v>175</v>
      </c>
      <c r="C184" t="inlineStr">
        <is>
          <t>fbt</t>
        </is>
      </c>
      <c r="D184" s="93" t="n">
        <v>41088</v>
      </c>
      <c r="E184" t="inlineStr">
        <is>
          <t>ConTab_BOM_KP_Sleeves253  96693864</t>
        </is>
      </c>
      <c r="F184" s="273" t="n"/>
    </row>
    <row r="185">
      <c r="A185" s="90" t="n">
        <v>81</v>
      </c>
      <c r="B185" t="n">
        <v>176</v>
      </c>
      <c r="C185" t="inlineStr">
        <is>
          <t>fbt</t>
        </is>
      </c>
      <c r="D185" s="93" t="n">
        <v>41185</v>
      </c>
      <c r="E185" t="inlineStr">
        <is>
          <t>No changes, was waiting for Stephanie to update priceing</t>
        </is>
      </c>
      <c r="F185" s="273" t="n"/>
    </row>
    <row r="186">
      <c r="A186" s="90" t="n">
        <v>82</v>
      </c>
      <c r="B186" t="n">
        <v>177</v>
      </c>
      <c r="D186" s="93" t="n">
        <v>41197</v>
      </c>
      <c r="E186" t="inlineStr">
        <is>
          <t>Add PSD for Quick Price</t>
        </is>
      </c>
      <c r="F186" s="273" t="n"/>
    </row>
    <row r="187">
      <c r="A187" s="90" t="n">
        <v>83</v>
      </c>
      <c r="B187" t="n">
        <v>178</v>
      </c>
      <c r="C187" t="inlineStr">
        <is>
          <t>fbt</t>
        </is>
      </c>
      <c r="D187" s="93" t="n">
        <v>41374</v>
      </c>
      <c r="E187" t="inlineStr">
        <is>
          <t>Added 5015 coated case boms Issue 23342</t>
        </is>
      </c>
      <c r="F187" s="273" t="n"/>
    </row>
    <row r="188">
      <c r="A188" s="90" t="n">
        <v>83</v>
      </c>
      <c r="B188" t="n">
        <v>179</v>
      </c>
      <c r="C188" t="inlineStr">
        <is>
          <t>fbt</t>
        </is>
      </c>
      <c r="D188" s="93" t="n">
        <v>41375</v>
      </c>
      <c r="E188" t="inlineStr">
        <is>
          <t>Added 4012 CW packing shaft bom Issue 22989</t>
        </is>
      </c>
      <c r="F188" s="273" t="n"/>
    </row>
    <row r="189">
      <c r="A189" s="90" t="n">
        <v>83</v>
      </c>
      <c r="B189" t="n">
        <v>180</v>
      </c>
      <c r="C189" t="inlineStr">
        <is>
          <t>fbt</t>
        </is>
      </c>
      <c r="D189" s="93" t="n">
        <v>41422</v>
      </c>
      <c r="E189" t="inlineStr">
        <is>
          <t>Fixed weight import issue, sort of</t>
        </is>
      </c>
      <c r="F189" s="273" t="n"/>
    </row>
    <row r="190">
      <c r="A190" s="90" t="n">
        <v>84</v>
      </c>
      <c r="B190" t="n">
        <v>181</v>
      </c>
      <c r="C190" t="inlineStr">
        <is>
          <t>fbt</t>
        </is>
      </c>
      <c r="D190" s="93" t="n">
        <v>41457</v>
      </c>
      <c r="E190" t="inlineStr">
        <is>
          <t>Added KP base boms to _1463 and _1464</t>
        </is>
      </c>
      <c r="F190" s="273" t="n"/>
    </row>
    <row r="191">
      <c r="A191" s="90" t="n">
        <v>85</v>
      </c>
      <c r="B191" t="n">
        <v>182</v>
      </c>
      <c r="C191" t="inlineStr">
        <is>
          <t>JGG</t>
        </is>
      </c>
      <c r="D191" s="93" t="n">
        <v>41683</v>
      </c>
      <c r="E191" t="inlineStr">
        <is>
          <t>Revised dbl wr imp boms for 50127, 50159, 60123, 60153, 60197, 80205, 10121, 10153, 10203, 10243, 12205 &amp; 14151</t>
        </is>
      </c>
    </row>
    <row r="192">
      <c r="A192" s="90" t="n">
        <v>85</v>
      </c>
      <c r="B192" t="n">
        <v>183</v>
      </c>
      <c r="C192" t="inlineStr">
        <is>
          <t>fbt</t>
        </is>
      </c>
      <c r="D192" s="93" t="n">
        <v>41687</v>
      </c>
      <c r="E192" t="inlineStr">
        <is>
          <t>added 3 week leadtime to some KP pumps</t>
        </is>
      </c>
    </row>
    <row r="193">
      <c r="A193" s="90" t="n">
        <v>86</v>
      </c>
      <c r="B193" t="n">
        <v>184</v>
      </c>
      <c r="C193" t="inlineStr">
        <is>
          <t>JGG</t>
        </is>
      </c>
      <c r="D193" s="93" t="n">
        <v>41866</v>
      </c>
      <c r="E193" s="233" t="inlineStr">
        <is>
          <t>adding 11 new models from KPL project</t>
        </is>
      </c>
    </row>
    <row r="194">
      <c r="A194" s="90" t="n">
        <v>87</v>
      </c>
      <c r="B194" t="n">
        <v>185</v>
      </c>
      <c r="C194" t="inlineStr">
        <is>
          <t>fbt</t>
        </is>
      </c>
      <c r="D194" s="93" t="n">
        <v>41941</v>
      </c>
      <c r="E194" s="233" t="inlineStr">
        <is>
          <t>Completed initial import of data</t>
        </is>
      </c>
    </row>
    <row r="195">
      <c r="A195" s="90" t="n">
        <v>88</v>
      </c>
      <c r="B195" t="n">
        <v>186</v>
      </c>
      <c r="C195" t="inlineStr">
        <is>
          <t>fbt</t>
        </is>
      </c>
      <c r="D195" s="93" t="n">
        <v>41992</v>
      </c>
      <c r="E195" s="233" t="inlineStr">
        <is>
          <t>More KPL fixes, SS imp, 420SS shafts, no sleeves, DI and 250# flanges</t>
        </is>
      </c>
    </row>
    <row r="196">
      <c r="A196" s="90" t="n">
        <v>88</v>
      </c>
      <c r="B196" t="n">
        <v>187</v>
      </c>
      <c r="C196" t="inlineStr">
        <is>
          <t>fbt</t>
        </is>
      </c>
      <c r="D196" s="93" t="n">
        <v>42009</v>
      </c>
      <c r="E196" s="233" t="inlineStr">
        <is>
          <t>Added bom numbers 98832967 and 98832719</t>
        </is>
      </c>
    </row>
    <row r="197">
      <c r="A197" s="90" t="n">
        <v>88</v>
      </c>
      <c r="B197" t="n">
        <v>188</v>
      </c>
      <c r="C197" t="inlineStr">
        <is>
          <t>fbt</t>
        </is>
      </c>
      <c r="D197" s="93" t="n">
        <v>42034</v>
      </c>
      <c r="E197" s="233" t="inlineStr">
        <is>
          <t>Added packing to 303SS sleeves</t>
        </is>
      </c>
    </row>
    <row r="198">
      <c r="A198" s="90" t="n">
        <v>88</v>
      </c>
      <c r="B198" t="n">
        <v>189</v>
      </c>
      <c r="C198" t="inlineStr">
        <is>
          <t>fbt</t>
        </is>
      </c>
      <c r="D198" s="93" t="n">
        <v>42047</v>
      </c>
      <c r="E198" s="233" t="inlineStr">
        <is>
          <t>Removed X2 lab seal inserts</t>
        </is>
      </c>
    </row>
    <row r="199">
      <c r="A199" s="90" t="n">
        <v>88</v>
      </c>
      <c r="B199" t="n">
        <v>190</v>
      </c>
      <c r="C199" t="inlineStr">
        <is>
          <t>fbt</t>
        </is>
      </c>
      <c r="D199" s="93" t="n">
        <v>42096</v>
      </c>
      <c r="E199" t="inlineStr">
        <is>
          <t>BOM was 91903210 ConTab_BOM_KP_DripPans_111</t>
        </is>
      </c>
    </row>
    <row r="200">
      <c r="A200" s="90" t="n">
        <v>88</v>
      </c>
      <c r="B200" t="n">
        <v>191</v>
      </c>
      <c r="D200" s="93" t="n">
        <v>42236</v>
      </c>
      <c r="E200" t="inlineStr">
        <is>
          <t>Changed B22 impellers to LT250</t>
        </is>
      </c>
    </row>
    <row r="201">
      <c r="A201" s="90" t="n">
        <v>88</v>
      </c>
      <c r="B201" t="n">
        <v>192</v>
      </c>
      <c r="C201" t="inlineStr">
        <is>
          <t>fbt</t>
        </is>
      </c>
      <c r="D201" s="93" t="n">
        <v>42240</v>
      </c>
      <c r="E201" t="inlineStr">
        <is>
          <t>Changed coating boms to LT250 per Sherizad</t>
        </is>
      </c>
    </row>
    <row r="202">
      <c r="A202" s="90" t="n">
        <v>89</v>
      </c>
      <c r="B202" t="n">
        <v>193</v>
      </c>
      <c r="C202" t="inlineStr">
        <is>
          <t>fbt</t>
        </is>
      </c>
      <c r="D202" s="93" t="n">
        <v>42524</v>
      </c>
      <c r="E202" t="inlineStr">
        <is>
          <t>Removed bronze 2013 KP impellers and added boms for 304SS</t>
        </is>
      </c>
    </row>
    <row r="203">
      <c r="A203" s="90" t="n">
        <v>90</v>
      </c>
      <c r="B203" t="n">
        <v>194</v>
      </c>
      <c r="C203" t="inlineStr">
        <is>
          <t>TCH</t>
        </is>
      </c>
      <c r="D203" s="93" t="n">
        <v>42640</v>
      </c>
      <c r="E203" t="inlineStr">
        <is>
          <t>use this sheet to support KPVS</t>
        </is>
      </c>
    </row>
    <row r="204">
      <c r="A204" s="90" t="n">
        <v>91</v>
      </c>
      <c r="B204" t="n">
        <v>195</v>
      </c>
      <c r="C204" t="inlineStr">
        <is>
          <t>RKN</t>
        </is>
      </c>
      <c r="D204" s="93" t="n">
        <v>42372</v>
      </c>
      <c r="E204" s="233" t="inlineStr">
        <is>
          <t>Added KPVS Hardware BOMs</t>
        </is>
      </c>
    </row>
    <row r="205">
      <c r="A205" s="90" t="n">
        <v>92</v>
      </c>
      <c r="B205" t="n">
        <v>196</v>
      </c>
      <c r="C205" t="inlineStr">
        <is>
          <t>jlk</t>
        </is>
      </c>
      <c r="D205" s="93" t="n">
        <v>42751</v>
      </c>
      <c r="E205" t="inlineStr">
        <is>
          <t>replaced sleeves page with update from IQ</t>
        </is>
      </c>
    </row>
    <row r="206">
      <c r="A206" s="90" t="n">
        <v>93</v>
      </c>
      <c r="B206" t="n">
        <v>197</v>
      </c>
      <c r="C206" t="inlineStr">
        <is>
          <t>rkn</t>
        </is>
      </c>
      <c r="D206" s="93" t="n">
        <v>42829</v>
      </c>
      <c r="E206" t="inlineStr">
        <is>
          <t>Added KPVS to case BOM for 6012-3/4, 6015-3/4, 6019-7/8</t>
        </is>
      </c>
    </row>
    <row r="207">
      <c r="A207" t="n">
        <v>94</v>
      </c>
      <c r="B207" t="n">
        <v>198</v>
      </c>
      <c r="C207" s="233" t="inlineStr">
        <is>
          <t>rkn</t>
        </is>
      </c>
      <c r="D207" s="93" t="n">
        <v>42835</v>
      </c>
      <c r="E207" s="233" t="inlineStr">
        <is>
          <t>Fixed case import issue for 8015 KP with Standard Coating</t>
        </is>
      </c>
    </row>
    <row r="208">
      <c r="A208" t="n">
        <v>94</v>
      </c>
      <c r="B208" t="n">
        <v>199</v>
      </c>
      <c r="C208" s="233" t="inlineStr">
        <is>
          <t>JGR</t>
        </is>
      </c>
      <c r="D208" s="93" t="n">
        <v>42937</v>
      </c>
      <c r="E208" t="inlineStr">
        <is>
          <t>Added several Sleeve BOMs for balanced seal options in X4</t>
        </is>
      </c>
    </row>
    <row r="209">
      <c r="B209" t="n">
        <v>200</v>
      </c>
      <c r="C209" s="233" t="n"/>
      <c r="D209" s="93" t="n"/>
    </row>
    <row r="210">
      <c r="A210" t="n">
        <v>95</v>
      </c>
      <c r="B210" t="n">
        <v>201</v>
      </c>
      <c r="C210" s="233" t="inlineStr">
        <is>
          <t>ACH</t>
        </is>
      </c>
      <c r="D210" s="93" t="n">
        <v>43313</v>
      </c>
      <c r="E210" s="233" t="inlineStr">
        <is>
          <t xml:space="preserve">Updated ConTab_BOM_KP_Insert_0613 PN from 98126254 to 98126154 due to possible typo per Patrick Krol. </t>
        </is>
      </c>
    </row>
    <row r="211">
      <c r="A211" t="n">
        <v>96</v>
      </c>
      <c r="B211" t="n">
        <v>202</v>
      </c>
      <c r="C211" s="233" t="inlineStr">
        <is>
          <t>rkn</t>
        </is>
      </c>
      <c r="D211" s="93" t="n">
        <v>43320</v>
      </c>
      <c r="E211" s="233" t="inlineStr">
        <is>
          <t>Added 6015-3_4-KPVS to Hardware BOM, Impeller BOM, Wear Rings BOM</t>
        </is>
      </c>
    </row>
    <row r="212">
      <c r="A212" t="n">
        <v>97</v>
      </c>
      <c r="B212" t="n">
        <v>203</v>
      </c>
      <c r="C212" s="233" t="inlineStr">
        <is>
          <t>JJR</t>
        </is>
      </c>
      <c r="D212" s="255" t="inlineStr">
        <is>
          <t>October 1, 20018</t>
        </is>
      </c>
      <c r="E212" s="233" t="inlineStr">
        <is>
          <t>Added Default Coupling Tab-removed the Woods from the Default coupling Column Header per Adam to make Falk Default in the selection (colored yellow).</t>
        </is>
      </c>
    </row>
    <row r="213">
      <c r="A213" t="n">
        <v>98</v>
      </c>
      <c r="B213" t="n">
        <v>204</v>
      </c>
      <c r="C213" s="233" t="inlineStr">
        <is>
          <t>JJR</t>
        </is>
      </c>
      <c r="D213" s="93" t="inlineStr">
        <is>
          <t>January 16,2019</t>
        </is>
      </c>
      <c r="E213" s="233" t="inlineStr">
        <is>
          <t>Changed "RTF" for base standard for model 20135-6 at 284T/286T frame sizes to part number 99332527</t>
        </is>
      </c>
    </row>
    <row r="214">
      <c r="A214" t="n">
        <v>99</v>
      </c>
      <c r="B214" t="n">
        <v>205</v>
      </c>
      <c r="C214" s="233" t="inlineStr">
        <is>
          <t>JJR</t>
        </is>
      </c>
      <c r="D214" s="93" t="n">
        <v>43523</v>
      </c>
      <c r="E214" s="233" t="inlineStr">
        <is>
          <t>Changes RTF for model 30957 Impeller Line items 609 &amp; 6010 for single and double wear rings.</t>
        </is>
      </c>
    </row>
    <row r="215">
      <c r="A215" t="n">
        <v>100</v>
      </c>
      <c r="B215" t="n">
        <v>206</v>
      </c>
      <c r="C215" s="233" t="inlineStr">
        <is>
          <t>TRH</t>
        </is>
      </c>
      <c r="D215" s="93" t="n">
        <v>44008</v>
      </c>
      <c r="E215" s="233" t="inlineStr">
        <is>
          <t>Added 1020-3_4 KPVS to Case Tab. Added 6019-7_8-KPVS, 1020-3_4-KPVS to Hardware Tab, Impeller Tab, Wear Ring Tab.</t>
        </is>
      </c>
    </row>
    <row r="216">
      <c r="A216" t="n">
        <v>101</v>
      </c>
      <c r="B216" t="n">
        <v>207</v>
      </c>
      <c r="C216" s="233" t="inlineStr">
        <is>
          <t>ACH</t>
        </is>
      </c>
      <c r="D216" s="93" t="n">
        <v>44025</v>
      </c>
      <c r="E216" s="233" t="inlineStr">
        <is>
          <t>On Shaft tab, replaced MechSealType1Bal with MechSealType1B.</t>
        </is>
      </c>
    </row>
    <row r="217" ht="38.25" customHeight="1" s="109">
      <c r="A217" t="n">
        <v>102</v>
      </c>
      <c r="B217" t="n">
        <v>208</v>
      </c>
      <c r="C217" s="233" t="inlineStr">
        <is>
          <t>ACH</t>
        </is>
      </c>
      <c r="D217" s="93" t="n">
        <v>44029</v>
      </c>
      <c r="E217" s="263" t="inlineStr">
        <is>
          <t>On Impeller tab, added "(RULE)" label to row 6 column headings to identify database rule evaluation, added models to ConTab_BOM_KP_Impeller_1383, &amp; duplicated 6019 KP/KPV X5 rows and relabled for 6019 KPVS X4.
On Hardware tab, added "(RULE)" label to row 6 column headings to identify database rule evaluation &amp; duplicated 6019 KP/KPV X5 rows and relabled for 6019 KPVS X4.</t>
        </is>
      </c>
    </row>
    <row r="218" ht="216.75" customHeight="1" s="109">
      <c r="A218" t="n">
        <v>103</v>
      </c>
      <c r="B218" t="n">
        <v>209</v>
      </c>
      <c r="C218" s="233" t="inlineStr">
        <is>
          <t>ACH</t>
        </is>
      </c>
      <c r="D218" s="93" t="n">
        <v>44110</v>
      </c>
      <c r="E218" s="263" t="inlineStr">
        <is>
          <t>On Impeller tab, removed 3095-7_8-KPVS from: 
ConTab_BOM_KP_Impeller_0799
ConTab_BOM_KP_Impeller_0801
ConTab_BOM_KP_Impeller_0811
ConTab_BOM_KP_Impeller_0813
ConTab_BOM_KP_Impeller_0823
ConTab_BOM_KP_Impeller_0825
ConTab_BOM_KP_Impeller_0835
ConTab_BOM_KP_Impeller_0837
ConTab_BOM_KP_Impeller_0863
ConTab_BOM_KP_Impeller_0865
ConTab_BOM_KP_Impeller_0875
ConTab_BOM_KP_Impeller_0877
ConTab_BOM_KP_Impeller_0887
ConTab_BOM_KP_Impeller_0889
On Impeller tab, created ConTab_BOM_KP_Impeller_1721 - 1727 for 3095-7_8-KPVS per JGR.</t>
        </is>
      </c>
    </row>
    <row r="219" ht="25.5" customHeight="1" s="109">
      <c r="A219" t="n">
        <v>104</v>
      </c>
      <c r="B219" t="n">
        <v>210</v>
      </c>
      <c r="C219" s="233" t="inlineStr">
        <is>
          <t>ACH</t>
        </is>
      </c>
      <c r="D219" s="93" t="n">
        <v>44182</v>
      </c>
      <c r="E219" s="263" t="inlineStr">
        <is>
          <t>On BareShaftPumps tab, updated Lead Time IDs per Adam &amp; Shaji.
On Shaft tab, updated Lead Time of ConTab_BOM_KP_Shaft_0150 from LT076 (8 wks) to LT027 (0 wks).</t>
        </is>
      </c>
    </row>
    <row r="220">
      <c r="A220" t="n">
        <v>105</v>
      </c>
      <c r="B220" t="n">
        <v>211</v>
      </c>
      <c r="C220" s="233" t="inlineStr">
        <is>
          <t>ACH</t>
        </is>
      </c>
      <c r="D220" s="93" t="n">
        <v>44656</v>
      </c>
      <c r="E220" s="263" t="inlineStr">
        <is>
          <t>Modified lead time IDs on BareShaftPumps &amp; Case tabs with Shaji.</t>
        </is>
      </c>
    </row>
    <row r="221">
      <c r="A221" t="n">
        <v>106</v>
      </c>
      <c r="B221" t="n">
        <v>212</v>
      </c>
      <c r="C221" s="233" t="inlineStr">
        <is>
          <t>ACH</t>
        </is>
      </c>
      <c r="D221" s="93" t="n">
        <v>44739</v>
      </c>
      <c r="E221" s="263" t="inlineStr">
        <is>
          <t>Modified lead time IDs on BareShaftPumps.</t>
        </is>
      </c>
    </row>
    <row r="222">
      <c r="B222" t="n">
        <v>213</v>
      </c>
      <c r="D222" s="93" t="n"/>
    </row>
    <row r="223">
      <c r="B223" t="n">
        <v>214</v>
      </c>
      <c r="D223" s="93" t="n"/>
    </row>
    <row r="224">
      <c r="B224" t="n">
        <v>215</v>
      </c>
      <c r="D224" s="93" t="n"/>
    </row>
    <row r="225">
      <c r="B225" t="n">
        <v>216</v>
      </c>
      <c r="D225" s="93" t="n"/>
    </row>
    <row r="226">
      <c r="B226" t="n">
        <v>217</v>
      </c>
      <c r="D226" s="93" t="n"/>
    </row>
    <row r="227">
      <c r="B227" t="n">
        <v>218</v>
      </c>
      <c r="D227" s="93" t="n"/>
    </row>
    <row r="228">
      <c r="B228" t="n">
        <v>219</v>
      </c>
      <c r="D228" s="93" t="n"/>
    </row>
    <row r="229">
      <c r="B229" t="n">
        <v>220</v>
      </c>
      <c r="D229" s="93" t="n"/>
    </row>
    <row r="230">
      <c r="B230" t="n">
        <v>221</v>
      </c>
      <c r="D230" s="93" t="n"/>
    </row>
    <row r="231">
      <c r="B231" t="n">
        <v>222</v>
      </c>
      <c r="D231" s="93" t="n"/>
    </row>
    <row r="232">
      <c r="B232" t="n">
        <v>223</v>
      </c>
      <c r="D232" s="93" t="n"/>
    </row>
    <row r="233">
      <c r="B233" t="n">
        <v>224</v>
      </c>
      <c r="D233" s="93" t="n"/>
    </row>
    <row r="234">
      <c r="B234" t="n">
        <v>225</v>
      </c>
      <c r="D234" s="93" t="n"/>
    </row>
    <row r="235">
      <c r="B235" t="n">
        <v>226</v>
      </c>
      <c r="D235" s="93" t="n"/>
    </row>
    <row r="236">
      <c r="B236" t="n">
        <v>227</v>
      </c>
      <c r="D236" s="93" t="n"/>
    </row>
    <row r="237">
      <c r="B237" t="n">
        <v>228</v>
      </c>
      <c r="D237" s="93" t="n"/>
    </row>
    <row r="238">
      <c r="B238" t="n">
        <v>229</v>
      </c>
      <c r="D238" s="93" t="n"/>
    </row>
    <row r="239">
      <c r="B239" t="n">
        <v>230</v>
      </c>
      <c r="D239" s="93" t="n"/>
    </row>
    <row r="240">
      <c r="B240" t="n">
        <v>231</v>
      </c>
      <c r="D240" s="93" t="n"/>
    </row>
    <row r="241">
      <c r="B241" t="n">
        <v>232</v>
      </c>
      <c r="D241" s="93" t="n"/>
    </row>
    <row r="242">
      <c r="B242" t="n">
        <v>233</v>
      </c>
      <c r="D242" s="93" t="n"/>
    </row>
    <row r="243">
      <c r="B243" t="n">
        <v>234</v>
      </c>
      <c r="D243" s="93" t="n"/>
    </row>
    <row r="244">
      <c r="B244" t="n">
        <v>235</v>
      </c>
      <c r="D244" s="93" t="n"/>
    </row>
    <row r="245">
      <c r="B245" t="n">
        <v>236</v>
      </c>
      <c r="D245" s="93" t="n"/>
    </row>
    <row r="246">
      <c r="B246" t="n">
        <v>237</v>
      </c>
      <c r="D246" s="93" t="n"/>
    </row>
    <row r="247">
      <c r="B247" t="n">
        <v>238</v>
      </c>
      <c r="D247" s="93" t="n"/>
    </row>
    <row r="248">
      <c r="B248" t="n">
        <v>239</v>
      </c>
      <c r="D248" s="93" t="n"/>
    </row>
    <row r="249">
      <c r="B249" t="n">
        <v>240</v>
      </c>
      <c r="D249" s="93" t="n"/>
    </row>
    <row r="250">
      <c r="B250" t="n">
        <v>241</v>
      </c>
      <c r="D250" s="93" t="n"/>
    </row>
    <row r="251">
      <c r="B251" t="n">
        <v>242</v>
      </c>
      <c r="D251" s="93" t="n"/>
    </row>
    <row r="252">
      <c r="B252" t="n">
        <v>243</v>
      </c>
      <c r="D252" s="93" t="n"/>
    </row>
    <row r="253">
      <c r="B253" t="n">
        <v>244</v>
      </c>
      <c r="D253" s="93" t="n"/>
    </row>
    <row r="254">
      <c r="B254" t="n">
        <v>245</v>
      </c>
      <c r="D254" s="93" t="n"/>
    </row>
    <row r="255">
      <c r="B255" t="n">
        <v>246</v>
      </c>
      <c r="D255" s="93" t="n"/>
    </row>
    <row r="256">
      <c r="B256" t="n">
        <v>247</v>
      </c>
      <c r="D256" s="93" t="n"/>
    </row>
    <row r="257">
      <c r="B257" t="n">
        <v>248</v>
      </c>
      <c r="D257" s="93" t="n"/>
    </row>
    <row r="258">
      <c r="B258" t="n">
        <v>249</v>
      </c>
      <c r="D258" s="93" t="n"/>
    </row>
    <row r="259">
      <c r="B259" t="n">
        <v>250</v>
      </c>
      <c r="D259" s="93" t="n"/>
    </row>
    <row r="260">
      <c r="B260" t="n">
        <v>251</v>
      </c>
      <c r="D260" s="93" t="n"/>
    </row>
    <row r="261">
      <c r="B261" t="n">
        <v>252</v>
      </c>
      <c r="D261" s="93" t="n"/>
    </row>
    <row r="262">
      <c r="B262" t="n">
        <v>253</v>
      </c>
      <c r="D262" s="93" t="n"/>
    </row>
    <row r="263">
      <c r="B263" t="n">
        <v>254</v>
      </c>
      <c r="D263" s="93" t="n"/>
    </row>
    <row r="264">
      <c r="B264" t="n">
        <v>255</v>
      </c>
      <c r="D264" s="93" t="n"/>
    </row>
  </sheetData>
  <mergeCells count="7">
    <mergeCell ref="E137:E142"/>
    <mergeCell ref="A5:E5"/>
    <mergeCell ref="A7:C7"/>
    <mergeCell ref="A1:E1"/>
    <mergeCell ref="A2:E2"/>
    <mergeCell ref="A3:E3"/>
    <mergeCell ref="A4:E4"/>
  </mergeCells>
  <pageMargins left="0.7479166666666667" right="0.7479166666666667" top="0.9840277777777777" bottom="0.9840277777777777" header="0.5118055555555555" footer="0.5118055555555555"/>
  <pageSetup orientation="portrait" firstPageNumber="0" horizontalDpi="300" verticalDpi="300"/>
</worksheet>
</file>

<file path=xl/worksheets/sheet2.xml><?xml version="1.0" encoding="utf-8"?>
<worksheet xmlns="http://schemas.openxmlformats.org/spreadsheetml/2006/main">
  <sheetPr>
    <outlinePr summaryBelow="1" summaryRight="1"/>
    <pageSetUpPr/>
  </sheetPr>
  <dimension ref="A1:H46"/>
  <sheetViews>
    <sheetView workbookViewId="0">
      <selection activeCell="D48" sqref="D48"/>
    </sheetView>
  </sheetViews>
  <sheetFormatPr baseColWidth="8" defaultRowHeight="12.75"/>
  <cols>
    <col width="11.85546875" bestFit="1" customWidth="1" style="109" min="2" max="2"/>
    <col width="9" bestFit="1" customWidth="1" style="109" min="3" max="3"/>
    <col width="33.42578125" bestFit="1" customWidth="1" style="109" min="4" max="4"/>
    <col width="9" bestFit="1" customWidth="1" style="109" min="6" max="6"/>
    <col width="33" bestFit="1" customWidth="1" style="109" min="7" max="7"/>
  </cols>
  <sheetData>
    <row r="1">
      <c r="C1" t="inlineStr">
        <is>
          <t>LEVEL 1</t>
        </is>
      </c>
      <c r="F1" t="inlineStr">
        <is>
          <t>LEVEL 2</t>
        </is>
      </c>
    </row>
    <row r="3">
      <c r="A3" t="inlineStr">
        <is>
          <t>KP BOM</t>
        </is>
      </c>
      <c r="B3" t="inlineStr">
        <is>
          <t>CASE</t>
        </is>
      </c>
      <c r="C3" t="n">
        <v>91840145</v>
      </c>
      <c r="D3" t="inlineStr">
        <is>
          <t>CASE,ASSY,KP,80205,H/V,125# C35</t>
        </is>
      </c>
      <c r="E3" t="n">
        <v>1</v>
      </c>
      <c r="F3" t="n">
        <v>91840140</v>
      </c>
      <c r="G3" t="inlineStr">
        <is>
          <t>CASE,UPPER,KP,80205</t>
        </is>
      </c>
      <c r="H3" t="n">
        <v>1</v>
      </c>
    </row>
    <row r="4">
      <c r="F4" t="n">
        <v>91840148</v>
      </c>
      <c r="G4" t="inlineStr">
        <is>
          <t>CASE,LOWER,KP,80205,HRZ,BLIND</t>
        </is>
      </c>
      <c r="H4" t="n">
        <v>1</v>
      </c>
    </row>
    <row r="5">
      <c r="F5" t="n">
        <v>91904414</v>
      </c>
      <c r="G5" t="inlineStr">
        <is>
          <t>Pin Spring  3/8"DIA x 2.25"LG F</t>
        </is>
      </c>
      <c r="H5" t="n">
        <v>2</v>
      </c>
    </row>
    <row r="6">
      <c r="F6" t="n">
        <v>91845891</v>
      </c>
      <c r="G6" t="inlineStr">
        <is>
          <t>CAPSCREW,3/4"-10,2.75"L,HEX 5F</t>
        </is>
      </c>
      <c r="H6" t="n">
        <v>4</v>
      </c>
    </row>
    <row r="7">
      <c r="F7" t="n">
        <v>91868937</v>
      </c>
      <c r="G7" t="inlineStr">
        <is>
          <t>PLUG,PIPE, 0.25",SQ HD FG</t>
        </is>
      </c>
      <c r="H7" t="n">
        <v>6</v>
      </c>
    </row>
    <row r="8">
      <c r="F8" t="n">
        <v>91868945</v>
      </c>
      <c r="G8" t="inlineStr">
        <is>
          <t>PLUG,PIPE, 0.50",SQ HD FG</t>
        </is>
      </c>
      <c r="H8" t="n">
        <v>5</v>
      </c>
    </row>
    <row r="9">
      <c r="C9" t="n">
        <v>91849626</v>
      </c>
      <c r="D9" t="inlineStr">
        <is>
          <t>GASKET CASE 300-200-489 X006</t>
        </is>
      </c>
      <c r="E9" t="n">
        <v>1</v>
      </c>
    </row>
    <row r="10">
      <c r="C10" t="n">
        <v>91893520</v>
      </c>
      <c r="D10" t="inlineStr">
        <is>
          <t>NAMEPLATE,STD PUMP AA</t>
        </is>
      </c>
      <c r="E10" t="n">
        <v>1</v>
      </c>
    </row>
    <row r="11">
      <c r="C11" t="n">
        <v>91845649</v>
      </c>
      <c r="D11" t="inlineStr">
        <is>
          <t>DRIVE SCREW,#6,0.25"L RDH FA</t>
        </is>
      </c>
      <c r="E11" t="n">
        <v>2</v>
      </c>
    </row>
    <row r="12">
      <c r="A12" t="inlineStr">
        <is>
          <t>KP BOM</t>
        </is>
      </c>
      <c r="B12" t="inlineStr">
        <is>
          <t>HARDWARE</t>
        </is>
      </c>
      <c r="C12" t="n">
        <v>91846056</v>
      </c>
      <c r="D12" t="inlineStr">
        <is>
          <t>CAPSCREW,3/4"-10,2.50"L,HEX 8</t>
        </is>
      </c>
      <c r="E12" t="n">
        <v>26</v>
      </c>
    </row>
    <row r="13">
      <c r="C13" t="n">
        <v>91846059</v>
      </c>
      <c r="D13" t="inlineStr">
        <is>
          <t>Hex head cap screw 3/4"-10,3.25"L,HEX 8</t>
        </is>
      </c>
      <c r="E13" t="n">
        <v>4</v>
      </c>
    </row>
    <row r="14">
      <c r="C14" t="n">
        <v>91846077</v>
      </c>
      <c r="D14" t="inlineStr">
        <is>
          <t>CAPSCREW,3/8"-16,1.25"L,HEX 8</t>
        </is>
      </c>
      <c r="E14" t="n">
        <v>28</v>
      </c>
    </row>
    <row r="15">
      <c r="C15" t="n">
        <v>91846080</v>
      </c>
      <c r="D15" t="inlineStr">
        <is>
          <t>CAPSCREW,3/8"-16,2.00"L,HEX 8 F</t>
        </is>
      </c>
      <c r="E15" t="n">
        <v>8</v>
      </c>
    </row>
    <row r="16">
      <c r="C16" t="n">
        <v>91904414</v>
      </c>
      <c r="D16" t="inlineStr">
        <is>
          <t>Pin Spring  3/8"DIA x 2.25"LG F</t>
        </is>
      </c>
      <c r="E16" t="n">
        <v>2</v>
      </c>
    </row>
    <row r="17">
      <c r="C17" t="n">
        <v>91867597</v>
      </c>
      <c r="D17" t="inlineStr">
        <is>
          <t>KEY 3/8"x3/8"x2.25" F</t>
        </is>
      </c>
      <c r="E17" t="n">
        <v>1</v>
      </c>
    </row>
    <row r="18">
      <c r="A18" t="inlineStr">
        <is>
          <t>KP BOM</t>
        </is>
      </c>
      <c r="B18" t="inlineStr">
        <is>
          <t>IMPELLER</t>
        </is>
      </c>
      <c r="C18" t="n">
        <v>95914652</v>
      </c>
      <c r="D18" t="inlineStr">
        <is>
          <t>IMPELLER HS 300-250-305 B21</t>
        </is>
      </c>
      <c r="E18" t="n">
        <v>1</v>
      </c>
    </row>
    <row r="19">
      <c r="C19" t="n">
        <v>91867640</v>
      </c>
      <c r="D19" t="inlineStr">
        <is>
          <t>KEY 1/2"x1/2x4.50" F</t>
        </is>
      </c>
      <c r="E19" t="n">
        <v>1</v>
      </c>
    </row>
    <row r="20">
      <c r="A20" t="inlineStr">
        <is>
          <t>KP BOM</t>
        </is>
      </c>
      <c r="B20" t="inlineStr">
        <is>
          <t>WEAR RING</t>
        </is>
      </c>
      <c r="C20" t="n">
        <v>91843033</v>
      </c>
      <c r="D20" t="inlineStr">
        <is>
          <t>Wear ring,9.25"x9.88"x1.00"B18</t>
        </is>
      </c>
      <c r="E20" t="n">
        <v>2</v>
      </c>
    </row>
    <row r="21">
      <c r="C21" t="n">
        <v>91904396</v>
      </c>
      <c r="D21" t="inlineStr">
        <is>
          <t>Pin Spring Dia1/4"x1.00" F</t>
        </is>
      </c>
      <c r="E21" t="n">
        <v>2</v>
      </c>
    </row>
    <row r="43">
      <c r="A43" t="inlineStr">
        <is>
          <t>KPVS</t>
        </is>
      </c>
      <c r="B43" t="inlineStr">
        <is>
          <t>DRIVE CODE</t>
        </is>
      </c>
      <c r="C43" t="n">
        <v>91912800</v>
      </c>
      <c r="D43" t="inlineStr">
        <is>
          <t>Sheet 20GAx.375"SQ Aluminium</t>
        </is>
      </c>
      <c r="E43" s="220" t="n">
        <v>1500</v>
      </c>
      <c r="F43" t="inlineStr">
        <is>
          <t>SQF</t>
        </is>
      </c>
    </row>
    <row r="44">
      <c r="C44" t="n">
        <v>91845766</v>
      </c>
      <c r="D44" t="inlineStr">
        <is>
          <t>CAPSCREW,5/8"-11,1.50"L,HEX 5 F</t>
        </is>
      </c>
      <c r="E44" t="n">
        <v>9</v>
      </c>
      <c r="F44" t="inlineStr">
        <is>
          <t>PC</t>
        </is>
      </c>
    </row>
    <row r="45">
      <c r="C45" t="n">
        <v>98788850</v>
      </c>
      <c r="D45" t="inlineStr">
        <is>
          <t>BRACKET,KPV,X4,182-286TC Tall</t>
        </is>
      </c>
      <c r="E45" t="n">
        <v>1</v>
      </c>
      <c r="F45" t="inlineStr">
        <is>
          <t>PC</t>
        </is>
      </c>
    </row>
    <row r="46">
      <c r="C46" t="n">
        <v>98176057</v>
      </c>
      <c r="D46" t="inlineStr">
        <is>
          <t>ADAPTER PLATE,VLS X4/XA, 284/286TC MTR</t>
        </is>
      </c>
      <c r="E46" t="n">
        <v>1</v>
      </c>
      <c r="F46" t="inlineStr">
        <is>
          <t>PC</t>
        </is>
      </c>
    </row>
  </sheetData>
  <pageMargins left="0.7" right="0.7" top="0.75" bottom="0.75" header="0.3" footer="0.3"/>
  <pageSetup orientation="portrait"/>
</worksheet>
</file>

<file path=xl/worksheets/sheet3.xml><?xml version="1.0" encoding="utf-8"?>
<worksheet xmlns="http://schemas.openxmlformats.org/spreadsheetml/2006/main">
  <sheetPr codeName="Sheet3">
    <outlinePr summaryBelow="1" summaryRight="1"/>
    <pageSetUpPr autoPageBreaks="0"/>
  </sheetPr>
  <dimension ref="A1:J900"/>
  <sheetViews>
    <sheetView workbookViewId="0">
      <pane ySplit="1" topLeftCell="A2" activePane="bottomLeft" state="frozen"/>
      <selection activeCell="B42" sqref="B42"/>
      <selection pane="bottomLeft" activeCell="A21" sqref="A21"/>
    </sheetView>
  </sheetViews>
  <sheetFormatPr baseColWidth="8" defaultRowHeight="12.75"/>
  <cols>
    <col width="31.28515625" bestFit="1" customWidth="1" style="109" min="1" max="1"/>
    <col width="11.7109375" bestFit="1" customWidth="1" style="109" min="2" max="2"/>
    <col width="3.28515625" bestFit="1" customWidth="1" style="109" min="3" max="3"/>
    <col width="8.28515625" bestFit="1" customWidth="1" style="109" min="4" max="4"/>
    <col width="6" bestFit="1" customWidth="1" style="109" min="5" max="5"/>
    <col width="9" bestFit="1" customWidth="1" style="109" min="6" max="6"/>
    <col width="11.85546875" bestFit="1" customWidth="1" style="109" min="8" max="8"/>
    <col width="12.140625" bestFit="1" customWidth="1" style="109" min="14" max="14"/>
  </cols>
  <sheetData>
    <row r="1">
      <c r="A1" s="143" t="inlineStr">
        <is>
          <t>Need pricing for the following</t>
        </is>
      </c>
      <c r="B1" s="143" t="n"/>
      <c r="C1" s="143" t="n"/>
      <c r="D1" s="143" t="n"/>
      <c r="E1" s="143" t="n"/>
      <c r="F1" s="143" t="n"/>
      <c r="G1" s="143" t="n"/>
      <c r="H1" s="143" t="n"/>
    </row>
    <row r="2">
      <c r="A2" s="105" t="inlineStr">
        <is>
          <t>ConTab_Price_KP_BarePump_34</t>
        </is>
      </c>
      <c r="B2" t="inlineStr">
        <is>
          <t>1213-5_6-KP</t>
        </is>
      </c>
      <c r="C2" t="inlineStr">
        <is>
          <t>XK</t>
        </is>
      </c>
      <c r="D2" s="233" t="inlineStr">
        <is>
          <t>B100434</t>
        </is>
      </c>
      <c r="E2" s="233" t="n">
        <v>99999</v>
      </c>
      <c r="F2" s="234" t="n"/>
      <c r="J2" s="233" t="n"/>
    </row>
    <row r="3">
      <c r="A3" s="105" t="inlineStr">
        <is>
          <t>ConTab_Price_KP_BarePump_35</t>
        </is>
      </c>
      <c r="B3" t="inlineStr">
        <is>
          <t>1220-7_8-KP</t>
        </is>
      </c>
      <c r="C3" t="inlineStr">
        <is>
          <t>XV</t>
        </is>
      </c>
      <c r="D3" s="233" t="inlineStr">
        <is>
          <t>B100435</t>
        </is>
      </c>
      <c r="E3" s="233" t="n">
        <v>99999</v>
      </c>
      <c r="F3" s="234" t="n"/>
      <c r="J3" s="233" t="n"/>
    </row>
    <row r="4">
      <c r="A4" s="105" t="inlineStr">
        <is>
          <t>ConTab_Price_KP_BarePump_36</t>
        </is>
      </c>
      <c r="B4" t="inlineStr">
        <is>
          <t>1220-7_8-KP</t>
        </is>
      </c>
      <c r="C4" t="inlineStr">
        <is>
          <t>XH</t>
        </is>
      </c>
      <c r="D4" s="233" t="inlineStr">
        <is>
          <t>B100436</t>
        </is>
      </c>
      <c r="E4" s="233" t="n">
        <v>99999</v>
      </c>
      <c r="F4" s="234" t="n"/>
      <c r="J4" s="233" t="n"/>
    </row>
    <row r="5">
      <c r="A5" s="105" t="inlineStr">
        <is>
          <t>ConTab_Price_KP_BarePump_37</t>
        </is>
      </c>
      <c r="B5" t="inlineStr">
        <is>
          <t>1415-3_4-KP</t>
        </is>
      </c>
      <c r="C5" t="inlineStr">
        <is>
          <t>XK</t>
        </is>
      </c>
      <c r="D5" s="233" t="inlineStr">
        <is>
          <t>B100441</t>
        </is>
      </c>
      <c r="E5" s="233" t="n">
        <v>99999</v>
      </c>
      <c r="F5" s="234" t="n"/>
      <c r="J5" s="233" t="n"/>
    </row>
    <row r="6">
      <c r="A6" s="105" t="inlineStr">
        <is>
          <t>ConTab_Price_KP_BarePump_38</t>
        </is>
      </c>
      <c r="B6" t="inlineStr">
        <is>
          <t>1617-5_6-KP</t>
        </is>
      </c>
      <c r="C6" t="inlineStr">
        <is>
          <t>XV</t>
        </is>
      </c>
      <c r="D6" s="233" t="inlineStr">
        <is>
          <t>B100444</t>
        </is>
      </c>
      <c r="E6" s="233" t="n">
        <v>99999</v>
      </c>
      <c r="F6" s="234" t="n"/>
      <c r="J6" s="233" t="n"/>
    </row>
    <row r="7">
      <c r="A7" s="105" t="inlineStr">
        <is>
          <t>ConTab_Price_KP_BarePump_39</t>
        </is>
      </c>
      <c r="B7" t="inlineStr">
        <is>
          <t>1620-3_4-KP</t>
        </is>
      </c>
      <c r="C7" t="inlineStr">
        <is>
          <t>XV</t>
        </is>
      </c>
      <c r="D7" s="233" t="inlineStr">
        <is>
          <t>B100445</t>
        </is>
      </c>
      <c r="E7" s="233" t="n">
        <v>99999</v>
      </c>
      <c r="F7" s="234" t="n"/>
      <c r="J7" s="233" t="n"/>
    </row>
    <row r="8">
      <c r="A8" s="105" t="inlineStr">
        <is>
          <t>ConTab_Price_KP_BarePump_40</t>
        </is>
      </c>
      <c r="B8" t="inlineStr">
        <is>
          <t>2018-1_2-KP</t>
        </is>
      </c>
      <c r="C8" t="inlineStr">
        <is>
          <t>XV</t>
        </is>
      </c>
      <c r="D8" s="233" t="inlineStr">
        <is>
          <t>B100446</t>
        </is>
      </c>
      <c r="E8" s="233" t="n">
        <v>99999</v>
      </c>
      <c r="F8" s="234" t="n"/>
      <c r="J8" s="233" t="n"/>
    </row>
    <row r="9">
      <c r="A9" s="105" t="inlineStr">
        <is>
          <t>ConTab_Price_KP_BarePump_41</t>
        </is>
      </c>
      <c r="B9" t="inlineStr">
        <is>
          <t>2023-3_4-KP</t>
        </is>
      </c>
      <c r="C9" t="inlineStr">
        <is>
          <t>XB</t>
        </is>
      </c>
      <c r="D9" s="233" t="inlineStr">
        <is>
          <t>B100451</t>
        </is>
      </c>
      <c r="E9" s="233" t="n">
        <v>99999</v>
      </c>
      <c r="F9" s="234" t="n"/>
      <c r="J9" s="233" t="n"/>
    </row>
    <row r="10">
      <c r="A10" s="105" t="inlineStr">
        <is>
          <t>ConTab_Price_KP_BarePump_42</t>
        </is>
      </c>
      <c r="B10" t="inlineStr">
        <is>
          <t>2025-7_8-KP</t>
        </is>
      </c>
      <c r="C10" t="inlineStr">
        <is>
          <t>XB</t>
        </is>
      </c>
      <c r="D10" s="233" t="inlineStr">
        <is>
          <t>B100454</t>
        </is>
      </c>
      <c r="E10" s="233" t="n">
        <v>99999</v>
      </c>
      <c r="F10" s="234" t="n"/>
      <c r="J10" s="233" t="n"/>
    </row>
    <row r="11">
      <c r="A11" s="105" t="inlineStr">
        <is>
          <t>ConTab_Price_KP_BarePump_43</t>
        </is>
      </c>
      <c r="B11" t="inlineStr">
        <is>
          <t>2427-3_4-KP</t>
        </is>
      </c>
      <c r="C11" t="inlineStr">
        <is>
          <t>XB</t>
        </is>
      </c>
      <c r="D11" s="233" t="inlineStr">
        <is>
          <t>B100455</t>
        </is>
      </c>
      <c r="E11" s="233" t="n">
        <v>99999</v>
      </c>
      <c r="F11" s="234" t="n"/>
      <c r="J11" s="233" t="n"/>
    </row>
    <row r="12">
      <c r="A12" s="105" t="inlineStr">
        <is>
          <t>ConTab_Price_KP_BarePump_44</t>
        </is>
      </c>
      <c r="B12" t="inlineStr">
        <is>
          <t>2832-5_6-KP</t>
        </is>
      </c>
      <c r="C12" t="inlineStr">
        <is>
          <t>XN</t>
        </is>
      </c>
      <c r="D12" s="233" t="inlineStr">
        <is>
          <t>B100456</t>
        </is>
      </c>
      <c r="E12" s="233" t="n">
        <v>99999</v>
      </c>
      <c r="F12" s="234" t="n"/>
      <c r="J12" s="233" t="n"/>
    </row>
    <row r="13">
      <c r="B13" s="235" t="n"/>
      <c r="C13" s="233" t="n"/>
      <c r="D13" s="233" t="n"/>
      <c r="E13" s="233" t="n"/>
      <c r="F13" s="234" t="n"/>
      <c r="J13" s="233" t="n"/>
    </row>
    <row r="14">
      <c r="B14" s="235" t="n"/>
      <c r="C14" s="233" t="n"/>
      <c r="D14" s="233" t="n"/>
      <c r="E14" s="233" t="n"/>
      <c r="F14" s="234" t="n"/>
      <c r="J14" s="233" t="n"/>
    </row>
    <row r="15">
      <c r="B15" s="235" t="n"/>
      <c r="C15" s="233" t="n"/>
      <c r="D15" s="233" t="n"/>
      <c r="E15" s="233" t="n"/>
      <c r="F15" s="234" t="n"/>
      <c r="J15" s="233" t="n"/>
    </row>
    <row r="16">
      <c r="A16" s="233" t="inlineStr">
        <is>
          <t>Size of XH, XB and XN sleeve dia</t>
        </is>
      </c>
      <c r="B16" s="235" t="n"/>
      <c r="C16" s="233" t="n"/>
      <c r="D16" s="233" t="n"/>
      <c r="E16" s="233" t="n"/>
      <c r="F16" s="234" t="n"/>
      <c r="J16" s="233" t="n"/>
    </row>
    <row r="17">
      <c r="A17" s="233" t="inlineStr">
        <is>
          <t>Need seals to support those sizes</t>
        </is>
      </c>
      <c r="B17" s="235" t="n"/>
      <c r="C17" s="233" t="n"/>
      <c r="D17" s="233" t="n"/>
      <c r="E17" s="233" t="n"/>
      <c r="F17" s="234" t="n"/>
      <c r="J17" s="233" t="n"/>
    </row>
    <row r="18">
      <c r="A18" s="233" t="inlineStr">
        <is>
          <t>Suction size</t>
        </is>
      </c>
      <c r="B18" s="235" t="n"/>
      <c r="C18" s="233" t="n"/>
      <c r="D18" s="233" t="n"/>
      <c r="E18" s="233" t="n"/>
      <c r="F18" s="234" t="n"/>
      <c r="J18" s="233" t="n"/>
    </row>
    <row r="19">
      <c r="A19" s="233" t="inlineStr">
        <is>
          <t>MATKL (some kind of routing deal)</t>
        </is>
      </c>
      <c r="B19" s="235" t="n"/>
      <c r="C19" s="233" t="n"/>
      <c r="D19" s="233" t="n"/>
      <c r="E19" s="233" t="n"/>
      <c r="F19" s="234" t="n"/>
      <c r="J19" s="233" t="n"/>
    </row>
    <row r="20">
      <c r="A20" s="233" t="inlineStr">
        <is>
          <t>Need priceID for cases</t>
        </is>
      </c>
      <c r="B20" s="235" t="n"/>
      <c r="C20" s="233" t="n"/>
      <c r="D20" s="233" t="n"/>
      <c r="E20" s="233" t="n"/>
      <c r="F20" s="234" t="n"/>
      <c r="J20" s="233" t="n"/>
    </row>
    <row r="21">
      <c r="B21" s="235" t="n"/>
      <c r="C21" s="233" t="n"/>
      <c r="D21" s="233" t="n"/>
      <c r="E21" s="233" t="n"/>
      <c r="F21" s="234" t="n"/>
      <c r="J21" s="233" t="n"/>
    </row>
    <row r="22">
      <c r="B22" s="235" t="n"/>
      <c r="C22" s="233" t="n"/>
      <c r="D22" s="233" t="n"/>
      <c r="E22" s="233" t="n"/>
      <c r="F22" s="234" t="n"/>
      <c r="J22" s="233" t="n"/>
    </row>
    <row r="23">
      <c r="B23" s="235" t="n"/>
      <c r="C23" s="233" t="n"/>
      <c r="D23" s="233" t="n"/>
      <c r="E23" s="233" t="n"/>
      <c r="F23" s="234" t="n"/>
      <c r="J23" s="233" t="n"/>
    </row>
    <row r="24">
      <c r="B24" s="235" t="n"/>
      <c r="C24" s="233" t="n"/>
      <c r="D24" s="233" t="n"/>
      <c r="E24" s="233" t="n"/>
      <c r="F24" s="234" t="n"/>
      <c r="J24" s="233" t="n"/>
    </row>
    <row r="25">
      <c r="B25" s="235" t="n"/>
      <c r="C25" s="233" t="n"/>
      <c r="D25" s="233" t="n"/>
      <c r="E25" s="233" t="n"/>
      <c r="F25" s="234" t="n"/>
      <c r="J25" s="233" t="n"/>
    </row>
    <row r="26">
      <c r="B26" s="235" t="n"/>
      <c r="C26" s="233" t="n"/>
      <c r="D26" s="233" t="n"/>
      <c r="E26" s="233" t="n"/>
      <c r="F26" s="234" t="n"/>
      <c r="J26" s="233" t="n"/>
    </row>
    <row r="27">
      <c r="B27" s="235" t="n"/>
      <c r="C27" s="233" t="n"/>
      <c r="D27" s="233" t="n"/>
      <c r="E27" s="233" t="n"/>
      <c r="F27" s="234" t="n"/>
      <c r="J27" s="233" t="n"/>
    </row>
    <row r="28">
      <c r="B28" s="235" t="n"/>
      <c r="C28" s="233" t="n"/>
      <c r="D28" s="233" t="n"/>
      <c r="E28" s="233" t="n"/>
      <c r="F28" s="234" t="n"/>
      <c r="J28" s="233" t="n"/>
    </row>
    <row r="29">
      <c r="B29" s="235" t="n"/>
      <c r="C29" s="233" t="n"/>
      <c r="D29" s="233" t="n"/>
      <c r="E29" s="233" t="n"/>
      <c r="F29" s="234" t="n"/>
      <c r="J29" s="233" t="n"/>
    </row>
    <row r="30">
      <c r="B30" s="235" t="n"/>
      <c r="C30" s="233" t="n"/>
      <c r="D30" s="233" t="n"/>
      <c r="E30" s="233" t="n"/>
      <c r="F30" s="234" t="n"/>
      <c r="J30" s="233" t="n"/>
    </row>
    <row r="31">
      <c r="B31" s="235" t="n"/>
      <c r="C31" s="233" t="n"/>
      <c r="D31" s="233" t="n"/>
      <c r="E31" s="233" t="n"/>
      <c r="F31" s="234" t="n"/>
      <c r="J31" s="233" t="n"/>
    </row>
    <row r="32">
      <c r="B32" s="235" t="n"/>
      <c r="C32" s="233" t="n"/>
      <c r="D32" s="233" t="n"/>
      <c r="E32" s="233" t="n"/>
      <c r="F32" s="234" t="n"/>
      <c r="J32" s="233" t="n"/>
    </row>
    <row r="33">
      <c r="B33" s="235" t="n"/>
      <c r="C33" s="233" t="n"/>
      <c r="D33" s="233" t="n"/>
      <c r="E33" s="233" t="n"/>
      <c r="F33" s="234" t="n"/>
      <c r="J33" s="233" t="n"/>
    </row>
    <row r="34">
      <c r="B34" s="235" t="n"/>
      <c r="C34" s="233" t="n"/>
      <c r="D34" s="233" t="n"/>
      <c r="E34" s="233" t="n"/>
      <c r="F34" s="234" t="n"/>
      <c r="J34" s="233" t="n"/>
    </row>
    <row r="35">
      <c r="B35" s="235" t="n"/>
      <c r="C35" s="233" t="n"/>
      <c r="D35" s="233" t="n"/>
      <c r="E35" s="233" t="n"/>
      <c r="F35" s="234" t="n"/>
      <c r="J35" s="233" t="n"/>
    </row>
    <row r="36">
      <c r="B36" s="235" t="n"/>
      <c r="C36" s="233" t="n"/>
      <c r="D36" s="233" t="n"/>
      <c r="E36" s="233" t="n"/>
      <c r="F36" s="234" t="n"/>
      <c r="J36" s="233" t="n"/>
    </row>
    <row r="37">
      <c r="B37" s="235" t="n"/>
      <c r="C37" s="233" t="n"/>
      <c r="D37" s="233" t="n"/>
      <c r="E37" s="233" t="n"/>
      <c r="F37" s="234" t="n"/>
      <c r="J37" s="233" t="n"/>
    </row>
    <row r="38">
      <c r="B38" s="235" t="n"/>
      <c r="C38" s="233" t="n"/>
      <c r="D38" s="233" t="n"/>
      <c r="E38" s="233" t="n"/>
      <c r="F38" s="234" t="n"/>
      <c r="J38" s="233" t="n"/>
    </row>
    <row r="39">
      <c r="B39" s="235" t="n"/>
      <c r="C39" s="233" t="n"/>
      <c r="D39" s="233" t="n"/>
      <c r="E39" s="233" t="n"/>
      <c r="F39" s="234" t="n"/>
      <c r="J39" s="233" t="n"/>
    </row>
    <row r="40">
      <c r="B40" s="235" t="n"/>
      <c r="C40" s="233" t="n"/>
      <c r="D40" s="233" t="n"/>
      <c r="E40" s="233" t="n"/>
      <c r="F40" s="234" t="n"/>
      <c r="J40" s="233" t="n"/>
    </row>
    <row r="41">
      <c r="B41" s="235" t="n"/>
      <c r="C41" s="233" t="n"/>
      <c r="D41" s="233" t="n"/>
      <c r="E41" s="233" t="n"/>
      <c r="F41" s="234" t="n"/>
      <c r="J41" s="233" t="n"/>
    </row>
    <row r="42">
      <c r="B42" s="235" t="n"/>
      <c r="C42" s="233" t="n"/>
      <c r="D42" s="233" t="n"/>
      <c r="E42" s="233" t="n"/>
      <c r="F42" s="234" t="n"/>
      <c r="J42" s="233" t="n"/>
    </row>
    <row r="43">
      <c r="B43" s="235" t="n"/>
      <c r="C43" s="233" t="n"/>
      <c r="D43" s="233" t="n"/>
      <c r="E43" s="233" t="n"/>
      <c r="F43" s="234" t="n"/>
      <c r="J43" s="233" t="n"/>
    </row>
    <row r="44">
      <c r="B44" s="235" t="n"/>
      <c r="C44" s="233" t="n"/>
      <c r="D44" s="233" t="n"/>
      <c r="E44" s="233" t="n"/>
      <c r="F44" s="234" t="n"/>
      <c r="J44" s="233" t="n"/>
    </row>
    <row r="45">
      <c r="B45" s="235" t="n"/>
      <c r="C45" s="233" t="n"/>
      <c r="D45" s="233" t="n"/>
      <c r="E45" s="233" t="n"/>
      <c r="F45" s="234" t="n"/>
      <c r="J45" s="233" t="n"/>
    </row>
    <row r="46">
      <c r="B46" s="235" t="n"/>
      <c r="C46" s="233" t="n"/>
      <c r="D46" s="233" t="n"/>
      <c r="E46" s="233" t="n"/>
      <c r="F46" s="234" t="n"/>
      <c r="J46" s="233" t="n"/>
    </row>
    <row r="47">
      <c r="B47" s="235" t="n"/>
      <c r="C47" s="233" t="n"/>
      <c r="D47" s="233" t="n"/>
      <c r="E47" s="233" t="n"/>
      <c r="F47" s="234" t="n"/>
      <c r="J47" s="233" t="n"/>
    </row>
    <row r="48">
      <c r="B48" s="235" t="n"/>
      <c r="C48" s="233" t="n"/>
      <c r="D48" s="233" t="n"/>
      <c r="E48" s="233" t="n"/>
      <c r="F48" s="234" t="n"/>
      <c r="J48" s="233" t="n"/>
    </row>
    <row r="49">
      <c r="B49" s="235" t="n"/>
      <c r="C49" s="233" t="n"/>
      <c r="D49" s="233" t="n"/>
      <c r="E49" s="233" t="n"/>
      <c r="F49" s="234" t="n"/>
      <c r="J49" s="233" t="n"/>
    </row>
    <row r="50">
      <c r="B50" s="235" t="n"/>
      <c r="C50" s="233" t="n"/>
      <c r="D50" s="233" t="n"/>
      <c r="E50" s="233" t="n"/>
      <c r="F50" s="234" t="n"/>
      <c r="J50" s="233" t="n"/>
    </row>
    <row r="51">
      <c r="B51" s="235" t="n"/>
      <c r="C51" s="233" t="n"/>
      <c r="D51" s="233" t="n"/>
      <c r="E51" s="233" t="n"/>
      <c r="F51" s="234" t="n"/>
      <c r="J51" s="233" t="n"/>
    </row>
    <row r="52">
      <c r="B52" s="235" t="n"/>
      <c r="C52" s="233" t="n"/>
      <c r="D52" s="233" t="n"/>
      <c r="E52" s="233" t="n"/>
      <c r="F52" s="234" t="n"/>
      <c r="J52" s="233" t="n"/>
    </row>
    <row r="53">
      <c r="B53" s="235" t="n"/>
      <c r="C53" s="233" t="n"/>
      <c r="D53" s="233" t="n"/>
      <c r="E53" s="233" t="n"/>
      <c r="F53" s="234" t="n"/>
    </row>
    <row r="54">
      <c r="B54" s="235" t="n"/>
      <c r="C54" s="233" t="n"/>
      <c r="D54" s="233" t="n"/>
      <c r="E54" s="233" t="n"/>
      <c r="F54" s="234" t="n"/>
    </row>
    <row r="55">
      <c r="B55" s="235" t="n"/>
      <c r="C55" s="233" t="n"/>
      <c r="D55" s="233" t="n"/>
      <c r="E55" s="233" t="n"/>
      <c r="F55" s="234" t="n"/>
    </row>
    <row r="56">
      <c r="B56" s="235" t="n"/>
      <c r="C56" s="233" t="n"/>
      <c r="D56" s="233" t="n"/>
      <c r="E56" s="233" t="n"/>
      <c r="F56" s="234" t="n"/>
    </row>
    <row r="57">
      <c r="B57" s="235" t="n"/>
      <c r="C57" s="233" t="n"/>
      <c r="D57" s="233" t="n"/>
      <c r="E57" s="233" t="n"/>
      <c r="F57" s="234" t="n"/>
    </row>
    <row r="58">
      <c r="B58" s="235" t="n"/>
      <c r="C58" s="233" t="n"/>
      <c r="D58" s="233" t="n"/>
      <c r="E58" s="233" t="n"/>
      <c r="F58" s="234" t="n"/>
    </row>
    <row r="59">
      <c r="B59" s="235" t="n"/>
      <c r="C59" s="233" t="n"/>
      <c r="D59" s="233" t="n"/>
      <c r="E59" s="233" t="n"/>
      <c r="F59" s="234" t="n"/>
    </row>
    <row r="60">
      <c r="B60" s="235" t="n"/>
      <c r="C60" s="233" t="n"/>
      <c r="D60" s="233" t="n"/>
      <c r="E60" s="233" t="n"/>
      <c r="F60" s="234" t="n"/>
    </row>
    <row r="61">
      <c r="B61" s="235" t="n"/>
      <c r="C61" s="233" t="n"/>
      <c r="D61" s="233" t="n"/>
      <c r="E61" s="233" t="n"/>
      <c r="F61" s="234" t="n"/>
    </row>
    <row r="62">
      <c r="B62" s="235" t="n"/>
      <c r="C62" s="233" t="n"/>
      <c r="D62" s="233" t="n"/>
      <c r="E62" s="233" t="n"/>
      <c r="F62" s="234" t="n"/>
    </row>
    <row r="63">
      <c r="B63" s="235" t="n"/>
      <c r="C63" s="233" t="n"/>
      <c r="D63" s="233" t="n"/>
      <c r="E63" s="233" t="n"/>
      <c r="F63" s="234" t="n"/>
    </row>
    <row r="64">
      <c r="B64" s="235" t="n"/>
      <c r="C64" s="233" t="n"/>
      <c r="D64" s="233" t="n"/>
      <c r="E64" s="233" t="n"/>
      <c r="F64" s="234" t="n"/>
    </row>
    <row r="65">
      <c r="B65" s="235" t="n"/>
      <c r="C65" s="233" t="n"/>
      <c r="D65" s="233" t="n"/>
      <c r="E65" s="233" t="n"/>
      <c r="F65" s="234" t="n"/>
    </row>
    <row r="66">
      <c r="B66" s="235" t="n"/>
      <c r="C66" s="233" t="n"/>
      <c r="D66" s="233" t="n"/>
      <c r="E66" s="233" t="n"/>
      <c r="F66" s="234" t="n"/>
    </row>
    <row r="67">
      <c r="B67" s="235" t="n"/>
      <c r="C67" s="233" t="n"/>
      <c r="D67" s="233" t="n"/>
      <c r="E67" s="233" t="n"/>
      <c r="F67" s="234" t="n"/>
    </row>
    <row r="68">
      <c r="B68" s="235" t="n"/>
      <c r="C68" s="233" t="n"/>
      <c r="D68" s="233" t="n"/>
      <c r="E68" s="233" t="n"/>
      <c r="F68" s="234" t="n"/>
    </row>
    <row r="69">
      <c r="B69" s="235" t="n"/>
      <c r="C69" s="233" t="n"/>
      <c r="D69" s="233" t="n"/>
      <c r="E69" s="233" t="n"/>
      <c r="F69" s="234" t="n"/>
    </row>
    <row r="70">
      <c r="B70" s="235" t="n"/>
      <c r="C70" s="233" t="n"/>
      <c r="D70" s="233" t="n"/>
      <c r="E70" s="233" t="n"/>
      <c r="F70" s="234" t="n"/>
    </row>
    <row r="71">
      <c r="B71" s="235" t="n"/>
      <c r="C71" s="233" t="n"/>
      <c r="D71" s="233" t="n"/>
      <c r="E71" s="233" t="n"/>
      <c r="F71" s="234" t="n"/>
    </row>
    <row r="72">
      <c r="B72" s="235" t="n"/>
      <c r="C72" s="233" t="n"/>
      <c r="D72" s="233" t="n"/>
      <c r="E72" s="233" t="n"/>
      <c r="F72" s="234" t="n"/>
    </row>
    <row r="73">
      <c r="B73" s="235" t="n"/>
      <c r="C73" s="233" t="n"/>
      <c r="D73" s="233" t="n"/>
      <c r="E73" s="233" t="n"/>
      <c r="F73" s="234" t="n"/>
    </row>
    <row r="74">
      <c r="B74" s="235" t="n"/>
      <c r="C74" s="233" t="n"/>
      <c r="D74" s="233" t="n"/>
      <c r="E74" s="233" t="n"/>
      <c r="F74" s="234" t="n"/>
    </row>
    <row r="75">
      <c r="B75" s="235" t="n"/>
      <c r="C75" s="233" t="n"/>
      <c r="D75" s="233" t="n"/>
      <c r="E75" s="233" t="n"/>
      <c r="F75" s="234" t="n"/>
    </row>
    <row r="76">
      <c r="B76" s="235" t="n"/>
      <c r="C76" s="233" t="n"/>
      <c r="D76" s="233" t="n"/>
      <c r="E76" s="233" t="n"/>
      <c r="F76" s="234" t="n"/>
    </row>
    <row r="77">
      <c r="B77" s="235" t="n"/>
      <c r="C77" s="233" t="n"/>
      <c r="D77" s="233" t="n"/>
      <c r="E77" s="233" t="n"/>
      <c r="F77" s="234" t="n"/>
    </row>
    <row r="78">
      <c r="B78" s="235" t="n"/>
      <c r="C78" s="233" t="n"/>
      <c r="D78" s="233" t="n"/>
      <c r="E78" s="233" t="n"/>
      <c r="F78" s="234" t="n"/>
    </row>
    <row r="79">
      <c r="B79" s="235" t="n"/>
      <c r="C79" s="233" t="n"/>
      <c r="D79" s="233" t="n"/>
      <c r="E79" s="233" t="n"/>
      <c r="F79" s="234" t="n"/>
    </row>
    <row r="80">
      <c r="B80" s="235" t="n"/>
      <c r="C80" s="233" t="n"/>
      <c r="D80" s="233" t="n"/>
      <c r="E80" s="233" t="n"/>
      <c r="F80" s="234" t="n"/>
    </row>
    <row r="81">
      <c r="B81" s="235" t="n"/>
      <c r="C81" s="233" t="n"/>
      <c r="D81" s="233" t="n"/>
      <c r="E81" s="233" t="n"/>
      <c r="F81" s="234" t="n"/>
    </row>
    <row r="82">
      <c r="B82" s="235" t="n"/>
      <c r="C82" s="233" t="n"/>
      <c r="D82" s="233" t="n"/>
      <c r="E82" s="233" t="n"/>
      <c r="F82" s="234" t="n"/>
    </row>
    <row r="83">
      <c r="B83" s="235" t="n"/>
      <c r="C83" s="233" t="n"/>
      <c r="D83" s="233" t="n"/>
      <c r="E83" s="233" t="n"/>
      <c r="F83" s="234" t="n"/>
    </row>
    <row r="84">
      <c r="B84" s="235" t="n"/>
      <c r="C84" s="233" t="n"/>
      <c r="D84" s="233" t="n"/>
      <c r="E84" s="233" t="n"/>
      <c r="F84" s="234" t="n"/>
    </row>
    <row r="85">
      <c r="B85" s="235" t="n"/>
      <c r="C85" s="233" t="n"/>
      <c r="D85" s="233" t="n"/>
      <c r="E85" s="233" t="n"/>
      <c r="F85" s="234" t="n"/>
    </row>
    <row r="86">
      <c r="B86" s="235" t="n"/>
      <c r="C86" s="233" t="n"/>
      <c r="D86" s="233" t="n"/>
      <c r="E86" s="233" t="n"/>
      <c r="F86" s="234" t="n"/>
    </row>
    <row r="87">
      <c r="B87" s="235" t="n"/>
      <c r="C87" s="233" t="n"/>
      <c r="D87" s="233" t="n"/>
      <c r="E87" s="233" t="n"/>
      <c r="F87" s="234" t="n"/>
    </row>
    <row r="88">
      <c r="B88" s="235" t="n"/>
      <c r="C88" s="233" t="n"/>
      <c r="D88" s="233" t="n"/>
      <c r="E88" s="233" t="n"/>
      <c r="F88" s="234" t="n"/>
    </row>
    <row r="89">
      <c r="B89" s="235" t="n"/>
      <c r="C89" s="233" t="n"/>
      <c r="D89" s="233" t="n"/>
      <c r="E89" s="233" t="n"/>
      <c r="F89" s="234" t="n"/>
    </row>
    <row r="90">
      <c r="B90" s="235" t="n"/>
      <c r="C90" s="233" t="n"/>
      <c r="D90" s="233" t="n"/>
      <c r="E90" s="233" t="n"/>
      <c r="F90" s="234" t="n"/>
    </row>
    <row r="91">
      <c r="B91" s="235" t="n"/>
      <c r="C91" s="233" t="n"/>
      <c r="D91" s="233" t="n"/>
      <c r="E91" s="233" t="n"/>
      <c r="F91" s="234" t="n"/>
    </row>
    <row r="92">
      <c r="B92" s="235" t="n"/>
      <c r="C92" s="233" t="n"/>
      <c r="D92" s="233" t="n"/>
      <c r="E92" s="233" t="n"/>
      <c r="F92" s="234" t="n"/>
    </row>
    <row r="93">
      <c r="B93" s="235" t="n"/>
      <c r="C93" s="233" t="n"/>
      <c r="D93" s="233" t="n"/>
      <c r="E93" s="233" t="n"/>
      <c r="F93" s="234" t="n"/>
    </row>
    <row r="94">
      <c r="B94" s="235" t="n"/>
      <c r="C94" s="233" t="n"/>
      <c r="D94" s="233" t="n"/>
      <c r="E94" s="233" t="n"/>
      <c r="F94" s="234" t="n"/>
    </row>
    <row r="95">
      <c r="B95" s="235" t="n"/>
      <c r="C95" s="233" t="n"/>
      <c r="D95" s="233" t="n"/>
      <c r="E95" s="233" t="n"/>
      <c r="F95" s="234" t="n"/>
    </row>
    <row r="96">
      <c r="B96" s="235" t="n"/>
      <c r="C96" s="233" t="n"/>
      <c r="D96" s="233" t="n"/>
      <c r="E96" s="233" t="n"/>
      <c r="F96" s="234" t="n"/>
    </row>
    <row r="97">
      <c r="B97" s="235" t="n"/>
      <c r="C97" s="233" t="n"/>
      <c r="D97" s="233" t="n"/>
      <c r="E97" s="233" t="n"/>
      <c r="F97" s="234" t="n"/>
    </row>
    <row r="98">
      <c r="B98" s="235" t="n"/>
      <c r="C98" s="233" t="n"/>
      <c r="D98" s="233" t="n"/>
      <c r="E98" s="233" t="n"/>
      <c r="F98" s="234" t="n"/>
    </row>
    <row r="99">
      <c r="B99" s="235" t="n"/>
      <c r="C99" s="233" t="n"/>
      <c r="D99" s="233" t="n"/>
      <c r="E99" s="233" t="n"/>
      <c r="F99" s="234" t="n"/>
    </row>
    <row r="100">
      <c r="B100" s="235" t="n"/>
      <c r="C100" s="233" t="n"/>
      <c r="D100" s="233" t="n"/>
      <c r="E100" s="233" t="n"/>
      <c r="F100" s="234" t="n"/>
    </row>
    <row r="101">
      <c r="B101" s="235" t="n"/>
      <c r="C101" s="233" t="n"/>
      <c r="D101" s="233" t="n"/>
      <c r="E101" s="233" t="n"/>
      <c r="F101" s="233" t="n"/>
    </row>
    <row r="102">
      <c r="B102" s="235" t="n"/>
      <c r="C102" s="233" t="n"/>
      <c r="D102" s="233" t="n"/>
      <c r="E102" s="233" t="n"/>
      <c r="F102" s="233" t="n"/>
    </row>
    <row r="103">
      <c r="B103" s="235" t="n"/>
      <c r="C103" s="233" t="n"/>
      <c r="D103" s="233" t="n"/>
      <c r="E103" s="233" t="n"/>
      <c r="F103" s="233" t="n"/>
    </row>
    <row r="104">
      <c r="B104" s="235" t="n"/>
      <c r="C104" s="233" t="n"/>
      <c r="D104" s="233" t="n"/>
      <c r="E104" s="233" t="n"/>
      <c r="F104" s="233" t="n"/>
    </row>
    <row r="105">
      <c r="B105" s="235" t="n"/>
      <c r="C105" s="233" t="n"/>
      <c r="D105" s="233" t="n"/>
      <c r="E105" s="233" t="n"/>
      <c r="F105" s="233" t="n"/>
    </row>
    <row r="106">
      <c r="B106" s="235" t="n"/>
      <c r="C106" s="233" t="n"/>
      <c r="D106" s="233" t="n"/>
      <c r="E106" s="233" t="n"/>
      <c r="F106" s="233" t="n"/>
    </row>
    <row r="107">
      <c r="B107" s="235" t="n"/>
      <c r="C107" s="233" t="n"/>
      <c r="D107" s="233" t="n"/>
      <c r="E107" s="233" t="n"/>
      <c r="F107" s="233" t="n"/>
    </row>
    <row r="108">
      <c r="B108" s="235" t="n"/>
      <c r="C108" s="233" t="n"/>
      <c r="D108" s="233" t="n"/>
      <c r="E108" s="233" t="n"/>
      <c r="F108" s="233" t="n"/>
    </row>
    <row r="109">
      <c r="B109" s="235" t="n"/>
      <c r="C109" s="233" t="n"/>
      <c r="D109" s="233" t="n"/>
      <c r="E109" s="233" t="n"/>
      <c r="F109" s="233" t="n"/>
    </row>
    <row r="110">
      <c r="B110" s="235" t="n"/>
      <c r="C110" s="233" t="n"/>
      <c r="D110" s="233" t="n"/>
      <c r="E110" s="233" t="n"/>
      <c r="F110" s="233" t="n"/>
    </row>
    <row r="111">
      <c r="B111" s="235" t="n"/>
      <c r="C111" s="233" t="n"/>
      <c r="D111" s="233" t="n"/>
      <c r="E111" s="233" t="n"/>
      <c r="F111" s="233" t="n"/>
    </row>
    <row r="112">
      <c r="B112" s="235" t="n"/>
      <c r="C112" s="233" t="n"/>
      <c r="D112" s="233" t="n"/>
      <c r="E112" s="233" t="n"/>
      <c r="F112" s="233" t="n"/>
    </row>
    <row r="113">
      <c r="B113" s="235" t="n"/>
      <c r="C113" s="233" t="n"/>
      <c r="D113" s="233" t="n"/>
      <c r="E113" s="233" t="n"/>
      <c r="F113" s="233" t="n"/>
    </row>
    <row r="114">
      <c r="B114" s="235" t="n"/>
      <c r="C114" s="233" t="n"/>
      <c r="D114" s="233" t="n"/>
      <c r="E114" s="233" t="n"/>
      <c r="F114" s="233" t="n"/>
    </row>
    <row r="115">
      <c r="B115" s="235" t="n"/>
      <c r="C115" s="233" t="n"/>
      <c r="D115" s="233" t="n"/>
      <c r="E115" s="233" t="n"/>
      <c r="F115" s="233" t="n"/>
    </row>
    <row r="116">
      <c r="B116" s="235" t="n"/>
      <c r="C116" s="233" t="n"/>
      <c r="D116" s="233" t="n"/>
      <c r="E116" s="233" t="n"/>
      <c r="F116" s="233" t="n"/>
    </row>
    <row r="117">
      <c r="B117" s="235" t="n"/>
      <c r="C117" s="233" t="n"/>
      <c r="D117" s="233" t="n"/>
      <c r="E117" s="233" t="n"/>
      <c r="F117" s="234" t="n"/>
    </row>
    <row r="118">
      <c r="B118" s="235" t="n"/>
      <c r="C118" s="233" t="n"/>
      <c r="D118" s="233" t="n"/>
      <c r="E118" s="233" t="n"/>
      <c r="F118" s="234" t="n"/>
    </row>
    <row r="119">
      <c r="B119" s="235" t="n"/>
      <c r="C119" s="233" t="n"/>
      <c r="D119" s="233" t="n"/>
      <c r="E119" s="233" t="n"/>
      <c r="F119" s="234" t="n"/>
    </row>
    <row r="120">
      <c r="B120" s="235" t="n"/>
      <c r="C120" s="233" t="n"/>
      <c r="D120" s="233" t="n"/>
      <c r="E120" s="233" t="n"/>
      <c r="F120" s="234" t="n"/>
    </row>
    <row r="121">
      <c r="B121" s="235" t="n"/>
      <c r="C121" s="233" t="n"/>
      <c r="D121" s="233" t="n"/>
      <c r="E121" s="233" t="n"/>
      <c r="F121" s="234" t="n"/>
    </row>
    <row r="122">
      <c r="B122" s="235" t="n"/>
      <c r="C122" s="233" t="n"/>
      <c r="D122" s="233" t="n"/>
      <c r="E122" s="233" t="n"/>
      <c r="F122" s="234" t="n"/>
    </row>
    <row r="123">
      <c r="B123" s="235" t="n"/>
      <c r="C123" s="233" t="n"/>
      <c r="D123" s="233" t="n"/>
      <c r="E123" s="233" t="n"/>
      <c r="F123" s="234" t="n"/>
    </row>
    <row r="124">
      <c r="B124" s="235" t="n"/>
      <c r="C124" s="233" t="n"/>
      <c r="D124" s="233" t="n"/>
      <c r="E124" s="233" t="n"/>
      <c r="F124" s="234" t="n"/>
    </row>
    <row r="125">
      <c r="B125" s="235" t="n"/>
      <c r="C125" s="233" t="n"/>
      <c r="D125" s="233" t="n"/>
      <c r="E125" s="233" t="n"/>
      <c r="F125" s="234" t="n"/>
    </row>
    <row r="126">
      <c r="B126" s="235" t="n"/>
      <c r="C126" s="233" t="n"/>
      <c r="D126" s="233" t="n"/>
      <c r="E126" s="233" t="n"/>
      <c r="F126" s="234" t="n"/>
    </row>
    <row r="127">
      <c r="B127" s="235" t="n"/>
      <c r="C127" s="233" t="n"/>
      <c r="D127" s="233" t="n"/>
      <c r="E127" s="233" t="n"/>
      <c r="F127" s="234" t="n"/>
    </row>
    <row r="128">
      <c r="B128" s="235" t="n"/>
      <c r="C128" s="233" t="n"/>
      <c r="D128" s="233" t="n"/>
      <c r="E128" s="233" t="n"/>
      <c r="F128" s="234" t="n"/>
    </row>
    <row r="129">
      <c r="B129" s="235" t="n"/>
      <c r="C129" s="233" t="n"/>
      <c r="D129" s="233" t="n"/>
      <c r="E129" s="233" t="n"/>
      <c r="F129" s="234" t="n"/>
    </row>
    <row r="130">
      <c r="B130" s="235" t="n"/>
      <c r="C130" s="233" t="n"/>
      <c r="D130" s="233" t="n"/>
      <c r="E130" s="233" t="n"/>
      <c r="F130" s="234" t="n"/>
    </row>
    <row r="131">
      <c r="B131" s="235" t="n"/>
      <c r="C131" s="233" t="n"/>
      <c r="D131" s="233" t="n"/>
      <c r="E131" s="233" t="n"/>
      <c r="F131" s="234" t="n"/>
    </row>
    <row r="132">
      <c r="B132" s="235" t="n"/>
      <c r="C132" s="233" t="n"/>
      <c r="D132" s="233" t="n"/>
      <c r="E132" s="233" t="n"/>
      <c r="F132" s="234" t="n"/>
    </row>
    <row r="133">
      <c r="B133" s="235" t="n"/>
      <c r="C133" s="233" t="n"/>
      <c r="D133" s="233" t="n"/>
      <c r="E133" s="233" t="n"/>
      <c r="F133" s="233" t="n"/>
    </row>
    <row r="134">
      <c r="B134" s="235" t="n"/>
      <c r="C134" s="233" t="n"/>
      <c r="D134" s="233" t="n"/>
      <c r="E134" s="233" t="n"/>
      <c r="F134" s="233" t="n"/>
    </row>
    <row r="135">
      <c r="B135" s="235" t="n"/>
      <c r="C135" s="233" t="n"/>
      <c r="D135" s="233" t="n"/>
      <c r="E135" s="233" t="n"/>
      <c r="F135" s="233" t="n"/>
    </row>
    <row r="136">
      <c r="B136" s="235" t="n"/>
      <c r="C136" s="233" t="n"/>
      <c r="D136" s="233" t="n"/>
      <c r="E136" s="233" t="n"/>
      <c r="F136" s="233" t="n"/>
    </row>
    <row r="137">
      <c r="B137" s="235" t="n"/>
      <c r="C137" s="233" t="n"/>
      <c r="D137" s="233" t="n"/>
      <c r="E137" s="233" t="n"/>
      <c r="F137" s="233" t="n"/>
    </row>
    <row r="138">
      <c r="B138" s="235" t="n"/>
      <c r="C138" s="233" t="n"/>
      <c r="D138" s="233" t="n"/>
      <c r="E138" s="233" t="n"/>
      <c r="F138" s="233" t="n"/>
    </row>
    <row r="139">
      <c r="B139" s="235" t="n"/>
      <c r="C139" s="233" t="n"/>
      <c r="D139" s="233" t="n"/>
      <c r="E139" s="233" t="n"/>
      <c r="F139" s="233" t="n"/>
    </row>
    <row r="140">
      <c r="B140" s="235" t="n"/>
      <c r="C140" s="233" t="n"/>
      <c r="D140" s="233" t="n"/>
      <c r="E140" s="233" t="n"/>
      <c r="F140" s="233" t="n"/>
    </row>
    <row r="141">
      <c r="B141" s="235" t="n"/>
      <c r="C141" s="233" t="n"/>
      <c r="D141" s="233" t="n"/>
      <c r="E141" s="233" t="n"/>
      <c r="F141" s="233" t="n"/>
    </row>
    <row r="142">
      <c r="B142" s="235" t="n"/>
      <c r="C142" s="233" t="n"/>
      <c r="D142" s="233" t="n"/>
      <c r="E142" s="233" t="n"/>
      <c r="F142" s="233" t="n"/>
    </row>
    <row r="143">
      <c r="B143" s="235" t="n"/>
      <c r="C143" s="233" t="n"/>
      <c r="D143" s="233" t="n"/>
      <c r="E143" s="233" t="n"/>
      <c r="F143" s="233" t="n"/>
    </row>
    <row r="144">
      <c r="B144" s="235" t="n"/>
      <c r="C144" s="233" t="n"/>
      <c r="D144" s="233" t="n"/>
      <c r="E144" s="233" t="n"/>
      <c r="F144" s="233" t="n"/>
    </row>
    <row r="145">
      <c r="B145" s="235" t="n"/>
      <c r="C145" s="233" t="n"/>
      <c r="D145" s="233" t="n"/>
      <c r="E145" s="233" t="n"/>
      <c r="F145" s="233" t="n"/>
    </row>
    <row r="146">
      <c r="B146" s="235" t="n"/>
      <c r="C146" s="233" t="n"/>
      <c r="D146" s="233" t="n"/>
      <c r="E146" s="233" t="n"/>
      <c r="F146" s="233" t="n"/>
    </row>
    <row r="147">
      <c r="B147" s="235" t="n"/>
      <c r="C147" s="233" t="n"/>
      <c r="D147" s="233" t="n"/>
      <c r="E147" s="233" t="n"/>
      <c r="F147" s="233" t="n"/>
    </row>
    <row r="148">
      <c r="B148" s="235" t="n"/>
      <c r="C148" s="233" t="n"/>
      <c r="D148" s="233" t="n"/>
      <c r="E148" s="233" t="n"/>
      <c r="F148" s="233" t="n"/>
    </row>
    <row r="149">
      <c r="B149" s="235" t="n"/>
      <c r="C149" s="233" t="n"/>
      <c r="D149" s="233" t="n"/>
      <c r="E149" s="233" t="n"/>
      <c r="F149" s="234" t="n"/>
    </row>
    <row r="150">
      <c r="B150" s="235" t="n"/>
      <c r="C150" s="233" t="n"/>
      <c r="D150" s="233" t="n"/>
      <c r="E150" s="233" t="n"/>
      <c r="F150" s="234" t="n"/>
    </row>
    <row r="151">
      <c r="B151" s="235" t="n"/>
      <c r="C151" s="233" t="n"/>
      <c r="D151" s="233" t="n"/>
      <c r="E151" s="233" t="n"/>
      <c r="F151" s="234" t="n"/>
    </row>
    <row r="152">
      <c r="B152" s="235" t="n"/>
      <c r="C152" s="233" t="n"/>
      <c r="D152" s="233" t="n"/>
      <c r="E152" s="233" t="n"/>
      <c r="F152" s="234" t="n"/>
    </row>
    <row r="153">
      <c r="B153" s="235" t="n"/>
      <c r="C153" s="233" t="n"/>
      <c r="D153" s="233" t="n"/>
      <c r="E153" s="233" t="n"/>
      <c r="F153" s="234" t="n"/>
    </row>
    <row r="154">
      <c r="B154" s="235" t="n"/>
      <c r="C154" s="233" t="n"/>
      <c r="D154" s="233" t="n"/>
      <c r="E154" s="233" t="n"/>
      <c r="F154" s="234" t="n"/>
    </row>
    <row r="155">
      <c r="B155" s="235" t="n"/>
      <c r="C155" s="233" t="n"/>
      <c r="D155" s="233" t="n"/>
      <c r="E155" s="233" t="n"/>
      <c r="F155" s="234" t="n"/>
    </row>
    <row r="156">
      <c r="B156" s="235" t="n"/>
      <c r="C156" s="233" t="n"/>
      <c r="D156" s="233" t="n"/>
      <c r="E156" s="233" t="n"/>
      <c r="F156" s="234" t="n"/>
    </row>
    <row r="157">
      <c r="B157" s="235" t="n"/>
      <c r="C157" s="233" t="n"/>
      <c r="D157" s="233" t="n"/>
      <c r="E157" s="233" t="n"/>
      <c r="F157" s="234" t="n"/>
    </row>
    <row r="158">
      <c r="B158" s="235" t="n"/>
      <c r="C158" s="233" t="n"/>
      <c r="D158" s="233" t="n"/>
      <c r="E158" s="233" t="n"/>
      <c r="F158" s="234" t="n"/>
    </row>
    <row r="159">
      <c r="B159" s="235" t="n"/>
      <c r="C159" s="233" t="n"/>
      <c r="D159" s="233" t="n"/>
      <c r="E159" s="233" t="n"/>
      <c r="F159" s="234" t="n"/>
    </row>
    <row r="160">
      <c r="B160" s="235" t="n"/>
      <c r="C160" s="233" t="n"/>
      <c r="D160" s="233" t="n"/>
      <c r="E160" s="233" t="n"/>
      <c r="F160" s="234" t="n"/>
    </row>
    <row r="161">
      <c r="B161" s="235" t="n"/>
      <c r="C161" s="233" t="n"/>
      <c r="D161" s="233" t="n"/>
      <c r="E161" s="233" t="n"/>
      <c r="F161" s="234" t="n"/>
    </row>
    <row r="162">
      <c r="B162" s="235" t="n"/>
      <c r="C162" s="233" t="n"/>
      <c r="D162" s="233" t="n"/>
      <c r="E162" s="233" t="n"/>
      <c r="F162" s="234" t="n"/>
    </row>
    <row r="163">
      <c r="B163" s="235" t="n"/>
      <c r="C163" s="233" t="n"/>
      <c r="D163" s="233" t="n"/>
      <c r="E163" s="233" t="n"/>
      <c r="F163" s="234" t="n"/>
    </row>
    <row r="164">
      <c r="B164" s="235" t="n"/>
      <c r="C164" s="233" t="n"/>
      <c r="D164" s="233" t="n"/>
      <c r="E164" s="233" t="n"/>
      <c r="F164" s="234" t="n"/>
    </row>
    <row r="165">
      <c r="B165" s="235" t="n"/>
      <c r="C165" s="233" t="n"/>
      <c r="D165" s="233" t="n"/>
      <c r="E165" s="233" t="n"/>
      <c r="F165" s="234" t="n"/>
    </row>
    <row r="166">
      <c r="B166" s="235" t="n"/>
      <c r="C166" s="233" t="n"/>
      <c r="D166" s="233" t="n"/>
      <c r="E166" s="233" t="n"/>
      <c r="F166" s="234" t="n"/>
    </row>
    <row r="167">
      <c r="B167" s="235" t="n"/>
      <c r="C167" s="233" t="n"/>
      <c r="D167" s="233" t="n"/>
      <c r="E167" s="233" t="n"/>
      <c r="F167" s="234" t="n"/>
    </row>
    <row r="168">
      <c r="B168" s="235" t="n"/>
      <c r="C168" s="233" t="n"/>
      <c r="D168" s="233" t="n"/>
      <c r="E168" s="233" t="n"/>
      <c r="F168" s="234" t="n"/>
    </row>
    <row r="169">
      <c r="B169" s="235" t="n"/>
      <c r="C169" s="233" t="n"/>
      <c r="D169" s="233" t="n"/>
      <c r="E169" s="233" t="n"/>
      <c r="F169" s="234" t="n"/>
    </row>
    <row r="170">
      <c r="B170" s="235" t="n"/>
      <c r="C170" s="233" t="n"/>
      <c r="D170" s="233" t="n"/>
      <c r="E170" s="233" t="n"/>
      <c r="F170" s="234" t="n"/>
    </row>
    <row r="171">
      <c r="B171" s="235" t="n"/>
      <c r="C171" s="233" t="n"/>
      <c r="D171" s="233" t="n"/>
      <c r="E171" s="233" t="n"/>
      <c r="F171" s="234" t="n"/>
    </row>
    <row r="172">
      <c r="B172" s="235" t="n"/>
      <c r="C172" s="233" t="n"/>
      <c r="D172" s="233" t="n"/>
      <c r="E172" s="233" t="n"/>
      <c r="F172" s="234" t="n"/>
    </row>
    <row r="173">
      <c r="B173" s="235" t="n"/>
      <c r="C173" s="233" t="n"/>
      <c r="D173" s="233" t="n"/>
      <c r="E173" s="233" t="n"/>
      <c r="F173" s="234" t="n"/>
    </row>
    <row r="174">
      <c r="B174" s="235" t="n"/>
      <c r="C174" s="233" t="n"/>
      <c r="D174" s="233" t="n"/>
      <c r="E174" s="233" t="n"/>
      <c r="F174" s="234" t="n"/>
    </row>
    <row r="175">
      <c r="B175" s="235" t="n"/>
      <c r="C175" s="233" t="n"/>
      <c r="D175" s="233" t="n"/>
      <c r="E175" s="233" t="n"/>
      <c r="F175" s="234" t="n"/>
    </row>
    <row r="176">
      <c r="B176" s="235" t="n"/>
      <c r="C176" s="233" t="n"/>
      <c r="D176" s="233" t="n"/>
      <c r="E176" s="233" t="n"/>
      <c r="F176" s="234" t="n"/>
    </row>
    <row r="177">
      <c r="B177" s="235" t="n"/>
      <c r="C177" s="233" t="n"/>
      <c r="D177" s="233" t="n"/>
      <c r="E177" s="233" t="n"/>
      <c r="F177" s="234" t="n"/>
    </row>
    <row r="178">
      <c r="B178" s="235" t="n"/>
      <c r="C178" s="233" t="n"/>
      <c r="D178" s="233" t="n"/>
      <c r="E178" s="233" t="n"/>
      <c r="F178" s="234" t="n"/>
    </row>
    <row r="179">
      <c r="B179" s="235" t="n"/>
      <c r="C179" s="233" t="n"/>
      <c r="D179" s="233" t="n"/>
      <c r="E179" s="233" t="n"/>
      <c r="F179" s="234" t="n"/>
    </row>
    <row r="180">
      <c r="B180" s="235" t="n"/>
      <c r="C180" s="233" t="n"/>
      <c r="D180" s="233" t="n"/>
      <c r="E180" s="233" t="n"/>
      <c r="F180" s="234" t="n"/>
    </row>
    <row r="181">
      <c r="B181" s="235" t="n"/>
      <c r="C181" s="233" t="n"/>
      <c r="D181" s="233" t="n"/>
      <c r="E181" s="233" t="n"/>
      <c r="F181" s="234" t="n"/>
    </row>
    <row r="182">
      <c r="B182" s="235" t="n"/>
      <c r="C182" s="233" t="n"/>
      <c r="D182" s="233" t="n"/>
      <c r="E182" s="233" t="n"/>
      <c r="F182" s="234" t="n"/>
    </row>
    <row r="183">
      <c r="B183" s="235" t="n"/>
      <c r="C183" s="233" t="n"/>
      <c r="D183" s="233" t="n"/>
      <c r="E183" s="233" t="n"/>
      <c r="F183" s="234" t="n"/>
    </row>
    <row r="184">
      <c r="B184" s="235" t="n"/>
      <c r="C184" s="233" t="n"/>
      <c r="D184" s="233" t="n"/>
      <c r="E184" s="233" t="n"/>
      <c r="F184" s="234" t="n"/>
    </row>
    <row r="185">
      <c r="B185" s="235" t="n"/>
      <c r="C185" s="233" t="n"/>
      <c r="D185" s="233" t="n"/>
      <c r="E185" s="233" t="n"/>
      <c r="F185" s="234" t="n"/>
    </row>
    <row r="186">
      <c r="B186" s="235" t="n"/>
      <c r="C186" s="233" t="n"/>
      <c r="D186" s="233" t="n"/>
      <c r="E186" s="233" t="n"/>
      <c r="F186" s="234" t="n"/>
    </row>
    <row r="187">
      <c r="B187" s="235" t="n"/>
      <c r="C187" s="233" t="n"/>
      <c r="D187" s="233" t="n"/>
      <c r="E187" s="233" t="n"/>
      <c r="F187" s="234" t="n"/>
    </row>
    <row r="188">
      <c r="B188" s="235" t="n"/>
      <c r="C188" s="233" t="n"/>
      <c r="D188" s="233" t="n"/>
      <c r="E188" s="233" t="n"/>
      <c r="F188" s="234" t="n"/>
    </row>
    <row r="189">
      <c r="B189" s="235" t="n"/>
      <c r="C189" s="233" t="n"/>
      <c r="D189" s="233" t="n"/>
      <c r="E189" s="233" t="n"/>
      <c r="F189" s="234" t="n"/>
    </row>
    <row r="190">
      <c r="B190" s="235" t="n"/>
      <c r="C190" s="233" t="n"/>
      <c r="D190" s="233" t="n"/>
      <c r="E190" s="233" t="n"/>
      <c r="F190" s="234" t="n"/>
    </row>
    <row r="191">
      <c r="B191" s="235" t="n"/>
      <c r="C191" s="233" t="n"/>
      <c r="D191" s="233" t="n"/>
      <c r="E191" s="233" t="n"/>
      <c r="F191" s="234" t="n"/>
    </row>
    <row r="192">
      <c r="B192" s="235" t="n"/>
      <c r="C192" s="233" t="n"/>
      <c r="D192" s="233" t="n"/>
      <c r="E192" s="233" t="n"/>
      <c r="F192" s="234" t="n"/>
    </row>
    <row r="193">
      <c r="B193" s="235" t="n"/>
      <c r="C193" s="233" t="n"/>
      <c r="D193" s="233" t="n"/>
      <c r="E193" s="233" t="n"/>
      <c r="F193" s="234" t="n"/>
    </row>
    <row r="194">
      <c r="B194" s="235" t="n"/>
      <c r="C194" s="233" t="n"/>
      <c r="D194" s="233" t="n"/>
      <c r="E194" s="233" t="n"/>
      <c r="F194" s="234" t="n"/>
    </row>
    <row r="195">
      <c r="B195" s="235" t="n"/>
      <c r="C195" s="233" t="n"/>
      <c r="D195" s="233" t="n"/>
      <c r="E195" s="233" t="n"/>
      <c r="F195" s="234" t="n"/>
    </row>
    <row r="196">
      <c r="B196" s="235" t="n"/>
      <c r="C196" s="233" t="n"/>
      <c r="D196" s="233" t="n"/>
      <c r="E196" s="233" t="n"/>
      <c r="F196" s="234" t="n"/>
    </row>
    <row r="197">
      <c r="B197" s="235" t="n"/>
      <c r="C197" s="233" t="n"/>
      <c r="D197" s="233" t="n"/>
      <c r="E197" s="233" t="n"/>
      <c r="F197" s="234" t="n"/>
    </row>
    <row r="198">
      <c r="B198" s="235" t="n"/>
      <c r="C198" s="233" t="n"/>
      <c r="D198" s="233" t="n"/>
      <c r="E198" s="233" t="n"/>
      <c r="F198" s="234" t="n"/>
    </row>
    <row r="199">
      <c r="B199" s="235" t="n"/>
      <c r="C199" s="233" t="n"/>
      <c r="D199" s="233" t="n"/>
      <c r="E199" s="233" t="n"/>
      <c r="F199" s="234" t="n"/>
    </row>
    <row r="200">
      <c r="B200" s="235" t="n"/>
      <c r="C200" s="233" t="n"/>
      <c r="D200" s="233" t="n"/>
      <c r="E200" s="233" t="n"/>
      <c r="F200" s="234" t="n"/>
    </row>
    <row r="201">
      <c r="B201" s="235" t="n"/>
      <c r="C201" s="233" t="n"/>
      <c r="D201" s="233" t="n"/>
      <c r="E201" s="233" t="n"/>
      <c r="F201" s="234" t="n"/>
    </row>
    <row r="202">
      <c r="B202" s="235" t="n"/>
      <c r="C202" s="233" t="n"/>
      <c r="D202" s="233" t="n"/>
      <c r="E202" s="233" t="n"/>
      <c r="F202" s="234" t="n"/>
    </row>
    <row r="203">
      <c r="B203" s="235" t="n"/>
      <c r="C203" s="233" t="n"/>
      <c r="D203" s="233" t="n"/>
      <c r="E203" s="233" t="n"/>
      <c r="F203" s="234" t="n"/>
    </row>
    <row r="204">
      <c r="B204" s="235" t="n"/>
      <c r="C204" s="233" t="n"/>
      <c r="D204" s="233" t="n"/>
      <c r="E204" s="233" t="n"/>
      <c r="F204" s="234" t="n"/>
    </row>
    <row r="205">
      <c r="B205" s="235" t="n"/>
      <c r="C205" s="233" t="n"/>
      <c r="D205" s="233" t="n"/>
      <c r="E205" s="233" t="n"/>
      <c r="F205" s="234" t="n"/>
    </row>
    <row r="206">
      <c r="B206" s="235" t="n"/>
      <c r="C206" s="233" t="n"/>
      <c r="D206" s="233" t="n"/>
      <c r="E206" s="233" t="n"/>
      <c r="F206" s="234" t="n"/>
    </row>
    <row r="207">
      <c r="B207" s="235" t="n"/>
      <c r="C207" s="233" t="n"/>
      <c r="D207" s="233" t="n"/>
      <c r="E207" s="233" t="n"/>
      <c r="F207" s="234" t="n"/>
    </row>
    <row r="208">
      <c r="B208" s="235" t="n"/>
      <c r="C208" s="233" t="n"/>
      <c r="D208" s="233" t="n"/>
      <c r="E208" s="233" t="n"/>
      <c r="F208" s="234" t="n"/>
    </row>
    <row r="209">
      <c r="B209" s="235" t="n"/>
      <c r="C209" s="233" t="n"/>
      <c r="D209" s="233" t="n"/>
      <c r="E209" s="233" t="n"/>
      <c r="F209" s="234" t="n"/>
    </row>
    <row r="210">
      <c r="B210" s="235" t="n"/>
      <c r="C210" s="233" t="n"/>
      <c r="D210" s="233" t="n"/>
      <c r="E210" s="233" t="n"/>
      <c r="F210" s="234" t="n"/>
    </row>
    <row r="211">
      <c r="B211" s="235" t="n"/>
      <c r="C211" s="233" t="n"/>
      <c r="D211" s="233" t="n"/>
      <c r="E211" s="233" t="n"/>
      <c r="F211" s="234" t="n"/>
    </row>
    <row r="212">
      <c r="B212" s="235" t="n"/>
      <c r="C212" s="233" t="n"/>
      <c r="D212" s="233" t="n"/>
      <c r="E212" s="233" t="n"/>
      <c r="F212" s="234" t="n"/>
    </row>
    <row r="213">
      <c r="B213" s="235" t="n"/>
      <c r="D213" s="233" t="n"/>
      <c r="E213" s="233" t="n"/>
      <c r="F213" s="234" t="n"/>
    </row>
    <row r="214">
      <c r="B214" s="235" t="n"/>
      <c r="D214" s="233" t="n"/>
      <c r="E214" s="233" t="n"/>
      <c r="F214" s="234" t="n"/>
    </row>
    <row r="215">
      <c r="B215" s="235" t="n"/>
      <c r="D215" s="233" t="n"/>
      <c r="E215" s="233" t="n"/>
      <c r="F215" s="234" t="n"/>
    </row>
    <row r="216">
      <c r="B216" s="235" t="n"/>
      <c r="D216" s="233" t="n"/>
      <c r="E216" s="233" t="n"/>
      <c r="F216" s="234" t="n"/>
    </row>
    <row r="217">
      <c r="B217" s="235" t="n"/>
      <c r="D217" s="233" t="n"/>
      <c r="E217" s="233" t="n"/>
      <c r="F217" s="234" t="n"/>
    </row>
    <row r="218">
      <c r="B218" s="235" t="n"/>
      <c r="D218" s="233" t="n"/>
      <c r="E218" s="233" t="n"/>
      <c r="F218" s="234" t="n"/>
    </row>
    <row r="219">
      <c r="B219" s="235" t="n"/>
      <c r="D219" s="233" t="n"/>
      <c r="E219" s="233" t="n"/>
      <c r="F219" s="234" t="n"/>
    </row>
    <row r="220">
      <c r="B220" s="235" t="n"/>
      <c r="D220" s="233" t="n"/>
      <c r="E220" s="233" t="n"/>
      <c r="F220" s="234" t="n"/>
    </row>
    <row r="221">
      <c r="B221" s="235" t="n"/>
      <c r="D221" s="233" t="n"/>
      <c r="E221" s="233" t="n"/>
      <c r="F221" s="234" t="n"/>
    </row>
    <row r="222">
      <c r="B222" s="235" t="n"/>
      <c r="D222" s="233" t="n"/>
      <c r="E222" s="233" t="n"/>
      <c r="F222" s="234" t="n"/>
    </row>
    <row r="223">
      <c r="B223" s="235" t="n"/>
      <c r="D223" s="233" t="n"/>
      <c r="E223" s="233" t="n"/>
      <c r="F223" s="234" t="n"/>
    </row>
    <row r="224">
      <c r="B224" s="235" t="n"/>
      <c r="D224" s="233" t="n"/>
      <c r="E224" s="233" t="n"/>
      <c r="F224" s="234" t="n"/>
    </row>
    <row r="225">
      <c r="B225" s="235" t="n"/>
      <c r="D225" s="233" t="n"/>
      <c r="E225" s="233" t="n"/>
      <c r="F225" s="234" t="n"/>
    </row>
    <row r="226">
      <c r="B226" s="235" t="n"/>
      <c r="D226" s="233" t="n"/>
      <c r="E226" s="233" t="n"/>
      <c r="F226" s="234" t="n"/>
    </row>
    <row r="227">
      <c r="B227" s="235" t="n"/>
      <c r="D227" s="233" t="n"/>
      <c r="E227" s="233" t="n"/>
      <c r="F227" s="234" t="n"/>
    </row>
    <row r="228">
      <c r="B228" s="235" t="n"/>
      <c r="D228" s="233" t="n"/>
      <c r="E228" s="233" t="n"/>
      <c r="F228" s="234" t="n"/>
    </row>
    <row r="229">
      <c r="B229" s="235" t="n"/>
      <c r="D229" s="233" t="n"/>
      <c r="E229" s="233" t="n"/>
      <c r="F229" s="234" t="n"/>
    </row>
    <row r="230">
      <c r="B230" s="235" t="n"/>
      <c r="D230" s="233" t="n"/>
      <c r="E230" s="233" t="n"/>
      <c r="F230" s="234" t="n"/>
    </row>
    <row r="231">
      <c r="B231" s="235" t="n"/>
      <c r="D231" s="233" t="n"/>
      <c r="E231" s="233" t="n"/>
      <c r="F231" s="234" t="n"/>
    </row>
    <row r="232">
      <c r="B232" s="235" t="n"/>
      <c r="D232" s="233" t="n"/>
      <c r="E232" s="233" t="n"/>
      <c r="F232" s="234" t="n"/>
    </row>
    <row r="233">
      <c r="B233" s="235" t="n"/>
      <c r="D233" s="233" t="n"/>
      <c r="E233" s="233" t="n"/>
      <c r="F233" s="234" t="n"/>
    </row>
    <row r="234">
      <c r="B234" s="235" t="n"/>
      <c r="D234" s="233" t="n"/>
      <c r="E234" s="233" t="n"/>
      <c r="F234" s="234" t="n"/>
    </row>
    <row r="235">
      <c r="B235" s="235" t="n"/>
      <c r="D235" s="233" t="n"/>
      <c r="E235" s="233" t="n"/>
      <c r="F235" s="234" t="n"/>
    </row>
    <row r="236">
      <c r="B236" s="235" t="n"/>
      <c r="D236" s="233" t="n"/>
      <c r="E236" s="233" t="n"/>
      <c r="F236" s="234" t="n"/>
    </row>
    <row r="237">
      <c r="B237" s="235" t="n"/>
      <c r="D237" s="233" t="n"/>
      <c r="E237" s="233" t="n"/>
      <c r="F237" s="234" t="n"/>
    </row>
    <row r="238">
      <c r="B238" s="235" t="n"/>
      <c r="D238" s="233" t="n"/>
      <c r="E238" s="233" t="n"/>
      <c r="F238" s="234" t="n"/>
    </row>
    <row r="239">
      <c r="B239" s="235" t="n"/>
      <c r="D239" s="233" t="n"/>
      <c r="E239" s="233" t="n"/>
      <c r="F239" s="234" t="n"/>
    </row>
    <row r="240">
      <c r="B240" s="235" t="n"/>
      <c r="D240" s="233" t="n"/>
      <c r="E240" s="233" t="n"/>
      <c r="F240" s="234" t="n"/>
    </row>
    <row r="241">
      <c r="B241" s="235" t="n"/>
      <c r="D241" s="233" t="n"/>
      <c r="E241" s="233" t="n"/>
      <c r="F241" s="234" t="n"/>
    </row>
    <row r="242">
      <c r="B242" s="235" t="n"/>
      <c r="D242" s="233" t="n"/>
      <c r="E242" s="233" t="n"/>
      <c r="F242" s="234" t="n"/>
    </row>
    <row r="243">
      <c r="B243" s="235" t="n"/>
      <c r="D243" s="233" t="n"/>
      <c r="E243" s="233" t="n"/>
    </row>
    <row r="244">
      <c r="B244" s="235" t="n"/>
      <c r="D244" s="233" t="n"/>
      <c r="E244" s="233" t="n"/>
    </row>
    <row r="245">
      <c r="B245" s="235" t="n"/>
      <c r="D245" s="233" t="n"/>
      <c r="E245" s="233" t="n"/>
    </row>
    <row r="246">
      <c r="B246" s="235" t="n"/>
      <c r="D246" s="233" t="n"/>
      <c r="E246" s="233" t="n"/>
    </row>
    <row r="247">
      <c r="B247" s="235" t="n"/>
      <c r="D247" s="233" t="n"/>
      <c r="E247" s="233" t="n"/>
    </row>
    <row r="248">
      <c r="B248" s="235" t="n"/>
      <c r="D248" s="233" t="n"/>
      <c r="E248" s="233" t="n"/>
    </row>
    <row r="249">
      <c r="B249" s="235" t="n"/>
      <c r="D249" s="233" t="n"/>
      <c r="E249" s="233" t="n"/>
    </row>
    <row r="250">
      <c r="B250" s="235" t="n"/>
      <c r="D250" s="233" t="n"/>
      <c r="E250" s="233" t="n"/>
    </row>
    <row r="251">
      <c r="B251" s="235" t="n"/>
      <c r="D251" s="233" t="n"/>
      <c r="E251" s="233" t="n"/>
    </row>
    <row r="252">
      <c r="B252" s="235" t="n"/>
      <c r="D252" s="233" t="n"/>
      <c r="E252" s="233" t="n"/>
    </row>
    <row r="253">
      <c r="B253" s="235" t="n"/>
      <c r="D253" s="233" t="n"/>
      <c r="E253" s="233" t="n"/>
      <c r="F253" s="234" t="n"/>
    </row>
    <row r="254">
      <c r="B254" s="235" t="n"/>
      <c r="D254" s="233" t="n"/>
      <c r="E254" s="233" t="n"/>
      <c r="F254" s="234" t="n"/>
    </row>
    <row r="255">
      <c r="B255" s="235" t="n"/>
      <c r="D255" s="233" t="n"/>
      <c r="E255" s="233" t="n"/>
      <c r="F255" s="234" t="n"/>
    </row>
    <row r="256">
      <c r="B256" s="235" t="n"/>
      <c r="D256" s="233" t="n"/>
      <c r="E256" s="233" t="n"/>
      <c r="F256" s="234" t="n"/>
    </row>
    <row r="257">
      <c r="B257" s="235" t="n"/>
      <c r="D257" s="233" t="n"/>
      <c r="E257" s="233" t="n"/>
      <c r="F257" s="234" t="n"/>
    </row>
    <row r="258">
      <c r="B258" s="235" t="n"/>
      <c r="D258" s="233" t="n"/>
      <c r="E258" s="233" t="n"/>
      <c r="F258" s="234" t="n"/>
    </row>
    <row r="259">
      <c r="B259" s="235" t="n"/>
      <c r="D259" s="233" t="n"/>
      <c r="E259" s="233" t="n"/>
      <c r="F259" s="234" t="n"/>
    </row>
    <row r="260">
      <c r="B260" s="235" t="n"/>
      <c r="D260" s="233" t="n"/>
      <c r="E260" s="233" t="n"/>
      <c r="F260" s="234" t="n"/>
    </row>
    <row r="261">
      <c r="B261" s="235" t="n"/>
      <c r="D261" s="233" t="n"/>
      <c r="E261" s="233" t="n"/>
      <c r="F261" s="234" t="n"/>
    </row>
    <row r="262">
      <c r="B262" s="235" t="n"/>
      <c r="D262" s="233" t="n"/>
      <c r="E262" s="233" t="n"/>
      <c r="F262" s="234" t="n"/>
    </row>
    <row r="263">
      <c r="B263" s="235" t="n"/>
      <c r="D263" s="233" t="n"/>
      <c r="E263" s="233" t="n"/>
      <c r="F263" s="234" t="n"/>
    </row>
    <row r="264">
      <c r="B264" s="235" t="n"/>
      <c r="D264" s="233" t="n"/>
      <c r="E264" s="233" t="n"/>
      <c r="F264" s="234" t="n"/>
    </row>
    <row r="265">
      <c r="B265" s="235" t="n"/>
      <c r="D265" s="233" t="n"/>
      <c r="E265" s="233" t="n"/>
      <c r="F265" s="234" t="n"/>
    </row>
    <row r="266">
      <c r="B266" s="235" t="n"/>
      <c r="D266" s="233" t="n"/>
      <c r="E266" s="233" t="n"/>
      <c r="F266" s="234" t="n"/>
    </row>
    <row r="267">
      <c r="B267" s="235" t="n"/>
      <c r="D267" s="233" t="n"/>
      <c r="E267" s="233" t="n"/>
      <c r="F267" s="234" t="n"/>
    </row>
    <row r="268">
      <c r="B268" s="235" t="n"/>
      <c r="D268" s="233" t="n"/>
      <c r="E268" s="233" t="n"/>
      <c r="F268" s="234" t="n"/>
    </row>
    <row r="269">
      <c r="B269" s="235" t="n"/>
      <c r="D269" s="233" t="n"/>
      <c r="E269" s="233" t="n"/>
      <c r="F269" s="234" t="n"/>
    </row>
    <row r="270">
      <c r="B270" s="235" t="n"/>
      <c r="D270" s="233" t="n"/>
      <c r="E270" s="233" t="n"/>
      <c r="F270" s="234" t="n"/>
    </row>
    <row r="271">
      <c r="B271" s="235" t="n"/>
      <c r="D271" s="233" t="n"/>
      <c r="E271" s="233" t="n"/>
      <c r="F271" s="234" t="n"/>
    </row>
    <row r="272">
      <c r="B272" s="235" t="n"/>
      <c r="D272" s="233" t="n"/>
      <c r="E272" s="233" t="n"/>
      <c r="F272" s="234" t="n"/>
    </row>
    <row r="273">
      <c r="B273" s="235" t="n"/>
      <c r="D273" s="233" t="n"/>
      <c r="E273" s="233" t="n"/>
      <c r="F273" s="234" t="n"/>
    </row>
    <row r="274">
      <c r="B274" s="235" t="n"/>
      <c r="D274" s="233" t="n"/>
      <c r="E274" s="233" t="n"/>
      <c r="F274" s="234" t="n"/>
    </row>
    <row r="275">
      <c r="B275" s="235" t="n"/>
      <c r="D275" s="233" t="n"/>
      <c r="E275" s="233" t="n"/>
      <c r="F275" s="234" t="n"/>
    </row>
    <row r="276">
      <c r="B276" s="235" t="n"/>
      <c r="D276" s="233" t="n"/>
      <c r="E276" s="233" t="n"/>
      <c r="F276" s="234" t="n"/>
    </row>
    <row r="277">
      <c r="B277" s="235" t="n"/>
      <c r="D277" s="233" t="n"/>
      <c r="E277" s="233" t="n"/>
      <c r="F277" s="234" t="n"/>
    </row>
    <row r="278">
      <c r="B278" s="235" t="n"/>
      <c r="D278" s="233" t="n"/>
      <c r="E278" s="233" t="n"/>
      <c r="F278" s="234" t="n"/>
    </row>
    <row r="279">
      <c r="B279" s="235" t="n"/>
      <c r="D279" s="233" t="n"/>
      <c r="E279" s="233" t="n"/>
      <c r="F279" s="234" t="n"/>
    </row>
    <row r="280">
      <c r="B280" s="235" t="n"/>
      <c r="D280" s="233" t="n"/>
      <c r="E280" s="233" t="n"/>
      <c r="F280" s="234" t="n"/>
    </row>
    <row r="281">
      <c r="B281" s="235" t="n"/>
      <c r="D281" s="233" t="n"/>
      <c r="E281" s="233" t="n"/>
      <c r="F281" s="234" t="n"/>
    </row>
    <row r="282">
      <c r="B282" s="235" t="n"/>
      <c r="D282" s="233" t="n"/>
      <c r="E282" s="233" t="n"/>
      <c r="F282" s="234" t="n"/>
    </row>
    <row r="283">
      <c r="B283" s="235" t="n"/>
      <c r="D283" s="233" t="n"/>
      <c r="E283" s="233" t="n"/>
    </row>
    <row r="284">
      <c r="B284" s="235" t="n"/>
      <c r="D284" s="233" t="n"/>
      <c r="E284" s="233" t="n"/>
    </row>
    <row r="285">
      <c r="B285" s="235" t="n"/>
      <c r="D285" s="233" t="n"/>
      <c r="E285" s="233" t="n"/>
    </row>
    <row r="286">
      <c r="B286" s="235" t="n"/>
      <c r="D286" s="233" t="n"/>
      <c r="E286" s="233" t="n"/>
    </row>
    <row r="287">
      <c r="B287" s="235" t="n"/>
      <c r="D287" s="233" t="n"/>
      <c r="E287" s="233" t="n"/>
    </row>
    <row r="288">
      <c r="B288" s="235" t="n"/>
      <c r="D288" s="233" t="n"/>
      <c r="E288" s="233" t="n"/>
    </row>
    <row r="289">
      <c r="B289" s="235" t="n"/>
      <c r="D289" s="233" t="n"/>
      <c r="E289" s="233" t="n"/>
    </row>
    <row r="290">
      <c r="B290" s="235" t="n"/>
      <c r="D290" s="233" t="n"/>
      <c r="E290" s="233" t="n"/>
    </row>
    <row r="291">
      <c r="B291" s="235" t="n"/>
      <c r="D291" s="233" t="n"/>
      <c r="E291" s="233" t="n"/>
    </row>
    <row r="292">
      <c r="B292" s="235" t="n"/>
      <c r="D292" s="233" t="n"/>
      <c r="E292" s="233" t="n"/>
    </row>
    <row r="293">
      <c r="B293" s="235" t="n"/>
      <c r="D293" s="233" t="n"/>
      <c r="E293" s="233" t="n"/>
      <c r="F293" s="234" t="n"/>
    </row>
    <row r="294">
      <c r="B294" s="235" t="n"/>
      <c r="D294" s="233" t="n"/>
      <c r="E294" s="233" t="n"/>
      <c r="F294" s="234" t="n"/>
    </row>
    <row r="295">
      <c r="B295" s="235" t="n"/>
      <c r="D295" s="233" t="n"/>
      <c r="E295" s="233" t="n"/>
      <c r="F295" s="234" t="n"/>
    </row>
    <row r="296">
      <c r="B296" s="235" t="n"/>
      <c r="D296" s="233" t="n"/>
      <c r="E296" s="233" t="n"/>
      <c r="F296" s="234" t="n"/>
    </row>
    <row r="297">
      <c r="B297" s="235" t="n"/>
      <c r="D297" s="233" t="n"/>
      <c r="E297" s="233" t="n"/>
      <c r="F297" s="234" t="n"/>
    </row>
    <row r="298">
      <c r="B298" s="235" t="n"/>
      <c r="D298" s="233" t="n"/>
      <c r="E298" s="233" t="n"/>
      <c r="F298" s="234" t="n"/>
    </row>
    <row r="299">
      <c r="B299" s="235" t="n"/>
      <c r="D299" s="233" t="n"/>
      <c r="E299" s="233" t="n"/>
      <c r="F299" s="234" t="n"/>
    </row>
    <row r="300">
      <c r="B300" s="235" t="n"/>
      <c r="D300" s="233" t="n"/>
      <c r="E300" s="233" t="n"/>
      <c r="F300" s="234" t="n"/>
    </row>
    <row r="301">
      <c r="B301" s="235" t="n"/>
      <c r="D301" s="233" t="n"/>
      <c r="E301" s="233" t="n"/>
      <c r="F301" s="234" t="n"/>
    </row>
    <row r="302">
      <c r="B302" s="235" t="n"/>
      <c r="D302" s="233" t="n"/>
      <c r="E302" s="233" t="n"/>
      <c r="F302" s="234" t="n"/>
    </row>
    <row r="303">
      <c r="B303" s="235" t="n"/>
      <c r="D303" s="233" t="n"/>
      <c r="E303" s="233" t="n"/>
      <c r="F303" s="234" t="n"/>
    </row>
    <row r="304">
      <c r="B304" s="235" t="n"/>
      <c r="D304" s="233" t="n"/>
      <c r="E304" s="233" t="n"/>
      <c r="F304" s="234" t="n"/>
    </row>
    <row r="305">
      <c r="B305" s="235" t="n"/>
      <c r="D305" s="233" t="n"/>
      <c r="E305" s="233" t="n"/>
      <c r="F305" s="234" t="n"/>
    </row>
    <row r="306">
      <c r="B306" s="235" t="n"/>
      <c r="D306" s="233" t="n"/>
      <c r="E306" s="233" t="n"/>
      <c r="F306" s="234" t="n"/>
    </row>
    <row r="307">
      <c r="B307" s="235" t="n"/>
      <c r="D307" s="233" t="n"/>
      <c r="E307" s="233" t="n"/>
      <c r="F307" s="234" t="n"/>
    </row>
    <row r="308">
      <c r="B308" s="235" t="n"/>
      <c r="D308" s="233" t="n"/>
      <c r="E308" s="233" t="n"/>
      <c r="F308" s="234" t="n"/>
    </row>
    <row r="309">
      <c r="B309" s="235" t="n"/>
      <c r="D309" s="233" t="n"/>
      <c r="E309" s="233" t="n"/>
      <c r="F309" s="234" t="n"/>
    </row>
    <row r="310">
      <c r="B310" s="235" t="n"/>
      <c r="D310" s="233" t="n"/>
      <c r="E310" s="233" t="n"/>
      <c r="F310" s="234" t="n"/>
    </row>
    <row r="311">
      <c r="B311" s="235" t="n"/>
      <c r="D311" s="233" t="n"/>
      <c r="E311" s="233" t="n"/>
      <c r="F311" s="234" t="n"/>
    </row>
    <row r="312">
      <c r="B312" s="235" t="n"/>
      <c r="D312" s="233" t="n"/>
      <c r="E312" s="233" t="n"/>
      <c r="F312" s="234" t="n"/>
    </row>
    <row r="313">
      <c r="B313" s="235" t="n"/>
      <c r="D313" s="233" t="n"/>
      <c r="E313" s="233" t="n"/>
    </row>
    <row r="314">
      <c r="B314" s="235" t="n"/>
      <c r="D314" s="233" t="n"/>
      <c r="E314" s="233" t="n"/>
    </row>
    <row r="315">
      <c r="B315" s="235" t="n"/>
      <c r="D315" s="233" t="n"/>
      <c r="E315" s="233" t="n"/>
    </row>
    <row r="316">
      <c r="B316" s="235" t="n"/>
      <c r="D316" s="233" t="n"/>
      <c r="E316" s="233" t="n"/>
    </row>
    <row r="317">
      <c r="B317" s="235" t="n"/>
      <c r="D317" s="233" t="n"/>
      <c r="E317" s="233" t="n"/>
    </row>
    <row r="318">
      <c r="B318" s="235" t="n"/>
      <c r="D318" s="233" t="n"/>
      <c r="E318" s="233" t="n"/>
    </row>
    <row r="319">
      <c r="B319" s="235" t="n"/>
      <c r="D319" s="233" t="n"/>
      <c r="E319" s="233" t="n"/>
    </row>
    <row r="320">
      <c r="B320" s="235" t="n"/>
      <c r="D320" s="233" t="n"/>
      <c r="E320" s="233" t="n"/>
    </row>
    <row r="321">
      <c r="B321" s="235" t="n"/>
      <c r="D321" s="233" t="n"/>
      <c r="E321" s="233" t="n"/>
    </row>
    <row r="322">
      <c r="B322" s="235" t="n"/>
      <c r="D322" s="233" t="n"/>
      <c r="E322" s="233" t="n"/>
    </row>
    <row r="323">
      <c r="B323" s="235" t="n"/>
      <c r="D323" s="233" t="n"/>
      <c r="E323" s="233" t="n"/>
      <c r="F323" s="234" t="n"/>
    </row>
    <row r="324">
      <c r="B324" s="235" t="n"/>
      <c r="D324" s="233" t="n"/>
      <c r="E324" s="233" t="n"/>
      <c r="F324" s="234" t="n"/>
    </row>
    <row r="325">
      <c r="B325" s="235" t="n"/>
      <c r="D325" s="233" t="n"/>
      <c r="E325" s="233" t="n"/>
      <c r="F325" s="234" t="n"/>
    </row>
    <row r="326">
      <c r="B326" s="235" t="n"/>
      <c r="D326" s="233" t="n"/>
      <c r="E326" s="233" t="n"/>
      <c r="F326" s="234" t="n"/>
    </row>
    <row r="327">
      <c r="B327" s="235" t="n"/>
      <c r="D327" s="233" t="n"/>
      <c r="E327" s="233" t="n"/>
      <c r="F327" s="234" t="n"/>
    </row>
    <row r="328">
      <c r="B328" s="235" t="n"/>
      <c r="D328" s="233" t="n"/>
      <c r="E328" s="233" t="n"/>
      <c r="F328" s="234" t="n"/>
    </row>
    <row r="329">
      <c r="B329" s="235" t="n"/>
      <c r="D329" s="233" t="n"/>
      <c r="E329" s="233" t="n"/>
      <c r="F329" s="234" t="n"/>
    </row>
    <row r="330">
      <c r="B330" s="235" t="n"/>
      <c r="D330" s="233" t="n"/>
      <c r="E330" s="233" t="n"/>
      <c r="F330" s="234" t="n"/>
    </row>
    <row r="331">
      <c r="B331" s="235" t="n"/>
      <c r="D331" s="233" t="n"/>
      <c r="E331" s="233" t="n"/>
      <c r="F331" s="234" t="n"/>
    </row>
    <row r="332">
      <c r="B332" s="235" t="n"/>
      <c r="D332" s="233" t="n"/>
      <c r="E332" s="233" t="n"/>
      <c r="F332" s="234" t="n"/>
    </row>
    <row r="333">
      <c r="B333" s="235" t="n"/>
      <c r="D333" s="233" t="n"/>
      <c r="E333" s="233" t="n"/>
      <c r="F333" s="234" t="n"/>
    </row>
    <row r="334">
      <c r="B334" s="235" t="n"/>
      <c r="D334" s="233" t="n"/>
      <c r="E334" s="233" t="n"/>
      <c r="F334" s="234" t="n"/>
    </row>
    <row r="335">
      <c r="B335" s="235" t="n"/>
      <c r="D335" s="233" t="n"/>
      <c r="E335" s="233" t="n"/>
      <c r="F335" s="234" t="n"/>
    </row>
    <row r="336">
      <c r="B336" s="235" t="n"/>
      <c r="D336" s="233" t="n"/>
      <c r="E336" s="233" t="n"/>
      <c r="F336" s="234" t="n"/>
    </row>
    <row r="337">
      <c r="B337" s="235" t="n"/>
      <c r="D337" s="233" t="n"/>
      <c r="E337" s="233" t="n"/>
      <c r="F337" s="234" t="n"/>
    </row>
    <row r="338">
      <c r="B338" s="235" t="n"/>
      <c r="D338" s="233" t="n"/>
      <c r="E338" s="233" t="n"/>
      <c r="F338" s="234" t="n"/>
    </row>
    <row r="339">
      <c r="B339" s="235" t="n"/>
      <c r="D339" s="233" t="n"/>
      <c r="E339" s="233" t="n"/>
      <c r="F339" s="234" t="n"/>
    </row>
    <row r="340">
      <c r="B340" s="235" t="n"/>
      <c r="D340" s="233" t="n"/>
      <c r="E340" s="233" t="n"/>
      <c r="F340" s="234" t="n"/>
    </row>
    <row r="341">
      <c r="B341" s="235" t="n"/>
      <c r="D341" s="233" t="n"/>
      <c r="E341" s="233" t="n"/>
      <c r="F341" s="234" t="n"/>
    </row>
    <row r="342">
      <c r="B342" s="235" t="n"/>
      <c r="D342" s="233" t="n"/>
      <c r="E342" s="233" t="n"/>
      <c r="F342" s="234" t="n"/>
    </row>
    <row r="343">
      <c r="B343" s="235" t="n"/>
      <c r="D343" s="233" t="n"/>
      <c r="E343" s="233" t="n"/>
      <c r="F343" s="234" t="n"/>
    </row>
    <row r="344">
      <c r="B344" s="235" t="n"/>
      <c r="D344" s="233" t="n"/>
      <c r="E344" s="233" t="n"/>
      <c r="F344" s="234" t="n"/>
    </row>
    <row r="345">
      <c r="B345" s="235" t="n"/>
      <c r="D345" s="233" t="n"/>
      <c r="E345" s="233" t="n"/>
      <c r="F345" s="234" t="n"/>
    </row>
    <row r="346">
      <c r="B346" s="235" t="n"/>
      <c r="D346" s="233" t="n"/>
      <c r="E346" s="233" t="n"/>
      <c r="F346" s="234" t="n"/>
    </row>
    <row r="347">
      <c r="B347" s="235" t="n"/>
      <c r="D347" s="233" t="n"/>
      <c r="E347" s="233" t="n"/>
      <c r="F347" s="234" t="n"/>
    </row>
    <row r="348">
      <c r="B348" s="235" t="n"/>
      <c r="D348" s="233" t="n"/>
      <c r="E348" s="233" t="n"/>
      <c r="F348" s="234" t="n"/>
    </row>
    <row r="349">
      <c r="B349" s="235" t="n"/>
      <c r="D349" s="233" t="n"/>
      <c r="E349" s="233" t="n"/>
      <c r="F349" s="234" t="n"/>
    </row>
    <row r="350">
      <c r="B350" s="235" t="n"/>
      <c r="D350" s="233" t="n"/>
      <c r="E350" s="233" t="n"/>
      <c r="F350" s="234" t="n"/>
    </row>
    <row r="351">
      <c r="B351" s="235" t="n"/>
      <c r="D351" s="233" t="n"/>
      <c r="E351" s="233" t="n"/>
      <c r="F351" s="234" t="n"/>
    </row>
    <row r="352">
      <c r="B352" s="235" t="n"/>
      <c r="D352" s="233" t="n"/>
      <c r="E352" s="233" t="n"/>
      <c r="F352" s="234" t="n"/>
    </row>
    <row r="353">
      <c r="A353" s="233" t="n"/>
      <c r="B353" s="273" t="n"/>
      <c r="C353" s="233" t="n"/>
      <c r="D353" s="233" t="n"/>
      <c r="E353" s="233" t="n"/>
    </row>
    <row r="354">
      <c r="B354" s="273" t="n"/>
      <c r="C354" s="233" t="n"/>
      <c r="D354" s="233" t="n"/>
      <c r="E354" s="233" t="n"/>
    </row>
    <row r="355">
      <c r="B355" s="273" t="n"/>
      <c r="C355" s="233" t="n"/>
      <c r="D355" s="233" t="n"/>
      <c r="E355" s="233" t="n"/>
    </row>
    <row r="356">
      <c r="A356" s="233" t="n"/>
      <c r="B356" s="273" t="n"/>
      <c r="C356" s="233" t="n"/>
      <c r="D356" s="233" t="n"/>
      <c r="E356" s="233" t="n"/>
    </row>
    <row r="357">
      <c r="B357" s="273" t="n"/>
      <c r="C357" s="233" t="n"/>
      <c r="D357" s="233" t="n"/>
      <c r="E357" s="233" t="n"/>
    </row>
    <row r="358">
      <c r="B358" s="273" t="n"/>
      <c r="C358" s="233" t="n"/>
      <c r="D358" s="233" t="n"/>
      <c r="E358" s="233" t="n"/>
    </row>
    <row r="359">
      <c r="B359" s="273" t="n"/>
      <c r="D359" s="233" t="n"/>
      <c r="E359" s="233" t="n"/>
      <c r="F359" s="234" t="n"/>
    </row>
    <row r="360">
      <c r="B360" s="273" t="n"/>
      <c r="D360" s="233" t="n"/>
      <c r="E360" s="233" t="n"/>
      <c r="F360" s="234" t="n"/>
    </row>
    <row r="361">
      <c r="B361" s="273" t="n"/>
      <c r="D361" s="233" t="n"/>
      <c r="E361" s="233" t="n"/>
      <c r="F361" s="234" t="n"/>
    </row>
    <row r="362">
      <c r="B362" s="273" t="n"/>
      <c r="D362" s="233" t="n"/>
      <c r="E362" s="233" t="n"/>
      <c r="F362" s="234" t="n"/>
    </row>
    <row r="363">
      <c r="B363" s="273" t="n"/>
      <c r="D363" s="233" t="n"/>
      <c r="E363" s="233" t="n"/>
      <c r="F363" s="234" t="n"/>
    </row>
    <row r="364">
      <c r="B364" s="273" t="n"/>
      <c r="D364" s="233" t="n"/>
      <c r="E364" s="233" t="n"/>
      <c r="F364" s="234" t="n"/>
    </row>
    <row r="365">
      <c r="B365" s="273" t="n"/>
      <c r="D365" s="233" t="n"/>
      <c r="E365" s="233" t="n"/>
      <c r="F365" s="234" t="n"/>
    </row>
    <row r="366">
      <c r="B366" s="273" t="n"/>
      <c r="D366" s="233" t="n"/>
      <c r="E366" s="233" t="n"/>
      <c r="F366" s="234" t="n"/>
    </row>
    <row r="367">
      <c r="B367" s="273" t="n"/>
      <c r="D367" s="233" t="n"/>
      <c r="E367" s="233" t="n"/>
      <c r="F367" s="234" t="n"/>
    </row>
    <row r="368">
      <c r="B368" s="273" t="n"/>
      <c r="D368" s="233" t="n"/>
      <c r="E368" s="233" t="n"/>
      <c r="F368" s="234" t="n"/>
    </row>
    <row r="369">
      <c r="B369" s="273" t="n"/>
      <c r="D369" s="233" t="n"/>
      <c r="E369" s="233" t="n"/>
      <c r="F369" s="234" t="n"/>
    </row>
    <row r="370">
      <c r="B370" s="273" t="n"/>
      <c r="D370" s="233" t="n"/>
      <c r="E370" s="233" t="n"/>
      <c r="F370" s="234" t="n"/>
    </row>
    <row r="371">
      <c r="B371" s="273" t="n"/>
      <c r="D371" s="233" t="n"/>
      <c r="E371" s="233" t="n"/>
      <c r="F371" s="234" t="n"/>
    </row>
    <row r="372">
      <c r="B372" s="273" t="n"/>
      <c r="D372" s="233" t="n"/>
      <c r="E372" s="233" t="n"/>
      <c r="F372" s="234" t="n"/>
    </row>
    <row r="373">
      <c r="B373" s="273" t="n"/>
      <c r="D373" s="233" t="n"/>
      <c r="E373" s="233" t="n"/>
    </row>
    <row r="374">
      <c r="B374" s="273" t="n"/>
      <c r="D374" s="233" t="n"/>
      <c r="E374" s="233" t="n"/>
      <c r="F374" s="234" t="n"/>
    </row>
    <row r="375">
      <c r="B375" s="273" t="n"/>
      <c r="D375" s="233" t="n"/>
      <c r="E375" s="233" t="n"/>
      <c r="F375" s="234" t="n"/>
    </row>
    <row r="376">
      <c r="B376" s="273" t="n"/>
      <c r="D376" s="233" t="n"/>
      <c r="E376" s="233" t="n"/>
    </row>
    <row r="377">
      <c r="B377" s="273" t="n"/>
      <c r="D377" s="233" t="n"/>
      <c r="E377" s="233" t="n"/>
      <c r="F377" s="234" t="n"/>
    </row>
    <row r="378">
      <c r="B378" s="273" t="n"/>
      <c r="D378" s="233" t="n"/>
      <c r="E378" s="233" t="n"/>
      <c r="F378" s="234" t="n"/>
    </row>
    <row r="379">
      <c r="B379" s="273" t="n"/>
      <c r="D379" s="233" t="n"/>
      <c r="E379" s="233" t="n"/>
      <c r="F379" s="234" t="n"/>
    </row>
    <row r="380">
      <c r="B380" s="273" t="n"/>
      <c r="D380" s="233" t="n"/>
      <c r="E380" s="233" t="n"/>
    </row>
    <row r="381">
      <c r="B381" s="273" t="n"/>
      <c r="D381" s="233" t="n"/>
      <c r="E381" s="233" t="n"/>
      <c r="F381" s="234" t="n"/>
    </row>
    <row r="382">
      <c r="B382" s="273" t="n"/>
      <c r="D382" s="233" t="n"/>
      <c r="E382" s="233" t="n"/>
      <c r="F382" s="234" t="n"/>
    </row>
    <row r="383">
      <c r="B383" s="273" t="n"/>
      <c r="D383" s="233" t="n"/>
      <c r="E383" s="233" t="n"/>
    </row>
    <row r="384">
      <c r="B384" s="273" t="n"/>
      <c r="D384" s="233" t="n"/>
      <c r="E384" s="233" t="n"/>
      <c r="F384" s="234" t="n"/>
    </row>
    <row r="385">
      <c r="B385" s="273" t="n"/>
      <c r="D385" s="233" t="n"/>
      <c r="E385" s="233" t="n"/>
      <c r="F385" s="234" t="n"/>
    </row>
    <row r="386">
      <c r="B386" s="273" t="n"/>
      <c r="D386" s="233" t="n"/>
      <c r="E386" s="233" t="n"/>
      <c r="F386" s="234" t="n"/>
    </row>
    <row r="387">
      <c r="B387" s="235" t="n"/>
      <c r="C387" s="233" t="n"/>
      <c r="D387" s="233" t="n"/>
      <c r="E387" s="233" t="n"/>
      <c r="F387" s="234" t="n"/>
      <c r="G387" s="233" t="n"/>
    </row>
    <row r="388">
      <c r="B388" s="235" t="n"/>
      <c r="C388" s="233" t="n"/>
      <c r="D388" s="233" t="n"/>
      <c r="E388" s="233" t="n"/>
      <c r="F388" s="234" t="n"/>
      <c r="G388" s="233" t="n"/>
    </row>
    <row r="389">
      <c r="B389" s="235" t="n"/>
      <c r="C389" s="233" t="n"/>
      <c r="D389" s="233" t="n"/>
      <c r="E389" s="233" t="n"/>
      <c r="F389" s="234" t="n"/>
      <c r="G389" s="233" t="n"/>
    </row>
    <row r="390">
      <c r="B390" s="235" t="n"/>
      <c r="C390" s="233" t="n"/>
      <c r="D390" s="233" t="n"/>
      <c r="E390" s="233" t="n"/>
      <c r="F390" s="234" t="n"/>
      <c r="G390" s="233" t="n"/>
    </row>
    <row r="391">
      <c r="B391" s="235" t="n"/>
      <c r="C391" s="233" t="n"/>
      <c r="D391" s="233" t="n"/>
      <c r="E391" s="233" t="n"/>
      <c r="F391" s="234" t="n"/>
      <c r="G391" s="233" t="n"/>
    </row>
    <row r="392">
      <c r="B392" s="235" t="n"/>
      <c r="C392" s="233" t="n"/>
      <c r="D392" s="233" t="n"/>
      <c r="E392" s="233" t="n"/>
      <c r="F392" s="234" t="n"/>
      <c r="G392" s="233" t="n"/>
    </row>
    <row r="393">
      <c r="B393" s="235" t="n"/>
      <c r="C393" s="233" t="n"/>
      <c r="D393" s="233" t="n"/>
      <c r="E393" s="233" t="n"/>
      <c r="F393" s="234" t="n"/>
      <c r="G393" s="233" t="n"/>
    </row>
    <row r="394">
      <c r="B394" s="235" t="n"/>
      <c r="C394" s="233" t="n"/>
      <c r="D394" s="233" t="n"/>
      <c r="E394" s="233" t="n"/>
      <c r="F394" s="234" t="n"/>
      <c r="G394" s="233" t="n"/>
    </row>
    <row r="395">
      <c r="B395" s="235" t="n"/>
      <c r="C395" s="233" t="n"/>
      <c r="D395" s="233" t="n"/>
      <c r="E395" s="233" t="n"/>
      <c r="F395" s="234" t="n"/>
      <c r="G395" s="233" t="n"/>
    </row>
    <row r="396">
      <c r="B396" s="235" t="n"/>
      <c r="C396" s="233" t="n"/>
      <c r="D396" s="233" t="n"/>
      <c r="E396" s="233" t="n"/>
      <c r="F396" s="234" t="n"/>
      <c r="G396" s="233" t="n"/>
    </row>
    <row r="397">
      <c r="B397" s="235" t="n"/>
      <c r="C397" s="233" t="n"/>
      <c r="D397" s="233" t="n"/>
      <c r="E397" s="233" t="n"/>
      <c r="F397" s="234" t="n"/>
      <c r="G397" s="233" t="n"/>
    </row>
    <row r="398">
      <c r="B398" s="235" t="n"/>
      <c r="C398" s="233" t="n"/>
      <c r="D398" s="233" t="n"/>
      <c r="E398" s="233" t="n"/>
      <c r="F398" s="234" t="n"/>
      <c r="G398" s="233" t="n"/>
    </row>
    <row r="399">
      <c r="B399" s="235" t="n"/>
      <c r="C399" s="233" t="n"/>
      <c r="D399" s="233" t="n"/>
      <c r="E399" s="233" t="n"/>
      <c r="F399" s="234" t="n"/>
      <c r="G399" s="233" t="n"/>
    </row>
    <row r="400">
      <c r="B400" s="235" t="n"/>
      <c r="C400" s="233" t="n"/>
      <c r="D400" s="233" t="n"/>
      <c r="E400" s="233" t="n"/>
      <c r="F400" s="234" t="n"/>
      <c r="G400" s="233" t="n"/>
    </row>
    <row r="401">
      <c r="B401" s="235" t="n"/>
      <c r="C401" s="233" t="n"/>
      <c r="D401" s="233" t="n"/>
      <c r="E401" s="233" t="n"/>
      <c r="F401" s="234" t="n"/>
      <c r="G401" s="233" t="n"/>
    </row>
    <row r="402">
      <c r="B402" s="235" t="n"/>
      <c r="C402" s="233" t="n"/>
      <c r="D402" s="233" t="n"/>
      <c r="E402" s="233" t="n"/>
      <c r="F402" s="234" t="n"/>
      <c r="G402" s="233" t="n"/>
    </row>
    <row r="403">
      <c r="B403" s="235" t="n"/>
      <c r="C403" s="233" t="n"/>
      <c r="D403" s="233" t="n"/>
      <c r="E403" s="233" t="n"/>
      <c r="F403" s="234" t="n"/>
      <c r="G403" s="233" t="n"/>
    </row>
    <row r="404">
      <c r="B404" s="235" t="n"/>
      <c r="C404" s="233" t="n"/>
      <c r="D404" s="233" t="n"/>
      <c r="E404" s="233" t="n"/>
      <c r="F404" s="234" t="n"/>
      <c r="G404" s="233" t="n"/>
    </row>
    <row r="405">
      <c r="B405" s="235" t="n"/>
      <c r="C405" s="233" t="n"/>
      <c r="D405" s="233" t="n"/>
      <c r="E405" s="233" t="n"/>
      <c r="F405" s="234" t="n"/>
      <c r="G405" s="233" t="n"/>
    </row>
    <row r="406">
      <c r="B406" s="235" t="n"/>
      <c r="C406" s="233" t="n"/>
      <c r="D406" s="233" t="n"/>
      <c r="E406" s="233" t="n"/>
      <c r="F406" s="234" t="n"/>
      <c r="G406" s="233" t="n"/>
    </row>
    <row r="407">
      <c r="B407" s="235" t="n"/>
      <c r="C407" s="233" t="n"/>
      <c r="D407" s="233" t="n"/>
      <c r="E407" s="233" t="n"/>
      <c r="F407" s="234" t="n"/>
      <c r="G407" s="233" t="n"/>
    </row>
    <row r="408">
      <c r="B408" s="235" t="n"/>
      <c r="C408" s="233" t="n"/>
      <c r="D408" s="233" t="n"/>
      <c r="E408" s="233" t="n"/>
      <c r="F408" s="234" t="n"/>
      <c r="G408" s="233" t="n"/>
    </row>
    <row r="409">
      <c r="B409" s="235" t="n"/>
      <c r="C409" s="233" t="n"/>
      <c r="D409" s="233" t="n"/>
      <c r="E409" s="233" t="n"/>
      <c r="F409" s="234" t="n"/>
      <c r="G409" s="233" t="n"/>
    </row>
    <row r="410">
      <c r="B410" s="235" t="n"/>
      <c r="C410" s="233" t="n"/>
      <c r="D410" s="233" t="n"/>
      <c r="E410" s="233" t="n"/>
      <c r="F410" s="234" t="n"/>
      <c r="G410" s="233" t="n"/>
    </row>
    <row r="411">
      <c r="B411" s="235" t="n"/>
      <c r="C411" s="233" t="n"/>
      <c r="D411" s="233" t="n"/>
      <c r="E411" s="233" t="n"/>
      <c r="F411" s="234" t="n"/>
      <c r="G411" s="233" t="n"/>
    </row>
    <row r="412">
      <c r="B412" s="235" t="n"/>
      <c r="C412" s="233" t="n"/>
      <c r="D412" s="233" t="n"/>
      <c r="E412" s="233" t="n"/>
      <c r="F412" s="234" t="n"/>
      <c r="G412" s="233" t="n"/>
    </row>
    <row r="413">
      <c r="B413" s="235" t="n"/>
      <c r="C413" s="233" t="n"/>
      <c r="D413" s="233" t="n"/>
      <c r="E413" s="233" t="n"/>
      <c r="F413" s="234" t="n"/>
      <c r="G413" s="233" t="n"/>
    </row>
    <row r="414">
      <c r="B414" s="235" t="n"/>
      <c r="C414" s="233" t="n"/>
      <c r="D414" s="233" t="n"/>
      <c r="E414" s="233" t="n"/>
      <c r="F414" s="234" t="n"/>
      <c r="G414" s="233" t="n"/>
    </row>
    <row r="415">
      <c r="B415" s="235" t="n"/>
      <c r="C415" s="233" t="n"/>
      <c r="D415" s="233" t="n"/>
      <c r="E415" s="233" t="n"/>
      <c r="F415" s="234" t="n"/>
      <c r="G415" s="233" t="n"/>
    </row>
    <row r="416">
      <c r="B416" s="235" t="n"/>
      <c r="C416" s="233" t="n"/>
      <c r="D416" s="233" t="n"/>
      <c r="E416" s="233" t="n"/>
      <c r="F416" s="234" t="n"/>
      <c r="G416" s="233" t="n"/>
    </row>
    <row r="417">
      <c r="B417" s="235" t="n"/>
      <c r="C417" s="233" t="n"/>
      <c r="D417" s="233" t="n"/>
      <c r="E417" s="233" t="n"/>
      <c r="F417" s="234" t="n"/>
      <c r="G417" s="233" t="n"/>
    </row>
    <row r="418">
      <c r="B418" s="235" t="n"/>
      <c r="C418" s="233" t="n"/>
      <c r="D418" s="233" t="n"/>
      <c r="E418" s="233" t="n"/>
      <c r="F418" s="234" t="n"/>
      <c r="G418" s="233" t="n"/>
    </row>
    <row r="419">
      <c r="B419" s="235" t="n"/>
      <c r="C419" s="233" t="n"/>
      <c r="D419" s="233" t="n"/>
      <c r="E419" s="233" t="n"/>
      <c r="F419" s="234" t="n"/>
      <c r="G419" s="233" t="n"/>
    </row>
    <row r="420">
      <c r="B420" s="235" t="n"/>
      <c r="C420" s="233" t="n"/>
      <c r="D420" s="233" t="n"/>
      <c r="E420" s="233" t="n"/>
      <c r="F420" s="234" t="n"/>
      <c r="G420" s="233" t="n"/>
    </row>
    <row r="421">
      <c r="B421" s="235" t="n"/>
      <c r="C421" s="233" t="n"/>
      <c r="D421" s="233" t="n"/>
      <c r="E421" s="233" t="n"/>
      <c r="F421" s="234" t="n"/>
      <c r="G421" s="233" t="n"/>
    </row>
    <row r="422">
      <c r="B422" s="235" t="n"/>
      <c r="C422" s="233" t="n"/>
      <c r="D422" s="233" t="n"/>
      <c r="E422" s="233" t="n"/>
      <c r="F422" s="234" t="n"/>
      <c r="G422" s="233" t="n"/>
    </row>
    <row r="423">
      <c r="B423" s="235" t="n"/>
      <c r="C423" s="233" t="n"/>
      <c r="D423" s="233" t="n"/>
      <c r="E423" s="233" t="n"/>
      <c r="F423" s="234" t="n"/>
      <c r="G423" s="233" t="n"/>
    </row>
    <row r="424">
      <c r="B424" s="235" t="n"/>
      <c r="C424" s="233" t="n"/>
      <c r="D424" s="233" t="n"/>
      <c r="E424" s="233" t="n"/>
      <c r="F424" s="234" t="n"/>
      <c r="G424" s="233" t="n"/>
    </row>
    <row r="425">
      <c r="B425" s="235" t="n"/>
      <c r="C425" s="233" t="n"/>
      <c r="D425" s="233" t="n"/>
      <c r="E425" s="233" t="n"/>
      <c r="F425" s="234" t="n"/>
      <c r="G425" s="233" t="n"/>
    </row>
    <row r="426">
      <c r="B426" s="235" t="n"/>
      <c r="C426" s="233" t="n"/>
      <c r="D426" s="233" t="n"/>
      <c r="E426" s="233" t="n"/>
      <c r="F426" s="234" t="n"/>
      <c r="G426" s="233" t="n"/>
    </row>
    <row r="427">
      <c r="B427" s="235" t="n"/>
      <c r="C427" s="233" t="n"/>
      <c r="D427" s="233" t="n"/>
      <c r="E427" s="233" t="n"/>
      <c r="F427" s="234" t="n"/>
      <c r="G427" s="233" t="n"/>
    </row>
    <row r="428">
      <c r="B428" s="235" t="n"/>
      <c r="C428" s="233" t="n"/>
      <c r="D428" s="233" t="n"/>
      <c r="E428" s="233" t="n"/>
      <c r="F428" s="234" t="n"/>
      <c r="G428" s="233" t="n"/>
    </row>
    <row r="429">
      <c r="B429" s="235" t="n"/>
      <c r="C429" s="233" t="n"/>
      <c r="D429" s="233" t="n"/>
      <c r="E429" s="233" t="n"/>
      <c r="F429" s="234" t="n"/>
      <c r="G429" s="233" t="n"/>
    </row>
    <row r="430">
      <c r="B430" s="235" t="n"/>
      <c r="C430" s="233" t="n"/>
      <c r="D430" s="233" t="n"/>
      <c r="E430" s="233" t="n"/>
      <c r="F430" s="234" t="n"/>
      <c r="G430" s="233" t="n"/>
    </row>
    <row r="431">
      <c r="B431" s="235" t="n"/>
      <c r="C431" s="233" t="n"/>
      <c r="D431" s="233" t="n"/>
      <c r="E431" s="233" t="n"/>
      <c r="F431" s="234" t="n"/>
      <c r="G431" s="233" t="n"/>
    </row>
    <row r="432">
      <c r="B432" s="235" t="n"/>
      <c r="C432" s="233" t="n"/>
      <c r="D432" s="233" t="n"/>
      <c r="E432" s="233" t="n"/>
      <c r="F432" s="234" t="n"/>
      <c r="G432" s="233" t="n"/>
    </row>
    <row r="433">
      <c r="B433" s="235" t="n"/>
      <c r="C433" s="233" t="n"/>
      <c r="D433" s="233" t="n"/>
      <c r="E433" s="233" t="n"/>
      <c r="F433" s="234" t="n"/>
      <c r="G433" s="233" t="n"/>
    </row>
    <row r="434">
      <c r="B434" s="235" t="n"/>
      <c r="C434" s="233" t="n"/>
      <c r="D434" s="233" t="n"/>
      <c r="E434" s="233" t="n"/>
      <c r="F434" s="234" t="n"/>
      <c r="G434" s="233" t="n"/>
    </row>
    <row r="435">
      <c r="B435" s="235" t="n"/>
      <c r="C435" s="233" t="n"/>
      <c r="D435" s="233" t="n"/>
      <c r="E435" s="233" t="n"/>
      <c r="F435" s="234" t="n"/>
      <c r="G435" s="233" t="n"/>
    </row>
    <row r="436">
      <c r="B436" s="235" t="n"/>
      <c r="C436" s="233" t="n"/>
      <c r="D436" s="233" t="n"/>
      <c r="E436" s="233" t="n"/>
      <c r="F436" s="234" t="n"/>
      <c r="G436" s="233" t="n"/>
    </row>
    <row r="437">
      <c r="B437" s="235" t="n"/>
      <c r="C437" s="233" t="n"/>
      <c r="D437" s="233" t="n"/>
      <c r="E437" s="233" t="n"/>
      <c r="F437" s="234" t="n"/>
      <c r="G437" s="233" t="n"/>
    </row>
    <row r="438">
      <c r="B438" s="235" t="n"/>
      <c r="C438" s="233" t="n"/>
      <c r="D438" s="233" t="n"/>
      <c r="E438" s="233" t="n"/>
      <c r="F438" s="234" t="n"/>
      <c r="G438" s="233" t="n"/>
    </row>
    <row r="439">
      <c r="B439" s="235" t="n"/>
      <c r="C439" s="233" t="n"/>
      <c r="D439" s="233" t="n"/>
      <c r="E439" s="233" t="n"/>
      <c r="F439" s="234" t="n"/>
      <c r="G439" s="233" t="n"/>
    </row>
    <row r="440">
      <c r="B440" s="235" t="n"/>
      <c r="C440" s="233" t="n"/>
      <c r="D440" s="233" t="n"/>
      <c r="E440" s="233" t="n"/>
      <c r="F440" s="234" t="n"/>
      <c r="G440" s="233" t="n"/>
    </row>
    <row r="441">
      <c r="B441" s="235" t="n"/>
      <c r="C441" s="233" t="n"/>
      <c r="D441" s="233" t="n"/>
      <c r="E441" s="233" t="n"/>
      <c r="F441" s="234" t="n"/>
      <c r="G441" s="233" t="n"/>
    </row>
    <row r="442">
      <c r="B442" s="235" t="n"/>
      <c r="C442" s="233" t="n"/>
      <c r="D442" s="233" t="n"/>
      <c r="E442" s="233" t="n"/>
      <c r="F442" s="234" t="n"/>
      <c r="G442" s="233" t="n"/>
    </row>
    <row r="443">
      <c r="B443" s="235" t="n"/>
      <c r="C443" s="233" t="n"/>
      <c r="D443" s="233" t="n"/>
      <c r="E443" s="233" t="n"/>
      <c r="F443" s="234" t="n"/>
      <c r="G443" s="233" t="n"/>
    </row>
    <row r="444">
      <c r="B444" s="235" t="n"/>
      <c r="C444" s="233" t="n"/>
      <c r="D444" s="233" t="n"/>
      <c r="E444" s="233" t="n"/>
      <c r="F444" s="234" t="n"/>
      <c r="G444" s="233" t="n"/>
    </row>
    <row r="445">
      <c r="B445" s="235" t="n"/>
      <c r="C445" s="233" t="n"/>
      <c r="D445" s="233" t="n"/>
      <c r="E445" s="233" t="n"/>
      <c r="F445" s="234" t="n"/>
      <c r="G445" s="233" t="n"/>
    </row>
    <row r="446">
      <c r="B446" s="235" t="n"/>
      <c r="C446" s="233" t="n"/>
      <c r="D446" s="233" t="n"/>
      <c r="E446" s="233" t="n"/>
      <c r="F446" s="234" t="n"/>
      <c r="G446" s="233" t="n"/>
    </row>
    <row r="447">
      <c r="B447" s="235" t="n"/>
      <c r="C447" s="233" t="n"/>
      <c r="D447" s="233" t="n"/>
      <c r="E447" s="233" t="n"/>
      <c r="F447" s="234" t="n"/>
      <c r="G447" s="233" t="n"/>
    </row>
    <row r="448">
      <c r="B448" s="235" t="n"/>
      <c r="C448" s="233" t="n"/>
      <c r="D448" s="233" t="n"/>
      <c r="E448" s="233" t="n"/>
      <c r="F448" s="234" t="n"/>
      <c r="G448" s="233" t="n"/>
    </row>
    <row r="449">
      <c r="B449" s="235" t="n"/>
      <c r="C449" s="233" t="n"/>
      <c r="D449" s="233" t="n"/>
      <c r="E449" s="233" t="n"/>
      <c r="F449" s="234" t="n"/>
      <c r="G449" s="233" t="n"/>
    </row>
    <row r="450">
      <c r="B450" s="235" t="n"/>
      <c r="C450" s="233" t="n"/>
      <c r="D450" s="233" t="n"/>
      <c r="E450" s="233" t="n"/>
      <c r="F450" s="234" t="n"/>
      <c r="G450" s="233" t="n"/>
    </row>
    <row r="451">
      <c r="B451" s="235" t="n"/>
      <c r="C451" s="233" t="n"/>
      <c r="D451" s="233" t="n"/>
      <c r="E451" s="233" t="n"/>
      <c r="F451" s="234" t="n"/>
      <c r="G451" s="233" t="n"/>
    </row>
    <row r="452">
      <c r="B452" s="235" t="n"/>
      <c r="C452" s="233" t="n"/>
      <c r="D452" s="233" t="n"/>
      <c r="E452" s="233" t="n"/>
      <c r="F452" s="234" t="n"/>
      <c r="G452" s="233" t="n"/>
    </row>
    <row r="453">
      <c r="B453" s="235" t="n"/>
      <c r="C453" s="233" t="n"/>
      <c r="D453" s="233" t="n"/>
      <c r="E453" s="233" t="n"/>
      <c r="F453" s="234" t="n"/>
      <c r="G453" s="233" t="n"/>
    </row>
    <row r="454">
      <c r="B454" s="235" t="n"/>
      <c r="C454" s="233" t="n"/>
      <c r="D454" s="233" t="n"/>
      <c r="E454" s="233" t="n"/>
      <c r="F454" s="234" t="n"/>
      <c r="G454" s="233" t="n"/>
    </row>
    <row r="455">
      <c r="B455" s="235" t="n"/>
      <c r="C455" s="233" t="n"/>
      <c r="D455" s="233" t="n"/>
      <c r="E455" s="233" t="n"/>
      <c r="F455" s="234" t="n"/>
      <c r="G455" s="233" t="n"/>
    </row>
    <row r="456">
      <c r="B456" s="235" t="n"/>
      <c r="C456" s="233" t="n"/>
      <c r="D456" s="233" t="n"/>
      <c r="E456" s="233" t="n"/>
      <c r="F456" s="234" t="n"/>
      <c r="G456" s="233" t="n"/>
    </row>
    <row r="457">
      <c r="B457" s="235" t="n"/>
      <c r="C457" s="233" t="n"/>
      <c r="D457" s="233" t="n"/>
      <c r="E457" s="233" t="n"/>
      <c r="F457" s="234" t="n"/>
      <c r="G457" s="233" t="n"/>
    </row>
    <row r="458">
      <c r="B458" s="235" t="n"/>
      <c r="C458" s="233" t="n"/>
      <c r="D458" s="233" t="n"/>
      <c r="E458" s="233" t="n"/>
      <c r="F458" s="234" t="n"/>
      <c r="G458" s="233" t="n"/>
    </row>
    <row r="459">
      <c r="B459" s="235" t="n"/>
      <c r="C459" s="233" t="n"/>
      <c r="D459" s="233" t="n"/>
      <c r="E459" s="233" t="n"/>
      <c r="F459" s="234" t="n"/>
      <c r="G459" s="233" t="n"/>
    </row>
    <row r="460">
      <c r="B460" s="235" t="n"/>
      <c r="C460" s="233" t="n"/>
      <c r="D460" s="233" t="n"/>
      <c r="E460" s="233" t="n"/>
      <c r="F460" s="234" t="n"/>
      <c r="G460" s="233" t="n"/>
    </row>
    <row r="461">
      <c r="B461" s="235" t="n"/>
      <c r="C461" s="233" t="n"/>
      <c r="D461" s="233" t="n"/>
      <c r="E461" s="233" t="n"/>
      <c r="F461" s="234" t="n"/>
      <c r="G461" s="233" t="n"/>
    </row>
    <row r="462">
      <c r="B462" s="235" t="n"/>
      <c r="C462" s="233" t="n"/>
      <c r="D462" s="233" t="n"/>
      <c r="E462" s="233" t="n"/>
      <c r="F462" s="234" t="n"/>
      <c r="G462" s="233" t="n"/>
    </row>
    <row r="463">
      <c r="B463" s="235" t="n"/>
      <c r="C463" s="233" t="n"/>
      <c r="D463" s="233" t="n"/>
      <c r="E463" s="233" t="n"/>
      <c r="F463" s="234" t="n"/>
      <c r="G463" s="233" t="n"/>
    </row>
    <row r="464">
      <c r="B464" s="235" t="n"/>
      <c r="C464" s="233" t="n"/>
      <c r="D464" s="233" t="n"/>
      <c r="E464" s="233" t="n"/>
      <c r="F464" s="234" t="n"/>
      <c r="G464" s="233" t="n"/>
    </row>
    <row r="465">
      <c r="B465" s="235" t="n"/>
      <c r="C465" s="233" t="n"/>
      <c r="D465" s="233" t="n"/>
      <c r="E465" s="233" t="n"/>
      <c r="F465" s="234" t="n"/>
      <c r="G465" s="233" t="n"/>
    </row>
    <row r="466">
      <c r="B466" s="235" t="n"/>
      <c r="C466" s="233" t="n"/>
      <c r="D466" s="233" t="n"/>
      <c r="E466" s="233" t="n"/>
      <c r="F466" s="234" t="n"/>
      <c r="G466" s="233" t="n"/>
    </row>
    <row r="467">
      <c r="B467" s="235" t="n"/>
      <c r="C467" s="233" t="n"/>
      <c r="D467" s="233" t="n"/>
      <c r="E467" s="233" t="n"/>
      <c r="F467" s="234" t="n"/>
      <c r="G467" s="233" t="n"/>
    </row>
    <row r="468">
      <c r="B468" s="235" t="n"/>
      <c r="C468" s="233" t="n"/>
      <c r="D468" s="233" t="n"/>
      <c r="E468" s="233" t="n"/>
      <c r="F468" s="234" t="n"/>
      <c r="G468" s="233" t="n"/>
    </row>
    <row r="469">
      <c r="B469" s="235" t="n"/>
      <c r="C469" s="233" t="n"/>
      <c r="D469" s="233" t="n"/>
      <c r="E469" s="233" t="n"/>
      <c r="F469" s="234" t="n"/>
      <c r="G469" s="233" t="n"/>
    </row>
    <row r="470">
      <c r="B470" s="235" t="n"/>
      <c r="C470" s="233" t="n"/>
      <c r="D470" s="233" t="n"/>
      <c r="E470" s="233" t="n"/>
      <c r="F470" s="234" t="n"/>
      <c r="G470" s="233" t="n"/>
    </row>
    <row r="471">
      <c r="B471" s="235" t="n"/>
      <c r="C471" s="233" t="n"/>
      <c r="D471" s="233" t="n"/>
      <c r="E471" s="233" t="n"/>
      <c r="F471" s="234" t="n"/>
      <c r="G471" s="233" t="n"/>
    </row>
    <row r="472">
      <c r="B472" s="235" t="n"/>
      <c r="C472" s="233" t="n"/>
      <c r="D472" s="233" t="n"/>
      <c r="E472" s="233" t="n"/>
      <c r="F472" s="234" t="n"/>
      <c r="G472" s="233" t="n"/>
    </row>
    <row r="473">
      <c r="B473" s="235" t="n"/>
      <c r="C473" s="233" t="n"/>
      <c r="D473" s="233" t="n"/>
      <c r="E473" s="233" t="n"/>
      <c r="F473" s="234" t="n"/>
      <c r="G473" s="233" t="n"/>
    </row>
    <row r="474">
      <c r="B474" s="235" t="n"/>
      <c r="C474" s="233" t="n"/>
      <c r="D474" s="233" t="n"/>
      <c r="E474" s="233" t="n"/>
      <c r="F474" s="234" t="n"/>
      <c r="G474" s="233" t="n"/>
    </row>
    <row r="475">
      <c r="B475" s="235" t="n"/>
      <c r="C475" s="233" t="n"/>
      <c r="D475" s="233" t="n"/>
      <c r="E475" s="233" t="n"/>
      <c r="F475" s="234" t="n"/>
      <c r="G475" s="233" t="n"/>
    </row>
    <row r="476">
      <c r="B476" s="235" t="n"/>
      <c r="C476" s="233" t="n"/>
      <c r="D476" s="233" t="n"/>
      <c r="E476" s="233" t="n"/>
      <c r="F476" s="234" t="n"/>
      <c r="G476" s="233" t="n"/>
    </row>
    <row r="477">
      <c r="B477" s="235" t="n"/>
      <c r="C477" s="233" t="n"/>
      <c r="D477" s="233" t="n"/>
      <c r="E477" s="233" t="n"/>
      <c r="F477" s="234" t="n"/>
      <c r="G477" s="233" t="n"/>
    </row>
    <row r="478">
      <c r="B478" s="235" t="n"/>
      <c r="C478" s="233" t="n"/>
      <c r="D478" s="233" t="n"/>
      <c r="E478" s="233" t="n"/>
      <c r="F478" s="234" t="n"/>
      <c r="G478" s="233" t="n"/>
    </row>
    <row r="479">
      <c r="B479" s="235" t="n"/>
      <c r="C479" s="233" t="n"/>
      <c r="D479" s="233" t="n"/>
      <c r="E479" s="233" t="n"/>
      <c r="F479" s="234" t="n"/>
      <c r="G479" s="233" t="n"/>
    </row>
    <row r="480">
      <c r="B480" s="235" t="n"/>
      <c r="C480" s="233" t="n"/>
      <c r="D480" s="233" t="n"/>
      <c r="E480" s="233" t="n"/>
      <c r="F480" s="234" t="n"/>
      <c r="G480" s="233" t="n"/>
    </row>
    <row r="481">
      <c r="B481" s="235" t="n"/>
      <c r="C481" s="233" t="n"/>
      <c r="D481" s="233" t="n"/>
      <c r="E481" s="233" t="n"/>
      <c r="F481" s="234" t="n"/>
      <c r="G481" s="233" t="n"/>
    </row>
    <row r="482">
      <c r="B482" s="235" t="n"/>
      <c r="C482" s="233" t="n"/>
      <c r="D482" s="233" t="n"/>
      <c r="E482" s="233" t="n"/>
      <c r="F482" s="234" t="n"/>
      <c r="G482" s="233" t="n"/>
    </row>
    <row r="483">
      <c r="B483" s="235" t="n"/>
      <c r="C483" s="233" t="n"/>
      <c r="D483" s="233" t="n"/>
      <c r="E483" s="233" t="n"/>
      <c r="F483" s="234" t="n"/>
      <c r="G483" s="233" t="n"/>
    </row>
    <row r="484">
      <c r="B484" s="235" t="n"/>
      <c r="C484" s="233" t="n"/>
      <c r="D484" s="233" t="n"/>
      <c r="E484" s="233" t="n"/>
      <c r="F484" s="234" t="n"/>
      <c r="G484" s="233" t="n"/>
    </row>
    <row r="485">
      <c r="B485" s="235" t="n"/>
      <c r="C485" s="233" t="n"/>
      <c r="D485" s="233" t="n"/>
      <c r="E485" s="233" t="n"/>
      <c r="F485" s="234" t="n"/>
      <c r="G485" s="233" t="n"/>
    </row>
    <row r="486">
      <c r="B486" s="235" t="n"/>
      <c r="C486" s="233" t="n"/>
      <c r="D486" s="233" t="n"/>
      <c r="E486" s="233" t="n"/>
      <c r="F486" s="234" t="n"/>
      <c r="G486" s="233" t="n"/>
    </row>
    <row r="487">
      <c r="B487" s="235" t="n"/>
      <c r="C487" s="233" t="n"/>
      <c r="D487" s="233" t="n"/>
      <c r="E487" s="233" t="n"/>
      <c r="F487" s="234" t="n"/>
      <c r="G487" s="233" t="n"/>
    </row>
    <row r="488">
      <c r="B488" s="235" t="n"/>
      <c r="C488" s="233" t="n"/>
      <c r="D488" s="233" t="n"/>
      <c r="E488" s="233" t="n"/>
      <c r="F488" s="234" t="n"/>
      <c r="G488" s="233" t="n"/>
    </row>
    <row r="489">
      <c r="B489" s="235" t="n"/>
      <c r="C489" s="233" t="n"/>
      <c r="D489" s="233" t="n"/>
      <c r="E489" s="233" t="n"/>
      <c r="F489" s="234" t="n"/>
      <c r="G489" s="233" t="n"/>
    </row>
    <row r="490">
      <c r="B490" s="235" t="n"/>
      <c r="C490" s="233" t="n"/>
      <c r="D490" s="233" t="n"/>
      <c r="E490" s="233" t="n"/>
      <c r="F490" s="234" t="n"/>
      <c r="G490" s="233" t="n"/>
    </row>
    <row r="491">
      <c r="B491" s="235" t="n"/>
      <c r="C491" s="233" t="n"/>
      <c r="D491" s="233" t="n"/>
      <c r="E491" s="233" t="n"/>
      <c r="F491" s="234" t="n"/>
      <c r="G491" s="233" t="n"/>
    </row>
    <row r="492">
      <c r="B492" s="235" t="n"/>
      <c r="C492" s="233" t="n"/>
      <c r="D492" s="233" t="n"/>
      <c r="E492" s="233" t="n"/>
      <c r="F492" s="234" t="n"/>
      <c r="G492" s="233" t="n"/>
    </row>
    <row r="493">
      <c r="B493" s="235" t="n"/>
      <c r="C493" s="233" t="n"/>
      <c r="D493" s="233" t="n"/>
      <c r="E493" s="233" t="n"/>
      <c r="F493" s="234" t="n"/>
      <c r="G493" s="233" t="n"/>
    </row>
    <row r="494">
      <c r="B494" s="235" t="n"/>
      <c r="C494" s="233" t="n"/>
      <c r="D494" s="233" t="n"/>
      <c r="E494" s="233" t="n"/>
      <c r="F494" s="234" t="n"/>
      <c r="G494" s="233" t="n"/>
    </row>
    <row r="495">
      <c r="B495" s="235" t="n"/>
      <c r="C495" s="233" t="n"/>
      <c r="D495" s="233" t="n"/>
      <c r="E495" s="233" t="n"/>
      <c r="F495" s="234" t="n"/>
      <c r="G495" s="233" t="n"/>
    </row>
    <row r="496">
      <c r="B496" s="235" t="n"/>
      <c r="C496" s="233" t="n"/>
      <c r="D496" s="233" t="n"/>
      <c r="E496" s="233" t="n"/>
      <c r="F496" s="234" t="n"/>
      <c r="G496" s="233" t="n"/>
    </row>
    <row r="497">
      <c r="B497" s="235" t="n"/>
      <c r="C497" s="233" t="n"/>
      <c r="D497" s="233" t="n"/>
      <c r="E497" s="233" t="n"/>
      <c r="F497" s="234" t="n"/>
      <c r="G497" s="233" t="n"/>
    </row>
    <row r="498">
      <c r="B498" s="235" t="n"/>
      <c r="C498" s="233" t="n"/>
      <c r="D498" s="233" t="n"/>
      <c r="E498" s="233" t="n"/>
      <c r="F498" s="234" t="n"/>
      <c r="G498" s="233" t="n"/>
    </row>
    <row r="499">
      <c r="B499" s="235" t="n"/>
      <c r="C499" s="233" t="n"/>
      <c r="D499" s="233" t="n"/>
      <c r="E499" s="233" t="n"/>
      <c r="F499" s="233" t="n"/>
      <c r="G499" s="233" t="n"/>
    </row>
    <row r="500">
      <c r="B500" s="235" t="n"/>
      <c r="C500" s="233" t="n"/>
      <c r="D500" s="233" t="n"/>
      <c r="E500" s="233" t="n"/>
      <c r="F500" s="233" t="n"/>
      <c r="G500" s="233" t="n"/>
    </row>
    <row r="501">
      <c r="B501" s="235" t="n"/>
      <c r="C501" s="233" t="n"/>
      <c r="D501" s="233" t="n"/>
      <c r="E501" s="233" t="n"/>
      <c r="F501" s="233" t="n"/>
      <c r="G501" s="233" t="n"/>
    </row>
    <row r="502">
      <c r="B502" s="235" t="n"/>
      <c r="C502" s="233" t="n"/>
      <c r="D502" s="233" t="n"/>
      <c r="E502" s="233" t="n"/>
      <c r="F502" s="233" t="n"/>
      <c r="G502" s="233" t="n"/>
    </row>
    <row r="503">
      <c r="B503" s="235" t="n"/>
      <c r="C503" s="233" t="n"/>
      <c r="D503" s="233" t="n"/>
      <c r="E503" s="233" t="n"/>
      <c r="F503" s="233" t="n"/>
      <c r="G503" s="233" t="n"/>
    </row>
    <row r="504">
      <c r="B504" s="235" t="n"/>
      <c r="C504" s="233" t="n"/>
      <c r="D504" s="233" t="n"/>
      <c r="E504" s="233" t="n"/>
      <c r="F504" s="233" t="n"/>
      <c r="G504" s="233" t="n"/>
    </row>
    <row r="505">
      <c r="B505" s="235" t="n"/>
      <c r="C505" s="233" t="n"/>
      <c r="D505" s="233" t="n"/>
      <c r="E505" s="233" t="n"/>
      <c r="F505" s="233" t="n"/>
      <c r="G505" s="233" t="n"/>
    </row>
    <row r="506">
      <c r="B506" s="235" t="n"/>
      <c r="C506" s="233" t="n"/>
      <c r="D506" s="233" t="n"/>
      <c r="E506" s="233" t="n"/>
      <c r="F506" s="233" t="n"/>
      <c r="G506" s="233" t="n"/>
    </row>
    <row r="507">
      <c r="B507" s="235" t="n"/>
      <c r="C507" s="233" t="n"/>
      <c r="D507" s="233" t="n"/>
      <c r="E507" s="233" t="n"/>
      <c r="F507" s="233" t="n"/>
      <c r="G507" s="233" t="n"/>
    </row>
    <row r="508">
      <c r="B508" s="235" t="n"/>
      <c r="C508" s="233" t="n"/>
      <c r="D508" s="233" t="n"/>
      <c r="E508" s="233" t="n"/>
      <c r="F508" s="233" t="n"/>
      <c r="G508" s="233" t="n"/>
    </row>
    <row r="509">
      <c r="B509" s="235" t="n"/>
      <c r="C509" s="233" t="n"/>
      <c r="D509" s="233" t="n"/>
      <c r="E509" s="233" t="n"/>
      <c r="F509" s="233" t="n"/>
      <c r="G509" s="233" t="n"/>
    </row>
    <row r="510">
      <c r="B510" s="235" t="n"/>
      <c r="C510" s="233" t="n"/>
      <c r="D510" s="233" t="n"/>
      <c r="E510" s="233" t="n"/>
      <c r="F510" s="233" t="n"/>
      <c r="G510" s="233" t="n"/>
    </row>
    <row r="511">
      <c r="B511" s="235" t="n"/>
      <c r="C511" s="233" t="n"/>
      <c r="D511" s="233" t="n"/>
      <c r="E511" s="233" t="n"/>
      <c r="F511" s="233" t="n"/>
      <c r="G511" s="233" t="n"/>
    </row>
    <row r="512">
      <c r="B512" s="235" t="n"/>
      <c r="C512" s="233" t="n"/>
      <c r="D512" s="233" t="n"/>
      <c r="E512" s="233" t="n"/>
      <c r="F512" s="233" t="n"/>
      <c r="G512" s="233" t="n"/>
    </row>
    <row r="513">
      <c r="B513" s="235" t="n"/>
      <c r="C513" s="233" t="n"/>
      <c r="D513" s="233" t="n"/>
      <c r="E513" s="233" t="n"/>
      <c r="F513" s="233" t="n"/>
      <c r="G513" s="233" t="n"/>
    </row>
    <row r="514">
      <c r="B514" s="235" t="n"/>
      <c r="C514" s="233" t="n"/>
      <c r="D514" s="233" t="n"/>
      <c r="E514" s="233" t="n"/>
      <c r="F514" s="233" t="n"/>
      <c r="G514" s="233" t="n"/>
    </row>
    <row r="515">
      <c r="B515" s="235" t="n"/>
      <c r="C515" s="233" t="n"/>
      <c r="D515" s="233" t="n"/>
      <c r="E515" s="233" t="n"/>
      <c r="F515" s="234" t="n"/>
      <c r="G515" s="233" t="n"/>
    </row>
    <row r="516">
      <c r="B516" s="235" t="n"/>
      <c r="C516" s="233" t="n"/>
      <c r="D516" s="233" t="n"/>
      <c r="E516" s="233" t="n"/>
      <c r="F516" s="234" t="n"/>
      <c r="G516" s="233" t="n"/>
    </row>
    <row r="517">
      <c r="B517" s="235" t="n"/>
      <c r="C517" s="233" t="n"/>
      <c r="D517" s="233" t="n"/>
      <c r="E517" s="233" t="n"/>
      <c r="F517" s="234" t="n"/>
      <c r="G517" s="233" t="n"/>
    </row>
    <row r="518">
      <c r="B518" s="235" t="n"/>
      <c r="C518" s="233" t="n"/>
      <c r="D518" s="233" t="n"/>
      <c r="E518" s="233" t="n"/>
      <c r="F518" s="234" t="n"/>
      <c r="G518" s="233" t="n"/>
    </row>
    <row r="519">
      <c r="B519" s="235" t="n"/>
      <c r="C519" s="233" t="n"/>
      <c r="D519" s="233" t="n"/>
      <c r="E519" s="233" t="n"/>
      <c r="F519" s="234" t="n"/>
      <c r="G519" s="233" t="n"/>
    </row>
    <row r="520">
      <c r="B520" s="235" t="n"/>
      <c r="C520" s="233" t="n"/>
      <c r="D520" s="233" t="n"/>
      <c r="E520" s="233" t="n"/>
      <c r="F520" s="234" t="n"/>
      <c r="G520" s="233" t="n"/>
    </row>
    <row r="521">
      <c r="B521" s="235" t="n"/>
      <c r="C521" s="233" t="n"/>
      <c r="D521" s="233" t="n"/>
      <c r="E521" s="233" t="n"/>
      <c r="F521" s="234" t="n"/>
      <c r="G521" s="233" t="n"/>
    </row>
    <row r="522">
      <c r="B522" s="235" t="n"/>
      <c r="C522" s="233" t="n"/>
      <c r="D522" s="233" t="n"/>
      <c r="E522" s="233" t="n"/>
      <c r="F522" s="234" t="n"/>
      <c r="G522" s="233" t="n"/>
    </row>
    <row r="523">
      <c r="B523" s="235" t="n"/>
      <c r="C523" s="233" t="n"/>
      <c r="D523" s="233" t="n"/>
      <c r="E523" s="233" t="n"/>
      <c r="F523" s="234" t="n"/>
      <c r="G523" s="233" t="n"/>
    </row>
    <row r="524">
      <c r="B524" s="235" t="n"/>
      <c r="C524" s="233" t="n"/>
      <c r="D524" s="233" t="n"/>
      <c r="E524" s="233" t="n"/>
      <c r="F524" s="234" t="n"/>
      <c r="G524" s="233" t="n"/>
    </row>
    <row r="525">
      <c r="B525" s="235" t="n"/>
      <c r="C525" s="233" t="n"/>
      <c r="D525" s="233" t="n"/>
      <c r="E525" s="233" t="n"/>
      <c r="F525" s="234" t="n"/>
      <c r="G525" s="233" t="n"/>
    </row>
    <row r="526">
      <c r="B526" s="235" t="n"/>
      <c r="C526" s="233" t="n"/>
      <c r="D526" s="233" t="n"/>
      <c r="E526" s="233" t="n"/>
      <c r="F526" s="234" t="n"/>
      <c r="G526" s="233" t="n"/>
    </row>
    <row r="527">
      <c r="B527" s="235" t="n"/>
      <c r="C527" s="233" t="n"/>
      <c r="D527" s="233" t="n"/>
      <c r="E527" s="233" t="n"/>
      <c r="F527" s="234" t="n"/>
      <c r="G527" s="233" t="n"/>
    </row>
    <row r="528">
      <c r="B528" s="235" t="n"/>
      <c r="C528" s="233" t="n"/>
      <c r="D528" s="233" t="n"/>
      <c r="E528" s="233" t="n"/>
      <c r="F528" s="234" t="n"/>
      <c r="G528" s="233" t="n"/>
    </row>
    <row r="529">
      <c r="B529" s="235" t="n"/>
      <c r="C529" s="233" t="n"/>
      <c r="D529" s="233" t="n"/>
      <c r="E529" s="233" t="n"/>
      <c r="F529" s="234" t="n"/>
      <c r="G529" s="233" t="n"/>
    </row>
    <row r="530">
      <c r="B530" s="235" t="n"/>
      <c r="C530" s="233" t="n"/>
      <c r="D530" s="233" t="n"/>
      <c r="E530" s="233" t="n"/>
      <c r="F530" s="234" t="n"/>
      <c r="G530" s="233" t="n"/>
    </row>
    <row r="531">
      <c r="B531" s="235" t="n"/>
      <c r="C531" s="233" t="n"/>
      <c r="D531" s="233" t="n"/>
      <c r="E531" s="233" t="n"/>
      <c r="F531" s="233" t="n"/>
      <c r="G531" s="233" t="n"/>
    </row>
    <row r="532">
      <c r="B532" s="235" t="n"/>
      <c r="C532" s="233" t="n"/>
      <c r="D532" s="233" t="n"/>
      <c r="E532" s="233" t="n"/>
      <c r="F532" s="233" t="n"/>
      <c r="G532" s="233" t="n"/>
    </row>
    <row r="533">
      <c r="B533" s="235" t="n"/>
      <c r="C533" s="233" t="n"/>
      <c r="D533" s="233" t="n"/>
      <c r="E533" s="233" t="n"/>
      <c r="F533" s="233" t="n"/>
      <c r="G533" s="233" t="n"/>
    </row>
    <row r="534">
      <c r="B534" s="235" t="n"/>
      <c r="C534" s="233" t="n"/>
      <c r="D534" s="233" t="n"/>
      <c r="E534" s="233" t="n"/>
      <c r="F534" s="233" t="n"/>
      <c r="G534" s="233" t="n"/>
    </row>
    <row r="535">
      <c r="B535" s="235" t="n"/>
      <c r="C535" s="233" t="n"/>
      <c r="D535" s="233" t="n"/>
      <c r="E535" s="233" t="n"/>
      <c r="F535" s="233" t="n"/>
      <c r="G535" s="233" t="n"/>
    </row>
    <row r="536">
      <c r="B536" s="235" t="n"/>
      <c r="C536" s="233" t="n"/>
      <c r="D536" s="233" t="n"/>
      <c r="E536" s="233" t="n"/>
      <c r="F536" s="233" t="n"/>
      <c r="G536" s="233" t="n"/>
    </row>
    <row r="537">
      <c r="B537" s="235" t="n"/>
      <c r="C537" s="233" t="n"/>
      <c r="D537" s="233" t="n"/>
      <c r="E537" s="233" t="n"/>
      <c r="F537" s="233" t="n"/>
      <c r="G537" s="233" t="n"/>
    </row>
    <row r="538">
      <c r="B538" s="235" t="n"/>
      <c r="C538" s="233" t="n"/>
      <c r="D538" s="233" t="n"/>
      <c r="E538" s="233" t="n"/>
      <c r="F538" s="233" t="n"/>
      <c r="G538" s="233" t="n"/>
    </row>
    <row r="539">
      <c r="B539" s="235" t="n"/>
      <c r="C539" s="233" t="n"/>
      <c r="D539" s="233" t="n"/>
      <c r="E539" s="233" t="n"/>
      <c r="F539" s="233" t="n"/>
      <c r="G539" s="233" t="n"/>
    </row>
    <row r="540">
      <c r="B540" s="235" t="n"/>
      <c r="C540" s="233" t="n"/>
      <c r="D540" s="233" t="n"/>
      <c r="E540" s="233" t="n"/>
      <c r="F540" s="233" t="n"/>
      <c r="G540" s="233" t="n"/>
    </row>
    <row r="541">
      <c r="B541" s="235" t="n"/>
      <c r="C541" s="233" t="n"/>
      <c r="D541" s="233" t="n"/>
      <c r="E541" s="233" t="n"/>
      <c r="F541" s="233" t="n"/>
      <c r="G541" s="233" t="n"/>
    </row>
    <row r="542">
      <c r="B542" s="235" t="n"/>
      <c r="C542" s="233" t="n"/>
      <c r="D542" s="233" t="n"/>
      <c r="E542" s="233" t="n"/>
      <c r="F542" s="233" t="n"/>
      <c r="G542" s="233" t="n"/>
    </row>
    <row r="543">
      <c r="B543" s="235" t="n"/>
      <c r="C543" s="233" t="n"/>
      <c r="D543" s="233" t="n"/>
      <c r="E543" s="233" t="n"/>
      <c r="F543" s="233" t="n"/>
      <c r="G543" s="233" t="n"/>
    </row>
    <row r="544">
      <c r="B544" s="235" t="n"/>
      <c r="C544" s="233" t="n"/>
      <c r="D544" s="233" t="n"/>
      <c r="E544" s="233" t="n"/>
      <c r="F544" s="233" t="n"/>
      <c r="G544" s="233" t="n"/>
    </row>
    <row r="545">
      <c r="B545" s="235" t="n"/>
      <c r="C545" s="233" t="n"/>
      <c r="D545" s="233" t="n"/>
      <c r="E545" s="233" t="n"/>
      <c r="F545" s="233" t="n"/>
      <c r="G545" s="233" t="n"/>
    </row>
    <row r="546">
      <c r="B546" s="235" t="n"/>
      <c r="C546" s="233" t="n"/>
      <c r="D546" s="233" t="n"/>
      <c r="E546" s="233" t="n"/>
      <c r="F546" s="233" t="n"/>
      <c r="G546" s="233" t="n"/>
    </row>
    <row r="547">
      <c r="B547" s="235" t="n"/>
      <c r="C547" s="233" t="n"/>
      <c r="D547" s="233" t="n"/>
      <c r="E547" s="233" t="n"/>
      <c r="F547" s="234" t="n"/>
      <c r="G547" s="233" t="n"/>
    </row>
    <row r="548">
      <c r="B548" s="235" t="n"/>
      <c r="C548" s="233" t="n"/>
      <c r="D548" s="233" t="n"/>
      <c r="E548" s="233" t="n"/>
      <c r="F548" s="234" t="n"/>
      <c r="G548" s="233" t="n"/>
    </row>
    <row r="549">
      <c r="B549" s="235" t="n"/>
      <c r="C549" s="233" t="n"/>
      <c r="D549" s="233" t="n"/>
      <c r="E549" s="233" t="n"/>
      <c r="F549" s="234" t="n"/>
      <c r="G549" s="233" t="n"/>
    </row>
    <row r="550">
      <c r="B550" s="235" t="n"/>
      <c r="C550" s="233" t="n"/>
      <c r="D550" s="233" t="n"/>
      <c r="E550" s="233" t="n"/>
      <c r="F550" s="234" t="n"/>
      <c r="G550" s="233" t="n"/>
    </row>
    <row r="551">
      <c r="B551" s="235" t="n"/>
      <c r="C551" s="233" t="n"/>
      <c r="D551" s="233" t="n"/>
      <c r="E551" s="233" t="n"/>
      <c r="F551" s="234" t="n"/>
      <c r="G551" s="233" t="n"/>
    </row>
    <row r="552">
      <c r="B552" s="235" t="n"/>
      <c r="C552" s="233" t="n"/>
      <c r="D552" s="233" t="n"/>
      <c r="E552" s="233" t="n"/>
      <c r="F552" s="234" t="n"/>
      <c r="G552" s="233" t="n"/>
    </row>
    <row r="553">
      <c r="B553" s="235" t="n"/>
      <c r="C553" s="233" t="n"/>
      <c r="D553" s="233" t="n"/>
      <c r="E553" s="233" t="n"/>
      <c r="F553" s="234" t="n"/>
      <c r="G553" s="233" t="n"/>
    </row>
    <row r="554">
      <c r="B554" s="235" t="n"/>
      <c r="C554" s="233" t="n"/>
      <c r="D554" s="233" t="n"/>
      <c r="E554" s="233" t="n"/>
      <c r="F554" s="234" t="n"/>
      <c r="G554" s="233" t="n"/>
    </row>
    <row r="555">
      <c r="B555" s="235" t="n"/>
      <c r="C555" s="233" t="n"/>
      <c r="D555" s="233" t="n"/>
      <c r="E555" s="233" t="n"/>
      <c r="F555" s="234" t="n"/>
      <c r="G555" s="233" t="n"/>
    </row>
    <row r="556">
      <c r="B556" s="235" t="n"/>
      <c r="C556" s="233" t="n"/>
      <c r="D556" s="233" t="n"/>
      <c r="E556" s="233" t="n"/>
      <c r="F556" s="234" t="n"/>
      <c r="G556" s="233" t="n"/>
    </row>
    <row r="557">
      <c r="B557" s="235" t="n"/>
      <c r="C557" s="233" t="n"/>
      <c r="D557" s="233" t="n"/>
      <c r="E557" s="233" t="n"/>
      <c r="F557" s="234" t="n"/>
      <c r="G557" s="233" t="n"/>
    </row>
    <row r="558">
      <c r="B558" s="235" t="n"/>
      <c r="C558" s="233" t="n"/>
      <c r="D558" s="233" t="n"/>
      <c r="E558" s="233" t="n"/>
      <c r="F558" s="234" t="n"/>
      <c r="G558" s="233" t="n"/>
    </row>
    <row r="559">
      <c r="B559" s="235" t="n"/>
      <c r="C559" s="233" t="n"/>
      <c r="D559" s="233" t="n"/>
      <c r="E559" s="233" t="n"/>
      <c r="F559" s="234" t="n"/>
      <c r="G559" s="233" t="n"/>
    </row>
    <row r="560">
      <c r="B560" s="235" t="n"/>
      <c r="C560" s="233" t="n"/>
      <c r="D560" s="233" t="n"/>
      <c r="E560" s="233" t="n"/>
      <c r="F560" s="234" t="n"/>
      <c r="G560" s="233" t="n"/>
    </row>
    <row r="561">
      <c r="B561" s="235" t="n"/>
      <c r="C561" s="233" t="n"/>
      <c r="D561" s="233" t="n"/>
      <c r="E561" s="233" t="n"/>
      <c r="F561" s="234" t="n"/>
      <c r="G561" s="233" t="n"/>
    </row>
    <row r="562">
      <c r="B562" s="235" t="n"/>
      <c r="C562" s="233" t="n"/>
      <c r="D562" s="233" t="n"/>
      <c r="E562" s="233" t="n"/>
      <c r="F562" s="234" t="n"/>
      <c r="G562" s="233" t="n"/>
    </row>
    <row r="563">
      <c r="B563" s="235" t="n"/>
      <c r="C563" s="233" t="n"/>
      <c r="D563" s="233" t="n"/>
      <c r="E563" s="233" t="n"/>
      <c r="F563" s="234" t="n"/>
      <c r="G563" s="233" t="n"/>
    </row>
    <row r="564">
      <c r="B564" s="235" t="n"/>
      <c r="C564" s="233" t="n"/>
      <c r="D564" s="233" t="n"/>
      <c r="E564" s="233" t="n"/>
      <c r="F564" s="234" t="n"/>
      <c r="G564" s="233" t="n"/>
    </row>
    <row r="565">
      <c r="B565" s="235" t="n"/>
      <c r="C565" s="233" t="n"/>
      <c r="D565" s="233" t="n"/>
      <c r="E565" s="233" t="n"/>
      <c r="F565" s="234" t="n"/>
      <c r="G565" s="233" t="n"/>
    </row>
    <row r="566">
      <c r="B566" s="235" t="n"/>
      <c r="C566" s="233" t="n"/>
      <c r="D566" s="233" t="n"/>
      <c r="E566" s="233" t="n"/>
      <c r="F566" s="234" t="n"/>
      <c r="G566" s="233" t="n"/>
    </row>
    <row r="567">
      <c r="B567" s="235" t="n"/>
      <c r="C567" s="233" t="n"/>
      <c r="D567" s="233" t="n"/>
      <c r="E567" s="233" t="n"/>
      <c r="F567" s="234" t="n"/>
      <c r="G567" s="233" t="n"/>
    </row>
    <row r="568">
      <c r="B568" s="235" t="n"/>
      <c r="C568" s="233" t="n"/>
      <c r="D568" s="233" t="n"/>
      <c r="E568" s="233" t="n"/>
      <c r="F568" s="234" t="n"/>
      <c r="G568" s="233" t="n"/>
    </row>
    <row r="569">
      <c r="B569" s="235" t="n"/>
      <c r="C569" s="233" t="n"/>
      <c r="D569" s="233" t="n"/>
      <c r="E569" s="233" t="n"/>
      <c r="F569" s="234" t="n"/>
      <c r="G569" s="233" t="n"/>
    </row>
    <row r="570">
      <c r="B570" s="235" t="n"/>
      <c r="C570" s="233" t="n"/>
      <c r="D570" s="233" t="n"/>
      <c r="E570" s="233" t="n"/>
      <c r="F570" s="234" t="n"/>
      <c r="G570" s="233" t="n"/>
    </row>
    <row r="571">
      <c r="B571" s="235" t="n"/>
      <c r="C571" s="233" t="n"/>
      <c r="D571" s="233" t="n"/>
      <c r="E571" s="233" t="n"/>
      <c r="F571" s="234" t="n"/>
      <c r="G571" s="233" t="n"/>
    </row>
    <row r="572">
      <c r="B572" s="235" t="n"/>
      <c r="C572" s="233" t="n"/>
      <c r="D572" s="233" t="n"/>
      <c r="E572" s="233" t="n"/>
      <c r="F572" s="234" t="n"/>
      <c r="G572" s="233" t="n"/>
    </row>
    <row r="573">
      <c r="B573" s="235" t="n"/>
      <c r="C573" s="233" t="n"/>
      <c r="D573" s="233" t="n"/>
      <c r="E573" s="233" t="n"/>
      <c r="F573" s="234" t="n"/>
      <c r="G573" s="233" t="n"/>
    </row>
    <row r="574">
      <c r="B574" s="235" t="n"/>
      <c r="C574" s="233" t="n"/>
      <c r="D574" s="233" t="n"/>
      <c r="E574" s="233" t="n"/>
      <c r="F574" s="234" t="n"/>
      <c r="G574" s="233" t="n"/>
    </row>
    <row r="575">
      <c r="B575" s="235" t="n"/>
      <c r="C575" s="233" t="n"/>
      <c r="D575" s="233" t="n"/>
      <c r="E575" s="233" t="n"/>
      <c r="F575" s="234" t="n"/>
      <c r="G575" s="233" t="n"/>
    </row>
    <row r="576">
      <c r="B576" s="235" t="n"/>
      <c r="C576" s="233" t="n"/>
      <c r="D576" s="233" t="n"/>
      <c r="E576" s="233" t="n"/>
      <c r="F576" s="234" t="n"/>
      <c r="G576" s="233" t="n"/>
    </row>
    <row r="577">
      <c r="B577" s="235" t="n"/>
      <c r="C577" s="233" t="n"/>
      <c r="D577" s="233" t="n"/>
      <c r="E577" s="233" t="n"/>
      <c r="F577" s="234" t="n"/>
      <c r="G577" s="233" t="n"/>
    </row>
    <row r="578">
      <c r="B578" s="235" t="n"/>
      <c r="C578" s="233" t="n"/>
      <c r="D578" s="233" t="n"/>
      <c r="E578" s="233" t="n"/>
      <c r="F578" s="234" t="n"/>
      <c r="G578" s="233" t="n"/>
    </row>
    <row r="579">
      <c r="B579" s="235" t="n"/>
      <c r="C579" s="233" t="n"/>
      <c r="D579" s="233" t="n"/>
      <c r="E579" s="233" t="n"/>
      <c r="F579" s="234" t="n"/>
      <c r="G579" s="233" t="n"/>
    </row>
    <row r="580">
      <c r="B580" s="235" t="n"/>
      <c r="C580" s="233" t="n"/>
      <c r="D580" s="233" t="n"/>
      <c r="E580" s="233" t="n"/>
      <c r="F580" s="234" t="n"/>
      <c r="G580" s="233" t="n"/>
    </row>
    <row r="581">
      <c r="B581" s="235" t="n"/>
      <c r="C581" s="233" t="n"/>
      <c r="D581" s="233" t="n"/>
      <c r="E581" s="233" t="n"/>
      <c r="F581" s="234" t="n"/>
      <c r="G581" s="233" t="n"/>
    </row>
    <row r="582">
      <c r="B582" s="235" t="n"/>
      <c r="C582" s="233" t="n"/>
      <c r="D582" s="233" t="n"/>
      <c r="E582" s="233" t="n"/>
      <c r="F582" s="234" t="n"/>
      <c r="G582" s="233" t="n"/>
    </row>
    <row r="583">
      <c r="B583" s="235" t="n"/>
      <c r="C583" s="233" t="n"/>
      <c r="D583" s="233" t="n"/>
      <c r="E583" s="233" t="n"/>
      <c r="F583" s="234" t="n"/>
      <c r="G583" s="233" t="n"/>
    </row>
    <row r="584">
      <c r="B584" s="235" t="n"/>
      <c r="C584" s="233" t="n"/>
      <c r="D584" s="233" t="n"/>
      <c r="E584" s="233" t="n"/>
      <c r="F584" s="234" t="n"/>
      <c r="G584" s="233" t="n"/>
    </row>
    <row r="585">
      <c r="B585" s="235" t="n"/>
      <c r="C585" s="233" t="n"/>
      <c r="D585" s="233" t="n"/>
      <c r="E585" s="233" t="n"/>
      <c r="F585" s="234" t="n"/>
      <c r="G585" s="233" t="n"/>
    </row>
    <row r="586">
      <c r="B586" s="235" t="n"/>
      <c r="C586" s="233" t="n"/>
      <c r="D586" s="233" t="n"/>
      <c r="E586" s="233" t="n"/>
      <c r="F586" s="234" t="n"/>
      <c r="G586" s="233" t="n"/>
    </row>
    <row r="587">
      <c r="B587" s="235" t="n"/>
      <c r="C587" s="233" t="n"/>
      <c r="D587" s="233" t="n"/>
      <c r="E587" s="233" t="n"/>
      <c r="F587" s="234" t="n"/>
      <c r="G587" s="233" t="n"/>
    </row>
    <row r="588">
      <c r="B588" s="235" t="n"/>
      <c r="C588" s="233" t="n"/>
      <c r="D588" s="233" t="n"/>
      <c r="E588" s="233" t="n"/>
      <c r="F588" s="234" t="n"/>
      <c r="G588" s="233" t="n"/>
    </row>
    <row r="589">
      <c r="B589" s="235" t="n"/>
      <c r="C589" s="233" t="n"/>
      <c r="D589" s="233" t="n"/>
      <c r="E589" s="233" t="n"/>
      <c r="F589" s="234" t="n"/>
      <c r="G589" s="233" t="n"/>
    </row>
    <row r="590">
      <c r="B590" s="235" t="n"/>
      <c r="C590" s="233" t="n"/>
      <c r="D590" s="233" t="n"/>
      <c r="E590" s="233" t="n"/>
      <c r="F590" s="234" t="n"/>
      <c r="G590" s="233" t="n"/>
    </row>
    <row r="591">
      <c r="B591" s="235" t="n"/>
      <c r="C591" s="233" t="n"/>
      <c r="D591" s="233" t="n"/>
      <c r="E591" s="233" t="n"/>
      <c r="F591" s="234" t="n"/>
      <c r="G591" s="233" t="n"/>
    </row>
    <row r="592">
      <c r="B592" s="235" t="n"/>
      <c r="C592" s="233" t="n"/>
      <c r="D592" s="233" t="n"/>
      <c r="E592" s="233" t="n"/>
      <c r="F592" s="234" t="n"/>
      <c r="G592" s="233" t="n"/>
    </row>
    <row r="593">
      <c r="B593" s="235" t="n"/>
      <c r="C593" s="233" t="n"/>
      <c r="D593" s="233" t="n"/>
      <c r="E593" s="233" t="n"/>
      <c r="F593" s="234" t="n"/>
      <c r="G593" s="233" t="n"/>
    </row>
    <row r="594">
      <c r="B594" s="235" t="n"/>
      <c r="C594" s="233" t="n"/>
      <c r="D594" s="233" t="n"/>
      <c r="E594" s="233" t="n"/>
      <c r="F594" s="234" t="n"/>
      <c r="G594" s="233" t="n"/>
    </row>
    <row r="595">
      <c r="B595" s="235" t="n"/>
      <c r="C595" s="233" t="n"/>
      <c r="D595" s="233" t="n"/>
      <c r="E595" s="233" t="n"/>
      <c r="F595" s="234" t="n"/>
      <c r="G595" s="233" t="n"/>
    </row>
    <row r="596">
      <c r="B596" s="235" t="n"/>
      <c r="C596" s="233" t="n"/>
      <c r="D596" s="233" t="n"/>
      <c r="E596" s="233" t="n"/>
      <c r="F596" s="234" t="n"/>
      <c r="G596" s="233" t="n"/>
    </row>
    <row r="597">
      <c r="B597" s="235" t="n"/>
      <c r="C597" s="233" t="n"/>
      <c r="D597" s="233" t="n"/>
      <c r="E597" s="233" t="n"/>
      <c r="F597" s="234" t="n"/>
      <c r="G597" s="233" t="n"/>
    </row>
    <row r="598">
      <c r="B598" s="235" t="n"/>
      <c r="C598" s="233" t="n"/>
      <c r="D598" s="233" t="n"/>
      <c r="E598" s="233" t="n"/>
      <c r="F598" s="234" t="n"/>
      <c r="G598" s="233" t="n"/>
    </row>
    <row r="599">
      <c r="B599" s="235" t="n"/>
      <c r="C599" s="233" t="n"/>
      <c r="D599" s="233" t="n"/>
      <c r="E599" s="233" t="n"/>
      <c r="F599" s="234" t="n"/>
      <c r="G599" s="233" t="n"/>
    </row>
    <row r="600">
      <c r="B600" s="235" t="n"/>
      <c r="C600" s="233" t="n"/>
      <c r="D600" s="233" t="n"/>
      <c r="E600" s="233" t="n"/>
      <c r="F600" s="234" t="n"/>
      <c r="G600" s="233" t="n"/>
    </row>
    <row r="601">
      <c r="B601" s="235" t="n"/>
      <c r="C601" s="233" t="n"/>
      <c r="D601" s="233" t="n"/>
      <c r="E601" s="233" t="n"/>
      <c r="F601" s="234" t="n"/>
      <c r="G601" s="233" t="n"/>
    </row>
    <row r="602">
      <c r="B602" s="235" t="n"/>
      <c r="C602" s="233" t="n"/>
      <c r="D602" s="233" t="n"/>
      <c r="E602" s="233" t="n"/>
      <c r="F602" s="234" t="n"/>
      <c r="G602" s="233" t="n"/>
    </row>
    <row r="603">
      <c r="B603" s="235" t="n"/>
      <c r="C603" s="233" t="n"/>
      <c r="D603" s="233" t="n"/>
      <c r="E603" s="233" t="n"/>
      <c r="F603" s="234" t="n"/>
      <c r="G603" s="233" t="n"/>
    </row>
    <row r="604">
      <c r="B604" s="235" t="n"/>
      <c r="C604" s="233" t="n"/>
      <c r="D604" s="233" t="n"/>
      <c r="E604" s="233" t="n"/>
      <c r="F604" s="234" t="n"/>
      <c r="G604" s="233" t="n"/>
    </row>
    <row r="605">
      <c r="B605" s="235" t="n"/>
      <c r="C605" s="233" t="n"/>
      <c r="D605" s="233" t="n"/>
      <c r="E605" s="233" t="n"/>
      <c r="F605" s="234" t="n"/>
      <c r="G605" s="233" t="n"/>
    </row>
    <row r="606">
      <c r="B606" s="235" t="n"/>
      <c r="C606" s="233" t="n"/>
      <c r="D606" s="233" t="n"/>
      <c r="E606" s="233" t="n"/>
      <c r="F606" s="234" t="n"/>
      <c r="G606" s="233" t="n"/>
    </row>
    <row r="607">
      <c r="B607" s="235" t="n"/>
      <c r="C607" s="233" t="n"/>
      <c r="D607" s="233" t="n"/>
      <c r="E607" s="233" t="n"/>
      <c r="F607" s="234" t="n"/>
      <c r="G607" s="233" t="n"/>
    </row>
    <row r="608">
      <c r="B608" s="235" t="n"/>
      <c r="C608" s="233" t="n"/>
      <c r="D608" s="233" t="n"/>
      <c r="E608" s="233" t="n"/>
      <c r="F608" s="234" t="n"/>
      <c r="G608" s="233" t="n"/>
    </row>
    <row r="609">
      <c r="B609" s="235" t="n"/>
      <c r="C609" s="233" t="n"/>
      <c r="D609" s="233" t="n"/>
      <c r="E609" s="233" t="n"/>
      <c r="F609" s="234" t="n"/>
      <c r="G609" s="233" t="n"/>
    </row>
    <row r="610">
      <c r="B610" s="235" t="n"/>
      <c r="C610" s="233" t="n"/>
      <c r="D610" s="233" t="n"/>
      <c r="E610" s="233" t="n"/>
      <c r="F610" s="234" t="n"/>
      <c r="G610" s="233" t="n"/>
    </row>
    <row r="611">
      <c r="B611" s="235" t="n"/>
      <c r="D611" s="233" t="n"/>
      <c r="E611" s="233" t="n"/>
      <c r="F611" s="234" t="n"/>
      <c r="G611" s="233" t="n"/>
    </row>
    <row r="612">
      <c r="B612" s="235" t="n"/>
      <c r="D612" s="233" t="n"/>
      <c r="E612" s="233" t="n"/>
      <c r="F612" s="234" t="n"/>
      <c r="G612" s="233" t="n"/>
    </row>
    <row r="613">
      <c r="B613" s="235" t="n"/>
      <c r="D613" s="233" t="n"/>
      <c r="E613" s="233" t="n"/>
      <c r="F613" s="234" t="n"/>
      <c r="G613" s="233" t="n"/>
    </row>
    <row r="614">
      <c r="B614" s="235" t="n"/>
      <c r="D614" s="233" t="n"/>
      <c r="E614" s="233" t="n"/>
      <c r="F614" s="234" t="n"/>
      <c r="G614" s="233" t="n"/>
    </row>
    <row r="615">
      <c r="B615" s="235" t="n"/>
      <c r="D615" s="233" t="n"/>
      <c r="E615" s="233" t="n"/>
      <c r="F615" s="234" t="n"/>
      <c r="G615" s="233" t="n"/>
    </row>
    <row r="616">
      <c r="B616" s="235" t="n"/>
      <c r="D616" s="233" t="n"/>
      <c r="E616" s="233" t="n"/>
      <c r="F616" s="234" t="n"/>
      <c r="G616" s="233" t="n"/>
    </row>
    <row r="617">
      <c r="B617" s="235" t="n"/>
      <c r="D617" s="233" t="n"/>
      <c r="E617" s="233" t="n"/>
      <c r="F617" s="234" t="n"/>
      <c r="G617" s="233" t="n"/>
    </row>
    <row r="618">
      <c r="B618" s="235" t="n"/>
      <c r="D618" s="233" t="n"/>
      <c r="E618" s="233" t="n"/>
      <c r="F618" s="234" t="n"/>
      <c r="G618" s="233" t="n"/>
    </row>
    <row r="619">
      <c r="B619" s="235" t="n"/>
      <c r="D619" s="233" t="n"/>
      <c r="E619" s="233" t="n"/>
      <c r="F619" s="234" t="n"/>
      <c r="G619" s="233" t="n"/>
    </row>
    <row r="620">
      <c r="B620" s="235" t="n"/>
      <c r="D620" s="233" t="n"/>
      <c r="E620" s="233" t="n"/>
      <c r="F620" s="234" t="n"/>
      <c r="G620" s="233" t="n"/>
    </row>
    <row r="621">
      <c r="B621" s="235" t="n"/>
      <c r="D621" s="233" t="n"/>
      <c r="E621" s="233" t="n"/>
      <c r="F621" s="234" t="n"/>
      <c r="G621" s="233" t="n"/>
    </row>
    <row r="622">
      <c r="B622" s="235" t="n"/>
      <c r="D622" s="233" t="n"/>
      <c r="E622" s="233" t="n"/>
      <c r="F622" s="234" t="n"/>
      <c r="G622" s="233" t="n"/>
    </row>
    <row r="623">
      <c r="B623" s="235" t="n"/>
      <c r="D623" s="233" t="n"/>
      <c r="E623" s="233" t="n"/>
      <c r="F623" s="234" t="n"/>
      <c r="G623" s="233" t="n"/>
    </row>
    <row r="624">
      <c r="B624" s="235" t="n"/>
      <c r="D624" s="233" t="n"/>
      <c r="E624" s="233" t="n"/>
      <c r="F624" s="234" t="n"/>
      <c r="G624" s="233" t="n"/>
    </row>
    <row r="625">
      <c r="B625" s="235" t="n"/>
      <c r="D625" s="233" t="n"/>
      <c r="E625" s="233" t="n"/>
      <c r="F625" s="234" t="n"/>
      <c r="G625" s="233" t="n"/>
    </row>
    <row r="626">
      <c r="B626" s="235" t="n"/>
      <c r="D626" s="233" t="n"/>
      <c r="E626" s="233" t="n"/>
      <c r="F626" s="234" t="n"/>
      <c r="G626" s="233" t="n"/>
    </row>
    <row r="627">
      <c r="B627" s="235" t="n"/>
      <c r="D627" s="233" t="n"/>
      <c r="E627" s="233" t="n"/>
      <c r="F627" s="234" t="n"/>
      <c r="G627" s="233" t="n"/>
    </row>
    <row r="628">
      <c r="B628" s="235" t="n"/>
      <c r="D628" s="233" t="n"/>
      <c r="E628" s="233" t="n"/>
      <c r="F628" s="234" t="n"/>
      <c r="G628" s="233" t="n"/>
    </row>
    <row r="629">
      <c r="B629" s="235" t="n"/>
      <c r="D629" s="233" t="n"/>
      <c r="E629" s="233" t="n"/>
      <c r="F629" s="234" t="n"/>
      <c r="G629" s="233" t="n"/>
    </row>
    <row r="630">
      <c r="B630" s="235" t="n"/>
      <c r="D630" s="233" t="n"/>
      <c r="E630" s="233" t="n"/>
      <c r="F630" s="234" t="n"/>
      <c r="G630" s="233" t="n"/>
    </row>
    <row r="631">
      <c r="B631" s="235" t="n"/>
      <c r="D631" s="233" t="n"/>
      <c r="E631" s="233" t="n"/>
      <c r="F631" s="234" t="n"/>
      <c r="G631" s="233" t="n"/>
    </row>
    <row r="632">
      <c r="B632" s="235" t="n"/>
      <c r="D632" s="233" t="n"/>
      <c r="E632" s="233" t="n"/>
      <c r="F632" s="234" t="n"/>
      <c r="G632" s="233" t="n"/>
    </row>
    <row r="633">
      <c r="B633" s="235" t="n"/>
      <c r="D633" s="233" t="n"/>
      <c r="E633" s="233" t="n"/>
      <c r="F633" s="234" t="n"/>
      <c r="G633" s="233" t="n"/>
    </row>
    <row r="634">
      <c r="B634" s="235" t="n"/>
      <c r="D634" s="233" t="n"/>
      <c r="E634" s="233" t="n"/>
      <c r="F634" s="234" t="n"/>
      <c r="G634" s="233" t="n"/>
    </row>
    <row r="635">
      <c r="B635" s="235" t="n"/>
      <c r="D635" s="233" t="n"/>
      <c r="E635" s="233" t="n"/>
      <c r="F635" s="234" t="n"/>
      <c r="G635" s="233" t="n"/>
    </row>
    <row r="636">
      <c r="B636" s="235" t="n"/>
      <c r="D636" s="233" t="n"/>
      <c r="E636" s="233" t="n"/>
      <c r="F636" s="234" t="n"/>
      <c r="G636" s="233" t="n"/>
    </row>
    <row r="637">
      <c r="B637" s="235" t="n"/>
      <c r="D637" s="233" t="n"/>
      <c r="E637" s="233" t="n"/>
      <c r="F637" s="234" t="n"/>
      <c r="G637" s="233" t="n"/>
    </row>
    <row r="638">
      <c r="B638" s="235" t="n"/>
      <c r="D638" s="233" t="n"/>
      <c r="E638" s="233" t="n"/>
      <c r="F638" s="234" t="n"/>
      <c r="G638" s="233" t="n"/>
    </row>
    <row r="639">
      <c r="B639" s="235" t="n"/>
      <c r="D639" s="233" t="n"/>
      <c r="E639" s="233" t="n"/>
      <c r="F639" s="234" t="n"/>
      <c r="G639" s="233" t="n"/>
    </row>
    <row r="640">
      <c r="B640" s="235" t="n"/>
      <c r="D640" s="233" t="n"/>
      <c r="E640" s="233" t="n"/>
      <c r="F640" s="234" t="n"/>
      <c r="G640" s="233" t="n"/>
    </row>
    <row r="641">
      <c r="B641" s="235" t="n"/>
      <c r="D641" s="233" t="n"/>
      <c r="E641" s="233" t="n"/>
      <c r="F641" s="234" t="n"/>
      <c r="G641" s="233" t="n"/>
    </row>
    <row r="642">
      <c r="B642" s="235" t="n"/>
      <c r="D642" s="233" t="n"/>
      <c r="E642" s="233" t="n"/>
      <c r="F642" s="234" t="n"/>
      <c r="G642" s="233" t="n"/>
    </row>
    <row r="643">
      <c r="B643" s="235" t="n"/>
      <c r="D643" s="233" t="n"/>
      <c r="E643" s="233" t="n"/>
      <c r="F643" s="234" t="n"/>
      <c r="G643" s="233" t="n"/>
    </row>
    <row r="644">
      <c r="B644" s="235" t="n"/>
      <c r="D644" s="233" t="n"/>
      <c r="E644" s="233" t="n"/>
      <c r="F644" s="234" t="n"/>
      <c r="G644" s="233" t="n"/>
    </row>
    <row r="645">
      <c r="B645" s="235" t="n"/>
      <c r="D645" s="233" t="n"/>
      <c r="E645" s="233" t="n"/>
      <c r="F645" s="234" t="n"/>
      <c r="G645" s="233" t="n"/>
    </row>
    <row r="646">
      <c r="B646" s="235" t="n"/>
      <c r="D646" s="233" t="n"/>
      <c r="E646" s="233" t="n"/>
      <c r="F646" s="234" t="n"/>
      <c r="G646" s="233" t="n"/>
    </row>
    <row r="647">
      <c r="B647" s="235" t="n"/>
      <c r="D647" s="233" t="n"/>
      <c r="E647" s="233" t="n"/>
      <c r="F647" s="234" t="n"/>
      <c r="G647" s="233" t="n"/>
    </row>
    <row r="648">
      <c r="B648" s="235" t="n"/>
      <c r="D648" s="233" t="n"/>
      <c r="E648" s="233" t="n"/>
      <c r="F648" s="234" t="n"/>
      <c r="G648" s="233" t="n"/>
    </row>
    <row r="649">
      <c r="B649" s="235" t="n"/>
      <c r="D649" s="233" t="n"/>
      <c r="E649" s="233" t="n"/>
      <c r="F649" s="234" t="n"/>
      <c r="G649" s="233" t="n"/>
    </row>
    <row r="650">
      <c r="B650" s="235" t="n"/>
      <c r="D650" s="233" t="n"/>
      <c r="E650" s="233" t="n"/>
      <c r="F650" s="234" t="n"/>
      <c r="G650" s="233" t="n"/>
    </row>
    <row r="651">
      <c r="B651" s="235" t="n"/>
      <c r="D651" s="233" t="n"/>
      <c r="E651" s="233" t="n"/>
      <c r="F651" s="234" t="n"/>
      <c r="G651" s="233" t="n"/>
    </row>
    <row r="652">
      <c r="B652" s="235" t="n"/>
      <c r="D652" s="233" t="n"/>
      <c r="E652" s="233" t="n"/>
      <c r="F652" s="234" t="n"/>
      <c r="G652" s="233" t="n"/>
    </row>
    <row r="653">
      <c r="B653" s="235" t="n"/>
      <c r="D653" s="233" t="n"/>
      <c r="E653" s="233" t="n"/>
      <c r="F653" s="234" t="n"/>
      <c r="G653" s="233" t="n"/>
    </row>
    <row r="654">
      <c r="B654" s="235" t="n"/>
      <c r="D654" s="233" t="n"/>
      <c r="E654" s="233" t="n"/>
      <c r="F654" s="234" t="n"/>
      <c r="G654" s="233" t="n"/>
    </row>
    <row r="655">
      <c r="B655" s="235" t="n"/>
      <c r="D655" s="233" t="n"/>
      <c r="E655" s="233" t="n"/>
      <c r="F655" s="234" t="n"/>
      <c r="G655" s="233" t="n"/>
    </row>
    <row r="656">
      <c r="B656" s="235" t="n"/>
      <c r="D656" s="233" t="n"/>
      <c r="E656" s="233" t="n"/>
      <c r="F656" s="234" t="n"/>
      <c r="G656" s="233" t="n"/>
    </row>
    <row r="657">
      <c r="B657" s="235" t="n"/>
      <c r="D657" s="233" t="n"/>
      <c r="E657" s="233" t="n"/>
      <c r="F657" s="234" t="n"/>
      <c r="G657" s="233" t="n"/>
    </row>
    <row r="658">
      <c r="B658" s="235" t="n"/>
      <c r="D658" s="233" t="n"/>
      <c r="E658" s="233" t="n"/>
      <c r="F658" s="234" t="n"/>
      <c r="G658" s="233" t="n"/>
    </row>
    <row r="659">
      <c r="B659" s="235" t="n"/>
      <c r="D659" s="233" t="n"/>
      <c r="E659" s="233" t="n"/>
      <c r="F659" s="234" t="n"/>
      <c r="G659" s="233" t="n"/>
    </row>
    <row r="660">
      <c r="B660" s="235" t="n"/>
      <c r="D660" s="233" t="n"/>
      <c r="E660" s="233" t="n"/>
      <c r="F660" s="234" t="n"/>
      <c r="G660" s="233" t="n"/>
    </row>
    <row r="661">
      <c r="B661" s="235" t="n"/>
      <c r="D661" s="233" t="n"/>
      <c r="E661" s="233" t="n"/>
      <c r="F661" s="234" t="n"/>
      <c r="G661" s="233" t="n"/>
    </row>
    <row r="662">
      <c r="B662" s="235" t="n"/>
      <c r="D662" s="233" t="n"/>
      <c r="E662" s="233" t="n"/>
      <c r="F662" s="234" t="n"/>
      <c r="G662" s="233" t="n"/>
    </row>
    <row r="663">
      <c r="B663" s="235" t="n"/>
      <c r="D663" s="233" t="n"/>
      <c r="E663" s="233" t="n"/>
      <c r="F663" s="234" t="n"/>
      <c r="G663" s="233" t="n"/>
    </row>
    <row r="664">
      <c r="B664" s="235" t="n"/>
      <c r="D664" s="233" t="n"/>
      <c r="E664" s="233" t="n"/>
      <c r="F664" s="234" t="n"/>
      <c r="G664" s="233" t="n"/>
    </row>
    <row r="665">
      <c r="B665" s="235" t="n"/>
      <c r="D665" s="233" t="n"/>
      <c r="E665" s="233" t="n"/>
      <c r="F665" s="234" t="n"/>
      <c r="G665" s="233" t="n"/>
    </row>
    <row r="666">
      <c r="B666" s="235" t="n"/>
      <c r="D666" s="233" t="n"/>
      <c r="E666" s="233" t="n"/>
      <c r="F666" s="234" t="n"/>
      <c r="G666" s="233" t="n"/>
    </row>
    <row r="667">
      <c r="B667" s="235" t="n"/>
      <c r="D667" s="233" t="n"/>
      <c r="E667" s="233" t="n"/>
      <c r="F667" s="234" t="n"/>
      <c r="G667" s="233" t="n"/>
    </row>
    <row r="668">
      <c r="B668" s="235" t="n"/>
      <c r="D668" s="233" t="n"/>
      <c r="E668" s="233" t="n"/>
      <c r="F668" s="234" t="n"/>
      <c r="G668" s="233" t="n"/>
    </row>
    <row r="669">
      <c r="B669" s="235" t="n"/>
      <c r="D669" s="233" t="n"/>
      <c r="E669" s="233" t="n"/>
      <c r="F669" s="234" t="n"/>
      <c r="G669" s="233" t="n"/>
    </row>
    <row r="670">
      <c r="B670" s="235" t="n"/>
      <c r="D670" s="233" t="n"/>
      <c r="E670" s="233" t="n"/>
      <c r="F670" s="234" t="n"/>
      <c r="G670" s="233" t="n"/>
    </row>
    <row r="671">
      <c r="B671" s="235" t="n"/>
      <c r="D671" s="233" t="n"/>
      <c r="E671" s="233" t="n"/>
      <c r="G671" s="233" t="n"/>
    </row>
    <row r="672">
      <c r="B672" s="235" t="n"/>
      <c r="D672" s="233" t="n"/>
      <c r="E672" s="233" t="n"/>
      <c r="G672" s="233" t="n"/>
    </row>
    <row r="673">
      <c r="B673" s="235" t="n"/>
      <c r="D673" s="233" t="n"/>
      <c r="E673" s="233" t="n"/>
      <c r="G673" s="233" t="n"/>
    </row>
    <row r="674">
      <c r="B674" s="235" t="n"/>
      <c r="D674" s="233" t="n"/>
      <c r="E674" s="233" t="n"/>
      <c r="G674" s="233" t="n"/>
    </row>
    <row r="675">
      <c r="B675" s="235" t="n"/>
      <c r="D675" s="233" t="n"/>
      <c r="E675" s="233" t="n"/>
      <c r="G675" s="233" t="n"/>
    </row>
    <row r="676">
      <c r="B676" s="235" t="n"/>
      <c r="D676" s="233" t="n"/>
      <c r="E676" s="233" t="n"/>
      <c r="G676" s="233" t="n"/>
    </row>
    <row r="677">
      <c r="B677" s="235" t="n"/>
      <c r="D677" s="233" t="n"/>
      <c r="E677" s="233" t="n"/>
      <c r="G677" s="233" t="n"/>
    </row>
    <row r="678">
      <c r="B678" s="235" t="n"/>
      <c r="D678" s="233" t="n"/>
      <c r="E678" s="233" t="n"/>
      <c r="G678" s="233" t="n"/>
    </row>
    <row r="679">
      <c r="B679" s="235" t="n"/>
      <c r="D679" s="233" t="n"/>
      <c r="E679" s="233" t="n"/>
      <c r="G679" s="233" t="n"/>
    </row>
    <row r="680">
      <c r="B680" s="235" t="n"/>
      <c r="D680" s="233" t="n"/>
      <c r="E680" s="233" t="n"/>
      <c r="G680" s="233" t="n"/>
    </row>
    <row r="681">
      <c r="B681" s="235" t="n"/>
      <c r="D681" s="233" t="n"/>
      <c r="E681" s="233" t="n"/>
      <c r="F681" s="234" t="n"/>
      <c r="G681" s="233" t="n"/>
    </row>
    <row r="682">
      <c r="B682" s="235" t="n"/>
      <c r="D682" s="233" t="n"/>
      <c r="E682" s="233" t="n"/>
      <c r="F682" s="234" t="n"/>
      <c r="G682" s="233" t="n"/>
    </row>
    <row r="683">
      <c r="B683" s="235" t="n"/>
      <c r="D683" s="233" t="n"/>
      <c r="E683" s="233" t="n"/>
      <c r="F683" s="234" t="n"/>
      <c r="G683" s="233" t="n"/>
    </row>
    <row r="684">
      <c r="B684" s="235" t="n"/>
      <c r="D684" s="233" t="n"/>
      <c r="E684" s="233" t="n"/>
      <c r="F684" s="234" t="n"/>
      <c r="G684" s="233" t="n"/>
    </row>
    <row r="685">
      <c r="B685" s="235" t="n"/>
      <c r="D685" s="233" t="n"/>
      <c r="E685" s="233" t="n"/>
      <c r="F685" s="234" t="n"/>
      <c r="G685" s="233" t="n"/>
    </row>
    <row r="686">
      <c r="B686" s="235" t="n"/>
      <c r="D686" s="233" t="n"/>
      <c r="E686" s="233" t="n"/>
      <c r="F686" s="234" t="n"/>
      <c r="G686" s="233" t="n"/>
    </row>
    <row r="687">
      <c r="B687" s="235" t="n"/>
      <c r="D687" s="233" t="n"/>
      <c r="E687" s="233" t="n"/>
      <c r="F687" s="234" t="n"/>
      <c r="G687" s="233" t="n"/>
    </row>
    <row r="688">
      <c r="B688" s="235" t="n"/>
      <c r="D688" s="233" t="n"/>
      <c r="E688" s="233" t="n"/>
      <c r="F688" s="234" t="n"/>
      <c r="G688" s="233" t="n"/>
    </row>
    <row r="689">
      <c r="B689" s="235" t="n"/>
      <c r="D689" s="233" t="n"/>
      <c r="E689" s="233" t="n"/>
      <c r="F689" s="234" t="n"/>
      <c r="G689" s="233" t="n"/>
    </row>
    <row r="690">
      <c r="B690" s="235" t="n"/>
      <c r="D690" s="233" t="n"/>
      <c r="E690" s="233" t="n"/>
      <c r="F690" s="234" t="n"/>
      <c r="G690" s="233" t="n"/>
    </row>
    <row r="691">
      <c r="B691" s="235" t="n"/>
      <c r="D691" s="233" t="n"/>
      <c r="E691" s="233" t="n"/>
      <c r="F691" s="234" t="n"/>
      <c r="G691" s="233" t="n"/>
    </row>
    <row r="692">
      <c r="B692" s="235" t="n"/>
      <c r="D692" s="233" t="n"/>
      <c r="E692" s="233" t="n"/>
      <c r="F692" s="234" t="n"/>
      <c r="G692" s="233" t="n"/>
    </row>
    <row r="693">
      <c r="B693" s="235" t="n"/>
      <c r="D693" s="233" t="n"/>
      <c r="E693" s="233" t="n"/>
      <c r="F693" s="234" t="n"/>
      <c r="G693" s="233" t="n"/>
    </row>
    <row r="694">
      <c r="B694" s="235" t="n"/>
      <c r="D694" s="233" t="n"/>
      <c r="E694" s="233" t="n"/>
      <c r="F694" s="234" t="n"/>
      <c r="G694" s="233" t="n"/>
    </row>
    <row r="695">
      <c r="B695" s="235" t="n"/>
      <c r="D695" s="233" t="n"/>
      <c r="E695" s="233" t="n"/>
      <c r="F695" s="234" t="n"/>
      <c r="G695" s="233" t="n"/>
    </row>
    <row r="696">
      <c r="B696" s="235" t="n"/>
      <c r="D696" s="233" t="n"/>
      <c r="E696" s="233" t="n"/>
      <c r="F696" s="234" t="n"/>
      <c r="G696" s="233" t="n"/>
    </row>
    <row r="697">
      <c r="B697" s="235" t="n"/>
      <c r="D697" s="233" t="n"/>
      <c r="E697" s="233" t="n"/>
      <c r="F697" s="234" t="n"/>
      <c r="G697" s="233" t="n"/>
    </row>
    <row r="698">
      <c r="B698" s="235" t="n"/>
      <c r="D698" s="233" t="n"/>
      <c r="E698" s="233" t="n"/>
      <c r="F698" s="234" t="n"/>
      <c r="G698" s="233" t="n"/>
    </row>
    <row r="699">
      <c r="B699" s="235" t="n"/>
      <c r="D699" s="233" t="n"/>
      <c r="E699" s="233" t="n"/>
      <c r="F699" s="234" t="n"/>
      <c r="G699" s="233" t="n"/>
    </row>
    <row r="700">
      <c r="B700" s="235" t="n"/>
      <c r="D700" s="233" t="n"/>
      <c r="E700" s="233" t="n"/>
      <c r="F700" s="234" t="n"/>
      <c r="G700" s="233" t="n"/>
    </row>
    <row r="701">
      <c r="B701" s="235" t="n"/>
      <c r="D701" s="233" t="n"/>
      <c r="E701" s="233" t="n"/>
      <c r="G701" s="233" t="n"/>
    </row>
    <row r="702">
      <c r="B702" s="235" t="n"/>
      <c r="D702" s="233" t="n"/>
      <c r="E702" s="233" t="n"/>
      <c r="G702" s="233" t="n"/>
    </row>
    <row r="703">
      <c r="B703" s="235" t="n"/>
      <c r="D703" s="233" t="n"/>
      <c r="E703" s="233" t="n"/>
      <c r="G703" s="233" t="n"/>
    </row>
    <row r="704">
      <c r="B704" s="235" t="n"/>
      <c r="D704" s="233" t="n"/>
      <c r="E704" s="233" t="n"/>
      <c r="G704" s="233" t="n"/>
    </row>
    <row r="705">
      <c r="B705" s="235" t="n"/>
      <c r="D705" s="233" t="n"/>
      <c r="E705" s="233" t="n"/>
      <c r="G705" s="233" t="n"/>
    </row>
    <row r="706">
      <c r="B706" s="235" t="n"/>
      <c r="D706" s="233" t="n"/>
      <c r="E706" s="233" t="n"/>
      <c r="G706" s="233" t="n"/>
    </row>
    <row r="707">
      <c r="B707" s="235" t="n"/>
      <c r="D707" s="233" t="n"/>
      <c r="E707" s="233" t="n"/>
      <c r="G707" s="233" t="n"/>
    </row>
    <row r="708">
      <c r="B708" s="235" t="n"/>
      <c r="D708" s="233" t="n"/>
      <c r="E708" s="233" t="n"/>
      <c r="G708" s="233" t="n"/>
    </row>
    <row r="709">
      <c r="B709" s="235" t="n"/>
      <c r="D709" s="233" t="n"/>
      <c r="E709" s="233" t="n"/>
      <c r="G709" s="233" t="n"/>
    </row>
    <row r="710">
      <c r="B710" s="235" t="n"/>
      <c r="D710" s="233" t="n"/>
      <c r="E710" s="233" t="n"/>
      <c r="G710" s="233" t="n"/>
    </row>
    <row r="711">
      <c r="B711" s="235" t="n"/>
      <c r="D711" s="233" t="n"/>
      <c r="E711" s="233" t="n"/>
      <c r="F711" s="234" t="n"/>
      <c r="G711" s="233" t="n"/>
    </row>
    <row r="712">
      <c r="B712" s="235" t="n"/>
      <c r="D712" s="233" t="n"/>
      <c r="E712" s="233" t="n"/>
      <c r="F712" s="234" t="n"/>
      <c r="G712" s="233" t="n"/>
    </row>
    <row r="713">
      <c r="B713" s="235" t="n"/>
      <c r="D713" s="233" t="n"/>
      <c r="E713" s="233" t="n"/>
      <c r="F713" s="234" t="n"/>
      <c r="G713" s="233" t="n"/>
    </row>
    <row r="714">
      <c r="B714" s="235" t="n"/>
      <c r="D714" s="233" t="n"/>
      <c r="E714" s="233" t="n"/>
      <c r="F714" s="234" t="n"/>
      <c r="G714" s="233" t="n"/>
    </row>
    <row r="715">
      <c r="B715" s="235" t="n"/>
      <c r="D715" s="233" t="n"/>
      <c r="E715" s="233" t="n"/>
      <c r="F715" s="234" t="n"/>
      <c r="G715" s="233" t="n"/>
    </row>
    <row r="716">
      <c r="B716" s="235" t="n"/>
      <c r="D716" s="233" t="n"/>
      <c r="E716" s="233" t="n"/>
      <c r="F716" s="234" t="n"/>
      <c r="G716" s="233" t="n"/>
    </row>
    <row r="717">
      <c r="B717" s="235" t="n"/>
      <c r="D717" s="233" t="n"/>
      <c r="E717" s="233" t="n"/>
      <c r="F717" s="234" t="n"/>
      <c r="G717" s="233" t="n"/>
    </row>
    <row r="718">
      <c r="B718" s="235" t="n"/>
      <c r="D718" s="233" t="n"/>
      <c r="E718" s="233" t="n"/>
      <c r="F718" s="234" t="n"/>
      <c r="G718" s="233" t="n"/>
    </row>
    <row r="719">
      <c r="B719" s="235" t="n"/>
      <c r="D719" s="233" t="n"/>
      <c r="E719" s="233" t="n"/>
      <c r="F719" s="234" t="n"/>
      <c r="G719" s="233" t="n"/>
    </row>
    <row r="720">
      <c r="B720" s="235" t="n"/>
      <c r="D720" s="233" t="n"/>
      <c r="E720" s="233" t="n"/>
      <c r="F720" s="234" t="n"/>
      <c r="G720" s="233" t="n"/>
    </row>
    <row r="721">
      <c r="B721" s="235" t="n"/>
      <c r="D721" s="233" t="n"/>
      <c r="E721" s="233" t="n"/>
      <c r="F721" s="234" t="n"/>
      <c r="G721" s="233" t="n"/>
    </row>
    <row r="722">
      <c r="B722" s="235" t="n"/>
      <c r="D722" s="233" t="n"/>
      <c r="E722" s="233" t="n"/>
      <c r="F722" s="234" t="n"/>
      <c r="G722" s="233" t="n"/>
    </row>
    <row r="723">
      <c r="B723" s="235" t="n"/>
      <c r="D723" s="233" t="n"/>
      <c r="E723" s="233" t="n"/>
      <c r="F723" s="234" t="n"/>
      <c r="G723" s="233" t="n"/>
    </row>
    <row r="724">
      <c r="B724" s="235" t="n"/>
      <c r="D724" s="233" t="n"/>
      <c r="E724" s="233" t="n"/>
      <c r="F724" s="234" t="n"/>
      <c r="G724" s="233" t="n"/>
    </row>
    <row r="725">
      <c r="B725" s="235" t="n"/>
      <c r="D725" s="233" t="n"/>
      <c r="E725" s="233" t="n"/>
      <c r="F725" s="234" t="n"/>
      <c r="G725" s="233" t="n"/>
    </row>
    <row r="726">
      <c r="B726" s="235" t="n"/>
      <c r="D726" s="233" t="n"/>
      <c r="E726" s="233" t="n"/>
      <c r="F726" s="234" t="n"/>
      <c r="G726" s="233" t="n"/>
    </row>
    <row r="727">
      <c r="B727" s="235" t="n"/>
      <c r="D727" s="233" t="n"/>
      <c r="E727" s="233" t="n"/>
      <c r="F727" s="234" t="n"/>
      <c r="G727" s="233" t="n"/>
    </row>
    <row r="728">
      <c r="B728" s="235" t="n"/>
      <c r="D728" s="233" t="n"/>
      <c r="E728" s="233" t="n"/>
      <c r="F728" s="234" t="n"/>
      <c r="G728" s="233" t="n"/>
    </row>
    <row r="729">
      <c r="B729" s="235" t="n"/>
      <c r="D729" s="233" t="n"/>
      <c r="E729" s="233" t="n"/>
      <c r="F729" s="234" t="n"/>
      <c r="G729" s="233" t="n"/>
    </row>
    <row r="730">
      <c r="B730" s="235" t="n"/>
      <c r="D730" s="233" t="n"/>
      <c r="E730" s="233" t="n"/>
      <c r="F730" s="234" t="n"/>
      <c r="G730" s="233" t="n"/>
    </row>
    <row r="731">
      <c r="B731" s="235" t="n"/>
      <c r="D731" s="233" t="n"/>
      <c r="E731" s="233" t="n"/>
      <c r="F731" s="234" t="n"/>
      <c r="G731" s="233" t="n"/>
    </row>
    <row r="732">
      <c r="B732" s="235" t="n"/>
      <c r="D732" s="233" t="n"/>
      <c r="E732" s="233" t="n"/>
      <c r="F732" s="234" t="n"/>
      <c r="G732" s="233" t="n"/>
    </row>
    <row r="733">
      <c r="B733" s="235" t="n"/>
      <c r="D733" s="233" t="n"/>
      <c r="E733" s="233" t="n"/>
      <c r="F733" s="234" t="n"/>
      <c r="G733" s="233" t="n"/>
    </row>
    <row r="734">
      <c r="B734" s="235" t="n"/>
      <c r="D734" s="233" t="n"/>
      <c r="E734" s="233" t="n"/>
      <c r="F734" s="234" t="n"/>
      <c r="G734" s="233" t="n"/>
    </row>
    <row r="735">
      <c r="B735" s="235" t="n"/>
      <c r="D735" s="233" t="n"/>
      <c r="E735" s="233" t="n"/>
      <c r="F735" s="234" t="n"/>
      <c r="G735" s="233" t="n"/>
    </row>
    <row r="736">
      <c r="B736" s="235" t="n"/>
      <c r="D736" s="233" t="n"/>
      <c r="E736" s="233" t="n"/>
      <c r="F736" s="234" t="n"/>
      <c r="G736" s="233" t="n"/>
    </row>
    <row r="737">
      <c r="B737" s="235" t="n"/>
      <c r="D737" s="233" t="n"/>
      <c r="E737" s="233" t="n"/>
      <c r="F737" s="234" t="n"/>
      <c r="G737" s="233" t="n"/>
    </row>
    <row r="738">
      <c r="B738" s="235" t="n"/>
      <c r="D738" s="233" t="n"/>
      <c r="E738" s="233" t="n"/>
      <c r="F738" s="234" t="n"/>
      <c r="G738" s="233" t="n"/>
    </row>
    <row r="739">
      <c r="B739" s="235" t="n"/>
      <c r="D739" s="233" t="n"/>
      <c r="E739" s="233" t="n"/>
      <c r="F739" s="234" t="n"/>
      <c r="G739" s="233" t="n"/>
    </row>
    <row r="740">
      <c r="B740" s="235" t="n"/>
      <c r="D740" s="233" t="n"/>
      <c r="E740" s="233" t="n"/>
      <c r="F740" s="234" t="n"/>
      <c r="G740" s="233" t="n"/>
    </row>
    <row r="741">
      <c r="B741" s="273" t="n"/>
      <c r="C741" s="233" t="n"/>
      <c r="D741" s="233" t="n"/>
      <c r="F741" s="233" t="n"/>
    </row>
    <row r="742">
      <c r="B742" s="273" t="n"/>
      <c r="C742" s="233" t="n"/>
      <c r="D742" s="233" t="n"/>
      <c r="F742" s="233" t="n"/>
    </row>
    <row r="743">
      <c r="B743" s="273" t="n"/>
      <c r="C743" s="233" t="n"/>
      <c r="D743" s="233" t="n"/>
      <c r="F743" s="233" t="n"/>
    </row>
    <row r="744">
      <c r="B744" s="273" t="n"/>
      <c r="C744" s="233" t="n"/>
      <c r="D744" s="233" t="n"/>
      <c r="F744" s="233" t="n"/>
    </row>
    <row r="745">
      <c r="B745" s="273" t="n"/>
      <c r="C745" s="233" t="n"/>
      <c r="D745" s="233" t="n"/>
      <c r="F745" s="233" t="n"/>
    </row>
    <row r="746">
      <c r="B746" s="273" t="n"/>
      <c r="C746" s="233" t="n"/>
      <c r="D746" s="233" t="n"/>
      <c r="F746" s="233" t="n"/>
    </row>
    <row r="747">
      <c r="B747" s="273" t="n"/>
      <c r="C747" s="233" t="n"/>
      <c r="D747" s="233" t="n"/>
      <c r="F747" s="233" t="n"/>
    </row>
    <row r="748">
      <c r="B748" s="273" t="n"/>
      <c r="C748" s="233" t="n"/>
      <c r="D748" s="233" t="n"/>
      <c r="F748" s="233" t="n"/>
    </row>
    <row r="749">
      <c r="B749" s="273" t="n"/>
      <c r="C749" s="233" t="n"/>
      <c r="D749" s="233" t="n"/>
      <c r="F749" s="233" t="n"/>
    </row>
    <row r="750">
      <c r="B750" s="273" t="n"/>
      <c r="C750" s="233" t="n"/>
      <c r="D750" s="233" t="n"/>
      <c r="F750" s="233" t="n"/>
    </row>
    <row r="751">
      <c r="B751" s="273" t="n"/>
      <c r="C751" s="233" t="n"/>
      <c r="D751" s="233" t="n"/>
      <c r="F751" s="233" t="n"/>
    </row>
    <row r="752">
      <c r="B752" s="273" t="n"/>
      <c r="C752" s="233" t="n"/>
      <c r="D752" s="233" t="n"/>
      <c r="F752" s="233" t="n"/>
    </row>
    <row r="753">
      <c r="B753" s="273" t="n"/>
      <c r="C753" s="233" t="n"/>
      <c r="D753" s="233" t="n"/>
      <c r="F753" s="233" t="n"/>
    </row>
    <row r="754">
      <c r="B754" s="273" t="n"/>
      <c r="C754" s="233" t="n"/>
      <c r="D754" s="233" t="n"/>
      <c r="F754" s="233" t="n"/>
    </row>
    <row r="755">
      <c r="B755" s="273" t="n"/>
      <c r="C755" s="233" t="n"/>
      <c r="D755" s="233" t="n"/>
      <c r="F755" s="233" t="n"/>
    </row>
    <row r="756">
      <c r="B756" s="273" t="n"/>
      <c r="C756" s="233" t="n"/>
      <c r="D756" s="233" t="n"/>
      <c r="F756" s="233" t="n"/>
    </row>
    <row r="757">
      <c r="B757" s="273" t="n"/>
      <c r="C757" s="233" t="n"/>
      <c r="D757" s="233" t="n"/>
      <c r="F757" s="233" t="n"/>
    </row>
    <row r="758">
      <c r="B758" s="273" t="n"/>
      <c r="C758" s="233" t="n"/>
      <c r="D758" s="233" t="n"/>
      <c r="F758" s="233" t="n"/>
    </row>
    <row r="759">
      <c r="B759" s="273" t="n"/>
      <c r="C759" s="233" t="n"/>
      <c r="D759" s="233" t="n"/>
      <c r="F759" s="233" t="n"/>
    </row>
    <row r="760">
      <c r="B760" s="273" t="n"/>
      <c r="C760" s="233" t="n"/>
      <c r="D760" s="233" t="n"/>
      <c r="F760" s="233" t="n"/>
    </row>
    <row r="761">
      <c r="B761" s="273" t="n"/>
      <c r="C761" s="233" t="n"/>
      <c r="D761" s="233" t="n"/>
      <c r="F761" s="233" t="n"/>
    </row>
    <row r="762">
      <c r="B762" s="273" t="n"/>
      <c r="C762" s="233" t="n"/>
      <c r="D762" s="233" t="n"/>
      <c r="F762" s="233" t="n"/>
    </row>
    <row r="763">
      <c r="B763" s="273" t="n"/>
      <c r="C763" s="233" t="n"/>
      <c r="D763" s="233" t="n"/>
      <c r="F763" s="233" t="n"/>
    </row>
    <row r="764">
      <c r="B764" s="273" t="n"/>
      <c r="C764" s="233" t="n"/>
      <c r="D764" s="233" t="n"/>
      <c r="F764" s="233" t="n"/>
    </row>
    <row r="765">
      <c r="B765" s="273" t="n"/>
      <c r="C765" s="233" t="n"/>
      <c r="D765" s="233" t="n"/>
      <c r="F765" s="233" t="n"/>
    </row>
    <row r="766">
      <c r="B766" s="273" t="n"/>
      <c r="C766" s="233" t="n"/>
      <c r="D766" s="233" t="n"/>
      <c r="F766" s="233" t="n"/>
    </row>
    <row r="767">
      <c r="B767" s="273" t="n"/>
      <c r="C767" s="233" t="n"/>
      <c r="D767" s="233" t="n"/>
      <c r="F767" s="233" t="n"/>
    </row>
    <row r="768">
      <c r="B768" s="273" t="n"/>
      <c r="C768" s="233" t="n"/>
      <c r="D768" s="233" t="n"/>
      <c r="F768" s="233" t="n"/>
    </row>
    <row r="769">
      <c r="B769" s="273" t="n"/>
      <c r="C769" s="233" t="n"/>
      <c r="D769" s="233" t="n"/>
      <c r="F769" s="233" t="n"/>
    </row>
    <row r="770">
      <c r="B770" s="273" t="n"/>
      <c r="C770" s="233" t="n"/>
      <c r="D770" s="233" t="n"/>
      <c r="F770" s="233" t="n"/>
    </row>
    <row r="771">
      <c r="B771" s="273" t="n"/>
      <c r="C771" s="233" t="n"/>
      <c r="D771" s="233" t="n"/>
      <c r="F771" s="233" t="n"/>
    </row>
    <row r="772">
      <c r="B772" s="273" t="n"/>
      <c r="C772" s="233" t="n"/>
      <c r="D772" s="233" t="n"/>
      <c r="F772" s="233" t="n"/>
    </row>
    <row r="773">
      <c r="B773" s="273" t="n"/>
      <c r="C773" s="233" t="n"/>
      <c r="D773" s="233" t="n"/>
      <c r="F773" s="233" t="n"/>
    </row>
    <row r="774">
      <c r="B774" s="273" t="n"/>
      <c r="C774" s="233" t="n"/>
      <c r="D774" s="233" t="n"/>
      <c r="F774" s="233" t="n"/>
    </row>
    <row r="775">
      <c r="B775" s="273" t="n"/>
      <c r="C775" s="233" t="n"/>
      <c r="D775" s="233" t="n"/>
      <c r="F775" s="233" t="n"/>
    </row>
    <row r="776">
      <c r="B776" s="273" t="n"/>
      <c r="C776" s="233" t="n"/>
      <c r="D776" s="233" t="n"/>
      <c r="F776" s="233" t="n"/>
    </row>
    <row r="777">
      <c r="B777" s="273" t="n"/>
      <c r="C777" s="233" t="n"/>
      <c r="D777" s="233" t="n"/>
      <c r="F777" s="233" t="n"/>
    </row>
    <row r="778">
      <c r="B778" s="273" t="n"/>
      <c r="C778" s="233" t="n"/>
      <c r="D778" s="233" t="n"/>
      <c r="F778" s="233" t="n"/>
    </row>
    <row r="779">
      <c r="B779" s="273" t="n"/>
      <c r="C779" s="233" t="n"/>
      <c r="D779" s="233" t="n"/>
      <c r="F779" s="233" t="n"/>
    </row>
    <row r="780">
      <c r="B780" s="273" t="n"/>
      <c r="C780" s="233" t="n"/>
      <c r="D780" s="233" t="n"/>
      <c r="F780" s="233" t="n"/>
    </row>
    <row r="781">
      <c r="B781" s="273" t="n"/>
      <c r="C781" s="233" t="n"/>
      <c r="D781" s="233" t="n"/>
      <c r="F781" s="233" t="n"/>
    </row>
    <row r="782">
      <c r="B782" s="273" t="n"/>
      <c r="C782" s="233" t="n"/>
      <c r="D782" s="233" t="n"/>
      <c r="F782" s="233" t="n"/>
    </row>
    <row r="783">
      <c r="B783" s="273" t="n"/>
      <c r="C783" s="233" t="n"/>
      <c r="D783" s="233" t="n"/>
      <c r="F783" s="233" t="n"/>
    </row>
    <row r="784">
      <c r="B784" s="273" t="n"/>
      <c r="C784" s="233" t="n"/>
      <c r="D784" s="233" t="n"/>
      <c r="F784" s="233" t="n"/>
    </row>
    <row r="785">
      <c r="B785" s="273" t="n"/>
      <c r="C785" s="233" t="n"/>
      <c r="D785" s="233" t="n"/>
      <c r="F785" s="233" t="n"/>
    </row>
    <row r="786">
      <c r="B786" s="273" t="n"/>
      <c r="C786" s="233" t="n"/>
      <c r="D786" s="233" t="n"/>
      <c r="F786" s="233" t="n"/>
    </row>
    <row r="787">
      <c r="B787" s="273" t="n"/>
      <c r="C787" s="233" t="n"/>
      <c r="D787" s="233" t="n"/>
      <c r="F787" s="233" t="n"/>
    </row>
    <row r="788">
      <c r="B788" s="273" t="n"/>
      <c r="C788" s="233" t="n"/>
      <c r="D788" s="233" t="n"/>
      <c r="F788" s="233" t="n"/>
    </row>
    <row r="789">
      <c r="B789" s="235" t="n"/>
      <c r="C789" s="233" t="n"/>
      <c r="D789" s="233" t="n"/>
      <c r="E789" s="233" t="n"/>
      <c r="F789" s="234" t="n"/>
    </row>
    <row r="790">
      <c r="B790" s="235" t="n"/>
      <c r="C790" s="233" t="n"/>
      <c r="D790" s="233" t="n"/>
      <c r="E790" s="233" t="n"/>
      <c r="F790" s="234" t="n"/>
    </row>
    <row r="791">
      <c r="B791" s="235" t="n"/>
      <c r="C791" s="233" t="n"/>
      <c r="D791" s="233" t="n"/>
      <c r="E791" s="233" t="n"/>
      <c r="F791" s="234" t="n"/>
    </row>
    <row r="792">
      <c r="B792" s="235" t="n"/>
      <c r="C792" s="233" t="n"/>
      <c r="D792" s="233" t="n"/>
      <c r="E792" s="233" t="n"/>
      <c r="F792" s="234" t="n"/>
    </row>
    <row r="793">
      <c r="B793" s="235" t="n"/>
      <c r="C793" s="233" t="n"/>
      <c r="D793" s="233" t="n"/>
      <c r="E793" s="233" t="n"/>
      <c r="F793" s="234" t="n"/>
    </row>
    <row r="794">
      <c r="B794" s="235" t="n"/>
      <c r="C794" s="233" t="n"/>
      <c r="D794" s="233" t="n"/>
      <c r="E794" s="233" t="n"/>
      <c r="F794" s="234" t="n"/>
    </row>
    <row r="795">
      <c r="B795" s="235" t="n"/>
      <c r="C795" s="233" t="n"/>
      <c r="D795" s="233" t="n"/>
      <c r="E795" s="233" t="n"/>
      <c r="F795" s="234" t="n"/>
    </row>
    <row r="796">
      <c r="B796" s="235" t="n"/>
      <c r="C796" s="233" t="n"/>
      <c r="D796" s="233" t="n"/>
      <c r="E796" s="233" t="n"/>
      <c r="F796" s="234" t="n"/>
    </row>
    <row r="797">
      <c r="B797" s="235" t="n"/>
      <c r="C797" s="233" t="n"/>
      <c r="D797" s="233" t="n"/>
      <c r="E797" s="233" t="n"/>
      <c r="F797" s="234" t="n"/>
    </row>
    <row r="798">
      <c r="B798" s="235" t="n"/>
      <c r="C798" s="233" t="n"/>
      <c r="D798" s="233" t="n"/>
      <c r="E798" s="233" t="n"/>
      <c r="F798" s="234" t="n"/>
    </row>
    <row r="799">
      <c r="B799" s="235" t="n"/>
      <c r="C799" s="233" t="n"/>
      <c r="D799" s="233" t="n"/>
      <c r="E799" s="233" t="n"/>
      <c r="F799" s="234" t="n"/>
    </row>
    <row r="800">
      <c r="B800" s="235" t="n"/>
      <c r="C800" s="233" t="n"/>
      <c r="D800" s="233" t="n"/>
      <c r="E800" s="233" t="n"/>
      <c r="F800" s="234" t="n"/>
    </row>
    <row r="801">
      <c r="B801" s="235" t="n"/>
      <c r="C801" s="233" t="n"/>
      <c r="D801" s="233" t="n"/>
      <c r="E801" s="233" t="n"/>
      <c r="F801" s="234" t="n"/>
    </row>
    <row r="802">
      <c r="B802" s="235" t="n"/>
      <c r="C802" s="233" t="n"/>
      <c r="D802" s="233" t="n"/>
      <c r="E802" s="233" t="n"/>
      <c r="F802" s="234" t="n"/>
    </row>
    <row r="803">
      <c r="B803" s="235" t="n"/>
      <c r="C803" s="233" t="n"/>
      <c r="D803" s="233" t="n"/>
      <c r="E803" s="233" t="n"/>
      <c r="F803" s="234" t="n"/>
    </row>
    <row r="804">
      <c r="B804" s="235" t="n"/>
      <c r="C804" s="233" t="n"/>
      <c r="D804" s="233" t="n"/>
      <c r="E804" s="233" t="n"/>
      <c r="F804" s="234" t="n"/>
    </row>
    <row r="805">
      <c r="B805" s="235" t="n"/>
      <c r="C805" s="233" t="n"/>
      <c r="D805" s="233" t="n"/>
      <c r="E805" s="233" t="n"/>
      <c r="F805" s="234" t="n"/>
    </row>
    <row r="806">
      <c r="B806" s="235" t="n"/>
      <c r="C806" s="233" t="n"/>
      <c r="D806" s="233" t="n"/>
      <c r="E806" s="233" t="n"/>
      <c r="F806" s="234" t="n"/>
    </row>
    <row r="807">
      <c r="B807" s="235" t="n"/>
      <c r="C807" s="233" t="n"/>
      <c r="D807" s="233" t="n"/>
      <c r="E807" s="233" t="n"/>
      <c r="F807" s="234" t="n"/>
    </row>
    <row r="808">
      <c r="B808" s="235" t="n"/>
      <c r="C808" s="233" t="n"/>
      <c r="D808" s="233" t="n"/>
      <c r="E808" s="233" t="n"/>
      <c r="F808" s="234" t="n"/>
    </row>
    <row r="809">
      <c r="B809" s="235" t="n"/>
      <c r="C809" s="233" t="n"/>
      <c r="D809" s="233" t="n"/>
      <c r="E809" s="233" t="n"/>
      <c r="F809" s="234" t="n"/>
    </row>
    <row r="810">
      <c r="B810" s="235" t="n"/>
      <c r="C810" s="233" t="n"/>
      <c r="D810" s="233" t="n"/>
      <c r="E810" s="233" t="n"/>
      <c r="F810" s="234" t="n"/>
    </row>
    <row r="811">
      <c r="B811" s="235" t="n"/>
      <c r="C811" s="233" t="n"/>
      <c r="D811" s="233" t="n"/>
      <c r="E811" s="233" t="n"/>
      <c r="F811" s="234" t="n"/>
    </row>
    <row r="812">
      <c r="B812" s="235" t="n"/>
      <c r="C812" s="233" t="n"/>
      <c r="D812" s="233" t="n"/>
      <c r="E812" s="233" t="n"/>
      <c r="F812" s="234" t="n"/>
    </row>
    <row r="813">
      <c r="B813" s="235" t="n"/>
      <c r="C813" s="233" t="n"/>
      <c r="D813" s="233" t="n"/>
      <c r="E813" s="233" t="n"/>
      <c r="F813" s="234" t="n"/>
    </row>
    <row r="814">
      <c r="B814" s="235" t="n"/>
      <c r="C814" s="233" t="n"/>
      <c r="D814" s="233" t="n"/>
      <c r="E814" s="233" t="n"/>
      <c r="F814" s="234" t="n"/>
    </row>
    <row r="815">
      <c r="B815" s="235" t="n"/>
      <c r="C815" s="233" t="n"/>
      <c r="D815" s="233" t="n"/>
      <c r="E815" s="233" t="n"/>
      <c r="F815" s="234" t="n"/>
    </row>
    <row r="816">
      <c r="B816" s="235" t="n"/>
      <c r="C816" s="233" t="n"/>
      <c r="D816" s="233" t="n"/>
      <c r="E816" s="233" t="n"/>
      <c r="F816" s="234" t="n"/>
    </row>
    <row r="817">
      <c r="B817" s="235" t="n"/>
      <c r="C817" s="233" t="n"/>
      <c r="D817" s="233" t="n"/>
      <c r="E817" s="233" t="n"/>
      <c r="F817" s="233" t="n"/>
    </row>
    <row r="818">
      <c r="B818" s="235" t="n"/>
      <c r="C818" s="233" t="n"/>
      <c r="D818" s="233" t="n"/>
      <c r="E818" s="233" t="n"/>
      <c r="F818" s="233" t="n"/>
    </row>
    <row r="819">
      <c r="B819" s="235" t="n"/>
      <c r="C819" s="233" t="n"/>
      <c r="D819" s="233" t="n"/>
      <c r="E819" s="233" t="n"/>
      <c r="F819" s="233" t="n"/>
    </row>
    <row r="820">
      <c r="B820" s="235" t="n"/>
      <c r="C820" s="233" t="n"/>
      <c r="D820" s="233" t="n"/>
      <c r="E820" s="233" t="n"/>
      <c r="F820" s="233" t="n"/>
    </row>
    <row r="821">
      <c r="B821" s="235" t="n"/>
      <c r="C821" s="233" t="n"/>
      <c r="D821" s="233" t="n"/>
      <c r="E821" s="233" t="n"/>
      <c r="F821" s="234" t="n"/>
    </row>
    <row r="822">
      <c r="B822" s="235" t="n"/>
      <c r="C822" s="233" t="n"/>
      <c r="D822" s="233" t="n"/>
      <c r="E822" s="233" t="n"/>
      <c r="F822" s="234" t="n"/>
    </row>
    <row r="823">
      <c r="B823" s="235" t="n"/>
      <c r="C823" s="233" t="n"/>
      <c r="D823" s="233" t="n"/>
      <c r="E823" s="233" t="n"/>
      <c r="F823" s="234" t="n"/>
    </row>
    <row r="824">
      <c r="B824" s="235" t="n"/>
      <c r="C824" s="233" t="n"/>
      <c r="D824" s="233" t="n"/>
      <c r="E824" s="233" t="n"/>
      <c r="F824" s="234" t="n"/>
    </row>
    <row r="825">
      <c r="B825" s="235" t="n"/>
      <c r="C825" s="233" t="n"/>
      <c r="D825" s="233" t="n"/>
      <c r="E825" s="233" t="n"/>
      <c r="F825" s="233" t="n"/>
    </row>
    <row r="826">
      <c r="B826" s="235" t="n"/>
      <c r="C826" s="233" t="n"/>
      <c r="D826" s="233" t="n"/>
      <c r="E826" s="233" t="n"/>
      <c r="F826" s="233" t="n"/>
    </row>
    <row r="827">
      <c r="B827" s="235" t="n"/>
      <c r="C827" s="233" t="n"/>
      <c r="D827" s="233" t="n"/>
      <c r="E827" s="233" t="n"/>
      <c r="F827" s="233" t="n"/>
    </row>
    <row r="828">
      <c r="B828" s="235" t="n"/>
      <c r="C828" s="233" t="n"/>
      <c r="D828" s="233" t="n"/>
      <c r="E828" s="233" t="n"/>
      <c r="F828" s="233" t="n"/>
    </row>
    <row r="829">
      <c r="B829" s="235" t="n"/>
      <c r="C829" s="233" t="n"/>
      <c r="D829" s="233" t="n"/>
      <c r="E829" s="233" t="n"/>
      <c r="F829" s="234" t="n"/>
    </row>
    <row r="830">
      <c r="B830" s="235" t="n"/>
      <c r="C830" s="233" t="n"/>
      <c r="D830" s="233" t="n"/>
      <c r="E830" s="233" t="n"/>
      <c r="F830" s="234" t="n"/>
    </row>
    <row r="831">
      <c r="B831" s="235" t="n"/>
      <c r="C831" s="233" t="n"/>
      <c r="D831" s="233" t="n"/>
      <c r="E831" s="233" t="n"/>
      <c r="F831" s="234" t="n"/>
    </row>
    <row r="832">
      <c r="B832" s="235" t="n"/>
      <c r="C832" s="233" t="n"/>
      <c r="D832" s="233" t="n"/>
      <c r="E832" s="233" t="n"/>
      <c r="F832" s="234" t="n"/>
    </row>
    <row r="833">
      <c r="B833" s="235" t="n"/>
      <c r="C833" s="233" t="n"/>
      <c r="D833" s="233" t="n"/>
      <c r="E833" s="233" t="n"/>
      <c r="F833" s="234" t="n"/>
    </row>
    <row r="834">
      <c r="B834" s="235" t="n"/>
      <c r="C834" s="233" t="n"/>
      <c r="D834" s="233" t="n"/>
      <c r="E834" s="233" t="n"/>
      <c r="F834" s="234" t="n"/>
    </row>
    <row r="835">
      <c r="B835" s="235" t="n"/>
      <c r="C835" s="233" t="n"/>
      <c r="D835" s="233" t="n"/>
      <c r="E835" s="233" t="n"/>
      <c r="F835" s="234" t="n"/>
    </row>
    <row r="836">
      <c r="B836" s="235" t="n"/>
      <c r="C836" s="233" t="n"/>
      <c r="D836" s="233" t="n"/>
      <c r="E836" s="233" t="n"/>
      <c r="F836" s="234" t="n"/>
    </row>
    <row r="837">
      <c r="B837" s="235" t="n"/>
      <c r="C837" s="233" t="n"/>
      <c r="D837" s="233" t="n"/>
      <c r="E837" s="233" t="n"/>
      <c r="F837" s="234" t="n"/>
    </row>
    <row r="838">
      <c r="B838" s="235" t="n"/>
      <c r="C838" s="233" t="n"/>
      <c r="D838" s="233" t="n"/>
      <c r="E838" s="233" t="n"/>
      <c r="F838" s="234" t="n"/>
    </row>
    <row r="839">
      <c r="B839" s="235" t="n"/>
      <c r="C839" s="233" t="n"/>
      <c r="D839" s="233" t="n"/>
      <c r="E839" s="233" t="n"/>
      <c r="F839" s="234" t="n"/>
    </row>
    <row r="840">
      <c r="B840" s="235" t="n"/>
      <c r="C840" s="233" t="n"/>
      <c r="D840" s="233" t="n"/>
      <c r="E840" s="233" t="n"/>
      <c r="F840" s="234" t="n"/>
    </row>
    <row r="841">
      <c r="B841" s="235" t="n"/>
      <c r="C841" s="233" t="n"/>
      <c r="D841" s="233" t="n"/>
      <c r="E841" s="233" t="n"/>
      <c r="F841" s="234" t="n"/>
    </row>
    <row r="842">
      <c r="B842" s="235" t="n"/>
      <c r="C842" s="233" t="n"/>
      <c r="D842" s="233" t="n"/>
      <c r="E842" s="233" t="n"/>
      <c r="F842" s="234" t="n"/>
    </row>
    <row r="843">
      <c r="B843" s="235" t="n"/>
      <c r="C843" s="233" t="n"/>
      <c r="D843" s="233" t="n"/>
      <c r="E843" s="233" t="n"/>
      <c r="F843" s="234" t="n"/>
    </row>
    <row r="844">
      <c r="B844" s="235" t="n"/>
      <c r="C844" s="233" t="n"/>
      <c r="D844" s="233" t="n"/>
      <c r="E844" s="233" t="n"/>
      <c r="F844" s="234" t="n"/>
    </row>
    <row r="845">
      <c r="B845" s="235" t="n"/>
      <c r="C845" s="233" t="n"/>
      <c r="D845" s="233" t="n"/>
      <c r="E845" s="233" t="n"/>
      <c r="F845" s="234" t="n"/>
      <c r="G845" s="233" t="n"/>
    </row>
    <row r="846">
      <c r="B846" s="235" t="n"/>
      <c r="C846" s="233" t="n"/>
      <c r="D846" s="233" t="n"/>
      <c r="E846" s="233" t="n"/>
      <c r="F846" s="234" t="n"/>
      <c r="G846" s="233" t="n"/>
    </row>
    <row r="847">
      <c r="B847" s="235" t="n"/>
      <c r="C847" s="233" t="n"/>
      <c r="D847" s="233" t="n"/>
      <c r="E847" s="233" t="n"/>
      <c r="F847" s="234" t="n"/>
      <c r="G847" s="233" t="n"/>
    </row>
    <row r="848">
      <c r="B848" s="235" t="n"/>
      <c r="C848" s="233" t="n"/>
      <c r="D848" s="233" t="n"/>
      <c r="E848" s="233" t="n"/>
      <c r="F848" s="234" t="n"/>
      <c r="G848" s="233" t="n"/>
    </row>
    <row r="849">
      <c r="B849" s="235" t="n"/>
      <c r="C849" s="233" t="n"/>
      <c r="D849" s="233" t="n"/>
      <c r="E849" s="233" t="n"/>
      <c r="F849" s="234" t="n"/>
      <c r="G849" s="233" t="n"/>
    </row>
    <row r="850">
      <c r="B850" s="235" t="n"/>
      <c r="C850" s="233" t="n"/>
      <c r="D850" s="233" t="n"/>
      <c r="E850" s="233" t="n"/>
      <c r="F850" s="234" t="n"/>
      <c r="G850" s="233" t="n"/>
    </row>
    <row r="851">
      <c r="B851" s="235" t="n"/>
      <c r="C851" s="233" t="n"/>
      <c r="D851" s="233" t="n"/>
      <c r="E851" s="233" t="n"/>
      <c r="F851" s="234" t="n"/>
      <c r="G851" s="233" t="n"/>
    </row>
    <row r="852">
      <c r="B852" s="235" t="n"/>
      <c r="C852" s="233" t="n"/>
      <c r="D852" s="233" t="n"/>
      <c r="E852" s="233" t="n"/>
      <c r="F852" s="234" t="n"/>
      <c r="G852" s="233" t="n"/>
    </row>
    <row r="853">
      <c r="B853" s="235" t="n"/>
      <c r="C853" s="233" t="n"/>
      <c r="D853" s="233" t="n"/>
      <c r="E853" s="233" t="n"/>
      <c r="F853" s="234" t="n"/>
      <c r="G853" s="233" t="n"/>
    </row>
    <row r="854">
      <c r="B854" s="235" t="n"/>
      <c r="C854" s="233" t="n"/>
      <c r="D854" s="233" t="n"/>
      <c r="E854" s="233" t="n"/>
      <c r="F854" s="234" t="n"/>
      <c r="G854" s="233" t="n"/>
    </row>
    <row r="855">
      <c r="B855" s="235" t="n"/>
      <c r="C855" s="233" t="n"/>
      <c r="D855" s="233" t="n"/>
      <c r="E855" s="233" t="n"/>
      <c r="F855" s="234" t="n"/>
      <c r="G855" s="233" t="n"/>
    </row>
    <row r="856">
      <c r="B856" s="235" t="n"/>
      <c r="C856" s="233" t="n"/>
      <c r="D856" s="233" t="n"/>
      <c r="E856" s="233" t="n"/>
      <c r="F856" s="234" t="n"/>
      <c r="G856" s="233" t="n"/>
    </row>
    <row r="857">
      <c r="B857" s="235" t="n"/>
      <c r="C857" s="233" t="n"/>
      <c r="D857" s="233" t="n"/>
      <c r="E857" s="233" t="n"/>
      <c r="F857" s="234" t="n"/>
      <c r="G857" s="233" t="n"/>
    </row>
    <row r="858">
      <c r="B858" s="235" t="n"/>
      <c r="C858" s="233" t="n"/>
      <c r="D858" s="233" t="n"/>
      <c r="E858" s="233" t="n"/>
      <c r="F858" s="234" t="n"/>
      <c r="G858" s="233" t="n"/>
    </row>
    <row r="859">
      <c r="B859" s="235" t="n"/>
      <c r="C859" s="233" t="n"/>
      <c r="D859" s="233" t="n"/>
      <c r="E859" s="233" t="n"/>
      <c r="F859" s="234" t="n"/>
      <c r="G859" s="233" t="n"/>
    </row>
    <row r="860">
      <c r="B860" s="235" t="n"/>
      <c r="C860" s="233" t="n"/>
      <c r="D860" s="233" t="n"/>
      <c r="E860" s="233" t="n"/>
      <c r="F860" s="234" t="n"/>
      <c r="G860" s="233" t="n"/>
    </row>
    <row r="861">
      <c r="B861" s="235" t="n"/>
      <c r="C861" s="233" t="n"/>
      <c r="D861" s="233" t="n"/>
      <c r="E861" s="233" t="n"/>
      <c r="F861" s="234" t="n"/>
      <c r="G861" s="233" t="n"/>
    </row>
    <row r="862">
      <c r="B862" s="235" t="n"/>
      <c r="C862" s="233" t="n"/>
      <c r="D862" s="233" t="n"/>
      <c r="E862" s="233" t="n"/>
      <c r="F862" s="234" t="n"/>
      <c r="G862" s="233" t="n"/>
    </row>
    <row r="863">
      <c r="B863" s="235" t="n"/>
      <c r="C863" s="233" t="n"/>
      <c r="D863" s="233" t="n"/>
      <c r="E863" s="233" t="n"/>
      <c r="F863" s="234" t="n"/>
      <c r="G863" s="233" t="n"/>
    </row>
    <row r="864">
      <c r="B864" s="235" t="n"/>
      <c r="C864" s="233" t="n"/>
      <c r="D864" s="233" t="n"/>
      <c r="E864" s="233" t="n"/>
      <c r="F864" s="234" t="n"/>
      <c r="G864" s="233" t="n"/>
    </row>
    <row r="865">
      <c r="B865" s="235" t="n"/>
      <c r="C865" s="233" t="n"/>
      <c r="D865" s="233" t="n"/>
      <c r="E865" s="233" t="n"/>
      <c r="F865" s="234" t="n"/>
      <c r="G865" s="233" t="n"/>
    </row>
    <row r="866">
      <c r="B866" s="235" t="n"/>
      <c r="C866" s="233" t="n"/>
      <c r="D866" s="233" t="n"/>
      <c r="E866" s="233" t="n"/>
      <c r="F866" s="234" t="n"/>
      <c r="G866" s="233" t="n"/>
    </row>
    <row r="867">
      <c r="B867" s="235" t="n"/>
      <c r="C867" s="233" t="n"/>
      <c r="D867" s="233" t="n"/>
      <c r="E867" s="233" t="n"/>
      <c r="F867" s="234" t="n"/>
      <c r="G867" s="233" t="n"/>
    </row>
    <row r="868">
      <c r="B868" s="235" t="n"/>
      <c r="C868" s="233" t="n"/>
      <c r="D868" s="233" t="n"/>
      <c r="E868" s="233" t="n"/>
      <c r="F868" s="234" t="n"/>
      <c r="G868" s="233" t="n"/>
    </row>
    <row r="869">
      <c r="B869" s="235" t="n"/>
      <c r="C869" s="233" t="n"/>
      <c r="D869" s="233" t="n"/>
      <c r="E869" s="233" t="n"/>
      <c r="F869" s="234" t="n"/>
      <c r="G869" s="233" t="n"/>
    </row>
    <row r="870">
      <c r="B870" s="235" t="n"/>
      <c r="C870" s="233" t="n"/>
      <c r="D870" s="233" t="n"/>
      <c r="E870" s="233" t="n"/>
      <c r="F870" s="234" t="n"/>
      <c r="G870" s="233" t="n"/>
    </row>
    <row r="871">
      <c r="B871" s="235" t="n"/>
      <c r="C871" s="233" t="n"/>
      <c r="D871" s="233" t="n"/>
      <c r="E871" s="233" t="n"/>
      <c r="F871" s="234" t="n"/>
      <c r="G871" s="233" t="n"/>
    </row>
    <row r="872">
      <c r="B872" s="235" t="n"/>
      <c r="C872" s="233" t="n"/>
      <c r="D872" s="233" t="n"/>
      <c r="E872" s="233" t="n"/>
      <c r="F872" s="234" t="n"/>
      <c r="G872" s="233" t="n"/>
    </row>
    <row r="873">
      <c r="B873" s="235" t="n"/>
      <c r="C873" s="233" t="n"/>
      <c r="D873" s="233" t="n"/>
      <c r="E873" s="233" t="n"/>
      <c r="F873" s="233" t="n"/>
      <c r="G873" s="233" t="n"/>
    </row>
    <row r="874">
      <c r="B874" s="235" t="n"/>
      <c r="C874" s="233" t="n"/>
      <c r="D874" s="233" t="n"/>
      <c r="E874" s="233" t="n"/>
      <c r="F874" s="233" t="n"/>
      <c r="G874" s="233" t="n"/>
    </row>
    <row r="875">
      <c r="B875" s="235" t="n"/>
      <c r="C875" s="233" t="n"/>
      <c r="D875" s="233" t="n"/>
      <c r="E875" s="233" t="n"/>
      <c r="F875" s="233" t="n"/>
      <c r="G875" s="233" t="n"/>
    </row>
    <row r="876">
      <c r="B876" s="235" t="n"/>
      <c r="C876" s="233" t="n"/>
      <c r="D876" s="233" t="n"/>
      <c r="E876" s="233" t="n"/>
      <c r="F876" s="233" t="n"/>
      <c r="G876" s="233" t="n"/>
    </row>
    <row r="877">
      <c r="B877" s="235" t="n"/>
      <c r="C877" s="233" t="n"/>
      <c r="D877" s="233" t="n"/>
      <c r="E877" s="233" t="n"/>
      <c r="F877" s="234" t="n"/>
      <c r="G877" s="233" t="n"/>
    </row>
    <row r="878">
      <c r="B878" s="235" t="n"/>
      <c r="C878" s="233" t="n"/>
      <c r="D878" s="233" t="n"/>
      <c r="E878" s="233" t="n"/>
      <c r="F878" s="234" t="n"/>
      <c r="G878" s="233" t="n"/>
    </row>
    <row r="879">
      <c r="B879" s="235" t="n"/>
      <c r="C879" s="233" t="n"/>
      <c r="D879" s="233" t="n"/>
      <c r="E879" s="233" t="n"/>
      <c r="F879" s="234" t="n"/>
      <c r="G879" s="233" t="n"/>
    </row>
    <row r="880">
      <c r="B880" s="235" t="n"/>
      <c r="C880" s="233" t="n"/>
      <c r="D880" s="233" t="n"/>
      <c r="E880" s="233" t="n"/>
      <c r="F880" s="234" t="n"/>
      <c r="G880" s="233" t="n"/>
    </row>
    <row r="881">
      <c r="B881" s="235" t="n"/>
      <c r="C881" s="233" t="n"/>
      <c r="D881" s="233" t="n"/>
      <c r="E881" s="233" t="n"/>
      <c r="F881" s="233" t="n"/>
      <c r="G881" s="233" t="n"/>
    </row>
    <row r="882">
      <c r="B882" s="235" t="n"/>
      <c r="C882" s="233" t="n"/>
      <c r="D882" s="233" t="n"/>
      <c r="E882" s="233" t="n"/>
      <c r="F882" s="233" t="n"/>
      <c r="G882" s="233" t="n"/>
    </row>
    <row r="883">
      <c r="B883" s="235" t="n"/>
      <c r="C883" s="233" t="n"/>
      <c r="D883" s="233" t="n"/>
      <c r="E883" s="233" t="n"/>
      <c r="F883" s="233" t="n"/>
      <c r="G883" s="233" t="n"/>
    </row>
    <row r="884">
      <c r="B884" s="235" t="n"/>
      <c r="C884" s="233" t="n"/>
      <c r="D884" s="233" t="n"/>
      <c r="E884" s="233" t="n"/>
      <c r="F884" s="233" t="n"/>
      <c r="G884" s="233" t="n"/>
    </row>
    <row r="885">
      <c r="B885" s="235" t="n"/>
      <c r="C885" s="233" t="n"/>
      <c r="D885" s="233" t="n"/>
      <c r="E885" s="233" t="n"/>
      <c r="F885" s="234" t="n"/>
      <c r="G885" s="233" t="n"/>
    </row>
    <row r="886">
      <c r="B886" s="235" t="n"/>
      <c r="C886" s="233" t="n"/>
      <c r="D886" s="233" t="n"/>
      <c r="E886" s="233" t="n"/>
      <c r="F886" s="234" t="n"/>
      <c r="G886" s="233" t="n"/>
    </row>
    <row r="887">
      <c r="B887" s="235" t="n"/>
      <c r="C887" s="233" t="n"/>
      <c r="D887" s="233" t="n"/>
      <c r="E887" s="233" t="n"/>
      <c r="F887" s="234" t="n"/>
      <c r="G887" s="233" t="n"/>
    </row>
    <row r="888">
      <c r="B888" s="235" t="n"/>
      <c r="C888" s="233" t="n"/>
      <c r="D888" s="233" t="n"/>
      <c r="E888" s="233" t="n"/>
      <c r="F888" s="234" t="n"/>
      <c r="G888" s="233" t="n"/>
    </row>
    <row r="889">
      <c r="B889" s="235" t="n"/>
      <c r="C889" s="233" t="n"/>
      <c r="D889" s="233" t="n"/>
      <c r="E889" s="233" t="n"/>
      <c r="F889" s="234" t="n"/>
      <c r="G889" s="233" t="n"/>
    </row>
    <row r="890">
      <c r="B890" s="235" t="n"/>
      <c r="C890" s="233" t="n"/>
      <c r="D890" s="233" t="n"/>
      <c r="E890" s="233" t="n"/>
      <c r="F890" s="234" t="n"/>
      <c r="G890" s="233" t="n"/>
    </row>
    <row r="891">
      <c r="B891" s="235" t="n"/>
      <c r="C891" s="233" t="n"/>
      <c r="D891" s="233" t="n"/>
      <c r="E891" s="233" t="n"/>
      <c r="F891" s="234" t="n"/>
      <c r="G891" s="233" t="n"/>
    </row>
    <row r="892">
      <c r="B892" s="235" t="n"/>
      <c r="C892" s="233" t="n"/>
      <c r="D892" s="233" t="n"/>
      <c r="E892" s="233" t="n"/>
      <c r="F892" s="234" t="n"/>
      <c r="G892" s="233" t="n"/>
    </row>
    <row r="893">
      <c r="B893" s="235" t="n"/>
      <c r="C893" s="233" t="n"/>
      <c r="D893" s="233" t="n"/>
      <c r="E893" s="233" t="n"/>
      <c r="F893" s="234" t="n"/>
      <c r="G893" s="233" t="n"/>
    </row>
    <row r="894">
      <c r="B894" s="235" t="n"/>
      <c r="C894" s="233" t="n"/>
      <c r="D894" s="233" t="n"/>
      <c r="E894" s="233" t="n"/>
      <c r="F894" s="234" t="n"/>
      <c r="G894" s="233" t="n"/>
    </row>
    <row r="895">
      <c r="B895" s="235" t="n"/>
      <c r="C895" s="233" t="n"/>
      <c r="D895" s="233" t="n"/>
      <c r="E895" s="233" t="n"/>
      <c r="F895" s="234" t="n"/>
      <c r="G895" s="233" t="n"/>
    </row>
    <row r="896">
      <c r="B896" s="235" t="n"/>
      <c r="C896" s="233" t="n"/>
      <c r="D896" s="233" t="n"/>
      <c r="E896" s="233" t="n"/>
      <c r="F896" s="234" t="n"/>
      <c r="G896" s="233" t="n"/>
    </row>
    <row r="897">
      <c r="B897" s="235" t="n"/>
      <c r="C897" s="233" t="n"/>
      <c r="D897" s="233" t="n"/>
      <c r="E897" s="233" t="n"/>
      <c r="F897" s="234" t="n"/>
      <c r="G897" s="233" t="n"/>
    </row>
    <row r="898">
      <c r="B898" s="235" t="n"/>
      <c r="C898" s="233" t="n"/>
      <c r="D898" s="233" t="n"/>
      <c r="E898" s="233" t="n"/>
      <c r="F898" s="234" t="n"/>
      <c r="G898" s="233" t="n"/>
    </row>
    <row r="899">
      <c r="B899" s="235" t="n"/>
      <c r="C899" s="233" t="n"/>
      <c r="D899" s="233" t="n"/>
      <c r="E899" s="233" t="n"/>
      <c r="F899" s="234" t="n"/>
      <c r="G899" s="233" t="n"/>
    </row>
    <row r="900">
      <c r="B900" s="235" t="n"/>
      <c r="C900" s="233" t="n"/>
      <c r="D900" s="233" t="n"/>
      <c r="E900" s="233" t="n"/>
      <c r="F900" s="234" t="n"/>
      <c r="G900" s="233" t="n"/>
    </row>
  </sheetData>
  <pageMargins left="0.75" right="0.75" top="1" bottom="1" header="0.5" footer="0.5"/>
  <pageSetup orientation="portrait"/>
</worksheet>
</file>

<file path=xl/worksheets/sheet4.xml><?xml version="1.0" encoding="utf-8"?>
<worksheet xmlns="http://schemas.openxmlformats.org/spreadsheetml/2006/main">
  <sheetPr codeName="Sheet4">
    <outlinePr summaryBelow="1" summaryRight="1"/>
    <pageSetUpPr autoPageBreaks="0"/>
  </sheetPr>
  <dimension ref="A1:L56"/>
  <sheetViews>
    <sheetView workbookViewId="0">
      <pane xSplit="1" ySplit="6" topLeftCell="B7" activePane="bottomRight" state="frozen"/>
      <selection pane="topRight" activeCell="B1" sqref="B1"/>
      <selection pane="bottomLeft" activeCell="A7" sqref="A7"/>
      <selection pane="bottomRight" activeCell="J7" sqref="J7:K7"/>
    </sheetView>
  </sheetViews>
  <sheetFormatPr baseColWidth="8" defaultRowHeight="12.75" outlineLevelRow="1"/>
  <cols>
    <col width="20.7109375" customWidth="1" style="64" min="1" max="1"/>
    <col width="30.28515625" bestFit="1" customWidth="1" style="109" min="2" max="2"/>
    <col width="15.28515625" customWidth="1" style="109" min="3" max="3"/>
    <col width="24.5703125" customWidth="1" style="109" min="4" max="5"/>
    <col width="17.85546875" bestFit="1" customWidth="1" style="109" min="6" max="6"/>
    <col width="18.28515625" customWidth="1" style="109" min="7" max="7"/>
    <col width="10.7109375" customWidth="1" style="109" min="8" max="9"/>
    <col width="12" bestFit="1" customWidth="1" style="109" min="10" max="10"/>
    <col width="18.28515625" customWidth="1" style="109" min="11" max="11"/>
    <col width="9.140625" customWidth="1" style="109" min="12" max="12"/>
  </cols>
  <sheetData>
    <row r="1" ht="13.5" customFormat="1" customHeight="1" s="60" thickBot="1">
      <c r="A1" s="45" t="inlineStr">
        <is>
          <t>Export Set-up</t>
        </is>
      </c>
      <c r="B1" s="133" t="inlineStr">
        <is>
          <t>C:\PSDexports\KP_Bare_pump.xml</t>
        </is>
      </c>
      <c r="C1" s="46" t="n"/>
      <c r="D1" s="46" t="n"/>
      <c r="E1" s="46" t="n"/>
      <c r="F1" s="46" t="n"/>
      <c r="G1" s="46" t="n"/>
      <c r="H1" s="56" t="n"/>
      <c r="I1" s="56" t="n"/>
      <c r="J1" s="83" t="n"/>
      <c r="K1" s="83" t="n"/>
      <c r="L1" s="83" t="n"/>
    </row>
    <row r="2" outlineLevel="1" ht="13.5" customHeight="1" s="109" thickTop="1">
      <c r="A2" s="42" t="inlineStr">
        <is>
          <t>Price_KP_BarePump</t>
        </is>
      </c>
      <c r="B2" s="58" t="inlineStr">
        <is>
          <t>ID</t>
        </is>
      </c>
      <c r="C2" s="58">
        <f>IF($A$6="Full Data", "Model", "")</f>
        <v/>
      </c>
      <c r="D2" s="58">
        <f>IF($A$6="Quick Price", "Model", "")</f>
        <v/>
      </c>
      <c r="E2" s="58" t="n"/>
      <c r="F2" s="58">
        <f>IF($A$6="Full Data", "ConstructionCode", "")</f>
        <v/>
      </c>
      <c r="G2" s="58">
        <f>IF($A$6="Quick Price", "ConstructionCode", "")</f>
        <v/>
      </c>
      <c r="H2" s="58" t="inlineStr">
        <is>
          <t>PriceID</t>
        </is>
      </c>
      <c r="I2" s="58" t="inlineStr">
        <is>
          <t>Weight</t>
        </is>
      </c>
      <c r="J2" s="58" t="inlineStr">
        <is>
          <t>LeadtimeID</t>
        </is>
      </c>
      <c r="K2" s="58" t="n"/>
      <c r="L2" s="58" t="n"/>
    </row>
    <row r="3" outlineLevel="1" s="109">
      <c r="A3" s="42" t="inlineStr">
        <is>
          <t>Product</t>
        </is>
      </c>
      <c r="B3" s="58" t="inlineStr">
        <is>
          <t>PriceList</t>
        </is>
      </c>
      <c r="C3" s="58">
        <f>IF($A$6="Full Data", "ID", "")</f>
        <v/>
      </c>
      <c r="D3" s="58">
        <f>IF($A$6="Quick Price", "ID", "")</f>
        <v/>
      </c>
      <c r="E3" s="58" t="n"/>
      <c r="F3" s="58" t="n"/>
      <c r="G3" s="58" t="n"/>
      <c r="H3" s="58" t="n"/>
      <c r="I3" s="58" t="n"/>
      <c r="J3" s="58" t="n"/>
      <c r="K3" s="58" t="n"/>
      <c r="L3" s="58" t="n"/>
    </row>
    <row r="4" outlineLevel="1" customFormat="1" s="62">
      <c r="A4" s="49" t="inlineStr">
        <is>
          <t>[Attribute type]</t>
        </is>
      </c>
      <c r="B4" s="61" t="inlineStr">
        <is>
          <t>pointer</t>
        </is>
      </c>
      <c r="C4" s="61">
        <f>IF($A$6="Full Data", "text", "")</f>
        <v/>
      </c>
      <c r="D4" s="61">
        <f>IF($A$6="Quick Price", "text", "")</f>
        <v/>
      </c>
      <c r="E4" s="61">
        <f>IF($A$6="Quick Price", "text", "")</f>
        <v/>
      </c>
      <c r="F4" s="61">
        <f>IF($A$6="Full Data", "text", "")</f>
        <v/>
      </c>
      <c r="G4" s="61">
        <f>IF($A$6="Quick Price", "text", "")</f>
        <v/>
      </c>
      <c r="H4" s="61" t="inlineStr">
        <is>
          <t>pointer</t>
        </is>
      </c>
      <c r="I4" s="61" t="inlineStr">
        <is>
          <t>double</t>
        </is>
      </c>
      <c r="J4" s="61" t="inlineStr">
        <is>
          <t>pointer</t>
        </is>
      </c>
      <c r="K4" s="51" t="n"/>
      <c r="L4" s="51" t="inlineStr">
        <is>
          <t>[END]</t>
        </is>
      </c>
    </row>
    <row r="5" outlineLevel="1" ht="13.5" customFormat="1" customHeight="1" s="60" thickBot="1">
      <c r="A5" s="53" t="inlineStr">
        <is>
          <t>[Attribute width]</t>
        </is>
      </c>
      <c r="B5" s="84" t="n"/>
      <c r="C5" s="63" t="n"/>
      <c r="D5" s="63" t="n"/>
      <c r="E5" s="63" t="n"/>
      <c r="F5" s="63" t="n"/>
      <c r="G5" s="63" t="n"/>
      <c r="H5" s="63" t="n"/>
      <c r="I5" s="63" t="n"/>
      <c r="J5" s="63" t="n"/>
      <c r="K5" s="139" t="n"/>
      <c r="L5" s="139" t="n"/>
    </row>
    <row r="6" ht="16.15" customHeight="1" s="109" thickTop="1">
      <c r="A6" s="64" t="inlineStr">
        <is>
          <t>Full Data</t>
        </is>
      </c>
      <c r="B6" s="274" t="inlineStr">
        <is>
          <t>ID</t>
        </is>
      </c>
      <c r="C6" s="143" t="inlineStr">
        <is>
          <t>Pump Size</t>
        </is>
      </c>
      <c r="D6" s="143" t="n"/>
      <c r="E6" s="143" t="n"/>
      <c r="F6" s="143" t="inlineStr">
        <is>
          <t>Construction Code</t>
        </is>
      </c>
      <c r="G6" s="143" t="inlineStr">
        <is>
          <t>Construction Code</t>
        </is>
      </c>
      <c r="H6" s="143" t="inlineStr">
        <is>
          <t>Price ID</t>
        </is>
      </c>
      <c r="I6" s="143" t="inlineStr">
        <is>
          <t>Weight</t>
        </is>
      </c>
      <c r="J6" s="143" t="inlineStr">
        <is>
          <t>LeadTimeID</t>
        </is>
      </c>
      <c r="K6" s="262" t="inlineStr">
        <is>
          <t>2022jun LT (Wks)</t>
        </is>
      </c>
      <c r="L6" s="263" t="n"/>
    </row>
    <row r="7">
      <c r="A7" s="44" t="inlineStr">
        <is>
          <t>[START]</t>
        </is>
      </c>
      <c r="B7" s="105" t="inlineStr">
        <is>
          <t>ConTab_Price_KP_BarePump_33</t>
        </is>
      </c>
      <c r="C7" t="inlineStr">
        <is>
          <t>1012-1_2-KP</t>
        </is>
      </c>
      <c r="D7" t="inlineStr">
        <is>
          <t>10121_KP</t>
        </is>
      </c>
      <c r="E7" t="inlineStr">
        <is>
          <t>10122_KP</t>
        </is>
      </c>
      <c r="F7" s="273" t="inlineStr">
        <is>
          <t>5</t>
        </is>
      </c>
      <c r="G7" t="inlineStr">
        <is>
          <t>X5</t>
        </is>
      </c>
      <c r="H7" t="inlineStr">
        <is>
          <t>B100023</t>
        </is>
      </c>
      <c r="I7" t="n">
        <v>1400</v>
      </c>
      <c r="J7" t="inlineStr">
        <is>
          <t>LT008</t>
        </is>
      </c>
      <c r="K7" s="273" t="n">
        <v>14</v>
      </c>
    </row>
    <row r="8">
      <c r="B8" s="105" t="inlineStr">
        <is>
          <t>ConTab_Price_KP_BarePump_23</t>
        </is>
      </c>
      <c r="C8" t="inlineStr">
        <is>
          <t>1012-9_0-KP</t>
        </is>
      </c>
      <c r="D8" t="inlineStr">
        <is>
          <t>10129_KP</t>
        </is>
      </c>
      <c r="E8" t="inlineStr">
        <is>
          <t>10120_KP</t>
        </is>
      </c>
      <c r="F8" s="273" t="inlineStr">
        <is>
          <t>5</t>
        </is>
      </c>
      <c r="G8" t="inlineStr">
        <is>
          <t>X5</t>
        </is>
      </c>
      <c r="H8" t="inlineStr">
        <is>
          <t>B100023</t>
        </is>
      </c>
      <c r="I8" t="n">
        <v>1400</v>
      </c>
      <c r="J8" t="inlineStr">
        <is>
          <t>LT008</t>
        </is>
      </c>
      <c r="K8" s="273" t="n">
        <v>14</v>
      </c>
    </row>
    <row r="9">
      <c r="B9" s="105" t="inlineStr">
        <is>
          <t>ConTab_Price_KP_BarePump_24</t>
        </is>
      </c>
      <c r="C9" t="inlineStr">
        <is>
          <t>1015-3_4-KP</t>
        </is>
      </c>
      <c r="D9" t="inlineStr">
        <is>
          <t>10153_KP</t>
        </is>
      </c>
      <c r="E9" t="inlineStr">
        <is>
          <t>10154_KP</t>
        </is>
      </c>
      <c r="F9" s="273" t="inlineStr">
        <is>
          <t>7</t>
        </is>
      </c>
      <c r="G9" t="inlineStr">
        <is>
          <t>X7</t>
        </is>
      </c>
      <c r="H9" t="inlineStr">
        <is>
          <t>B100024</t>
        </is>
      </c>
      <c r="I9" t="n">
        <v>2180</v>
      </c>
      <c r="J9" t="inlineStr">
        <is>
          <t>LT008</t>
        </is>
      </c>
      <c r="K9" s="273" t="n">
        <v>14</v>
      </c>
    </row>
    <row r="10">
      <c r="B10" s="105" t="inlineStr">
        <is>
          <t>ConTab_Price_KP_BarePump_25</t>
        </is>
      </c>
      <c r="C10" t="inlineStr">
        <is>
          <t>1020-3_4-KP</t>
        </is>
      </c>
      <c r="D10" t="inlineStr">
        <is>
          <t>10203_KP</t>
        </is>
      </c>
      <c r="E10" t="inlineStr">
        <is>
          <t>10204_KP</t>
        </is>
      </c>
      <c r="F10" s="273" t="inlineStr">
        <is>
          <t>V</t>
        </is>
      </c>
      <c r="G10" t="inlineStr">
        <is>
          <t>XV</t>
        </is>
      </c>
      <c r="H10" t="inlineStr">
        <is>
          <t>B100025</t>
        </is>
      </c>
      <c r="I10" t="n">
        <v>3160</v>
      </c>
      <c r="J10" t="inlineStr">
        <is>
          <t>LT310</t>
        </is>
      </c>
      <c r="K10" s="273" t="n">
        <v>18</v>
      </c>
    </row>
    <row r="11">
      <c r="B11" s="105" t="inlineStr">
        <is>
          <t>ConTab_Price_KP_BarePump_26</t>
        </is>
      </c>
      <c r="C11" t="inlineStr">
        <is>
          <t>1024-1_2-KP</t>
        </is>
      </c>
      <c r="D11" t="inlineStr">
        <is>
          <t>10241_KP</t>
        </is>
      </c>
      <c r="E11" t="inlineStr">
        <is>
          <t>10242_KP</t>
        </is>
      </c>
      <c r="F11" s="273" t="inlineStr">
        <is>
          <t>V</t>
        </is>
      </c>
      <c r="G11" t="inlineStr">
        <is>
          <t>XV</t>
        </is>
      </c>
      <c r="H11" t="inlineStr">
        <is>
          <t>B100026</t>
        </is>
      </c>
      <c r="I11" t="n">
        <v>4190</v>
      </c>
      <c r="J11" t="inlineStr">
        <is>
          <t>LT310</t>
        </is>
      </c>
      <c r="K11" s="273" t="n">
        <v>18</v>
      </c>
    </row>
    <row r="12">
      <c r="B12" s="105" t="inlineStr">
        <is>
          <t>ConTab_Price_KP_BarePump_27</t>
        </is>
      </c>
      <c r="C12" t="inlineStr">
        <is>
          <t>1024-3_4-KP</t>
        </is>
      </c>
      <c r="D12" t="inlineStr">
        <is>
          <t>10243_KP</t>
        </is>
      </c>
      <c r="E12" t="inlineStr">
        <is>
          <t>10244_KP</t>
        </is>
      </c>
      <c r="F12" s="273" t="inlineStr">
        <is>
          <t>V</t>
        </is>
      </c>
      <c r="G12" t="inlineStr">
        <is>
          <t>XV</t>
        </is>
      </c>
      <c r="H12" t="inlineStr">
        <is>
          <t>B100027</t>
        </is>
      </c>
      <c r="I12" t="n">
        <v>4190</v>
      </c>
      <c r="J12" t="inlineStr">
        <is>
          <t>LT310</t>
        </is>
      </c>
      <c r="K12" s="273" t="n">
        <v>18</v>
      </c>
    </row>
    <row r="13">
      <c r="B13" s="105" t="inlineStr">
        <is>
          <t>ConTab_Price_KP_BarePump_34</t>
        </is>
      </c>
      <c r="C13" t="inlineStr">
        <is>
          <t>1213-5_6-KP</t>
        </is>
      </c>
      <c r="D13" t="inlineStr">
        <is>
          <t>1213-5_KP</t>
        </is>
      </c>
      <c r="E13" t="inlineStr">
        <is>
          <t>1213-6_KP</t>
        </is>
      </c>
      <c r="F13" s="273" t="inlineStr">
        <is>
          <t>K</t>
        </is>
      </c>
      <c r="G13" t="inlineStr">
        <is>
          <t>XK</t>
        </is>
      </c>
      <c r="H13" s="233" t="inlineStr">
        <is>
          <t>B100434</t>
        </is>
      </c>
      <c r="I13" t="n">
        <v>3111</v>
      </c>
      <c r="J13" t="inlineStr">
        <is>
          <t>LT008</t>
        </is>
      </c>
      <c r="K13" s="273" t="n">
        <v>14</v>
      </c>
    </row>
    <row r="14">
      <c r="B14" s="105" t="inlineStr">
        <is>
          <t>ConTab_Price_KP_BarePump_28</t>
        </is>
      </c>
      <c r="C14" t="inlineStr">
        <is>
          <t>1220-5_6-KP</t>
        </is>
      </c>
      <c r="D14" t="inlineStr">
        <is>
          <t>12205_KP</t>
        </is>
      </c>
      <c r="E14" t="inlineStr">
        <is>
          <t>12206_KP</t>
        </is>
      </c>
      <c r="F14" s="273" t="inlineStr">
        <is>
          <t>K</t>
        </is>
      </c>
      <c r="G14" t="inlineStr">
        <is>
          <t>XK</t>
        </is>
      </c>
      <c r="H14" t="inlineStr">
        <is>
          <t>B100028</t>
        </is>
      </c>
      <c r="I14" t="n">
        <v>3050</v>
      </c>
      <c r="J14" t="inlineStr">
        <is>
          <t>LT310</t>
        </is>
      </c>
      <c r="K14" s="273" t="n">
        <v>18</v>
      </c>
    </row>
    <row r="15" customFormat="1" s="268">
      <c r="A15" s="266" t="n"/>
      <c r="B15" s="267" t="inlineStr">
        <is>
          <t>ConTab_Price_KP_BarePump_35</t>
        </is>
      </c>
      <c r="C15" s="268" t="inlineStr">
        <is>
          <t>1220-7_8-KP</t>
        </is>
      </c>
      <c r="D15" s="268" t="inlineStr">
        <is>
          <t>1220-7_KP</t>
        </is>
      </c>
      <c r="E15" s="268" t="inlineStr">
        <is>
          <t>1220-8_KP</t>
        </is>
      </c>
      <c r="F15" s="264" t="inlineStr">
        <is>
          <t>V</t>
        </is>
      </c>
      <c r="G15" s="268" t="inlineStr">
        <is>
          <t>XV</t>
        </is>
      </c>
      <c r="H15" s="269" t="inlineStr">
        <is>
          <t>B100435</t>
        </is>
      </c>
      <c r="I15" s="268" t="n">
        <v>3470</v>
      </c>
      <c r="J15" s="269" t="inlineStr">
        <is>
          <t>LT025</t>
        </is>
      </c>
      <c r="K15" s="264" t="inlineStr">
        <is>
          <t>RTF</t>
        </is>
      </c>
    </row>
    <row r="16">
      <c r="B16" s="105" t="inlineStr">
        <is>
          <t>ConTab_Price_KP_BarePump_36</t>
        </is>
      </c>
      <c r="C16" t="inlineStr">
        <is>
          <t>1228-3_4-KP</t>
        </is>
      </c>
      <c r="D16" t="inlineStr">
        <is>
          <t>1228-3_KP</t>
        </is>
      </c>
      <c r="E16" t="inlineStr">
        <is>
          <t>1228-4_KP</t>
        </is>
      </c>
      <c r="F16" s="273" t="inlineStr">
        <is>
          <t>H</t>
        </is>
      </c>
      <c r="G16" t="inlineStr">
        <is>
          <t>XH</t>
        </is>
      </c>
      <c r="H16" s="233" t="inlineStr">
        <is>
          <t>B100436</t>
        </is>
      </c>
      <c r="I16" t="n">
        <v>4300</v>
      </c>
      <c r="J16" s="233" t="inlineStr">
        <is>
          <t>LT025</t>
        </is>
      </c>
      <c r="K16" s="273" t="inlineStr">
        <is>
          <t>RTF</t>
        </is>
      </c>
    </row>
    <row r="17">
      <c r="B17" s="105" t="inlineStr">
        <is>
          <t>ConTab_Price_KP_BarePump_29</t>
        </is>
      </c>
      <c r="C17" t="inlineStr">
        <is>
          <t>1415-1_2-KP</t>
        </is>
      </c>
      <c r="D17" t="inlineStr">
        <is>
          <t>14151_KP</t>
        </is>
      </c>
      <c r="E17" t="inlineStr">
        <is>
          <t>14152_KP</t>
        </is>
      </c>
      <c r="F17" s="273" t="inlineStr">
        <is>
          <t>K</t>
        </is>
      </c>
      <c r="G17" t="inlineStr">
        <is>
          <t>XK</t>
        </is>
      </c>
      <c r="H17" t="inlineStr">
        <is>
          <t>B100029</t>
        </is>
      </c>
      <c r="I17" t="n">
        <v>3200</v>
      </c>
      <c r="J17" t="inlineStr">
        <is>
          <t>LT310</t>
        </is>
      </c>
      <c r="K17" s="273" t="n">
        <v>18</v>
      </c>
    </row>
    <row r="18">
      <c r="B18" s="105" t="inlineStr">
        <is>
          <t>ConTab_Price_KP_BarePump_37</t>
        </is>
      </c>
      <c r="C18" t="inlineStr">
        <is>
          <t>1415-3_4-KP</t>
        </is>
      </c>
      <c r="D18" t="inlineStr">
        <is>
          <t>1415-3_KP</t>
        </is>
      </c>
      <c r="E18" t="inlineStr">
        <is>
          <t>1415-4_KP</t>
        </is>
      </c>
      <c r="F18" s="273" t="inlineStr">
        <is>
          <t>K</t>
        </is>
      </c>
      <c r="G18" t="inlineStr">
        <is>
          <t>XK</t>
        </is>
      </c>
      <c r="H18" s="233" t="inlineStr">
        <is>
          <t>B100441</t>
        </is>
      </c>
      <c r="I18" t="n">
        <v>2784</v>
      </c>
      <c r="J18" t="inlineStr">
        <is>
          <t>LT310</t>
        </is>
      </c>
      <c r="K18" s="273" t="n">
        <v>18</v>
      </c>
    </row>
    <row r="19">
      <c r="B19" s="105" t="inlineStr">
        <is>
          <t>ConTab_Price_KP_BarePump_38</t>
        </is>
      </c>
      <c r="C19" t="inlineStr">
        <is>
          <t>1617-5_6-KP</t>
        </is>
      </c>
      <c r="D19" t="inlineStr">
        <is>
          <t>1617-5_KP</t>
        </is>
      </c>
      <c r="E19" t="inlineStr">
        <is>
          <t>1617-6_KP</t>
        </is>
      </c>
      <c r="F19" s="273" t="inlineStr">
        <is>
          <t>V</t>
        </is>
      </c>
      <c r="G19" t="inlineStr">
        <is>
          <t>XV</t>
        </is>
      </c>
      <c r="H19" s="233" t="inlineStr">
        <is>
          <t>B100444</t>
        </is>
      </c>
      <c r="I19" t="n">
        <v>3505</v>
      </c>
      <c r="J19" t="inlineStr">
        <is>
          <t>LT310</t>
        </is>
      </c>
      <c r="K19" s="273" t="n">
        <v>18</v>
      </c>
    </row>
    <row r="20">
      <c r="B20" s="105" t="inlineStr">
        <is>
          <t>ConTab_Price_KP_BarePump_39</t>
        </is>
      </c>
      <c r="C20" t="inlineStr">
        <is>
          <t>1620-3_4-KP</t>
        </is>
      </c>
      <c r="D20" t="inlineStr">
        <is>
          <t>1620-3_KP</t>
        </is>
      </c>
      <c r="E20" t="inlineStr">
        <is>
          <t>1620-4_KP</t>
        </is>
      </c>
      <c r="F20" s="273" t="inlineStr">
        <is>
          <t>V</t>
        </is>
      </c>
      <c r="G20" t="inlineStr">
        <is>
          <t>XV</t>
        </is>
      </c>
      <c r="H20" s="233" t="inlineStr">
        <is>
          <t>B100445</t>
        </is>
      </c>
      <c r="I20" t="n">
        <v>3957</v>
      </c>
      <c r="J20" s="233" t="inlineStr">
        <is>
          <t>LT025</t>
        </is>
      </c>
      <c r="K20" s="273" t="inlineStr">
        <is>
          <t>RTF</t>
        </is>
      </c>
    </row>
    <row r="21">
      <c r="B21" s="105" t="inlineStr">
        <is>
          <t>ConTab_Price_KP_BarePump_3</t>
        </is>
      </c>
      <c r="C21" t="inlineStr">
        <is>
          <t>2013-5_6-KP</t>
        </is>
      </c>
      <c r="D21" t="inlineStr">
        <is>
          <t>20135_KP</t>
        </is>
      </c>
      <c r="E21" t="inlineStr">
        <is>
          <t>20136_KP</t>
        </is>
      </c>
      <c r="F21" s="273" t="inlineStr">
        <is>
          <t>2</t>
        </is>
      </c>
      <c r="G21" t="inlineStr">
        <is>
          <t>X2</t>
        </is>
      </c>
      <c r="H21" t="inlineStr">
        <is>
          <t>B100003</t>
        </is>
      </c>
      <c r="I21" t="n">
        <v>210</v>
      </c>
      <c r="J21" t="inlineStr">
        <is>
          <t>LT008</t>
        </is>
      </c>
      <c r="K21" s="273" t="n">
        <v>14</v>
      </c>
    </row>
    <row r="22">
      <c r="B22" s="105" t="inlineStr">
        <is>
          <t>ConTab_Price_KP_BarePump_4</t>
        </is>
      </c>
      <c r="C22" t="inlineStr">
        <is>
          <t>2013-5_6-KP</t>
        </is>
      </c>
      <c r="D22" t="inlineStr">
        <is>
          <t>20135_KP</t>
        </is>
      </c>
      <c r="E22" t="inlineStr">
        <is>
          <t>20136_KP</t>
        </is>
      </c>
      <c r="F22" s="273" t="inlineStr">
        <is>
          <t>3</t>
        </is>
      </c>
      <c r="G22" t="inlineStr">
        <is>
          <t>X3</t>
        </is>
      </c>
      <c r="H22" t="inlineStr">
        <is>
          <t>B100004</t>
        </is>
      </c>
      <c r="I22" t="n">
        <v>210</v>
      </c>
      <c r="J22" t="inlineStr">
        <is>
          <t>LT008</t>
        </is>
      </c>
      <c r="K22" s="273" t="n">
        <v>14</v>
      </c>
    </row>
    <row r="23">
      <c r="B23" s="105" t="inlineStr">
        <is>
          <t>ConTab_Price_KP_BarePump_40</t>
        </is>
      </c>
      <c r="C23" t="inlineStr">
        <is>
          <t>2018-1_2-KP</t>
        </is>
      </c>
      <c r="D23" t="inlineStr">
        <is>
          <t>2018-1_KP</t>
        </is>
      </c>
      <c r="E23" t="inlineStr">
        <is>
          <t>2018-2_KP</t>
        </is>
      </c>
      <c r="F23" s="273" t="inlineStr">
        <is>
          <t>V</t>
        </is>
      </c>
      <c r="G23" t="inlineStr">
        <is>
          <t>XV</t>
        </is>
      </c>
      <c r="H23" s="233" t="inlineStr">
        <is>
          <t>B100446</t>
        </is>
      </c>
      <c r="I23" t="n">
        <v>6147</v>
      </c>
      <c r="J23" s="233" t="inlineStr">
        <is>
          <t>LT025</t>
        </is>
      </c>
      <c r="K23" s="273" t="inlineStr">
        <is>
          <t>RTF</t>
        </is>
      </c>
    </row>
    <row r="24">
      <c r="B24" s="105" t="inlineStr">
        <is>
          <t>ConTab_Price_KP_BarePump_41</t>
        </is>
      </c>
      <c r="C24" t="inlineStr">
        <is>
          <t>2023-3_4-KP</t>
        </is>
      </c>
      <c r="D24" t="inlineStr">
        <is>
          <t>2023-3_KP</t>
        </is>
      </c>
      <c r="E24" t="inlineStr">
        <is>
          <t>2023-4_KP</t>
        </is>
      </c>
      <c r="F24" s="273" t="inlineStr">
        <is>
          <t>B</t>
        </is>
      </c>
      <c r="G24" t="inlineStr">
        <is>
          <t>XB</t>
        </is>
      </c>
      <c r="H24" s="233" t="inlineStr">
        <is>
          <t>B100451</t>
        </is>
      </c>
      <c r="I24" t="n">
        <v>7381</v>
      </c>
      <c r="J24" s="233" t="inlineStr">
        <is>
          <t>LT025</t>
        </is>
      </c>
      <c r="K24" s="273" t="inlineStr">
        <is>
          <t>RTF</t>
        </is>
      </c>
    </row>
    <row r="25">
      <c r="B25" s="105" t="inlineStr">
        <is>
          <t>ConTab_Price_KP_BarePump_42</t>
        </is>
      </c>
      <c r="C25" t="inlineStr">
        <is>
          <t>2025-7_8-KP</t>
        </is>
      </c>
      <c r="D25" t="inlineStr">
        <is>
          <t>2025-7_KP</t>
        </is>
      </c>
      <c r="E25" t="inlineStr">
        <is>
          <t>2025-8_KP</t>
        </is>
      </c>
      <c r="F25" s="273" t="inlineStr">
        <is>
          <t>B</t>
        </is>
      </c>
      <c r="G25" t="inlineStr">
        <is>
          <t>XB</t>
        </is>
      </c>
      <c r="H25" s="233" t="inlineStr">
        <is>
          <t>B100454</t>
        </is>
      </c>
      <c r="I25" t="n">
        <v>6891</v>
      </c>
      <c r="J25" s="233" t="inlineStr">
        <is>
          <t>LT025</t>
        </is>
      </c>
      <c r="K25" s="273" t="inlineStr">
        <is>
          <t>RTF</t>
        </is>
      </c>
    </row>
    <row r="26">
      <c r="B26" s="105" t="inlineStr">
        <is>
          <t>ConTab_Price_KP_BarePump_1</t>
        </is>
      </c>
      <c r="C26" t="inlineStr">
        <is>
          <t>2095-1_2-KP</t>
        </is>
      </c>
      <c r="D26" t="inlineStr">
        <is>
          <t>20951_KP</t>
        </is>
      </c>
      <c r="E26" t="inlineStr">
        <is>
          <t>20952_KP</t>
        </is>
      </c>
      <c r="F26" s="273" t="n">
        <v>2</v>
      </c>
      <c r="G26" t="inlineStr">
        <is>
          <t>X2</t>
        </is>
      </c>
      <c r="H26" t="inlineStr">
        <is>
          <t>B100001</t>
        </is>
      </c>
      <c r="I26" t="n">
        <v>160</v>
      </c>
      <c r="J26" s="233" t="inlineStr">
        <is>
          <t>LT025</t>
        </is>
      </c>
      <c r="K26" s="273" t="inlineStr">
        <is>
          <t>RTF</t>
        </is>
      </c>
    </row>
    <row r="27">
      <c r="B27" s="105" t="inlineStr">
        <is>
          <t>ConTab_Price_KP_BarePump_2</t>
        </is>
      </c>
      <c r="C27" t="inlineStr">
        <is>
          <t>2095-1_2-KP</t>
        </is>
      </c>
      <c r="D27" t="inlineStr">
        <is>
          <t>20951_KP</t>
        </is>
      </c>
      <c r="E27" t="inlineStr">
        <is>
          <t>20952_KP</t>
        </is>
      </c>
      <c r="F27" s="273" t="inlineStr">
        <is>
          <t>3</t>
        </is>
      </c>
      <c r="G27" t="inlineStr">
        <is>
          <t>X3</t>
        </is>
      </c>
      <c r="H27" t="inlineStr">
        <is>
          <t>B100002</t>
        </is>
      </c>
      <c r="I27" t="n">
        <v>160</v>
      </c>
      <c r="J27" t="inlineStr">
        <is>
          <t>LT008</t>
        </is>
      </c>
      <c r="K27" s="273" t="n">
        <v>14</v>
      </c>
    </row>
    <row r="28">
      <c r="B28" s="105" t="inlineStr">
        <is>
          <t>ConTab_Price_KP_BarePump_43</t>
        </is>
      </c>
      <c r="C28" t="inlineStr">
        <is>
          <t>2427-3_4-KP</t>
        </is>
      </c>
      <c r="D28" t="inlineStr">
        <is>
          <t>2427-3_KP</t>
        </is>
      </c>
      <c r="E28" t="inlineStr">
        <is>
          <t>2427-4_KP</t>
        </is>
      </c>
      <c r="F28" s="273" t="inlineStr">
        <is>
          <t>B</t>
        </is>
      </c>
      <c r="G28" t="inlineStr">
        <is>
          <t>XB</t>
        </is>
      </c>
      <c r="H28" s="233" t="inlineStr">
        <is>
          <t>B100455</t>
        </is>
      </c>
      <c r="I28" t="n">
        <v>8294</v>
      </c>
      <c r="J28" s="233" t="inlineStr">
        <is>
          <t>LT025</t>
        </is>
      </c>
      <c r="K28" s="273" t="inlineStr">
        <is>
          <t>RTF</t>
        </is>
      </c>
    </row>
    <row r="29">
      <c r="B29" s="105" t="inlineStr">
        <is>
          <t>ConTab_Price_KP_BarePump_44</t>
        </is>
      </c>
      <c r="C29" t="inlineStr">
        <is>
          <t>2832-5_6-KP</t>
        </is>
      </c>
      <c r="D29" t="inlineStr">
        <is>
          <t>2832-5_KP</t>
        </is>
      </c>
      <c r="E29" t="inlineStr">
        <is>
          <t>2832-6_KP</t>
        </is>
      </c>
      <c r="F29" s="273" t="inlineStr">
        <is>
          <t>N</t>
        </is>
      </c>
      <c r="G29" t="inlineStr">
        <is>
          <t>XN</t>
        </is>
      </c>
      <c r="H29" s="233" t="inlineStr">
        <is>
          <t>B100456</t>
        </is>
      </c>
      <c r="I29" t="n">
        <v>14030</v>
      </c>
      <c r="J29" s="233" t="inlineStr">
        <is>
          <t>LT025</t>
        </is>
      </c>
      <c r="K29" s="273" t="inlineStr">
        <is>
          <t>RTF</t>
        </is>
      </c>
    </row>
    <row r="30">
      <c r="B30" s="105" t="inlineStr">
        <is>
          <t>ConTab_Price_KP_BarePump_8</t>
        </is>
      </c>
      <c r="C30" t="inlineStr">
        <is>
          <t>3014-5_6-KP</t>
        </is>
      </c>
      <c r="D30" t="inlineStr">
        <is>
          <t>30145_KP</t>
        </is>
      </c>
      <c r="E30" t="inlineStr">
        <is>
          <t>30146_KP</t>
        </is>
      </c>
      <c r="F30" s="273" t="inlineStr">
        <is>
          <t>4</t>
        </is>
      </c>
      <c r="G30" t="inlineStr">
        <is>
          <t>X4</t>
        </is>
      </c>
      <c r="H30" t="inlineStr">
        <is>
          <t>B100008</t>
        </is>
      </c>
      <c r="I30" t="n">
        <v>390</v>
      </c>
      <c r="J30" t="inlineStr">
        <is>
          <t>LT008</t>
        </is>
      </c>
      <c r="K30" s="273" t="n">
        <v>14</v>
      </c>
    </row>
    <row r="31">
      <c r="B31" s="105" t="inlineStr">
        <is>
          <t>ConTab_Price_KP_BarePump_30</t>
        </is>
      </c>
      <c r="C31" t="inlineStr">
        <is>
          <t>3014-7_8-KP</t>
        </is>
      </c>
      <c r="D31" t="inlineStr">
        <is>
          <t>30147_KP</t>
        </is>
      </c>
      <c r="E31" t="inlineStr">
        <is>
          <t>30148_KP</t>
        </is>
      </c>
      <c r="F31" s="273" t="inlineStr">
        <is>
          <t>4</t>
        </is>
      </c>
      <c r="G31" t="inlineStr">
        <is>
          <t>X4</t>
        </is>
      </c>
      <c r="H31" t="inlineStr">
        <is>
          <t>B100008</t>
        </is>
      </c>
      <c r="I31" t="n">
        <v>385</v>
      </c>
      <c r="J31" t="inlineStr">
        <is>
          <t>LT008</t>
        </is>
      </c>
      <c r="K31" s="273" t="n">
        <v>14</v>
      </c>
    </row>
    <row r="32">
      <c r="B32" s="105" t="inlineStr">
        <is>
          <t>ConTab_Price_KP_BarePump_5</t>
        </is>
      </c>
      <c r="C32" t="inlineStr">
        <is>
          <t>3095-7_8-KP</t>
        </is>
      </c>
      <c r="D32" t="inlineStr">
        <is>
          <t>30957_KP</t>
        </is>
      </c>
      <c r="E32" t="inlineStr">
        <is>
          <t>30958_KP</t>
        </is>
      </c>
      <c r="F32" s="273" t="inlineStr">
        <is>
          <t>2</t>
        </is>
      </c>
      <c r="G32" t="inlineStr">
        <is>
          <t>X2</t>
        </is>
      </c>
      <c r="H32" t="inlineStr">
        <is>
          <t>B100005</t>
        </is>
      </c>
      <c r="I32" t="n">
        <v>175</v>
      </c>
      <c r="J32" t="inlineStr">
        <is>
          <t>LT008</t>
        </is>
      </c>
      <c r="K32" s="273" t="n">
        <v>14</v>
      </c>
    </row>
    <row r="33">
      <c r="B33" s="105" t="inlineStr">
        <is>
          <t>ConTab_Price_KP_BarePump_6</t>
        </is>
      </c>
      <c r="C33" t="inlineStr">
        <is>
          <t>3095-7_8-KP</t>
        </is>
      </c>
      <c r="D33" t="inlineStr">
        <is>
          <t>30957_KP</t>
        </is>
      </c>
      <c r="E33" t="inlineStr">
        <is>
          <t>30958_KP</t>
        </is>
      </c>
      <c r="F33" s="273" t="inlineStr">
        <is>
          <t>3</t>
        </is>
      </c>
      <c r="G33" t="inlineStr">
        <is>
          <t>X3</t>
        </is>
      </c>
      <c r="H33" t="inlineStr">
        <is>
          <t>B100006</t>
        </is>
      </c>
      <c r="I33" t="n">
        <v>175</v>
      </c>
      <c r="J33" t="inlineStr">
        <is>
          <t>LT008</t>
        </is>
      </c>
      <c r="K33" s="273" t="n">
        <v>14</v>
      </c>
    </row>
    <row r="34">
      <c r="B34" s="105" t="inlineStr">
        <is>
          <t>ConTab_Price_KP_BarePump_7</t>
        </is>
      </c>
      <c r="C34" t="inlineStr">
        <is>
          <t>3095-7_8-KP</t>
        </is>
      </c>
      <c r="D34" t="inlineStr">
        <is>
          <t>30957_KP</t>
        </is>
      </c>
      <c r="E34" t="inlineStr">
        <is>
          <t>30958_KP</t>
        </is>
      </c>
      <c r="F34" s="273" t="inlineStr">
        <is>
          <t>E</t>
        </is>
      </c>
      <c r="G34" t="inlineStr">
        <is>
          <t>XE</t>
        </is>
      </c>
      <c r="H34" t="inlineStr">
        <is>
          <t>B100007</t>
        </is>
      </c>
      <c r="I34" t="n">
        <v>175</v>
      </c>
      <c r="J34" t="inlineStr">
        <is>
          <t>LT008</t>
        </is>
      </c>
      <c r="K34" s="273" t="n">
        <v>14</v>
      </c>
    </row>
    <row r="35">
      <c r="B35" s="105" t="inlineStr">
        <is>
          <t>ConTab_Price_KP_BarePump_9</t>
        </is>
      </c>
      <c r="C35" t="inlineStr">
        <is>
          <t>4012-1_2-KP</t>
        </is>
      </c>
      <c r="D35" t="inlineStr">
        <is>
          <t>40121_KP</t>
        </is>
      </c>
      <c r="E35" t="inlineStr">
        <is>
          <t>40122_KP</t>
        </is>
      </c>
      <c r="F35" s="273" t="inlineStr">
        <is>
          <t>4</t>
        </is>
      </c>
      <c r="G35" t="inlineStr">
        <is>
          <t>X4</t>
        </is>
      </c>
      <c r="H35" t="inlineStr">
        <is>
          <t>B100009</t>
        </is>
      </c>
      <c r="I35" t="n">
        <v>360</v>
      </c>
      <c r="J35" t="inlineStr">
        <is>
          <t>LT008</t>
        </is>
      </c>
      <c r="K35" s="273" t="n">
        <v>14</v>
      </c>
    </row>
    <row r="36">
      <c r="B36" s="105" t="inlineStr">
        <is>
          <t>ConTab_Price_KP_BarePump_10</t>
        </is>
      </c>
      <c r="C36" t="inlineStr">
        <is>
          <t>4012-7_8-KP</t>
        </is>
      </c>
      <c r="D36" t="inlineStr">
        <is>
          <t>40127_KP</t>
        </is>
      </c>
      <c r="E36" t="inlineStr">
        <is>
          <t>40128_KP</t>
        </is>
      </c>
      <c r="F36" s="273" t="inlineStr">
        <is>
          <t>4</t>
        </is>
      </c>
      <c r="G36" t="inlineStr">
        <is>
          <t>X4</t>
        </is>
      </c>
      <c r="H36" t="inlineStr">
        <is>
          <t>B100010</t>
        </is>
      </c>
      <c r="I36" t="n">
        <v>360</v>
      </c>
      <c r="J36" t="inlineStr">
        <is>
          <t>LT008</t>
        </is>
      </c>
      <c r="K36" s="273" t="n">
        <v>14</v>
      </c>
    </row>
    <row r="37">
      <c r="B37" s="105" t="inlineStr">
        <is>
          <t>ConTab_Price_KP_BarePump_11</t>
        </is>
      </c>
      <c r="C37" t="inlineStr">
        <is>
          <t>4015-7_8-KP</t>
        </is>
      </c>
      <c r="D37" t="inlineStr">
        <is>
          <t>40157_KP</t>
        </is>
      </c>
      <c r="E37" t="inlineStr">
        <is>
          <t>40158_KP</t>
        </is>
      </c>
      <c r="F37" s="273" t="inlineStr">
        <is>
          <t>4</t>
        </is>
      </c>
      <c r="G37" t="inlineStr">
        <is>
          <t>X4</t>
        </is>
      </c>
      <c r="H37" t="inlineStr">
        <is>
          <t>B100011</t>
        </is>
      </c>
      <c r="I37" t="n">
        <v>560</v>
      </c>
      <c r="J37" t="inlineStr">
        <is>
          <t>LT008</t>
        </is>
      </c>
      <c r="K37" s="273" t="n">
        <v>14</v>
      </c>
    </row>
    <row r="38">
      <c r="B38" s="105" t="inlineStr">
        <is>
          <t>ConTab_Price_KP_BarePump_31</t>
        </is>
      </c>
      <c r="C38" t="inlineStr">
        <is>
          <t>4015-9_0-KP</t>
        </is>
      </c>
      <c r="D38" t="inlineStr">
        <is>
          <t>40159_KP</t>
        </is>
      </c>
      <c r="E38" t="inlineStr">
        <is>
          <t>40150_KP</t>
        </is>
      </c>
      <c r="F38" s="273" t="inlineStr">
        <is>
          <t>4</t>
        </is>
      </c>
      <c r="G38" t="inlineStr">
        <is>
          <t>X4</t>
        </is>
      </c>
      <c r="H38" t="inlineStr">
        <is>
          <t>B100011</t>
        </is>
      </c>
      <c r="I38" t="n">
        <v>575</v>
      </c>
      <c r="J38" t="inlineStr">
        <is>
          <t>LT008</t>
        </is>
      </c>
      <c r="K38" s="273" t="n">
        <v>14</v>
      </c>
    </row>
    <row r="39">
      <c r="B39" s="105" t="inlineStr">
        <is>
          <t>ConTab_Price_KP_BarePump_12</t>
        </is>
      </c>
      <c r="C39" t="inlineStr">
        <is>
          <t>5012-7_8-KP</t>
        </is>
      </c>
      <c r="D39" t="inlineStr">
        <is>
          <t>50127_KP</t>
        </is>
      </c>
      <c r="E39" t="inlineStr">
        <is>
          <t>50128_KP</t>
        </is>
      </c>
      <c r="F39" s="273" t="inlineStr">
        <is>
          <t>4</t>
        </is>
      </c>
      <c r="G39" t="inlineStr">
        <is>
          <t>X4</t>
        </is>
      </c>
      <c r="H39" t="inlineStr">
        <is>
          <t>B100012</t>
        </is>
      </c>
      <c r="I39" t="n">
        <v>590</v>
      </c>
      <c r="J39" t="inlineStr">
        <is>
          <t>LT008</t>
        </is>
      </c>
      <c r="K39" s="273" t="n">
        <v>14</v>
      </c>
    </row>
    <row r="40">
      <c r="B40" s="105" t="inlineStr">
        <is>
          <t>ConTab_Price_KP_BarePump_13</t>
        </is>
      </c>
      <c r="C40" t="inlineStr">
        <is>
          <t>5015-9_0-KP</t>
        </is>
      </c>
      <c r="D40" t="inlineStr">
        <is>
          <t>50159_KP</t>
        </is>
      </c>
      <c r="E40" t="inlineStr">
        <is>
          <t>50150_KP</t>
        </is>
      </c>
      <c r="F40" s="273" t="inlineStr">
        <is>
          <t>4</t>
        </is>
      </c>
      <c r="G40" t="inlineStr">
        <is>
          <t>X4</t>
        </is>
      </c>
      <c r="H40" t="inlineStr">
        <is>
          <t>B100013</t>
        </is>
      </c>
      <c r="I40" t="n">
        <v>700</v>
      </c>
      <c r="J40" t="inlineStr">
        <is>
          <t>LT008</t>
        </is>
      </c>
      <c r="K40" s="273" t="n">
        <v>14</v>
      </c>
    </row>
    <row r="41">
      <c r="B41" s="105" t="inlineStr">
        <is>
          <t>ConTab_Price_KP_BarePump_14</t>
        </is>
      </c>
      <c r="C41" t="inlineStr">
        <is>
          <t>6012-1_2-KP</t>
        </is>
      </c>
      <c r="D41" t="inlineStr">
        <is>
          <t>60121_KP</t>
        </is>
      </c>
      <c r="E41" t="inlineStr">
        <is>
          <t>60122_KP</t>
        </is>
      </c>
      <c r="F41" s="273" t="inlineStr">
        <is>
          <t>4</t>
        </is>
      </c>
      <c r="G41" t="inlineStr">
        <is>
          <t>X4</t>
        </is>
      </c>
      <c r="H41" t="inlineStr">
        <is>
          <t>B100014</t>
        </is>
      </c>
      <c r="I41" t="n">
        <v>560</v>
      </c>
      <c r="J41" t="inlineStr">
        <is>
          <t>LT008</t>
        </is>
      </c>
      <c r="K41" s="273" t="n">
        <v>14</v>
      </c>
    </row>
    <row r="42">
      <c r="B42" s="105" t="inlineStr">
        <is>
          <t>ConTab_Price_KP_BarePump_15</t>
        </is>
      </c>
      <c r="C42" t="inlineStr">
        <is>
          <t>6012-3_4-KP</t>
        </is>
      </c>
      <c r="D42" t="inlineStr">
        <is>
          <t>60123_KP</t>
        </is>
      </c>
      <c r="E42" t="inlineStr">
        <is>
          <t>60124_KP</t>
        </is>
      </c>
      <c r="F42" s="273" t="inlineStr">
        <is>
          <t>4</t>
        </is>
      </c>
      <c r="G42" t="inlineStr">
        <is>
          <t>X4</t>
        </is>
      </c>
      <c r="H42" t="inlineStr">
        <is>
          <t>B100015</t>
        </is>
      </c>
      <c r="I42" t="n">
        <v>904</v>
      </c>
      <c r="J42" t="inlineStr">
        <is>
          <t>LT008</t>
        </is>
      </c>
      <c r="K42" s="273" t="n">
        <v>14</v>
      </c>
    </row>
    <row r="43">
      <c r="B43" s="105" t="inlineStr">
        <is>
          <t>ConTab_Price_KP_BarePump_16</t>
        </is>
      </c>
      <c r="C43" t="inlineStr">
        <is>
          <t>6015-1_2-KP</t>
        </is>
      </c>
      <c r="D43" t="inlineStr">
        <is>
          <t>60151_KP</t>
        </is>
      </c>
      <c r="E43" t="inlineStr">
        <is>
          <t>60152_KP</t>
        </is>
      </c>
      <c r="F43" s="273" t="inlineStr">
        <is>
          <t>5</t>
        </is>
      </c>
      <c r="G43" t="inlineStr">
        <is>
          <t>X5</t>
        </is>
      </c>
      <c r="H43" t="inlineStr">
        <is>
          <t>B100016</t>
        </is>
      </c>
      <c r="I43" t="n">
        <v>1000</v>
      </c>
      <c r="J43" t="inlineStr">
        <is>
          <t>LT008</t>
        </is>
      </c>
      <c r="K43" s="273" t="n">
        <v>14</v>
      </c>
    </row>
    <row r="44">
      <c r="B44" s="105" t="inlineStr">
        <is>
          <t>ConTab_Price_KP_BarePump_32</t>
        </is>
      </c>
      <c r="C44" t="inlineStr">
        <is>
          <t>6015-3_4-KP</t>
        </is>
      </c>
      <c r="D44" t="inlineStr">
        <is>
          <t>60153_KP</t>
        </is>
      </c>
      <c r="E44" t="inlineStr">
        <is>
          <t>60154_KP</t>
        </is>
      </c>
      <c r="F44" s="273" t="inlineStr">
        <is>
          <t>5</t>
        </is>
      </c>
      <c r="G44" t="inlineStr">
        <is>
          <t>X5</t>
        </is>
      </c>
      <c r="H44" t="inlineStr">
        <is>
          <t>B100016</t>
        </is>
      </c>
      <c r="I44" t="n">
        <v>973</v>
      </c>
      <c r="J44" t="inlineStr">
        <is>
          <t>LT008</t>
        </is>
      </c>
      <c r="K44" s="273" t="n">
        <v>14</v>
      </c>
    </row>
    <row r="45">
      <c r="B45" s="105" t="inlineStr">
        <is>
          <t>ConTab_Price_KP_BarePump_17</t>
        </is>
      </c>
      <c r="C45" t="inlineStr">
        <is>
          <t>6019-7_8-KP</t>
        </is>
      </c>
      <c r="D45" t="inlineStr">
        <is>
          <t>60197_KP</t>
        </is>
      </c>
      <c r="E45" t="inlineStr">
        <is>
          <t>60198_KP</t>
        </is>
      </c>
      <c r="F45" s="273" t="inlineStr">
        <is>
          <t>5</t>
        </is>
      </c>
      <c r="G45" t="inlineStr">
        <is>
          <t>X5</t>
        </is>
      </c>
      <c r="H45" t="inlineStr">
        <is>
          <t>B100017</t>
        </is>
      </c>
      <c r="I45" t="n">
        <v>1175</v>
      </c>
      <c r="J45" t="inlineStr">
        <is>
          <t>LT008</t>
        </is>
      </c>
      <c r="K45" s="273" t="n">
        <v>14</v>
      </c>
    </row>
    <row r="46">
      <c r="B46" s="105" t="inlineStr">
        <is>
          <t>ConTab_Price_KP_BarePump_18</t>
        </is>
      </c>
      <c r="C46" t="inlineStr">
        <is>
          <t>6019-7_8-KP</t>
        </is>
      </c>
      <c r="D46" t="inlineStr">
        <is>
          <t>60197_KP</t>
        </is>
      </c>
      <c r="E46" t="inlineStr">
        <is>
          <t>60198_KP</t>
        </is>
      </c>
      <c r="F46" s="273" t="inlineStr">
        <is>
          <t>6</t>
        </is>
      </c>
      <c r="G46" t="inlineStr">
        <is>
          <t>X6</t>
        </is>
      </c>
      <c r="H46" t="inlineStr">
        <is>
          <t>B100018</t>
        </is>
      </c>
      <c r="I46" t="n">
        <v>1175</v>
      </c>
      <c r="J46" t="inlineStr">
        <is>
          <t>LT008</t>
        </is>
      </c>
      <c r="K46" s="273" t="n">
        <v>14</v>
      </c>
    </row>
    <row r="47">
      <c r="B47" s="105" t="inlineStr">
        <is>
          <t>ConTab_Price_KP_BarePump_19</t>
        </is>
      </c>
      <c r="C47" t="inlineStr">
        <is>
          <t>6020-3_4-KP</t>
        </is>
      </c>
      <c r="D47" t="inlineStr">
        <is>
          <t>60203_KP</t>
        </is>
      </c>
      <c r="E47" t="inlineStr">
        <is>
          <t>60204_KP</t>
        </is>
      </c>
      <c r="F47" s="273" t="inlineStr">
        <is>
          <t>6</t>
        </is>
      </c>
      <c r="G47" t="inlineStr">
        <is>
          <t>X6</t>
        </is>
      </c>
      <c r="H47" t="inlineStr">
        <is>
          <t>B100019</t>
        </is>
      </c>
      <c r="I47" t="n">
        <v>1200</v>
      </c>
      <c r="J47" t="inlineStr">
        <is>
          <t>LT310</t>
        </is>
      </c>
      <c r="K47" s="273" t="n">
        <v>18</v>
      </c>
    </row>
    <row r="48">
      <c r="B48" s="105" t="inlineStr">
        <is>
          <t>ConTab_Price_KP_BarePump_20</t>
        </is>
      </c>
      <c r="C48" t="inlineStr">
        <is>
          <t>8012-5_6-KP</t>
        </is>
      </c>
      <c r="D48" t="inlineStr">
        <is>
          <t>80125_KP</t>
        </is>
      </c>
      <c r="E48" t="inlineStr">
        <is>
          <t>80126_KP</t>
        </is>
      </c>
      <c r="F48" s="273" t="inlineStr">
        <is>
          <t>5</t>
        </is>
      </c>
      <c r="G48" t="inlineStr">
        <is>
          <t>X5</t>
        </is>
      </c>
      <c r="H48" t="inlineStr">
        <is>
          <t>B100020</t>
        </is>
      </c>
      <c r="I48" t="n">
        <v>1125</v>
      </c>
      <c r="J48" t="inlineStr">
        <is>
          <t>LT008</t>
        </is>
      </c>
      <c r="K48" s="273" t="n">
        <v>14</v>
      </c>
    </row>
    <row r="49">
      <c r="B49" s="105" t="inlineStr">
        <is>
          <t>ConTab_Price_KP_BarePump_21</t>
        </is>
      </c>
      <c r="C49" t="inlineStr">
        <is>
          <t>8015-3_4-KP</t>
        </is>
      </c>
      <c r="D49" t="inlineStr">
        <is>
          <t>80153_KP</t>
        </is>
      </c>
      <c r="E49" t="inlineStr">
        <is>
          <t>80154_KP</t>
        </is>
      </c>
      <c r="F49" s="273" t="inlineStr">
        <is>
          <t>5</t>
        </is>
      </c>
      <c r="G49" t="inlineStr">
        <is>
          <t>X5</t>
        </is>
      </c>
      <c r="H49" t="inlineStr">
        <is>
          <t>B100021</t>
        </is>
      </c>
      <c r="I49" t="n">
        <v>1250</v>
      </c>
      <c r="J49" t="inlineStr">
        <is>
          <t>LT008</t>
        </is>
      </c>
      <c r="K49" s="273" t="n">
        <v>14</v>
      </c>
    </row>
    <row r="50">
      <c r="B50" s="105" t="inlineStr">
        <is>
          <t>ConTab_Price_KP_BarePump_22</t>
        </is>
      </c>
      <c r="C50" t="inlineStr">
        <is>
          <t>8020-5_6-KP</t>
        </is>
      </c>
      <c r="D50" t="inlineStr">
        <is>
          <t>80205_KP</t>
        </is>
      </c>
      <c r="E50" t="inlineStr">
        <is>
          <t>80206_KP</t>
        </is>
      </c>
      <c r="F50" s="273" t="inlineStr">
        <is>
          <t>K</t>
        </is>
      </c>
      <c r="G50" t="inlineStr">
        <is>
          <t>XK</t>
        </is>
      </c>
      <c r="H50" t="inlineStr">
        <is>
          <t>B100022</t>
        </is>
      </c>
      <c r="I50" t="n">
        <v>1800</v>
      </c>
      <c r="J50" t="inlineStr">
        <is>
          <t>LT310</t>
        </is>
      </c>
      <c r="K50" s="273" t="n">
        <v>18</v>
      </c>
    </row>
    <row r="51">
      <c r="A51" s="44" t="inlineStr">
        <is>
          <t>[END]</t>
        </is>
      </c>
    </row>
    <row r="56">
      <c r="B56" s="233" t="inlineStr">
        <is>
          <t>Product is listed Twice and ID is listed twice on Full Data.  This is done to allow export on Quick Price.</t>
        </is>
      </c>
      <c r="C56" s="233" t="n"/>
      <c r="D56" s="233" t="n"/>
      <c r="E56" s="233" t="n"/>
    </row>
  </sheetData>
  <autoFilter ref="B6:K51"/>
  <dataValidations disablePrompts="1" count="3">
    <dataValidation sqref="H4:J4" showErrorMessage="1" showInputMessage="1" allowBlank="1" errorTitle="Invalid Attribute Type" error="Please select an attribute type from the dropdown list." type="list">
      <formula1>"text, double, short, calculation, compatibility rule, string expression, boolean, description, pointer"</formula1>
    </dataValidation>
    <dataValidation sqref="A6" showErrorMessage="1" showInputMessage="1" allowBlank="1" type="list">
      <formula1>"Full Data, Quick Price"</formula1>
    </dataValidation>
    <dataValidation sqref="B4:G4" showErrorMessage="1" showInputMessage="1" allowBlank="1" errorTitle="Invalid Attribute Type" error="Please select an attribute type from the dropdown list." type="list">
      <formula1>"text, double, calculation, compatibility rule, pointer"</formula1>
    </dataValidation>
  </dataValidations>
  <pageMargins left="0.75" right="0.75" top="1" bottom="1" header="0.5" footer="0.5"/>
  <pageSetup orientation="portrait"/>
</worksheet>
</file>

<file path=xl/worksheets/sheet5.xml><?xml version="1.0" encoding="utf-8"?>
<worksheet xmlns="http://schemas.openxmlformats.org/spreadsheetml/2006/main">
  <sheetPr codeName="Sheet5" filterMode="1">
    <outlinePr summaryBelow="1" summaryRight="1"/>
    <pageSetUpPr autoPageBreaks="0" fitToPage="1"/>
  </sheetPr>
  <dimension ref="A1:Y881"/>
  <sheetViews>
    <sheetView tabSelected="1" zoomScale="85" zoomScaleNormal="85" workbookViewId="0">
      <pane xSplit="1" ySplit="6" topLeftCell="B7" activePane="bottomRight" state="frozen"/>
      <selection pane="topRight" activeCell="B42" sqref="B42"/>
      <selection pane="bottomLeft" activeCell="B42" sqref="B42"/>
      <selection pane="bottomRight" activeCell="E393" sqref="E393"/>
    </sheetView>
  </sheetViews>
  <sheetFormatPr baseColWidth="8" defaultRowHeight="12.75" outlineLevelRow="1"/>
  <cols>
    <col width="27.7109375" customWidth="1" style="64" min="1" max="1"/>
    <col width="6.5703125" customWidth="1" style="250" min="2" max="2"/>
    <col width="27.42578125" customWidth="1" style="109" min="3" max="3"/>
    <col width="27" customWidth="1" style="109" min="4" max="4"/>
    <col width="72.28515625" customWidth="1" style="109" min="5" max="5"/>
    <col width="22.42578125" bestFit="1" customWidth="1" style="109" min="6" max="6"/>
    <col width="34.28515625" bestFit="1" customWidth="1" style="109" min="7" max="7"/>
    <col width="35.140625" customWidth="1" style="109" min="8" max="8"/>
    <col width="15.42578125" customWidth="1" style="109" min="9" max="9"/>
    <col width="23.28515625" bestFit="1" customWidth="1" style="250" min="10" max="10"/>
    <col width="48.140625" bestFit="1" customWidth="1" style="109" min="11" max="11"/>
    <col width="10.5703125" customWidth="1" style="109" min="12" max="13"/>
    <col width="12" bestFit="1" customWidth="1" style="109" min="14" max="14"/>
    <col width="9.140625" customWidth="1" style="109" min="15" max="15"/>
    <col width="10.5703125" bestFit="1" customWidth="1" style="109" min="16" max="16"/>
  </cols>
  <sheetData>
    <row r="1" ht="13.5" customFormat="1" customHeight="1" s="60" thickBot="1">
      <c r="A1" s="45" t="inlineStr">
        <is>
          <t>Export Set-up</t>
        </is>
      </c>
      <c r="B1" s="238" t="inlineStr">
        <is>
          <t>Z:\KP_Case.xml</t>
        </is>
      </c>
      <c r="C1" s="133" t="inlineStr">
        <is>
          <t>\\Hssql01\pacoexpresssuite_published_ckb_data\myexport.xml</t>
        </is>
      </c>
      <c r="D1" s="133" t="n"/>
      <c r="E1" s="46" t="n"/>
      <c r="F1" s="56" t="n"/>
      <c r="G1" s="56" t="n"/>
      <c r="H1" s="56" t="n"/>
      <c r="I1" s="56" t="n"/>
      <c r="J1" s="246" t="n"/>
      <c r="K1" s="56" t="n"/>
      <c r="L1" s="56" t="n"/>
      <c r="M1" s="56" t="n"/>
      <c r="N1" s="56" t="n"/>
      <c r="P1" s="60" t="n"/>
      <c r="Q1" s="60" t="n"/>
      <c r="Y1" s="60" t="inlineStr">
        <is>
          <t>PSD v1.2</t>
        </is>
      </c>
    </row>
    <row r="2" outlineLevel="1" ht="13.5" customHeight="1" s="109" thickTop="1">
      <c r="A2" s="42" t="inlineStr">
        <is>
          <t>Price_BOM_KP_Case</t>
        </is>
      </c>
      <c r="B2" s="245" t="n"/>
      <c r="C2" s="58">
        <f>IF($A$6="Full Data", "ID", "")</f>
        <v/>
      </c>
      <c r="D2" s="218">
        <f>IF($A$6="Quick Price", "ID", "")</f>
        <v/>
      </c>
      <c r="E2" s="58" t="inlineStr">
        <is>
          <t>Model</t>
        </is>
      </c>
      <c r="F2" s="58">
        <f>IF($A$6="Full Data", "NozzleConfiguration","")</f>
        <v/>
      </c>
      <c r="G2" s="58" t="n"/>
      <c r="H2" s="58">
        <f>IF($A$6="Full Data", "CaseMaterial","")</f>
        <v/>
      </c>
      <c r="I2" s="58">
        <f>IF($A$6="Full Data", "PacoMatlCode","")</f>
        <v/>
      </c>
      <c r="J2" s="245">
        <f>IF($A$6="Full Data", "MaxCaseWorkPress","")</f>
        <v/>
      </c>
      <c r="K2" s="58">
        <f>IF($A$6="Full Data", "Coating","")</f>
        <v/>
      </c>
      <c r="L2" s="58" t="inlineStr">
        <is>
          <t>BOM</t>
        </is>
      </c>
      <c r="M2" s="58" t="inlineStr">
        <is>
          <t>PriceID</t>
        </is>
      </c>
      <c r="N2" s="58">
        <f>IF($A$6="Full Data", "LeadtimeID","")</f>
        <v/>
      </c>
    </row>
    <row r="3" outlineLevel="1" s="109">
      <c r="A3" s="42">
        <f>IF($A$6="Full Data", "PumpOptions", "BasicOptionsDynamicDesc")</f>
        <v/>
      </c>
      <c r="B3" s="245" t="n"/>
      <c r="C3" s="58">
        <f>IF($A$6="Full Data", "PriceList", "")</f>
        <v/>
      </c>
      <c r="D3" s="218">
        <f>IF($A$6="Quick Price", "PriceList", "")</f>
        <v/>
      </c>
      <c r="E3" s="58" t="n"/>
      <c r="F3" s="58" t="n"/>
      <c r="G3" s="58" t="inlineStr">
        <is>
          <t>ID</t>
        </is>
      </c>
      <c r="H3" s="58" t="n"/>
      <c r="I3" s="58" t="n"/>
      <c r="J3" s="245" t="n"/>
      <c r="K3" s="58" t="n"/>
      <c r="L3" s="58" t="n"/>
      <c r="M3" s="58" t="n"/>
      <c r="N3" s="58" t="n"/>
    </row>
    <row r="4" outlineLevel="1" customFormat="1" s="62">
      <c r="A4" s="49" t="inlineStr">
        <is>
          <t>[Attribute type]</t>
        </is>
      </c>
      <c r="B4" s="240" t="n"/>
      <c r="C4" s="61">
        <f>IF($A$6="Full Data", "pointer-merge", "")</f>
        <v/>
      </c>
      <c r="D4" s="219">
        <f>IF($A$6="Quick Price","pointer-merge","")</f>
        <v/>
      </c>
      <c r="E4" s="61" t="inlineStr">
        <is>
          <t>text</t>
        </is>
      </c>
      <c r="F4" s="61">
        <f>IF($A$6="Full Data", "text","")</f>
        <v/>
      </c>
      <c r="G4" s="61" t="inlineStr">
        <is>
          <t>pointer</t>
        </is>
      </c>
      <c r="H4" s="61">
        <f>IF($A$6="Full Data", "text", "")</f>
        <v/>
      </c>
      <c r="I4" s="61">
        <f>IF($A$6="Full Data", "text", "")</f>
        <v/>
      </c>
      <c r="J4" s="240">
        <f>IF($A$6="Full Data", "double","")</f>
        <v/>
      </c>
      <c r="K4" s="61">
        <f>IF($A$6="Full Data", "text", "")</f>
        <v/>
      </c>
      <c r="L4" s="61" t="inlineStr">
        <is>
          <t>text</t>
        </is>
      </c>
      <c r="M4" s="61" t="inlineStr">
        <is>
          <t>pointer</t>
        </is>
      </c>
      <c r="N4" s="61">
        <f>IF($A$6="Full Data", "pointer", "")</f>
        <v/>
      </c>
      <c r="O4" s="51" t="inlineStr">
        <is>
          <t>[END]</t>
        </is>
      </c>
      <c r="P4" s="62" t="n"/>
    </row>
    <row r="5" outlineLevel="1" ht="13.5" customFormat="1" customHeight="1" s="60" thickBot="1">
      <c r="A5" s="53" t="inlineStr">
        <is>
          <t>[Attribute width]</t>
        </is>
      </c>
      <c r="B5" s="241" t="n"/>
      <c r="C5" s="63" t="n"/>
      <c r="D5" s="63" t="n"/>
      <c r="E5" s="63" t="n"/>
      <c r="F5" s="63" t="n"/>
      <c r="G5" s="63" t="n"/>
      <c r="H5" s="63" t="n"/>
      <c r="I5" s="63" t="n"/>
      <c r="J5" s="241" t="n"/>
      <c r="K5" s="63" t="n"/>
      <c r="L5" s="63" t="n"/>
      <c r="M5" s="63" t="n"/>
      <c r="N5" s="63" t="n"/>
      <c r="P5" s="60" t="n"/>
    </row>
    <row r="6" ht="13.5" customHeight="1" s="109" thickTop="1">
      <c r="A6" s="152" t="inlineStr">
        <is>
          <t>Full Data</t>
        </is>
      </c>
      <c r="B6" s="244" t="inlineStr">
        <is>
          <t>QP</t>
        </is>
      </c>
      <c r="C6" s="274" t="inlineStr">
        <is>
          <t>ID</t>
        </is>
      </c>
      <c r="D6" s="274" t="n"/>
      <c r="E6" s="143" t="inlineStr">
        <is>
          <t>Model</t>
        </is>
      </c>
      <c r="F6" s="143" t="inlineStr">
        <is>
          <t>Nozzle Configuration</t>
        </is>
      </c>
      <c r="G6" s="274" t="inlineStr">
        <is>
          <t>Option ID</t>
        </is>
      </c>
      <c r="H6" s="143" t="inlineStr">
        <is>
          <t>Case Material</t>
        </is>
      </c>
      <c r="I6" s="143" t="inlineStr">
        <is>
          <t>Paco Matl Code</t>
        </is>
      </c>
      <c r="J6" s="247" t="inlineStr">
        <is>
          <t>Max. Case Work Press</t>
        </is>
      </c>
      <c r="K6" s="143" t="inlineStr">
        <is>
          <t>Coating</t>
        </is>
      </c>
      <c r="L6" s="143" t="inlineStr">
        <is>
          <t>BOM</t>
        </is>
      </c>
      <c r="M6" s="143" t="inlineStr">
        <is>
          <t>Price ID</t>
        </is>
      </c>
      <c r="N6" s="258" t="inlineStr">
        <is>
          <t>LeadTimeID</t>
        </is>
      </c>
      <c r="O6" s="258" t="n"/>
      <c r="P6" s="143" t="n"/>
    </row>
    <row r="7" hidden="1" s="109">
      <c r="A7" s="44" t="inlineStr">
        <is>
          <t>[START]</t>
        </is>
      </c>
      <c r="B7" s="250">
        <f>IF(AND(I7 = "C35",K7="Coating_Standard"),"Y","N")</f>
        <v/>
      </c>
      <c r="C7" t="inlineStr">
        <is>
          <t>ConTab_BOM_KP_Case_0001</t>
        </is>
      </c>
      <c r="D7">
        <f>IF(B7="Y",C7,"")</f>
        <v/>
      </c>
      <c r="E7" t="inlineStr">
        <is>
          <t>:2095-1_2-KP:2095-1_2-KPV:2095-1_2-KPVS:</t>
        </is>
      </c>
      <c r="F7" t="inlineStr">
        <is>
          <t>125# ANSI Flange</t>
        </is>
      </c>
      <c r="G7" t="inlineStr">
        <is>
          <t>CaseMatl_Cast_Iron_ASTM-A48_CL35</t>
        </is>
      </c>
      <c r="H7" t="inlineStr">
        <is>
          <t>Cast Iron, ASTM-A48, CL 35</t>
        </is>
      </c>
      <c r="I7" t="inlineStr">
        <is>
          <t>C35</t>
        </is>
      </c>
      <c r="J7" s="250" t="n">
        <v>175</v>
      </c>
      <c r="K7" t="inlineStr">
        <is>
          <t>Coating_Standard</t>
        </is>
      </c>
      <c r="L7" s="215" t="inlineStr">
        <is>
          <t>96698885</t>
        </is>
      </c>
      <c r="M7" t="inlineStr">
        <is>
          <t>B100030</t>
        </is>
      </c>
      <c r="N7" s="273" t="inlineStr">
        <is>
          <t>LT027</t>
        </is>
      </c>
      <c r="O7" s="124" t="n"/>
    </row>
    <row r="8" hidden="1" s="109">
      <c r="B8" s="250">
        <f>IF(AND(I8 = "C35",K8="Coating_Standard"),"Y","N")</f>
        <v/>
      </c>
      <c r="C8" t="inlineStr">
        <is>
          <t>ConTab_BOM_KP_Case_0002</t>
        </is>
      </c>
      <c r="D8">
        <f>IF(B8="Y",C8,"")</f>
        <v/>
      </c>
      <c r="E8" t="inlineStr">
        <is>
          <t>:2095-1_2-KP:2095-1_2-KPV:2095-1_2-KPVS:</t>
        </is>
      </c>
      <c r="F8" t="inlineStr">
        <is>
          <t>125# ANSI Flange</t>
        </is>
      </c>
      <c r="G8" t="inlineStr">
        <is>
          <t>CaseMatl_Ductile_Iron_ASTM-A536-80</t>
        </is>
      </c>
      <c r="H8" t="inlineStr">
        <is>
          <t>Ductile Iron, ASTM-A536-65</t>
        </is>
      </c>
      <c r="I8" t="inlineStr">
        <is>
          <t>J</t>
        </is>
      </c>
      <c r="J8" s="250" t="n">
        <v>175</v>
      </c>
      <c r="K8" t="inlineStr">
        <is>
          <t>Coating_Standard</t>
        </is>
      </c>
      <c r="L8" s="273" t="inlineStr">
        <is>
          <t>RTF</t>
        </is>
      </c>
      <c r="M8" t="inlineStr">
        <is>
          <t>B100031</t>
        </is>
      </c>
      <c r="N8" s="273" t="inlineStr">
        <is>
          <t>LT034</t>
        </is>
      </c>
      <c r="O8" s="124" t="n"/>
    </row>
    <row r="9" hidden="1" s="109">
      <c r="B9" s="250">
        <f>IF(AND(I9 = "C35",K9="Coating_Standard"),"Y","N")</f>
        <v/>
      </c>
      <c r="C9" t="inlineStr">
        <is>
          <t>ConTab_BOM_KP_Case_0003</t>
        </is>
      </c>
      <c r="D9">
        <f>IF(B9="Y",C9,"")</f>
        <v/>
      </c>
      <c r="E9" t="inlineStr">
        <is>
          <t>:2095-1_2-KP:2095-1_2-KPV:2095-1_2-KPVS:</t>
        </is>
      </c>
      <c r="F9" t="inlineStr">
        <is>
          <t>125# ANSI Flange</t>
        </is>
      </c>
      <c r="G9" t="inlineStr">
        <is>
          <t>CaseMatl_Special</t>
        </is>
      </c>
      <c r="H9" t="inlineStr">
        <is>
          <t>Special/Other</t>
        </is>
      </c>
      <c r="I9" t="inlineStr">
        <is>
          <t>X</t>
        </is>
      </c>
      <c r="J9" s="250" t="n">
        <v>175</v>
      </c>
      <c r="K9" t="inlineStr">
        <is>
          <t>Coating_Standard</t>
        </is>
      </c>
      <c r="L9" s="273" t="inlineStr">
        <is>
          <t>RTF</t>
        </is>
      </c>
      <c r="M9" t="inlineStr">
        <is>
          <t>B100033</t>
        </is>
      </c>
      <c r="N9" s="273" t="inlineStr">
        <is>
          <t>LT029</t>
        </is>
      </c>
      <c r="O9" s="124" t="n"/>
    </row>
    <row r="10" hidden="1" s="109">
      <c r="B10" s="250">
        <f>IF(AND(I10 = "C35",K10="Coating_Standard"),"Y","N")</f>
        <v/>
      </c>
      <c r="C10" t="inlineStr">
        <is>
          <t>ConTab_BOM_KP_Case_0004</t>
        </is>
      </c>
      <c r="D10">
        <f>IF(B10="Y",C10,"")</f>
        <v/>
      </c>
      <c r="E10" t="inlineStr">
        <is>
          <t>:2095-1_2-KP:2095-1_2-KPV:2095-1_2-KPVS:</t>
        </is>
      </c>
      <c r="F10" t="inlineStr">
        <is>
          <t>250# ANSI Flange</t>
        </is>
      </c>
      <c r="G10" t="inlineStr">
        <is>
          <t>CaseMatl_Cast_Iron_ASTM-A48_CL35</t>
        </is>
      </c>
      <c r="H10" t="inlineStr">
        <is>
          <t>Cast Iron, ASTM-A48, CL 35</t>
        </is>
      </c>
      <c r="I10" t="inlineStr">
        <is>
          <t>C35</t>
        </is>
      </c>
      <c r="J10" s="250" t="n">
        <v>250</v>
      </c>
      <c r="K10" t="inlineStr">
        <is>
          <t>Coating_Standard</t>
        </is>
      </c>
      <c r="L10" s="273" t="inlineStr">
        <is>
          <t>96698886</t>
        </is>
      </c>
      <c r="M10" t="inlineStr">
        <is>
          <t>B100034</t>
        </is>
      </c>
      <c r="N10" s="273" t="inlineStr">
        <is>
          <t>LT034</t>
        </is>
      </c>
      <c r="O10" s="124" t="n"/>
    </row>
    <row r="11" hidden="1" s="109">
      <c r="B11" s="250">
        <f>IF(AND(I11 = "C35",K11="Coating_Standard"),"Y","N")</f>
        <v/>
      </c>
      <c r="C11" t="inlineStr">
        <is>
          <t>ConTab_BOM_KP_Case_0005</t>
        </is>
      </c>
      <c r="D11">
        <f>IF(B11="Y",C11,"")</f>
        <v/>
      </c>
      <c r="E11" t="inlineStr">
        <is>
          <t>:2095-1_2-KP:2095-1_2-KPV:2095-1_2-KPVS:</t>
        </is>
      </c>
      <c r="F11" t="inlineStr">
        <is>
          <t>250# ANSI Flange</t>
        </is>
      </c>
      <c r="G11" t="inlineStr">
        <is>
          <t>CaseMatl_Ductile_Iron_ASTM-A536-65</t>
        </is>
      </c>
      <c r="H11" t="inlineStr">
        <is>
          <t>Ductile Iron, ASTM-A536-65</t>
        </is>
      </c>
      <c r="I11" t="inlineStr">
        <is>
          <t>J</t>
        </is>
      </c>
      <c r="J11" s="250" t="n">
        <v>300</v>
      </c>
      <c r="K11" t="inlineStr">
        <is>
          <t>Coating_Standard</t>
        </is>
      </c>
      <c r="L11" s="273" t="inlineStr">
        <is>
          <t>96698887</t>
        </is>
      </c>
      <c r="M11" t="inlineStr">
        <is>
          <t>B100035</t>
        </is>
      </c>
      <c r="N11" s="273" t="inlineStr">
        <is>
          <t>LT034</t>
        </is>
      </c>
      <c r="O11" s="124" t="n"/>
    </row>
    <row r="12" hidden="1" s="109">
      <c r="B12" s="250">
        <f>IF(AND(I12 = "C35",K12="Coating_Standard"),"Y","N")</f>
        <v/>
      </c>
      <c r="C12" t="inlineStr">
        <is>
          <t>ConTab_BOM_KP_Case_0006</t>
        </is>
      </c>
      <c r="D12">
        <f>IF(B12="Y",C12,"")</f>
        <v/>
      </c>
      <c r="E12" t="inlineStr">
        <is>
          <t>:2095-1_2-KP:2095-1_2-KPV:2095-1_2-KPVS:</t>
        </is>
      </c>
      <c r="F12" t="inlineStr">
        <is>
          <t>250# ANSI Flange</t>
        </is>
      </c>
      <c r="G12" t="inlineStr">
        <is>
          <t>CaseMatl_Special</t>
        </is>
      </c>
      <c r="H12" t="inlineStr">
        <is>
          <t>Special/Other</t>
        </is>
      </c>
      <c r="I12" t="inlineStr">
        <is>
          <t>X</t>
        </is>
      </c>
      <c r="J12" s="250" t="n">
        <v>250</v>
      </c>
      <c r="K12" t="inlineStr">
        <is>
          <t>Coating_Standard</t>
        </is>
      </c>
      <c r="L12" s="273" t="inlineStr">
        <is>
          <t>RTF</t>
        </is>
      </c>
      <c r="M12" t="inlineStr">
        <is>
          <t>B100037</t>
        </is>
      </c>
      <c r="N12" s="273" t="inlineStr">
        <is>
          <t>LT034</t>
        </is>
      </c>
      <c r="O12" s="124" t="n"/>
    </row>
    <row r="13" hidden="1" s="109">
      <c r="B13" s="250">
        <f>IF(AND(I13 = "C35",K13="Coating_Standard"),"Y","N")</f>
        <v/>
      </c>
      <c r="C13" t="inlineStr">
        <is>
          <t>ConTab_BOM_KP_Case_0007</t>
        </is>
      </c>
      <c r="D13">
        <f>IF(B13="Y",C13,"")</f>
        <v/>
      </c>
      <c r="E13" t="inlineStr">
        <is>
          <t>:2095-1_2-KP:2095-1_2-KPV:2095-1_2-KPVS:</t>
        </is>
      </c>
      <c r="F13" t="inlineStr">
        <is>
          <t>Special/Other</t>
        </is>
      </c>
      <c r="G13" t="inlineStr">
        <is>
          <t>CaseMatl_Cast_Iron_ASTM-A48_CL35</t>
        </is>
      </c>
      <c r="H13" t="inlineStr">
        <is>
          <t>Cast Iron, ASTM-A48, CL 35</t>
        </is>
      </c>
      <c r="I13" t="inlineStr">
        <is>
          <t>C35</t>
        </is>
      </c>
      <c r="J13" s="250" t="n">
        <v>175</v>
      </c>
      <c r="K13" t="inlineStr">
        <is>
          <t>Coating_Standard</t>
        </is>
      </c>
      <c r="L13" s="273" t="inlineStr">
        <is>
          <t>RTF</t>
        </is>
      </c>
      <c r="M13" t="inlineStr">
        <is>
          <t>B100038</t>
        </is>
      </c>
      <c r="N13" s="273" t="inlineStr">
        <is>
          <t>LT027</t>
        </is>
      </c>
      <c r="O13" s="124" t="n"/>
    </row>
    <row r="14" hidden="1" s="109">
      <c r="B14" s="250">
        <f>IF(AND(I14 = "C35",K14="Coating_Standard"),"Y","N")</f>
        <v/>
      </c>
      <c r="C14" t="inlineStr">
        <is>
          <t>ConTab_BOM_KP_Case_0008</t>
        </is>
      </c>
      <c r="D14">
        <f>IF(B14="Y",C14,"")</f>
        <v/>
      </c>
      <c r="E14" t="inlineStr">
        <is>
          <t>:2095-1_2-KP:2095-1_2-KPV:2095-1_2-KPVS:</t>
        </is>
      </c>
      <c r="F14" t="inlineStr">
        <is>
          <t>Special/Other</t>
        </is>
      </c>
      <c r="G14" t="inlineStr">
        <is>
          <t>CaseMatl_Ductile_Iron_ASTM-A536-65</t>
        </is>
      </c>
      <c r="H14" t="inlineStr">
        <is>
          <t>Ductile Iron, ASTM-A536-65</t>
        </is>
      </c>
      <c r="I14" t="inlineStr">
        <is>
          <t>J</t>
        </is>
      </c>
      <c r="J14" s="250" t="n">
        <v>175</v>
      </c>
      <c r="K14" t="inlineStr">
        <is>
          <t>Coating_Standard</t>
        </is>
      </c>
      <c r="L14" s="273" t="inlineStr">
        <is>
          <t>RTF</t>
        </is>
      </c>
      <c r="M14" t="inlineStr">
        <is>
          <t>B100039</t>
        </is>
      </c>
      <c r="N14" s="273" t="inlineStr">
        <is>
          <t>LT034</t>
        </is>
      </c>
      <c r="O14" s="124" t="n"/>
    </row>
    <row r="15" hidden="1" s="109">
      <c r="B15" s="250">
        <f>IF(AND(I15 = "C35",K15="Coating_Standard"),"Y","N")</f>
        <v/>
      </c>
      <c r="C15" t="inlineStr">
        <is>
          <t>ConTab_BOM_KP_Case_0009</t>
        </is>
      </c>
      <c r="D15">
        <f>IF(B15="Y",C15,"")</f>
        <v/>
      </c>
      <c r="E15" t="inlineStr">
        <is>
          <t>:2095-1_2-KP:2095-1_2-KPV:2095-1_2-KPVS:</t>
        </is>
      </c>
      <c r="F15" t="inlineStr">
        <is>
          <t>Special/Other</t>
        </is>
      </c>
      <c r="G15" t="inlineStr">
        <is>
          <t>CaseMatl_Special</t>
        </is>
      </c>
      <c r="H15" t="inlineStr">
        <is>
          <t>Special/Other</t>
        </is>
      </c>
      <c r="I15" t="inlineStr">
        <is>
          <t>X</t>
        </is>
      </c>
      <c r="J15" s="250" t="n">
        <v>175</v>
      </c>
      <c r="K15" t="inlineStr">
        <is>
          <t>Coating_Standard</t>
        </is>
      </c>
      <c r="L15" s="273" t="inlineStr">
        <is>
          <t>RTF</t>
        </is>
      </c>
      <c r="M15" t="inlineStr">
        <is>
          <t>B100041</t>
        </is>
      </c>
      <c r="N15" s="273" t="inlineStr">
        <is>
          <t>LT029</t>
        </is>
      </c>
      <c r="O15" s="124" t="n"/>
    </row>
    <row r="16" hidden="1" s="109">
      <c r="B16" s="250">
        <f>IF(AND(I16 = "C35",K16="Coating_Standard"),"Y","N")</f>
        <v/>
      </c>
      <c r="C16" t="inlineStr">
        <is>
          <t>ConTab_BOM_KP_Case_0010</t>
        </is>
      </c>
      <c r="D16">
        <f>IF(B16="Y",C16,"")</f>
        <v/>
      </c>
      <c r="E16" t="inlineStr">
        <is>
          <t>:2013-5_6-KP:2013-5_6-KPV:2013-5_6-KPVS:</t>
        </is>
      </c>
      <c r="F16" t="inlineStr">
        <is>
          <t>125# ANSI Flange</t>
        </is>
      </c>
      <c r="G16" t="inlineStr">
        <is>
          <t>CaseMatl_Cast_Iron_ASTM-A48_CL35</t>
        </is>
      </c>
      <c r="H16" t="inlineStr">
        <is>
          <t>Cast Iron, ASTM-A48, CL 35</t>
        </is>
      </c>
      <c r="I16" t="inlineStr">
        <is>
          <t>C35</t>
        </is>
      </c>
      <c r="J16" s="248" t="n">
        <v>175</v>
      </c>
      <c r="K16" t="inlineStr">
        <is>
          <t>Coating_Standard</t>
        </is>
      </c>
      <c r="L16" s="215" t="inlineStr">
        <is>
          <t>96698888</t>
        </is>
      </c>
      <c r="M16" t="inlineStr">
        <is>
          <t>B100042</t>
        </is>
      </c>
      <c r="N16" s="273" t="inlineStr">
        <is>
          <t>LT027</t>
        </is>
      </c>
      <c r="O16" s="124" t="n"/>
    </row>
    <row r="17" hidden="1" s="109">
      <c r="B17" s="250">
        <f>IF(AND(I17 = "C35",K17="Coating_Standard"),"Y","N")</f>
        <v/>
      </c>
      <c r="C17" t="inlineStr">
        <is>
          <t>ConTab_BOM_KP_Case_0011</t>
        </is>
      </c>
      <c r="D17">
        <f>IF(B17="Y",C17,"")</f>
        <v/>
      </c>
      <c r="E17" t="inlineStr">
        <is>
          <t>:2013-5_6-KP:2013-5_6-KPV:2013-5_6-KPVS:</t>
        </is>
      </c>
      <c r="F17" t="inlineStr">
        <is>
          <t>125# ANSI Flange</t>
        </is>
      </c>
      <c r="G17" t="inlineStr">
        <is>
          <t>CaseMatl_Ductile_Iron_ASTM-A536-65</t>
        </is>
      </c>
      <c r="H17" t="inlineStr">
        <is>
          <t>Ductile Iron, ASTM-A536-65</t>
        </is>
      </c>
      <c r="I17" t="inlineStr">
        <is>
          <t>J</t>
        </is>
      </c>
      <c r="J17" s="248" t="n">
        <v>175</v>
      </c>
      <c r="K17" t="inlineStr">
        <is>
          <t>Coating_Standard</t>
        </is>
      </c>
      <c r="L17" s="273" t="inlineStr">
        <is>
          <t>RTF</t>
        </is>
      </c>
      <c r="M17" t="inlineStr">
        <is>
          <t>B100043</t>
        </is>
      </c>
      <c r="N17" s="273" t="inlineStr">
        <is>
          <t>LT034</t>
        </is>
      </c>
      <c r="O17" s="124" t="n"/>
    </row>
    <row r="18" hidden="1" s="109">
      <c r="B18" s="250">
        <f>IF(AND(I18 = "C35",K18="Coating_Standard"),"Y","N")</f>
        <v/>
      </c>
      <c r="C18" t="inlineStr">
        <is>
          <t>ConTab_BOM_KP_Case_0012</t>
        </is>
      </c>
      <c r="D18">
        <f>IF(B18="Y",C18,"")</f>
        <v/>
      </c>
      <c r="E18" t="inlineStr">
        <is>
          <t>:2013-5_6-KP:2013-5_6-KPV:2013-5_6-KPVS:</t>
        </is>
      </c>
      <c r="F18" t="inlineStr">
        <is>
          <t>125# ANSI Flange</t>
        </is>
      </c>
      <c r="G18" t="inlineStr">
        <is>
          <t>CaseMatl_Special</t>
        </is>
      </c>
      <c r="H18" t="inlineStr">
        <is>
          <t>Special/Other</t>
        </is>
      </c>
      <c r="I18" t="inlineStr">
        <is>
          <t>X</t>
        </is>
      </c>
      <c r="J18" s="250" t="n">
        <v>175</v>
      </c>
      <c r="K18" t="inlineStr">
        <is>
          <t>Coating_Standard</t>
        </is>
      </c>
      <c r="L18" s="273" t="inlineStr">
        <is>
          <t>RTF</t>
        </is>
      </c>
      <c r="M18" t="inlineStr">
        <is>
          <t>B100045</t>
        </is>
      </c>
      <c r="N18" s="273" t="inlineStr">
        <is>
          <t>LT029</t>
        </is>
      </c>
      <c r="O18" s="124" t="n"/>
    </row>
    <row r="19" hidden="1" s="109">
      <c r="B19" s="250">
        <f>IF(AND(I19 = "C35",K19="Coating_Standard"),"Y","N")</f>
        <v/>
      </c>
      <c r="C19" t="inlineStr">
        <is>
          <t>ConTab_BOM_KP_Case_0013</t>
        </is>
      </c>
      <c r="D19">
        <f>IF(B19="Y",C19,"")</f>
        <v/>
      </c>
      <c r="E19" t="inlineStr">
        <is>
          <t>:2013-5_6-KP:2013-5_6-KPV:2013-5_6-KPVS:</t>
        </is>
      </c>
      <c r="F19" t="inlineStr">
        <is>
          <t>250# ANSI Flange</t>
        </is>
      </c>
      <c r="G19" t="inlineStr">
        <is>
          <t>CaseMatl_Cast_Iron_ASTM-A48_CL35</t>
        </is>
      </c>
      <c r="H19" t="inlineStr">
        <is>
          <t>Cast Iron, ASTM-A48, CL 35</t>
        </is>
      </c>
      <c r="I19" t="inlineStr">
        <is>
          <t>C35</t>
        </is>
      </c>
      <c r="J19" s="250" t="n">
        <v>250</v>
      </c>
      <c r="K19" t="inlineStr">
        <is>
          <t>Coating_Standard</t>
        </is>
      </c>
      <c r="L19" s="273" t="inlineStr">
        <is>
          <t>96698889</t>
        </is>
      </c>
      <c r="M19" t="inlineStr">
        <is>
          <t>B100046</t>
        </is>
      </c>
      <c r="N19" s="273" t="inlineStr">
        <is>
          <t>LT034</t>
        </is>
      </c>
      <c r="O19" s="124" t="n"/>
    </row>
    <row r="20" hidden="1" s="109">
      <c r="B20" s="250">
        <f>IF(AND(I20 = "C35",K20="Coating_Standard"),"Y","N")</f>
        <v/>
      </c>
      <c r="C20" t="inlineStr">
        <is>
          <t>ConTab_BOM_KP_Case_0014</t>
        </is>
      </c>
      <c r="D20">
        <f>IF(B20="Y",C20,"")</f>
        <v/>
      </c>
      <c r="E20" t="inlineStr">
        <is>
          <t>:2013-5_6-KP:2013-5_6-KPV:2013-5_6-KPVS:</t>
        </is>
      </c>
      <c r="F20" t="inlineStr">
        <is>
          <t>250# ANSI Flange</t>
        </is>
      </c>
      <c r="G20" t="inlineStr">
        <is>
          <t>CaseMatl_Ductile_Iron_ASTM-A536-65</t>
        </is>
      </c>
      <c r="H20" t="inlineStr">
        <is>
          <t>Ductile Iron, ASTM-A536-65</t>
        </is>
      </c>
      <c r="I20" t="inlineStr">
        <is>
          <t>J</t>
        </is>
      </c>
      <c r="J20" s="250" t="n">
        <v>300</v>
      </c>
      <c r="K20" t="inlineStr">
        <is>
          <t>Coating_Standard</t>
        </is>
      </c>
      <c r="L20" s="273" t="inlineStr">
        <is>
          <t>96698890</t>
        </is>
      </c>
      <c r="M20" t="inlineStr">
        <is>
          <t>B100047</t>
        </is>
      </c>
      <c r="N20" s="273" t="inlineStr">
        <is>
          <t>LT034</t>
        </is>
      </c>
      <c r="O20" s="124" t="n"/>
    </row>
    <row r="21" hidden="1" s="109">
      <c r="B21" s="250">
        <f>IF(AND(I21 = "C35",K21="Coating_Standard"),"Y","N")</f>
        <v/>
      </c>
      <c r="C21" t="inlineStr">
        <is>
          <t>ConTab_BOM_KP_Case_0015</t>
        </is>
      </c>
      <c r="D21">
        <f>IF(B21="Y",C21,"")</f>
        <v/>
      </c>
      <c r="E21" t="inlineStr">
        <is>
          <t>:2013-5_6-KP:2013-5_6-KPV:2013-5_6-KPVS:</t>
        </is>
      </c>
      <c r="F21" t="inlineStr">
        <is>
          <t>250# ANSI Flange</t>
        </is>
      </c>
      <c r="G21" t="inlineStr">
        <is>
          <t>CaseMatl_Special</t>
        </is>
      </c>
      <c r="H21" t="inlineStr">
        <is>
          <t>Special/Other</t>
        </is>
      </c>
      <c r="I21" t="inlineStr">
        <is>
          <t>X</t>
        </is>
      </c>
      <c r="J21" s="250" t="n">
        <v>250</v>
      </c>
      <c r="K21" t="inlineStr">
        <is>
          <t>Coating_Standard</t>
        </is>
      </c>
      <c r="L21" s="273" t="inlineStr">
        <is>
          <t>RTF</t>
        </is>
      </c>
      <c r="M21" t="inlineStr">
        <is>
          <t>B100049</t>
        </is>
      </c>
      <c r="N21" s="273" t="inlineStr">
        <is>
          <t>LT034</t>
        </is>
      </c>
      <c r="O21" s="124" t="n"/>
    </row>
    <row r="22" hidden="1" s="109">
      <c r="B22" s="250">
        <f>IF(AND(I22 = "C35",K22="Coating_Standard"),"Y","N")</f>
        <v/>
      </c>
      <c r="C22" t="inlineStr">
        <is>
          <t>ConTab_BOM_KP_Case_0016</t>
        </is>
      </c>
      <c r="D22">
        <f>IF(B22="Y",C22,"")</f>
        <v/>
      </c>
      <c r="E22" t="inlineStr">
        <is>
          <t>:2013-5_6-KP:2013-5_6-KPV:2013-5_6-KPVS:</t>
        </is>
      </c>
      <c r="F22" t="inlineStr">
        <is>
          <t>Special/Other</t>
        </is>
      </c>
      <c r="G22" t="inlineStr">
        <is>
          <t>CaseMatl_Cast_Iron_ASTM-A48_CL35</t>
        </is>
      </c>
      <c r="H22" t="inlineStr">
        <is>
          <t>Cast Iron, ASTM-A48, CL 35</t>
        </is>
      </c>
      <c r="I22" t="inlineStr">
        <is>
          <t>C35</t>
        </is>
      </c>
      <c r="J22" s="250" t="n">
        <v>175</v>
      </c>
      <c r="K22" t="inlineStr">
        <is>
          <t>Coating_Standard</t>
        </is>
      </c>
      <c r="L22" s="273" t="inlineStr">
        <is>
          <t>RTF</t>
        </is>
      </c>
      <c r="M22" t="inlineStr">
        <is>
          <t>B100050</t>
        </is>
      </c>
      <c r="N22" s="273" t="inlineStr">
        <is>
          <t>LT027</t>
        </is>
      </c>
      <c r="O22" s="124" t="n"/>
    </row>
    <row r="23" hidden="1" s="109">
      <c r="B23" s="250">
        <f>IF(AND(I23 = "C35",K23="Coating_Standard"),"Y","N")</f>
        <v/>
      </c>
      <c r="C23" t="inlineStr">
        <is>
          <t>ConTab_BOM_KP_Case_0017</t>
        </is>
      </c>
      <c r="D23">
        <f>IF(B23="Y",C23,"")</f>
        <v/>
      </c>
      <c r="E23" t="inlineStr">
        <is>
          <t>:2013-5_6-KP:2013-5_6-KPV:2013-5_6-KPVS:</t>
        </is>
      </c>
      <c r="F23" t="inlineStr">
        <is>
          <t>Special/Other</t>
        </is>
      </c>
      <c r="G23" t="inlineStr">
        <is>
          <t>CaseMatl_Ductile_Iron_ASTM-A536-65</t>
        </is>
      </c>
      <c r="H23" t="inlineStr">
        <is>
          <t>Ductile Iron, ASTM-A536-65</t>
        </is>
      </c>
      <c r="I23" t="inlineStr">
        <is>
          <t>J</t>
        </is>
      </c>
      <c r="J23" s="250" t="n">
        <v>175</v>
      </c>
      <c r="K23" t="inlineStr">
        <is>
          <t>Coating_Standard</t>
        </is>
      </c>
      <c r="L23" s="273" t="inlineStr">
        <is>
          <t>RTF</t>
        </is>
      </c>
      <c r="M23" t="inlineStr">
        <is>
          <t>B100051</t>
        </is>
      </c>
      <c r="N23" s="273" t="inlineStr">
        <is>
          <t>LT034</t>
        </is>
      </c>
      <c r="O23" s="124" t="n"/>
    </row>
    <row r="24" hidden="1" s="109">
      <c r="B24" s="250">
        <f>IF(AND(I24 = "C35",K24="Coating_Standard"),"Y","N")</f>
        <v/>
      </c>
      <c r="C24" t="inlineStr">
        <is>
          <t>ConTab_BOM_KP_Case_0018</t>
        </is>
      </c>
      <c r="D24">
        <f>IF(B24="Y",C24,"")</f>
        <v/>
      </c>
      <c r="E24" t="inlineStr">
        <is>
          <t>:2013-5_6-KP:2013-5_6-KPV:2013-5_6-KPVS:</t>
        </is>
      </c>
      <c r="F24" t="inlineStr">
        <is>
          <t>Special/Other</t>
        </is>
      </c>
      <c r="G24" t="inlineStr">
        <is>
          <t>CaseMatl_Special</t>
        </is>
      </c>
      <c r="H24" t="inlineStr">
        <is>
          <t>Special/Other</t>
        </is>
      </c>
      <c r="I24" t="inlineStr">
        <is>
          <t>X</t>
        </is>
      </c>
      <c r="J24" s="250" t="n">
        <v>175</v>
      </c>
      <c r="K24" t="inlineStr">
        <is>
          <t>Coating_Standard</t>
        </is>
      </c>
      <c r="L24" s="273" t="inlineStr">
        <is>
          <t>RTF</t>
        </is>
      </c>
      <c r="M24" t="inlineStr">
        <is>
          <t>B100053</t>
        </is>
      </c>
      <c r="N24" s="273" t="inlineStr">
        <is>
          <t>LT029</t>
        </is>
      </c>
      <c r="O24" s="124" t="n"/>
    </row>
    <row r="25" hidden="1" s="109">
      <c r="B25" s="250">
        <f>IF(AND(I25 = "C35",K25="Coating_Standard"),"Y","N")</f>
        <v/>
      </c>
      <c r="C25" t="inlineStr">
        <is>
          <t>ConTab_BOM_KP_Case_0019</t>
        </is>
      </c>
      <c r="D25">
        <f>IF(B25="Y",C25,"")</f>
        <v/>
      </c>
      <c r="E25" t="inlineStr">
        <is>
          <t>:3095-7_8-KP:3095-7_8-KPV:3095-7_8-KPVS:</t>
        </is>
      </c>
      <c r="F25" t="inlineStr">
        <is>
          <t>125# ANSI Flange</t>
        </is>
      </c>
      <c r="G25" t="inlineStr">
        <is>
          <t>CaseMatl_Cast_Iron_ASTM-A48_CL35</t>
        </is>
      </c>
      <c r="H25" t="inlineStr">
        <is>
          <t>Cast Iron, ASTM-A48, CL 35</t>
        </is>
      </c>
      <c r="I25" t="inlineStr">
        <is>
          <t>C35</t>
        </is>
      </c>
      <c r="J25" s="250" t="n">
        <v>175</v>
      </c>
      <c r="K25" t="inlineStr">
        <is>
          <t>Coating_Standard</t>
        </is>
      </c>
      <c r="L25" s="273" t="inlineStr">
        <is>
          <t>96698891</t>
        </is>
      </c>
      <c r="M25" t="inlineStr">
        <is>
          <t>B100054</t>
        </is>
      </c>
      <c r="N25" s="273" t="inlineStr">
        <is>
          <t>LT027</t>
        </is>
      </c>
      <c r="O25" s="124" t="n"/>
    </row>
    <row r="26" hidden="1" s="109">
      <c r="B26" s="250">
        <f>IF(AND(I26 = "C35",K26="Coating_Standard"),"Y","N")</f>
        <v/>
      </c>
      <c r="C26" t="inlineStr">
        <is>
          <t>ConTab_BOM_KP_Case_0020</t>
        </is>
      </c>
      <c r="D26">
        <f>IF(B26="Y",C26,"")</f>
        <v/>
      </c>
      <c r="E26" t="inlineStr">
        <is>
          <t>:3095-7_8-KP:3095-7_8-KPV:3095-7_8-KPVS:</t>
        </is>
      </c>
      <c r="F26" t="inlineStr">
        <is>
          <t>125# ANSI Flange</t>
        </is>
      </c>
      <c r="G26" t="inlineStr">
        <is>
          <t>CaseMatl_Ductile_Iron_ASTM-A536-65</t>
        </is>
      </c>
      <c r="H26" t="inlineStr">
        <is>
          <t>Ductile Iron, ASTM-A536-65</t>
        </is>
      </c>
      <c r="I26" t="inlineStr">
        <is>
          <t>J</t>
        </is>
      </c>
      <c r="J26" s="250" t="n">
        <v>175</v>
      </c>
      <c r="K26" t="inlineStr">
        <is>
          <t>Coating_Standard</t>
        </is>
      </c>
      <c r="L26" s="273" t="inlineStr">
        <is>
          <t>RTF</t>
        </is>
      </c>
      <c r="M26" t="inlineStr">
        <is>
          <t>B100055</t>
        </is>
      </c>
      <c r="N26" s="273" t="inlineStr">
        <is>
          <t>LT034</t>
        </is>
      </c>
      <c r="O26" s="124" t="n"/>
    </row>
    <row r="27" hidden="1" s="109">
      <c r="B27" s="250">
        <f>IF(AND(I27 = "C35",K27="Coating_Standard"),"Y","N")</f>
        <v/>
      </c>
      <c r="C27" t="inlineStr">
        <is>
          <t>ConTab_BOM_KP_Case_0021</t>
        </is>
      </c>
      <c r="D27">
        <f>IF(B27="Y",C27,"")</f>
        <v/>
      </c>
      <c r="E27" t="inlineStr">
        <is>
          <t>:3095-7_8-KP:3095-7_8-KPV:3095-7_8-KPVS:</t>
        </is>
      </c>
      <c r="F27" t="inlineStr">
        <is>
          <t>125# ANSI Flange</t>
        </is>
      </c>
      <c r="G27" t="inlineStr">
        <is>
          <t>CaseMatl_Special</t>
        </is>
      </c>
      <c r="H27" t="inlineStr">
        <is>
          <t>Special/Other</t>
        </is>
      </c>
      <c r="I27" t="inlineStr">
        <is>
          <t>X</t>
        </is>
      </c>
      <c r="J27" s="250" t="n">
        <v>175</v>
      </c>
      <c r="K27" t="inlineStr">
        <is>
          <t>Coating_Standard</t>
        </is>
      </c>
      <c r="L27" s="273" t="inlineStr">
        <is>
          <t>RTF</t>
        </is>
      </c>
      <c r="M27" t="inlineStr">
        <is>
          <t>B100057</t>
        </is>
      </c>
      <c r="N27" s="273" t="inlineStr">
        <is>
          <t>LT029</t>
        </is>
      </c>
      <c r="O27" s="124" t="n"/>
    </row>
    <row r="28" hidden="1" s="109">
      <c r="B28" s="250">
        <f>IF(AND(I28 = "C35",K28="Coating_Standard"),"Y","N")</f>
        <v/>
      </c>
      <c r="C28" t="inlineStr">
        <is>
          <t>ConTab_BOM_KP_Case_0022</t>
        </is>
      </c>
      <c r="D28">
        <f>IF(B28="Y",C28,"")</f>
        <v/>
      </c>
      <c r="E28" t="inlineStr">
        <is>
          <t>:3095-7_8-KP:3095-7_8-KPV:3095-7_8-KPVS:</t>
        </is>
      </c>
      <c r="F28" t="inlineStr">
        <is>
          <t>250# ANSI Flange</t>
        </is>
      </c>
      <c r="G28" t="inlineStr">
        <is>
          <t>CaseMatl_Cast_Iron_ASTM-A48_CL35</t>
        </is>
      </c>
      <c r="H28" t="inlineStr">
        <is>
          <t>Cast Iron, ASTM-A48, CL 35</t>
        </is>
      </c>
      <c r="I28" t="inlineStr">
        <is>
          <t>C35</t>
        </is>
      </c>
      <c r="J28" s="250" t="n">
        <v>250</v>
      </c>
      <c r="K28" t="inlineStr">
        <is>
          <t>Coating_Standard</t>
        </is>
      </c>
      <c r="L28" s="273" t="inlineStr">
        <is>
          <t>96698892</t>
        </is>
      </c>
      <c r="M28" t="inlineStr">
        <is>
          <t>B100058</t>
        </is>
      </c>
      <c r="N28" s="273" t="inlineStr">
        <is>
          <t>LT034</t>
        </is>
      </c>
      <c r="O28" s="124" t="n"/>
    </row>
    <row r="29" hidden="1" s="109">
      <c r="B29" s="250">
        <f>IF(AND(I29 = "C35",K29="Coating_Standard"),"Y","N")</f>
        <v/>
      </c>
      <c r="C29" t="inlineStr">
        <is>
          <t>ConTab_BOM_KP_Case_0023</t>
        </is>
      </c>
      <c r="D29">
        <f>IF(B29="Y",C29,"")</f>
        <v/>
      </c>
      <c r="E29" t="inlineStr">
        <is>
          <t>:3095-7_8-KP:3095-7_8-KPV:3095-7_8-KPVS:</t>
        </is>
      </c>
      <c r="F29" t="inlineStr">
        <is>
          <t>250# ANSI Flange</t>
        </is>
      </c>
      <c r="G29" t="inlineStr">
        <is>
          <t>CaseMatl_Ductile_Iron_ASTM-A536-65</t>
        </is>
      </c>
      <c r="H29" t="inlineStr">
        <is>
          <t>Ductile Iron, ASTM-A536-65</t>
        </is>
      </c>
      <c r="I29" t="inlineStr">
        <is>
          <t>J</t>
        </is>
      </c>
      <c r="J29" s="250" t="n">
        <v>300</v>
      </c>
      <c r="K29" t="inlineStr">
        <is>
          <t>Coating_Standard</t>
        </is>
      </c>
      <c r="L29" s="273" t="inlineStr">
        <is>
          <t>96698893</t>
        </is>
      </c>
      <c r="M29" t="inlineStr">
        <is>
          <t>B100059</t>
        </is>
      </c>
      <c r="N29" s="273" t="inlineStr">
        <is>
          <t>LT034</t>
        </is>
      </c>
      <c r="O29" s="124" t="n"/>
    </row>
    <row r="30" hidden="1" s="109">
      <c r="B30" s="250">
        <f>IF(AND(I30 = "C35",K30="Coating_Standard"),"Y","N")</f>
        <v/>
      </c>
      <c r="C30" t="inlineStr">
        <is>
          <t>ConTab_BOM_KP_Case_0024</t>
        </is>
      </c>
      <c r="D30">
        <f>IF(B30="Y",C30,"")</f>
        <v/>
      </c>
      <c r="E30" t="inlineStr">
        <is>
          <t>:3095-7_8-KP:3095-7_8-KPV:3095-7_8-KPVS:</t>
        </is>
      </c>
      <c r="F30" t="inlineStr">
        <is>
          <t>250# ANSI Flange</t>
        </is>
      </c>
      <c r="G30" t="inlineStr">
        <is>
          <t>CaseMatl_Special</t>
        </is>
      </c>
      <c r="H30" t="inlineStr">
        <is>
          <t>Special/Other</t>
        </is>
      </c>
      <c r="I30" t="inlineStr">
        <is>
          <t>X</t>
        </is>
      </c>
      <c r="J30" s="250" t="n">
        <v>250</v>
      </c>
      <c r="K30" t="inlineStr">
        <is>
          <t>Coating_Standard</t>
        </is>
      </c>
      <c r="L30" s="273" t="inlineStr">
        <is>
          <t>RTF</t>
        </is>
      </c>
      <c r="M30" t="inlineStr">
        <is>
          <t>B100061</t>
        </is>
      </c>
      <c r="N30" s="273" t="inlineStr">
        <is>
          <t>LT034</t>
        </is>
      </c>
      <c r="O30" s="124" t="n"/>
    </row>
    <row r="31" hidden="1" s="109">
      <c r="B31" s="250">
        <f>IF(AND(I31 = "C35",K31="Coating_Standard"),"Y","N")</f>
        <v/>
      </c>
      <c r="C31" t="inlineStr">
        <is>
          <t>ConTab_BOM_KP_Case_0025</t>
        </is>
      </c>
      <c r="D31">
        <f>IF(B31="Y",C31,"")</f>
        <v/>
      </c>
      <c r="E31" t="inlineStr">
        <is>
          <t>:3095-7_8-KP:3095-7_8-KPV:3095-7_8-KPVS:</t>
        </is>
      </c>
      <c r="F31" t="inlineStr">
        <is>
          <t>Special/Other</t>
        </is>
      </c>
      <c r="G31" t="inlineStr">
        <is>
          <t>CaseMatl_Cast_Iron_ASTM-A48_CL35</t>
        </is>
      </c>
      <c r="H31" t="inlineStr">
        <is>
          <t>Cast Iron, ASTM-A48, CL 35</t>
        </is>
      </c>
      <c r="I31" t="inlineStr">
        <is>
          <t>C35</t>
        </is>
      </c>
      <c r="J31" s="250" t="n">
        <v>175</v>
      </c>
      <c r="K31" t="inlineStr">
        <is>
          <t>Coating_Standard</t>
        </is>
      </c>
      <c r="L31" s="273" t="inlineStr">
        <is>
          <t>RTF</t>
        </is>
      </c>
      <c r="M31" t="inlineStr">
        <is>
          <t>B100062</t>
        </is>
      </c>
      <c r="N31" s="273" t="inlineStr">
        <is>
          <t>LT027</t>
        </is>
      </c>
      <c r="O31" s="124" t="n"/>
    </row>
    <row r="32" hidden="1" s="109">
      <c r="B32" s="250">
        <f>IF(AND(I32 = "C35",K32="Coating_Standard"),"Y","N")</f>
        <v/>
      </c>
      <c r="C32" t="inlineStr">
        <is>
          <t>ConTab_BOM_KP_Case_0026</t>
        </is>
      </c>
      <c r="D32">
        <f>IF(B32="Y",C32,"")</f>
        <v/>
      </c>
      <c r="E32" t="inlineStr">
        <is>
          <t>:3095-7_8-KP:3095-7_8-KPV:3095-7_8-KPVS:</t>
        </is>
      </c>
      <c r="F32" t="inlineStr">
        <is>
          <t>Special/Other</t>
        </is>
      </c>
      <c r="G32" t="inlineStr">
        <is>
          <t>CaseMatl_Ductile_Iron_ASTM-A536-65</t>
        </is>
      </c>
      <c r="H32" t="inlineStr">
        <is>
          <t>Ductile Iron, ASTM-A536-65</t>
        </is>
      </c>
      <c r="I32" t="inlineStr">
        <is>
          <t>J</t>
        </is>
      </c>
      <c r="J32" s="250" t="n">
        <v>175</v>
      </c>
      <c r="K32" t="inlineStr">
        <is>
          <t>Coating_Standard</t>
        </is>
      </c>
      <c r="L32" s="273" t="inlineStr">
        <is>
          <t>RTF</t>
        </is>
      </c>
      <c r="M32" t="inlineStr">
        <is>
          <t>B100063</t>
        </is>
      </c>
      <c r="N32" s="273" t="inlineStr">
        <is>
          <t>LT034</t>
        </is>
      </c>
      <c r="O32" s="124" t="n"/>
    </row>
    <row r="33" hidden="1" s="109">
      <c r="B33" s="250">
        <f>IF(AND(I33 = "C35",K33="Coating_Standard"),"Y","N")</f>
        <v/>
      </c>
      <c r="C33" t="inlineStr">
        <is>
          <t>ConTab_BOM_KP_Case_0027</t>
        </is>
      </c>
      <c r="D33">
        <f>IF(B33="Y",C33,"")</f>
        <v/>
      </c>
      <c r="E33" t="inlineStr">
        <is>
          <t>:3095-7_8-KP:3095-7_8-KPV:3095-7_8-KPVS:</t>
        </is>
      </c>
      <c r="F33" t="inlineStr">
        <is>
          <t>Special/Other</t>
        </is>
      </c>
      <c r="G33" t="inlineStr">
        <is>
          <t>CaseMatl_Special</t>
        </is>
      </c>
      <c r="H33" t="inlineStr">
        <is>
          <t>Special/Other</t>
        </is>
      </c>
      <c r="I33" t="inlineStr">
        <is>
          <t>X</t>
        </is>
      </c>
      <c r="J33" s="250" t="n">
        <v>175</v>
      </c>
      <c r="K33" t="inlineStr">
        <is>
          <t>Coating_Standard</t>
        </is>
      </c>
      <c r="L33" s="273" t="inlineStr">
        <is>
          <t>RTF</t>
        </is>
      </c>
      <c r="M33" t="inlineStr">
        <is>
          <t>B100065</t>
        </is>
      </c>
      <c r="N33" s="273" t="inlineStr">
        <is>
          <t>LT029</t>
        </is>
      </c>
      <c r="O33" s="124" t="n"/>
    </row>
    <row r="34" hidden="1" s="109">
      <c r="B34" s="250">
        <f>IF(AND(I34 = "C35",K34="Coating_Standard"),"Y","N")</f>
        <v/>
      </c>
      <c r="C34" t="inlineStr">
        <is>
          <t>ConTab_BOM_KP_Case_0028</t>
        </is>
      </c>
      <c r="D34">
        <f>IF(B34="Y",C34,"")</f>
        <v/>
      </c>
      <c r="E34" t="inlineStr">
        <is>
          <t>:3014-5_6-KP:3014-5_6-KPV:</t>
        </is>
      </c>
      <c r="F34" t="inlineStr">
        <is>
          <t>125# ANSI Flange</t>
        </is>
      </c>
      <c r="G34" t="inlineStr">
        <is>
          <t>CaseMatl_Cast_Iron_ASTM-A48_CL35</t>
        </is>
      </c>
      <c r="H34" t="inlineStr">
        <is>
          <t>Cast Iron, ASTM-A48, CL 35</t>
        </is>
      </c>
      <c r="I34" t="inlineStr">
        <is>
          <t>C35</t>
        </is>
      </c>
      <c r="J34" s="250" t="n">
        <v>175</v>
      </c>
      <c r="K34" t="inlineStr">
        <is>
          <t>Coating_Standard</t>
        </is>
      </c>
      <c r="L34" s="273" t="inlineStr">
        <is>
          <t>96698894</t>
        </is>
      </c>
      <c r="M34" t="inlineStr">
        <is>
          <t>B100066</t>
        </is>
      </c>
      <c r="N34" s="273" t="inlineStr">
        <is>
          <t>LT027</t>
        </is>
      </c>
      <c r="O34" s="124" t="n"/>
    </row>
    <row r="35" hidden="1" s="109">
      <c r="B35" s="250">
        <f>IF(AND(I35 = "C35",K35="Coating_Standard"),"Y","N")</f>
        <v/>
      </c>
      <c r="C35" t="inlineStr">
        <is>
          <t>ConTab_BOM_KP_Case_0029</t>
        </is>
      </c>
      <c r="D35">
        <f>IF(B35="Y",C35,"")</f>
        <v/>
      </c>
      <c r="E35" t="inlineStr">
        <is>
          <t>:3014-5_6-KP:3014-5_6-KPV:</t>
        </is>
      </c>
      <c r="F35" t="inlineStr">
        <is>
          <t>125# ANSI Flange</t>
        </is>
      </c>
      <c r="G35" t="inlineStr">
        <is>
          <t>CaseMatl_Ductile_Iron_ASTM-A536-65</t>
        </is>
      </c>
      <c r="H35" t="inlineStr">
        <is>
          <t>Ductile Iron, ASTM-A536-65</t>
        </is>
      </c>
      <c r="I35" t="inlineStr">
        <is>
          <t>J</t>
        </is>
      </c>
      <c r="J35" s="250" t="n">
        <v>175</v>
      </c>
      <c r="K35" t="inlineStr">
        <is>
          <t>Coating_Standard</t>
        </is>
      </c>
      <c r="L35" s="273" t="inlineStr">
        <is>
          <t>RTF</t>
        </is>
      </c>
      <c r="M35" t="inlineStr">
        <is>
          <t>B100067</t>
        </is>
      </c>
      <c r="N35" s="273" t="inlineStr">
        <is>
          <t>LT034</t>
        </is>
      </c>
      <c r="O35" s="124" t="n"/>
    </row>
    <row r="36" hidden="1" s="109">
      <c r="B36" s="250">
        <f>IF(AND(I36 = "C35",K36="Coating_Standard"),"Y","N")</f>
        <v/>
      </c>
      <c r="C36" t="inlineStr">
        <is>
          <t>ConTab_BOM_KP_Case_0030</t>
        </is>
      </c>
      <c r="D36">
        <f>IF(B36="Y",C36,"")</f>
        <v/>
      </c>
      <c r="E36" t="inlineStr">
        <is>
          <t>:3014-5_6-KP:3014-5_6-KPV:</t>
        </is>
      </c>
      <c r="F36" t="inlineStr">
        <is>
          <t>125# ANSI Flange</t>
        </is>
      </c>
      <c r="G36" t="inlineStr">
        <is>
          <t>CaseMatl_Special</t>
        </is>
      </c>
      <c r="H36" t="inlineStr">
        <is>
          <t>Special/Other</t>
        </is>
      </c>
      <c r="I36" t="inlineStr">
        <is>
          <t>X</t>
        </is>
      </c>
      <c r="J36" s="250" t="n">
        <v>175</v>
      </c>
      <c r="K36" t="inlineStr">
        <is>
          <t>Coating_Standard</t>
        </is>
      </c>
      <c r="L36" s="273" t="inlineStr">
        <is>
          <t>RTF</t>
        </is>
      </c>
      <c r="M36" t="inlineStr">
        <is>
          <t>B100069</t>
        </is>
      </c>
      <c r="N36" s="273" t="inlineStr">
        <is>
          <t>LT029</t>
        </is>
      </c>
      <c r="O36" s="124" t="n"/>
    </row>
    <row r="37" hidden="1" s="109">
      <c r="B37" s="250">
        <f>IF(AND(I37 = "C35",K37="Coating_Standard"),"Y","N")</f>
        <v/>
      </c>
      <c r="C37" t="inlineStr">
        <is>
          <t>ConTab_BOM_KP_Case_0031</t>
        </is>
      </c>
      <c r="D37">
        <f>IF(B37="Y",C37,"")</f>
        <v/>
      </c>
      <c r="E37" t="inlineStr">
        <is>
          <t>:3014-5_6-KP:3014-5_6-KPV:</t>
        </is>
      </c>
      <c r="F37" t="inlineStr">
        <is>
          <t>250# ANSI Flange</t>
        </is>
      </c>
      <c r="G37" t="inlineStr">
        <is>
          <t>CaseMatl_Cast_Iron_ASTM-A48_CL35</t>
        </is>
      </c>
      <c r="H37" t="inlineStr">
        <is>
          <t>Cast Iron, ASTM-A48, CL 35</t>
        </is>
      </c>
      <c r="I37" t="inlineStr">
        <is>
          <t>C35</t>
        </is>
      </c>
      <c r="J37" s="250" t="n">
        <v>250</v>
      </c>
      <c r="K37" t="inlineStr">
        <is>
          <t>Coating_Standard</t>
        </is>
      </c>
      <c r="L37" s="273" t="inlineStr">
        <is>
          <t>96698895</t>
        </is>
      </c>
      <c r="M37" t="inlineStr">
        <is>
          <t>B100070</t>
        </is>
      </c>
      <c r="N37" s="273" t="inlineStr">
        <is>
          <t>LT034</t>
        </is>
      </c>
      <c r="O37" s="124" t="n"/>
    </row>
    <row r="38" hidden="1" s="109">
      <c r="B38" s="250">
        <f>IF(AND(I38 = "C35",K38="Coating_Standard"),"Y","N")</f>
        <v/>
      </c>
      <c r="C38" t="inlineStr">
        <is>
          <t>ConTab_BOM_KP_Case_0032</t>
        </is>
      </c>
      <c r="D38">
        <f>IF(B38="Y",C38,"")</f>
        <v/>
      </c>
      <c r="E38" t="inlineStr">
        <is>
          <t>:3014-5_6-KP:3014-5_6-KPV:</t>
        </is>
      </c>
      <c r="F38" t="inlineStr">
        <is>
          <t>250# ANSI Flange</t>
        </is>
      </c>
      <c r="G38" t="inlineStr">
        <is>
          <t>CaseMatl_Ductile_Iron_ASTM-A536-65</t>
        </is>
      </c>
      <c r="H38" t="inlineStr">
        <is>
          <t>Ductile Iron, ASTM-A536-65</t>
        </is>
      </c>
      <c r="I38" t="inlineStr">
        <is>
          <t>J</t>
        </is>
      </c>
      <c r="J38" s="250" t="n">
        <v>300</v>
      </c>
      <c r="K38" t="inlineStr">
        <is>
          <t>Coating_Standard</t>
        </is>
      </c>
      <c r="L38" s="273" t="inlineStr">
        <is>
          <t>96698896</t>
        </is>
      </c>
      <c r="M38" t="inlineStr">
        <is>
          <t>B100071</t>
        </is>
      </c>
      <c r="N38" s="273" t="inlineStr">
        <is>
          <t>LT034</t>
        </is>
      </c>
      <c r="O38" s="124" t="n"/>
    </row>
    <row r="39" hidden="1" s="109">
      <c r="B39" s="250">
        <f>IF(AND(I39 = "C35",K39="Coating_Standard"),"Y","N")</f>
        <v/>
      </c>
      <c r="C39" t="inlineStr">
        <is>
          <t>ConTab_BOM_KP_Case_0033</t>
        </is>
      </c>
      <c r="D39">
        <f>IF(B39="Y",C39,"")</f>
        <v/>
      </c>
      <c r="E39" t="inlineStr">
        <is>
          <t>:3014-5_6-KP:3014-5_6-KPV:</t>
        </is>
      </c>
      <c r="F39" t="inlineStr">
        <is>
          <t>250# ANSI Flange</t>
        </is>
      </c>
      <c r="G39" t="inlineStr">
        <is>
          <t>CaseMatl_Special</t>
        </is>
      </c>
      <c r="H39" t="inlineStr">
        <is>
          <t>Special/Other</t>
        </is>
      </c>
      <c r="I39" t="inlineStr">
        <is>
          <t>X</t>
        </is>
      </c>
      <c r="J39" s="250" t="n">
        <v>250</v>
      </c>
      <c r="K39" t="inlineStr">
        <is>
          <t>Coating_Standard</t>
        </is>
      </c>
      <c r="L39" s="273" t="inlineStr">
        <is>
          <t>RTF</t>
        </is>
      </c>
      <c r="M39" t="inlineStr">
        <is>
          <t>B100073</t>
        </is>
      </c>
      <c r="N39" s="273" t="inlineStr">
        <is>
          <t>LT034</t>
        </is>
      </c>
      <c r="O39" s="124" t="n"/>
    </row>
    <row r="40" hidden="1" s="109">
      <c r="B40" s="250">
        <f>IF(AND(I40 = "C35",K40="Coating_Standard"),"Y","N")</f>
        <v/>
      </c>
      <c r="C40" t="inlineStr">
        <is>
          <t>ConTab_BOM_KP_Case_0034</t>
        </is>
      </c>
      <c r="D40">
        <f>IF(B40="Y",C40,"")</f>
        <v/>
      </c>
      <c r="E40" t="inlineStr">
        <is>
          <t>:3014-5_6-KP:3014-5_6-KPV:</t>
        </is>
      </c>
      <c r="F40" t="inlineStr">
        <is>
          <t>Special/Other</t>
        </is>
      </c>
      <c r="G40" t="inlineStr">
        <is>
          <t>CaseMatl_Cast_Iron_ASTM-A48_CL35</t>
        </is>
      </c>
      <c r="H40" t="inlineStr">
        <is>
          <t>Cast Iron, ASTM-A48, CL 35</t>
        </is>
      </c>
      <c r="I40" t="inlineStr">
        <is>
          <t>C35</t>
        </is>
      </c>
      <c r="J40" s="250" t="n">
        <v>175</v>
      </c>
      <c r="K40" t="inlineStr">
        <is>
          <t>Coating_Standard</t>
        </is>
      </c>
      <c r="L40" s="273" t="inlineStr">
        <is>
          <t>RTF</t>
        </is>
      </c>
      <c r="M40" t="inlineStr">
        <is>
          <t>B100074</t>
        </is>
      </c>
      <c r="N40" s="273" t="inlineStr">
        <is>
          <t>LT027</t>
        </is>
      </c>
    </row>
    <row r="41" hidden="1" s="109">
      <c r="B41" s="250">
        <f>IF(AND(I41 = "C35",K41="Coating_Standard"),"Y","N")</f>
        <v/>
      </c>
      <c r="C41" t="inlineStr">
        <is>
          <t>ConTab_BOM_KP_Case_0035</t>
        </is>
      </c>
      <c r="D41">
        <f>IF(B41="Y",C41,"")</f>
        <v/>
      </c>
      <c r="E41" t="inlineStr">
        <is>
          <t>:3014-5_6-KP:3014-5_6-KPV:</t>
        </is>
      </c>
      <c r="F41" t="inlineStr">
        <is>
          <t>Special/Other</t>
        </is>
      </c>
      <c r="G41" t="inlineStr">
        <is>
          <t>CaseMatl_Ductile_Iron_ASTM-A536-65</t>
        </is>
      </c>
      <c r="H41" t="inlineStr">
        <is>
          <t>Ductile Iron, ASTM-A536-65</t>
        </is>
      </c>
      <c r="I41" t="inlineStr">
        <is>
          <t>J</t>
        </is>
      </c>
      <c r="J41" s="250" t="n">
        <v>175</v>
      </c>
      <c r="K41" t="inlineStr">
        <is>
          <t>Coating_Standard</t>
        </is>
      </c>
      <c r="L41" s="273" t="inlineStr">
        <is>
          <t>RTF</t>
        </is>
      </c>
      <c r="M41" t="inlineStr">
        <is>
          <t>B100075</t>
        </is>
      </c>
      <c r="N41" s="273" t="inlineStr">
        <is>
          <t>LT034</t>
        </is>
      </c>
      <c r="O41" s="124" t="n"/>
    </row>
    <row r="42" hidden="1" s="109">
      <c r="B42" s="250">
        <f>IF(AND(I42 = "C35",K42="Coating_Standard"),"Y","N")</f>
        <v/>
      </c>
      <c r="C42" t="inlineStr">
        <is>
          <t>ConTab_BOM_KP_Case_0036</t>
        </is>
      </c>
      <c r="D42">
        <f>IF(B42="Y",C42,"")</f>
        <v/>
      </c>
      <c r="E42" t="inlineStr">
        <is>
          <t>:3014-5_6-KP:3014-5_6-KPV:</t>
        </is>
      </c>
      <c r="F42" t="inlineStr">
        <is>
          <t>Special/Other</t>
        </is>
      </c>
      <c r="G42" t="inlineStr">
        <is>
          <t>CaseMatl_Special</t>
        </is>
      </c>
      <c r="H42" t="inlineStr">
        <is>
          <t>Special/Other</t>
        </is>
      </c>
      <c r="I42" t="inlineStr">
        <is>
          <t>X</t>
        </is>
      </c>
      <c r="J42" s="250" t="n">
        <v>175</v>
      </c>
      <c r="K42" t="inlineStr">
        <is>
          <t>Coating_Standard</t>
        </is>
      </c>
      <c r="L42" s="273" t="inlineStr">
        <is>
          <t>RTF</t>
        </is>
      </c>
      <c r="M42" t="inlineStr">
        <is>
          <t>B100077</t>
        </is>
      </c>
      <c r="N42" s="273" t="inlineStr">
        <is>
          <t>LT029</t>
        </is>
      </c>
    </row>
    <row r="43" hidden="1" s="109">
      <c r="B43" s="250">
        <f>IF(AND(I43 = "C35",K43="Coating_Standard"),"Y","N")</f>
        <v/>
      </c>
      <c r="C43" t="inlineStr">
        <is>
          <t>ConTab_BOM_KP_Case_0037</t>
        </is>
      </c>
      <c r="D43">
        <f>IF(B43="Y",C43,"")</f>
        <v/>
      </c>
      <c r="E43" t="inlineStr">
        <is>
          <t>:4012-1_2-KP:4012-1_2-KPV:4012-1_2-KPVS:</t>
        </is>
      </c>
      <c r="F43" t="inlineStr">
        <is>
          <t>125# ANSI Flange</t>
        </is>
      </c>
      <c r="G43" t="inlineStr">
        <is>
          <t>CaseMatl_Cast_Iron_ASTM-A48_CL35</t>
        </is>
      </c>
      <c r="H43" t="inlineStr">
        <is>
          <t>Cast Iron, ASTM-A48, CL 35</t>
        </is>
      </c>
      <c r="I43" t="inlineStr">
        <is>
          <t>C35</t>
        </is>
      </c>
      <c r="J43" s="250" t="n">
        <v>175</v>
      </c>
      <c r="K43" t="inlineStr">
        <is>
          <t>Coating_Standard</t>
        </is>
      </c>
      <c r="L43" s="273" t="inlineStr">
        <is>
          <t>96698897</t>
        </is>
      </c>
      <c r="M43" t="inlineStr">
        <is>
          <t>B100078</t>
        </is>
      </c>
      <c r="N43" s="273" t="inlineStr">
        <is>
          <t>LT027</t>
        </is>
      </c>
      <c r="O43" s="124" t="n"/>
    </row>
    <row r="44" hidden="1" s="109">
      <c r="B44" s="250">
        <f>IF(AND(I44 = "C35",K44="Coating_Standard"),"Y","N")</f>
        <v/>
      </c>
      <c r="C44" t="inlineStr">
        <is>
          <t>ConTab_BOM_KP_Case_0038</t>
        </is>
      </c>
      <c r="D44">
        <f>IF(B44="Y",C44,"")</f>
        <v/>
      </c>
      <c r="E44" t="inlineStr">
        <is>
          <t>:4012-1_2-KP:4012-1_2-KPV:4012-1_2-KPVS:</t>
        </is>
      </c>
      <c r="F44" t="inlineStr">
        <is>
          <t>125# ANSI Flange</t>
        </is>
      </c>
      <c r="G44" t="inlineStr">
        <is>
          <t>CaseMatl_Ductile_Iron_ASTM-A536-65</t>
        </is>
      </c>
      <c r="H44" t="inlineStr">
        <is>
          <t>Ductile Iron, ASTM-A536-65</t>
        </is>
      </c>
      <c r="I44" t="inlineStr">
        <is>
          <t>J</t>
        </is>
      </c>
      <c r="J44" s="250" t="n">
        <v>175</v>
      </c>
      <c r="K44" t="inlineStr">
        <is>
          <t>Coating_Standard</t>
        </is>
      </c>
      <c r="L44" s="273" t="inlineStr">
        <is>
          <t>RTF</t>
        </is>
      </c>
      <c r="M44" t="inlineStr">
        <is>
          <t>B100079</t>
        </is>
      </c>
      <c r="N44" s="273" t="inlineStr">
        <is>
          <t>LT034</t>
        </is>
      </c>
      <c r="O44" s="124" t="n"/>
    </row>
    <row r="45" hidden="1" s="109">
      <c r="B45" s="250">
        <f>IF(AND(I45 = "C35",K45="Coating_Standard"),"Y","N")</f>
        <v/>
      </c>
      <c r="C45" t="inlineStr">
        <is>
          <t>ConTab_BOM_KP_Case_0039</t>
        </is>
      </c>
      <c r="D45">
        <f>IF(B45="Y",C45,"")</f>
        <v/>
      </c>
      <c r="E45" t="inlineStr">
        <is>
          <t>:4012-1_2-KP:4012-1_2-KPV:4012-1_2-KPVS:</t>
        </is>
      </c>
      <c r="F45" t="inlineStr">
        <is>
          <t>125# ANSI Flange</t>
        </is>
      </c>
      <c r="G45" t="inlineStr">
        <is>
          <t>CaseMatl_Special</t>
        </is>
      </c>
      <c r="H45" t="inlineStr">
        <is>
          <t>Special/Other</t>
        </is>
      </c>
      <c r="I45" t="inlineStr">
        <is>
          <t>X</t>
        </is>
      </c>
      <c r="J45" s="250" t="n">
        <v>175</v>
      </c>
      <c r="K45" t="inlineStr">
        <is>
          <t>Coating_Standard</t>
        </is>
      </c>
      <c r="L45" s="273" t="inlineStr">
        <is>
          <t>RTF</t>
        </is>
      </c>
      <c r="M45" t="inlineStr">
        <is>
          <t>B100081</t>
        </is>
      </c>
      <c r="N45" s="273" t="inlineStr">
        <is>
          <t>LT029</t>
        </is>
      </c>
      <c r="O45" s="124" t="n"/>
    </row>
    <row r="46" hidden="1" s="109">
      <c r="B46" s="250">
        <f>IF(AND(I46 = "C35",K46="Coating_Standard"),"Y","N")</f>
        <v/>
      </c>
      <c r="C46" t="inlineStr">
        <is>
          <t>ConTab_BOM_KP_Case_0040</t>
        </is>
      </c>
      <c r="D46">
        <f>IF(B46="Y",C46,"")</f>
        <v/>
      </c>
      <c r="E46" t="inlineStr">
        <is>
          <t>:4012-1_2-KP:4012-1_2-KPV:4012-1_2-KPVS:</t>
        </is>
      </c>
      <c r="F46" t="inlineStr">
        <is>
          <t>250# ANSI Flange</t>
        </is>
      </c>
      <c r="G46" t="inlineStr">
        <is>
          <t>CaseMatl_Cast_Iron_ASTM-A48_CL35</t>
        </is>
      </c>
      <c r="H46" t="inlineStr">
        <is>
          <t>Cast Iron, ASTM-A48, CL 35</t>
        </is>
      </c>
      <c r="I46" t="inlineStr">
        <is>
          <t>C35</t>
        </is>
      </c>
      <c r="J46" s="250" t="n">
        <v>250</v>
      </c>
      <c r="K46" t="inlineStr">
        <is>
          <t>Coating_Standard</t>
        </is>
      </c>
      <c r="L46" s="273" t="inlineStr">
        <is>
          <t>96698898</t>
        </is>
      </c>
      <c r="M46" t="inlineStr">
        <is>
          <t>B100082</t>
        </is>
      </c>
      <c r="N46" s="273" t="inlineStr">
        <is>
          <t>LT034</t>
        </is>
      </c>
      <c r="O46" s="124" t="n"/>
    </row>
    <row r="47" hidden="1" s="109">
      <c r="B47" s="250">
        <f>IF(AND(I47 = "C35",K47="Coating_Standard"),"Y","N")</f>
        <v/>
      </c>
      <c r="C47" t="inlineStr">
        <is>
          <t>ConTab_BOM_KP_Case_0041</t>
        </is>
      </c>
      <c r="D47">
        <f>IF(B47="Y",C47,"")</f>
        <v/>
      </c>
      <c r="E47" t="inlineStr">
        <is>
          <t>:4012-1_2-KP:4012-1_2-KPV:4012-1_2-KPVS:</t>
        </is>
      </c>
      <c r="F47" t="inlineStr">
        <is>
          <t>250# ANSI Flange</t>
        </is>
      </c>
      <c r="G47" t="inlineStr">
        <is>
          <t>CaseMatl_Ductile_Iron_ASTM-A536-65</t>
        </is>
      </c>
      <c r="H47" t="inlineStr">
        <is>
          <t>Ductile Iron, ASTM-A536-65</t>
        </is>
      </c>
      <c r="I47" t="inlineStr">
        <is>
          <t>J</t>
        </is>
      </c>
      <c r="J47" s="250" t="n">
        <v>300</v>
      </c>
      <c r="K47" t="inlineStr">
        <is>
          <t>Coating_Standard</t>
        </is>
      </c>
      <c r="L47" s="273" t="inlineStr">
        <is>
          <t>96698899</t>
        </is>
      </c>
      <c r="M47" t="inlineStr">
        <is>
          <t>B100083</t>
        </is>
      </c>
      <c r="N47" s="273" t="inlineStr">
        <is>
          <t>LT034</t>
        </is>
      </c>
      <c r="O47" s="124" t="n"/>
    </row>
    <row r="48" hidden="1" s="109">
      <c r="B48" s="250">
        <f>IF(AND(I48 = "C35",K48="Coating_Standard"),"Y","N")</f>
        <v/>
      </c>
      <c r="C48" t="inlineStr">
        <is>
          <t>ConTab_BOM_KP_Case_0042</t>
        </is>
      </c>
      <c r="D48">
        <f>IF(B48="Y",C48,"")</f>
        <v/>
      </c>
      <c r="E48" t="inlineStr">
        <is>
          <t>:4012-1_2-KP:4012-1_2-KPV:4012-1_2-KPVS:</t>
        </is>
      </c>
      <c r="F48" t="inlineStr">
        <is>
          <t>250# ANSI Flange</t>
        </is>
      </c>
      <c r="G48" t="inlineStr">
        <is>
          <t>CaseMatl_Special</t>
        </is>
      </c>
      <c r="H48" t="inlineStr">
        <is>
          <t>Special/Other</t>
        </is>
      </c>
      <c r="I48" t="inlineStr">
        <is>
          <t>X</t>
        </is>
      </c>
      <c r="J48" s="250" t="n">
        <v>250</v>
      </c>
      <c r="K48" t="inlineStr">
        <is>
          <t>Coating_Standard</t>
        </is>
      </c>
      <c r="L48" s="273" t="inlineStr">
        <is>
          <t>RTF</t>
        </is>
      </c>
      <c r="M48" t="inlineStr">
        <is>
          <t>B100085</t>
        </is>
      </c>
      <c r="N48" s="273" t="inlineStr">
        <is>
          <t>LT034</t>
        </is>
      </c>
      <c r="O48" s="124" t="n"/>
    </row>
    <row r="49" hidden="1" s="109">
      <c r="B49" s="250">
        <f>IF(AND(I49 = "C35",K49="Coating_Standard"),"Y","N")</f>
        <v/>
      </c>
      <c r="C49" t="inlineStr">
        <is>
          <t>ConTab_BOM_KP_Case_0043</t>
        </is>
      </c>
      <c r="D49">
        <f>IF(B49="Y",C49,"")</f>
        <v/>
      </c>
      <c r="E49" t="inlineStr">
        <is>
          <t>:4012-1_2-KP:4012-1_2-KPV:4012-1_2-KPVS:</t>
        </is>
      </c>
      <c r="F49" t="inlineStr">
        <is>
          <t>Special/Other</t>
        </is>
      </c>
      <c r="G49" t="inlineStr">
        <is>
          <t>CaseMatl_Cast_Iron_ASTM-A48_CL35</t>
        </is>
      </c>
      <c r="H49" t="inlineStr">
        <is>
          <t>Cast Iron, ASTM-A48, CL 35</t>
        </is>
      </c>
      <c r="I49" t="inlineStr">
        <is>
          <t>C35</t>
        </is>
      </c>
      <c r="J49" s="250" t="n">
        <v>175</v>
      </c>
      <c r="K49" t="inlineStr">
        <is>
          <t>Coating_Standard</t>
        </is>
      </c>
      <c r="L49" s="273" t="inlineStr">
        <is>
          <t>RTF</t>
        </is>
      </c>
      <c r="M49" t="inlineStr">
        <is>
          <t>B100086</t>
        </is>
      </c>
      <c r="N49" s="273" t="inlineStr">
        <is>
          <t>LT027</t>
        </is>
      </c>
      <c r="O49" s="124" t="n"/>
    </row>
    <row r="50" hidden="1" s="109">
      <c r="B50" s="250">
        <f>IF(AND(I50 = "C35",K50="Coating_Standard"),"Y","N")</f>
        <v/>
      </c>
      <c r="C50" t="inlineStr">
        <is>
          <t>ConTab_BOM_KP_Case_0044</t>
        </is>
      </c>
      <c r="D50">
        <f>IF(B50="Y",C50,"")</f>
        <v/>
      </c>
      <c r="E50" t="inlineStr">
        <is>
          <t>:4012-1_2-KP:4012-1_2-KPV:4012-1_2-KPVS:</t>
        </is>
      </c>
      <c r="F50" t="inlineStr">
        <is>
          <t>Special/Other</t>
        </is>
      </c>
      <c r="G50" t="inlineStr">
        <is>
          <t>CaseMatl_Ductile_Iron_ASTM-A536-65</t>
        </is>
      </c>
      <c r="H50" t="inlineStr">
        <is>
          <t>Ductile Iron, ASTM-A536-65</t>
        </is>
      </c>
      <c r="I50" t="inlineStr">
        <is>
          <t>J</t>
        </is>
      </c>
      <c r="J50" s="250" t="n">
        <v>175</v>
      </c>
      <c r="K50" t="inlineStr">
        <is>
          <t>Coating_Standard</t>
        </is>
      </c>
      <c r="L50" s="273" t="inlineStr">
        <is>
          <t>RTF</t>
        </is>
      </c>
      <c r="M50" t="inlineStr">
        <is>
          <t>B100087</t>
        </is>
      </c>
      <c r="N50" s="273" t="inlineStr">
        <is>
          <t>LT034</t>
        </is>
      </c>
      <c r="O50" s="124" t="n"/>
    </row>
    <row r="51" hidden="1" s="109">
      <c r="B51" s="250">
        <f>IF(AND(I51 = "C35",K51="Coating_Standard"),"Y","N")</f>
        <v/>
      </c>
      <c r="C51" t="inlineStr">
        <is>
          <t>ConTab_BOM_KP_Case_0045</t>
        </is>
      </c>
      <c r="D51">
        <f>IF(B51="Y",C51,"")</f>
        <v/>
      </c>
      <c r="E51" t="inlineStr">
        <is>
          <t>:4012-1_2-KP:4012-1_2-KPV:4012-1_2-KPVS:</t>
        </is>
      </c>
      <c r="F51" t="inlineStr">
        <is>
          <t>Special/Other</t>
        </is>
      </c>
      <c r="G51" t="inlineStr">
        <is>
          <t>CaseMatl_Special</t>
        </is>
      </c>
      <c r="H51" t="inlineStr">
        <is>
          <t>Special/Other</t>
        </is>
      </c>
      <c r="I51" t="inlineStr">
        <is>
          <t>X</t>
        </is>
      </c>
      <c r="J51" s="250" t="n">
        <v>175</v>
      </c>
      <c r="K51" t="inlineStr">
        <is>
          <t>Coating_Standard</t>
        </is>
      </c>
      <c r="L51" s="273" t="inlineStr">
        <is>
          <t>RTF</t>
        </is>
      </c>
      <c r="M51" t="inlineStr">
        <is>
          <t>B100089</t>
        </is>
      </c>
      <c r="N51" s="273" t="inlineStr">
        <is>
          <t>LT029</t>
        </is>
      </c>
      <c r="O51" s="124" t="n"/>
    </row>
    <row r="52" hidden="1" s="109">
      <c r="B52" s="250">
        <f>IF(AND(I52 = "C35",K52="Coating_Standard"),"Y","N")</f>
        <v/>
      </c>
      <c r="C52" t="inlineStr">
        <is>
          <t>ConTab_BOM_KP_Case_0046</t>
        </is>
      </c>
      <c r="D52">
        <f>IF(B52="Y",C52,"")</f>
        <v/>
      </c>
      <c r="E52" t="inlineStr">
        <is>
          <t>:4012-7_8-KP:4012-7_8-KPV:4012-7_8-KPVS:</t>
        </is>
      </c>
      <c r="F52" t="inlineStr">
        <is>
          <t>125# ANSI Flange</t>
        </is>
      </c>
      <c r="G52" t="inlineStr">
        <is>
          <t>CaseMatl_Cast_Iron_ASTM-A48_CL35</t>
        </is>
      </c>
      <c r="H52" t="inlineStr">
        <is>
          <t>Cast Iron, ASTM-A48, CL 35</t>
        </is>
      </c>
      <c r="I52" t="inlineStr">
        <is>
          <t>C35</t>
        </is>
      </c>
      <c r="J52" s="250" t="n">
        <v>175</v>
      </c>
      <c r="K52" t="inlineStr">
        <is>
          <t>Coating_Standard</t>
        </is>
      </c>
      <c r="L52" s="273" t="inlineStr">
        <is>
          <t>96698897</t>
        </is>
      </c>
      <c r="M52" t="inlineStr">
        <is>
          <t>B100090</t>
        </is>
      </c>
      <c r="N52" s="273" t="inlineStr">
        <is>
          <t>LT027</t>
        </is>
      </c>
      <c r="O52" s="124" t="n"/>
    </row>
    <row r="53" hidden="1" s="109">
      <c r="B53" s="250">
        <f>IF(AND(I53 = "C35",K53="Coating_Standard"),"Y","N")</f>
        <v/>
      </c>
      <c r="C53" t="inlineStr">
        <is>
          <t>ConTab_BOM_KP_Case_0047</t>
        </is>
      </c>
      <c r="D53">
        <f>IF(B53="Y",C53,"")</f>
        <v/>
      </c>
      <c r="E53" t="inlineStr">
        <is>
          <t>:4012-7_8-KP:4012-7_8-KPV:4012-7_8-KPVS:</t>
        </is>
      </c>
      <c r="F53" t="inlineStr">
        <is>
          <t>125# ANSI Flange</t>
        </is>
      </c>
      <c r="G53" t="inlineStr">
        <is>
          <t>CaseMatl_Ductile_Iron_ASTM-A536-65</t>
        </is>
      </c>
      <c r="H53" t="inlineStr">
        <is>
          <t>Ductile Iron, ASTM-A536-65</t>
        </is>
      </c>
      <c r="I53" t="inlineStr">
        <is>
          <t>J</t>
        </is>
      </c>
      <c r="J53" s="250" t="n">
        <v>175</v>
      </c>
      <c r="K53" t="inlineStr">
        <is>
          <t>Coating_Standard</t>
        </is>
      </c>
      <c r="L53" s="273" t="inlineStr">
        <is>
          <t>RTF</t>
        </is>
      </c>
      <c r="M53" t="inlineStr">
        <is>
          <t>B100091</t>
        </is>
      </c>
      <c r="N53" s="273" t="inlineStr">
        <is>
          <t>LT034</t>
        </is>
      </c>
      <c r="O53" s="124" t="n"/>
    </row>
    <row r="54" hidden="1" s="109">
      <c r="B54" s="250">
        <f>IF(AND(I54 = "C35",K54="Coating_Standard"),"Y","N")</f>
        <v/>
      </c>
      <c r="C54" t="inlineStr">
        <is>
          <t>ConTab_BOM_KP_Case_0048</t>
        </is>
      </c>
      <c r="D54">
        <f>IF(B54="Y",C54,"")</f>
        <v/>
      </c>
      <c r="E54" t="inlineStr">
        <is>
          <t>:4012-7_8-KP:4012-7_8-KPV:4012-7_8-KPVS:</t>
        </is>
      </c>
      <c r="F54" t="inlineStr">
        <is>
          <t>125# ANSI Flange</t>
        </is>
      </c>
      <c r="G54" t="inlineStr">
        <is>
          <t>CaseMatl_Special</t>
        </is>
      </c>
      <c r="H54" t="inlineStr">
        <is>
          <t>Special/Other</t>
        </is>
      </c>
      <c r="I54" t="inlineStr">
        <is>
          <t>X</t>
        </is>
      </c>
      <c r="J54" s="250" t="n">
        <v>175</v>
      </c>
      <c r="K54" t="inlineStr">
        <is>
          <t>Coating_Standard</t>
        </is>
      </c>
      <c r="L54" s="273" t="inlineStr">
        <is>
          <t>RTF</t>
        </is>
      </c>
      <c r="M54" t="inlineStr">
        <is>
          <t>B100093</t>
        </is>
      </c>
      <c r="N54" s="273" t="inlineStr">
        <is>
          <t>LT029</t>
        </is>
      </c>
    </row>
    <row r="55" hidden="1" s="109">
      <c r="B55" s="250">
        <f>IF(AND(I55 = "C35",K55="Coating_Standard"),"Y","N")</f>
        <v/>
      </c>
      <c r="C55" t="inlineStr">
        <is>
          <t>ConTab_BOM_KP_Case_0049</t>
        </is>
      </c>
      <c r="D55">
        <f>IF(B55="Y",C55,"")</f>
        <v/>
      </c>
      <c r="E55" t="inlineStr">
        <is>
          <t>:4012-7_8-KP:4012-7_8-KPV:4012-7_8-KPVS:</t>
        </is>
      </c>
      <c r="F55" t="inlineStr">
        <is>
          <t>250# ANSI Flange</t>
        </is>
      </c>
      <c r="G55" t="inlineStr">
        <is>
          <t>CaseMatl_Cast_Iron_ASTM-A48_CL35</t>
        </is>
      </c>
      <c r="H55" t="inlineStr">
        <is>
          <t>Cast Iron, ASTM-A48, CL 35</t>
        </is>
      </c>
      <c r="I55" t="inlineStr">
        <is>
          <t>C35</t>
        </is>
      </c>
      <c r="J55" s="250" t="n">
        <v>250</v>
      </c>
      <c r="K55" t="inlineStr">
        <is>
          <t>Coating_Standard</t>
        </is>
      </c>
      <c r="L55" s="273" t="inlineStr">
        <is>
          <t>96698898</t>
        </is>
      </c>
      <c r="M55" t="inlineStr">
        <is>
          <t>B100094</t>
        </is>
      </c>
      <c r="N55" s="273" t="inlineStr">
        <is>
          <t>LT034</t>
        </is>
      </c>
      <c r="O55" s="124" t="n"/>
    </row>
    <row r="56" hidden="1" s="109">
      <c r="B56" s="250">
        <f>IF(AND(I56 = "C35",K56="Coating_Standard"),"Y","N")</f>
        <v/>
      </c>
      <c r="C56" t="inlineStr">
        <is>
          <t>ConTab_BOM_KP_Case_0050</t>
        </is>
      </c>
      <c r="D56">
        <f>IF(B56="Y",C56,"")</f>
        <v/>
      </c>
      <c r="E56" t="inlineStr">
        <is>
          <t>:4012-7_8-KP:4012-7_8-KPV:4012-7_8-KPVS:</t>
        </is>
      </c>
      <c r="F56" t="inlineStr">
        <is>
          <t>250# ANSI Flange</t>
        </is>
      </c>
      <c r="G56" t="inlineStr">
        <is>
          <t>CaseMatl_Ductile_Iron_ASTM-A536-65</t>
        </is>
      </c>
      <c r="H56" t="inlineStr">
        <is>
          <t>Ductile Iron, ASTM-A536-65</t>
        </is>
      </c>
      <c r="I56" t="inlineStr">
        <is>
          <t>J</t>
        </is>
      </c>
      <c r="J56" s="250" t="n">
        <v>300</v>
      </c>
      <c r="K56" t="inlineStr">
        <is>
          <t>Coating_Standard</t>
        </is>
      </c>
      <c r="L56" s="273" t="inlineStr">
        <is>
          <t>96698899</t>
        </is>
      </c>
      <c r="M56" t="inlineStr">
        <is>
          <t>B100095</t>
        </is>
      </c>
      <c r="N56" s="273" t="inlineStr">
        <is>
          <t>LT034</t>
        </is>
      </c>
      <c r="O56" s="124" t="n"/>
    </row>
    <row r="57" hidden="1" s="109">
      <c r="B57" s="250">
        <f>IF(AND(I57 = "C35",K57="Coating_Standard"),"Y","N")</f>
        <v/>
      </c>
      <c r="C57" t="inlineStr">
        <is>
          <t>ConTab_BOM_KP_Case_0051</t>
        </is>
      </c>
      <c r="D57">
        <f>IF(B57="Y",C57,"")</f>
        <v/>
      </c>
      <c r="E57" t="inlineStr">
        <is>
          <t>:4012-7_8-KP:4012-7_8-KPV:4012-7_8-KPVS:</t>
        </is>
      </c>
      <c r="F57" t="inlineStr">
        <is>
          <t>250# ANSI Flange</t>
        </is>
      </c>
      <c r="G57" t="inlineStr">
        <is>
          <t>CaseMatl_Special</t>
        </is>
      </c>
      <c r="H57" t="inlineStr">
        <is>
          <t>Special/Other</t>
        </is>
      </c>
      <c r="I57" t="inlineStr">
        <is>
          <t>X</t>
        </is>
      </c>
      <c r="J57" s="250" t="n">
        <v>250</v>
      </c>
      <c r="K57" t="inlineStr">
        <is>
          <t>Coating_Standard</t>
        </is>
      </c>
      <c r="L57" s="273" t="inlineStr">
        <is>
          <t>RTF</t>
        </is>
      </c>
      <c r="M57" t="inlineStr">
        <is>
          <t>B100097</t>
        </is>
      </c>
      <c r="N57" s="273" t="inlineStr">
        <is>
          <t>LT034</t>
        </is>
      </c>
      <c r="O57" s="124" t="n"/>
    </row>
    <row r="58" hidden="1" s="109">
      <c r="B58" s="250">
        <f>IF(AND(I58 = "C35",K58="Coating_Standard"),"Y","N")</f>
        <v/>
      </c>
      <c r="C58" t="inlineStr">
        <is>
          <t>ConTab_BOM_KP_Case_0052</t>
        </is>
      </c>
      <c r="D58">
        <f>IF(B58="Y",C58,"")</f>
        <v/>
      </c>
      <c r="E58" t="inlineStr">
        <is>
          <t>:4012-7_8-KP:4012-7_8-KPV:4012-7_8-KPVS:</t>
        </is>
      </c>
      <c r="F58" t="inlineStr">
        <is>
          <t>Special/Other</t>
        </is>
      </c>
      <c r="G58" t="inlineStr">
        <is>
          <t>CaseMatl_Cast_Iron_ASTM-A48_CL35</t>
        </is>
      </c>
      <c r="H58" t="inlineStr">
        <is>
          <t>Cast Iron, ASTM-A48, CL 35</t>
        </is>
      </c>
      <c r="I58" t="inlineStr">
        <is>
          <t>C35</t>
        </is>
      </c>
      <c r="J58" s="250" t="n">
        <v>175</v>
      </c>
      <c r="K58" t="inlineStr">
        <is>
          <t>Coating_Standard</t>
        </is>
      </c>
      <c r="L58" s="273" t="inlineStr">
        <is>
          <t>RTF</t>
        </is>
      </c>
      <c r="M58" t="inlineStr">
        <is>
          <t>B100098</t>
        </is>
      </c>
      <c r="N58" s="273" t="inlineStr">
        <is>
          <t>LT027</t>
        </is>
      </c>
      <c r="O58" s="124" t="n"/>
    </row>
    <row r="59" hidden="1" s="109">
      <c r="B59" s="250">
        <f>IF(AND(I59 = "C35",K59="Coating_Standard"),"Y","N")</f>
        <v/>
      </c>
      <c r="C59" t="inlineStr">
        <is>
          <t>ConTab_BOM_KP_Case_0053</t>
        </is>
      </c>
      <c r="D59">
        <f>IF(B59="Y",C59,"")</f>
        <v/>
      </c>
      <c r="E59" t="inlineStr">
        <is>
          <t>:4012-7_8-KP:4012-7_8-KPV:4012-7_8-KPVS:</t>
        </is>
      </c>
      <c r="F59" t="inlineStr">
        <is>
          <t>Special/Other</t>
        </is>
      </c>
      <c r="G59" t="inlineStr">
        <is>
          <t>CaseMatl_Ductile_Iron_ASTM-A536-65</t>
        </is>
      </c>
      <c r="H59" t="inlineStr">
        <is>
          <t>Ductile Iron, ASTM-A536-65</t>
        </is>
      </c>
      <c r="I59" t="inlineStr">
        <is>
          <t>J</t>
        </is>
      </c>
      <c r="J59" s="250" t="n">
        <v>175</v>
      </c>
      <c r="K59" t="inlineStr">
        <is>
          <t>Coating_Standard</t>
        </is>
      </c>
      <c r="L59" s="273" t="inlineStr">
        <is>
          <t>RTF</t>
        </is>
      </c>
      <c r="M59" t="inlineStr">
        <is>
          <t>B100099</t>
        </is>
      </c>
      <c r="N59" s="273" t="inlineStr">
        <is>
          <t>LT034</t>
        </is>
      </c>
      <c r="O59" s="124" t="n"/>
    </row>
    <row r="60" hidden="1" s="109">
      <c r="B60" s="250">
        <f>IF(AND(I60 = "C35",K60="Coating_Standard"),"Y","N")</f>
        <v/>
      </c>
      <c r="C60" t="inlineStr">
        <is>
          <t>ConTab_BOM_KP_Case_0054</t>
        </is>
      </c>
      <c r="D60">
        <f>IF(B60="Y",C60,"")</f>
        <v/>
      </c>
      <c r="E60" t="inlineStr">
        <is>
          <t>:4012-7_8-KP:4012-7_8-KPV:4012-7_8-KPVS:</t>
        </is>
      </c>
      <c r="F60" t="inlineStr">
        <is>
          <t>Special/Other</t>
        </is>
      </c>
      <c r="G60" t="inlineStr">
        <is>
          <t>CaseMatl_Special</t>
        </is>
      </c>
      <c r="H60" t="inlineStr">
        <is>
          <t>Special/Other</t>
        </is>
      </c>
      <c r="I60" t="inlineStr">
        <is>
          <t>X</t>
        </is>
      </c>
      <c r="J60" s="250" t="n">
        <v>175</v>
      </c>
      <c r="K60" t="inlineStr">
        <is>
          <t>Coating_Standard</t>
        </is>
      </c>
      <c r="L60" s="273" t="inlineStr">
        <is>
          <t>RTF</t>
        </is>
      </c>
      <c r="M60" t="inlineStr">
        <is>
          <t>B100101</t>
        </is>
      </c>
      <c r="N60" s="273" t="inlineStr">
        <is>
          <t>LT029</t>
        </is>
      </c>
      <c r="O60" s="124" t="n"/>
    </row>
    <row r="61" hidden="1" s="109">
      <c r="B61" s="250">
        <f>IF(AND(I61 = "C35",K61="Coating_Standard"),"Y","N")</f>
        <v/>
      </c>
      <c r="C61" t="inlineStr">
        <is>
          <t>ConTab_BOM_KP_Case_0055</t>
        </is>
      </c>
      <c r="D61">
        <f>IF(B61="Y",C61,"")</f>
        <v/>
      </c>
      <c r="E61" t="inlineStr">
        <is>
          <t>:4015-7_8-KP:4015-7_8-KPV:</t>
        </is>
      </c>
      <c r="F61" t="inlineStr">
        <is>
          <t>125# ANSI Flange</t>
        </is>
      </c>
      <c r="G61" t="inlineStr">
        <is>
          <t>CaseMatl_Cast_Iron_ASTM-A48_CL35</t>
        </is>
      </c>
      <c r="H61" t="inlineStr">
        <is>
          <t>Cast Iron, ASTM-A48, CL 35</t>
        </is>
      </c>
      <c r="I61" t="inlineStr">
        <is>
          <t>C35</t>
        </is>
      </c>
      <c r="J61" s="250" t="n">
        <v>175</v>
      </c>
      <c r="K61" t="inlineStr">
        <is>
          <t>Coating_Standard</t>
        </is>
      </c>
      <c r="L61" s="273" t="inlineStr">
        <is>
          <t>96698900</t>
        </is>
      </c>
      <c r="M61" t="inlineStr">
        <is>
          <t>B100102</t>
        </is>
      </c>
      <c r="N61" s="273" t="inlineStr">
        <is>
          <t>LT027</t>
        </is>
      </c>
      <c r="O61" s="124" t="n"/>
    </row>
    <row r="62" hidden="1" s="109">
      <c r="B62" s="250">
        <f>IF(AND(I62 = "C35",K62="Coating_Standard"),"Y","N")</f>
        <v/>
      </c>
      <c r="C62" t="inlineStr">
        <is>
          <t>ConTab_BOM_KP_Case_0056</t>
        </is>
      </c>
      <c r="D62">
        <f>IF(B62="Y",C62,"")</f>
        <v/>
      </c>
      <c r="E62" t="inlineStr">
        <is>
          <t>:4015-7_8-KP:4015-7_8-KPV:</t>
        </is>
      </c>
      <c r="F62" t="inlineStr">
        <is>
          <t>125# ANSI Flange</t>
        </is>
      </c>
      <c r="G62" t="inlineStr">
        <is>
          <t>CaseMatl_Ductile_Iron_ASTM-A536-65</t>
        </is>
      </c>
      <c r="H62" t="inlineStr">
        <is>
          <t>Ductile Iron, ASTM-A536-65</t>
        </is>
      </c>
      <c r="I62" t="inlineStr">
        <is>
          <t>J</t>
        </is>
      </c>
      <c r="J62" s="250" t="n">
        <v>175</v>
      </c>
      <c r="K62" t="inlineStr">
        <is>
          <t>Coating_Standard</t>
        </is>
      </c>
      <c r="L62" s="273" t="inlineStr">
        <is>
          <t>RTF</t>
        </is>
      </c>
      <c r="M62" t="inlineStr">
        <is>
          <t>B100103</t>
        </is>
      </c>
      <c r="N62" s="273" t="inlineStr">
        <is>
          <t>LT034</t>
        </is>
      </c>
      <c r="O62" s="124" t="n"/>
    </row>
    <row r="63" hidden="1" s="109">
      <c r="B63" s="250">
        <f>IF(AND(I63 = "C35",K63="Coating_Standard"),"Y","N")</f>
        <v/>
      </c>
      <c r="C63" t="inlineStr">
        <is>
          <t>ConTab_BOM_KP_Case_0057</t>
        </is>
      </c>
      <c r="D63">
        <f>IF(B63="Y",C63,"")</f>
        <v/>
      </c>
      <c r="E63" t="inlineStr">
        <is>
          <t>:4015-7_8-KP:4015-7_8-KPV:</t>
        </is>
      </c>
      <c r="F63" t="inlineStr">
        <is>
          <t>125# ANSI Flange</t>
        </is>
      </c>
      <c r="G63" t="inlineStr">
        <is>
          <t>CaseMatl_Special</t>
        </is>
      </c>
      <c r="H63" t="inlineStr">
        <is>
          <t>Special/Other</t>
        </is>
      </c>
      <c r="I63" t="inlineStr">
        <is>
          <t>X</t>
        </is>
      </c>
      <c r="J63" s="250" t="n">
        <v>175</v>
      </c>
      <c r="K63" t="inlineStr">
        <is>
          <t>Coating_Standard</t>
        </is>
      </c>
      <c r="L63" s="273" t="inlineStr">
        <is>
          <t>RTF</t>
        </is>
      </c>
      <c r="M63" t="inlineStr">
        <is>
          <t>B100105</t>
        </is>
      </c>
      <c r="N63" s="273" t="inlineStr">
        <is>
          <t>LT029</t>
        </is>
      </c>
      <c r="O63" s="124" t="n"/>
    </row>
    <row r="64" hidden="1" s="109">
      <c r="B64" s="250">
        <f>IF(AND(I64 = "C35",K64="Coating_Standard"),"Y","N")</f>
        <v/>
      </c>
      <c r="C64" t="inlineStr">
        <is>
          <t>ConTab_BOM_KP_Case_0058</t>
        </is>
      </c>
      <c r="D64">
        <f>IF(B64="Y",C64,"")</f>
        <v/>
      </c>
      <c r="E64" t="inlineStr">
        <is>
          <t>:4015-7_8-KP:4015-7_8-KPV:</t>
        </is>
      </c>
      <c r="F64" t="inlineStr">
        <is>
          <t>250# ANSI Flange</t>
        </is>
      </c>
      <c r="G64" t="inlineStr">
        <is>
          <t>CaseMatl_Cast_Iron_ASTM-A48_CL35</t>
        </is>
      </c>
      <c r="H64" t="inlineStr">
        <is>
          <t>Cast Iron, ASTM-A48, CL 35</t>
        </is>
      </c>
      <c r="I64" t="inlineStr">
        <is>
          <t>C35</t>
        </is>
      </c>
      <c r="J64" s="250" t="n">
        <v>250</v>
      </c>
      <c r="K64" t="inlineStr">
        <is>
          <t>Coating_Standard</t>
        </is>
      </c>
      <c r="L64" s="273" t="inlineStr">
        <is>
          <t>96698901</t>
        </is>
      </c>
      <c r="M64" t="inlineStr">
        <is>
          <t>B100106</t>
        </is>
      </c>
      <c r="N64" s="273" t="inlineStr">
        <is>
          <t>LT034</t>
        </is>
      </c>
      <c r="O64" s="124" t="n"/>
    </row>
    <row r="65" hidden="1" s="109">
      <c r="B65" s="250">
        <f>IF(AND(I65 = "C35",K65="Coating_Standard"),"Y","N")</f>
        <v/>
      </c>
      <c r="C65" t="inlineStr">
        <is>
          <t>ConTab_BOM_KP_Case_0059</t>
        </is>
      </c>
      <c r="D65">
        <f>IF(B65="Y",C65,"")</f>
        <v/>
      </c>
      <c r="E65" t="inlineStr">
        <is>
          <t>:4015-7_8-KP:4015-7_8-KPV:</t>
        </is>
      </c>
      <c r="F65" t="inlineStr">
        <is>
          <t>250# ANSI Flange</t>
        </is>
      </c>
      <c r="G65" t="inlineStr">
        <is>
          <t>CaseMatl_Ductile_Iron_ASTM-A536-65</t>
        </is>
      </c>
      <c r="H65" t="inlineStr">
        <is>
          <t>Ductile Iron, ASTM-A536-65</t>
        </is>
      </c>
      <c r="I65" t="inlineStr">
        <is>
          <t>J</t>
        </is>
      </c>
      <c r="J65" s="250" t="n">
        <v>300</v>
      </c>
      <c r="K65" t="inlineStr">
        <is>
          <t>Coating_Standard</t>
        </is>
      </c>
      <c r="L65" s="273" t="inlineStr">
        <is>
          <t>96698902</t>
        </is>
      </c>
      <c r="M65" t="inlineStr">
        <is>
          <t>B100107</t>
        </is>
      </c>
      <c r="N65" s="273" t="inlineStr">
        <is>
          <t>LT034</t>
        </is>
      </c>
      <c r="O65" s="124" t="n"/>
    </row>
    <row r="66" hidden="1" s="109">
      <c r="B66" s="250">
        <f>IF(AND(I66 = "C35",K66="Coating_Standard"),"Y","N")</f>
        <v/>
      </c>
      <c r="C66" t="inlineStr">
        <is>
          <t>ConTab_BOM_KP_Case_0060</t>
        </is>
      </c>
      <c r="D66">
        <f>IF(B66="Y",C66,"")</f>
        <v/>
      </c>
      <c r="E66" t="inlineStr">
        <is>
          <t>:4015-7_8-KP:4015-7_8-KPV:</t>
        </is>
      </c>
      <c r="F66" t="inlineStr">
        <is>
          <t>250# ANSI Flange</t>
        </is>
      </c>
      <c r="G66" t="inlineStr">
        <is>
          <t>CaseMatl_Special</t>
        </is>
      </c>
      <c r="H66" t="inlineStr">
        <is>
          <t>Special/Other</t>
        </is>
      </c>
      <c r="I66" t="inlineStr">
        <is>
          <t>X</t>
        </is>
      </c>
      <c r="J66" s="250" t="n">
        <v>250</v>
      </c>
      <c r="K66" t="inlineStr">
        <is>
          <t>Coating_Standard</t>
        </is>
      </c>
      <c r="L66" s="273" t="inlineStr">
        <is>
          <t>RTF</t>
        </is>
      </c>
      <c r="M66" t="inlineStr">
        <is>
          <t>B100109</t>
        </is>
      </c>
      <c r="N66" s="273" t="inlineStr">
        <is>
          <t>LT034</t>
        </is>
      </c>
      <c r="O66" s="124" t="n"/>
    </row>
    <row r="67" hidden="1" s="109">
      <c r="B67" s="250">
        <f>IF(AND(I67 = "C35",K67="Coating_Standard"),"Y","N")</f>
        <v/>
      </c>
      <c r="C67" t="inlineStr">
        <is>
          <t>ConTab_BOM_KP_Case_0061</t>
        </is>
      </c>
      <c r="D67">
        <f>IF(B67="Y",C67,"")</f>
        <v/>
      </c>
      <c r="E67" t="inlineStr">
        <is>
          <t>:4015-7_8-KP:4015-7_8-KPV:</t>
        </is>
      </c>
      <c r="F67" t="inlineStr">
        <is>
          <t>Special/Other</t>
        </is>
      </c>
      <c r="G67" t="inlineStr">
        <is>
          <t>CaseMatl_Cast_Iron_ASTM-A48_CL35</t>
        </is>
      </c>
      <c r="H67" t="inlineStr">
        <is>
          <t>Cast Iron, ASTM-A48, CL 35</t>
        </is>
      </c>
      <c r="I67" t="inlineStr">
        <is>
          <t>C35</t>
        </is>
      </c>
      <c r="J67" s="250" t="n">
        <v>175</v>
      </c>
      <c r="K67" t="inlineStr">
        <is>
          <t>Coating_Standard</t>
        </is>
      </c>
      <c r="L67" s="273" t="inlineStr">
        <is>
          <t>RTF</t>
        </is>
      </c>
      <c r="M67" t="inlineStr">
        <is>
          <t>B100110</t>
        </is>
      </c>
      <c r="N67" s="273" t="inlineStr">
        <is>
          <t>LT027</t>
        </is>
      </c>
      <c r="O67" s="124" t="n"/>
    </row>
    <row r="68" hidden="1" s="109">
      <c r="B68" s="250">
        <f>IF(AND(I68 = "C35",K68="Coating_Standard"),"Y","N")</f>
        <v/>
      </c>
      <c r="C68" t="inlineStr">
        <is>
          <t>ConTab_BOM_KP_Case_0062</t>
        </is>
      </c>
      <c r="D68">
        <f>IF(B68="Y",C68,"")</f>
        <v/>
      </c>
      <c r="E68" t="inlineStr">
        <is>
          <t>:4015-7_8-KP:4015-7_8-KPV:</t>
        </is>
      </c>
      <c r="F68" t="inlineStr">
        <is>
          <t>Special/Other</t>
        </is>
      </c>
      <c r="G68" t="inlineStr">
        <is>
          <t>CaseMatl_Ductile_Iron_ASTM-A536-65</t>
        </is>
      </c>
      <c r="H68" t="inlineStr">
        <is>
          <t>Ductile Iron, ASTM-A536-65</t>
        </is>
      </c>
      <c r="I68" t="inlineStr">
        <is>
          <t>J</t>
        </is>
      </c>
      <c r="J68" s="250" t="n">
        <v>175</v>
      </c>
      <c r="K68" t="inlineStr">
        <is>
          <t>Coating_Standard</t>
        </is>
      </c>
      <c r="L68" s="273" t="inlineStr">
        <is>
          <t>RTF</t>
        </is>
      </c>
      <c r="M68" t="inlineStr">
        <is>
          <t>B100111</t>
        </is>
      </c>
      <c r="N68" s="273" t="inlineStr">
        <is>
          <t>LT034</t>
        </is>
      </c>
      <c r="O68" s="124" t="n"/>
    </row>
    <row r="69" hidden="1" s="109">
      <c r="B69" s="250">
        <f>IF(AND(I69 = "C35",K69="Coating_Standard"),"Y","N")</f>
        <v/>
      </c>
      <c r="C69" t="inlineStr">
        <is>
          <t>ConTab_BOM_KP_Case_0063</t>
        </is>
      </c>
      <c r="D69">
        <f>IF(B69="Y",C69,"")</f>
        <v/>
      </c>
      <c r="E69" t="inlineStr">
        <is>
          <t>:4015-7_8-KP:4015-7_8-KPV:</t>
        </is>
      </c>
      <c r="F69" t="inlineStr">
        <is>
          <t>Special/Other</t>
        </is>
      </c>
      <c r="G69" t="inlineStr">
        <is>
          <t>CaseMatl_Special</t>
        </is>
      </c>
      <c r="H69" t="inlineStr">
        <is>
          <t>Special/Other</t>
        </is>
      </c>
      <c r="I69" t="inlineStr">
        <is>
          <t>X</t>
        </is>
      </c>
      <c r="J69" s="250" t="n">
        <v>175</v>
      </c>
      <c r="K69" t="inlineStr">
        <is>
          <t>Coating_Standard</t>
        </is>
      </c>
      <c r="L69" s="273" t="inlineStr">
        <is>
          <t>RTF</t>
        </is>
      </c>
      <c r="M69" t="inlineStr">
        <is>
          <t>B100113</t>
        </is>
      </c>
      <c r="N69" s="273" t="inlineStr">
        <is>
          <t>LT029</t>
        </is>
      </c>
      <c r="O69" s="124" t="n"/>
    </row>
    <row r="70" hidden="1" s="109">
      <c r="B70" s="250">
        <f>IF(AND(I70 = "C35",K70="Coating_Standard"),"Y","N")</f>
        <v/>
      </c>
      <c r="C70" t="inlineStr">
        <is>
          <t>ConTab_BOM_KP_Case_0064</t>
        </is>
      </c>
      <c r="D70">
        <f>IF(B70="Y",C70,"")</f>
        <v/>
      </c>
      <c r="E70" t="inlineStr">
        <is>
          <t>:5012-7_8-KP:5012-7_8-KPV:5012-7_8-KPVS:</t>
        </is>
      </c>
      <c r="F70" t="inlineStr">
        <is>
          <t>125# ANSI Flange</t>
        </is>
      </c>
      <c r="G70" t="inlineStr">
        <is>
          <t>CaseMatl_Cast_Iron_ASTM-A48_CL35</t>
        </is>
      </c>
      <c r="H70" t="inlineStr">
        <is>
          <t>Cast Iron, ASTM-A48, CL 35</t>
        </is>
      </c>
      <c r="I70" t="inlineStr">
        <is>
          <t>C35</t>
        </is>
      </c>
      <c r="J70" s="250" t="n">
        <v>175</v>
      </c>
      <c r="K70" t="inlineStr">
        <is>
          <t>Coating_Standard</t>
        </is>
      </c>
      <c r="L70" s="273" t="inlineStr">
        <is>
          <t>96698903</t>
        </is>
      </c>
      <c r="M70" t="inlineStr">
        <is>
          <t>B100114</t>
        </is>
      </c>
      <c r="N70" s="273" t="inlineStr">
        <is>
          <t>LT027</t>
        </is>
      </c>
      <c r="O70" s="124" t="n"/>
    </row>
    <row r="71" hidden="1" s="109">
      <c r="B71" s="250">
        <f>IF(AND(I71 = "C35",K71="Coating_Standard"),"Y","N")</f>
        <v/>
      </c>
      <c r="C71" t="inlineStr">
        <is>
          <t>ConTab_BOM_KP_Case_0065</t>
        </is>
      </c>
      <c r="D71">
        <f>IF(B71="Y",C71,"")</f>
        <v/>
      </c>
      <c r="E71" t="inlineStr">
        <is>
          <t>:5012-7_8-KP:5012-7_8-KPV:5012-7_8-KPVS:</t>
        </is>
      </c>
      <c r="F71" t="inlineStr">
        <is>
          <t>125# ANSI Flange</t>
        </is>
      </c>
      <c r="G71" t="inlineStr">
        <is>
          <t>CaseMatl_Ductile_Iron_ASTM-A536-65</t>
        </is>
      </c>
      <c r="H71" t="inlineStr">
        <is>
          <t>Ductile Iron, ASTM-A536-65</t>
        </is>
      </c>
      <c r="I71" t="inlineStr">
        <is>
          <t>J</t>
        </is>
      </c>
      <c r="J71" s="250" t="n">
        <v>175</v>
      </c>
      <c r="K71" t="inlineStr">
        <is>
          <t>Coating_Standard</t>
        </is>
      </c>
      <c r="L71" s="273" t="inlineStr">
        <is>
          <t>RTF</t>
        </is>
      </c>
      <c r="M71" t="inlineStr">
        <is>
          <t>B100115</t>
        </is>
      </c>
      <c r="N71" s="273" t="inlineStr">
        <is>
          <t>LT034</t>
        </is>
      </c>
      <c r="O71" s="124" t="n"/>
    </row>
    <row r="72" hidden="1" s="109">
      <c r="B72" s="250">
        <f>IF(AND(I72 = "C35",K72="Coating_Standard"),"Y","N")</f>
        <v/>
      </c>
      <c r="C72" t="inlineStr">
        <is>
          <t>ConTab_BOM_KP_Case_0066</t>
        </is>
      </c>
      <c r="D72">
        <f>IF(B72="Y",C72,"")</f>
        <v/>
      </c>
      <c r="E72" t="inlineStr">
        <is>
          <t>:5012-7_8-KP:5012-7_8-KPV:5012-7_8-KPVS:</t>
        </is>
      </c>
      <c r="F72" t="inlineStr">
        <is>
          <t>125# ANSI Flange</t>
        </is>
      </c>
      <c r="G72" t="inlineStr">
        <is>
          <t>CaseMatl_Special</t>
        </is>
      </c>
      <c r="H72" t="inlineStr">
        <is>
          <t>Special/Other</t>
        </is>
      </c>
      <c r="I72" t="inlineStr">
        <is>
          <t>X</t>
        </is>
      </c>
      <c r="J72" s="250" t="n">
        <v>175</v>
      </c>
      <c r="K72" t="inlineStr">
        <is>
          <t>Coating_Standard</t>
        </is>
      </c>
      <c r="L72" s="273" t="inlineStr">
        <is>
          <t>RTF</t>
        </is>
      </c>
      <c r="M72" t="inlineStr">
        <is>
          <t>B100117</t>
        </is>
      </c>
      <c r="N72" s="273" t="inlineStr">
        <is>
          <t>LT029</t>
        </is>
      </c>
      <c r="O72" s="124" t="n"/>
    </row>
    <row r="73" hidden="1" s="109">
      <c r="B73" s="250">
        <f>IF(AND(I73 = "C35",K73="Coating_Standard"),"Y","N")</f>
        <v/>
      </c>
      <c r="C73" t="inlineStr">
        <is>
          <t>ConTab_BOM_KP_Case_0067</t>
        </is>
      </c>
      <c r="D73">
        <f>IF(B73="Y",C73,"")</f>
        <v/>
      </c>
      <c r="E73" t="inlineStr">
        <is>
          <t>:5012-7_8-KP:5012-7_8-KPV:5012-7_8-KPVS:</t>
        </is>
      </c>
      <c r="F73" t="inlineStr">
        <is>
          <t>250# ANSI Flange</t>
        </is>
      </c>
      <c r="G73" t="inlineStr">
        <is>
          <t>CaseMatl_Cast_Iron_ASTM-A48_CL35</t>
        </is>
      </c>
      <c r="H73" t="inlineStr">
        <is>
          <t>Cast Iron, ASTM-A48, CL 35</t>
        </is>
      </c>
      <c r="I73" t="inlineStr">
        <is>
          <t>C35</t>
        </is>
      </c>
      <c r="J73" s="250" t="n">
        <v>250</v>
      </c>
      <c r="K73" t="inlineStr">
        <is>
          <t>Coating_Standard</t>
        </is>
      </c>
      <c r="L73" s="273" t="inlineStr">
        <is>
          <t>96698904</t>
        </is>
      </c>
      <c r="M73" t="inlineStr">
        <is>
          <t>B100118</t>
        </is>
      </c>
      <c r="N73" s="273" t="inlineStr">
        <is>
          <t>LT034</t>
        </is>
      </c>
      <c r="O73" s="124" t="n"/>
    </row>
    <row r="74" hidden="1" s="109">
      <c r="B74" s="250">
        <f>IF(AND(I74 = "C35",K74="Coating_Standard"),"Y","N")</f>
        <v/>
      </c>
      <c r="C74" t="inlineStr">
        <is>
          <t>ConTab_BOM_KP_Case_0068</t>
        </is>
      </c>
      <c r="D74">
        <f>IF(B74="Y",C74,"")</f>
        <v/>
      </c>
      <c r="E74" t="inlineStr">
        <is>
          <t>:5012-7_8-KP:5012-7_8-KPV:5012-7_8-KPVS:</t>
        </is>
      </c>
      <c r="F74" t="inlineStr">
        <is>
          <t>250# ANSI Flange</t>
        </is>
      </c>
      <c r="G74" t="inlineStr">
        <is>
          <t>CaseMatl_Ductile_Iron_ASTM-A536-65</t>
        </is>
      </c>
      <c r="H74" t="inlineStr">
        <is>
          <t>Ductile Iron, ASTM-A536-65</t>
        </is>
      </c>
      <c r="I74" t="inlineStr">
        <is>
          <t>J</t>
        </is>
      </c>
      <c r="J74" s="250" t="n">
        <v>300</v>
      </c>
      <c r="K74" t="inlineStr">
        <is>
          <t>Coating_Standard</t>
        </is>
      </c>
      <c r="L74" s="273" t="inlineStr">
        <is>
          <t>96698905</t>
        </is>
      </c>
      <c r="M74" t="inlineStr">
        <is>
          <t>B100119</t>
        </is>
      </c>
      <c r="N74" s="273" t="inlineStr">
        <is>
          <t>LT034</t>
        </is>
      </c>
      <c r="O74" s="124" t="n"/>
    </row>
    <row r="75" hidden="1" s="109">
      <c r="B75" s="250">
        <f>IF(AND(I75 = "C35",K75="Coating_Standard"),"Y","N")</f>
        <v/>
      </c>
      <c r="C75" t="inlineStr">
        <is>
          <t>ConTab_BOM_KP_Case_0069</t>
        </is>
      </c>
      <c r="D75">
        <f>IF(B75="Y",C75,"")</f>
        <v/>
      </c>
      <c r="E75" t="inlineStr">
        <is>
          <t>:5012-7_8-KP:5012-7_8-KPV:5012-7_8-KPVS:</t>
        </is>
      </c>
      <c r="F75" t="inlineStr">
        <is>
          <t>250# ANSI Flange</t>
        </is>
      </c>
      <c r="G75" t="inlineStr">
        <is>
          <t>CaseMatl_Special</t>
        </is>
      </c>
      <c r="H75" t="inlineStr">
        <is>
          <t>Special/Other</t>
        </is>
      </c>
      <c r="I75" t="inlineStr">
        <is>
          <t>X</t>
        </is>
      </c>
      <c r="J75" s="250" t="n">
        <v>250</v>
      </c>
      <c r="K75" t="inlineStr">
        <is>
          <t>Coating_Standard</t>
        </is>
      </c>
      <c r="L75" s="273" t="inlineStr">
        <is>
          <t>RTF</t>
        </is>
      </c>
      <c r="M75" t="inlineStr">
        <is>
          <t>B100121</t>
        </is>
      </c>
      <c r="N75" s="273" t="inlineStr">
        <is>
          <t>LT034</t>
        </is>
      </c>
      <c r="O75" s="124" t="n"/>
    </row>
    <row r="76" hidden="1" s="109">
      <c r="B76" s="250">
        <f>IF(AND(I76 = "C35",K76="Coating_Standard"),"Y","N")</f>
        <v/>
      </c>
      <c r="C76" t="inlineStr">
        <is>
          <t>ConTab_BOM_KP_Case_0070</t>
        </is>
      </c>
      <c r="D76">
        <f>IF(B76="Y",C76,"")</f>
        <v/>
      </c>
      <c r="E76" t="inlineStr">
        <is>
          <t>:5012-7_8-KP:5012-7_8-KPV:5012-7_8-KPVS:</t>
        </is>
      </c>
      <c r="F76" t="inlineStr">
        <is>
          <t>Special/Other</t>
        </is>
      </c>
      <c r="G76" t="inlineStr">
        <is>
          <t>CaseMatl_Cast_Iron_ASTM-A48_CL35</t>
        </is>
      </c>
      <c r="H76" t="inlineStr">
        <is>
          <t>Cast Iron, ASTM-A48, CL 35</t>
        </is>
      </c>
      <c r="I76" t="inlineStr">
        <is>
          <t>C35</t>
        </is>
      </c>
      <c r="J76" s="250" t="n">
        <v>175</v>
      </c>
      <c r="K76" t="inlineStr">
        <is>
          <t>Coating_Standard</t>
        </is>
      </c>
      <c r="L76" s="273" t="inlineStr">
        <is>
          <t>RTF</t>
        </is>
      </c>
      <c r="M76" t="inlineStr">
        <is>
          <t>B100122</t>
        </is>
      </c>
      <c r="N76" s="273" t="inlineStr">
        <is>
          <t>LT027</t>
        </is>
      </c>
      <c r="O76" s="124" t="n"/>
    </row>
    <row r="77" hidden="1" s="109">
      <c r="B77" s="250">
        <f>IF(AND(I77 = "C35",K77="Coating_Standard"),"Y","N")</f>
        <v/>
      </c>
      <c r="C77" t="inlineStr">
        <is>
          <t>ConTab_BOM_KP_Case_0071</t>
        </is>
      </c>
      <c r="D77">
        <f>IF(B77="Y",C77,"")</f>
        <v/>
      </c>
      <c r="E77" t="inlineStr">
        <is>
          <t>:5012-7_8-KP:5012-7_8-KPV:5012-7_8-KPVS:</t>
        </is>
      </c>
      <c r="F77" t="inlineStr">
        <is>
          <t>Special/Other</t>
        </is>
      </c>
      <c r="G77" t="inlineStr">
        <is>
          <t>CaseMatl_Ductile_Iron_ASTM-A536-65</t>
        </is>
      </c>
      <c r="H77" t="inlineStr">
        <is>
          <t>Ductile Iron, ASTM-A536-65</t>
        </is>
      </c>
      <c r="I77" t="inlineStr">
        <is>
          <t>J</t>
        </is>
      </c>
      <c r="J77" s="250" t="n">
        <v>175</v>
      </c>
      <c r="K77" t="inlineStr">
        <is>
          <t>Coating_Standard</t>
        </is>
      </c>
      <c r="L77" s="273" t="inlineStr">
        <is>
          <t>RTF</t>
        </is>
      </c>
      <c r="M77" t="inlineStr">
        <is>
          <t>B100123</t>
        </is>
      </c>
      <c r="N77" s="273" t="inlineStr">
        <is>
          <t>LT034</t>
        </is>
      </c>
      <c r="O77" s="124" t="n"/>
    </row>
    <row r="78" hidden="1" s="109">
      <c r="B78" s="250">
        <f>IF(AND(I78 = "C35",K78="Coating_Standard"),"Y","N")</f>
        <v/>
      </c>
      <c r="C78" t="inlineStr">
        <is>
          <t>ConTab_BOM_KP_Case_0072</t>
        </is>
      </c>
      <c r="D78">
        <f>IF(B78="Y",C78,"")</f>
        <v/>
      </c>
      <c r="E78" t="inlineStr">
        <is>
          <t>:5012-7_8-KP:5012-7_8-KPV:5012-7_8-KPVS:</t>
        </is>
      </c>
      <c r="F78" t="inlineStr">
        <is>
          <t>Special/Other</t>
        </is>
      </c>
      <c r="G78" t="inlineStr">
        <is>
          <t>CaseMatl_Special</t>
        </is>
      </c>
      <c r="H78" t="inlineStr">
        <is>
          <t>Special/Other</t>
        </is>
      </c>
      <c r="I78" t="inlineStr">
        <is>
          <t>X</t>
        </is>
      </c>
      <c r="J78" s="250" t="n">
        <v>175</v>
      </c>
      <c r="K78" t="inlineStr">
        <is>
          <t>Coating_Standard</t>
        </is>
      </c>
      <c r="L78" s="273" t="inlineStr">
        <is>
          <t>RTF</t>
        </is>
      </c>
      <c r="M78" t="inlineStr">
        <is>
          <t>B100125</t>
        </is>
      </c>
      <c r="N78" s="273" t="inlineStr">
        <is>
          <t>LT029</t>
        </is>
      </c>
      <c r="O78" s="124" t="n"/>
    </row>
    <row r="79" hidden="1" s="109">
      <c r="B79" s="250">
        <f>IF(AND(I79 = "C35",K79="Coating_Standard"),"Y","N")</f>
        <v/>
      </c>
      <c r="C79" t="inlineStr">
        <is>
          <t>ConTab_BOM_KP_Case_0073</t>
        </is>
      </c>
      <c r="D79">
        <f>IF(B79="Y",C79,"")</f>
        <v/>
      </c>
      <c r="E79" t="inlineStr">
        <is>
          <t>:5015-9_0-KP:5015-9_0-KPV:5015-9_0-KPVS:</t>
        </is>
      </c>
      <c r="F79" t="inlineStr">
        <is>
          <t>125# ANSI Flange</t>
        </is>
      </c>
      <c r="G79" t="inlineStr">
        <is>
          <t>CaseMatl_Cast_Iron_ASTM-A48_CL35</t>
        </is>
      </c>
      <c r="H79" t="inlineStr">
        <is>
          <t>Cast Iron, ASTM-A48, CL 35</t>
        </is>
      </c>
      <c r="I79" t="inlineStr">
        <is>
          <t>C35</t>
        </is>
      </c>
      <c r="J79" s="250" t="n">
        <v>175</v>
      </c>
      <c r="K79" t="inlineStr">
        <is>
          <t>Coating_Standard</t>
        </is>
      </c>
      <c r="L79" s="273" t="inlineStr">
        <is>
          <t>96698906</t>
        </is>
      </c>
      <c r="M79" t="inlineStr">
        <is>
          <t>B100126</t>
        </is>
      </c>
      <c r="N79" s="273" t="inlineStr">
        <is>
          <t>LT027</t>
        </is>
      </c>
      <c r="O79" s="124" t="n"/>
    </row>
    <row r="80" hidden="1" s="109">
      <c r="B80" s="250">
        <f>IF(AND(I80 = "C35",K80="Coating_Standard"),"Y","N")</f>
        <v/>
      </c>
      <c r="C80" t="inlineStr">
        <is>
          <t>ConTab_BOM_KP_Case_0074</t>
        </is>
      </c>
      <c r="D80">
        <f>IF(B80="Y",C80,"")</f>
        <v/>
      </c>
      <c r="E80" t="inlineStr">
        <is>
          <t>:5015-9_0-KP:5015-9_0-KPV:5015-9_0-KPVS:</t>
        </is>
      </c>
      <c r="F80" t="inlineStr">
        <is>
          <t>125# ANSI Flange</t>
        </is>
      </c>
      <c r="G80" t="inlineStr">
        <is>
          <t>CaseMatl_Ductile_Iron_ASTM-A536-65</t>
        </is>
      </c>
      <c r="H80" t="inlineStr">
        <is>
          <t>Ductile Iron, ASTM-A536-65</t>
        </is>
      </c>
      <c r="I80" t="inlineStr">
        <is>
          <t>J</t>
        </is>
      </c>
      <c r="J80" s="250" t="n">
        <v>175</v>
      </c>
      <c r="K80" t="inlineStr">
        <is>
          <t>Coating_Standard</t>
        </is>
      </c>
      <c r="L80" s="273" t="inlineStr">
        <is>
          <t>RTF</t>
        </is>
      </c>
      <c r="M80" t="inlineStr">
        <is>
          <t>B100127</t>
        </is>
      </c>
      <c r="N80" s="273" t="inlineStr">
        <is>
          <t>LT034</t>
        </is>
      </c>
      <c r="O80" s="124" t="n"/>
    </row>
    <row r="81" hidden="1" s="109">
      <c r="B81" s="250">
        <f>IF(AND(I81 = "C35",K81="Coating_Standard"),"Y","N")</f>
        <v/>
      </c>
      <c r="C81" t="inlineStr">
        <is>
          <t>ConTab_BOM_KP_Case_0075</t>
        </is>
      </c>
      <c r="D81">
        <f>IF(B81="Y",C81,"")</f>
        <v/>
      </c>
      <c r="E81" t="inlineStr">
        <is>
          <t>:5015-9_0-KP:5015-9_0-KPV:5015-9_0-KPVS:</t>
        </is>
      </c>
      <c r="F81" t="inlineStr">
        <is>
          <t>125# ANSI Flange</t>
        </is>
      </c>
      <c r="G81" t="inlineStr">
        <is>
          <t>CaseMatl_Special</t>
        </is>
      </c>
      <c r="H81" t="inlineStr">
        <is>
          <t>Special/Other</t>
        </is>
      </c>
      <c r="I81" t="inlineStr">
        <is>
          <t>X</t>
        </is>
      </c>
      <c r="J81" s="250" t="n">
        <v>175</v>
      </c>
      <c r="K81" t="inlineStr">
        <is>
          <t>Coating_Standard</t>
        </is>
      </c>
      <c r="L81" s="273" t="inlineStr">
        <is>
          <t>RTF</t>
        </is>
      </c>
      <c r="M81" t="inlineStr">
        <is>
          <t>B100129</t>
        </is>
      </c>
      <c r="N81" s="273" t="inlineStr">
        <is>
          <t>LT029</t>
        </is>
      </c>
      <c r="O81" s="124" t="n"/>
    </row>
    <row r="82" hidden="1" s="109">
      <c r="B82" s="250">
        <f>IF(AND(I82 = "C35",K82="Coating_Standard"),"Y","N")</f>
        <v/>
      </c>
      <c r="C82" t="inlineStr">
        <is>
          <t>ConTab_BOM_KP_Case_0076</t>
        </is>
      </c>
      <c r="D82">
        <f>IF(B82="Y",C82,"")</f>
        <v/>
      </c>
      <c r="E82" t="inlineStr">
        <is>
          <t>:5015-9_0-KP:5015-9_0-KPV:5015-9_0-KPVS:</t>
        </is>
      </c>
      <c r="F82" t="inlineStr">
        <is>
          <t>250# ANSI Flange</t>
        </is>
      </c>
      <c r="G82" t="inlineStr">
        <is>
          <t>CaseMatl_Cast_Iron_ASTM-A48_CL35</t>
        </is>
      </c>
      <c r="H82" t="inlineStr">
        <is>
          <t>Cast Iron, ASTM-A48, CL 35</t>
        </is>
      </c>
      <c r="I82" t="inlineStr">
        <is>
          <t>C35</t>
        </is>
      </c>
      <c r="J82" s="250" t="n">
        <v>250</v>
      </c>
      <c r="K82" t="inlineStr">
        <is>
          <t>Coating_Standard</t>
        </is>
      </c>
      <c r="L82" s="273" t="inlineStr">
        <is>
          <t>96698907</t>
        </is>
      </c>
      <c r="M82" t="inlineStr">
        <is>
          <t>B100130</t>
        </is>
      </c>
      <c r="N82" s="273" t="inlineStr">
        <is>
          <t>LT034</t>
        </is>
      </c>
      <c r="O82" s="124" t="n"/>
    </row>
    <row r="83" hidden="1" s="109">
      <c r="B83" s="250">
        <f>IF(AND(I83 = "C35",K83="Coating_Standard"),"Y","N")</f>
        <v/>
      </c>
      <c r="C83" t="inlineStr">
        <is>
          <t>ConTab_BOM_KP_Case_0077</t>
        </is>
      </c>
      <c r="D83">
        <f>IF(B83="Y",C83,"")</f>
        <v/>
      </c>
      <c r="E83" t="inlineStr">
        <is>
          <t>:5015-9_0-KP:5015-9_0-KPV:5015-9_0-KPVS:</t>
        </is>
      </c>
      <c r="F83" t="inlineStr">
        <is>
          <t>250# ANSI Flange</t>
        </is>
      </c>
      <c r="G83" t="inlineStr">
        <is>
          <t>CaseMatl_Ductile_Iron_ASTM-A536-65</t>
        </is>
      </c>
      <c r="H83" t="inlineStr">
        <is>
          <t>Ductile Iron, ASTM-A536-65</t>
        </is>
      </c>
      <c r="I83" t="inlineStr">
        <is>
          <t>J</t>
        </is>
      </c>
      <c r="J83" s="250" t="n">
        <v>300</v>
      </c>
      <c r="K83" t="inlineStr">
        <is>
          <t>Coating_Standard</t>
        </is>
      </c>
      <c r="L83" s="273" t="inlineStr">
        <is>
          <t>96698908</t>
        </is>
      </c>
      <c r="M83" t="inlineStr">
        <is>
          <t>B100131</t>
        </is>
      </c>
      <c r="N83" s="273" t="inlineStr">
        <is>
          <t>LT034</t>
        </is>
      </c>
      <c r="O83" s="124" t="n"/>
    </row>
    <row r="84" hidden="1" s="109">
      <c r="B84" s="250">
        <f>IF(AND(I84 = "C35",K84="Coating_Standard"),"Y","N")</f>
        <v/>
      </c>
      <c r="C84" t="inlineStr">
        <is>
          <t>ConTab_BOM_KP_Case_0078</t>
        </is>
      </c>
      <c r="D84">
        <f>IF(B84="Y",C84,"")</f>
        <v/>
      </c>
      <c r="E84" t="inlineStr">
        <is>
          <t>:5015-9_0-KP:5015-9_0-KPV:5015-9_0-KPVS:</t>
        </is>
      </c>
      <c r="F84" t="inlineStr">
        <is>
          <t>250# ANSI Flange</t>
        </is>
      </c>
      <c r="G84" t="inlineStr">
        <is>
          <t>CaseMatl_Special</t>
        </is>
      </c>
      <c r="H84" t="inlineStr">
        <is>
          <t>Special/Other</t>
        </is>
      </c>
      <c r="I84" t="inlineStr">
        <is>
          <t>X</t>
        </is>
      </c>
      <c r="J84" s="250" t="n">
        <v>250</v>
      </c>
      <c r="K84" t="inlineStr">
        <is>
          <t>Coating_Standard</t>
        </is>
      </c>
      <c r="L84" s="273" t="inlineStr">
        <is>
          <t>RTF</t>
        </is>
      </c>
      <c r="M84" t="inlineStr">
        <is>
          <t>B100133</t>
        </is>
      </c>
      <c r="N84" s="273" t="inlineStr">
        <is>
          <t>LT034</t>
        </is>
      </c>
      <c r="O84" s="124" t="n"/>
    </row>
    <row r="85" hidden="1" s="109">
      <c r="B85" s="250">
        <f>IF(AND(I85 = "C35",K85="Coating_Standard"),"Y","N")</f>
        <v/>
      </c>
      <c r="C85" t="inlineStr">
        <is>
          <t>ConTab_BOM_KP_Case_0079</t>
        </is>
      </c>
      <c r="D85">
        <f>IF(B85="Y",C85,"")</f>
        <v/>
      </c>
      <c r="E85" t="inlineStr">
        <is>
          <t>:5015-9_0-KP:5015-9_0-KPV:5015-9_0-KPVS:</t>
        </is>
      </c>
      <c r="F85" t="inlineStr">
        <is>
          <t>Special/Other</t>
        </is>
      </c>
      <c r="G85" t="inlineStr">
        <is>
          <t>CaseMatl_Cast_Iron_ASTM-A48_CL35</t>
        </is>
      </c>
      <c r="H85" t="inlineStr">
        <is>
          <t>Cast Iron, ASTM-A48, CL 35</t>
        </is>
      </c>
      <c r="I85" t="inlineStr">
        <is>
          <t>C35</t>
        </is>
      </c>
      <c r="J85" s="250" t="n">
        <v>175</v>
      </c>
      <c r="K85" t="inlineStr">
        <is>
          <t>Coating_Standard</t>
        </is>
      </c>
      <c r="L85" s="273" t="inlineStr">
        <is>
          <t>RTF</t>
        </is>
      </c>
      <c r="M85" t="inlineStr">
        <is>
          <t>B100134</t>
        </is>
      </c>
      <c r="N85" s="273" t="inlineStr">
        <is>
          <t>LT027</t>
        </is>
      </c>
      <c r="O85" s="124" t="n"/>
    </row>
    <row r="86" hidden="1" s="109">
      <c r="B86" s="250">
        <f>IF(AND(I86 = "C35",K86="Coating_Standard"),"Y","N")</f>
        <v/>
      </c>
      <c r="C86" t="inlineStr">
        <is>
          <t>ConTab_BOM_KP_Case_0080</t>
        </is>
      </c>
      <c r="D86">
        <f>IF(B86="Y",C86,"")</f>
        <v/>
      </c>
      <c r="E86" t="inlineStr">
        <is>
          <t>:5015-9_0-KP:5015-9_0-KPV:5015-9_0-KPVS:</t>
        </is>
      </c>
      <c r="F86" t="inlineStr">
        <is>
          <t>Special/Other</t>
        </is>
      </c>
      <c r="G86" t="inlineStr">
        <is>
          <t>CaseMatl_Ductile_Iron_ASTM-A536-65</t>
        </is>
      </c>
      <c r="H86" t="inlineStr">
        <is>
          <t>Ductile Iron, ASTM-A536-65</t>
        </is>
      </c>
      <c r="I86" t="inlineStr">
        <is>
          <t>J</t>
        </is>
      </c>
      <c r="J86" s="250" t="n">
        <v>175</v>
      </c>
      <c r="K86" t="inlineStr">
        <is>
          <t>Coating_Standard</t>
        </is>
      </c>
      <c r="L86" s="273" t="inlineStr">
        <is>
          <t>RTF</t>
        </is>
      </c>
      <c r="M86" t="inlineStr">
        <is>
          <t>B100135</t>
        </is>
      </c>
      <c r="N86" s="273" t="inlineStr">
        <is>
          <t>LT034</t>
        </is>
      </c>
      <c r="O86" s="124" t="n"/>
    </row>
    <row r="87" hidden="1" s="109">
      <c r="B87" s="250">
        <f>IF(AND(I87 = "C35",K87="Coating_Standard"),"Y","N")</f>
        <v/>
      </c>
      <c r="C87" t="inlineStr">
        <is>
          <t>ConTab_BOM_KP_Case_0081</t>
        </is>
      </c>
      <c r="D87">
        <f>IF(B87="Y",C87,"")</f>
        <v/>
      </c>
      <c r="E87" t="inlineStr">
        <is>
          <t>:5015-9_0-KP:5015-9_0-KPV:5015-9_0-KPVS:</t>
        </is>
      </c>
      <c r="F87" t="inlineStr">
        <is>
          <t>Special/Other</t>
        </is>
      </c>
      <c r="G87" t="inlineStr">
        <is>
          <t>CaseMatl_Special</t>
        </is>
      </c>
      <c r="H87" t="inlineStr">
        <is>
          <t>Special/Other</t>
        </is>
      </c>
      <c r="I87" t="inlineStr">
        <is>
          <t>X</t>
        </is>
      </c>
      <c r="J87" s="250" t="n">
        <v>175</v>
      </c>
      <c r="K87" t="inlineStr">
        <is>
          <t>Coating_Standard</t>
        </is>
      </c>
      <c r="L87" s="273" t="inlineStr">
        <is>
          <t>RTF</t>
        </is>
      </c>
      <c r="M87" t="inlineStr">
        <is>
          <t>B100137</t>
        </is>
      </c>
      <c r="N87" s="273" t="inlineStr">
        <is>
          <t>LT029</t>
        </is>
      </c>
      <c r="O87" s="124" t="n"/>
    </row>
    <row r="88" hidden="1" s="109">
      <c r="B88" s="250">
        <f>IF(AND(I88 = "C35",K88="Coating_Standard"),"Y","N")</f>
        <v/>
      </c>
      <c r="C88" t="inlineStr">
        <is>
          <t>ConTab_BOM_KP_Case_0082</t>
        </is>
      </c>
      <c r="D88">
        <f>IF(B88="Y",C88,"")</f>
        <v/>
      </c>
      <c r="E88" t="inlineStr">
        <is>
          <t>:6012-1_2-KP:6012-1_2-KPV:</t>
        </is>
      </c>
      <c r="F88" t="inlineStr">
        <is>
          <t>125# ANSI Flange</t>
        </is>
      </c>
      <c r="G88" t="inlineStr">
        <is>
          <t>CaseMatl_Cast_Iron_ASTM-A48_CL35</t>
        </is>
      </c>
      <c r="H88" t="inlineStr">
        <is>
          <t>Cast Iron, ASTM-A48, CL 35</t>
        </is>
      </c>
      <c r="I88" t="inlineStr">
        <is>
          <t>C35</t>
        </is>
      </c>
      <c r="J88" s="250" t="n">
        <v>175</v>
      </c>
      <c r="K88" t="inlineStr">
        <is>
          <t>Coating_Standard</t>
        </is>
      </c>
      <c r="L88" s="273" t="inlineStr">
        <is>
          <t>96698909</t>
        </is>
      </c>
      <c r="M88" t="inlineStr">
        <is>
          <t>B100138</t>
        </is>
      </c>
      <c r="N88" s="273" t="inlineStr">
        <is>
          <t>LT027</t>
        </is>
      </c>
      <c r="O88" s="124" t="n"/>
    </row>
    <row r="89" hidden="1" s="109">
      <c r="B89" s="250">
        <f>IF(AND(I89 = "C35",K89="Coating_Standard"),"Y","N")</f>
        <v/>
      </c>
      <c r="C89" t="inlineStr">
        <is>
          <t>ConTab_BOM_KP_Case_0083</t>
        </is>
      </c>
      <c r="D89">
        <f>IF(B89="Y",C89,"")</f>
        <v/>
      </c>
      <c r="E89" t="inlineStr">
        <is>
          <t>:6012-1_2-KP:6012-1_2-KPV:</t>
        </is>
      </c>
      <c r="F89" t="inlineStr">
        <is>
          <t>125# ANSI Flange</t>
        </is>
      </c>
      <c r="G89" t="inlineStr">
        <is>
          <t>CaseMatl_Ductile_Iron_ASTM-A536-65</t>
        </is>
      </c>
      <c r="H89" t="inlineStr">
        <is>
          <t>Ductile Iron, ASTM-A536-65</t>
        </is>
      </c>
      <c r="I89" t="inlineStr">
        <is>
          <t>J</t>
        </is>
      </c>
      <c r="J89" s="250" t="n">
        <v>175</v>
      </c>
      <c r="K89" t="inlineStr">
        <is>
          <t>Coating_Standard</t>
        </is>
      </c>
      <c r="L89" s="273" t="inlineStr">
        <is>
          <t>RTF</t>
        </is>
      </c>
      <c r="M89" t="inlineStr">
        <is>
          <t>B100139</t>
        </is>
      </c>
      <c r="N89" s="273" t="inlineStr">
        <is>
          <t>LT034</t>
        </is>
      </c>
      <c r="O89" s="124" t="n"/>
    </row>
    <row r="90" hidden="1" s="109">
      <c r="B90" s="250">
        <f>IF(AND(I90 = "C35",K90="Coating_Standard"),"Y","N")</f>
        <v/>
      </c>
      <c r="C90" t="inlineStr">
        <is>
          <t>ConTab_BOM_KP_Case_0084</t>
        </is>
      </c>
      <c r="D90">
        <f>IF(B90="Y",C90,"")</f>
        <v/>
      </c>
      <c r="E90" t="inlineStr">
        <is>
          <t>:6012-1_2-KP:6012-1_2-KPV:</t>
        </is>
      </c>
      <c r="F90" t="inlineStr">
        <is>
          <t>125# ANSI Flange</t>
        </is>
      </c>
      <c r="G90" t="inlineStr">
        <is>
          <t>CaseMatl_Special</t>
        </is>
      </c>
      <c r="H90" t="inlineStr">
        <is>
          <t>Special/Other</t>
        </is>
      </c>
      <c r="I90" t="inlineStr">
        <is>
          <t>X</t>
        </is>
      </c>
      <c r="J90" s="250" t="n">
        <v>175</v>
      </c>
      <c r="K90" t="inlineStr">
        <is>
          <t>Coating_Standard</t>
        </is>
      </c>
      <c r="L90" s="273" t="inlineStr">
        <is>
          <t>RTF</t>
        </is>
      </c>
      <c r="M90" t="inlineStr">
        <is>
          <t>B100141</t>
        </is>
      </c>
      <c r="N90" s="273" t="inlineStr">
        <is>
          <t>LT029</t>
        </is>
      </c>
      <c r="O90" s="124" t="n"/>
    </row>
    <row r="91" hidden="1" s="109">
      <c r="B91" s="250">
        <f>IF(AND(I91 = "C35",K91="Coating_Standard"),"Y","N")</f>
        <v/>
      </c>
      <c r="C91" t="inlineStr">
        <is>
          <t>ConTab_BOM_KP_Case_0085</t>
        </is>
      </c>
      <c r="D91">
        <f>IF(B91="Y",C91,"")</f>
        <v/>
      </c>
      <c r="E91" t="inlineStr">
        <is>
          <t>:6012-1_2-KP:6012-1_2-KPV:</t>
        </is>
      </c>
      <c r="F91" t="inlineStr">
        <is>
          <t>250# ANSI Flange</t>
        </is>
      </c>
      <c r="G91" t="inlineStr">
        <is>
          <t>CaseMatl_Cast_Iron_ASTM-A48_CL35</t>
        </is>
      </c>
      <c r="H91" t="inlineStr">
        <is>
          <t>Cast Iron, ASTM-A48, CL 35</t>
        </is>
      </c>
      <c r="I91" t="inlineStr">
        <is>
          <t>C35</t>
        </is>
      </c>
      <c r="J91" s="250" t="n">
        <v>250</v>
      </c>
      <c r="K91" t="inlineStr">
        <is>
          <t>Coating_Standard</t>
        </is>
      </c>
      <c r="L91" s="273" t="inlineStr">
        <is>
          <t>96698910</t>
        </is>
      </c>
      <c r="M91" t="inlineStr">
        <is>
          <t>B100142</t>
        </is>
      </c>
      <c r="N91" s="273" t="inlineStr">
        <is>
          <t>LT034</t>
        </is>
      </c>
      <c r="O91" s="124" t="n"/>
    </row>
    <row r="92" hidden="1" s="109">
      <c r="B92" s="250">
        <f>IF(AND(I92 = "C35",K92="Coating_Standard"),"Y","N")</f>
        <v/>
      </c>
      <c r="C92" t="inlineStr">
        <is>
          <t>ConTab_BOM_KP_Case_0086</t>
        </is>
      </c>
      <c r="D92">
        <f>IF(B92="Y",C92,"")</f>
        <v/>
      </c>
      <c r="E92" t="inlineStr">
        <is>
          <t>:6012-1_2-KP:6012-1_2-KPV:</t>
        </is>
      </c>
      <c r="F92" t="inlineStr">
        <is>
          <t>250# ANSI Flange</t>
        </is>
      </c>
      <c r="G92" t="inlineStr">
        <is>
          <t>CaseMatl_Ductile_Iron_ASTM-A536-65</t>
        </is>
      </c>
      <c r="H92" t="inlineStr">
        <is>
          <t>Ductile Iron, ASTM-A536-65</t>
        </is>
      </c>
      <c r="I92" t="inlineStr">
        <is>
          <t>J</t>
        </is>
      </c>
      <c r="J92" s="250" t="n">
        <v>300</v>
      </c>
      <c r="K92" t="inlineStr">
        <is>
          <t>Coating_Standard</t>
        </is>
      </c>
      <c r="L92" s="273" t="inlineStr">
        <is>
          <t>96698911</t>
        </is>
      </c>
      <c r="M92" t="inlineStr">
        <is>
          <t>B100143</t>
        </is>
      </c>
      <c r="N92" s="273" t="inlineStr">
        <is>
          <t>LT034</t>
        </is>
      </c>
      <c r="O92" s="124" t="n"/>
    </row>
    <row r="93" hidden="1" s="109">
      <c r="B93" s="250">
        <f>IF(AND(I93 = "C35",K93="Coating_Standard"),"Y","N")</f>
        <v/>
      </c>
      <c r="C93" t="inlineStr">
        <is>
          <t>ConTab_BOM_KP_Case_0087</t>
        </is>
      </c>
      <c r="D93">
        <f>IF(B93="Y",C93,"")</f>
        <v/>
      </c>
      <c r="E93" t="inlineStr">
        <is>
          <t>:6012-1_2-KP:6012-1_2-KPV:</t>
        </is>
      </c>
      <c r="F93" t="inlineStr">
        <is>
          <t>250# ANSI Flange</t>
        </is>
      </c>
      <c r="G93" t="inlineStr">
        <is>
          <t>CaseMatl_Special</t>
        </is>
      </c>
      <c r="H93" t="inlineStr">
        <is>
          <t>Special/Other</t>
        </is>
      </c>
      <c r="I93" t="inlineStr">
        <is>
          <t>X</t>
        </is>
      </c>
      <c r="J93" s="250" t="n">
        <v>250</v>
      </c>
      <c r="K93" t="inlineStr">
        <is>
          <t>Coating_Standard</t>
        </is>
      </c>
      <c r="L93" s="273" t="inlineStr">
        <is>
          <t>RTF</t>
        </is>
      </c>
      <c r="M93" t="inlineStr">
        <is>
          <t>B100145</t>
        </is>
      </c>
      <c r="N93" s="273" t="inlineStr">
        <is>
          <t>LT034</t>
        </is>
      </c>
      <c r="O93" s="124" t="n"/>
    </row>
    <row r="94" hidden="1" s="109">
      <c r="B94" s="250">
        <f>IF(AND(I94 = "C35",K94="Coating_Standard"),"Y","N")</f>
        <v/>
      </c>
      <c r="C94" t="inlineStr">
        <is>
          <t>ConTab_BOM_KP_Case_0088</t>
        </is>
      </c>
      <c r="D94">
        <f>IF(B94="Y",C94,"")</f>
        <v/>
      </c>
      <c r="E94" t="inlineStr">
        <is>
          <t>:6012-1_2-KP:6012-1_2-KPV:</t>
        </is>
      </c>
      <c r="F94" t="inlineStr">
        <is>
          <t>Special/Other</t>
        </is>
      </c>
      <c r="G94" t="inlineStr">
        <is>
          <t>CaseMatl_Cast_Iron_ASTM-A48_CL35</t>
        </is>
      </c>
      <c r="H94" t="inlineStr">
        <is>
          <t>Cast Iron, ASTM-A48, CL 35</t>
        </is>
      </c>
      <c r="I94" t="inlineStr">
        <is>
          <t>C35</t>
        </is>
      </c>
      <c r="J94" s="250" t="n">
        <v>175</v>
      </c>
      <c r="K94" t="inlineStr">
        <is>
          <t>Coating_Standard</t>
        </is>
      </c>
      <c r="L94" s="273" t="inlineStr">
        <is>
          <t>RTF</t>
        </is>
      </c>
      <c r="M94" t="inlineStr">
        <is>
          <t>B100146</t>
        </is>
      </c>
      <c r="N94" s="273" t="inlineStr">
        <is>
          <t>LT027</t>
        </is>
      </c>
      <c r="O94" s="124" t="n"/>
    </row>
    <row r="95" hidden="1" s="109">
      <c r="B95" s="250">
        <f>IF(AND(I95 = "C35",K95="Coating_Standard"),"Y","N")</f>
        <v/>
      </c>
      <c r="C95" t="inlineStr">
        <is>
          <t>ConTab_BOM_KP_Case_0089</t>
        </is>
      </c>
      <c r="D95">
        <f>IF(B95="Y",C95,"")</f>
        <v/>
      </c>
      <c r="E95" t="inlineStr">
        <is>
          <t>:6012-1_2-KP:6012-1_2-KPV:</t>
        </is>
      </c>
      <c r="F95" t="inlineStr">
        <is>
          <t>Special/Other</t>
        </is>
      </c>
      <c r="G95" t="inlineStr">
        <is>
          <t>CaseMatl_Ductile_Iron_ASTM-A536-65</t>
        </is>
      </c>
      <c r="H95" t="inlineStr">
        <is>
          <t>Ductile Iron, ASTM-A536-65</t>
        </is>
      </c>
      <c r="I95" t="inlineStr">
        <is>
          <t>J</t>
        </is>
      </c>
      <c r="J95" s="250" t="n">
        <v>175</v>
      </c>
      <c r="K95" t="inlineStr">
        <is>
          <t>Coating_Standard</t>
        </is>
      </c>
      <c r="L95" s="273" t="inlineStr">
        <is>
          <t>RTF</t>
        </is>
      </c>
      <c r="M95" t="inlineStr">
        <is>
          <t>B100147</t>
        </is>
      </c>
      <c r="N95" s="273" t="inlineStr">
        <is>
          <t>LT034</t>
        </is>
      </c>
      <c r="O95" s="124" t="n"/>
    </row>
    <row r="96" hidden="1" s="109">
      <c r="B96" s="250">
        <f>IF(AND(I96 = "C35",K96="Coating_Standard"),"Y","N")</f>
        <v/>
      </c>
      <c r="C96" t="inlineStr">
        <is>
          <t>ConTab_BOM_KP_Case_0090</t>
        </is>
      </c>
      <c r="D96">
        <f>IF(B96="Y",C96,"")</f>
        <v/>
      </c>
      <c r="E96" t="inlineStr">
        <is>
          <t>:6012-1_2-KP:6012-1_2-KPV:</t>
        </is>
      </c>
      <c r="F96" t="inlineStr">
        <is>
          <t>Special/Other</t>
        </is>
      </c>
      <c r="G96" t="inlineStr">
        <is>
          <t>CaseMatl_Special</t>
        </is>
      </c>
      <c r="H96" t="inlineStr">
        <is>
          <t>Special/Other</t>
        </is>
      </c>
      <c r="I96" t="inlineStr">
        <is>
          <t>X</t>
        </is>
      </c>
      <c r="J96" s="250" t="n">
        <v>175</v>
      </c>
      <c r="K96" t="inlineStr">
        <is>
          <t>Coating_Standard</t>
        </is>
      </c>
      <c r="L96" s="273" t="inlineStr">
        <is>
          <t>RTF</t>
        </is>
      </c>
      <c r="M96" t="inlineStr">
        <is>
          <t>B100149</t>
        </is>
      </c>
      <c r="N96" s="273" t="inlineStr">
        <is>
          <t>LT029</t>
        </is>
      </c>
      <c r="O96" s="124" t="n"/>
    </row>
    <row r="97" hidden="1" s="109">
      <c r="B97" s="250">
        <f>IF(AND(I97 = "C35",K97="Coating_Standard"),"Y","N")</f>
        <v/>
      </c>
      <c r="C97" t="inlineStr">
        <is>
          <t>ConTab_BOM_KP_Case_0091</t>
        </is>
      </c>
      <c r="D97">
        <f>IF(B97="Y",C97,"")</f>
        <v/>
      </c>
      <c r="E97" t="inlineStr">
        <is>
          <t>:6012-3_4-KP:6012-3_4-KPV:6012-3_4-KPVS:</t>
        </is>
      </c>
      <c r="F97" t="inlineStr">
        <is>
          <t>125# ANSI Flange</t>
        </is>
      </c>
      <c r="G97" t="inlineStr">
        <is>
          <t>CaseMatl_Cast_Iron_ASTM-A48_CL35</t>
        </is>
      </c>
      <c r="H97" t="inlineStr">
        <is>
          <t>Cast Iron, ASTM-A48, CL 35</t>
        </is>
      </c>
      <c r="I97" t="inlineStr">
        <is>
          <t>C35</t>
        </is>
      </c>
      <c r="J97" s="250" t="n">
        <v>175</v>
      </c>
      <c r="K97" t="inlineStr">
        <is>
          <t>Coating_Standard</t>
        </is>
      </c>
      <c r="L97" s="273" t="inlineStr">
        <is>
          <t>96698912</t>
        </is>
      </c>
      <c r="M97" t="inlineStr">
        <is>
          <t>B100150</t>
        </is>
      </c>
      <c r="N97" s="273" t="inlineStr">
        <is>
          <t>LT027</t>
        </is>
      </c>
      <c r="O97" s="124" t="n"/>
    </row>
    <row r="98" hidden="1" s="109">
      <c r="B98" s="250">
        <f>IF(AND(I98 = "C35",K98="Coating_Standard"),"Y","N")</f>
        <v/>
      </c>
      <c r="C98" t="inlineStr">
        <is>
          <t>ConTab_BOM_KP_Case_0092</t>
        </is>
      </c>
      <c r="D98">
        <f>IF(B98="Y",C98,"")</f>
        <v/>
      </c>
      <c r="E98" t="inlineStr">
        <is>
          <t>:6012-3_4-KP:6012-3_4-KPV:6012-3_4-KPVS:</t>
        </is>
      </c>
      <c r="F98" t="inlineStr">
        <is>
          <t>125# ANSI Flange</t>
        </is>
      </c>
      <c r="G98" t="inlineStr">
        <is>
          <t>CaseMatl_Ductile_Iron_ASTM-A536-65</t>
        </is>
      </c>
      <c r="H98" t="inlineStr">
        <is>
          <t>Ductile Iron, ASTM-A536-65</t>
        </is>
      </c>
      <c r="I98" t="inlineStr">
        <is>
          <t>J</t>
        </is>
      </c>
      <c r="J98" s="250" t="n">
        <v>175</v>
      </c>
      <c r="K98" t="inlineStr">
        <is>
          <t>Coating_Standard</t>
        </is>
      </c>
      <c r="L98" s="273" t="inlineStr">
        <is>
          <t>RTF</t>
        </is>
      </c>
      <c r="M98" t="inlineStr">
        <is>
          <t>B100151</t>
        </is>
      </c>
      <c r="N98" s="273" t="inlineStr">
        <is>
          <t>LT034</t>
        </is>
      </c>
      <c r="O98" s="124" t="n"/>
    </row>
    <row r="99" hidden="1" s="109">
      <c r="B99" s="250">
        <f>IF(AND(I99 = "C35",K99="Coating_Standard"),"Y","N")</f>
        <v/>
      </c>
      <c r="C99" t="inlineStr">
        <is>
          <t>ConTab_BOM_KP_Case_0093</t>
        </is>
      </c>
      <c r="D99">
        <f>IF(B99="Y",C99,"")</f>
        <v/>
      </c>
      <c r="E99" t="inlineStr">
        <is>
          <t>:6012-3_4-KP:6012-3_4-KPV:6012-3_4-KPVS:</t>
        </is>
      </c>
      <c r="F99" t="inlineStr">
        <is>
          <t>125# ANSI Flange</t>
        </is>
      </c>
      <c r="G99" t="inlineStr">
        <is>
          <t>CaseMatl_Special</t>
        </is>
      </c>
      <c r="H99" t="inlineStr">
        <is>
          <t>Special/Other</t>
        </is>
      </c>
      <c r="I99" t="inlineStr">
        <is>
          <t>X</t>
        </is>
      </c>
      <c r="J99" s="250" t="n">
        <v>175</v>
      </c>
      <c r="K99" t="inlineStr">
        <is>
          <t>Coating_Standard</t>
        </is>
      </c>
      <c r="L99" s="273" t="inlineStr">
        <is>
          <t>RTF</t>
        </is>
      </c>
      <c r="M99" t="inlineStr">
        <is>
          <t>B100153</t>
        </is>
      </c>
      <c r="N99" s="273" t="inlineStr">
        <is>
          <t>LT029</t>
        </is>
      </c>
      <c r="O99" s="124" t="n"/>
    </row>
    <row r="100" hidden="1" s="109">
      <c r="B100" s="250">
        <f>IF(AND(I100 = "C35",K100="Coating_Standard"),"Y","N")</f>
        <v/>
      </c>
      <c r="C100" t="inlineStr">
        <is>
          <t>ConTab_BOM_KP_Case_0094</t>
        </is>
      </c>
      <c r="D100">
        <f>IF(B100="Y",C100,"")</f>
        <v/>
      </c>
      <c r="E100" t="inlineStr">
        <is>
          <t>:6012-3_4-KP:6012-3_4-KPV:6012-3_4-KPVS:</t>
        </is>
      </c>
      <c r="F100" t="inlineStr">
        <is>
          <t>250# ANSI Flange</t>
        </is>
      </c>
      <c r="G100" t="inlineStr">
        <is>
          <t>CaseMatl_Cast_Iron_ASTM-A48_CL35</t>
        </is>
      </c>
      <c r="H100" t="inlineStr">
        <is>
          <t>Cast Iron, ASTM-A48, CL 35</t>
        </is>
      </c>
      <c r="I100" t="inlineStr">
        <is>
          <t>C35</t>
        </is>
      </c>
      <c r="J100" s="250" t="n">
        <v>250</v>
      </c>
      <c r="K100" t="inlineStr">
        <is>
          <t>Coating_Standard</t>
        </is>
      </c>
      <c r="L100" s="273" t="inlineStr">
        <is>
          <t>96698913</t>
        </is>
      </c>
      <c r="M100" t="inlineStr">
        <is>
          <t>B100154</t>
        </is>
      </c>
      <c r="N100" s="273" t="inlineStr">
        <is>
          <t>LT034</t>
        </is>
      </c>
      <c r="O100" s="124" t="n"/>
    </row>
    <row r="101" hidden="1" s="109">
      <c r="B101" s="250">
        <f>IF(AND(I101 = "C35",K101="Coating_Standard"),"Y","N")</f>
        <v/>
      </c>
      <c r="C101" t="inlineStr">
        <is>
          <t>ConTab_BOM_KP_Case_0095</t>
        </is>
      </c>
      <c r="D101">
        <f>IF(B101="Y",C101,"")</f>
        <v/>
      </c>
      <c r="E101" t="inlineStr">
        <is>
          <t>:6012-3_4-KP:6012-3_4-KPV:6012-3_4-KPVS:</t>
        </is>
      </c>
      <c r="F101" t="inlineStr">
        <is>
          <t>250# ANSI Flange</t>
        </is>
      </c>
      <c r="G101" t="inlineStr">
        <is>
          <t>CaseMatl_Ductile_Iron_ASTM-A536-65</t>
        </is>
      </c>
      <c r="H101" t="inlineStr">
        <is>
          <t>Ductile Iron, ASTM-A536-65</t>
        </is>
      </c>
      <c r="I101" t="inlineStr">
        <is>
          <t>J</t>
        </is>
      </c>
      <c r="J101" s="250" t="n">
        <v>300</v>
      </c>
      <c r="K101" t="inlineStr">
        <is>
          <t>Coating_Standard</t>
        </is>
      </c>
      <c r="L101" s="273" t="inlineStr">
        <is>
          <t>96698914</t>
        </is>
      </c>
      <c r="M101" t="inlineStr">
        <is>
          <t>B100155</t>
        </is>
      </c>
      <c r="N101" s="273" t="inlineStr">
        <is>
          <t>LT034</t>
        </is>
      </c>
      <c r="O101" s="124" t="n"/>
    </row>
    <row r="102" hidden="1" s="109">
      <c r="B102" s="250">
        <f>IF(AND(I102 = "C35",K102="Coating_Standard"),"Y","N")</f>
        <v/>
      </c>
      <c r="C102" t="inlineStr">
        <is>
          <t>ConTab_BOM_KP_Case_0096</t>
        </is>
      </c>
      <c r="D102">
        <f>IF(B102="Y",C102,"")</f>
        <v/>
      </c>
      <c r="E102" t="inlineStr">
        <is>
          <t>:6012-3_4-KP:6012-3_4-KPV:6012-3_4-KPVS:</t>
        </is>
      </c>
      <c r="F102" t="inlineStr">
        <is>
          <t>250# ANSI Flange</t>
        </is>
      </c>
      <c r="G102" t="inlineStr">
        <is>
          <t>CaseMatl_Special</t>
        </is>
      </c>
      <c r="H102" t="inlineStr">
        <is>
          <t>Special/Other</t>
        </is>
      </c>
      <c r="I102" t="inlineStr">
        <is>
          <t>X</t>
        </is>
      </c>
      <c r="J102" s="250" t="n">
        <v>250</v>
      </c>
      <c r="K102" t="inlineStr">
        <is>
          <t>Coating_Standard</t>
        </is>
      </c>
      <c r="L102" s="273" t="inlineStr">
        <is>
          <t>RTF</t>
        </is>
      </c>
      <c r="M102" t="inlineStr">
        <is>
          <t>B100157</t>
        </is>
      </c>
      <c r="N102" s="273" t="inlineStr">
        <is>
          <t>LT034</t>
        </is>
      </c>
      <c r="O102" s="124" t="n"/>
    </row>
    <row r="103" hidden="1" s="109">
      <c r="B103" s="250">
        <f>IF(AND(I103 = "C35",K103="Coating_Standard"),"Y","N")</f>
        <v/>
      </c>
      <c r="C103" t="inlineStr">
        <is>
          <t>ConTab_BOM_KP_Case_0097</t>
        </is>
      </c>
      <c r="D103">
        <f>IF(B103="Y",C103,"")</f>
        <v/>
      </c>
      <c r="E103" t="inlineStr">
        <is>
          <t>:6012-3_4-KP:6012-3_4-KPV:6012-3_4-KPVS:</t>
        </is>
      </c>
      <c r="F103" t="inlineStr">
        <is>
          <t>Special/Other</t>
        </is>
      </c>
      <c r="G103" t="inlineStr">
        <is>
          <t>CaseMatl_Cast_Iron_ASTM-A48_CL35</t>
        </is>
      </c>
      <c r="H103" t="inlineStr">
        <is>
          <t>Cast Iron, ASTM-A48, CL 35</t>
        </is>
      </c>
      <c r="I103" t="inlineStr">
        <is>
          <t>C35</t>
        </is>
      </c>
      <c r="J103" s="250" t="n">
        <v>175</v>
      </c>
      <c r="K103" t="inlineStr">
        <is>
          <t>Coating_Standard</t>
        </is>
      </c>
      <c r="L103" s="273" t="inlineStr">
        <is>
          <t>RTF</t>
        </is>
      </c>
      <c r="M103" t="inlineStr">
        <is>
          <t>B100158</t>
        </is>
      </c>
      <c r="N103" s="273" t="inlineStr">
        <is>
          <t>LT027</t>
        </is>
      </c>
      <c r="O103" s="124" t="n"/>
    </row>
    <row r="104" hidden="1" s="109">
      <c r="B104" s="250">
        <f>IF(AND(I104 = "C35",K104="Coating_Standard"),"Y","N")</f>
        <v/>
      </c>
      <c r="C104" t="inlineStr">
        <is>
          <t>ConTab_BOM_KP_Case_0098</t>
        </is>
      </c>
      <c r="D104">
        <f>IF(B104="Y",C104,"")</f>
        <v/>
      </c>
      <c r="E104" t="inlineStr">
        <is>
          <t>:6012-3_4-KP:6012-3_4-KPV:6012-3_4-KPVS:</t>
        </is>
      </c>
      <c r="F104" t="inlineStr">
        <is>
          <t>Special/Other</t>
        </is>
      </c>
      <c r="G104" t="inlineStr">
        <is>
          <t>CaseMatl_Ductile_Iron_ASTM-A536-65</t>
        </is>
      </c>
      <c r="H104" t="inlineStr">
        <is>
          <t>Ductile Iron, ASTM-A536-65</t>
        </is>
      </c>
      <c r="I104" t="inlineStr">
        <is>
          <t>J</t>
        </is>
      </c>
      <c r="J104" s="250" t="n">
        <v>175</v>
      </c>
      <c r="K104" t="inlineStr">
        <is>
          <t>Coating_Standard</t>
        </is>
      </c>
      <c r="L104" s="273" t="inlineStr">
        <is>
          <t>RTF</t>
        </is>
      </c>
      <c r="M104" t="inlineStr">
        <is>
          <t>B100159</t>
        </is>
      </c>
      <c r="N104" s="273" t="inlineStr">
        <is>
          <t>LT034</t>
        </is>
      </c>
      <c r="O104" s="124" t="n"/>
    </row>
    <row r="105" hidden="1" s="109">
      <c r="B105" s="250">
        <f>IF(AND(I105 = "C35",K105="Coating_Standard"),"Y","N")</f>
        <v/>
      </c>
      <c r="C105" t="inlineStr">
        <is>
          <t>ConTab_BOM_KP_Case_0099</t>
        </is>
      </c>
      <c r="D105">
        <f>IF(B105="Y",C105,"")</f>
        <v/>
      </c>
      <c r="E105" t="inlineStr">
        <is>
          <t>:6012-3_4-KP:6012-3_4-KPV:6012-3_4-KPVS:</t>
        </is>
      </c>
      <c r="F105" t="inlineStr">
        <is>
          <t>Special/Other</t>
        </is>
      </c>
      <c r="G105" t="inlineStr">
        <is>
          <t>CaseMatl_Special</t>
        </is>
      </c>
      <c r="H105" t="inlineStr">
        <is>
          <t>Special/Other</t>
        </is>
      </c>
      <c r="I105" t="inlineStr">
        <is>
          <t>X</t>
        </is>
      </c>
      <c r="J105" s="250" t="n">
        <v>175</v>
      </c>
      <c r="K105" t="inlineStr">
        <is>
          <t>Coating_Standard</t>
        </is>
      </c>
      <c r="L105" s="273" t="inlineStr">
        <is>
          <t>RTF</t>
        </is>
      </c>
      <c r="M105" t="inlineStr">
        <is>
          <t>B100161</t>
        </is>
      </c>
      <c r="N105" s="273" t="inlineStr">
        <is>
          <t>LT029</t>
        </is>
      </c>
      <c r="O105" s="124" t="n"/>
    </row>
    <row r="106" hidden="1" s="109">
      <c r="B106" s="250">
        <f>IF(AND(I106 = "C35",K106="Coating_Standard"),"Y","N")</f>
        <v/>
      </c>
      <c r="C106" t="inlineStr">
        <is>
          <t>ConTab_BOM_KP_Case_0100</t>
        </is>
      </c>
      <c r="D106">
        <f>IF(B106="Y",C106,"")</f>
        <v/>
      </c>
      <c r="E106" t="inlineStr">
        <is>
          <t>:6015-1_2-KP:6015-1_2-KPV:</t>
        </is>
      </c>
      <c r="F106" t="inlineStr">
        <is>
          <t>125# ANSI Flange</t>
        </is>
      </c>
      <c r="G106" t="inlineStr">
        <is>
          <t>CaseMatl_Cast_Iron_ASTM-A48_CL35</t>
        </is>
      </c>
      <c r="H106" t="inlineStr">
        <is>
          <t>Cast Iron, ASTM-A48, CL 35</t>
        </is>
      </c>
      <c r="I106" t="inlineStr">
        <is>
          <t>C35</t>
        </is>
      </c>
      <c r="J106" s="250" t="n">
        <v>175</v>
      </c>
      <c r="K106" t="inlineStr">
        <is>
          <t>Coating_Standard</t>
        </is>
      </c>
      <c r="L106" s="273" t="inlineStr">
        <is>
          <t>96698915</t>
        </is>
      </c>
      <c r="M106" t="inlineStr">
        <is>
          <t>B100162</t>
        </is>
      </c>
      <c r="N106" s="273" t="inlineStr">
        <is>
          <t>LT027</t>
        </is>
      </c>
    </row>
    <row r="107" hidden="1" s="109">
      <c r="B107" s="250">
        <f>IF(AND(I107 = "C35",K107="Coating_Standard"),"Y","N")</f>
        <v/>
      </c>
      <c r="C107" t="inlineStr">
        <is>
          <t>ConTab_BOM_KP_Case_0101</t>
        </is>
      </c>
      <c r="D107">
        <f>IF(B107="Y",C107,"")</f>
        <v/>
      </c>
      <c r="E107" t="inlineStr">
        <is>
          <t>:6015-1_2-KP:6015-1_2-KPV:</t>
        </is>
      </c>
      <c r="F107" t="inlineStr">
        <is>
          <t>125# ANSI Flange</t>
        </is>
      </c>
      <c r="G107" t="inlineStr">
        <is>
          <t>CaseMatl_Ductile_Iron_ASTM-A536-65</t>
        </is>
      </c>
      <c r="H107" t="inlineStr">
        <is>
          <t>Ductile Iron, ASTM-A536-65</t>
        </is>
      </c>
      <c r="I107" t="inlineStr">
        <is>
          <t>J</t>
        </is>
      </c>
      <c r="J107" s="250" t="n">
        <v>175</v>
      </c>
      <c r="K107" t="inlineStr">
        <is>
          <t>Coating_Standard</t>
        </is>
      </c>
      <c r="L107" s="273" t="inlineStr">
        <is>
          <t>RTF</t>
        </is>
      </c>
      <c r="M107" t="inlineStr">
        <is>
          <t>B100163</t>
        </is>
      </c>
      <c r="N107" s="273" t="inlineStr">
        <is>
          <t>LT034</t>
        </is>
      </c>
    </row>
    <row r="108" hidden="1" s="109">
      <c r="B108" s="250">
        <f>IF(AND(I108 = "C35",K108="Coating_Standard"),"Y","N")</f>
        <v/>
      </c>
      <c r="C108" t="inlineStr">
        <is>
          <t>ConTab_BOM_KP_Case_0102</t>
        </is>
      </c>
      <c r="D108">
        <f>IF(B108="Y",C108,"")</f>
        <v/>
      </c>
      <c r="E108" t="inlineStr">
        <is>
          <t>:6015-1_2-KP:6015-1_2-KPV:</t>
        </is>
      </c>
      <c r="F108" t="inlineStr">
        <is>
          <t>125# ANSI Flange</t>
        </is>
      </c>
      <c r="G108" t="inlineStr">
        <is>
          <t>CaseMatl_Special</t>
        </is>
      </c>
      <c r="H108" t="inlineStr">
        <is>
          <t>Special/Other</t>
        </is>
      </c>
      <c r="I108" t="inlineStr">
        <is>
          <t>X</t>
        </is>
      </c>
      <c r="J108" s="250" t="n">
        <v>175</v>
      </c>
      <c r="K108" t="inlineStr">
        <is>
          <t>Coating_Standard</t>
        </is>
      </c>
      <c r="L108" s="273" t="inlineStr">
        <is>
          <t>RTF</t>
        </is>
      </c>
      <c r="M108" t="inlineStr">
        <is>
          <t>B100165</t>
        </is>
      </c>
      <c r="N108" s="273" t="inlineStr">
        <is>
          <t>LT029</t>
        </is>
      </c>
    </row>
    <row r="109" hidden="1" s="109">
      <c r="B109" s="250">
        <f>IF(AND(I109 = "C35",K109="Coating_Standard"),"Y","N")</f>
        <v/>
      </c>
      <c r="C109" t="inlineStr">
        <is>
          <t>ConTab_BOM_KP_Case_0103</t>
        </is>
      </c>
      <c r="D109">
        <f>IF(B109="Y",C109,"")</f>
        <v/>
      </c>
      <c r="E109" t="inlineStr">
        <is>
          <t>:6015-1_2-KP:6015-1_2-KPV:</t>
        </is>
      </c>
      <c r="F109" t="inlineStr">
        <is>
          <t>250# ANSI Flange</t>
        </is>
      </c>
      <c r="G109" t="inlineStr">
        <is>
          <t>CaseMatl_Cast_Iron_ASTM-A48_CL35</t>
        </is>
      </c>
      <c r="H109" t="inlineStr">
        <is>
          <t>Cast Iron, ASTM-A48, CL 35</t>
        </is>
      </c>
      <c r="I109" t="inlineStr">
        <is>
          <t>C35</t>
        </is>
      </c>
      <c r="J109" s="250" t="n">
        <v>250</v>
      </c>
      <c r="K109" t="inlineStr">
        <is>
          <t>Coating_Standard</t>
        </is>
      </c>
      <c r="L109" s="273" t="inlineStr">
        <is>
          <t>96698916</t>
        </is>
      </c>
      <c r="M109" t="inlineStr">
        <is>
          <t>B100166</t>
        </is>
      </c>
      <c r="N109" s="273" t="inlineStr">
        <is>
          <t>LT034</t>
        </is>
      </c>
      <c r="O109" s="124" t="n"/>
    </row>
    <row r="110" hidden="1" s="109">
      <c r="B110" s="250">
        <f>IF(AND(I110 = "C35",K110="Coating_Standard"),"Y","N")</f>
        <v/>
      </c>
      <c r="C110" t="inlineStr">
        <is>
          <t>ConTab_BOM_KP_Case_0104</t>
        </is>
      </c>
      <c r="D110">
        <f>IF(B110="Y",C110,"")</f>
        <v/>
      </c>
      <c r="E110" t="inlineStr">
        <is>
          <t>:6015-1_2-KP:6015-1_2-KPV:</t>
        </is>
      </c>
      <c r="F110" t="inlineStr">
        <is>
          <t>250# ANSI Flange</t>
        </is>
      </c>
      <c r="G110" t="inlineStr">
        <is>
          <t>CaseMatl_Ductile_Iron_ASTM-A536-65</t>
        </is>
      </c>
      <c r="H110" t="inlineStr">
        <is>
          <t>Ductile Iron, ASTM-A536-65</t>
        </is>
      </c>
      <c r="I110" t="inlineStr">
        <is>
          <t>J</t>
        </is>
      </c>
      <c r="J110" s="250" t="n">
        <v>300</v>
      </c>
      <c r="K110" t="inlineStr">
        <is>
          <t>Coating_Standard</t>
        </is>
      </c>
      <c r="L110" s="273" t="inlineStr">
        <is>
          <t>96698917</t>
        </is>
      </c>
      <c r="M110" t="inlineStr">
        <is>
          <t>B100167</t>
        </is>
      </c>
      <c r="N110" s="273" t="inlineStr">
        <is>
          <t>LT034</t>
        </is>
      </c>
    </row>
    <row r="111" hidden="1" s="109">
      <c r="B111" s="250">
        <f>IF(AND(I111 = "C35",K111="Coating_Standard"),"Y","N")</f>
        <v/>
      </c>
      <c r="C111" t="inlineStr">
        <is>
          <t>ConTab_BOM_KP_Case_0105</t>
        </is>
      </c>
      <c r="D111">
        <f>IF(B111="Y",C111,"")</f>
        <v/>
      </c>
      <c r="E111" t="inlineStr">
        <is>
          <t>:6015-1_2-KP:6015-1_2-KPV:</t>
        </is>
      </c>
      <c r="F111" t="inlineStr">
        <is>
          <t>250# ANSI Flange</t>
        </is>
      </c>
      <c r="G111" t="inlineStr">
        <is>
          <t>CaseMatl_Special</t>
        </is>
      </c>
      <c r="H111" t="inlineStr">
        <is>
          <t>Special/Other</t>
        </is>
      </c>
      <c r="I111" t="inlineStr">
        <is>
          <t>X</t>
        </is>
      </c>
      <c r="J111" s="250" t="n">
        <v>250</v>
      </c>
      <c r="K111" t="inlineStr">
        <is>
          <t>Coating_Standard</t>
        </is>
      </c>
      <c r="L111" s="273" t="inlineStr">
        <is>
          <t>RTF</t>
        </is>
      </c>
      <c r="M111" t="inlineStr">
        <is>
          <t>B100169</t>
        </is>
      </c>
      <c r="N111" s="273" t="inlineStr">
        <is>
          <t>LT034</t>
        </is>
      </c>
    </row>
    <row r="112" hidden="1" s="109">
      <c r="B112" s="250">
        <f>IF(AND(I112 = "C35",K112="Coating_Standard"),"Y","N")</f>
        <v/>
      </c>
      <c r="C112" t="inlineStr">
        <is>
          <t>ConTab_BOM_KP_Case_0106</t>
        </is>
      </c>
      <c r="D112">
        <f>IF(B112="Y",C112,"")</f>
        <v/>
      </c>
      <c r="E112" t="inlineStr">
        <is>
          <t>:6015-1_2-KP:6015-1_2-KPV:</t>
        </is>
      </c>
      <c r="F112" t="inlineStr">
        <is>
          <t>Special/Other</t>
        </is>
      </c>
      <c r="G112" t="inlineStr">
        <is>
          <t>CaseMatl_Cast_Iron_ASTM-A48_CL35</t>
        </is>
      </c>
      <c r="H112" t="inlineStr">
        <is>
          <t>Cast Iron, ASTM-A48, CL 35</t>
        </is>
      </c>
      <c r="I112" t="inlineStr">
        <is>
          <t>C35</t>
        </is>
      </c>
      <c r="J112" s="250" t="n">
        <v>175</v>
      </c>
      <c r="K112" t="inlineStr">
        <is>
          <t>Coating_Standard</t>
        </is>
      </c>
      <c r="L112" s="273" t="inlineStr">
        <is>
          <t>RTF</t>
        </is>
      </c>
      <c r="M112" t="inlineStr">
        <is>
          <t>B100170</t>
        </is>
      </c>
      <c r="N112" s="273" t="inlineStr">
        <is>
          <t>LT027</t>
        </is>
      </c>
    </row>
    <row r="113" hidden="1" s="109">
      <c r="B113" s="250">
        <f>IF(AND(I113 = "C35",K113="Coating_Standard"),"Y","N")</f>
        <v/>
      </c>
      <c r="C113" t="inlineStr">
        <is>
          <t>ConTab_BOM_KP_Case_0107</t>
        </is>
      </c>
      <c r="D113">
        <f>IF(B113="Y",C113,"")</f>
        <v/>
      </c>
      <c r="E113" t="inlineStr">
        <is>
          <t>:6015-1_2-KP:6015-1_2-KPV:</t>
        </is>
      </c>
      <c r="F113" t="inlineStr">
        <is>
          <t>Special/Other</t>
        </is>
      </c>
      <c r="G113" t="inlineStr">
        <is>
          <t>CaseMatl_Ductile_Iron_ASTM-A536-65</t>
        </is>
      </c>
      <c r="H113" t="inlineStr">
        <is>
          <t>Ductile Iron, ASTM-A536-65</t>
        </is>
      </c>
      <c r="I113" t="inlineStr">
        <is>
          <t>J</t>
        </is>
      </c>
      <c r="J113" s="250" t="n">
        <v>175</v>
      </c>
      <c r="K113" t="inlineStr">
        <is>
          <t>Coating_Standard</t>
        </is>
      </c>
      <c r="L113" s="273" t="inlineStr">
        <is>
          <t>RTF</t>
        </is>
      </c>
      <c r="M113" t="inlineStr">
        <is>
          <t>B100171</t>
        </is>
      </c>
      <c r="N113" s="273" t="inlineStr">
        <is>
          <t>LT034</t>
        </is>
      </c>
      <c r="O113" s="124" t="n"/>
    </row>
    <row r="114" hidden="1" s="109">
      <c r="B114" s="250">
        <f>IF(AND(I114 = "C35",K114="Coating_Standard"),"Y","N")</f>
        <v/>
      </c>
      <c r="C114" t="inlineStr">
        <is>
          <t>ConTab_BOM_KP_Case_0108</t>
        </is>
      </c>
      <c r="D114">
        <f>IF(B114="Y",C114,"")</f>
        <v/>
      </c>
      <c r="E114" t="inlineStr">
        <is>
          <t>:6015-1_2-KP:6015-1_2-KPV:</t>
        </is>
      </c>
      <c r="F114" t="inlineStr">
        <is>
          <t>Special/Other</t>
        </is>
      </c>
      <c r="G114" t="inlineStr">
        <is>
          <t>CaseMatl_Special</t>
        </is>
      </c>
      <c r="H114" t="inlineStr">
        <is>
          <t>Special/Other</t>
        </is>
      </c>
      <c r="I114" t="inlineStr">
        <is>
          <t>X</t>
        </is>
      </c>
      <c r="J114" s="250" t="n">
        <v>175</v>
      </c>
      <c r="K114" t="inlineStr">
        <is>
          <t>Coating_Standard</t>
        </is>
      </c>
      <c r="L114" s="273" t="inlineStr">
        <is>
          <t>RTF</t>
        </is>
      </c>
      <c r="M114" t="inlineStr">
        <is>
          <t>B100173</t>
        </is>
      </c>
      <c r="N114" s="273" t="inlineStr">
        <is>
          <t>LT029</t>
        </is>
      </c>
    </row>
    <row r="115" hidden="1" s="109">
      <c r="B115" s="250">
        <f>IF(AND(I115 = "C35",K115="Coating_Standard"),"Y","N")</f>
        <v/>
      </c>
      <c r="C115" t="inlineStr">
        <is>
          <t>ConTab_BOM_KP_Case_0109</t>
        </is>
      </c>
      <c r="D115">
        <f>IF(B115="Y",C115,"")</f>
        <v/>
      </c>
      <c r="E115" t="inlineStr">
        <is>
          <t>:6019-7_8-KP:6019-7_8-KPV:6019-7_8-KPVS:</t>
        </is>
      </c>
      <c r="F115" t="inlineStr">
        <is>
          <t>125# ANSI Flange</t>
        </is>
      </c>
      <c r="G115" t="inlineStr">
        <is>
          <t>CaseMatl_Cast_Iron_ASTM-A48_CL35</t>
        </is>
      </c>
      <c r="H115" t="inlineStr">
        <is>
          <t>Cast Iron, ASTM-A48, CL 35</t>
        </is>
      </c>
      <c r="I115" t="inlineStr">
        <is>
          <t>C35</t>
        </is>
      </c>
      <c r="J115" s="250" t="n">
        <v>175</v>
      </c>
      <c r="K115" t="inlineStr">
        <is>
          <t>Coating_Standard</t>
        </is>
      </c>
      <c r="L115" s="273" t="inlineStr">
        <is>
          <t>96698918</t>
        </is>
      </c>
      <c r="M115" t="inlineStr">
        <is>
          <t>B100174</t>
        </is>
      </c>
      <c r="N115" s="273" t="inlineStr">
        <is>
          <t>LT027</t>
        </is>
      </c>
      <c r="O115" s="124" t="n"/>
    </row>
    <row r="116" hidden="1" s="109">
      <c r="B116" s="250">
        <f>IF(AND(I116 = "C35",K116="Coating_Standard"),"Y","N")</f>
        <v/>
      </c>
      <c r="C116" t="inlineStr">
        <is>
          <t>ConTab_BOM_KP_Case_0110</t>
        </is>
      </c>
      <c r="D116">
        <f>IF(B116="Y",C116,"")</f>
        <v/>
      </c>
      <c r="E116" t="inlineStr">
        <is>
          <t>:6019-7_8-KP:6019-7_8-KPV:6019-7_8-KPVS:</t>
        </is>
      </c>
      <c r="F116" t="inlineStr">
        <is>
          <t>125# ANSI Flange</t>
        </is>
      </c>
      <c r="G116" t="inlineStr">
        <is>
          <t>CaseMatl_Ductile_Iron_ASTM-A536-65</t>
        </is>
      </c>
      <c r="H116" t="inlineStr">
        <is>
          <t>Ductile Iron, ASTM-A536-65</t>
        </is>
      </c>
      <c r="I116" t="inlineStr">
        <is>
          <t>J</t>
        </is>
      </c>
      <c r="J116" s="250" t="n">
        <v>175</v>
      </c>
      <c r="K116" t="inlineStr">
        <is>
          <t>Coating_Standard</t>
        </is>
      </c>
      <c r="L116" s="273" t="inlineStr">
        <is>
          <t>RTF</t>
        </is>
      </c>
      <c r="M116" t="inlineStr">
        <is>
          <t>B100175</t>
        </is>
      </c>
      <c r="N116" s="273" t="inlineStr">
        <is>
          <t>LT034</t>
        </is>
      </c>
      <c r="O116" s="124" t="n"/>
    </row>
    <row r="117" hidden="1" s="109">
      <c r="B117" s="250">
        <f>IF(AND(I117 = "C35",K117="Coating_Standard"),"Y","N")</f>
        <v/>
      </c>
      <c r="C117" t="inlineStr">
        <is>
          <t>ConTab_BOM_KP_Case_0111</t>
        </is>
      </c>
      <c r="D117">
        <f>IF(B117="Y",C117,"")</f>
        <v/>
      </c>
      <c r="E117" t="inlineStr">
        <is>
          <t>:6019-7_8-KP:6019-7_8-KPV:6019-7_8-KPVS:</t>
        </is>
      </c>
      <c r="F117" t="inlineStr">
        <is>
          <t>125# ANSI Flange</t>
        </is>
      </c>
      <c r="G117" t="inlineStr">
        <is>
          <t>CaseMatl_Special</t>
        </is>
      </c>
      <c r="H117" t="inlineStr">
        <is>
          <t>Special/Other</t>
        </is>
      </c>
      <c r="I117" t="inlineStr">
        <is>
          <t>X</t>
        </is>
      </c>
      <c r="J117" s="250" t="n">
        <v>175</v>
      </c>
      <c r="K117" t="inlineStr">
        <is>
          <t>Coating_Standard</t>
        </is>
      </c>
      <c r="L117" s="273" t="inlineStr">
        <is>
          <t>RTF</t>
        </is>
      </c>
      <c r="M117" t="inlineStr">
        <is>
          <t>B100177</t>
        </is>
      </c>
      <c r="N117" s="273" t="inlineStr">
        <is>
          <t>LT029</t>
        </is>
      </c>
      <c r="O117" s="124" t="n"/>
    </row>
    <row r="118" hidden="1" s="109">
      <c r="B118" s="250">
        <f>IF(AND(I118 = "C35",K118="Coating_Standard"),"Y","N")</f>
        <v/>
      </c>
      <c r="C118" t="inlineStr">
        <is>
          <t>ConTab_BOM_KP_Case_0112</t>
        </is>
      </c>
      <c r="D118">
        <f>IF(B118="Y",C118,"")</f>
        <v/>
      </c>
      <c r="E118" t="inlineStr">
        <is>
          <t>:6019-7_8-KP:6019-7_8-KPV:6019-7_8-KPVS:</t>
        </is>
      </c>
      <c r="F118" t="inlineStr">
        <is>
          <t>250# ANSI Flange</t>
        </is>
      </c>
      <c r="G118" t="inlineStr">
        <is>
          <t>CaseMatl_Cast_Iron_ASTM-A48_CL35</t>
        </is>
      </c>
      <c r="H118" t="inlineStr">
        <is>
          <t>Cast Iron, ASTM-A48, CL 35</t>
        </is>
      </c>
      <c r="I118" t="inlineStr">
        <is>
          <t>C35</t>
        </is>
      </c>
      <c r="J118" s="250" t="n">
        <v>250</v>
      </c>
      <c r="K118" t="inlineStr">
        <is>
          <t>Coating_Standard</t>
        </is>
      </c>
      <c r="L118" s="273" t="inlineStr">
        <is>
          <t>96698919</t>
        </is>
      </c>
      <c r="M118" t="inlineStr">
        <is>
          <t>B100178</t>
        </is>
      </c>
      <c r="N118" s="273" t="inlineStr">
        <is>
          <t>LT034</t>
        </is>
      </c>
    </row>
    <row r="119" hidden="1" s="109">
      <c r="B119" s="250">
        <f>IF(AND(I119 = "C35",K119="Coating_Standard"),"Y","N")</f>
        <v/>
      </c>
      <c r="C119" t="inlineStr">
        <is>
          <t>ConTab_BOM_KP_Case_0113</t>
        </is>
      </c>
      <c r="D119">
        <f>IF(B119="Y",C119,"")</f>
        <v/>
      </c>
      <c r="E119" t="inlineStr">
        <is>
          <t>:6019-7_8-KP:6019-7_8-KPV:6019-7_8-KPVS:</t>
        </is>
      </c>
      <c r="F119" t="inlineStr">
        <is>
          <t>250# ANSI Flange</t>
        </is>
      </c>
      <c r="G119" t="inlineStr">
        <is>
          <t>CaseMatl_Ductile_Iron_ASTM-A536-65</t>
        </is>
      </c>
      <c r="H119" t="inlineStr">
        <is>
          <t>Ductile Iron, ASTM-A536-65</t>
        </is>
      </c>
      <c r="I119" t="inlineStr">
        <is>
          <t>J</t>
        </is>
      </c>
      <c r="J119" s="250" t="n">
        <v>300</v>
      </c>
      <c r="K119" t="inlineStr">
        <is>
          <t>Coating_Standard</t>
        </is>
      </c>
      <c r="L119" s="273" t="inlineStr">
        <is>
          <t>96698920</t>
        </is>
      </c>
      <c r="M119" t="inlineStr">
        <is>
          <t>B100179</t>
        </is>
      </c>
      <c r="N119" s="273" t="inlineStr">
        <is>
          <t>LT034</t>
        </is>
      </c>
    </row>
    <row r="120" hidden="1" s="109">
      <c r="B120" s="250">
        <f>IF(AND(I120 = "C35",K120="Coating_Standard"),"Y","N")</f>
        <v/>
      </c>
      <c r="C120" t="inlineStr">
        <is>
          <t>ConTab_BOM_KP_Case_0114</t>
        </is>
      </c>
      <c r="D120">
        <f>IF(B120="Y",C120,"")</f>
        <v/>
      </c>
      <c r="E120" t="inlineStr">
        <is>
          <t>:6019-7_8-KP:6019-7_8-KPV:6019-7_8-KPVS:</t>
        </is>
      </c>
      <c r="F120" t="inlineStr">
        <is>
          <t>250# ANSI Flange</t>
        </is>
      </c>
      <c r="G120" t="inlineStr">
        <is>
          <t>CaseMatl_Special</t>
        </is>
      </c>
      <c r="H120" t="inlineStr">
        <is>
          <t>Special/Other</t>
        </is>
      </c>
      <c r="I120" t="inlineStr">
        <is>
          <t>X</t>
        </is>
      </c>
      <c r="J120" s="250" t="n">
        <v>250</v>
      </c>
      <c r="K120" t="inlineStr">
        <is>
          <t>Coating_Standard</t>
        </is>
      </c>
      <c r="L120" s="273" t="inlineStr">
        <is>
          <t>RTF</t>
        </is>
      </c>
      <c r="M120" t="inlineStr">
        <is>
          <t>B100181</t>
        </is>
      </c>
      <c r="N120" s="273" t="inlineStr">
        <is>
          <t>LT034</t>
        </is>
      </c>
    </row>
    <row r="121" hidden="1" s="109">
      <c r="B121" s="250">
        <f>IF(AND(I121 = "C35",K121="Coating_Standard"),"Y","N")</f>
        <v/>
      </c>
      <c r="C121" t="inlineStr">
        <is>
          <t>ConTab_BOM_KP_Case_0115</t>
        </is>
      </c>
      <c r="D121">
        <f>IF(B121="Y",C121,"")</f>
        <v/>
      </c>
      <c r="E121" t="inlineStr">
        <is>
          <t>:6019-7_8-KP:6019-7_8-KPV:6019-7_8-KPVS:</t>
        </is>
      </c>
      <c r="F121" t="inlineStr">
        <is>
          <t>Special/Other</t>
        </is>
      </c>
      <c r="G121" t="inlineStr">
        <is>
          <t>CaseMatl_Cast_Iron_ASTM-A48_CL35</t>
        </is>
      </c>
      <c r="H121" t="inlineStr">
        <is>
          <t>Cast Iron, ASTM-A48, CL 35</t>
        </is>
      </c>
      <c r="I121" t="inlineStr">
        <is>
          <t>C35</t>
        </is>
      </c>
      <c r="J121" s="250" t="n">
        <v>175</v>
      </c>
      <c r="K121" t="inlineStr">
        <is>
          <t>Coating_Standard</t>
        </is>
      </c>
      <c r="L121" s="273" t="inlineStr">
        <is>
          <t>RTF</t>
        </is>
      </c>
      <c r="M121" t="inlineStr">
        <is>
          <t>B100182</t>
        </is>
      </c>
      <c r="N121" s="273" t="inlineStr">
        <is>
          <t>LT027</t>
        </is>
      </c>
      <c r="O121" s="124" t="n"/>
    </row>
    <row r="122" hidden="1" s="109">
      <c r="B122" s="250">
        <f>IF(AND(I122 = "C35",K122="Coating_Standard"),"Y","N")</f>
        <v/>
      </c>
      <c r="C122" t="inlineStr">
        <is>
          <t>ConTab_BOM_KP_Case_0116</t>
        </is>
      </c>
      <c r="D122">
        <f>IF(B122="Y",C122,"")</f>
        <v/>
      </c>
      <c r="E122" t="inlineStr">
        <is>
          <t>:6019-7_8-KP:6019-7_8-KPV:6019-7_8-KPVS:</t>
        </is>
      </c>
      <c r="F122" t="inlineStr">
        <is>
          <t>Special/Other</t>
        </is>
      </c>
      <c r="G122" t="inlineStr">
        <is>
          <t>CaseMatl_Ductile_Iron_ASTM-A536-65</t>
        </is>
      </c>
      <c r="H122" t="inlineStr">
        <is>
          <t>Ductile Iron, ASTM-A536-65</t>
        </is>
      </c>
      <c r="I122" t="inlineStr">
        <is>
          <t>J</t>
        </is>
      </c>
      <c r="J122" s="250" t="n">
        <v>175</v>
      </c>
      <c r="K122" t="inlineStr">
        <is>
          <t>Coating_Standard</t>
        </is>
      </c>
      <c r="L122" s="273" t="inlineStr">
        <is>
          <t>RTF</t>
        </is>
      </c>
      <c r="M122" t="inlineStr">
        <is>
          <t>B100183</t>
        </is>
      </c>
      <c r="N122" s="273" t="inlineStr">
        <is>
          <t>LT034</t>
        </is>
      </c>
    </row>
    <row r="123" hidden="1" s="109">
      <c r="B123" s="250">
        <f>IF(AND(I123 = "C35",K123="Coating_Standard"),"Y","N")</f>
        <v/>
      </c>
      <c r="C123" t="inlineStr">
        <is>
          <t>ConTab_BOM_KP_Case_0117</t>
        </is>
      </c>
      <c r="D123">
        <f>IF(B123="Y",C123,"")</f>
        <v/>
      </c>
      <c r="E123" t="inlineStr">
        <is>
          <t>:6019-7_8-KP:6019-7_8-KPV:6019-7_8-KPVS:</t>
        </is>
      </c>
      <c r="F123" t="inlineStr">
        <is>
          <t>Special/Other</t>
        </is>
      </c>
      <c r="G123" t="inlineStr">
        <is>
          <t>CaseMatl_Special</t>
        </is>
      </c>
      <c r="H123" t="inlineStr">
        <is>
          <t>Special/Other</t>
        </is>
      </c>
      <c r="I123" t="inlineStr">
        <is>
          <t>X</t>
        </is>
      </c>
      <c r="J123" s="250" t="n">
        <v>175</v>
      </c>
      <c r="K123" t="inlineStr">
        <is>
          <t>Coating_Standard</t>
        </is>
      </c>
      <c r="L123" s="273" t="inlineStr">
        <is>
          <t>RTF</t>
        </is>
      </c>
      <c r="M123" t="inlineStr">
        <is>
          <t>B100185</t>
        </is>
      </c>
      <c r="N123" s="273" t="inlineStr">
        <is>
          <t>LT029</t>
        </is>
      </c>
    </row>
    <row r="124" hidden="1" s="109">
      <c r="B124" s="250">
        <f>IF(AND(I124 = "C35",K124="Coating_Standard"),"Y","N")</f>
        <v/>
      </c>
      <c r="C124" t="inlineStr">
        <is>
          <t>ConTab_BOM_KP_Case_0118</t>
        </is>
      </c>
      <c r="D124">
        <f>IF(B124="Y",C124,"")</f>
        <v/>
      </c>
      <c r="E124" t="inlineStr">
        <is>
          <t>:6020-3_4-KP:6020-3_4-KPV:</t>
        </is>
      </c>
      <c r="F124" t="inlineStr">
        <is>
          <t>125# ANSI Flange</t>
        </is>
      </c>
      <c r="G124" t="inlineStr">
        <is>
          <t>CaseMatl_Cast_Iron_ASTM-A48_CL35</t>
        </is>
      </c>
      <c r="H124" t="inlineStr">
        <is>
          <t>Cast Iron, ASTM-A48, CL 35</t>
        </is>
      </c>
      <c r="I124" t="inlineStr">
        <is>
          <t>C35</t>
        </is>
      </c>
      <c r="J124" s="250" t="n">
        <v>175</v>
      </c>
      <c r="K124" t="inlineStr">
        <is>
          <t>Coating_Standard</t>
        </is>
      </c>
      <c r="L124" s="273" t="inlineStr">
        <is>
          <t>96698921</t>
        </is>
      </c>
      <c r="M124" t="inlineStr">
        <is>
          <t>B100186</t>
        </is>
      </c>
      <c r="N124" s="273" t="inlineStr">
        <is>
          <t>LT027</t>
        </is>
      </c>
    </row>
    <row r="125" hidden="1" s="109">
      <c r="B125" s="250">
        <f>IF(AND(I125 = "C35",K125="Coating_Standard"),"Y","N")</f>
        <v/>
      </c>
      <c r="C125" t="inlineStr">
        <is>
          <t>ConTab_BOM_KP_Case_0119</t>
        </is>
      </c>
      <c r="D125">
        <f>IF(B125="Y",C125,"")</f>
        <v/>
      </c>
      <c r="E125" t="inlineStr">
        <is>
          <t>:6020-3_4-KP:6020-3_4-KPV:</t>
        </is>
      </c>
      <c r="F125" t="inlineStr">
        <is>
          <t>125# ANSI Flange</t>
        </is>
      </c>
      <c r="G125" t="inlineStr">
        <is>
          <t>CaseMatl_Ductile_Iron_ASTM-A536-65</t>
        </is>
      </c>
      <c r="H125" t="inlineStr">
        <is>
          <t>Ductile Iron, ASTM-A536-65</t>
        </is>
      </c>
      <c r="I125" t="inlineStr">
        <is>
          <t>J</t>
        </is>
      </c>
      <c r="J125" s="250" t="n">
        <v>175</v>
      </c>
      <c r="K125" t="inlineStr">
        <is>
          <t>Coating_Standard</t>
        </is>
      </c>
      <c r="L125" s="273" t="inlineStr">
        <is>
          <t>RTF</t>
        </is>
      </c>
      <c r="M125" t="inlineStr">
        <is>
          <t>B100187</t>
        </is>
      </c>
      <c r="N125" s="273" t="inlineStr">
        <is>
          <t>LT034</t>
        </is>
      </c>
      <c r="O125" s="124" t="n"/>
    </row>
    <row r="126" hidden="1" s="109">
      <c r="B126" s="250">
        <f>IF(AND(I126 = "C35",K126="Coating_Standard"),"Y","N")</f>
        <v/>
      </c>
      <c r="C126" t="inlineStr">
        <is>
          <t>ConTab_BOM_KP_Case_0120</t>
        </is>
      </c>
      <c r="D126">
        <f>IF(B126="Y",C126,"")</f>
        <v/>
      </c>
      <c r="E126" t="inlineStr">
        <is>
          <t>:6020-3_4-KP:6020-3_4-KPV:</t>
        </is>
      </c>
      <c r="F126" t="inlineStr">
        <is>
          <t>125# ANSI Flange</t>
        </is>
      </c>
      <c r="G126" t="inlineStr">
        <is>
          <t>CaseMatl_Special</t>
        </is>
      </c>
      <c r="H126" t="inlineStr">
        <is>
          <t>Special/Other</t>
        </is>
      </c>
      <c r="I126" t="inlineStr">
        <is>
          <t>X</t>
        </is>
      </c>
      <c r="J126" s="250" t="n">
        <v>175</v>
      </c>
      <c r="K126" t="inlineStr">
        <is>
          <t>Coating_Standard</t>
        </is>
      </c>
      <c r="L126" s="273" t="inlineStr">
        <is>
          <t>RTF</t>
        </is>
      </c>
      <c r="M126" t="inlineStr">
        <is>
          <t>B100189</t>
        </is>
      </c>
      <c r="N126" s="273" t="inlineStr">
        <is>
          <t>LT029</t>
        </is>
      </c>
    </row>
    <row r="127" hidden="1" s="109">
      <c r="B127" s="250">
        <f>IF(AND(I127 = "C35",K127="Coating_Standard"),"Y","N")</f>
        <v/>
      </c>
      <c r="C127" t="inlineStr">
        <is>
          <t>ConTab_BOM_KP_Case_0121</t>
        </is>
      </c>
      <c r="D127">
        <f>IF(B127="Y",C127,"")</f>
        <v/>
      </c>
      <c r="E127" t="inlineStr">
        <is>
          <t>:6020-3_4-KP:6020-3_4-KPV:</t>
        </is>
      </c>
      <c r="F127" t="inlineStr">
        <is>
          <t>250# ANSI Flange</t>
        </is>
      </c>
      <c r="G127" t="inlineStr">
        <is>
          <t>CaseMatl_Cast_Iron_ASTM-A48_CL35</t>
        </is>
      </c>
      <c r="H127" t="inlineStr">
        <is>
          <t>Cast Iron, ASTM-A48, CL 35</t>
        </is>
      </c>
      <c r="I127" t="inlineStr">
        <is>
          <t>C35</t>
        </is>
      </c>
      <c r="J127" s="250" t="n">
        <v>250</v>
      </c>
      <c r="K127" t="inlineStr">
        <is>
          <t>Coating_Standard</t>
        </is>
      </c>
      <c r="L127" s="273" t="inlineStr">
        <is>
          <t>96698922</t>
        </is>
      </c>
      <c r="M127" t="inlineStr">
        <is>
          <t>B100190</t>
        </is>
      </c>
      <c r="N127" s="273" t="inlineStr">
        <is>
          <t>LT034</t>
        </is>
      </c>
      <c r="O127" s="124" t="n"/>
    </row>
    <row r="128" hidden="1" s="109">
      <c r="B128" s="250">
        <f>IF(AND(I128 = "C35",K128="Coating_Standard"),"Y","N")</f>
        <v/>
      </c>
      <c r="C128" t="inlineStr">
        <is>
          <t>ConTab_BOM_KP_Case_0122</t>
        </is>
      </c>
      <c r="D128">
        <f>IF(B128="Y",C128,"")</f>
        <v/>
      </c>
      <c r="E128" t="inlineStr">
        <is>
          <t>:6020-3_4-KP:6020-3_4-KPV:</t>
        </is>
      </c>
      <c r="F128" t="inlineStr">
        <is>
          <t>250# ANSI Flange</t>
        </is>
      </c>
      <c r="G128" t="inlineStr">
        <is>
          <t>CaseMatl_Ductile_Iron_ASTM-A536-65</t>
        </is>
      </c>
      <c r="H128" t="inlineStr">
        <is>
          <t>Ductile Iron, ASTM-A536-65</t>
        </is>
      </c>
      <c r="I128" t="inlineStr">
        <is>
          <t>J</t>
        </is>
      </c>
      <c r="J128" s="250" t="n">
        <v>300</v>
      </c>
      <c r="K128" t="inlineStr">
        <is>
          <t>Coating_Standard</t>
        </is>
      </c>
      <c r="L128" s="273" t="inlineStr">
        <is>
          <t>96698923</t>
        </is>
      </c>
      <c r="M128" t="inlineStr">
        <is>
          <t>B100191</t>
        </is>
      </c>
      <c r="N128" s="273" t="inlineStr">
        <is>
          <t>LT034</t>
        </is>
      </c>
      <c r="O128" s="124" t="n"/>
    </row>
    <row r="129" hidden="1" s="109">
      <c r="B129" s="250">
        <f>IF(AND(I129 = "C35",K129="Coating_Standard"),"Y","N")</f>
        <v/>
      </c>
      <c r="C129" t="inlineStr">
        <is>
          <t>ConTab_BOM_KP_Case_0123</t>
        </is>
      </c>
      <c r="D129">
        <f>IF(B129="Y",C129,"")</f>
        <v/>
      </c>
      <c r="E129" t="inlineStr">
        <is>
          <t>:6020-3_4-KP:6020-3_4-KPV:</t>
        </is>
      </c>
      <c r="F129" t="inlineStr">
        <is>
          <t>250# ANSI Flange</t>
        </is>
      </c>
      <c r="G129" t="inlineStr">
        <is>
          <t>CaseMatl_Special</t>
        </is>
      </c>
      <c r="H129" t="inlineStr">
        <is>
          <t>Special/Other</t>
        </is>
      </c>
      <c r="I129" t="inlineStr">
        <is>
          <t>X</t>
        </is>
      </c>
      <c r="J129" s="250" t="n">
        <v>250</v>
      </c>
      <c r="K129" t="inlineStr">
        <is>
          <t>Coating_Standard</t>
        </is>
      </c>
      <c r="L129" s="273" t="inlineStr">
        <is>
          <t>RTF</t>
        </is>
      </c>
      <c r="M129" t="inlineStr">
        <is>
          <t>B100193</t>
        </is>
      </c>
      <c r="N129" s="273" t="inlineStr">
        <is>
          <t>LT034</t>
        </is>
      </c>
      <c r="O129" s="124" t="n"/>
    </row>
    <row r="130" hidden="1" s="109">
      <c r="B130" s="250">
        <f>IF(AND(I130 = "C35",K130="Coating_Standard"),"Y","N")</f>
        <v/>
      </c>
      <c r="C130" t="inlineStr">
        <is>
          <t>ConTab_BOM_KP_Case_0124</t>
        </is>
      </c>
      <c r="D130">
        <f>IF(B130="Y",C130,"")</f>
        <v/>
      </c>
      <c r="E130" t="inlineStr">
        <is>
          <t>:6020-3_4-KP:6020-3_4-KPV:</t>
        </is>
      </c>
      <c r="F130" t="inlineStr">
        <is>
          <t>Special/Other</t>
        </is>
      </c>
      <c r="G130" t="inlineStr">
        <is>
          <t>CaseMatl_Cast_Iron_ASTM-A48_CL35</t>
        </is>
      </c>
      <c r="H130" t="inlineStr">
        <is>
          <t>Cast Iron, ASTM-A48, CL 35</t>
        </is>
      </c>
      <c r="I130" t="inlineStr">
        <is>
          <t>C35</t>
        </is>
      </c>
      <c r="J130" s="250" t="n">
        <v>175</v>
      </c>
      <c r="K130" t="inlineStr">
        <is>
          <t>Coating_Standard</t>
        </is>
      </c>
      <c r="L130" s="273" t="inlineStr">
        <is>
          <t>RTF</t>
        </is>
      </c>
      <c r="M130" t="inlineStr">
        <is>
          <t>B100194</t>
        </is>
      </c>
      <c r="N130" s="273" t="inlineStr">
        <is>
          <t>LT027</t>
        </is>
      </c>
    </row>
    <row r="131" hidden="1" s="109">
      <c r="B131" s="250">
        <f>IF(AND(I131 = "C35",K131="Coating_Standard"),"Y","N")</f>
        <v/>
      </c>
      <c r="C131" t="inlineStr">
        <is>
          <t>ConTab_BOM_KP_Case_0125</t>
        </is>
      </c>
      <c r="D131">
        <f>IF(B131="Y",C131,"")</f>
        <v/>
      </c>
      <c r="E131" t="inlineStr">
        <is>
          <t>:6020-3_4-KP:6020-3_4-KPV:</t>
        </is>
      </c>
      <c r="F131" t="inlineStr">
        <is>
          <t>Special/Other</t>
        </is>
      </c>
      <c r="G131" t="inlineStr">
        <is>
          <t>CaseMatl_Ductile_Iron_ASTM-A536-65</t>
        </is>
      </c>
      <c r="H131" t="inlineStr">
        <is>
          <t>Ductile Iron, ASTM-A536-65</t>
        </is>
      </c>
      <c r="I131" t="inlineStr">
        <is>
          <t>J</t>
        </is>
      </c>
      <c r="J131" s="250" t="n">
        <v>175</v>
      </c>
      <c r="K131" t="inlineStr">
        <is>
          <t>Coating_Standard</t>
        </is>
      </c>
      <c r="L131" s="273" t="inlineStr">
        <is>
          <t>RTF</t>
        </is>
      </c>
      <c r="M131" t="inlineStr">
        <is>
          <t>B100195</t>
        </is>
      </c>
      <c r="N131" s="273" t="inlineStr">
        <is>
          <t>LT034</t>
        </is>
      </c>
    </row>
    <row r="132" hidden="1" s="109">
      <c r="B132" s="250">
        <f>IF(AND(I132 = "C35",K132="Coating_Standard"),"Y","N")</f>
        <v/>
      </c>
      <c r="C132" t="inlineStr">
        <is>
          <t>ConTab_BOM_KP_Case_0126</t>
        </is>
      </c>
      <c r="D132">
        <f>IF(B132="Y",C132,"")</f>
        <v/>
      </c>
      <c r="E132" t="inlineStr">
        <is>
          <t>:6020-3_4-KP:6020-3_4-KPV:</t>
        </is>
      </c>
      <c r="F132" t="inlineStr">
        <is>
          <t>Special/Other</t>
        </is>
      </c>
      <c r="G132" t="inlineStr">
        <is>
          <t>CaseMatl_Special</t>
        </is>
      </c>
      <c r="H132" t="inlineStr">
        <is>
          <t>Special/Other</t>
        </is>
      </c>
      <c r="I132" t="inlineStr">
        <is>
          <t>X</t>
        </is>
      </c>
      <c r="J132" s="250" t="n">
        <v>175</v>
      </c>
      <c r="K132" t="inlineStr">
        <is>
          <t>Coating_Standard</t>
        </is>
      </c>
      <c r="L132" s="273" t="inlineStr">
        <is>
          <t>RTF</t>
        </is>
      </c>
      <c r="M132" t="inlineStr">
        <is>
          <t>B100197</t>
        </is>
      </c>
      <c r="N132" s="273" t="inlineStr">
        <is>
          <t>LT029</t>
        </is>
      </c>
      <c r="O132" s="124" t="n"/>
    </row>
    <row r="133" hidden="1" s="109">
      <c r="B133" s="250">
        <f>IF(AND(I133 = "C35",K133="Coating_Standard"),"Y","N")</f>
        <v/>
      </c>
      <c r="C133" t="inlineStr">
        <is>
          <t>ConTab_BOM_KP_Case_0127</t>
        </is>
      </c>
      <c r="D133">
        <f>IF(B133="Y",C133,"")</f>
        <v/>
      </c>
      <c r="E133" t="inlineStr">
        <is>
          <t>:8012-5_6-KP:8012-5_6-KPV:8012-5_6-KPVS:</t>
        </is>
      </c>
      <c r="F133" t="inlineStr">
        <is>
          <t>125# ANSI Flange</t>
        </is>
      </c>
      <c r="G133" t="inlineStr">
        <is>
          <t>CaseMatl_Cast_Iron_ASTM-A48_CL35</t>
        </is>
      </c>
      <c r="H133" t="inlineStr">
        <is>
          <t>Cast Iron, ASTM-A48, CL 35</t>
        </is>
      </c>
      <c r="I133" t="inlineStr">
        <is>
          <t>C35</t>
        </is>
      </c>
      <c r="J133" s="250" t="n">
        <v>175</v>
      </c>
      <c r="K133" t="inlineStr">
        <is>
          <t>Coating_Standard</t>
        </is>
      </c>
      <c r="L133" s="273" t="inlineStr">
        <is>
          <t>96698924</t>
        </is>
      </c>
      <c r="M133" t="inlineStr">
        <is>
          <t>B100198</t>
        </is>
      </c>
      <c r="N133" s="273" t="inlineStr">
        <is>
          <t>LT027</t>
        </is>
      </c>
      <c r="O133" s="124" t="n"/>
    </row>
    <row r="134" hidden="1" s="109">
      <c r="B134" s="250">
        <f>IF(AND(I134 = "C35",K134="Coating_Standard"),"Y","N")</f>
        <v/>
      </c>
      <c r="C134" t="inlineStr">
        <is>
          <t>ConTab_BOM_KP_Case_0128</t>
        </is>
      </c>
      <c r="D134">
        <f>IF(B134="Y",C134,"")</f>
        <v/>
      </c>
      <c r="E134" t="inlineStr">
        <is>
          <t>:8012-5_6-KP:8012-5_6-KPV:8012-5_6-KPVS:</t>
        </is>
      </c>
      <c r="F134" t="inlineStr">
        <is>
          <t>125# ANSI Flange</t>
        </is>
      </c>
      <c r="G134" t="inlineStr">
        <is>
          <t>CaseMatl_Ductile_Iron_ASTM-A536-65</t>
        </is>
      </c>
      <c r="H134" t="inlineStr">
        <is>
          <t>Ductile Iron, ASTM-A536-65</t>
        </is>
      </c>
      <c r="I134" t="inlineStr">
        <is>
          <t>J</t>
        </is>
      </c>
      <c r="J134" s="250" t="n">
        <v>175</v>
      </c>
      <c r="K134" t="inlineStr">
        <is>
          <t>Coating_Standard</t>
        </is>
      </c>
      <c r="L134" s="273" t="inlineStr">
        <is>
          <t>RTF</t>
        </is>
      </c>
      <c r="M134" t="inlineStr">
        <is>
          <t>B100199</t>
        </is>
      </c>
      <c r="N134" s="273" t="inlineStr">
        <is>
          <t>LT034</t>
        </is>
      </c>
      <c r="O134" s="124" t="n"/>
    </row>
    <row r="135" hidden="1" s="109">
      <c r="B135" s="250">
        <f>IF(AND(I135 = "C35",K135="Coating_Standard"),"Y","N")</f>
        <v/>
      </c>
      <c r="C135" t="inlineStr">
        <is>
          <t>ConTab_BOM_KP_Case_0129</t>
        </is>
      </c>
      <c r="D135">
        <f>IF(B135="Y",C135,"")</f>
        <v/>
      </c>
      <c r="E135" t="inlineStr">
        <is>
          <t>:8012-5_6-KP:8012-5_6-KPV:8012-5_6-KPVS:</t>
        </is>
      </c>
      <c r="F135" t="inlineStr">
        <is>
          <t>125# ANSI Flange</t>
        </is>
      </c>
      <c r="G135" t="inlineStr">
        <is>
          <t>CaseMatl_Special</t>
        </is>
      </c>
      <c r="H135" t="inlineStr">
        <is>
          <t>Special/Other</t>
        </is>
      </c>
      <c r="I135" t="inlineStr">
        <is>
          <t>X</t>
        </is>
      </c>
      <c r="J135" s="250" t="n">
        <v>175</v>
      </c>
      <c r="K135" t="inlineStr">
        <is>
          <t>Coating_Standard</t>
        </is>
      </c>
      <c r="L135" s="273" t="inlineStr">
        <is>
          <t>RTF</t>
        </is>
      </c>
      <c r="M135" t="inlineStr">
        <is>
          <t>B100201</t>
        </is>
      </c>
      <c r="N135" s="273" t="inlineStr">
        <is>
          <t>LT029</t>
        </is>
      </c>
      <c r="O135" s="124" t="n"/>
    </row>
    <row r="136" hidden="1" s="109">
      <c r="B136" s="250">
        <f>IF(AND(I136 = "C35",K136="Coating_Standard"),"Y","N")</f>
        <v/>
      </c>
      <c r="C136" t="inlineStr">
        <is>
          <t>ConTab_BOM_KP_Case_0130</t>
        </is>
      </c>
      <c r="D136">
        <f>IF(B136="Y",C136,"")</f>
        <v/>
      </c>
      <c r="E136" t="inlineStr">
        <is>
          <t>:8012-5_6-KP:8012-5_6-KPV:8012-5_6-KPVS:</t>
        </is>
      </c>
      <c r="F136" t="inlineStr">
        <is>
          <t>250# ANSI Flange</t>
        </is>
      </c>
      <c r="G136" t="inlineStr">
        <is>
          <t>CaseMatl_Cast_Iron_ASTM-A48_CL35</t>
        </is>
      </c>
      <c r="H136" t="inlineStr">
        <is>
          <t>Cast Iron, ASTM-A48, CL 35</t>
        </is>
      </c>
      <c r="I136" t="inlineStr">
        <is>
          <t>C35</t>
        </is>
      </c>
      <c r="J136" s="250" t="n">
        <v>250</v>
      </c>
      <c r="K136" t="inlineStr">
        <is>
          <t>Coating_Standard</t>
        </is>
      </c>
      <c r="L136" s="273" t="inlineStr">
        <is>
          <t>96698925</t>
        </is>
      </c>
      <c r="M136" t="inlineStr">
        <is>
          <t>B100202</t>
        </is>
      </c>
      <c r="N136" s="273" t="inlineStr">
        <is>
          <t>LT034</t>
        </is>
      </c>
    </row>
    <row r="137" hidden="1" s="109">
      <c r="B137" s="250">
        <f>IF(AND(I137 = "C35",K137="Coating_Standard"),"Y","N")</f>
        <v/>
      </c>
      <c r="C137" t="inlineStr">
        <is>
          <t>ConTab_BOM_KP_Case_0131</t>
        </is>
      </c>
      <c r="D137">
        <f>IF(B137="Y",C137,"")</f>
        <v/>
      </c>
      <c r="E137" t="inlineStr">
        <is>
          <t>:8012-5_6-KP:8012-5_6-KPV:8012-5_6-KPVS:</t>
        </is>
      </c>
      <c r="F137" t="inlineStr">
        <is>
          <t>250# ANSI Flange</t>
        </is>
      </c>
      <c r="G137" t="inlineStr">
        <is>
          <t>CaseMatl_Ductile_Iron_ASTM-A536-65</t>
        </is>
      </c>
      <c r="H137" t="inlineStr">
        <is>
          <t>Ductile Iron, ASTM-A536-65</t>
        </is>
      </c>
      <c r="I137" t="inlineStr">
        <is>
          <t>J</t>
        </is>
      </c>
      <c r="J137" s="250" t="n">
        <v>300</v>
      </c>
      <c r="K137" t="inlineStr">
        <is>
          <t>Coating_Standard</t>
        </is>
      </c>
      <c r="L137" s="273" t="inlineStr">
        <is>
          <t>96698926</t>
        </is>
      </c>
      <c r="M137" t="inlineStr">
        <is>
          <t>B100203</t>
        </is>
      </c>
      <c r="N137" s="273" t="inlineStr">
        <is>
          <t>LT034</t>
        </is>
      </c>
    </row>
    <row r="138" hidden="1" s="109">
      <c r="B138" s="250">
        <f>IF(AND(I138 = "C35",K138="Coating_Standard"),"Y","N")</f>
        <v/>
      </c>
      <c r="C138" t="inlineStr">
        <is>
          <t>ConTab_BOM_KP_Case_0132</t>
        </is>
      </c>
      <c r="D138">
        <f>IF(B138="Y",C138,"")</f>
        <v/>
      </c>
      <c r="E138" t="inlineStr">
        <is>
          <t>:8012-5_6-KP:8012-5_6-KPV:8012-5_6-KPVS:</t>
        </is>
      </c>
      <c r="F138" t="inlineStr">
        <is>
          <t>250# ANSI Flange</t>
        </is>
      </c>
      <c r="G138" t="inlineStr">
        <is>
          <t>CaseMatl_Special</t>
        </is>
      </c>
      <c r="H138" t="inlineStr">
        <is>
          <t>Special/Other</t>
        </is>
      </c>
      <c r="I138" t="inlineStr">
        <is>
          <t>X</t>
        </is>
      </c>
      <c r="J138" s="250" t="n">
        <v>250</v>
      </c>
      <c r="K138" t="inlineStr">
        <is>
          <t>Coating_Standard</t>
        </is>
      </c>
      <c r="L138" s="273" t="inlineStr">
        <is>
          <t>RTF</t>
        </is>
      </c>
      <c r="M138" t="inlineStr">
        <is>
          <t>B100205</t>
        </is>
      </c>
      <c r="N138" s="273" t="inlineStr">
        <is>
          <t>LT034</t>
        </is>
      </c>
    </row>
    <row r="139" hidden="1" s="109">
      <c r="B139" s="250">
        <f>IF(AND(I139 = "C35",K139="Coating_Standard"),"Y","N")</f>
        <v/>
      </c>
      <c r="C139" t="inlineStr">
        <is>
          <t>ConTab_BOM_KP_Case_0133</t>
        </is>
      </c>
      <c r="D139">
        <f>IF(B139="Y",C139,"")</f>
        <v/>
      </c>
      <c r="E139" t="inlineStr">
        <is>
          <t>:8012-5_6-KP:8012-5_6-KPV:8012-5_6-KPVS:</t>
        </is>
      </c>
      <c r="F139" t="inlineStr">
        <is>
          <t>Special/Other</t>
        </is>
      </c>
      <c r="G139" t="inlineStr">
        <is>
          <t>CaseMatl_Cast_Iron_ASTM-A48_CL35</t>
        </is>
      </c>
      <c r="H139" t="inlineStr">
        <is>
          <t>Cast Iron, ASTM-A48, CL 35</t>
        </is>
      </c>
      <c r="I139" t="inlineStr">
        <is>
          <t>C35</t>
        </is>
      </c>
      <c r="J139" s="250" t="n">
        <v>175</v>
      </c>
      <c r="K139" t="inlineStr">
        <is>
          <t>Coating_Standard</t>
        </is>
      </c>
      <c r="L139" s="273" t="inlineStr">
        <is>
          <t>RTF</t>
        </is>
      </c>
      <c r="M139" t="inlineStr">
        <is>
          <t>B100206</t>
        </is>
      </c>
      <c r="N139" s="273" t="inlineStr">
        <is>
          <t>LT027</t>
        </is>
      </c>
      <c r="O139" s="124" t="n"/>
    </row>
    <row r="140" hidden="1" s="109">
      <c r="B140" s="250">
        <f>IF(AND(I140 = "C35",K140="Coating_Standard"),"Y","N")</f>
        <v/>
      </c>
      <c r="C140" t="inlineStr">
        <is>
          <t>ConTab_BOM_KP_Case_0134</t>
        </is>
      </c>
      <c r="D140">
        <f>IF(B140="Y",C140,"")</f>
        <v/>
      </c>
      <c r="E140" t="inlineStr">
        <is>
          <t>:8012-5_6-KP:8012-5_6-KPV:8012-5_6-KPVS:</t>
        </is>
      </c>
      <c r="F140" t="inlineStr">
        <is>
          <t>Special/Other</t>
        </is>
      </c>
      <c r="G140" t="inlineStr">
        <is>
          <t>CaseMatl_Ductile_Iron_ASTM-A536-65</t>
        </is>
      </c>
      <c r="H140" t="inlineStr">
        <is>
          <t>Ductile Iron, ASTM-A536-65</t>
        </is>
      </c>
      <c r="I140" t="inlineStr">
        <is>
          <t>J</t>
        </is>
      </c>
      <c r="J140" s="250" t="n">
        <v>175</v>
      </c>
      <c r="K140" t="inlineStr">
        <is>
          <t>Coating_Standard</t>
        </is>
      </c>
      <c r="L140" s="273" t="inlineStr">
        <is>
          <t>RTF</t>
        </is>
      </c>
      <c r="M140" t="inlineStr">
        <is>
          <t>B100207</t>
        </is>
      </c>
      <c r="N140" s="273" t="inlineStr">
        <is>
          <t>LT034</t>
        </is>
      </c>
      <c r="O140" s="124" t="n"/>
    </row>
    <row r="141" hidden="1" s="109">
      <c r="B141" s="250">
        <f>IF(AND(I141 = "C35",K141="Coating_Standard"),"Y","N")</f>
        <v/>
      </c>
      <c r="C141" t="inlineStr">
        <is>
          <t>ConTab_BOM_KP_Case_0135</t>
        </is>
      </c>
      <c r="D141">
        <f>IF(B141="Y",C141,"")</f>
        <v/>
      </c>
      <c r="E141" t="inlineStr">
        <is>
          <t>:8012-5_6-KP:8012-5_6-KPV:8012-5_6-KPVS:</t>
        </is>
      </c>
      <c r="F141" t="inlineStr">
        <is>
          <t>Special/Other</t>
        </is>
      </c>
      <c r="G141" t="inlineStr">
        <is>
          <t>CaseMatl_Special</t>
        </is>
      </c>
      <c r="H141" t="inlineStr">
        <is>
          <t>Special/Other</t>
        </is>
      </c>
      <c r="I141" t="inlineStr">
        <is>
          <t>X</t>
        </is>
      </c>
      <c r="J141" s="250" t="n">
        <v>175</v>
      </c>
      <c r="K141" t="inlineStr">
        <is>
          <t>Coating_Standard</t>
        </is>
      </c>
      <c r="L141" s="273" t="inlineStr">
        <is>
          <t>RTF</t>
        </is>
      </c>
      <c r="M141" t="inlineStr">
        <is>
          <t>B100209</t>
        </is>
      </c>
      <c r="N141" s="273" t="inlineStr">
        <is>
          <t>LT029</t>
        </is>
      </c>
      <c r="O141" s="124" t="n"/>
    </row>
    <row r="142" hidden="1" s="109">
      <c r="B142" s="250">
        <f>IF(AND(I142 = "C35",K142="Coating_Standard"),"Y","N")</f>
        <v/>
      </c>
      <c r="C142" t="inlineStr">
        <is>
          <t>ConTab_BOM_KP_Case_0136</t>
        </is>
      </c>
      <c r="D142">
        <f>IF(B142="Y",C142,"")</f>
        <v/>
      </c>
      <c r="E142" s="233" t="inlineStr">
        <is>
          <t>:8015-3_4-KP:8015-3_4-KPV:8015-3_4-KPVS:</t>
        </is>
      </c>
      <c r="F142" t="inlineStr">
        <is>
          <t>125# ANSI Flange</t>
        </is>
      </c>
      <c r="G142" t="inlineStr">
        <is>
          <t>CaseMatl_Cast_Iron_ASTM-A48_CL35</t>
        </is>
      </c>
      <c r="H142" t="inlineStr">
        <is>
          <t>Cast Iron, ASTM-A48, CL 35</t>
        </is>
      </c>
      <c r="I142" t="inlineStr">
        <is>
          <t>C35</t>
        </is>
      </c>
      <c r="J142" s="250" t="n">
        <v>175</v>
      </c>
      <c r="K142" t="inlineStr">
        <is>
          <t>Coating_Standard</t>
        </is>
      </c>
      <c r="L142" s="273" t="inlineStr">
        <is>
          <t>96698927</t>
        </is>
      </c>
      <c r="M142" t="inlineStr">
        <is>
          <t>B100210</t>
        </is>
      </c>
      <c r="N142" s="273" t="inlineStr">
        <is>
          <t>LT027</t>
        </is>
      </c>
      <c r="O142" s="124" t="n"/>
    </row>
    <row r="143" hidden="1" s="109">
      <c r="B143" s="250">
        <f>IF(AND(I143 = "C35",K143="Coating_Standard"),"Y","N")</f>
        <v/>
      </c>
      <c r="C143" t="inlineStr">
        <is>
          <t>ConTab_BOM_KP_Case_0137</t>
        </is>
      </c>
      <c r="D143">
        <f>IF(B143="Y",C143,"")</f>
        <v/>
      </c>
      <c r="E143" s="233" t="inlineStr">
        <is>
          <t>:8015-3_4-KP:8015-3_4-KPV:8015-3_4-KPVS:</t>
        </is>
      </c>
      <c r="F143" t="inlineStr">
        <is>
          <t>125# ANSI Flange</t>
        </is>
      </c>
      <c r="G143" t="inlineStr">
        <is>
          <t>CaseMatl_Ductile_Iron_ASTM-A536-65</t>
        </is>
      </c>
      <c r="H143" t="inlineStr">
        <is>
          <t>Ductile Iron, ASTM-A536-65</t>
        </is>
      </c>
      <c r="I143" t="inlineStr">
        <is>
          <t>J</t>
        </is>
      </c>
      <c r="J143" s="250" t="n">
        <v>175</v>
      </c>
      <c r="K143" t="inlineStr">
        <is>
          <t>Coating_Standard</t>
        </is>
      </c>
      <c r="L143" s="273" t="inlineStr">
        <is>
          <t>RTF</t>
        </is>
      </c>
      <c r="M143" t="inlineStr">
        <is>
          <t>B100211</t>
        </is>
      </c>
      <c r="N143" s="273" t="inlineStr">
        <is>
          <t>LT034</t>
        </is>
      </c>
      <c r="O143" s="124" t="n"/>
    </row>
    <row r="144" hidden="1" s="109">
      <c r="B144" s="250">
        <f>IF(AND(I144 = "C35",K144="Coating_Standard"),"Y","N")</f>
        <v/>
      </c>
      <c r="C144" t="inlineStr">
        <is>
          <t>ConTab_BOM_KP_Case_0138</t>
        </is>
      </c>
      <c r="D144">
        <f>IF(B144="Y",C144,"")</f>
        <v/>
      </c>
      <c r="E144" s="233" t="inlineStr">
        <is>
          <t>:8015-3_4-KP:8015-3_4-KPV:8015-3_4-KPVS:</t>
        </is>
      </c>
      <c r="F144" t="inlineStr">
        <is>
          <t>125# ANSI Flange</t>
        </is>
      </c>
      <c r="G144" t="inlineStr">
        <is>
          <t>CaseMatl_Special</t>
        </is>
      </c>
      <c r="H144" t="inlineStr">
        <is>
          <t>Special/Other</t>
        </is>
      </c>
      <c r="I144" t="inlineStr">
        <is>
          <t>X</t>
        </is>
      </c>
      <c r="J144" s="250" t="n">
        <v>175</v>
      </c>
      <c r="K144" t="inlineStr">
        <is>
          <t>Coating_Standard</t>
        </is>
      </c>
      <c r="L144" s="273" t="inlineStr">
        <is>
          <t>RTF</t>
        </is>
      </c>
      <c r="M144" t="inlineStr">
        <is>
          <t>B100213</t>
        </is>
      </c>
      <c r="N144" s="273" t="inlineStr">
        <is>
          <t>LT029</t>
        </is>
      </c>
      <c r="O144" s="124" t="n"/>
    </row>
    <row r="145" hidden="1" s="109">
      <c r="B145" s="250">
        <f>IF(AND(I145 = "C35",K145="Coating_Standard"),"Y","N")</f>
        <v/>
      </c>
      <c r="C145" t="inlineStr">
        <is>
          <t>ConTab_BOM_KP_Case_0139</t>
        </is>
      </c>
      <c r="D145">
        <f>IF(B145="Y",C145,"")</f>
        <v/>
      </c>
      <c r="E145" s="233" t="inlineStr">
        <is>
          <t>:8015-3_4-KP:8015-3_4-KPV:8015-3_4-KPVS:</t>
        </is>
      </c>
      <c r="F145" t="inlineStr">
        <is>
          <t>250# ANSI Flange</t>
        </is>
      </c>
      <c r="G145" t="inlineStr">
        <is>
          <t>CaseMatl_Cast_Iron_ASTM-A48_CL35</t>
        </is>
      </c>
      <c r="H145" t="inlineStr">
        <is>
          <t>Cast Iron, ASTM-A48, CL 35</t>
        </is>
      </c>
      <c r="I145" t="inlineStr">
        <is>
          <t>C35</t>
        </is>
      </c>
      <c r="J145" s="250" t="n">
        <v>250</v>
      </c>
      <c r="K145" t="inlineStr">
        <is>
          <t>Coating_Standard</t>
        </is>
      </c>
      <c r="L145" s="273" t="inlineStr">
        <is>
          <t>96698928</t>
        </is>
      </c>
      <c r="M145" t="inlineStr">
        <is>
          <t>B100214</t>
        </is>
      </c>
      <c r="N145" s="273" t="inlineStr">
        <is>
          <t>LT034</t>
        </is>
      </c>
      <c r="O145" s="124" t="n"/>
    </row>
    <row r="146" hidden="1" s="109">
      <c r="B146" s="250">
        <f>IF(AND(I146 = "C35",K146="Coating_Standard"),"Y","N")</f>
        <v/>
      </c>
      <c r="C146" t="inlineStr">
        <is>
          <t>ConTab_BOM_KP_Case_0140</t>
        </is>
      </c>
      <c r="D146">
        <f>IF(B146="Y",C146,"")</f>
        <v/>
      </c>
      <c r="E146" s="233" t="inlineStr">
        <is>
          <t>:8015-3_4-KP:8015-3_4-KPV:8015-3_4-KPVS:</t>
        </is>
      </c>
      <c r="F146" t="inlineStr">
        <is>
          <t>250# ANSI Flange</t>
        </is>
      </c>
      <c r="G146" t="inlineStr">
        <is>
          <t>CaseMatl_Ductile_Iron_ASTM-A536-65</t>
        </is>
      </c>
      <c r="H146" t="inlineStr">
        <is>
          <t>Ductile Iron, ASTM-A536-65</t>
        </is>
      </c>
      <c r="I146" t="inlineStr">
        <is>
          <t>J</t>
        </is>
      </c>
      <c r="J146" s="250" t="n">
        <v>300</v>
      </c>
      <c r="K146" t="inlineStr">
        <is>
          <t>Coating_Standard</t>
        </is>
      </c>
      <c r="L146" s="273" t="inlineStr">
        <is>
          <t>96698929</t>
        </is>
      </c>
      <c r="M146" t="inlineStr">
        <is>
          <t>B100215</t>
        </is>
      </c>
      <c r="N146" s="273" t="inlineStr">
        <is>
          <t>LT034</t>
        </is>
      </c>
      <c r="O146" s="124" t="n"/>
    </row>
    <row r="147" hidden="1" s="109">
      <c r="B147" s="250">
        <f>IF(AND(I147 = "C35",K147="Coating_Standard"),"Y","N")</f>
        <v/>
      </c>
      <c r="C147" t="inlineStr">
        <is>
          <t>ConTab_BOM_KP_Case_0141</t>
        </is>
      </c>
      <c r="D147">
        <f>IF(B147="Y",C147,"")</f>
        <v/>
      </c>
      <c r="E147" s="233" t="inlineStr">
        <is>
          <t>:8015-3_4-KP:8015-3_4-KPV:8015-3_4-KPVS:</t>
        </is>
      </c>
      <c r="F147" t="inlineStr">
        <is>
          <t>250# ANSI Flange</t>
        </is>
      </c>
      <c r="G147" t="inlineStr">
        <is>
          <t>CaseMatl_Special</t>
        </is>
      </c>
      <c r="H147" t="inlineStr">
        <is>
          <t>Special/Other</t>
        </is>
      </c>
      <c r="I147" t="inlineStr">
        <is>
          <t>X</t>
        </is>
      </c>
      <c r="J147" s="250" t="n">
        <v>250</v>
      </c>
      <c r="K147" t="inlineStr">
        <is>
          <t>Coating_Standard</t>
        </is>
      </c>
      <c r="L147" s="273" t="inlineStr">
        <is>
          <t>RTF</t>
        </is>
      </c>
      <c r="M147" t="inlineStr">
        <is>
          <t>B100217</t>
        </is>
      </c>
      <c r="N147" s="273" t="inlineStr">
        <is>
          <t>LT034</t>
        </is>
      </c>
      <c r="O147" s="124" t="n"/>
    </row>
    <row r="148" hidden="1" s="109">
      <c r="B148" s="250">
        <f>IF(AND(I148 = "C35",K148="Coating_Standard"),"Y","N")</f>
        <v/>
      </c>
      <c r="C148" t="inlineStr">
        <is>
          <t>ConTab_BOM_KP_Case_0142</t>
        </is>
      </c>
      <c r="D148">
        <f>IF(B148="Y",C148,"")</f>
        <v/>
      </c>
      <c r="E148" s="233" t="inlineStr">
        <is>
          <t>:8015-3_4-KP:8015-3_4-KPV:8015-3_4-KPVS:</t>
        </is>
      </c>
      <c r="F148" t="inlineStr">
        <is>
          <t>Special/Other</t>
        </is>
      </c>
      <c r="G148" t="inlineStr">
        <is>
          <t>CaseMatl_Cast_Iron_ASTM-A48_CL35</t>
        </is>
      </c>
      <c r="H148" t="inlineStr">
        <is>
          <t>Cast Iron, ASTM-A48, CL 35</t>
        </is>
      </c>
      <c r="I148" t="inlineStr">
        <is>
          <t>C35</t>
        </is>
      </c>
      <c r="J148" s="250" t="n">
        <v>175</v>
      </c>
      <c r="K148" t="inlineStr">
        <is>
          <t>Coating_Standard</t>
        </is>
      </c>
      <c r="L148" s="273" t="inlineStr">
        <is>
          <t>RTF</t>
        </is>
      </c>
      <c r="M148" t="inlineStr">
        <is>
          <t>B100218</t>
        </is>
      </c>
      <c r="N148" s="273" t="inlineStr">
        <is>
          <t>LT027</t>
        </is>
      </c>
      <c r="O148" s="124" t="n"/>
    </row>
    <row r="149" hidden="1" s="109">
      <c r="B149" s="250">
        <f>IF(AND(I149 = "C35",K149="Coating_Standard"),"Y","N")</f>
        <v/>
      </c>
      <c r="C149" t="inlineStr">
        <is>
          <t>ConTab_BOM_KP_Case_0143</t>
        </is>
      </c>
      <c r="D149">
        <f>IF(B149="Y",C149,"")</f>
        <v/>
      </c>
      <c r="E149" s="233" t="inlineStr">
        <is>
          <t>:8015-3_4-KP:8015-3_4-KPV:8015-3_4-KPVS:</t>
        </is>
      </c>
      <c r="F149" t="inlineStr">
        <is>
          <t>Special/Other</t>
        </is>
      </c>
      <c r="G149" t="inlineStr">
        <is>
          <t>CaseMatl_Ductile_Iron_ASTM-A536-65</t>
        </is>
      </c>
      <c r="H149" t="inlineStr">
        <is>
          <t>Ductile Iron, ASTM-A536-65</t>
        </is>
      </c>
      <c r="I149" t="inlineStr">
        <is>
          <t>J</t>
        </is>
      </c>
      <c r="J149" s="250" t="n">
        <v>175</v>
      </c>
      <c r="K149" t="inlineStr">
        <is>
          <t>Coating_Standard</t>
        </is>
      </c>
      <c r="L149" s="273" t="inlineStr">
        <is>
          <t>RTF</t>
        </is>
      </c>
      <c r="M149" t="inlineStr">
        <is>
          <t>B100219</t>
        </is>
      </c>
      <c r="N149" s="273" t="inlineStr">
        <is>
          <t>LT034</t>
        </is>
      </c>
      <c r="O149" s="124" t="n"/>
    </row>
    <row r="150" hidden="1" s="109">
      <c r="B150" s="250">
        <f>IF(AND(I150 = "C35",K150="Coating_Standard"),"Y","N")</f>
        <v/>
      </c>
      <c r="C150" t="inlineStr">
        <is>
          <t>ConTab_BOM_KP_Case_0144</t>
        </is>
      </c>
      <c r="D150">
        <f>IF(B150="Y",C150,"")</f>
        <v/>
      </c>
      <c r="E150" s="233" t="inlineStr">
        <is>
          <t>:8015-3_4-KP:8015-3_4-KPV:8015-3_4-KPVS:</t>
        </is>
      </c>
      <c r="F150" t="inlineStr">
        <is>
          <t>Special/Other</t>
        </is>
      </c>
      <c r="G150" t="inlineStr">
        <is>
          <t>CaseMatl_Special</t>
        </is>
      </c>
      <c r="H150" t="inlineStr">
        <is>
          <t>Special/Other</t>
        </is>
      </c>
      <c r="I150" t="inlineStr">
        <is>
          <t>X</t>
        </is>
      </c>
      <c r="J150" s="250" t="n">
        <v>175</v>
      </c>
      <c r="K150" t="inlineStr">
        <is>
          <t>Coating_Standard</t>
        </is>
      </c>
      <c r="L150" s="273" t="inlineStr">
        <is>
          <t>RTF</t>
        </is>
      </c>
      <c r="M150" t="inlineStr">
        <is>
          <t>B100221</t>
        </is>
      </c>
      <c r="N150" s="273" t="inlineStr">
        <is>
          <t>LT029</t>
        </is>
      </c>
      <c r="O150" s="124" t="n"/>
    </row>
    <row r="151" hidden="1" s="109">
      <c r="B151" s="250">
        <f>IF(AND(I151 = "C35",K151="Coating_Standard"),"Y","N")</f>
        <v/>
      </c>
      <c r="C151" t="inlineStr">
        <is>
          <t>ConTab_BOM_KP_Case_0145</t>
        </is>
      </c>
      <c r="D151">
        <f>IF(B151="Y",C151,"")</f>
        <v/>
      </c>
      <c r="E151" t="inlineStr">
        <is>
          <t>:8020-5_6-KP::8020-5_6-KPV::8020-5_6-KPVS:</t>
        </is>
      </c>
      <c r="F151" t="inlineStr">
        <is>
          <t>125# ANSI Flange</t>
        </is>
      </c>
      <c r="G151" t="inlineStr">
        <is>
          <t>CaseMatl_Cast_Iron_ASTM-A48_CL35</t>
        </is>
      </c>
      <c r="H151" t="inlineStr">
        <is>
          <t>Cast Iron, ASTM-A48, CL 35</t>
        </is>
      </c>
      <c r="I151" t="inlineStr">
        <is>
          <t>C35</t>
        </is>
      </c>
      <c r="J151" s="250" t="n">
        <v>175</v>
      </c>
      <c r="K151" t="inlineStr">
        <is>
          <t>Coating_Standard</t>
        </is>
      </c>
      <c r="L151" s="273" t="inlineStr">
        <is>
          <t>96698930</t>
        </is>
      </c>
      <c r="M151" t="inlineStr">
        <is>
          <t>B100222</t>
        </is>
      </c>
      <c r="N151" s="273" t="inlineStr">
        <is>
          <t>LT027</t>
        </is>
      </c>
      <c r="O151" s="124" t="n"/>
    </row>
    <row r="152" hidden="1" s="109">
      <c r="B152" s="250">
        <f>IF(AND(I152 = "C35",K152="Coating_Standard"),"Y","N")</f>
        <v/>
      </c>
      <c r="C152" t="inlineStr">
        <is>
          <t>ConTab_BOM_KP_Case_0146</t>
        </is>
      </c>
      <c r="D152">
        <f>IF(B152="Y",C152,"")</f>
        <v/>
      </c>
      <c r="E152" t="inlineStr">
        <is>
          <t>:8020-5_6-KP::8020-5_6-KPV::8020-5_6-KPVS:</t>
        </is>
      </c>
      <c r="F152" t="inlineStr">
        <is>
          <t>125# ANSI Flange</t>
        </is>
      </c>
      <c r="G152" t="inlineStr">
        <is>
          <t>CaseMatl_Ductile_Iron_ASTM-A536-65</t>
        </is>
      </c>
      <c r="H152" t="inlineStr">
        <is>
          <t>Ductile Iron, ASTM-A536-65</t>
        </is>
      </c>
      <c r="I152" t="inlineStr">
        <is>
          <t>J</t>
        </is>
      </c>
      <c r="J152" s="250" t="n">
        <v>175</v>
      </c>
      <c r="K152" t="inlineStr">
        <is>
          <t>Coating_Standard</t>
        </is>
      </c>
      <c r="L152" s="273" t="inlineStr">
        <is>
          <t>RTF</t>
        </is>
      </c>
      <c r="M152" t="inlineStr">
        <is>
          <t>B100223</t>
        </is>
      </c>
      <c r="N152" s="273" t="inlineStr">
        <is>
          <t>LT034</t>
        </is>
      </c>
      <c r="O152" s="124" t="n"/>
    </row>
    <row r="153" hidden="1" s="109">
      <c r="B153" s="250">
        <f>IF(AND(I153 = "C35",K153="Coating_Standard"),"Y","N")</f>
        <v/>
      </c>
      <c r="C153" t="inlineStr">
        <is>
          <t>ConTab_BOM_KP_Case_0147</t>
        </is>
      </c>
      <c r="D153">
        <f>IF(B153="Y",C153,"")</f>
        <v/>
      </c>
      <c r="E153" t="inlineStr">
        <is>
          <t>:8020-5_6-KP::8020-5_6-KPV::8020-5_6-KPVS:</t>
        </is>
      </c>
      <c r="F153" t="inlineStr">
        <is>
          <t>125# ANSI Flange</t>
        </is>
      </c>
      <c r="G153" t="inlineStr">
        <is>
          <t>CaseMatl_Special</t>
        </is>
      </c>
      <c r="H153" t="inlineStr">
        <is>
          <t>Special/Other</t>
        </is>
      </c>
      <c r="I153" t="inlineStr">
        <is>
          <t>X</t>
        </is>
      </c>
      <c r="J153" s="250" t="n">
        <v>175</v>
      </c>
      <c r="K153" t="inlineStr">
        <is>
          <t>Coating_Standard</t>
        </is>
      </c>
      <c r="L153" s="273" t="inlineStr">
        <is>
          <t>RTF</t>
        </is>
      </c>
      <c r="M153" t="inlineStr">
        <is>
          <t>B100225</t>
        </is>
      </c>
      <c r="N153" s="273" t="inlineStr">
        <is>
          <t>LT029</t>
        </is>
      </c>
      <c r="O153" s="124" t="n"/>
    </row>
    <row r="154" hidden="1" s="109">
      <c r="B154" s="250">
        <f>IF(AND(I154 = "C35",K154="Coating_Standard"),"Y","N")</f>
        <v/>
      </c>
      <c r="C154" t="inlineStr">
        <is>
          <t>ConTab_BOM_KP_Case_0148</t>
        </is>
      </c>
      <c r="D154">
        <f>IF(B154="Y",C154,"")</f>
        <v/>
      </c>
      <c r="E154" t="inlineStr">
        <is>
          <t>:8020-5_6-KP::8020-5_6-KPV::8020-5_6-KPVS:</t>
        </is>
      </c>
      <c r="F154" t="inlineStr">
        <is>
          <t>250# ANSI Flange</t>
        </is>
      </c>
      <c r="G154" t="inlineStr">
        <is>
          <t>CaseMatl_Cast_Iron_ASTM-A48_CL35</t>
        </is>
      </c>
      <c r="H154" t="inlineStr">
        <is>
          <t>Cast Iron, ASTM-A48, CL 35</t>
        </is>
      </c>
      <c r="I154" t="inlineStr">
        <is>
          <t>C35</t>
        </is>
      </c>
      <c r="J154" s="250" t="n">
        <v>250</v>
      </c>
      <c r="K154" t="inlineStr">
        <is>
          <t>Coating_Standard</t>
        </is>
      </c>
      <c r="L154" s="273" t="inlineStr">
        <is>
          <t>96698931</t>
        </is>
      </c>
      <c r="M154" t="inlineStr">
        <is>
          <t>B100226</t>
        </is>
      </c>
      <c r="N154" s="273" t="inlineStr">
        <is>
          <t>LT034</t>
        </is>
      </c>
      <c r="O154" s="124" t="n"/>
    </row>
    <row r="155" hidden="1" s="109">
      <c r="B155" s="250">
        <f>IF(AND(I155 = "C35",K155="Coating_Standard"),"Y","N")</f>
        <v/>
      </c>
      <c r="C155" t="inlineStr">
        <is>
          <t>ConTab_BOM_KP_Case_0149</t>
        </is>
      </c>
      <c r="D155">
        <f>IF(B155="Y",C155,"")</f>
        <v/>
      </c>
      <c r="E155" t="inlineStr">
        <is>
          <t>:8020-5_6-KP::8020-5_6-KPV::8020-5_6-KPVS:</t>
        </is>
      </c>
      <c r="F155" t="inlineStr">
        <is>
          <t>250# ANSI Flange</t>
        </is>
      </c>
      <c r="G155" t="inlineStr">
        <is>
          <t>CaseMatl_Ductile_Iron_ASTM-A536-65</t>
        </is>
      </c>
      <c r="H155" t="inlineStr">
        <is>
          <t>Ductile Iron, ASTM-A536-65</t>
        </is>
      </c>
      <c r="I155" t="inlineStr">
        <is>
          <t>J</t>
        </is>
      </c>
      <c r="J155" s="250" t="n">
        <v>300</v>
      </c>
      <c r="K155" t="inlineStr">
        <is>
          <t>Coating_Standard</t>
        </is>
      </c>
      <c r="L155" s="273" t="inlineStr">
        <is>
          <t>96698932</t>
        </is>
      </c>
      <c r="M155" t="inlineStr">
        <is>
          <t>B100227</t>
        </is>
      </c>
      <c r="N155" s="273" t="inlineStr">
        <is>
          <t>LT034</t>
        </is>
      </c>
      <c r="O155" s="124" t="n"/>
    </row>
    <row r="156" hidden="1" s="109">
      <c r="B156" s="250">
        <f>IF(AND(I156 = "C35",K156="Coating_Standard"),"Y","N")</f>
        <v/>
      </c>
      <c r="C156" t="inlineStr">
        <is>
          <t>ConTab_BOM_KP_Case_0150</t>
        </is>
      </c>
      <c r="D156">
        <f>IF(B156="Y",C156,"")</f>
        <v/>
      </c>
      <c r="E156" t="inlineStr">
        <is>
          <t>:8020-5_6-KP::8020-5_6-KPV::8020-5_6-KPVS:</t>
        </is>
      </c>
      <c r="F156" t="inlineStr">
        <is>
          <t>250# ANSI Flange</t>
        </is>
      </c>
      <c r="G156" t="inlineStr">
        <is>
          <t>CaseMatl_Special</t>
        </is>
      </c>
      <c r="H156" t="inlineStr">
        <is>
          <t>Special/Other</t>
        </is>
      </c>
      <c r="I156" t="inlineStr">
        <is>
          <t>X</t>
        </is>
      </c>
      <c r="J156" s="250" t="n">
        <v>250</v>
      </c>
      <c r="K156" t="inlineStr">
        <is>
          <t>Coating_Standard</t>
        </is>
      </c>
      <c r="L156" s="273" t="inlineStr">
        <is>
          <t>RTF</t>
        </is>
      </c>
      <c r="M156" t="inlineStr">
        <is>
          <t>B100229</t>
        </is>
      </c>
      <c r="N156" s="273" t="inlineStr">
        <is>
          <t>LT034</t>
        </is>
      </c>
      <c r="O156" s="124" t="n"/>
    </row>
    <row r="157" hidden="1" s="109">
      <c r="B157" s="250">
        <f>IF(AND(I157 = "C35",K157="Coating_Standard"),"Y","N")</f>
        <v/>
      </c>
      <c r="C157" t="inlineStr">
        <is>
          <t>ConTab_BOM_KP_Case_0151</t>
        </is>
      </c>
      <c r="D157">
        <f>IF(B157="Y",C157,"")</f>
        <v/>
      </c>
      <c r="E157" t="inlineStr">
        <is>
          <t>:8020-5_6-KP::8020-5_6-KPV::8020-5_6-KPVS:</t>
        </is>
      </c>
      <c r="F157" t="inlineStr">
        <is>
          <t>Special/Other</t>
        </is>
      </c>
      <c r="G157" t="inlineStr">
        <is>
          <t>CaseMatl_Cast_Iron_ASTM-A48_CL35</t>
        </is>
      </c>
      <c r="H157" t="inlineStr">
        <is>
          <t>Cast Iron, ASTM-A48, CL 35</t>
        </is>
      </c>
      <c r="I157" t="inlineStr">
        <is>
          <t>C35</t>
        </is>
      </c>
      <c r="J157" s="250" t="n">
        <v>175</v>
      </c>
      <c r="K157" t="inlineStr">
        <is>
          <t>Coating_Standard</t>
        </is>
      </c>
      <c r="L157" s="273" t="inlineStr">
        <is>
          <t>RTF</t>
        </is>
      </c>
      <c r="M157" t="inlineStr">
        <is>
          <t>B100230</t>
        </is>
      </c>
      <c r="N157" s="273" t="inlineStr">
        <is>
          <t>LT027</t>
        </is>
      </c>
    </row>
    <row r="158" hidden="1" s="109">
      <c r="B158" s="250">
        <f>IF(AND(I158 = "C35",K158="Coating_Standard"),"Y","N")</f>
        <v/>
      </c>
      <c r="C158" t="inlineStr">
        <is>
          <t>ConTab_BOM_KP_Case_0152</t>
        </is>
      </c>
      <c r="D158">
        <f>IF(B158="Y",C158,"")</f>
        <v/>
      </c>
      <c r="E158" t="inlineStr">
        <is>
          <t>:8020-5_6-KP::8020-5_6-KPV::8020-5_6-KPVS:</t>
        </is>
      </c>
      <c r="F158" t="inlineStr">
        <is>
          <t>Special/Other</t>
        </is>
      </c>
      <c r="G158" t="inlineStr">
        <is>
          <t>CaseMatl_Ductile_Iron_ASTM-A536-65</t>
        </is>
      </c>
      <c r="H158" t="inlineStr">
        <is>
          <t>Ductile Iron, ASTM-A536-65</t>
        </is>
      </c>
      <c r="I158" t="inlineStr">
        <is>
          <t>J</t>
        </is>
      </c>
      <c r="J158" s="250" t="n">
        <v>175</v>
      </c>
      <c r="K158" t="inlineStr">
        <is>
          <t>Coating_Standard</t>
        </is>
      </c>
      <c r="L158" s="273" t="inlineStr">
        <is>
          <t>RTF</t>
        </is>
      </c>
      <c r="M158" t="inlineStr">
        <is>
          <t>B100231</t>
        </is>
      </c>
      <c r="N158" s="273" t="inlineStr">
        <is>
          <t>LT034</t>
        </is>
      </c>
      <c r="O158" s="124" t="n"/>
    </row>
    <row r="159" hidden="1" s="109">
      <c r="B159" s="250">
        <f>IF(AND(I159 = "C35",K159="Coating_Standard"),"Y","N")</f>
        <v/>
      </c>
      <c r="C159" t="inlineStr">
        <is>
          <t>ConTab_BOM_KP_Case_0153</t>
        </is>
      </c>
      <c r="D159">
        <f>IF(B159="Y",C159,"")</f>
        <v/>
      </c>
      <c r="E159" t="inlineStr">
        <is>
          <t>:8020-5_6-KP::8020-5_6-KPV::8020-5_6-KPVS:</t>
        </is>
      </c>
      <c r="F159" t="inlineStr">
        <is>
          <t>Special/Other</t>
        </is>
      </c>
      <c r="G159" t="inlineStr">
        <is>
          <t>CaseMatl_Special</t>
        </is>
      </c>
      <c r="H159" t="inlineStr">
        <is>
          <t>Special/Other</t>
        </is>
      </c>
      <c r="I159" t="inlineStr">
        <is>
          <t>X</t>
        </is>
      </c>
      <c r="J159" s="250" t="n">
        <v>175</v>
      </c>
      <c r="K159" t="inlineStr">
        <is>
          <t>Coating_Standard</t>
        </is>
      </c>
      <c r="L159" s="273" t="inlineStr">
        <is>
          <t>RTF</t>
        </is>
      </c>
      <c r="M159" t="inlineStr">
        <is>
          <t>B100233</t>
        </is>
      </c>
      <c r="N159" s="273" t="inlineStr">
        <is>
          <t>LT029</t>
        </is>
      </c>
      <c r="O159" s="124" t="n"/>
    </row>
    <row r="160" hidden="1" s="109">
      <c r="B160" s="250">
        <f>IF(AND(I160 = "C35",K160="Coating_Standard"),"Y","N")</f>
        <v/>
      </c>
      <c r="C160" t="inlineStr">
        <is>
          <t>ConTab_BOM_KP_Case_0154</t>
        </is>
      </c>
      <c r="D160">
        <f>IF(B160="Y",C160,"")</f>
        <v/>
      </c>
      <c r="E160" t="inlineStr">
        <is>
          <t>:1012-9_0-KP:1012-9_0-KPV:1012-1_2-KP:1012-1_2-KPV:1012-1_2-KPVS:</t>
        </is>
      </c>
      <c r="F160" t="inlineStr">
        <is>
          <t>125# ANSI Flange</t>
        </is>
      </c>
      <c r="G160" t="inlineStr">
        <is>
          <t>CaseMatl_Cast_Iron_ASTM-A48_CL35</t>
        </is>
      </c>
      <c r="H160" t="inlineStr">
        <is>
          <t>Cast Iron, ASTM-A48, CL 35</t>
        </is>
      </c>
      <c r="I160" t="inlineStr">
        <is>
          <t>C35</t>
        </is>
      </c>
      <c r="J160" s="250" t="n">
        <v>175</v>
      </c>
      <c r="K160" t="inlineStr">
        <is>
          <t>Coating_Standard</t>
        </is>
      </c>
      <c r="L160" s="273" t="inlineStr">
        <is>
          <t>96698933</t>
        </is>
      </c>
      <c r="M160" t="inlineStr">
        <is>
          <t>B100234</t>
        </is>
      </c>
      <c r="N160" s="273" t="inlineStr">
        <is>
          <t>LT027</t>
        </is>
      </c>
      <c r="O160" s="124" t="n"/>
    </row>
    <row r="161" hidden="1" s="109">
      <c r="B161" s="250">
        <f>IF(AND(I161 = "C35",K161="Coating_Standard"),"Y","N")</f>
        <v/>
      </c>
      <c r="C161" t="inlineStr">
        <is>
          <t>ConTab_BOM_KP_Case_0155</t>
        </is>
      </c>
      <c r="D161">
        <f>IF(B161="Y",C161,"")</f>
        <v/>
      </c>
      <c r="E161" t="inlineStr">
        <is>
          <t>:1012-9_0-KP:1012-9_0-KPV:1012-1_2-KP:1012-1_2-KPV:1012-1_2-KPVS:</t>
        </is>
      </c>
      <c r="F161" t="inlineStr">
        <is>
          <t>125# ANSI Flange</t>
        </is>
      </c>
      <c r="G161" t="inlineStr">
        <is>
          <t>CaseMatl_Ductile_Iron_ASTM-A536-65</t>
        </is>
      </c>
      <c r="H161" t="inlineStr">
        <is>
          <t>Ductile Iron, ASTM-A536-65</t>
        </is>
      </c>
      <c r="I161" t="inlineStr">
        <is>
          <t>J</t>
        </is>
      </c>
      <c r="J161" s="250" t="n">
        <v>175</v>
      </c>
      <c r="K161" t="inlineStr">
        <is>
          <t>Coating_Standard</t>
        </is>
      </c>
      <c r="L161" s="273" t="inlineStr">
        <is>
          <t>RTF</t>
        </is>
      </c>
      <c r="M161" t="inlineStr">
        <is>
          <t>B100235</t>
        </is>
      </c>
      <c r="N161" s="273" t="inlineStr">
        <is>
          <t>LT034</t>
        </is>
      </c>
      <c r="O161" s="124" t="n"/>
    </row>
    <row r="162" hidden="1" s="109">
      <c r="B162" s="250">
        <f>IF(AND(I162 = "C35",K162="Coating_Standard"),"Y","N")</f>
        <v/>
      </c>
      <c r="C162" t="inlineStr">
        <is>
          <t>ConTab_BOM_KP_Case_0156</t>
        </is>
      </c>
      <c r="D162">
        <f>IF(B162="Y",C162,"")</f>
        <v/>
      </c>
      <c r="E162" t="inlineStr">
        <is>
          <t>:1012-9_0-KP:1012-9_0-KPV:1012-1_2-KP:1012-1_2-KPV:1012-1_2-KPVS:</t>
        </is>
      </c>
      <c r="F162" t="inlineStr">
        <is>
          <t>125# ANSI Flange</t>
        </is>
      </c>
      <c r="G162" t="inlineStr">
        <is>
          <t>CaseMatl_Special</t>
        </is>
      </c>
      <c r="H162" t="inlineStr">
        <is>
          <t>Special/Other</t>
        </is>
      </c>
      <c r="I162" t="inlineStr">
        <is>
          <t>X</t>
        </is>
      </c>
      <c r="J162" s="250" t="n">
        <v>175</v>
      </c>
      <c r="K162" t="inlineStr">
        <is>
          <t>Coating_Standard</t>
        </is>
      </c>
      <c r="L162" s="273" t="inlineStr">
        <is>
          <t>RTF</t>
        </is>
      </c>
      <c r="M162" t="inlineStr">
        <is>
          <t>B100237</t>
        </is>
      </c>
      <c r="N162" s="273" t="inlineStr">
        <is>
          <t>LT029</t>
        </is>
      </c>
      <c r="O162" s="124" t="n"/>
    </row>
    <row r="163" hidden="1" s="109">
      <c r="B163" s="250">
        <f>IF(AND(I163 = "C35",K163="Coating_Standard"),"Y","N")</f>
        <v/>
      </c>
      <c r="C163" t="inlineStr">
        <is>
          <t>ConTab_BOM_KP_Case_0157</t>
        </is>
      </c>
      <c r="D163">
        <f>IF(B163="Y",C163,"")</f>
        <v/>
      </c>
      <c r="E163" t="inlineStr">
        <is>
          <t>:1012-9_0-KP:1012-9_0-KPV:1012-1_2-KP:1012-1_2-KPV:1012-1_2-KPVS:</t>
        </is>
      </c>
      <c r="F163" t="inlineStr">
        <is>
          <t>250# ANSI Flange</t>
        </is>
      </c>
      <c r="G163" t="inlineStr">
        <is>
          <t>CaseMatl_Cast_Iron_ASTM-A48_CL35</t>
        </is>
      </c>
      <c r="H163" t="inlineStr">
        <is>
          <t>Cast Iron, ASTM-A48, CL 35</t>
        </is>
      </c>
      <c r="I163" t="inlineStr">
        <is>
          <t>C35</t>
        </is>
      </c>
      <c r="J163" s="250" t="n">
        <v>250</v>
      </c>
      <c r="K163" t="inlineStr">
        <is>
          <t>Coating_Standard</t>
        </is>
      </c>
      <c r="L163" s="273" t="inlineStr">
        <is>
          <t>96698934</t>
        </is>
      </c>
      <c r="M163" t="inlineStr">
        <is>
          <t>B100238</t>
        </is>
      </c>
      <c r="N163" s="273" t="inlineStr">
        <is>
          <t>LT034</t>
        </is>
      </c>
      <c r="O163" s="124" t="n"/>
    </row>
    <row r="164" hidden="1" s="109">
      <c r="B164" s="250">
        <f>IF(AND(I164 = "C35",K164="Coating_Standard"),"Y","N")</f>
        <v/>
      </c>
      <c r="C164" t="inlineStr">
        <is>
          <t>ConTab_BOM_KP_Case_0158</t>
        </is>
      </c>
      <c r="D164">
        <f>IF(B164="Y",C164,"")</f>
        <v/>
      </c>
      <c r="E164" t="inlineStr">
        <is>
          <t>:1012-9_0-KP:1012-9_0-KPV:1012-1_2-KP:1012-1_2-KPV:1012-1_2-KPVS:</t>
        </is>
      </c>
      <c r="F164" t="inlineStr">
        <is>
          <t>250# ANSI Flange</t>
        </is>
      </c>
      <c r="G164" t="inlineStr">
        <is>
          <t>CaseMatl_Ductile_Iron_ASTM-A536-65</t>
        </is>
      </c>
      <c r="H164" t="inlineStr">
        <is>
          <t>Ductile Iron, ASTM-A536-65</t>
        </is>
      </c>
      <c r="I164" t="inlineStr">
        <is>
          <t>J</t>
        </is>
      </c>
      <c r="J164" s="250" t="n">
        <v>300</v>
      </c>
      <c r="K164" t="inlineStr">
        <is>
          <t>Coating_Standard</t>
        </is>
      </c>
      <c r="L164" s="273" t="inlineStr">
        <is>
          <t>96698935</t>
        </is>
      </c>
      <c r="M164" t="inlineStr">
        <is>
          <t>B100239</t>
        </is>
      </c>
      <c r="N164" s="273" t="inlineStr">
        <is>
          <t>LT034</t>
        </is>
      </c>
      <c r="O164" s="124" t="n"/>
    </row>
    <row r="165" hidden="1" s="109">
      <c r="B165" s="250">
        <f>IF(AND(I165 = "C35",K165="Coating_Standard"),"Y","N")</f>
        <v/>
      </c>
      <c r="C165" t="inlineStr">
        <is>
          <t>ConTab_BOM_KP_Case_0159</t>
        </is>
      </c>
      <c r="D165">
        <f>IF(B165="Y",C165,"")</f>
        <v/>
      </c>
      <c r="E165" t="inlineStr">
        <is>
          <t>:1012-9_0-KP:1012-9_0-KPV:1012-1_2-KP:1012-1_2-KPV:1012-1_2-KPVS:</t>
        </is>
      </c>
      <c r="F165" t="inlineStr">
        <is>
          <t>250# ANSI Flange</t>
        </is>
      </c>
      <c r="G165" t="inlineStr">
        <is>
          <t>CaseMatl_Special</t>
        </is>
      </c>
      <c r="H165" t="inlineStr">
        <is>
          <t>Special/Other</t>
        </is>
      </c>
      <c r="I165" t="inlineStr">
        <is>
          <t>X</t>
        </is>
      </c>
      <c r="J165" s="250" t="n">
        <v>250</v>
      </c>
      <c r="K165" t="inlineStr">
        <is>
          <t>Coating_Standard</t>
        </is>
      </c>
      <c r="L165" s="273" t="inlineStr">
        <is>
          <t>RTF</t>
        </is>
      </c>
      <c r="M165" t="inlineStr">
        <is>
          <t>B100241</t>
        </is>
      </c>
      <c r="N165" s="273" t="inlineStr">
        <is>
          <t>LT034</t>
        </is>
      </c>
      <c r="O165" s="124" t="n"/>
    </row>
    <row r="166" hidden="1" s="109">
      <c r="B166" s="250">
        <f>IF(AND(I166 = "C35",K166="Coating_Standard"),"Y","N")</f>
        <v/>
      </c>
      <c r="C166" t="inlineStr">
        <is>
          <t>ConTab_BOM_KP_Case_0160</t>
        </is>
      </c>
      <c r="D166">
        <f>IF(B166="Y",C166,"")</f>
        <v/>
      </c>
      <c r="E166" t="inlineStr">
        <is>
          <t>:1012-9_0-KP:1012-9_0-KPV:1012-1_2-KP:1012-1_2-KPV:1012-1_2-KPVS:</t>
        </is>
      </c>
      <c r="F166" t="inlineStr">
        <is>
          <t>Special/Other</t>
        </is>
      </c>
      <c r="G166" t="inlineStr">
        <is>
          <t>CaseMatl_Cast_Iron_ASTM-A48_CL35</t>
        </is>
      </c>
      <c r="H166" t="inlineStr">
        <is>
          <t>Cast Iron, ASTM-A48, CL 35</t>
        </is>
      </c>
      <c r="I166" t="inlineStr">
        <is>
          <t>C35</t>
        </is>
      </c>
      <c r="J166" s="250" t="n">
        <v>175</v>
      </c>
      <c r="K166" t="inlineStr">
        <is>
          <t>Coating_Standard</t>
        </is>
      </c>
      <c r="L166" s="273" t="inlineStr">
        <is>
          <t>RTF</t>
        </is>
      </c>
      <c r="M166" t="inlineStr">
        <is>
          <t>B100242</t>
        </is>
      </c>
      <c r="N166" s="273" t="inlineStr">
        <is>
          <t>LT027</t>
        </is>
      </c>
    </row>
    <row r="167" hidden="1" s="109">
      <c r="B167" s="250">
        <f>IF(AND(I167 = "C35",K167="Coating_Standard"),"Y","N")</f>
        <v/>
      </c>
      <c r="C167" t="inlineStr">
        <is>
          <t>ConTab_BOM_KP_Case_0161</t>
        </is>
      </c>
      <c r="D167">
        <f>IF(B167="Y",C167,"")</f>
        <v/>
      </c>
      <c r="E167" t="inlineStr">
        <is>
          <t>:1012-9_0-KP:1012-9_0-KPV:1012-1_2-KP:1012-1_2-KPV:1012-1_2-KPVS:</t>
        </is>
      </c>
      <c r="F167" t="inlineStr">
        <is>
          <t>Special/Other</t>
        </is>
      </c>
      <c r="G167" t="inlineStr">
        <is>
          <t>CaseMatl_Ductile_Iron_ASTM-A536-65</t>
        </is>
      </c>
      <c r="H167" t="inlineStr">
        <is>
          <t>Ductile Iron, ASTM-A536-65</t>
        </is>
      </c>
      <c r="I167" t="inlineStr">
        <is>
          <t>J</t>
        </is>
      </c>
      <c r="J167" s="250" t="n">
        <v>175</v>
      </c>
      <c r="K167" t="inlineStr">
        <is>
          <t>Coating_Standard</t>
        </is>
      </c>
      <c r="L167" s="273" t="inlineStr">
        <is>
          <t>RTF</t>
        </is>
      </c>
      <c r="M167" t="inlineStr">
        <is>
          <t>B100243</t>
        </is>
      </c>
      <c r="N167" s="273" t="inlineStr">
        <is>
          <t>LT034</t>
        </is>
      </c>
      <c r="O167" s="124" t="n"/>
    </row>
    <row r="168" hidden="1" s="109">
      <c r="B168" s="250">
        <f>IF(AND(I168 = "C35",K168="Coating_Standard"),"Y","N")</f>
        <v/>
      </c>
      <c r="C168" t="inlineStr">
        <is>
          <t>ConTab_BOM_KP_Case_0162</t>
        </is>
      </c>
      <c r="D168">
        <f>IF(B168="Y",C168,"")</f>
        <v/>
      </c>
      <c r="E168" t="inlineStr">
        <is>
          <t>:1012-9_0-KP:1012-9_0-KPV:1012-1_2-KP:1012-1_2-KPV:1012-1_2-KPVS:</t>
        </is>
      </c>
      <c r="F168" t="inlineStr">
        <is>
          <t>Special/Other</t>
        </is>
      </c>
      <c r="G168" t="inlineStr">
        <is>
          <t>CaseMatl_Special</t>
        </is>
      </c>
      <c r="H168" t="inlineStr">
        <is>
          <t>Special/Other</t>
        </is>
      </c>
      <c r="I168" t="inlineStr">
        <is>
          <t>X</t>
        </is>
      </c>
      <c r="J168" s="250" t="n">
        <v>175</v>
      </c>
      <c r="K168" t="inlineStr">
        <is>
          <t>Coating_Standard</t>
        </is>
      </c>
      <c r="L168" s="273" t="inlineStr">
        <is>
          <t>RTF</t>
        </is>
      </c>
      <c r="M168" t="inlineStr">
        <is>
          <t>B100245</t>
        </is>
      </c>
      <c r="N168" s="273" t="inlineStr">
        <is>
          <t>LT029</t>
        </is>
      </c>
      <c r="O168" s="124" t="n"/>
    </row>
    <row r="169" hidden="1" s="109">
      <c r="B169" s="250">
        <f>IF(AND(I169 = "C35",K169="Coating_Standard"),"Y","N")</f>
        <v/>
      </c>
      <c r="C169" t="inlineStr">
        <is>
          <t>ConTab_BOM_KP_Case_0163</t>
        </is>
      </c>
      <c r="D169">
        <f>IF(B169="Y",C169,"")</f>
        <v/>
      </c>
      <c r="E169" t="inlineStr">
        <is>
          <t>:1015-3_4-KP:1015-3_4-KPV:1015-3_4-KPVS:</t>
        </is>
      </c>
      <c r="F169" t="inlineStr">
        <is>
          <t>125# ANSI Flange</t>
        </is>
      </c>
      <c r="G169" t="inlineStr">
        <is>
          <t>CaseMatl_Cast_Iron_ASTM-A48_CL35</t>
        </is>
      </c>
      <c r="H169" t="inlineStr">
        <is>
          <t>Cast Iron, ASTM-A48, CL 35</t>
        </is>
      </c>
      <c r="I169" t="inlineStr">
        <is>
          <t>C35</t>
        </is>
      </c>
      <c r="J169" s="250" t="n">
        <v>175</v>
      </c>
      <c r="K169" t="inlineStr">
        <is>
          <t>Coating_Standard</t>
        </is>
      </c>
      <c r="L169" s="273" t="inlineStr">
        <is>
          <t>96698936</t>
        </is>
      </c>
      <c r="M169" t="inlineStr">
        <is>
          <t>B100246</t>
        </is>
      </c>
      <c r="N169" s="273" t="inlineStr">
        <is>
          <t>LT027</t>
        </is>
      </c>
    </row>
    <row r="170" hidden="1" s="109">
      <c r="B170" s="250">
        <f>IF(AND(I170 = "C35",K170="Coating_Standard"),"Y","N")</f>
        <v/>
      </c>
      <c r="C170" t="inlineStr">
        <is>
          <t>ConTab_BOM_KP_Case_0164</t>
        </is>
      </c>
      <c r="D170">
        <f>IF(B170="Y",C170,"")</f>
        <v/>
      </c>
      <c r="E170" t="inlineStr">
        <is>
          <t>:1015-3_4-KP:1015-3_4-KPV:1015-3_4-KPVS:</t>
        </is>
      </c>
      <c r="F170" t="inlineStr">
        <is>
          <t>125# ANSI Flange</t>
        </is>
      </c>
      <c r="G170" t="inlineStr">
        <is>
          <t>CaseMatl_Ductile_Iron_ASTM-A536-65</t>
        </is>
      </c>
      <c r="H170" t="inlineStr">
        <is>
          <t>Ductile Iron, ASTM-A536-65</t>
        </is>
      </c>
      <c r="I170" t="inlineStr">
        <is>
          <t>J</t>
        </is>
      </c>
      <c r="J170" s="250" t="n">
        <v>175</v>
      </c>
      <c r="K170" t="inlineStr">
        <is>
          <t>Coating_Standard</t>
        </is>
      </c>
      <c r="L170" s="273" t="inlineStr">
        <is>
          <t>RTF</t>
        </is>
      </c>
      <c r="M170" t="inlineStr">
        <is>
          <t>B100247</t>
        </is>
      </c>
      <c r="N170" s="273" t="inlineStr">
        <is>
          <t>LT034</t>
        </is>
      </c>
    </row>
    <row r="171" hidden="1" s="109">
      <c r="B171" s="250">
        <f>IF(AND(I171 = "C35",K171="Coating_Standard"),"Y","N")</f>
        <v/>
      </c>
      <c r="C171" t="inlineStr">
        <is>
          <t>ConTab_BOM_KP_Case_0165</t>
        </is>
      </c>
      <c r="D171">
        <f>IF(B171="Y",C171,"")</f>
        <v/>
      </c>
      <c r="E171" t="inlineStr">
        <is>
          <t>:1015-3_4-KP:1015-3_4-KPV:1015-3_4-KPVS:</t>
        </is>
      </c>
      <c r="F171" t="inlineStr">
        <is>
          <t>125# ANSI Flange</t>
        </is>
      </c>
      <c r="G171" t="inlineStr">
        <is>
          <t>CaseMatl_Special</t>
        </is>
      </c>
      <c r="H171" t="inlineStr">
        <is>
          <t>Special/Other</t>
        </is>
      </c>
      <c r="I171" t="inlineStr">
        <is>
          <t>X</t>
        </is>
      </c>
      <c r="J171" s="250" t="n">
        <v>175</v>
      </c>
      <c r="K171" t="inlineStr">
        <is>
          <t>Coating_Standard</t>
        </is>
      </c>
      <c r="L171" s="273" t="inlineStr">
        <is>
          <t>RTF</t>
        </is>
      </c>
      <c r="M171" t="inlineStr">
        <is>
          <t>B100249</t>
        </is>
      </c>
      <c r="N171" s="273" t="inlineStr">
        <is>
          <t>LT029</t>
        </is>
      </c>
    </row>
    <row r="172" hidden="1" s="109">
      <c r="B172" s="250">
        <f>IF(AND(I172 = "C35",K172="Coating_Standard"),"Y","N")</f>
        <v/>
      </c>
      <c r="C172" t="inlineStr">
        <is>
          <t>ConTab_BOM_KP_Case_0166</t>
        </is>
      </c>
      <c r="D172">
        <f>IF(B172="Y",C172,"")</f>
        <v/>
      </c>
      <c r="E172" t="inlineStr">
        <is>
          <t>:1015-3_4-KP:1015-3_4-KPV:1015-3_4-KPVS:</t>
        </is>
      </c>
      <c r="F172" t="inlineStr">
        <is>
          <t>250# ANSI Flange</t>
        </is>
      </c>
      <c r="G172" t="inlineStr">
        <is>
          <t>CaseMatl_Cast_Iron_ASTM-A48_CL35</t>
        </is>
      </c>
      <c r="H172" t="inlineStr">
        <is>
          <t>Cast Iron, ASTM-A48, CL 35</t>
        </is>
      </c>
      <c r="I172" t="inlineStr">
        <is>
          <t>C35</t>
        </is>
      </c>
      <c r="J172" s="250" t="n">
        <v>250</v>
      </c>
      <c r="K172" t="inlineStr">
        <is>
          <t>Coating_Standard</t>
        </is>
      </c>
      <c r="L172" s="273" t="inlineStr">
        <is>
          <t>96698937</t>
        </is>
      </c>
      <c r="M172" t="inlineStr">
        <is>
          <t>B100250</t>
        </is>
      </c>
      <c r="N172" s="273" t="inlineStr">
        <is>
          <t>LT034</t>
        </is>
      </c>
      <c r="O172" s="124" t="n"/>
    </row>
    <row r="173" hidden="1" s="109">
      <c r="B173" s="250">
        <f>IF(AND(I173 = "C35",K173="Coating_Standard"),"Y","N")</f>
        <v/>
      </c>
      <c r="C173" t="inlineStr">
        <is>
          <t>ConTab_BOM_KP_Case_0167</t>
        </is>
      </c>
      <c r="D173">
        <f>IF(B173="Y",C173,"")</f>
        <v/>
      </c>
      <c r="E173" t="inlineStr">
        <is>
          <t>:1015-3_4-KP:1015-3_4-KPV:1015-3_4-KPVS:</t>
        </is>
      </c>
      <c r="F173" t="inlineStr">
        <is>
          <t>250# ANSI Flange</t>
        </is>
      </c>
      <c r="G173" t="inlineStr">
        <is>
          <t>CaseMatl_Ductile_Iron_ASTM-A536-65</t>
        </is>
      </c>
      <c r="H173" t="inlineStr">
        <is>
          <t>Ductile Iron, ASTM-A536-65</t>
        </is>
      </c>
      <c r="I173" t="inlineStr">
        <is>
          <t>J</t>
        </is>
      </c>
      <c r="J173" s="250" t="n">
        <v>300</v>
      </c>
      <c r="K173" t="inlineStr">
        <is>
          <t>Coating_Standard</t>
        </is>
      </c>
      <c r="L173" s="273" t="inlineStr">
        <is>
          <t>96698938</t>
        </is>
      </c>
      <c r="M173" t="inlineStr">
        <is>
          <t>B100251</t>
        </is>
      </c>
      <c r="N173" s="273" t="inlineStr">
        <is>
          <t>LT034</t>
        </is>
      </c>
      <c r="O173" s="124" t="n"/>
    </row>
    <row r="174" hidden="1" s="109">
      <c r="B174" s="250">
        <f>IF(AND(I174 = "C35",K174="Coating_Standard"),"Y","N")</f>
        <v/>
      </c>
      <c r="C174" t="inlineStr">
        <is>
          <t>ConTab_BOM_KP_Case_0168</t>
        </is>
      </c>
      <c r="D174">
        <f>IF(B174="Y",C174,"")</f>
        <v/>
      </c>
      <c r="E174" t="inlineStr">
        <is>
          <t>:1015-3_4-KP:1015-3_4-KPV:1015-3_4-KPVS:</t>
        </is>
      </c>
      <c r="F174" t="inlineStr">
        <is>
          <t>250# ANSI Flange</t>
        </is>
      </c>
      <c r="G174" t="inlineStr">
        <is>
          <t>CaseMatl_Special</t>
        </is>
      </c>
      <c r="H174" t="inlineStr">
        <is>
          <t>Special/Other</t>
        </is>
      </c>
      <c r="I174" t="inlineStr">
        <is>
          <t>X</t>
        </is>
      </c>
      <c r="J174" s="250" t="n">
        <v>250</v>
      </c>
      <c r="K174" t="inlineStr">
        <is>
          <t>Coating_Standard</t>
        </is>
      </c>
      <c r="L174" s="273" t="inlineStr">
        <is>
          <t>RTF</t>
        </is>
      </c>
      <c r="M174" t="inlineStr">
        <is>
          <t>B100253</t>
        </is>
      </c>
      <c r="N174" s="273" t="inlineStr">
        <is>
          <t>LT034</t>
        </is>
      </c>
      <c r="O174" s="124" t="n"/>
    </row>
    <row r="175" hidden="1" s="109">
      <c r="B175" s="250">
        <f>IF(AND(I175 = "C35",K175="Coating_Standard"),"Y","N")</f>
        <v/>
      </c>
      <c r="C175" t="inlineStr">
        <is>
          <t>ConTab_BOM_KP_Case_0169</t>
        </is>
      </c>
      <c r="D175">
        <f>IF(B175="Y",C175,"")</f>
        <v/>
      </c>
      <c r="E175" t="inlineStr">
        <is>
          <t>:1015-3_4-KP:1015-3_4-KPV:1015-3_4-KPVS:</t>
        </is>
      </c>
      <c r="F175" t="inlineStr">
        <is>
          <t>Special/Other</t>
        </is>
      </c>
      <c r="G175" t="inlineStr">
        <is>
          <t>CaseMatl_Cast_Iron_ASTM-A48_CL35</t>
        </is>
      </c>
      <c r="H175" t="inlineStr">
        <is>
          <t>Cast Iron, ASTM-A48, CL 35</t>
        </is>
      </c>
      <c r="I175" t="inlineStr">
        <is>
          <t>C35</t>
        </is>
      </c>
      <c r="J175" s="250" t="n">
        <v>175</v>
      </c>
      <c r="K175" t="inlineStr">
        <is>
          <t>Coating_Standard</t>
        </is>
      </c>
      <c r="L175" s="273" t="inlineStr">
        <is>
          <t>RTF</t>
        </is>
      </c>
      <c r="M175" t="inlineStr">
        <is>
          <t>B100254</t>
        </is>
      </c>
      <c r="N175" s="273" t="inlineStr">
        <is>
          <t>LT027</t>
        </is>
      </c>
      <c r="O175" s="124" t="n"/>
    </row>
    <row r="176" hidden="1" s="109">
      <c r="B176" s="250">
        <f>IF(AND(I176 = "C35",K176="Coating_Standard"),"Y","N")</f>
        <v/>
      </c>
      <c r="C176" t="inlineStr">
        <is>
          <t>ConTab_BOM_KP_Case_0170</t>
        </is>
      </c>
      <c r="D176">
        <f>IF(B176="Y",C176,"")</f>
        <v/>
      </c>
      <c r="E176" t="inlineStr">
        <is>
          <t>:1015-3_4-KP:1015-3_4-KPV:1015-3_4-KPVS:</t>
        </is>
      </c>
      <c r="F176" t="inlineStr">
        <is>
          <t>Special/Other</t>
        </is>
      </c>
      <c r="G176" t="inlineStr">
        <is>
          <t>CaseMatl_Ductile_Iron_ASTM-A536-65</t>
        </is>
      </c>
      <c r="H176" t="inlineStr">
        <is>
          <t>Ductile Iron, ASTM-A536-65</t>
        </is>
      </c>
      <c r="I176" t="inlineStr">
        <is>
          <t>J</t>
        </is>
      </c>
      <c r="J176" s="250" t="n">
        <v>175</v>
      </c>
      <c r="K176" t="inlineStr">
        <is>
          <t>Coating_Standard</t>
        </is>
      </c>
      <c r="L176" s="273" t="inlineStr">
        <is>
          <t>RTF</t>
        </is>
      </c>
      <c r="M176" t="inlineStr">
        <is>
          <t>B100255</t>
        </is>
      </c>
      <c r="N176" s="273" t="inlineStr">
        <is>
          <t>LT034</t>
        </is>
      </c>
    </row>
    <row r="177" hidden="1" s="109">
      <c r="B177" s="250">
        <f>IF(AND(I177 = "C35",K177="Coating_Standard"),"Y","N")</f>
        <v/>
      </c>
      <c r="C177" t="inlineStr">
        <is>
          <t>ConTab_BOM_KP_Case_0171</t>
        </is>
      </c>
      <c r="D177">
        <f>IF(B177="Y",C177,"")</f>
        <v/>
      </c>
      <c r="E177" t="inlineStr">
        <is>
          <t>:1015-3_4-KP:1015-3_4-KPV:1015-3_4-KPVS:</t>
        </is>
      </c>
      <c r="F177" t="inlineStr">
        <is>
          <t>Special/Other</t>
        </is>
      </c>
      <c r="G177" t="inlineStr">
        <is>
          <t>CaseMatl_Special</t>
        </is>
      </c>
      <c r="H177" t="inlineStr">
        <is>
          <t>Special/Other</t>
        </is>
      </c>
      <c r="I177" t="inlineStr">
        <is>
          <t>X</t>
        </is>
      </c>
      <c r="J177" s="250" t="n">
        <v>175</v>
      </c>
      <c r="K177" t="inlineStr">
        <is>
          <t>Coating_Standard</t>
        </is>
      </c>
      <c r="L177" s="273" t="inlineStr">
        <is>
          <t>RTF</t>
        </is>
      </c>
      <c r="M177" t="inlineStr">
        <is>
          <t>B100257</t>
        </is>
      </c>
      <c r="N177" s="273" t="inlineStr">
        <is>
          <t>LT029</t>
        </is>
      </c>
    </row>
    <row r="178">
      <c r="B178" s="250">
        <f>IF(AND(I178 = "C35",K178="Coating_Standard"),"Y","N")</f>
        <v/>
      </c>
      <c r="C178" t="inlineStr">
        <is>
          <t>ConTab_BOM_KP_Case_0172</t>
        </is>
      </c>
      <c r="D178">
        <f>IF(B178="Y",C178,"")</f>
        <v/>
      </c>
      <c r="E178" t="inlineStr">
        <is>
          <t>:1020-3_4-KP:1020-3_4-KPVS:</t>
        </is>
      </c>
      <c r="F178" t="inlineStr">
        <is>
          <t>125# ANSI Flange</t>
        </is>
      </c>
      <c r="G178" t="inlineStr">
        <is>
          <t>CaseMatl_Cast_Iron_ASTM-A48_CL35</t>
        </is>
      </c>
      <c r="H178" t="inlineStr">
        <is>
          <t>Cast Iron, ASTM-A48, CL 35</t>
        </is>
      </c>
      <c r="I178" t="inlineStr">
        <is>
          <t>C35</t>
        </is>
      </c>
      <c r="J178" s="250" t="n">
        <v>175</v>
      </c>
      <c r="K178" t="inlineStr">
        <is>
          <t>Coating_Standard</t>
        </is>
      </c>
      <c r="L178" s="273" t="inlineStr">
        <is>
          <t>96698939</t>
        </is>
      </c>
      <c r="M178" t="inlineStr">
        <is>
          <t>B100258</t>
        </is>
      </c>
      <c r="N178" s="273" t="inlineStr">
        <is>
          <t>LT027</t>
        </is>
      </c>
    </row>
    <row r="179">
      <c r="B179" s="250">
        <f>IF(AND(I179 = "C35",K179="Coating_Standard"),"Y","N")</f>
        <v/>
      </c>
      <c r="C179" t="inlineStr">
        <is>
          <t>ConTab_BOM_KP_Case_0173</t>
        </is>
      </c>
      <c r="D179">
        <f>IF(B179="Y",C179,"")</f>
        <v/>
      </c>
      <c r="E179" t="inlineStr">
        <is>
          <t>:1020-3_4-KP:1020-3_4-KPVS:</t>
        </is>
      </c>
      <c r="F179" t="inlineStr">
        <is>
          <t>125# ANSI Flange</t>
        </is>
      </c>
      <c r="G179" t="inlineStr">
        <is>
          <t>CaseMatl_Ductile_Iron_ASTM-A536-65</t>
        </is>
      </c>
      <c r="H179" t="inlineStr">
        <is>
          <t>Ductile Iron, ASTM-A536-65</t>
        </is>
      </c>
      <c r="I179" t="inlineStr">
        <is>
          <t>J</t>
        </is>
      </c>
      <c r="J179" s="250" t="n">
        <v>175</v>
      </c>
      <c r="K179" t="inlineStr">
        <is>
          <t>Coating_Standard</t>
        </is>
      </c>
      <c r="L179" s="273" t="inlineStr">
        <is>
          <t>RTF</t>
        </is>
      </c>
      <c r="M179" t="inlineStr">
        <is>
          <t>B100259</t>
        </is>
      </c>
      <c r="N179" s="273" t="inlineStr">
        <is>
          <t>LT034</t>
        </is>
      </c>
      <c r="O179" s="124" t="n"/>
    </row>
    <row r="180">
      <c r="B180" s="250">
        <f>IF(AND(I180 = "C35",K180="Coating_Standard"),"Y","N")</f>
        <v/>
      </c>
      <c r="C180" t="inlineStr">
        <is>
          <t>ConTab_BOM_KP_Case_0174</t>
        </is>
      </c>
      <c r="D180">
        <f>IF(B180="Y",C180,"")</f>
        <v/>
      </c>
      <c r="E180" t="inlineStr">
        <is>
          <t>:1020-3_4-KP:1020-3_4-KPVS:</t>
        </is>
      </c>
      <c r="F180" t="inlineStr">
        <is>
          <t>125# ANSI Flange</t>
        </is>
      </c>
      <c r="G180" t="inlineStr">
        <is>
          <t>CaseMatl_Special</t>
        </is>
      </c>
      <c r="H180" t="inlineStr">
        <is>
          <t>Special/Other</t>
        </is>
      </c>
      <c r="I180" t="inlineStr">
        <is>
          <t>X</t>
        </is>
      </c>
      <c r="J180" s="250" t="n">
        <v>175</v>
      </c>
      <c r="K180" t="inlineStr">
        <is>
          <t>Coating_Standard</t>
        </is>
      </c>
      <c r="L180" s="273" t="inlineStr">
        <is>
          <t>RTF</t>
        </is>
      </c>
      <c r="M180" t="inlineStr">
        <is>
          <t>B100261</t>
        </is>
      </c>
      <c r="N180" s="273" t="inlineStr">
        <is>
          <t>LT029</t>
        </is>
      </c>
      <c r="O180" s="124" t="n"/>
    </row>
    <row r="181">
      <c r="B181" s="250">
        <f>IF(AND(I181 = "C35",K181="Coating_Standard"),"Y","N")</f>
        <v/>
      </c>
      <c r="C181" t="inlineStr">
        <is>
          <t>ConTab_BOM_KP_Case_0175</t>
        </is>
      </c>
      <c r="D181">
        <f>IF(B181="Y",C181,"")</f>
        <v/>
      </c>
      <c r="E181" t="inlineStr">
        <is>
          <t>:1020-3_4-KP:1020-3_4-KPVS:</t>
        </is>
      </c>
      <c r="F181" t="inlineStr">
        <is>
          <t>250# ANSI Flange</t>
        </is>
      </c>
      <c r="G181" t="inlineStr">
        <is>
          <t>CaseMatl_Cast_Iron_ASTM-A48_CL35</t>
        </is>
      </c>
      <c r="H181" t="inlineStr">
        <is>
          <t>Cast Iron, ASTM-A48, CL 35</t>
        </is>
      </c>
      <c r="I181" t="inlineStr">
        <is>
          <t>C35</t>
        </is>
      </c>
      <c r="J181" s="250" t="n">
        <v>250</v>
      </c>
      <c r="K181" t="inlineStr">
        <is>
          <t>Coating_Standard</t>
        </is>
      </c>
      <c r="L181" s="273" t="inlineStr">
        <is>
          <t>96698940</t>
        </is>
      </c>
      <c r="M181" t="inlineStr">
        <is>
          <t>B100262</t>
        </is>
      </c>
      <c r="N181" s="273" t="inlineStr">
        <is>
          <t>LT034</t>
        </is>
      </c>
      <c r="O181" s="124" t="n"/>
    </row>
    <row r="182">
      <c r="B182" s="250">
        <f>IF(AND(I182 = "C35",K182="Coating_Standard"),"Y","N")</f>
        <v/>
      </c>
      <c r="C182" t="inlineStr">
        <is>
          <t>ConTab_BOM_KP_Case_0176</t>
        </is>
      </c>
      <c r="D182">
        <f>IF(B182="Y",C182,"")</f>
        <v/>
      </c>
      <c r="E182" t="inlineStr">
        <is>
          <t>:1020-3_4-KP:1020-3_4-KPVS:</t>
        </is>
      </c>
      <c r="F182" t="inlineStr">
        <is>
          <t>250# ANSI Flange</t>
        </is>
      </c>
      <c r="G182" t="inlineStr">
        <is>
          <t>CaseMatl_Ductile_Iron_ASTM-A536-65</t>
        </is>
      </c>
      <c r="H182" t="inlineStr">
        <is>
          <t>Ductile Iron, ASTM-A536-65</t>
        </is>
      </c>
      <c r="I182" t="inlineStr">
        <is>
          <t>J</t>
        </is>
      </c>
      <c r="J182" s="250" t="n">
        <v>300</v>
      </c>
      <c r="K182" t="inlineStr">
        <is>
          <t>Coating_Standard</t>
        </is>
      </c>
      <c r="L182" s="273" t="inlineStr">
        <is>
          <t>96698941</t>
        </is>
      </c>
      <c r="M182" t="inlineStr">
        <is>
          <t>B100263</t>
        </is>
      </c>
      <c r="N182" s="273" t="inlineStr">
        <is>
          <t>LT034</t>
        </is>
      </c>
      <c r="O182" s="124" t="n"/>
    </row>
    <row r="183">
      <c r="B183" s="250">
        <f>IF(AND(I183 = "C35",K183="Coating_Standard"),"Y","N")</f>
        <v/>
      </c>
      <c r="C183" t="inlineStr">
        <is>
          <t>ConTab_BOM_KP_Case_0177</t>
        </is>
      </c>
      <c r="D183">
        <f>IF(B183="Y",C183,"")</f>
        <v/>
      </c>
      <c r="E183" t="inlineStr">
        <is>
          <t>:1020-3_4-KP:1020-3_4-KPVS:</t>
        </is>
      </c>
      <c r="F183" t="inlineStr">
        <is>
          <t>250# ANSI Flange</t>
        </is>
      </c>
      <c r="G183" t="inlineStr">
        <is>
          <t>CaseMatl_Special</t>
        </is>
      </c>
      <c r="H183" t="inlineStr">
        <is>
          <t>Special/Other</t>
        </is>
      </c>
      <c r="I183" t="inlineStr">
        <is>
          <t>X</t>
        </is>
      </c>
      <c r="J183" s="250" t="n">
        <v>250</v>
      </c>
      <c r="K183" t="inlineStr">
        <is>
          <t>Coating_Standard</t>
        </is>
      </c>
      <c r="L183" s="273" t="inlineStr">
        <is>
          <t>RTF</t>
        </is>
      </c>
      <c r="M183" t="inlineStr">
        <is>
          <t>B100265</t>
        </is>
      </c>
      <c r="N183" s="273" t="inlineStr">
        <is>
          <t>LT034</t>
        </is>
      </c>
      <c r="O183" s="124" t="n"/>
    </row>
    <row r="184">
      <c r="B184" s="250">
        <f>IF(AND(I184 = "C35",K184="Coating_Standard"),"Y","N")</f>
        <v/>
      </c>
      <c r="C184" t="inlineStr">
        <is>
          <t>ConTab_BOM_KP_Case_0178</t>
        </is>
      </c>
      <c r="D184">
        <f>IF(B184="Y",C184,"")</f>
        <v/>
      </c>
      <c r="E184" t="inlineStr">
        <is>
          <t>:1020-3_4-KP:1020-3_4-KPVS:</t>
        </is>
      </c>
      <c r="F184" t="inlineStr">
        <is>
          <t>Special/Other</t>
        </is>
      </c>
      <c r="G184" t="inlineStr">
        <is>
          <t>CaseMatl_Cast_Iron_ASTM-A48_CL35</t>
        </is>
      </c>
      <c r="H184" t="inlineStr">
        <is>
          <t>Cast Iron, ASTM-A48, CL 35</t>
        </is>
      </c>
      <c r="I184" t="inlineStr">
        <is>
          <t>C35</t>
        </is>
      </c>
      <c r="J184" s="250" t="n">
        <v>175</v>
      </c>
      <c r="K184" t="inlineStr">
        <is>
          <t>Coating_Standard</t>
        </is>
      </c>
      <c r="L184" s="273" t="inlineStr">
        <is>
          <t>RTF</t>
        </is>
      </c>
      <c r="M184" t="inlineStr">
        <is>
          <t>B100266</t>
        </is>
      </c>
      <c r="N184" s="273" t="inlineStr">
        <is>
          <t>LT027</t>
        </is>
      </c>
    </row>
    <row r="185">
      <c r="B185" s="250">
        <f>IF(AND(I185 = "C35",K185="Coating_Standard"),"Y","N")</f>
        <v/>
      </c>
      <c r="C185" t="inlineStr">
        <is>
          <t>ConTab_BOM_KP_Case_0179</t>
        </is>
      </c>
      <c r="D185">
        <f>IF(B185="Y",C185,"")</f>
        <v/>
      </c>
      <c r="E185" t="inlineStr">
        <is>
          <t>:1020-3_4-KP:1020-3_4-KPVS:</t>
        </is>
      </c>
      <c r="F185" t="inlineStr">
        <is>
          <t>Special/Other</t>
        </is>
      </c>
      <c r="G185" t="inlineStr">
        <is>
          <t>CaseMatl_Ductile_Iron_ASTM-A536-65</t>
        </is>
      </c>
      <c r="H185" t="inlineStr">
        <is>
          <t>Ductile Iron, ASTM-A536-65</t>
        </is>
      </c>
      <c r="I185" t="inlineStr">
        <is>
          <t>J</t>
        </is>
      </c>
      <c r="J185" s="250" t="n">
        <v>175</v>
      </c>
      <c r="K185" t="inlineStr">
        <is>
          <t>Coating_Standard</t>
        </is>
      </c>
      <c r="L185" s="273" t="inlineStr">
        <is>
          <t>RTF</t>
        </is>
      </c>
      <c r="M185" t="inlineStr">
        <is>
          <t>B100267</t>
        </is>
      </c>
      <c r="N185" s="273" t="inlineStr">
        <is>
          <t>LT034</t>
        </is>
      </c>
    </row>
    <row r="186">
      <c r="B186" s="250">
        <f>IF(AND(I186 = "C35",K186="Coating_Standard"),"Y","N")</f>
        <v/>
      </c>
      <c r="C186" t="inlineStr">
        <is>
          <t>ConTab_BOM_KP_Case_0180</t>
        </is>
      </c>
      <c r="D186">
        <f>IF(B186="Y",C186,"")</f>
        <v/>
      </c>
      <c r="E186" t="inlineStr">
        <is>
          <t>:1020-3_4-KP:1020-3_4-KPVS:</t>
        </is>
      </c>
      <c r="F186" t="inlineStr">
        <is>
          <t>Special/Other</t>
        </is>
      </c>
      <c r="G186" t="inlineStr">
        <is>
          <t>CaseMatl_Special</t>
        </is>
      </c>
      <c r="H186" t="inlineStr">
        <is>
          <t>Special/Other</t>
        </is>
      </c>
      <c r="I186" t="inlineStr">
        <is>
          <t>X</t>
        </is>
      </c>
      <c r="J186" s="250" t="n">
        <v>175</v>
      </c>
      <c r="K186" t="inlineStr">
        <is>
          <t>Coating_Standard</t>
        </is>
      </c>
      <c r="L186" s="273" t="inlineStr">
        <is>
          <t>RTF</t>
        </is>
      </c>
      <c r="M186" t="inlineStr">
        <is>
          <t>B100269</t>
        </is>
      </c>
      <c r="N186" s="273" t="inlineStr">
        <is>
          <t>LT029</t>
        </is>
      </c>
    </row>
    <row r="187" hidden="1" s="109">
      <c r="B187" s="250">
        <f>IF(AND(I187 = "C35",K187="Coating_Standard"),"Y","N")</f>
        <v/>
      </c>
      <c r="C187" t="inlineStr">
        <is>
          <t>ConTab_BOM_KP_Case_0181</t>
        </is>
      </c>
      <c r="D187">
        <f>IF(B187="Y",C187,"")</f>
        <v/>
      </c>
      <c r="E187" t="inlineStr">
        <is>
          <t>:1024-1_2-KP:</t>
        </is>
      </c>
      <c r="F187" t="inlineStr">
        <is>
          <t>125# ANSI Flange</t>
        </is>
      </c>
      <c r="G187" t="inlineStr">
        <is>
          <t>CaseMatl_Cast_Iron_ASTM-A48_CL35</t>
        </is>
      </c>
      <c r="H187" t="inlineStr">
        <is>
          <t>Cast Iron, ASTM-A48, CL 35</t>
        </is>
      </c>
      <c r="I187" t="inlineStr">
        <is>
          <t>C35</t>
        </is>
      </c>
      <c r="J187" s="250" t="n">
        <v>175</v>
      </c>
      <c r="K187" t="inlineStr">
        <is>
          <t>Coating_Standard</t>
        </is>
      </c>
      <c r="L187" s="273" t="inlineStr">
        <is>
          <t>96698942</t>
        </is>
      </c>
      <c r="M187" t="inlineStr">
        <is>
          <t>B100270</t>
        </is>
      </c>
      <c r="N187" s="273" t="inlineStr">
        <is>
          <t>LT027</t>
        </is>
      </c>
    </row>
    <row r="188" hidden="1" s="109">
      <c r="B188" s="250">
        <f>IF(AND(I188 = "C35",K188="Coating_Standard"),"Y","N")</f>
        <v/>
      </c>
      <c r="C188" t="inlineStr">
        <is>
          <t>ConTab_BOM_KP_Case_0182</t>
        </is>
      </c>
      <c r="D188">
        <f>IF(B188="Y",C188,"")</f>
        <v/>
      </c>
      <c r="E188" t="inlineStr">
        <is>
          <t>:1024-1_2-KP:</t>
        </is>
      </c>
      <c r="F188" t="inlineStr">
        <is>
          <t>125# ANSI Flange</t>
        </is>
      </c>
      <c r="G188" t="inlineStr">
        <is>
          <t>CaseMatl_Ductile_Iron_ASTM-A536-65</t>
        </is>
      </c>
      <c r="H188" t="inlineStr">
        <is>
          <t>Ductile Iron, ASTM-A536-65</t>
        </is>
      </c>
      <c r="I188" t="inlineStr">
        <is>
          <t>J</t>
        </is>
      </c>
      <c r="J188" s="250" t="n">
        <v>175</v>
      </c>
      <c r="K188" t="inlineStr">
        <is>
          <t>Coating_Standard</t>
        </is>
      </c>
      <c r="L188" s="273" t="inlineStr">
        <is>
          <t>RTF</t>
        </is>
      </c>
      <c r="M188" t="inlineStr">
        <is>
          <t>B100271</t>
        </is>
      </c>
      <c r="N188" s="273" t="inlineStr">
        <is>
          <t>LT034</t>
        </is>
      </c>
    </row>
    <row r="189" hidden="1" s="109">
      <c r="B189" s="250">
        <f>IF(AND(I189 = "C35",K189="Coating_Standard"),"Y","N")</f>
        <v/>
      </c>
      <c r="C189" t="inlineStr">
        <is>
          <t>ConTab_BOM_KP_Case_0183</t>
        </is>
      </c>
      <c r="D189">
        <f>IF(B189="Y",C189,"")</f>
        <v/>
      </c>
      <c r="E189" t="inlineStr">
        <is>
          <t>:1024-1_2-KP:</t>
        </is>
      </c>
      <c r="F189" t="inlineStr">
        <is>
          <t>125# ANSI Flange</t>
        </is>
      </c>
      <c r="G189" t="inlineStr">
        <is>
          <t>CaseMatl_Special</t>
        </is>
      </c>
      <c r="H189" t="inlineStr">
        <is>
          <t>Special/Other</t>
        </is>
      </c>
      <c r="I189" t="inlineStr">
        <is>
          <t>X</t>
        </is>
      </c>
      <c r="J189" s="250" t="n">
        <v>175</v>
      </c>
      <c r="K189" t="inlineStr">
        <is>
          <t>Coating_Standard</t>
        </is>
      </c>
      <c r="L189" s="273" t="inlineStr">
        <is>
          <t>RTF</t>
        </is>
      </c>
      <c r="M189" t="inlineStr">
        <is>
          <t>B100273</t>
        </is>
      </c>
      <c r="N189" s="273" t="inlineStr">
        <is>
          <t>LT029</t>
        </is>
      </c>
    </row>
    <row r="190" hidden="1" s="109">
      <c r="B190" s="250">
        <f>IF(AND(I190 = "C35",K190="Coating_Standard"),"Y","N")</f>
        <v/>
      </c>
      <c r="C190" t="inlineStr">
        <is>
          <t>ConTab_BOM_KP_Case_0184</t>
        </is>
      </c>
      <c r="D190">
        <f>IF(B190="Y",C190,"")</f>
        <v/>
      </c>
      <c r="E190" t="inlineStr">
        <is>
          <t>:1024-1_2-KP:</t>
        </is>
      </c>
      <c r="F190" t="inlineStr">
        <is>
          <t>250# ANSI Flange</t>
        </is>
      </c>
      <c r="G190" t="inlineStr">
        <is>
          <t>CaseMatl_Cast_Iron_ASTM-A48_CL35</t>
        </is>
      </c>
      <c r="H190" t="inlineStr">
        <is>
          <t>Cast Iron, ASTM-A48, CL 35</t>
        </is>
      </c>
      <c r="I190" t="inlineStr">
        <is>
          <t>C35</t>
        </is>
      </c>
      <c r="J190" s="250" t="n">
        <v>250</v>
      </c>
      <c r="K190" t="inlineStr">
        <is>
          <t>Coating_Standard</t>
        </is>
      </c>
      <c r="L190" s="273" t="inlineStr">
        <is>
          <t>96698943</t>
        </is>
      </c>
      <c r="M190" t="inlineStr">
        <is>
          <t>B100274</t>
        </is>
      </c>
      <c r="N190" s="273" t="inlineStr">
        <is>
          <t>LT034</t>
        </is>
      </c>
    </row>
    <row r="191" hidden="1" s="109">
      <c r="B191" s="250">
        <f>IF(AND(I191 = "C35",K191="Coating_Standard"),"Y","N")</f>
        <v/>
      </c>
      <c r="C191" t="inlineStr">
        <is>
          <t>ConTab_BOM_KP_Case_0185</t>
        </is>
      </c>
      <c r="D191">
        <f>IF(B191="Y",C191,"")</f>
        <v/>
      </c>
      <c r="E191" t="inlineStr">
        <is>
          <t>:1024-1_2-KP:</t>
        </is>
      </c>
      <c r="F191" t="inlineStr">
        <is>
          <t>250# ANSI Flange</t>
        </is>
      </c>
      <c r="G191" t="inlineStr">
        <is>
          <t>CaseMatl_Ductile_Iron_ASTM-A536-65</t>
        </is>
      </c>
      <c r="H191" t="inlineStr">
        <is>
          <t>Ductile Iron, ASTM-A536-65</t>
        </is>
      </c>
      <c r="I191" t="inlineStr">
        <is>
          <t>J</t>
        </is>
      </c>
      <c r="J191" s="250" t="n">
        <v>300</v>
      </c>
      <c r="K191" t="inlineStr">
        <is>
          <t>Coating_Standard</t>
        </is>
      </c>
      <c r="L191" s="273" t="inlineStr">
        <is>
          <t>96698944</t>
        </is>
      </c>
      <c r="M191" t="inlineStr">
        <is>
          <t>B100275</t>
        </is>
      </c>
      <c r="N191" s="273" t="inlineStr">
        <is>
          <t>LT034</t>
        </is>
      </c>
      <c r="O191" s="124" t="n"/>
    </row>
    <row r="192" hidden="1" s="109">
      <c r="B192" s="250">
        <f>IF(AND(I192 = "C35",K192="Coating_Standard"),"Y","N")</f>
        <v/>
      </c>
      <c r="C192" t="inlineStr">
        <is>
          <t>ConTab_BOM_KP_Case_0186</t>
        </is>
      </c>
      <c r="D192">
        <f>IF(B192="Y",C192,"")</f>
        <v/>
      </c>
      <c r="E192" t="inlineStr">
        <is>
          <t>:1024-1_2-KP:</t>
        </is>
      </c>
      <c r="F192" t="inlineStr">
        <is>
          <t>250# ANSI Flange</t>
        </is>
      </c>
      <c r="G192" t="inlineStr">
        <is>
          <t>CaseMatl_Special</t>
        </is>
      </c>
      <c r="H192" t="inlineStr">
        <is>
          <t>Special/Other</t>
        </is>
      </c>
      <c r="I192" t="inlineStr">
        <is>
          <t>X</t>
        </is>
      </c>
      <c r="J192" s="250" t="n">
        <v>250</v>
      </c>
      <c r="K192" t="inlineStr">
        <is>
          <t>Coating_Standard</t>
        </is>
      </c>
      <c r="L192" s="273" t="inlineStr">
        <is>
          <t>RTF</t>
        </is>
      </c>
      <c r="M192" t="inlineStr">
        <is>
          <t>B100277</t>
        </is>
      </c>
      <c r="N192" s="273" t="inlineStr">
        <is>
          <t>LT034</t>
        </is>
      </c>
      <c r="O192" s="124" t="n"/>
    </row>
    <row r="193" hidden="1" s="109">
      <c r="B193" s="250">
        <f>IF(AND(I193 = "C35",K193="Coating_Standard"),"Y","N")</f>
        <v/>
      </c>
      <c r="C193" t="inlineStr">
        <is>
          <t>ConTab_BOM_KP_Case_0187</t>
        </is>
      </c>
      <c r="D193">
        <f>IF(B193="Y",C193,"")</f>
        <v/>
      </c>
      <c r="E193" t="inlineStr">
        <is>
          <t>:1024-1_2-KP:</t>
        </is>
      </c>
      <c r="F193" t="inlineStr">
        <is>
          <t>Special/Other</t>
        </is>
      </c>
      <c r="G193" t="inlineStr">
        <is>
          <t>CaseMatl_Cast_Iron_ASTM-A48_CL35</t>
        </is>
      </c>
      <c r="H193" t="inlineStr">
        <is>
          <t>Cast Iron, ASTM-A48, CL 35</t>
        </is>
      </c>
      <c r="I193" t="inlineStr">
        <is>
          <t>C35</t>
        </is>
      </c>
      <c r="J193" s="250" t="n">
        <v>175</v>
      </c>
      <c r="K193" t="inlineStr">
        <is>
          <t>Coating_Standard</t>
        </is>
      </c>
      <c r="L193" s="273" t="inlineStr">
        <is>
          <t>RTF</t>
        </is>
      </c>
      <c r="M193" t="inlineStr">
        <is>
          <t>B100278</t>
        </is>
      </c>
      <c r="N193" s="273" t="inlineStr">
        <is>
          <t>LT027</t>
        </is>
      </c>
      <c r="O193" s="124" t="n"/>
    </row>
    <row r="194" hidden="1" s="109">
      <c r="B194" s="250">
        <f>IF(AND(I194 = "C35",K194="Coating_Standard"),"Y","N")</f>
        <v/>
      </c>
      <c r="C194" t="inlineStr">
        <is>
          <t>ConTab_BOM_KP_Case_0188</t>
        </is>
      </c>
      <c r="D194">
        <f>IF(B194="Y",C194,"")</f>
        <v/>
      </c>
      <c r="E194" t="inlineStr">
        <is>
          <t>:1024-1_2-KP:</t>
        </is>
      </c>
      <c r="F194" t="inlineStr">
        <is>
          <t>Special/Other</t>
        </is>
      </c>
      <c r="G194" t="inlineStr">
        <is>
          <t>CaseMatl_Ductile_Iron_ASTM-A536-65</t>
        </is>
      </c>
      <c r="H194" t="inlineStr">
        <is>
          <t>Ductile Iron, ASTM-A536-65</t>
        </is>
      </c>
      <c r="I194" t="inlineStr">
        <is>
          <t>J</t>
        </is>
      </c>
      <c r="J194" s="250" t="n">
        <v>175</v>
      </c>
      <c r="K194" t="inlineStr">
        <is>
          <t>Coating_Standard</t>
        </is>
      </c>
      <c r="L194" s="273" t="inlineStr">
        <is>
          <t>RTF</t>
        </is>
      </c>
      <c r="M194" t="inlineStr">
        <is>
          <t>B100279</t>
        </is>
      </c>
      <c r="N194" s="273" t="inlineStr">
        <is>
          <t>LT034</t>
        </is>
      </c>
      <c r="O194" s="124" t="n"/>
    </row>
    <row r="195" hidden="1" s="109">
      <c r="B195" s="250">
        <f>IF(AND(I195 = "C35",K195="Coating_Standard"),"Y","N")</f>
        <v/>
      </c>
      <c r="C195" t="inlineStr">
        <is>
          <t>ConTab_BOM_KP_Case_0189</t>
        </is>
      </c>
      <c r="D195">
        <f>IF(B195="Y",C195,"")</f>
        <v/>
      </c>
      <c r="E195" t="inlineStr">
        <is>
          <t>:1024-1_2-KP:</t>
        </is>
      </c>
      <c r="F195" t="inlineStr">
        <is>
          <t>Special/Other</t>
        </is>
      </c>
      <c r="G195" t="inlineStr">
        <is>
          <t>CaseMatl_Special</t>
        </is>
      </c>
      <c r="H195" t="inlineStr">
        <is>
          <t>Special/Other</t>
        </is>
      </c>
      <c r="I195" t="inlineStr">
        <is>
          <t>X</t>
        </is>
      </c>
      <c r="J195" s="250" t="n">
        <v>175</v>
      </c>
      <c r="K195" t="inlineStr">
        <is>
          <t>Coating_Standard</t>
        </is>
      </c>
      <c r="L195" s="273" t="inlineStr">
        <is>
          <t>RTF</t>
        </is>
      </c>
      <c r="M195" t="inlineStr">
        <is>
          <t>B100281</t>
        </is>
      </c>
      <c r="N195" s="273" t="inlineStr">
        <is>
          <t>LT029</t>
        </is>
      </c>
      <c r="O195" s="124" t="n"/>
    </row>
    <row r="196" hidden="1" s="109">
      <c r="B196" s="250">
        <f>IF(AND(I196 = "C35",K196="Coating_Standard"),"Y","N")</f>
        <v/>
      </c>
      <c r="C196" t="inlineStr">
        <is>
          <t>ConTab_BOM_KP_Case_0190</t>
        </is>
      </c>
      <c r="D196">
        <f>IF(B196="Y",C196,"")</f>
        <v/>
      </c>
      <c r="E196" t="inlineStr">
        <is>
          <t>:1024-3_4-KP:</t>
        </is>
      </c>
      <c r="F196" t="inlineStr">
        <is>
          <t>125# ANSI Flange</t>
        </is>
      </c>
      <c r="G196" t="inlineStr">
        <is>
          <t>CaseMatl_Cast_Iron_ASTM-A48_CL35</t>
        </is>
      </c>
      <c r="H196" t="inlineStr">
        <is>
          <t>Cast Iron, ASTM-A48, CL 35</t>
        </is>
      </c>
      <c r="I196" t="inlineStr">
        <is>
          <t>C35</t>
        </is>
      </c>
      <c r="J196" s="250" t="n">
        <v>175</v>
      </c>
      <c r="K196" t="inlineStr">
        <is>
          <t>Coating_Standard</t>
        </is>
      </c>
      <c r="L196" s="273" t="inlineStr">
        <is>
          <t>96698942</t>
        </is>
      </c>
      <c r="M196" t="inlineStr">
        <is>
          <t>B100282</t>
        </is>
      </c>
      <c r="N196" s="273" t="inlineStr">
        <is>
          <t>LT027</t>
        </is>
      </c>
      <c r="O196" s="124" t="n"/>
    </row>
    <row r="197" hidden="1" s="109">
      <c r="B197" s="250">
        <f>IF(AND(I197 = "C35",K197="Coating_Standard"),"Y","N")</f>
        <v/>
      </c>
      <c r="C197" t="inlineStr">
        <is>
          <t>ConTab_BOM_KP_Case_0191</t>
        </is>
      </c>
      <c r="D197">
        <f>IF(B197="Y",C197,"")</f>
        <v/>
      </c>
      <c r="E197" t="inlineStr">
        <is>
          <t>:1024-3_4-KP:</t>
        </is>
      </c>
      <c r="F197" t="inlineStr">
        <is>
          <t>125# ANSI Flange</t>
        </is>
      </c>
      <c r="G197" t="inlineStr">
        <is>
          <t>CaseMatl_Ductile_Iron_ASTM-A536-65</t>
        </is>
      </c>
      <c r="H197" t="inlineStr">
        <is>
          <t>Ductile Iron, ASTM-A536-65</t>
        </is>
      </c>
      <c r="I197" t="inlineStr">
        <is>
          <t>J</t>
        </is>
      </c>
      <c r="J197" s="250" t="n">
        <v>175</v>
      </c>
      <c r="K197" t="inlineStr">
        <is>
          <t>Coating_Standard</t>
        </is>
      </c>
      <c r="L197" s="273" t="inlineStr">
        <is>
          <t>RTF</t>
        </is>
      </c>
      <c r="M197" t="inlineStr">
        <is>
          <t>B100283</t>
        </is>
      </c>
      <c r="N197" s="273" t="inlineStr">
        <is>
          <t>LT034</t>
        </is>
      </c>
      <c r="O197" s="124" t="n"/>
    </row>
    <row r="198" hidden="1" s="109">
      <c r="B198" s="250">
        <f>IF(AND(I198 = "C35",K198="Coating_Standard"),"Y","N")</f>
        <v/>
      </c>
      <c r="C198" t="inlineStr">
        <is>
          <t>ConTab_BOM_KP_Case_0192</t>
        </is>
      </c>
      <c r="D198">
        <f>IF(B198="Y",C198,"")</f>
        <v/>
      </c>
      <c r="E198" t="inlineStr">
        <is>
          <t>:1024-3_4-KP:</t>
        </is>
      </c>
      <c r="F198" t="inlineStr">
        <is>
          <t>125# ANSI Flange</t>
        </is>
      </c>
      <c r="G198" t="inlineStr">
        <is>
          <t>CaseMatl_Special</t>
        </is>
      </c>
      <c r="H198" t="inlineStr">
        <is>
          <t>Special/Other</t>
        </is>
      </c>
      <c r="I198" t="inlineStr">
        <is>
          <t>X</t>
        </is>
      </c>
      <c r="J198" s="250" t="n">
        <v>175</v>
      </c>
      <c r="K198" t="inlineStr">
        <is>
          <t>Coating_Standard</t>
        </is>
      </c>
      <c r="L198" s="273" t="inlineStr">
        <is>
          <t>RTF</t>
        </is>
      </c>
      <c r="M198" t="inlineStr">
        <is>
          <t>B100285</t>
        </is>
      </c>
      <c r="N198" s="273" t="inlineStr">
        <is>
          <t>LT029</t>
        </is>
      </c>
      <c r="O198" s="124" t="n"/>
    </row>
    <row r="199" hidden="1" s="109">
      <c r="B199" s="250">
        <f>IF(AND(I199 = "C35",K199="Coating_Standard"),"Y","N")</f>
        <v/>
      </c>
      <c r="C199" t="inlineStr">
        <is>
          <t>ConTab_BOM_KP_Case_0193</t>
        </is>
      </c>
      <c r="D199">
        <f>IF(B199="Y",C199,"")</f>
        <v/>
      </c>
      <c r="E199" t="inlineStr">
        <is>
          <t>:1024-3_4-KP:</t>
        </is>
      </c>
      <c r="F199" t="inlineStr">
        <is>
          <t>250# ANSI Flange</t>
        </is>
      </c>
      <c r="G199" t="inlineStr">
        <is>
          <t>CaseMatl_Cast_Iron_ASTM-A48_CL35</t>
        </is>
      </c>
      <c r="H199" t="inlineStr">
        <is>
          <t>Cast Iron, ASTM-A48, CL 35</t>
        </is>
      </c>
      <c r="I199" t="inlineStr">
        <is>
          <t>C35</t>
        </is>
      </c>
      <c r="J199" s="250" t="n">
        <v>250</v>
      </c>
      <c r="K199" t="inlineStr">
        <is>
          <t>Coating_Standard</t>
        </is>
      </c>
      <c r="L199" s="273" t="inlineStr">
        <is>
          <t>96698943</t>
        </is>
      </c>
      <c r="M199" t="inlineStr">
        <is>
          <t>B100286</t>
        </is>
      </c>
      <c r="N199" s="273" t="inlineStr">
        <is>
          <t>LT034</t>
        </is>
      </c>
      <c r="O199" s="124" t="n"/>
    </row>
    <row r="200" hidden="1" s="109">
      <c r="B200" s="250">
        <f>IF(AND(I200 = "C35",K200="Coating_Standard"),"Y","N")</f>
        <v/>
      </c>
      <c r="C200" t="inlineStr">
        <is>
          <t>ConTab_BOM_KP_Case_0194</t>
        </is>
      </c>
      <c r="D200">
        <f>IF(B200="Y",C200,"")</f>
        <v/>
      </c>
      <c r="E200" t="inlineStr">
        <is>
          <t>:1024-3_4-KP:</t>
        </is>
      </c>
      <c r="F200" t="inlineStr">
        <is>
          <t>250# ANSI Flange</t>
        </is>
      </c>
      <c r="G200" t="inlineStr">
        <is>
          <t>CaseMatl_Ductile_Iron_ASTM-A536-65</t>
        </is>
      </c>
      <c r="H200" t="inlineStr">
        <is>
          <t>Ductile Iron, ASTM-A536-65</t>
        </is>
      </c>
      <c r="I200" t="inlineStr">
        <is>
          <t>J</t>
        </is>
      </c>
      <c r="J200" s="250" t="n">
        <v>300</v>
      </c>
      <c r="K200" t="inlineStr">
        <is>
          <t>Coating_Standard</t>
        </is>
      </c>
      <c r="L200" s="273" t="inlineStr">
        <is>
          <t>96698944</t>
        </is>
      </c>
      <c r="M200" t="inlineStr">
        <is>
          <t>B100287</t>
        </is>
      </c>
      <c r="N200" s="273" t="inlineStr">
        <is>
          <t>LT034</t>
        </is>
      </c>
      <c r="O200" s="124" t="n"/>
    </row>
    <row r="201" hidden="1" s="109">
      <c r="B201" s="250">
        <f>IF(AND(I201 = "C35",K201="Coating_Standard"),"Y","N")</f>
        <v/>
      </c>
      <c r="C201" t="inlineStr">
        <is>
          <t>ConTab_BOM_KP_Case_0195</t>
        </is>
      </c>
      <c r="D201">
        <f>IF(B201="Y",C201,"")</f>
        <v/>
      </c>
      <c r="E201" t="inlineStr">
        <is>
          <t>:1024-3_4-KP:</t>
        </is>
      </c>
      <c r="F201" t="inlineStr">
        <is>
          <t>250# ANSI Flange</t>
        </is>
      </c>
      <c r="G201" t="inlineStr">
        <is>
          <t>CaseMatl_Special</t>
        </is>
      </c>
      <c r="H201" t="inlineStr">
        <is>
          <t>Special/Other</t>
        </is>
      </c>
      <c r="I201" t="inlineStr">
        <is>
          <t>X</t>
        </is>
      </c>
      <c r="J201" s="250" t="n">
        <v>250</v>
      </c>
      <c r="K201" t="inlineStr">
        <is>
          <t>Coating_Standard</t>
        </is>
      </c>
      <c r="L201" s="273" t="inlineStr">
        <is>
          <t>RTF</t>
        </is>
      </c>
      <c r="M201" t="inlineStr">
        <is>
          <t>B100289</t>
        </is>
      </c>
      <c r="N201" s="273" t="inlineStr">
        <is>
          <t>LT034</t>
        </is>
      </c>
      <c r="O201" s="124" t="n"/>
    </row>
    <row r="202" hidden="1" s="109">
      <c r="B202" s="250">
        <f>IF(AND(I202 = "C35",K202="Coating_Standard"),"Y","N")</f>
        <v/>
      </c>
      <c r="C202" t="inlineStr">
        <is>
          <t>ConTab_BOM_KP_Case_0196</t>
        </is>
      </c>
      <c r="D202">
        <f>IF(B202="Y",C202,"")</f>
        <v/>
      </c>
      <c r="E202" t="inlineStr">
        <is>
          <t>:1024-3_4-KP:</t>
        </is>
      </c>
      <c r="F202" t="inlineStr">
        <is>
          <t>Special/Other</t>
        </is>
      </c>
      <c r="G202" t="inlineStr">
        <is>
          <t>CaseMatl_Cast_Iron_ASTM-A48_CL35</t>
        </is>
      </c>
      <c r="H202" t="inlineStr">
        <is>
          <t>Cast Iron, ASTM-A48, CL 35</t>
        </is>
      </c>
      <c r="I202" t="inlineStr">
        <is>
          <t>C35</t>
        </is>
      </c>
      <c r="J202" s="250" t="n">
        <v>175</v>
      </c>
      <c r="K202" t="inlineStr">
        <is>
          <t>Coating_Standard</t>
        </is>
      </c>
      <c r="L202" s="273" t="inlineStr">
        <is>
          <t>RTF</t>
        </is>
      </c>
      <c r="M202" t="inlineStr">
        <is>
          <t>B100290</t>
        </is>
      </c>
      <c r="N202" s="273" t="inlineStr">
        <is>
          <t>LT027</t>
        </is>
      </c>
      <c r="O202" s="124" t="n"/>
    </row>
    <row r="203" hidden="1" s="109">
      <c r="B203" s="250">
        <f>IF(AND(I203 = "C35",K203="Coating_Standard"),"Y","N")</f>
        <v/>
      </c>
      <c r="C203" t="inlineStr">
        <is>
          <t>ConTab_BOM_KP_Case_0197</t>
        </is>
      </c>
      <c r="D203">
        <f>IF(B203="Y",C203,"")</f>
        <v/>
      </c>
      <c r="E203" t="inlineStr">
        <is>
          <t>:1024-3_4-KP:</t>
        </is>
      </c>
      <c r="F203" t="inlineStr">
        <is>
          <t>Special/Other</t>
        </is>
      </c>
      <c r="G203" t="inlineStr">
        <is>
          <t>CaseMatl_Ductile_Iron_ASTM-A536-65</t>
        </is>
      </c>
      <c r="H203" t="inlineStr">
        <is>
          <t>Ductile Iron, ASTM-A536-65</t>
        </is>
      </c>
      <c r="I203" t="inlineStr">
        <is>
          <t>J</t>
        </is>
      </c>
      <c r="J203" s="250" t="n">
        <v>175</v>
      </c>
      <c r="K203" t="inlineStr">
        <is>
          <t>Coating_Standard</t>
        </is>
      </c>
      <c r="L203" s="273" t="inlineStr">
        <is>
          <t>RTF</t>
        </is>
      </c>
      <c r="M203" t="inlineStr">
        <is>
          <t>B100291</t>
        </is>
      </c>
      <c r="N203" s="273" t="inlineStr">
        <is>
          <t>LT034</t>
        </is>
      </c>
      <c r="O203" s="124" t="n"/>
    </row>
    <row r="204" hidden="1" s="109">
      <c r="B204" s="250">
        <f>IF(AND(I204 = "C35",K204="Coating_Standard"),"Y","N")</f>
        <v/>
      </c>
      <c r="C204" t="inlineStr">
        <is>
          <t>ConTab_BOM_KP_Case_0198</t>
        </is>
      </c>
      <c r="D204">
        <f>IF(B204="Y",C204,"")</f>
        <v/>
      </c>
      <c r="E204" t="inlineStr">
        <is>
          <t>:1024-3_4-KP:</t>
        </is>
      </c>
      <c r="F204" t="inlineStr">
        <is>
          <t>Special/Other</t>
        </is>
      </c>
      <c r="G204" t="inlineStr">
        <is>
          <t>CaseMatl_Special</t>
        </is>
      </c>
      <c r="H204" t="inlineStr">
        <is>
          <t>Special/Other</t>
        </is>
      </c>
      <c r="I204" t="inlineStr">
        <is>
          <t>X</t>
        </is>
      </c>
      <c r="J204" s="250" t="n">
        <v>175</v>
      </c>
      <c r="K204" t="inlineStr">
        <is>
          <t>Coating_Standard</t>
        </is>
      </c>
      <c r="L204" s="273" t="inlineStr">
        <is>
          <t>RTF</t>
        </is>
      </c>
      <c r="M204" t="inlineStr">
        <is>
          <t>B100293</t>
        </is>
      </c>
      <c r="N204" s="273" t="inlineStr">
        <is>
          <t>LT029</t>
        </is>
      </c>
      <c r="O204" s="124" t="n"/>
    </row>
    <row r="205" hidden="1" s="109">
      <c r="B205" s="250">
        <f>IF(AND(I205 = "C35",K205="Coating_Standard"),"Y","N")</f>
        <v/>
      </c>
      <c r="C205" t="inlineStr">
        <is>
          <t>ConTab_BOM_KP_Case_0199</t>
        </is>
      </c>
      <c r="D205">
        <f>IF(B205="Y",C205,"")</f>
        <v/>
      </c>
      <c r="E205" t="inlineStr">
        <is>
          <t>:1220-5_6-KP:1220-5_6-KPV:1220-5_6-KPVS:</t>
        </is>
      </c>
      <c r="F205" t="inlineStr">
        <is>
          <t>125# ANSI Flange</t>
        </is>
      </c>
      <c r="G205" t="inlineStr">
        <is>
          <t>CaseMatl_Cast_Iron_ASTM-A48_CL35</t>
        </is>
      </c>
      <c r="H205" t="inlineStr">
        <is>
          <t>Cast Iron, ASTM-A48, CL 35</t>
        </is>
      </c>
      <c r="I205" t="inlineStr">
        <is>
          <t>C35</t>
        </is>
      </c>
      <c r="J205" s="250" t="n">
        <v>175</v>
      </c>
      <c r="K205" t="inlineStr">
        <is>
          <t>Coating_Standard</t>
        </is>
      </c>
      <c r="L205" s="273" t="inlineStr">
        <is>
          <t>96698945</t>
        </is>
      </c>
      <c r="M205" t="inlineStr">
        <is>
          <t>B100294</t>
        </is>
      </c>
      <c r="N205" s="273" t="inlineStr">
        <is>
          <t>LT027</t>
        </is>
      </c>
      <c r="O205" s="124" t="n"/>
    </row>
    <row r="206" hidden="1" s="109">
      <c r="B206" s="250">
        <f>IF(AND(I206 = "C35",K206="Coating_Standard"),"Y","N")</f>
        <v/>
      </c>
      <c r="C206" t="inlineStr">
        <is>
          <t>ConTab_BOM_KP_Case_0200</t>
        </is>
      </c>
      <c r="D206">
        <f>IF(B206="Y",C206,"")</f>
        <v/>
      </c>
      <c r="E206" t="inlineStr">
        <is>
          <t>:1220-5_6-KP:1220-5_6-KPV:1220-5_6-KPVS:</t>
        </is>
      </c>
      <c r="F206" t="inlineStr">
        <is>
          <t>125# ANSI Flange</t>
        </is>
      </c>
      <c r="G206" t="inlineStr">
        <is>
          <t>CaseMatl_Ductile_Iron_ASTM-A536-65</t>
        </is>
      </c>
      <c r="H206" t="inlineStr">
        <is>
          <t>Ductile Iron, ASTM-A536-65</t>
        </is>
      </c>
      <c r="I206" t="inlineStr">
        <is>
          <t>J</t>
        </is>
      </c>
      <c r="J206" s="250" t="n">
        <v>175</v>
      </c>
      <c r="K206" t="inlineStr">
        <is>
          <t>Coating_Standard</t>
        </is>
      </c>
      <c r="L206" s="273" t="inlineStr">
        <is>
          <t>RTF</t>
        </is>
      </c>
      <c r="M206" t="inlineStr">
        <is>
          <t>B100295</t>
        </is>
      </c>
      <c r="N206" s="273" t="inlineStr">
        <is>
          <t>LT034</t>
        </is>
      </c>
      <c r="O206" s="124" t="n"/>
    </row>
    <row r="207" hidden="1" s="109">
      <c r="B207" s="250">
        <f>IF(AND(I207 = "C35",K207="Coating_Standard"),"Y","N")</f>
        <v/>
      </c>
      <c r="C207" t="inlineStr">
        <is>
          <t>ConTab_BOM_KP_Case_0201</t>
        </is>
      </c>
      <c r="D207">
        <f>IF(B207="Y",C207,"")</f>
        <v/>
      </c>
      <c r="E207" t="inlineStr">
        <is>
          <t>:1220-5_6-KP:1220-5_6-KPV:1220-5_6-KPVS:</t>
        </is>
      </c>
      <c r="F207" t="inlineStr">
        <is>
          <t>125# ANSI Flange</t>
        </is>
      </c>
      <c r="G207" t="inlineStr">
        <is>
          <t>CaseMatl_Special</t>
        </is>
      </c>
      <c r="H207" t="inlineStr">
        <is>
          <t>Special/Other</t>
        </is>
      </c>
      <c r="I207" t="inlineStr">
        <is>
          <t>X</t>
        </is>
      </c>
      <c r="J207" s="250" t="n">
        <v>175</v>
      </c>
      <c r="K207" t="inlineStr">
        <is>
          <t>Coating_Standard</t>
        </is>
      </c>
      <c r="L207" s="273" t="inlineStr">
        <is>
          <t>RTF</t>
        </is>
      </c>
      <c r="M207" t="inlineStr">
        <is>
          <t>B100297</t>
        </is>
      </c>
      <c r="N207" s="273" t="inlineStr">
        <is>
          <t>LT029</t>
        </is>
      </c>
      <c r="O207" s="124" t="n"/>
    </row>
    <row r="208" hidden="1" s="109">
      <c r="B208" s="250">
        <f>IF(AND(I208 = "C35",K208="Coating_Standard"),"Y","N")</f>
        <v/>
      </c>
      <c r="C208" t="inlineStr">
        <is>
          <t>ConTab_BOM_KP_Case_0202</t>
        </is>
      </c>
      <c r="D208">
        <f>IF(B208="Y",C208,"")</f>
        <v/>
      </c>
      <c r="E208" t="inlineStr">
        <is>
          <t>:1220-5_6-KP:1220-5_6-KPV:1220-5_6-KPVS:</t>
        </is>
      </c>
      <c r="F208" t="inlineStr">
        <is>
          <t>250# ANSI Flange</t>
        </is>
      </c>
      <c r="G208" t="inlineStr">
        <is>
          <t>CaseMatl_Cast_Iron_ASTM-A48_CL35</t>
        </is>
      </c>
      <c r="H208" t="inlineStr">
        <is>
          <t>Cast Iron, ASTM-A48, CL 35</t>
        </is>
      </c>
      <c r="I208" t="inlineStr">
        <is>
          <t>C35</t>
        </is>
      </c>
      <c r="J208" s="250" t="n">
        <v>250</v>
      </c>
      <c r="K208" t="inlineStr">
        <is>
          <t>Coating_Standard</t>
        </is>
      </c>
      <c r="L208" s="215" t="inlineStr">
        <is>
          <t>96690855</t>
        </is>
      </c>
      <c r="M208" t="inlineStr">
        <is>
          <t>B100298</t>
        </is>
      </c>
      <c r="N208" s="273" t="inlineStr">
        <is>
          <t>LT034</t>
        </is>
      </c>
      <c r="O208" s="124" t="n"/>
    </row>
    <row r="209" hidden="1" s="109">
      <c r="B209" s="250">
        <f>IF(AND(I209 = "C35",K209="Coating_Standard"),"Y","N")</f>
        <v/>
      </c>
      <c r="C209" t="inlineStr">
        <is>
          <t>ConTab_BOM_KP_Case_0203</t>
        </is>
      </c>
      <c r="D209">
        <f>IF(B209="Y",C209,"")</f>
        <v/>
      </c>
      <c r="E209" t="inlineStr">
        <is>
          <t>:1220-5_6-KP:1220-5_6-KPV:1220-5_6-KPVS:</t>
        </is>
      </c>
      <c r="F209" t="inlineStr">
        <is>
          <t>250# ANSI Flange</t>
        </is>
      </c>
      <c r="G209" t="inlineStr">
        <is>
          <t>CaseMatl_Ductile_Iron_ASTM-A536-65</t>
        </is>
      </c>
      <c r="H209" t="inlineStr">
        <is>
          <t>Ductile Iron, ASTM-A536-65</t>
        </is>
      </c>
      <c r="I209" t="inlineStr">
        <is>
          <t>J</t>
        </is>
      </c>
      <c r="J209" s="250" t="n">
        <v>300</v>
      </c>
      <c r="K209" t="inlineStr">
        <is>
          <t>Coating_Standard</t>
        </is>
      </c>
      <c r="L209" s="273" t="inlineStr">
        <is>
          <t>RTF</t>
        </is>
      </c>
      <c r="M209" t="inlineStr">
        <is>
          <t>B100299</t>
        </is>
      </c>
      <c r="N209" s="273" t="inlineStr">
        <is>
          <t>LT034</t>
        </is>
      </c>
      <c r="O209" s="124" t="n"/>
    </row>
    <row r="210" hidden="1" s="109">
      <c r="B210" s="250">
        <f>IF(AND(I210 = "C35",K210="Coating_Standard"),"Y","N")</f>
        <v/>
      </c>
      <c r="C210" t="inlineStr">
        <is>
          <t>ConTab_BOM_KP_Case_0204</t>
        </is>
      </c>
      <c r="D210">
        <f>IF(B210="Y",C210,"")</f>
        <v/>
      </c>
      <c r="E210" t="inlineStr">
        <is>
          <t>:1220-5_6-KP:1220-5_6-KPV:1220-5_6-KPVS:</t>
        </is>
      </c>
      <c r="F210" t="inlineStr">
        <is>
          <t>250# ANSI Flange</t>
        </is>
      </c>
      <c r="G210" t="inlineStr">
        <is>
          <t>CaseMatl_Special</t>
        </is>
      </c>
      <c r="H210" t="inlineStr">
        <is>
          <t>Special/Other</t>
        </is>
      </c>
      <c r="I210" t="inlineStr">
        <is>
          <t>X</t>
        </is>
      </c>
      <c r="J210" s="250" t="n">
        <v>250</v>
      </c>
      <c r="K210" t="inlineStr">
        <is>
          <t>Coating_Standard</t>
        </is>
      </c>
      <c r="L210" s="273" t="inlineStr">
        <is>
          <t>RTF</t>
        </is>
      </c>
      <c r="M210" t="inlineStr">
        <is>
          <t>B100301</t>
        </is>
      </c>
      <c r="N210" s="273" t="inlineStr">
        <is>
          <t>LT034</t>
        </is>
      </c>
      <c r="O210" s="124" t="n"/>
    </row>
    <row r="211" hidden="1" s="109">
      <c r="B211" s="250">
        <f>IF(AND(I211 = "C35",K211="Coating_Standard"),"Y","N")</f>
        <v/>
      </c>
      <c r="C211" t="inlineStr">
        <is>
          <t>ConTab_BOM_KP_Case_0205</t>
        </is>
      </c>
      <c r="D211">
        <f>IF(B211="Y",C211,"")</f>
        <v/>
      </c>
      <c r="E211" t="inlineStr">
        <is>
          <t>:1220-5_6-KP:1220-5_6-KPV:1220-5_6-KPVS:</t>
        </is>
      </c>
      <c r="F211" t="inlineStr">
        <is>
          <t>Special/Other</t>
        </is>
      </c>
      <c r="G211" t="inlineStr">
        <is>
          <t>CaseMatl_Cast_Iron_ASTM-A48_CL35</t>
        </is>
      </c>
      <c r="H211" t="inlineStr">
        <is>
          <t>Cast Iron, ASTM-A48, CL 35</t>
        </is>
      </c>
      <c r="I211" t="inlineStr">
        <is>
          <t>C35</t>
        </is>
      </c>
      <c r="J211" s="250" t="n">
        <v>175</v>
      </c>
      <c r="K211" t="inlineStr">
        <is>
          <t>Coating_Standard</t>
        </is>
      </c>
      <c r="L211" s="273" t="inlineStr">
        <is>
          <t>RTF</t>
        </is>
      </c>
      <c r="M211" t="inlineStr">
        <is>
          <t>B100302</t>
        </is>
      </c>
      <c r="N211" s="273" t="inlineStr">
        <is>
          <t>LT027</t>
        </is>
      </c>
      <c r="O211" s="124" t="n"/>
    </row>
    <row r="212" hidden="1" s="109">
      <c r="B212" s="250">
        <f>IF(AND(I212 = "C35",K212="Coating_Standard"),"Y","N")</f>
        <v/>
      </c>
      <c r="C212" t="inlineStr">
        <is>
          <t>ConTab_BOM_KP_Case_0206</t>
        </is>
      </c>
      <c r="D212">
        <f>IF(B212="Y",C212,"")</f>
        <v/>
      </c>
      <c r="E212" t="inlineStr">
        <is>
          <t>:1220-5_6-KP:1220-5_6-KPV:1220-5_6-KPVS:</t>
        </is>
      </c>
      <c r="F212" t="inlineStr">
        <is>
          <t>Special/Other</t>
        </is>
      </c>
      <c r="G212" t="inlineStr">
        <is>
          <t>CaseMatl_Ductile_Iron_ASTM-A536-65</t>
        </is>
      </c>
      <c r="H212" t="inlineStr">
        <is>
          <t>Ductile Iron, ASTM-A536-65</t>
        </is>
      </c>
      <c r="I212" t="inlineStr">
        <is>
          <t>J</t>
        </is>
      </c>
      <c r="J212" s="250" t="n">
        <v>175</v>
      </c>
      <c r="K212" t="inlineStr">
        <is>
          <t>Coating_Standard</t>
        </is>
      </c>
      <c r="L212" s="273" t="inlineStr">
        <is>
          <t>RTF</t>
        </is>
      </c>
      <c r="M212" t="inlineStr">
        <is>
          <t>B100303</t>
        </is>
      </c>
      <c r="N212" s="273" t="inlineStr">
        <is>
          <t>LT034</t>
        </is>
      </c>
      <c r="O212" s="124" t="n"/>
    </row>
    <row r="213" hidden="1" s="109">
      <c r="B213" s="250">
        <f>IF(AND(I213 = "C35",K213="Coating_Standard"),"Y","N")</f>
        <v/>
      </c>
      <c r="C213" t="inlineStr">
        <is>
          <t>ConTab_BOM_KP_Case_0207</t>
        </is>
      </c>
      <c r="D213">
        <f>IF(B213="Y",C213,"")</f>
        <v/>
      </c>
      <c r="E213" t="inlineStr">
        <is>
          <t>:1220-5_6-KP:1220-5_6-KPV:1220-5_6-KPVS:</t>
        </is>
      </c>
      <c r="F213" t="inlineStr">
        <is>
          <t>Special/Other</t>
        </is>
      </c>
      <c r="G213" t="inlineStr">
        <is>
          <t>CaseMatl_Special</t>
        </is>
      </c>
      <c r="H213" t="inlineStr">
        <is>
          <t>Special/Other</t>
        </is>
      </c>
      <c r="I213" t="inlineStr">
        <is>
          <t>X</t>
        </is>
      </c>
      <c r="J213" s="250" t="n">
        <v>175</v>
      </c>
      <c r="K213" t="inlineStr">
        <is>
          <t>Coating_Standard</t>
        </is>
      </c>
      <c r="L213" s="273" t="inlineStr">
        <is>
          <t>RTF</t>
        </is>
      </c>
      <c r="M213" t="inlineStr">
        <is>
          <t>B100305</t>
        </is>
      </c>
      <c r="N213" s="273" t="inlineStr">
        <is>
          <t>LT029</t>
        </is>
      </c>
      <c r="O213" s="124" t="n"/>
    </row>
    <row r="214" hidden="1" s="109">
      <c r="B214" s="250">
        <f>IF(AND(I214 = "C35",K214="Coating_Standard"),"Y","N")</f>
        <v/>
      </c>
      <c r="C214" t="inlineStr">
        <is>
          <t>ConTab_BOM_KP_Case_0208</t>
        </is>
      </c>
      <c r="D214">
        <f>IF(B214="Y",C214,"")</f>
        <v/>
      </c>
      <c r="E214" t="inlineStr">
        <is>
          <t>:1415-1_2-KP:1415-1_2-KPV:1415-1_2-KPVS:</t>
        </is>
      </c>
      <c r="F214" t="inlineStr">
        <is>
          <t>125# ANSI Flange</t>
        </is>
      </c>
      <c r="G214" t="inlineStr">
        <is>
          <t>CaseMatl_Cast_Iron_ASTM-A48_CL35</t>
        </is>
      </c>
      <c r="H214" t="inlineStr">
        <is>
          <t>Cast Iron, ASTM-A48, CL 35</t>
        </is>
      </c>
      <c r="I214" t="inlineStr">
        <is>
          <t>C35</t>
        </is>
      </c>
      <c r="J214" s="250" t="n">
        <v>175</v>
      </c>
      <c r="K214" t="inlineStr">
        <is>
          <t>Coating_Standard</t>
        </is>
      </c>
      <c r="L214" s="273" t="inlineStr">
        <is>
          <t>96698947</t>
        </is>
      </c>
      <c r="M214" t="inlineStr">
        <is>
          <t>B100306</t>
        </is>
      </c>
      <c r="N214" s="273" t="inlineStr">
        <is>
          <t>LT027</t>
        </is>
      </c>
      <c r="O214" s="124" t="n"/>
    </row>
    <row r="215" hidden="1" s="109">
      <c r="B215" s="250">
        <f>IF(AND(I215 = "C35",K215="Coating_Standard"),"Y","N")</f>
        <v/>
      </c>
      <c r="C215" t="inlineStr">
        <is>
          <t>ConTab_BOM_KP_Case_0209</t>
        </is>
      </c>
      <c r="D215">
        <f>IF(B215="Y",C215,"")</f>
        <v/>
      </c>
      <c r="E215" t="inlineStr">
        <is>
          <t>:1415-1_2-KP:1415-1_2-KPV:1415-1_2-KPVS:</t>
        </is>
      </c>
      <c r="F215" t="inlineStr">
        <is>
          <t>125# ANSI Flange</t>
        </is>
      </c>
      <c r="G215" t="inlineStr">
        <is>
          <t>CaseMatl_Ductile_Iron_ASTM-A536-65</t>
        </is>
      </c>
      <c r="H215" t="inlineStr">
        <is>
          <t>Ductile Iron, ASTM-A536-65</t>
        </is>
      </c>
      <c r="I215" t="inlineStr">
        <is>
          <t>J</t>
        </is>
      </c>
      <c r="J215" s="250" t="n">
        <v>175</v>
      </c>
      <c r="K215" t="inlineStr">
        <is>
          <t>Coating_Standard</t>
        </is>
      </c>
      <c r="L215" s="273" t="inlineStr">
        <is>
          <t>RTF</t>
        </is>
      </c>
      <c r="M215" t="inlineStr">
        <is>
          <t>B100307</t>
        </is>
      </c>
      <c r="N215" s="273" t="inlineStr">
        <is>
          <t>LT034</t>
        </is>
      </c>
      <c r="O215" s="124" t="n"/>
    </row>
    <row r="216" hidden="1" s="109">
      <c r="B216" s="250">
        <f>IF(AND(I216 = "C35",K216="Coating_Standard"),"Y","N")</f>
        <v/>
      </c>
      <c r="C216" t="inlineStr">
        <is>
          <t>ConTab_BOM_KP_Case_0210</t>
        </is>
      </c>
      <c r="D216">
        <f>IF(B216="Y",C216,"")</f>
        <v/>
      </c>
      <c r="E216" t="inlineStr">
        <is>
          <t>:1415-1_2-KP:1415-1_2-KPV:1415-1_2-KPVS:</t>
        </is>
      </c>
      <c r="F216" t="inlineStr">
        <is>
          <t>125# ANSI Flange</t>
        </is>
      </c>
      <c r="G216" t="inlineStr">
        <is>
          <t>CaseMatl_Special</t>
        </is>
      </c>
      <c r="H216" t="inlineStr">
        <is>
          <t>Special/Other</t>
        </is>
      </c>
      <c r="I216" t="inlineStr">
        <is>
          <t>X</t>
        </is>
      </c>
      <c r="J216" s="250" t="n">
        <v>175</v>
      </c>
      <c r="K216" t="inlineStr">
        <is>
          <t>Coating_Standard</t>
        </is>
      </c>
      <c r="L216" s="273" t="inlineStr">
        <is>
          <t>RTF</t>
        </is>
      </c>
      <c r="M216" t="inlineStr">
        <is>
          <t>B100309</t>
        </is>
      </c>
      <c r="N216" s="273" t="inlineStr">
        <is>
          <t>LT029</t>
        </is>
      </c>
      <c r="O216" s="124" t="n"/>
    </row>
    <row r="217" hidden="1" s="109">
      <c r="B217" s="250">
        <f>IF(AND(I217 = "C35",K217="Coating_Standard"),"Y","N")</f>
        <v/>
      </c>
      <c r="C217" t="inlineStr">
        <is>
          <t>ConTab_BOM_KP_Case_0211</t>
        </is>
      </c>
      <c r="D217">
        <f>IF(B217="Y",C217,"")</f>
        <v/>
      </c>
      <c r="E217" t="inlineStr">
        <is>
          <t>:1415-1_2-KP:1415-1_2-KPV:1415-1_2-KPVS:</t>
        </is>
      </c>
      <c r="F217" t="inlineStr">
        <is>
          <t>250# ANSI Flange</t>
        </is>
      </c>
      <c r="G217" t="inlineStr">
        <is>
          <t>CaseMatl_Cast_Iron_ASTM-A48_CL35</t>
        </is>
      </c>
      <c r="H217" t="inlineStr">
        <is>
          <t>Cast Iron, ASTM-A48, CL 35</t>
        </is>
      </c>
      <c r="I217" t="inlineStr">
        <is>
          <t>C35</t>
        </is>
      </c>
      <c r="J217" s="250" t="n">
        <v>250</v>
      </c>
      <c r="K217" t="inlineStr">
        <is>
          <t>Coating_Standard</t>
        </is>
      </c>
      <c r="L217" s="273" t="inlineStr">
        <is>
          <t>96698949</t>
        </is>
      </c>
      <c r="M217" t="inlineStr">
        <is>
          <t>B100311</t>
        </is>
      </c>
      <c r="N217" s="273" t="inlineStr">
        <is>
          <t>LT034</t>
        </is>
      </c>
      <c r="O217" s="124" t="n"/>
    </row>
    <row r="218" hidden="1" s="109">
      <c r="B218" s="250">
        <f>IF(AND(I218 = "C35",K218="Coating_Standard"),"Y","N")</f>
        <v/>
      </c>
      <c r="C218" t="inlineStr">
        <is>
          <t>ConTab_BOM_KP_Case_0212</t>
        </is>
      </c>
      <c r="D218">
        <f>IF(B218="Y",C218,"")</f>
        <v/>
      </c>
      <c r="E218" t="inlineStr">
        <is>
          <t>:1415-1_2-KP:1415-1_2-KPV:1415-1_2-KPVS:</t>
        </is>
      </c>
      <c r="F218" t="inlineStr">
        <is>
          <t>250# ANSI Flange</t>
        </is>
      </c>
      <c r="G218" t="inlineStr">
        <is>
          <t>CaseMatl_Ductile_Iron_ASTM-A536-65</t>
        </is>
      </c>
      <c r="H218" t="inlineStr">
        <is>
          <t>Ductile Iron, ASTM-A536-65</t>
        </is>
      </c>
      <c r="I218" t="inlineStr">
        <is>
          <t>J</t>
        </is>
      </c>
      <c r="J218" s="250" t="n">
        <v>300</v>
      </c>
      <c r="K218" t="inlineStr">
        <is>
          <t>Coating_Standard</t>
        </is>
      </c>
      <c r="L218" s="273" t="inlineStr">
        <is>
          <t>96698949</t>
        </is>
      </c>
      <c r="M218" t="inlineStr">
        <is>
          <t>B100311</t>
        </is>
      </c>
      <c r="N218" s="273" t="inlineStr">
        <is>
          <t>LT034</t>
        </is>
      </c>
      <c r="O218" s="124" t="n"/>
    </row>
    <row r="219" hidden="1" s="109">
      <c r="B219" s="250">
        <f>IF(AND(I219 = "C35",K219="Coating_Standard"),"Y","N")</f>
        <v/>
      </c>
      <c r="C219" t="inlineStr">
        <is>
          <t>ConTab_BOM_KP_Case_0213</t>
        </is>
      </c>
      <c r="D219">
        <f>IF(B219="Y",C219,"")</f>
        <v/>
      </c>
      <c r="E219" t="inlineStr">
        <is>
          <t>:1415-1_2-KP:1415-1_2-KPV:1415-1_2-KPVS:</t>
        </is>
      </c>
      <c r="F219" t="inlineStr">
        <is>
          <t>250# ANSI Flange</t>
        </is>
      </c>
      <c r="G219" t="inlineStr">
        <is>
          <t>CaseMatl_Special</t>
        </is>
      </c>
      <c r="H219" t="inlineStr">
        <is>
          <t>Special/Other</t>
        </is>
      </c>
      <c r="I219" t="inlineStr">
        <is>
          <t>X</t>
        </is>
      </c>
      <c r="J219" s="250" t="n">
        <v>250</v>
      </c>
      <c r="K219" t="inlineStr">
        <is>
          <t>Coating_Standard</t>
        </is>
      </c>
      <c r="L219" s="273" t="inlineStr">
        <is>
          <t>RTF</t>
        </is>
      </c>
      <c r="M219" t="inlineStr">
        <is>
          <t>B100313</t>
        </is>
      </c>
      <c r="N219" s="273" t="inlineStr">
        <is>
          <t>LT034</t>
        </is>
      </c>
      <c r="O219" s="124" t="n"/>
    </row>
    <row r="220" hidden="1" s="109">
      <c r="B220" s="250">
        <f>IF(AND(I220 = "C35",K220="Coating_Standard"),"Y","N")</f>
        <v/>
      </c>
      <c r="C220" t="inlineStr">
        <is>
          <t>ConTab_BOM_KP_Case_0214</t>
        </is>
      </c>
      <c r="D220">
        <f>IF(B220="Y",C220,"")</f>
        <v/>
      </c>
      <c r="E220" t="inlineStr">
        <is>
          <t>:1415-1_2-KP:1415-1_2-KPV:1415-1_2-KPVS:</t>
        </is>
      </c>
      <c r="F220" t="inlineStr">
        <is>
          <t>Special/Other</t>
        </is>
      </c>
      <c r="G220" t="inlineStr">
        <is>
          <t>CaseMatl_Cast_Iron_ASTM-A48_CL35</t>
        </is>
      </c>
      <c r="H220" t="inlineStr">
        <is>
          <t>Cast Iron, ASTM-A48, CL 35</t>
        </is>
      </c>
      <c r="I220" t="inlineStr">
        <is>
          <t>C35</t>
        </is>
      </c>
      <c r="J220" s="250" t="n">
        <v>175</v>
      </c>
      <c r="K220" t="inlineStr">
        <is>
          <t>Coating_Standard</t>
        </is>
      </c>
      <c r="L220" s="273" t="inlineStr">
        <is>
          <t>RTF</t>
        </is>
      </c>
      <c r="M220" t="inlineStr">
        <is>
          <t>B100314</t>
        </is>
      </c>
      <c r="N220" s="273" t="inlineStr">
        <is>
          <t>LT027</t>
        </is>
      </c>
      <c r="O220" s="124" t="n"/>
    </row>
    <row r="221" hidden="1" s="109">
      <c r="B221" s="250">
        <f>IF(AND(I221 = "C35",K221="Coating_Standard"),"Y","N")</f>
        <v/>
      </c>
      <c r="C221" t="inlineStr">
        <is>
          <t>ConTab_BOM_KP_Case_0215</t>
        </is>
      </c>
      <c r="D221">
        <f>IF(B221="Y",C221,"")</f>
        <v/>
      </c>
      <c r="E221" t="inlineStr">
        <is>
          <t>:1415-1_2-KP:1415-1_2-KPV:1415-1_2-KPVS:</t>
        </is>
      </c>
      <c r="F221" t="inlineStr">
        <is>
          <t>Special/Other</t>
        </is>
      </c>
      <c r="G221" t="inlineStr">
        <is>
          <t>CaseMatl_Ductile_Iron_ASTM-A536-65</t>
        </is>
      </c>
      <c r="H221" t="inlineStr">
        <is>
          <t>Ductile Iron, ASTM-A536-65</t>
        </is>
      </c>
      <c r="I221" t="inlineStr">
        <is>
          <t>J</t>
        </is>
      </c>
      <c r="J221" s="250" t="n">
        <v>175</v>
      </c>
      <c r="K221" t="inlineStr">
        <is>
          <t>Coating_Standard</t>
        </is>
      </c>
      <c r="L221" s="273" t="inlineStr">
        <is>
          <t>RTF</t>
        </is>
      </c>
      <c r="M221" t="inlineStr">
        <is>
          <t>B100315</t>
        </is>
      </c>
      <c r="N221" s="273" t="inlineStr">
        <is>
          <t>LT034</t>
        </is>
      </c>
      <c r="O221" s="124" t="n"/>
    </row>
    <row r="222" hidden="1" s="109">
      <c r="B222" s="250">
        <f>IF(AND(I222 = "C35",K222="Coating_Standard"),"Y","N")</f>
        <v/>
      </c>
      <c r="C222" t="inlineStr">
        <is>
          <t>ConTab_BOM_KP_Case_0216</t>
        </is>
      </c>
      <c r="D222">
        <f>IF(B222="Y",C222,"")</f>
        <v/>
      </c>
      <c r="E222" t="inlineStr">
        <is>
          <t>:1415-1_2-KP:1415-1_2-KPV:1415-1_2-KPVS:</t>
        </is>
      </c>
      <c r="F222" t="inlineStr">
        <is>
          <t>Special/Other</t>
        </is>
      </c>
      <c r="G222" t="inlineStr">
        <is>
          <t>CaseMatl_Special</t>
        </is>
      </c>
      <c r="H222" t="inlineStr">
        <is>
          <t>Special/Other</t>
        </is>
      </c>
      <c r="I222" t="inlineStr">
        <is>
          <t>X</t>
        </is>
      </c>
      <c r="J222" s="250" t="n">
        <v>175</v>
      </c>
      <c r="K222" t="inlineStr">
        <is>
          <t>Coating_Standard</t>
        </is>
      </c>
      <c r="L222" s="273" t="inlineStr">
        <is>
          <t>RTF</t>
        </is>
      </c>
      <c r="M222" t="inlineStr">
        <is>
          <t>B100317</t>
        </is>
      </c>
      <c r="N222" s="273" t="inlineStr">
        <is>
          <t>LT029</t>
        </is>
      </c>
      <c r="O222" s="124" t="n"/>
    </row>
    <row r="223" hidden="1" s="109">
      <c r="B223" s="250">
        <f>IF(AND(I223 = "C35",K223="Coating_Standard"),"Y","N")</f>
        <v/>
      </c>
      <c r="C223" t="inlineStr">
        <is>
          <t>ConTab_BOM_KP_Case_0217</t>
        </is>
      </c>
      <c r="D223">
        <f>IF(B223="Y",C223,"")</f>
        <v/>
      </c>
      <c r="E223" t="inlineStr">
        <is>
          <t>:3014-7_8-KP:3014-7_8-KPV:3014-7_8-KPVS:</t>
        </is>
      </c>
      <c r="F223" t="inlineStr">
        <is>
          <t>125# ANSI Flange</t>
        </is>
      </c>
      <c r="G223" t="inlineStr">
        <is>
          <t>CaseMatl_Cast_Iron_ASTM-A48_CL35</t>
        </is>
      </c>
      <c r="H223" t="inlineStr">
        <is>
          <t>Cast Iron, ASTM-A48, CL 35</t>
        </is>
      </c>
      <c r="I223" t="inlineStr">
        <is>
          <t>C35</t>
        </is>
      </c>
      <c r="J223" s="250" t="n">
        <v>175</v>
      </c>
      <c r="K223" t="inlineStr">
        <is>
          <t>Coating_Standard</t>
        </is>
      </c>
      <c r="L223" s="273" t="n">
        <v>97934965</v>
      </c>
      <c r="M223" t="inlineStr">
        <is>
          <t>B100066</t>
        </is>
      </c>
      <c r="N223" s="273" t="inlineStr">
        <is>
          <t>LT027</t>
        </is>
      </c>
      <c r="O223" s="124" t="n"/>
    </row>
    <row r="224" hidden="1" s="109">
      <c r="B224" s="250">
        <f>IF(AND(I224 = "C35",K224="Coating_Standard"),"Y","N")</f>
        <v/>
      </c>
      <c r="C224" t="inlineStr">
        <is>
          <t>ConTab_BOM_KP_Case_0218</t>
        </is>
      </c>
      <c r="D224">
        <f>IF(B224="Y",C224,"")</f>
        <v/>
      </c>
      <c r="E224" t="inlineStr">
        <is>
          <t>:3014-7_8-KP:3014-7_8-KPV:3014-7_8-KPVS:</t>
        </is>
      </c>
      <c r="F224" t="inlineStr">
        <is>
          <t>125# ANSI Flange</t>
        </is>
      </c>
      <c r="G224" t="inlineStr">
        <is>
          <t>CaseMatl_Ductile_Iron_ASTM-A536-65</t>
        </is>
      </c>
      <c r="H224" t="inlineStr">
        <is>
          <t>Ductile Iron, ASTM-A536-65</t>
        </is>
      </c>
      <c r="I224" t="inlineStr">
        <is>
          <t>J</t>
        </is>
      </c>
      <c r="J224" s="250" t="n">
        <v>175</v>
      </c>
      <c r="K224" t="inlineStr">
        <is>
          <t>Coating_Standard</t>
        </is>
      </c>
      <c r="L224" s="273" t="inlineStr">
        <is>
          <t>RTF</t>
        </is>
      </c>
      <c r="M224" t="inlineStr">
        <is>
          <t>B100067</t>
        </is>
      </c>
      <c r="N224" s="273" t="inlineStr">
        <is>
          <t>LT034</t>
        </is>
      </c>
      <c r="O224" s="124" t="n"/>
    </row>
    <row r="225" hidden="1" s="109">
      <c r="B225" s="250">
        <f>IF(AND(I225 = "C35",K225="Coating_Standard"),"Y","N")</f>
        <v/>
      </c>
      <c r="C225" t="inlineStr">
        <is>
          <t>ConTab_BOM_KP_Case_0219</t>
        </is>
      </c>
      <c r="D225">
        <f>IF(B225="Y",C225,"")</f>
        <v/>
      </c>
      <c r="E225" t="inlineStr">
        <is>
          <t>:3014-7_8-KP:3014-7_8-KPV:3014-7_8-KPVS:</t>
        </is>
      </c>
      <c r="F225" t="inlineStr">
        <is>
          <t>125# ANSI Flange</t>
        </is>
      </c>
      <c r="G225" t="inlineStr">
        <is>
          <t>CaseMatl_Special</t>
        </is>
      </c>
      <c r="H225" t="inlineStr">
        <is>
          <t>Special/Other</t>
        </is>
      </c>
      <c r="I225" t="inlineStr">
        <is>
          <t>X</t>
        </is>
      </c>
      <c r="J225" s="250" t="n">
        <v>175</v>
      </c>
      <c r="K225" t="inlineStr">
        <is>
          <t>Coating_Standard</t>
        </is>
      </c>
      <c r="L225" s="273" t="inlineStr">
        <is>
          <t>RTF</t>
        </is>
      </c>
      <c r="M225" t="inlineStr">
        <is>
          <t>B100069</t>
        </is>
      </c>
      <c r="N225" s="273" t="inlineStr">
        <is>
          <t>LT029</t>
        </is>
      </c>
      <c r="O225" s="124" t="n"/>
    </row>
    <row r="226" hidden="1" s="109">
      <c r="B226" s="250">
        <f>IF(AND(I226 = "C35",K226="Coating_Standard"),"Y","N")</f>
        <v/>
      </c>
      <c r="C226" t="inlineStr">
        <is>
          <t>ConTab_BOM_KP_Case_0220</t>
        </is>
      </c>
      <c r="D226">
        <f>IF(B226="Y",C226,"")</f>
        <v/>
      </c>
      <c r="E226" t="inlineStr">
        <is>
          <t>:3014-7_8-KP:3014-7_8-KPV:3014-7_8-KPVS:</t>
        </is>
      </c>
      <c r="F226" t="inlineStr">
        <is>
          <t>250# ANSI Flange</t>
        </is>
      </c>
      <c r="G226" t="inlineStr">
        <is>
          <t>CaseMatl_Cast_Iron_ASTM-A48_CL35</t>
        </is>
      </c>
      <c r="H226" t="inlineStr">
        <is>
          <t>Cast Iron, ASTM-A48, CL 35</t>
        </is>
      </c>
      <c r="I226" t="inlineStr">
        <is>
          <t>C35</t>
        </is>
      </c>
      <c r="J226" s="250" t="n">
        <v>250</v>
      </c>
      <c r="K226" t="inlineStr">
        <is>
          <t>Coating_Standard</t>
        </is>
      </c>
      <c r="L226" s="273" t="n">
        <v>97934967</v>
      </c>
      <c r="M226" t="inlineStr">
        <is>
          <t>B100070</t>
        </is>
      </c>
      <c r="N226" s="273" t="inlineStr">
        <is>
          <t>LT034</t>
        </is>
      </c>
      <c r="O226" s="124" t="n"/>
    </row>
    <row r="227" hidden="1" s="109">
      <c r="B227" s="250">
        <f>IF(AND(I227 = "C35",K227="Coating_Standard"),"Y","N")</f>
        <v/>
      </c>
      <c r="C227" t="inlineStr">
        <is>
          <t>ConTab_BOM_KP_Case_0221</t>
        </is>
      </c>
      <c r="D227">
        <f>IF(B227="Y",C227,"")</f>
        <v/>
      </c>
      <c r="E227" t="inlineStr">
        <is>
          <t>:3014-7_8-KP:3014-7_8-KPV:3014-7_8-KPVS:</t>
        </is>
      </c>
      <c r="F227" t="inlineStr">
        <is>
          <t>250# ANSI Flange</t>
        </is>
      </c>
      <c r="G227" t="inlineStr">
        <is>
          <t>CaseMatl_Ductile_Iron_ASTM-A536-65</t>
        </is>
      </c>
      <c r="H227" t="inlineStr">
        <is>
          <t>Ductile Iron, ASTM-A536-65</t>
        </is>
      </c>
      <c r="I227" t="inlineStr">
        <is>
          <t>J</t>
        </is>
      </c>
      <c r="J227" s="250" t="n">
        <v>300</v>
      </c>
      <c r="K227" t="inlineStr">
        <is>
          <t>Coating_Standard</t>
        </is>
      </c>
      <c r="L227" s="273" t="n">
        <v>97934968</v>
      </c>
      <c r="M227" t="inlineStr">
        <is>
          <t>B100071</t>
        </is>
      </c>
      <c r="N227" s="273" t="inlineStr">
        <is>
          <t>LT034</t>
        </is>
      </c>
      <c r="O227" s="124" t="n"/>
    </row>
    <row r="228" hidden="1" s="109">
      <c r="B228" s="250">
        <f>IF(AND(I228 = "C35",K228="Coating_Standard"),"Y","N")</f>
        <v/>
      </c>
      <c r="C228" t="inlineStr">
        <is>
          <t>ConTab_BOM_KP_Case_0222</t>
        </is>
      </c>
      <c r="D228">
        <f>IF(B228="Y",C228,"")</f>
        <v/>
      </c>
      <c r="E228" t="inlineStr">
        <is>
          <t>:3014-7_8-KP:3014-7_8-KPV:3014-7_8-KPVS:</t>
        </is>
      </c>
      <c r="F228" t="inlineStr">
        <is>
          <t>250# ANSI Flange</t>
        </is>
      </c>
      <c r="G228" t="inlineStr">
        <is>
          <t>CaseMatl_Special</t>
        </is>
      </c>
      <c r="H228" t="inlineStr">
        <is>
          <t>Special/Other</t>
        </is>
      </c>
      <c r="I228" t="inlineStr">
        <is>
          <t>X</t>
        </is>
      </c>
      <c r="J228" s="250" t="n">
        <v>250</v>
      </c>
      <c r="K228" t="inlineStr">
        <is>
          <t>Coating_Standard</t>
        </is>
      </c>
      <c r="L228" s="273" t="inlineStr">
        <is>
          <t>RTF</t>
        </is>
      </c>
      <c r="M228" t="inlineStr">
        <is>
          <t>B100073</t>
        </is>
      </c>
      <c r="N228" s="273" t="inlineStr">
        <is>
          <t>LT034</t>
        </is>
      </c>
      <c r="O228" s="124" t="n"/>
    </row>
    <row r="229" hidden="1" s="109">
      <c r="B229" s="250">
        <f>IF(AND(I229 = "C35",K229="Coating_Standard"),"Y","N")</f>
        <v/>
      </c>
      <c r="C229" t="inlineStr">
        <is>
          <t>ConTab_BOM_KP_Case_0223</t>
        </is>
      </c>
      <c r="D229">
        <f>IF(B229="Y",C229,"")</f>
        <v/>
      </c>
      <c r="E229" t="inlineStr">
        <is>
          <t>:3014-7_8-KP:3014-7_8-KPV:3014-7_8-KPVS:</t>
        </is>
      </c>
      <c r="F229" t="inlineStr">
        <is>
          <t>Special/Other</t>
        </is>
      </c>
      <c r="G229" t="inlineStr">
        <is>
          <t>CaseMatl_Cast_Iron_ASTM-A48_CL35</t>
        </is>
      </c>
      <c r="H229" t="inlineStr">
        <is>
          <t>Cast Iron, ASTM-A48, CL 35</t>
        </is>
      </c>
      <c r="I229" t="inlineStr">
        <is>
          <t>C35</t>
        </is>
      </c>
      <c r="J229" s="250" t="n">
        <v>175</v>
      </c>
      <c r="K229" t="inlineStr">
        <is>
          <t>Coating_Standard</t>
        </is>
      </c>
      <c r="L229" s="273" t="inlineStr">
        <is>
          <t>RTF</t>
        </is>
      </c>
      <c r="M229" t="inlineStr">
        <is>
          <t>B100074</t>
        </is>
      </c>
      <c r="N229" s="273" t="inlineStr">
        <is>
          <t>LT027</t>
        </is>
      </c>
      <c r="O229" s="124" t="n"/>
    </row>
    <row r="230" hidden="1" s="109">
      <c r="B230" s="250">
        <f>IF(AND(I230 = "C35",K230="Coating_Standard"),"Y","N")</f>
        <v/>
      </c>
      <c r="C230" t="inlineStr">
        <is>
          <t>ConTab_BOM_KP_Case_0224</t>
        </is>
      </c>
      <c r="D230">
        <f>IF(B230="Y",C230,"")</f>
        <v/>
      </c>
      <c r="E230" t="inlineStr">
        <is>
          <t>:3014-7_8-KP:3014-7_8-KPV:3014-7_8-KPVS:</t>
        </is>
      </c>
      <c r="F230" t="inlineStr">
        <is>
          <t>Special/Other</t>
        </is>
      </c>
      <c r="G230" t="inlineStr">
        <is>
          <t>CaseMatl_Ductile_Iron_ASTM-A536-65</t>
        </is>
      </c>
      <c r="H230" t="inlineStr">
        <is>
          <t>Ductile Iron, ASTM-A536-65</t>
        </is>
      </c>
      <c r="I230" t="inlineStr">
        <is>
          <t>J</t>
        </is>
      </c>
      <c r="J230" s="250" t="n">
        <v>175</v>
      </c>
      <c r="K230" t="inlineStr">
        <is>
          <t>Coating_Standard</t>
        </is>
      </c>
      <c r="L230" s="273" t="inlineStr">
        <is>
          <t>RTF</t>
        </is>
      </c>
      <c r="M230" t="inlineStr">
        <is>
          <t>B100075</t>
        </is>
      </c>
      <c r="N230" s="273" t="inlineStr">
        <is>
          <t>LT034</t>
        </is>
      </c>
      <c r="O230" s="124" t="n"/>
    </row>
    <row r="231" hidden="1" s="109">
      <c r="B231" s="250">
        <f>IF(AND(I231 = "C35",K231="Coating_Standard"),"Y","N")</f>
        <v/>
      </c>
      <c r="C231" t="inlineStr">
        <is>
          <t>ConTab_BOM_KP_Case_0225</t>
        </is>
      </c>
      <c r="D231">
        <f>IF(B231="Y",C231,"")</f>
        <v/>
      </c>
      <c r="E231" t="inlineStr">
        <is>
          <t>:3014-7_8-KP:3014-7_8-KPV:3014-7_8-KPVS:</t>
        </is>
      </c>
      <c r="F231" t="inlineStr">
        <is>
          <t>Special/Other</t>
        </is>
      </c>
      <c r="G231" t="inlineStr">
        <is>
          <t>CaseMatl_Special</t>
        </is>
      </c>
      <c r="H231" t="inlineStr">
        <is>
          <t>Special/Other</t>
        </is>
      </c>
      <c r="I231" t="inlineStr">
        <is>
          <t>X</t>
        </is>
      </c>
      <c r="J231" s="250" t="n">
        <v>175</v>
      </c>
      <c r="K231" t="inlineStr">
        <is>
          <t>Coating_Standard</t>
        </is>
      </c>
      <c r="L231" s="273" t="inlineStr">
        <is>
          <t>RTF</t>
        </is>
      </c>
      <c r="M231" t="inlineStr">
        <is>
          <t>B100077</t>
        </is>
      </c>
      <c r="N231" s="273" t="inlineStr">
        <is>
          <t>LT029</t>
        </is>
      </c>
      <c r="O231" s="124" t="n"/>
    </row>
    <row r="232" hidden="1" s="109">
      <c r="B232" s="250">
        <f>IF(AND(I232 = "C35",K232="Coating_Standard"),"Y","N")</f>
        <v/>
      </c>
      <c r="C232" t="inlineStr">
        <is>
          <t>ConTab_BOM_KP_Case_0226</t>
        </is>
      </c>
      <c r="D232">
        <f>IF(B232="Y",C232,"")</f>
        <v/>
      </c>
      <c r="E232" t="inlineStr">
        <is>
          <t>:4015-9_0-KP:4015-9_0-KPV:4015-9_0-KPVS:</t>
        </is>
      </c>
      <c r="F232" t="inlineStr">
        <is>
          <t>125# ANSI Flange</t>
        </is>
      </c>
      <c r="G232" t="inlineStr">
        <is>
          <t>CaseMatl_Cast_Iron_ASTM-A48_CL35</t>
        </is>
      </c>
      <c r="H232" t="inlineStr">
        <is>
          <t>Cast Iron, ASTM-A48, CL 35</t>
        </is>
      </c>
      <c r="I232" t="inlineStr">
        <is>
          <t>C35</t>
        </is>
      </c>
      <c r="J232" s="250" t="n">
        <v>175</v>
      </c>
      <c r="K232" t="inlineStr">
        <is>
          <t>Coating_Standard</t>
        </is>
      </c>
      <c r="L232" s="273" t="n">
        <v>97732159</v>
      </c>
      <c r="M232" t="inlineStr">
        <is>
          <t>B100102</t>
        </is>
      </c>
      <c r="N232" s="273" t="inlineStr">
        <is>
          <t>LT027</t>
        </is>
      </c>
      <c r="O232" s="124" t="n"/>
    </row>
    <row r="233" hidden="1" s="109">
      <c r="B233" s="250">
        <f>IF(AND(I233 = "C35",K233="Coating_Standard"),"Y","N")</f>
        <v/>
      </c>
      <c r="C233" t="inlineStr">
        <is>
          <t>ConTab_BOM_KP_Case_0227</t>
        </is>
      </c>
      <c r="D233">
        <f>IF(B233="Y",C233,"")</f>
        <v/>
      </c>
      <c r="E233" t="inlineStr">
        <is>
          <t>:4015-9_0-KP:4015-9_0-KPV:4015-9_0-KPVS:</t>
        </is>
      </c>
      <c r="F233" t="inlineStr">
        <is>
          <t>125# ANSI Flange</t>
        </is>
      </c>
      <c r="G233" t="inlineStr">
        <is>
          <t>CaseMatl_Ductile_Iron_ASTM-A536-65</t>
        </is>
      </c>
      <c r="H233" t="inlineStr">
        <is>
          <t>Ductile Iron, ASTM-A536-65</t>
        </is>
      </c>
      <c r="I233" t="inlineStr">
        <is>
          <t>J</t>
        </is>
      </c>
      <c r="J233" s="250" t="n">
        <v>175</v>
      </c>
      <c r="K233" t="inlineStr">
        <is>
          <t>Coating_Standard</t>
        </is>
      </c>
      <c r="L233" s="273" t="inlineStr">
        <is>
          <t>RTF</t>
        </is>
      </c>
      <c r="M233" t="inlineStr">
        <is>
          <t>B100103</t>
        </is>
      </c>
      <c r="N233" s="273" t="inlineStr">
        <is>
          <t>LT034</t>
        </is>
      </c>
      <c r="O233" s="124" t="n"/>
    </row>
    <row r="234" hidden="1" s="109">
      <c r="B234" s="250">
        <f>IF(AND(I234 = "C35",K234="Coating_Standard"),"Y","N")</f>
        <v/>
      </c>
      <c r="C234" t="inlineStr">
        <is>
          <t>ConTab_BOM_KP_Case_0228</t>
        </is>
      </c>
      <c r="D234">
        <f>IF(B234="Y",C234,"")</f>
        <v/>
      </c>
      <c r="E234" t="inlineStr">
        <is>
          <t>:4015-9_0-KP:4015-9_0-KPV:4015-9_0-KPVS:</t>
        </is>
      </c>
      <c r="F234" t="inlineStr">
        <is>
          <t>125# ANSI Flange</t>
        </is>
      </c>
      <c r="G234" t="inlineStr">
        <is>
          <t>CaseMatl_Special</t>
        </is>
      </c>
      <c r="H234" t="inlineStr">
        <is>
          <t>Special/Other</t>
        </is>
      </c>
      <c r="I234" t="inlineStr">
        <is>
          <t>X</t>
        </is>
      </c>
      <c r="J234" s="250" t="n">
        <v>175</v>
      </c>
      <c r="K234" t="inlineStr">
        <is>
          <t>Coating_Standard</t>
        </is>
      </c>
      <c r="L234" s="273" t="inlineStr">
        <is>
          <t>RTF</t>
        </is>
      </c>
      <c r="M234" t="inlineStr">
        <is>
          <t>B100105</t>
        </is>
      </c>
      <c r="N234" s="273" t="inlineStr">
        <is>
          <t>LT029</t>
        </is>
      </c>
      <c r="O234" s="124" t="n"/>
    </row>
    <row r="235" hidden="1" s="109">
      <c r="B235" s="250">
        <f>IF(AND(I235 = "C35",K235="Coating_Standard"),"Y","N")</f>
        <v/>
      </c>
      <c r="C235" t="inlineStr">
        <is>
          <t>ConTab_BOM_KP_Case_0229</t>
        </is>
      </c>
      <c r="D235">
        <f>IF(B235="Y",C235,"")</f>
        <v/>
      </c>
      <c r="E235" t="inlineStr">
        <is>
          <t>:4015-9_0-KP:4015-9_0-KPV:4015-9_0-KPVS:</t>
        </is>
      </c>
      <c r="F235" t="inlineStr">
        <is>
          <t>250# ANSI Flange</t>
        </is>
      </c>
      <c r="G235" t="inlineStr">
        <is>
          <t>CaseMatl_Cast_Iron_ASTM-A48_CL35</t>
        </is>
      </c>
      <c r="H235" t="inlineStr">
        <is>
          <t>Cast Iron, ASTM-A48, CL 35</t>
        </is>
      </c>
      <c r="I235" t="inlineStr">
        <is>
          <t>C35</t>
        </is>
      </c>
      <c r="J235" s="250" t="n">
        <v>250</v>
      </c>
      <c r="K235" t="inlineStr">
        <is>
          <t>Coating_Standard</t>
        </is>
      </c>
      <c r="L235" s="273" t="n">
        <v>97934925</v>
      </c>
      <c r="M235" t="inlineStr">
        <is>
          <t>B100106</t>
        </is>
      </c>
      <c r="N235" s="273" t="inlineStr">
        <is>
          <t>LT034</t>
        </is>
      </c>
      <c r="O235" s="124" t="n"/>
    </row>
    <row r="236" hidden="1" s="109">
      <c r="B236" s="250">
        <f>IF(AND(I236 = "C35",K236="Coating_Standard"),"Y","N")</f>
        <v/>
      </c>
      <c r="C236" t="inlineStr">
        <is>
          <t>ConTab_BOM_KP_Case_0230</t>
        </is>
      </c>
      <c r="D236">
        <f>IF(B236="Y",C236,"")</f>
        <v/>
      </c>
      <c r="E236" t="inlineStr">
        <is>
          <t>:4015-9_0-KP:4015-9_0-KPV:4015-9_0-KPVS:</t>
        </is>
      </c>
      <c r="F236" t="inlineStr">
        <is>
          <t>250# ANSI Flange</t>
        </is>
      </c>
      <c r="G236" t="inlineStr">
        <is>
          <t>CaseMatl_Ductile_Iron_ASTM-A536-65</t>
        </is>
      </c>
      <c r="H236" t="inlineStr">
        <is>
          <t>Ductile Iron, ASTM-A536-65</t>
        </is>
      </c>
      <c r="I236" t="inlineStr">
        <is>
          <t>J</t>
        </is>
      </c>
      <c r="J236" s="250" t="n">
        <v>300</v>
      </c>
      <c r="K236" t="inlineStr">
        <is>
          <t>Coating_Standard</t>
        </is>
      </c>
      <c r="L236" s="273" t="n">
        <v>97934963</v>
      </c>
      <c r="M236" t="inlineStr">
        <is>
          <t>B100107</t>
        </is>
      </c>
      <c r="N236" s="273" t="inlineStr">
        <is>
          <t>LT034</t>
        </is>
      </c>
      <c r="O236" s="124" t="n"/>
    </row>
    <row r="237" hidden="1" s="109">
      <c r="B237" s="250">
        <f>IF(AND(I237 = "C35",K237="Coating_Standard"),"Y","N")</f>
        <v/>
      </c>
      <c r="C237" t="inlineStr">
        <is>
          <t>ConTab_BOM_KP_Case_0231</t>
        </is>
      </c>
      <c r="D237">
        <f>IF(B237="Y",C237,"")</f>
        <v/>
      </c>
      <c r="E237" t="inlineStr">
        <is>
          <t>:4015-9_0-KP:4015-9_0-KPV:4015-9_0-KPVS:</t>
        </is>
      </c>
      <c r="F237" t="inlineStr">
        <is>
          <t>250# ANSI Flange</t>
        </is>
      </c>
      <c r="G237" t="inlineStr">
        <is>
          <t>CaseMatl_Special</t>
        </is>
      </c>
      <c r="H237" t="inlineStr">
        <is>
          <t>Special/Other</t>
        </is>
      </c>
      <c r="I237" t="inlineStr">
        <is>
          <t>X</t>
        </is>
      </c>
      <c r="J237" s="250" t="n">
        <v>250</v>
      </c>
      <c r="K237" t="inlineStr">
        <is>
          <t>Coating_Standard</t>
        </is>
      </c>
      <c r="L237" s="273" t="inlineStr">
        <is>
          <t>RTF</t>
        </is>
      </c>
      <c r="M237" t="inlineStr">
        <is>
          <t>B100109</t>
        </is>
      </c>
      <c r="N237" s="273" t="inlineStr">
        <is>
          <t>LT034</t>
        </is>
      </c>
      <c r="O237" s="124" t="n"/>
    </row>
    <row r="238" hidden="1" s="109">
      <c r="B238" s="250">
        <f>IF(AND(I238 = "C35",K238="Coating_Standard"),"Y","N")</f>
        <v/>
      </c>
      <c r="C238" t="inlineStr">
        <is>
          <t>ConTab_BOM_KP_Case_0232</t>
        </is>
      </c>
      <c r="D238">
        <f>IF(B238="Y",C238,"")</f>
        <v/>
      </c>
      <c r="E238" t="inlineStr">
        <is>
          <t>:4015-9_0-KP:4015-9_0-KPV:4015-9_0-KPVS:</t>
        </is>
      </c>
      <c r="F238" t="inlineStr">
        <is>
          <t>Special/Other</t>
        </is>
      </c>
      <c r="G238" t="inlineStr">
        <is>
          <t>CaseMatl_Cast_Iron_ASTM-A48_CL35</t>
        </is>
      </c>
      <c r="H238" t="inlineStr">
        <is>
          <t>Cast Iron, ASTM-A48, CL 35</t>
        </is>
      </c>
      <c r="I238" t="inlineStr">
        <is>
          <t>C35</t>
        </is>
      </c>
      <c r="J238" s="250" t="n">
        <v>175</v>
      </c>
      <c r="K238" t="inlineStr">
        <is>
          <t>Coating_Standard</t>
        </is>
      </c>
      <c r="L238" s="273" t="inlineStr">
        <is>
          <t>RTF</t>
        </is>
      </c>
      <c r="M238" t="inlineStr">
        <is>
          <t>B100110</t>
        </is>
      </c>
      <c r="N238" s="273" t="inlineStr">
        <is>
          <t>LT027</t>
        </is>
      </c>
      <c r="O238" s="124" t="n"/>
    </row>
    <row r="239" hidden="1" s="109">
      <c r="B239" s="250">
        <f>IF(AND(I239 = "C35",K239="Coating_Standard"),"Y","N")</f>
        <v/>
      </c>
      <c r="C239" t="inlineStr">
        <is>
          <t>ConTab_BOM_KP_Case_0233</t>
        </is>
      </c>
      <c r="D239">
        <f>IF(B239="Y",C239,"")</f>
        <v/>
      </c>
      <c r="E239" t="inlineStr">
        <is>
          <t>:4015-9_0-KP:4015-9_0-KPV:4015-9_0-KPVS:</t>
        </is>
      </c>
      <c r="F239" t="inlineStr">
        <is>
          <t>Special/Other</t>
        </is>
      </c>
      <c r="G239" t="inlineStr">
        <is>
          <t>CaseMatl_Ductile_Iron_ASTM-A536-65</t>
        </is>
      </c>
      <c r="H239" t="inlineStr">
        <is>
          <t>Ductile Iron, ASTM-A536-65</t>
        </is>
      </c>
      <c r="I239" t="inlineStr">
        <is>
          <t>J</t>
        </is>
      </c>
      <c r="J239" s="250" t="n">
        <v>175</v>
      </c>
      <c r="K239" t="inlineStr">
        <is>
          <t>Coating_Standard</t>
        </is>
      </c>
      <c r="L239" s="273" t="inlineStr">
        <is>
          <t>RTF</t>
        </is>
      </c>
      <c r="M239" t="inlineStr">
        <is>
          <t>B100111</t>
        </is>
      </c>
      <c r="N239" s="273" t="inlineStr">
        <is>
          <t>LT034</t>
        </is>
      </c>
      <c r="O239" s="124" t="n"/>
    </row>
    <row r="240" hidden="1" s="109">
      <c r="B240" s="250">
        <f>IF(AND(I240 = "C35",K240="Coating_Standard"),"Y","N")</f>
        <v/>
      </c>
      <c r="C240" t="inlineStr">
        <is>
          <t>ConTab_BOM_KP_Case_0234</t>
        </is>
      </c>
      <c r="D240">
        <f>IF(B240="Y",C240,"")</f>
        <v/>
      </c>
      <c r="E240" t="inlineStr">
        <is>
          <t>:4015-9_0-KP:4015-9_0-KPV:4015-9_0-KPVS:</t>
        </is>
      </c>
      <c r="F240" t="inlineStr">
        <is>
          <t>Special/Other</t>
        </is>
      </c>
      <c r="G240" t="inlineStr">
        <is>
          <t>CaseMatl_Special</t>
        </is>
      </c>
      <c r="H240" t="inlineStr">
        <is>
          <t>Special/Other</t>
        </is>
      </c>
      <c r="I240" t="inlineStr">
        <is>
          <t>X</t>
        </is>
      </c>
      <c r="J240" s="250" t="n">
        <v>175</v>
      </c>
      <c r="K240" t="inlineStr">
        <is>
          <t>Coating_Standard</t>
        </is>
      </c>
      <c r="L240" s="273" t="inlineStr">
        <is>
          <t>RTF</t>
        </is>
      </c>
      <c r="M240" t="inlineStr">
        <is>
          <t>B100113</t>
        </is>
      </c>
      <c r="N240" s="273" t="inlineStr">
        <is>
          <t>LT029</t>
        </is>
      </c>
      <c r="O240" s="124" t="n"/>
    </row>
    <row r="241" hidden="1" s="109">
      <c r="B241" s="250">
        <f>IF(AND(I241 = "C35",K241="Coating_Standard"),"Y","N")</f>
        <v/>
      </c>
      <c r="C241" t="inlineStr">
        <is>
          <t>ConTab_BOM_KP_Case_0235</t>
        </is>
      </c>
      <c r="D241">
        <f>IF(B241="Y",C241,"")</f>
        <v/>
      </c>
      <c r="E241" t="inlineStr">
        <is>
          <t>:6015-3_4-KP:6015-3_4-KPV:6015-3_4-KPVS:</t>
        </is>
      </c>
      <c r="F241" t="inlineStr">
        <is>
          <t>125# ANSI Flange</t>
        </is>
      </c>
      <c r="G241" t="inlineStr">
        <is>
          <t>CaseMatl_Cast_Iron_ASTM-A48_CL35</t>
        </is>
      </c>
      <c r="H241" t="inlineStr">
        <is>
          <t>Cast Iron, ASTM-A48, CL 35</t>
        </is>
      </c>
      <c r="I241" t="inlineStr">
        <is>
          <t>C35</t>
        </is>
      </c>
      <c r="J241" s="250" t="n">
        <v>175</v>
      </c>
      <c r="K241" t="inlineStr">
        <is>
          <t>Coating_Standard</t>
        </is>
      </c>
      <c r="L241" s="273" t="n">
        <v>97948024</v>
      </c>
      <c r="M241" t="inlineStr">
        <is>
          <t>B100162</t>
        </is>
      </c>
      <c r="N241" s="273" t="inlineStr">
        <is>
          <t>LT027</t>
        </is>
      </c>
      <c r="O241" s="124" t="n"/>
    </row>
    <row r="242" hidden="1" s="109">
      <c r="B242" s="250">
        <f>IF(AND(I242 = "C35",K242="Coating_Standard"),"Y","N")</f>
        <v/>
      </c>
      <c r="C242" t="inlineStr">
        <is>
          <t>ConTab_BOM_KP_Case_0236</t>
        </is>
      </c>
      <c r="D242">
        <f>IF(B242="Y",C242,"")</f>
        <v/>
      </c>
      <c r="E242" t="inlineStr">
        <is>
          <t>:6015-3_4-KP:6015-3_4-KPV:6015-3_4-KPVS:</t>
        </is>
      </c>
      <c r="F242" t="inlineStr">
        <is>
          <t>125# ANSI Flange</t>
        </is>
      </c>
      <c r="G242" t="inlineStr">
        <is>
          <t>CaseMatl_Ductile_Iron_ASTM-A536-65</t>
        </is>
      </c>
      <c r="H242" t="inlineStr">
        <is>
          <t>Ductile Iron, ASTM-A536-65</t>
        </is>
      </c>
      <c r="I242" t="inlineStr">
        <is>
          <t>J</t>
        </is>
      </c>
      <c r="J242" s="250" t="n">
        <v>175</v>
      </c>
      <c r="K242" t="inlineStr">
        <is>
          <t>Coating_Standard</t>
        </is>
      </c>
      <c r="L242" s="273" t="inlineStr">
        <is>
          <t>RTF</t>
        </is>
      </c>
      <c r="M242" t="inlineStr">
        <is>
          <t>B100163</t>
        </is>
      </c>
      <c r="N242" s="273" t="inlineStr">
        <is>
          <t>LT034</t>
        </is>
      </c>
      <c r="O242" s="124" t="n"/>
    </row>
    <row r="243" hidden="1" s="109">
      <c r="B243" s="250">
        <f>IF(AND(I243 = "C35",K243="Coating_Standard"),"Y","N")</f>
        <v/>
      </c>
      <c r="C243" t="inlineStr">
        <is>
          <t>ConTab_BOM_KP_Case_0237</t>
        </is>
      </c>
      <c r="D243">
        <f>IF(B243="Y",C243,"")</f>
        <v/>
      </c>
      <c r="E243" t="inlineStr">
        <is>
          <t>:6015-3_4-KP:6015-3_4-KPV:6015-3_4-KPVS:</t>
        </is>
      </c>
      <c r="F243" t="inlineStr">
        <is>
          <t>250# ANSI Flange</t>
        </is>
      </c>
      <c r="G243" t="inlineStr">
        <is>
          <t>CaseMatl_Cast_Iron_ASTM-A48_CL35</t>
        </is>
      </c>
      <c r="H243" t="inlineStr">
        <is>
          <t>Cast Iron, ASTM-A48, CL 35</t>
        </is>
      </c>
      <c r="I243" t="inlineStr">
        <is>
          <t>C35</t>
        </is>
      </c>
      <c r="J243" s="250" t="n">
        <v>250</v>
      </c>
      <c r="K243" t="inlineStr">
        <is>
          <t>Coating_Standard</t>
        </is>
      </c>
      <c r="L243" s="273" t="n">
        <v>97948025</v>
      </c>
      <c r="M243" t="inlineStr">
        <is>
          <t>B100166</t>
        </is>
      </c>
      <c r="N243" s="273" t="inlineStr">
        <is>
          <t>LT034</t>
        </is>
      </c>
      <c r="O243" s="124" t="n"/>
    </row>
    <row r="244" hidden="1" s="109">
      <c r="B244" s="250">
        <f>IF(AND(I244 = "C35",K244="Coating_Standard"),"Y","N")</f>
        <v/>
      </c>
      <c r="C244" t="inlineStr">
        <is>
          <t>ConTab_BOM_KP_Case_0238</t>
        </is>
      </c>
      <c r="D244">
        <f>IF(B244="Y",C244,"")</f>
        <v/>
      </c>
      <c r="E244" t="inlineStr">
        <is>
          <t>:6015-3_4-KP:6015-3_4-KPV:6015-3_4-KPVS:</t>
        </is>
      </c>
      <c r="F244" t="inlineStr">
        <is>
          <t>250# ANSI Flange</t>
        </is>
      </c>
      <c r="G244" t="inlineStr">
        <is>
          <t>CaseMatl_Ductile_Iron_ASTM-A536-65</t>
        </is>
      </c>
      <c r="H244" t="inlineStr">
        <is>
          <t>Ductile Iron, ASTM-A536-65</t>
        </is>
      </c>
      <c r="I244" t="inlineStr">
        <is>
          <t>J</t>
        </is>
      </c>
      <c r="J244" s="250" t="n">
        <v>300</v>
      </c>
      <c r="K244" t="inlineStr">
        <is>
          <t>Coating_Standard</t>
        </is>
      </c>
      <c r="L244" s="273" t="n">
        <v>97948026</v>
      </c>
      <c r="M244" t="inlineStr">
        <is>
          <t>B100167</t>
        </is>
      </c>
      <c r="N244" s="273" t="inlineStr">
        <is>
          <t>LT034</t>
        </is>
      </c>
      <c r="O244" s="124" t="n"/>
    </row>
    <row r="245" hidden="1" s="109">
      <c r="B245" s="250">
        <f>IF(AND(I245 = "C35",K245="Coating_Standard"),"Y","N")</f>
        <v/>
      </c>
      <c r="C245" t="inlineStr">
        <is>
          <t>ConTab_BOM_KP_Case_0239</t>
        </is>
      </c>
      <c r="D245">
        <f>IF(B245="Y",C245,"")</f>
        <v/>
      </c>
      <c r="E245" t="inlineStr">
        <is>
          <t>:6015-3_4-KP:6015-3_4-KPV:6015-3_4-KPVS:</t>
        </is>
      </c>
      <c r="F245" t="inlineStr">
        <is>
          <t>Special/Other</t>
        </is>
      </c>
      <c r="G245" t="inlineStr">
        <is>
          <t>CaseMatl_Cast_Iron_ASTM-A48_CL35</t>
        </is>
      </c>
      <c r="H245" t="inlineStr">
        <is>
          <t>Cast Iron, ASTM-A48, CL 35</t>
        </is>
      </c>
      <c r="I245" t="inlineStr">
        <is>
          <t>C35</t>
        </is>
      </c>
      <c r="J245" s="250" t="n">
        <v>175</v>
      </c>
      <c r="K245" t="inlineStr">
        <is>
          <t>Coating_Standard</t>
        </is>
      </c>
      <c r="L245" s="273" t="inlineStr">
        <is>
          <t>RTF</t>
        </is>
      </c>
      <c r="M245" t="inlineStr">
        <is>
          <t>B100170</t>
        </is>
      </c>
      <c r="N245" s="273" t="inlineStr">
        <is>
          <t>LT027</t>
        </is>
      </c>
      <c r="O245" s="124" t="n"/>
    </row>
    <row r="246" hidden="1" s="109">
      <c r="B246" s="250">
        <f>IF(AND(I246 = "C35",K246="Coating_Standard"),"Y","N")</f>
        <v/>
      </c>
      <c r="C246" t="inlineStr">
        <is>
          <t>ConTab_BOM_KP_Case_0240</t>
        </is>
      </c>
      <c r="D246">
        <f>IF(B246="Y",C246,"")</f>
        <v/>
      </c>
      <c r="E246" t="inlineStr">
        <is>
          <t>:6015-3_4-KP:6015-3_4-KPV:6015-3_4-KPVS:</t>
        </is>
      </c>
      <c r="F246" t="inlineStr">
        <is>
          <t>Special/Other</t>
        </is>
      </c>
      <c r="G246" t="inlineStr">
        <is>
          <t>CaseMatl_Ductile_Iron_ASTM-A536-65</t>
        </is>
      </c>
      <c r="H246" t="inlineStr">
        <is>
          <t>Ductile Iron, ASTM-A536-65</t>
        </is>
      </c>
      <c r="I246" t="inlineStr">
        <is>
          <t>J</t>
        </is>
      </c>
      <c r="J246" s="250" t="n">
        <v>175</v>
      </c>
      <c r="K246" t="inlineStr">
        <is>
          <t>Coating_Standard</t>
        </is>
      </c>
      <c r="L246" s="273" t="inlineStr">
        <is>
          <t>RTF</t>
        </is>
      </c>
      <c r="M246" t="inlineStr">
        <is>
          <t>B100171</t>
        </is>
      </c>
      <c r="N246" s="273" t="inlineStr">
        <is>
          <t>LT034</t>
        </is>
      </c>
      <c r="O246" s="124" t="n"/>
    </row>
    <row r="247" hidden="1" s="109">
      <c r="B247" s="250">
        <f>IF(AND(I247 = "C35",K247="Coating_Standard"),"Y","N")</f>
        <v/>
      </c>
      <c r="C247" t="inlineStr">
        <is>
          <t>ConTab_BOM_KP_Case_0241</t>
        </is>
      </c>
      <c r="D247">
        <f>IF(B247="Y",C247,"")</f>
        <v/>
      </c>
      <c r="E247" t="inlineStr">
        <is>
          <t>:1012-9_0-KP:1012-9_0-KPV:1012-1_2-KP:1012-1_2-KPV:1012-1_2-KPVS:</t>
        </is>
      </c>
      <c r="F247" t="inlineStr">
        <is>
          <t>125# ANSI Flange</t>
        </is>
      </c>
      <c r="G247" t="inlineStr">
        <is>
          <t>CaseMatl_Cast_Iron_ASTM-A48_CL35</t>
        </is>
      </c>
      <c r="H247" t="inlineStr">
        <is>
          <t>Cast Iron, ASTM-A48, CL 35</t>
        </is>
      </c>
      <c r="I247" t="inlineStr">
        <is>
          <t>C35</t>
        </is>
      </c>
      <c r="J247" s="250" t="n">
        <v>175</v>
      </c>
      <c r="K247" t="inlineStr">
        <is>
          <t>Coating_Scotchkote134_interior</t>
        </is>
      </c>
      <c r="L247" s="273" t="inlineStr">
        <is>
          <t>RTF</t>
        </is>
      </c>
      <c r="M247" t="inlineStr">
        <is>
          <t>B100234</t>
        </is>
      </c>
      <c r="N247" s="273" t="inlineStr">
        <is>
          <t>LT250</t>
        </is>
      </c>
      <c r="O247" s="124" t="n"/>
    </row>
    <row r="248" hidden="1" s="109">
      <c r="B248" s="250">
        <f>IF(AND(I248 = "C35",K248="Coating_Standard"),"Y","N")</f>
        <v/>
      </c>
      <c r="C248" t="inlineStr">
        <is>
          <t>ConTab_BOM_KP_Case_0242</t>
        </is>
      </c>
      <c r="D248">
        <f>IF(B248="Y",C248,"")</f>
        <v/>
      </c>
      <c r="E248" t="inlineStr">
        <is>
          <t>:1012-9_0-KP:1012-9_0-KPV:1012-1_2-KP:1012-1_2-KPV:1012-1_2-KPVS:</t>
        </is>
      </c>
      <c r="F248" t="inlineStr">
        <is>
          <t>125# ANSI Flange</t>
        </is>
      </c>
      <c r="G248" t="inlineStr">
        <is>
          <t>CaseMatl_Ductile_Iron_ASTM-A536-65</t>
        </is>
      </c>
      <c r="H248" t="inlineStr">
        <is>
          <t>Ductile Iron, ASTM-A536-65</t>
        </is>
      </c>
      <c r="I248" t="inlineStr">
        <is>
          <t>J</t>
        </is>
      </c>
      <c r="J248" s="250" t="n">
        <v>175</v>
      </c>
      <c r="K248" t="inlineStr">
        <is>
          <t>Coating_Scotchkote134_interior</t>
        </is>
      </c>
      <c r="L248" s="273" t="inlineStr">
        <is>
          <t>RTF</t>
        </is>
      </c>
      <c r="M248" t="inlineStr">
        <is>
          <t>B100235</t>
        </is>
      </c>
      <c r="N248" s="273" t="inlineStr">
        <is>
          <t>LT034</t>
        </is>
      </c>
      <c r="O248" s="124" t="n"/>
    </row>
    <row r="249" hidden="1" s="109">
      <c r="B249" s="250">
        <f>IF(AND(I249 = "C35",K249="Coating_Standard"),"Y","N")</f>
        <v/>
      </c>
      <c r="C249" t="inlineStr">
        <is>
          <t>ConTab_BOM_KP_Case_0243</t>
        </is>
      </c>
      <c r="D249">
        <f>IF(B249="Y",C249,"")</f>
        <v/>
      </c>
      <c r="E249" t="inlineStr">
        <is>
          <t>:1012-9_0-KP:1012-9_0-KPV:1012-1_2-KP:1012-1_2-KPV:1012-1_2-KPVS:</t>
        </is>
      </c>
      <c r="F249" t="inlineStr">
        <is>
          <t>250# ANSI Flange</t>
        </is>
      </c>
      <c r="G249" t="inlineStr">
        <is>
          <t>CaseMatl_Cast_Iron_ASTM-A48_CL35</t>
        </is>
      </c>
      <c r="H249" t="inlineStr">
        <is>
          <t>Cast Iron, ASTM-A48, CL 35</t>
        </is>
      </c>
      <c r="I249" t="inlineStr">
        <is>
          <t>C35</t>
        </is>
      </c>
      <c r="J249" s="250" t="n">
        <v>250</v>
      </c>
      <c r="K249" t="inlineStr">
        <is>
          <t>Coating_Scotchkote134_interior</t>
        </is>
      </c>
      <c r="L249" s="273" t="inlineStr">
        <is>
          <t>RTF</t>
        </is>
      </c>
      <c r="M249" t="inlineStr">
        <is>
          <t>B100238</t>
        </is>
      </c>
      <c r="N249" s="273" t="inlineStr">
        <is>
          <t>LT034</t>
        </is>
      </c>
      <c r="O249" s="124" t="n"/>
    </row>
    <row r="250" hidden="1" s="109">
      <c r="B250" s="250">
        <f>IF(AND(I250 = "C35",K250="Coating_Standard"),"Y","N")</f>
        <v/>
      </c>
      <c r="C250" t="inlineStr">
        <is>
          <t>ConTab_BOM_KP_Case_0244</t>
        </is>
      </c>
      <c r="D250">
        <f>IF(B250="Y",C250,"")</f>
        <v/>
      </c>
      <c r="E250" t="inlineStr">
        <is>
          <t>:1012-9_0-KP:1012-9_0-KPV:1012-1_2-KP:1012-1_2-KPV:1012-1_2-KPVS:</t>
        </is>
      </c>
      <c r="F250" t="inlineStr">
        <is>
          <t>250# ANSI Flange</t>
        </is>
      </c>
      <c r="G250" t="inlineStr">
        <is>
          <t>CaseMatl_Ductile_Iron_ASTM-A536-65</t>
        </is>
      </c>
      <c r="H250" t="inlineStr">
        <is>
          <t>Ductile Iron, ASTM-A536-65</t>
        </is>
      </c>
      <c r="I250" t="inlineStr">
        <is>
          <t>J</t>
        </is>
      </c>
      <c r="J250" s="250" t="n">
        <v>300</v>
      </c>
      <c r="K250" t="inlineStr">
        <is>
          <t>Coating_Scotchkote134_interior</t>
        </is>
      </c>
      <c r="L250" s="273" t="inlineStr">
        <is>
          <t>RTF</t>
        </is>
      </c>
      <c r="M250" t="inlineStr">
        <is>
          <t>B100239</t>
        </is>
      </c>
      <c r="N250" s="273" t="inlineStr">
        <is>
          <t>LT034</t>
        </is>
      </c>
      <c r="O250" s="124" t="n"/>
    </row>
    <row r="251" hidden="1" s="109">
      <c r="B251" s="250">
        <f>IF(AND(I251 = "C35",K251="Coating_Standard"),"Y","N")</f>
        <v/>
      </c>
      <c r="C251" t="inlineStr">
        <is>
          <t>ConTab_BOM_KP_Case_0245</t>
        </is>
      </c>
      <c r="D251">
        <f>IF(B251="Y",C251,"")</f>
        <v/>
      </c>
      <c r="E251" t="inlineStr">
        <is>
          <t>:1015-3_4-KP:1015-3_4-KPV:1015-3_4-KPVS:</t>
        </is>
      </c>
      <c r="F251" t="inlineStr">
        <is>
          <t>125# ANSI Flange</t>
        </is>
      </c>
      <c r="G251" t="inlineStr">
        <is>
          <t>CaseMatl_Cast_Iron_ASTM-A48_CL35</t>
        </is>
      </c>
      <c r="H251" t="inlineStr">
        <is>
          <t>Cast Iron, ASTM-A48, CL 35</t>
        </is>
      </c>
      <c r="I251" t="inlineStr">
        <is>
          <t>C35</t>
        </is>
      </c>
      <c r="J251" s="250" t="n">
        <v>175</v>
      </c>
      <c r="K251" t="inlineStr">
        <is>
          <t>Coating_Scotchkote134_interior</t>
        </is>
      </c>
      <c r="L251" s="273" t="inlineStr">
        <is>
          <t>RTF</t>
        </is>
      </c>
      <c r="M251" t="inlineStr">
        <is>
          <t>B100246</t>
        </is>
      </c>
      <c r="N251" s="273" t="inlineStr">
        <is>
          <t>LT250</t>
        </is>
      </c>
      <c r="O251" s="124" t="n"/>
    </row>
    <row r="252" hidden="1" s="109">
      <c r="B252" s="250">
        <f>IF(AND(I252 = "C35",K252="Coating_Standard"),"Y","N")</f>
        <v/>
      </c>
      <c r="C252" t="inlineStr">
        <is>
          <t>ConTab_BOM_KP_Case_0246</t>
        </is>
      </c>
      <c r="D252">
        <f>IF(B252="Y",C252,"")</f>
        <v/>
      </c>
      <c r="E252" t="inlineStr">
        <is>
          <t>:1015-3_4-KP:1015-3_4-KPV:1015-3_4-KPVS:</t>
        </is>
      </c>
      <c r="F252" t="inlineStr">
        <is>
          <t>125# ANSI Flange</t>
        </is>
      </c>
      <c r="G252" t="inlineStr">
        <is>
          <t>CaseMatl_Ductile_Iron_ASTM-A536-65</t>
        </is>
      </c>
      <c r="H252" t="inlineStr">
        <is>
          <t>Ductile Iron, ASTM-A536-65</t>
        </is>
      </c>
      <c r="I252" t="inlineStr">
        <is>
          <t>J</t>
        </is>
      </c>
      <c r="J252" s="250" t="n">
        <v>175</v>
      </c>
      <c r="K252" t="inlineStr">
        <is>
          <t>Coating_Scotchkote134_interior</t>
        </is>
      </c>
      <c r="L252" s="273" t="inlineStr">
        <is>
          <t>RTF</t>
        </is>
      </c>
      <c r="M252" t="inlineStr">
        <is>
          <t>B100247</t>
        </is>
      </c>
      <c r="N252" s="273" t="inlineStr">
        <is>
          <t>LT034</t>
        </is>
      </c>
      <c r="O252" s="124" t="n"/>
    </row>
    <row r="253" hidden="1" s="109">
      <c r="B253" s="250">
        <f>IF(AND(I253 = "C35",K253="Coating_Standard"),"Y","N")</f>
        <v/>
      </c>
      <c r="C253" t="inlineStr">
        <is>
          <t>ConTab_BOM_KP_Case_0247</t>
        </is>
      </c>
      <c r="D253">
        <f>IF(B253="Y",C253,"")</f>
        <v/>
      </c>
      <c r="E253" t="inlineStr">
        <is>
          <t>:1015-3_4-KP:1015-3_4-KPV:1015-3_4-KPVS:</t>
        </is>
      </c>
      <c r="F253" t="inlineStr">
        <is>
          <t>250# ANSI Flange</t>
        </is>
      </c>
      <c r="G253" t="inlineStr">
        <is>
          <t>CaseMatl_Cast_Iron_ASTM-A48_CL35</t>
        </is>
      </c>
      <c r="H253" t="inlineStr">
        <is>
          <t>Cast Iron, ASTM-A48, CL 35</t>
        </is>
      </c>
      <c r="I253" t="inlineStr">
        <is>
          <t>C35</t>
        </is>
      </c>
      <c r="J253" s="250" t="n">
        <v>250</v>
      </c>
      <c r="K253" t="inlineStr">
        <is>
          <t>Coating_Scotchkote134_interior</t>
        </is>
      </c>
      <c r="L253" s="273" t="inlineStr">
        <is>
          <t>RTF</t>
        </is>
      </c>
      <c r="M253" t="inlineStr">
        <is>
          <t>B100250</t>
        </is>
      </c>
      <c r="N253" s="273" t="inlineStr">
        <is>
          <t>LT034</t>
        </is>
      </c>
      <c r="O253" s="124" t="n"/>
    </row>
    <row r="254" hidden="1" s="109">
      <c r="B254" s="250">
        <f>IF(AND(I254 = "C35",K254="Coating_Standard"),"Y","N")</f>
        <v/>
      </c>
      <c r="C254" t="inlineStr">
        <is>
          <t>ConTab_BOM_KP_Case_0248</t>
        </is>
      </c>
      <c r="D254">
        <f>IF(B254="Y",C254,"")</f>
        <v/>
      </c>
      <c r="E254" t="inlineStr">
        <is>
          <t>:1015-3_4-KP:1015-3_4-KPV:1015-3_4-KPVS:</t>
        </is>
      </c>
      <c r="F254" t="inlineStr">
        <is>
          <t>250# ANSI Flange</t>
        </is>
      </c>
      <c r="G254" t="inlineStr">
        <is>
          <t>CaseMatl_Ductile_Iron_ASTM-A536-65</t>
        </is>
      </c>
      <c r="H254" t="inlineStr">
        <is>
          <t>Ductile Iron, ASTM-A536-65</t>
        </is>
      </c>
      <c r="I254" t="inlineStr">
        <is>
          <t>J</t>
        </is>
      </c>
      <c r="J254" s="250" t="n">
        <v>300</v>
      </c>
      <c r="K254" t="inlineStr">
        <is>
          <t>Coating_Scotchkote134_interior</t>
        </is>
      </c>
      <c r="L254" s="273" t="inlineStr">
        <is>
          <t>RTF</t>
        </is>
      </c>
      <c r="M254" t="inlineStr">
        <is>
          <t>B100251</t>
        </is>
      </c>
      <c r="N254" s="273" t="inlineStr">
        <is>
          <t>LT034</t>
        </is>
      </c>
      <c r="O254" s="124" t="n"/>
    </row>
    <row r="255" hidden="1" s="109">
      <c r="B255" s="250">
        <f>IF(AND(I255 = "C35",K255="Coating_Standard"),"Y","N")</f>
        <v/>
      </c>
      <c r="C255" t="inlineStr">
        <is>
          <t>ConTab_BOM_KP_Case_0261</t>
        </is>
      </c>
      <c r="D255">
        <f>IF(B255="Y",C255,"")</f>
        <v/>
      </c>
      <c r="E255" t="inlineStr">
        <is>
          <t>:1220-5_6-KP:1220-5_6-KPV:1220-5_6-KPVS:</t>
        </is>
      </c>
      <c r="F255" t="inlineStr">
        <is>
          <t>125# ANSI Flange</t>
        </is>
      </c>
      <c r="G255" t="inlineStr">
        <is>
          <t>CaseMatl_Cast_Iron_ASTM-A48_CL35</t>
        </is>
      </c>
      <c r="H255" t="inlineStr">
        <is>
          <t>Cast Iron, ASTM-A48, CL 35</t>
        </is>
      </c>
      <c r="I255" t="inlineStr">
        <is>
          <t>C35</t>
        </is>
      </c>
      <c r="J255" s="250" t="n">
        <v>175</v>
      </c>
      <c r="K255" t="inlineStr">
        <is>
          <t>Coating_Scotchkote134_interior</t>
        </is>
      </c>
      <c r="L255" s="273" t="inlineStr">
        <is>
          <t>RTF</t>
        </is>
      </c>
      <c r="M255" t="inlineStr">
        <is>
          <t>B100294</t>
        </is>
      </c>
      <c r="N255" s="273" t="inlineStr">
        <is>
          <t>LT250</t>
        </is>
      </c>
      <c r="O255" s="124" t="n"/>
    </row>
    <row r="256" hidden="1" s="109">
      <c r="B256" s="250">
        <f>IF(AND(I256 = "C35",K256="Coating_Standard"),"Y","N")</f>
        <v/>
      </c>
      <c r="C256" t="inlineStr">
        <is>
          <t>ConTab_BOM_KP_Case_0262</t>
        </is>
      </c>
      <c r="D256">
        <f>IF(B256="Y",C256,"")</f>
        <v/>
      </c>
      <c r="E256" t="inlineStr">
        <is>
          <t>:1220-5_6-KP:1220-5_6-KPV:1220-5_6-KPVS:</t>
        </is>
      </c>
      <c r="F256" t="inlineStr">
        <is>
          <t>125# ANSI Flange</t>
        </is>
      </c>
      <c r="G256" t="inlineStr">
        <is>
          <t>CaseMatl_Ductile_Iron_ASTM-A536-65</t>
        </is>
      </c>
      <c r="H256" t="inlineStr">
        <is>
          <t>Ductile Iron, ASTM-A536-65</t>
        </is>
      </c>
      <c r="I256" t="inlineStr">
        <is>
          <t>J</t>
        </is>
      </c>
      <c r="J256" s="250" t="n">
        <v>175</v>
      </c>
      <c r="K256" t="inlineStr">
        <is>
          <t>Coating_Scotchkote134_interior</t>
        </is>
      </c>
      <c r="L256" s="273" t="inlineStr">
        <is>
          <t>RTF</t>
        </is>
      </c>
      <c r="M256" t="inlineStr">
        <is>
          <t>B100295</t>
        </is>
      </c>
      <c r="N256" s="273" t="inlineStr">
        <is>
          <t>LT034</t>
        </is>
      </c>
      <c r="O256" s="124" t="n"/>
    </row>
    <row r="257" hidden="1" s="109">
      <c r="B257" s="250">
        <f>IF(AND(I257 = "C35",K257="Coating_Standard"),"Y","N")</f>
        <v/>
      </c>
      <c r="C257" t="inlineStr">
        <is>
          <t>ConTab_BOM_KP_Case_0263</t>
        </is>
      </c>
      <c r="D257">
        <f>IF(B257="Y",C257,"")</f>
        <v/>
      </c>
      <c r="E257" t="inlineStr">
        <is>
          <t>:1220-5_6-KP:1220-5_6-KPV:1220-5_6-KPVS:</t>
        </is>
      </c>
      <c r="F257" t="inlineStr">
        <is>
          <t>250# ANSI Flange</t>
        </is>
      </c>
      <c r="G257" t="inlineStr">
        <is>
          <t>CaseMatl_Cast_Iron_ASTM-A48_CL35</t>
        </is>
      </c>
      <c r="H257" t="inlineStr">
        <is>
          <t>Cast Iron, ASTM-A48, CL 35</t>
        </is>
      </c>
      <c r="I257" t="inlineStr">
        <is>
          <t>C35</t>
        </is>
      </c>
      <c r="J257" s="250" t="n">
        <v>250</v>
      </c>
      <c r="K257" t="inlineStr">
        <is>
          <t>Coating_Scotchkote134_interior</t>
        </is>
      </c>
      <c r="L257" s="273" t="inlineStr">
        <is>
          <t>RTF</t>
        </is>
      </c>
      <c r="M257" t="inlineStr">
        <is>
          <t>B100298</t>
        </is>
      </c>
      <c r="N257" s="273" t="inlineStr">
        <is>
          <t>LT034</t>
        </is>
      </c>
      <c r="O257" s="124" t="n"/>
    </row>
    <row r="258" hidden="1" s="109">
      <c r="B258" s="250">
        <f>IF(AND(I258 = "C35",K258="Coating_Standard"),"Y","N")</f>
        <v/>
      </c>
      <c r="C258" t="inlineStr">
        <is>
          <t>ConTab_BOM_KP_Case_0264</t>
        </is>
      </c>
      <c r="D258">
        <f>IF(B258="Y",C258,"")</f>
        <v/>
      </c>
      <c r="E258" t="inlineStr">
        <is>
          <t>:1220-5_6-KP:1220-5_6-KPV:1220-5_6-KPVS:</t>
        </is>
      </c>
      <c r="F258" t="inlineStr">
        <is>
          <t>250# ANSI Flange</t>
        </is>
      </c>
      <c r="G258" t="inlineStr">
        <is>
          <t>CaseMatl_Ductile_Iron_ASTM-A536-65</t>
        </is>
      </c>
      <c r="H258" t="inlineStr">
        <is>
          <t>Ductile Iron, ASTM-A536-65</t>
        </is>
      </c>
      <c r="I258" t="inlineStr">
        <is>
          <t>J</t>
        </is>
      </c>
      <c r="J258" s="250" t="n">
        <v>300</v>
      </c>
      <c r="K258" t="inlineStr">
        <is>
          <t>Coating_Scotchkote134_interior</t>
        </is>
      </c>
      <c r="L258" s="273" t="inlineStr">
        <is>
          <t>RTF</t>
        </is>
      </c>
      <c r="M258" t="inlineStr">
        <is>
          <t>B100299</t>
        </is>
      </c>
      <c r="N258" s="273" t="inlineStr">
        <is>
          <t>LT034</t>
        </is>
      </c>
      <c r="O258" s="124" t="n"/>
    </row>
    <row r="259" hidden="1" s="109">
      <c r="B259" s="250">
        <f>IF(AND(I259 = "C35",K259="Coating_Standard"),"Y","N")</f>
        <v/>
      </c>
      <c r="C259" t="inlineStr">
        <is>
          <t>ConTab_BOM_KP_Case_0265</t>
        </is>
      </c>
      <c r="D259">
        <f>IF(B259="Y",C259,"")</f>
        <v/>
      </c>
      <c r="E259" t="inlineStr">
        <is>
          <t>:1415-1_2-KP:1415-1_2-KPV:1415-1_2-KPVS:</t>
        </is>
      </c>
      <c r="F259" t="inlineStr">
        <is>
          <t>125# ANSI Flange</t>
        </is>
      </c>
      <c r="G259" t="inlineStr">
        <is>
          <t>CaseMatl_Cast_Iron_ASTM-A48_CL35</t>
        </is>
      </c>
      <c r="H259" t="inlineStr">
        <is>
          <t>Cast Iron, ASTM-A48, CL 35</t>
        </is>
      </c>
      <c r="I259" t="inlineStr">
        <is>
          <t>C35</t>
        </is>
      </c>
      <c r="J259" s="250" t="n">
        <v>175</v>
      </c>
      <c r="K259" t="inlineStr">
        <is>
          <t>Coating_Scotchkote134_interior</t>
        </is>
      </c>
      <c r="L259" s="273" t="inlineStr">
        <is>
          <t>RTF</t>
        </is>
      </c>
      <c r="M259" t="inlineStr">
        <is>
          <t>B100306</t>
        </is>
      </c>
      <c r="N259" s="273" t="inlineStr">
        <is>
          <t>LT250</t>
        </is>
      </c>
      <c r="O259" s="124" t="n"/>
    </row>
    <row r="260" hidden="1" s="109">
      <c r="B260" s="250">
        <f>IF(AND(I260 = "C35",K260="Coating_Standard"),"Y","N")</f>
        <v/>
      </c>
      <c r="C260" t="inlineStr">
        <is>
          <t>ConTab_BOM_KP_Case_0266</t>
        </is>
      </c>
      <c r="D260">
        <f>IF(B260="Y",C260,"")</f>
        <v/>
      </c>
      <c r="E260" t="inlineStr">
        <is>
          <t>:1415-1_2-KP:1415-1_2-KPV:1415-1_2-KPVS:</t>
        </is>
      </c>
      <c r="F260" t="inlineStr">
        <is>
          <t>125# ANSI Flange</t>
        </is>
      </c>
      <c r="G260" t="inlineStr">
        <is>
          <t>CaseMatl_Ductile_Iron_ASTM-A536-65</t>
        </is>
      </c>
      <c r="H260" t="inlineStr">
        <is>
          <t>Ductile Iron, ASTM-A536-65</t>
        </is>
      </c>
      <c r="I260" t="inlineStr">
        <is>
          <t>J</t>
        </is>
      </c>
      <c r="J260" s="250" t="n">
        <v>175</v>
      </c>
      <c r="K260" t="inlineStr">
        <is>
          <t>Coating_Scotchkote134_interior</t>
        </is>
      </c>
      <c r="L260" s="273" t="inlineStr">
        <is>
          <t>RTF</t>
        </is>
      </c>
      <c r="M260" t="inlineStr">
        <is>
          <t>B100307</t>
        </is>
      </c>
      <c r="N260" s="273" t="inlineStr">
        <is>
          <t>LT034</t>
        </is>
      </c>
      <c r="O260" s="124" t="n"/>
    </row>
    <row r="261" hidden="1" s="109">
      <c r="B261" s="250">
        <f>IF(AND(I261 = "C35",K261="Coating_Standard"),"Y","N")</f>
        <v/>
      </c>
      <c r="C261" t="inlineStr">
        <is>
          <t>ConTab_BOM_KP_Case_0267</t>
        </is>
      </c>
      <c r="D261">
        <f>IF(B261="Y",C261,"")</f>
        <v/>
      </c>
      <c r="E261" t="inlineStr">
        <is>
          <t>:1415-1_2-KP:1415-1_2-KPV:1415-1_2-KPVS:</t>
        </is>
      </c>
      <c r="F261" t="inlineStr">
        <is>
          <t>250# ANSI Flange</t>
        </is>
      </c>
      <c r="G261" t="inlineStr">
        <is>
          <t>CaseMatl_Cast_Iron_ASTM-A48_CL35</t>
        </is>
      </c>
      <c r="H261" t="inlineStr">
        <is>
          <t>Cast Iron, ASTM-A48, CL 35</t>
        </is>
      </c>
      <c r="I261" t="inlineStr">
        <is>
          <t>C35</t>
        </is>
      </c>
      <c r="J261" s="250" t="n">
        <v>250</v>
      </c>
      <c r="K261" t="inlineStr">
        <is>
          <t>Coating_Scotchkote134_interior</t>
        </is>
      </c>
      <c r="L261" s="273" t="inlineStr">
        <is>
          <t>RTF</t>
        </is>
      </c>
      <c r="M261" t="inlineStr">
        <is>
          <t>B100310</t>
        </is>
      </c>
      <c r="N261" s="273" t="inlineStr">
        <is>
          <t>LT034</t>
        </is>
      </c>
      <c r="O261" s="124" t="n"/>
    </row>
    <row r="262" hidden="1" s="109">
      <c r="B262" s="250">
        <f>IF(AND(I262 = "C35",K262="Coating_Standard"),"Y","N")</f>
        <v/>
      </c>
      <c r="C262" t="inlineStr">
        <is>
          <t>ConTab_BOM_KP_Case_0268</t>
        </is>
      </c>
      <c r="D262">
        <f>IF(B262="Y",C262,"")</f>
        <v/>
      </c>
      <c r="E262" t="inlineStr">
        <is>
          <t>:1415-1_2-KP:1415-1_2-KPV:1415-1_2-KPVS:</t>
        </is>
      </c>
      <c r="F262" t="inlineStr">
        <is>
          <t>250# ANSI Flange</t>
        </is>
      </c>
      <c r="G262" t="inlineStr">
        <is>
          <t>CaseMatl_Ductile_Iron_ASTM-A536-65</t>
        </is>
      </c>
      <c r="H262" t="inlineStr">
        <is>
          <t>Ductile Iron, ASTM-A536-65</t>
        </is>
      </c>
      <c r="I262" t="inlineStr">
        <is>
          <t>J</t>
        </is>
      </c>
      <c r="J262" s="250" t="n">
        <v>300</v>
      </c>
      <c r="K262" t="inlineStr">
        <is>
          <t>Coating_Scotchkote134_interior</t>
        </is>
      </c>
      <c r="L262" s="273" t="inlineStr">
        <is>
          <t>RTF</t>
        </is>
      </c>
      <c r="M262" t="inlineStr">
        <is>
          <t>B100311</t>
        </is>
      </c>
      <c r="N262" s="273" t="inlineStr">
        <is>
          <t>LT034</t>
        </is>
      </c>
      <c r="O262" s="124" t="n"/>
    </row>
    <row r="263" hidden="1" s="109">
      <c r="B263" s="250">
        <f>IF(AND(I263 = "C35",K263="Coating_Standard"),"Y","N")</f>
        <v/>
      </c>
      <c r="C263" t="inlineStr">
        <is>
          <t>ConTab_BOM_KP_Case_0337</t>
        </is>
      </c>
      <c r="D263">
        <f>IF(B263="Y",C263,"")</f>
        <v/>
      </c>
      <c r="E263" t="inlineStr">
        <is>
          <t>:8012-5_6-KP:8012-5_6-KPV:8012-5_6-KPVS:</t>
        </is>
      </c>
      <c r="F263" t="inlineStr">
        <is>
          <t>125# ANSI Flange</t>
        </is>
      </c>
      <c r="G263" t="inlineStr">
        <is>
          <t>CaseMatl_Cast_Iron_ASTM-A48_CL35</t>
        </is>
      </c>
      <c r="H263" t="inlineStr">
        <is>
          <t>Cast Iron, ASTM-A48, CL 35</t>
        </is>
      </c>
      <c r="I263" t="inlineStr">
        <is>
          <t>C35</t>
        </is>
      </c>
      <c r="J263" s="250" t="n">
        <v>175</v>
      </c>
      <c r="K263" t="inlineStr">
        <is>
          <t>Coating_Scotchkote134_interior</t>
        </is>
      </c>
      <c r="L263" s="273" t="inlineStr">
        <is>
          <t>RTF</t>
        </is>
      </c>
      <c r="M263" t="inlineStr">
        <is>
          <t>B100198</t>
        </is>
      </c>
      <c r="N263" s="273" t="inlineStr">
        <is>
          <t>LT250</t>
        </is>
      </c>
    </row>
    <row r="264" hidden="1" s="109">
      <c r="B264" s="250">
        <f>IF(AND(I264 = "C35",K264="Coating_Standard"),"Y","N")</f>
        <v/>
      </c>
      <c r="C264" t="inlineStr">
        <is>
          <t>ConTab_BOM_KP_Case_0338</t>
        </is>
      </c>
      <c r="D264">
        <f>IF(B264="Y",C264,"")</f>
        <v/>
      </c>
      <c r="E264" t="inlineStr">
        <is>
          <t>:8012-5_6-KP:8012-5_6-KPV:8012-5_6-KPVS:</t>
        </is>
      </c>
      <c r="F264" t="inlineStr">
        <is>
          <t>125# ANSI Flange</t>
        </is>
      </c>
      <c r="G264" t="inlineStr">
        <is>
          <t>CaseMatl_Ductile_Iron_ASTM-A536-65</t>
        </is>
      </c>
      <c r="H264" t="inlineStr">
        <is>
          <t>Ductile Iron, ASTM-A536-65</t>
        </is>
      </c>
      <c r="I264" t="inlineStr">
        <is>
          <t>J</t>
        </is>
      </c>
      <c r="J264" s="250" t="n">
        <v>175</v>
      </c>
      <c r="K264" t="inlineStr">
        <is>
          <t>Coating_Scotchkote134_interior</t>
        </is>
      </c>
      <c r="L264" s="273" t="inlineStr">
        <is>
          <t>RTF</t>
        </is>
      </c>
      <c r="M264" t="inlineStr">
        <is>
          <t>B100199</t>
        </is>
      </c>
      <c r="N264" s="273" t="inlineStr">
        <is>
          <t>LT034</t>
        </is>
      </c>
    </row>
    <row r="265" hidden="1" s="109">
      <c r="B265" s="250">
        <f>IF(AND(I265 = "C35",K265="Coating_Standard"),"Y","N")</f>
        <v/>
      </c>
      <c r="C265" t="inlineStr">
        <is>
          <t>ConTab_BOM_KP_Case_0339</t>
        </is>
      </c>
      <c r="D265">
        <f>IF(B265="Y",C265,"")</f>
        <v/>
      </c>
      <c r="E265" t="inlineStr">
        <is>
          <t>:8012-5_6-KP:8012-5_6-KPV:8012-5_6-KPVS:</t>
        </is>
      </c>
      <c r="F265" t="inlineStr">
        <is>
          <t>250# ANSI Flange</t>
        </is>
      </c>
      <c r="G265" t="inlineStr">
        <is>
          <t>CaseMatl_Cast_Iron_ASTM-A48_CL35</t>
        </is>
      </c>
      <c r="H265" t="inlineStr">
        <is>
          <t>Cast Iron, ASTM-A48, CL 35</t>
        </is>
      </c>
      <c r="I265" t="inlineStr">
        <is>
          <t>C35</t>
        </is>
      </c>
      <c r="J265" s="250" t="n">
        <v>250</v>
      </c>
      <c r="K265" t="inlineStr">
        <is>
          <t>Coating_Scotchkote134_interior</t>
        </is>
      </c>
      <c r="L265" s="273" t="inlineStr">
        <is>
          <t>RTF</t>
        </is>
      </c>
      <c r="M265" t="inlineStr">
        <is>
          <t>B100202</t>
        </is>
      </c>
      <c r="N265" s="273" t="inlineStr">
        <is>
          <t>LT034</t>
        </is>
      </c>
    </row>
    <row r="266" hidden="1" s="109">
      <c r="B266" s="250">
        <f>IF(AND(I266 = "C35",K266="Coating_Standard"),"Y","N")</f>
        <v/>
      </c>
      <c r="C266" t="inlineStr">
        <is>
          <t>ConTab_BOM_KP_Case_0340</t>
        </is>
      </c>
      <c r="D266">
        <f>IF(B266="Y",C266,"")</f>
        <v/>
      </c>
      <c r="E266" t="inlineStr">
        <is>
          <t>:8012-5_6-KP:8012-5_6-KPV:8012-5_6-KPVS:</t>
        </is>
      </c>
      <c r="F266" t="inlineStr">
        <is>
          <t>250# ANSI Flange</t>
        </is>
      </c>
      <c r="G266" t="inlineStr">
        <is>
          <t>CaseMatl_Ductile_Iron_ASTM-A536-65</t>
        </is>
      </c>
      <c r="H266" t="inlineStr">
        <is>
          <t>Ductile Iron, ASTM-A536-65</t>
        </is>
      </c>
      <c r="I266" t="inlineStr">
        <is>
          <t>J</t>
        </is>
      </c>
      <c r="J266" s="250" t="n">
        <v>300</v>
      </c>
      <c r="K266" t="inlineStr">
        <is>
          <t>Coating_Scotchkote134_interior</t>
        </is>
      </c>
      <c r="L266" s="273" t="inlineStr">
        <is>
          <t>RTF</t>
        </is>
      </c>
      <c r="M266" t="inlineStr">
        <is>
          <t>B100203</t>
        </is>
      </c>
      <c r="N266" s="273" t="inlineStr">
        <is>
          <t>LT034</t>
        </is>
      </c>
    </row>
    <row r="267" hidden="1" s="109">
      <c r="B267" s="250">
        <f>IF(AND(I267 = "C35",K267="Coating_Standard"),"Y","N")</f>
        <v/>
      </c>
      <c r="C267" t="inlineStr">
        <is>
          <t>ConTab_BOM_KP_Case_0341</t>
        </is>
      </c>
      <c r="D267">
        <f>IF(B267="Y",C267,"")</f>
        <v/>
      </c>
      <c r="E267" t="inlineStr">
        <is>
          <t>:8012-5_6-KP:8012-5_6-KPV:8012-5_6-KPVS:</t>
        </is>
      </c>
      <c r="F267" t="inlineStr">
        <is>
          <t>125# ANSI Flange</t>
        </is>
      </c>
      <c r="G267" t="inlineStr">
        <is>
          <t>CaseMatl_Cast_Iron_ASTM-A48_CL35</t>
        </is>
      </c>
      <c r="H267" t="inlineStr">
        <is>
          <t>Cast Iron, ASTM-A48, CL 35</t>
        </is>
      </c>
      <c r="I267" t="inlineStr">
        <is>
          <t>C35</t>
        </is>
      </c>
      <c r="J267" s="250" t="n">
        <v>175</v>
      </c>
      <c r="K267" t="inlineStr">
        <is>
          <t>Coating_Scotchkote134_interior</t>
        </is>
      </c>
      <c r="L267" s="273" t="inlineStr">
        <is>
          <t>RTF</t>
        </is>
      </c>
      <c r="M267" t="inlineStr">
        <is>
          <t>B100210</t>
        </is>
      </c>
      <c r="N267" s="273" t="inlineStr">
        <is>
          <t>LT250</t>
        </is>
      </c>
    </row>
    <row r="268" hidden="1" s="109">
      <c r="B268" s="250">
        <f>IF(AND(I268 = "C35",K268="Coating_Standard"),"Y","N")</f>
        <v/>
      </c>
      <c r="C268" t="inlineStr">
        <is>
          <t>ConTab_BOM_KP_Case_0342</t>
        </is>
      </c>
      <c r="D268">
        <f>IF(B268="Y",C268,"")</f>
        <v/>
      </c>
      <c r="E268" t="inlineStr">
        <is>
          <t>:8012-5_6-KP:8012-5_6-KPV:8012-5_6-KPVS:</t>
        </is>
      </c>
      <c r="F268" t="inlineStr">
        <is>
          <t>125# ANSI Flange</t>
        </is>
      </c>
      <c r="G268" t="inlineStr">
        <is>
          <t>CaseMatl_Ductile_Iron_ASTM-A536-65</t>
        </is>
      </c>
      <c r="H268" t="inlineStr">
        <is>
          <t>Ductile Iron, ASTM-A536-65</t>
        </is>
      </c>
      <c r="I268" t="inlineStr">
        <is>
          <t>J</t>
        </is>
      </c>
      <c r="J268" s="250" t="n">
        <v>175</v>
      </c>
      <c r="K268" t="inlineStr">
        <is>
          <t>Coating_Scotchkote134_interior</t>
        </is>
      </c>
      <c r="L268" s="273" t="inlineStr">
        <is>
          <t>RTF</t>
        </is>
      </c>
      <c r="M268" t="inlineStr">
        <is>
          <t>B100211</t>
        </is>
      </c>
      <c r="N268" s="273" t="inlineStr">
        <is>
          <t>LT034</t>
        </is>
      </c>
    </row>
    <row r="269" hidden="1" s="109">
      <c r="B269" s="250">
        <f>IF(AND(I269 = "C35",K269="Coating_Standard"),"Y","N")</f>
        <v/>
      </c>
      <c r="C269" t="inlineStr">
        <is>
          <t>ConTab_BOM_KP_Case_0343</t>
        </is>
      </c>
      <c r="D269">
        <f>IF(B269="Y",C269,"")</f>
        <v/>
      </c>
      <c r="E269" t="inlineStr">
        <is>
          <t>:8012-5_6-KP:8012-5_6-KPV:8012-5_6-KPVS:</t>
        </is>
      </c>
      <c r="F269" t="inlineStr">
        <is>
          <t>250# ANSI Flange</t>
        </is>
      </c>
      <c r="G269" t="inlineStr">
        <is>
          <t>CaseMatl_Cast_Iron_ASTM-A48_CL35</t>
        </is>
      </c>
      <c r="H269" t="inlineStr">
        <is>
          <t>Cast Iron, ASTM-A48, CL 35</t>
        </is>
      </c>
      <c r="I269" t="inlineStr">
        <is>
          <t>C35</t>
        </is>
      </c>
      <c r="J269" s="250" t="n">
        <v>250</v>
      </c>
      <c r="K269" t="inlineStr">
        <is>
          <t>Coating_Scotchkote134_interior</t>
        </is>
      </c>
      <c r="L269" s="273" t="inlineStr">
        <is>
          <t>RTF</t>
        </is>
      </c>
      <c r="M269" t="inlineStr">
        <is>
          <t>B100214</t>
        </is>
      </c>
      <c r="N269" s="273" t="inlineStr">
        <is>
          <t>LT034</t>
        </is>
      </c>
    </row>
    <row r="270" hidden="1" s="109">
      <c r="B270" s="250">
        <f>IF(AND(I270 = "C35",K270="Coating_Standard"),"Y","N")</f>
        <v/>
      </c>
      <c r="C270" t="inlineStr">
        <is>
          <t>ConTab_BOM_KP_Case_0344</t>
        </is>
      </c>
      <c r="D270">
        <f>IF(B270="Y",C270,"")</f>
        <v/>
      </c>
      <c r="E270" t="inlineStr">
        <is>
          <t>:8012-5_6-KP:8012-5_6-KPV:8012-5_6-KPVS:</t>
        </is>
      </c>
      <c r="F270" t="inlineStr">
        <is>
          <t>250# ANSI Flange</t>
        </is>
      </c>
      <c r="G270" t="inlineStr">
        <is>
          <t>CaseMatl_Ductile_Iron_ASTM-A536-65</t>
        </is>
      </c>
      <c r="H270" t="inlineStr">
        <is>
          <t>Ductile Iron, ASTM-A536-65</t>
        </is>
      </c>
      <c r="I270" t="inlineStr">
        <is>
          <t>J</t>
        </is>
      </c>
      <c r="J270" s="250" t="n">
        <v>300</v>
      </c>
      <c r="K270" t="inlineStr">
        <is>
          <t>Coating_Scotchkote134_interior</t>
        </is>
      </c>
      <c r="L270" s="273" t="inlineStr">
        <is>
          <t>RTF</t>
        </is>
      </c>
      <c r="M270" t="inlineStr">
        <is>
          <t>B100215</t>
        </is>
      </c>
      <c r="N270" s="273" t="inlineStr">
        <is>
          <t>LT034</t>
        </is>
      </c>
    </row>
    <row r="271" hidden="1" s="109">
      <c r="B271" s="250">
        <f>IF(AND(I271 = "C35",K271="Coating_Standard"),"Y","N")</f>
        <v/>
      </c>
      <c r="C271" t="inlineStr">
        <is>
          <t>ConTab_BOM_KP_Case_0345</t>
        </is>
      </c>
      <c r="D271">
        <f>IF(B271="Y",C271,"")</f>
        <v/>
      </c>
      <c r="E271" t="inlineStr">
        <is>
          <t>:8020-5_6-KP::8020-5_6-KPV::8020-5_6-KPVS:</t>
        </is>
      </c>
      <c r="F271" t="inlineStr">
        <is>
          <t>125# ANSI Flange</t>
        </is>
      </c>
      <c r="G271" t="inlineStr">
        <is>
          <t>CaseMatl_Cast_Iron_ASTM-A48_CL35</t>
        </is>
      </c>
      <c r="H271" t="inlineStr">
        <is>
          <t>Cast Iron, ASTM-A48, CL 35</t>
        </is>
      </c>
      <c r="I271" t="inlineStr">
        <is>
          <t>C35</t>
        </is>
      </c>
      <c r="J271" s="250" t="n">
        <v>175</v>
      </c>
      <c r="K271" t="inlineStr">
        <is>
          <t>Coating_Scotchkote134_interior</t>
        </is>
      </c>
      <c r="L271" s="273" t="inlineStr">
        <is>
          <t>RTF</t>
        </is>
      </c>
      <c r="M271" t="inlineStr">
        <is>
          <t>B100222</t>
        </is>
      </c>
      <c r="N271" s="273" t="inlineStr">
        <is>
          <t>LT250</t>
        </is>
      </c>
    </row>
    <row r="272" hidden="1" s="109">
      <c r="B272" s="250">
        <f>IF(AND(I272 = "C35",K272="Coating_Standard"),"Y","N")</f>
        <v/>
      </c>
      <c r="C272" t="inlineStr">
        <is>
          <t>ConTab_BOM_KP_Case_0346</t>
        </is>
      </c>
      <c r="D272">
        <f>IF(B272="Y",C272,"")</f>
        <v/>
      </c>
      <c r="E272" t="inlineStr">
        <is>
          <t>:8020-5_6-KP::8020-5_6-KPV::8020-5_6-KPVS:</t>
        </is>
      </c>
      <c r="F272" t="inlineStr">
        <is>
          <t>125# ANSI Flange</t>
        </is>
      </c>
      <c r="G272" t="inlineStr">
        <is>
          <t>CaseMatl_Ductile_Iron_ASTM-A536-65</t>
        </is>
      </c>
      <c r="H272" t="inlineStr">
        <is>
          <t>Ductile Iron, ASTM-A536-65</t>
        </is>
      </c>
      <c r="I272" t="inlineStr">
        <is>
          <t>J</t>
        </is>
      </c>
      <c r="J272" s="250" t="n">
        <v>175</v>
      </c>
      <c r="K272" t="inlineStr">
        <is>
          <t>Coating_Scotchkote134_interior</t>
        </is>
      </c>
      <c r="L272" s="273" t="inlineStr">
        <is>
          <t>RTF</t>
        </is>
      </c>
      <c r="M272" t="inlineStr">
        <is>
          <t>B100223</t>
        </is>
      </c>
      <c r="N272" s="273" t="inlineStr">
        <is>
          <t>LT034</t>
        </is>
      </c>
    </row>
    <row r="273" hidden="1" s="109">
      <c r="B273" s="250">
        <f>IF(AND(I273 = "C35",K273="Coating_Standard"),"Y","N")</f>
        <v/>
      </c>
      <c r="C273" t="inlineStr">
        <is>
          <t>ConTab_BOM_KP_Case_0347</t>
        </is>
      </c>
      <c r="D273">
        <f>IF(B273="Y",C273,"")</f>
        <v/>
      </c>
      <c r="E273" t="inlineStr">
        <is>
          <t>:8020-5_6-KP::8020-5_6-KPV::8020-5_6-KPVS:</t>
        </is>
      </c>
      <c r="F273" t="inlineStr">
        <is>
          <t>250# ANSI Flange</t>
        </is>
      </c>
      <c r="G273" t="inlineStr">
        <is>
          <t>CaseMatl_Cast_Iron_ASTM-A48_CL35</t>
        </is>
      </c>
      <c r="H273" t="inlineStr">
        <is>
          <t>Cast Iron, ASTM-A48, CL 35</t>
        </is>
      </c>
      <c r="I273" t="inlineStr">
        <is>
          <t>C35</t>
        </is>
      </c>
      <c r="J273" s="250" t="n">
        <v>250</v>
      </c>
      <c r="K273" t="inlineStr">
        <is>
          <t>Coating_Scotchkote134_interior</t>
        </is>
      </c>
      <c r="L273" s="273" t="inlineStr">
        <is>
          <t>RTF</t>
        </is>
      </c>
      <c r="M273" t="inlineStr">
        <is>
          <t>B100226</t>
        </is>
      </c>
      <c r="N273" s="273" t="inlineStr">
        <is>
          <t>LT034</t>
        </is>
      </c>
    </row>
    <row r="274" hidden="1" s="109">
      <c r="B274" s="250">
        <f>IF(AND(I274 = "C35",K274="Coating_Standard"),"Y","N")</f>
        <v/>
      </c>
      <c r="C274" t="inlineStr">
        <is>
          <t>ConTab_BOM_KP_Case_0348</t>
        </is>
      </c>
      <c r="D274">
        <f>IF(B274="Y",C274,"")</f>
        <v/>
      </c>
      <c r="E274" t="inlineStr">
        <is>
          <t>:8020-5_6-KP::8020-5_6-KPV::8020-5_6-KPVS:</t>
        </is>
      </c>
      <c r="F274" t="inlineStr">
        <is>
          <t>250# ANSI Flange</t>
        </is>
      </c>
      <c r="G274" t="inlineStr">
        <is>
          <t>CaseMatl_Ductile_Iron_ASTM-A536-65</t>
        </is>
      </c>
      <c r="H274" t="inlineStr">
        <is>
          <t>Ductile Iron, ASTM-A536-65</t>
        </is>
      </c>
      <c r="I274" t="inlineStr">
        <is>
          <t>J</t>
        </is>
      </c>
      <c r="J274" s="250" t="n">
        <v>300</v>
      </c>
      <c r="K274" t="inlineStr">
        <is>
          <t>Coating_Scotchkote134_interior</t>
        </is>
      </c>
      <c r="L274" s="273" t="inlineStr">
        <is>
          <t>RTF</t>
        </is>
      </c>
      <c r="M274" t="inlineStr">
        <is>
          <t>B100227</t>
        </is>
      </c>
      <c r="N274" s="273" t="inlineStr">
        <is>
          <t>LT034</t>
        </is>
      </c>
    </row>
    <row r="275" hidden="1" s="109">
      <c r="B275" s="250">
        <f>IF(AND(I275 = "C35",K275="Coating_Standard"),"Y","N")</f>
        <v/>
      </c>
      <c r="C275" t="inlineStr">
        <is>
          <t>ConTab_BOM_KP_Case_0349</t>
        </is>
      </c>
      <c r="D275">
        <f>IF(B275="Y",C275,"")</f>
        <v/>
      </c>
      <c r="E275" t="inlineStr">
        <is>
          <t>:1012-9_0-KP:1012-9_0-KPV:1012-1_2-KP:1012-1_2-KPV:1012-1_2-KPVS:</t>
        </is>
      </c>
      <c r="F275" t="inlineStr">
        <is>
          <t>125# ANSI Flange</t>
        </is>
      </c>
      <c r="G275" t="inlineStr">
        <is>
          <t>CaseMatl_Cast_Iron_ASTM-A48_CL35</t>
        </is>
      </c>
      <c r="H275" t="inlineStr">
        <is>
          <t>Cast Iron, ASTM-A48, CL 35</t>
        </is>
      </c>
      <c r="I275" t="inlineStr">
        <is>
          <t>C35</t>
        </is>
      </c>
      <c r="J275" s="250" t="n">
        <v>175</v>
      </c>
      <c r="K275" t="inlineStr">
        <is>
          <t>Coating_Scotchkote134_interior_exterior</t>
        </is>
      </c>
      <c r="L275" s="273" t="inlineStr">
        <is>
          <t>RTF</t>
        </is>
      </c>
      <c r="M275" t="inlineStr">
        <is>
          <t>B100234</t>
        </is>
      </c>
      <c r="N275" s="273" t="inlineStr">
        <is>
          <t>LT250</t>
        </is>
      </c>
    </row>
    <row r="276" hidden="1" s="109">
      <c r="B276" s="250">
        <f>IF(AND(I276 = "C35",K276="Coating_Standard"),"Y","N")</f>
        <v/>
      </c>
      <c r="C276" t="inlineStr">
        <is>
          <t>ConTab_BOM_KP_Case_0350</t>
        </is>
      </c>
      <c r="D276">
        <f>IF(B276="Y",C276,"")</f>
        <v/>
      </c>
      <c r="E276" t="inlineStr">
        <is>
          <t>:1012-9_0-KP:1012-9_0-KPV:1012-1_2-KP:1012-1_2-KPV:1012-1_2-KPVS:</t>
        </is>
      </c>
      <c r="F276" t="inlineStr">
        <is>
          <t>125# ANSI Flange</t>
        </is>
      </c>
      <c r="G276" t="inlineStr">
        <is>
          <t>CaseMatl_Ductile_Iron_ASTM-A536-65</t>
        </is>
      </c>
      <c r="H276" t="inlineStr">
        <is>
          <t>Ductile Iron, ASTM-A536-65</t>
        </is>
      </c>
      <c r="I276" t="inlineStr">
        <is>
          <t>J</t>
        </is>
      </c>
      <c r="J276" s="250" t="n">
        <v>175</v>
      </c>
      <c r="K276" t="inlineStr">
        <is>
          <t>Coating_Scotchkote134_interior_exterior</t>
        </is>
      </c>
      <c r="L276" s="273" t="inlineStr">
        <is>
          <t>RTF</t>
        </is>
      </c>
      <c r="M276" t="inlineStr">
        <is>
          <t>B100235</t>
        </is>
      </c>
      <c r="N276" s="273" t="inlineStr">
        <is>
          <t>LT034</t>
        </is>
      </c>
    </row>
    <row r="277" hidden="1" s="109">
      <c r="B277" s="250">
        <f>IF(AND(I277 = "C35",K277="Coating_Standard"),"Y","N")</f>
        <v/>
      </c>
      <c r="C277" t="inlineStr">
        <is>
          <t>ConTab_BOM_KP_Case_0351</t>
        </is>
      </c>
      <c r="D277">
        <f>IF(B277="Y",C277,"")</f>
        <v/>
      </c>
      <c r="E277" t="inlineStr">
        <is>
          <t>:1012-9_0-KP:1012-9_0-KPV:1012-1_2-KP:1012-1_2-KPV:1012-1_2-KPVS:</t>
        </is>
      </c>
      <c r="F277" t="inlineStr">
        <is>
          <t>250# ANSI Flange</t>
        </is>
      </c>
      <c r="G277" t="inlineStr">
        <is>
          <t>CaseMatl_Cast_Iron_ASTM-A48_CL35</t>
        </is>
      </c>
      <c r="H277" t="inlineStr">
        <is>
          <t>Cast Iron, ASTM-A48, CL 35</t>
        </is>
      </c>
      <c r="I277" t="inlineStr">
        <is>
          <t>C35</t>
        </is>
      </c>
      <c r="J277" s="250" t="n">
        <v>250</v>
      </c>
      <c r="K277" t="inlineStr">
        <is>
          <t>Coating_Scotchkote134_interior_exterior</t>
        </is>
      </c>
      <c r="L277" s="273" t="inlineStr">
        <is>
          <t>RTF</t>
        </is>
      </c>
      <c r="M277" t="inlineStr">
        <is>
          <t>B100238</t>
        </is>
      </c>
      <c r="N277" s="273" t="inlineStr">
        <is>
          <t>LT034</t>
        </is>
      </c>
    </row>
    <row r="278" hidden="1" s="109">
      <c r="B278" s="250">
        <f>IF(AND(I278 = "C35",K278="Coating_Standard"),"Y","N")</f>
        <v/>
      </c>
      <c r="C278" t="inlineStr">
        <is>
          <t>ConTab_BOM_KP_Case_0352</t>
        </is>
      </c>
      <c r="D278">
        <f>IF(B278="Y",C278,"")</f>
        <v/>
      </c>
      <c r="E278" t="inlineStr">
        <is>
          <t>:1012-9_0-KP:1012-9_0-KPV:1012-1_2-KP:1012-1_2-KPV:1012-1_2-KPVS:</t>
        </is>
      </c>
      <c r="F278" t="inlineStr">
        <is>
          <t>250# ANSI Flange</t>
        </is>
      </c>
      <c r="G278" t="inlineStr">
        <is>
          <t>CaseMatl_Ductile_Iron_ASTM-A536-65</t>
        </is>
      </c>
      <c r="H278" t="inlineStr">
        <is>
          <t>Ductile Iron, ASTM-A536-65</t>
        </is>
      </c>
      <c r="I278" t="inlineStr">
        <is>
          <t>J</t>
        </is>
      </c>
      <c r="J278" s="250" t="n">
        <v>300</v>
      </c>
      <c r="K278" t="inlineStr">
        <is>
          <t>Coating_Scotchkote134_interior_exterior</t>
        </is>
      </c>
      <c r="L278" s="273" t="inlineStr">
        <is>
          <t>RTF</t>
        </is>
      </c>
      <c r="M278" t="inlineStr">
        <is>
          <t>B100239</t>
        </is>
      </c>
      <c r="N278" s="273" t="inlineStr">
        <is>
          <t>LT034</t>
        </is>
      </c>
    </row>
    <row r="279" hidden="1" s="109">
      <c r="B279" s="250">
        <f>IF(AND(I279 = "C35",K279="Coating_Standard"),"Y","N")</f>
        <v/>
      </c>
      <c r="C279" t="inlineStr">
        <is>
          <t>ConTab_BOM_KP_Case_0353</t>
        </is>
      </c>
      <c r="D279">
        <f>IF(B279="Y",C279,"")</f>
        <v/>
      </c>
      <c r="E279" t="inlineStr">
        <is>
          <t>:1015-3_4-KP:1015-3_4-KPV:1015-3_4-KPVS:</t>
        </is>
      </c>
      <c r="F279" t="inlineStr">
        <is>
          <t>125# ANSI Flange</t>
        </is>
      </c>
      <c r="G279" t="inlineStr">
        <is>
          <t>CaseMatl_Cast_Iron_ASTM-A48_CL35</t>
        </is>
      </c>
      <c r="H279" t="inlineStr">
        <is>
          <t>Cast Iron, ASTM-A48, CL 35</t>
        </is>
      </c>
      <c r="I279" t="inlineStr">
        <is>
          <t>C35</t>
        </is>
      </c>
      <c r="J279" s="250" t="n">
        <v>175</v>
      </c>
      <c r="K279" t="inlineStr">
        <is>
          <t>Coating_Scotchkote134_interior_exterior</t>
        </is>
      </c>
      <c r="L279" s="273" t="inlineStr">
        <is>
          <t>RTF</t>
        </is>
      </c>
      <c r="M279" t="inlineStr">
        <is>
          <t>B100246</t>
        </is>
      </c>
      <c r="N279" s="273" t="inlineStr">
        <is>
          <t>LT250</t>
        </is>
      </c>
    </row>
    <row r="280" hidden="1" s="109">
      <c r="B280" s="250">
        <f>IF(AND(I280 = "C35",K280="Coating_Standard"),"Y","N")</f>
        <v/>
      </c>
      <c r="C280" t="inlineStr">
        <is>
          <t>ConTab_BOM_KP_Case_0354</t>
        </is>
      </c>
      <c r="D280">
        <f>IF(B280="Y",C280,"")</f>
        <v/>
      </c>
      <c r="E280" t="inlineStr">
        <is>
          <t>:1015-3_4-KP:1015-3_4-KPV:1015-3_4-KPVS:</t>
        </is>
      </c>
      <c r="F280" t="inlineStr">
        <is>
          <t>125# ANSI Flange</t>
        </is>
      </c>
      <c r="G280" t="inlineStr">
        <is>
          <t>CaseMatl_Ductile_Iron_ASTM-A536-65</t>
        </is>
      </c>
      <c r="H280" t="inlineStr">
        <is>
          <t>Ductile Iron, ASTM-A536-65</t>
        </is>
      </c>
      <c r="I280" t="inlineStr">
        <is>
          <t>J</t>
        </is>
      </c>
      <c r="J280" s="250" t="n">
        <v>175</v>
      </c>
      <c r="K280" t="inlineStr">
        <is>
          <t>Coating_Scotchkote134_interior_exterior</t>
        </is>
      </c>
      <c r="L280" s="273" t="inlineStr">
        <is>
          <t>RTF</t>
        </is>
      </c>
      <c r="M280" t="inlineStr">
        <is>
          <t>B100247</t>
        </is>
      </c>
      <c r="N280" s="273" t="inlineStr">
        <is>
          <t>LT034</t>
        </is>
      </c>
    </row>
    <row r="281" hidden="1" s="109">
      <c r="B281" s="250">
        <f>IF(AND(I281 = "C35",K281="Coating_Standard"),"Y","N")</f>
        <v/>
      </c>
      <c r="C281" t="inlineStr">
        <is>
          <t>ConTab_BOM_KP_Case_0355</t>
        </is>
      </c>
      <c r="D281">
        <f>IF(B281="Y",C281,"")</f>
        <v/>
      </c>
      <c r="E281" t="inlineStr">
        <is>
          <t>:1015-3_4-KP:1015-3_4-KPV:1015-3_4-KPVS:</t>
        </is>
      </c>
      <c r="F281" t="inlineStr">
        <is>
          <t>250# ANSI Flange</t>
        </is>
      </c>
      <c r="G281" t="inlineStr">
        <is>
          <t>CaseMatl_Cast_Iron_ASTM-A48_CL35</t>
        </is>
      </c>
      <c r="H281" t="inlineStr">
        <is>
          <t>Cast Iron, ASTM-A48, CL 35</t>
        </is>
      </c>
      <c r="I281" t="inlineStr">
        <is>
          <t>C35</t>
        </is>
      </c>
      <c r="J281" s="250" t="n">
        <v>250</v>
      </c>
      <c r="K281" t="inlineStr">
        <is>
          <t>Coating_Scotchkote134_interior_exterior</t>
        </is>
      </c>
      <c r="L281" s="273" t="inlineStr">
        <is>
          <t>RTF</t>
        </is>
      </c>
      <c r="M281" t="inlineStr">
        <is>
          <t>B100250</t>
        </is>
      </c>
      <c r="N281" s="273" t="inlineStr">
        <is>
          <t>LT034</t>
        </is>
      </c>
    </row>
    <row r="282" hidden="1" s="109">
      <c r="B282" s="250">
        <f>IF(AND(I282 = "C35",K282="Coating_Standard"),"Y","N")</f>
        <v/>
      </c>
      <c r="C282" t="inlineStr">
        <is>
          <t>ConTab_BOM_KP_Case_0356</t>
        </is>
      </c>
      <c r="D282">
        <f>IF(B282="Y",C282,"")</f>
        <v/>
      </c>
      <c r="E282" t="inlineStr">
        <is>
          <t>:1015-3_4-KP:1015-3_4-KPV:1015-3_4-KPVS:</t>
        </is>
      </c>
      <c r="F282" t="inlineStr">
        <is>
          <t>250# ANSI Flange</t>
        </is>
      </c>
      <c r="G282" t="inlineStr">
        <is>
          <t>CaseMatl_Ductile_Iron_ASTM-A536-65</t>
        </is>
      </c>
      <c r="H282" t="inlineStr">
        <is>
          <t>Ductile Iron, ASTM-A536-65</t>
        </is>
      </c>
      <c r="I282" t="inlineStr">
        <is>
          <t>J</t>
        </is>
      </c>
      <c r="J282" s="250" t="n">
        <v>300</v>
      </c>
      <c r="K282" t="inlineStr">
        <is>
          <t>Coating_Scotchkote134_interior_exterior</t>
        </is>
      </c>
      <c r="L282" s="273" t="inlineStr">
        <is>
          <t>RTF</t>
        </is>
      </c>
      <c r="M282" t="inlineStr">
        <is>
          <t>B100251</t>
        </is>
      </c>
      <c r="N282" s="273" t="inlineStr">
        <is>
          <t>LT034</t>
        </is>
      </c>
    </row>
    <row r="283">
      <c r="B283" s="250">
        <f>IF(AND(I283 = "C35",K283="Coating_Standard"),"Y","N")</f>
        <v/>
      </c>
      <c r="C283" t="inlineStr">
        <is>
          <t>ConTab_BOM_KP_Case_0357</t>
        </is>
      </c>
      <c r="D283">
        <f>IF(B283="Y",C283,"")</f>
        <v/>
      </c>
      <c r="E283" t="inlineStr">
        <is>
          <t>:1020-3_4-KP:1020-3_4-KPVS:</t>
        </is>
      </c>
      <c r="F283" t="inlineStr">
        <is>
          <t>125# ANSI Flange</t>
        </is>
      </c>
      <c r="G283" t="inlineStr">
        <is>
          <t>CaseMatl_Cast_Iron_ASTM-A48_CL35</t>
        </is>
      </c>
      <c r="H283" t="inlineStr">
        <is>
          <t>Cast Iron, ASTM-A48, CL 35</t>
        </is>
      </c>
      <c r="I283" t="inlineStr">
        <is>
          <t>C35</t>
        </is>
      </c>
      <c r="J283" s="250" t="n">
        <v>175</v>
      </c>
      <c r="K283" t="inlineStr">
        <is>
          <t>Coating_Scotchkote134_interior_exterior</t>
        </is>
      </c>
      <c r="L283" s="273" t="inlineStr">
        <is>
          <t>RTF</t>
        </is>
      </c>
      <c r="M283" t="inlineStr">
        <is>
          <t>B100258</t>
        </is>
      </c>
      <c r="N283" s="273" t="inlineStr">
        <is>
          <t>LT250</t>
        </is>
      </c>
    </row>
    <row r="284">
      <c r="B284" s="250">
        <f>IF(AND(I284 = "C35",K284="Coating_Standard"),"Y","N")</f>
        <v/>
      </c>
      <c r="C284" t="inlineStr">
        <is>
          <t>ConTab_BOM_KP_Case_0358</t>
        </is>
      </c>
      <c r="D284">
        <f>IF(B284="Y",C284,"")</f>
        <v/>
      </c>
      <c r="E284" t="inlineStr">
        <is>
          <t>:1020-3_4-KP:1020-3_4-KPVS:</t>
        </is>
      </c>
      <c r="F284" t="inlineStr">
        <is>
          <t>125# ANSI Flange</t>
        </is>
      </c>
      <c r="G284" t="inlineStr">
        <is>
          <t>CaseMatl_Ductile_Iron_ASTM-A536-65</t>
        </is>
      </c>
      <c r="H284" t="inlineStr">
        <is>
          <t>Ductile Iron, ASTM-A536-65</t>
        </is>
      </c>
      <c r="I284" t="inlineStr">
        <is>
          <t>J</t>
        </is>
      </c>
      <c r="J284" s="250" t="n">
        <v>175</v>
      </c>
      <c r="K284" t="inlineStr">
        <is>
          <t>Coating_Scotchkote134_interior_exterior</t>
        </is>
      </c>
      <c r="L284" s="273" t="inlineStr">
        <is>
          <t>RTF</t>
        </is>
      </c>
      <c r="M284" t="inlineStr">
        <is>
          <t>B100259</t>
        </is>
      </c>
      <c r="N284" s="273" t="inlineStr">
        <is>
          <t>LT034</t>
        </is>
      </c>
    </row>
    <row r="285">
      <c r="B285" s="250">
        <f>IF(AND(I285 = "C35",K285="Coating_Standard"),"Y","N")</f>
        <v/>
      </c>
      <c r="C285" t="inlineStr">
        <is>
          <t>ConTab_BOM_KP_Case_0359</t>
        </is>
      </c>
      <c r="D285">
        <f>IF(B285="Y",C285,"")</f>
        <v/>
      </c>
      <c r="E285" t="inlineStr">
        <is>
          <t>:1020-3_4-KP:1020-3_4-KPVS:</t>
        </is>
      </c>
      <c r="F285" t="inlineStr">
        <is>
          <t>250# ANSI Flange</t>
        </is>
      </c>
      <c r="G285" t="inlineStr">
        <is>
          <t>CaseMatl_Cast_Iron_ASTM-A48_CL35</t>
        </is>
      </c>
      <c r="H285" t="inlineStr">
        <is>
          <t>Cast Iron, ASTM-A48, CL 35</t>
        </is>
      </c>
      <c r="I285" t="inlineStr">
        <is>
          <t>C35</t>
        </is>
      </c>
      <c r="J285" s="250" t="n">
        <v>250</v>
      </c>
      <c r="K285" t="inlineStr">
        <is>
          <t>Coating_Scotchkote134_interior_exterior</t>
        </is>
      </c>
      <c r="L285" s="273" t="inlineStr">
        <is>
          <t>RTF</t>
        </is>
      </c>
      <c r="M285" t="inlineStr">
        <is>
          <t>B100262</t>
        </is>
      </c>
      <c r="N285" s="273" t="inlineStr">
        <is>
          <t>LT034</t>
        </is>
      </c>
    </row>
    <row r="286">
      <c r="B286" s="250">
        <f>IF(AND(I286 = "C35",K286="Coating_Standard"),"Y","N")</f>
        <v/>
      </c>
      <c r="C286" t="inlineStr">
        <is>
          <t>ConTab_BOM_KP_Case_0360</t>
        </is>
      </c>
      <c r="D286">
        <f>IF(B286="Y",C286,"")</f>
        <v/>
      </c>
      <c r="E286" t="inlineStr">
        <is>
          <t>:1020-3_4-KP:1020-3_4-KPVS:</t>
        </is>
      </c>
      <c r="F286" t="inlineStr">
        <is>
          <t>250# ANSI Flange</t>
        </is>
      </c>
      <c r="G286" t="inlineStr">
        <is>
          <t>CaseMatl_Ductile_Iron_ASTM-A536-65</t>
        </is>
      </c>
      <c r="H286" t="inlineStr">
        <is>
          <t>Ductile Iron, ASTM-A536-65</t>
        </is>
      </c>
      <c r="I286" t="inlineStr">
        <is>
          <t>J</t>
        </is>
      </c>
      <c r="J286" s="250" t="n">
        <v>300</v>
      </c>
      <c r="K286" t="inlineStr">
        <is>
          <t>Coating_Scotchkote134_interior_exterior</t>
        </is>
      </c>
      <c r="L286" s="273" t="inlineStr">
        <is>
          <t>RTF</t>
        </is>
      </c>
      <c r="M286" t="inlineStr">
        <is>
          <t>B100263</t>
        </is>
      </c>
      <c r="N286" s="273" t="inlineStr">
        <is>
          <t>LT034</t>
        </is>
      </c>
    </row>
    <row r="287" hidden="1" s="109">
      <c r="B287" s="250">
        <f>IF(AND(I287 = "C35",K287="Coating_Standard"),"Y","N")</f>
        <v/>
      </c>
      <c r="C287" t="inlineStr">
        <is>
          <t>ConTab_BOM_KP_Case_0361</t>
        </is>
      </c>
      <c r="D287">
        <f>IF(B287="Y",C287,"")</f>
        <v/>
      </c>
      <c r="E287" t="inlineStr">
        <is>
          <t>:1024-1_2-KP:</t>
        </is>
      </c>
      <c r="F287" t="inlineStr">
        <is>
          <t>125# ANSI Flange</t>
        </is>
      </c>
      <c r="G287" t="inlineStr">
        <is>
          <t>CaseMatl_Cast_Iron_ASTM-A48_CL35</t>
        </is>
      </c>
      <c r="H287" t="inlineStr">
        <is>
          <t>Cast Iron, ASTM-A48, CL 35</t>
        </is>
      </c>
      <c r="I287" t="inlineStr">
        <is>
          <t>C35</t>
        </is>
      </c>
      <c r="J287" s="250" t="n">
        <v>175</v>
      </c>
      <c r="K287" t="inlineStr">
        <is>
          <t>Coating_Scotchkote134_interior_exterior</t>
        </is>
      </c>
      <c r="L287" s="273" t="inlineStr">
        <is>
          <t>RTF</t>
        </is>
      </c>
      <c r="M287" t="inlineStr">
        <is>
          <t>B100270</t>
        </is>
      </c>
      <c r="N287" s="273" t="inlineStr">
        <is>
          <t>LT250</t>
        </is>
      </c>
    </row>
    <row r="288" hidden="1" s="109">
      <c r="B288" s="250">
        <f>IF(AND(I288 = "C35",K288="Coating_Standard"),"Y","N")</f>
        <v/>
      </c>
      <c r="C288" t="inlineStr">
        <is>
          <t>ConTab_BOM_KP_Case_0362</t>
        </is>
      </c>
      <c r="D288">
        <f>IF(B288="Y",C288,"")</f>
        <v/>
      </c>
      <c r="E288" t="inlineStr">
        <is>
          <t>:1024-1_2-KP:</t>
        </is>
      </c>
      <c r="F288" t="inlineStr">
        <is>
          <t>125# ANSI Flange</t>
        </is>
      </c>
      <c r="G288" t="inlineStr">
        <is>
          <t>CaseMatl_Ductile_Iron_ASTM-A536-65</t>
        </is>
      </c>
      <c r="H288" t="inlineStr">
        <is>
          <t>Ductile Iron, ASTM-A536-65</t>
        </is>
      </c>
      <c r="I288" t="inlineStr">
        <is>
          <t>J</t>
        </is>
      </c>
      <c r="J288" s="250" t="n">
        <v>175</v>
      </c>
      <c r="K288" t="inlineStr">
        <is>
          <t>Coating_Scotchkote134_interior_exterior</t>
        </is>
      </c>
      <c r="L288" s="273" t="inlineStr">
        <is>
          <t>RTF</t>
        </is>
      </c>
      <c r="M288" t="inlineStr">
        <is>
          <t>B100271</t>
        </is>
      </c>
      <c r="N288" s="273" t="inlineStr">
        <is>
          <t>LT034</t>
        </is>
      </c>
    </row>
    <row r="289" hidden="1" s="109">
      <c r="B289" s="250">
        <f>IF(AND(I289 = "C35",K289="Coating_Standard"),"Y","N")</f>
        <v/>
      </c>
      <c r="C289" t="inlineStr">
        <is>
          <t>ConTab_BOM_KP_Case_0363</t>
        </is>
      </c>
      <c r="D289">
        <f>IF(B289="Y",C289,"")</f>
        <v/>
      </c>
      <c r="E289" t="inlineStr">
        <is>
          <t>:1024-1_2-KP:</t>
        </is>
      </c>
      <c r="F289" t="inlineStr">
        <is>
          <t>250# ANSI Flange</t>
        </is>
      </c>
      <c r="G289" t="inlineStr">
        <is>
          <t>CaseMatl_Cast_Iron_ASTM-A48_CL35</t>
        </is>
      </c>
      <c r="H289" t="inlineStr">
        <is>
          <t>Cast Iron, ASTM-A48, CL 35</t>
        </is>
      </c>
      <c r="I289" t="inlineStr">
        <is>
          <t>C35</t>
        </is>
      </c>
      <c r="J289" s="250" t="n">
        <v>250</v>
      </c>
      <c r="K289" t="inlineStr">
        <is>
          <t>Coating_Scotchkote134_interior_exterior</t>
        </is>
      </c>
      <c r="L289" s="273" t="inlineStr">
        <is>
          <t>RTF</t>
        </is>
      </c>
      <c r="M289" t="inlineStr">
        <is>
          <t>B100274</t>
        </is>
      </c>
      <c r="N289" s="273" t="inlineStr">
        <is>
          <t>LT034</t>
        </is>
      </c>
    </row>
    <row r="290" hidden="1" s="109">
      <c r="B290" s="250">
        <f>IF(AND(I290 = "C35",K290="Coating_Standard"),"Y","N")</f>
        <v/>
      </c>
      <c r="C290" t="inlineStr">
        <is>
          <t>ConTab_BOM_KP_Case_0364</t>
        </is>
      </c>
      <c r="D290">
        <f>IF(B290="Y",C290,"")</f>
        <v/>
      </c>
      <c r="E290" t="inlineStr">
        <is>
          <t>:1024-1_2-KP:</t>
        </is>
      </c>
      <c r="F290" t="inlineStr">
        <is>
          <t>250# ANSI Flange</t>
        </is>
      </c>
      <c r="G290" t="inlineStr">
        <is>
          <t>CaseMatl_Ductile_Iron_ASTM-A536-65</t>
        </is>
      </c>
      <c r="H290" t="inlineStr">
        <is>
          <t>Ductile Iron, ASTM-A536-65</t>
        </is>
      </c>
      <c r="I290" t="inlineStr">
        <is>
          <t>J</t>
        </is>
      </c>
      <c r="J290" s="250" t="n">
        <v>300</v>
      </c>
      <c r="K290" t="inlineStr">
        <is>
          <t>Coating_Scotchkote134_interior_exterior</t>
        </is>
      </c>
      <c r="L290" s="273" t="inlineStr">
        <is>
          <t>RTF</t>
        </is>
      </c>
      <c r="M290" t="inlineStr">
        <is>
          <t>B100275</t>
        </is>
      </c>
      <c r="N290" s="273" t="inlineStr">
        <is>
          <t>LT034</t>
        </is>
      </c>
    </row>
    <row r="291" hidden="1" s="109">
      <c r="B291" s="250">
        <f>IF(AND(I291 = "C35",K291="Coating_Standard"),"Y","N")</f>
        <v/>
      </c>
      <c r="C291" t="inlineStr">
        <is>
          <t>ConTab_BOM_KP_Case_0365</t>
        </is>
      </c>
      <c r="D291">
        <f>IF(B291="Y",C291,"")</f>
        <v/>
      </c>
      <c r="E291" t="inlineStr">
        <is>
          <t>:1024-3_4-KP:</t>
        </is>
      </c>
      <c r="F291" t="inlineStr">
        <is>
          <t>125# ANSI Flange</t>
        </is>
      </c>
      <c r="G291" t="inlineStr">
        <is>
          <t>CaseMatl_Cast_Iron_ASTM-A48_CL35</t>
        </is>
      </c>
      <c r="H291" t="inlineStr">
        <is>
          <t>Cast Iron, ASTM-A48, CL 35</t>
        </is>
      </c>
      <c r="I291" t="inlineStr">
        <is>
          <t>C35</t>
        </is>
      </c>
      <c r="J291" s="250" t="n">
        <v>175</v>
      </c>
      <c r="K291" t="inlineStr">
        <is>
          <t>Coating_Scotchkote134_interior_exterior</t>
        </is>
      </c>
      <c r="L291" s="273" t="inlineStr">
        <is>
          <t>RTF</t>
        </is>
      </c>
      <c r="M291" t="inlineStr">
        <is>
          <t>B100282</t>
        </is>
      </c>
      <c r="N291" s="273" t="inlineStr">
        <is>
          <t>LT250</t>
        </is>
      </c>
    </row>
    <row r="292" hidden="1" s="109">
      <c r="B292" s="250">
        <f>IF(AND(I292 = "C35",K292="Coating_Standard"),"Y","N")</f>
        <v/>
      </c>
      <c r="C292" t="inlineStr">
        <is>
          <t>ConTab_BOM_KP_Case_0366</t>
        </is>
      </c>
      <c r="D292">
        <f>IF(B292="Y",C292,"")</f>
        <v/>
      </c>
      <c r="E292" t="inlineStr">
        <is>
          <t>:1024-3_4-KP:</t>
        </is>
      </c>
      <c r="F292" t="inlineStr">
        <is>
          <t>125# ANSI Flange</t>
        </is>
      </c>
      <c r="G292" t="inlineStr">
        <is>
          <t>CaseMatl_Ductile_Iron_ASTM-A536-65</t>
        </is>
      </c>
      <c r="H292" t="inlineStr">
        <is>
          <t>Ductile Iron, ASTM-A536-65</t>
        </is>
      </c>
      <c r="I292" t="inlineStr">
        <is>
          <t>J</t>
        </is>
      </c>
      <c r="J292" s="250" t="n">
        <v>175</v>
      </c>
      <c r="K292" t="inlineStr">
        <is>
          <t>Coating_Scotchkote134_interior_exterior</t>
        </is>
      </c>
      <c r="L292" s="273" t="inlineStr">
        <is>
          <t>RTF</t>
        </is>
      </c>
      <c r="M292" t="inlineStr">
        <is>
          <t>B100283</t>
        </is>
      </c>
      <c r="N292" s="273" t="inlineStr">
        <is>
          <t>LT034</t>
        </is>
      </c>
    </row>
    <row r="293" hidden="1" s="109">
      <c r="B293" s="250">
        <f>IF(AND(I293 = "C35",K293="Coating_Standard"),"Y","N")</f>
        <v/>
      </c>
      <c r="C293" t="inlineStr">
        <is>
          <t>ConTab_BOM_KP_Case_0367</t>
        </is>
      </c>
      <c r="D293">
        <f>IF(B293="Y",C293,"")</f>
        <v/>
      </c>
      <c r="E293" t="inlineStr">
        <is>
          <t>:1024-3_4-KP:</t>
        </is>
      </c>
      <c r="F293" t="inlineStr">
        <is>
          <t>250# ANSI Flange</t>
        </is>
      </c>
      <c r="G293" t="inlineStr">
        <is>
          <t>CaseMatl_Cast_Iron_ASTM-A48_CL35</t>
        </is>
      </c>
      <c r="H293" t="inlineStr">
        <is>
          <t>Cast Iron, ASTM-A48, CL 35</t>
        </is>
      </c>
      <c r="I293" t="inlineStr">
        <is>
          <t>C35</t>
        </is>
      </c>
      <c r="J293" s="250" t="n">
        <v>250</v>
      </c>
      <c r="K293" t="inlineStr">
        <is>
          <t>Coating_Scotchkote134_interior_exterior</t>
        </is>
      </c>
      <c r="L293" s="273" t="inlineStr">
        <is>
          <t>RTF</t>
        </is>
      </c>
      <c r="M293" t="inlineStr">
        <is>
          <t>B100286</t>
        </is>
      </c>
      <c r="N293" s="273" t="inlineStr">
        <is>
          <t>LT034</t>
        </is>
      </c>
    </row>
    <row r="294" hidden="1" s="109">
      <c r="B294" s="250">
        <f>IF(AND(I294 = "C35",K294="Coating_Standard"),"Y","N")</f>
        <v/>
      </c>
      <c r="C294" t="inlineStr">
        <is>
          <t>ConTab_BOM_KP_Case_0368</t>
        </is>
      </c>
      <c r="D294">
        <f>IF(B294="Y",C294,"")</f>
        <v/>
      </c>
      <c r="E294" t="inlineStr">
        <is>
          <t>:1024-3_4-KP:</t>
        </is>
      </c>
      <c r="F294" t="inlineStr">
        <is>
          <t>250# ANSI Flange</t>
        </is>
      </c>
      <c r="G294" t="inlineStr">
        <is>
          <t>CaseMatl_Ductile_Iron_ASTM-A536-65</t>
        </is>
      </c>
      <c r="H294" t="inlineStr">
        <is>
          <t>Ductile Iron, ASTM-A536-65</t>
        </is>
      </c>
      <c r="I294" t="inlineStr">
        <is>
          <t>J</t>
        </is>
      </c>
      <c r="J294" s="250" t="n">
        <v>300</v>
      </c>
      <c r="K294" t="inlineStr">
        <is>
          <t>Coating_Scotchkote134_interior_exterior</t>
        </is>
      </c>
      <c r="L294" s="273" t="inlineStr">
        <is>
          <t>RTF</t>
        </is>
      </c>
      <c r="M294" t="inlineStr">
        <is>
          <t>B100287</t>
        </is>
      </c>
      <c r="N294" s="273" t="inlineStr">
        <is>
          <t>LT034</t>
        </is>
      </c>
    </row>
    <row r="295" hidden="1" s="109">
      <c r="B295" s="250">
        <f>IF(AND(I295 = "C35",K295="Coating_Standard"),"Y","N")</f>
        <v/>
      </c>
      <c r="C295" t="inlineStr">
        <is>
          <t>ConTab_BOM_KP_Case_0369</t>
        </is>
      </c>
      <c r="D295">
        <f>IF(B295="Y",C295,"")</f>
        <v/>
      </c>
      <c r="E295" t="inlineStr">
        <is>
          <t>:1220-5_6-KP:1220-5_6-KPV:1220-5_6-KPVS:</t>
        </is>
      </c>
      <c r="F295" t="inlineStr">
        <is>
          <t>125# ANSI Flange</t>
        </is>
      </c>
      <c r="G295" t="inlineStr">
        <is>
          <t>CaseMatl_Cast_Iron_ASTM-A48_CL35</t>
        </is>
      </c>
      <c r="H295" t="inlineStr">
        <is>
          <t>Cast Iron, ASTM-A48, CL 35</t>
        </is>
      </c>
      <c r="I295" t="inlineStr">
        <is>
          <t>C35</t>
        </is>
      </c>
      <c r="J295" s="250" t="n">
        <v>175</v>
      </c>
      <c r="K295" t="inlineStr">
        <is>
          <t>Coating_Scotchkote134_interior_exterior</t>
        </is>
      </c>
      <c r="L295" s="273" t="inlineStr">
        <is>
          <t>RTF</t>
        </is>
      </c>
      <c r="M295" t="inlineStr">
        <is>
          <t>B100294</t>
        </is>
      </c>
      <c r="N295" s="273" t="inlineStr">
        <is>
          <t>LT250</t>
        </is>
      </c>
    </row>
    <row r="296" hidden="1" s="109">
      <c r="B296" s="250">
        <f>IF(AND(I296 = "C35",K296="Coating_Standard"),"Y","N")</f>
        <v/>
      </c>
      <c r="C296" t="inlineStr">
        <is>
          <t>ConTab_BOM_KP_Case_0370</t>
        </is>
      </c>
      <c r="D296">
        <f>IF(B296="Y",C296,"")</f>
        <v/>
      </c>
      <c r="E296" t="inlineStr">
        <is>
          <t>:1220-5_6-KP:1220-5_6-KPV:1220-5_6-KPVS:</t>
        </is>
      </c>
      <c r="F296" t="inlineStr">
        <is>
          <t>125# ANSI Flange</t>
        </is>
      </c>
      <c r="G296" t="inlineStr">
        <is>
          <t>CaseMatl_Ductile_Iron_ASTM-A536-65</t>
        </is>
      </c>
      <c r="H296" t="inlineStr">
        <is>
          <t>Ductile Iron, ASTM-A536-65</t>
        </is>
      </c>
      <c r="I296" t="inlineStr">
        <is>
          <t>J</t>
        </is>
      </c>
      <c r="J296" s="250" t="n">
        <v>175</v>
      </c>
      <c r="K296" t="inlineStr">
        <is>
          <t>Coating_Scotchkote134_interior_exterior</t>
        </is>
      </c>
      <c r="L296" s="273" t="inlineStr">
        <is>
          <t>RTF</t>
        </is>
      </c>
      <c r="M296" t="inlineStr">
        <is>
          <t>B100295</t>
        </is>
      </c>
      <c r="N296" s="273" t="inlineStr">
        <is>
          <t>LT034</t>
        </is>
      </c>
    </row>
    <row r="297" hidden="1" s="109">
      <c r="B297" s="250">
        <f>IF(AND(I297 = "C35",K297="Coating_Standard"),"Y","N")</f>
        <v/>
      </c>
      <c r="C297" t="inlineStr">
        <is>
          <t>ConTab_BOM_KP_Case_0371</t>
        </is>
      </c>
      <c r="D297">
        <f>IF(B297="Y",C297,"")</f>
        <v/>
      </c>
      <c r="E297" t="inlineStr">
        <is>
          <t>:1220-5_6-KP:1220-5_6-KPV:1220-5_6-KPVS:</t>
        </is>
      </c>
      <c r="F297" t="inlineStr">
        <is>
          <t>250# ANSI Flange</t>
        </is>
      </c>
      <c r="G297" t="inlineStr">
        <is>
          <t>CaseMatl_Cast_Iron_ASTM-A48_CL35</t>
        </is>
      </c>
      <c r="H297" t="inlineStr">
        <is>
          <t>Cast Iron, ASTM-A48, CL 35</t>
        </is>
      </c>
      <c r="I297" t="inlineStr">
        <is>
          <t>C35</t>
        </is>
      </c>
      <c r="J297" s="250" t="n">
        <v>250</v>
      </c>
      <c r="K297" t="inlineStr">
        <is>
          <t>Coating_Scotchkote134_interior_exterior</t>
        </is>
      </c>
      <c r="L297" s="273" t="inlineStr">
        <is>
          <t>RTF</t>
        </is>
      </c>
      <c r="M297" t="inlineStr">
        <is>
          <t>B100298</t>
        </is>
      </c>
      <c r="N297" s="273" t="inlineStr">
        <is>
          <t>LT034</t>
        </is>
      </c>
    </row>
    <row r="298" hidden="1" s="109">
      <c r="B298" s="250">
        <f>IF(AND(I298 = "C35",K298="Coating_Standard"),"Y","N")</f>
        <v/>
      </c>
      <c r="C298" t="inlineStr">
        <is>
          <t>ConTab_BOM_KP_Case_0372</t>
        </is>
      </c>
      <c r="D298">
        <f>IF(B298="Y",C298,"")</f>
        <v/>
      </c>
      <c r="E298" t="inlineStr">
        <is>
          <t>:1220-5_6-KP:1220-5_6-KPV:1220-5_6-KPVS:</t>
        </is>
      </c>
      <c r="F298" t="inlineStr">
        <is>
          <t>250# ANSI Flange</t>
        </is>
      </c>
      <c r="G298" t="inlineStr">
        <is>
          <t>CaseMatl_Ductile_Iron_ASTM-A536-65</t>
        </is>
      </c>
      <c r="H298" t="inlineStr">
        <is>
          <t>Ductile Iron, ASTM-A536-65</t>
        </is>
      </c>
      <c r="I298" t="inlineStr">
        <is>
          <t>J</t>
        </is>
      </c>
      <c r="J298" s="250" t="n">
        <v>300</v>
      </c>
      <c r="K298" t="inlineStr">
        <is>
          <t>Coating_Scotchkote134_interior_exterior</t>
        </is>
      </c>
      <c r="L298" s="273" t="inlineStr">
        <is>
          <t>RTF</t>
        </is>
      </c>
      <c r="M298" t="inlineStr">
        <is>
          <t>B100299</t>
        </is>
      </c>
      <c r="N298" s="273" t="inlineStr">
        <is>
          <t>LT034</t>
        </is>
      </c>
    </row>
    <row r="299" hidden="1" s="109">
      <c r="B299" s="250">
        <f>IF(AND(I299 = "C35",K299="Coating_Standard"),"Y","N")</f>
        <v/>
      </c>
      <c r="C299" t="inlineStr">
        <is>
          <t>ConTab_BOM_KP_Case_0373</t>
        </is>
      </c>
      <c r="D299">
        <f>IF(B299="Y",C299,"")</f>
        <v/>
      </c>
      <c r="E299" t="inlineStr">
        <is>
          <t>:1415-1_2-KP:1415-1_2-KPV:1415-1_2-KPVS:</t>
        </is>
      </c>
      <c r="F299" t="inlineStr">
        <is>
          <t>125# ANSI Flange</t>
        </is>
      </c>
      <c r="G299" t="inlineStr">
        <is>
          <t>CaseMatl_Cast_Iron_ASTM-A48_CL35</t>
        </is>
      </c>
      <c r="H299" t="inlineStr">
        <is>
          <t>Cast Iron, ASTM-A48, CL 35</t>
        </is>
      </c>
      <c r="I299" t="inlineStr">
        <is>
          <t>C35</t>
        </is>
      </c>
      <c r="J299" s="250" t="n">
        <v>175</v>
      </c>
      <c r="K299" t="inlineStr">
        <is>
          <t>Coating_Scotchkote134_interior_exterior</t>
        </is>
      </c>
      <c r="L299" s="273" t="inlineStr">
        <is>
          <t>RTF</t>
        </is>
      </c>
      <c r="M299" t="inlineStr">
        <is>
          <t>B100306</t>
        </is>
      </c>
      <c r="N299" s="273" t="inlineStr">
        <is>
          <t>LT250</t>
        </is>
      </c>
    </row>
    <row r="300" hidden="1" s="109">
      <c r="B300" s="250">
        <f>IF(AND(I300 = "C35",K300="Coating_Standard"),"Y","N")</f>
        <v/>
      </c>
      <c r="C300" t="inlineStr">
        <is>
          <t>ConTab_BOM_KP_Case_0374</t>
        </is>
      </c>
      <c r="D300">
        <f>IF(B300="Y",C300,"")</f>
        <v/>
      </c>
      <c r="E300" t="inlineStr">
        <is>
          <t>:1415-1_2-KP:1415-1_2-KPV:1415-1_2-KPVS:</t>
        </is>
      </c>
      <c r="F300" t="inlineStr">
        <is>
          <t>125# ANSI Flange</t>
        </is>
      </c>
      <c r="G300" t="inlineStr">
        <is>
          <t>CaseMatl_Ductile_Iron_ASTM-A536-65</t>
        </is>
      </c>
      <c r="H300" t="inlineStr">
        <is>
          <t>Ductile Iron, ASTM-A536-65</t>
        </is>
      </c>
      <c r="I300" t="inlineStr">
        <is>
          <t>J</t>
        </is>
      </c>
      <c r="J300" s="250" t="n">
        <v>175</v>
      </c>
      <c r="K300" t="inlineStr">
        <is>
          <t>Coating_Scotchkote134_interior_exterior</t>
        </is>
      </c>
      <c r="L300" s="273" t="inlineStr">
        <is>
          <t>RTF</t>
        </is>
      </c>
      <c r="M300" t="inlineStr">
        <is>
          <t>B100307</t>
        </is>
      </c>
      <c r="N300" s="273" t="inlineStr">
        <is>
          <t>LT034</t>
        </is>
      </c>
    </row>
    <row r="301" hidden="1" s="109">
      <c r="B301" s="250">
        <f>IF(AND(I301 = "C35",K301="Coating_Standard"),"Y","N")</f>
        <v/>
      </c>
      <c r="C301" t="inlineStr">
        <is>
          <t>ConTab_BOM_KP_Case_0375</t>
        </is>
      </c>
      <c r="D301">
        <f>IF(B301="Y",C301,"")</f>
        <v/>
      </c>
      <c r="E301" t="inlineStr">
        <is>
          <t>:1415-1_2-KP:1415-1_2-KPV:1415-1_2-KPVS:</t>
        </is>
      </c>
      <c r="F301" t="inlineStr">
        <is>
          <t>250# ANSI Flange</t>
        </is>
      </c>
      <c r="G301" t="inlineStr">
        <is>
          <t>CaseMatl_Cast_Iron_ASTM-A48_CL35</t>
        </is>
      </c>
      <c r="H301" t="inlineStr">
        <is>
          <t>Cast Iron, ASTM-A48, CL 35</t>
        </is>
      </c>
      <c r="I301" t="inlineStr">
        <is>
          <t>C35</t>
        </is>
      </c>
      <c r="J301" s="250" t="n">
        <v>250</v>
      </c>
      <c r="K301" t="inlineStr">
        <is>
          <t>Coating_Scotchkote134_interior_exterior</t>
        </is>
      </c>
      <c r="L301" s="273" t="inlineStr">
        <is>
          <t>RTF</t>
        </is>
      </c>
      <c r="M301" t="inlineStr">
        <is>
          <t>B100310</t>
        </is>
      </c>
      <c r="N301" s="273" t="inlineStr">
        <is>
          <t>LT034</t>
        </is>
      </c>
    </row>
    <row r="302" hidden="1" s="109">
      <c r="B302" s="250">
        <f>IF(AND(I302 = "C35",K302="Coating_Standard"),"Y","N")</f>
        <v/>
      </c>
      <c r="C302" t="inlineStr">
        <is>
          <t>ConTab_BOM_KP_Case_0376</t>
        </is>
      </c>
      <c r="D302">
        <f>IF(B302="Y",C302,"")</f>
        <v/>
      </c>
      <c r="E302" t="inlineStr">
        <is>
          <t>:1415-1_2-KP:1415-1_2-KPV:1415-1_2-KPVS:</t>
        </is>
      </c>
      <c r="F302" t="inlineStr">
        <is>
          <t>250# ANSI Flange</t>
        </is>
      </c>
      <c r="G302" t="inlineStr">
        <is>
          <t>CaseMatl_Ductile_Iron_ASTM-A536-65</t>
        </is>
      </c>
      <c r="H302" t="inlineStr">
        <is>
          <t>Ductile Iron, ASTM-A536-65</t>
        </is>
      </c>
      <c r="I302" t="inlineStr">
        <is>
          <t>J</t>
        </is>
      </c>
      <c r="J302" s="250" t="n">
        <v>300</v>
      </c>
      <c r="K302" t="inlineStr">
        <is>
          <t>Coating_Scotchkote134_interior_exterior</t>
        </is>
      </c>
      <c r="L302" s="273" t="inlineStr">
        <is>
          <t>RTF</t>
        </is>
      </c>
      <c r="M302" t="inlineStr">
        <is>
          <t>B100311</t>
        </is>
      </c>
      <c r="N302" s="273" t="inlineStr">
        <is>
          <t>LT034</t>
        </is>
      </c>
    </row>
    <row r="303" hidden="1" s="109">
      <c r="B303" s="250">
        <f>IF(AND(I303 = "C35",K303="Coating_Standard"),"Y","N")</f>
        <v/>
      </c>
      <c r="C303" t="inlineStr">
        <is>
          <t>ConTab_BOM_KP_Case_0377</t>
        </is>
      </c>
      <c r="D303">
        <f>IF(B303="Y",C303,"")</f>
        <v/>
      </c>
      <c r="E303" t="inlineStr">
        <is>
          <t>:2013-5_6-KP:2013-5_6-KPV:2013-5_6-KPVS:</t>
        </is>
      </c>
      <c r="F303" t="inlineStr">
        <is>
          <t>125# ANSI Flange</t>
        </is>
      </c>
      <c r="G303" t="inlineStr">
        <is>
          <t>CaseMatl_Cast_Iron_ASTM-A48_CL35</t>
        </is>
      </c>
      <c r="H303" t="inlineStr">
        <is>
          <t>Cast Iron, ASTM-A48, CL 35</t>
        </is>
      </c>
      <c r="I303" t="inlineStr">
        <is>
          <t>C35</t>
        </is>
      </c>
      <c r="J303" s="250" t="n">
        <v>175</v>
      </c>
      <c r="K303" t="inlineStr">
        <is>
          <t>Coating_Scotchkote134_interior_exterior</t>
        </is>
      </c>
      <c r="L303" s="273" t="inlineStr">
        <is>
          <t>RTF</t>
        </is>
      </c>
      <c r="M303" t="inlineStr">
        <is>
          <t>B100042</t>
        </is>
      </c>
      <c r="N303" s="273" t="inlineStr">
        <is>
          <t>LT250</t>
        </is>
      </c>
    </row>
    <row r="304" hidden="1" s="109">
      <c r="B304" s="250">
        <f>IF(AND(I304 = "C35",K304="Coating_Standard"),"Y","N")</f>
        <v/>
      </c>
      <c r="C304" t="inlineStr">
        <is>
          <t>ConTab_BOM_KP_Case_0378</t>
        </is>
      </c>
      <c r="D304">
        <f>IF(B304="Y",C304,"")</f>
        <v/>
      </c>
      <c r="E304" t="inlineStr">
        <is>
          <t>:2013-5_6-KP:2013-5_6-KPV:2013-5_6-KPVS:</t>
        </is>
      </c>
      <c r="F304" t="inlineStr">
        <is>
          <t>125# ANSI Flange</t>
        </is>
      </c>
      <c r="G304" t="inlineStr">
        <is>
          <t>CaseMatl_Ductile_Iron_ASTM-A536-65</t>
        </is>
      </c>
      <c r="H304" t="inlineStr">
        <is>
          <t>Ductile Iron, ASTM-A536-65</t>
        </is>
      </c>
      <c r="I304" t="inlineStr">
        <is>
          <t>J</t>
        </is>
      </c>
      <c r="J304" s="250" t="n">
        <v>175</v>
      </c>
      <c r="K304" t="inlineStr">
        <is>
          <t>Coating_Scotchkote134_interior_exterior</t>
        </is>
      </c>
      <c r="L304" s="273" t="inlineStr">
        <is>
          <t>RTF</t>
        </is>
      </c>
      <c r="M304" t="inlineStr">
        <is>
          <t>B100043</t>
        </is>
      </c>
      <c r="N304" s="273" t="inlineStr">
        <is>
          <t>LT034</t>
        </is>
      </c>
    </row>
    <row r="305" hidden="1" s="109">
      <c r="B305" s="250">
        <f>IF(AND(I305 = "C35",K305="Coating_Standard"),"Y","N")</f>
        <v/>
      </c>
      <c r="C305" t="inlineStr">
        <is>
          <t>ConTab_BOM_KP_Case_0379</t>
        </is>
      </c>
      <c r="D305">
        <f>IF(B305="Y",C305,"")</f>
        <v/>
      </c>
      <c r="E305" t="inlineStr">
        <is>
          <t>:2013-5_6-KP:2013-5_6-KPV:2013-5_6-KPVS:</t>
        </is>
      </c>
      <c r="F305" t="inlineStr">
        <is>
          <t>250# ANSI Flange</t>
        </is>
      </c>
      <c r="G305" t="inlineStr">
        <is>
          <t>CaseMatl_Cast_Iron_ASTM-A48_CL35</t>
        </is>
      </c>
      <c r="H305" t="inlineStr">
        <is>
          <t>Cast Iron, ASTM-A48, CL 35</t>
        </is>
      </c>
      <c r="I305" t="inlineStr">
        <is>
          <t>C35</t>
        </is>
      </c>
      <c r="J305" s="250" t="n">
        <v>250</v>
      </c>
      <c r="K305" t="inlineStr">
        <is>
          <t>Coating_Scotchkote134_interior_exterior</t>
        </is>
      </c>
      <c r="L305" s="273" t="inlineStr">
        <is>
          <t>RTF</t>
        </is>
      </c>
      <c r="M305" t="inlineStr">
        <is>
          <t>B100046</t>
        </is>
      </c>
      <c r="N305" s="273" t="inlineStr">
        <is>
          <t>LT034</t>
        </is>
      </c>
    </row>
    <row r="306" hidden="1" s="109">
      <c r="B306" s="250">
        <f>IF(AND(I306 = "C35",K306="Coating_Standard"),"Y","N")</f>
        <v/>
      </c>
      <c r="C306" t="inlineStr">
        <is>
          <t>ConTab_BOM_KP_Case_0380</t>
        </is>
      </c>
      <c r="D306">
        <f>IF(B306="Y",C306,"")</f>
        <v/>
      </c>
      <c r="E306" t="inlineStr">
        <is>
          <t>:2013-5_6-KP:2013-5_6-KPV:2013-5_6-KPVS:</t>
        </is>
      </c>
      <c r="F306" t="inlineStr">
        <is>
          <t>250# ANSI Flange</t>
        </is>
      </c>
      <c r="G306" t="inlineStr">
        <is>
          <t>CaseMatl_Ductile_Iron_ASTM-A536-65</t>
        </is>
      </c>
      <c r="H306" t="inlineStr">
        <is>
          <t>Ductile Iron, ASTM-A536-65</t>
        </is>
      </c>
      <c r="I306" t="inlineStr">
        <is>
          <t>J</t>
        </is>
      </c>
      <c r="J306" s="250" t="n">
        <v>300</v>
      </c>
      <c r="K306" t="inlineStr">
        <is>
          <t>Coating_Scotchkote134_interior_exterior</t>
        </is>
      </c>
      <c r="L306" s="273" t="inlineStr">
        <is>
          <t>RTF</t>
        </is>
      </c>
      <c r="M306" t="inlineStr">
        <is>
          <t>B100047</t>
        </is>
      </c>
      <c r="N306" s="273" t="inlineStr">
        <is>
          <t>LT034</t>
        </is>
      </c>
    </row>
    <row r="307" hidden="1" s="109">
      <c r="B307" s="250">
        <f>IF(AND(I307 = "C35",K307="Coating_Standard"),"Y","N")</f>
        <v/>
      </c>
      <c r="C307" t="inlineStr">
        <is>
          <t>ConTab_BOM_KP_Case_0381</t>
        </is>
      </c>
      <c r="D307">
        <f>IF(B307="Y",C307,"")</f>
        <v/>
      </c>
      <c r="E307" t="inlineStr">
        <is>
          <t>:2095-1_2-KP:2095-1_2-KPV:2095-1_2-KPVS:</t>
        </is>
      </c>
      <c r="F307" t="inlineStr">
        <is>
          <t>125# ANSI Flange</t>
        </is>
      </c>
      <c r="G307" t="inlineStr">
        <is>
          <t>CaseMatl_Cast_Iron_ASTM-A48_CL35</t>
        </is>
      </c>
      <c r="H307" t="inlineStr">
        <is>
          <t>Cast Iron, ASTM-A48, CL 35</t>
        </is>
      </c>
      <c r="I307" t="inlineStr">
        <is>
          <t>C35</t>
        </is>
      </c>
      <c r="J307" s="250" t="n">
        <v>175</v>
      </c>
      <c r="K307" t="inlineStr">
        <is>
          <t>Coating_Scotchkote134_interior_exterior</t>
        </is>
      </c>
      <c r="L307" s="273" t="inlineStr">
        <is>
          <t>RTF</t>
        </is>
      </c>
      <c r="M307" t="inlineStr">
        <is>
          <t>B100030</t>
        </is>
      </c>
      <c r="N307" s="273" t="inlineStr">
        <is>
          <t>LT250</t>
        </is>
      </c>
    </row>
    <row r="308" hidden="1" s="109">
      <c r="B308" s="250">
        <f>IF(AND(I308 = "C35",K308="Coating_Standard"),"Y","N")</f>
        <v/>
      </c>
      <c r="C308" t="inlineStr">
        <is>
          <t>ConTab_BOM_KP_Case_0382</t>
        </is>
      </c>
      <c r="D308">
        <f>IF(B308="Y",C308,"")</f>
        <v/>
      </c>
      <c r="E308" t="inlineStr">
        <is>
          <t>:2095-1_2-KP:2095-1_2-KPV:2095-1_2-KPVS:</t>
        </is>
      </c>
      <c r="F308" t="inlineStr">
        <is>
          <t>125# ANSI Flange</t>
        </is>
      </c>
      <c r="G308" t="inlineStr">
        <is>
          <t>CaseMatl_Ductile_Iron_ASTM-A536-65</t>
        </is>
      </c>
      <c r="H308" t="inlineStr">
        <is>
          <t>Ductile Iron, ASTM-A536-65</t>
        </is>
      </c>
      <c r="I308" t="inlineStr">
        <is>
          <t>J</t>
        </is>
      </c>
      <c r="J308" s="250" t="n">
        <v>175</v>
      </c>
      <c r="K308" t="inlineStr">
        <is>
          <t>Coating_Scotchkote134_interior_exterior</t>
        </is>
      </c>
      <c r="L308" s="273" t="inlineStr">
        <is>
          <t>RTF</t>
        </is>
      </c>
      <c r="M308" t="inlineStr">
        <is>
          <t>B100031</t>
        </is>
      </c>
      <c r="N308" s="273" t="inlineStr">
        <is>
          <t>LT034</t>
        </is>
      </c>
    </row>
    <row r="309" hidden="1" s="109">
      <c r="B309" s="250">
        <f>IF(AND(I309 = "C35",K309="Coating_Standard"),"Y","N")</f>
        <v/>
      </c>
      <c r="C309" t="inlineStr">
        <is>
          <t>ConTab_BOM_KP_Case_0383</t>
        </is>
      </c>
      <c r="D309">
        <f>IF(B309="Y",C309,"")</f>
        <v/>
      </c>
      <c r="E309" t="inlineStr">
        <is>
          <t>:2095-1_2-KP:2095-1_2-KPV:2095-1_2-KPVS:</t>
        </is>
      </c>
      <c r="F309" t="inlineStr">
        <is>
          <t>250# ANSI Flange</t>
        </is>
      </c>
      <c r="G309" t="inlineStr">
        <is>
          <t>CaseMatl_Cast_Iron_ASTM-A48_CL35</t>
        </is>
      </c>
      <c r="H309" t="inlineStr">
        <is>
          <t>Cast Iron, ASTM-A48, CL 35</t>
        </is>
      </c>
      <c r="I309" t="inlineStr">
        <is>
          <t>C35</t>
        </is>
      </c>
      <c r="J309" s="250" t="n">
        <v>250</v>
      </c>
      <c r="K309" t="inlineStr">
        <is>
          <t>Coating_Scotchkote134_interior_exterior</t>
        </is>
      </c>
      <c r="L309" s="273" t="inlineStr">
        <is>
          <t>RTF</t>
        </is>
      </c>
      <c r="M309" t="inlineStr">
        <is>
          <t>B100034</t>
        </is>
      </c>
      <c r="N309" s="273" t="inlineStr">
        <is>
          <t>LT034</t>
        </is>
      </c>
    </row>
    <row r="310" hidden="1" s="109">
      <c r="B310" s="250">
        <f>IF(AND(I310 = "C35",K310="Coating_Standard"),"Y","N")</f>
        <v/>
      </c>
      <c r="C310" t="inlineStr">
        <is>
          <t>ConTab_BOM_KP_Case_0384</t>
        </is>
      </c>
      <c r="D310">
        <f>IF(B310="Y",C310,"")</f>
        <v/>
      </c>
      <c r="E310" t="inlineStr">
        <is>
          <t>:2095-1_2-KP:2095-1_2-KPV:2095-1_2-KPVS:</t>
        </is>
      </c>
      <c r="F310" t="inlineStr">
        <is>
          <t>250# ANSI Flange</t>
        </is>
      </c>
      <c r="G310" t="inlineStr">
        <is>
          <t>CaseMatl_Ductile_Iron_ASTM-A536-65</t>
        </is>
      </c>
      <c r="H310" t="inlineStr">
        <is>
          <t>Ductile Iron, ASTM-A536-65</t>
        </is>
      </c>
      <c r="I310" t="inlineStr">
        <is>
          <t>J</t>
        </is>
      </c>
      <c r="J310" s="250" t="n">
        <v>300</v>
      </c>
      <c r="K310" t="inlineStr">
        <is>
          <t>Coating_Scotchkote134_interior_exterior</t>
        </is>
      </c>
      <c r="L310" s="273" t="inlineStr">
        <is>
          <t>RTF</t>
        </is>
      </c>
      <c r="M310" t="inlineStr">
        <is>
          <t>B100035</t>
        </is>
      </c>
      <c r="N310" s="273" t="inlineStr">
        <is>
          <t>LT034</t>
        </is>
      </c>
    </row>
    <row r="311" hidden="1" s="109">
      <c r="B311" s="250">
        <f>IF(AND(I311 = "C35",K311="Coating_Standard"),"Y","N")</f>
        <v/>
      </c>
      <c r="C311" t="inlineStr">
        <is>
          <t>ConTab_BOM_KP_Case_0385</t>
        </is>
      </c>
      <c r="D311">
        <f>IF(B311="Y",C311,"")</f>
        <v/>
      </c>
      <c r="E311" t="inlineStr">
        <is>
          <t>:3014-5_6-KP:3014-5_6-KPV:</t>
        </is>
      </c>
      <c r="F311" t="inlineStr">
        <is>
          <t>125# ANSI Flange</t>
        </is>
      </c>
      <c r="G311" t="inlineStr">
        <is>
          <t>CaseMatl_Cast_Iron_ASTM-A48_CL35</t>
        </is>
      </c>
      <c r="H311" t="inlineStr">
        <is>
          <t>Cast Iron, ASTM-A48, CL 35</t>
        </is>
      </c>
      <c r="I311" t="inlineStr">
        <is>
          <t>C35</t>
        </is>
      </c>
      <c r="J311" s="250" t="n">
        <v>175</v>
      </c>
      <c r="K311" t="inlineStr">
        <is>
          <t>Coating_Scotchkote134_interior_exterior</t>
        </is>
      </c>
      <c r="L311" s="273" t="inlineStr">
        <is>
          <t>RTF</t>
        </is>
      </c>
      <c r="M311" t="inlineStr">
        <is>
          <t>B100066</t>
        </is>
      </c>
      <c r="N311" s="273" t="inlineStr">
        <is>
          <t>LT250</t>
        </is>
      </c>
    </row>
    <row r="312" hidden="1" s="109">
      <c r="B312" s="250">
        <f>IF(AND(I312 = "C35",K312="Coating_Standard"),"Y","N")</f>
        <v/>
      </c>
      <c r="C312" t="inlineStr">
        <is>
          <t>ConTab_BOM_KP_Case_0386</t>
        </is>
      </c>
      <c r="D312">
        <f>IF(B312="Y",C312,"")</f>
        <v/>
      </c>
      <c r="E312" t="inlineStr">
        <is>
          <t>:3014-5_6-KP:3014-5_6-KPV:</t>
        </is>
      </c>
      <c r="F312" t="inlineStr">
        <is>
          <t>125# ANSI Flange</t>
        </is>
      </c>
      <c r="G312" t="inlineStr">
        <is>
          <t>CaseMatl_Ductile_Iron_ASTM-A536-65</t>
        </is>
      </c>
      <c r="H312" t="inlineStr">
        <is>
          <t>Ductile Iron, ASTM-A536-65</t>
        </is>
      </c>
      <c r="I312" t="inlineStr">
        <is>
          <t>J</t>
        </is>
      </c>
      <c r="J312" s="250" t="n">
        <v>175</v>
      </c>
      <c r="K312" t="inlineStr">
        <is>
          <t>Coating_Scotchkote134_interior_exterior</t>
        </is>
      </c>
      <c r="L312" s="273" t="inlineStr">
        <is>
          <t>RTF</t>
        </is>
      </c>
      <c r="M312" t="inlineStr">
        <is>
          <t>B100067</t>
        </is>
      </c>
      <c r="N312" s="273" t="inlineStr">
        <is>
          <t>LT034</t>
        </is>
      </c>
    </row>
    <row r="313" hidden="1" s="109">
      <c r="B313" s="250">
        <f>IF(AND(I313 = "C35",K313="Coating_Standard"),"Y","N")</f>
        <v/>
      </c>
      <c r="C313" t="inlineStr">
        <is>
          <t>ConTab_BOM_KP_Case_0387</t>
        </is>
      </c>
      <c r="D313">
        <f>IF(B313="Y",C313,"")</f>
        <v/>
      </c>
      <c r="E313" t="inlineStr">
        <is>
          <t>:3014-5_6-KP:3014-5_6-KPV:</t>
        </is>
      </c>
      <c r="F313" t="inlineStr">
        <is>
          <t>250# ANSI Flange</t>
        </is>
      </c>
      <c r="G313" t="inlineStr">
        <is>
          <t>CaseMatl_Cast_Iron_ASTM-A48_CL35</t>
        </is>
      </c>
      <c r="H313" t="inlineStr">
        <is>
          <t>Cast Iron, ASTM-A48, CL 35</t>
        </is>
      </c>
      <c r="I313" t="inlineStr">
        <is>
          <t>C35</t>
        </is>
      </c>
      <c r="J313" s="250" t="n">
        <v>250</v>
      </c>
      <c r="K313" t="inlineStr">
        <is>
          <t>Coating_Scotchkote134_interior_exterior</t>
        </is>
      </c>
      <c r="L313" s="273" t="inlineStr">
        <is>
          <t>RTF</t>
        </is>
      </c>
      <c r="M313" t="inlineStr">
        <is>
          <t>B100070</t>
        </is>
      </c>
      <c r="N313" s="273" t="inlineStr">
        <is>
          <t>LT034</t>
        </is>
      </c>
    </row>
    <row r="314" hidden="1" s="109">
      <c r="B314" s="250">
        <f>IF(AND(I314 = "C35",K314="Coating_Standard"),"Y","N")</f>
        <v/>
      </c>
      <c r="C314" t="inlineStr">
        <is>
          <t>ConTab_BOM_KP_Case_0388</t>
        </is>
      </c>
      <c r="D314">
        <f>IF(B314="Y",C314,"")</f>
        <v/>
      </c>
      <c r="E314" t="inlineStr">
        <is>
          <t>:3014-5_6-KP:3014-5_6-KPV:</t>
        </is>
      </c>
      <c r="F314" t="inlineStr">
        <is>
          <t>250# ANSI Flange</t>
        </is>
      </c>
      <c r="G314" t="inlineStr">
        <is>
          <t>CaseMatl_Ductile_Iron_ASTM-A536-65</t>
        </is>
      </c>
      <c r="H314" t="inlineStr">
        <is>
          <t>Ductile Iron, ASTM-A536-65</t>
        </is>
      </c>
      <c r="I314" t="inlineStr">
        <is>
          <t>J</t>
        </is>
      </c>
      <c r="J314" s="250" t="n">
        <v>300</v>
      </c>
      <c r="K314" t="inlineStr">
        <is>
          <t>Coating_Scotchkote134_interior_exterior</t>
        </is>
      </c>
      <c r="L314" s="273" t="inlineStr">
        <is>
          <t>RTF</t>
        </is>
      </c>
      <c r="M314" t="inlineStr">
        <is>
          <t>B100071</t>
        </is>
      </c>
      <c r="N314" s="273" t="inlineStr">
        <is>
          <t>LT034</t>
        </is>
      </c>
    </row>
    <row r="315" hidden="1" s="109">
      <c r="B315" s="250">
        <f>IF(AND(I315 = "C35",K315="Coating_Standard"),"Y","N")</f>
        <v/>
      </c>
      <c r="C315" t="inlineStr">
        <is>
          <t>ConTab_BOM_KP_Case_0389</t>
        </is>
      </c>
      <c r="D315">
        <f>IF(B315="Y",C315,"")</f>
        <v/>
      </c>
      <c r="E315" t="inlineStr">
        <is>
          <t>:3014-7_8-KP:3014-7_8-KPV:3014-7_8-KPVS:</t>
        </is>
      </c>
      <c r="F315" t="inlineStr">
        <is>
          <t>125# ANSI Flange</t>
        </is>
      </c>
      <c r="G315" t="inlineStr">
        <is>
          <t>CaseMatl_Cast_Iron_ASTM-A48_CL35</t>
        </is>
      </c>
      <c r="H315" t="inlineStr">
        <is>
          <t>Cast Iron, ASTM-A48, CL 35</t>
        </is>
      </c>
      <c r="I315" t="inlineStr">
        <is>
          <t>C35</t>
        </is>
      </c>
      <c r="J315" s="250" t="n">
        <v>175</v>
      </c>
      <c r="K315" t="inlineStr">
        <is>
          <t>Coating_Scotchkote134_interior_exterior</t>
        </is>
      </c>
      <c r="L315" s="273" t="inlineStr">
        <is>
          <t>RTF</t>
        </is>
      </c>
      <c r="M315" t="inlineStr">
        <is>
          <t>B100066</t>
        </is>
      </c>
      <c r="N315" s="273" t="inlineStr">
        <is>
          <t>LT250</t>
        </is>
      </c>
    </row>
    <row r="316" hidden="1" s="109">
      <c r="B316" s="250">
        <f>IF(AND(I316 = "C35",K316="Coating_Standard"),"Y","N")</f>
        <v/>
      </c>
      <c r="C316" t="inlineStr">
        <is>
          <t>ConTab_BOM_KP_Case_0390</t>
        </is>
      </c>
      <c r="D316">
        <f>IF(B316="Y",C316,"")</f>
        <v/>
      </c>
      <c r="E316" t="inlineStr">
        <is>
          <t>:3014-7_8-KP:3014-7_8-KPV:3014-7_8-KPVS:</t>
        </is>
      </c>
      <c r="F316" t="inlineStr">
        <is>
          <t>125# ANSI Flange</t>
        </is>
      </c>
      <c r="G316" t="inlineStr">
        <is>
          <t>CaseMatl_Ductile_Iron_ASTM-A536-65</t>
        </is>
      </c>
      <c r="H316" t="inlineStr">
        <is>
          <t>Ductile Iron, ASTM-A536-65</t>
        </is>
      </c>
      <c r="I316" t="inlineStr">
        <is>
          <t>J</t>
        </is>
      </c>
      <c r="J316" s="250" t="n">
        <v>175</v>
      </c>
      <c r="K316" t="inlineStr">
        <is>
          <t>Coating_Scotchkote134_interior_exterior</t>
        </is>
      </c>
      <c r="L316" s="273" t="inlineStr">
        <is>
          <t>RTF</t>
        </is>
      </c>
      <c r="M316" t="inlineStr">
        <is>
          <t>B100067</t>
        </is>
      </c>
      <c r="N316" s="273" t="inlineStr">
        <is>
          <t>LT034</t>
        </is>
      </c>
    </row>
    <row r="317" hidden="1" s="109">
      <c r="B317" s="250">
        <f>IF(AND(I317 = "C35",K317="Coating_Standard"),"Y","N")</f>
        <v/>
      </c>
      <c r="C317" t="inlineStr">
        <is>
          <t>ConTab_BOM_KP_Case_0391</t>
        </is>
      </c>
      <c r="D317">
        <f>IF(B317="Y",C317,"")</f>
        <v/>
      </c>
      <c r="E317" t="inlineStr">
        <is>
          <t>:3014-7_8-KP:3014-7_8-KPV:3014-7_8-KPVS:</t>
        </is>
      </c>
      <c r="F317" t="inlineStr">
        <is>
          <t>250# ANSI Flange</t>
        </is>
      </c>
      <c r="G317" t="inlineStr">
        <is>
          <t>CaseMatl_Cast_Iron_ASTM-A48_CL35</t>
        </is>
      </c>
      <c r="H317" t="inlineStr">
        <is>
          <t>Cast Iron, ASTM-A48, CL 35</t>
        </is>
      </c>
      <c r="I317" t="inlineStr">
        <is>
          <t>C35</t>
        </is>
      </c>
      <c r="J317" s="250" t="n">
        <v>250</v>
      </c>
      <c r="K317" t="inlineStr">
        <is>
          <t>Coating_Scotchkote134_interior_exterior</t>
        </is>
      </c>
      <c r="L317" s="273" t="inlineStr">
        <is>
          <t>RTF</t>
        </is>
      </c>
      <c r="M317" t="inlineStr">
        <is>
          <t>B100070</t>
        </is>
      </c>
      <c r="N317" s="273" t="inlineStr">
        <is>
          <t>LT034</t>
        </is>
      </c>
    </row>
    <row r="318" hidden="1" s="109">
      <c r="B318" s="250">
        <f>IF(AND(I318 = "C35",K318="Coating_Standard"),"Y","N")</f>
        <v/>
      </c>
      <c r="C318" t="inlineStr">
        <is>
          <t>ConTab_BOM_KP_Case_0392</t>
        </is>
      </c>
      <c r="D318">
        <f>IF(B318="Y",C318,"")</f>
        <v/>
      </c>
      <c r="E318" t="inlineStr">
        <is>
          <t>:3014-7_8-KP:3014-7_8-KPV:3014-7_8-KPVS:</t>
        </is>
      </c>
      <c r="F318" t="inlineStr">
        <is>
          <t>250# ANSI Flange</t>
        </is>
      </c>
      <c r="G318" t="inlineStr">
        <is>
          <t>CaseMatl_Ductile_Iron_ASTM-A536-65</t>
        </is>
      </c>
      <c r="H318" t="inlineStr">
        <is>
          <t>Ductile Iron, ASTM-A536-65</t>
        </is>
      </c>
      <c r="I318" t="inlineStr">
        <is>
          <t>J</t>
        </is>
      </c>
      <c r="J318" s="250" t="n">
        <v>300</v>
      </c>
      <c r="K318" t="inlineStr">
        <is>
          <t>Coating_Scotchkote134_interior_exterior</t>
        </is>
      </c>
      <c r="L318" s="273" t="inlineStr">
        <is>
          <t>RTF</t>
        </is>
      </c>
      <c r="M318" t="inlineStr">
        <is>
          <t>B100071</t>
        </is>
      </c>
      <c r="N318" s="273" t="inlineStr">
        <is>
          <t>LT034</t>
        </is>
      </c>
    </row>
    <row r="319" hidden="1" s="109">
      <c r="B319" s="250">
        <f>IF(AND(I319 = "C35",K319="Coating_Standard"),"Y","N")</f>
        <v/>
      </c>
      <c r="C319" t="inlineStr">
        <is>
          <t>ConTab_BOM_KP_Case_0393</t>
        </is>
      </c>
      <c r="D319">
        <f>IF(B319="Y",C319,"")</f>
        <v/>
      </c>
      <c r="E319" t="inlineStr">
        <is>
          <t>:3095-7_8-KP:3095-7_8-KPV:3095-7_8-KPVS:</t>
        </is>
      </c>
      <c r="F319" t="inlineStr">
        <is>
          <t>125# ANSI Flange</t>
        </is>
      </c>
      <c r="G319" t="inlineStr">
        <is>
          <t>CaseMatl_Cast_Iron_ASTM-A48_CL35</t>
        </is>
      </c>
      <c r="H319" t="inlineStr">
        <is>
          <t>Cast Iron, ASTM-A48, CL 35</t>
        </is>
      </c>
      <c r="I319" t="inlineStr">
        <is>
          <t>C35</t>
        </is>
      </c>
      <c r="J319" s="250" t="n">
        <v>175</v>
      </c>
      <c r="K319" t="inlineStr">
        <is>
          <t>Coating_Scotchkote134_interior_exterior</t>
        </is>
      </c>
      <c r="L319" s="273" t="inlineStr">
        <is>
          <t>RTF</t>
        </is>
      </c>
      <c r="M319" t="inlineStr">
        <is>
          <t>B100054</t>
        </is>
      </c>
      <c r="N319" s="273" t="inlineStr">
        <is>
          <t>LT250</t>
        </is>
      </c>
    </row>
    <row r="320" hidden="1" s="109">
      <c r="B320" s="250">
        <f>IF(AND(I320 = "C35",K320="Coating_Standard"),"Y","N")</f>
        <v/>
      </c>
      <c r="C320" t="inlineStr">
        <is>
          <t>ConTab_BOM_KP_Case_0394</t>
        </is>
      </c>
      <c r="D320">
        <f>IF(B320="Y",C320,"")</f>
        <v/>
      </c>
      <c r="E320" t="inlineStr">
        <is>
          <t>:3095-7_8-KP:3095-7_8-KPV:3095-7_8-KPVS:</t>
        </is>
      </c>
      <c r="F320" t="inlineStr">
        <is>
          <t>125# ANSI Flange</t>
        </is>
      </c>
      <c r="G320" t="inlineStr">
        <is>
          <t>CaseMatl_Ductile_Iron_ASTM-A536-65</t>
        </is>
      </c>
      <c r="H320" t="inlineStr">
        <is>
          <t>Ductile Iron, ASTM-A536-65</t>
        </is>
      </c>
      <c r="I320" t="inlineStr">
        <is>
          <t>J</t>
        </is>
      </c>
      <c r="J320" s="250" t="n">
        <v>175</v>
      </c>
      <c r="K320" t="inlineStr">
        <is>
          <t>Coating_Scotchkote134_interior_exterior</t>
        </is>
      </c>
      <c r="L320" s="273" t="inlineStr">
        <is>
          <t>RTF</t>
        </is>
      </c>
      <c r="M320" t="inlineStr">
        <is>
          <t>B100055</t>
        </is>
      </c>
      <c r="N320" s="273" t="inlineStr">
        <is>
          <t>LT034</t>
        </is>
      </c>
    </row>
    <row r="321" hidden="1" s="109">
      <c r="B321" s="250">
        <f>IF(AND(I321 = "C35",K321="Coating_Standard"),"Y","N")</f>
        <v/>
      </c>
      <c r="C321" t="inlineStr">
        <is>
          <t>ConTab_BOM_KP_Case_0395</t>
        </is>
      </c>
      <c r="D321">
        <f>IF(B321="Y",C321,"")</f>
        <v/>
      </c>
      <c r="E321" t="inlineStr">
        <is>
          <t>:3095-7_8-KP:3095-7_8-KPV:3095-7_8-KPVS:</t>
        </is>
      </c>
      <c r="F321" t="inlineStr">
        <is>
          <t>250# ANSI Flange</t>
        </is>
      </c>
      <c r="G321" t="inlineStr">
        <is>
          <t>CaseMatl_Cast_Iron_ASTM-A48_CL35</t>
        </is>
      </c>
      <c r="H321" t="inlineStr">
        <is>
          <t>Cast Iron, ASTM-A48, CL 35</t>
        </is>
      </c>
      <c r="I321" t="inlineStr">
        <is>
          <t>C35</t>
        </is>
      </c>
      <c r="J321" s="250" t="n">
        <v>250</v>
      </c>
      <c r="K321" t="inlineStr">
        <is>
          <t>Coating_Scotchkote134_interior_exterior</t>
        </is>
      </c>
      <c r="L321" s="273" t="inlineStr">
        <is>
          <t>RTF</t>
        </is>
      </c>
      <c r="M321" t="inlineStr">
        <is>
          <t>B100058</t>
        </is>
      </c>
      <c r="N321" s="273" t="inlineStr">
        <is>
          <t>LT034</t>
        </is>
      </c>
    </row>
    <row r="322" hidden="1" s="109">
      <c r="B322" s="250">
        <f>IF(AND(I322 = "C35",K322="Coating_Standard"),"Y","N")</f>
        <v/>
      </c>
      <c r="C322" t="inlineStr">
        <is>
          <t>ConTab_BOM_KP_Case_0396</t>
        </is>
      </c>
      <c r="D322">
        <f>IF(B322="Y",C322,"")</f>
        <v/>
      </c>
      <c r="E322" t="inlineStr">
        <is>
          <t>:3095-7_8-KP:3095-7_8-KPV:3095-7_8-KPVS:</t>
        </is>
      </c>
      <c r="F322" t="inlineStr">
        <is>
          <t>250# ANSI Flange</t>
        </is>
      </c>
      <c r="G322" t="inlineStr">
        <is>
          <t>CaseMatl_Ductile_Iron_ASTM-A536-65</t>
        </is>
      </c>
      <c r="H322" t="inlineStr">
        <is>
          <t>Ductile Iron, ASTM-A536-65</t>
        </is>
      </c>
      <c r="I322" t="inlineStr">
        <is>
          <t>J</t>
        </is>
      </c>
      <c r="J322" s="250" t="n">
        <v>300</v>
      </c>
      <c r="K322" t="inlineStr">
        <is>
          <t>Coating_Scotchkote134_interior_exterior</t>
        </is>
      </c>
      <c r="L322" s="273" t="inlineStr">
        <is>
          <t>RTF</t>
        </is>
      </c>
      <c r="M322" t="inlineStr">
        <is>
          <t>B100059</t>
        </is>
      </c>
      <c r="N322" s="273" t="inlineStr">
        <is>
          <t>LT034</t>
        </is>
      </c>
    </row>
    <row r="323" hidden="1" s="109">
      <c r="B323" s="250">
        <f>IF(AND(I323 = "C35",K323="Coating_Standard"),"Y","N")</f>
        <v/>
      </c>
      <c r="C323" t="inlineStr">
        <is>
          <t>ConTab_BOM_KP_Case_0397</t>
        </is>
      </c>
      <c r="D323">
        <f>IF(B323="Y",C323,"")</f>
        <v/>
      </c>
      <c r="E323" t="inlineStr">
        <is>
          <t>:4012-1_2-KP:4012-1_2-KPV:4012-1_2-KPVS:</t>
        </is>
      </c>
      <c r="F323" t="inlineStr">
        <is>
          <t>125# ANSI Flange</t>
        </is>
      </c>
      <c r="G323" t="inlineStr">
        <is>
          <t>CaseMatl_Cast_Iron_ASTM-A48_CL35</t>
        </is>
      </c>
      <c r="H323" t="inlineStr">
        <is>
          <t>Cast Iron, ASTM-A48, CL 35</t>
        </is>
      </c>
      <c r="I323" t="inlineStr">
        <is>
          <t>C35</t>
        </is>
      </c>
      <c r="J323" s="250" t="n">
        <v>175</v>
      </c>
      <c r="K323" t="inlineStr">
        <is>
          <t>Coating_Scotchkote134_interior_exterior</t>
        </is>
      </c>
      <c r="L323" s="273" t="inlineStr">
        <is>
          <t>RTF</t>
        </is>
      </c>
      <c r="M323" t="inlineStr">
        <is>
          <t>B100078</t>
        </is>
      </c>
      <c r="N323" s="273" t="inlineStr">
        <is>
          <t>LT250</t>
        </is>
      </c>
    </row>
    <row r="324" hidden="1" s="109">
      <c r="B324" s="250">
        <f>IF(AND(I324 = "C35",K324="Coating_Standard"),"Y","N")</f>
        <v/>
      </c>
      <c r="C324" t="inlineStr">
        <is>
          <t>ConTab_BOM_KP_Case_0398</t>
        </is>
      </c>
      <c r="D324">
        <f>IF(B324="Y",C324,"")</f>
        <v/>
      </c>
      <c r="E324" t="inlineStr">
        <is>
          <t>:4012-1_2-KP:4012-1_2-KPV:4012-1_2-KPVS:</t>
        </is>
      </c>
      <c r="F324" t="inlineStr">
        <is>
          <t>125# ANSI Flange</t>
        </is>
      </c>
      <c r="G324" t="inlineStr">
        <is>
          <t>CaseMatl_Ductile_Iron_ASTM-A536-65</t>
        </is>
      </c>
      <c r="H324" t="inlineStr">
        <is>
          <t>Ductile Iron, ASTM-A536-65</t>
        </is>
      </c>
      <c r="I324" t="inlineStr">
        <is>
          <t>J</t>
        </is>
      </c>
      <c r="J324" s="250" t="n">
        <v>175</v>
      </c>
      <c r="K324" t="inlineStr">
        <is>
          <t>Coating_Scotchkote134_interior_exterior</t>
        </is>
      </c>
      <c r="L324" s="273" t="inlineStr">
        <is>
          <t>RTF</t>
        </is>
      </c>
      <c r="M324" t="inlineStr">
        <is>
          <t>B100079</t>
        </is>
      </c>
      <c r="N324" s="273" t="inlineStr">
        <is>
          <t>LT034</t>
        </is>
      </c>
    </row>
    <row r="325" hidden="1" s="109">
      <c r="B325" s="250">
        <f>IF(AND(I325 = "C35",K325="Coating_Standard"),"Y","N")</f>
        <v/>
      </c>
      <c r="C325" t="inlineStr">
        <is>
          <t>ConTab_BOM_KP_Case_0399</t>
        </is>
      </c>
      <c r="D325">
        <f>IF(B325="Y",C325,"")</f>
        <v/>
      </c>
      <c r="E325" t="inlineStr">
        <is>
          <t>:4012-1_2-KP:4012-1_2-KPV:4012-1_2-KPVS:</t>
        </is>
      </c>
      <c r="F325" t="inlineStr">
        <is>
          <t>250# ANSI Flange</t>
        </is>
      </c>
      <c r="G325" t="inlineStr">
        <is>
          <t>CaseMatl_Cast_Iron_ASTM-A48_CL35</t>
        </is>
      </c>
      <c r="H325" t="inlineStr">
        <is>
          <t>Cast Iron, ASTM-A48, CL 35</t>
        </is>
      </c>
      <c r="I325" t="inlineStr">
        <is>
          <t>C35</t>
        </is>
      </c>
      <c r="J325" s="250" t="n">
        <v>250</v>
      </c>
      <c r="K325" t="inlineStr">
        <is>
          <t>Coating_Scotchkote134_interior_exterior</t>
        </is>
      </c>
      <c r="L325" s="273" t="inlineStr">
        <is>
          <t>RTF</t>
        </is>
      </c>
      <c r="M325" t="inlineStr">
        <is>
          <t>B100082</t>
        </is>
      </c>
      <c r="N325" s="273" t="inlineStr">
        <is>
          <t>LT034</t>
        </is>
      </c>
    </row>
    <row r="326" hidden="1" s="109">
      <c r="B326" s="250">
        <f>IF(AND(I326 = "C35",K326="Coating_Standard"),"Y","N")</f>
        <v/>
      </c>
      <c r="C326" t="inlineStr">
        <is>
          <t>ConTab_BOM_KP_Case_0400</t>
        </is>
      </c>
      <c r="D326">
        <f>IF(B326="Y",C326,"")</f>
        <v/>
      </c>
      <c r="E326" t="inlineStr">
        <is>
          <t>:4012-1_2-KP:4012-1_2-KPV:4012-1_2-KPVS:</t>
        </is>
      </c>
      <c r="F326" t="inlineStr">
        <is>
          <t>250# ANSI Flange</t>
        </is>
      </c>
      <c r="G326" t="inlineStr">
        <is>
          <t>CaseMatl_Ductile_Iron_ASTM-A536-65</t>
        </is>
      </c>
      <c r="H326" t="inlineStr">
        <is>
          <t>Ductile Iron, ASTM-A536-65</t>
        </is>
      </c>
      <c r="I326" t="inlineStr">
        <is>
          <t>J</t>
        </is>
      </c>
      <c r="J326" s="250" t="n">
        <v>300</v>
      </c>
      <c r="K326" t="inlineStr">
        <is>
          <t>Coating_Scotchkote134_interior_exterior</t>
        </is>
      </c>
      <c r="L326" s="273" t="inlineStr">
        <is>
          <t>RTF</t>
        </is>
      </c>
      <c r="M326" t="inlineStr">
        <is>
          <t>B100083</t>
        </is>
      </c>
      <c r="N326" s="273" t="inlineStr">
        <is>
          <t>LT034</t>
        </is>
      </c>
    </row>
    <row r="327" hidden="1" s="109">
      <c r="B327" s="250">
        <f>IF(AND(I327 = "C35",K327="Coating_Standard"),"Y","N")</f>
        <v/>
      </c>
      <c r="C327" t="inlineStr">
        <is>
          <t>ConTab_BOM_KP_Case_0401</t>
        </is>
      </c>
      <c r="D327">
        <f>IF(B327="Y",C327,"")</f>
        <v/>
      </c>
      <c r="E327" t="inlineStr">
        <is>
          <t>:4012-7_8-KP:4012-7_8-KPV:4012-7_8-KPVS:</t>
        </is>
      </c>
      <c r="F327" t="inlineStr">
        <is>
          <t>125# ANSI Flange</t>
        </is>
      </c>
      <c r="G327" t="inlineStr">
        <is>
          <t>CaseMatl_Cast_Iron_ASTM-A48_CL35</t>
        </is>
      </c>
      <c r="H327" t="inlineStr">
        <is>
          <t>Cast Iron, ASTM-A48, CL 35</t>
        </is>
      </c>
      <c r="I327" t="inlineStr">
        <is>
          <t>C35</t>
        </is>
      </c>
      <c r="J327" s="250" t="n">
        <v>175</v>
      </c>
      <c r="K327" t="inlineStr">
        <is>
          <t>Coating_Scotchkote134_interior_exterior</t>
        </is>
      </c>
      <c r="L327" s="273" t="inlineStr">
        <is>
          <t>RTF</t>
        </is>
      </c>
      <c r="M327" t="inlineStr">
        <is>
          <t>B100090</t>
        </is>
      </c>
      <c r="N327" s="273" t="inlineStr">
        <is>
          <t>LT250</t>
        </is>
      </c>
    </row>
    <row r="328" hidden="1" s="109">
      <c r="B328" s="250">
        <f>IF(AND(I328 = "C35",K328="Coating_Standard"),"Y","N")</f>
        <v/>
      </c>
      <c r="C328" t="inlineStr">
        <is>
          <t>ConTab_BOM_KP_Case_0402</t>
        </is>
      </c>
      <c r="D328">
        <f>IF(B328="Y",C328,"")</f>
        <v/>
      </c>
      <c r="E328" t="inlineStr">
        <is>
          <t>:4012-7_8-KP:4012-7_8-KPV:4012-7_8-KPVS:</t>
        </is>
      </c>
      <c r="F328" t="inlineStr">
        <is>
          <t>125# ANSI Flange</t>
        </is>
      </c>
      <c r="G328" t="inlineStr">
        <is>
          <t>CaseMatl_Ductile_Iron_ASTM-A536-65</t>
        </is>
      </c>
      <c r="H328" t="inlineStr">
        <is>
          <t>Ductile Iron, ASTM-A536-65</t>
        </is>
      </c>
      <c r="I328" t="inlineStr">
        <is>
          <t>J</t>
        </is>
      </c>
      <c r="J328" s="250" t="n">
        <v>175</v>
      </c>
      <c r="K328" t="inlineStr">
        <is>
          <t>Coating_Scotchkote134_interior_exterior</t>
        </is>
      </c>
      <c r="L328" s="273" t="inlineStr">
        <is>
          <t>RTF</t>
        </is>
      </c>
      <c r="M328" t="inlineStr">
        <is>
          <t>B100091</t>
        </is>
      </c>
      <c r="N328" s="273" t="inlineStr">
        <is>
          <t>LT034</t>
        </is>
      </c>
    </row>
    <row r="329" hidden="1" s="109">
      <c r="B329" s="250">
        <f>IF(AND(I329 = "C35",K329="Coating_Standard"),"Y","N")</f>
        <v/>
      </c>
      <c r="C329" t="inlineStr">
        <is>
          <t>ConTab_BOM_KP_Case_0403</t>
        </is>
      </c>
      <c r="D329">
        <f>IF(B329="Y",C329,"")</f>
        <v/>
      </c>
      <c r="E329" t="inlineStr">
        <is>
          <t>:4012-7_8-KP:4012-7_8-KPV:4012-7_8-KPVS:</t>
        </is>
      </c>
      <c r="F329" t="inlineStr">
        <is>
          <t>250# ANSI Flange</t>
        </is>
      </c>
      <c r="G329" t="inlineStr">
        <is>
          <t>CaseMatl_Cast_Iron_ASTM-A48_CL35</t>
        </is>
      </c>
      <c r="H329" t="inlineStr">
        <is>
          <t>Cast Iron, ASTM-A48, CL 35</t>
        </is>
      </c>
      <c r="I329" t="inlineStr">
        <is>
          <t>C35</t>
        </is>
      </c>
      <c r="J329" s="250" t="n">
        <v>250</v>
      </c>
      <c r="K329" t="inlineStr">
        <is>
          <t>Coating_Scotchkote134_interior_exterior</t>
        </is>
      </c>
      <c r="L329" s="273" t="inlineStr">
        <is>
          <t>RTF</t>
        </is>
      </c>
      <c r="M329" t="inlineStr">
        <is>
          <t>B100094</t>
        </is>
      </c>
      <c r="N329" s="273" t="inlineStr">
        <is>
          <t>LT034</t>
        </is>
      </c>
    </row>
    <row r="330" hidden="1" s="109">
      <c r="B330" s="250">
        <f>IF(AND(I330 = "C35",K330="Coating_Standard"),"Y","N")</f>
        <v/>
      </c>
      <c r="C330" t="inlineStr">
        <is>
          <t>ConTab_BOM_KP_Case_0404</t>
        </is>
      </c>
      <c r="D330">
        <f>IF(B330="Y",C330,"")</f>
        <v/>
      </c>
      <c r="E330" t="inlineStr">
        <is>
          <t>:4012-7_8-KP:4012-7_8-KPV:4012-7_8-KPVS:</t>
        </is>
      </c>
      <c r="F330" t="inlineStr">
        <is>
          <t>250# ANSI Flange</t>
        </is>
      </c>
      <c r="G330" t="inlineStr">
        <is>
          <t>CaseMatl_Ductile_Iron_ASTM-A536-65</t>
        </is>
      </c>
      <c r="H330" t="inlineStr">
        <is>
          <t>Ductile Iron, ASTM-A536-65</t>
        </is>
      </c>
      <c r="I330" t="inlineStr">
        <is>
          <t>J</t>
        </is>
      </c>
      <c r="J330" s="250" t="n">
        <v>300</v>
      </c>
      <c r="K330" t="inlineStr">
        <is>
          <t>Coating_Scotchkote134_interior_exterior</t>
        </is>
      </c>
      <c r="L330" s="273" t="inlineStr">
        <is>
          <t>RTF</t>
        </is>
      </c>
      <c r="M330" t="inlineStr">
        <is>
          <t>B100095</t>
        </is>
      </c>
      <c r="N330" s="273" t="inlineStr">
        <is>
          <t>LT034</t>
        </is>
      </c>
    </row>
    <row r="331" hidden="1" s="109">
      <c r="B331" s="250">
        <f>IF(AND(I331 = "C35",K331="Coating_Standard"),"Y","N")</f>
        <v/>
      </c>
      <c r="C331" t="inlineStr">
        <is>
          <t>ConTab_BOM_KP_Case_0405</t>
        </is>
      </c>
      <c r="D331">
        <f>IF(B331="Y",C331,"")</f>
        <v/>
      </c>
      <c r="E331" t="inlineStr">
        <is>
          <t>:4015-7_8-KP:4015-7_8-KPV:</t>
        </is>
      </c>
      <c r="F331" t="inlineStr">
        <is>
          <t>125# ANSI Flange</t>
        </is>
      </c>
      <c r="G331" t="inlineStr">
        <is>
          <t>CaseMatl_Cast_Iron_ASTM-A48_CL35</t>
        </is>
      </c>
      <c r="H331" t="inlineStr">
        <is>
          <t>Cast Iron, ASTM-A48, CL 35</t>
        </is>
      </c>
      <c r="I331" t="inlineStr">
        <is>
          <t>C35</t>
        </is>
      </c>
      <c r="J331" s="250" t="n">
        <v>175</v>
      </c>
      <c r="K331" t="inlineStr">
        <is>
          <t>Coating_Scotchkote134_interior_exterior</t>
        </is>
      </c>
      <c r="L331" s="273" t="inlineStr">
        <is>
          <t>RTF</t>
        </is>
      </c>
      <c r="M331" t="inlineStr">
        <is>
          <t>B100102</t>
        </is>
      </c>
      <c r="N331" s="273" t="inlineStr">
        <is>
          <t>LT250</t>
        </is>
      </c>
    </row>
    <row r="332" hidden="1" s="109">
      <c r="B332" s="250">
        <f>IF(AND(I332 = "C35",K332="Coating_Standard"),"Y","N")</f>
        <v/>
      </c>
      <c r="C332" t="inlineStr">
        <is>
          <t>ConTab_BOM_KP_Case_0406</t>
        </is>
      </c>
      <c r="D332">
        <f>IF(B332="Y",C332,"")</f>
        <v/>
      </c>
      <c r="E332" t="inlineStr">
        <is>
          <t>:4015-7_8-KP:4015-7_8-KPV:</t>
        </is>
      </c>
      <c r="F332" t="inlineStr">
        <is>
          <t>125# ANSI Flange</t>
        </is>
      </c>
      <c r="G332" t="inlineStr">
        <is>
          <t>CaseMatl_Ductile_Iron_ASTM-A536-65</t>
        </is>
      </c>
      <c r="H332" t="inlineStr">
        <is>
          <t>Ductile Iron, ASTM-A536-65</t>
        </is>
      </c>
      <c r="I332" t="inlineStr">
        <is>
          <t>J</t>
        </is>
      </c>
      <c r="J332" s="250" t="n">
        <v>175</v>
      </c>
      <c r="K332" t="inlineStr">
        <is>
          <t>Coating_Scotchkote134_interior_exterior</t>
        </is>
      </c>
      <c r="L332" s="273" t="inlineStr">
        <is>
          <t>RTF</t>
        </is>
      </c>
      <c r="M332" t="inlineStr">
        <is>
          <t>B100103</t>
        </is>
      </c>
      <c r="N332" s="273" t="inlineStr">
        <is>
          <t>LT034</t>
        </is>
      </c>
    </row>
    <row r="333" hidden="1" s="109">
      <c r="B333" s="250">
        <f>IF(AND(I333 = "C35",K333="Coating_Standard"),"Y","N")</f>
        <v/>
      </c>
      <c r="C333" t="inlineStr">
        <is>
          <t>ConTab_BOM_KP_Case_0407</t>
        </is>
      </c>
      <c r="D333">
        <f>IF(B333="Y",C333,"")</f>
        <v/>
      </c>
      <c r="E333" t="inlineStr">
        <is>
          <t>:4015-7_8-KP:4015-7_8-KPV:</t>
        </is>
      </c>
      <c r="F333" t="inlineStr">
        <is>
          <t>250# ANSI Flange</t>
        </is>
      </c>
      <c r="G333" t="inlineStr">
        <is>
          <t>CaseMatl_Cast_Iron_ASTM-A48_CL35</t>
        </is>
      </c>
      <c r="H333" t="inlineStr">
        <is>
          <t>Cast Iron, ASTM-A48, CL 35</t>
        </is>
      </c>
      <c r="I333" t="inlineStr">
        <is>
          <t>C35</t>
        </is>
      </c>
      <c r="J333" s="250" t="n">
        <v>250</v>
      </c>
      <c r="K333" t="inlineStr">
        <is>
          <t>Coating_Scotchkote134_interior_exterior</t>
        </is>
      </c>
      <c r="L333" s="273" t="inlineStr">
        <is>
          <t>RTF</t>
        </is>
      </c>
      <c r="M333" t="inlineStr">
        <is>
          <t>B100106</t>
        </is>
      </c>
      <c r="N333" s="273" t="inlineStr">
        <is>
          <t>LT034</t>
        </is>
      </c>
    </row>
    <row r="334" hidden="1" s="109">
      <c r="B334" s="250">
        <f>IF(AND(I334 = "C35",K334="Coating_Standard"),"Y","N")</f>
        <v/>
      </c>
      <c r="C334" t="inlineStr">
        <is>
          <t>ConTab_BOM_KP_Case_0408</t>
        </is>
      </c>
      <c r="D334">
        <f>IF(B334="Y",C334,"")</f>
        <v/>
      </c>
      <c r="E334" t="inlineStr">
        <is>
          <t>:4015-7_8-KP:4015-7_8-KPV:</t>
        </is>
      </c>
      <c r="F334" t="inlineStr">
        <is>
          <t>250# ANSI Flange</t>
        </is>
      </c>
      <c r="G334" t="inlineStr">
        <is>
          <t>CaseMatl_Ductile_Iron_ASTM-A536-65</t>
        </is>
      </c>
      <c r="H334" t="inlineStr">
        <is>
          <t>Ductile Iron, ASTM-A536-65</t>
        </is>
      </c>
      <c r="I334" t="inlineStr">
        <is>
          <t>J</t>
        </is>
      </c>
      <c r="J334" s="250" t="n">
        <v>300</v>
      </c>
      <c r="K334" t="inlineStr">
        <is>
          <t>Coating_Scotchkote134_interior_exterior</t>
        </is>
      </c>
      <c r="L334" s="273" t="inlineStr">
        <is>
          <t>RTF</t>
        </is>
      </c>
      <c r="M334" t="inlineStr">
        <is>
          <t>B100107</t>
        </is>
      </c>
      <c r="N334" s="273" t="inlineStr">
        <is>
          <t>LT034</t>
        </is>
      </c>
    </row>
    <row r="335" hidden="1" s="109">
      <c r="B335" s="250">
        <f>IF(AND(I335 = "C35",K335="Coating_Standard"),"Y","N")</f>
        <v/>
      </c>
      <c r="C335" t="inlineStr">
        <is>
          <t>ConTab_BOM_KP_Case_0409</t>
        </is>
      </c>
      <c r="D335">
        <f>IF(B335="Y",C335,"")</f>
        <v/>
      </c>
      <c r="E335" t="inlineStr">
        <is>
          <t>:4015-9_0-KP:4015-9_0-KPV:4015-9_0-KPVS:</t>
        </is>
      </c>
      <c r="F335" t="inlineStr">
        <is>
          <t>125# ANSI Flange</t>
        </is>
      </c>
      <c r="G335" t="inlineStr">
        <is>
          <t>CaseMatl_Cast_Iron_ASTM-A48_CL35</t>
        </is>
      </c>
      <c r="H335" t="inlineStr">
        <is>
          <t>Cast Iron, ASTM-A48, CL 35</t>
        </is>
      </c>
      <c r="I335" t="inlineStr">
        <is>
          <t>C35</t>
        </is>
      </c>
      <c r="J335" s="250" t="n">
        <v>175</v>
      </c>
      <c r="K335" t="inlineStr">
        <is>
          <t>Coating_Scotchkote134_interior_exterior</t>
        </is>
      </c>
      <c r="L335" s="273" t="inlineStr">
        <is>
          <t>RTF</t>
        </is>
      </c>
      <c r="M335" t="inlineStr">
        <is>
          <t>B100102</t>
        </is>
      </c>
      <c r="N335" s="273" t="inlineStr">
        <is>
          <t>LT250</t>
        </is>
      </c>
    </row>
    <row r="336" hidden="1" s="109">
      <c r="B336" s="250">
        <f>IF(AND(I336 = "C35",K336="Coating_Standard"),"Y","N")</f>
        <v/>
      </c>
      <c r="C336" t="inlineStr">
        <is>
          <t>ConTab_BOM_KP_Case_0410</t>
        </is>
      </c>
      <c r="D336">
        <f>IF(B336="Y",C336,"")</f>
        <v/>
      </c>
      <c r="E336" t="inlineStr">
        <is>
          <t>:4015-9_0-KP:4015-9_0-KPV:4015-9_0-KPVS:</t>
        </is>
      </c>
      <c r="F336" t="inlineStr">
        <is>
          <t>125# ANSI Flange</t>
        </is>
      </c>
      <c r="G336" t="inlineStr">
        <is>
          <t>CaseMatl_Ductile_Iron_ASTM-A536-65</t>
        </is>
      </c>
      <c r="H336" t="inlineStr">
        <is>
          <t>Ductile Iron, ASTM-A536-65</t>
        </is>
      </c>
      <c r="I336" t="inlineStr">
        <is>
          <t>J</t>
        </is>
      </c>
      <c r="J336" s="250" t="n">
        <v>175</v>
      </c>
      <c r="K336" t="inlineStr">
        <is>
          <t>Coating_Scotchkote134_interior_exterior</t>
        </is>
      </c>
      <c r="L336" s="273" t="inlineStr">
        <is>
          <t>RTF</t>
        </is>
      </c>
      <c r="M336" t="inlineStr">
        <is>
          <t>B100103</t>
        </is>
      </c>
      <c r="N336" s="273" t="inlineStr">
        <is>
          <t>LT034</t>
        </is>
      </c>
    </row>
    <row r="337" hidden="1" s="109">
      <c r="B337" s="250">
        <f>IF(AND(I337 = "C35",K337="Coating_Standard"),"Y","N")</f>
        <v/>
      </c>
      <c r="C337" t="inlineStr">
        <is>
          <t>ConTab_BOM_KP_Case_0411</t>
        </is>
      </c>
      <c r="D337">
        <f>IF(B337="Y",C337,"")</f>
        <v/>
      </c>
      <c r="E337" t="inlineStr">
        <is>
          <t>:4015-9_0-KP:4015-9_0-KPV:4015-9_0-KPVS:</t>
        </is>
      </c>
      <c r="F337" t="inlineStr">
        <is>
          <t>250# ANSI Flange</t>
        </is>
      </c>
      <c r="G337" t="inlineStr">
        <is>
          <t>CaseMatl_Cast_Iron_ASTM-A48_CL35</t>
        </is>
      </c>
      <c r="H337" t="inlineStr">
        <is>
          <t>Cast Iron, ASTM-A48, CL 35</t>
        </is>
      </c>
      <c r="I337" t="inlineStr">
        <is>
          <t>C35</t>
        </is>
      </c>
      <c r="J337" s="250" t="n">
        <v>250</v>
      </c>
      <c r="K337" t="inlineStr">
        <is>
          <t>Coating_Scotchkote134_interior_exterior</t>
        </is>
      </c>
      <c r="L337" s="273" t="inlineStr">
        <is>
          <t>RTF</t>
        </is>
      </c>
      <c r="M337" t="inlineStr">
        <is>
          <t>B100106</t>
        </is>
      </c>
      <c r="N337" s="273" t="inlineStr">
        <is>
          <t>LT034</t>
        </is>
      </c>
    </row>
    <row r="338" hidden="1" s="109">
      <c r="B338" s="250">
        <f>IF(AND(I338 = "C35",K338="Coating_Standard"),"Y","N")</f>
        <v/>
      </c>
      <c r="C338" t="inlineStr">
        <is>
          <t>ConTab_BOM_KP_Case_0412</t>
        </is>
      </c>
      <c r="D338">
        <f>IF(B338="Y",C338,"")</f>
        <v/>
      </c>
      <c r="E338" t="inlineStr">
        <is>
          <t>:4015-9_0-KP:4015-9_0-KPV:4015-9_0-KPVS:</t>
        </is>
      </c>
      <c r="F338" t="inlineStr">
        <is>
          <t>250# ANSI Flange</t>
        </is>
      </c>
      <c r="G338" t="inlineStr">
        <is>
          <t>CaseMatl_Ductile_Iron_ASTM-A536-65</t>
        </is>
      </c>
      <c r="H338" t="inlineStr">
        <is>
          <t>Ductile Iron, ASTM-A536-65</t>
        </is>
      </c>
      <c r="I338" t="inlineStr">
        <is>
          <t>J</t>
        </is>
      </c>
      <c r="J338" s="250" t="n">
        <v>300</v>
      </c>
      <c r="K338" t="inlineStr">
        <is>
          <t>Coating_Scotchkote134_interior_exterior</t>
        </is>
      </c>
      <c r="L338" s="273" t="inlineStr">
        <is>
          <t>RTF</t>
        </is>
      </c>
      <c r="M338" t="inlineStr">
        <is>
          <t>B100107</t>
        </is>
      </c>
      <c r="N338" s="273" t="inlineStr">
        <is>
          <t>LT034</t>
        </is>
      </c>
    </row>
    <row r="339" hidden="1" s="109">
      <c r="B339" s="250">
        <f>IF(AND(I339 = "C35",K339="Coating_Standard"),"Y","N")</f>
        <v/>
      </c>
      <c r="C339" t="inlineStr">
        <is>
          <t>ConTab_BOM_KP_Case_0413</t>
        </is>
      </c>
      <c r="D339">
        <f>IF(B339="Y",C339,"")</f>
        <v/>
      </c>
      <c r="E339" t="inlineStr">
        <is>
          <t>:5012-7_8-KP:5012-7_8-KPV:5012-7_8-KPVS:</t>
        </is>
      </c>
      <c r="F339" t="inlineStr">
        <is>
          <t>125# ANSI Flange</t>
        </is>
      </c>
      <c r="G339" t="inlineStr">
        <is>
          <t>CaseMatl_Cast_Iron_ASTM-A48_CL35</t>
        </is>
      </c>
      <c r="H339" t="inlineStr">
        <is>
          <t>Cast Iron, ASTM-A48, CL 35</t>
        </is>
      </c>
      <c r="I339" t="inlineStr">
        <is>
          <t>C35</t>
        </is>
      </c>
      <c r="J339" s="250" t="n">
        <v>175</v>
      </c>
      <c r="K339" t="inlineStr">
        <is>
          <t>Coating_Scotchkote134_interior_exterior</t>
        </is>
      </c>
      <c r="L339" s="273" t="inlineStr">
        <is>
          <t>RTF</t>
        </is>
      </c>
      <c r="M339" t="inlineStr">
        <is>
          <t>B100114</t>
        </is>
      </c>
      <c r="N339" s="273" t="inlineStr">
        <is>
          <t>LT250</t>
        </is>
      </c>
    </row>
    <row r="340" hidden="1" s="109">
      <c r="B340" s="250">
        <f>IF(AND(I340 = "C35",K340="Coating_Standard"),"Y","N")</f>
        <v/>
      </c>
      <c r="C340" t="inlineStr">
        <is>
          <t>ConTab_BOM_KP_Case_0414</t>
        </is>
      </c>
      <c r="D340">
        <f>IF(B340="Y",C340,"")</f>
        <v/>
      </c>
      <c r="E340" t="inlineStr">
        <is>
          <t>:5012-7_8-KP:5012-7_8-KPV:5012-7_8-KPVS:</t>
        </is>
      </c>
      <c r="F340" t="inlineStr">
        <is>
          <t>125# ANSI Flange</t>
        </is>
      </c>
      <c r="G340" t="inlineStr">
        <is>
          <t>CaseMatl_Ductile_Iron_ASTM-A536-65</t>
        </is>
      </c>
      <c r="H340" t="inlineStr">
        <is>
          <t>Ductile Iron, ASTM-A536-65</t>
        </is>
      </c>
      <c r="I340" t="inlineStr">
        <is>
          <t>J</t>
        </is>
      </c>
      <c r="J340" s="250" t="n">
        <v>175</v>
      </c>
      <c r="K340" t="inlineStr">
        <is>
          <t>Coating_Scotchkote134_interior_exterior</t>
        </is>
      </c>
      <c r="L340" s="273" t="inlineStr">
        <is>
          <t>RTF</t>
        </is>
      </c>
      <c r="M340" t="inlineStr">
        <is>
          <t>B100115</t>
        </is>
      </c>
      <c r="N340" s="273" t="inlineStr">
        <is>
          <t>LT034</t>
        </is>
      </c>
    </row>
    <row r="341" hidden="1" s="109">
      <c r="B341" s="250">
        <f>IF(AND(I341 = "C35",K341="Coating_Standard"),"Y","N")</f>
        <v/>
      </c>
      <c r="C341" t="inlineStr">
        <is>
          <t>ConTab_BOM_KP_Case_0415</t>
        </is>
      </c>
      <c r="D341">
        <f>IF(B341="Y",C341,"")</f>
        <v/>
      </c>
      <c r="E341" t="inlineStr">
        <is>
          <t>:5012-7_8-KP:5012-7_8-KPV:5012-7_8-KPVS:</t>
        </is>
      </c>
      <c r="F341" t="inlineStr">
        <is>
          <t>250# ANSI Flange</t>
        </is>
      </c>
      <c r="G341" t="inlineStr">
        <is>
          <t>CaseMatl_Cast_Iron_ASTM-A48_CL35</t>
        </is>
      </c>
      <c r="H341" t="inlineStr">
        <is>
          <t>Cast Iron, ASTM-A48, CL 35</t>
        </is>
      </c>
      <c r="I341" t="inlineStr">
        <is>
          <t>C35</t>
        </is>
      </c>
      <c r="J341" s="250" t="n">
        <v>250</v>
      </c>
      <c r="K341" t="inlineStr">
        <is>
          <t>Coating_Scotchkote134_interior_exterior</t>
        </is>
      </c>
      <c r="L341" s="273" t="inlineStr">
        <is>
          <t>RTF</t>
        </is>
      </c>
      <c r="M341" t="inlineStr">
        <is>
          <t>B100118</t>
        </is>
      </c>
      <c r="N341" s="273" t="inlineStr">
        <is>
          <t>LT034</t>
        </is>
      </c>
    </row>
    <row r="342" hidden="1" s="109">
      <c r="B342" s="250">
        <f>IF(AND(I342 = "C35",K342="Coating_Standard"),"Y","N")</f>
        <v/>
      </c>
      <c r="C342" t="inlineStr">
        <is>
          <t>ConTab_BOM_KP_Case_0416</t>
        </is>
      </c>
      <c r="D342">
        <f>IF(B342="Y",C342,"")</f>
        <v/>
      </c>
      <c r="E342" t="inlineStr">
        <is>
          <t>:5012-7_8-KP:5012-7_8-KPV:5012-7_8-KPVS:</t>
        </is>
      </c>
      <c r="F342" t="inlineStr">
        <is>
          <t>250# ANSI Flange</t>
        </is>
      </c>
      <c r="G342" t="inlineStr">
        <is>
          <t>CaseMatl_Ductile_Iron_ASTM-A536-65</t>
        </is>
      </c>
      <c r="H342" t="inlineStr">
        <is>
          <t>Ductile Iron, ASTM-A536-65</t>
        </is>
      </c>
      <c r="I342" t="inlineStr">
        <is>
          <t>J</t>
        </is>
      </c>
      <c r="J342" s="250" t="n">
        <v>300</v>
      </c>
      <c r="K342" t="inlineStr">
        <is>
          <t>Coating_Scotchkote134_interior_exterior</t>
        </is>
      </c>
      <c r="L342" s="273" t="inlineStr">
        <is>
          <t>RTF</t>
        </is>
      </c>
      <c r="M342" t="inlineStr">
        <is>
          <t>B100119</t>
        </is>
      </c>
      <c r="N342" s="273" t="inlineStr">
        <is>
          <t>LT034</t>
        </is>
      </c>
    </row>
    <row r="343" hidden="1" s="109">
      <c r="B343" s="250">
        <f>IF(AND(I343 = "C35",K343="Coating_Standard"),"Y","N")</f>
        <v/>
      </c>
      <c r="C343" t="inlineStr">
        <is>
          <t>ConTab_BOM_KP_Case_0417</t>
        </is>
      </c>
      <c r="D343">
        <f>IF(B343="Y",C343,"")</f>
        <v/>
      </c>
      <c r="E343" t="inlineStr">
        <is>
          <t>:5015-9_0-KP:5015-9_0-KPV:5015-9_0-KPVS:</t>
        </is>
      </c>
      <c r="F343" t="inlineStr">
        <is>
          <t>125# ANSI Flange</t>
        </is>
      </c>
      <c r="G343" t="inlineStr">
        <is>
          <t>CaseMatl_Cast_Iron_ASTM-A48_CL35</t>
        </is>
      </c>
      <c r="H343" t="inlineStr">
        <is>
          <t>Cast Iron, ASTM-A48, CL 35</t>
        </is>
      </c>
      <c r="I343" t="inlineStr">
        <is>
          <t>C35</t>
        </is>
      </c>
      <c r="J343" s="250" t="n">
        <v>175</v>
      </c>
      <c r="K343" t="inlineStr">
        <is>
          <t>Coating_Scotchkote134_interior_exterior</t>
        </is>
      </c>
      <c r="L343" s="273" t="n">
        <v>98431243</v>
      </c>
      <c r="M343" t="inlineStr">
        <is>
          <t>B100126</t>
        </is>
      </c>
      <c r="N343" s="273" t="inlineStr">
        <is>
          <t>LT250</t>
        </is>
      </c>
    </row>
    <row r="344" hidden="1" s="109">
      <c r="B344" s="250">
        <f>IF(AND(I344 = "C35",K344="Coating_Standard"),"Y","N")</f>
        <v/>
      </c>
      <c r="C344" t="inlineStr">
        <is>
          <t>ConTab_BOM_KP_Case_0418</t>
        </is>
      </c>
      <c r="D344">
        <f>IF(B344="Y",C344,"")</f>
        <v/>
      </c>
      <c r="E344" t="inlineStr">
        <is>
          <t>:5015-9_0-KP:5015-9_0-KPV:5015-9_0-KPVS:</t>
        </is>
      </c>
      <c r="F344" t="inlineStr">
        <is>
          <t>125# ANSI Flange</t>
        </is>
      </c>
      <c r="G344" t="inlineStr">
        <is>
          <t>CaseMatl_Ductile_Iron_ASTM-A536-65</t>
        </is>
      </c>
      <c r="H344" t="inlineStr">
        <is>
          <t>Ductile Iron, ASTM-A536-65</t>
        </is>
      </c>
      <c r="I344" t="inlineStr">
        <is>
          <t>J</t>
        </is>
      </c>
      <c r="J344" s="250" t="n">
        <v>175</v>
      </c>
      <c r="K344" t="inlineStr">
        <is>
          <t>Coating_Scotchkote134_interior_exterior</t>
        </is>
      </c>
      <c r="L344" s="273" t="inlineStr">
        <is>
          <t>RTF</t>
        </is>
      </c>
      <c r="M344" t="inlineStr">
        <is>
          <t>B100127</t>
        </is>
      </c>
      <c r="N344" s="273" t="inlineStr">
        <is>
          <t>LT034</t>
        </is>
      </c>
    </row>
    <row r="345" hidden="1" s="109">
      <c r="B345" s="250">
        <f>IF(AND(I345 = "C35",K345="Coating_Standard"),"Y","N")</f>
        <v/>
      </c>
      <c r="C345" t="inlineStr">
        <is>
          <t>ConTab_BOM_KP_Case_0419</t>
        </is>
      </c>
      <c r="D345">
        <f>IF(B345="Y",C345,"")</f>
        <v/>
      </c>
      <c r="E345" t="inlineStr">
        <is>
          <t>:5015-9_0-KP:5015-9_0-KPV:5015-9_0-KPVS:</t>
        </is>
      </c>
      <c r="F345" t="inlineStr">
        <is>
          <t>250# ANSI Flange</t>
        </is>
      </c>
      <c r="G345" t="inlineStr">
        <is>
          <t>CaseMatl_Cast_Iron_ASTM-A48_CL35</t>
        </is>
      </c>
      <c r="H345" t="inlineStr">
        <is>
          <t>Cast Iron, ASTM-A48, CL 35</t>
        </is>
      </c>
      <c r="I345" t="inlineStr">
        <is>
          <t>C35</t>
        </is>
      </c>
      <c r="J345" s="250" t="n">
        <v>250</v>
      </c>
      <c r="K345" t="inlineStr">
        <is>
          <t>Coating_Scotchkote134_interior_exterior</t>
        </is>
      </c>
      <c r="L345" s="273" t="inlineStr">
        <is>
          <t>RTF</t>
        </is>
      </c>
      <c r="M345" t="inlineStr">
        <is>
          <t>B100130</t>
        </is>
      </c>
      <c r="N345" s="273" t="inlineStr">
        <is>
          <t>LT034</t>
        </is>
      </c>
    </row>
    <row r="346" hidden="1" s="109">
      <c r="B346" s="250">
        <f>IF(AND(I346 = "C35",K346="Coating_Standard"),"Y","N")</f>
        <v/>
      </c>
      <c r="C346" t="inlineStr">
        <is>
          <t>ConTab_BOM_KP_Case_0420</t>
        </is>
      </c>
      <c r="D346">
        <f>IF(B346="Y",C346,"")</f>
        <v/>
      </c>
      <c r="E346" t="inlineStr">
        <is>
          <t>:5015-9_0-KP:5015-9_0-KPV:5015-9_0-KPVS:</t>
        </is>
      </c>
      <c r="F346" t="inlineStr">
        <is>
          <t>250# ANSI Flange</t>
        </is>
      </c>
      <c r="G346" t="inlineStr">
        <is>
          <t>CaseMatl_Ductile_Iron_ASTM-A536-65</t>
        </is>
      </c>
      <c r="H346" t="inlineStr">
        <is>
          <t>Ductile Iron, ASTM-A536-65</t>
        </is>
      </c>
      <c r="I346" t="inlineStr">
        <is>
          <t>J</t>
        </is>
      </c>
      <c r="J346" s="250" t="n">
        <v>300</v>
      </c>
      <c r="K346" t="inlineStr">
        <is>
          <t>Coating_Scotchkote134_interior_exterior</t>
        </is>
      </c>
      <c r="L346" s="273" t="inlineStr">
        <is>
          <t>RTF</t>
        </is>
      </c>
      <c r="M346" t="inlineStr">
        <is>
          <t>B100131</t>
        </is>
      </c>
      <c r="N346" s="273" t="inlineStr">
        <is>
          <t>LT034</t>
        </is>
      </c>
    </row>
    <row r="347" hidden="1" s="109">
      <c r="B347" s="250">
        <f>IF(AND(I347 = "C35",K347="Coating_Standard"),"Y","N")</f>
        <v/>
      </c>
      <c r="C347" t="inlineStr">
        <is>
          <t>ConTab_BOM_KP_Case_0421</t>
        </is>
      </c>
      <c r="D347">
        <f>IF(B347="Y",C347,"")</f>
        <v/>
      </c>
      <c r="E347" t="inlineStr">
        <is>
          <t>:6012-1_2-KP:6012-1_2-KPV:</t>
        </is>
      </c>
      <c r="F347" t="inlineStr">
        <is>
          <t>125# ANSI Flange</t>
        </is>
      </c>
      <c r="G347" t="inlineStr">
        <is>
          <t>CaseMatl_Cast_Iron_ASTM-A48_CL35</t>
        </is>
      </c>
      <c r="H347" t="inlineStr">
        <is>
          <t>Cast Iron, ASTM-A48, CL 35</t>
        </is>
      </c>
      <c r="I347" t="inlineStr">
        <is>
          <t>C35</t>
        </is>
      </c>
      <c r="J347" s="250" t="n">
        <v>175</v>
      </c>
      <c r="K347" t="inlineStr">
        <is>
          <t>Coating_Scotchkote134_interior_exterior</t>
        </is>
      </c>
      <c r="L347" s="273" t="inlineStr">
        <is>
          <t>RTF</t>
        </is>
      </c>
      <c r="M347" t="inlineStr">
        <is>
          <t>B100138</t>
        </is>
      </c>
      <c r="N347" s="273" t="inlineStr">
        <is>
          <t>LT250</t>
        </is>
      </c>
    </row>
    <row r="348" hidden="1" s="109">
      <c r="B348" s="250">
        <f>IF(AND(I348 = "C35",K348="Coating_Standard"),"Y","N")</f>
        <v/>
      </c>
      <c r="C348" t="inlineStr">
        <is>
          <t>ConTab_BOM_KP_Case_0422</t>
        </is>
      </c>
      <c r="D348">
        <f>IF(B348="Y",C348,"")</f>
        <v/>
      </c>
      <c r="E348" t="inlineStr">
        <is>
          <t>:6012-1_2-KP:6012-1_2-KPV:</t>
        </is>
      </c>
      <c r="F348" t="inlineStr">
        <is>
          <t>125# ANSI Flange</t>
        </is>
      </c>
      <c r="G348" t="inlineStr">
        <is>
          <t>CaseMatl_Ductile_Iron_ASTM-A536-65</t>
        </is>
      </c>
      <c r="H348" t="inlineStr">
        <is>
          <t>Ductile Iron, ASTM-A536-65</t>
        </is>
      </c>
      <c r="I348" t="inlineStr">
        <is>
          <t>J</t>
        </is>
      </c>
      <c r="J348" s="250" t="n">
        <v>175</v>
      </c>
      <c r="K348" t="inlineStr">
        <is>
          <t>Coating_Scotchkote134_interior_exterior</t>
        </is>
      </c>
      <c r="L348" s="273" t="inlineStr">
        <is>
          <t>RTF</t>
        </is>
      </c>
      <c r="M348" t="inlineStr">
        <is>
          <t>B100139</t>
        </is>
      </c>
      <c r="N348" s="273" t="inlineStr">
        <is>
          <t>LT034</t>
        </is>
      </c>
    </row>
    <row r="349" hidden="1" s="109">
      <c r="B349" s="250">
        <f>IF(AND(I349 = "C35",K349="Coating_Standard"),"Y","N")</f>
        <v/>
      </c>
      <c r="C349" t="inlineStr">
        <is>
          <t>ConTab_BOM_KP_Case_0423</t>
        </is>
      </c>
      <c r="D349">
        <f>IF(B349="Y",C349,"")</f>
        <v/>
      </c>
      <c r="E349" t="inlineStr">
        <is>
          <t>:6012-1_2-KP:6012-1_2-KPV:</t>
        </is>
      </c>
      <c r="F349" t="inlineStr">
        <is>
          <t>250# ANSI Flange</t>
        </is>
      </c>
      <c r="G349" t="inlineStr">
        <is>
          <t>CaseMatl_Cast_Iron_ASTM-A48_CL35</t>
        </is>
      </c>
      <c r="H349" t="inlineStr">
        <is>
          <t>Cast Iron, ASTM-A48, CL 35</t>
        </is>
      </c>
      <c r="I349" t="inlineStr">
        <is>
          <t>C35</t>
        </is>
      </c>
      <c r="J349" s="250" t="n">
        <v>250</v>
      </c>
      <c r="K349" t="inlineStr">
        <is>
          <t>Coating_Scotchkote134_interior_exterior</t>
        </is>
      </c>
      <c r="L349" s="273" t="inlineStr">
        <is>
          <t>RTF</t>
        </is>
      </c>
      <c r="M349" t="inlineStr">
        <is>
          <t>B100142</t>
        </is>
      </c>
      <c r="N349" s="273" t="inlineStr">
        <is>
          <t>LT034</t>
        </is>
      </c>
    </row>
    <row r="350" hidden="1" s="109">
      <c r="B350" s="250">
        <f>IF(AND(I350 = "C35",K350="Coating_Standard"),"Y","N")</f>
        <v/>
      </c>
      <c r="C350" t="inlineStr">
        <is>
          <t>ConTab_BOM_KP_Case_0424</t>
        </is>
      </c>
      <c r="D350">
        <f>IF(B350="Y",C350,"")</f>
        <v/>
      </c>
      <c r="E350" t="inlineStr">
        <is>
          <t>:6012-1_2-KP:6012-1_2-KPV:</t>
        </is>
      </c>
      <c r="F350" t="inlineStr">
        <is>
          <t>250# ANSI Flange</t>
        </is>
      </c>
      <c r="G350" t="inlineStr">
        <is>
          <t>CaseMatl_Ductile_Iron_ASTM-A536-65</t>
        </is>
      </c>
      <c r="H350" t="inlineStr">
        <is>
          <t>Ductile Iron, ASTM-A536-65</t>
        </is>
      </c>
      <c r="I350" t="inlineStr">
        <is>
          <t>J</t>
        </is>
      </c>
      <c r="J350" s="250" t="n">
        <v>300</v>
      </c>
      <c r="K350" t="inlineStr">
        <is>
          <t>Coating_Scotchkote134_interior_exterior</t>
        </is>
      </c>
      <c r="L350" s="273" t="inlineStr">
        <is>
          <t>RTF</t>
        </is>
      </c>
      <c r="M350" t="inlineStr">
        <is>
          <t>B100143</t>
        </is>
      </c>
      <c r="N350" s="273" t="inlineStr">
        <is>
          <t>LT034</t>
        </is>
      </c>
    </row>
    <row r="351" hidden="1" s="109">
      <c r="B351" s="250">
        <f>IF(AND(I351 = "C35",K351="Coating_Standard"),"Y","N")</f>
        <v/>
      </c>
      <c r="C351" t="inlineStr">
        <is>
          <t>ConTab_BOM_KP_Case_0425</t>
        </is>
      </c>
      <c r="D351">
        <f>IF(B351="Y",C351,"")</f>
        <v/>
      </c>
      <c r="E351" t="inlineStr">
        <is>
          <t>:6012-3_4-KP:6012-3_4-KPV:6012-3_4-KPVS:</t>
        </is>
      </c>
      <c r="F351" t="inlineStr">
        <is>
          <t>125# ANSI Flange</t>
        </is>
      </c>
      <c r="G351" t="inlineStr">
        <is>
          <t>CaseMatl_Cast_Iron_ASTM-A48_CL35</t>
        </is>
      </c>
      <c r="H351" t="inlineStr">
        <is>
          <t>Cast Iron, ASTM-A48, CL 35</t>
        </is>
      </c>
      <c r="I351" t="inlineStr">
        <is>
          <t>C35</t>
        </is>
      </c>
      <c r="J351" s="250" t="n">
        <v>175</v>
      </c>
      <c r="K351" t="inlineStr">
        <is>
          <t>Coating_Scotchkote134_interior_exterior</t>
        </is>
      </c>
      <c r="L351" s="273" t="n">
        <v>98435161</v>
      </c>
      <c r="M351" t="inlineStr">
        <is>
          <t>B100150</t>
        </is>
      </c>
      <c r="N351" s="273" t="inlineStr">
        <is>
          <t>LT250</t>
        </is>
      </c>
    </row>
    <row r="352" hidden="1" s="109">
      <c r="B352" s="250">
        <f>IF(AND(I352 = "C35",K352="Coating_Standard"),"Y","N")</f>
        <v/>
      </c>
      <c r="C352" t="inlineStr">
        <is>
          <t>ConTab_BOM_KP_Case_0426</t>
        </is>
      </c>
      <c r="D352">
        <f>IF(B352="Y",C352,"")</f>
        <v/>
      </c>
      <c r="E352" t="inlineStr">
        <is>
          <t>:6012-3_4-KP:6012-3_4-KPV:6012-3_4-KPVS:</t>
        </is>
      </c>
      <c r="F352" t="inlineStr">
        <is>
          <t>125# ANSI Flange</t>
        </is>
      </c>
      <c r="G352" t="inlineStr">
        <is>
          <t>CaseMatl_Ductile_Iron_ASTM-A536-65</t>
        </is>
      </c>
      <c r="H352" t="inlineStr">
        <is>
          <t>Ductile Iron, ASTM-A536-65</t>
        </is>
      </c>
      <c r="I352" t="inlineStr">
        <is>
          <t>J</t>
        </is>
      </c>
      <c r="J352" s="250" t="n">
        <v>175</v>
      </c>
      <c r="K352" t="inlineStr">
        <is>
          <t>Coating_Scotchkote134_interior_exterior</t>
        </is>
      </c>
      <c r="L352" s="273" t="inlineStr">
        <is>
          <t>RTF</t>
        </is>
      </c>
      <c r="M352" t="inlineStr">
        <is>
          <t>B100151</t>
        </is>
      </c>
      <c r="N352" s="273" t="inlineStr">
        <is>
          <t>LT034</t>
        </is>
      </c>
    </row>
    <row r="353" hidden="1" s="109">
      <c r="B353" s="250">
        <f>IF(AND(I353 = "C35",K353="Coating_Standard"),"Y","N")</f>
        <v/>
      </c>
      <c r="C353" t="inlineStr">
        <is>
          <t>ConTab_BOM_KP_Case_0427</t>
        </is>
      </c>
      <c r="D353">
        <f>IF(B353="Y",C353,"")</f>
        <v/>
      </c>
      <c r="E353" t="inlineStr">
        <is>
          <t>:6012-3_4-KP:6012-3_4-KPV:6012-3_4-KPVS:</t>
        </is>
      </c>
      <c r="F353" t="inlineStr">
        <is>
          <t>250# ANSI Flange</t>
        </is>
      </c>
      <c r="G353" t="inlineStr">
        <is>
          <t>CaseMatl_Cast_Iron_ASTM-A48_CL35</t>
        </is>
      </c>
      <c r="H353" t="inlineStr">
        <is>
          <t>Cast Iron, ASTM-A48, CL 35</t>
        </is>
      </c>
      <c r="I353" t="inlineStr">
        <is>
          <t>C35</t>
        </is>
      </c>
      <c r="J353" s="250" t="n">
        <v>250</v>
      </c>
      <c r="K353" t="inlineStr">
        <is>
          <t>Coating_Scotchkote134_interior_exterior</t>
        </is>
      </c>
      <c r="L353" s="273" t="inlineStr">
        <is>
          <t>RTF</t>
        </is>
      </c>
      <c r="M353" t="inlineStr">
        <is>
          <t>B100154</t>
        </is>
      </c>
      <c r="N353" s="273" t="inlineStr">
        <is>
          <t>LT034</t>
        </is>
      </c>
    </row>
    <row r="354" hidden="1" s="109">
      <c r="B354" s="250">
        <f>IF(AND(I354 = "C35",K354="Coating_Standard"),"Y","N")</f>
        <v/>
      </c>
      <c r="C354" t="inlineStr">
        <is>
          <t>ConTab_BOM_KP_Case_0428</t>
        </is>
      </c>
      <c r="D354">
        <f>IF(B354="Y",C354,"")</f>
        <v/>
      </c>
      <c r="E354" t="inlineStr">
        <is>
          <t>:6012-3_4-KP:6012-3_4-KPV:6012-3_4-KPVS:</t>
        </is>
      </c>
      <c r="F354" t="inlineStr">
        <is>
          <t>250# ANSI Flange</t>
        </is>
      </c>
      <c r="G354" t="inlineStr">
        <is>
          <t>CaseMatl_Ductile_Iron_ASTM-A536-65</t>
        </is>
      </c>
      <c r="H354" t="inlineStr">
        <is>
          <t>Ductile Iron, ASTM-A536-65</t>
        </is>
      </c>
      <c r="I354" t="inlineStr">
        <is>
          <t>J</t>
        </is>
      </c>
      <c r="J354" s="250" t="n">
        <v>300</v>
      </c>
      <c r="K354" t="inlineStr">
        <is>
          <t>Coating_Scotchkote134_interior_exterior</t>
        </is>
      </c>
      <c r="L354" s="273" t="inlineStr">
        <is>
          <t>RTF</t>
        </is>
      </c>
      <c r="M354" t="inlineStr">
        <is>
          <t>B100155</t>
        </is>
      </c>
      <c r="N354" s="273" t="inlineStr">
        <is>
          <t>LT034</t>
        </is>
      </c>
    </row>
    <row r="355" hidden="1" s="109">
      <c r="B355" s="250">
        <f>IF(AND(I355 = "C35",K355="Coating_Standard"),"Y","N")</f>
        <v/>
      </c>
      <c r="C355" t="inlineStr">
        <is>
          <t>ConTab_BOM_KP_Case_0429</t>
        </is>
      </c>
      <c r="D355">
        <f>IF(B355="Y",C355,"")</f>
        <v/>
      </c>
      <c r="E355" t="inlineStr">
        <is>
          <t>:6015-1_2-KP:6015-1_2-KPV:</t>
        </is>
      </c>
      <c r="F355" t="inlineStr">
        <is>
          <t>125# ANSI Flange</t>
        </is>
      </c>
      <c r="G355" t="inlineStr">
        <is>
          <t>CaseMatl_Cast_Iron_ASTM-A48_CL35</t>
        </is>
      </c>
      <c r="H355" t="inlineStr">
        <is>
          <t>Cast Iron, ASTM-A48, CL 35</t>
        </is>
      </c>
      <c r="I355" t="inlineStr">
        <is>
          <t>C35</t>
        </is>
      </c>
      <c r="J355" s="250" t="n">
        <v>175</v>
      </c>
      <c r="K355" t="inlineStr">
        <is>
          <t>Coating_Scotchkote134_interior_exterior</t>
        </is>
      </c>
      <c r="L355" s="273" t="inlineStr">
        <is>
          <t>RTF</t>
        </is>
      </c>
      <c r="M355" t="inlineStr">
        <is>
          <t>B100162</t>
        </is>
      </c>
      <c r="N355" s="273" t="inlineStr">
        <is>
          <t>LT250</t>
        </is>
      </c>
    </row>
    <row r="356" hidden="1" s="109">
      <c r="B356" s="250">
        <f>IF(AND(I356 = "C35",K356="Coating_Standard"),"Y","N")</f>
        <v/>
      </c>
      <c r="C356" t="inlineStr">
        <is>
          <t>ConTab_BOM_KP_Case_0430</t>
        </is>
      </c>
      <c r="D356">
        <f>IF(B356="Y",C356,"")</f>
        <v/>
      </c>
      <c r="E356" t="inlineStr">
        <is>
          <t>:6015-1_2-KP:6015-1_2-KPV:</t>
        </is>
      </c>
      <c r="F356" t="inlineStr">
        <is>
          <t>125# ANSI Flange</t>
        </is>
      </c>
      <c r="G356" t="inlineStr">
        <is>
          <t>CaseMatl_Ductile_Iron_ASTM-A536-65</t>
        </is>
      </c>
      <c r="H356" t="inlineStr">
        <is>
          <t>Ductile Iron, ASTM-A536-65</t>
        </is>
      </c>
      <c r="I356" t="inlineStr">
        <is>
          <t>J</t>
        </is>
      </c>
      <c r="J356" s="250" t="n">
        <v>175</v>
      </c>
      <c r="K356" t="inlineStr">
        <is>
          <t>Coating_Scotchkote134_interior_exterior</t>
        </is>
      </c>
      <c r="L356" s="273" t="inlineStr">
        <is>
          <t>RTF</t>
        </is>
      </c>
      <c r="M356" t="inlineStr">
        <is>
          <t>B100163</t>
        </is>
      </c>
      <c r="N356" s="273" t="inlineStr">
        <is>
          <t>LT034</t>
        </is>
      </c>
    </row>
    <row r="357" hidden="1" s="109">
      <c r="B357" s="250">
        <f>IF(AND(I357 = "C35",K357="Coating_Standard"),"Y","N")</f>
        <v/>
      </c>
      <c r="C357" t="inlineStr">
        <is>
          <t>ConTab_BOM_KP_Case_0431</t>
        </is>
      </c>
      <c r="D357">
        <f>IF(B357="Y",C357,"")</f>
        <v/>
      </c>
      <c r="E357" t="inlineStr">
        <is>
          <t>:6015-1_2-KP:6015-1_2-KPV:</t>
        </is>
      </c>
      <c r="F357" t="inlineStr">
        <is>
          <t>250# ANSI Flange</t>
        </is>
      </c>
      <c r="G357" t="inlineStr">
        <is>
          <t>CaseMatl_Cast_Iron_ASTM-A48_CL35</t>
        </is>
      </c>
      <c r="H357" t="inlineStr">
        <is>
          <t>Cast Iron, ASTM-A48, CL 35</t>
        </is>
      </c>
      <c r="I357" t="inlineStr">
        <is>
          <t>C35</t>
        </is>
      </c>
      <c r="J357" s="250" t="n">
        <v>250</v>
      </c>
      <c r="K357" t="inlineStr">
        <is>
          <t>Coating_Scotchkote134_interior_exterior</t>
        </is>
      </c>
      <c r="L357" s="273" t="inlineStr">
        <is>
          <t>RTF</t>
        </is>
      </c>
      <c r="M357" t="inlineStr">
        <is>
          <t>B100166</t>
        </is>
      </c>
      <c r="N357" s="273" t="inlineStr">
        <is>
          <t>LT034</t>
        </is>
      </c>
    </row>
    <row r="358" hidden="1" s="109">
      <c r="B358" s="250">
        <f>IF(AND(I358 = "C35",K358="Coating_Standard"),"Y","N")</f>
        <v/>
      </c>
      <c r="C358" t="inlineStr">
        <is>
          <t>ConTab_BOM_KP_Case_0432</t>
        </is>
      </c>
      <c r="D358">
        <f>IF(B358="Y",C358,"")</f>
        <v/>
      </c>
      <c r="E358" t="inlineStr">
        <is>
          <t>:6015-1_2-KP:6015-1_2-KPV:</t>
        </is>
      </c>
      <c r="F358" t="inlineStr">
        <is>
          <t>250# ANSI Flange</t>
        </is>
      </c>
      <c r="G358" t="inlineStr">
        <is>
          <t>CaseMatl_Ductile_Iron_ASTM-A536-65</t>
        </is>
      </c>
      <c r="H358" t="inlineStr">
        <is>
          <t>Ductile Iron, ASTM-A536-65</t>
        </is>
      </c>
      <c r="I358" t="inlineStr">
        <is>
          <t>J</t>
        </is>
      </c>
      <c r="J358" s="250" t="n">
        <v>300</v>
      </c>
      <c r="K358" t="inlineStr">
        <is>
          <t>Coating_Scotchkote134_interior_exterior</t>
        </is>
      </c>
      <c r="L358" s="273" t="inlineStr">
        <is>
          <t>RTF</t>
        </is>
      </c>
      <c r="M358" t="inlineStr">
        <is>
          <t>B100167</t>
        </is>
      </c>
      <c r="N358" s="273" t="inlineStr">
        <is>
          <t>LT034</t>
        </is>
      </c>
    </row>
    <row r="359" hidden="1" s="109">
      <c r="B359" s="250">
        <f>IF(AND(I359 = "C35",K359="Coating_Standard"),"Y","N")</f>
        <v/>
      </c>
      <c r="C359" t="inlineStr">
        <is>
          <t>ConTab_BOM_KP_Case_0433</t>
        </is>
      </c>
      <c r="D359">
        <f>IF(B359="Y",C359,"")</f>
        <v/>
      </c>
      <c r="E359" t="inlineStr">
        <is>
          <t>:6015-3_4-KP:6015-3_4-KPV:6015-3_4-KPVS:</t>
        </is>
      </c>
      <c r="F359" t="inlineStr">
        <is>
          <t>125# ANSI Flange</t>
        </is>
      </c>
      <c r="G359" t="inlineStr">
        <is>
          <t>CaseMatl_Cast_Iron_ASTM-A48_CL35</t>
        </is>
      </c>
      <c r="H359" t="inlineStr">
        <is>
          <t>Cast Iron, ASTM-A48, CL 35</t>
        </is>
      </c>
      <c r="I359" t="inlineStr">
        <is>
          <t>C35</t>
        </is>
      </c>
      <c r="J359" s="250" t="n">
        <v>175</v>
      </c>
      <c r="K359" t="inlineStr">
        <is>
          <t>Coating_Scotchkote134_interior_exterior</t>
        </is>
      </c>
      <c r="L359" s="273" t="inlineStr">
        <is>
          <t>RTF</t>
        </is>
      </c>
      <c r="M359" t="inlineStr">
        <is>
          <t>B100162</t>
        </is>
      </c>
      <c r="N359" s="273" t="inlineStr">
        <is>
          <t>LT250</t>
        </is>
      </c>
    </row>
    <row r="360" hidden="1" s="109">
      <c r="B360" s="250">
        <f>IF(AND(I360 = "C35",K360="Coating_Standard"),"Y","N")</f>
        <v/>
      </c>
      <c r="C360" t="inlineStr">
        <is>
          <t>ConTab_BOM_KP_Case_0434</t>
        </is>
      </c>
      <c r="D360">
        <f>IF(B360="Y",C360,"")</f>
        <v/>
      </c>
      <c r="E360" t="inlineStr">
        <is>
          <t>:6015-3_4-KP:6015-3_4-KPV:6015-3_4-KPVS:</t>
        </is>
      </c>
      <c r="F360" t="inlineStr">
        <is>
          <t>125# ANSI Flange</t>
        </is>
      </c>
      <c r="G360" t="inlineStr">
        <is>
          <t>CaseMatl_Ductile_Iron_ASTM-A536-65</t>
        </is>
      </c>
      <c r="H360" t="inlineStr">
        <is>
          <t>Ductile Iron, ASTM-A536-65</t>
        </is>
      </c>
      <c r="I360" t="inlineStr">
        <is>
          <t>J</t>
        </is>
      </c>
      <c r="J360" s="250" t="n">
        <v>175</v>
      </c>
      <c r="K360" t="inlineStr">
        <is>
          <t>Coating_Scotchkote134_interior_exterior</t>
        </is>
      </c>
      <c r="L360" s="273" t="inlineStr">
        <is>
          <t>RTF</t>
        </is>
      </c>
      <c r="M360" t="inlineStr">
        <is>
          <t>B100163</t>
        </is>
      </c>
      <c r="N360" s="273" t="inlineStr">
        <is>
          <t>LT034</t>
        </is>
      </c>
    </row>
    <row r="361" hidden="1" s="109">
      <c r="B361" s="250">
        <f>IF(AND(I361 = "C35",K361="Coating_Standard"),"Y","N")</f>
        <v/>
      </c>
      <c r="C361" t="inlineStr">
        <is>
          <t>ConTab_BOM_KP_Case_0435</t>
        </is>
      </c>
      <c r="D361">
        <f>IF(B361="Y",C361,"")</f>
        <v/>
      </c>
      <c r="E361" t="inlineStr">
        <is>
          <t>:6015-3_4-KP:6015-3_4-KPV:6015-3_4-KPVS:</t>
        </is>
      </c>
      <c r="F361" t="inlineStr">
        <is>
          <t>250# ANSI Flange</t>
        </is>
      </c>
      <c r="G361" t="inlineStr">
        <is>
          <t>CaseMatl_Cast_Iron_ASTM-A48_CL35</t>
        </is>
      </c>
      <c r="H361" t="inlineStr">
        <is>
          <t>Cast Iron, ASTM-A48, CL 35</t>
        </is>
      </c>
      <c r="I361" t="inlineStr">
        <is>
          <t>C35</t>
        </is>
      </c>
      <c r="J361" s="250" t="n">
        <v>250</v>
      </c>
      <c r="K361" t="inlineStr">
        <is>
          <t>Coating_Scotchkote134_interior_exterior</t>
        </is>
      </c>
      <c r="L361" s="273" t="inlineStr">
        <is>
          <t>RTF</t>
        </is>
      </c>
      <c r="M361" t="inlineStr">
        <is>
          <t>B100166</t>
        </is>
      </c>
      <c r="N361" s="273" t="inlineStr">
        <is>
          <t>LT034</t>
        </is>
      </c>
    </row>
    <row r="362" hidden="1" s="109">
      <c r="B362" s="250">
        <f>IF(AND(I362 = "C35",K362="Coating_Standard"),"Y","N")</f>
        <v/>
      </c>
      <c r="C362" t="inlineStr">
        <is>
          <t>ConTab_BOM_KP_Case_0436</t>
        </is>
      </c>
      <c r="D362">
        <f>IF(B362="Y",C362,"")</f>
        <v/>
      </c>
      <c r="E362" t="inlineStr">
        <is>
          <t>:6015-3_4-KP:6015-3_4-KPV:6015-3_4-KPVS:</t>
        </is>
      </c>
      <c r="F362" t="inlineStr">
        <is>
          <t>250# ANSI Flange</t>
        </is>
      </c>
      <c r="G362" t="inlineStr">
        <is>
          <t>CaseMatl_Ductile_Iron_ASTM-A536-65</t>
        </is>
      </c>
      <c r="H362" t="inlineStr">
        <is>
          <t>Ductile Iron, ASTM-A536-65</t>
        </is>
      </c>
      <c r="I362" t="inlineStr">
        <is>
          <t>J</t>
        </is>
      </c>
      <c r="J362" s="250" t="n">
        <v>300</v>
      </c>
      <c r="K362" t="inlineStr">
        <is>
          <t>Coating_Scotchkote134_interior_exterior</t>
        </is>
      </c>
      <c r="L362" s="273" t="inlineStr">
        <is>
          <t>RTF</t>
        </is>
      </c>
      <c r="M362" t="inlineStr">
        <is>
          <t>B100167</t>
        </is>
      </c>
      <c r="N362" s="273" t="inlineStr">
        <is>
          <t>LT034</t>
        </is>
      </c>
    </row>
    <row r="363" hidden="1" s="109">
      <c r="B363" s="250">
        <f>IF(AND(I363 = "C35",K363="Coating_Standard"),"Y","N")</f>
        <v/>
      </c>
      <c r="C363" t="inlineStr">
        <is>
          <t>ConTab_BOM_KP_Case_0437</t>
        </is>
      </c>
      <c r="D363">
        <f>IF(B363="Y",C363,"")</f>
        <v/>
      </c>
      <c r="E363" t="inlineStr">
        <is>
          <t>:6019-7_8-KP:6019-7_8-KPV:6019-7_8-KPVS:</t>
        </is>
      </c>
      <c r="F363" t="inlineStr">
        <is>
          <t>125# ANSI Flange</t>
        </is>
      </c>
      <c r="G363" t="inlineStr">
        <is>
          <t>CaseMatl_Cast_Iron_ASTM-A48_CL35</t>
        </is>
      </c>
      <c r="H363" t="inlineStr">
        <is>
          <t>Cast Iron, ASTM-A48, CL 35</t>
        </is>
      </c>
      <c r="I363" t="inlineStr">
        <is>
          <t>C35</t>
        </is>
      </c>
      <c r="J363" s="250" t="n">
        <v>175</v>
      </c>
      <c r="K363" t="inlineStr">
        <is>
          <t>Coating_Scotchkote134_interior_exterior</t>
        </is>
      </c>
      <c r="L363" s="273" t="inlineStr">
        <is>
          <t>RTF</t>
        </is>
      </c>
      <c r="M363" t="inlineStr">
        <is>
          <t>B100174</t>
        </is>
      </c>
      <c r="N363" s="273" t="inlineStr">
        <is>
          <t>LT250</t>
        </is>
      </c>
    </row>
    <row r="364" hidden="1" s="109">
      <c r="B364" s="250">
        <f>IF(AND(I364 = "C35",K364="Coating_Standard"),"Y","N")</f>
        <v/>
      </c>
      <c r="C364" t="inlineStr">
        <is>
          <t>ConTab_BOM_KP_Case_0438</t>
        </is>
      </c>
      <c r="D364">
        <f>IF(B364="Y",C364,"")</f>
        <v/>
      </c>
      <c r="E364" t="inlineStr">
        <is>
          <t>:6019-7_8-KP:6019-7_8-KPV:6019-7_8-KPVS:</t>
        </is>
      </c>
      <c r="F364" t="inlineStr">
        <is>
          <t>125# ANSI Flange</t>
        </is>
      </c>
      <c r="G364" t="inlineStr">
        <is>
          <t>CaseMatl_Ductile_Iron_ASTM-A536-65</t>
        </is>
      </c>
      <c r="H364" t="inlineStr">
        <is>
          <t>Ductile Iron, ASTM-A536-65</t>
        </is>
      </c>
      <c r="I364" t="inlineStr">
        <is>
          <t>J</t>
        </is>
      </c>
      <c r="J364" s="250" t="n">
        <v>175</v>
      </c>
      <c r="K364" t="inlineStr">
        <is>
          <t>Coating_Scotchkote134_interior_exterior</t>
        </is>
      </c>
      <c r="L364" s="273" t="inlineStr">
        <is>
          <t>RTF</t>
        </is>
      </c>
      <c r="M364" t="inlineStr">
        <is>
          <t>B100175</t>
        </is>
      </c>
      <c r="N364" s="273" t="inlineStr">
        <is>
          <t>LT034</t>
        </is>
      </c>
    </row>
    <row r="365" hidden="1" s="109">
      <c r="B365" s="250">
        <f>IF(AND(I365 = "C35",K365="Coating_Standard"),"Y","N")</f>
        <v/>
      </c>
      <c r="C365" t="inlineStr">
        <is>
          <t>ConTab_BOM_KP_Case_0439</t>
        </is>
      </c>
      <c r="D365">
        <f>IF(B365="Y",C365,"")</f>
        <v/>
      </c>
      <c r="E365" t="inlineStr">
        <is>
          <t>:6019-7_8-KP:6019-7_8-KPV:6019-7_8-KPVS:</t>
        </is>
      </c>
      <c r="F365" t="inlineStr">
        <is>
          <t>250# ANSI Flange</t>
        </is>
      </c>
      <c r="G365" t="inlineStr">
        <is>
          <t>CaseMatl_Cast_Iron_ASTM-A48_CL35</t>
        </is>
      </c>
      <c r="H365" t="inlineStr">
        <is>
          <t>Cast Iron, ASTM-A48, CL 35</t>
        </is>
      </c>
      <c r="I365" t="inlineStr">
        <is>
          <t>C35</t>
        </is>
      </c>
      <c r="J365" s="250" t="n">
        <v>250</v>
      </c>
      <c r="K365" t="inlineStr">
        <is>
          <t>Coating_Scotchkote134_interior_exterior</t>
        </is>
      </c>
      <c r="L365" s="273" t="inlineStr">
        <is>
          <t>RTF</t>
        </is>
      </c>
      <c r="M365" t="inlineStr">
        <is>
          <t>B100178</t>
        </is>
      </c>
      <c r="N365" s="273" t="inlineStr">
        <is>
          <t>LT034</t>
        </is>
      </c>
    </row>
    <row r="366" hidden="1" s="109">
      <c r="B366" s="250">
        <f>IF(AND(I366 = "C35",K366="Coating_Standard"),"Y","N")</f>
        <v/>
      </c>
      <c r="C366" t="inlineStr">
        <is>
          <t>ConTab_BOM_KP_Case_0440</t>
        </is>
      </c>
      <c r="D366">
        <f>IF(B366="Y",C366,"")</f>
        <v/>
      </c>
      <c r="E366" t="inlineStr">
        <is>
          <t>:6019-7_8-KP:6019-7_8-KPV:6019-7_8-KPVS:</t>
        </is>
      </c>
      <c r="F366" t="inlineStr">
        <is>
          <t>250# ANSI Flange</t>
        </is>
      </c>
      <c r="G366" t="inlineStr">
        <is>
          <t>CaseMatl_Ductile_Iron_ASTM-A536-65</t>
        </is>
      </c>
      <c r="H366" t="inlineStr">
        <is>
          <t>Ductile Iron, ASTM-A536-65</t>
        </is>
      </c>
      <c r="I366" t="inlineStr">
        <is>
          <t>J</t>
        </is>
      </c>
      <c r="J366" s="250" t="n">
        <v>300</v>
      </c>
      <c r="K366" t="inlineStr">
        <is>
          <t>Coating_Scotchkote134_interior_exterior</t>
        </is>
      </c>
      <c r="L366" s="273" t="inlineStr">
        <is>
          <t>RTF</t>
        </is>
      </c>
      <c r="M366" t="inlineStr">
        <is>
          <t>B100179</t>
        </is>
      </c>
      <c r="N366" s="273" t="inlineStr">
        <is>
          <t>LT034</t>
        </is>
      </c>
    </row>
    <row r="367" hidden="1" s="109">
      <c r="B367" s="250">
        <f>IF(AND(I367 = "C35",K367="Coating_Standard"),"Y","N")</f>
        <v/>
      </c>
      <c r="C367" t="inlineStr">
        <is>
          <t>ConTab_BOM_KP_Case_0441</t>
        </is>
      </c>
      <c r="D367">
        <f>IF(B367="Y",C367,"")</f>
        <v/>
      </c>
      <c r="E367" t="inlineStr">
        <is>
          <t>:6020-3_4-KP:6020-3_4-KPV:</t>
        </is>
      </c>
      <c r="F367" t="inlineStr">
        <is>
          <t>125# ANSI Flange</t>
        </is>
      </c>
      <c r="G367" t="inlineStr">
        <is>
          <t>CaseMatl_Cast_Iron_ASTM-A48_CL35</t>
        </is>
      </c>
      <c r="H367" t="inlineStr">
        <is>
          <t>Cast Iron, ASTM-A48, CL 35</t>
        </is>
      </c>
      <c r="I367" t="inlineStr">
        <is>
          <t>C35</t>
        </is>
      </c>
      <c r="J367" s="250" t="n">
        <v>175</v>
      </c>
      <c r="K367" t="inlineStr">
        <is>
          <t>Coating_Scotchkote134_interior_exterior</t>
        </is>
      </c>
      <c r="L367" s="273" t="inlineStr">
        <is>
          <t>RTF</t>
        </is>
      </c>
      <c r="M367" t="inlineStr">
        <is>
          <t>B100186</t>
        </is>
      </c>
      <c r="N367" s="273" t="inlineStr">
        <is>
          <t>LT250</t>
        </is>
      </c>
    </row>
    <row r="368" hidden="1" s="109">
      <c r="B368" s="250">
        <f>IF(AND(I368 = "C35",K368="Coating_Standard"),"Y","N")</f>
        <v/>
      </c>
      <c r="C368" t="inlineStr">
        <is>
          <t>ConTab_BOM_KP_Case_0442</t>
        </is>
      </c>
      <c r="D368">
        <f>IF(B368="Y",C368,"")</f>
        <v/>
      </c>
      <c r="E368" t="inlineStr">
        <is>
          <t>:6020-3_4-KP:6020-3_4-KPV:</t>
        </is>
      </c>
      <c r="F368" t="inlineStr">
        <is>
          <t>125# ANSI Flange</t>
        </is>
      </c>
      <c r="G368" t="inlineStr">
        <is>
          <t>CaseMatl_Ductile_Iron_ASTM-A536-65</t>
        </is>
      </c>
      <c r="H368" t="inlineStr">
        <is>
          <t>Ductile Iron, ASTM-A536-65</t>
        </is>
      </c>
      <c r="I368" t="inlineStr">
        <is>
          <t>J</t>
        </is>
      </c>
      <c r="J368" s="250" t="n">
        <v>175</v>
      </c>
      <c r="K368" t="inlineStr">
        <is>
          <t>Coating_Scotchkote134_interior_exterior</t>
        </is>
      </c>
      <c r="L368" s="273" t="inlineStr">
        <is>
          <t>RTF</t>
        </is>
      </c>
      <c r="M368" t="inlineStr">
        <is>
          <t>B100187</t>
        </is>
      </c>
      <c r="N368" s="273" t="inlineStr">
        <is>
          <t>LT034</t>
        </is>
      </c>
    </row>
    <row r="369" hidden="1" s="109">
      <c r="B369" s="250">
        <f>IF(AND(I369 = "C35",K369="Coating_Standard"),"Y","N")</f>
        <v/>
      </c>
      <c r="C369" t="inlineStr">
        <is>
          <t>ConTab_BOM_KP_Case_0443</t>
        </is>
      </c>
      <c r="D369">
        <f>IF(B369="Y",C369,"")</f>
        <v/>
      </c>
      <c r="E369" t="inlineStr">
        <is>
          <t>:6020-3_4-KP:6020-3_4-KPV:</t>
        </is>
      </c>
      <c r="F369" t="inlineStr">
        <is>
          <t>250# ANSI Flange</t>
        </is>
      </c>
      <c r="G369" t="inlineStr">
        <is>
          <t>CaseMatl_Cast_Iron_ASTM-A48_CL35</t>
        </is>
      </c>
      <c r="H369" t="inlineStr">
        <is>
          <t>Cast Iron, ASTM-A48, CL 35</t>
        </is>
      </c>
      <c r="I369" t="inlineStr">
        <is>
          <t>C35</t>
        </is>
      </c>
      <c r="J369" s="250" t="n">
        <v>250</v>
      </c>
      <c r="K369" t="inlineStr">
        <is>
          <t>Coating_Scotchkote134_interior_exterior</t>
        </is>
      </c>
      <c r="L369" s="273" t="inlineStr">
        <is>
          <t>RTF</t>
        </is>
      </c>
      <c r="M369" t="inlineStr">
        <is>
          <t>B100190</t>
        </is>
      </c>
      <c r="N369" s="273" t="inlineStr">
        <is>
          <t>LT034</t>
        </is>
      </c>
    </row>
    <row r="370" hidden="1" s="109">
      <c r="B370" s="250">
        <f>IF(AND(I370 = "C35",K370="Coating_Standard"),"Y","N")</f>
        <v/>
      </c>
      <c r="C370" t="inlineStr">
        <is>
          <t>ConTab_BOM_KP_Case_0444</t>
        </is>
      </c>
      <c r="D370">
        <f>IF(B370="Y",C370,"")</f>
        <v/>
      </c>
      <c r="E370" t="inlineStr">
        <is>
          <t>:6020-3_4-KP:6020-3_4-KPV:</t>
        </is>
      </c>
      <c r="F370" t="inlineStr">
        <is>
          <t>250# ANSI Flange</t>
        </is>
      </c>
      <c r="G370" t="inlineStr">
        <is>
          <t>CaseMatl_Ductile_Iron_ASTM-A536-65</t>
        </is>
      </c>
      <c r="H370" t="inlineStr">
        <is>
          <t>Ductile Iron, ASTM-A536-65</t>
        </is>
      </c>
      <c r="I370" t="inlineStr">
        <is>
          <t>J</t>
        </is>
      </c>
      <c r="J370" s="250" t="n">
        <v>300</v>
      </c>
      <c r="K370" t="inlineStr">
        <is>
          <t>Coating_Scotchkote134_interior_exterior</t>
        </is>
      </c>
      <c r="L370" s="273" t="inlineStr">
        <is>
          <t>RTF</t>
        </is>
      </c>
      <c r="M370" t="inlineStr">
        <is>
          <t>B100191</t>
        </is>
      </c>
      <c r="N370" s="273" t="inlineStr">
        <is>
          <t>LT034</t>
        </is>
      </c>
    </row>
    <row r="371" hidden="1" s="109">
      <c r="B371" s="250">
        <f>IF(AND(I371 = "C35",K371="Coating_Standard"),"Y","N")</f>
        <v/>
      </c>
      <c r="C371" t="inlineStr">
        <is>
          <t>ConTab_BOM_KP_Case_0445</t>
        </is>
      </c>
      <c r="D371">
        <f>IF(B371="Y",C371,"")</f>
        <v/>
      </c>
      <c r="E371" t="inlineStr">
        <is>
          <t>:8012-5_6-KP:8012-5_6-KPV:8012-5_6-KPVS:</t>
        </is>
      </c>
      <c r="F371" t="inlineStr">
        <is>
          <t>125# ANSI Flange</t>
        </is>
      </c>
      <c r="G371" t="inlineStr">
        <is>
          <t>CaseMatl_Cast_Iron_ASTM-A48_CL35</t>
        </is>
      </c>
      <c r="H371" t="inlineStr">
        <is>
          <t>Cast Iron, ASTM-A48, CL 35</t>
        </is>
      </c>
      <c r="I371" t="inlineStr">
        <is>
          <t>C35</t>
        </is>
      </c>
      <c r="J371" s="250" t="n">
        <v>175</v>
      </c>
      <c r="K371" t="inlineStr">
        <is>
          <t>Coating_Scotchkote134_interior_exterior</t>
        </is>
      </c>
      <c r="L371" s="273" t="inlineStr">
        <is>
          <t>RTF</t>
        </is>
      </c>
      <c r="M371" t="inlineStr">
        <is>
          <t>B100198</t>
        </is>
      </c>
      <c r="N371" s="273" t="inlineStr">
        <is>
          <t>LT250</t>
        </is>
      </c>
    </row>
    <row r="372" hidden="1" s="109">
      <c r="B372" s="250">
        <f>IF(AND(I372 = "C35",K372="Coating_Standard"),"Y","N")</f>
        <v/>
      </c>
      <c r="C372" t="inlineStr">
        <is>
          <t>ConTab_BOM_KP_Case_0446</t>
        </is>
      </c>
      <c r="D372">
        <f>IF(B372="Y",C372,"")</f>
        <v/>
      </c>
      <c r="E372" t="inlineStr">
        <is>
          <t>:8012-5_6-KP:8012-5_6-KPV:8012-5_6-KPVS:</t>
        </is>
      </c>
      <c r="F372" t="inlineStr">
        <is>
          <t>125# ANSI Flange</t>
        </is>
      </c>
      <c r="G372" t="inlineStr">
        <is>
          <t>CaseMatl_Ductile_Iron_ASTM-A536-65</t>
        </is>
      </c>
      <c r="H372" t="inlineStr">
        <is>
          <t>Ductile Iron, ASTM-A536-65</t>
        </is>
      </c>
      <c r="I372" t="inlineStr">
        <is>
          <t>J</t>
        </is>
      </c>
      <c r="J372" s="250" t="n">
        <v>175</v>
      </c>
      <c r="K372" t="inlineStr">
        <is>
          <t>Coating_Scotchkote134_interior_exterior</t>
        </is>
      </c>
      <c r="L372" s="273" t="inlineStr">
        <is>
          <t>RTF</t>
        </is>
      </c>
      <c r="M372" t="inlineStr">
        <is>
          <t>B100199</t>
        </is>
      </c>
      <c r="N372" s="273" t="inlineStr">
        <is>
          <t>LT034</t>
        </is>
      </c>
    </row>
    <row r="373" hidden="1" s="109">
      <c r="B373" s="250">
        <f>IF(AND(I373 = "C35",K373="Coating_Standard"),"Y","N")</f>
        <v/>
      </c>
      <c r="C373" t="inlineStr">
        <is>
          <t>ConTab_BOM_KP_Case_0447</t>
        </is>
      </c>
      <c r="D373">
        <f>IF(B373="Y",C373,"")</f>
        <v/>
      </c>
      <c r="E373" t="inlineStr">
        <is>
          <t>:8012-5_6-KP:8012-5_6-KPV:8012-5_6-KPVS:</t>
        </is>
      </c>
      <c r="F373" t="inlineStr">
        <is>
          <t>250# ANSI Flange</t>
        </is>
      </c>
      <c r="G373" t="inlineStr">
        <is>
          <t>CaseMatl_Cast_Iron_ASTM-A48_CL35</t>
        </is>
      </c>
      <c r="H373" t="inlineStr">
        <is>
          <t>Cast Iron, ASTM-A48, CL 35</t>
        </is>
      </c>
      <c r="I373" t="inlineStr">
        <is>
          <t>C35</t>
        </is>
      </c>
      <c r="J373" s="250" t="n">
        <v>250</v>
      </c>
      <c r="K373" t="inlineStr">
        <is>
          <t>Coating_Scotchkote134_interior_exterior</t>
        </is>
      </c>
      <c r="L373" s="273" t="inlineStr">
        <is>
          <t>RTF</t>
        </is>
      </c>
      <c r="M373" t="inlineStr">
        <is>
          <t>B100202</t>
        </is>
      </c>
      <c r="N373" s="273" t="inlineStr">
        <is>
          <t>LT034</t>
        </is>
      </c>
    </row>
    <row r="374" hidden="1" s="109">
      <c r="B374" s="250">
        <f>IF(AND(I374 = "C35",K374="Coating_Standard"),"Y","N")</f>
        <v/>
      </c>
      <c r="C374" t="inlineStr">
        <is>
          <t>ConTab_BOM_KP_Case_0448</t>
        </is>
      </c>
      <c r="D374">
        <f>IF(B374="Y",C374,"")</f>
        <v/>
      </c>
      <c r="E374" t="inlineStr">
        <is>
          <t>:8012-5_6-KP:8012-5_6-KPV:8012-5_6-KPVS:</t>
        </is>
      </c>
      <c r="F374" t="inlineStr">
        <is>
          <t>250# ANSI Flange</t>
        </is>
      </c>
      <c r="G374" t="inlineStr">
        <is>
          <t>CaseMatl_Ductile_Iron_ASTM-A536-65</t>
        </is>
      </c>
      <c r="H374" t="inlineStr">
        <is>
          <t>Ductile Iron, ASTM-A536-65</t>
        </is>
      </c>
      <c r="I374" t="inlineStr">
        <is>
          <t>J</t>
        </is>
      </c>
      <c r="J374" s="250" t="n">
        <v>300</v>
      </c>
      <c r="K374" t="inlineStr">
        <is>
          <t>Coating_Scotchkote134_interior_exterior</t>
        </is>
      </c>
      <c r="L374" s="273" t="inlineStr">
        <is>
          <t>RTF</t>
        </is>
      </c>
      <c r="M374" t="inlineStr">
        <is>
          <t>B100203</t>
        </is>
      </c>
      <c r="N374" s="273" t="inlineStr">
        <is>
          <t>LT034</t>
        </is>
      </c>
    </row>
    <row r="375" hidden="1" s="109">
      <c r="B375" s="250">
        <f>IF(AND(I375 = "C35",K375="Coating_Standard"),"Y","N")</f>
        <v/>
      </c>
      <c r="C375" t="inlineStr">
        <is>
          <t>ConTab_BOM_KP_Case_0449</t>
        </is>
      </c>
      <c r="D375">
        <f>IF(B375="Y",C375,"")</f>
        <v/>
      </c>
      <c r="E375" t="inlineStr">
        <is>
          <t>:8015-3_4-KP:8015-3_4-KPV:8015-3_4-KPVS:</t>
        </is>
      </c>
      <c r="F375" t="inlineStr">
        <is>
          <t>125# ANSI Flange</t>
        </is>
      </c>
      <c r="G375" t="inlineStr">
        <is>
          <t>CaseMatl_Cast_Iron_ASTM-A48_CL35</t>
        </is>
      </c>
      <c r="H375" t="inlineStr">
        <is>
          <t>Cast Iron, ASTM-A48, CL 35</t>
        </is>
      </c>
      <c r="I375" t="inlineStr">
        <is>
          <t>C35</t>
        </is>
      </c>
      <c r="J375" s="250" t="n">
        <v>175</v>
      </c>
      <c r="K375" t="inlineStr">
        <is>
          <t>Coating_Scotchkote134_interior_exterior</t>
        </is>
      </c>
      <c r="L375" s="273" t="inlineStr">
        <is>
          <t>RTF</t>
        </is>
      </c>
      <c r="M375" t="inlineStr">
        <is>
          <t>B100210</t>
        </is>
      </c>
      <c r="N375" s="273" t="inlineStr">
        <is>
          <t>LT250</t>
        </is>
      </c>
    </row>
    <row r="376" hidden="1" s="109">
      <c r="B376" s="250">
        <f>IF(AND(I376 = "C35",K376="Coating_Standard"),"Y","N")</f>
        <v/>
      </c>
      <c r="C376" t="inlineStr">
        <is>
          <t>ConTab_BOM_KP_Case_0450</t>
        </is>
      </c>
      <c r="D376">
        <f>IF(B376="Y",C376,"")</f>
        <v/>
      </c>
      <c r="E376" t="inlineStr">
        <is>
          <t>:8015-3_4-KP:8015-3_4-KPV:8015-3_4-KPVS:</t>
        </is>
      </c>
      <c r="F376" t="inlineStr">
        <is>
          <t>125# ANSI Flange</t>
        </is>
      </c>
      <c r="G376" t="inlineStr">
        <is>
          <t>CaseMatl_Ductile_Iron_ASTM-A536-65</t>
        </is>
      </c>
      <c r="H376" t="inlineStr">
        <is>
          <t>Ductile Iron, ASTM-A536-65</t>
        </is>
      </c>
      <c r="I376" t="inlineStr">
        <is>
          <t>J</t>
        </is>
      </c>
      <c r="J376" s="250" t="n">
        <v>175</v>
      </c>
      <c r="K376" t="inlineStr">
        <is>
          <t>Coating_Scotchkote134_interior_exterior</t>
        </is>
      </c>
      <c r="L376" s="273" t="inlineStr">
        <is>
          <t>RTF</t>
        </is>
      </c>
      <c r="M376" t="inlineStr">
        <is>
          <t>B100211</t>
        </is>
      </c>
      <c r="N376" s="273" t="inlineStr">
        <is>
          <t>LT034</t>
        </is>
      </c>
    </row>
    <row r="377" hidden="1" s="109">
      <c r="B377" s="250">
        <f>IF(AND(I377 = "C35",K377="Coating_Standard"),"Y","N")</f>
        <v/>
      </c>
      <c r="C377" t="inlineStr">
        <is>
          <t>ConTab_BOM_KP_Case_0451</t>
        </is>
      </c>
      <c r="D377">
        <f>IF(B377="Y",C377,"")</f>
        <v/>
      </c>
      <c r="E377" t="inlineStr">
        <is>
          <t>:8015-3_4-KP:8015-3_4-KPV:8015-3_4-KPVS:</t>
        </is>
      </c>
      <c r="F377" t="inlineStr">
        <is>
          <t>250# ANSI Flange</t>
        </is>
      </c>
      <c r="G377" t="inlineStr">
        <is>
          <t>CaseMatl_Cast_Iron_ASTM-A48_CL35</t>
        </is>
      </c>
      <c r="H377" t="inlineStr">
        <is>
          <t>Cast Iron, ASTM-A48, CL 35</t>
        </is>
      </c>
      <c r="I377" t="inlineStr">
        <is>
          <t>C35</t>
        </is>
      </c>
      <c r="J377" s="250" t="n">
        <v>250</v>
      </c>
      <c r="K377" t="inlineStr">
        <is>
          <t>Coating_Scotchkote134_interior_exterior</t>
        </is>
      </c>
      <c r="L377" s="273" t="inlineStr">
        <is>
          <t>RTF</t>
        </is>
      </c>
      <c r="M377" t="inlineStr">
        <is>
          <t>B100214</t>
        </is>
      </c>
      <c r="N377" s="273" t="inlineStr">
        <is>
          <t>LT034</t>
        </is>
      </c>
    </row>
    <row r="378" hidden="1" s="109">
      <c r="B378" s="250">
        <f>IF(AND(I378 = "C35",K378="Coating_Standard"),"Y","N")</f>
        <v/>
      </c>
      <c r="C378" t="inlineStr">
        <is>
          <t>ConTab_BOM_KP_Case_0452</t>
        </is>
      </c>
      <c r="D378">
        <f>IF(B378="Y",C378,"")</f>
        <v/>
      </c>
      <c r="E378" t="inlineStr">
        <is>
          <t>:8015-3_4-KP:8015-3_4-KPV:8015-3_4-KPVS:</t>
        </is>
      </c>
      <c r="F378" t="inlineStr">
        <is>
          <t>250# ANSI Flange</t>
        </is>
      </c>
      <c r="G378" t="inlineStr">
        <is>
          <t>CaseMatl_Ductile_Iron_ASTM-A536-65</t>
        </is>
      </c>
      <c r="H378" t="inlineStr">
        <is>
          <t>Ductile Iron, ASTM-A536-65</t>
        </is>
      </c>
      <c r="I378" t="inlineStr">
        <is>
          <t>J</t>
        </is>
      </c>
      <c r="J378" s="250" t="n">
        <v>300</v>
      </c>
      <c r="K378" t="inlineStr">
        <is>
          <t>Coating_Scotchkote134_interior_exterior</t>
        </is>
      </c>
      <c r="L378" s="273" t="inlineStr">
        <is>
          <t>RTF</t>
        </is>
      </c>
      <c r="M378" t="inlineStr">
        <is>
          <t>B100215</t>
        </is>
      </c>
      <c r="N378" s="273" t="inlineStr">
        <is>
          <t>LT034</t>
        </is>
      </c>
    </row>
    <row r="379" hidden="1" s="109">
      <c r="B379" s="250">
        <f>IF(AND(I379 = "C35",K379="Coating_Standard"),"Y","N")</f>
        <v/>
      </c>
      <c r="C379" t="inlineStr">
        <is>
          <t>ConTab_BOM_KP_Case_0453</t>
        </is>
      </c>
      <c r="D379">
        <f>IF(B379="Y",C379,"")</f>
        <v/>
      </c>
      <c r="E379" t="inlineStr">
        <is>
          <t>:8020-5_6-KP::8020-5_6-KPV::8020-5_6-KPVS:</t>
        </is>
      </c>
      <c r="F379" t="inlineStr">
        <is>
          <t>125# ANSI Flange</t>
        </is>
      </c>
      <c r="G379" t="inlineStr">
        <is>
          <t>CaseMatl_Cast_Iron_ASTM-A48_CL35</t>
        </is>
      </c>
      <c r="H379" t="inlineStr">
        <is>
          <t>Cast Iron, ASTM-A48, CL 35</t>
        </is>
      </c>
      <c r="I379" t="inlineStr">
        <is>
          <t>C35</t>
        </is>
      </c>
      <c r="J379" s="250" t="n">
        <v>175</v>
      </c>
      <c r="K379" t="inlineStr">
        <is>
          <t>Coating_Scotchkote134_interior_exterior</t>
        </is>
      </c>
      <c r="L379" s="273" t="inlineStr">
        <is>
          <t>RTF</t>
        </is>
      </c>
      <c r="M379" t="inlineStr">
        <is>
          <t>B100222</t>
        </is>
      </c>
      <c r="N379" s="273" t="inlineStr">
        <is>
          <t>LT250</t>
        </is>
      </c>
    </row>
    <row r="380" hidden="1" s="109">
      <c r="B380" s="250">
        <f>IF(AND(I380 = "C35",K380="Coating_Standard"),"Y","N")</f>
        <v/>
      </c>
      <c r="C380" t="inlineStr">
        <is>
          <t>ConTab_BOM_KP_Case_0454</t>
        </is>
      </c>
      <c r="D380">
        <f>IF(B380="Y",C380,"")</f>
        <v/>
      </c>
      <c r="E380" t="inlineStr">
        <is>
          <t>:8020-5_6-KP::8020-5_6-KPV::8020-5_6-KPVS:</t>
        </is>
      </c>
      <c r="F380" t="inlineStr">
        <is>
          <t>125# ANSI Flange</t>
        </is>
      </c>
      <c r="G380" t="inlineStr">
        <is>
          <t>CaseMatl_Ductile_Iron_ASTM-A536-65</t>
        </is>
      </c>
      <c r="H380" t="inlineStr">
        <is>
          <t>Ductile Iron, ASTM-A536-65</t>
        </is>
      </c>
      <c r="I380" t="inlineStr">
        <is>
          <t>J</t>
        </is>
      </c>
      <c r="J380" s="250" t="n">
        <v>175</v>
      </c>
      <c r="K380" t="inlineStr">
        <is>
          <t>Coating_Scotchkote134_interior_exterior</t>
        </is>
      </c>
      <c r="L380" s="273" t="inlineStr">
        <is>
          <t>RTF</t>
        </is>
      </c>
      <c r="M380" t="inlineStr">
        <is>
          <t>B100223</t>
        </is>
      </c>
      <c r="N380" s="273" t="inlineStr">
        <is>
          <t>LT034</t>
        </is>
      </c>
    </row>
    <row r="381" hidden="1" s="109">
      <c r="B381" s="250">
        <f>IF(AND(I381 = "C35",K381="Coating_Standard"),"Y","N")</f>
        <v/>
      </c>
      <c r="C381" t="inlineStr">
        <is>
          <t>ConTab_BOM_KP_Case_0455</t>
        </is>
      </c>
      <c r="D381">
        <f>IF(B381="Y",C381,"")</f>
        <v/>
      </c>
      <c r="E381" t="inlineStr">
        <is>
          <t>:8020-5_6-KP::8020-5_6-KPV::8020-5_6-KPVS:</t>
        </is>
      </c>
      <c r="F381" t="inlineStr">
        <is>
          <t>250# ANSI Flange</t>
        </is>
      </c>
      <c r="G381" t="inlineStr">
        <is>
          <t>CaseMatl_Cast_Iron_ASTM-A48_CL35</t>
        </is>
      </c>
      <c r="H381" t="inlineStr">
        <is>
          <t>Cast Iron, ASTM-A48, CL 35</t>
        </is>
      </c>
      <c r="I381" t="inlineStr">
        <is>
          <t>C35</t>
        </is>
      </c>
      <c r="J381" s="250" t="n">
        <v>250</v>
      </c>
      <c r="K381" t="inlineStr">
        <is>
          <t>Coating_Scotchkote134_interior_exterior</t>
        </is>
      </c>
      <c r="L381" s="273" t="inlineStr">
        <is>
          <t>RTF</t>
        </is>
      </c>
      <c r="M381" t="inlineStr">
        <is>
          <t>B100226</t>
        </is>
      </c>
      <c r="N381" s="273" t="inlineStr">
        <is>
          <t>LT034</t>
        </is>
      </c>
    </row>
    <row r="382" hidden="1" s="109">
      <c r="B382" s="250">
        <f>IF(AND(I382 = "C35",K382="Coating_Standard"),"Y","N")</f>
        <v/>
      </c>
      <c r="C382" t="inlineStr">
        <is>
          <t>ConTab_BOM_KP_Case_0456</t>
        </is>
      </c>
      <c r="D382">
        <f>IF(B382="Y",C382,"")</f>
        <v/>
      </c>
      <c r="E382" t="inlineStr">
        <is>
          <t>:8020-5_6-KP::8020-5_6-KPV::8020-5_6-KPVS:</t>
        </is>
      </c>
      <c r="F382" t="inlineStr">
        <is>
          <t>250# ANSI Flange</t>
        </is>
      </c>
      <c r="G382" t="inlineStr">
        <is>
          <t>CaseMatl_Ductile_Iron_ASTM-A536-65</t>
        </is>
      </c>
      <c r="H382" t="inlineStr">
        <is>
          <t>Ductile Iron, ASTM-A536-65</t>
        </is>
      </c>
      <c r="I382" t="inlineStr">
        <is>
          <t>J</t>
        </is>
      </c>
      <c r="J382" s="250" t="n">
        <v>300</v>
      </c>
      <c r="K382" t="inlineStr">
        <is>
          <t>Coating_Scotchkote134_interior_exterior</t>
        </is>
      </c>
      <c r="L382" s="273" t="inlineStr">
        <is>
          <t>RTF</t>
        </is>
      </c>
      <c r="M382" t="inlineStr">
        <is>
          <t>B100227</t>
        </is>
      </c>
      <c r="N382" s="273" t="inlineStr">
        <is>
          <t>LT034</t>
        </is>
      </c>
    </row>
    <row r="383" hidden="1" s="109">
      <c r="B383" s="250">
        <f>IF(AND(I383 = "C35",K383="Coating_Standard"),"Y","N")</f>
        <v/>
      </c>
      <c r="C383" t="inlineStr">
        <is>
          <t>ConTab_BOM_KP_Case_0457</t>
        </is>
      </c>
      <c r="D383">
        <f>IF(B383="Y",C383,"")</f>
        <v/>
      </c>
      <c r="E383" t="inlineStr">
        <is>
          <t>:1012-9_0-KP:1012-9_0-KPV:1012-1_2-KP:1012-1_2-KPV:1012-1_2-KPVS:</t>
        </is>
      </c>
      <c r="F383" t="inlineStr">
        <is>
          <t>125# ANSI Flange</t>
        </is>
      </c>
      <c r="G383" t="inlineStr">
        <is>
          <t>CaseMatl_Cast_Iron_ASTM-A48_CL35</t>
        </is>
      </c>
      <c r="H383" t="inlineStr">
        <is>
          <t>Cast Iron, ASTM-A48, CL 35</t>
        </is>
      </c>
      <c r="I383" t="inlineStr">
        <is>
          <t>C35</t>
        </is>
      </c>
      <c r="J383" s="250" t="n">
        <v>175</v>
      </c>
      <c r="K383" t="inlineStr">
        <is>
          <t>Coating_Scotchkote134_interior_exterior_IncludeImpeller</t>
        </is>
      </c>
      <c r="L383" s="273" t="inlineStr">
        <is>
          <t>RTF</t>
        </is>
      </c>
      <c r="M383" t="inlineStr">
        <is>
          <t>B100234</t>
        </is>
      </c>
      <c r="N383" s="273" t="inlineStr">
        <is>
          <t>LT250</t>
        </is>
      </c>
    </row>
    <row r="384" hidden="1" s="109">
      <c r="B384" s="250">
        <f>IF(AND(I384 = "C35",K384="Coating_Standard"),"Y","N")</f>
        <v/>
      </c>
      <c r="C384" t="inlineStr">
        <is>
          <t>ConTab_BOM_KP_Case_0458</t>
        </is>
      </c>
      <c r="D384">
        <f>IF(B384="Y",C384,"")</f>
        <v/>
      </c>
      <c r="E384" t="inlineStr">
        <is>
          <t>:1012-9_0-KP:1012-9_0-KPV:1012-1_2-KP:1012-1_2-KPV:1012-1_2-KPVS:</t>
        </is>
      </c>
      <c r="F384" t="inlineStr">
        <is>
          <t>125# ANSI Flange</t>
        </is>
      </c>
      <c r="G384" t="inlineStr">
        <is>
          <t>CaseMatl_Ductile_Iron_ASTM-A536-65</t>
        </is>
      </c>
      <c r="H384" t="inlineStr">
        <is>
          <t>Ductile Iron, ASTM-A536-65</t>
        </is>
      </c>
      <c r="I384" t="inlineStr">
        <is>
          <t>J</t>
        </is>
      </c>
      <c r="J384" s="250" t="n">
        <v>175</v>
      </c>
      <c r="K384" t="inlineStr">
        <is>
          <t>Coating_Scotchkote134_interior_exterior_IncludeImpeller</t>
        </is>
      </c>
      <c r="L384" s="273" t="inlineStr">
        <is>
          <t>RTF</t>
        </is>
      </c>
      <c r="M384" t="inlineStr">
        <is>
          <t>B100235</t>
        </is>
      </c>
      <c r="N384" s="273" t="inlineStr">
        <is>
          <t>LT034</t>
        </is>
      </c>
    </row>
    <row r="385" hidden="1" s="109">
      <c r="B385" s="250">
        <f>IF(AND(I385 = "C35",K385="Coating_Standard"),"Y","N")</f>
        <v/>
      </c>
      <c r="C385" t="inlineStr">
        <is>
          <t>ConTab_BOM_KP_Case_0459</t>
        </is>
      </c>
      <c r="D385">
        <f>IF(B385="Y",C385,"")</f>
        <v/>
      </c>
      <c r="E385" t="inlineStr">
        <is>
          <t>:1012-9_0-KP:1012-9_0-KPV:1012-1_2-KP:1012-1_2-KPV:1012-1_2-KPVS:</t>
        </is>
      </c>
      <c r="F385" t="inlineStr">
        <is>
          <t>250# ANSI Flange</t>
        </is>
      </c>
      <c r="G385" t="inlineStr">
        <is>
          <t>CaseMatl_Cast_Iron_ASTM-A48_CL35</t>
        </is>
      </c>
      <c r="H385" t="inlineStr">
        <is>
          <t>Cast Iron, ASTM-A48, CL 35</t>
        </is>
      </c>
      <c r="I385" t="inlineStr">
        <is>
          <t>C35</t>
        </is>
      </c>
      <c r="J385" s="250" t="n">
        <v>250</v>
      </c>
      <c r="K385" t="inlineStr">
        <is>
          <t>Coating_Scotchkote134_interior_exterior_IncludeImpeller</t>
        </is>
      </c>
      <c r="L385" s="273" t="inlineStr">
        <is>
          <t>RTF</t>
        </is>
      </c>
      <c r="M385" t="inlineStr">
        <is>
          <t>B100238</t>
        </is>
      </c>
      <c r="N385" s="273" t="inlineStr">
        <is>
          <t>LT034</t>
        </is>
      </c>
    </row>
    <row r="386" hidden="1" s="109">
      <c r="B386" s="250">
        <f>IF(AND(I386 = "C35",K386="Coating_Standard"),"Y","N")</f>
        <v/>
      </c>
      <c r="C386" t="inlineStr">
        <is>
          <t>ConTab_BOM_KP_Case_0460</t>
        </is>
      </c>
      <c r="D386">
        <f>IF(B386="Y",C386,"")</f>
        <v/>
      </c>
      <c r="E386" t="inlineStr">
        <is>
          <t>:1012-9_0-KP:1012-9_0-KPV:1012-1_2-KP:1012-1_2-KPV:1012-1_2-KPVS:</t>
        </is>
      </c>
      <c r="F386" t="inlineStr">
        <is>
          <t>250# ANSI Flange</t>
        </is>
      </c>
      <c r="G386" t="inlineStr">
        <is>
          <t>CaseMatl_Ductile_Iron_ASTM-A536-65</t>
        </is>
      </c>
      <c r="H386" t="inlineStr">
        <is>
          <t>Ductile Iron, ASTM-A536-65</t>
        </is>
      </c>
      <c r="I386" t="inlineStr">
        <is>
          <t>J</t>
        </is>
      </c>
      <c r="J386" s="250" t="n">
        <v>300</v>
      </c>
      <c r="K386" t="inlineStr">
        <is>
          <t>Coating_Scotchkote134_interior_exterior_IncludeImpeller</t>
        </is>
      </c>
      <c r="L386" s="273" t="inlineStr">
        <is>
          <t>RTF</t>
        </is>
      </c>
      <c r="M386" t="inlineStr">
        <is>
          <t>B100239</t>
        </is>
      </c>
      <c r="N386" s="273" t="inlineStr">
        <is>
          <t>LT034</t>
        </is>
      </c>
    </row>
    <row r="387" hidden="1" s="109">
      <c r="B387" s="250">
        <f>IF(AND(I387 = "C35",K387="Coating_Standard"),"Y","N")</f>
        <v/>
      </c>
      <c r="C387" t="inlineStr">
        <is>
          <t>ConTab_BOM_KP_Case_0461</t>
        </is>
      </c>
      <c r="D387">
        <f>IF(B387="Y",C387,"")</f>
        <v/>
      </c>
      <c r="E387" t="inlineStr">
        <is>
          <t>:1015-3_4-KP:1015-3_4-KPV:1015-3_4-KPVS:</t>
        </is>
      </c>
      <c r="F387" t="inlineStr">
        <is>
          <t>125# ANSI Flange</t>
        </is>
      </c>
      <c r="G387" t="inlineStr">
        <is>
          <t>CaseMatl_Cast_Iron_ASTM-A48_CL35</t>
        </is>
      </c>
      <c r="H387" t="inlineStr">
        <is>
          <t>Cast Iron, ASTM-A48, CL 35</t>
        </is>
      </c>
      <c r="I387" t="inlineStr">
        <is>
          <t>C35</t>
        </is>
      </c>
      <c r="J387" s="250" t="n">
        <v>175</v>
      </c>
      <c r="K387" t="inlineStr">
        <is>
          <t>Coating_Scotchkote134_interior_exterior_IncludeImpeller</t>
        </is>
      </c>
      <c r="L387" s="273" t="inlineStr">
        <is>
          <t>RTF</t>
        </is>
      </c>
      <c r="M387" t="inlineStr">
        <is>
          <t>B100246</t>
        </is>
      </c>
      <c r="N387" s="273" t="inlineStr">
        <is>
          <t>LT250</t>
        </is>
      </c>
    </row>
    <row r="388" hidden="1" s="109">
      <c r="B388" s="250">
        <f>IF(AND(I388 = "C35",K388="Coating_Standard"),"Y","N")</f>
        <v/>
      </c>
      <c r="C388" t="inlineStr">
        <is>
          <t>ConTab_BOM_KP_Case_0462</t>
        </is>
      </c>
      <c r="D388">
        <f>IF(B388="Y",C388,"")</f>
        <v/>
      </c>
      <c r="E388" t="inlineStr">
        <is>
          <t>:1015-3_4-KP:1015-3_4-KPV:1015-3_4-KPVS:</t>
        </is>
      </c>
      <c r="F388" t="inlineStr">
        <is>
          <t>125# ANSI Flange</t>
        </is>
      </c>
      <c r="G388" t="inlineStr">
        <is>
          <t>CaseMatl_Ductile_Iron_ASTM-A536-65</t>
        </is>
      </c>
      <c r="H388" t="inlineStr">
        <is>
          <t>Ductile Iron, ASTM-A536-65</t>
        </is>
      </c>
      <c r="I388" t="inlineStr">
        <is>
          <t>J</t>
        </is>
      </c>
      <c r="J388" s="250" t="n">
        <v>175</v>
      </c>
      <c r="K388" t="inlineStr">
        <is>
          <t>Coating_Scotchkote134_interior_exterior_IncludeImpeller</t>
        </is>
      </c>
      <c r="L388" s="273" t="inlineStr">
        <is>
          <t>RTF</t>
        </is>
      </c>
      <c r="M388" t="inlineStr">
        <is>
          <t>B100247</t>
        </is>
      </c>
      <c r="N388" s="273" t="inlineStr">
        <is>
          <t>LT034</t>
        </is>
      </c>
    </row>
    <row r="389" hidden="1" s="109">
      <c r="B389" s="250">
        <f>IF(AND(I389 = "C35",K389="Coating_Standard"),"Y","N")</f>
        <v/>
      </c>
      <c r="C389" t="inlineStr">
        <is>
          <t>ConTab_BOM_KP_Case_0463</t>
        </is>
      </c>
      <c r="D389">
        <f>IF(B389="Y",C389,"")</f>
        <v/>
      </c>
      <c r="E389" t="inlineStr">
        <is>
          <t>:1015-3_4-KP:1015-3_4-KPV:1015-3_4-KPVS:</t>
        </is>
      </c>
      <c r="F389" t="inlineStr">
        <is>
          <t>250# ANSI Flange</t>
        </is>
      </c>
      <c r="G389" t="inlineStr">
        <is>
          <t>CaseMatl_Cast_Iron_ASTM-A48_CL35</t>
        </is>
      </c>
      <c r="H389" t="inlineStr">
        <is>
          <t>Cast Iron, ASTM-A48, CL 35</t>
        </is>
      </c>
      <c r="I389" t="inlineStr">
        <is>
          <t>C35</t>
        </is>
      </c>
      <c r="J389" s="250" t="n">
        <v>250</v>
      </c>
      <c r="K389" t="inlineStr">
        <is>
          <t>Coating_Scotchkote134_interior_exterior_IncludeImpeller</t>
        </is>
      </c>
      <c r="L389" s="273" t="inlineStr">
        <is>
          <t>RTF</t>
        </is>
      </c>
      <c r="M389" t="inlineStr">
        <is>
          <t>B100250</t>
        </is>
      </c>
      <c r="N389" s="273" t="inlineStr">
        <is>
          <t>LT034</t>
        </is>
      </c>
    </row>
    <row r="390" hidden="1" s="109">
      <c r="B390" s="250">
        <f>IF(AND(I390 = "C35",K390="Coating_Standard"),"Y","N")</f>
        <v/>
      </c>
      <c r="C390" t="inlineStr">
        <is>
          <t>ConTab_BOM_KP_Case_0464</t>
        </is>
      </c>
      <c r="D390">
        <f>IF(B390="Y",C390,"")</f>
        <v/>
      </c>
      <c r="E390" t="inlineStr">
        <is>
          <t>:1015-3_4-KP:1015-3_4-KPV:1015-3_4-KPVS:</t>
        </is>
      </c>
      <c r="F390" t="inlineStr">
        <is>
          <t>250# ANSI Flange</t>
        </is>
      </c>
      <c r="G390" t="inlineStr">
        <is>
          <t>CaseMatl_Ductile_Iron_ASTM-A536-65</t>
        </is>
      </c>
      <c r="H390" t="inlineStr">
        <is>
          <t>Ductile Iron, ASTM-A536-65</t>
        </is>
      </c>
      <c r="I390" t="inlineStr">
        <is>
          <t>J</t>
        </is>
      </c>
      <c r="J390" s="250" t="n">
        <v>300</v>
      </c>
      <c r="K390" t="inlineStr">
        <is>
          <t>Coating_Scotchkote134_interior_exterior_IncludeImpeller</t>
        </is>
      </c>
      <c r="L390" s="273" t="inlineStr">
        <is>
          <t>RTF</t>
        </is>
      </c>
      <c r="M390" t="inlineStr">
        <is>
          <t>B100251</t>
        </is>
      </c>
      <c r="N390" s="273" t="inlineStr">
        <is>
          <t>LT034</t>
        </is>
      </c>
    </row>
    <row r="391">
      <c r="B391" s="250">
        <f>IF(AND(I391 = "C35",K391="Coating_Standard"),"Y","N")</f>
        <v/>
      </c>
      <c r="C391" t="inlineStr">
        <is>
          <t>ConTab_BOM_KP_Case_0465</t>
        </is>
      </c>
      <c r="D391">
        <f>IF(B391="Y",C391,"")</f>
        <v/>
      </c>
      <c r="E391" t="inlineStr">
        <is>
          <t>:1020-3_4-KP:1020-3_4-KPVS:</t>
        </is>
      </c>
      <c r="F391" t="inlineStr">
        <is>
          <t>125# ANSI Flange</t>
        </is>
      </c>
      <c r="G391" t="inlineStr">
        <is>
          <t>CaseMatl_Cast_Iron_ASTM-A48_CL35</t>
        </is>
      </c>
      <c r="H391" t="inlineStr">
        <is>
          <t>Cast Iron, ASTM-A48, CL 35</t>
        </is>
      </c>
      <c r="I391" t="inlineStr">
        <is>
          <t>C35</t>
        </is>
      </c>
      <c r="J391" s="250" t="n">
        <v>175</v>
      </c>
      <c r="K391" t="inlineStr">
        <is>
          <t>Coating_Scotchkote134_interior_exterior_IncludeImpeller</t>
        </is>
      </c>
      <c r="L391" s="273" t="inlineStr">
        <is>
          <t>RTF</t>
        </is>
      </c>
      <c r="M391" t="inlineStr">
        <is>
          <t>B100258</t>
        </is>
      </c>
      <c r="N391" s="273" t="inlineStr">
        <is>
          <t>LT250</t>
        </is>
      </c>
    </row>
    <row r="392">
      <c r="B392" s="250">
        <f>IF(AND(I392 = "C35",K392="Coating_Standard"),"Y","N")</f>
        <v/>
      </c>
      <c r="C392" t="inlineStr">
        <is>
          <t>ConTab_BOM_KP_Case_0466</t>
        </is>
      </c>
      <c r="D392">
        <f>IF(B392="Y",C392,"")</f>
        <v/>
      </c>
      <c r="E392" t="inlineStr">
        <is>
          <t>:1020-3_4-KP:1020-3_4-KPVS:</t>
        </is>
      </c>
      <c r="F392" t="inlineStr">
        <is>
          <t>125# ANSI Flange</t>
        </is>
      </c>
      <c r="G392" t="inlineStr">
        <is>
          <t>CaseMatl_Ductile_Iron_ASTM-A536-65</t>
        </is>
      </c>
      <c r="H392" t="inlineStr">
        <is>
          <t>Ductile Iron, ASTM-A536-65</t>
        </is>
      </c>
      <c r="I392" t="inlineStr">
        <is>
          <t>J</t>
        </is>
      </c>
      <c r="J392" s="250" t="n">
        <v>175</v>
      </c>
      <c r="K392" t="inlineStr">
        <is>
          <t>Coating_Scotchkote134_interior_exterior_IncludeImpeller</t>
        </is>
      </c>
      <c r="L392" s="273" t="inlineStr">
        <is>
          <t>RTF</t>
        </is>
      </c>
      <c r="M392" t="inlineStr">
        <is>
          <t>B100259</t>
        </is>
      </c>
      <c r="N392" s="273" t="inlineStr">
        <is>
          <t>LT034</t>
        </is>
      </c>
    </row>
    <row r="393">
      <c r="B393" s="250">
        <f>IF(AND(I393 = "C35",K393="Coating_Standard"),"Y","N")</f>
        <v/>
      </c>
      <c r="C393" t="inlineStr">
        <is>
          <t>ConTab_BOM_KP_Case_0467</t>
        </is>
      </c>
      <c r="D393">
        <f>IF(B393="Y",C393,"")</f>
        <v/>
      </c>
      <c r="E393" t="inlineStr">
        <is>
          <t>:1020-3_4-KP:1020-3_4-KPVS:</t>
        </is>
      </c>
      <c r="F393" t="inlineStr">
        <is>
          <t>250# ANSI Flange</t>
        </is>
      </c>
      <c r="G393" t="inlineStr">
        <is>
          <t>CaseMatl_Cast_Iron_ASTM-A48_CL35</t>
        </is>
      </c>
      <c r="H393" t="inlineStr">
        <is>
          <t>Cast Iron, ASTM-A48, CL 35</t>
        </is>
      </c>
      <c r="I393" t="inlineStr">
        <is>
          <t>C35</t>
        </is>
      </c>
      <c r="J393" s="250" t="n">
        <v>250</v>
      </c>
      <c r="K393" t="inlineStr">
        <is>
          <t>Coating_Scotchkote134_interior_exterior_IncludeImpeller</t>
        </is>
      </c>
      <c r="L393" s="273" t="inlineStr">
        <is>
          <t>RTF</t>
        </is>
      </c>
      <c r="M393" t="inlineStr">
        <is>
          <t>B100262</t>
        </is>
      </c>
      <c r="N393" s="273" t="inlineStr">
        <is>
          <t>LT034</t>
        </is>
      </c>
    </row>
    <row r="394">
      <c r="B394" s="250">
        <f>IF(AND(I394 = "C35",K394="Coating_Standard"),"Y","N")</f>
        <v/>
      </c>
      <c r="C394" t="inlineStr">
        <is>
          <t>ConTab_BOM_KP_Case_0468</t>
        </is>
      </c>
      <c r="D394">
        <f>IF(B394="Y",C394,"")</f>
        <v/>
      </c>
      <c r="E394" t="inlineStr">
        <is>
          <t>:1020-3_4-KP:1020-3_4-KPVS:</t>
        </is>
      </c>
      <c r="F394" t="inlineStr">
        <is>
          <t>250# ANSI Flange</t>
        </is>
      </c>
      <c r="G394" t="inlineStr">
        <is>
          <t>CaseMatl_Ductile_Iron_ASTM-A536-65</t>
        </is>
      </c>
      <c r="H394" t="inlineStr">
        <is>
          <t>Ductile Iron, ASTM-A536-65</t>
        </is>
      </c>
      <c r="I394" t="inlineStr">
        <is>
          <t>J</t>
        </is>
      </c>
      <c r="J394" s="250" t="n">
        <v>300</v>
      </c>
      <c r="K394" t="inlineStr">
        <is>
          <t>Coating_Scotchkote134_interior_exterior_IncludeImpeller</t>
        </is>
      </c>
      <c r="L394" s="273" t="inlineStr">
        <is>
          <t>RTF</t>
        </is>
      </c>
      <c r="M394" t="inlineStr">
        <is>
          <t>B100263</t>
        </is>
      </c>
      <c r="N394" s="273" t="inlineStr">
        <is>
          <t>LT034</t>
        </is>
      </c>
    </row>
    <row r="395" hidden="1" s="109">
      <c r="B395" s="250">
        <f>IF(AND(I395 = "C35",K395="Coating_Standard"),"Y","N")</f>
        <v/>
      </c>
      <c r="C395" t="inlineStr">
        <is>
          <t>ConTab_BOM_KP_Case_0469</t>
        </is>
      </c>
      <c r="D395">
        <f>IF(B395="Y",C395,"")</f>
        <v/>
      </c>
      <c r="E395" t="inlineStr">
        <is>
          <t>:1024-1_2-KP:</t>
        </is>
      </c>
      <c r="F395" t="inlineStr">
        <is>
          <t>125# ANSI Flange</t>
        </is>
      </c>
      <c r="G395" t="inlineStr">
        <is>
          <t>CaseMatl_Cast_Iron_ASTM-A48_CL35</t>
        </is>
      </c>
      <c r="H395" t="inlineStr">
        <is>
          <t>Cast Iron, ASTM-A48, CL 35</t>
        </is>
      </c>
      <c r="I395" t="inlineStr">
        <is>
          <t>C35</t>
        </is>
      </c>
      <c r="J395" s="250" t="n">
        <v>175</v>
      </c>
      <c r="K395" t="inlineStr">
        <is>
          <t>Coating_Scotchkote134_interior_exterior_IncludeImpeller</t>
        </is>
      </c>
      <c r="L395" s="273" t="inlineStr">
        <is>
          <t>RTF</t>
        </is>
      </c>
      <c r="M395" t="inlineStr">
        <is>
          <t>B100270</t>
        </is>
      </c>
      <c r="N395" s="273" t="inlineStr">
        <is>
          <t>LT250</t>
        </is>
      </c>
    </row>
    <row r="396" hidden="1" s="109">
      <c r="B396" s="250">
        <f>IF(AND(I396 = "C35",K396="Coating_Standard"),"Y","N")</f>
        <v/>
      </c>
      <c r="C396" t="inlineStr">
        <is>
          <t>ConTab_BOM_KP_Case_0470</t>
        </is>
      </c>
      <c r="D396">
        <f>IF(B396="Y",C396,"")</f>
        <v/>
      </c>
      <c r="E396" t="inlineStr">
        <is>
          <t>:1024-1_2-KP:</t>
        </is>
      </c>
      <c r="F396" t="inlineStr">
        <is>
          <t>125# ANSI Flange</t>
        </is>
      </c>
      <c r="G396" t="inlineStr">
        <is>
          <t>CaseMatl_Ductile_Iron_ASTM-A536-65</t>
        </is>
      </c>
      <c r="H396" t="inlineStr">
        <is>
          <t>Ductile Iron, ASTM-A536-65</t>
        </is>
      </c>
      <c r="I396" t="inlineStr">
        <is>
          <t>J</t>
        </is>
      </c>
      <c r="J396" s="250" t="n">
        <v>175</v>
      </c>
      <c r="K396" t="inlineStr">
        <is>
          <t>Coating_Scotchkote134_interior_exterior_IncludeImpeller</t>
        </is>
      </c>
      <c r="L396" s="273" t="inlineStr">
        <is>
          <t>RTF</t>
        </is>
      </c>
      <c r="M396" t="inlineStr">
        <is>
          <t>B100271</t>
        </is>
      </c>
      <c r="N396" s="273" t="inlineStr">
        <is>
          <t>LT034</t>
        </is>
      </c>
    </row>
    <row r="397" hidden="1" s="109">
      <c r="B397" s="250">
        <f>IF(AND(I397 = "C35",K397="Coating_Standard"),"Y","N")</f>
        <v/>
      </c>
      <c r="C397" t="inlineStr">
        <is>
          <t>ConTab_BOM_KP_Case_0471</t>
        </is>
      </c>
      <c r="D397">
        <f>IF(B397="Y",C397,"")</f>
        <v/>
      </c>
      <c r="E397" t="inlineStr">
        <is>
          <t>:1024-1_2-KP:</t>
        </is>
      </c>
      <c r="F397" t="inlineStr">
        <is>
          <t>250# ANSI Flange</t>
        </is>
      </c>
      <c r="G397" t="inlineStr">
        <is>
          <t>CaseMatl_Cast_Iron_ASTM-A48_CL35</t>
        </is>
      </c>
      <c r="H397" t="inlineStr">
        <is>
          <t>Cast Iron, ASTM-A48, CL 35</t>
        </is>
      </c>
      <c r="I397" t="inlineStr">
        <is>
          <t>C35</t>
        </is>
      </c>
      <c r="J397" s="250" t="n">
        <v>250</v>
      </c>
      <c r="K397" t="inlineStr">
        <is>
          <t>Coating_Scotchkote134_interior_exterior_IncludeImpeller</t>
        </is>
      </c>
      <c r="L397" s="273" t="inlineStr">
        <is>
          <t>RTF</t>
        </is>
      </c>
      <c r="M397" t="inlineStr">
        <is>
          <t>B100274</t>
        </is>
      </c>
      <c r="N397" s="273" t="inlineStr">
        <is>
          <t>LT034</t>
        </is>
      </c>
    </row>
    <row r="398" hidden="1" s="109">
      <c r="B398" s="250">
        <f>IF(AND(I398 = "C35",K398="Coating_Standard"),"Y","N")</f>
        <v/>
      </c>
      <c r="C398" t="inlineStr">
        <is>
          <t>ConTab_BOM_KP_Case_0472</t>
        </is>
      </c>
      <c r="D398">
        <f>IF(B398="Y",C398,"")</f>
        <v/>
      </c>
      <c r="E398" t="inlineStr">
        <is>
          <t>:1024-1_2-KP:</t>
        </is>
      </c>
      <c r="F398" t="inlineStr">
        <is>
          <t>250# ANSI Flange</t>
        </is>
      </c>
      <c r="G398" t="inlineStr">
        <is>
          <t>CaseMatl_Ductile_Iron_ASTM-A536-65</t>
        </is>
      </c>
      <c r="H398" t="inlineStr">
        <is>
          <t>Ductile Iron, ASTM-A536-65</t>
        </is>
      </c>
      <c r="I398" t="inlineStr">
        <is>
          <t>J</t>
        </is>
      </c>
      <c r="J398" s="250" t="n">
        <v>300</v>
      </c>
      <c r="K398" t="inlineStr">
        <is>
          <t>Coating_Scotchkote134_interior_exterior_IncludeImpeller</t>
        </is>
      </c>
      <c r="L398" s="273" t="inlineStr">
        <is>
          <t>RTF</t>
        </is>
      </c>
      <c r="M398" t="inlineStr">
        <is>
          <t>B100275</t>
        </is>
      </c>
      <c r="N398" s="273" t="inlineStr">
        <is>
          <t>LT034</t>
        </is>
      </c>
    </row>
    <row r="399" hidden="1" s="109">
      <c r="B399" s="250">
        <f>IF(AND(I399 = "C35",K399="Coating_Standard"),"Y","N")</f>
        <v/>
      </c>
      <c r="C399" t="inlineStr">
        <is>
          <t>ConTab_BOM_KP_Case_0473</t>
        </is>
      </c>
      <c r="D399">
        <f>IF(B399="Y",C399,"")</f>
        <v/>
      </c>
      <c r="E399" t="inlineStr">
        <is>
          <t>:1024-3_4-KP:</t>
        </is>
      </c>
      <c r="F399" t="inlineStr">
        <is>
          <t>125# ANSI Flange</t>
        </is>
      </c>
      <c r="G399" t="inlineStr">
        <is>
          <t>CaseMatl_Cast_Iron_ASTM-A48_CL35</t>
        </is>
      </c>
      <c r="H399" t="inlineStr">
        <is>
          <t>Cast Iron, ASTM-A48, CL 35</t>
        </is>
      </c>
      <c r="I399" t="inlineStr">
        <is>
          <t>C35</t>
        </is>
      </c>
      <c r="J399" s="250" t="n">
        <v>175</v>
      </c>
      <c r="K399" t="inlineStr">
        <is>
          <t>Coating_Scotchkote134_interior_exterior_IncludeImpeller</t>
        </is>
      </c>
      <c r="L399" s="273" t="inlineStr">
        <is>
          <t>RTF</t>
        </is>
      </c>
      <c r="M399" t="inlineStr">
        <is>
          <t>B100282</t>
        </is>
      </c>
      <c r="N399" s="273" t="inlineStr">
        <is>
          <t>LT250</t>
        </is>
      </c>
    </row>
    <row r="400" hidden="1" s="109">
      <c r="B400" s="250">
        <f>IF(AND(I400 = "C35",K400="Coating_Standard"),"Y","N")</f>
        <v/>
      </c>
      <c r="C400" t="inlineStr">
        <is>
          <t>ConTab_BOM_KP_Case_0474</t>
        </is>
      </c>
      <c r="D400">
        <f>IF(B400="Y",C400,"")</f>
        <v/>
      </c>
      <c r="E400" t="inlineStr">
        <is>
          <t>:1024-3_4-KP:</t>
        </is>
      </c>
      <c r="F400" t="inlineStr">
        <is>
          <t>125# ANSI Flange</t>
        </is>
      </c>
      <c r="G400" t="inlineStr">
        <is>
          <t>CaseMatl_Ductile_Iron_ASTM-A536-65</t>
        </is>
      </c>
      <c r="H400" t="inlineStr">
        <is>
          <t>Ductile Iron, ASTM-A536-65</t>
        </is>
      </c>
      <c r="I400" t="inlineStr">
        <is>
          <t>J</t>
        </is>
      </c>
      <c r="J400" s="250" t="n">
        <v>175</v>
      </c>
      <c r="K400" t="inlineStr">
        <is>
          <t>Coating_Scotchkote134_interior_exterior_IncludeImpeller</t>
        </is>
      </c>
      <c r="L400" s="273" t="inlineStr">
        <is>
          <t>RTF</t>
        </is>
      </c>
      <c r="M400" t="inlineStr">
        <is>
          <t>B100283</t>
        </is>
      </c>
      <c r="N400" s="273" t="inlineStr">
        <is>
          <t>LT034</t>
        </is>
      </c>
    </row>
    <row r="401" hidden="1" s="109">
      <c r="B401" s="250">
        <f>IF(AND(I401 = "C35",K401="Coating_Standard"),"Y","N")</f>
        <v/>
      </c>
      <c r="C401" t="inlineStr">
        <is>
          <t>ConTab_BOM_KP_Case_0475</t>
        </is>
      </c>
      <c r="D401">
        <f>IF(B401="Y",C401,"")</f>
        <v/>
      </c>
      <c r="E401" t="inlineStr">
        <is>
          <t>:1024-3_4-KP:</t>
        </is>
      </c>
      <c r="F401" t="inlineStr">
        <is>
          <t>250# ANSI Flange</t>
        </is>
      </c>
      <c r="G401" t="inlineStr">
        <is>
          <t>CaseMatl_Cast_Iron_ASTM-A48_CL35</t>
        </is>
      </c>
      <c r="H401" t="inlineStr">
        <is>
          <t>Cast Iron, ASTM-A48, CL 35</t>
        </is>
      </c>
      <c r="I401" t="inlineStr">
        <is>
          <t>C35</t>
        </is>
      </c>
      <c r="J401" s="250" t="n">
        <v>250</v>
      </c>
      <c r="K401" t="inlineStr">
        <is>
          <t>Coating_Scotchkote134_interior_exterior_IncludeImpeller</t>
        </is>
      </c>
      <c r="L401" s="273" t="inlineStr">
        <is>
          <t>RTF</t>
        </is>
      </c>
      <c r="M401" t="inlineStr">
        <is>
          <t>B100286</t>
        </is>
      </c>
      <c r="N401" s="273" t="inlineStr">
        <is>
          <t>LT034</t>
        </is>
      </c>
    </row>
    <row r="402" hidden="1" s="109">
      <c r="B402" s="250">
        <f>IF(AND(I402 = "C35",K402="Coating_Standard"),"Y","N")</f>
        <v/>
      </c>
      <c r="C402" t="inlineStr">
        <is>
          <t>ConTab_BOM_KP_Case_0476</t>
        </is>
      </c>
      <c r="D402">
        <f>IF(B402="Y",C402,"")</f>
        <v/>
      </c>
      <c r="E402" t="inlineStr">
        <is>
          <t>:1024-3_4-KP:</t>
        </is>
      </c>
      <c r="F402" t="inlineStr">
        <is>
          <t>250# ANSI Flange</t>
        </is>
      </c>
      <c r="G402" t="inlineStr">
        <is>
          <t>CaseMatl_Ductile_Iron_ASTM-A536-65</t>
        </is>
      </c>
      <c r="H402" t="inlineStr">
        <is>
          <t>Ductile Iron, ASTM-A536-65</t>
        </is>
      </c>
      <c r="I402" t="inlineStr">
        <is>
          <t>J</t>
        </is>
      </c>
      <c r="J402" s="250" t="n">
        <v>300</v>
      </c>
      <c r="K402" t="inlineStr">
        <is>
          <t>Coating_Scotchkote134_interior_exterior_IncludeImpeller</t>
        </is>
      </c>
      <c r="L402" s="273" t="inlineStr">
        <is>
          <t>RTF</t>
        </is>
      </c>
      <c r="M402" t="inlineStr">
        <is>
          <t>B100287</t>
        </is>
      </c>
      <c r="N402" s="273" t="inlineStr">
        <is>
          <t>LT034</t>
        </is>
      </c>
    </row>
    <row r="403" hidden="1" s="109">
      <c r="B403" s="250">
        <f>IF(AND(I403 = "C35",K403="Coating_Standard"),"Y","N")</f>
        <v/>
      </c>
      <c r="C403" t="inlineStr">
        <is>
          <t>ConTab_BOM_KP_Case_0477</t>
        </is>
      </c>
      <c r="D403">
        <f>IF(B403="Y",C403,"")</f>
        <v/>
      </c>
      <c r="E403" t="inlineStr">
        <is>
          <t>:1220-5_6-KP:1220-5_6-KPV:1220-5_6-KPVS:</t>
        </is>
      </c>
      <c r="F403" t="inlineStr">
        <is>
          <t>125# ANSI Flange</t>
        </is>
      </c>
      <c r="G403" t="inlineStr">
        <is>
          <t>CaseMatl_Cast_Iron_ASTM-A48_CL35</t>
        </is>
      </c>
      <c r="H403" t="inlineStr">
        <is>
          <t>Cast Iron, ASTM-A48, CL 35</t>
        </is>
      </c>
      <c r="I403" t="inlineStr">
        <is>
          <t>C35</t>
        </is>
      </c>
      <c r="J403" s="250" t="n">
        <v>175</v>
      </c>
      <c r="K403" t="inlineStr">
        <is>
          <t>Coating_Scotchkote134_interior_exterior_IncludeImpeller</t>
        </is>
      </c>
      <c r="L403" s="273" t="inlineStr">
        <is>
          <t>RTF</t>
        </is>
      </c>
      <c r="M403" t="inlineStr">
        <is>
          <t>B100294</t>
        </is>
      </c>
      <c r="N403" s="273" t="inlineStr">
        <is>
          <t>LT250</t>
        </is>
      </c>
    </row>
    <row r="404" hidden="1" s="109">
      <c r="B404" s="250">
        <f>IF(AND(I404 = "C35",K404="Coating_Standard"),"Y","N")</f>
        <v/>
      </c>
      <c r="C404" t="inlineStr">
        <is>
          <t>ConTab_BOM_KP_Case_0478</t>
        </is>
      </c>
      <c r="D404">
        <f>IF(B404="Y",C404,"")</f>
        <v/>
      </c>
      <c r="E404" t="inlineStr">
        <is>
          <t>:1220-5_6-KP:1220-5_6-KPV:1220-5_6-KPVS:</t>
        </is>
      </c>
      <c r="F404" t="inlineStr">
        <is>
          <t>125# ANSI Flange</t>
        </is>
      </c>
      <c r="G404" t="inlineStr">
        <is>
          <t>CaseMatl_Ductile_Iron_ASTM-A536-65</t>
        </is>
      </c>
      <c r="H404" t="inlineStr">
        <is>
          <t>Ductile Iron, ASTM-A536-65</t>
        </is>
      </c>
      <c r="I404" t="inlineStr">
        <is>
          <t>J</t>
        </is>
      </c>
      <c r="J404" s="250" t="n">
        <v>175</v>
      </c>
      <c r="K404" t="inlineStr">
        <is>
          <t>Coating_Scotchkote134_interior_exterior_IncludeImpeller</t>
        </is>
      </c>
      <c r="L404" s="273" t="inlineStr">
        <is>
          <t>RTF</t>
        </is>
      </c>
      <c r="M404" t="inlineStr">
        <is>
          <t>B100295</t>
        </is>
      </c>
      <c r="N404" s="273" t="inlineStr">
        <is>
          <t>LT034</t>
        </is>
      </c>
    </row>
    <row r="405" hidden="1" s="109">
      <c r="B405" s="250">
        <f>IF(AND(I405 = "C35",K405="Coating_Standard"),"Y","N")</f>
        <v/>
      </c>
      <c r="C405" t="inlineStr">
        <is>
          <t>ConTab_BOM_KP_Case_0479</t>
        </is>
      </c>
      <c r="D405">
        <f>IF(B405="Y",C405,"")</f>
        <v/>
      </c>
      <c r="E405" t="inlineStr">
        <is>
          <t>:1220-5_6-KP:1220-5_6-KPV:1220-5_6-KPVS:</t>
        </is>
      </c>
      <c r="F405" t="inlineStr">
        <is>
          <t>250# ANSI Flange</t>
        </is>
      </c>
      <c r="G405" t="inlineStr">
        <is>
          <t>CaseMatl_Cast_Iron_ASTM-A48_CL35</t>
        </is>
      </c>
      <c r="H405" t="inlineStr">
        <is>
          <t>Cast Iron, ASTM-A48, CL 35</t>
        </is>
      </c>
      <c r="I405" t="inlineStr">
        <is>
          <t>C35</t>
        </is>
      </c>
      <c r="J405" s="250" t="n">
        <v>250</v>
      </c>
      <c r="K405" t="inlineStr">
        <is>
          <t>Coating_Scotchkote134_interior_exterior_IncludeImpeller</t>
        </is>
      </c>
      <c r="L405" s="273" t="inlineStr">
        <is>
          <t>RTF</t>
        </is>
      </c>
      <c r="M405" t="inlineStr">
        <is>
          <t>B100298</t>
        </is>
      </c>
      <c r="N405" s="273" t="inlineStr">
        <is>
          <t>LT034</t>
        </is>
      </c>
    </row>
    <row r="406" hidden="1" s="109">
      <c r="B406" s="250">
        <f>IF(AND(I406 = "C35",K406="Coating_Standard"),"Y","N")</f>
        <v/>
      </c>
      <c r="C406" t="inlineStr">
        <is>
          <t>ConTab_BOM_KP_Case_0480</t>
        </is>
      </c>
      <c r="D406">
        <f>IF(B406="Y",C406,"")</f>
        <v/>
      </c>
      <c r="E406" t="inlineStr">
        <is>
          <t>:1220-5_6-KP:1220-5_6-KPV:1220-5_6-KPVS:</t>
        </is>
      </c>
      <c r="F406" t="inlineStr">
        <is>
          <t>250# ANSI Flange</t>
        </is>
      </c>
      <c r="G406" t="inlineStr">
        <is>
          <t>CaseMatl_Ductile_Iron_ASTM-A536-65</t>
        </is>
      </c>
      <c r="H406" t="inlineStr">
        <is>
          <t>Ductile Iron, ASTM-A536-65</t>
        </is>
      </c>
      <c r="I406" t="inlineStr">
        <is>
          <t>J</t>
        </is>
      </c>
      <c r="J406" s="250" t="n">
        <v>300</v>
      </c>
      <c r="K406" t="inlineStr">
        <is>
          <t>Coating_Scotchkote134_interior_exterior_IncludeImpeller</t>
        </is>
      </c>
      <c r="L406" s="273" t="inlineStr">
        <is>
          <t>RTF</t>
        </is>
      </c>
      <c r="M406" t="inlineStr">
        <is>
          <t>B100299</t>
        </is>
      </c>
      <c r="N406" s="273" t="inlineStr">
        <is>
          <t>LT034</t>
        </is>
      </c>
    </row>
    <row r="407" hidden="1" s="109">
      <c r="B407" s="250">
        <f>IF(AND(I407 = "C35",K407="Coating_Standard"),"Y","N")</f>
        <v/>
      </c>
      <c r="C407" t="inlineStr">
        <is>
          <t>ConTab_BOM_KP_Case_0481</t>
        </is>
      </c>
      <c r="D407">
        <f>IF(B407="Y",C407,"")</f>
        <v/>
      </c>
      <c r="E407" t="inlineStr">
        <is>
          <t>:1415-1_2-KP:1415-1_2-KPV:1415-1_2-KPVS:</t>
        </is>
      </c>
      <c r="F407" t="inlineStr">
        <is>
          <t>125# ANSI Flange</t>
        </is>
      </c>
      <c r="G407" t="inlineStr">
        <is>
          <t>CaseMatl_Cast_Iron_ASTM-A48_CL35</t>
        </is>
      </c>
      <c r="H407" t="inlineStr">
        <is>
          <t>Cast Iron, ASTM-A48, CL 35</t>
        </is>
      </c>
      <c r="I407" t="inlineStr">
        <is>
          <t>C35</t>
        </is>
      </c>
      <c r="J407" s="250" t="n">
        <v>175</v>
      </c>
      <c r="K407" t="inlineStr">
        <is>
          <t>Coating_Scotchkote134_interior_exterior_IncludeImpeller</t>
        </is>
      </c>
      <c r="L407" s="273" t="inlineStr">
        <is>
          <t>RTF</t>
        </is>
      </c>
      <c r="M407" t="inlineStr">
        <is>
          <t>B100306</t>
        </is>
      </c>
      <c r="N407" s="273" t="inlineStr">
        <is>
          <t>LT250</t>
        </is>
      </c>
    </row>
    <row r="408" hidden="1" s="109">
      <c r="B408" s="250">
        <f>IF(AND(I408 = "C35",K408="Coating_Standard"),"Y","N")</f>
        <v/>
      </c>
      <c r="C408" t="inlineStr">
        <is>
          <t>ConTab_BOM_KP_Case_0482</t>
        </is>
      </c>
      <c r="D408">
        <f>IF(B408="Y",C408,"")</f>
        <v/>
      </c>
      <c r="E408" t="inlineStr">
        <is>
          <t>:1415-1_2-KP:1415-1_2-KPV:1415-1_2-KPVS:</t>
        </is>
      </c>
      <c r="F408" t="inlineStr">
        <is>
          <t>125# ANSI Flange</t>
        </is>
      </c>
      <c r="G408" t="inlineStr">
        <is>
          <t>CaseMatl_Ductile_Iron_ASTM-A536-65</t>
        </is>
      </c>
      <c r="H408" t="inlineStr">
        <is>
          <t>Ductile Iron, ASTM-A536-65</t>
        </is>
      </c>
      <c r="I408" t="inlineStr">
        <is>
          <t>J</t>
        </is>
      </c>
      <c r="J408" s="250" t="n">
        <v>175</v>
      </c>
      <c r="K408" t="inlineStr">
        <is>
          <t>Coating_Scotchkote134_interior_exterior_IncludeImpeller</t>
        </is>
      </c>
      <c r="L408" s="273" t="inlineStr">
        <is>
          <t>RTF</t>
        </is>
      </c>
      <c r="M408" t="inlineStr">
        <is>
          <t>B100307</t>
        </is>
      </c>
      <c r="N408" s="273" t="inlineStr">
        <is>
          <t>LT034</t>
        </is>
      </c>
    </row>
    <row r="409" hidden="1" s="109">
      <c r="B409" s="250">
        <f>IF(AND(I409 = "C35",K409="Coating_Standard"),"Y","N")</f>
        <v/>
      </c>
      <c r="C409" t="inlineStr">
        <is>
          <t>ConTab_BOM_KP_Case_0483</t>
        </is>
      </c>
      <c r="D409">
        <f>IF(B409="Y",C409,"")</f>
        <v/>
      </c>
      <c r="E409" t="inlineStr">
        <is>
          <t>:1415-1_2-KP:1415-1_2-KPV:1415-1_2-KPVS:</t>
        </is>
      </c>
      <c r="F409" t="inlineStr">
        <is>
          <t>250# ANSI Flange</t>
        </is>
      </c>
      <c r="G409" t="inlineStr">
        <is>
          <t>CaseMatl_Cast_Iron_ASTM-A48_CL35</t>
        </is>
      </c>
      <c r="H409" t="inlineStr">
        <is>
          <t>Cast Iron, ASTM-A48, CL 35</t>
        </is>
      </c>
      <c r="I409" t="inlineStr">
        <is>
          <t>C35</t>
        </is>
      </c>
      <c r="J409" s="250" t="n">
        <v>250</v>
      </c>
      <c r="K409" t="inlineStr">
        <is>
          <t>Coating_Scotchkote134_interior_exterior_IncludeImpeller</t>
        </is>
      </c>
      <c r="L409" s="273" t="inlineStr">
        <is>
          <t>RTF</t>
        </is>
      </c>
      <c r="M409" t="inlineStr">
        <is>
          <t>B100310</t>
        </is>
      </c>
      <c r="N409" s="273" t="inlineStr">
        <is>
          <t>LT034</t>
        </is>
      </c>
    </row>
    <row r="410" hidden="1" s="109">
      <c r="B410" s="250">
        <f>IF(AND(I410 = "C35",K410="Coating_Standard"),"Y","N")</f>
        <v/>
      </c>
      <c r="C410" t="inlineStr">
        <is>
          <t>ConTab_BOM_KP_Case_0484</t>
        </is>
      </c>
      <c r="D410">
        <f>IF(B410="Y",C410,"")</f>
        <v/>
      </c>
      <c r="E410" t="inlineStr">
        <is>
          <t>:1415-1_2-KP:1415-1_2-KPV:1415-1_2-KPVS:</t>
        </is>
      </c>
      <c r="F410" t="inlineStr">
        <is>
          <t>250# ANSI Flange</t>
        </is>
      </c>
      <c r="G410" t="inlineStr">
        <is>
          <t>CaseMatl_Ductile_Iron_ASTM-A536-65</t>
        </is>
      </c>
      <c r="H410" t="inlineStr">
        <is>
          <t>Ductile Iron, ASTM-A536-65</t>
        </is>
      </c>
      <c r="I410" t="inlineStr">
        <is>
          <t>J</t>
        </is>
      </c>
      <c r="J410" s="250" t="n">
        <v>300</v>
      </c>
      <c r="K410" t="inlineStr">
        <is>
          <t>Coating_Scotchkote134_interior_exterior_IncludeImpeller</t>
        </is>
      </c>
      <c r="L410" s="273" t="inlineStr">
        <is>
          <t>RTF</t>
        </is>
      </c>
      <c r="M410" t="inlineStr">
        <is>
          <t>B100311</t>
        </is>
      </c>
      <c r="N410" s="273" t="inlineStr">
        <is>
          <t>LT034</t>
        </is>
      </c>
    </row>
    <row r="411" hidden="1" s="109">
      <c r="B411" s="250">
        <f>IF(AND(I411 = "C35",K411="Coating_Standard"),"Y","N")</f>
        <v/>
      </c>
      <c r="C411" t="inlineStr">
        <is>
          <t>ConTab_BOM_KP_Case_0485</t>
        </is>
      </c>
      <c r="D411">
        <f>IF(B411="Y",C411,"")</f>
        <v/>
      </c>
      <c r="E411" t="inlineStr">
        <is>
          <t>:2013-5_6-KP:2013-5_6-KPV:2013-5_6-KPVS:</t>
        </is>
      </c>
      <c r="F411" t="inlineStr">
        <is>
          <t>125# ANSI Flange</t>
        </is>
      </c>
      <c r="G411" t="inlineStr">
        <is>
          <t>CaseMatl_Cast_Iron_ASTM-A48_CL35</t>
        </is>
      </c>
      <c r="H411" t="inlineStr">
        <is>
          <t>Cast Iron, ASTM-A48, CL 35</t>
        </is>
      </c>
      <c r="I411" t="inlineStr">
        <is>
          <t>C35</t>
        </is>
      </c>
      <c r="J411" s="250" t="n">
        <v>175</v>
      </c>
      <c r="K411" t="inlineStr">
        <is>
          <t>Coating_Scotchkote134_interior_exterior_IncludeImpeller</t>
        </is>
      </c>
      <c r="L411" s="273" t="inlineStr">
        <is>
          <t>RTF</t>
        </is>
      </c>
      <c r="M411" t="inlineStr">
        <is>
          <t>B100042</t>
        </is>
      </c>
      <c r="N411" s="273" t="inlineStr">
        <is>
          <t>LT250</t>
        </is>
      </c>
    </row>
    <row r="412" hidden="1" s="109">
      <c r="B412" s="250">
        <f>IF(AND(I412 = "C35",K412="Coating_Standard"),"Y","N")</f>
        <v/>
      </c>
      <c r="C412" t="inlineStr">
        <is>
          <t>ConTab_BOM_KP_Case_0486</t>
        </is>
      </c>
      <c r="D412">
        <f>IF(B412="Y",C412,"")</f>
        <v/>
      </c>
      <c r="E412" t="inlineStr">
        <is>
          <t>:2013-5_6-KP:2013-5_6-KPV:2013-5_6-KPVS:</t>
        </is>
      </c>
      <c r="F412" t="inlineStr">
        <is>
          <t>125# ANSI Flange</t>
        </is>
      </c>
      <c r="G412" t="inlineStr">
        <is>
          <t>CaseMatl_Ductile_Iron_ASTM-A536-65</t>
        </is>
      </c>
      <c r="H412" t="inlineStr">
        <is>
          <t>Ductile Iron, ASTM-A536-65</t>
        </is>
      </c>
      <c r="I412" t="inlineStr">
        <is>
          <t>J</t>
        </is>
      </c>
      <c r="J412" s="250" t="n">
        <v>175</v>
      </c>
      <c r="K412" t="inlineStr">
        <is>
          <t>Coating_Scotchkote134_interior_exterior_IncludeImpeller</t>
        </is>
      </c>
      <c r="L412" s="273" t="inlineStr">
        <is>
          <t>RTF</t>
        </is>
      </c>
      <c r="M412" t="inlineStr">
        <is>
          <t>B100043</t>
        </is>
      </c>
      <c r="N412" s="273" t="inlineStr">
        <is>
          <t>LT034</t>
        </is>
      </c>
    </row>
    <row r="413" hidden="1" s="109">
      <c r="B413" s="250">
        <f>IF(AND(I413 = "C35",K413="Coating_Standard"),"Y","N")</f>
        <v/>
      </c>
      <c r="C413" t="inlineStr">
        <is>
          <t>ConTab_BOM_KP_Case_0487</t>
        </is>
      </c>
      <c r="D413">
        <f>IF(B413="Y",C413,"")</f>
        <v/>
      </c>
      <c r="E413" t="inlineStr">
        <is>
          <t>:2013-5_6-KP:2013-5_6-KPV:2013-5_6-KPVS:</t>
        </is>
      </c>
      <c r="F413" t="inlineStr">
        <is>
          <t>250# ANSI Flange</t>
        </is>
      </c>
      <c r="G413" t="inlineStr">
        <is>
          <t>CaseMatl_Cast_Iron_ASTM-A48_CL35</t>
        </is>
      </c>
      <c r="H413" t="inlineStr">
        <is>
          <t>Cast Iron, ASTM-A48, CL 35</t>
        </is>
      </c>
      <c r="I413" t="inlineStr">
        <is>
          <t>C35</t>
        </is>
      </c>
      <c r="J413" s="250" t="n">
        <v>250</v>
      </c>
      <c r="K413" t="inlineStr">
        <is>
          <t>Coating_Scotchkote134_interior_exterior_IncludeImpeller</t>
        </is>
      </c>
      <c r="L413" s="273" t="inlineStr">
        <is>
          <t>RTF</t>
        </is>
      </c>
      <c r="M413" t="inlineStr">
        <is>
          <t>B100046</t>
        </is>
      </c>
      <c r="N413" s="273" t="inlineStr">
        <is>
          <t>LT034</t>
        </is>
      </c>
    </row>
    <row r="414" hidden="1" s="109">
      <c r="B414" s="250">
        <f>IF(AND(I414 = "C35",K414="Coating_Standard"),"Y","N")</f>
        <v/>
      </c>
      <c r="C414" t="inlineStr">
        <is>
          <t>ConTab_BOM_KP_Case_0488</t>
        </is>
      </c>
      <c r="D414">
        <f>IF(B414="Y",C414,"")</f>
        <v/>
      </c>
      <c r="E414" t="inlineStr">
        <is>
          <t>:2013-5_6-KP:2013-5_6-KPV:2013-5_6-KPVS:</t>
        </is>
      </c>
      <c r="F414" t="inlineStr">
        <is>
          <t>250# ANSI Flange</t>
        </is>
      </c>
      <c r="G414" t="inlineStr">
        <is>
          <t>CaseMatl_Ductile_Iron_ASTM-A536-65</t>
        </is>
      </c>
      <c r="H414" t="inlineStr">
        <is>
          <t>Ductile Iron, ASTM-A536-65</t>
        </is>
      </c>
      <c r="I414" t="inlineStr">
        <is>
          <t>J</t>
        </is>
      </c>
      <c r="J414" s="250" t="n">
        <v>300</v>
      </c>
      <c r="K414" t="inlineStr">
        <is>
          <t>Coating_Scotchkote134_interior_exterior_IncludeImpeller</t>
        </is>
      </c>
      <c r="L414" s="273" t="inlineStr">
        <is>
          <t>RTF</t>
        </is>
      </c>
      <c r="M414" t="inlineStr">
        <is>
          <t>B100047</t>
        </is>
      </c>
      <c r="N414" s="273" t="inlineStr">
        <is>
          <t>LT034</t>
        </is>
      </c>
    </row>
    <row r="415" hidden="1" s="109">
      <c r="B415" s="250">
        <f>IF(AND(I415 = "C35",K415="Coating_Standard"),"Y","N")</f>
        <v/>
      </c>
      <c r="C415" t="inlineStr">
        <is>
          <t>ConTab_BOM_KP_Case_0489</t>
        </is>
      </c>
      <c r="D415">
        <f>IF(B415="Y",C415,"")</f>
        <v/>
      </c>
      <c r="E415" t="inlineStr">
        <is>
          <t>:2095-1_2-KP:2095-1_2-KPV:2095-1_2-KPVS:</t>
        </is>
      </c>
      <c r="F415" t="inlineStr">
        <is>
          <t>125# ANSI Flange</t>
        </is>
      </c>
      <c r="G415" t="inlineStr">
        <is>
          <t>CaseMatl_Cast_Iron_ASTM-A48_CL35</t>
        </is>
      </c>
      <c r="H415" t="inlineStr">
        <is>
          <t>Cast Iron, ASTM-A48, CL 35</t>
        </is>
      </c>
      <c r="I415" t="inlineStr">
        <is>
          <t>C35</t>
        </is>
      </c>
      <c r="J415" s="250" t="n">
        <v>175</v>
      </c>
      <c r="K415" t="inlineStr">
        <is>
          <t>Coating_Scotchkote134_interior_exterior_IncludeImpeller</t>
        </is>
      </c>
      <c r="L415" s="273" t="inlineStr">
        <is>
          <t>RTF</t>
        </is>
      </c>
      <c r="M415" t="inlineStr">
        <is>
          <t>B100030</t>
        </is>
      </c>
      <c r="N415" s="273" t="inlineStr">
        <is>
          <t>LT250</t>
        </is>
      </c>
    </row>
    <row r="416" hidden="1" s="109">
      <c r="B416" s="250">
        <f>IF(AND(I416 = "C35",K416="Coating_Standard"),"Y","N")</f>
        <v/>
      </c>
      <c r="C416" t="inlineStr">
        <is>
          <t>ConTab_BOM_KP_Case_0490</t>
        </is>
      </c>
      <c r="D416">
        <f>IF(B416="Y",C416,"")</f>
        <v/>
      </c>
      <c r="E416" t="inlineStr">
        <is>
          <t>:2095-1_2-KP:2095-1_2-KPV:2095-1_2-KPVS:</t>
        </is>
      </c>
      <c r="F416" t="inlineStr">
        <is>
          <t>125# ANSI Flange</t>
        </is>
      </c>
      <c r="G416" t="inlineStr">
        <is>
          <t>CaseMatl_Ductile_Iron_ASTM-A536-65</t>
        </is>
      </c>
      <c r="H416" t="inlineStr">
        <is>
          <t>Ductile Iron, ASTM-A536-65</t>
        </is>
      </c>
      <c r="I416" t="inlineStr">
        <is>
          <t>J</t>
        </is>
      </c>
      <c r="J416" s="250" t="n">
        <v>175</v>
      </c>
      <c r="K416" t="inlineStr">
        <is>
          <t>Coating_Scotchkote134_interior_exterior_IncludeImpeller</t>
        </is>
      </c>
      <c r="L416" s="273" t="inlineStr">
        <is>
          <t>RTF</t>
        </is>
      </c>
      <c r="M416" t="inlineStr">
        <is>
          <t>B100031</t>
        </is>
      </c>
      <c r="N416" s="273" t="inlineStr">
        <is>
          <t>LT034</t>
        </is>
      </c>
    </row>
    <row r="417" hidden="1" s="109">
      <c r="B417" s="250">
        <f>IF(AND(I417 = "C35",K417="Coating_Standard"),"Y","N")</f>
        <v/>
      </c>
      <c r="C417" t="inlineStr">
        <is>
          <t>ConTab_BOM_KP_Case_0491</t>
        </is>
      </c>
      <c r="D417">
        <f>IF(B417="Y",C417,"")</f>
        <v/>
      </c>
      <c r="E417" t="inlineStr">
        <is>
          <t>:2095-1_2-KP:2095-1_2-KPV:2095-1_2-KPVS:</t>
        </is>
      </c>
      <c r="F417" t="inlineStr">
        <is>
          <t>250# ANSI Flange</t>
        </is>
      </c>
      <c r="G417" t="inlineStr">
        <is>
          <t>CaseMatl_Cast_Iron_ASTM-A48_CL35</t>
        </is>
      </c>
      <c r="H417" t="inlineStr">
        <is>
          <t>Cast Iron, ASTM-A48, CL 35</t>
        </is>
      </c>
      <c r="I417" t="inlineStr">
        <is>
          <t>C35</t>
        </is>
      </c>
      <c r="J417" s="250" t="n">
        <v>250</v>
      </c>
      <c r="K417" t="inlineStr">
        <is>
          <t>Coating_Scotchkote134_interior_exterior_IncludeImpeller</t>
        </is>
      </c>
      <c r="L417" s="273" t="inlineStr">
        <is>
          <t>RTF</t>
        </is>
      </c>
      <c r="M417" t="inlineStr">
        <is>
          <t>B100034</t>
        </is>
      </c>
      <c r="N417" s="273" t="inlineStr">
        <is>
          <t>LT034</t>
        </is>
      </c>
    </row>
    <row r="418" hidden="1" s="109">
      <c r="B418" s="250">
        <f>IF(AND(I418 = "C35",K418="Coating_Standard"),"Y","N")</f>
        <v/>
      </c>
      <c r="C418" t="inlineStr">
        <is>
          <t>ConTab_BOM_KP_Case_0492</t>
        </is>
      </c>
      <c r="D418">
        <f>IF(B418="Y",C418,"")</f>
        <v/>
      </c>
      <c r="E418" t="inlineStr">
        <is>
          <t>:2095-1_2-KP:2095-1_2-KPV:2095-1_2-KPVS:</t>
        </is>
      </c>
      <c r="F418" t="inlineStr">
        <is>
          <t>250# ANSI Flange</t>
        </is>
      </c>
      <c r="G418" t="inlineStr">
        <is>
          <t>CaseMatl_Ductile_Iron_ASTM-A536-65</t>
        </is>
      </c>
      <c r="H418" t="inlineStr">
        <is>
          <t>Ductile Iron, ASTM-A536-65</t>
        </is>
      </c>
      <c r="I418" t="inlineStr">
        <is>
          <t>J</t>
        </is>
      </c>
      <c r="J418" s="250" t="n">
        <v>300</v>
      </c>
      <c r="K418" t="inlineStr">
        <is>
          <t>Coating_Scotchkote134_interior_exterior_IncludeImpeller</t>
        </is>
      </c>
      <c r="L418" s="273" t="inlineStr">
        <is>
          <t>RTF</t>
        </is>
      </c>
      <c r="M418" t="inlineStr">
        <is>
          <t>B100035</t>
        </is>
      </c>
      <c r="N418" s="273" t="inlineStr">
        <is>
          <t>LT034</t>
        </is>
      </c>
    </row>
    <row r="419" hidden="1" s="109">
      <c r="B419" s="250">
        <f>IF(AND(I419 = "C35",K419="Coating_Standard"),"Y","N")</f>
        <v/>
      </c>
      <c r="C419" t="inlineStr">
        <is>
          <t>ConTab_BOM_KP_Case_0493</t>
        </is>
      </c>
      <c r="D419">
        <f>IF(B419="Y",C419,"")</f>
        <v/>
      </c>
      <c r="E419" t="inlineStr">
        <is>
          <t>:3014-5_6-KP:3014-5_6-KPV:</t>
        </is>
      </c>
      <c r="F419" t="inlineStr">
        <is>
          <t>125# ANSI Flange</t>
        </is>
      </c>
      <c r="G419" t="inlineStr">
        <is>
          <t>CaseMatl_Cast_Iron_ASTM-A48_CL35</t>
        </is>
      </c>
      <c r="H419" t="inlineStr">
        <is>
          <t>Cast Iron, ASTM-A48, CL 35</t>
        </is>
      </c>
      <c r="I419" t="inlineStr">
        <is>
          <t>C35</t>
        </is>
      </c>
      <c r="J419" s="250" t="n">
        <v>175</v>
      </c>
      <c r="K419" t="inlineStr">
        <is>
          <t>Coating_Scotchkote134_interior_exterior_IncludeImpeller</t>
        </is>
      </c>
      <c r="L419" s="273" t="inlineStr">
        <is>
          <t>RTF</t>
        </is>
      </c>
      <c r="M419" t="inlineStr">
        <is>
          <t>B100066</t>
        </is>
      </c>
      <c r="N419" s="273" t="inlineStr">
        <is>
          <t>LT250</t>
        </is>
      </c>
    </row>
    <row r="420" hidden="1" s="109">
      <c r="B420" s="250">
        <f>IF(AND(I420 = "C35",K420="Coating_Standard"),"Y","N")</f>
        <v/>
      </c>
      <c r="C420" t="inlineStr">
        <is>
          <t>ConTab_BOM_KP_Case_0494</t>
        </is>
      </c>
      <c r="D420">
        <f>IF(B420="Y",C420,"")</f>
        <v/>
      </c>
      <c r="E420" t="inlineStr">
        <is>
          <t>:3014-5_6-KP:3014-5_6-KPV:</t>
        </is>
      </c>
      <c r="F420" t="inlineStr">
        <is>
          <t>125# ANSI Flange</t>
        </is>
      </c>
      <c r="G420" t="inlineStr">
        <is>
          <t>CaseMatl_Ductile_Iron_ASTM-A536-65</t>
        </is>
      </c>
      <c r="H420" t="inlineStr">
        <is>
          <t>Ductile Iron, ASTM-A536-65</t>
        </is>
      </c>
      <c r="I420" t="inlineStr">
        <is>
          <t>J</t>
        </is>
      </c>
      <c r="J420" s="250" t="n">
        <v>175</v>
      </c>
      <c r="K420" t="inlineStr">
        <is>
          <t>Coating_Scotchkote134_interior_exterior_IncludeImpeller</t>
        </is>
      </c>
      <c r="L420" s="273" t="inlineStr">
        <is>
          <t>RTF</t>
        </is>
      </c>
      <c r="M420" t="inlineStr">
        <is>
          <t>B100067</t>
        </is>
      </c>
      <c r="N420" s="273" t="inlineStr">
        <is>
          <t>LT034</t>
        </is>
      </c>
    </row>
    <row r="421" hidden="1" s="109">
      <c r="B421" s="250">
        <f>IF(AND(I421 = "C35",K421="Coating_Standard"),"Y","N")</f>
        <v/>
      </c>
      <c r="C421" t="inlineStr">
        <is>
          <t>ConTab_BOM_KP_Case_0495</t>
        </is>
      </c>
      <c r="D421">
        <f>IF(B421="Y",C421,"")</f>
        <v/>
      </c>
      <c r="E421" t="inlineStr">
        <is>
          <t>:3014-5_6-KP:3014-5_6-KPV:</t>
        </is>
      </c>
      <c r="F421" t="inlineStr">
        <is>
          <t>250# ANSI Flange</t>
        </is>
      </c>
      <c r="G421" t="inlineStr">
        <is>
          <t>CaseMatl_Cast_Iron_ASTM-A48_CL35</t>
        </is>
      </c>
      <c r="H421" t="inlineStr">
        <is>
          <t>Cast Iron, ASTM-A48, CL 35</t>
        </is>
      </c>
      <c r="I421" t="inlineStr">
        <is>
          <t>C35</t>
        </is>
      </c>
      <c r="J421" s="250" t="n">
        <v>250</v>
      </c>
      <c r="K421" t="inlineStr">
        <is>
          <t>Coating_Scotchkote134_interior_exterior_IncludeImpeller</t>
        </is>
      </c>
      <c r="L421" s="273" t="inlineStr">
        <is>
          <t>RTF</t>
        </is>
      </c>
      <c r="M421" t="inlineStr">
        <is>
          <t>B100070</t>
        </is>
      </c>
      <c r="N421" s="273" t="inlineStr">
        <is>
          <t>LT034</t>
        </is>
      </c>
    </row>
    <row r="422" hidden="1" s="109">
      <c r="B422" s="250">
        <f>IF(AND(I422 = "C35",K422="Coating_Standard"),"Y","N")</f>
        <v/>
      </c>
      <c r="C422" t="inlineStr">
        <is>
          <t>ConTab_BOM_KP_Case_0496</t>
        </is>
      </c>
      <c r="D422">
        <f>IF(B422="Y",C422,"")</f>
        <v/>
      </c>
      <c r="E422" t="inlineStr">
        <is>
          <t>:3014-5_6-KP:3014-5_6-KPV:</t>
        </is>
      </c>
      <c r="F422" t="inlineStr">
        <is>
          <t>250# ANSI Flange</t>
        </is>
      </c>
      <c r="G422" t="inlineStr">
        <is>
          <t>CaseMatl_Ductile_Iron_ASTM-A536-65</t>
        </is>
      </c>
      <c r="H422" t="inlineStr">
        <is>
          <t>Ductile Iron, ASTM-A536-65</t>
        </is>
      </c>
      <c r="I422" t="inlineStr">
        <is>
          <t>J</t>
        </is>
      </c>
      <c r="J422" s="250" t="n">
        <v>300</v>
      </c>
      <c r="K422" t="inlineStr">
        <is>
          <t>Coating_Scotchkote134_interior_exterior_IncludeImpeller</t>
        </is>
      </c>
      <c r="L422" s="273" t="inlineStr">
        <is>
          <t>RTF</t>
        </is>
      </c>
      <c r="M422" t="inlineStr">
        <is>
          <t>B100071</t>
        </is>
      </c>
      <c r="N422" s="273" t="inlineStr">
        <is>
          <t>LT034</t>
        </is>
      </c>
    </row>
    <row r="423" hidden="1" s="109">
      <c r="B423" s="250">
        <f>IF(AND(I423 = "C35",K423="Coating_Standard"),"Y","N")</f>
        <v/>
      </c>
      <c r="C423" t="inlineStr">
        <is>
          <t>ConTab_BOM_KP_Case_0497</t>
        </is>
      </c>
      <c r="D423">
        <f>IF(B423="Y",C423,"")</f>
        <v/>
      </c>
      <c r="E423" t="inlineStr">
        <is>
          <t>:3014-7_8-KP:3014-7_8-KPV:3014-7_8-KPVS:</t>
        </is>
      </c>
      <c r="F423" t="inlineStr">
        <is>
          <t>125# ANSI Flange</t>
        </is>
      </c>
      <c r="G423" t="inlineStr">
        <is>
          <t>CaseMatl_Cast_Iron_ASTM-A48_CL35</t>
        </is>
      </c>
      <c r="H423" t="inlineStr">
        <is>
          <t>Cast Iron, ASTM-A48, CL 35</t>
        </is>
      </c>
      <c r="I423" t="inlineStr">
        <is>
          <t>C35</t>
        </is>
      </c>
      <c r="J423" s="250" t="n">
        <v>175</v>
      </c>
      <c r="K423" t="inlineStr">
        <is>
          <t>Coating_Scotchkote134_interior_exterior_IncludeImpeller</t>
        </is>
      </c>
      <c r="L423" s="273" t="inlineStr">
        <is>
          <t>RTF</t>
        </is>
      </c>
      <c r="M423" t="inlineStr">
        <is>
          <t>B100066</t>
        </is>
      </c>
      <c r="N423" s="273" t="inlineStr">
        <is>
          <t>LT250</t>
        </is>
      </c>
    </row>
    <row r="424" hidden="1" s="109">
      <c r="B424" s="250">
        <f>IF(AND(I424 = "C35",K424="Coating_Standard"),"Y","N")</f>
        <v/>
      </c>
      <c r="C424" t="inlineStr">
        <is>
          <t>ConTab_BOM_KP_Case_0498</t>
        </is>
      </c>
      <c r="D424">
        <f>IF(B424="Y",C424,"")</f>
        <v/>
      </c>
      <c r="E424" t="inlineStr">
        <is>
          <t>:3014-7_8-KP:3014-7_8-KPV:3014-7_8-KPVS:</t>
        </is>
      </c>
      <c r="F424" t="inlineStr">
        <is>
          <t>125# ANSI Flange</t>
        </is>
      </c>
      <c r="G424" t="inlineStr">
        <is>
          <t>CaseMatl_Ductile_Iron_ASTM-A536-65</t>
        </is>
      </c>
      <c r="H424" t="inlineStr">
        <is>
          <t>Ductile Iron, ASTM-A536-65</t>
        </is>
      </c>
      <c r="I424" t="inlineStr">
        <is>
          <t>J</t>
        </is>
      </c>
      <c r="J424" s="250" t="n">
        <v>175</v>
      </c>
      <c r="K424" t="inlineStr">
        <is>
          <t>Coating_Scotchkote134_interior_exterior_IncludeImpeller</t>
        </is>
      </c>
      <c r="L424" s="273" t="inlineStr">
        <is>
          <t>RTF</t>
        </is>
      </c>
      <c r="M424" t="inlineStr">
        <is>
          <t>B100067</t>
        </is>
      </c>
      <c r="N424" s="273" t="inlineStr">
        <is>
          <t>LT034</t>
        </is>
      </c>
    </row>
    <row r="425" hidden="1" s="109">
      <c r="B425" s="250">
        <f>IF(AND(I425 = "C35",K425="Coating_Standard"),"Y","N")</f>
        <v/>
      </c>
      <c r="C425" t="inlineStr">
        <is>
          <t>ConTab_BOM_KP_Case_0499</t>
        </is>
      </c>
      <c r="D425">
        <f>IF(B425="Y",C425,"")</f>
        <v/>
      </c>
      <c r="E425" t="inlineStr">
        <is>
          <t>:3014-7_8-KP:3014-7_8-KPV:3014-7_8-KPVS:</t>
        </is>
      </c>
      <c r="F425" t="inlineStr">
        <is>
          <t>250# ANSI Flange</t>
        </is>
      </c>
      <c r="G425" t="inlineStr">
        <is>
          <t>CaseMatl_Cast_Iron_ASTM-A48_CL35</t>
        </is>
      </c>
      <c r="H425" t="inlineStr">
        <is>
          <t>Cast Iron, ASTM-A48, CL 35</t>
        </is>
      </c>
      <c r="I425" t="inlineStr">
        <is>
          <t>C35</t>
        </is>
      </c>
      <c r="J425" s="250" t="n">
        <v>250</v>
      </c>
      <c r="K425" t="inlineStr">
        <is>
          <t>Coating_Scotchkote134_interior_exterior_IncludeImpeller</t>
        </is>
      </c>
      <c r="L425" s="273" t="inlineStr">
        <is>
          <t>RTF</t>
        </is>
      </c>
      <c r="M425" t="inlineStr">
        <is>
          <t>B100070</t>
        </is>
      </c>
      <c r="N425" s="273" t="inlineStr">
        <is>
          <t>LT034</t>
        </is>
      </c>
    </row>
    <row r="426" hidden="1" s="109">
      <c r="B426" s="250">
        <f>IF(AND(I426 = "C35",K426="Coating_Standard"),"Y","N")</f>
        <v/>
      </c>
      <c r="C426" t="inlineStr">
        <is>
          <t>ConTab_BOM_KP_Case_0500</t>
        </is>
      </c>
      <c r="D426">
        <f>IF(B426="Y",C426,"")</f>
        <v/>
      </c>
      <c r="E426" t="inlineStr">
        <is>
          <t>:3014-7_8-KP:3014-7_8-KPV:3014-7_8-KPVS:</t>
        </is>
      </c>
      <c r="F426" t="inlineStr">
        <is>
          <t>250# ANSI Flange</t>
        </is>
      </c>
      <c r="G426" t="inlineStr">
        <is>
          <t>CaseMatl_Ductile_Iron_ASTM-A536-65</t>
        </is>
      </c>
      <c r="H426" t="inlineStr">
        <is>
          <t>Ductile Iron, ASTM-A536-65</t>
        </is>
      </c>
      <c r="I426" t="inlineStr">
        <is>
          <t>J</t>
        </is>
      </c>
      <c r="J426" s="250" t="n">
        <v>300</v>
      </c>
      <c r="K426" t="inlineStr">
        <is>
          <t>Coating_Scotchkote134_interior_exterior_IncludeImpeller</t>
        </is>
      </c>
      <c r="L426" s="273" t="inlineStr">
        <is>
          <t>RTF</t>
        </is>
      </c>
      <c r="M426" t="inlineStr">
        <is>
          <t>B100071</t>
        </is>
      </c>
      <c r="N426" s="273" t="inlineStr">
        <is>
          <t>LT034</t>
        </is>
      </c>
    </row>
    <row r="427" hidden="1" s="109">
      <c r="B427" s="250">
        <f>IF(AND(I427 = "C35",K427="Coating_Standard"),"Y","N")</f>
        <v/>
      </c>
      <c r="C427" t="inlineStr">
        <is>
          <t>ConTab_BOM_KP_Case_0501</t>
        </is>
      </c>
      <c r="D427">
        <f>IF(B427="Y",C427,"")</f>
        <v/>
      </c>
      <c r="E427" t="inlineStr">
        <is>
          <t>:3095-7_8-KP:3095-7_8-KPV:3095-7_8-KPVS:</t>
        </is>
      </c>
      <c r="F427" t="inlineStr">
        <is>
          <t>125# ANSI Flange</t>
        </is>
      </c>
      <c r="G427" t="inlineStr">
        <is>
          <t>CaseMatl_Cast_Iron_ASTM-A48_CL35</t>
        </is>
      </c>
      <c r="H427" t="inlineStr">
        <is>
          <t>Cast Iron, ASTM-A48, CL 35</t>
        </is>
      </c>
      <c r="I427" t="inlineStr">
        <is>
          <t>C35</t>
        </is>
      </c>
      <c r="J427" s="250" t="n">
        <v>175</v>
      </c>
      <c r="K427" t="inlineStr">
        <is>
          <t>Coating_Scotchkote134_interior_exterior_IncludeImpeller</t>
        </is>
      </c>
      <c r="L427" s="273" t="inlineStr">
        <is>
          <t>RTF</t>
        </is>
      </c>
      <c r="M427" t="inlineStr">
        <is>
          <t>B100054</t>
        </is>
      </c>
      <c r="N427" s="273" t="inlineStr">
        <is>
          <t>LT250</t>
        </is>
      </c>
    </row>
    <row r="428" hidden="1" s="109">
      <c r="B428" s="250">
        <f>IF(AND(I428 = "C35",K428="Coating_Standard"),"Y","N")</f>
        <v/>
      </c>
      <c r="C428" t="inlineStr">
        <is>
          <t>ConTab_BOM_KP_Case_0502</t>
        </is>
      </c>
      <c r="D428">
        <f>IF(B428="Y",C428,"")</f>
        <v/>
      </c>
      <c r="E428" t="inlineStr">
        <is>
          <t>:3095-7_8-KP:3095-7_8-KPV:3095-7_8-KPVS:</t>
        </is>
      </c>
      <c r="F428" t="inlineStr">
        <is>
          <t>125# ANSI Flange</t>
        </is>
      </c>
      <c r="G428" t="inlineStr">
        <is>
          <t>CaseMatl_Ductile_Iron_ASTM-A536-65</t>
        </is>
      </c>
      <c r="H428" t="inlineStr">
        <is>
          <t>Ductile Iron, ASTM-A536-65</t>
        </is>
      </c>
      <c r="I428" t="inlineStr">
        <is>
          <t>J</t>
        </is>
      </c>
      <c r="J428" s="250" t="n">
        <v>175</v>
      </c>
      <c r="K428" t="inlineStr">
        <is>
          <t>Coating_Scotchkote134_interior_exterior_IncludeImpeller</t>
        </is>
      </c>
      <c r="L428" s="273" t="inlineStr">
        <is>
          <t>RTF</t>
        </is>
      </c>
      <c r="M428" t="inlineStr">
        <is>
          <t>B100055</t>
        </is>
      </c>
      <c r="N428" s="273" t="inlineStr">
        <is>
          <t>LT034</t>
        </is>
      </c>
    </row>
    <row r="429" hidden="1" s="109">
      <c r="B429" s="250">
        <f>IF(AND(I429 = "C35",K429="Coating_Standard"),"Y","N")</f>
        <v/>
      </c>
      <c r="C429" t="inlineStr">
        <is>
          <t>ConTab_BOM_KP_Case_0503</t>
        </is>
      </c>
      <c r="D429">
        <f>IF(B429="Y",C429,"")</f>
        <v/>
      </c>
      <c r="E429" t="inlineStr">
        <is>
          <t>:3095-7_8-KP:3095-7_8-KPV:3095-7_8-KPVS:</t>
        </is>
      </c>
      <c r="F429" t="inlineStr">
        <is>
          <t>250# ANSI Flange</t>
        </is>
      </c>
      <c r="G429" t="inlineStr">
        <is>
          <t>CaseMatl_Cast_Iron_ASTM-A48_CL35</t>
        </is>
      </c>
      <c r="H429" t="inlineStr">
        <is>
          <t>Cast Iron, ASTM-A48, CL 35</t>
        </is>
      </c>
      <c r="I429" t="inlineStr">
        <is>
          <t>C35</t>
        </is>
      </c>
      <c r="J429" s="250" t="n">
        <v>250</v>
      </c>
      <c r="K429" t="inlineStr">
        <is>
          <t>Coating_Scotchkote134_interior_exterior_IncludeImpeller</t>
        </is>
      </c>
      <c r="L429" s="273" t="inlineStr">
        <is>
          <t>RTF</t>
        </is>
      </c>
      <c r="M429" t="inlineStr">
        <is>
          <t>B100058</t>
        </is>
      </c>
      <c r="N429" s="273" t="inlineStr">
        <is>
          <t>LT034</t>
        </is>
      </c>
    </row>
    <row r="430" hidden="1" s="109">
      <c r="B430" s="250">
        <f>IF(AND(I430 = "C35",K430="Coating_Standard"),"Y","N")</f>
        <v/>
      </c>
      <c r="C430" t="inlineStr">
        <is>
          <t>ConTab_BOM_KP_Case_0504</t>
        </is>
      </c>
      <c r="D430">
        <f>IF(B430="Y",C430,"")</f>
        <v/>
      </c>
      <c r="E430" t="inlineStr">
        <is>
          <t>:3095-7_8-KP:3095-7_8-KPV:3095-7_8-KPVS:</t>
        </is>
      </c>
      <c r="F430" t="inlineStr">
        <is>
          <t>250# ANSI Flange</t>
        </is>
      </c>
      <c r="G430" t="inlineStr">
        <is>
          <t>CaseMatl_Ductile_Iron_ASTM-A536-65</t>
        </is>
      </c>
      <c r="H430" t="inlineStr">
        <is>
          <t>Ductile Iron, ASTM-A536-65</t>
        </is>
      </c>
      <c r="I430" t="inlineStr">
        <is>
          <t>J</t>
        </is>
      </c>
      <c r="J430" s="250" t="n">
        <v>300</v>
      </c>
      <c r="K430" t="inlineStr">
        <is>
          <t>Coating_Scotchkote134_interior_exterior_IncludeImpeller</t>
        </is>
      </c>
      <c r="L430" s="273" t="inlineStr">
        <is>
          <t>RTF</t>
        </is>
      </c>
      <c r="M430" t="inlineStr">
        <is>
          <t>B100059</t>
        </is>
      </c>
      <c r="N430" s="273" t="inlineStr">
        <is>
          <t>LT034</t>
        </is>
      </c>
    </row>
    <row r="431" hidden="1" s="109">
      <c r="B431" s="250">
        <f>IF(AND(I431 = "C35",K431="Coating_Standard"),"Y","N")</f>
        <v/>
      </c>
      <c r="C431" t="inlineStr">
        <is>
          <t>ConTab_BOM_KP_Case_0505</t>
        </is>
      </c>
      <c r="D431">
        <f>IF(B431="Y",C431,"")</f>
        <v/>
      </c>
      <c r="E431" t="inlineStr">
        <is>
          <t>:4012-1_2-KP:4012-1_2-KPV:4012-1_2-KPVS:</t>
        </is>
      </c>
      <c r="F431" t="inlineStr">
        <is>
          <t>125# ANSI Flange</t>
        </is>
      </c>
      <c r="G431" t="inlineStr">
        <is>
          <t>CaseMatl_Cast_Iron_ASTM-A48_CL35</t>
        </is>
      </c>
      <c r="H431" t="inlineStr">
        <is>
          <t>Cast Iron, ASTM-A48, CL 35</t>
        </is>
      </c>
      <c r="I431" t="inlineStr">
        <is>
          <t>C35</t>
        </is>
      </c>
      <c r="J431" s="250" t="n">
        <v>175</v>
      </c>
      <c r="K431" t="inlineStr">
        <is>
          <t>Coating_Scotchkote134_interior_exterior_IncludeImpeller</t>
        </is>
      </c>
      <c r="L431" s="273" t="inlineStr">
        <is>
          <t>RTF</t>
        </is>
      </c>
      <c r="M431" t="inlineStr">
        <is>
          <t>B100078</t>
        </is>
      </c>
      <c r="N431" s="273" t="inlineStr">
        <is>
          <t>LT250</t>
        </is>
      </c>
    </row>
    <row r="432" hidden="1" s="109">
      <c r="B432" s="250">
        <f>IF(AND(I432 = "C35",K432="Coating_Standard"),"Y","N")</f>
        <v/>
      </c>
      <c r="C432" t="inlineStr">
        <is>
          <t>ConTab_BOM_KP_Case_0506</t>
        </is>
      </c>
      <c r="D432">
        <f>IF(B432="Y",C432,"")</f>
        <v/>
      </c>
      <c r="E432" t="inlineStr">
        <is>
          <t>:4012-1_2-KP:4012-1_2-KPV:4012-1_2-KPVS:</t>
        </is>
      </c>
      <c r="F432" t="inlineStr">
        <is>
          <t>125# ANSI Flange</t>
        </is>
      </c>
      <c r="G432" t="inlineStr">
        <is>
          <t>CaseMatl_Ductile_Iron_ASTM-A536-65</t>
        </is>
      </c>
      <c r="H432" t="inlineStr">
        <is>
          <t>Ductile Iron, ASTM-A536-65</t>
        </is>
      </c>
      <c r="I432" t="inlineStr">
        <is>
          <t>J</t>
        </is>
      </c>
      <c r="J432" s="250" t="n">
        <v>175</v>
      </c>
      <c r="K432" t="inlineStr">
        <is>
          <t>Coating_Scotchkote134_interior_exterior_IncludeImpeller</t>
        </is>
      </c>
      <c r="L432" s="273" t="inlineStr">
        <is>
          <t>RTF</t>
        </is>
      </c>
      <c r="M432" t="inlineStr">
        <is>
          <t>B100079</t>
        </is>
      </c>
      <c r="N432" s="273" t="inlineStr">
        <is>
          <t>LT034</t>
        </is>
      </c>
    </row>
    <row r="433" hidden="1" s="109">
      <c r="B433" s="250">
        <f>IF(AND(I433 = "C35",K433="Coating_Standard"),"Y","N")</f>
        <v/>
      </c>
      <c r="C433" t="inlineStr">
        <is>
          <t>ConTab_BOM_KP_Case_0507</t>
        </is>
      </c>
      <c r="D433">
        <f>IF(B433="Y",C433,"")</f>
        <v/>
      </c>
      <c r="E433" t="inlineStr">
        <is>
          <t>:4012-1_2-KP:4012-1_2-KPV:4012-1_2-KPVS:</t>
        </is>
      </c>
      <c r="F433" t="inlineStr">
        <is>
          <t>250# ANSI Flange</t>
        </is>
      </c>
      <c r="G433" t="inlineStr">
        <is>
          <t>CaseMatl_Cast_Iron_ASTM-A48_CL35</t>
        </is>
      </c>
      <c r="H433" t="inlineStr">
        <is>
          <t>Cast Iron, ASTM-A48, CL 35</t>
        </is>
      </c>
      <c r="I433" t="inlineStr">
        <is>
          <t>C35</t>
        </is>
      </c>
      <c r="J433" s="250" t="n">
        <v>250</v>
      </c>
      <c r="K433" t="inlineStr">
        <is>
          <t>Coating_Scotchkote134_interior_exterior_IncludeImpeller</t>
        </is>
      </c>
      <c r="L433" s="273" t="inlineStr">
        <is>
          <t>RTF</t>
        </is>
      </c>
      <c r="M433" t="inlineStr">
        <is>
          <t>B100082</t>
        </is>
      </c>
      <c r="N433" s="273" t="inlineStr">
        <is>
          <t>LT034</t>
        </is>
      </c>
    </row>
    <row r="434" hidden="1" s="109">
      <c r="B434" s="250">
        <f>IF(AND(I434 = "C35",K434="Coating_Standard"),"Y","N")</f>
        <v/>
      </c>
      <c r="C434" t="inlineStr">
        <is>
          <t>ConTab_BOM_KP_Case_0508</t>
        </is>
      </c>
      <c r="D434">
        <f>IF(B434="Y",C434,"")</f>
        <v/>
      </c>
      <c r="E434" t="inlineStr">
        <is>
          <t>:4012-1_2-KP:4012-1_2-KPV:4012-1_2-KPVS:</t>
        </is>
      </c>
      <c r="F434" t="inlineStr">
        <is>
          <t>250# ANSI Flange</t>
        </is>
      </c>
      <c r="G434" t="inlineStr">
        <is>
          <t>CaseMatl_Ductile_Iron_ASTM-A536-65</t>
        </is>
      </c>
      <c r="H434" t="inlineStr">
        <is>
          <t>Ductile Iron, ASTM-A536-65</t>
        </is>
      </c>
      <c r="I434" t="inlineStr">
        <is>
          <t>J</t>
        </is>
      </c>
      <c r="J434" s="250" t="n">
        <v>300</v>
      </c>
      <c r="K434" t="inlineStr">
        <is>
          <t>Coating_Scotchkote134_interior_exterior_IncludeImpeller</t>
        </is>
      </c>
      <c r="L434" s="273" t="inlineStr">
        <is>
          <t>RTF</t>
        </is>
      </c>
      <c r="M434" t="inlineStr">
        <is>
          <t>B100083</t>
        </is>
      </c>
      <c r="N434" s="273" t="inlineStr">
        <is>
          <t>LT034</t>
        </is>
      </c>
    </row>
    <row r="435" hidden="1" s="109">
      <c r="B435" s="250">
        <f>IF(AND(I435 = "C35",K435="Coating_Standard"),"Y","N")</f>
        <v/>
      </c>
      <c r="C435" t="inlineStr">
        <is>
          <t>ConTab_BOM_KP_Case_0509</t>
        </is>
      </c>
      <c r="D435">
        <f>IF(B435="Y",C435,"")</f>
        <v/>
      </c>
      <c r="E435" t="inlineStr">
        <is>
          <t>:4012-7_8-KP:4012-7_8-KPV:4012-7_8-KPVS:</t>
        </is>
      </c>
      <c r="F435" t="inlineStr">
        <is>
          <t>125# ANSI Flange</t>
        </is>
      </c>
      <c r="G435" t="inlineStr">
        <is>
          <t>CaseMatl_Cast_Iron_ASTM-A48_CL35</t>
        </is>
      </c>
      <c r="H435" t="inlineStr">
        <is>
          <t>Cast Iron, ASTM-A48, CL 35</t>
        </is>
      </c>
      <c r="I435" t="inlineStr">
        <is>
          <t>C35</t>
        </is>
      </c>
      <c r="J435" s="250" t="n">
        <v>175</v>
      </c>
      <c r="K435" t="inlineStr">
        <is>
          <t>Coating_Scotchkote134_interior_exterior_IncludeImpeller</t>
        </is>
      </c>
      <c r="L435" s="273" t="inlineStr">
        <is>
          <t>RTF</t>
        </is>
      </c>
      <c r="M435" t="inlineStr">
        <is>
          <t>B100090</t>
        </is>
      </c>
      <c r="N435" s="273" t="inlineStr">
        <is>
          <t>LT250</t>
        </is>
      </c>
    </row>
    <row r="436" hidden="1" s="109">
      <c r="B436" s="250">
        <f>IF(AND(I436 = "C35",K436="Coating_Standard"),"Y","N")</f>
        <v/>
      </c>
      <c r="C436" t="inlineStr">
        <is>
          <t>ConTab_BOM_KP_Case_0510</t>
        </is>
      </c>
      <c r="D436">
        <f>IF(B436="Y",C436,"")</f>
        <v/>
      </c>
      <c r="E436" t="inlineStr">
        <is>
          <t>:4012-7_8-KP:4012-7_8-KPV:4012-7_8-KPVS:</t>
        </is>
      </c>
      <c r="F436" t="inlineStr">
        <is>
          <t>125# ANSI Flange</t>
        </is>
      </c>
      <c r="G436" t="inlineStr">
        <is>
          <t>CaseMatl_Ductile_Iron_ASTM-A536-65</t>
        </is>
      </c>
      <c r="H436" t="inlineStr">
        <is>
          <t>Ductile Iron, ASTM-A536-65</t>
        </is>
      </c>
      <c r="I436" t="inlineStr">
        <is>
          <t>J</t>
        </is>
      </c>
      <c r="J436" s="250" t="n">
        <v>175</v>
      </c>
      <c r="K436" t="inlineStr">
        <is>
          <t>Coating_Scotchkote134_interior_exterior_IncludeImpeller</t>
        </is>
      </c>
      <c r="L436" s="273" t="inlineStr">
        <is>
          <t>RTF</t>
        </is>
      </c>
      <c r="M436" t="inlineStr">
        <is>
          <t>B100091</t>
        </is>
      </c>
      <c r="N436" s="273" t="inlineStr">
        <is>
          <t>LT034</t>
        </is>
      </c>
    </row>
    <row r="437" hidden="1" s="109">
      <c r="B437" s="250">
        <f>IF(AND(I437 = "C35",K437="Coating_Standard"),"Y","N")</f>
        <v/>
      </c>
      <c r="C437" t="inlineStr">
        <is>
          <t>ConTab_BOM_KP_Case_0511</t>
        </is>
      </c>
      <c r="D437">
        <f>IF(B437="Y",C437,"")</f>
        <v/>
      </c>
      <c r="E437" t="inlineStr">
        <is>
          <t>:4012-7_8-KP:4012-7_8-KPV:4012-7_8-KPVS:</t>
        </is>
      </c>
      <c r="F437" t="inlineStr">
        <is>
          <t>250# ANSI Flange</t>
        </is>
      </c>
      <c r="G437" t="inlineStr">
        <is>
          <t>CaseMatl_Cast_Iron_ASTM-A48_CL35</t>
        </is>
      </c>
      <c r="H437" t="inlineStr">
        <is>
          <t>Cast Iron, ASTM-A48, CL 35</t>
        </is>
      </c>
      <c r="I437" t="inlineStr">
        <is>
          <t>C35</t>
        </is>
      </c>
      <c r="J437" s="250" t="n">
        <v>250</v>
      </c>
      <c r="K437" t="inlineStr">
        <is>
          <t>Coating_Scotchkote134_interior_exterior_IncludeImpeller</t>
        </is>
      </c>
      <c r="L437" s="273" t="inlineStr">
        <is>
          <t>RTF</t>
        </is>
      </c>
      <c r="M437" t="inlineStr">
        <is>
          <t>B100094</t>
        </is>
      </c>
      <c r="N437" s="273" t="inlineStr">
        <is>
          <t>LT034</t>
        </is>
      </c>
    </row>
    <row r="438" hidden="1" s="109">
      <c r="B438" s="250">
        <f>IF(AND(I438 = "C35",K438="Coating_Standard"),"Y","N")</f>
        <v/>
      </c>
      <c r="C438" t="inlineStr">
        <is>
          <t>ConTab_BOM_KP_Case_0512</t>
        </is>
      </c>
      <c r="D438">
        <f>IF(B438="Y",C438,"")</f>
        <v/>
      </c>
      <c r="E438" t="inlineStr">
        <is>
          <t>:4012-7_8-KP:4012-7_8-KPV:4012-7_8-KPVS:</t>
        </is>
      </c>
      <c r="F438" t="inlineStr">
        <is>
          <t>250# ANSI Flange</t>
        </is>
      </c>
      <c r="G438" t="inlineStr">
        <is>
          <t>CaseMatl_Ductile_Iron_ASTM-A536-65</t>
        </is>
      </c>
      <c r="H438" t="inlineStr">
        <is>
          <t>Ductile Iron, ASTM-A536-65</t>
        </is>
      </c>
      <c r="I438" t="inlineStr">
        <is>
          <t>J</t>
        </is>
      </c>
      <c r="J438" s="250" t="n">
        <v>300</v>
      </c>
      <c r="K438" t="inlineStr">
        <is>
          <t>Coating_Scotchkote134_interior_exterior_IncludeImpeller</t>
        </is>
      </c>
      <c r="L438" s="273" t="inlineStr">
        <is>
          <t>RTF</t>
        </is>
      </c>
      <c r="M438" t="inlineStr">
        <is>
          <t>B100095</t>
        </is>
      </c>
      <c r="N438" s="273" t="inlineStr">
        <is>
          <t>LT034</t>
        </is>
      </c>
    </row>
    <row r="439" hidden="1" s="109">
      <c r="B439" s="250">
        <f>IF(AND(I439 = "C35",K439="Coating_Standard"),"Y","N")</f>
        <v/>
      </c>
      <c r="C439" t="inlineStr">
        <is>
          <t>ConTab_BOM_KP_Case_0513</t>
        </is>
      </c>
      <c r="D439">
        <f>IF(B439="Y",C439,"")</f>
        <v/>
      </c>
      <c r="E439" t="inlineStr">
        <is>
          <t>:4015-7_8-KP:4015-7_8-KPV:</t>
        </is>
      </c>
      <c r="F439" t="inlineStr">
        <is>
          <t>125# ANSI Flange</t>
        </is>
      </c>
      <c r="G439" t="inlineStr">
        <is>
          <t>CaseMatl_Cast_Iron_ASTM-A48_CL35</t>
        </is>
      </c>
      <c r="H439" t="inlineStr">
        <is>
          <t>Cast Iron, ASTM-A48, CL 35</t>
        </is>
      </c>
      <c r="I439" t="inlineStr">
        <is>
          <t>C35</t>
        </is>
      </c>
      <c r="J439" s="250" t="n">
        <v>175</v>
      </c>
      <c r="K439" t="inlineStr">
        <is>
          <t>Coating_Scotchkote134_interior_exterior_IncludeImpeller</t>
        </is>
      </c>
      <c r="L439" s="273" t="inlineStr">
        <is>
          <t>RTF</t>
        </is>
      </c>
      <c r="M439" t="inlineStr">
        <is>
          <t>B100102</t>
        </is>
      </c>
      <c r="N439" s="273" t="inlineStr">
        <is>
          <t>LT250</t>
        </is>
      </c>
    </row>
    <row r="440" hidden="1" s="109">
      <c r="B440" s="250">
        <f>IF(AND(I440 = "C35",K440="Coating_Standard"),"Y","N")</f>
        <v/>
      </c>
      <c r="C440" t="inlineStr">
        <is>
          <t>ConTab_BOM_KP_Case_0514</t>
        </is>
      </c>
      <c r="D440">
        <f>IF(B440="Y",C440,"")</f>
        <v/>
      </c>
      <c r="E440" t="inlineStr">
        <is>
          <t>:4015-7_8-KP:4015-7_8-KPV:</t>
        </is>
      </c>
      <c r="F440" t="inlineStr">
        <is>
          <t>125# ANSI Flange</t>
        </is>
      </c>
      <c r="G440" t="inlineStr">
        <is>
          <t>CaseMatl_Ductile_Iron_ASTM-A536-65</t>
        </is>
      </c>
      <c r="H440" t="inlineStr">
        <is>
          <t>Ductile Iron, ASTM-A536-65</t>
        </is>
      </c>
      <c r="I440" t="inlineStr">
        <is>
          <t>J</t>
        </is>
      </c>
      <c r="J440" s="250" t="n">
        <v>175</v>
      </c>
      <c r="K440" t="inlineStr">
        <is>
          <t>Coating_Scotchkote134_interior_exterior_IncludeImpeller</t>
        </is>
      </c>
      <c r="L440" s="273" t="inlineStr">
        <is>
          <t>RTF</t>
        </is>
      </c>
      <c r="M440" t="inlineStr">
        <is>
          <t>B100103</t>
        </is>
      </c>
      <c r="N440" s="273" t="inlineStr">
        <is>
          <t>LT034</t>
        </is>
      </c>
    </row>
    <row r="441" hidden="1" s="109">
      <c r="B441" s="250">
        <f>IF(AND(I441 = "C35",K441="Coating_Standard"),"Y","N")</f>
        <v/>
      </c>
      <c r="C441" t="inlineStr">
        <is>
          <t>ConTab_BOM_KP_Case_0515</t>
        </is>
      </c>
      <c r="D441">
        <f>IF(B441="Y",C441,"")</f>
        <v/>
      </c>
      <c r="E441" t="inlineStr">
        <is>
          <t>:4015-7_8-KP:4015-7_8-KPV:</t>
        </is>
      </c>
      <c r="F441" t="inlineStr">
        <is>
          <t>250# ANSI Flange</t>
        </is>
      </c>
      <c r="G441" t="inlineStr">
        <is>
          <t>CaseMatl_Cast_Iron_ASTM-A48_CL35</t>
        </is>
      </c>
      <c r="H441" t="inlineStr">
        <is>
          <t>Cast Iron, ASTM-A48, CL 35</t>
        </is>
      </c>
      <c r="I441" t="inlineStr">
        <is>
          <t>C35</t>
        </is>
      </c>
      <c r="J441" s="250" t="n">
        <v>250</v>
      </c>
      <c r="K441" t="inlineStr">
        <is>
          <t>Coating_Scotchkote134_interior_exterior_IncludeImpeller</t>
        </is>
      </c>
      <c r="L441" s="273" t="inlineStr">
        <is>
          <t>RTF</t>
        </is>
      </c>
      <c r="M441" t="inlineStr">
        <is>
          <t>B100106</t>
        </is>
      </c>
      <c r="N441" s="273" t="inlineStr">
        <is>
          <t>LT034</t>
        </is>
      </c>
    </row>
    <row r="442" hidden="1" s="109">
      <c r="B442" s="250">
        <f>IF(AND(I442 = "C35",K442="Coating_Standard"),"Y","N")</f>
        <v/>
      </c>
      <c r="C442" t="inlineStr">
        <is>
          <t>ConTab_BOM_KP_Case_0516</t>
        </is>
      </c>
      <c r="D442">
        <f>IF(B442="Y",C442,"")</f>
        <v/>
      </c>
      <c r="E442" t="inlineStr">
        <is>
          <t>:4015-7_8-KP:4015-7_8-KPV:</t>
        </is>
      </c>
      <c r="F442" t="inlineStr">
        <is>
          <t>250# ANSI Flange</t>
        </is>
      </c>
      <c r="G442" t="inlineStr">
        <is>
          <t>CaseMatl_Ductile_Iron_ASTM-A536-65</t>
        </is>
      </c>
      <c r="H442" t="inlineStr">
        <is>
          <t>Ductile Iron, ASTM-A536-65</t>
        </is>
      </c>
      <c r="I442" t="inlineStr">
        <is>
          <t>J</t>
        </is>
      </c>
      <c r="J442" s="250" t="n">
        <v>300</v>
      </c>
      <c r="K442" t="inlineStr">
        <is>
          <t>Coating_Scotchkote134_interior_exterior_IncludeImpeller</t>
        </is>
      </c>
      <c r="L442" s="273" t="inlineStr">
        <is>
          <t>RTF</t>
        </is>
      </c>
      <c r="M442" t="inlineStr">
        <is>
          <t>B100107</t>
        </is>
      </c>
      <c r="N442" s="273" t="inlineStr">
        <is>
          <t>LT034</t>
        </is>
      </c>
    </row>
    <row r="443" hidden="1" s="109">
      <c r="B443" s="250">
        <f>IF(AND(I443 = "C35",K443="Coating_Standard"),"Y","N")</f>
        <v/>
      </c>
      <c r="C443" t="inlineStr">
        <is>
          <t>ConTab_BOM_KP_Case_0517</t>
        </is>
      </c>
      <c r="D443">
        <f>IF(B443="Y",C443,"")</f>
        <v/>
      </c>
      <c r="E443" t="inlineStr">
        <is>
          <t>:4015-9_0-KP:4015-9_0-KPV:4015-9_0-KPVS:</t>
        </is>
      </c>
      <c r="F443" t="inlineStr">
        <is>
          <t>125# ANSI Flange</t>
        </is>
      </c>
      <c r="G443" t="inlineStr">
        <is>
          <t>CaseMatl_Cast_Iron_ASTM-A48_CL35</t>
        </is>
      </c>
      <c r="H443" t="inlineStr">
        <is>
          <t>Cast Iron, ASTM-A48, CL 35</t>
        </is>
      </c>
      <c r="I443" t="inlineStr">
        <is>
          <t>C35</t>
        </is>
      </c>
      <c r="J443" s="250" t="n">
        <v>175</v>
      </c>
      <c r="K443" t="inlineStr">
        <is>
          <t>Coating_Scotchkote134_interior_exterior_IncludeImpeller</t>
        </is>
      </c>
      <c r="L443" s="273" t="inlineStr">
        <is>
          <t>RTF</t>
        </is>
      </c>
      <c r="M443" t="inlineStr">
        <is>
          <t>B100102</t>
        </is>
      </c>
      <c r="N443" s="273" t="inlineStr">
        <is>
          <t>LT250</t>
        </is>
      </c>
    </row>
    <row r="444" hidden="1" s="109">
      <c r="B444" s="250">
        <f>IF(AND(I444 = "C35",K444="Coating_Standard"),"Y","N")</f>
        <v/>
      </c>
      <c r="C444" t="inlineStr">
        <is>
          <t>ConTab_BOM_KP_Case_0518</t>
        </is>
      </c>
      <c r="D444">
        <f>IF(B444="Y",C444,"")</f>
        <v/>
      </c>
      <c r="E444" t="inlineStr">
        <is>
          <t>:4015-9_0-KP:4015-9_0-KPV:4015-9_0-KPVS:</t>
        </is>
      </c>
      <c r="F444" t="inlineStr">
        <is>
          <t>125# ANSI Flange</t>
        </is>
      </c>
      <c r="G444" t="inlineStr">
        <is>
          <t>CaseMatl_Ductile_Iron_ASTM-A536-65</t>
        </is>
      </c>
      <c r="H444" t="inlineStr">
        <is>
          <t>Ductile Iron, ASTM-A536-65</t>
        </is>
      </c>
      <c r="I444" t="inlineStr">
        <is>
          <t>J</t>
        </is>
      </c>
      <c r="J444" s="250" t="n">
        <v>175</v>
      </c>
      <c r="K444" t="inlineStr">
        <is>
          <t>Coating_Scotchkote134_interior_exterior_IncludeImpeller</t>
        </is>
      </c>
      <c r="L444" s="273" t="inlineStr">
        <is>
          <t>RTF</t>
        </is>
      </c>
      <c r="M444" t="inlineStr">
        <is>
          <t>B100103</t>
        </is>
      </c>
      <c r="N444" s="273" t="inlineStr">
        <is>
          <t>LT034</t>
        </is>
      </c>
    </row>
    <row r="445" hidden="1" s="109">
      <c r="B445" s="250">
        <f>IF(AND(I445 = "C35",K445="Coating_Standard"),"Y","N")</f>
        <v/>
      </c>
      <c r="C445" t="inlineStr">
        <is>
          <t>ConTab_BOM_KP_Case_0519</t>
        </is>
      </c>
      <c r="D445">
        <f>IF(B445="Y",C445,"")</f>
        <v/>
      </c>
      <c r="E445" t="inlineStr">
        <is>
          <t>:4015-9_0-KP:4015-9_0-KPV:4015-9_0-KPVS:</t>
        </is>
      </c>
      <c r="F445" t="inlineStr">
        <is>
          <t>250# ANSI Flange</t>
        </is>
      </c>
      <c r="G445" t="inlineStr">
        <is>
          <t>CaseMatl_Cast_Iron_ASTM-A48_CL35</t>
        </is>
      </c>
      <c r="H445" t="inlineStr">
        <is>
          <t>Cast Iron, ASTM-A48, CL 35</t>
        </is>
      </c>
      <c r="I445" t="inlineStr">
        <is>
          <t>C35</t>
        </is>
      </c>
      <c r="J445" s="250" t="n">
        <v>250</v>
      </c>
      <c r="K445" t="inlineStr">
        <is>
          <t>Coating_Scotchkote134_interior_exterior_IncludeImpeller</t>
        </is>
      </c>
      <c r="L445" s="273" t="inlineStr">
        <is>
          <t>RTF</t>
        </is>
      </c>
      <c r="M445" t="inlineStr">
        <is>
          <t>B100106</t>
        </is>
      </c>
      <c r="N445" s="273" t="inlineStr">
        <is>
          <t>LT034</t>
        </is>
      </c>
    </row>
    <row r="446" hidden="1" s="109">
      <c r="B446" s="250">
        <f>IF(AND(I446 = "C35",K446="Coating_Standard"),"Y","N")</f>
        <v/>
      </c>
      <c r="C446" t="inlineStr">
        <is>
          <t>ConTab_BOM_KP_Case_0520</t>
        </is>
      </c>
      <c r="D446">
        <f>IF(B446="Y",C446,"")</f>
        <v/>
      </c>
      <c r="E446" t="inlineStr">
        <is>
          <t>:4015-9_0-KP:4015-9_0-KPV:4015-9_0-KPVS:</t>
        </is>
      </c>
      <c r="F446" t="inlineStr">
        <is>
          <t>250# ANSI Flange</t>
        </is>
      </c>
      <c r="G446" t="inlineStr">
        <is>
          <t>CaseMatl_Ductile_Iron_ASTM-A536-65</t>
        </is>
      </c>
      <c r="H446" t="inlineStr">
        <is>
          <t>Ductile Iron, ASTM-A536-65</t>
        </is>
      </c>
      <c r="I446" t="inlineStr">
        <is>
          <t>J</t>
        </is>
      </c>
      <c r="J446" s="250" t="n">
        <v>300</v>
      </c>
      <c r="K446" t="inlineStr">
        <is>
          <t>Coating_Scotchkote134_interior_exterior_IncludeImpeller</t>
        </is>
      </c>
      <c r="L446" s="273" t="inlineStr">
        <is>
          <t>RTF</t>
        </is>
      </c>
      <c r="M446" t="inlineStr">
        <is>
          <t>B100107</t>
        </is>
      </c>
      <c r="N446" s="273" t="inlineStr">
        <is>
          <t>LT034</t>
        </is>
      </c>
    </row>
    <row r="447" hidden="1" s="109">
      <c r="B447" s="250">
        <f>IF(AND(I447 = "C35",K447="Coating_Standard"),"Y","N")</f>
        <v/>
      </c>
      <c r="C447" t="inlineStr">
        <is>
          <t>ConTab_BOM_KP_Case_0521</t>
        </is>
      </c>
      <c r="D447">
        <f>IF(B447="Y",C447,"")</f>
        <v/>
      </c>
      <c r="E447" t="inlineStr">
        <is>
          <t>:5012-7_8-KP:5012-7_8-KPV:5012-7_8-KPVS:</t>
        </is>
      </c>
      <c r="F447" t="inlineStr">
        <is>
          <t>125# ANSI Flange</t>
        </is>
      </c>
      <c r="G447" t="inlineStr">
        <is>
          <t>CaseMatl_Cast_Iron_ASTM-A48_CL35</t>
        </is>
      </c>
      <c r="H447" t="inlineStr">
        <is>
          <t>Cast Iron, ASTM-A48, CL 35</t>
        </is>
      </c>
      <c r="I447" t="inlineStr">
        <is>
          <t>C35</t>
        </is>
      </c>
      <c r="J447" s="250" t="n">
        <v>175</v>
      </c>
      <c r="K447" t="inlineStr">
        <is>
          <t>Coating_Scotchkote134_interior_exterior_IncludeImpeller</t>
        </is>
      </c>
      <c r="L447" s="273" t="inlineStr">
        <is>
          <t>RTF</t>
        </is>
      </c>
      <c r="M447" t="inlineStr">
        <is>
          <t>B100114</t>
        </is>
      </c>
      <c r="N447" s="273" t="inlineStr">
        <is>
          <t>LT250</t>
        </is>
      </c>
    </row>
    <row r="448" hidden="1" s="109">
      <c r="B448" s="250">
        <f>IF(AND(I448 = "C35",K448="Coating_Standard"),"Y","N")</f>
        <v/>
      </c>
      <c r="C448" t="inlineStr">
        <is>
          <t>ConTab_BOM_KP_Case_0522</t>
        </is>
      </c>
      <c r="D448">
        <f>IF(B448="Y",C448,"")</f>
        <v/>
      </c>
      <c r="E448" t="inlineStr">
        <is>
          <t>:5012-7_8-KP:5012-7_8-KPV:5012-7_8-KPVS:</t>
        </is>
      </c>
      <c r="F448" t="inlineStr">
        <is>
          <t>125# ANSI Flange</t>
        </is>
      </c>
      <c r="G448" t="inlineStr">
        <is>
          <t>CaseMatl_Ductile_Iron_ASTM-A536-65</t>
        </is>
      </c>
      <c r="H448" t="inlineStr">
        <is>
          <t>Ductile Iron, ASTM-A536-65</t>
        </is>
      </c>
      <c r="I448" t="inlineStr">
        <is>
          <t>J</t>
        </is>
      </c>
      <c r="J448" s="250" t="n">
        <v>175</v>
      </c>
      <c r="K448" t="inlineStr">
        <is>
          <t>Coating_Scotchkote134_interior_exterior_IncludeImpeller</t>
        </is>
      </c>
      <c r="L448" s="273" t="inlineStr">
        <is>
          <t>RTF</t>
        </is>
      </c>
      <c r="M448" t="inlineStr">
        <is>
          <t>B100115</t>
        </is>
      </c>
      <c r="N448" s="273" t="inlineStr">
        <is>
          <t>LT034</t>
        </is>
      </c>
    </row>
    <row r="449" hidden="1" s="109">
      <c r="B449" s="250">
        <f>IF(AND(I449 = "C35",K449="Coating_Standard"),"Y","N")</f>
        <v/>
      </c>
      <c r="C449" t="inlineStr">
        <is>
          <t>ConTab_BOM_KP_Case_0523</t>
        </is>
      </c>
      <c r="D449">
        <f>IF(B449="Y",C449,"")</f>
        <v/>
      </c>
      <c r="E449" t="inlineStr">
        <is>
          <t>:5012-7_8-KP:5012-7_8-KPV:5012-7_8-KPVS:</t>
        </is>
      </c>
      <c r="F449" t="inlineStr">
        <is>
          <t>250# ANSI Flange</t>
        </is>
      </c>
      <c r="G449" t="inlineStr">
        <is>
          <t>CaseMatl_Cast_Iron_ASTM-A48_CL35</t>
        </is>
      </c>
      <c r="H449" t="inlineStr">
        <is>
          <t>Cast Iron, ASTM-A48, CL 35</t>
        </is>
      </c>
      <c r="I449" t="inlineStr">
        <is>
          <t>C35</t>
        </is>
      </c>
      <c r="J449" s="250" t="n">
        <v>250</v>
      </c>
      <c r="K449" t="inlineStr">
        <is>
          <t>Coating_Scotchkote134_interior_exterior_IncludeImpeller</t>
        </is>
      </c>
      <c r="L449" s="273" t="inlineStr">
        <is>
          <t>RTF</t>
        </is>
      </c>
      <c r="M449" t="inlineStr">
        <is>
          <t>B100118</t>
        </is>
      </c>
      <c r="N449" s="273" t="inlineStr">
        <is>
          <t>LT034</t>
        </is>
      </c>
    </row>
    <row r="450" hidden="1" s="109">
      <c r="B450" s="250">
        <f>IF(AND(I450 = "C35",K450="Coating_Standard"),"Y","N")</f>
        <v/>
      </c>
      <c r="C450" t="inlineStr">
        <is>
          <t>ConTab_BOM_KP_Case_0524</t>
        </is>
      </c>
      <c r="D450">
        <f>IF(B450="Y",C450,"")</f>
        <v/>
      </c>
      <c r="E450" t="inlineStr">
        <is>
          <t>:5012-7_8-KP:5012-7_8-KPV:5012-7_8-KPVS:</t>
        </is>
      </c>
      <c r="F450" t="inlineStr">
        <is>
          <t>250# ANSI Flange</t>
        </is>
      </c>
      <c r="G450" t="inlineStr">
        <is>
          <t>CaseMatl_Ductile_Iron_ASTM-A536-65</t>
        </is>
      </c>
      <c r="H450" t="inlineStr">
        <is>
          <t>Ductile Iron, ASTM-A536-65</t>
        </is>
      </c>
      <c r="I450" t="inlineStr">
        <is>
          <t>J</t>
        </is>
      </c>
      <c r="J450" s="250" t="n">
        <v>300</v>
      </c>
      <c r="K450" t="inlineStr">
        <is>
          <t>Coating_Scotchkote134_interior_exterior_IncludeImpeller</t>
        </is>
      </c>
      <c r="L450" s="273" t="inlineStr">
        <is>
          <t>RTF</t>
        </is>
      </c>
      <c r="M450" t="inlineStr">
        <is>
          <t>B100119</t>
        </is>
      </c>
      <c r="N450" s="273" t="inlineStr">
        <is>
          <t>LT034</t>
        </is>
      </c>
    </row>
    <row r="451" hidden="1" s="109">
      <c r="B451" s="250">
        <f>IF(AND(I451 = "C35",K451="Coating_Standard"),"Y","N")</f>
        <v/>
      </c>
      <c r="C451" t="inlineStr">
        <is>
          <t>ConTab_BOM_KP_Case_0525</t>
        </is>
      </c>
      <c r="D451">
        <f>IF(B451="Y",C451,"")</f>
        <v/>
      </c>
      <c r="E451" t="inlineStr">
        <is>
          <t>:5015-9_0-KP:5015-9_0-KPV:5015-9_0-KPVS:</t>
        </is>
      </c>
      <c r="F451" t="inlineStr">
        <is>
          <t>125# ANSI Flange</t>
        </is>
      </c>
      <c r="G451" t="inlineStr">
        <is>
          <t>CaseMatl_Cast_Iron_ASTM-A48_CL35</t>
        </is>
      </c>
      <c r="H451" t="inlineStr">
        <is>
          <t>Cast Iron, ASTM-A48, CL 35</t>
        </is>
      </c>
      <c r="I451" t="inlineStr">
        <is>
          <t>C35</t>
        </is>
      </c>
      <c r="J451" s="250" t="n">
        <v>175</v>
      </c>
      <c r="K451" t="inlineStr">
        <is>
          <t>Coating_Scotchkote134_interior_exterior_IncludeImpeller</t>
        </is>
      </c>
      <c r="L451" s="273" t="n">
        <v>98431243</v>
      </c>
      <c r="M451" t="inlineStr">
        <is>
          <t>B100126</t>
        </is>
      </c>
      <c r="N451" s="273" t="inlineStr">
        <is>
          <t>LT250</t>
        </is>
      </c>
    </row>
    <row r="452" hidden="1" s="109">
      <c r="B452" s="250">
        <f>IF(AND(I452 = "C35",K452="Coating_Standard"),"Y","N")</f>
        <v/>
      </c>
      <c r="C452" t="inlineStr">
        <is>
          <t>ConTab_BOM_KP_Case_0526</t>
        </is>
      </c>
      <c r="D452">
        <f>IF(B452="Y",C452,"")</f>
        <v/>
      </c>
      <c r="E452" t="inlineStr">
        <is>
          <t>:5015-9_0-KP:5015-9_0-KPV:5015-9_0-KPVS:</t>
        </is>
      </c>
      <c r="F452" t="inlineStr">
        <is>
          <t>125# ANSI Flange</t>
        </is>
      </c>
      <c r="G452" t="inlineStr">
        <is>
          <t>CaseMatl_Ductile_Iron_ASTM-A536-65</t>
        </is>
      </c>
      <c r="H452" t="inlineStr">
        <is>
          <t>Ductile Iron, ASTM-A536-65</t>
        </is>
      </c>
      <c r="I452" t="inlineStr">
        <is>
          <t>J</t>
        </is>
      </c>
      <c r="J452" s="250" t="n">
        <v>175</v>
      </c>
      <c r="K452" t="inlineStr">
        <is>
          <t>Coating_Scotchkote134_interior_exterior_IncludeImpeller</t>
        </is>
      </c>
      <c r="L452" s="273" t="inlineStr">
        <is>
          <t>RTF</t>
        </is>
      </c>
      <c r="M452" t="inlineStr">
        <is>
          <t>B100127</t>
        </is>
      </c>
      <c r="N452" s="273" t="inlineStr">
        <is>
          <t>LT034</t>
        </is>
      </c>
    </row>
    <row r="453" hidden="1" s="109">
      <c r="B453" s="250">
        <f>IF(AND(I453 = "C35",K453="Coating_Standard"),"Y","N")</f>
        <v/>
      </c>
      <c r="C453" t="inlineStr">
        <is>
          <t>ConTab_BOM_KP_Case_0527</t>
        </is>
      </c>
      <c r="D453">
        <f>IF(B453="Y",C453,"")</f>
        <v/>
      </c>
      <c r="E453" t="inlineStr">
        <is>
          <t>:5015-9_0-KP:5015-9_0-KPV:5015-9_0-KPVS:</t>
        </is>
      </c>
      <c r="F453" t="inlineStr">
        <is>
          <t>250# ANSI Flange</t>
        </is>
      </c>
      <c r="G453" t="inlineStr">
        <is>
          <t>CaseMatl_Cast_Iron_ASTM-A48_CL35</t>
        </is>
      </c>
      <c r="H453" t="inlineStr">
        <is>
          <t>Cast Iron, ASTM-A48, CL 35</t>
        </is>
      </c>
      <c r="I453" t="inlineStr">
        <is>
          <t>C35</t>
        </is>
      </c>
      <c r="J453" s="250" t="n">
        <v>250</v>
      </c>
      <c r="K453" t="inlineStr">
        <is>
          <t>Coating_Scotchkote134_interior_exterior_IncludeImpeller</t>
        </is>
      </c>
      <c r="L453" s="273" t="inlineStr">
        <is>
          <t>RTF</t>
        </is>
      </c>
      <c r="M453" t="inlineStr">
        <is>
          <t>B100130</t>
        </is>
      </c>
      <c r="N453" s="273" t="inlineStr">
        <is>
          <t>LT034</t>
        </is>
      </c>
    </row>
    <row r="454" hidden="1" s="109">
      <c r="B454" s="250">
        <f>IF(AND(I454 = "C35",K454="Coating_Standard"),"Y","N")</f>
        <v/>
      </c>
      <c r="C454" t="inlineStr">
        <is>
          <t>ConTab_BOM_KP_Case_0528</t>
        </is>
      </c>
      <c r="D454">
        <f>IF(B454="Y",C454,"")</f>
        <v/>
      </c>
      <c r="E454" t="inlineStr">
        <is>
          <t>:5015-9_0-KP:5015-9_0-KPV:5015-9_0-KPVS:</t>
        </is>
      </c>
      <c r="F454" t="inlineStr">
        <is>
          <t>250# ANSI Flange</t>
        </is>
      </c>
      <c r="G454" t="inlineStr">
        <is>
          <t>CaseMatl_Ductile_Iron_ASTM-A536-65</t>
        </is>
      </c>
      <c r="H454" t="inlineStr">
        <is>
          <t>Ductile Iron, ASTM-A536-65</t>
        </is>
      </c>
      <c r="I454" t="inlineStr">
        <is>
          <t>J</t>
        </is>
      </c>
      <c r="J454" s="250" t="n">
        <v>300</v>
      </c>
      <c r="K454" t="inlineStr">
        <is>
          <t>Coating_Scotchkote134_interior_exterior_IncludeImpeller</t>
        </is>
      </c>
      <c r="L454" s="273" t="inlineStr">
        <is>
          <t>RTF</t>
        </is>
      </c>
      <c r="M454" t="inlineStr">
        <is>
          <t>B100131</t>
        </is>
      </c>
      <c r="N454" s="273" t="inlineStr">
        <is>
          <t>LT034</t>
        </is>
      </c>
    </row>
    <row r="455" hidden="1" s="109">
      <c r="B455" s="250">
        <f>IF(AND(I455 = "C35",K455="Coating_Standard"),"Y","N")</f>
        <v/>
      </c>
      <c r="C455" t="inlineStr">
        <is>
          <t>ConTab_BOM_KP_Case_0529</t>
        </is>
      </c>
      <c r="D455">
        <f>IF(B455="Y",C455,"")</f>
        <v/>
      </c>
      <c r="E455" t="inlineStr">
        <is>
          <t>:6012-1_2-KP:6012-1_2-KPV:</t>
        </is>
      </c>
      <c r="F455" t="inlineStr">
        <is>
          <t>125# ANSI Flange</t>
        </is>
      </c>
      <c r="G455" t="inlineStr">
        <is>
          <t>CaseMatl_Cast_Iron_ASTM-A48_CL35</t>
        </is>
      </c>
      <c r="H455" t="inlineStr">
        <is>
          <t>Cast Iron, ASTM-A48, CL 35</t>
        </is>
      </c>
      <c r="I455" t="inlineStr">
        <is>
          <t>C35</t>
        </is>
      </c>
      <c r="J455" s="250" t="n">
        <v>175</v>
      </c>
      <c r="K455" t="inlineStr">
        <is>
          <t>Coating_Scotchkote134_interior_exterior_IncludeImpeller</t>
        </is>
      </c>
      <c r="L455" s="273" t="inlineStr">
        <is>
          <t>RTF</t>
        </is>
      </c>
      <c r="M455" t="inlineStr">
        <is>
          <t>B100138</t>
        </is>
      </c>
      <c r="N455" s="273" t="inlineStr">
        <is>
          <t>LT250</t>
        </is>
      </c>
    </row>
    <row r="456" hidden="1" s="109">
      <c r="B456" s="250">
        <f>IF(AND(I456 = "C35",K456="Coating_Standard"),"Y","N")</f>
        <v/>
      </c>
      <c r="C456" t="inlineStr">
        <is>
          <t>ConTab_BOM_KP_Case_0530</t>
        </is>
      </c>
      <c r="D456">
        <f>IF(B456="Y",C456,"")</f>
        <v/>
      </c>
      <c r="E456" t="inlineStr">
        <is>
          <t>:6012-1_2-KP:6012-1_2-KPV:</t>
        </is>
      </c>
      <c r="F456" t="inlineStr">
        <is>
          <t>125# ANSI Flange</t>
        </is>
      </c>
      <c r="G456" t="inlineStr">
        <is>
          <t>CaseMatl_Ductile_Iron_ASTM-A536-65</t>
        </is>
      </c>
      <c r="H456" t="inlineStr">
        <is>
          <t>Ductile Iron, ASTM-A536-65</t>
        </is>
      </c>
      <c r="I456" t="inlineStr">
        <is>
          <t>J</t>
        </is>
      </c>
      <c r="J456" s="250" t="n">
        <v>175</v>
      </c>
      <c r="K456" t="inlineStr">
        <is>
          <t>Coating_Scotchkote134_interior_exterior_IncludeImpeller</t>
        </is>
      </c>
      <c r="L456" s="273" t="inlineStr">
        <is>
          <t>RTF</t>
        </is>
      </c>
      <c r="M456" t="inlineStr">
        <is>
          <t>B100139</t>
        </is>
      </c>
      <c r="N456" s="273" t="inlineStr">
        <is>
          <t>LT034</t>
        </is>
      </c>
    </row>
    <row r="457" hidden="1" s="109">
      <c r="B457" s="250">
        <f>IF(AND(I457 = "C35",K457="Coating_Standard"),"Y","N")</f>
        <v/>
      </c>
      <c r="C457" t="inlineStr">
        <is>
          <t>ConTab_BOM_KP_Case_0531</t>
        </is>
      </c>
      <c r="D457">
        <f>IF(B457="Y",C457,"")</f>
        <v/>
      </c>
      <c r="E457" t="inlineStr">
        <is>
          <t>:6012-1_2-KP:6012-1_2-KPV:</t>
        </is>
      </c>
      <c r="F457" t="inlineStr">
        <is>
          <t>250# ANSI Flange</t>
        </is>
      </c>
      <c r="G457" t="inlineStr">
        <is>
          <t>CaseMatl_Cast_Iron_ASTM-A48_CL35</t>
        </is>
      </c>
      <c r="H457" t="inlineStr">
        <is>
          <t>Cast Iron, ASTM-A48, CL 35</t>
        </is>
      </c>
      <c r="I457" t="inlineStr">
        <is>
          <t>C35</t>
        </is>
      </c>
      <c r="J457" s="250" t="n">
        <v>250</v>
      </c>
      <c r="K457" t="inlineStr">
        <is>
          <t>Coating_Scotchkote134_interior_exterior_IncludeImpeller</t>
        </is>
      </c>
      <c r="L457" s="273" t="inlineStr">
        <is>
          <t>RTF</t>
        </is>
      </c>
      <c r="M457" t="inlineStr">
        <is>
          <t>B100142</t>
        </is>
      </c>
      <c r="N457" s="273" t="inlineStr">
        <is>
          <t>LT034</t>
        </is>
      </c>
    </row>
    <row r="458" hidden="1" s="109">
      <c r="B458" s="250">
        <f>IF(AND(I458 = "C35",K458="Coating_Standard"),"Y","N")</f>
        <v/>
      </c>
      <c r="C458" t="inlineStr">
        <is>
          <t>ConTab_BOM_KP_Case_0532</t>
        </is>
      </c>
      <c r="D458">
        <f>IF(B458="Y",C458,"")</f>
        <v/>
      </c>
      <c r="E458" t="inlineStr">
        <is>
          <t>:6012-1_2-KP:6012-1_2-KPV:</t>
        </is>
      </c>
      <c r="F458" t="inlineStr">
        <is>
          <t>250# ANSI Flange</t>
        </is>
      </c>
      <c r="G458" t="inlineStr">
        <is>
          <t>CaseMatl_Ductile_Iron_ASTM-A536-65</t>
        </is>
      </c>
      <c r="H458" t="inlineStr">
        <is>
          <t>Ductile Iron, ASTM-A536-65</t>
        </is>
      </c>
      <c r="I458" t="inlineStr">
        <is>
          <t>J</t>
        </is>
      </c>
      <c r="J458" s="250" t="n">
        <v>300</v>
      </c>
      <c r="K458" t="inlineStr">
        <is>
          <t>Coating_Scotchkote134_interior_exterior_IncludeImpeller</t>
        </is>
      </c>
      <c r="L458" s="273" t="inlineStr">
        <is>
          <t>RTF</t>
        </is>
      </c>
      <c r="M458" t="inlineStr">
        <is>
          <t>B100143</t>
        </is>
      </c>
      <c r="N458" s="273" t="inlineStr">
        <is>
          <t>LT034</t>
        </is>
      </c>
    </row>
    <row r="459" hidden="1" s="109">
      <c r="B459" s="250">
        <f>IF(AND(I459 = "C35",K459="Coating_Standard"),"Y","N")</f>
        <v/>
      </c>
      <c r="C459" t="inlineStr">
        <is>
          <t>ConTab_BOM_KP_Case_0533</t>
        </is>
      </c>
      <c r="D459">
        <f>IF(B459="Y",C459,"")</f>
        <v/>
      </c>
      <c r="E459" t="inlineStr">
        <is>
          <t>:6012-3_4-KP:6012-3_4-KPV:6012-3_4-KPVS:</t>
        </is>
      </c>
      <c r="F459" t="inlineStr">
        <is>
          <t>125# ANSI Flange</t>
        </is>
      </c>
      <c r="G459" t="inlineStr">
        <is>
          <t>CaseMatl_Cast_Iron_ASTM-A48_CL35</t>
        </is>
      </c>
      <c r="H459" t="inlineStr">
        <is>
          <t>Cast Iron, ASTM-A48, CL 35</t>
        </is>
      </c>
      <c r="I459" t="inlineStr">
        <is>
          <t>C35</t>
        </is>
      </c>
      <c r="J459" s="250" t="n">
        <v>175</v>
      </c>
      <c r="K459" t="inlineStr">
        <is>
          <t>Coating_Scotchkote134_interior_exterior_IncludeImpeller</t>
        </is>
      </c>
      <c r="L459" s="273" t="n">
        <v>98435161</v>
      </c>
      <c r="M459" t="inlineStr">
        <is>
          <t>B100150</t>
        </is>
      </c>
      <c r="N459" s="273" t="inlineStr">
        <is>
          <t>LT250</t>
        </is>
      </c>
    </row>
    <row r="460" hidden="1" s="109">
      <c r="B460" s="250">
        <f>IF(AND(I460 = "C35",K460="Coating_Standard"),"Y","N")</f>
        <v/>
      </c>
      <c r="C460" t="inlineStr">
        <is>
          <t>ConTab_BOM_KP_Case_0534</t>
        </is>
      </c>
      <c r="D460">
        <f>IF(B460="Y",C460,"")</f>
        <v/>
      </c>
      <c r="E460" t="inlineStr">
        <is>
          <t>:6012-3_4-KP:6012-3_4-KPV:6012-3_4-KPVS:</t>
        </is>
      </c>
      <c r="F460" t="inlineStr">
        <is>
          <t>125# ANSI Flange</t>
        </is>
      </c>
      <c r="G460" t="inlineStr">
        <is>
          <t>CaseMatl_Ductile_Iron_ASTM-A536-65</t>
        </is>
      </c>
      <c r="H460" t="inlineStr">
        <is>
          <t>Ductile Iron, ASTM-A536-65</t>
        </is>
      </c>
      <c r="I460" t="inlineStr">
        <is>
          <t>J</t>
        </is>
      </c>
      <c r="J460" s="250" t="n">
        <v>175</v>
      </c>
      <c r="K460" t="inlineStr">
        <is>
          <t>Coating_Scotchkote134_interior_exterior_IncludeImpeller</t>
        </is>
      </c>
      <c r="L460" s="273" t="inlineStr">
        <is>
          <t>RTF</t>
        </is>
      </c>
      <c r="M460" t="inlineStr">
        <is>
          <t>B100151</t>
        </is>
      </c>
      <c r="N460" s="273" t="inlineStr">
        <is>
          <t>LT034</t>
        </is>
      </c>
    </row>
    <row r="461" hidden="1" s="109">
      <c r="B461" s="250">
        <f>IF(AND(I461 = "C35",K461="Coating_Standard"),"Y","N")</f>
        <v/>
      </c>
      <c r="C461" t="inlineStr">
        <is>
          <t>ConTab_BOM_KP_Case_0535</t>
        </is>
      </c>
      <c r="D461">
        <f>IF(B461="Y",C461,"")</f>
        <v/>
      </c>
      <c r="E461" t="inlineStr">
        <is>
          <t>:6012-3_4-KP:6012-3_4-KPV:6012-3_4-KPVS:</t>
        </is>
      </c>
      <c r="F461" t="inlineStr">
        <is>
          <t>250# ANSI Flange</t>
        </is>
      </c>
      <c r="G461" t="inlineStr">
        <is>
          <t>CaseMatl_Cast_Iron_ASTM-A48_CL35</t>
        </is>
      </c>
      <c r="H461" t="inlineStr">
        <is>
          <t>Cast Iron, ASTM-A48, CL 35</t>
        </is>
      </c>
      <c r="I461" t="inlineStr">
        <is>
          <t>C35</t>
        </is>
      </c>
      <c r="J461" s="250" t="n">
        <v>250</v>
      </c>
      <c r="K461" t="inlineStr">
        <is>
          <t>Coating_Scotchkote134_interior_exterior_IncludeImpeller</t>
        </is>
      </c>
      <c r="L461" s="273" t="inlineStr">
        <is>
          <t>RTF</t>
        </is>
      </c>
      <c r="M461" t="inlineStr">
        <is>
          <t>B100154</t>
        </is>
      </c>
      <c r="N461" s="273" t="inlineStr">
        <is>
          <t>LT034</t>
        </is>
      </c>
    </row>
    <row r="462" hidden="1" s="109">
      <c r="B462" s="250">
        <f>IF(AND(I462 = "C35",K462="Coating_Standard"),"Y","N")</f>
        <v/>
      </c>
      <c r="C462" t="inlineStr">
        <is>
          <t>ConTab_BOM_KP_Case_0536</t>
        </is>
      </c>
      <c r="D462">
        <f>IF(B462="Y",C462,"")</f>
        <v/>
      </c>
      <c r="E462" t="inlineStr">
        <is>
          <t>:6012-3_4-KP:6012-3_4-KPV:6012-3_4-KPVS:</t>
        </is>
      </c>
      <c r="F462" t="inlineStr">
        <is>
          <t>250# ANSI Flange</t>
        </is>
      </c>
      <c r="G462" t="inlineStr">
        <is>
          <t>CaseMatl_Ductile_Iron_ASTM-A536-65</t>
        </is>
      </c>
      <c r="H462" t="inlineStr">
        <is>
          <t>Ductile Iron, ASTM-A536-65</t>
        </is>
      </c>
      <c r="I462" t="inlineStr">
        <is>
          <t>J</t>
        </is>
      </c>
      <c r="J462" s="250" t="n">
        <v>300</v>
      </c>
      <c r="K462" t="inlineStr">
        <is>
          <t>Coating_Scotchkote134_interior_exterior_IncludeImpeller</t>
        </is>
      </c>
      <c r="L462" s="273" t="inlineStr">
        <is>
          <t>RTF</t>
        </is>
      </c>
      <c r="M462" t="inlineStr">
        <is>
          <t>B100155</t>
        </is>
      </c>
      <c r="N462" s="273" t="inlineStr">
        <is>
          <t>LT034</t>
        </is>
      </c>
    </row>
    <row r="463" hidden="1" s="109">
      <c r="B463" s="250">
        <f>IF(AND(I463 = "C35",K463="Coating_Standard"),"Y","N")</f>
        <v/>
      </c>
      <c r="C463" t="inlineStr">
        <is>
          <t>ConTab_BOM_KP_Case_0537</t>
        </is>
      </c>
      <c r="D463">
        <f>IF(B463="Y",C463,"")</f>
        <v/>
      </c>
      <c r="E463" t="inlineStr">
        <is>
          <t>:6015-1_2-KP:6015-1_2-KPV:</t>
        </is>
      </c>
      <c r="F463" t="inlineStr">
        <is>
          <t>125# ANSI Flange</t>
        </is>
      </c>
      <c r="G463" t="inlineStr">
        <is>
          <t>CaseMatl_Cast_Iron_ASTM-A48_CL35</t>
        </is>
      </c>
      <c r="H463" t="inlineStr">
        <is>
          <t>Cast Iron, ASTM-A48, CL 35</t>
        </is>
      </c>
      <c r="I463" t="inlineStr">
        <is>
          <t>C35</t>
        </is>
      </c>
      <c r="J463" s="250" t="n">
        <v>175</v>
      </c>
      <c r="K463" t="inlineStr">
        <is>
          <t>Coating_Scotchkote134_interior_exterior_IncludeImpeller</t>
        </is>
      </c>
      <c r="L463" s="273" t="inlineStr">
        <is>
          <t>RTF</t>
        </is>
      </c>
      <c r="M463" t="inlineStr">
        <is>
          <t>B100162</t>
        </is>
      </c>
      <c r="N463" s="273" t="inlineStr">
        <is>
          <t>LT250</t>
        </is>
      </c>
    </row>
    <row r="464" hidden="1" s="109">
      <c r="B464" s="250">
        <f>IF(AND(I464 = "C35",K464="Coating_Standard"),"Y","N")</f>
        <v/>
      </c>
      <c r="C464" t="inlineStr">
        <is>
          <t>ConTab_BOM_KP_Case_0538</t>
        </is>
      </c>
      <c r="D464">
        <f>IF(B464="Y",C464,"")</f>
        <v/>
      </c>
      <c r="E464" t="inlineStr">
        <is>
          <t>:6015-1_2-KP:6015-1_2-KPV:</t>
        </is>
      </c>
      <c r="F464" t="inlineStr">
        <is>
          <t>125# ANSI Flange</t>
        </is>
      </c>
      <c r="G464" t="inlineStr">
        <is>
          <t>CaseMatl_Ductile_Iron_ASTM-A536-65</t>
        </is>
      </c>
      <c r="H464" t="inlineStr">
        <is>
          <t>Ductile Iron, ASTM-A536-65</t>
        </is>
      </c>
      <c r="I464" t="inlineStr">
        <is>
          <t>J</t>
        </is>
      </c>
      <c r="J464" s="250" t="n">
        <v>175</v>
      </c>
      <c r="K464" t="inlineStr">
        <is>
          <t>Coating_Scotchkote134_interior_exterior_IncludeImpeller</t>
        </is>
      </c>
      <c r="L464" s="273" t="inlineStr">
        <is>
          <t>RTF</t>
        </is>
      </c>
      <c r="M464" t="inlineStr">
        <is>
          <t>B100163</t>
        </is>
      </c>
      <c r="N464" s="273" t="inlineStr">
        <is>
          <t>LT034</t>
        </is>
      </c>
    </row>
    <row r="465" hidden="1" s="109">
      <c r="B465" s="250">
        <f>IF(AND(I465 = "C35",K465="Coating_Standard"),"Y","N")</f>
        <v/>
      </c>
      <c r="C465" t="inlineStr">
        <is>
          <t>ConTab_BOM_KP_Case_0539</t>
        </is>
      </c>
      <c r="D465">
        <f>IF(B465="Y",C465,"")</f>
        <v/>
      </c>
      <c r="E465" t="inlineStr">
        <is>
          <t>:6015-1_2-KP:6015-1_2-KPV:</t>
        </is>
      </c>
      <c r="F465" t="inlineStr">
        <is>
          <t>250# ANSI Flange</t>
        </is>
      </c>
      <c r="G465" t="inlineStr">
        <is>
          <t>CaseMatl_Cast_Iron_ASTM-A48_CL35</t>
        </is>
      </c>
      <c r="H465" t="inlineStr">
        <is>
          <t>Cast Iron, ASTM-A48, CL 35</t>
        </is>
      </c>
      <c r="I465" t="inlineStr">
        <is>
          <t>C35</t>
        </is>
      </c>
      <c r="J465" s="250" t="n">
        <v>250</v>
      </c>
      <c r="K465" t="inlineStr">
        <is>
          <t>Coating_Scotchkote134_interior_exterior_IncludeImpeller</t>
        </is>
      </c>
      <c r="L465" s="273" t="inlineStr">
        <is>
          <t>RTF</t>
        </is>
      </c>
      <c r="M465" t="inlineStr">
        <is>
          <t>B100166</t>
        </is>
      </c>
      <c r="N465" s="273" t="inlineStr">
        <is>
          <t>LT034</t>
        </is>
      </c>
    </row>
    <row r="466" hidden="1" s="109">
      <c r="B466" s="250">
        <f>IF(AND(I466 = "C35",K466="Coating_Standard"),"Y","N")</f>
        <v/>
      </c>
      <c r="C466" t="inlineStr">
        <is>
          <t>ConTab_BOM_KP_Case_0540</t>
        </is>
      </c>
      <c r="D466">
        <f>IF(B466="Y",C466,"")</f>
        <v/>
      </c>
      <c r="E466" t="inlineStr">
        <is>
          <t>:6015-1_2-KP:6015-1_2-KPV:</t>
        </is>
      </c>
      <c r="F466" t="inlineStr">
        <is>
          <t>250# ANSI Flange</t>
        </is>
      </c>
      <c r="G466" t="inlineStr">
        <is>
          <t>CaseMatl_Ductile_Iron_ASTM-A536-65</t>
        </is>
      </c>
      <c r="H466" t="inlineStr">
        <is>
          <t>Ductile Iron, ASTM-A536-65</t>
        </is>
      </c>
      <c r="I466" t="inlineStr">
        <is>
          <t>J</t>
        </is>
      </c>
      <c r="J466" s="250" t="n">
        <v>300</v>
      </c>
      <c r="K466" t="inlineStr">
        <is>
          <t>Coating_Scotchkote134_interior_exterior_IncludeImpeller</t>
        </is>
      </c>
      <c r="L466" s="273" t="inlineStr">
        <is>
          <t>RTF</t>
        </is>
      </c>
      <c r="M466" t="inlineStr">
        <is>
          <t>B100167</t>
        </is>
      </c>
      <c r="N466" s="273" t="inlineStr">
        <is>
          <t>LT034</t>
        </is>
      </c>
    </row>
    <row r="467" hidden="1" s="109">
      <c r="B467" s="250">
        <f>IF(AND(I467 = "C35",K467="Coating_Standard"),"Y","N")</f>
        <v/>
      </c>
      <c r="C467" t="inlineStr">
        <is>
          <t>ConTab_BOM_KP_Case_0541</t>
        </is>
      </c>
      <c r="D467">
        <f>IF(B467="Y",C467,"")</f>
        <v/>
      </c>
      <c r="E467" t="inlineStr">
        <is>
          <t>:6015-3_4-KP:6015-3_4-KPV:6015-3_4-KPVS:</t>
        </is>
      </c>
      <c r="F467" t="inlineStr">
        <is>
          <t>125# ANSI Flange</t>
        </is>
      </c>
      <c r="G467" t="inlineStr">
        <is>
          <t>CaseMatl_Cast_Iron_ASTM-A48_CL35</t>
        </is>
      </c>
      <c r="H467" t="inlineStr">
        <is>
          <t>Cast Iron, ASTM-A48, CL 35</t>
        </is>
      </c>
      <c r="I467" t="inlineStr">
        <is>
          <t>C35</t>
        </is>
      </c>
      <c r="J467" s="250" t="n">
        <v>175</v>
      </c>
      <c r="K467" t="inlineStr">
        <is>
          <t>Coating_Scotchkote134_interior_exterior_IncludeImpeller</t>
        </is>
      </c>
      <c r="L467" s="273" t="inlineStr">
        <is>
          <t>RTF</t>
        </is>
      </c>
      <c r="M467" t="inlineStr">
        <is>
          <t>B100162</t>
        </is>
      </c>
      <c r="N467" s="273" t="inlineStr">
        <is>
          <t>LT250</t>
        </is>
      </c>
    </row>
    <row r="468" hidden="1" s="109">
      <c r="B468" s="250">
        <f>IF(AND(I468 = "C35",K468="Coating_Standard"),"Y","N")</f>
        <v/>
      </c>
      <c r="C468" t="inlineStr">
        <is>
          <t>ConTab_BOM_KP_Case_0542</t>
        </is>
      </c>
      <c r="D468">
        <f>IF(B468="Y",C468,"")</f>
        <v/>
      </c>
      <c r="E468" t="inlineStr">
        <is>
          <t>:6015-3_4-KP:6015-3_4-KPV:6015-3_4-KPVS:</t>
        </is>
      </c>
      <c r="F468" t="inlineStr">
        <is>
          <t>125# ANSI Flange</t>
        </is>
      </c>
      <c r="G468" t="inlineStr">
        <is>
          <t>CaseMatl_Ductile_Iron_ASTM-A536-65</t>
        </is>
      </c>
      <c r="H468" t="inlineStr">
        <is>
          <t>Ductile Iron, ASTM-A536-65</t>
        </is>
      </c>
      <c r="I468" t="inlineStr">
        <is>
          <t>J</t>
        </is>
      </c>
      <c r="J468" s="250" t="n">
        <v>175</v>
      </c>
      <c r="K468" t="inlineStr">
        <is>
          <t>Coating_Scotchkote134_interior_exterior_IncludeImpeller</t>
        </is>
      </c>
      <c r="L468" s="273" t="inlineStr">
        <is>
          <t>RTF</t>
        </is>
      </c>
      <c r="M468" t="inlineStr">
        <is>
          <t>B100163</t>
        </is>
      </c>
      <c r="N468" s="273" t="inlineStr">
        <is>
          <t>LT034</t>
        </is>
      </c>
    </row>
    <row r="469" hidden="1" s="109">
      <c r="B469" s="250">
        <f>IF(AND(I469 = "C35",K469="Coating_Standard"),"Y","N")</f>
        <v/>
      </c>
      <c r="C469" t="inlineStr">
        <is>
          <t>ConTab_BOM_KP_Case_0543</t>
        </is>
      </c>
      <c r="D469">
        <f>IF(B469="Y",C469,"")</f>
        <v/>
      </c>
      <c r="E469" t="inlineStr">
        <is>
          <t>:6015-3_4-KP:6015-3_4-KPV:6015-3_4-KPVS:</t>
        </is>
      </c>
      <c r="F469" t="inlineStr">
        <is>
          <t>250# ANSI Flange</t>
        </is>
      </c>
      <c r="G469" t="inlineStr">
        <is>
          <t>CaseMatl_Cast_Iron_ASTM-A48_CL35</t>
        </is>
      </c>
      <c r="H469" t="inlineStr">
        <is>
          <t>Cast Iron, ASTM-A48, CL 35</t>
        </is>
      </c>
      <c r="I469" t="inlineStr">
        <is>
          <t>C35</t>
        </is>
      </c>
      <c r="J469" s="250" t="n">
        <v>250</v>
      </c>
      <c r="K469" t="inlineStr">
        <is>
          <t>Coating_Scotchkote134_interior_exterior_IncludeImpeller</t>
        </is>
      </c>
      <c r="L469" s="273" t="inlineStr">
        <is>
          <t>RTF</t>
        </is>
      </c>
      <c r="M469" t="inlineStr">
        <is>
          <t>B100166</t>
        </is>
      </c>
      <c r="N469" s="273" t="inlineStr">
        <is>
          <t>LT034</t>
        </is>
      </c>
    </row>
    <row r="470" hidden="1" s="109">
      <c r="B470" s="250">
        <f>IF(AND(I470 = "C35",K470="Coating_Standard"),"Y","N")</f>
        <v/>
      </c>
      <c r="C470" t="inlineStr">
        <is>
          <t>ConTab_BOM_KP_Case_0544</t>
        </is>
      </c>
      <c r="D470">
        <f>IF(B470="Y",C470,"")</f>
        <v/>
      </c>
      <c r="E470" t="inlineStr">
        <is>
          <t>:6015-3_4-KP:6015-3_4-KPV:6015-3_4-KPVS:</t>
        </is>
      </c>
      <c r="F470" t="inlineStr">
        <is>
          <t>250# ANSI Flange</t>
        </is>
      </c>
      <c r="G470" t="inlineStr">
        <is>
          <t>CaseMatl_Ductile_Iron_ASTM-A536-65</t>
        </is>
      </c>
      <c r="H470" t="inlineStr">
        <is>
          <t>Ductile Iron, ASTM-A536-65</t>
        </is>
      </c>
      <c r="I470" t="inlineStr">
        <is>
          <t>J</t>
        </is>
      </c>
      <c r="J470" s="250" t="n">
        <v>300</v>
      </c>
      <c r="K470" t="inlineStr">
        <is>
          <t>Coating_Scotchkote134_interior_exterior_IncludeImpeller</t>
        </is>
      </c>
      <c r="L470" s="273" t="inlineStr">
        <is>
          <t>RTF</t>
        </is>
      </c>
      <c r="M470" t="inlineStr">
        <is>
          <t>B100167</t>
        </is>
      </c>
      <c r="N470" s="273" t="inlineStr">
        <is>
          <t>LT034</t>
        </is>
      </c>
    </row>
    <row r="471" hidden="1" s="109">
      <c r="B471" s="250">
        <f>IF(AND(I471 = "C35",K471="Coating_Standard"),"Y","N")</f>
        <v/>
      </c>
      <c r="C471" t="inlineStr">
        <is>
          <t>ConTab_BOM_KP_Case_0545</t>
        </is>
      </c>
      <c r="D471">
        <f>IF(B471="Y",C471,"")</f>
        <v/>
      </c>
      <c r="E471" t="inlineStr">
        <is>
          <t>:6019-7_8-KP:6019-7_8-KPV:6019-7_8-KPVS:</t>
        </is>
      </c>
      <c r="F471" t="inlineStr">
        <is>
          <t>125# ANSI Flange</t>
        </is>
      </c>
      <c r="G471" t="inlineStr">
        <is>
          <t>CaseMatl_Cast_Iron_ASTM-A48_CL35</t>
        </is>
      </c>
      <c r="H471" t="inlineStr">
        <is>
          <t>Cast Iron, ASTM-A48, CL 35</t>
        </is>
      </c>
      <c r="I471" t="inlineStr">
        <is>
          <t>C35</t>
        </is>
      </c>
      <c r="J471" s="250" t="n">
        <v>175</v>
      </c>
      <c r="K471" t="inlineStr">
        <is>
          <t>Coating_Scotchkote134_interior_exterior_IncludeImpeller</t>
        </is>
      </c>
      <c r="L471" s="273" t="inlineStr">
        <is>
          <t>RTF</t>
        </is>
      </c>
      <c r="M471" t="inlineStr">
        <is>
          <t>B100174</t>
        </is>
      </c>
      <c r="N471" s="273" t="inlineStr">
        <is>
          <t>LT250</t>
        </is>
      </c>
    </row>
    <row r="472" hidden="1" s="109">
      <c r="B472" s="250">
        <f>IF(AND(I472 = "C35",K472="Coating_Standard"),"Y","N")</f>
        <v/>
      </c>
      <c r="C472" t="inlineStr">
        <is>
          <t>ConTab_BOM_KP_Case_0546</t>
        </is>
      </c>
      <c r="D472">
        <f>IF(B472="Y",C472,"")</f>
        <v/>
      </c>
      <c r="E472" t="inlineStr">
        <is>
          <t>:6019-7_8-KP:6019-7_8-KPV:6019-7_8-KPVS:</t>
        </is>
      </c>
      <c r="F472" t="inlineStr">
        <is>
          <t>125# ANSI Flange</t>
        </is>
      </c>
      <c r="G472" t="inlineStr">
        <is>
          <t>CaseMatl_Ductile_Iron_ASTM-A536-65</t>
        </is>
      </c>
      <c r="H472" t="inlineStr">
        <is>
          <t>Ductile Iron, ASTM-A536-65</t>
        </is>
      </c>
      <c r="I472" t="inlineStr">
        <is>
          <t>J</t>
        </is>
      </c>
      <c r="J472" s="250" t="n">
        <v>175</v>
      </c>
      <c r="K472" t="inlineStr">
        <is>
          <t>Coating_Scotchkote134_interior_exterior_IncludeImpeller</t>
        </is>
      </c>
      <c r="L472" s="273" t="inlineStr">
        <is>
          <t>RTF</t>
        </is>
      </c>
      <c r="M472" t="inlineStr">
        <is>
          <t>B100175</t>
        </is>
      </c>
      <c r="N472" s="273" t="inlineStr">
        <is>
          <t>LT034</t>
        </is>
      </c>
    </row>
    <row r="473" hidden="1" s="109">
      <c r="B473" s="250">
        <f>IF(AND(I473 = "C35",K473="Coating_Standard"),"Y","N")</f>
        <v/>
      </c>
      <c r="C473" t="inlineStr">
        <is>
          <t>ConTab_BOM_KP_Case_0547</t>
        </is>
      </c>
      <c r="D473">
        <f>IF(B473="Y",C473,"")</f>
        <v/>
      </c>
      <c r="E473" t="inlineStr">
        <is>
          <t>:6019-7_8-KP:6019-7_8-KPV:6019-7_8-KPVS:</t>
        </is>
      </c>
      <c r="F473" t="inlineStr">
        <is>
          <t>250# ANSI Flange</t>
        </is>
      </c>
      <c r="G473" t="inlineStr">
        <is>
          <t>CaseMatl_Cast_Iron_ASTM-A48_CL35</t>
        </is>
      </c>
      <c r="H473" t="inlineStr">
        <is>
          <t>Cast Iron, ASTM-A48, CL 35</t>
        </is>
      </c>
      <c r="I473" t="inlineStr">
        <is>
          <t>C35</t>
        </is>
      </c>
      <c r="J473" s="250" t="n">
        <v>250</v>
      </c>
      <c r="K473" t="inlineStr">
        <is>
          <t>Coating_Scotchkote134_interior_exterior_IncludeImpeller</t>
        </is>
      </c>
      <c r="L473" s="273" t="inlineStr">
        <is>
          <t>RTF</t>
        </is>
      </c>
      <c r="M473" t="inlineStr">
        <is>
          <t>B100178</t>
        </is>
      </c>
      <c r="N473" s="273" t="inlineStr">
        <is>
          <t>LT034</t>
        </is>
      </c>
    </row>
    <row r="474" hidden="1" s="109">
      <c r="B474" s="250">
        <f>IF(AND(I474 = "C35",K474="Coating_Standard"),"Y","N")</f>
        <v/>
      </c>
      <c r="C474" t="inlineStr">
        <is>
          <t>ConTab_BOM_KP_Case_0548</t>
        </is>
      </c>
      <c r="D474">
        <f>IF(B474="Y",C474,"")</f>
        <v/>
      </c>
      <c r="E474" t="inlineStr">
        <is>
          <t>:6019-7_8-KP:6019-7_8-KPV:6019-7_8-KPVS:</t>
        </is>
      </c>
      <c r="F474" t="inlineStr">
        <is>
          <t>250# ANSI Flange</t>
        </is>
      </c>
      <c r="G474" t="inlineStr">
        <is>
          <t>CaseMatl_Ductile_Iron_ASTM-A536-65</t>
        </is>
      </c>
      <c r="H474" t="inlineStr">
        <is>
          <t>Ductile Iron, ASTM-A536-65</t>
        </is>
      </c>
      <c r="I474" t="inlineStr">
        <is>
          <t>J</t>
        </is>
      </c>
      <c r="J474" s="250" t="n">
        <v>300</v>
      </c>
      <c r="K474" t="inlineStr">
        <is>
          <t>Coating_Scotchkote134_interior_exterior_IncludeImpeller</t>
        </is>
      </c>
      <c r="L474" s="273" t="inlineStr">
        <is>
          <t>RTF</t>
        </is>
      </c>
      <c r="M474" t="inlineStr">
        <is>
          <t>B100179</t>
        </is>
      </c>
      <c r="N474" s="273" t="inlineStr">
        <is>
          <t>LT034</t>
        </is>
      </c>
    </row>
    <row r="475" hidden="1" s="109">
      <c r="B475" s="250">
        <f>IF(AND(I475 = "C35",K475="Coating_Standard"),"Y","N")</f>
        <v/>
      </c>
      <c r="C475" t="inlineStr">
        <is>
          <t>ConTab_BOM_KP_Case_0549</t>
        </is>
      </c>
      <c r="D475">
        <f>IF(B475="Y",C475,"")</f>
        <v/>
      </c>
      <c r="E475" t="inlineStr">
        <is>
          <t>:6020-3_4-KP:6020-3_4-KPV:</t>
        </is>
      </c>
      <c r="F475" t="inlineStr">
        <is>
          <t>125# ANSI Flange</t>
        </is>
      </c>
      <c r="G475" t="inlineStr">
        <is>
          <t>CaseMatl_Cast_Iron_ASTM-A48_CL35</t>
        </is>
      </c>
      <c r="H475" t="inlineStr">
        <is>
          <t>Cast Iron, ASTM-A48, CL 35</t>
        </is>
      </c>
      <c r="I475" t="inlineStr">
        <is>
          <t>C35</t>
        </is>
      </c>
      <c r="J475" s="250" t="n">
        <v>175</v>
      </c>
      <c r="K475" t="inlineStr">
        <is>
          <t>Coating_Scotchkote134_interior_exterior_IncludeImpeller</t>
        </is>
      </c>
      <c r="L475" s="273" t="inlineStr">
        <is>
          <t>RTF</t>
        </is>
      </c>
      <c r="M475" t="inlineStr">
        <is>
          <t>B100186</t>
        </is>
      </c>
      <c r="N475" s="273" t="inlineStr">
        <is>
          <t>LT250</t>
        </is>
      </c>
    </row>
    <row r="476" hidden="1" s="109">
      <c r="B476" s="250">
        <f>IF(AND(I476 = "C35",K476="Coating_Standard"),"Y","N")</f>
        <v/>
      </c>
      <c r="C476" t="inlineStr">
        <is>
          <t>ConTab_BOM_KP_Case_0550</t>
        </is>
      </c>
      <c r="D476">
        <f>IF(B476="Y",C476,"")</f>
        <v/>
      </c>
      <c r="E476" t="inlineStr">
        <is>
          <t>:6020-3_4-KP:6020-3_4-KPV:</t>
        </is>
      </c>
      <c r="F476" t="inlineStr">
        <is>
          <t>125# ANSI Flange</t>
        </is>
      </c>
      <c r="G476" t="inlineStr">
        <is>
          <t>CaseMatl_Ductile_Iron_ASTM-A536-65</t>
        </is>
      </c>
      <c r="H476" t="inlineStr">
        <is>
          <t>Ductile Iron, ASTM-A536-65</t>
        </is>
      </c>
      <c r="I476" t="inlineStr">
        <is>
          <t>J</t>
        </is>
      </c>
      <c r="J476" s="250" t="n">
        <v>175</v>
      </c>
      <c r="K476" t="inlineStr">
        <is>
          <t>Coating_Scotchkote134_interior_exterior_IncludeImpeller</t>
        </is>
      </c>
      <c r="L476" s="273" t="inlineStr">
        <is>
          <t>RTF</t>
        </is>
      </c>
      <c r="M476" t="inlineStr">
        <is>
          <t>B100187</t>
        </is>
      </c>
      <c r="N476" s="273" t="inlineStr">
        <is>
          <t>LT034</t>
        </is>
      </c>
    </row>
    <row r="477" hidden="1" s="109">
      <c r="B477" s="250">
        <f>IF(AND(I477 = "C35",K477="Coating_Standard"),"Y","N")</f>
        <v/>
      </c>
      <c r="C477" t="inlineStr">
        <is>
          <t>ConTab_BOM_KP_Case_0551</t>
        </is>
      </c>
      <c r="D477">
        <f>IF(B477="Y",C477,"")</f>
        <v/>
      </c>
      <c r="E477" t="inlineStr">
        <is>
          <t>:6020-3_4-KP:6020-3_4-KPV:</t>
        </is>
      </c>
      <c r="F477" t="inlineStr">
        <is>
          <t>250# ANSI Flange</t>
        </is>
      </c>
      <c r="G477" t="inlineStr">
        <is>
          <t>CaseMatl_Cast_Iron_ASTM-A48_CL35</t>
        </is>
      </c>
      <c r="H477" t="inlineStr">
        <is>
          <t>Cast Iron, ASTM-A48, CL 35</t>
        </is>
      </c>
      <c r="I477" t="inlineStr">
        <is>
          <t>C35</t>
        </is>
      </c>
      <c r="J477" s="250" t="n">
        <v>250</v>
      </c>
      <c r="K477" t="inlineStr">
        <is>
          <t>Coating_Scotchkote134_interior_exterior_IncludeImpeller</t>
        </is>
      </c>
      <c r="L477" s="273" t="inlineStr">
        <is>
          <t>RTF</t>
        </is>
      </c>
      <c r="M477" t="inlineStr">
        <is>
          <t>B100190</t>
        </is>
      </c>
      <c r="N477" s="273" t="inlineStr">
        <is>
          <t>LT034</t>
        </is>
      </c>
    </row>
    <row r="478" hidden="1" s="109">
      <c r="B478" s="250">
        <f>IF(AND(I478 = "C35",K478="Coating_Standard"),"Y","N")</f>
        <v/>
      </c>
      <c r="C478" t="inlineStr">
        <is>
          <t>ConTab_BOM_KP_Case_0552</t>
        </is>
      </c>
      <c r="D478">
        <f>IF(B478="Y",C478,"")</f>
        <v/>
      </c>
      <c r="E478" t="inlineStr">
        <is>
          <t>:6020-3_4-KP:6020-3_4-KPV:</t>
        </is>
      </c>
      <c r="F478" t="inlineStr">
        <is>
          <t>250# ANSI Flange</t>
        </is>
      </c>
      <c r="G478" t="inlineStr">
        <is>
          <t>CaseMatl_Ductile_Iron_ASTM-A536-65</t>
        </is>
      </c>
      <c r="H478" t="inlineStr">
        <is>
          <t>Ductile Iron, ASTM-A536-65</t>
        </is>
      </c>
      <c r="I478" t="inlineStr">
        <is>
          <t>J</t>
        </is>
      </c>
      <c r="J478" s="250" t="n">
        <v>300</v>
      </c>
      <c r="K478" t="inlineStr">
        <is>
          <t>Coating_Scotchkote134_interior_exterior_IncludeImpeller</t>
        </is>
      </c>
      <c r="L478" s="273" t="inlineStr">
        <is>
          <t>RTF</t>
        </is>
      </c>
      <c r="M478" t="inlineStr">
        <is>
          <t>B100191</t>
        </is>
      </c>
      <c r="N478" s="273" t="inlineStr">
        <is>
          <t>LT034</t>
        </is>
      </c>
    </row>
    <row r="479" hidden="1" s="109">
      <c r="B479" s="250">
        <f>IF(AND(I479 = "C35",K479="Coating_Standard"),"Y","N")</f>
        <v/>
      </c>
      <c r="C479" t="inlineStr">
        <is>
          <t>ConTab_BOM_KP_Case_0553</t>
        </is>
      </c>
      <c r="D479">
        <f>IF(B479="Y",C479,"")</f>
        <v/>
      </c>
      <c r="E479" t="inlineStr">
        <is>
          <t>:8012-5_6-KP:8012-5_6-KPV:8012-5_6-KPVS:</t>
        </is>
      </c>
      <c r="F479" t="inlineStr">
        <is>
          <t>125# ANSI Flange</t>
        </is>
      </c>
      <c r="G479" t="inlineStr">
        <is>
          <t>CaseMatl_Cast_Iron_ASTM-A48_CL35</t>
        </is>
      </c>
      <c r="H479" t="inlineStr">
        <is>
          <t>Cast Iron, ASTM-A48, CL 35</t>
        </is>
      </c>
      <c r="I479" t="inlineStr">
        <is>
          <t>C35</t>
        </is>
      </c>
      <c r="J479" s="250" t="n">
        <v>175</v>
      </c>
      <c r="K479" t="inlineStr">
        <is>
          <t>Coating_Scotchkote134_interior_exterior_IncludeImpeller</t>
        </is>
      </c>
      <c r="L479" s="273" t="inlineStr">
        <is>
          <t>RTF</t>
        </is>
      </c>
      <c r="M479" t="inlineStr">
        <is>
          <t>B100198</t>
        </is>
      </c>
      <c r="N479" s="273" t="inlineStr">
        <is>
          <t>LT250</t>
        </is>
      </c>
    </row>
    <row r="480" hidden="1" s="109">
      <c r="B480" s="250">
        <f>IF(AND(I480 = "C35",K480="Coating_Standard"),"Y","N")</f>
        <v/>
      </c>
      <c r="C480" t="inlineStr">
        <is>
          <t>ConTab_BOM_KP_Case_0554</t>
        </is>
      </c>
      <c r="D480">
        <f>IF(B480="Y",C480,"")</f>
        <v/>
      </c>
      <c r="E480" t="inlineStr">
        <is>
          <t>:8012-5_6-KP:8012-5_6-KPV:8012-5_6-KPVS:</t>
        </is>
      </c>
      <c r="F480" t="inlineStr">
        <is>
          <t>125# ANSI Flange</t>
        </is>
      </c>
      <c r="G480" t="inlineStr">
        <is>
          <t>CaseMatl_Ductile_Iron_ASTM-A536-65</t>
        </is>
      </c>
      <c r="H480" t="inlineStr">
        <is>
          <t>Ductile Iron, ASTM-A536-65</t>
        </is>
      </c>
      <c r="I480" t="inlineStr">
        <is>
          <t>J</t>
        </is>
      </c>
      <c r="J480" s="250" t="n">
        <v>175</v>
      </c>
      <c r="K480" t="inlineStr">
        <is>
          <t>Coating_Scotchkote134_interior_exterior_IncludeImpeller</t>
        </is>
      </c>
      <c r="L480" s="273" t="inlineStr">
        <is>
          <t>RTF</t>
        </is>
      </c>
      <c r="M480" t="inlineStr">
        <is>
          <t>B100199</t>
        </is>
      </c>
      <c r="N480" s="273" t="inlineStr">
        <is>
          <t>LT034</t>
        </is>
      </c>
    </row>
    <row r="481" hidden="1" s="109">
      <c r="B481" s="250">
        <f>IF(AND(I481 = "C35",K481="Coating_Standard"),"Y","N")</f>
        <v/>
      </c>
      <c r="C481" t="inlineStr">
        <is>
          <t>ConTab_BOM_KP_Case_0555</t>
        </is>
      </c>
      <c r="D481">
        <f>IF(B481="Y",C481,"")</f>
        <v/>
      </c>
      <c r="E481" t="inlineStr">
        <is>
          <t>:8012-5_6-KP:8012-5_6-KPV:8012-5_6-KPVS:</t>
        </is>
      </c>
      <c r="F481" t="inlineStr">
        <is>
          <t>250# ANSI Flange</t>
        </is>
      </c>
      <c r="G481" t="inlineStr">
        <is>
          <t>CaseMatl_Cast_Iron_ASTM-A48_CL35</t>
        </is>
      </c>
      <c r="H481" t="inlineStr">
        <is>
          <t>Cast Iron, ASTM-A48, CL 35</t>
        </is>
      </c>
      <c r="I481" t="inlineStr">
        <is>
          <t>C35</t>
        </is>
      </c>
      <c r="J481" s="250" t="n">
        <v>250</v>
      </c>
      <c r="K481" t="inlineStr">
        <is>
          <t>Coating_Scotchkote134_interior_exterior_IncludeImpeller</t>
        </is>
      </c>
      <c r="L481" s="273" t="inlineStr">
        <is>
          <t>RTF</t>
        </is>
      </c>
      <c r="M481" t="inlineStr">
        <is>
          <t>B100202</t>
        </is>
      </c>
      <c r="N481" s="273" t="inlineStr">
        <is>
          <t>LT034</t>
        </is>
      </c>
    </row>
    <row r="482" hidden="1" s="109">
      <c r="B482" s="250">
        <f>IF(AND(I482 = "C35",K482="Coating_Standard"),"Y","N")</f>
        <v/>
      </c>
      <c r="C482" t="inlineStr">
        <is>
          <t>ConTab_BOM_KP_Case_0556</t>
        </is>
      </c>
      <c r="D482">
        <f>IF(B482="Y",C482,"")</f>
        <v/>
      </c>
      <c r="E482" t="inlineStr">
        <is>
          <t>:8012-5_6-KP:8012-5_6-KPV:8012-5_6-KPVS:</t>
        </is>
      </c>
      <c r="F482" t="inlineStr">
        <is>
          <t>250# ANSI Flange</t>
        </is>
      </c>
      <c r="G482" t="inlineStr">
        <is>
          <t>CaseMatl_Ductile_Iron_ASTM-A536-65</t>
        </is>
      </c>
      <c r="H482" t="inlineStr">
        <is>
          <t>Ductile Iron, ASTM-A536-65</t>
        </is>
      </c>
      <c r="I482" t="inlineStr">
        <is>
          <t>J</t>
        </is>
      </c>
      <c r="J482" s="250" t="n">
        <v>300</v>
      </c>
      <c r="K482" t="inlineStr">
        <is>
          <t>Coating_Scotchkote134_interior_exterior_IncludeImpeller</t>
        </is>
      </c>
      <c r="L482" s="273" t="inlineStr">
        <is>
          <t>RTF</t>
        </is>
      </c>
      <c r="M482" t="inlineStr">
        <is>
          <t>B100203</t>
        </is>
      </c>
      <c r="N482" s="273" t="inlineStr">
        <is>
          <t>LT034</t>
        </is>
      </c>
    </row>
    <row r="483" hidden="1" s="109">
      <c r="B483" s="250">
        <f>IF(AND(I483 = "C35",K483="Coating_Standard"),"Y","N")</f>
        <v/>
      </c>
      <c r="C483" t="inlineStr">
        <is>
          <t>ConTab_BOM_KP_Case_0557</t>
        </is>
      </c>
      <c r="D483">
        <f>IF(B483="Y",C483,"")</f>
        <v/>
      </c>
      <c r="E483" t="inlineStr">
        <is>
          <t>:8015-3_4-KP:8015-3_4-KPV:8015-3_4-KPVS:</t>
        </is>
      </c>
      <c r="F483" t="inlineStr">
        <is>
          <t>125# ANSI Flange</t>
        </is>
      </c>
      <c r="G483" t="inlineStr">
        <is>
          <t>CaseMatl_Cast_Iron_ASTM-A48_CL35</t>
        </is>
      </c>
      <c r="H483" t="inlineStr">
        <is>
          <t>Cast Iron, ASTM-A48, CL 35</t>
        </is>
      </c>
      <c r="I483" t="inlineStr">
        <is>
          <t>C35</t>
        </is>
      </c>
      <c r="J483" s="250" t="n">
        <v>175</v>
      </c>
      <c r="K483" t="inlineStr">
        <is>
          <t>Coating_Scotchkote134_interior_exterior_IncludeImpeller</t>
        </is>
      </c>
      <c r="L483" s="273" t="inlineStr">
        <is>
          <t>RTF</t>
        </is>
      </c>
      <c r="M483" t="inlineStr">
        <is>
          <t>B100210</t>
        </is>
      </c>
      <c r="N483" s="273" t="inlineStr">
        <is>
          <t>LT250</t>
        </is>
      </c>
    </row>
    <row r="484" hidden="1" s="109">
      <c r="B484" s="250">
        <f>IF(AND(I484 = "C35",K484="Coating_Standard"),"Y","N")</f>
        <v/>
      </c>
      <c r="C484" t="inlineStr">
        <is>
          <t>ConTab_BOM_KP_Case_0558</t>
        </is>
      </c>
      <c r="D484">
        <f>IF(B484="Y",C484,"")</f>
        <v/>
      </c>
      <c r="E484" t="inlineStr">
        <is>
          <t>:8015-3_4-KP:8015-3_4-KPV:8015-3_4-KPVS:</t>
        </is>
      </c>
      <c r="F484" t="inlineStr">
        <is>
          <t>125# ANSI Flange</t>
        </is>
      </c>
      <c r="G484" t="inlineStr">
        <is>
          <t>CaseMatl_Ductile_Iron_ASTM-A536-65</t>
        </is>
      </c>
      <c r="H484" t="inlineStr">
        <is>
          <t>Ductile Iron, ASTM-A536-65</t>
        </is>
      </c>
      <c r="I484" t="inlineStr">
        <is>
          <t>J</t>
        </is>
      </c>
      <c r="J484" s="250" t="n">
        <v>175</v>
      </c>
      <c r="K484" t="inlineStr">
        <is>
          <t>Coating_Scotchkote134_interior_exterior_IncludeImpeller</t>
        </is>
      </c>
      <c r="L484" s="273" t="inlineStr">
        <is>
          <t>RTF</t>
        </is>
      </c>
      <c r="M484" t="inlineStr">
        <is>
          <t>B100211</t>
        </is>
      </c>
      <c r="N484" s="273" t="inlineStr">
        <is>
          <t>LT034</t>
        </is>
      </c>
    </row>
    <row r="485" hidden="1" s="109">
      <c r="B485" s="250">
        <f>IF(AND(I485 = "C35",K485="Coating_Standard"),"Y","N")</f>
        <v/>
      </c>
      <c r="C485" t="inlineStr">
        <is>
          <t>ConTab_BOM_KP_Case_0559</t>
        </is>
      </c>
      <c r="D485">
        <f>IF(B485="Y",C485,"")</f>
        <v/>
      </c>
      <c r="E485" t="inlineStr">
        <is>
          <t>:8015-3_4-KP:8015-3_4-KPV:8015-3_4-KPVS:</t>
        </is>
      </c>
      <c r="F485" t="inlineStr">
        <is>
          <t>250# ANSI Flange</t>
        </is>
      </c>
      <c r="G485" t="inlineStr">
        <is>
          <t>CaseMatl_Cast_Iron_ASTM-A48_CL35</t>
        </is>
      </c>
      <c r="H485" t="inlineStr">
        <is>
          <t>Cast Iron, ASTM-A48, CL 35</t>
        </is>
      </c>
      <c r="I485" t="inlineStr">
        <is>
          <t>C35</t>
        </is>
      </c>
      <c r="J485" s="250" t="n">
        <v>250</v>
      </c>
      <c r="K485" t="inlineStr">
        <is>
          <t>Coating_Scotchkote134_interior_exterior_IncludeImpeller</t>
        </is>
      </c>
      <c r="L485" s="273" t="inlineStr">
        <is>
          <t>RTF</t>
        </is>
      </c>
      <c r="M485" t="inlineStr">
        <is>
          <t>B100214</t>
        </is>
      </c>
      <c r="N485" s="273" t="inlineStr">
        <is>
          <t>LT034</t>
        </is>
      </c>
    </row>
    <row r="486" hidden="1" s="109">
      <c r="B486" s="250">
        <f>IF(AND(I486 = "C35",K486="Coating_Standard"),"Y","N")</f>
        <v/>
      </c>
      <c r="C486" t="inlineStr">
        <is>
          <t>ConTab_BOM_KP_Case_0560</t>
        </is>
      </c>
      <c r="D486">
        <f>IF(B486="Y",C486,"")</f>
        <v/>
      </c>
      <c r="E486" t="inlineStr">
        <is>
          <t>:8015-3_4-KP:8015-3_4-KPV:8015-3_4-KPVS:</t>
        </is>
      </c>
      <c r="F486" t="inlineStr">
        <is>
          <t>250# ANSI Flange</t>
        </is>
      </c>
      <c r="G486" t="inlineStr">
        <is>
          <t>CaseMatl_Ductile_Iron_ASTM-A536-65</t>
        </is>
      </c>
      <c r="H486" t="inlineStr">
        <is>
          <t>Ductile Iron, ASTM-A536-65</t>
        </is>
      </c>
      <c r="I486" t="inlineStr">
        <is>
          <t>J</t>
        </is>
      </c>
      <c r="J486" s="250" t="n">
        <v>300</v>
      </c>
      <c r="K486" t="inlineStr">
        <is>
          <t>Coating_Scotchkote134_interior_exterior_IncludeImpeller</t>
        </is>
      </c>
      <c r="L486" s="273" t="inlineStr">
        <is>
          <t>RTF</t>
        </is>
      </c>
      <c r="M486" t="inlineStr">
        <is>
          <t>B100215</t>
        </is>
      </c>
      <c r="N486" s="273" t="inlineStr">
        <is>
          <t>LT034</t>
        </is>
      </c>
    </row>
    <row r="487" hidden="1" s="109">
      <c r="B487" s="250">
        <f>IF(AND(I487 = "C35",K487="Coating_Standard"),"Y","N")</f>
        <v/>
      </c>
      <c r="C487" t="inlineStr">
        <is>
          <t>ConTab_BOM_KP_Case_0561</t>
        </is>
      </c>
      <c r="D487">
        <f>IF(B487="Y",C487,"")</f>
        <v/>
      </c>
      <c r="E487" t="inlineStr">
        <is>
          <t>:8020-5_6-KP::8020-5_6-KPV::8020-5_6-KPVS:</t>
        </is>
      </c>
      <c r="F487" t="inlineStr">
        <is>
          <t>125# ANSI Flange</t>
        </is>
      </c>
      <c r="G487" t="inlineStr">
        <is>
          <t>CaseMatl_Cast_Iron_ASTM-A48_CL35</t>
        </is>
      </c>
      <c r="H487" t="inlineStr">
        <is>
          <t>Cast Iron, ASTM-A48, CL 35</t>
        </is>
      </c>
      <c r="I487" t="inlineStr">
        <is>
          <t>C35</t>
        </is>
      </c>
      <c r="J487" s="250" t="n">
        <v>175</v>
      </c>
      <c r="K487" t="inlineStr">
        <is>
          <t>Coating_Scotchkote134_interior_exterior_IncludeImpeller</t>
        </is>
      </c>
      <c r="L487" s="273" t="inlineStr">
        <is>
          <t>RTF</t>
        </is>
      </c>
      <c r="M487" t="inlineStr">
        <is>
          <t>B100222</t>
        </is>
      </c>
      <c r="N487" s="273" t="inlineStr">
        <is>
          <t>LT250</t>
        </is>
      </c>
    </row>
    <row r="488" hidden="1" s="109">
      <c r="B488" s="250">
        <f>IF(AND(I488 = "C35",K488="Coating_Standard"),"Y","N")</f>
        <v/>
      </c>
      <c r="C488" t="inlineStr">
        <is>
          <t>ConTab_BOM_KP_Case_0562</t>
        </is>
      </c>
      <c r="D488">
        <f>IF(B488="Y",C488,"")</f>
        <v/>
      </c>
      <c r="E488" t="inlineStr">
        <is>
          <t>:8020-5_6-KP::8020-5_6-KPV::8020-5_6-KPVS:</t>
        </is>
      </c>
      <c r="F488" t="inlineStr">
        <is>
          <t>125# ANSI Flange</t>
        </is>
      </c>
      <c r="G488" t="inlineStr">
        <is>
          <t>CaseMatl_Ductile_Iron_ASTM-A536-65</t>
        </is>
      </c>
      <c r="H488" t="inlineStr">
        <is>
          <t>Ductile Iron, ASTM-A536-65</t>
        </is>
      </c>
      <c r="I488" t="inlineStr">
        <is>
          <t>J</t>
        </is>
      </c>
      <c r="J488" s="250" t="n">
        <v>175</v>
      </c>
      <c r="K488" t="inlineStr">
        <is>
          <t>Coating_Scotchkote134_interior_exterior_IncludeImpeller</t>
        </is>
      </c>
      <c r="L488" s="273" t="inlineStr">
        <is>
          <t>RTF</t>
        </is>
      </c>
      <c r="M488" t="inlineStr">
        <is>
          <t>B100223</t>
        </is>
      </c>
      <c r="N488" s="273" t="inlineStr">
        <is>
          <t>LT034</t>
        </is>
      </c>
    </row>
    <row r="489" hidden="1" s="109">
      <c r="B489" s="250">
        <f>IF(AND(I489 = "C35",K489="Coating_Standard"),"Y","N")</f>
        <v/>
      </c>
      <c r="C489" t="inlineStr">
        <is>
          <t>ConTab_BOM_KP_Case_0563</t>
        </is>
      </c>
      <c r="D489">
        <f>IF(B489="Y",C489,"")</f>
        <v/>
      </c>
      <c r="E489" t="inlineStr">
        <is>
          <t>:8020-5_6-KP::8020-5_6-KPV::8020-5_6-KPVS:</t>
        </is>
      </c>
      <c r="F489" t="inlineStr">
        <is>
          <t>250# ANSI Flange</t>
        </is>
      </c>
      <c r="G489" t="inlineStr">
        <is>
          <t>CaseMatl_Cast_Iron_ASTM-A48_CL35</t>
        </is>
      </c>
      <c r="H489" t="inlineStr">
        <is>
          <t>Cast Iron, ASTM-A48, CL 35</t>
        </is>
      </c>
      <c r="I489" t="inlineStr">
        <is>
          <t>C35</t>
        </is>
      </c>
      <c r="J489" s="250" t="n">
        <v>250</v>
      </c>
      <c r="K489" t="inlineStr">
        <is>
          <t>Coating_Scotchkote134_interior_exterior_IncludeImpeller</t>
        </is>
      </c>
      <c r="L489" s="273" t="inlineStr">
        <is>
          <t>RTF</t>
        </is>
      </c>
      <c r="M489" t="inlineStr">
        <is>
          <t>B100226</t>
        </is>
      </c>
      <c r="N489" s="273" t="inlineStr">
        <is>
          <t>LT034</t>
        </is>
      </c>
    </row>
    <row r="490" hidden="1" s="109">
      <c r="B490" s="250">
        <f>IF(AND(I490 = "C35",K490="Coating_Standard"),"Y","N")</f>
        <v/>
      </c>
      <c r="C490" t="inlineStr">
        <is>
          <t>ConTab_BOM_KP_Case_0564</t>
        </is>
      </c>
      <c r="D490">
        <f>IF(B490="Y",C490,"")</f>
        <v/>
      </c>
      <c r="E490" t="inlineStr">
        <is>
          <t>:8020-5_6-KP::8020-5_6-KPV::8020-5_6-KPVS:</t>
        </is>
      </c>
      <c r="F490" t="inlineStr">
        <is>
          <t>250# ANSI Flange</t>
        </is>
      </c>
      <c r="G490" t="inlineStr">
        <is>
          <t>CaseMatl_Ductile_Iron_ASTM-A536-65</t>
        </is>
      </c>
      <c r="H490" t="inlineStr">
        <is>
          <t>Ductile Iron, ASTM-A536-65</t>
        </is>
      </c>
      <c r="I490" t="inlineStr">
        <is>
          <t>J</t>
        </is>
      </c>
      <c r="J490" s="250" t="n">
        <v>300</v>
      </c>
      <c r="K490" t="inlineStr">
        <is>
          <t>Coating_Scotchkote134_interior_exterior_IncludeImpeller</t>
        </is>
      </c>
      <c r="L490" s="273" t="inlineStr">
        <is>
          <t>RTF</t>
        </is>
      </c>
      <c r="M490" t="inlineStr">
        <is>
          <t>B100227</t>
        </is>
      </c>
      <c r="N490" s="273" t="inlineStr">
        <is>
          <t>LT034</t>
        </is>
      </c>
    </row>
    <row r="491" hidden="1" s="109">
      <c r="B491" s="250">
        <f>IF(AND(I491 = "C35",K491="Coating_Standard"),"Y","N")</f>
        <v/>
      </c>
      <c r="C491" t="inlineStr">
        <is>
          <t>ConTab_BOM_KP_Case_0565</t>
        </is>
      </c>
      <c r="D491">
        <f>IF(B491="Y",C491,"")</f>
        <v/>
      </c>
      <c r="E491" t="inlineStr">
        <is>
          <t>:1012-9_0-KP:1012-9_0-KPV:1012-1_2-KP:1012-1_2-KPV:1012-1_2-KPVS:</t>
        </is>
      </c>
      <c r="F491" t="inlineStr">
        <is>
          <t>125# ANSI Flange</t>
        </is>
      </c>
      <c r="G491" t="inlineStr">
        <is>
          <t>CaseMatl_Cast_Iron_ASTM-A48_CL35</t>
        </is>
      </c>
      <c r="H491" t="inlineStr">
        <is>
          <t>Cast Iron, ASTM-A48, CL 35</t>
        </is>
      </c>
      <c r="I491" t="inlineStr">
        <is>
          <t>C35</t>
        </is>
      </c>
      <c r="J491" s="250" t="n">
        <v>175</v>
      </c>
      <c r="K491" t="inlineStr">
        <is>
          <t>Coating_Scotchkote134_interior_IncludeImpeller</t>
        </is>
      </c>
      <c r="L491" s="273" t="inlineStr">
        <is>
          <t>RTF</t>
        </is>
      </c>
      <c r="M491" t="inlineStr">
        <is>
          <t>B100234</t>
        </is>
      </c>
      <c r="N491" s="273" t="inlineStr">
        <is>
          <t>LT250</t>
        </is>
      </c>
    </row>
    <row r="492" hidden="1" s="109">
      <c r="B492" s="250">
        <f>IF(AND(I492 = "C35",K492="Coating_Standard"),"Y","N")</f>
        <v/>
      </c>
      <c r="C492" t="inlineStr">
        <is>
          <t>ConTab_BOM_KP_Case_0566</t>
        </is>
      </c>
      <c r="D492">
        <f>IF(B492="Y",C492,"")</f>
        <v/>
      </c>
      <c r="E492" t="inlineStr">
        <is>
          <t>:1012-9_0-KP:1012-9_0-KPV:1012-1_2-KP:1012-1_2-KPV:1012-1_2-KPVS:</t>
        </is>
      </c>
      <c r="F492" t="inlineStr">
        <is>
          <t>125# ANSI Flange</t>
        </is>
      </c>
      <c r="G492" t="inlineStr">
        <is>
          <t>CaseMatl_Ductile_Iron_ASTM-A536-65</t>
        </is>
      </c>
      <c r="H492" t="inlineStr">
        <is>
          <t>Ductile Iron, ASTM-A536-65</t>
        </is>
      </c>
      <c r="I492" t="inlineStr">
        <is>
          <t>J</t>
        </is>
      </c>
      <c r="J492" s="250" t="n">
        <v>175</v>
      </c>
      <c r="K492" t="inlineStr">
        <is>
          <t>Coating_Scotchkote134_interior_IncludeImpeller</t>
        </is>
      </c>
      <c r="L492" s="273" t="inlineStr">
        <is>
          <t>RTF</t>
        </is>
      </c>
      <c r="M492" t="inlineStr">
        <is>
          <t>B100235</t>
        </is>
      </c>
      <c r="N492" s="273" t="inlineStr">
        <is>
          <t>LT034</t>
        </is>
      </c>
    </row>
    <row r="493" hidden="1" s="109">
      <c r="B493" s="250">
        <f>IF(AND(I493 = "C35",K493="Coating_Standard"),"Y","N")</f>
        <v/>
      </c>
      <c r="C493" t="inlineStr">
        <is>
          <t>ConTab_BOM_KP_Case_0567</t>
        </is>
      </c>
      <c r="D493">
        <f>IF(B493="Y",C493,"")</f>
        <v/>
      </c>
      <c r="E493" t="inlineStr">
        <is>
          <t>:1012-9_0-KP:1012-9_0-KPV:1012-1_2-KP:1012-1_2-KPV:1012-1_2-KPVS:</t>
        </is>
      </c>
      <c r="F493" t="inlineStr">
        <is>
          <t>250# ANSI Flange</t>
        </is>
      </c>
      <c r="G493" t="inlineStr">
        <is>
          <t>CaseMatl_Cast_Iron_ASTM-A48_CL35</t>
        </is>
      </c>
      <c r="H493" t="inlineStr">
        <is>
          <t>Cast Iron, ASTM-A48, CL 35</t>
        </is>
      </c>
      <c r="I493" t="inlineStr">
        <is>
          <t>C35</t>
        </is>
      </c>
      <c r="J493" s="250" t="n">
        <v>250</v>
      </c>
      <c r="K493" t="inlineStr">
        <is>
          <t>Coating_Scotchkote134_interior_IncludeImpeller</t>
        </is>
      </c>
      <c r="L493" s="273" t="inlineStr">
        <is>
          <t>RTF</t>
        </is>
      </c>
      <c r="M493" t="inlineStr">
        <is>
          <t>B100238</t>
        </is>
      </c>
      <c r="N493" s="273" t="inlineStr">
        <is>
          <t>LT034</t>
        </is>
      </c>
    </row>
    <row r="494" hidden="1" s="109">
      <c r="B494" s="250">
        <f>IF(AND(I494 = "C35",K494="Coating_Standard"),"Y","N")</f>
        <v/>
      </c>
      <c r="C494" t="inlineStr">
        <is>
          <t>ConTab_BOM_KP_Case_0568</t>
        </is>
      </c>
      <c r="D494">
        <f>IF(B494="Y",C494,"")</f>
        <v/>
      </c>
      <c r="E494" t="inlineStr">
        <is>
          <t>:1012-9_0-KP:1012-9_0-KPV:1012-1_2-KP:1012-1_2-KPV:1012-1_2-KPVS:</t>
        </is>
      </c>
      <c r="F494" t="inlineStr">
        <is>
          <t>250# ANSI Flange</t>
        </is>
      </c>
      <c r="G494" t="inlineStr">
        <is>
          <t>CaseMatl_Ductile_Iron_ASTM-A536-65</t>
        </is>
      </c>
      <c r="H494" t="inlineStr">
        <is>
          <t>Ductile Iron, ASTM-A536-65</t>
        </is>
      </c>
      <c r="I494" t="inlineStr">
        <is>
          <t>J</t>
        </is>
      </c>
      <c r="J494" s="250" t="n">
        <v>300</v>
      </c>
      <c r="K494" t="inlineStr">
        <is>
          <t>Coating_Scotchkote134_interior_IncludeImpeller</t>
        </is>
      </c>
      <c r="L494" s="273" t="inlineStr">
        <is>
          <t>RTF</t>
        </is>
      </c>
      <c r="M494" t="inlineStr">
        <is>
          <t>B100239</t>
        </is>
      </c>
      <c r="N494" s="273" t="inlineStr">
        <is>
          <t>LT034</t>
        </is>
      </c>
    </row>
    <row r="495" hidden="1" s="109">
      <c r="B495" s="250">
        <f>IF(AND(I495 = "C35",K495="Coating_Standard"),"Y","N")</f>
        <v/>
      </c>
      <c r="C495" t="inlineStr">
        <is>
          <t>ConTab_BOM_KP_Case_0569</t>
        </is>
      </c>
      <c r="D495">
        <f>IF(B495="Y",C495,"")</f>
        <v/>
      </c>
      <c r="E495" t="inlineStr">
        <is>
          <t>:1015-3_4-KP:1015-3_4-KPV:1015-3_4-KPVS:</t>
        </is>
      </c>
      <c r="F495" t="inlineStr">
        <is>
          <t>125# ANSI Flange</t>
        </is>
      </c>
      <c r="G495" t="inlineStr">
        <is>
          <t>CaseMatl_Cast_Iron_ASTM-A48_CL35</t>
        </is>
      </c>
      <c r="H495" t="inlineStr">
        <is>
          <t>Cast Iron, ASTM-A48, CL 35</t>
        </is>
      </c>
      <c r="I495" t="inlineStr">
        <is>
          <t>C35</t>
        </is>
      </c>
      <c r="J495" s="250" t="n">
        <v>175</v>
      </c>
      <c r="K495" t="inlineStr">
        <is>
          <t>Coating_Scotchkote134_interior_IncludeImpeller</t>
        </is>
      </c>
      <c r="L495" s="273" t="inlineStr">
        <is>
          <t>RTF</t>
        </is>
      </c>
      <c r="M495" t="inlineStr">
        <is>
          <t>B100246</t>
        </is>
      </c>
      <c r="N495" s="273" t="inlineStr">
        <is>
          <t>LT250</t>
        </is>
      </c>
    </row>
    <row r="496" hidden="1" s="109">
      <c r="B496" s="250">
        <f>IF(AND(I496 = "C35",K496="Coating_Standard"),"Y","N")</f>
        <v/>
      </c>
      <c r="C496" t="inlineStr">
        <is>
          <t>ConTab_BOM_KP_Case_0570</t>
        </is>
      </c>
      <c r="D496">
        <f>IF(B496="Y",C496,"")</f>
        <v/>
      </c>
      <c r="E496" t="inlineStr">
        <is>
          <t>:1015-3_4-KP:1015-3_4-KPV:1015-3_4-KPVS:</t>
        </is>
      </c>
      <c r="F496" t="inlineStr">
        <is>
          <t>125# ANSI Flange</t>
        </is>
      </c>
      <c r="G496" t="inlineStr">
        <is>
          <t>CaseMatl_Ductile_Iron_ASTM-A536-65</t>
        </is>
      </c>
      <c r="H496" t="inlineStr">
        <is>
          <t>Ductile Iron, ASTM-A536-65</t>
        </is>
      </c>
      <c r="I496" t="inlineStr">
        <is>
          <t>J</t>
        </is>
      </c>
      <c r="J496" s="250" t="n">
        <v>175</v>
      </c>
      <c r="K496" t="inlineStr">
        <is>
          <t>Coating_Scotchkote134_interior_IncludeImpeller</t>
        </is>
      </c>
      <c r="L496" s="273" t="inlineStr">
        <is>
          <t>RTF</t>
        </is>
      </c>
      <c r="M496" t="inlineStr">
        <is>
          <t>B100247</t>
        </is>
      </c>
      <c r="N496" s="273" t="inlineStr">
        <is>
          <t>LT034</t>
        </is>
      </c>
    </row>
    <row r="497" hidden="1" s="109">
      <c r="B497" s="250">
        <f>IF(AND(I497 = "C35",K497="Coating_Standard"),"Y","N")</f>
        <v/>
      </c>
      <c r="C497" t="inlineStr">
        <is>
          <t>ConTab_BOM_KP_Case_0571</t>
        </is>
      </c>
      <c r="D497">
        <f>IF(B497="Y",C497,"")</f>
        <v/>
      </c>
      <c r="E497" t="inlineStr">
        <is>
          <t>:1015-3_4-KP:1015-3_4-KPV:1015-3_4-KPVS:</t>
        </is>
      </c>
      <c r="F497" t="inlineStr">
        <is>
          <t>250# ANSI Flange</t>
        </is>
      </c>
      <c r="G497" t="inlineStr">
        <is>
          <t>CaseMatl_Cast_Iron_ASTM-A48_CL35</t>
        </is>
      </c>
      <c r="H497" t="inlineStr">
        <is>
          <t>Cast Iron, ASTM-A48, CL 35</t>
        </is>
      </c>
      <c r="I497" t="inlineStr">
        <is>
          <t>C35</t>
        </is>
      </c>
      <c r="J497" s="250" t="n">
        <v>250</v>
      </c>
      <c r="K497" t="inlineStr">
        <is>
          <t>Coating_Scotchkote134_interior_IncludeImpeller</t>
        </is>
      </c>
      <c r="L497" s="273" t="inlineStr">
        <is>
          <t>RTF</t>
        </is>
      </c>
      <c r="M497" t="inlineStr">
        <is>
          <t>B100250</t>
        </is>
      </c>
      <c r="N497" s="273" t="inlineStr">
        <is>
          <t>LT034</t>
        </is>
      </c>
    </row>
    <row r="498" hidden="1" s="109">
      <c r="B498" s="250">
        <f>IF(AND(I498 = "C35",K498="Coating_Standard"),"Y","N")</f>
        <v/>
      </c>
      <c r="C498" t="inlineStr">
        <is>
          <t>ConTab_BOM_KP_Case_0572</t>
        </is>
      </c>
      <c r="D498">
        <f>IF(B498="Y",C498,"")</f>
        <v/>
      </c>
      <c r="E498" t="inlineStr">
        <is>
          <t>:1015-3_4-KP:1015-3_4-KPV:1015-3_4-KPVS:</t>
        </is>
      </c>
      <c r="F498" t="inlineStr">
        <is>
          <t>250# ANSI Flange</t>
        </is>
      </c>
      <c r="G498" t="inlineStr">
        <is>
          <t>CaseMatl_Ductile_Iron_ASTM-A536-65</t>
        </is>
      </c>
      <c r="H498" t="inlineStr">
        <is>
          <t>Ductile Iron, ASTM-A536-65</t>
        </is>
      </c>
      <c r="I498" t="inlineStr">
        <is>
          <t>J</t>
        </is>
      </c>
      <c r="J498" s="250" t="n">
        <v>300</v>
      </c>
      <c r="K498" t="inlineStr">
        <is>
          <t>Coating_Scotchkote134_interior_IncludeImpeller</t>
        </is>
      </c>
      <c r="L498" s="273" t="inlineStr">
        <is>
          <t>RTF</t>
        </is>
      </c>
      <c r="M498" t="inlineStr">
        <is>
          <t>B100251</t>
        </is>
      </c>
      <c r="N498" s="273" t="inlineStr">
        <is>
          <t>LT034</t>
        </is>
      </c>
    </row>
    <row r="499" hidden="1" s="109">
      <c r="B499" s="250">
        <f>IF(AND(I499 = "C35",K499="Coating_Standard"),"Y","N")</f>
        <v/>
      </c>
      <c r="C499" t="inlineStr">
        <is>
          <t>ConTab_BOM_KP_Case_0585</t>
        </is>
      </c>
      <c r="D499">
        <f>IF(B499="Y",C499,"")</f>
        <v/>
      </c>
      <c r="E499" t="inlineStr">
        <is>
          <t>:1220-5_6-KP:1220-5_6-KPV:1220-5_6-KPVS:</t>
        </is>
      </c>
      <c r="F499" t="inlineStr">
        <is>
          <t>125# ANSI Flange</t>
        </is>
      </c>
      <c r="G499" t="inlineStr">
        <is>
          <t>CaseMatl_Cast_Iron_ASTM-A48_CL35</t>
        </is>
      </c>
      <c r="H499" t="inlineStr">
        <is>
          <t>Cast Iron, ASTM-A48, CL 35</t>
        </is>
      </c>
      <c r="I499" t="inlineStr">
        <is>
          <t>C35</t>
        </is>
      </c>
      <c r="J499" s="250" t="n">
        <v>175</v>
      </c>
      <c r="K499" t="inlineStr">
        <is>
          <t>Coating_Scotchkote134_interior_IncludeImpeller</t>
        </is>
      </c>
      <c r="L499" s="273" t="inlineStr">
        <is>
          <t>RTF</t>
        </is>
      </c>
      <c r="M499" t="inlineStr">
        <is>
          <t>B100294</t>
        </is>
      </c>
      <c r="N499" s="273" t="inlineStr">
        <is>
          <t>LT250</t>
        </is>
      </c>
    </row>
    <row r="500" hidden="1" s="109">
      <c r="B500" s="250">
        <f>IF(AND(I500 = "C35",K500="Coating_Standard"),"Y","N")</f>
        <v/>
      </c>
      <c r="C500" t="inlineStr">
        <is>
          <t>ConTab_BOM_KP_Case_0586</t>
        </is>
      </c>
      <c r="D500">
        <f>IF(B500="Y",C500,"")</f>
        <v/>
      </c>
      <c r="E500" t="inlineStr">
        <is>
          <t>:1220-5_6-KP:1220-5_6-KPV:1220-5_6-KPVS:</t>
        </is>
      </c>
      <c r="F500" t="inlineStr">
        <is>
          <t>125# ANSI Flange</t>
        </is>
      </c>
      <c r="G500" t="inlineStr">
        <is>
          <t>CaseMatl_Ductile_Iron_ASTM-A536-65</t>
        </is>
      </c>
      <c r="H500" t="inlineStr">
        <is>
          <t>Ductile Iron, ASTM-A536-65</t>
        </is>
      </c>
      <c r="I500" t="inlineStr">
        <is>
          <t>J</t>
        </is>
      </c>
      <c r="J500" s="250" t="n">
        <v>175</v>
      </c>
      <c r="K500" t="inlineStr">
        <is>
          <t>Coating_Scotchkote134_interior_IncludeImpeller</t>
        </is>
      </c>
      <c r="L500" s="273" t="inlineStr">
        <is>
          <t>RTF</t>
        </is>
      </c>
      <c r="M500" t="inlineStr">
        <is>
          <t>B100295</t>
        </is>
      </c>
      <c r="N500" s="273" t="inlineStr">
        <is>
          <t>LT034</t>
        </is>
      </c>
    </row>
    <row r="501" hidden="1" s="109">
      <c r="B501" s="250">
        <f>IF(AND(I501 = "C35",K501="Coating_Standard"),"Y","N")</f>
        <v/>
      </c>
      <c r="C501" t="inlineStr">
        <is>
          <t>ConTab_BOM_KP_Case_0587</t>
        </is>
      </c>
      <c r="D501">
        <f>IF(B501="Y",C501,"")</f>
        <v/>
      </c>
      <c r="E501" t="inlineStr">
        <is>
          <t>:1220-5_6-KP:1220-5_6-KPV:1220-5_6-KPVS:</t>
        </is>
      </c>
      <c r="F501" t="inlineStr">
        <is>
          <t>250# ANSI Flange</t>
        </is>
      </c>
      <c r="G501" t="inlineStr">
        <is>
          <t>CaseMatl_Cast_Iron_ASTM-A48_CL35</t>
        </is>
      </c>
      <c r="H501" t="inlineStr">
        <is>
          <t>Cast Iron, ASTM-A48, CL 35</t>
        </is>
      </c>
      <c r="I501" t="inlineStr">
        <is>
          <t>C35</t>
        </is>
      </c>
      <c r="J501" s="250" t="n">
        <v>250</v>
      </c>
      <c r="K501" t="inlineStr">
        <is>
          <t>Coating_Scotchkote134_interior_IncludeImpeller</t>
        </is>
      </c>
      <c r="L501" s="273" t="inlineStr">
        <is>
          <t>RTF</t>
        </is>
      </c>
      <c r="M501" t="inlineStr">
        <is>
          <t>B100298</t>
        </is>
      </c>
      <c r="N501" s="273" t="inlineStr">
        <is>
          <t>LT034</t>
        </is>
      </c>
    </row>
    <row r="502" hidden="1" s="109">
      <c r="B502" s="250">
        <f>IF(AND(I502 = "C35",K502="Coating_Standard"),"Y","N")</f>
        <v/>
      </c>
      <c r="C502" t="inlineStr">
        <is>
          <t>ConTab_BOM_KP_Case_0588</t>
        </is>
      </c>
      <c r="D502">
        <f>IF(B502="Y",C502,"")</f>
        <v/>
      </c>
      <c r="E502" t="inlineStr">
        <is>
          <t>:1220-5_6-KP:1220-5_6-KPV:1220-5_6-KPVS:</t>
        </is>
      </c>
      <c r="F502" t="inlineStr">
        <is>
          <t>250# ANSI Flange</t>
        </is>
      </c>
      <c r="G502" t="inlineStr">
        <is>
          <t>CaseMatl_Ductile_Iron_ASTM-A536-65</t>
        </is>
      </c>
      <c r="H502" t="inlineStr">
        <is>
          <t>Ductile Iron, ASTM-A536-65</t>
        </is>
      </c>
      <c r="I502" t="inlineStr">
        <is>
          <t>J</t>
        </is>
      </c>
      <c r="J502" s="250" t="n">
        <v>300</v>
      </c>
      <c r="K502" t="inlineStr">
        <is>
          <t>Coating_Scotchkote134_interior_IncludeImpeller</t>
        </is>
      </c>
      <c r="L502" s="273" t="inlineStr">
        <is>
          <t>RTF</t>
        </is>
      </c>
      <c r="M502" t="inlineStr">
        <is>
          <t>B100299</t>
        </is>
      </c>
      <c r="N502" s="273" t="inlineStr">
        <is>
          <t>LT034</t>
        </is>
      </c>
    </row>
    <row r="503" hidden="1" s="109">
      <c r="B503" s="250">
        <f>IF(AND(I503 = "C35",K503="Coating_Standard"),"Y","N")</f>
        <v/>
      </c>
      <c r="C503" t="inlineStr">
        <is>
          <t>ConTab_BOM_KP_Case_0589</t>
        </is>
      </c>
      <c r="D503">
        <f>IF(B503="Y",C503,"")</f>
        <v/>
      </c>
      <c r="E503" t="inlineStr">
        <is>
          <t>:1415-1_2-KP:1415-1_2-KPV:1415-1_2-KPVS:</t>
        </is>
      </c>
      <c r="F503" t="inlineStr">
        <is>
          <t>125# ANSI Flange</t>
        </is>
      </c>
      <c r="G503" t="inlineStr">
        <is>
          <t>CaseMatl_Cast_Iron_ASTM-A48_CL35</t>
        </is>
      </c>
      <c r="H503" t="inlineStr">
        <is>
          <t>Cast Iron, ASTM-A48, CL 35</t>
        </is>
      </c>
      <c r="I503" t="inlineStr">
        <is>
          <t>C35</t>
        </is>
      </c>
      <c r="J503" s="250" t="n">
        <v>175</v>
      </c>
      <c r="K503" t="inlineStr">
        <is>
          <t>Coating_Scotchkote134_interior_IncludeImpeller</t>
        </is>
      </c>
      <c r="L503" s="273" t="inlineStr">
        <is>
          <t>RTF</t>
        </is>
      </c>
      <c r="M503" t="inlineStr">
        <is>
          <t>B100306</t>
        </is>
      </c>
      <c r="N503" s="273" t="inlineStr">
        <is>
          <t>LT250</t>
        </is>
      </c>
    </row>
    <row r="504" hidden="1" s="109">
      <c r="B504" s="250">
        <f>IF(AND(I504 = "C35",K504="Coating_Standard"),"Y","N")</f>
        <v/>
      </c>
      <c r="C504" t="inlineStr">
        <is>
          <t>ConTab_BOM_KP_Case_0590</t>
        </is>
      </c>
      <c r="D504">
        <f>IF(B504="Y",C504,"")</f>
        <v/>
      </c>
      <c r="E504" t="inlineStr">
        <is>
          <t>:1415-1_2-KP:1415-1_2-KPV:1415-1_2-KPVS:</t>
        </is>
      </c>
      <c r="F504" t="inlineStr">
        <is>
          <t>125# ANSI Flange</t>
        </is>
      </c>
      <c r="G504" t="inlineStr">
        <is>
          <t>CaseMatl_Ductile_Iron_ASTM-A536-65</t>
        </is>
      </c>
      <c r="H504" t="inlineStr">
        <is>
          <t>Ductile Iron, ASTM-A536-65</t>
        </is>
      </c>
      <c r="I504" t="inlineStr">
        <is>
          <t>J</t>
        </is>
      </c>
      <c r="J504" s="250" t="n">
        <v>175</v>
      </c>
      <c r="K504" t="inlineStr">
        <is>
          <t>Coating_Scotchkote134_interior_IncludeImpeller</t>
        </is>
      </c>
      <c r="L504" s="273" t="inlineStr">
        <is>
          <t>RTF</t>
        </is>
      </c>
      <c r="M504" t="inlineStr">
        <is>
          <t>B100307</t>
        </is>
      </c>
      <c r="N504" s="273" t="inlineStr">
        <is>
          <t>LT034</t>
        </is>
      </c>
    </row>
    <row r="505" hidden="1" s="109">
      <c r="B505" s="250">
        <f>IF(AND(I505 = "C35",K505="Coating_Standard"),"Y","N")</f>
        <v/>
      </c>
      <c r="C505" t="inlineStr">
        <is>
          <t>ConTab_BOM_KP_Case_0591</t>
        </is>
      </c>
      <c r="D505">
        <f>IF(B505="Y",C505,"")</f>
        <v/>
      </c>
      <c r="E505" t="inlineStr">
        <is>
          <t>:1415-1_2-KP:1415-1_2-KPV:1415-1_2-KPVS:</t>
        </is>
      </c>
      <c r="F505" t="inlineStr">
        <is>
          <t>250# ANSI Flange</t>
        </is>
      </c>
      <c r="G505" t="inlineStr">
        <is>
          <t>CaseMatl_Cast_Iron_ASTM-A48_CL35</t>
        </is>
      </c>
      <c r="H505" t="inlineStr">
        <is>
          <t>Cast Iron, ASTM-A48, CL 35</t>
        </is>
      </c>
      <c r="I505" t="inlineStr">
        <is>
          <t>C35</t>
        </is>
      </c>
      <c r="J505" s="250" t="n">
        <v>250</v>
      </c>
      <c r="K505" t="inlineStr">
        <is>
          <t>Coating_Scotchkote134_interior_IncludeImpeller</t>
        </is>
      </c>
      <c r="L505" s="273" t="inlineStr">
        <is>
          <t>RTF</t>
        </is>
      </c>
      <c r="M505" t="inlineStr">
        <is>
          <t>B100310</t>
        </is>
      </c>
      <c r="N505" s="273" t="inlineStr">
        <is>
          <t>LT034</t>
        </is>
      </c>
    </row>
    <row r="506" hidden="1" s="109">
      <c r="B506" s="250">
        <f>IF(AND(I506 = "C35",K506="Coating_Standard"),"Y","N")</f>
        <v/>
      </c>
      <c r="C506" t="inlineStr">
        <is>
          <t>ConTab_BOM_KP_Case_0592</t>
        </is>
      </c>
      <c r="D506">
        <f>IF(B506="Y",C506,"")</f>
        <v/>
      </c>
      <c r="E506" t="inlineStr">
        <is>
          <t>:1415-1_2-KP:1415-1_2-KPV:1415-1_2-KPVS:</t>
        </is>
      </c>
      <c r="F506" t="inlineStr">
        <is>
          <t>250# ANSI Flange</t>
        </is>
      </c>
      <c r="G506" t="inlineStr">
        <is>
          <t>CaseMatl_Ductile_Iron_ASTM-A536-65</t>
        </is>
      </c>
      <c r="H506" t="inlineStr">
        <is>
          <t>Ductile Iron, ASTM-A536-65</t>
        </is>
      </c>
      <c r="I506" t="inlineStr">
        <is>
          <t>J</t>
        </is>
      </c>
      <c r="J506" s="250" t="n">
        <v>300</v>
      </c>
      <c r="K506" t="inlineStr">
        <is>
          <t>Coating_Scotchkote134_interior_IncludeImpeller</t>
        </is>
      </c>
      <c r="L506" s="273" t="inlineStr">
        <is>
          <t>RTF</t>
        </is>
      </c>
      <c r="M506" t="inlineStr">
        <is>
          <t>B100311</t>
        </is>
      </c>
      <c r="N506" s="273" t="inlineStr">
        <is>
          <t>LT034</t>
        </is>
      </c>
    </row>
    <row r="507" hidden="1" s="109">
      <c r="B507" s="250">
        <f>IF(AND(I507 = "C35",K507="Coating_Standard"),"Y","N")</f>
        <v/>
      </c>
      <c r="C507" t="inlineStr">
        <is>
          <t>ConTab_BOM_KP_Case_0661</t>
        </is>
      </c>
      <c r="D507">
        <f>IF(B507="Y",C507,"")</f>
        <v/>
      </c>
      <c r="E507" t="inlineStr">
        <is>
          <t>:8012-5_6-KP:8012-5_6-KPV:8012-5_6-KPVS:</t>
        </is>
      </c>
      <c r="F507" t="inlineStr">
        <is>
          <t>125# ANSI Flange</t>
        </is>
      </c>
      <c r="G507" t="inlineStr">
        <is>
          <t>CaseMatl_Cast_Iron_ASTM-A48_CL35</t>
        </is>
      </c>
      <c r="H507" t="inlineStr">
        <is>
          <t>Cast Iron, ASTM-A48, CL 35</t>
        </is>
      </c>
      <c r="I507" t="inlineStr">
        <is>
          <t>C35</t>
        </is>
      </c>
      <c r="J507" s="250" t="n">
        <v>175</v>
      </c>
      <c r="K507" t="inlineStr">
        <is>
          <t>Coating_Scotchkote134_interior_IncludeImpeller</t>
        </is>
      </c>
      <c r="L507" s="273" t="inlineStr">
        <is>
          <t>RTF</t>
        </is>
      </c>
      <c r="M507" t="inlineStr">
        <is>
          <t>B100198</t>
        </is>
      </c>
      <c r="N507" s="273" t="inlineStr">
        <is>
          <t>LT250</t>
        </is>
      </c>
    </row>
    <row r="508" hidden="1" s="109">
      <c r="B508" s="250">
        <f>IF(AND(I508 = "C35",K508="Coating_Standard"),"Y","N")</f>
        <v/>
      </c>
      <c r="C508" t="inlineStr">
        <is>
          <t>ConTab_BOM_KP_Case_0662</t>
        </is>
      </c>
      <c r="D508">
        <f>IF(B508="Y",C508,"")</f>
        <v/>
      </c>
      <c r="E508" t="inlineStr">
        <is>
          <t>:8012-5_6-KP:8012-5_6-KPV:8012-5_6-KPVS:</t>
        </is>
      </c>
      <c r="F508" t="inlineStr">
        <is>
          <t>125# ANSI Flange</t>
        </is>
      </c>
      <c r="G508" t="inlineStr">
        <is>
          <t>CaseMatl_Ductile_Iron_ASTM-A536-65</t>
        </is>
      </c>
      <c r="H508" t="inlineStr">
        <is>
          <t>Ductile Iron, ASTM-A536-65</t>
        </is>
      </c>
      <c r="I508" t="inlineStr">
        <is>
          <t>J</t>
        </is>
      </c>
      <c r="J508" s="250" t="n">
        <v>175</v>
      </c>
      <c r="K508" t="inlineStr">
        <is>
          <t>Coating_Scotchkote134_interior_IncludeImpeller</t>
        </is>
      </c>
      <c r="L508" s="273" t="inlineStr">
        <is>
          <t>RTF</t>
        </is>
      </c>
      <c r="M508" t="inlineStr">
        <is>
          <t>B100199</t>
        </is>
      </c>
      <c r="N508" s="273" t="inlineStr">
        <is>
          <t>LT034</t>
        </is>
      </c>
    </row>
    <row r="509" hidden="1" s="109">
      <c r="B509" s="250">
        <f>IF(AND(I509 = "C35",K509="Coating_Standard"),"Y","N")</f>
        <v/>
      </c>
      <c r="C509" t="inlineStr">
        <is>
          <t>ConTab_BOM_KP_Case_0663</t>
        </is>
      </c>
      <c r="D509">
        <f>IF(B509="Y",C509,"")</f>
        <v/>
      </c>
      <c r="E509" t="inlineStr">
        <is>
          <t>:8012-5_6-KP:8012-5_6-KPV:8012-5_6-KPVS:</t>
        </is>
      </c>
      <c r="F509" t="inlineStr">
        <is>
          <t>250# ANSI Flange</t>
        </is>
      </c>
      <c r="G509" t="inlineStr">
        <is>
          <t>CaseMatl_Cast_Iron_ASTM-A48_CL35</t>
        </is>
      </c>
      <c r="H509" t="inlineStr">
        <is>
          <t>Cast Iron, ASTM-A48, CL 35</t>
        </is>
      </c>
      <c r="I509" t="inlineStr">
        <is>
          <t>C35</t>
        </is>
      </c>
      <c r="J509" s="250" t="n">
        <v>250</v>
      </c>
      <c r="K509" t="inlineStr">
        <is>
          <t>Coating_Scotchkote134_interior_IncludeImpeller</t>
        </is>
      </c>
      <c r="L509" s="273" t="inlineStr">
        <is>
          <t>RTF</t>
        </is>
      </c>
      <c r="M509" t="inlineStr">
        <is>
          <t>B100202</t>
        </is>
      </c>
      <c r="N509" s="273" t="inlineStr">
        <is>
          <t>LT034</t>
        </is>
      </c>
    </row>
    <row r="510" hidden="1" s="109">
      <c r="B510" s="250">
        <f>IF(AND(I510 = "C35",K510="Coating_Standard"),"Y","N")</f>
        <v/>
      </c>
      <c r="C510" t="inlineStr">
        <is>
          <t>ConTab_BOM_KP_Case_0664</t>
        </is>
      </c>
      <c r="D510">
        <f>IF(B510="Y",C510,"")</f>
        <v/>
      </c>
      <c r="E510" t="inlineStr">
        <is>
          <t>:8012-5_6-KP:8012-5_6-KPV:8012-5_6-KPVS:</t>
        </is>
      </c>
      <c r="F510" t="inlineStr">
        <is>
          <t>250# ANSI Flange</t>
        </is>
      </c>
      <c r="G510" t="inlineStr">
        <is>
          <t>CaseMatl_Ductile_Iron_ASTM-A536-65</t>
        </is>
      </c>
      <c r="H510" t="inlineStr">
        <is>
          <t>Ductile Iron, ASTM-A536-65</t>
        </is>
      </c>
      <c r="I510" t="inlineStr">
        <is>
          <t>J</t>
        </is>
      </c>
      <c r="J510" s="250" t="n">
        <v>300</v>
      </c>
      <c r="K510" t="inlineStr">
        <is>
          <t>Coating_Scotchkote134_interior_IncludeImpeller</t>
        </is>
      </c>
      <c r="L510" s="273" t="inlineStr">
        <is>
          <t>RTF</t>
        </is>
      </c>
      <c r="M510" t="inlineStr">
        <is>
          <t>B100203</t>
        </is>
      </c>
      <c r="N510" s="273" t="inlineStr">
        <is>
          <t>LT034</t>
        </is>
      </c>
    </row>
    <row r="511" hidden="1" s="109">
      <c r="B511" s="250">
        <f>IF(AND(I511 = "C35",K511="Coating_Standard"),"Y","N")</f>
        <v/>
      </c>
      <c r="C511" t="inlineStr">
        <is>
          <t>ConTab_BOM_KP_Case_0665</t>
        </is>
      </c>
      <c r="D511">
        <f>IF(B511="Y",C511,"")</f>
        <v/>
      </c>
      <c r="E511" t="inlineStr">
        <is>
          <t>:8015-3_4-KP:8015-3_4-KPV:8015-3_4-KPVS:</t>
        </is>
      </c>
      <c r="F511" t="inlineStr">
        <is>
          <t>125# ANSI Flange</t>
        </is>
      </c>
      <c r="G511" t="inlineStr">
        <is>
          <t>CaseMatl_Cast_Iron_ASTM-A48_CL35</t>
        </is>
      </c>
      <c r="H511" t="inlineStr">
        <is>
          <t>Cast Iron, ASTM-A48, CL 35</t>
        </is>
      </c>
      <c r="I511" t="inlineStr">
        <is>
          <t>C35</t>
        </is>
      </c>
      <c r="J511" s="250" t="n">
        <v>175</v>
      </c>
      <c r="K511" t="inlineStr">
        <is>
          <t>Coating_Scotchkote134_interior_IncludeImpeller</t>
        </is>
      </c>
      <c r="L511" s="273" t="inlineStr">
        <is>
          <t>RTF</t>
        </is>
      </c>
      <c r="M511" t="inlineStr">
        <is>
          <t>B100210</t>
        </is>
      </c>
      <c r="N511" s="273" t="inlineStr">
        <is>
          <t>LT250</t>
        </is>
      </c>
    </row>
    <row r="512" hidden="1" s="109">
      <c r="B512" s="250">
        <f>IF(AND(I512 = "C35",K512="Coating_Standard"),"Y","N")</f>
        <v/>
      </c>
      <c r="C512" t="inlineStr">
        <is>
          <t>ConTab_BOM_KP_Case_0666</t>
        </is>
      </c>
      <c r="D512">
        <f>IF(B512="Y",C512,"")</f>
        <v/>
      </c>
      <c r="E512" t="inlineStr">
        <is>
          <t>:8015-3_4-KP:8015-3_4-KPV:8015-3_4-KPVS:</t>
        </is>
      </c>
      <c r="F512" t="inlineStr">
        <is>
          <t>125# ANSI Flange</t>
        </is>
      </c>
      <c r="G512" t="inlineStr">
        <is>
          <t>CaseMatl_Ductile_Iron_ASTM-A536-65</t>
        </is>
      </c>
      <c r="H512" t="inlineStr">
        <is>
          <t>Ductile Iron, ASTM-A536-65</t>
        </is>
      </c>
      <c r="I512" t="inlineStr">
        <is>
          <t>J</t>
        </is>
      </c>
      <c r="J512" s="250" t="n">
        <v>175</v>
      </c>
      <c r="K512" t="inlineStr">
        <is>
          <t>Coating_Scotchkote134_interior_IncludeImpeller</t>
        </is>
      </c>
      <c r="L512" s="273" t="inlineStr">
        <is>
          <t>RTF</t>
        </is>
      </c>
      <c r="M512" t="inlineStr">
        <is>
          <t>B100211</t>
        </is>
      </c>
      <c r="N512" s="273" t="inlineStr">
        <is>
          <t>LT034</t>
        </is>
      </c>
    </row>
    <row r="513" hidden="1" s="109">
      <c r="B513" s="250">
        <f>IF(AND(I513 = "C35",K513="Coating_Standard"),"Y","N")</f>
        <v/>
      </c>
      <c r="C513" t="inlineStr">
        <is>
          <t>ConTab_BOM_KP_Case_0667</t>
        </is>
      </c>
      <c r="D513">
        <f>IF(B513="Y",C513,"")</f>
        <v/>
      </c>
      <c r="E513" t="inlineStr">
        <is>
          <t>:8015-3_4-KP:8015-3_4-KPV:8015-3_4-KPVS:</t>
        </is>
      </c>
      <c r="F513" t="inlineStr">
        <is>
          <t>250# ANSI Flange</t>
        </is>
      </c>
      <c r="G513" t="inlineStr">
        <is>
          <t>CaseMatl_Cast_Iron_ASTM-A48_CL35</t>
        </is>
      </c>
      <c r="H513" t="inlineStr">
        <is>
          <t>Cast Iron, ASTM-A48, CL 35</t>
        </is>
      </c>
      <c r="I513" t="inlineStr">
        <is>
          <t>C35</t>
        </is>
      </c>
      <c r="J513" s="250" t="n">
        <v>250</v>
      </c>
      <c r="K513" t="inlineStr">
        <is>
          <t>Coating_Scotchkote134_interior_IncludeImpeller</t>
        </is>
      </c>
      <c r="L513" s="273" t="inlineStr">
        <is>
          <t>RTF</t>
        </is>
      </c>
      <c r="M513" t="inlineStr">
        <is>
          <t>B100214</t>
        </is>
      </c>
      <c r="N513" s="273" t="inlineStr">
        <is>
          <t>LT034</t>
        </is>
      </c>
    </row>
    <row r="514" hidden="1" s="109">
      <c r="B514" s="250">
        <f>IF(AND(I514 = "C35",K514="Coating_Standard"),"Y","N")</f>
        <v/>
      </c>
      <c r="C514" t="inlineStr">
        <is>
          <t>ConTab_BOM_KP_Case_0668</t>
        </is>
      </c>
      <c r="D514">
        <f>IF(B514="Y",C514,"")</f>
        <v/>
      </c>
      <c r="E514" t="inlineStr">
        <is>
          <t>:8015-3_4-KP:8015-3_4-KPV:8015-3_4-KPVS:</t>
        </is>
      </c>
      <c r="F514" t="inlineStr">
        <is>
          <t>250# ANSI Flange</t>
        </is>
      </c>
      <c r="G514" t="inlineStr">
        <is>
          <t>CaseMatl_Ductile_Iron_ASTM-A536-65</t>
        </is>
      </c>
      <c r="H514" t="inlineStr">
        <is>
          <t>Ductile Iron, ASTM-A536-65</t>
        </is>
      </c>
      <c r="I514" t="inlineStr">
        <is>
          <t>J</t>
        </is>
      </c>
      <c r="J514" s="250" t="n">
        <v>300</v>
      </c>
      <c r="K514" t="inlineStr">
        <is>
          <t>Coating_Scotchkote134_interior_IncludeImpeller</t>
        </is>
      </c>
      <c r="L514" s="273" t="inlineStr">
        <is>
          <t>RTF</t>
        </is>
      </c>
      <c r="M514" t="inlineStr">
        <is>
          <t>B100215</t>
        </is>
      </c>
      <c r="N514" s="273" t="inlineStr">
        <is>
          <t>LT034</t>
        </is>
      </c>
    </row>
    <row r="515" hidden="1" s="109">
      <c r="B515" s="250">
        <f>IF(AND(I515 = "C35",K515="Coating_Standard"),"Y","N")</f>
        <v/>
      </c>
      <c r="C515" t="inlineStr">
        <is>
          <t>ConTab_BOM_KP_Case_0669</t>
        </is>
      </c>
      <c r="D515">
        <f>IF(B515="Y",C515,"")</f>
        <v/>
      </c>
      <c r="E515" t="inlineStr">
        <is>
          <t>:8020-5_6-KP::8020-5_6-KPV::8020-5_6-KPVS:</t>
        </is>
      </c>
      <c r="F515" t="inlineStr">
        <is>
          <t>125# ANSI Flange</t>
        </is>
      </c>
      <c r="G515" t="inlineStr">
        <is>
          <t>CaseMatl_Cast_Iron_ASTM-A48_CL35</t>
        </is>
      </c>
      <c r="H515" t="inlineStr">
        <is>
          <t>Cast Iron, ASTM-A48, CL 35</t>
        </is>
      </c>
      <c r="I515" t="inlineStr">
        <is>
          <t>C35</t>
        </is>
      </c>
      <c r="J515" s="250" t="n">
        <v>175</v>
      </c>
      <c r="K515" t="inlineStr">
        <is>
          <t>Coating_Scotchkote134_interior_IncludeImpeller</t>
        </is>
      </c>
      <c r="L515" s="273" t="inlineStr">
        <is>
          <t>RTF</t>
        </is>
      </c>
      <c r="M515" t="inlineStr">
        <is>
          <t>B100222</t>
        </is>
      </c>
      <c r="N515" s="273" t="inlineStr">
        <is>
          <t>LT250</t>
        </is>
      </c>
    </row>
    <row r="516" hidden="1" s="109">
      <c r="B516" s="250">
        <f>IF(AND(I516 = "C35",K516="Coating_Standard"),"Y","N")</f>
        <v/>
      </c>
      <c r="C516" t="inlineStr">
        <is>
          <t>ConTab_BOM_KP_Case_0670</t>
        </is>
      </c>
      <c r="D516">
        <f>IF(B516="Y",C516,"")</f>
        <v/>
      </c>
      <c r="E516" t="inlineStr">
        <is>
          <t>:8020-5_6-KP::8020-5_6-KPV::8020-5_6-KPVS:</t>
        </is>
      </c>
      <c r="F516" t="inlineStr">
        <is>
          <t>125# ANSI Flange</t>
        </is>
      </c>
      <c r="G516" t="inlineStr">
        <is>
          <t>CaseMatl_Ductile_Iron_ASTM-A536-65</t>
        </is>
      </c>
      <c r="H516" t="inlineStr">
        <is>
          <t>Ductile Iron, ASTM-A536-65</t>
        </is>
      </c>
      <c r="I516" t="inlineStr">
        <is>
          <t>J</t>
        </is>
      </c>
      <c r="J516" s="250" t="n">
        <v>175</v>
      </c>
      <c r="K516" t="inlineStr">
        <is>
          <t>Coating_Scotchkote134_interior_IncludeImpeller</t>
        </is>
      </c>
      <c r="L516" s="273" t="inlineStr">
        <is>
          <t>RTF</t>
        </is>
      </c>
      <c r="M516" t="inlineStr">
        <is>
          <t>B100223</t>
        </is>
      </c>
      <c r="N516" s="273" t="inlineStr">
        <is>
          <t>LT034</t>
        </is>
      </c>
    </row>
    <row r="517" hidden="1" s="109">
      <c r="B517" s="250">
        <f>IF(AND(I517 = "C35",K517="Coating_Standard"),"Y","N")</f>
        <v/>
      </c>
      <c r="C517" t="inlineStr">
        <is>
          <t>ConTab_BOM_KP_Case_0671</t>
        </is>
      </c>
      <c r="D517">
        <f>IF(B517="Y",C517,"")</f>
        <v/>
      </c>
      <c r="E517" t="inlineStr">
        <is>
          <t>:8020-5_6-KP::8020-5_6-KPV::8020-5_6-KPVS:</t>
        </is>
      </c>
      <c r="F517" t="inlineStr">
        <is>
          <t>250# ANSI Flange</t>
        </is>
      </c>
      <c r="G517" t="inlineStr">
        <is>
          <t>CaseMatl_Cast_Iron_ASTM-A48_CL35</t>
        </is>
      </c>
      <c r="H517" t="inlineStr">
        <is>
          <t>Cast Iron, ASTM-A48, CL 35</t>
        </is>
      </c>
      <c r="I517" t="inlineStr">
        <is>
          <t>C35</t>
        </is>
      </c>
      <c r="J517" s="250" t="n">
        <v>250</v>
      </c>
      <c r="K517" t="inlineStr">
        <is>
          <t>Coating_Scotchkote134_interior_IncludeImpeller</t>
        </is>
      </c>
      <c r="L517" s="273" t="inlineStr">
        <is>
          <t>RTF</t>
        </is>
      </c>
      <c r="M517" t="inlineStr">
        <is>
          <t>B100226</t>
        </is>
      </c>
      <c r="N517" s="273" t="inlineStr">
        <is>
          <t>LT034</t>
        </is>
      </c>
    </row>
    <row r="518" hidden="1" s="109">
      <c r="B518" s="250">
        <f>IF(AND(I518 = "C35",K518="Coating_Standard"),"Y","N")</f>
        <v/>
      </c>
      <c r="C518" t="inlineStr">
        <is>
          <t>ConTab_BOM_KP_Case_0672</t>
        </is>
      </c>
      <c r="D518">
        <f>IF(B518="Y",C518,"")</f>
        <v/>
      </c>
      <c r="E518" t="inlineStr">
        <is>
          <t>:8020-5_6-KP::8020-5_6-KPV::8020-5_6-KPVS:</t>
        </is>
      </c>
      <c r="F518" t="inlineStr">
        <is>
          <t>250# ANSI Flange</t>
        </is>
      </c>
      <c r="G518" t="inlineStr">
        <is>
          <t>CaseMatl_Ductile_Iron_ASTM-A536-65</t>
        </is>
      </c>
      <c r="H518" t="inlineStr">
        <is>
          <t>Ductile Iron, ASTM-A536-65</t>
        </is>
      </c>
      <c r="I518" t="inlineStr">
        <is>
          <t>J</t>
        </is>
      </c>
      <c r="J518" s="250" t="n">
        <v>300</v>
      </c>
      <c r="K518" t="inlineStr">
        <is>
          <t>Coating_Scotchkote134_interior_IncludeImpeller</t>
        </is>
      </c>
      <c r="L518" s="273" t="inlineStr">
        <is>
          <t>RTF</t>
        </is>
      </c>
      <c r="M518" t="inlineStr">
        <is>
          <t>B100227</t>
        </is>
      </c>
      <c r="N518" s="273" t="inlineStr">
        <is>
          <t>LT034</t>
        </is>
      </c>
    </row>
    <row r="519" hidden="1" s="109">
      <c r="B519" s="250">
        <f>IF(AND(I519 = "C35",K519="Coating_Standard"),"Y","N")</f>
        <v/>
      </c>
      <c r="C519" t="inlineStr">
        <is>
          <t>ConTab_BOM_KP_Case_0673</t>
        </is>
      </c>
      <c r="D519">
        <f>IF(B519="Y",C519,"")</f>
        <v/>
      </c>
      <c r="E519" t="inlineStr">
        <is>
          <t>:1012-9_0-KP:1012-9_0-KPV:1012-1_2-KP:1012-1_2-KPV:1012-1_2-KPVS:</t>
        </is>
      </c>
      <c r="F519" t="inlineStr">
        <is>
          <t>125# ANSI Flange</t>
        </is>
      </c>
      <c r="G519" t="inlineStr">
        <is>
          <t>CaseMatl_Cast_Iron_ASTM-A48_CL35</t>
        </is>
      </c>
      <c r="H519" t="inlineStr">
        <is>
          <t>Cast Iron, ASTM-A48, CL 35</t>
        </is>
      </c>
      <c r="I519" t="inlineStr">
        <is>
          <t>C35</t>
        </is>
      </c>
      <c r="J519" s="250" t="n">
        <v>175</v>
      </c>
      <c r="K519" t="inlineStr">
        <is>
          <t>Coating_Special</t>
        </is>
      </c>
      <c r="L519" s="273" t="inlineStr">
        <is>
          <t>RTF</t>
        </is>
      </c>
      <c r="M519" t="inlineStr">
        <is>
          <t>B100234</t>
        </is>
      </c>
      <c r="N519" s="273" t="inlineStr">
        <is>
          <t>LT250</t>
        </is>
      </c>
    </row>
    <row r="520" hidden="1" s="109">
      <c r="B520" s="250">
        <f>IF(AND(I520 = "C35",K520="Coating_Standard"),"Y","N")</f>
        <v/>
      </c>
      <c r="C520" t="inlineStr">
        <is>
          <t>ConTab_BOM_KP_Case_0674</t>
        </is>
      </c>
      <c r="D520">
        <f>IF(B520="Y",C520,"")</f>
        <v/>
      </c>
      <c r="E520" t="inlineStr">
        <is>
          <t>:1012-9_0-KP:1012-9_0-KPV:1012-1_2-KP:1012-1_2-KPV:1012-1_2-KPVS:</t>
        </is>
      </c>
      <c r="F520" t="inlineStr">
        <is>
          <t>125# ANSI Flange</t>
        </is>
      </c>
      <c r="G520" t="inlineStr">
        <is>
          <t>CaseMatl_Ductile_Iron_ASTM-A536-65</t>
        </is>
      </c>
      <c r="H520" t="inlineStr">
        <is>
          <t>Ductile Iron, ASTM-A536-65</t>
        </is>
      </c>
      <c r="I520" t="inlineStr">
        <is>
          <t>J</t>
        </is>
      </c>
      <c r="J520" s="250" t="n">
        <v>175</v>
      </c>
      <c r="K520" t="inlineStr">
        <is>
          <t>Coating_Special</t>
        </is>
      </c>
      <c r="L520" s="273" t="inlineStr">
        <is>
          <t>RTF</t>
        </is>
      </c>
      <c r="M520" t="inlineStr">
        <is>
          <t>B100235</t>
        </is>
      </c>
      <c r="N520" s="273" t="inlineStr">
        <is>
          <t>LT034</t>
        </is>
      </c>
    </row>
    <row r="521" hidden="1" s="109">
      <c r="B521" s="250">
        <f>IF(AND(I521 = "C35",K521="Coating_Standard"),"Y","N")</f>
        <v/>
      </c>
      <c r="C521" t="inlineStr">
        <is>
          <t>ConTab_BOM_KP_Case_0675</t>
        </is>
      </c>
      <c r="D521">
        <f>IF(B521="Y",C521,"")</f>
        <v/>
      </c>
      <c r="E521" t="inlineStr">
        <is>
          <t>:1012-9_0-KP:1012-9_0-KPV:1012-1_2-KP:1012-1_2-KPV:1012-1_2-KPVS:</t>
        </is>
      </c>
      <c r="F521" t="inlineStr">
        <is>
          <t>250# ANSI Flange</t>
        </is>
      </c>
      <c r="G521" t="inlineStr">
        <is>
          <t>CaseMatl_Cast_Iron_ASTM-A48_CL35</t>
        </is>
      </c>
      <c r="H521" t="inlineStr">
        <is>
          <t>Cast Iron, ASTM-A48, CL 35</t>
        </is>
      </c>
      <c r="I521" t="inlineStr">
        <is>
          <t>C35</t>
        </is>
      </c>
      <c r="J521" s="250" t="n">
        <v>250</v>
      </c>
      <c r="K521" t="inlineStr">
        <is>
          <t>Coating_Special</t>
        </is>
      </c>
      <c r="L521" s="273" t="inlineStr">
        <is>
          <t>RTF</t>
        </is>
      </c>
      <c r="M521" t="inlineStr">
        <is>
          <t>B100238</t>
        </is>
      </c>
      <c r="N521" s="273" t="inlineStr">
        <is>
          <t>LT034</t>
        </is>
      </c>
    </row>
    <row r="522" hidden="1" s="109">
      <c r="B522" s="250">
        <f>IF(AND(I522 = "C35",K522="Coating_Standard"),"Y","N")</f>
        <v/>
      </c>
      <c r="C522" t="inlineStr">
        <is>
          <t>ConTab_BOM_KP_Case_0676</t>
        </is>
      </c>
      <c r="D522">
        <f>IF(B522="Y",C522,"")</f>
        <v/>
      </c>
      <c r="E522" t="inlineStr">
        <is>
          <t>:1012-9_0-KP:1012-9_0-KPV:1012-1_2-KP:1012-1_2-KPV:1012-1_2-KPVS:</t>
        </is>
      </c>
      <c r="F522" t="inlineStr">
        <is>
          <t>250# ANSI Flange</t>
        </is>
      </c>
      <c r="G522" t="inlineStr">
        <is>
          <t>CaseMatl_Ductile_Iron_ASTM-A536-65</t>
        </is>
      </c>
      <c r="H522" t="inlineStr">
        <is>
          <t>Ductile Iron, ASTM-A536-65</t>
        </is>
      </c>
      <c r="I522" t="inlineStr">
        <is>
          <t>J</t>
        </is>
      </c>
      <c r="J522" s="250" t="n">
        <v>300</v>
      </c>
      <c r="K522" t="inlineStr">
        <is>
          <t>Coating_Special</t>
        </is>
      </c>
      <c r="L522" s="273" t="inlineStr">
        <is>
          <t>RTF</t>
        </is>
      </c>
      <c r="M522" t="inlineStr">
        <is>
          <t>B100239</t>
        </is>
      </c>
      <c r="N522" s="273" t="inlineStr">
        <is>
          <t>LT034</t>
        </is>
      </c>
    </row>
    <row r="523" hidden="1" s="109">
      <c r="B523" s="250">
        <f>IF(AND(I523 = "C35",K523="Coating_Standard"),"Y","N")</f>
        <v/>
      </c>
      <c r="C523" t="inlineStr">
        <is>
          <t>ConTab_BOM_KP_Case_0677</t>
        </is>
      </c>
      <c r="D523">
        <f>IF(B523="Y",C523,"")</f>
        <v/>
      </c>
      <c r="E523" t="inlineStr">
        <is>
          <t>:1015-3_4-KP:1015-3_4-KPV:1015-3_4-KPVS:</t>
        </is>
      </c>
      <c r="F523" t="inlineStr">
        <is>
          <t>125# ANSI Flange</t>
        </is>
      </c>
      <c r="G523" t="inlineStr">
        <is>
          <t>CaseMatl_Cast_Iron_ASTM-A48_CL35</t>
        </is>
      </c>
      <c r="H523" t="inlineStr">
        <is>
          <t>Cast Iron, ASTM-A48, CL 35</t>
        </is>
      </c>
      <c r="I523" t="inlineStr">
        <is>
          <t>C35</t>
        </is>
      </c>
      <c r="J523" s="250" t="n">
        <v>175</v>
      </c>
      <c r="K523" t="inlineStr">
        <is>
          <t>Coating_Special</t>
        </is>
      </c>
      <c r="L523" s="273" t="inlineStr">
        <is>
          <t>RTF</t>
        </is>
      </c>
      <c r="M523" t="inlineStr">
        <is>
          <t>B100246</t>
        </is>
      </c>
      <c r="N523" s="273" t="inlineStr">
        <is>
          <t>LT250</t>
        </is>
      </c>
    </row>
    <row r="524" hidden="1" s="109">
      <c r="B524" s="250">
        <f>IF(AND(I524 = "C35",K524="Coating_Standard"),"Y","N")</f>
        <v/>
      </c>
      <c r="C524" t="inlineStr">
        <is>
          <t>ConTab_BOM_KP_Case_0678</t>
        </is>
      </c>
      <c r="D524">
        <f>IF(B524="Y",C524,"")</f>
        <v/>
      </c>
      <c r="E524" t="inlineStr">
        <is>
          <t>:1015-3_4-KP:1015-3_4-KPV:1015-3_4-KPVS:</t>
        </is>
      </c>
      <c r="F524" t="inlineStr">
        <is>
          <t>125# ANSI Flange</t>
        </is>
      </c>
      <c r="G524" t="inlineStr">
        <is>
          <t>CaseMatl_Ductile_Iron_ASTM-A536-65</t>
        </is>
      </c>
      <c r="H524" t="inlineStr">
        <is>
          <t>Ductile Iron, ASTM-A536-65</t>
        </is>
      </c>
      <c r="I524" t="inlineStr">
        <is>
          <t>J</t>
        </is>
      </c>
      <c r="J524" s="250" t="n">
        <v>175</v>
      </c>
      <c r="K524" t="inlineStr">
        <is>
          <t>Coating_Special</t>
        </is>
      </c>
      <c r="L524" s="273" t="inlineStr">
        <is>
          <t>RTF</t>
        </is>
      </c>
      <c r="M524" t="inlineStr">
        <is>
          <t>B100247</t>
        </is>
      </c>
      <c r="N524" s="273" t="inlineStr">
        <is>
          <t>LT034</t>
        </is>
      </c>
    </row>
    <row r="525" hidden="1" s="109">
      <c r="B525" s="250">
        <f>IF(AND(I525 = "C35",K525="Coating_Standard"),"Y","N")</f>
        <v/>
      </c>
      <c r="C525" t="inlineStr">
        <is>
          <t>ConTab_BOM_KP_Case_0679</t>
        </is>
      </c>
      <c r="D525">
        <f>IF(B525="Y",C525,"")</f>
        <v/>
      </c>
      <c r="E525" t="inlineStr">
        <is>
          <t>:1015-3_4-KP:1015-3_4-KPV:1015-3_4-KPVS:</t>
        </is>
      </c>
      <c r="F525" t="inlineStr">
        <is>
          <t>250# ANSI Flange</t>
        </is>
      </c>
      <c r="G525" t="inlineStr">
        <is>
          <t>CaseMatl_Cast_Iron_ASTM-A48_CL35</t>
        </is>
      </c>
      <c r="H525" t="inlineStr">
        <is>
          <t>Cast Iron, ASTM-A48, CL 35</t>
        </is>
      </c>
      <c r="I525" t="inlineStr">
        <is>
          <t>C35</t>
        </is>
      </c>
      <c r="J525" s="250" t="n">
        <v>250</v>
      </c>
      <c r="K525" t="inlineStr">
        <is>
          <t>Coating_Special</t>
        </is>
      </c>
      <c r="L525" s="273" t="inlineStr">
        <is>
          <t>RTF</t>
        </is>
      </c>
      <c r="M525" t="inlineStr">
        <is>
          <t>B100250</t>
        </is>
      </c>
      <c r="N525" s="273" t="inlineStr">
        <is>
          <t>LT034</t>
        </is>
      </c>
    </row>
    <row r="526" hidden="1" s="109">
      <c r="B526" s="250">
        <f>IF(AND(I526 = "C35",K526="Coating_Standard"),"Y","N")</f>
        <v/>
      </c>
      <c r="C526" t="inlineStr">
        <is>
          <t>ConTab_BOM_KP_Case_0680</t>
        </is>
      </c>
      <c r="D526">
        <f>IF(B526="Y",C526,"")</f>
        <v/>
      </c>
      <c r="E526" t="inlineStr">
        <is>
          <t>:1015-3_4-KP:1015-3_4-KPV:1015-3_4-KPVS:</t>
        </is>
      </c>
      <c r="F526" t="inlineStr">
        <is>
          <t>250# ANSI Flange</t>
        </is>
      </c>
      <c r="G526" t="inlineStr">
        <is>
          <t>CaseMatl_Ductile_Iron_ASTM-A536-65</t>
        </is>
      </c>
      <c r="H526" t="inlineStr">
        <is>
          <t>Ductile Iron, ASTM-A536-65</t>
        </is>
      </c>
      <c r="I526" t="inlineStr">
        <is>
          <t>J</t>
        </is>
      </c>
      <c r="J526" s="250" t="n">
        <v>300</v>
      </c>
      <c r="K526" t="inlineStr">
        <is>
          <t>Coating_Special</t>
        </is>
      </c>
      <c r="L526" s="273" t="inlineStr">
        <is>
          <t>RTF</t>
        </is>
      </c>
      <c r="M526" t="inlineStr">
        <is>
          <t>B100251</t>
        </is>
      </c>
      <c r="N526" s="273" t="inlineStr">
        <is>
          <t>LT034</t>
        </is>
      </c>
    </row>
    <row r="527" hidden="1" s="109">
      <c r="B527" s="250">
        <f>IF(AND(I527 = "C35",K527="Coating_Standard"),"Y","N")</f>
        <v/>
      </c>
      <c r="C527" t="inlineStr">
        <is>
          <t>ConTab_BOM_KP_Case_0693</t>
        </is>
      </c>
      <c r="D527">
        <f>IF(B527="Y",C527,"")</f>
        <v/>
      </c>
      <c r="E527" t="inlineStr">
        <is>
          <t>:1220-5_6-KP:1220-5_6-KPV:1220-5_6-KPVS:</t>
        </is>
      </c>
      <c r="F527" t="inlineStr">
        <is>
          <t>125# ANSI Flange</t>
        </is>
      </c>
      <c r="G527" t="inlineStr">
        <is>
          <t>CaseMatl_Cast_Iron_ASTM-A48_CL35</t>
        </is>
      </c>
      <c r="H527" t="inlineStr">
        <is>
          <t>Cast Iron, ASTM-A48, CL 35</t>
        </is>
      </c>
      <c r="I527" t="inlineStr">
        <is>
          <t>C35</t>
        </is>
      </c>
      <c r="J527" s="250" t="n">
        <v>175</v>
      </c>
      <c r="K527" t="inlineStr">
        <is>
          <t>Coating_Special</t>
        </is>
      </c>
      <c r="L527" s="273" t="inlineStr">
        <is>
          <t>RTF</t>
        </is>
      </c>
      <c r="M527" t="inlineStr">
        <is>
          <t>B100294</t>
        </is>
      </c>
      <c r="N527" s="273" t="inlineStr">
        <is>
          <t>LT250</t>
        </is>
      </c>
    </row>
    <row r="528" hidden="1" s="109">
      <c r="B528" s="250">
        <f>IF(AND(I528 = "C35",K528="Coating_Standard"),"Y","N")</f>
        <v/>
      </c>
      <c r="C528" t="inlineStr">
        <is>
          <t>ConTab_BOM_KP_Case_0694</t>
        </is>
      </c>
      <c r="D528">
        <f>IF(B528="Y",C528,"")</f>
        <v/>
      </c>
      <c r="E528" t="inlineStr">
        <is>
          <t>:1220-5_6-KP:1220-5_6-KPV:1220-5_6-KPVS:</t>
        </is>
      </c>
      <c r="F528" t="inlineStr">
        <is>
          <t>125# ANSI Flange</t>
        </is>
      </c>
      <c r="G528" t="inlineStr">
        <is>
          <t>CaseMatl_Ductile_Iron_ASTM-A536-65</t>
        </is>
      </c>
      <c r="H528" t="inlineStr">
        <is>
          <t>Ductile Iron, ASTM-A536-65</t>
        </is>
      </c>
      <c r="I528" t="inlineStr">
        <is>
          <t>J</t>
        </is>
      </c>
      <c r="J528" s="250" t="n">
        <v>175</v>
      </c>
      <c r="K528" t="inlineStr">
        <is>
          <t>Coating_Special</t>
        </is>
      </c>
      <c r="L528" s="273" t="inlineStr">
        <is>
          <t>RTF</t>
        </is>
      </c>
      <c r="M528" t="inlineStr">
        <is>
          <t>B100295</t>
        </is>
      </c>
      <c r="N528" s="273" t="inlineStr">
        <is>
          <t>LT034</t>
        </is>
      </c>
    </row>
    <row r="529" hidden="1" s="109">
      <c r="B529" s="250">
        <f>IF(AND(I529 = "C35",K529="Coating_Standard"),"Y","N")</f>
        <v/>
      </c>
      <c r="C529" t="inlineStr">
        <is>
          <t>ConTab_BOM_KP_Case_0695</t>
        </is>
      </c>
      <c r="D529">
        <f>IF(B529="Y",C529,"")</f>
        <v/>
      </c>
      <c r="E529" t="inlineStr">
        <is>
          <t>:1220-5_6-KP:1220-5_6-KPV:1220-5_6-KPVS:</t>
        </is>
      </c>
      <c r="F529" t="inlineStr">
        <is>
          <t>250# ANSI Flange</t>
        </is>
      </c>
      <c r="G529" t="inlineStr">
        <is>
          <t>CaseMatl_Cast_Iron_ASTM-A48_CL35</t>
        </is>
      </c>
      <c r="H529" t="inlineStr">
        <is>
          <t>Cast Iron, ASTM-A48, CL 35</t>
        </is>
      </c>
      <c r="I529" t="inlineStr">
        <is>
          <t>C35</t>
        </is>
      </c>
      <c r="J529" s="250" t="n">
        <v>250</v>
      </c>
      <c r="K529" t="inlineStr">
        <is>
          <t>Coating_Special</t>
        </is>
      </c>
      <c r="L529" s="273" t="inlineStr">
        <is>
          <t>RTF</t>
        </is>
      </c>
      <c r="M529" t="inlineStr">
        <is>
          <t>B100298</t>
        </is>
      </c>
      <c r="N529" s="273" t="inlineStr">
        <is>
          <t>LT034</t>
        </is>
      </c>
    </row>
    <row r="530" hidden="1" s="109">
      <c r="B530" s="250">
        <f>IF(AND(I530 = "C35",K530="Coating_Standard"),"Y","N")</f>
        <v/>
      </c>
      <c r="C530" t="inlineStr">
        <is>
          <t>ConTab_BOM_KP_Case_0696</t>
        </is>
      </c>
      <c r="D530">
        <f>IF(B530="Y",C530,"")</f>
        <v/>
      </c>
      <c r="E530" t="inlineStr">
        <is>
          <t>:1220-5_6-KP:1220-5_6-KPV:1220-5_6-KPVS:</t>
        </is>
      </c>
      <c r="F530" t="inlineStr">
        <is>
          <t>250# ANSI Flange</t>
        </is>
      </c>
      <c r="G530" t="inlineStr">
        <is>
          <t>CaseMatl_Ductile_Iron_ASTM-A536-65</t>
        </is>
      </c>
      <c r="H530" t="inlineStr">
        <is>
          <t>Ductile Iron, ASTM-A536-65</t>
        </is>
      </c>
      <c r="I530" t="inlineStr">
        <is>
          <t>J</t>
        </is>
      </c>
      <c r="J530" s="250" t="n">
        <v>300</v>
      </c>
      <c r="K530" t="inlineStr">
        <is>
          <t>Coating_Special</t>
        </is>
      </c>
      <c r="L530" s="273" t="inlineStr">
        <is>
          <t>RTF</t>
        </is>
      </c>
      <c r="M530" t="inlineStr">
        <is>
          <t>B100299</t>
        </is>
      </c>
      <c r="N530" s="273" t="inlineStr">
        <is>
          <t>LT034</t>
        </is>
      </c>
    </row>
    <row r="531" hidden="1" s="109">
      <c r="B531" s="250">
        <f>IF(AND(I531 = "C35",K531="Coating_Standard"),"Y","N")</f>
        <v/>
      </c>
      <c r="C531" t="inlineStr">
        <is>
          <t>ConTab_BOM_KP_Case_0697</t>
        </is>
      </c>
      <c r="D531">
        <f>IF(B531="Y",C531,"")</f>
        <v/>
      </c>
      <c r="E531" t="inlineStr">
        <is>
          <t>:1415-1_2-KP:1415-1_2-KPV:1415-1_2-KPVS:</t>
        </is>
      </c>
      <c r="F531" t="inlineStr">
        <is>
          <t>125# ANSI Flange</t>
        </is>
      </c>
      <c r="G531" t="inlineStr">
        <is>
          <t>CaseMatl_Cast_Iron_ASTM-A48_CL35</t>
        </is>
      </c>
      <c r="H531" t="inlineStr">
        <is>
          <t>Cast Iron, ASTM-A48, CL 35</t>
        </is>
      </c>
      <c r="I531" t="inlineStr">
        <is>
          <t>C35</t>
        </is>
      </c>
      <c r="J531" s="250" t="n">
        <v>175</v>
      </c>
      <c r="K531" t="inlineStr">
        <is>
          <t>Coating_Special</t>
        </is>
      </c>
      <c r="L531" s="273" t="inlineStr">
        <is>
          <t>RTF</t>
        </is>
      </c>
      <c r="M531" t="inlineStr">
        <is>
          <t>B100306</t>
        </is>
      </c>
      <c r="N531" s="273" t="inlineStr">
        <is>
          <t>LT250</t>
        </is>
      </c>
    </row>
    <row r="532" hidden="1" s="109">
      <c r="B532" s="250">
        <f>IF(AND(I532 = "C35",K532="Coating_Standard"),"Y","N")</f>
        <v/>
      </c>
      <c r="C532" t="inlineStr">
        <is>
          <t>ConTab_BOM_KP_Case_0698</t>
        </is>
      </c>
      <c r="D532">
        <f>IF(B532="Y",C532,"")</f>
        <v/>
      </c>
      <c r="E532" t="inlineStr">
        <is>
          <t>:1415-1_2-KP:1415-1_2-KPV:1415-1_2-KPVS:</t>
        </is>
      </c>
      <c r="F532" t="inlineStr">
        <is>
          <t>125# ANSI Flange</t>
        </is>
      </c>
      <c r="G532" t="inlineStr">
        <is>
          <t>CaseMatl_Ductile_Iron_ASTM-A536-65</t>
        </is>
      </c>
      <c r="H532" t="inlineStr">
        <is>
          <t>Ductile Iron, ASTM-A536-65</t>
        </is>
      </c>
      <c r="I532" t="inlineStr">
        <is>
          <t>J</t>
        </is>
      </c>
      <c r="J532" s="250" t="n">
        <v>175</v>
      </c>
      <c r="K532" t="inlineStr">
        <is>
          <t>Coating_Special</t>
        </is>
      </c>
      <c r="L532" s="273" t="inlineStr">
        <is>
          <t>RTF</t>
        </is>
      </c>
      <c r="M532" t="inlineStr">
        <is>
          <t>B100307</t>
        </is>
      </c>
      <c r="N532" s="273" t="inlineStr">
        <is>
          <t>LT034</t>
        </is>
      </c>
    </row>
    <row r="533" hidden="1" s="109">
      <c r="B533" s="250">
        <f>IF(AND(I533 = "C35",K533="Coating_Standard"),"Y","N")</f>
        <v/>
      </c>
      <c r="C533" t="inlineStr">
        <is>
          <t>ConTab_BOM_KP_Case_0699</t>
        </is>
      </c>
      <c r="D533">
        <f>IF(B533="Y",C533,"")</f>
        <v/>
      </c>
      <c r="E533" t="inlineStr">
        <is>
          <t>:1415-1_2-KP:1415-1_2-KPV:1415-1_2-KPVS:</t>
        </is>
      </c>
      <c r="F533" t="inlineStr">
        <is>
          <t>250# ANSI Flange</t>
        </is>
      </c>
      <c r="G533" t="inlineStr">
        <is>
          <t>CaseMatl_Cast_Iron_ASTM-A48_CL35</t>
        </is>
      </c>
      <c r="H533" t="inlineStr">
        <is>
          <t>Cast Iron, ASTM-A48, CL 35</t>
        </is>
      </c>
      <c r="I533" t="inlineStr">
        <is>
          <t>C35</t>
        </is>
      </c>
      <c r="J533" s="250" t="n">
        <v>250</v>
      </c>
      <c r="K533" t="inlineStr">
        <is>
          <t>Coating_Special</t>
        </is>
      </c>
      <c r="L533" s="273" t="inlineStr">
        <is>
          <t>RTF</t>
        </is>
      </c>
      <c r="M533" t="inlineStr">
        <is>
          <t>B100310</t>
        </is>
      </c>
      <c r="N533" s="273" t="inlineStr">
        <is>
          <t>LT034</t>
        </is>
      </c>
    </row>
    <row r="534" hidden="1" s="109">
      <c r="B534" s="250">
        <f>IF(AND(I534 = "C35",K534="Coating_Standard"),"Y","N")</f>
        <v/>
      </c>
      <c r="C534" t="inlineStr">
        <is>
          <t>ConTab_BOM_KP_Case_0700</t>
        </is>
      </c>
      <c r="D534">
        <f>IF(B534="Y",C534,"")</f>
        <v/>
      </c>
      <c r="E534" t="inlineStr">
        <is>
          <t>:1415-1_2-KP:1415-1_2-KPV:1415-1_2-KPVS:</t>
        </is>
      </c>
      <c r="F534" t="inlineStr">
        <is>
          <t>250# ANSI Flange</t>
        </is>
      </c>
      <c r="G534" t="inlineStr">
        <is>
          <t>CaseMatl_Ductile_Iron_ASTM-A536-65</t>
        </is>
      </c>
      <c r="H534" t="inlineStr">
        <is>
          <t>Ductile Iron, ASTM-A536-65</t>
        </is>
      </c>
      <c r="I534" t="inlineStr">
        <is>
          <t>J</t>
        </is>
      </c>
      <c r="J534" s="250" t="n">
        <v>300</v>
      </c>
      <c r="K534" t="inlineStr">
        <is>
          <t>Coating_Special</t>
        </is>
      </c>
      <c r="L534" s="273" t="inlineStr">
        <is>
          <t>RTF</t>
        </is>
      </c>
      <c r="M534" t="inlineStr">
        <is>
          <t>B100311</t>
        </is>
      </c>
      <c r="N534" s="273" t="inlineStr">
        <is>
          <t>LT034</t>
        </is>
      </c>
    </row>
    <row r="535" hidden="1" s="109">
      <c r="B535" s="250">
        <f>IF(AND(I535 = "C35",K535="Coating_Standard"),"Y","N")</f>
        <v/>
      </c>
      <c r="C535" t="inlineStr">
        <is>
          <t>ConTab_BOM_KP_Case_0769</t>
        </is>
      </c>
      <c r="D535">
        <f>IF(B535="Y",C535,"")</f>
        <v/>
      </c>
      <c r="E535" t="inlineStr">
        <is>
          <t>:8012-5_6-KP:8012-5_6-KPV:8012-5_6-KPVS:</t>
        </is>
      </c>
      <c r="F535" t="inlineStr">
        <is>
          <t>125# ANSI Flange</t>
        </is>
      </c>
      <c r="G535" t="inlineStr">
        <is>
          <t>CaseMatl_Cast_Iron_ASTM-A48_CL35</t>
        </is>
      </c>
      <c r="H535" t="inlineStr">
        <is>
          <t>Cast Iron, ASTM-A48, CL 35</t>
        </is>
      </c>
      <c r="I535" t="inlineStr">
        <is>
          <t>C35</t>
        </is>
      </c>
      <c r="J535" s="250" t="n">
        <v>175</v>
      </c>
      <c r="K535" t="inlineStr">
        <is>
          <t>Coating_Special</t>
        </is>
      </c>
      <c r="L535" s="273" t="inlineStr">
        <is>
          <t>RTF</t>
        </is>
      </c>
      <c r="M535" t="inlineStr">
        <is>
          <t>B100198</t>
        </is>
      </c>
      <c r="N535" s="273" t="inlineStr">
        <is>
          <t>LT250</t>
        </is>
      </c>
    </row>
    <row r="536" hidden="1" s="109">
      <c r="B536" s="250">
        <f>IF(AND(I536 = "C35",K536="Coating_Standard"),"Y","N")</f>
        <v/>
      </c>
      <c r="C536" t="inlineStr">
        <is>
          <t>ConTab_BOM_KP_Case_0770</t>
        </is>
      </c>
      <c r="D536">
        <f>IF(B536="Y",C536,"")</f>
        <v/>
      </c>
      <c r="E536" t="inlineStr">
        <is>
          <t>:8012-5_6-KP:8012-5_6-KPV:8012-5_6-KPVS:</t>
        </is>
      </c>
      <c r="F536" t="inlineStr">
        <is>
          <t>125# ANSI Flange</t>
        </is>
      </c>
      <c r="G536" t="inlineStr">
        <is>
          <t>CaseMatl_Ductile_Iron_ASTM-A536-65</t>
        </is>
      </c>
      <c r="H536" t="inlineStr">
        <is>
          <t>Ductile Iron, ASTM-A536-65</t>
        </is>
      </c>
      <c r="I536" t="inlineStr">
        <is>
          <t>J</t>
        </is>
      </c>
      <c r="J536" s="250" t="n">
        <v>175</v>
      </c>
      <c r="K536" t="inlineStr">
        <is>
          <t>Coating_Special</t>
        </is>
      </c>
      <c r="L536" s="273" t="inlineStr">
        <is>
          <t>RTF</t>
        </is>
      </c>
      <c r="M536" t="inlineStr">
        <is>
          <t>B100199</t>
        </is>
      </c>
      <c r="N536" s="273" t="inlineStr">
        <is>
          <t>LT034</t>
        </is>
      </c>
    </row>
    <row r="537" hidden="1" s="109">
      <c r="B537" s="250">
        <f>IF(AND(I537 = "C35",K537="Coating_Standard"),"Y","N")</f>
        <v/>
      </c>
      <c r="C537" t="inlineStr">
        <is>
          <t>ConTab_BOM_KP_Case_0771</t>
        </is>
      </c>
      <c r="D537">
        <f>IF(B537="Y",C537,"")</f>
        <v/>
      </c>
      <c r="E537" t="inlineStr">
        <is>
          <t>:8012-5_6-KP:8012-5_6-KPV:8012-5_6-KPVS:</t>
        </is>
      </c>
      <c r="F537" t="inlineStr">
        <is>
          <t>250# ANSI Flange</t>
        </is>
      </c>
      <c r="G537" t="inlineStr">
        <is>
          <t>CaseMatl_Cast_Iron_ASTM-A48_CL35</t>
        </is>
      </c>
      <c r="H537" t="inlineStr">
        <is>
          <t>Cast Iron, ASTM-A48, CL 35</t>
        </is>
      </c>
      <c r="I537" t="inlineStr">
        <is>
          <t>C35</t>
        </is>
      </c>
      <c r="J537" s="250" t="n">
        <v>250</v>
      </c>
      <c r="K537" t="inlineStr">
        <is>
          <t>Coating_Special</t>
        </is>
      </c>
      <c r="L537" s="273" t="inlineStr">
        <is>
          <t>RTF</t>
        </is>
      </c>
      <c r="M537" t="inlineStr">
        <is>
          <t>B100202</t>
        </is>
      </c>
      <c r="N537" s="273" t="inlineStr">
        <is>
          <t>LT034</t>
        </is>
      </c>
    </row>
    <row r="538" hidden="1" s="109">
      <c r="B538" s="250">
        <f>IF(AND(I538 = "C35",K538="Coating_Standard"),"Y","N")</f>
        <v/>
      </c>
      <c r="C538" t="inlineStr">
        <is>
          <t>ConTab_BOM_KP_Case_0772</t>
        </is>
      </c>
      <c r="D538">
        <f>IF(B538="Y",C538,"")</f>
        <v/>
      </c>
      <c r="E538" t="inlineStr">
        <is>
          <t>:8012-5_6-KP:8012-5_6-KPV:8012-5_6-KPVS:</t>
        </is>
      </c>
      <c r="F538" t="inlineStr">
        <is>
          <t>250# ANSI Flange</t>
        </is>
      </c>
      <c r="G538" t="inlineStr">
        <is>
          <t>CaseMatl_Ductile_Iron_ASTM-A536-65</t>
        </is>
      </c>
      <c r="H538" t="inlineStr">
        <is>
          <t>Ductile Iron, ASTM-A536-65</t>
        </is>
      </c>
      <c r="I538" t="inlineStr">
        <is>
          <t>J</t>
        </is>
      </c>
      <c r="J538" s="250" t="n">
        <v>300</v>
      </c>
      <c r="K538" t="inlineStr">
        <is>
          <t>Coating_Special</t>
        </is>
      </c>
      <c r="L538" s="273" t="inlineStr">
        <is>
          <t>RTF</t>
        </is>
      </c>
      <c r="M538" t="inlineStr">
        <is>
          <t>B100203</t>
        </is>
      </c>
      <c r="N538" s="273" t="inlineStr">
        <is>
          <t>LT034</t>
        </is>
      </c>
    </row>
    <row r="539" hidden="1" s="109">
      <c r="B539" s="250">
        <f>IF(AND(I539 = "C35",K539="Coating_Standard"),"Y","N")</f>
        <v/>
      </c>
      <c r="C539" t="inlineStr">
        <is>
          <t>ConTab_BOM_KP_Case_0773</t>
        </is>
      </c>
      <c r="D539">
        <f>IF(B539="Y",C539,"")</f>
        <v/>
      </c>
      <c r="E539" t="inlineStr">
        <is>
          <t>:8015-3_4-KP:8015-3_4-KPV:8015-3_4-KPVS:</t>
        </is>
      </c>
      <c r="F539" t="inlineStr">
        <is>
          <t>125# ANSI Flange</t>
        </is>
      </c>
      <c r="G539" t="inlineStr">
        <is>
          <t>CaseMatl_Cast_Iron_ASTM-A48_CL35</t>
        </is>
      </c>
      <c r="H539" t="inlineStr">
        <is>
          <t>Cast Iron, ASTM-A48, CL 35</t>
        </is>
      </c>
      <c r="I539" t="inlineStr">
        <is>
          <t>C35</t>
        </is>
      </c>
      <c r="J539" s="250" t="n">
        <v>175</v>
      </c>
      <c r="K539" t="inlineStr">
        <is>
          <t>Coating_Special</t>
        </is>
      </c>
      <c r="L539" s="273" t="inlineStr">
        <is>
          <t>RTF</t>
        </is>
      </c>
      <c r="M539" t="inlineStr">
        <is>
          <t>B100210</t>
        </is>
      </c>
      <c r="N539" s="273" t="inlineStr">
        <is>
          <t>LT250</t>
        </is>
      </c>
    </row>
    <row r="540" hidden="1" s="109">
      <c r="B540" s="250">
        <f>IF(AND(I540 = "C35",K540="Coating_Standard"),"Y","N")</f>
        <v/>
      </c>
      <c r="C540" t="inlineStr">
        <is>
          <t>ConTab_BOM_KP_Case_0774</t>
        </is>
      </c>
      <c r="D540">
        <f>IF(B540="Y",C540,"")</f>
        <v/>
      </c>
      <c r="E540" t="inlineStr">
        <is>
          <t>:8015-3_4-KP:8015-3_4-KPV:8015-3_4-KPVS:</t>
        </is>
      </c>
      <c r="F540" t="inlineStr">
        <is>
          <t>125# ANSI Flange</t>
        </is>
      </c>
      <c r="G540" t="inlineStr">
        <is>
          <t>CaseMatl_Ductile_Iron_ASTM-A536-65</t>
        </is>
      </c>
      <c r="H540" t="inlineStr">
        <is>
          <t>Ductile Iron, ASTM-A536-65</t>
        </is>
      </c>
      <c r="I540" t="inlineStr">
        <is>
          <t>J</t>
        </is>
      </c>
      <c r="J540" s="250" t="n">
        <v>175</v>
      </c>
      <c r="K540" t="inlineStr">
        <is>
          <t>Coating_Special</t>
        </is>
      </c>
      <c r="L540" s="273" t="inlineStr">
        <is>
          <t>RTF</t>
        </is>
      </c>
      <c r="M540" t="inlineStr">
        <is>
          <t>B100211</t>
        </is>
      </c>
      <c r="N540" s="273" t="inlineStr">
        <is>
          <t>LT034</t>
        </is>
      </c>
    </row>
    <row r="541" hidden="1" s="109">
      <c r="B541" s="250">
        <f>IF(AND(I541 = "C35",K541="Coating_Standard"),"Y","N")</f>
        <v/>
      </c>
      <c r="C541" t="inlineStr">
        <is>
          <t>ConTab_BOM_KP_Case_0775</t>
        </is>
      </c>
      <c r="D541">
        <f>IF(B541="Y",C541,"")</f>
        <v/>
      </c>
      <c r="E541" t="inlineStr">
        <is>
          <t>:8015-3_4-KP:8015-3_4-KPV:8015-3_4-KPVS:</t>
        </is>
      </c>
      <c r="F541" t="inlineStr">
        <is>
          <t>250# ANSI Flange</t>
        </is>
      </c>
      <c r="G541" t="inlineStr">
        <is>
          <t>CaseMatl_Cast_Iron_ASTM-A48_CL35</t>
        </is>
      </c>
      <c r="H541" t="inlineStr">
        <is>
          <t>Cast Iron, ASTM-A48, CL 35</t>
        </is>
      </c>
      <c r="I541" t="inlineStr">
        <is>
          <t>C35</t>
        </is>
      </c>
      <c r="J541" s="250" t="n">
        <v>250</v>
      </c>
      <c r="K541" t="inlineStr">
        <is>
          <t>Coating_Special</t>
        </is>
      </c>
      <c r="L541" s="273" t="inlineStr">
        <is>
          <t>RTF</t>
        </is>
      </c>
      <c r="M541" t="inlineStr">
        <is>
          <t>B100214</t>
        </is>
      </c>
      <c r="N541" s="273" t="inlineStr">
        <is>
          <t>LT034</t>
        </is>
      </c>
    </row>
    <row r="542" hidden="1" s="109">
      <c r="B542" s="250">
        <f>IF(AND(I542 = "C35",K542="Coating_Standard"),"Y","N")</f>
        <v/>
      </c>
      <c r="C542" t="inlineStr">
        <is>
          <t>ConTab_BOM_KP_Case_0776</t>
        </is>
      </c>
      <c r="D542">
        <f>IF(B542="Y",C542,"")</f>
        <v/>
      </c>
      <c r="E542" t="inlineStr">
        <is>
          <t>:8015-3_4-KP:8015-3_4-KPV:8015-3_4-KPVS:</t>
        </is>
      </c>
      <c r="F542" t="inlineStr">
        <is>
          <t>250# ANSI Flange</t>
        </is>
      </c>
      <c r="G542" t="inlineStr">
        <is>
          <t>CaseMatl_Ductile_Iron_ASTM-A536-65</t>
        </is>
      </c>
      <c r="H542" t="inlineStr">
        <is>
          <t>Ductile Iron, ASTM-A536-65</t>
        </is>
      </c>
      <c r="I542" t="inlineStr">
        <is>
          <t>J</t>
        </is>
      </c>
      <c r="J542" s="250" t="n">
        <v>300</v>
      </c>
      <c r="K542" t="inlineStr">
        <is>
          <t>Coating_Special</t>
        </is>
      </c>
      <c r="L542" s="273" t="inlineStr">
        <is>
          <t>RTF</t>
        </is>
      </c>
      <c r="M542" t="inlineStr">
        <is>
          <t>B100215</t>
        </is>
      </c>
      <c r="N542" s="273" t="inlineStr">
        <is>
          <t>LT034</t>
        </is>
      </c>
    </row>
    <row r="543" hidden="1" s="109">
      <c r="B543" s="250">
        <f>IF(AND(I543 = "C35",K543="Coating_Standard"),"Y","N")</f>
        <v/>
      </c>
      <c r="C543" t="inlineStr">
        <is>
          <t>ConTab_BOM_KP_Case_0777</t>
        </is>
      </c>
      <c r="D543">
        <f>IF(B543="Y",C543,"")</f>
        <v/>
      </c>
      <c r="E543" t="inlineStr">
        <is>
          <t>:8020-5_6-KP::8020-5_6-KPV::8020-5_6-KPVS:</t>
        </is>
      </c>
      <c r="F543" t="inlineStr">
        <is>
          <t>125# ANSI Flange</t>
        </is>
      </c>
      <c r="G543" t="inlineStr">
        <is>
          <t>CaseMatl_Cast_Iron_ASTM-A48_CL35</t>
        </is>
      </c>
      <c r="H543" t="inlineStr">
        <is>
          <t>Cast Iron, ASTM-A48, CL 35</t>
        </is>
      </c>
      <c r="I543" t="inlineStr">
        <is>
          <t>C35</t>
        </is>
      </c>
      <c r="J543" s="250" t="n">
        <v>175</v>
      </c>
      <c r="K543" t="inlineStr">
        <is>
          <t>Coating_Special</t>
        </is>
      </c>
      <c r="L543" s="273" t="inlineStr">
        <is>
          <t>RTF</t>
        </is>
      </c>
      <c r="M543" t="inlineStr">
        <is>
          <t>B100222</t>
        </is>
      </c>
      <c r="N543" s="273" t="inlineStr">
        <is>
          <t>LT250</t>
        </is>
      </c>
    </row>
    <row r="544" hidden="1" s="109">
      <c r="B544" s="250">
        <f>IF(AND(I544 = "C35",K544="Coating_Standard"),"Y","N")</f>
        <v/>
      </c>
      <c r="C544" t="inlineStr">
        <is>
          <t>ConTab_BOM_KP_Case_0778</t>
        </is>
      </c>
      <c r="D544">
        <f>IF(B544="Y",C544,"")</f>
        <v/>
      </c>
      <c r="E544" t="inlineStr">
        <is>
          <t>:8020-5_6-KP::8020-5_6-KPV::8020-5_6-KPVS:</t>
        </is>
      </c>
      <c r="F544" t="inlineStr">
        <is>
          <t>125# ANSI Flange</t>
        </is>
      </c>
      <c r="G544" t="inlineStr">
        <is>
          <t>CaseMatl_Ductile_Iron_ASTM-A536-65</t>
        </is>
      </c>
      <c r="H544" t="inlineStr">
        <is>
          <t>Ductile Iron, ASTM-A536-65</t>
        </is>
      </c>
      <c r="I544" t="inlineStr">
        <is>
          <t>J</t>
        </is>
      </c>
      <c r="J544" s="250" t="n">
        <v>175</v>
      </c>
      <c r="K544" t="inlineStr">
        <is>
          <t>Coating_Special</t>
        </is>
      </c>
      <c r="L544" s="273" t="inlineStr">
        <is>
          <t>RTF</t>
        </is>
      </c>
      <c r="M544" t="inlineStr">
        <is>
          <t>B100223</t>
        </is>
      </c>
      <c r="N544" s="273" t="inlineStr">
        <is>
          <t>LT034</t>
        </is>
      </c>
    </row>
    <row r="545" hidden="1" s="109">
      <c r="B545" s="250">
        <f>IF(AND(I545 = "C35",K545="Coating_Standard"),"Y","N")</f>
        <v/>
      </c>
      <c r="C545" t="inlineStr">
        <is>
          <t>ConTab_BOM_KP_Case_0779</t>
        </is>
      </c>
      <c r="D545">
        <f>IF(B545="Y",C545,"")</f>
        <v/>
      </c>
      <c r="E545" t="inlineStr">
        <is>
          <t>:8020-5_6-KP::8020-5_6-KPV::8020-5_6-KPVS:</t>
        </is>
      </c>
      <c r="F545" t="inlineStr">
        <is>
          <t>250# ANSI Flange</t>
        </is>
      </c>
      <c r="G545" t="inlineStr">
        <is>
          <t>CaseMatl_Cast_Iron_ASTM-A48_CL35</t>
        </is>
      </c>
      <c r="H545" t="inlineStr">
        <is>
          <t>Cast Iron, ASTM-A48, CL 35</t>
        </is>
      </c>
      <c r="I545" t="inlineStr">
        <is>
          <t>C35</t>
        </is>
      </c>
      <c r="J545" s="250" t="n">
        <v>250</v>
      </c>
      <c r="K545" t="inlineStr">
        <is>
          <t>Coating_Special</t>
        </is>
      </c>
      <c r="L545" s="273" t="inlineStr">
        <is>
          <t>RTF</t>
        </is>
      </c>
      <c r="M545" t="inlineStr">
        <is>
          <t>B100226</t>
        </is>
      </c>
      <c r="N545" s="273" t="inlineStr">
        <is>
          <t>LT034</t>
        </is>
      </c>
    </row>
    <row r="546" hidden="1" s="109">
      <c r="B546" s="250">
        <f>IF(AND(I546 = "C35",K546="Coating_Standard"),"Y","N")</f>
        <v/>
      </c>
      <c r="C546" t="inlineStr">
        <is>
          <t>ConTab_BOM_KP_Case_0780</t>
        </is>
      </c>
      <c r="D546">
        <f>IF(B546="Y",C546,"")</f>
        <v/>
      </c>
      <c r="E546" t="inlineStr">
        <is>
          <t>:8020-5_6-KP::8020-5_6-KPV::8020-5_6-KPVS:</t>
        </is>
      </c>
      <c r="F546" t="inlineStr">
        <is>
          <t>250# ANSI Flange</t>
        </is>
      </c>
      <c r="G546" t="inlineStr">
        <is>
          <t>CaseMatl_Ductile_Iron_ASTM-A536-65</t>
        </is>
      </c>
      <c r="H546" t="inlineStr">
        <is>
          <t>Ductile Iron, ASTM-A536-65</t>
        </is>
      </c>
      <c r="I546" t="inlineStr">
        <is>
          <t>J</t>
        </is>
      </c>
      <c r="J546" s="250" t="n">
        <v>300</v>
      </c>
      <c r="K546" t="inlineStr">
        <is>
          <t>Coating_Special</t>
        </is>
      </c>
      <c r="L546" s="273" t="inlineStr">
        <is>
          <t>RTF</t>
        </is>
      </c>
      <c r="M546" t="inlineStr">
        <is>
          <t>B100227</t>
        </is>
      </c>
      <c r="N546" s="273" t="inlineStr">
        <is>
          <t>LT034</t>
        </is>
      </c>
    </row>
    <row r="547" hidden="1" s="109">
      <c r="B547" s="250">
        <f>IF(AND(I547 = "C35",K547="Coating_Standard"),"Y","N")</f>
        <v/>
      </c>
      <c r="C547" t="inlineStr">
        <is>
          <t>ConTab_BOM_KP_Case_0781</t>
        </is>
      </c>
      <c r="D547">
        <f>IF(B547="Y",C547,"")</f>
        <v/>
      </c>
      <c r="E547" t="inlineStr">
        <is>
          <t>:1012-9_0-KP:1012-9_0-KPV:1012-1_2-KP:1012-1_2-KPV:1012-1_2-KPVS:</t>
        </is>
      </c>
      <c r="F547" t="inlineStr">
        <is>
          <t>125# ANSI Flange</t>
        </is>
      </c>
      <c r="G547" t="inlineStr">
        <is>
          <t>CaseMatl_Cast_Iron_ASTM-A48_CL35</t>
        </is>
      </c>
      <c r="H547" t="inlineStr">
        <is>
          <t>Cast Iron, ASTM-A48, CL 35</t>
        </is>
      </c>
      <c r="I547" t="inlineStr">
        <is>
          <t>C35</t>
        </is>
      </c>
      <c r="J547" s="250" t="n">
        <v>175</v>
      </c>
      <c r="K547" t="inlineStr">
        <is>
          <t>Coating_Epoxy</t>
        </is>
      </c>
      <c r="L547" s="273" t="inlineStr">
        <is>
          <t>RTF</t>
        </is>
      </c>
      <c r="M547" t="inlineStr">
        <is>
          <t>B100234</t>
        </is>
      </c>
      <c r="N547" s="273" t="inlineStr">
        <is>
          <t>LT250</t>
        </is>
      </c>
    </row>
    <row r="548" hidden="1" s="109">
      <c r="B548" s="250">
        <f>IF(AND(I548 = "C35",K548="Coating_Standard"),"Y","N")</f>
        <v/>
      </c>
      <c r="C548" t="inlineStr">
        <is>
          <t>ConTab_BOM_KP_Case_0782</t>
        </is>
      </c>
      <c r="D548">
        <f>IF(B548="Y",C548,"")</f>
        <v/>
      </c>
      <c r="E548" t="inlineStr">
        <is>
          <t>:1012-9_0-KP:1012-9_0-KPV:1012-1_2-KP:1012-1_2-KPV:1012-1_2-KPVS:</t>
        </is>
      </c>
      <c r="F548" t="inlineStr">
        <is>
          <t>125# ANSI Flange</t>
        </is>
      </c>
      <c r="G548" t="inlineStr">
        <is>
          <t>CaseMatl_Ductile_Iron_ASTM-A536-65</t>
        </is>
      </c>
      <c r="H548" t="inlineStr">
        <is>
          <t>Ductile Iron, ASTM-A536-65</t>
        </is>
      </c>
      <c r="I548" t="inlineStr">
        <is>
          <t>J</t>
        </is>
      </c>
      <c r="J548" s="250" t="n">
        <v>175</v>
      </c>
      <c r="K548" t="inlineStr">
        <is>
          <t>Coating_Epoxy</t>
        </is>
      </c>
      <c r="L548" s="273" t="inlineStr">
        <is>
          <t>RTF</t>
        </is>
      </c>
      <c r="M548" t="inlineStr">
        <is>
          <t>B100235</t>
        </is>
      </c>
      <c r="N548" s="273" t="inlineStr">
        <is>
          <t>LT034</t>
        </is>
      </c>
    </row>
    <row r="549" hidden="1" s="109">
      <c r="B549" s="250">
        <f>IF(AND(I549 = "C35",K549="Coating_Standard"),"Y","N")</f>
        <v/>
      </c>
      <c r="C549" t="inlineStr">
        <is>
          <t>ConTab_BOM_KP_Case_0783</t>
        </is>
      </c>
      <c r="D549">
        <f>IF(B549="Y",C549,"")</f>
        <v/>
      </c>
      <c r="E549" t="inlineStr">
        <is>
          <t>:1012-9_0-KP:1012-9_0-KPV:1012-1_2-KP:1012-1_2-KPV:1012-1_2-KPVS:</t>
        </is>
      </c>
      <c r="F549" t="inlineStr">
        <is>
          <t>250# ANSI Flange</t>
        </is>
      </c>
      <c r="G549" t="inlineStr">
        <is>
          <t>CaseMatl_Cast_Iron_ASTM-A48_CL35</t>
        </is>
      </c>
      <c r="H549" t="inlineStr">
        <is>
          <t>Cast Iron, ASTM-A48, CL 35</t>
        </is>
      </c>
      <c r="I549" t="inlineStr">
        <is>
          <t>C35</t>
        </is>
      </c>
      <c r="J549" s="250" t="n">
        <v>250</v>
      </c>
      <c r="K549" t="inlineStr">
        <is>
          <t>Coating_Epoxy</t>
        </is>
      </c>
      <c r="L549" s="273" t="inlineStr">
        <is>
          <t>RTF</t>
        </is>
      </c>
      <c r="M549" t="inlineStr">
        <is>
          <t>B100238</t>
        </is>
      </c>
      <c r="N549" s="273" t="inlineStr">
        <is>
          <t>LT034</t>
        </is>
      </c>
    </row>
    <row r="550" hidden="1" s="109">
      <c r="B550" s="250">
        <f>IF(AND(I550 = "C35",K550="Coating_Standard"),"Y","N")</f>
        <v/>
      </c>
      <c r="C550" t="inlineStr">
        <is>
          <t>ConTab_BOM_KP_Case_0784</t>
        </is>
      </c>
      <c r="D550">
        <f>IF(B550="Y",C550,"")</f>
        <v/>
      </c>
      <c r="E550" t="inlineStr">
        <is>
          <t>:1012-9_0-KP:1012-9_0-KPV:1012-1_2-KP:1012-1_2-KPV:1012-1_2-KPVS:</t>
        </is>
      </c>
      <c r="F550" t="inlineStr">
        <is>
          <t>250# ANSI Flange</t>
        </is>
      </c>
      <c r="G550" t="inlineStr">
        <is>
          <t>CaseMatl_Ductile_Iron_ASTM-A536-65</t>
        </is>
      </c>
      <c r="H550" t="inlineStr">
        <is>
          <t>Ductile Iron, ASTM-A536-65</t>
        </is>
      </c>
      <c r="I550" t="inlineStr">
        <is>
          <t>J</t>
        </is>
      </c>
      <c r="J550" s="250" t="n">
        <v>300</v>
      </c>
      <c r="K550" t="inlineStr">
        <is>
          <t>Coating_Epoxy</t>
        </is>
      </c>
      <c r="L550" s="273" t="inlineStr">
        <is>
          <t>RTF</t>
        </is>
      </c>
      <c r="M550" t="inlineStr">
        <is>
          <t>B100239</t>
        </is>
      </c>
      <c r="N550" s="273" t="inlineStr">
        <is>
          <t>LT034</t>
        </is>
      </c>
    </row>
    <row r="551" hidden="1" s="109">
      <c r="B551" s="250">
        <f>IF(AND(I551 = "C35",K551="Coating_Standard"),"Y","N")</f>
        <v/>
      </c>
      <c r="C551" t="inlineStr">
        <is>
          <t>ConTab_BOM_KP_Case_0785</t>
        </is>
      </c>
      <c r="D551">
        <f>IF(B551="Y",C551,"")</f>
        <v/>
      </c>
      <c r="E551" t="inlineStr">
        <is>
          <t>:1015-3_4-KP:1015-3_4-KPV:1015-3_4-KPVS:</t>
        </is>
      </c>
      <c r="F551" t="inlineStr">
        <is>
          <t>125# ANSI Flange</t>
        </is>
      </c>
      <c r="G551" t="inlineStr">
        <is>
          <t>CaseMatl_Cast_Iron_ASTM-A48_CL35</t>
        </is>
      </c>
      <c r="H551" t="inlineStr">
        <is>
          <t>Cast Iron, ASTM-A48, CL 35</t>
        </is>
      </c>
      <c r="I551" t="inlineStr">
        <is>
          <t>C35</t>
        </is>
      </c>
      <c r="J551" s="250" t="n">
        <v>175</v>
      </c>
      <c r="K551" t="inlineStr">
        <is>
          <t>Coating_Epoxy</t>
        </is>
      </c>
      <c r="L551" s="273" t="inlineStr">
        <is>
          <t>RTF</t>
        </is>
      </c>
      <c r="M551" t="inlineStr">
        <is>
          <t>B100246</t>
        </is>
      </c>
      <c r="N551" s="273" t="inlineStr">
        <is>
          <t>LT250</t>
        </is>
      </c>
    </row>
    <row r="552" hidden="1" s="109">
      <c r="B552" s="250">
        <f>IF(AND(I552 = "C35",K552="Coating_Standard"),"Y","N")</f>
        <v/>
      </c>
      <c r="C552" t="inlineStr">
        <is>
          <t>ConTab_BOM_KP_Case_0786</t>
        </is>
      </c>
      <c r="D552">
        <f>IF(B552="Y",C552,"")</f>
        <v/>
      </c>
      <c r="E552" t="inlineStr">
        <is>
          <t>:1015-3_4-KP:1015-3_4-KPV:1015-3_4-KPVS:</t>
        </is>
      </c>
      <c r="F552" t="inlineStr">
        <is>
          <t>125# ANSI Flange</t>
        </is>
      </c>
      <c r="G552" t="inlineStr">
        <is>
          <t>CaseMatl_Ductile_Iron_ASTM-A536-65</t>
        </is>
      </c>
      <c r="H552" t="inlineStr">
        <is>
          <t>Ductile Iron, ASTM-A536-65</t>
        </is>
      </c>
      <c r="I552" t="inlineStr">
        <is>
          <t>J</t>
        </is>
      </c>
      <c r="J552" s="250" t="n">
        <v>175</v>
      </c>
      <c r="K552" t="inlineStr">
        <is>
          <t>Coating_Epoxy</t>
        </is>
      </c>
      <c r="L552" s="273" t="inlineStr">
        <is>
          <t>RTF</t>
        </is>
      </c>
      <c r="M552" t="inlineStr">
        <is>
          <t>B100247</t>
        </is>
      </c>
      <c r="N552" s="273" t="inlineStr">
        <is>
          <t>LT034</t>
        </is>
      </c>
    </row>
    <row r="553" hidden="1" s="109">
      <c r="B553" s="250">
        <f>IF(AND(I553 = "C35",K553="Coating_Standard"),"Y","N")</f>
        <v/>
      </c>
      <c r="C553" t="inlineStr">
        <is>
          <t>ConTab_BOM_KP_Case_0787</t>
        </is>
      </c>
      <c r="D553">
        <f>IF(B553="Y",C553,"")</f>
        <v/>
      </c>
      <c r="E553" t="inlineStr">
        <is>
          <t>:1015-3_4-KP:1015-3_4-KPV:1015-3_4-KPVS:</t>
        </is>
      </c>
      <c r="F553" t="inlineStr">
        <is>
          <t>250# ANSI Flange</t>
        </is>
      </c>
      <c r="G553" t="inlineStr">
        <is>
          <t>CaseMatl_Cast_Iron_ASTM-A48_CL35</t>
        </is>
      </c>
      <c r="H553" t="inlineStr">
        <is>
          <t>Cast Iron, ASTM-A48, CL 35</t>
        </is>
      </c>
      <c r="I553" t="inlineStr">
        <is>
          <t>C35</t>
        </is>
      </c>
      <c r="J553" s="250" t="n">
        <v>250</v>
      </c>
      <c r="K553" t="inlineStr">
        <is>
          <t>Coating_Epoxy</t>
        </is>
      </c>
      <c r="L553" s="273" t="inlineStr">
        <is>
          <t>RTF</t>
        </is>
      </c>
      <c r="M553" t="inlineStr">
        <is>
          <t>B100250</t>
        </is>
      </c>
      <c r="N553" s="273" t="inlineStr">
        <is>
          <t>LT034</t>
        </is>
      </c>
    </row>
    <row r="554" hidden="1" s="109">
      <c r="B554" s="250">
        <f>IF(AND(I554 = "C35",K554="Coating_Standard"),"Y","N")</f>
        <v/>
      </c>
      <c r="C554" t="inlineStr">
        <is>
          <t>ConTab_BOM_KP_Case_0788</t>
        </is>
      </c>
      <c r="D554">
        <f>IF(B554="Y",C554,"")</f>
        <v/>
      </c>
      <c r="E554" t="inlineStr">
        <is>
          <t>:1015-3_4-KP:1015-3_4-KPV:1015-3_4-KPVS:</t>
        </is>
      </c>
      <c r="F554" t="inlineStr">
        <is>
          <t>250# ANSI Flange</t>
        </is>
      </c>
      <c r="G554" t="inlineStr">
        <is>
          <t>CaseMatl_Ductile_Iron_ASTM-A536-65</t>
        </is>
      </c>
      <c r="H554" t="inlineStr">
        <is>
          <t>Ductile Iron, ASTM-A536-65</t>
        </is>
      </c>
      <c r="I554" t="inlineStr">
        <is>
          <t>J</t>
        </is>
      </c>
      <c r="J554" s="250" t="n">
        <v>300</v>
      </c>
      <c r="K554" t="inlineStr">
        <is>
          <t>Coating_Epoxy</t>
        </is>
      </c>
      <c r="L554" s="273" t="inlineStr">
        <is>
          <t>RTF</t>
        </is>
      </c>
      <c r="M554" t="inlineStr">
        <is>
          <t>B100251</t>
        </is>
      </c>
      <c r="N554" s="273" t="inlineStr">
        <is>
          <t>LT034</t>
        </is>
      </c>
    </row>
    <row r="555" hidden="1" s="109">
      <c r="B555" s="250">
        <f>IF(AND(I555 = "C35",K555="Coating_Standard"),"Y","N")</f>
        <v/>
      </c>
      <c r="C555" t="inlineStr">
        <is>
          <t>ConTab_BOM_KP_Case_0801</t>
        </is>
      </c>
      <c r="D555">
        <f>IF(B555="Y",C555,"")</f>
        <v/>
      </c>
      <c r="E555" t="inlineStr">
        <is>
          <t>:1220-5_6-KP:1220-5_6-KPV:1220-5_6-KPVS:</t>
        </is>
      </c>
      <c r="F555" t="inlineStr">
        <is>
          <t>125# ANSI Flange</t>
        </is>
      </c>
      <c r="G555" t="inlineStr">
        <is>
          <t>CaseMatl_Cast_Iron_ASTM-A48_CL35</t>
        </is>
      </c>
      <c r="H555" t="inlineStr">
        <is>
          <t>Cast Iron, ASTM-A48, CL 35</t>
        </is>
      </c>
      <c r="I555" t="inlineStr">
        <is>
          <t>C35</t>
        </is>
      </c>
      <c r="J555" s="250" t="n">
        <v>175</v>
      </c>
      <c r="K555" t="inlineStr">
        <is>
          <t>Coating_Epoxy</t>
        </is>
      </c>
      <c r="L555" s="273" t="inlineStr">
        <is>
          <t>RTF</t>
        </is>
      </c>
      <c r="M555" t="inlineStr">
        <is>
          <t>B100294</t>
        </is>
      </c>
      <c r="N555" s="273" t="inlineStr">
        <is>
          <t>LT250</t>
        </is>
      </c>
    </row>
    <row r="556" hidden="1" s="109">
      <c r="B556" s="250">
        <f>IF(AND(I556 = "C35",K556="Coating_Standard"),"Y","N")</f>
        <v/>
      </c>
      <c r="C556" t="inlineStr">
        <is>
          <t>ConTab_BOM_KP_Case_0802</t>
        </is>
      </c>
      <c r="D556">
        <f>IF(B556="Y",C556,"")</f>
        <v/>
      </c>
      <c r="E556" t="inlineStr">
        <is>
          <t>:1220-5_6-KP:1220-5_6-KPV:1220-5_6-KPVS:</t>
        </is>
      </c>
      <c r="F556" t="inlineStr">
        <is>
          <t>125# ANSI Flange</t>
        </is>
      </c>
      <c r="G556" t="inlineStr">
        <is>
          <t>CaseMatl_Ductile_Iron_ASTM-A536-65</t>
        </is>
      </c>
      <c r="H556" t="inlineStr">
        <is>
          <t>Ductile Iron, ASTM-A536-65</t>
        </is>
      </c>
      <c r="I556" t="inlineStr">
        <is>
          <t>J</t>
        </is>
      </c>
      <c r="J556" s="250" t="n">
        <v>175</v>
      </c>
      <c r="K556" t="inlineStr">
        <is>
          <t>Coating_Epoxy</t>
        </is>
      </c>
      <c r="L556" s="273" t="inlineStr">
        <is>
          <t>RTF</t>
        </is>
      </c>
      <c r="M556" t="inlineStr">
        <is>
          <t>B100295</t>
        </is>
      </c>
      <c r="N556" s="273" t="inlineStr">
        <is>
          <t>LT034</t>
        </is>
      </c>
    </row>
    <row r="557" hidden="1" s="109">
      <c r="B557" s="250">
        <f>IF(AND(I557 = "C35",K557="Coating_Standard"),"Y","N")</f>
        <v/>
      </c>
      <c r="C557" t="inlineStr">
        <is>
          <t>ConTab_BOM_KP_Case_0803</t>
        </is>
      </c>
      <c r="D557">
        <f>IF(B557="Y",C557,"")</f>
        <v/>
      </c>
      <c r="E557" t="inlineStr">
        <is>
          <t>:1220-5_6-KP:1220-5_6-KPV:1220-5_6-KPVS:</t>
        </is>
      </c>
      <c r="F557" t="inlineStr">
        <is>
          <t>250# ANSI Flange</t>
        </is>
      </c>
      <c r="G557" t="inlineStr">
        <is>
          <t>CaseMatl_Cast_Iron_ASTM-A48_CL35</t>
        </is>
      </c>
      <c r="H557" t="inlineStr">
        <is>
          <t>Cast Iron, ASTM-A48, CL 35</t>
        </is>
      </c>
      <c r="I557" t="inlineStr">
        <is>
          <t>C35</t>
        </is>
      </c>
      <c r="J557" s="250" t="n">
        <v>250</v>
      </c>
      <c r="K557" t="inlineStr">
        <is>
          <t>Coating_Epoxy</t>
        </is>
      </c>
      <c r="L557" s="273" t="inlineStr">
        <is>
          <t>RTF</t>
        </is>
      </c>
      <c r="M557" t="inlineStr">
        <is>
          <t>B100298</t>
        </is>
      </c>
      <c r="N557" s="273" t="inlineStr">
        <is>
          <t>LT034</t>
        </is>
      </c>
    </row>
    <row r="558" hidden="1" s="109">
      <c r="B558" s="250">
        <f>IF(AND(I558 = "C35",K558="Coating_Standard"),"Y","N")</f>
        <v/>
      </c>
      <c r="C558" t="inlineStr">
        <is>
          <t>ConTab_BOM_KP_Case_0804</t>
        </is>
      </c>
      <c r="D558">
        <f>IF(B558="Y",C558,"")</f>
        <v/>
      </c>
      <c r="E558" t="inlineStr">
        <is>
          <t>:1220-5_6-KP:1220-5_6-KPV:1220-5_6-KPVS:</t>
        </is>
      </c>
      <c r="F558" t="inlineStr">
        <is>
          <t>250# ANSI Flange</t>
        </is>
      </c>
      <c r="G558" t="inlineStr">
        <is>
          <t>CaseMatl_Ductile_Iron_ASTM-A536-65</t>
        </is>
      </c>
      <c r="H558" t="inlineStr">
        <is>
          <t>Ductile Iron, ASTM-A536-65</t>
        </is>
      </c>
      <c r="I558" t="inlineStr">
        <is>
          <t>J</t>
        </is>
      </c>
      <c r="J558" s="250" t="n">
        <v>300</v>
      </c>
      <c r="K558" t="inlineStr">
        <is>
          <t>Coating_Epoxy</t>
        </is>
      </c>
      <c r="L558" s="273" t="inlineStr">
        <is>
          <t>RTF</t>
        </is>
      </c>
      <c r="M558" t="inlineStr">
        <is>
          <t>B100299</t>
        </is>
      </c>
      <c r="N558" s="273" t="inlineStr">
        <is>
          <t>LT034</t>
        </is>
      </c>
    </row>
    <row r="559" hidden="1" s="109">
      <c r="B559" s="250">
        <f>IF(AND(I559 = "C35",K559="Coating_Standard"),"Y","N")</f>
        <v/>
      </c>
      <c r="C559" t="inlineStr">
        <is>
          <t>ConTab_BOM_KP_Case_0805</t>
        </is>
      </c>
      <c r="D559">
        <f>IF(B559="Y",C559,"")</f>
        <v/>
      </c>
      <c r="E559" t="inlineStr">
        <is>
          <t>:1415-1_2-KP:1415-1_2-KPV:1415-1_2-KPVS:</t>
        </is>
      </c>
      <c r="F559" t="inlineStr">
        <is>
          <t>125# ANSI Flange</t>
        </is>
      </c>
      <c r="G559" t="inlineStr">
        <is>
          <t>CaseMatl_Cast_Iron_ASTM-A48_CL35</t>
        </is>
      </c>
      <c r="H559" t="inlineStr">
        <is>
          <t>Cast Iron, ASTM-A48, CL 35</t>
        </is>
      </c>
      <c r="I559" t="inlineStr">
        <is>
          <t>C35</t>
        </is>
      </c>
      <c r="J559" s="250" t="n">
        <v>175</v>
      </c>
      <c r="K559" t="inlineStr">
        <is>
          <t>Coating_Epoxy</t>
        </is>
      </c>
      <c r="L559" s="273" t="inlineStr">
        <is>
          <t>RTF</t>
        </is>
      </c>
      <c r="M559" t="inlineStr">
        <is>
          <t>B100306</t>
        </is>
      </c>
      <c r="N559" s="273" t="inlineStr">
        <is>
          <t>LT250</t>
        </is>
      </c>
    </row>
    <row r="560" hidden="1" s="109">
      <c r="B560" s="250">
        <f>IF(AND(I560 = "C35",K560="Coating_Standard"),"Y","N")</f>
        <v/>
      </c>
      <c r="C560" t="inlineStr">
        <is>
          <t>ConTab_BOM_KP_Case_0806</t>
        </is>
      </c>
      <c r="D560">
        <f>IF(B560="Y",C560,"")</f>
        <v/>
      </c>
      <c r="E560" t="inlineStr">
        <is>
          <t>:1415-1_2-KP:1415-1_2-KPV:1415-1_2-KPVS:</t>
        </is>
      </c>
      <c r="F560" t="inlineStr">
        <is>
          <t>125# ANSI Flange</t>
        </is>
      </c>
      <c r="G560" t="inlineStr">
        <is>
          <t>CaseMatl_Ductile_Iron_ASTM-A536-65</t>
        </is>
      </c>
      <c r="H560" t="inlineStr">
        <is>
          <t>Ductile Iron, ASTM-A536-65</t>
        </is>
      </c>
      <c r="I560" t="inlineStr">
        <is>
          <t>J</t>
        </is>
      </c>
      <c r="J560" s="250" t="n">
        <v>175</v>
      </c>
      <c r="K560" t="inlineStr">
        <is>
          <t>Coating_Epoxy</t>
        </is>
      </c>
      <c r="L560" s="273" t="inlineStr">
        <is>
          <t>RTF</t>
        </is>
      </c>
      <c r="M560" t="inlineStr">
        <is>
          <t>B100307</t>
        </is>
      </c>
      <c r="N560" s="273" t="inlineStr">
        <is>
          <t>LT034</t>
        </is>
      </c>
    </row>
    <row r="561" hidden="1" s="109">
      <c r="B561" s="250">
        <f>IF(AND(I561 = "C35",K561="Coating_Standard"),"Y","N")</f>
        <v/>
      </c>
      <c r="C561" t="inlineStr">
        <is>
          <t>ConTab_BOM_KP_Case_0807</t>
        </is>
      </c>
      <c r="D561">
        <f>IF(B561="Y",C561,"")</f>
        <v/>
      </c>
      <c r="E561" t="inlineStr">
        <is>
          <t>:1415-1_2-KP:1415-1_2-KPV:1415-1_2-KPVS:</t>
        </is>
      </c>
      <c r="F561" t="inlineStr">
        <is>
          <t>250# ANSI Flange</t>
        </is>
      </c>
      <c r="G561" t="inlineStr">
        <is>
          <t>CaseMatl_Cast_Iron_ASTM-A48_CL35</t>
        </is>
      </c>
      <c r="H561" t="inlineStr">
        <is>
          <t>Cast Iron, ASTM-A48, CL 35</t>
        </is>
      </c>
      <c r="I561" t="inlineStr">
        <is>
          <t>C35</t>
        </is>
      </c>
      <c r="J561" s="250" t="n">
        <v>250</v>
      </c>
      <c r="K561" t="inlineStr">
        <is>
          <t>Coating_Epoxy</t>
        </is>
      </c>
      <c r="L561" s="273" t="inlineStr">
        <is>
          <t>RTF</t>
        </is>
      </c>
      <c r="M561" t="inlineStr">
        <is>
          <t>B100310</t>
        </is>
      </c>
      <c r="N561" s="273" t="inlineStr">
        <is>
          <t>LT034</t>
        </is>
      </c>
    </row>
    <row r="562" hidden="1" s="109">
      <c r="B562" s="250">
        <f>IF(AND(I562 = "C35",K562="Coating_Standard"),"Y","N")</f>
        <v/>
      </c>
      <c r="C562" t="inlineStr">
        <is>
          <t>ConTab_BOM_KP_Case_0808</t>
        </is>
      </c>
      <c r="D562">
        <f>IF(B562="Y",C562,"")</f>
        <v/>
      </c>
      <c r="E562" t="inlineStr">
        <is>
          <t>:1415-1_2-KP:1415-1_2-KPV:1415-1_2-KPVS:</t>
        </is>
      </c>
      <c r="F562" t="inlineStr">
        <is>
          <t>250# ANSI Flange</t>
        </is>
      </c>
      <c r="G562" t="inlineStr">
        <is>
          <t>CaseMatl_Ductile_Iron_ASTM-A536-65</t>
        </is>
      </c>
      <c r="H562" t="inlineStr">
        <is>
          <t>Ductile Iron, ASTM-A536-65</t>
        </is>
      </c>
      <c r="I562" t="inlineStr">
        <is>
          <t>J</t>
        </is>
      </c>
      <c r="J562" s="250" t="n">
        <v>300</v>
      </c>
      <c r="K562" t="inlineStr">
        <is>
          <t>Coating_Epoxy</t>
        </is>
      </c>
      <c r="L562" s="273" t="inlineStr">
        <is>
          <t>RTF</t>
        </is>
      </c>
      <c r="M562" t="inlineStr">
        <is>
          <t>B100311</t>
        </is>
      </c>
      <c r="N562" s="273" t="inlineStr">
        <is>
          <t>LT034</t>
        </is>
      </c>
    </row>
    <row r="563" hidden="1" s="109">
      <c r="B563" s="250">
        <f>IF(AND(I563 = "C35",K563="Coating_Standard"),"Y","N")</f>
        <v/>
      </c>
      <c r="C563" t="inlineStr">
        <is>
          <t>ConTab_BOM_KP_Case_0877</t>
        </is>
      </c>
      <c r="D563">
        <f>IF(B563="Y",C563,"")</f>
        <v/>
      </c>
      <c r="E563" t="inlineStr">
        <is>
          <t>:8012-5_6-KP:8012-5_6-KPV:8012-5_6-KPVS:</t>
        </is>
      </c>
      <c r="F563" t="inlineStr">
        <is>
          <t>125# ANSI Flange</t>
        </is>
      </c>
      <c r="G563" t="inlineStr">
        <is>
          <t>CaseMatl_Cast_Iron_ASTM-A48_CL35</t>
        </is>
      </c>
      <c r="H563" t="inlineStr">
        <is>
          <t>Cast Iron, ASTM-A48, CL 35</t>
        </is>
      </c>
      <c r="I563" t="inlineStr">
        <is>
          <t>C35</t>
        </is>
      </c>
      <c r="J563" s="250" t="n">
        <v>175</v>
      </c>
      <c r="K563" t="inlineStr">
        <is>
          <t>Coating_Epoxy</t>
        </is>
      </c>
      <c r="L563" s="273" t="inlineStr">
        <is>
          <t>RTF</t>
        </is>
      </c>
      <c r="M563" t="inlineStr">
        <is>
          <t>B100198</t>
        </is>
      </c>
      <c r="N563" s="273" t="inlineStr">
        <is>
          <t>LT250</t>
        </is>
      </c>
    </row>
    <row r="564" hidden="1" s="109">
      <c r="B564" s="250">
        <f>IF(AND(I564 = "C35",K564="Coating_Standard"),"Y","N")</f>
        <v/>
      </c>
      <c r="C564" t="inlineStr">
        <is>
          <t>ConTab_BOM_KP_Case_0878</t>
        </is>
      </c>
      <c r="D564">
        <f>IF(B564="Y",C564,"")</f>
        <v/>
      </c>
      <c r="E564" t="inlineStr">
        <is>
          <t>:8012-5_6-KP:8012-5_6-KPV:8012-5_6-KPVS:</t>
        </is>
      </c>
      <c r="F564" t="inlineStr">
        <is>
          <t>125# ANSI Flange</t>
        </is>
      </c>
      <c r="G564" t="inlineStr">
        <is>
          <t>CaseMatl_Ductile_Iron_ASTM-A536-65</t>
        </is>
      </c>
      <c r="H564" t="inlineStr">
        <is>
          <t>Ductile Iron, ASTM-A536-65</t>
        </is>
      </c>
      <c r="I564" t="inlineStr">
        <is>
          <t>J</t>
        </is>
      </c>
      <c r="J564" s="250" t="n">
        <v>175</v>
      </c>
      <c r="K564" t="inlineStr">
        <is>
          <t>Coating_Epoxy</t>
        </is>
      </c>
      <c r="L564" s="273" t="inlineStr">
        <is>
          <t>RTF</t>
        </is>
      </c>
      <c r="M564" t="inlineStr">
        <is>
          <t>B100199</t>
        </is>
      </c>
      <c r="N564" s="273" t="inlineStr">
        <is>
          <t>LT034</t>
        </is>
      </c>
    </row>
    <row r="565" hidden="1" s="109">
      <c r="B565" s="250">
        <f>IF(AND(I565 = "C35",K565="Coating_Standard"),"Y","N")</f>
        <v/>
      </c>
      <c r="C565" t="inlineStr">
        <is>
          <t>ConTab_BOM_KP_Case_0879</t>
        </is>
      </c>
      <c r="D565">
        <f>IF(B565="Y",C565,"")</f>
        <v/>
      </c>
      <c r="E565" t="inlineStr">
        <is>
          <t>:8012-5_6-KP:8012-5_6-KPV:8012-5_6-KPVS:</t>
        </is>
      </c>
      <c r="F565" t="inlineStr">
        <is>
          <t>250# ANSI Flange</t>
        </is>
      </c>
      <c r="G565" t="inlineStr">
        <is>
          <t>CaseMatl_Cast_Iron_ASTM-A48_CL35</t>
        </is>
      </c>
      <c r="H565" t="inlineStr">
        <is>
          <t>Cast Iron, ASTM-A48, CL 35</t>
        </is>
      </c>
      <c r="I565" t="inlineStr">
        <is>
          <t>C35</t>
        </is>
      </c>
      <c r="J565" s="250" t="n">
        <v>250</v>
      </c>
      <c r="K565" t="inlineStr">
        <is>
          <t>Coating_Epoxy</t>
        </is>
      </c>
      <c r="L565" s="273" t="inlineStr">
        <is>
          <t>RTF</t>
        </is>
      </c>
      <c r="M565" t="inlineStr">
        <is>
          <t>B100202</t>
        </is>
      </c>
      <c r="N565" s="273" t="inlineStr">
        <is>
          <t>LT034</t>
        </is>
      </c>
    </row>
    <row r="566" hidden="1" s="109">
      <c r="B566" s="250">
        <f>IF(AND(I566 = "C35",K566="Coating_Standard"),"Y","N")</f>
        <v/>
      </c>
      <c r="C566" t="inlineStr">
        <is>
          <t>ConTab_BOM_KP_Case_0880</t>
        </is>
      </c>
      <c r="D566">
        <f>IF(B566="Y",C566,"")</f>
        <v/>
      </c>
      <c r="E566" t="inlineStr">
        <is>
          <t>:8012-5_6-KP:8012-5_6-KPV:8012-5_6-KPVS:</t>
        </is>
      </c>
      <c r="F566" t="inlineStr">
        <is>
          <t>250# ANSI Flange</t>
        </is>
      </c>
      <c r="G566" t="inlineStr">
        <is>
          <t>CaseMatl_Ductile_Iron_ASTM-A536-65</t>
        </is>
      </c>
      <c r="H566" t="inlineStr">
        <is>
          <t>Ductile Iron, ASTM-A536-65</t>
        </is>
      </c>
      <c r="I566" t="inlineStr">
        <is>
          <t>J</t>
        </is>
      </c>
      <c r="J566" s="250" t="n">
        <v>300</v>
      </c>
      <c r="K566" t="inlineStr">
        <is>
          <t>Coating_Epoxy</t>
        </is>
      </c>
      <c r="L566" s="273" t="inlineStr">
        <is>
          <t>RTF</t>
        </is>
      </c>
      <c r="M566" t="inlineStr">
        <is>
          <t>B100203</t>
        </is>
      </c>
      <c r="N566" s="273" t="inlineStr">
        <is>
          <t>LT034</t>
        </is>
      </c>
    </row>
    <row r="567" hidden="1" s="109">
      <c r="B567" s="250">
        <f>IF(AND(I567 = "C35",K567="Coating_Standard"),"Y","N")</f>
        <v/>
      </c>
      <c r="C567" t="inlineStr">
        <is>
          <t>ConTab_BOM_KP_Case_0881</t>
        </is>
      </c>
      <c r="D567">
        <f>IF(B567="Y",C567,"")</f>
        <v/>
      </c>
      <c r="E567" t="inlineStr">
        <is>
          <t>:8015-3_4-KP:8015-3_4-KPV:8015-3_4-KPVS:</t>
        </is>
      </c>
      <c r="F567" t="inlineStr">
        <is>
          <t>125# ANSI Flange</t>
        </is>
      </c>
      <c r="G567" t="inlineStr">
        <is>
          <t>CaseMatl_Cast_Iron_ASTM-A48_CL35</t>
        </is>
      </c>
      <c r="H567" t="inlineStr">
        <is>
          <t>Cast Iron, ASTM-A48, CL 35</t>
        </is>
      </c>
      <c r="I567" t="inlineStr">
        <is>
          <t>C35</t>
        </is>
      </c>
      <c r="J567" s="250" t="n">
        <v>175</v>
      </c>
      <c r="K567" t="inlineStr">
        <is>
          <t>Coating_Epoxy</t>
        </is>
      </c>
      <c r="L567" s="273" t="inlineStr">
        <is>
          <t>RTF</t>
        </is>
      </c>
      <c r="M567" t="inlineStr">
        <is>
          <t>B100210</t>
        </is>
      </c>
      <c r="N567" s="273" t="inlineStr">
        <is>
          <t>LT250</t>
        </is>
      </c>
    </row>
    <row r="568" hidden="1" s="109">
      <c r="B568" s="250">
        <f>IF(AND(I568 = "C35",K568="Coating_Standard"),"Y","N")</f>
        <v/>
      </c>
      <c r="C568" t="inlineStr">
        <is>
          <t>ConTab_BOM_KP_Case_0882</t>
        </is>
      </c>
      <c r="D568">
        <f>IF(B568="Y",C568,"")</f>
        <v/>
      </c>
      <c r="E568" t="inlineStr">
        <is>
          <t>:8015-3_4-KP:8015-3_4-KPV:8015-3_4-KPVS:</t>
        </is>
      </c>
      <c r="F568" t="inlineStr">
        <is>
          <t>125# ANSI Flange</t>
        </is>
      </c>
      <c r="G568" t="inlineStr">
        <is>
          <t>CaseMatl_Ductile_Iron_ASTM-A536-65</t>
        </is>
      </c>
      <c r="H568" t="inlineStr">
        <is>
          <t>Ductile Iron, ASTM-A536-65</t>
        </is>
      </c>
      <c r="I568" t="inlineStr">
        <is>
          <t>J</t>
        </is>
      </c>
      <c r="J568" s="250" t="n">
        <v>175</v>
      </c>
      <c r="K568" t="inlineStr">
        <is>
          <t>Coating_Epoxy</t>
        </is>
      </c>
      <c r="L568" s="273" t="inlineStr">
        <is>
          <t>RTF</t>
        </is>
      </c>
      <c r="M568" t="inlineStr">
        <is>
          <t>B100211</t>
        </is>
      </c>
      <c r="N568" s="273" t="inlineStr">
        <is>
          <t>LT034</t>
        </is>
      </c>
    </row>
    <row r="569" hidden="1" s="109">
      <c r="B569" s="250">
        <f>IF(AND(I569 = "C35",K569="Coating_Standard"),"Y","N")</f>
        <v/>
      </c>
      <c r="C569" t="inlineStr">
        <is>
          <t>ConTab_BOM_KP_Case_0883</t>
        </is>
      </c>
      <c r="D569">
        <f>IF(B569="Y",C569,"")</f>
        <v/>
      </c>
      <c r="E569" t="inlineStr">
        <is>
          <t>:8015-3_4-KP:8015-3_4-KPV:8015-3_4-KPVS:</t>
        </is>
      </c>
      <c r="F569" t="inlineStr">
        <is>
          <t>250# ANSI Flange</t>
        </is>
      </c>
      <c r="G569" t="inlineStr">
        <is>
          <t>CaseMatl_Cast_Iron_ASTM-A48_CL35</t>
        </is>
      </c>
      <c r="H569" t="inlineStr">
        <is>
          <t>Cast Iron, ASTM-A48, CL 35</t>
        </is>
      </c>
      <c r="I569" t="inlineStr">
        <is>
          <t>C35</t>
        </is>
      </c>
      <c r="J569" s="250" t="n">
        <v>250</v>
      </c>
      <c r="K569" t="inlineStr">
        <is>
          <t>Coating_Epoxy</t>
        </is>
      </c>
      <c r="L569" s="273" t="inlineStr">
        <is>
          <t>RTF</t>
        </is>
      </c>
      <c r="M569" t="inlineStr">
        <is>
          <t>B100214</t>
        </is>
      </c>
      <c r="N569" s="273" t="inlineStr">
        <is>
          <t>LT034</t>
        </is>
      </c>
    </row>
    <row r="570" hidden="1" s="109">
      <c r="B570" s="250">
        <f>IF(AND(I570 = "C35",K570="Coating_Standard"),"Y","N")</f>
        <v/>
      </c>
      <c r="C570" t="inlineStr">
        <is>
          <t>ConTab_BOM_KP_Case_0884</t>
        </is>
      </c>
      <c r="D570">
        <f>IF(B570="Y",C570,"")</f>
        <v/>
      </c>
      <c r="E570" t="inlineStr">
        <is>
          <t>:8015-3_4-KP:8015-3_4-KPV:8015-3_4-KPVS:</t>
        </is>
      </c>
      <c r="F570" t="inlineStr">
        <is>
          <t>250# ANSI Flange</t>
        </is>
      </c>
      <c r="G570" t="inlineStr">
        <is>
          <t>CaseMatl_Ductile_Iron_ASTM-A536-65</t>
        </is>
      </c>
      <c r="H570" t="inlineStr">
        <is>
          <t>Ductile Iron, ASTM-A536-65</t>
        </is>
      </c>
      <c r="I570" t="inlineStr">
        <is>
          <t>J</t>
        </is>
      </c>
      <c r="J570" s="250" t="n">
        <v>300</v>
      </c>
      <c r="K570" t="inlineStr">
        <is>
          <t>Coating_Epoxy</t>
        </is>
      </c>
      <c r="L570" s="273" t="inlineStr">
        <is>
          <t>RTF</t>
        </is>
      </c>
      <c r="M570" t="inlineStr">
        <is>
          <t>B100215</t>
        </is>
      </c>
      <c r="N570" s="273" t="inlineStr">
        <is>
          <t>LT034</t>
        </is>
      </c>
    </row>
    <row r="571" hidden="1" s="109">
      <c r="B571" s="250">
        <f>IF(AND(I571 = "C35",K571="Coating_Standard"),"Y","N")</f>
        <v/>
      </c>
      <c r="C571" t="inlineStr">
        <is>
          <t>ConTab_BOM_KP_Case_0885</t>
        </is>
      </c>
      <c r="D571">
        <f>IF(B571="Y",C571,"")</f>
        <v/>
      </c>
      <c r="E571" t="inlineStr">
        <is>
          <t>:8020-5_6-KP::8020-5_6-KPV::8020-5_6-KPVS:</t>
        </is>
      </c>
      <c r="F571" t="inlineStr">
        <is>
          <t>125# ANSI Flange</t>
        </is>
      </c>
      <c r="G571" t="inlineStr">
        <is>
          <t>CaseMatl_Cast_Iron_ASTM-A48_CL35</t>
        </is>
      </c>
      <c r="H571" t="inlineStr">
        <is>
          <t>Cast Iron, ASTM-A48, CL 35</t>
        </is>
      </c>
      <c r="I571" t="inlineStr">
        <is>
          <t>C35</t>
        </is>
      </c>
      <c r="J571" s="250" t="n">
        <v>175</v>
      </c>
      <c r="K571" t="inlineStr">
        <is>
          <t>Coating_Epoxy</t>
        </is>
      </c>
      <c r="L571" s="273" t="inlineStr">
        <is>
          <t>RTF</t>
        </is>
      </c>
      <c r="M571" t="inlineStr">
        <is>
          <t>B100222</t>
        </is>
      </c>
      <c r="N571" s="273" t="inlineStr">
        <is>
          <t>LT250</t>
        </is>
      </c>
    </row>
    <row r="572" hidden="1" s="109">
      <c r="B572" s="250">
        <f>IF(AND(I572 = "C35",K572="Coating_Standard"),"Y","N")</f>
        <v/>
      </c>
      <c r="C572" t="inlineStr">
        <is>
          <t>ConTab_BOM_KP_Case_0886</t>
        </is>
      </c>
      <c r="D572">
        <f>IF(B572="Y",C572,"")</f>
        <v/>
      </c>
      <c r="E572" t="inlineStr">
        <is>
          <t>:8020-5_6-KP::8020-5_6-KPV::8020-5_6-KPVS:</t>
        </is>
      </c>
      <c r="F572" t="inlineStr">
        <is>
          <t>125# ANSI Flange</t>
        </is>
      </c>
      <c r="G572" t="inlineStr">
        <is>
          <t>CaseMatl_Ductile_Iron_ASTM-A536-65</t>
        </is>
      </c>
      <c r="H572" t="inlineStr">
        <is>
          <t>Ductile Iron, ASTM-A536-65</t>
        </is>
      </c>
      <c r="I572" t="inlineStr">
        <is>
          <t>J</t>
        </is>
      </c>
      <c r="J572" s="250" t="n">
        <v>175</v>
      </c>
      <c r="K572" t="inlineStr">
        <is>
          <t>Coating_Epoxy</t>
        </is>
      </c>
      <c r="L572" s="273" t="inlineStr">
        <is>
          <t>RTF</t>
        </is>
      </c>
      <c r="M572" t="inlineStr">
        <is>
          <t>B100223</t>
        </is>
      </c>
      <c r="N572" s="273" t="inlineStr">
        <is>
          <t>LT034</t>
        </is>
      </c>
    </row>
    <row r="573" hidden="1" s="109">
      <c r="B573" s="250">
        <f>IF(AND(I573 = "C35",K573="Coating_Standard"),"Y","N")</f>
        <v/>
      </c>
      <c r="C573" t="inlineStr">
        <is>
          <t>ConTab_BOM_KP_Case_0887</t>
        </is>
      </c>
      <c r="D573">
        <f>IF(B573="Y",C573,"")</f>
        <v/>
      </c>
      <c r="E573" t="inlineStr">
        <is>
          <t>:8020-5_6-KP::8020-5_6-KPV::8020-5_6-KPVS:</t>
        </is>
      </c>
      <c r="F573" t="inlineStr">
        <is>
          <t>250# ANSI Flange</t>
        </is>
      </c>
      <c r="G573" t="inlineStr">
        <is>
          <t>CaseMatl_Cast_Iron_ASTM-A48_CL35</t>
        </is>
      </c>
      <c r="H573" t="inlineStr">
        <is>
          <t>Cast Iron, ASTM-A48, CL 35</t>
        </is>
      </c>
      <c r="I573" t="inlineStr">
        <is>
          <t>C35</t>
        </is>
      </c>
      <c r="J573" s="250" t="n">
        <v>250</v>
      </c>
      <c r="K573" t="inlineStr">
        <is>
          <t>Coating_Epoxy</t>
        </is>
      </c>
      <c r="L573" s="273" t="inlineStr">
        <is>
          <t>RTF</t>
        </is>
      </c>
      <c r="M573" t="inlineStr">
        <is>
          <t>B100226</t>
        </is>
      </c>
      <c r="N573" s="273" t="inlineStr">
        <is>
          <t>LT034</t>
        </is>
      </c>
    </row>
    <row r="574" hidden="1" s="109">
      <c r="B574" s="250">
        <f>IF(AND(I574 = "C35",K574="Coating_Standard"),"Y","N")</f>
        <v/>
      </c>
      <c r="C574" t="inlineStr">
        <is>
          <t>ConTab_BOM_KP_Case_0888</t>
        </is>
      </c>
      <c r="D574">
        <f>IF(B574="Y",C574,"")</f>
        <v/>
      </c>
      <c r="E574" t="inlineStr">
        <is>
          <t>:8020-5_6-KP::8020-5_6-KPV::8020-5_6-KPVS:</t>
        </is>
      </c>
      <c r="F574" t="inlineStr">
        <is>
          <t>250# ANSI Flange</t>
        </is>
      </c>
      <c r="G574" t="inlineStr">
        <is>
          <t>CaseMatl_Ductile_Iron_ASTM-A536-65</t>
        </is>
      </c>
      <c r="H574" t="inlineStr">
        <is>
          <t>Ductile Iron, ASTM-A536-65</t>
        </is>
      </c>
      <c r="I574" t="inlineStr">
        <is>
          <t>J</t>
        </is>
      </c>
      <c r="J574" s="250" t="n">
        <v>300</v>
      </c>
      <c r="K574" t="inlineStr">
        <is>
          <t>Coating_Epoxy</t>
        </is>
      </c>
      <c r="L574" s="273" t="inlineStr">
        <is>
          <t>RTF</t>
        </is>
      </c>
      <c r="M574" t="inlineStr">
        <is>
          <t>B100227</t>
        </is>
      </c>
      <c r="N574" s="273" t="inlineStr">
        <is>
          <t>LT034</t>
        </is>
      </c>
    </row>
    <row r="575" hidden="1" s="109">
      <c r="B575" s="250">
        <f>IF(AND(I575 = "C35",K575="Coating_Standard"),"Y","N")</f>
        <v/>
      </c>
      <c r="C575" t="inlineStr">
        <is>
          <t>ConTab_BOM_KP_Case_0889</t>
        </is>
      </c>
      <c r="D575">
        <f>IF(B575="Y",C575,"")</f>
        <v/>
      </c>
      <c r="E575" t="inlineStr">
        <is>
          <t>:8020-5_6-KP::8020-5_6-KPV::8020-5_6-KPVS:</t>
        </is>
      </c>
      <c r="F575" t="inlineStr">
        <is>
          <t>250# ANSI Flange</t>
        </is>
      </c>
      <c r="G575" t="inlineStr">
        <is>
          <t>CaseMatl_Ductile_Iron_ASTM-A536-65</t>
        </is>
      </c>
      <c r="H575" t="inlineStr">
        <is>
          <t>Ductile Iron, ASTM-A536-65</t>
        </is>
      </c>
      <c r="I575" t="inlineStr">
        <is>
          <t>J</t>
        </is>
      </c>
      <c r="J575" s="250" t="n">
        <v>300</v>
      </c>
      <c r="K575" t="inlineStr">
        <is>
          <t>Coating_Epoxy</t>
        </is>
      </c>
      <c r="L575" s="273" t="inlineStr">
        <is>
          <t>RTF</t>
        </is>
      </c>
      <c r="M575" t="inlineStr">
        <is>
          <t>B100227</t>
        </is>
      </c>
      <c r="N575" s="273" t="inlineStr">
        <is>
          <t>LT034</t>
        </is>
      </c>
    </row>
    <row r="576" hidden="1" s="109">
      <c r="B576" s="250">
        <f>IF(AND(I576 = "C35",K576="Coating_Standard"),"Y","N")</f>
        <v/>
      </c>
      <c r="C576" t="inlineStr">
        <is>
          <t>ConTab_BOM_KP_Case_0897</t>
        </is>
      </c>
      <c r="D576">
        <f>IF(B576="Y",C576,"")</f>
        <v/>
      </c>
      <c r="E576" t="inlineStr">
        <is>
          <t>:8012-5_6-KP:8012-5_6-KPV:8012-5_6-KPVS:</t>
        </is>
      </c>
      <c r="F576" t="inlineStr">
        <is>
          <t>125# ANSI Flange</t>
        </is>
      </c>
      <c r="G576" t="inlineStr">
        <is>
          <t>CaseMatl_Cast_Iron_ASTM-A48_CL35</t>
        </is>
      </c>
      <c r="H576" t="inlineStr">
        <is>
          <t>Cast Iron, ASTM-A48, CL 35</t>
        </is>
      </c>
      <c r="I576" t="inlineStr">
        <is>
          <t>C35</t>
        </is>
      </c>
      <c r="J576" s="250" t="n">
        <v>175</v>
      </c>
      <c r="K576" t="inlineStr">
        <is>
          <t>Coating_Epoxy</t>
        </is>
      </c>
      <c r="L576" s="273" t="inlineStr">
        <is>
          <t>RTF</t>
        </is>
      </c>
      <c r="M576" t="inlineStr">
        <is>
          <t>B100198</t>
        </is>
      </c>
      <c r="N576" s="273" t="inlineStr">
        <is>
          <t>LT250</t>
        </is>
      </c>
    </row>
    <row r="577" hidden="1" s="109">
      <c r="B577" s="250">
        <f>IF(AND(I577 = "C35",K577="Coating_Standard"),"Y","N")</f>
        <v/>
      </c>
      <c r="C577" t="inlineStr">
        <is>
          <t>ConTab_BOM_KP_Case_0898</t>
        </is>
      </c>
      <c r="D577">
        <f>IF(B577="Y",C577,"")</f>
        <v/>
      </c>
      <c r="E577" t="inlineStr">
        <is>
          <t>:8012-5_6-KP:8012-5_6-KPV:8012-5_6-KPVS:</t>
        </is>
      </c>
      <c r="F577" t="inlineStr">
        <is>
          <t>125# ANSI Flange</t>
        </is>
      </c>
      <c r="G577" t="inlineStr">
        <is>
          <t>CaseMatl_Ductile_Iron_ASTM-A536-65</t>
        </is>
      </c>
      <c r="H577" t="inlineStr">
        <is>
          <t>Ductile Iron, ASTM-A536-65</t>
        </is>
      </c>
      <c r="I577" t="inlineStr">
        <is>
          <t>J</t>
        </is>
      </c>
      <c r="J577" s="250" t="n">
        <v>175</v>
      </c>
      <c r="K577" t="inlineStr">
        <is>
          <t>Coating_Epoxy</t>
        </is>
      </c>
      <c r="L577" s="273" t="inlineStr">
        <is>
          <t>RTF</t>
        </is>
      </c>
      <c r="M577" t="inlineStr">
        <is>
          <t>B100199</t>
        </is>
      </c>
      <c r="N577" s="273" t="inlineStr">
        <is>
          <t>LT034</t>
        </is>
      </c>
    </row>
    <row r="578" hidden="1" s="109">
      <c r="B578" s="250">
        <f>IF(AND(I578 = "C35",K578="Coating_Standard"),"Y","N")</f>
        <v/>
      </c>
      <c r="C578" t="inlineStr">
        <is>
          <t>ConTab_BOM_KP_Case_0899</t>
        </is>
      </c>
      <c r="D578">
        <f>IF(B578="Y",C578,"")</f>
        <v/>
      </c>
      <c r="E578" t="inlineStr">
        <is>
          <t>:8012-5_6-KP:8012-5_6-KPV:8012-5_6-KPVS:</t>
        </is>
      </c>
      <c r="F578" t="inlineStr">
        <is>
          <t>250# ANSI Flange</t>
        </is>
      </c>
      <c r="G578" t="inlineStr">
        <is>
          <t>CaseMatl_Cast_Iron_ASTM-A48_CL35</t>
        </is>
      </c>
      <c r="H578" t="inlineStr">
        <is>
          <t>Cast Iron, ASTM-A48, CL 35</t>
        </is>
      </c>
      <c r="I578" t="inlineStr">
        <is>
          <t>C35</t>
        </is>
      </c>
      <c r="J578" s="250" t="n">
        <v>250</v>
      </c>
      <c r="K578" t="inlineStr">
        <is>
          <t>Coating_Epoxy</t>
        </is>
      </c>
      <c r="L578" s="273" t="inlineStr">
        <is>
          <t>RTF</t>
        </is>
      </c>
      <c r="M578" t="inlineStr">
        <is>
          <t>B100202</t>
        </is>
      </c>
      <c r="N578" s="273" t="inlineStr">
        <is>
          <t>LT034</t>
        </is>
      </c>
    </row>
    <row r="579" hidden="1" s="109">
      <c r="B579" s="250">
        <f>IF(AND(I579 = "C35",K579="Coating_Standard"),"Y","N")</f>
        <v/>
      </c>
      <c r="C579" t="inlineStr">
        <is>
          <t>ConTab_BOM_KP_Case_0900</t>
        </is>
      </c>
      <c r="D579">
        <f>IF(B579="Y",C579,"")</f>
        <v/>
      </c>
      <c r="E579" t="inlineStr">
        <is>
          <t>:8012-5_6-KP:8012-5_6-KPV:8012-5_6-KPVS:</t>
        </is>
      </c>
      <c r="F579" t="inlineStr">
        <is>
          <t>250# ANSI Flange</t>
        </is>
      </c>
      <c r="G579" t="inlineStr">
        <is>
          <t>CaseMatl_Ductile_Iron_ASTM-A536-65</t>
        </is>
      </c>
      <c r="H579" t="inlineStr">
        <is>
          <t>Ductile Iron, ASTM-A536-65</t>
        </is>
      </c>
      <c r="I579" t="inlineStr">
        <is>
          <t>J</t>
        </is>
      </c>
      <c r="J579" s="250" t="n">
        <v>300</v>
      </c>
      <c r="K579" t="inlineStr">
        <is>
          <t>Coating_Epoxy</t>
        </is>
      </c>
      <c r="L579" s="273" t="inlineStr">
        <is>
          <t>RTF</t>
        </is>
      </c>
      <c r="M579" t="inlineStr">
        <is>
          <t>B100203</t>
        </is>
      </c>
      <c r="N579" s="273" t="inlineStr">
        <is>
          <t>LT034</t>
        </is>
      </c>
    </row>
    <row r="580" hidden="1" s="109">
      <c r="B580" s="250">
        <f>IF(AND(I580 = "C35",K580="Coating_Standard"),"Y","N")</f>
        <v/>
      </c>
      <c r="C580" t="inlineStr">
        <is>
          <t>ConTab_BOM_KP_Case_0901</t>
        </is>
      </c>
      <c r="D580">
        <f>IF(B580="Y",C580,"")</f>
        <v/>
      </c>
      <c r="E580" t="inlineStr">
        <is>
          <t>:8015-3_4-KP:8015-3_4-KPV:8015-3_4-KPVS:</t>
        </is>
      </c>
      <c r="F580" t="inlineStr">
        <is>
          <t>125# ANSI Flange</t>
        </is>
      </c>
      <c r="G580" t="inlineStr">
        <is>
          <t>CaseMatl_Cast_Iron_ASTM-A48_CL35</t>
        </is>
      </c>
      <c r="H580" t="inlineStr">
        <is>
          <t>Cast Iron, ASTM-A48, CL 35</t>
        </is>
      </c>
      <c r="I580" t="inlineStr">
        <is>
          <t>C35</t>
        </is>
      </c>
      <c r="J580" s="250" t="n">
        <v>175</v>
      </c>
      <c r="K580" t="inlineStr">
        <is>
          <t>Coating_Epoxy</t>
        </is>
      </c>
      <c r="L580" s="273" t="inlineStr">
        <is>
          <t>RTF</t>
        </is>
      </c>
      <c r="M580" t="inlineStr">
        <is>
          <t>B100210</t>
        </is>
      </c>
      <c r="N580" s="273" t="inlineStr">
        <is>
          <t>LT250</t>
        </is>
      </c>
    </row>
    <row r="581" hidden="1" s="109">
      <c r="B581" s="250">
        <f>IF(AND(I581 = "C35",K581="Coating_Standard"),"Y","N")</f>
        <v/>
      </c>
      <c r="C581" t="inlineStr">
        <is>
          <t>ConTab_BOM_KP_Case_0902</t>
        </is>
      </c>
      <c r="D581">
        <f>IF(B581="Y",C581,"")</f>
        <v/>
      </c>
      <c r="E581" t="inlineStr">
        <is>
          <t>:8015-3_4-KP:8015-3_4-KPV:8015-3_4-KPVS:</t>
        </is>
      </c>
      <c r="F581" t="inlineStr">
        <is>
          <t>125# ANSI Flange</t>
        </is>
      </c>
      <c r="G581" t="inlineStr">
        <is>
          <t>CaseMatl_Ductile_Iron_ASTM-A536-65</t>
        </is>
      </c>
      <c r="H581" t="inlineStr">
        <is>
          <t>Ductile Iron, ASTM-A536-65</t>
        </is>
      </c>
      <c r="I581" t="inlineStr">
        <is>
          <t>J</t>
        </is>
      </c>
      <c r="J581" s="250" t="n">
        <v>175</v>
      </c>
      <c r="K581" t="inlineStr">
        <is>
          <t>Coating_Epoxy</t>
        </is>
      </c>
      <c r="L581" s="273" t="inlineStr">
        <is>
          <t>RTF</t>
        </is>
      </c>
      <c r="M581" t="inlineStr">
        <is>
          <t>B100211</t>
        </is>
      </c>
      <c r="N581" s="273" t="inlineStr">
        <is>
          <t>LT034</t>
        </is>
      </c>
    </row>
    <row r="582" hidden="1" s="109">
      <c r="B582" s="250">
        <f>IF(AND(I582 = "C35",K582="Coating_Standard"),"Y","N")</f>
        <v/>
      </c>
      <c r="C582" t="inlineStr">
        <is>
          <t>ConTab_BOM_KP_Case_0903</t>
        </is>
      </c>
      <c r="D582">
        <f>IF(B582="Y",C582,"")</f>
        <v/>
      </c>
      <c r="E582" t="inlineStr">
        <is>
          <t>:8015-3_4-KP:8015-3_4-KPV:8015-3_4-KPVS:</t>
        </is>
      </c>
      <c r="F582" t="inlineStr">
        <is>
          <t>250# ANSI Flange</t>
        </is>
      </c>
      <c r="G582" t="inlineStr">
        <is>
          <t>CaseMatl_Cast_Iron_ASTM-A48_CL35</t>
        </is>
      </c>
      <c r="H582" t="inlineStr">
        <is>
          <t>Cast Iron, ASTM-A48, CL 35</t>
        </is>
      </c>
      <c r="I582" t="inlineStr">
        <is>
          <t>C35</t>
        </is>
      </c>
      <c r="J582" s="250" t="n">
        <v>250</v>
      </c>
      <c r="K582" t="inlineStr">
        <is>
          <t>Coating_Epoxy</t>
        </is>
      </c>
      <c r="L582" s="273" t="inlineStr">
        <is>
          <t>RTF</t>
        </is>
      </c>
      <c r="M582" t="inlineStr">
        <is>
          <t>B100214</t>
        </is>
      </c>
      <c r="N582" s="273" t="inlineStr">
        <is>
          <t>LT034</t>
        </is>
      </c>
    </row>
    <row r="583" hidden="1" s="109">
      <c r="B583" s="250">
        <f>IF(AND(I583 = "C35",K583="Coating_Standard"),"Y","N")</f>
        <v/>
      </c>
      <c r="C583" t="inlineStr">
        <is>
          <t>ConTab_BOM_KP_Case_0904</t>
        </is>
      </c>
      <c r="D583">
        <f>IF(B583="Y",C583,"")</f>
        <v/>
      </c>
      <c r="E583" t="inlineStr">
        <is>
          <t>:8015-3_4-KP:8015-3_4-KPV:8015-3_4-KPVS:</t>
        </is>
      </c>
      <c r="F583" t="inlineStr">
        <is>
          <t>250# ANSI Flange</t>
        </is>
      </c>
      <c r="G583" t="inlineStr">
        <is>
          <t>CaseMatl_Ductile_Iron_ASTM-A536-65</t>
        </is>
      </c>
      <c r="H583" t="inlineStr">
        <is>
          <t>Ductile Iron, ASTM-A536-65</t>
        </is>
      </c>
      <c r="I583" t="inlineStr">
        <is>
          <t>J</t>
        </is>
      </c>
      <c r="J583" s="250" t="n">
        <v>300</v>
      </c>
      <c r="K583" t="inlineStr">
        <is>
          <t>Coating_Epoxy</t>
        </is>
      </c>
      <c r="L583" s="273" t="inlineStr">
        <is>
          <t>RTF</t>
        </is>
      </c>
      <c r="M583" t="inlineStr">
        <is>
          <t>B100215</t>
        </is>
      </c>
      <c r="N583" s="273" t="inlineStr">
        <is>
          <t>LT034</t>
        </is>
      </c>
    </row>
    <row r="584" hidden="1" s="109">
      <c r="B584" s="250">
        <f>IF(AND(I584 = "C35",K584="Coating_Standard"),"Y","N")</f>
        <v/>
      </c>
      <c r="C584" t="inlineStr">
        <is>
          <t>ConTab_BOM_KP_Case_0905</t>
        </is>
      </c>
      <c r="D584">
        <f>IF(B584="Y",C584,"")</f>
        <v/>
      </c>
      <c r="E584" t="inlineStr">
        <is>
          <t>:8020-5_6-KP::8020-5_6-KPV::8020-5_6-KPVS:</t>
        </is>
      </c>
      <c r="F584" t="inlineStr">
        <is>
          <t>125# ANSI Flange</t>
        </is>
      </c>
      <c r="G584" t="inlineStr">
        <is>
          <t>CaseMatl_Cast_Iron_ASTM-A48_CL35</t>
        </is>
      </c>
      <c r="H584" t="inlineStr">
        <is>
          <t>Cast Iron, ASTM-A48, CL 35</t>
        </is>
      </c>
      <c r="I584" t="inlineStr">
        <is>
          <t>C35</t>
        </is>
      </c>
      <c r="J584" s="250" t="n">
        <v>175</v>
      </c>
      <c r="K584" t="inlineStr">
        <is>
          <t>Coating_Epoxy</t>
        </is>
      </c>
      <c r="L584" s="273" t="inlineStr">
        <is>
          <t>RTF</t>
        </is>
      </c>
      <c r="M584" t="inlineStr">
        <is>
          <t>B100222</t>
        </is>
      </c>
      <c r="N584" s="273" t="inlineStr">
        <is>
          <t>LT250</t>
        </is>
      </c>
    </row>
    <row r="585" hidden="1" s="109">
      <c r="B585" s="250">
        <f>IF(AND(I585 = "C35",K585="Coating_Standard"),"Y","N")</f>
        <v/>
      </c>
      <c r="C585" t="inlineStr">
        <is>
          <t>ConTab_BOM_KP_Case_0906</t>
        </is>
      </c>
      <c r="D585">
        <f>IF(B585="Y",C585,"")</f>
        <v/>
      </c>
      <c r="E585" t="inlineStr">
        <is>
          <t>:8020-5_6-KP::8020-5_6-KPV::8020-5_6-KPVS:</t>
        </is>
      </c>
      <c r="F585" t="inlineStr">
        <is>
          <t>125# ANSI Flange</t>
        </is>
      </c>
      <c r="G585" t="inlineStr">
        <is>
          <t>CaseMatl_Ductile_Iron_ASTM-A536-65</t>
        </is>
      </c>
      <c r="H585" t="inlineStr">
        <is>
          <t>Ductile Iron, ASTM-A536-65</t>
        </is>
      </c>
      <c r="I585" t="inlineStr">
        <is>
          <t>J</t>
        </is>
      </c>
      <c r="J585" s="250" t="n">
        <v>175</v>
      </c>
      <c r="K585" t="inlineStr">
        <is>
          <t>Coating_Epoxy</t>
        </is>
      </c>
      <c r="L585" s="273" t="inlineStr">
        <is>
          <t>RTF</t>
        </is>
      </c>
      <c r="M585" t="inlineStr">
        <is>
          <t>B100223</t>
        </is>
      </c>
      <c r="N585" s="273" t="inlineStr">
        <is>
          <t>LT034</t>
        </is>
      </c>
    </row>
    <row r="586" hidden="1" s="109">
      <c r="B586" s="250">
        <f>IF(AND(I586 = "C35",K586="Coating_Standard"),"Y","N")</f>
        <v/>
      </c>
      <c r="C586" t="inlineStr">
        <is>
          <t>ConTab_BOM_KP_Case_0907</t>
        </is>
      </c>
      <c r="D586">
        <f>IF(B586="Y",C586,"")</f>
        <v/>
      </c>
      <c r="E586" t="inlineStr">
        <is>
          <t>:8020-5_6-KP::8020-5_6-KPV::8020-5_6-KPVS:</t>
        </is>
      </c>
      <c r="F586" t="inlineStr">
        <is>
          <t>250# ANSI Flange</t>
        </is>
      </c>
      <c r="G586" t="inlineStr">
        <is>
          <t>CaseMatl_Cast_Iron_ASTM-A48_CL35</t>
        </is>
      </c>
      <c r="H586" t="inlineStr">
        <is>
          <t>Cast Iron, ASTM-A48, CL 35</t>
        </is>
      </c>
      <c r="I586" t="inlineStr">
        <is>
          <t>C35</t>
        </is>
      </c>
      <c r="J586" s="250" t="n">
        <v>250</v>
      </c>
      <c r="K586" t="inlineStr">
        <is>
          <t>Coating_Epoxy</t>
        </is>
      </c>
      <c r="L586" s="273" t="inlineStr">
        <is>
          <t>RTF</t>
        </is>
      </c>
      <c r="M586" t="inlineStr">
        <is>
          <t>B100226</t>
        </is>
      </c>
      <c r="N586" s="273" t="inlineStr">
        <is>
          <t>LT034</t>
        </is>
      </c>
    </row>
    <row r="587" hidden="1" s="109">
      <c r="B587" s="250">
        <f>IF(AND(I587 = "C35",K587="Coating_Standard"),"Y","N")</f>
        <v/>
      </c>
      <c r="C587" t="inlineStr">
        <is>
          <t>ConTab_BOM_KP_Case_0908</t>
        </is>
      </c>
      <c r="D587">
        <f>IF(B587="Y",C587,"")</f>
        <v/>
      </c>
      <c r="E587" t="inlineStr">
        <is>
          <t>:8020-5_6-KP::8020-5_6-KPV::8020-5_6-KPVS:</t>
        </is>
      </c>
      <c r="F587" t="inlineStr">
        <is>
          <t>250# ANSI Flange</t>
        </is>
      </c>
      <c r="G587" t="inlineStr">
        <is>
          <t>CaseMatl_Ductile_Iron_ASTM-A536-65</t>
        </is>
      </c>
      <c r="H587" t="inlineStr">
        <is>
          <t>Ductile Iron, ASTM-A536-65</t>
        </is>
      </c>
      <c r="I587" t="inlineStr">
        <is>
          <t>J</t>
        </is>
      </c>
      <c r="J587" s="250" t="n">
        <v>300</v>
      </c>
      <c r="K587" t="inlineStr">
        <is>
          <t>Coating_Epoxy</t>
        </is>
      </c>
      <c r="L587" s="273" t="inlineStr">
        <is>
          <t>RTF</t>
        </is>
      </c>
      <c r="M587" t="inlineStr">
        <is>
          <t>B100227</t>
        </is>
      </c>
      <c r="N587" s="273" t="inlineStr">
        <is>
          <t>LT034</t>
        </is>
      </c>
    </row>
    <row r="588" hidden="1" s="109">
      <c r="B588" s="250">
        <f>IF(AND(I588 = "C35",K588="Coating_Standard"),"Y","N")</f>
        <v/>
      </c>
      <c r="C588" t="inlineStr">
        <is>
          <t>ConTab_BOM_KP_Case_0909</t>
        </is>
      </c>
      <c r="D588">
        <f>IF(B588="Y",C588,"")</f>
        <v/>
      </c>
      <c r="E588" t="inlineStr">
        <is>
          <t>:8020-5_6-KP::8020-5_6-KPV::8020-5_6-KPVS:</t>
        </is>
      </c>
      <c r="F588" t="inlineStr">
        <is>
          <t>250# ANSI Flange</t>
        </is>
      </c>
      <c r="G588" t="inlineStr">
        <is>
          <t>CaseMatl_Ductile_Iron_ASTM-A536-65</t>
        </is>
      </c>
      <c r="H588" t="inlineStr">
        <is>
          <t>Ductile Iron, ASTM-A536-65</t>
        </is>
      </c>
      <c r="I588" t="inlineStr">
        <is>
          <t>J</t>
        </is>
      </c>
      <c r="J588" s="250" t="n">
        <v>300</v>
      </c>
      <c r="K588" t="inlineStr">
        <is>
          <t>Coating_Epoxy</t>
        </is>
      </c>
      <c r="L588" s="273" t="inlineStr">
        <is>
          <t>RTF</t>
        </is>
      </c>
      <c r="M588" t="inlineStr">
        <is>
          <t>B100227</t>
        </is>
      </c>
      <c r="N588" s="273" t="inlineStr">
        <is>
          <t>LT034</t>
        </is>
      </c>
    </row>
    <row r="589" hidden="1" s="109">
      <c r="B589" s="250" t="inlineStr">
        <is>
          <t>N</t>
        </is>
      </c>
      <c r="C589" t="inlineStr">
        <is>
          <t>ConTab_BOM_KP_Case_0910</t>
        </is>
      </c>
      <c r="D589">
        <f>IF(B589="Y",C589,"")</f>
        <v/>
      </c>
      <c r="E589" t="inlineStr">
        <is>
          <t>:1213-5_6-KP:</t>
        </is>
      </c>
      <c r="F589" t="inlineStr">
        <is>
          <t>125# ANSI Flange</t>
        </is>
      </c>
      <c r="G589" t="inlineStr">
        <is>
          <t>CaseMatl_Cast_Iron_ASTM-A48_CL35</t>
        </is>
      </c>
      <c r="H589" t="inlineStr">
        <is>
          <t>Cast Iron, ASTM-A48, CL 35</t>
        </is>
      </c>
      <c r="I589" t="inlineStr">
        <is>
          <t>C35</t>
        </is>
      </c>
      <c r="J589" s="250" t="n">
        <v>175</v>
      </c>
      <c r="K589" t="inlineStr">
        <is>
          <t>Coating_Standard</t>
        </is>
      </c>
      <c r="L589" s="273" t="n">
        <v>98551463</v>
      </c>
      <c r="M589" t="inlineStr">
        <is>
          <t>B100030</t>
        </is>
      </c>
      <c r="N589" s="233" t="inlineStr">
        <is>
          <t>LT025</t>
        </is>
      </c>
    </row>
    <row r="590" hidden="1" s="109">
      <c r="B590" s="250" t="inlineStr">
        <is>
          <t>N</t>
        </is>
      </c>
      <c r="C590" t="inlineStr">
        <is>
          <t>ConTab_BOM_KP_Case_0911</t>
        </is>
      </c>
      <c r="D590">
        <f>IF(B590="Y",C590,"")</f>
        <v/>
      </c>
      <c r="E590" t="inlineStr">
        <is>
          <t>:1213-5_6-KP:</t>
        </is>
      </c>
      <c r="F590" t="inlineStr">
        <is>
          <t>125# ANSI Flange</t>
        </is>
      </c>
      <c r="G590" t="inlineStr">
        <is>
          <t>CaseMatl_Ductile_Iron_ASTM-A536-65</t>
        </is>
      </c>
      <c r="H590" t="inlineStr">
        <is>
          <t>Ductile Iron, ASTM-A536-65</t>
        </is>
      </c>
      <c r="I590" t="inlineStr">
        <is>
          <t>J</t>
        </is>
      </c>
      <c r="J590" s="250" t="n">
        <v>175</v>
      </c>
      <c r="K590" t="inlineStr">
        <is>
          <t>Coating_Standard</t>
        </is>
      </c>
      <c r="L590" s="273" t="inlineStr">
        <is>
          <t>RTF</t>
        </is>
      </c>
      <c r="M590" t="inlineStr">
        <is>
          <t>B100228</t>
        </is>
      </c>
      <c r="N590" s="233" t="inlineStr">
        <is>
          <t>LT025</t>
        </is>
      </c>
    </row>
    <row r="591" hidden="1" s="109">
      <c r="B591" s="250" t="inlineStr">
        <is>
          <t>N</t>
        </is>
      </c>
      <c r="C591" t="inlineStr">
        <is>
          <t>ConTab_BOM_KP_Case_0912</t>
        </is>
      </c>
      <c r="D591">
        <f>IF(B591="Y",C591,"")</f>
        <v/>
      </c>
      <c r="E591" t="inlineStr">
        <is>
          <t>:1213-5_6-KP:</t>
        </is>
      </c>
      <c r="F591" t="inlineStr">
        <is>
          <t>125# ANSI Flange</t>
        </is>
      </c>
      <c r="G591" t="inlineStr">
        <is>
          <t>CaseMatl_Special</t>
        </is>
      </c>
      <c r="H591" t="inlineStr">
        <is>
          <t>Special/Other</t>
        </is>
      </c>
      <c r="I591" t="inlineStr">
        <is>
          <t>X</t>
        </is>
      </c>
      <c r="J591" s="250" t="n">
        <v>175</v>
      </c>
      <c r="K591" t="inlineStr">
        <is>
          <t>Coating_Standard</t>
        </is>
      </c>
      <c r="L591" s="273" t="inlineStr">
        <is>
          <t>RTF</t>
        </is>
      </c>
      <c r="M591" t="inlineStr">
        <is>
          <t>B100113</t>
        </is>
      </c>
      <c r="N591" s="233" t="inlineStr">
        <is>
          <t>LT025</t>
        </is>
      </c>
    </row>
    <row r="592" hidden="1" s="109">
      <c r="B592" s="250" t="inlineStr">
        <is>
          <t>N</t>
        </is>
      </c>
      <c r="C592" t="inlineStr">
        <is>
          <t>ConTab_BOM_KP_Case_0913</t>
        </is>
      </c>
      <c r="D592">
        <f>IF(B592="Y",C592,"")</f>
        <v/>
      </c>
      <c r="E592" t="inlineStr">
        <is>
          <t>:1213-5_6-KP:</t>
        </is>
      </c>
      <c r="F592" t="inlineStr">
        <is>
          <t>Special/Other</t>
        </is>
      </c>
      <c r="G592" t="inlineStr">
        <is>
          <t>CaseMatl_Cast_Iron_ASTM-A48_CL35</t>
        </is>
      </c>
      <c r="H592" t="inlineStr">
        <is>
          <t>Cast Iron, ASTM-A48, CL 35</t>
        </is>
      </c>
      <c r="I592" t="inlineStr">
        <is>
          <t>C35</t>
        </is>
      </c>
      <c r="J592" s="250" t="n">
        <v>175</v>
      </c>
      <c r="K592" t="inlineStr">
        <is>
          <t>Coating_Standard</t>
        </is>
      </c>
      <c r="L592" s="273" t="inlineStr">
        <is>
          <t>RTF</t>
        </is>
      </c>
      <c r="M592" t="inlineStr">
        <is>
          <t>B100228</t>
        </is>
      </c>
      <c r="N592" s="233" t="inlineStr">
        <is>
          <t>LT025</t>
        </is>
      </c>
    </row>
    <row r="593" hidden="1" s="109">
      <c r="B593" s="250" t="inlineStr">
        <is>
          <t>N</t>
        </is>
      </c>
      <c r="C593" t="inlineStr">
        <is>
          <t>ConTab_BOM_KP_Case_0914</t>
        </is>
      </c>
      <c r="D593">
        <f>IF(B593="Y",C593,"")</f>
        <v/>
      </c>
      <c r="E593" t="inlineStr">
        <is>
          <t>:1213-5_6-KP:</t>
        </is>
      </c>
      <c r="F593" t="inlineStr">
        <is>
          <t>Special/Other</t>
        </is>
      </c>
      <c r="G593" t="inlineStr">
        <is>
          <t>CaseMatl_Ductile_Iron_ASTM-A536-65</t>
        </is>
      </c>
      <c r="H593" t="inlineStr">
        <is>
          <t>Ductile Iron, ASTM-A536-65</t>
        </is>
      </c>
      <c r="I593" t="inlineStr">
        <is>
          <t>J</t>
        </is>
      </c>
      <c r="J593" s="250" t="n">
        <v>175</v>
      </c>
      <c r="K593" t="inlineStr">
        <is>
          <t>Coating_Standard</t>
        </is>
      </c>
      <c r="L593" s="273" t="inlineStr">
        <is>
          <t>RTF</t>
        </is>
      </c>
      <c r="M593" t="inlineStr">
        <is>
          <t>B100228</t>
        </is>
      </c>
      <c r="N593" s="233" t="inlineStr">
        <is>
          <t>LT025</t>
        </is>
      </c>
    </row>
    <row r="594" hidden="1" s="109">
      <c r="B594" s="250" t="inlineStr">
        <is>
          <t>N</t>
        </is>
      </c>
      <c r="C594" t="inlineStr">
        <is>
          <t>ConTab_BOM_KP_Case_0915</t>
        </is>
      </c>
      <c r="D594">
        <f>IF(B594="Y",C594,"")</f>
        <v/>
      </c>
      <c r="E594" t="inlineStr">
        <is>
          <t>:1213-5_6-KP:</t>
        </is>
      </c>
      <c r="F594" t="inlineStr">
        <is>
          <t>Special/Other</t>
        </is>
      </c>
      <c r="G594" t="inlineStr">
        <is>
          <t>CaseMatl_Special</t>
        </is>
      </c>
      <c r="H594" t="inlineStr">
        <is>
          <t>Special/Other</t>
        </is>
      </c>
      <c r="I594" t="inlineStr">
        <is>
          <t>X</t>
        </is>
      </c>
      <c r="J594" s="250" t="n">
        <v>175</v>
      </c>
      <c r="K594" t="inlineStr">
        <is>
          <t>Coating_Standard</t>
        </is>
      </c>
      <c r="L594" s="273" t="inlineStr">
        <is>
          <t>RTF</t>
        </is>
      </c>
      <c r="M594" t="inlineStr">
        <is>
          <t>B100113</t>
        </is>
      </c>
      <c r="N594" s="233" t="inlineStr">
        <is>
          <t>LT025</t>
        </is>
      </c>
    </row>
    <row r="595" hidden="1" s="109">
      <c r="B595" s="250" t="inlineStr">
        <is>
          <t>N</t>
        </is>
      </c>
      <c r="C595" t="inlineStr">
        <is>
          <t>ConTab_BOM_KP_Case_0918</t>
        </is>
      </c>
      <c r="D595">
        <f>IF(B595="Y",C595,"")</f>
        <v/>
      </c>
      <c r="E595" t="inlineStr">
        <is>
          <t>:1213-5_6-KP:</t>
        </is>
      </c>
      <c r="F595" t="inlineStr">
        <is>
          <t>125# ANSI Flange</t>
        </is>
      </c>
      <c r="G595" t="inlineStr">
        <is>
          <t>CaseMatl_Cast_Iron_ASTM-A48_CL35</t>
        </is>
      </c>
      <c r="H595" t="inlineStr">
        <is>
          <t>Cast Iron, ASTM-A48, CL 35</t>
        </is>
      </c>
      <c r="I595" t="inlineStr">
        <is>
          <t>C35</t>
        </is>
      </c>
      <c r="J595" s="250" t="n">
        <v>175</v>
      </c>
      <c r="K595" t="inlineStr">
        <is>
          <t>Coating_Scotchkote134_interior_exterior</t>
        </is>
      </c>
      <c r="L595" s="273" t="inlineStr">
        <is>
          <t>RTF</t>
        </is>
      </c>
      <c r="M595" t="inlineStr">
        <is>
          <t>B100228</t>
        </is>
      </c>
      <c r="N595" s="273" t="inlineStr">
        <is>
          <t>LT250</t>
        </is>
      </c>
    </row>
    <row r="596" hidden="1" s="109">
      <c r="B596" s="250" t="inlineStr">
        <is>
          <t>N</t>
        </is>
      </c>
      <c r="C596" t="inlineStr">
        <is>
          <t>ConTab_BOM_KP_Case_0919</t>
        </is>
      </c>
      <c r="D596">
        <f>IF(B596="Y",C596,"")</f>
        <v/>
      </c>
      <c r="E596" t="inlineStr">
        <is>
          <t>:1213-5_6-KP:</t>
        </is>
      </c>
      <c r="F596" t="inlineStr">
        <is>
          <t>125# ANSI Flange</t>
        </is>
      </c>
      <c r="G596" t="inlineStr">
        <is>
          <t>CaseMatl_Ductile_Iron_ASTM-A536-65</t>
        </is>
      </c>
      <c r="H596" t="inlineStr">
        <is>
          <t>Ductile Iron, ASTM-A536-65</t>
        </is>
      </c>
      <c r="I596" t="inlineStr">
        <is>
          <t>J</t>
        </is>
      </c>
      <c r="J596" s="250" t="n">
        <v>175</v>
      </c>
      <c r="K596" t="inlineStr">
        <is>
          <t>Coating_Scotchkote134_interior_exterior</t>
        </is>
      </c>
      <c r="L596" s="273" t="inlineStr">
        <is>
          <t>RTF</t>
        </is>
      </c>
      <c r="M596" t="inlineStr">
        <is>
          <t>B100228</t>
        </is>
      </c>
      <c r="N596" s="233" t="inlineStr">
        <is>
          <t>LT025</t>
        </is>
      </c>
    </row>
    <row r="597" hidden="1" s="109">
      <c r="B597" s="250" t="inlineStr">
        <is>
          <t>N</t>
        </is>
      </c>
      <c r="C597" t="inlineStr">
        <is>
          <t>ConTab_BOM_KP_Case_0920</t>
        </is>
      </c>
      <c r="D597">
        <f>IF(B597="Y",C597,"")</f>
        <v/>
      </c>
      <c r="E597" t="inlineStr">
        <is>
          <t>:1213-5_6-KP:</t>
        </is>
      </c>
      <c r="F597" t="inlineStr">
        <is>
          <t>125# ANSI Flange</t>
        </is>
      </c>
      <c r="G597" t="inlineStr">
        <is>
          <t>CaseMatl_Cast_Iron_ASTM-A48_CL35</t>
        </is>
      </c>
      <c r="H597" t="inlineStr">
        <is>
          <t>Cast Iron, ASTM-A48, CL 35</t>
        </is>
      </c>
      <c r="I597" t="inlineStr">
        <is>
          <t>C35</t>
        </is>
      </c>
      <c r="J597" s="250" t="n">
        <v>175</v>
      </c>
      <c r="K597" t="inlineStr">
        <is>
          <t>Coating_Scotchkote134_interior_exterior_IncludeImpeller</t>
        </is>
      </c>
      <c r="L597" s="273" t="inlineStr">
        <is>
          <t>RTF</t>
        </is>
      </c>
      <c r="M597" t="inlineStr">
        <is>
          <t>B100228</t>
        </is>
      </c>
      <c r="N597" s="273" t="inlineStr">
        <is>
          <t>LT250</t>
        </is>
      </c>
    </row>
    <row r="598" hidden="1" s="109">
      <c r="B598" s="250" t="inlineStr">
        <is>
          <t>N</t>
        </is>
      </c>
      <c r="C598" t="inlineStr">
        <is>
          <t>ConTab_BOM_KP_Case_0921</t>
        </is>
      </c>
      <c r="D598">
        <f>IF(B598="Y",C598,"")</f>
        <v/>
      </c>
      <c r="E598" t="inlineStr">
        <is>
          <t>:1213-5_6-KP:</t>
        </is>
      </c>
      <c r="F598" t="inlineStr">
        <is>
          <t>125# ANSI Flange</t>
        </is>
      </c>
      <c r="G598" t="inlineStr">
        <is>
          <t>CaseMatl_Ductile_Iron_ASTM-A536-65</t>
        </is>
      </c>
      <c r="H598" t="inlineStr">
        <is>
          <t>Ductile Iron, ASTM-A536-65</t>
        </is>
      </c>
      <c r="I598" t="inlineStr">
        <is>
          <t>J</t>
        </is>
      </c>
      <c r="J598" s="250" t="n">
        <v>175</v>
      </c>
      <c r="K598" t="inlineStr">
        <is>
          <t>Coating_Scotchkote134_interior_exterior_IncludeImpeller</t>
        </is>
      </c>
      <c r="L598" s="273" t="inlineStr">
        <is>
          <t>RTF</t>
        </is>
      </c>
      <c r="M598" t="inlineStr">
        <is>
          <t>B100228</t>
        </is>
      </c>
      <c r="N598" s="233" t="inlineStr">
        <is>
          <t>LT025</t>
        </is>
      </c>
    </row>
    <row r="599" hidden="1" s="109">
      <c r="B599" s="250" t="inlineStr">
        <is>
          <t>N</t>
        </is>
      </c>
      <c r="C599" t="inlineStr">
        <is>
          <t>ConTab_BOM_KP_Case_0928</t>
        </is>
      </c>
      <c r="D599">
        <f>IF(B599="Y",C599,"")</f>
        <v/>
      </c>
      <c r="E599" t="inlineStr">
        <is>
          <t>:1220-7_8-KP:1220-7_8-KPV:1220-7_8-KPVS:</t>
        </is>
      </c>
      <c r="F599" t="inlineStr">
        <is>
          <t>125# ANSI Flange</t>
        </is>
      </c>
      <c r="G599" t="inlineStr">
        <is>
          <t>CaseMatl_Cast_Iron_ASTM-A48_CL35</t>
        </is>
      </c>
      <c r="H599" t="inlineStr">
        <is>
          <t>Cast Iron, ASTM-A48, CL 35</t>
        </is>
      </c>
      <c r="I599" t="inlineStr">
        <is>
          <t>C35</t>
        </is>
      </c>
      <c r="J599" s="250" t="n">
        <v>175</v>
      </c>
      <c r="K599" t="inlineStr">
        <is>
          <t>Coating_Standard</t>
        </is>
      </c>
      <c r="L599" s="273" t="n">
        <v>98553361</v>
      </c>
      <c r="M599" t="inlineStr">
        <is>
          <t>B100030</t>
        </is>
      </c>
      <c r="N599" s="233" t="inlineStr">
        <is>
          <t>LT025</t>
        </is>
      </c>
    </row>
    <row r="600" hidden="1" s="109">
      <c r="B600" s="250" t="inlineStr">
        <is>
          <t>N</t>
        </is>
      </c>
      <c r="C600" t="inlineStr">
        <is>
          <t>ConTab_BOM_KP_Case_0929</t>
        </is>
      </c>
      <c r="D600">
        <f>IF(B600="Y",C600,"")</f>
        <v/>
      </c>
      <c r="E600" t="inlineStr">
        <is>
          <t>:1220-7_8-KP:1220-7_8-KPV:1220-7_8-KPVS:</t>
        </is>
      </c>
      <c r="F600" t="inlineStr">
        <is>
          <t>125# ANSI Flange</t>
        </is>
      </c>
      <c r="G600" t="inlineStr">
        <is>
          <t>CaseMatl_Ductile_Iron_ASTM-A536-65</t>
        </is>
      </c>
      <c r="H600" t="inlineStr">
        <is>
          <t>Ductile Iron, ASTM-A536-65</t>
        </is>
      </c>
      <c r="I600" t="inlineStr">
        <is>
          <t>J</t>
        </is>
      </c>
      <c r="J600" s="250" t="n">
        <v>175</v>
      </c>
      <c r="K600" t="inlineStr">
        <is>
          <t>Coating_Standard</t>
        </is>
      </c>
      <c r="L600" s="273" t="inlineStr">
        <is>
          <t>RTF</t>
        </is>
      </c>
      <c r="M600" t="inlineStr">
        <is>
          <t>B100228</t>
        </is>
      </c>
      <c r="N600" s="233" t="inlineStr">
        <is>
          <t>LT025</t>
        </is>
      </c>
    </row>
    <row r="601" hidden="1" s="109">
      <c r="B601" s="250" t="inlineStr">
        <is>
          <t>N</t>
        </is>
      </c>
      <c r="C601" t="inlineStr">
        <is>
          <t>ConTab_BOM_KP_Case_0930</t>
        </is>
      </c>
      <c r="D601">
        <f>IF(B601="Y",C601,"")</f>
        <v/>
      </c>
      <c r="E601" t="inlineStr">
        <is>
          <t>:1220-7_8-KP:1220-7_8-KPV:1220-7_8-KPVS:</t>
        </is>
      </c>
      <c r="F601" t="inlineStr">
        <is>
          <t>125# ANSI Flange</t>
        </is>
      </c>
      <c r="G601" t="inlineStr">
        <is>
          <t>CaseMatl_Special</t>
        </is>
      </c>
      <c r="H601" t="inlineStr">
        <is>
          <t>Special/Other</t>
        </is>
      </c>
      <c r="I601" t="inlineStr">
        <is>
          <t>X</t>
        </is>
      </c>
      <c r="J601" s="250" t="n">
        <v>175</v>
      </c>
      <c r="K601" t="inlineStr">
        <is>
          <t>Coating_Standard</t>
        </is>
      </c>
      <c r="L601" s="273" t="inlineStr">
        <is>
          <t>RTF</t>
        </is>
      </c>
      <c r="M601" t="inlineStr">
        <is>
          <t>B100113</t>
        </is>
      </c>
      <c r="N601" s="233" t="inlineStr">
        <is>
          <t>LT025</t>
        </is>
      </c>
    </row>
    <row r="602" hidden="1" s="109">
      <c r="B602" s="250" t="inlineStr">
        <is>
          <t>N</t>
        </is>
      </c>
      <c r="C602" t="inlineStr">
        <is>
          <t>ConTab_BOM_KP_Case_0931</t>
        </is>
      </c>
      <c r="D602">
        <f>IF(B602="Y",C602,"")</f>
        <v/>
      </c>
      <c r="E602" t="inlineStr">
        <is>
          <t>:1220-7_8-KP:1220-7_8-KPV:1220-7_8-KPVS:</t>
        </is>
      </c>
      <c r="F602" t="inlineStr">
        <is>
          <t>250# ANSI Flange</t>
        </is>
      </c>
      <c r="G602" t="inlineStr">
        <is>
          <t>CaseMatl_Cast_Iron_ASTM-A48_CL35</t>
        </is>
      </c>
      <c r="H602" t="inlineStr">
        <is>
          <t>Cast Iron, ASTM-A48, CL 35</t>
        </is>
      </c>
      <c r="I602" t="inlineStr">
        <is>
          <t>C35</t>
        </is>
      </c>
      <c r="J602" s="250" t="n">
        <v>250</v>
      </c>
      <c r="K602" t="inlineStr">
        <is>
          <t>Coating_Standard</t>
        </is>
      </c>
      <c r="L602" s="273" t="n">
        <v>98553362</v>
      </c>
      <c r="M602" t="inlineStr">
        <is>
          <t>B100228</t>
        </is>
      </c>
      <c r="N602" s="273" t="inlineStr">
        <is>
          <t>LT034</t>
        </is>
      </c>
    </row>
    <row r="603" hidden="1" s="109">
      <c r="B603" s="250" t="inlineStr">
        <is>
          <t>N</t>
        </is>
      </c>
      <c r="C603" t="inlineStr">
        <is>
          <t>ConTab_BOM_KP_Case_0932</t>
        </is>
      </c>
      <c r="D603">
        <f>IF(B603="Y",C603,"")</f>
        <v/>
      </c>
      <c r="E603" t="inlineStr">
        <is>
          <t>:1220-7_8-KP:1220-7_8-KPV:1220-7_8-KPVS:</t>
        </is>
      </c>
      <c r="F603" t="inlineStr">
        <is>
          <t>250# ANSI Flange</t>
        </is>
      </c>
      <c r="G603" t="inlineStr">
        <is>
          <t>CaseMatl_Ductile_Iron_ASTM-A536-65</t>
        </is>
      </c>
      <c r="H603" t="inlineStr">
        <is>
          <t>Ductile Iron, ASTM-A536-65</t>
        </is>
      </c>
      <c r="I603" t="inlineStr">
        <is>
          <t>J</t>
        </is>
      </c>
      <c r="J603" s="250" t="n">
        <v>300</v>
      </c>
      <c r="K603" t="inlineStr">
        <is>
          <t>Coating_Standard</t>
        </is>
      </c>
      <c r="L603" s="273" t="n">
        <v>98553363</v>
      </c>
      <c r="M603" t="inlineStr">
        <is>
          <t>B100228</t>
        </is>
      </c>
      <c r="N603" s="273" t="inlineStr">
        <is>
          <t>LT034</t>
        </is>
      </c>
    </row>
    <row r="604" hidden="1" s="109">
      <c r="B604" s="250" t="inlineStr">
        <is>
          <t>N</t>
        </is>
      </c>
      <c r="C604" t="inlineStr">
        <is>
          <t>ConTab_BOM_KP_Case_0933</t>
        </is>
      </c>
      <c r="D604">
        <f>IF(B604="Y",C604,"")</f>
        <v/>
      </c>
      <c r="E604" t="inlineStr">
        <is>
          <t>:1220-7_8-KP:1220-7_8-KPV:1220-7_8-KPVS:</t>
        </is>
      </c>
      <c r="F604" t="inlineStr">
        <is>
          <t>250# ANSI Flange</t>
        </is>
      </c>
      <c r="G604" t="inlineStr">
        <is>
          <t>CaseMatl_Special</t>
        </is>
      </c>
      <c r="H604" t="inlineStr">
        <is>
          <t>Special/Other</t>
        </is>
      </c>
      <c r="I604" t="inlineStr">
        <is>
          <t>X</t>
        </is>
      </c>
      <c r="J604" s="250" t="n">
        <v>250</v>
      </c>
      <c r="K604" t="inlineStr">
        <is>
          <t>Coating_Standard</t>
        </is>
      </c>
      <c r="L604" s="273" t="inlineStr">
        <is>
          <t>RTF</t>
        </is>
      </c>
      <c r="M604" t="inlineStr">
        <is>
          <t>B100113</t>
        </is>
      </c>
      <c r="N604" s="273" t="inlineStr">
        <is>
          <t>LT034</t>
        </is>
      </c>
    </row>
    <row r="605" hidden="1" s="109">
      <c r="B605" s="250" t="inlineStr">
        <is>
          <t>N</t>
        </is>
      </c>
      <c r="C605" t="inlineStr">
        <is>
          <t>ConTab_BOM_KP_Case_0934</t>
        </is>
      </c>
      <c r="D605">
        <f>IF(B605="Y",C605,"")</f>
        <v/>
      </c>
      <c r="E605" t="inlineStr">
        <is>
          <t>:1220-7_8-KP:1220-7_8-KPV:1220-7_8-KPVS:</t>
        </is>
      </c>
      <c r="F605" t="inlineStr">
        <is>
          <t>Special/Other</t>
        </is>
      </c>
      <c r="G605" t="inlineStr">
        <is>
          <t>CaseMatl_Cast_Iron_ASTM-A48_CL35</t>
        </is>
      </c>
      <c r="H605" t="inlineStr">
        <is>
          <t>Cast Iron, ASTM-A48, CL 35</t>
        </is>
      </c>
      <c r="I605" t="inlineStr">
        <is>
          <t>C35</t>
        </is>
      </c>
      <c r="J605" s="250" t="n">
        <v>175</v>
      </c>
      <c r="K605" t="inlineStr">
        <is>
          <t>Coating_Standard</t>
        </is>
      </c>
      <c r="L605" s="273" t="inlineStr">
        <is>
          <t>RTF</t>
        </is>
      </c>
      <c r="M605" t="inlineStr">
        <is>
          <t>B100228</t>
        </is>
      </c>
      <c r="N605" s="233" t="inlineStr">
        <is>
          <t>LT025</t>
        </is>
      </c>
    </row>
    <row r="606" hidden="1" s="109">
      <c r="B606" s="250" t="inlineStr">
        <is>
          <t>N</t>
        </is>
      </c>
      <c r="C606" t="inlineStr">
        <is>
          <t>ConTab_BOM_KP_Case_0935</t>
        </is>
      </c>
      <c r="D606">
        <f>IF(B606="Y",C606,"")</f>
        <v/>
      </c>
      <c r="E606" t="inlineStr">
        <is>
          <t>:1220-7_8-KP:1220-7_8-KPV:1220-7_8-KPVS:</t>
        </is>
      </c>
      <c r="F606" t="inlineStr">
        <is>
          <t>Special/Other</t>
        </is>
      </c>
      <c r="G606" t="inlineStr">
        <is>
          <t>CaseMatl_Ductile_Iron_ASTM-A536-65</t>
        </is>
      </c>
      <c r="H606" t="inlineStr">
        <is>
          <t>Ductile Iron, ASTM-A536-65</t>
        </is>
      </c>
      <c r="I606" t="inlineStr">
        <is>
          <t>J</t>
        </is>
      </c>
      <c r="J606" s="250" t="n">
        <v>175</v>
      </c>
      <c r="K606" t="inlineStr">
        <is>
          <t>Coating_Standard</t>
        </is>
      </c>
      <c r="L606" s="273" t="inlineStr">
        <is>
          <t>RTF</t>
        </is>
      </c>
      <c r="M606" t="inlineStr">
        <is>
          <t>B100228</t>
        </is>
      </c>
      <c r="N606" s="233" t="inlineStr">
        <is>
          <t>LT025</t>
        </is>
      </c>
    </row>
    <row r="607" hidden="1" s="109">
      <c r="B607" s="250" t="inlineStr">
        <is>
          <t>N</t>
        </is>
      </c>
      <c r="C607" t="inlineStr">
        <is>
          <t>ConTab_BOM_KP_Case_0936</t>
        </is>
      </c>
      <c r="D607">
        <f>IF(B607="Y",C607,"")</f>
        <v/>
      </c>
      <c r="E607" t="inlineStr">
        <is>
          <t>:1220-7_8-KP:1220-7_8-KPV:1220-7_8-KPVS:</t>
        </is>
      </c>
      <c r="F607" t="inlineStr">
        <is>
          <t>Special/Other</t>
        </is>
      </c>
      <c r="G607" t="inlineStr">
        <is>
          <t>CaseMatl_Special</t>
        </is>
      </c>
      <c r="H607" t="inlineStr">
        <is>
          <t>Special/Other</t>
        </is>
      </c>
      <c r="I607" t="inlineStr">
        <is>
          <t>X</t>
        </is>
      </c>
      <c r="J607" s="250" t="n">
        <v>175</v>
      </c>
      <c r="K607" t="inlineStr">
        <is>
          <t>Coating_Standard</t>
        </is>
      </c>
      <c r="L607" s="273" t="inlineStr">
        <is>
          <t>RTF</t>
        </is>
      </c>
      <c r="M607" t="inlineStr">
        <is>
          <t>B100113</t>
        </is>
      </c>
      <c r="N607" s="233" t="inlineStr">
        <is>
          <t>LT025</t>
        </is>
      </c>
    </row>
    <row r="608" hidden="1" s="109">
      <c r="B608" s="250" t="inlineStr">
        <is>
          <t>N</t>
        </is>
      </c>
      <c r="C608" t="inlineStr">
        <is>
          <t>ConTab_BOM_KP_Case_0937</t>
        </is>
      </c>
      <c r="D608">
        <f>IF(B608="Y",C608,"")</f>
        <v/>
      </c>
      <c r="E608" t="inlineStr">
        <is>
          <t>:1220-7_8-KP:1220-7_8-KPV:1220-7_8-KPVS:</t>
        </is>
      </c>
      <c r="F608" t="inlineStr">
        <is>
          <t>125# ANSI Flange</t>
        </is>
      </c>
      <c r="G608" t="inlineStr">
        <is>
          <t>CaseMatl_Cast_Iron_ASTM-A48_CL35</t>
        </is>
      </c>
      <c r="H608" t="inlineStr">
        <is>
          <t>Cast Iron, ASTM-A48, CL 35</t>
        </is>
      </c>
      <c r="I608" t="inlineStr">
        <is>
          <t>C35</t>
        </is>
      </c>
      <c r="J608" s="250" t="n">
        <v>175</v>
      </c>
      <c r="K608" t="inlineStr">
        <is>
          <t>Coating_Scotchkote134_interior</t>
        </is>
      </c>
      <c r="L608" s="273" t="inlineStr">
        <is>
          <t>RTF</t>
        </is>
      </c>
      <c r="M608" t="inlineStr">
        <is>
          <t>B100228</t>
        </is>
      </c>
      <c r="N608" s="273" t="inlineStr">
        <is>
          <t>LT250</t>
        </is>
      </c>
    </row>
    <row r="609" hidden="1" s="109">
      <c r="B609" s="250" t="inlineStr">
        <is>
          <t>N</t>
        </is>
      </c>
      <c r="C609" t="inlineStr">
        <is>
          <t>ConTab_BOM_KP_Case_0938</t>
        </is>
      </c>
      <c r="D609">
        <f>IF(B609="Y",C609,"")</f>
        <v/>
      </c>
      <c r="E609" t="inlineStr">
        <is>
          <t>:1220-7_8-KP:1220-7_8-KPV:1220-7_8-KPVS:</t>
        </is>
      </c>
      <c r="F609" t="inlineStr">
        <is>
          <t>125# ANSI Flange</t>
        </is>
      </c>
      <c r="G609" t="inlineStr">
        <is>
          <t>CaseMatl_Ductile_Iron_ASTM-A536-65</t>
        </is>
      </c>
      <c r="H609" t="inlineStr">
        <is>
          <t>Ductile Iron, ASTM-A536-65</t>
        </is>
      </c>
      <c r="I609" t="inlineStr">
        <is>
          <t>J</t>
        </is>
      </c>
      <c r="J609" s="250" t="n">
        <v>175</v>
      </c>
      <c r="K609" t="inlineStr">
        <is>
          <t>Coating_Scotchkote134_interior</t>
        </is>
      </c>
      <c r="L609" s="273" t="inlineStr">
        <is>
          <t>RTF</t>
        </is>
      </c>
      <c r="M609" t="inlineStr">
        <is>
          <t>B100228</t>
        </is>
      </c>
      <c r="N609" s="233" t="inlineStr">
        <is>
          <t>LT025</t>
        </is>
      </c>
    </row>
    <row r="610" hidden="1" s="109">
      <c r="B610" s="250" t="inlineStr">
        <is>
          <t>N</t>
        </is>
      </c>
      <c r="C610" t="inlineStr">
        <is>
          <t>ConTab_BOM_KP_Case_0939</t>
        </is>
      </c>
      <c r="D610">
        <f>IF(B610="Y",C610,"")</f>
        <v/>
      </c>
      <c r="E610" t="inlineStr">
        <is>
          <t>:1220-7_8-KP:1220-7_8-KPV:1220-7_8-KPVS:</t>
        </is>
      </c>
      <c r="F610" t="inlineStr">
        <is>
          <t>250# ANSI Flange</t>
        </is>
      </c>
      <c r="G610" t="inlineStr">
        <is>
          <t>CaseMatl_Cast_Iron_ASTM-A48_CL35</t>
        </is>
      </c>
      <c r="H610" t="inlineStr">
        <is>
          <t>Cast Iron, ASTM-A48, CL 35</t>
        </is>
      </c>
      <c r="I610" t="inlineStr">
        <is>
          <t>C35</t>
        </is>
      </c>
      <c r="J610" s="250" t="n">
        <v>250</v>
      </c>
      <c r="K610" t="inlineStr">
        <is>
          <t>Coating_Scotchkote134_interior</t>
        </is>
      </c>
      <c r="L610" s="273" t="inlineStr">
        <is>
          <t>RTF</t>
        </is>
      </c>
      <c r="M610" t="inlineStr">
        <is>
          <t>B100228</t>
        </is>
      </c>
      <c r="N610" s="273" t="inlineStr">
        <is>
          <t>LT034</t>
        </is>
      </c>
    </row>
    <row r="611" hidden="1" s="109">
      <c r="B611" s="250" t="inlineStr">
        <is>
          <t>N</t>
        </is>
      </c>
      <c r="C611" t="inlineStr">
        <is>
          <t>ConTab_BOM_KP_Case_0940</t>
        </is>
      </c>
      <c r="D611">
        <f>IF(B611="Y",C611,"")</f>
        <v/>
      </c>
      <c r="E611" t="inlineStr">
        <is>
          <t>:1220-7_8-KP:1220-7_8-KPV:1220-7_8-KPVS:</t>
        </is>
      </c>
      <c r="F611" t="inlineStr">
        <is>
          <t>250# ANSI Flange</t>
        </is>
      </c>
      <c r="G611" t="inlineStr">
        <is>
          <t>CaseMatl_Ductile_Iron_ASTM-A536-65</t>
        </is>
      </c>
      <c r="H611" t="inlineStr">
        <is>
          <t>Ductile Iron, ASTM-A536-65</t>
        </is>
      </c>
      <c r="I611" t="inlineStr">
        <is>
          <t>J</t>
        </is>
      </c>
      <c r="J611" s="250" t="n">
        <v>300</v>
      </c>
      <c r="K611" t="inlineStr">
        <is>
          <t>Coating_Scotchkote134_interior</t>
        </is>
      </c>
      <c r="L611" s="273" t="inlineStr">
        <is>
          <t>RTF</t>
        </is>
      </c>
      <c r="M611" t="inlineStr">
        <is>
          <t>B100228</t>
        </is>
      </c>
      <c r="N611" s="273" t="inlineStr">
        <is>
          <t>LT034</t>
        </is>
      </c>
    </row>
    <row r="612" hidden="1" s="109">
      <c r="B612" s="250" t="inlineStr">
        <is>
          <t>N</t>
        </is>
      </c>
      <c r="C612" t="inlineStr">
        <is>
          <t>ConTab_BOM_KP_Case_0941</t>
        </is>
      </c>
      <c r="D612">
        <f>IF(B612="Y",C612,"")</f>
        <v/>
      </c>
      <c r="E612" t="inlineStr">
        <is>
          <t>:1220-7_8-KP:1220-7_8-KPV:1220-7_8-KPVS:</t>
        </is>
      </c>
      <c r="F612" t="inlineStr">
        <is>
          <t>125# ANSI Flange</t>
        </is>
      </c>
      <c r="G612" t="inlineStr">
        <is>
          <t>CaseMatl_Cast_Iron_ASTM-A48_CL35</t>
        </is>
      </c>
      <c r="H612" t="inlineStr">
        <is>
          <t>Cast Iron, ASTM-A48, CL 35</t>
        </is>
      </c>
      <c r="I612" t="inlineStr">
        <is>
          <t>C35</t>
        </is>
      </c>
      <c r="J612" s="250" t="n">
        <v>175</v>
      </c>
      <c r="K612" t="inlineStr">
        <is>
          <t>Coating_Scotchkote134_interior_exterior</t>
        </is>
      </c>
      <c r="L612" s="273" t="inlineStr">
        <is>
          <t>RTF</t>
        </is>
      </c>
      <c r="M612" t="inlineStr">
        <is>
          <t>B100228</t>
        </is>
      </c>
      <c r="N612" s="273" t="inlineStr">
        <is>
          <t>LT250</t>
        </is>
      </c>
    </row>
    <row r="613" hidden="1" s="109">
      <c r="B613" s="250" t="inlineStr">
        <is>
          <t>N</t>
        </is>
      </c>
      <c r="C613" t="inlineStr">
        <is>
          <t>ConTab_BOM_KP_Case_0942</t>
        </is>
      </c>
      <c r="D613">
        <f>IF(B613="Y",C613,"")</f>
        <v/>
      </c>
      <c r="E613" t="inlineStr">
        <is>
          <t>:1220-7_8-KP:1220-7_8-KPV:1220-7_8-KPVS:</t>
        </is>
      </c>
      <c r="F613" t="inlineStr">
        <is>
          <t>125# ANSI Flange</t>
        </is>
      </c>
      <c r="G613" t="inlineStr">
        <is>
          <t>CaseMatl_Ductile_Iron_ASTM-A536-65</t>
        </is>
      </c>
      <c r="H613" t="inlineStr">
        <is>
          <t>Ductile Iron, ASTM-A536-65</t>
        </is>
      </c>
      <c r="I613" t="inlineStr">
        <is>
          <t>J</t>
        </is>
      </c>
      <c r="J613" s="250" t="n">
        <v>175</v>
      </c>
      <c r="K613" t="inlineStr">
        <is>
          <t>Coating_Scotchkote134_interior_exterior</t>
        </is>
      </c>
      <c r="L613" s="273" t="inlineStr">
        <is>
          <t>RTF</t>
        </is>
      </c>
      <c r="M613" t="inlineStr">
        <is>
          <t>B100228</t>
        </is>
      </c>
      <c r="N613" s="233" t="inlineStr">
        <is>
          <t>LT025</t>
        </is>
      </c>
    </row>
    <row r="614" hidden="1" s="109">
      <c r="B614" s="250" t="inlineStr">
        <is>
          <t>N</t>
        </is>
      </c>
      <c r="C614" t="inlineStr">
        <is>
          <t>ConTab_BOM_KP_Case_0943</t>
        </is>
      </c>
      <c r="D614">
        <f>IF(B614="Y",C614,"")</f>
        <v/>
      </c>
      <c r="E614" t="inlineStr">
        <is>
          <t>:1220-7_8-KP:1220-7_8-KPV:1220-7_8-KPVS:</t>
        </is>
      </c>
      <c r="F614" t="inlineStr">
        <is>
          <t>250# ANSI Flange</t>
        </is>
      </c>
      <c r="G614" t="inlineStr">
        <is>
          <t>CaseMatl_Cast_Iron_ASTM-A48_CL35</t>
        </is>
      </c>
      <c r="H614" t="inlineStr">
        <is>
          <t>Cast Iron, ASTM-A48, CL 35</t>
        </is>
      </c>
      <c r="I614" t="inlineStr">
        <is>
          <t>C35</t>
        </is>
      </c>
      <c r="J614" s="250" t="n">
        <v>250</v>
      </c>
      <c r="K614" t="inlineStr">
        <is>
          <t>Coating_Scotchkote134_interior_exterior</t>
        </is>
      </c>
      <c r="L614" s="273" t="inlineStr">
        <is>
          <t>RTF</t>
        </is>
      </c>
      <c r="M614" t="inlineStr">
        <is>
          <t>B100228</t>
        </is>
      </c>
      <c r="N614" s="273" t="inlineStr">
        <is>
          <t>LT034</t>
        </is>
      </c>
    </row>
    <row r="615" hidden="1" s="109">
      <c r="B615" s="250" t="inlineStr">
        <is>
          <t>N</t>
        </is>
      </c>
      <c r="C615" t="inlineStr">
        <is>
          <t>ConTab_BOM_KP_Case_0944</t>
        </is>
      </c>
      <c r="D615">
        <f>IF(B615="Y",C615,"")</f>
        <v/>
      </c>
      <c r="E615" t="inlineStr">
        <is>
          <t>:1220-7_8-KP:1220-7_8-KPV:1220-7_8-KPVS:</t>
        </is>
      </c>
      <c r="F615" t="inlineStr">
        <is>
          <t>250# ANSI Flange</t>
        </is>
      </c>
      <c r="G615" t="inlineStr">
        <is>
          <t>CaseMatl_Ductile_Iron_ASTM-A536-65</t>
        </is>
      </c>
      <c r="H615" t="inlineStr">
        <is>
          <t>Ductile Iron, ASTM-A536-65</t>
        </is>
      </c>
      <c r="I615" t="inlineStr">
        <is>
          <t>J</t>
        </is>
      </c>
      <c r="J615" s="250" t="n">
        <v>300</v>
      </c>
      <c r="K615" t="inlineStr">
        <is>
          <t>Coating_Scotchkote134_interior_exterior</t>
        </is>
      </c>
      <c r="L615" s="273" t="inlineStr">
        <is>
          <t>RTF</t>
        </is>
      </c>
      <c r="M615" t="inlineStr">
        <is>
          <t>B100228</t>
        </is>
      </c>
      <c r="N615" s="273" t="inlineStr">
        <is>
          <t>LT034</t>
        </is>
      </c>
    </row>
    <row r="616" hidden="1" s="109">
      <c r="B616" s="250" t="inlineStr">
        <is>
          <t>N</t>
        </is>
      </c>
      <c r="C616" t="inlineStr">
        <is>
          <t>ConTab_BOM_KP_Case_0945</t>
        </is>
      </c>
      <c r="D616">
        <f>IF(B616="Y",C616,"")</f>
        <v/>
      </c>
      <c r="E616" t="inlineStr">
        <is>
          <t>:1220-7_8-KP:1220-7_8-KPV:1220-7_8-KPVS:</t>
        </is>
      </c>
      <c r="F616" t="inlineStr">
        <is>
          <t>125# ANSI Flange</t>
        </is>
      </c>
      <c r="G616" t="inlineStr">
        <is>
          <t>CaseMatl_Cast_Iron_ASTM-A48_CL35</t>
        </is>
      </c>
      <c r="H616" t="inlineStr">
        <is>
          <t>Cast Iron, ASTM-A48, CL 35</t>
        </is>
      </c>
      <c r="I616" t="inlineStr">
        <is>
          <t>C35</t>
        </is>
      </c>
      <c r="J616" s="250" t="n">
        <v>175</v>
      </c>
      <c r="K616" t="inlineStr">
        <is>
          <t>Coating_Scotchkote134_interior_exterior_IncludeImpeller</t>
        </is>
      </c>
      <c r="L616" s="273" t="inlineStr">
        <is>
          <t>RTF</t>
        </is>
      </c>
      <c r="M616" t="inlineStr">
        <is>
          <t>B100228</t>
        </is>
      </c>
      <c r="N616" s="273" t="inlineStr">
        <is>
          <t>LT250</t>
        </is>
      </c>
    </row>
    <row r="617" hidden="1" s="109">
      <c r="B617" s="250" t="inlineStr">
        <is>
          <t>N</t>
        </is>
      </c>
      <c r="C617" t="inlineStr">
        <is>
          <t>ConTab_BOM_KP_Case_0946</t>
        </is>
      </c>
      <c r="D617">
        <f>IF(B617="Y",C617,"")</f>
        <v/>
      </c>
      <c r="E617" t="inlineStr">
        <is>
          <t>:1220-7_8-KP:1220-7_8-KPV:1220-7_8-KPVS:</t>
        </is>
      </c>
      <c r="F617" t="inlineStr">
        <is>
          <t>125# ANSI Flange</t>
        </is>
      </c>
      <c r="G617" t="inlineStr">
        <is>
          <t>CaseMatl_Ductile_Iron_ASTM-A536-65</t>
        </is>
      </c>
      <c r="H617" t="inlineStr">
        <is>
          <t>Ductile Iron, ASTM-A536-65</t>
        </is>
      </c>
      <c r="I617" t="inlineStr">
        <is>
          <t>J</t>
        </is>
      </c>
      <c r="J617" s="250" t="n">
        <v>175</v>
      </c>
      <c r="K617" t="inlineStr">
        <is>
          <t>Coating_Scotchkote134_interior_exterior_IncludeImpeller</t>
        </is>
      </c>
      <c r="L617" s="273" t="inlineStr">
        <is>
          <t>RTF</t>
        </is>
      </c>
      <c r="M617" t="inlineStr">
        <is>
          <t>B100228</t>
        </is>
      </c>
      <c r="N617" s="233" t="inlineStr">
        <is>
          <t>LT025</t>
        </is>
      </c>
    </row>
    <row r="618" hidden="1" s="109">
      <c r="B618" s="250" t="inlineStr">
        <is>
          <t>N</t>
        </is>
      </c>
      <c r="C618" t="inlineStr">
        <is>
          <t>ConTab_BOM_KP_Case_0947</t>
        </is>
      </c>
      <c r="D618">
        <f>IF(B618="Y",C618,"")</f>
        <v/>
      </c>
      <c r="E618" t="inlineStr">
        <is>
          <t>:1220-7_8-KP:1220-7_8-KPV:1220-7_8-KPVS:</t>
        </is>
      </c>
      <c r="F618" t="inlineStr">
        <is>
          <t>250# ANSI Flange</t>
        </is>
      </c>
      <c r="G618" t="inlineStr">
        <is>
          <t>CaseMatl_Cast_Iron_ASTM-A48_CL35</t>
        </is>
      </c>
      <c r="H618" t="inlineStr">
        <is>
          <t>Cast Iron, ASTM-A48, CL 35</t>
        </is>
      </c>
      <c r="I618" t="inlineStr">
        <is>
          <t>C35</t>
        </is>
      </c>
      <c r="J618" s="250" t="n">
        <v>250</v>
      </c>
      <c r="K618" t="inlineStr">
        <is>
          <t>Coating_Scotchkote134_interior_exterior_IncludeImpeller</t>
        </is>
      </c>
      <c r="L618" s="273" t="inlineStr">
        <is>
          <t>RTF</t>
        </is>
      </c>
      <c r="M618" t="inlineStr">
        <is>
          <t>B100228</t>
        </is>
      </c>
      <c r="N618" s="273" t="inlineStr">
        <is>
          <t>LT034</t>
        </is>
      </c>
    </row>
    <row r="619" hidden="1" s="109">
      <c r="B619" s="250" t="inlineStr">
        <is>
          <t>N</t>
        </is>
      </c>
      <c r="C619" t="inlineStr">
        <is>
          <t>ConTab_BOM_KP_Case_0948</t>
        </is>
      </c>
      <c r="D619">
        <f>IF(B619="Y",C619,"")</f>
        <v/>
      </c>
      <c r="E619" t="inlineStr">
        <is>
          <t>:1220-7_8-KP:1220-7_8-KPV:1220-7_8-KPVS:</t>
        </is>
      </c>
      <c r="F619" t="inlineStr">
        <is>
          <t>250# ANSI Flange</t>
        </is>
      </c>
      <c r="G619" t="inlineStr">
        <is>
          <t>CaseMatl_Ductile_Iron_ASTM-A536-65</t>
        </is>
      </c>
      <c r="H619" t="inlineStr">
        <is>
          <t>Ductile Iron, ASTM-A536-65</t>
        </is>
      </c>
      <c r="I619" t="inlineStr">
        <is>
          <t>J</t>
        </is>
      </c>
      <c r="J619" s="250" t="n">
        <v>300</v>
      </c>
      <c r="K619" t="inlineStr">
        <is>
          <t>Coating_Scotchkote134_interior_exterior_IncludeImpeller</t>
        </is>
      </c>
      <c r="L619" s="273" t="inlineStr">
        <is>
          <t>RTF</t>
        </is>
      </c>
      <c r="M619" t="inlineStr">
        <is>
          <t>B100228</t>
        </is>
      </c>
      <c r="N619" s="273" t="inlineStr">
        <is>
          <t>LT034</t>
        </is>
      </c>
    </row>
    <row r="620" hidden="1" s="109">
      <c r="B620" s="250" t="inlineStr">
        <is>
          <t>N</t>
        </is>
      </c>
      <c r="C620" t="inlineStr">
        <is>
          <t>ConTab_BOM_KP_Case_0949</t>
        </is>
      </c>
      <c r="D620">
        <f>IF(B620="Y",C620,"")</f>
        <v/>
      </c>
      <c r="E620" t="inlineStr">
        <is>
          <t>:1220-7_8-KP:1220-7_8-KPV:1220-7_8-KPVS:</t>
        </is>
      </c>
      <c r="F620" t="inlineStr">
        <is>
          <t>125# ANSI Flange</t>
        </is>
      </c>
      <c r="G620" t="inlineStr">
        <is>
          <t>CaseMatl_Cast_Iron_ASTM-A48_CL35</t>
        </is>
      </c>
      <c r="H620" t="inlineStr">
        <is>
          <t>Cast Iron, ASTM-A48, CL 35</t>
        </is>
      </c>
      <c r="I620" t="inlineStr">
        <is>
          <t>C35</t>
        </is>
      </c>
      <c r="J620" s="250" t="n">
        <v>175</v>
      </c>
      <c r="K620" t="inlineStr">
        <is>
          <t>Coating_Scotchkote134_interior_IncludeImpeller</t>
        </is>
      </c>
      <c r="L620" s="273" t="inlineStr">
        <is>
          <t>RTF</t>
        </is>
      </c>
      <c r="M620" t="inlineStr">
        <is>
          <t>B100228</t>
        </is>
      </c>
      <c r="N620" s="273" t="inlineStr">
        <is>
          <t>LT250</t>
        </is>
      </c>
    </row>
    <row r="621" hidden="1" s="109">
      <c r="B621" s="250" t="inlineStr">
        <is>
          <t>N</t>
        </is>
      </c>
      <c r="C621" t="inlineStr">
        <is>
          <t>ConTab_BOM_KP_Case_0950</t>
        </is>
      </c>
      <c r="D621">
        <f>IF(B621="Y",C621,"")</f>
        <v/>
      </c>
      <c r="E621" t="inlineStr">
        <is>
          <t>:1220-7_8-KP:1220-7_8-KPV:1220-7_8-KPVS:</t>
        </is>
      </c>
      <c r="F621" t="inlineStr">
        <is>
          <t>125# ANSI Flange</t>
        </is>
      </c>
      <c r="G621" t="inlineStr">
        <is>
          <t>CaseMatl_Ductile_Iron_ASTM-A536-65</t>
        </is>
      </c>
      <c r="H621" t="inlineStr">
        <is>
          <t>Ductile Iron, ASTM-A536-65</t>
        </is>
      </c>
      <c r="I621" t="inlineStr">
        <is>
          <t>J</t>
        </is>
      </c>
      <c r="J621" s="250" t="n">
        <v>175</v>
      </c>
      <c r="K621" t="inlineStr">
        <is>
          <t>Coating_Scotchkote134_interior_IncludeImpeller</t>
        </is>
      </c>
      <c r="L621" s="273" t="inlineStr">
        <is>
          <t>RTF</t>
        </is>
      </c>
      <c r="M621" t="inlineStr">
        <is>
          <t>B100228</t>
        </is>
      </c>
      <c r="N621" s="233" t="inlineStr">
        <is>
          <t>LT025</t>
        </is>
      </c>
    </row>
    <row r="622" hidden="1" s="109">
      <c r="B622" s="250" t="inlineStr">
        <is>
          <t>N</t>
        </is>
      </c>
      <c r="C622" t="inlineStr">
        <is>
          <t>ConTab_BOM_KP_Case_0951</t>
        </is>
      </c>
      <c r="D622">
        <f>IF(B622="Y",C622,"")</f>
        <v/>
      </c>
      <c r="E622" t="inlineStr">
        <is>
          <t>:1220-7_8-KP:1220-7_8-KPV:1220-7_8-KPVS:</t>
        </is>
      </c>
      <c r="F622" t="inlineStr">
        <is>
          <t>250# ANSI Flange</t>
        </is>
      </c>
      <c r="G622" t="inlineStr">
        <is>
          <t>CaseMatl_Cast_Iron_ASTM-A48_CL35</t>
        </is>
      </c>
      <c r="H622" t="inlineStr">
        <is>
          <t>Cast Iron, ASTM-A48, CL 35</t>
        </is>
      </c>
      <c r="I622" t="inlineStr">
        <is>
          <t>C35</t>
        </is>
      </c>
      <c r="J622" s="250" t="n">
        <v>250</v>
      </c>
      <c r="K622" t="inlineStr">
        <is>
          <t>Coating_Scotchkote134_interior_IncludeImpeller</t>
        </is>
      </c>
      <c r="L622" s="273" t="inlineStr">
        <is>
          <t>RTF</t>
        </is>
      </c>
      <c r="M622" t="inlineStr">
        <is>
          <t>B100228</t>
        </is>
      </c>
      <c r="N622" s="273" t="inlineStr">
        <is>
          <t>LT034</t>
        </is>
      </c>
    </row>
    <row r="623" hidden="1" s="109">
      <c r="B623" s="250" t="inlineStr">
        <is>
          <t>N</t>
        </is>
      </c>
      <c r="C623" t="inlineStr">
        <is>
          <t>ConTab_BOM_KP_Case_0952</t>
        </is>
      </c>
      <c r="D623">
        <f>IF(B623="Y",C623,"")</f>
        <v/>
      </c>
      <c r="E623" t="inlineStr">
        <is>
          <t>:1220-7_8-KP:1220-7_8-KPV:1220-7_8-KPVS:</t>
        </is>
      </c>
      <c r="F623" t="inlineStr">
        <is>
          <t>250# ANSI Flange</t>
        </is>
      </c>
      <c r="G623" t="inlineStr">
        <is>
          <t>CaseMatl_Ductile_Iron_ASTM-A536-65</t>
        </is>
      </c>
      <c r="H623" t="inlineStr">
        <is>
          <t>Ductile Iron, ASTM-A536-65</t>
        </is>
      </c>
      <c r="I623" t="inlineStr">
        <is>
          <t>J</t>
        </is>
      </c>
      <c r="J623" s="250" t="n">
        <v>300</v>
      </c>
      <c r="K623" t="inlineStr">
        <is>
          <t>Coating_Scotchkote134_interior_IncludeImpeller</t>
        </is>
      </c>
      <c r="L623" s="273" t="inlineStr">
        <is>
          <t>RTF</t>
        </is>
      </c>
      <c r="M623" t="inlineStr">
        <is>
          <t>B100228</t>
        </is>
      </c>
      <c r="N623" s="273" t="inlineStr">
        <is>
          <t>LT034</t>
        </is>
      </c>
    </row>
    <row r="624" hidden="1" s="109">
      <c r="B624" s="250" t="inlineStr">
        <is>
          <t>N</t>
        </is>
      </c>
      <c r="C624" t="inlineStr">
        <is>
          <t>ConTab_BOM_KP_Case_0953</t>
        </is>
      </c>
      <c r="D624">
        <f>IF(B624="Y",C624,"")</f>
        <v/>
      </c>
      <c r="E624" t="inlineStr">
        <is>
          <t>:1220-7_8-KP:1220-7_8-KPV:1220-7_8-KPVS:</t>
        </is>
      </c>
      <c r="F624" t="inlineStr">
        <is>
          <t>125# ANSI Flange</t>
        </is>
      </c>
      <c r="G624" t="inlineStr">
        <is>
          <t>CaseMatl_Cast_Iron_ASTM-A48_CL35</t>
        </is>
      </c>
      <c r="H624" t="inlineStr">
        <is>
          <t>Cast Iron, ASTM-A48, CL 35</t>
        </is>
      </c>
      <c r="I624" t="inlineStr">
        <is>
          <t>C35</t>
        </is>
      </c>
      <c r="J624" s="250" t="n">
        <v>175</v>
      </c>
      <c r="K624" t="inlineStr">
        <is>
          <t>Coating_Special</t>
        </is>
      </c>
      <c r="L624" s="273" t="inlineStr">
        <is>
          <t>RTF</t>
        </is>
      </c>
      <c r="M624" t="inlineStr">
        <is>
          <t>B100228</t>
        </is>
      </c>
      <c r="N624" s="273" t="inlineStr">
        <is>
          <t>LT250</t>
        </is>
      </c>
    </row>
    <row r="625" hidden="1" s="109">
      <c r="B625" s="250" t="inlineStr">
        <is>
          <t>N</t>
        </is>
      </c>
      <c r="C625" t="inlineStr">
        <is>
          <t>ConTab_BOM_KP_Case_0954</t>
        </is>
      </c>
      <c r="D625">
        <f>IF(B625="Y",C625,"")</f>
        <v/>
      </c>
      <c r="E625" t="inlineStr">
        <is>
          <t>:1220-7_8-KP:1220-7_8-KPV:1220-7_8-KPVS:</t>
        </is>
      </c>
      <c r="F625" t="inlineStr">
        <is>
          <t>125# ANSI Flange</t>
        </is>
      </c>
      <c r="G625" t="inlineStr">
        <is>
          <t>CaseMatl_Ductile_Iron_ASTM-A536-65</t>
        </is>
      </c>
      <c r="H625" t="inlineStr">
        <is>
          <t>Ductile Iron, ASTM-A536-65</t>
        </is>
      </c>
      <c r="I625" t="inlineStr">
        <is>
          <t>J</t>
        </is>
      </c>
      <c r="J625" s="250" t="n">
        <v>175</v>
      </c>
      <c r="K625" t="inlineStr">
        <is>
          <t>Coating_Special</t>
        </is>
      </c>
      <c r="L625" s="273" t="inlineStr">
        <is>
          <t>RTF</t>
        </is>
      </c>
      <c r="M625" t="inlineStr">
        <is>
          <t>B100228</t>
        </is>
      </c>
      <c r="N625" s="233" t="inlineStr">
        <is>
          <t>LT025</t>
        </is>
      </c>
    </row>
    <row r="626" hidden="1" s="109">
      <c r="B626" s="250" t="inlineStr">
        <is>
          <t>N</t>
        </is>
      </c>
      <c r="C626" t="inlineStr">
        <is>
          <t>ConTab_BOM_KP_Case_0955</t>
        </is>
      </c>
      <c r="D626">
        <f>IF(B626="Y",C626,"")</f>
        <v/>
      </c>
      <c r="E626" t="inlineStr">
        <is>
          <t>:1220-7_8-KP:1220-7_8-KPV:1220-7_8-KPVS:</t>
        </is>
      </c>
      <c r="F626" t="inlineStr">
        <is>
          <t>250# ANSI Flange</t>
        </is>
      </c>
      <c r="G626" t="inlineStr">
        <is>
          <t>CaseMatl_Cast_Iron_ASTM-A48_CL35</t>
        </is>
      </c>
      <c r="H626" t="inlineStr">
        <is>
          <t>Cast Iron, ASTM-A48, CL 35</t>
        </is>
      </c>
      <c r="I626" t="inlineStr">
        <is>
          <t>C35</t>
        </is>
      </c>
      <c r="J626" s="250" t="n">
        <v>250</v>
      </c>
      <c r="K626" t="inlineStr">
        <is>
          <t>Coating_Special</t>
        </is>
      </c>
      <c r="L626" s="273" t="inlineStr">
        <is>
          <t>RTF</t>
        </is>
      </c>
      <c r="M626" t="inlineStr">
        <is>
          <t>B100228</t>
        </is>
      </c>
      <c r="N626" s="273" t="inlineStr">
        <is>
          <t>LT034</t>
        </is>
      </c>
    </row>
    <row r="627" hidden="1" s="109">
      <c r="B627" s="250" t="inlineStr">
        <is>
          <t>N</t>
        </is>
      </c>
      <c r="C627" t="inlineStr">
        <is>
          <t>ConTab_BOM_KP_Case_0956</t>
        </is>
      </c>
      <c r="D627">
        <f>IF(B627="Y",C627,"")</f>
        <v/>
      </c>
      <c r="E627" t="inlineStr">
        <is>
          <t>:1220-7_8-KP:1220-7_8-KPV:1220-7_8-KPVS:</t>
        </is>
      </c>
      <c r="F627" t="inlineStr">
        <is>
          <t>250# ANSI Flange</t>
        </is>
      </c>
      <c r="G627" t="inlineStr">
        <is>
          <t>CaseMatl_Ductile_Iron_ASTM-A536-65</t>
        </is>
      </c>
      <c r="H627" t="inlineStr">
        <is>
          <t>Ductile Iron, ASTM-A536-65</t>
        </is>
      </c>
      <c r="I627" t="inlineStr">
        <is>
          <t>J</t>
        </is>
      </c>
      <c r="J627" s="250" t="n">
        <v>300</v>
      </c>
      <c r="K627" t="inlineStr">
        <is>
          <t>Coating_Special</t>
        </is>
      </c>
      <c r="L627" s="273" t="inlineStr">
        <is>
          <t>RTF</t>
        </is>
      </c>
      <c r="M627" t="inlineStr">
        <is>
          <t>B100228</t>
        </is>
      </c>
      <c r="N627" s="273" t="inlineStr">
        <is>
          <t>LT034</t>
        </is>
      </c>
    </row>
    <row r="628" hidden="1" s="109">
      <c r="B628" s="250" t="inlineStr">
        <is>
          <t>N</t>
        </is>
      </c>
      <c r="C628" t="inlineStr">
        <is>
          <t>ConTab_BOM_KP_Case_0957</t>
        </is>
      </c>
      <c r="D628">
        <f>IF(B628="Y",C628,"")</f>
        <v/>
      </c>
      <c r="E628" t="inlineStr">
        <is>
          <t>:1220-7_8-KP:1220-7_8-KPV:1220-7_8-KPVS:</t>
        </is>
      </c>
      <c r="F628" t="inlineStr">
        <is>
          <t>125# ANSI Flange</t>
        </is>
      </c>
      <c r="G628" t="inlineStr">
        <is>
          <t>CaseMatl_Cast_Iron_ASTM-A48_CL35</t>
        </is>
      </c>
      <c r="H628" t="inlineStr">
        <is>
          <t>Cast Iron, ASTM-A48, CL 35</t>
        </is>
      </c>
      <c r="I628" t="inlineStr">
        <is>
          <t>C35</t>
        </is>
      </c>
      <c r="J628" s="250" t="n">
        <v>175</v>
      </c>
      <c r="K628" t="inlineStr">
        <is>
          <t>Coating_Epoxy</t>
        </is>
      </c>
      <c r="L628" s="273" t="inlineStr">
        <is>
          <t>RTF</t>
        </is>
      </c>
      <c r="M628" t="inlineStr">
        <is>
          <t>B100228</t>
        </is>
      </c>
      <c r="N628" s="273" t="inlineStr">
        <is>
          <t>LT250</t>
        </is>
      </c>
    </row>
    <row r="629" hidden="1" s="109">
      <c r="B629" s="250" t="inlineStr">
        <is>
          <t>N</t>
        </is>
      </c>
      <c r="C629" t="inlineStr">
        <is>
          <t>ConTab_BOM_KP_Case_0958</t>
        </is>
      </c>
      <c r="D629">
        <f>IF(B629="Y",C629,"")</f>
        <v/>
      </c>
      <c r="E629" t="inlineStr">
        <is>
          <t>:1220-7_8-KP:1220-7_8-KPV:1220-7_8-KPVS:</t>
        </is>
      </c>
      <c r="F629" t="inlineStr">
        <is>
          <t>125# ANSI Flange</t>
        </is>
      </c>
      <c r="G629" t="inlineStr">
        <is>
          <t>CaseMatl_Ductile_Iron_ASTM-A536-65</t>
        </is>
      </c>
      <c r="H629" t="inlineStr">
        <is>
          <t>Ductile Iron, ASTM-A536-65</t>
        </is>
      </c>
      <c r="I629" t="inlineStr">
        <is>
          <t>J</t>
        </is>
      </c>
      <c r="J629" s="250" t="n">
        <v>175</v>
      </c>
      <c r="K629" t="inlineStr">
        <is>
          <t>Coating_Epoxy</t>
        </is>
      </c>
      <c r="L629" s="273" t="inlineStr">
        <is>
          <t>RTF</t>
        </is>
      </c>
      <c r="M629" t="inlineStr">
        <is>
          <t>B100228</t>
        </is>
      </c>
      <c r="N629" s="233" t="inlineStr">
        <is>
          <t>LT025</t>
        </is>
      </c>
    </row>
    <row r="630" hidden="1" s="109">
      <c r="B630" s="250" t="inlineStr">
        <is>
          <t>N</t>
        </is>
      </c>
      <c r="C630" t="inlineStr">
        <is>
          <t>ConTab_BOM_KP_Case_0959</t>
        </is>
      </c>
      <c r="D630">
        <f>IF(B630="Y",C630,"")</f>
        <v/>
      </c>
      <c r="E630" t="inlineStr">
        <is>
          <t>:1220-7_8-KP:1220-7_8-KPV:1220-7_8-KPVS:</t>
        </is>
      </c>
      <c r="F630" t="inlineStr">
        <is>
          <t>250# ANSI Flange</t>
        </is>
      </c>
      <c r="G630" t="inlineStr">
        <is>
          <t>CaseMatl_Cast_Iron_ASTM-A48_CL35</t>
        </is>
      </c>
      <c r="H630" t="inlineStr">
        <is>
          <t>Cast Iron, ASTM-A48, CL 35</t>
        </is>
      </c>
      <c r="I630" t="inlineStr">
        <is>
          <t>C35</t>
        </is>
      </c>
      <c r="J630" s="250" t="n">
        <v>250</v>
      </c>
      <c r="K630" t="inlineStr">
        <is>
          <t>Coating_Epoxy</t>
        </is>
      </c>
      <c r="L630" s="273" t="inlineStr">
        <is>
          <t>RTF</t>
        </is>
      </c>
      <c r="M630" t="inlineStr">
        <is>
          <t>B100228</t>
        </is>
      </c>
      <c r="N630" s="273" t="inlineStr">
        <is>
          <t>LT034</t>
        </is>
      </c>
    </row>
    <row r="631" hidden="1" s="109">
      <c r="B631" s="250" t="inlineStr">
        <is>
          <t>N</t>
        </is>
      </c>
      <c r="C631" t="inlineStr">
        <is>
          <t>ConTab_BOM_KP_Case_0960</t>
        </is>
      </c>
      <c r="D631">
        <f>IF(B631="Y",C631,"")</f>
        <v/>
      </c>
      <c r="E631" t="inlineStr">
        <is>
          <t>:1220-7_8-KP:1220-7_8-KPV:1220-7_8-KPVS:</t>
        </is>
      </c>
      <c r="F631" t="inlineStr">
        <is>
          <t>250# ANSI Flange</t>
        </is>
      </c>
      <c r="G631" t="inlineStr">
        <is>
          <t>CaseMatl_Ductile_Iron_ASTM-A536-65</t>
        </is>
      </c>
      <c r="H631" t="inlineStr">
        <is>
          <t>Ductile Iron, ASTM-A536-65</t>
        </is>
      </c>
      <c r="I631" t="inlineStr">
        <is>
          <t>J</t>
        </is>
      </c>
      <c r="J631" s="250" t="n">
        <v>300</v>
      </c>
      <c r="K631" t="inlineStr">
        <is>
          <t>Coating_Epoxy</t>
        </is>
      </c>
      <c r="L631" s="273" t="inlineStr">
        <is>
          <t>RTF</t>
        </is>
      </c>
      <c r="M631" t="inlineStr">
        <is>
          <t>B100228</t>
        </is>
      </c>
      <c r="N631" s="273" t="inlineStr">
        <is>
          <t>LT034</t>
        </is>
      </c>
    </row>
    <row r="632" hidden="1" s="109">
      <c r="B632" s="250" t="inlineStr">
        <is>
          <t>N</t>
        </is>
      </c>
      <c r="C632" t="inlineStr">
        <is>
          <t>ConTab_BOM_KP_Case_0961</t>
        </is>
      </c>
      <c r="D632">
        <f>IF(B632="Y",C632,"")</f>
        <v/>
      </c>
      <c r="E632" t="inlineStr">
        <is>
          <t>:1228-3_4-KP:</t>
        </is>
      </c>
      <c r="F632" t="inlineStr">
        <is>
          <t>125# ANSI Flange</t>
        </is>
      </c>
      <c r="G632" t="inlineStr">
        <is>
          <t>CaseMatl_Cast_Iron_ASTM-A48_CL35</t>
        </is>
      </c>
      <c r="H632" t="inlineStr">
        <is>
          <t>Cast Iron, ASTM-A48, CL 35</t>
        </is>
      </c>
      <c r="I632" t="inlineStr">
        <is>
          <t>C35</t>
        </is>
      </c>
      <c r="J632" s="250" t="n">
        <v>175</v>
      </c>
      <c r="K632" t="inlineStr">
        <is>
          <t>Coating_Standard</t>
        </is>
      </c>
      <c r="L632" s="273" t="n">
        <v>98553385</v>
      </c>
      <c r="M632" t="inlineStr">
        <is>
          <t>B100030</t>
        </is>
      </c>
      <c r="N632" s="233" t="inlineStr">
        <is>
          <t>LT025</t>
        </is>
      </c>
    </row>
    <row r="633" hidden="1" s="109">
      <c r="B633" s="250" t="inlineStr">
        <is>
          <t>N</t>
        </is>
      </c>
      <c r="C633" t="inlineStr">
        <is>
          <t>ConTab_BOM_KP_Case_0962</t>
        </is>
      </c>
      <c r="D633">
        <f>IF(B633="Y",C633,"")</f>
        <v/>
      </c>
      <c r="E633" t="inlineStr">
        <is>
          <t>:1228-3_4-KP:</t>
        </is>
      </c>
      <c r="F633" t="inlineStr">
        <is>
          <t>125# ANSI Flange</t>
        </is>
      </c>
      <c r="G633" t="inlineStr">
        <is>
          <t>CaseMatl_Ductile_Iron_ASTM-A536-65</t>
        </is>
      </c>
      <c r="H633" t="inlineStr">
        <is>
          <t>Ductile Iron, ASTM-A536-65</t>
        </is>
      </c>
      <c r="I633" t="inlineStr">
        <is>
          <t>J</t>
        </is>
      </c>
      <c r="J633" s="250" t="n">
        <v>175</v>
      </c>
      <c r="K633" t="inlineStr">
        <is>
          <t>Coating_Standard</t>
        </is>
      </c>
      <c r="L633" s="273" t="inlineStr">
        <is>
          <t>RTF</t>
        </is>
      </c>
      <c r="M633" t="inlineStr">
        <is>
          <t>B100030</t>
        </is>
      </c>
      <c r="N633" s="233" t="inlineStr">
        <is>
          <t>LT025</t>
        </is>
      </c>
    </row>
    <row r="634" hidden="1" s="109">
      <c r="B634" s="250" t="inlineStr">
        <is>
          <t>N</t>
        </is>
      </c>
      <c r="C634" t="inlineStr">
        <is>
          <t>ConTab_BOM_KP_Case_0963</t>
        </is>
      </c>
      <c r="D634">
        <f>IF(B634="Y",C634,"")</f>
        <v/>
      </c>
      <c r="E634" t="inlineStr">
        <is>
          <t>:1228-3_4-KP:</t>
        </is>
      </c>
      <c r="F634" t="inlineStr">
        <is>
          <t>125# ANSI Flange</t>
        </is>
      </c>
      <c r="G634" t="inlineStr">
        <is>
          <t>CaseMatl_Special</t>
        </is>
      </c>
      <c r="H634" t="inlineStr">
        <is>
          <t>Special/Other</t>
        </is>
      </c>
      <c r="I634" t="inlineStr">
        <is>
          <t>X</t>
        </is>
      </c>
      <c r="J634" s="250" t="n">
        <v>175</v>
      </c>
      <c r="K634" t="inlineStr">
        <is>
          <t>Coating_Standard</t>
        </is>
      </c>
      <c r="L634" s="273" t="inlineStr">
        <is>
          <t>RTF</t>
        </is>
      </c>
      <c r="M634" t="inlineStr">
        <is>
          <t>B100113</t>
        </is>
      </c>
      <c r="N634" s="233" t="inlineStr">
        <is>
          <t>LT025</t>
        </is>
      </c>
    </row>
    <row r="635" hidden="1" s="109">
      <c r="B635" s="250" t="inlineStr">
        <is>
          <t>N</t>
        </is>
      </c>
      <c r="C635" t="inlineStr">
        <is>
          <t>ConTab_BOM_KP_Case_0964</t>
        </is>
      </c>
      <c r="D635">
        <f>IF(B635="Y",C635,"")</f>
        <v/>
      </c>
      <c r="E635" t="inlineStr">
        <is>
          <t>:1228-3_4-KP:</t>
        </is>
      </c>
      <c r="F635" t="inlineStr">
        <is>
          <t>250# ANSI Flange</t>
        </is>
      </c>
      <c r="G635" t="inlineStr">
        <is>
          <t>CaseMatl_Cast_Iron_ASTM-A48_CL35</t>
        </is>
      </c>
      <c r="H635" t="inlineStr">
        <is>
          <t>Cast Iron, ASTM-A48, CL 35</t>
        </is>
      </c>
      <c r="I635" t="inlineStr">
        <is>
          <t>C35</t>
        </is>
      </c>
      <c r="J635" s="250" t="n">
        <v>250</v>
      </c>
      <c r="K635" t="inlineStr">
        <is>
          <t>Coating_Standard</t>
        </is>
      </c>
      <c r="L635" s="273" t="n">
        <v>98553386</v>
      </c>
      <c r="M635" t="inlineStr">
        <is>
          <t>B100228</t>
        </is>
      </c>
      <c r="N635" s="273" t="inlineStr">
        <is>
          <t>LT034</t>
        </is>
      </c>
    </row>
    <row r="636" hidden="1" s="109">
      <c r="B636" s="250" t="inlineStr">
        <is>
          <t>N</t>
        </is>
      </c>
      <c r="C636" t="inlineStr">
        <is>
          <t>ConTab_BOM_KP_Case_0965</t>
        </is>
      </c>
      <c r="D636">
        <f>IF(B636="Y",C636,"")</f>
        <v/>
      </c>
      <c r="E636" t="inlineStr">
        <is>
          <t>:1228-3_4-KP:</t>
        </is>
      </c>
      <c r="F636" t="inlineStr">
        <is>
          <t>250# ANSI Flange</t>
        </is>
      </c>
      <c r="G636" t="inlineStr">
        <is>
          <t>CaseMatl_Ductile_Iron_ASTM-A536-65</t>
        </is>
      </c>
      <c r="H636" t="inlineStr">
        <is>
          <t>Ductile Iron, ASTM-A536-65</t>
        </is>
      </c>
      <c r="I636" t="inlineStr">
        <is>
          <t>J</t>
        </is>
      </c>
      <c r="J636" s="250" t="n">
        <v>300</v>
      </c>
      <c r="K636" t="inlineStr">
        <is>
          <t>Coating_Standard</t>
        </is>
      </c>
      <c r="L636" s="273" t="n">
        <v>98553387</v>
      </c>
      <c r="M636" t="inlineStr">
        <is>
          <t>B100228</t>
        </is>
      </c>
      <c r="N636" s="273" t="inlineStr">
        <is>
          <t>LT034</t>
        </is>
      </c>
    </row>
    <row r="637" hidden="1" s="109">
      <c r="B637" s="250" t="inlineStr">
        <is>
          <t>N</t>
        </is>
      </c>
      <c r="C637" t="inlineStr">
        <is>
          <t>ConTab_BOM_KP_Case_0966</t>
        </is>
      </c>
      <c r="D637">
        <f>IF(B637="Y",C637,"")</f>
        <v/>
      </c>
      <c r="E637" t="inlineStr">
        <is>
          <t>:1228-3_4-KP:</t>
        </is>
      </c>
      <c r="F637" t="inlineStr">
        <is>
          <t>250# ANSI Flange</t>
        </is>
      </c>
      <c r="G637" t="inlineStr">
        <is>
          <t>CaseMatl_Special</t>
        </is>
      </c>
      <c r="H637" t="inlineStr">
        <is>
          <t>Special/Other</t>
        </is>
      </c>
      <c r="I637" t="inlineStr">
        <is>
          <t>X</t>
        </is>
      </c>
      <c r="J637" s="250" t="n">
        <v>250</v>
      </c>
      <c r="K637" t="inlineStr">
        <is>
          <t>Coating_Standard</t>
        </is>
      </c>
      <c r="L637" s="273" t="inlineStr">
        <is>
          <t>RTF</t>
        </is>
      </c>
      <c r="M637" t="inlineStr">
        <is>
          <t>B100113</t>
        </is>
      </c>
      <c r="N637" s="273" t="inlineStr">
        <is>
          <t>LT034</t>
        </is>
      </c>
    </row>
    <row r="638" hidden="1" s="109">
      <c r="B638" s="250" t="inlineStr">
        <is>
          <t>N</t>
        </is>
      </c>
      <c r="C638" t="inlineStr">
        <is>
          <t>ConTab_BOM_KP_Case_0967</t>
        </is>
      </c>
      <c r="D638">
        <f>IF(B638="Y",C638,"")</f>
        <v/>
      </c>
      <c r="E638" t="inlineStr">
        <is>
          <t>:1228-3_4-KP:</t>
        </is>
      </c>
      <c r="F638" t="inlineStr">
        <is>
          <t>Special/Other</t>
        </is>
      </c>
      <c r="G638" t="inlineStr">
        <is>
          <t>CaseMatl_Cast_Iron_ASTM-A48_CL35</t>
        </is>
      </c>
      <c r="H638" t="inlineStr">
        <is>
          <t>Cast Iron, ASTM-A48, CL 35</t>
        </is>
      </c>
      <c r="I638" t="inlineStr">
        <is>
          <t>C35</t>
        </is>
      </c>
      <c r="J638" s="250" t="n">
        <v>175</v>
      </c>
      <c r="K638" t="inlineStr">
        <is>
          <t>Coating_Standard</t>
        </is>
      </c>
      <c r="L638" s="273" t="inlineStr">
        <is>
          <t>RTF</t>
        </is>
      </c>
      <c r="M638" t="inlineStr">
        <is>
          <t>B100228</t>
        </is>
      </c>
      <c r="N638" s="233" t="inlineStr">
        <is>
          <t>LT025</t>
        </is>
      </c>
    </row>
    <row r="639" hidden="1" s="109">
      <c r="B639" s="250" t="inlineStr">
        <is>
          <t>N</t>
        </is>
      </c>
      <c r="C639" t="inlineStr">
        <is>
          <t>ConTab_BOM_KP_Case_0968</t>
        </is>
      </c>
      <c r="D639">
        <f>IF(B639="Y",C639,"")</f>
        <v/>
      </c>
      <c r="E639" t="inlineStr">
        <is>
          <t>:1228-3_4-KP:</t>
        </is>
      </c>
      <c r="F639" t="inlineStr">
        <is>
          <t>Special/Other</t>
        </is>
      </c>
      <c r="G639" t="inlineStr">
        <is>
          <t>CaseMatl_Ductile_Iron_ASTM-A536-65</t>
        </is>
      </c>
      <c r="H639" t="inlineStr">
        <is>
          <t>Ductile Iron, ASTM-A536-65</t>
        </is>
      </c>
      <c r="I639" t="inlineStr">
        <is>
          <t>J</t>
        </is>
      </c>
      <c r="J639" s="250" t="n">
        <v>175</v>
      </c>
      <c r="K639" t="inlineStr">
        <is>
          <t>Coating_Standard</t>
        </is>
      </c>
      <c r="L639" s="273" t="inlineStr">
        <is>
          <t>RTF</t>
        </is>
      </c>
      <c r="M639" t="inlineStr">
        <is>
          <t>B100228</t>
        </is>
      </c>
      <c r="N639" s="233" t="inlineStr">
        <is>
          <t>LT025</t>
        </is>
      </c>
    </row>
    <row r="640" hidden="1" s="109">
      <c r="B640" s="250" t="inlineStr">
        <is>
          <t>N</t>
        </is>
      </c>
      <c r="C640" t="inlineStr">
        <is>
          <t>ConTab_BOM_KP_Case_0969</t>
        </is>
      </c>
      <c r="D640">
        <f>IF(B640="Y",C640,"")</f>
        <v/>
      </c>
      <c r="E640" t="inlineStr">
        <is>
          <t>:1228-3_4-KP:</t>
        </is>
      </c>
      <c r="F640" t="inlineStr">
        <is>
          <t>Special/Other</t>
        </is>
      </c>
      <c r="G640" t="inlineStr">
        <is>
          <t>CaseMatl_Special</t>
        </is>
      </c>
      <c r="H640" t="inlineStr">
        <is>
          <t>Special/Other</t>
        </is>
      </c>
      <c r="I640" t="inlineStr">
        <is>
          <t>X</t>
        </is>
      </c>
      <c r="J640" s="250" t="n">
        <v>175</v>
      </c>
      <c r="K640" t="inlineStr">
        <is>
          <t>Coating_Standard</t>
        </is>
      </c>
      <c r="L640" s="273" t="inlineStr">
        <is>
          <t>RTF</t>
        </is>
      </c>
      <c r="M640" t="inlineStr">
        <is>
          <t>B100113</t>
        </is>
      </c>
      <c r="N640" s="233" t="inlineStr">
        <is>
          <t>LT025</t>
        </is>
      </c>
    </row>
    <row r="641" hidden="1" s="109">
      <c r="B641" s="250" t="inlineStr">
        <is>
          <t>N</t>
        </is>
      </c>
      <c r="C641" t="inlineStr">
        <is>
          <t>ConTab_BOM_KP_Case_0974</t>
        </is>
      </c>
      <c r="D641">
        <f>IF(B641="Y",C641,"")</f>
        <v/>
      </c>
      <c r="E641" t="inlineStr">
        <is>
          <t>:1228-3_4-KP:</t>
        </is>
      </c>
      <c r="F641" t="inlineStr">
        <is>
          <t>125# ANSI Flange</t>
        </is>
      </c>
      <c r="G641" t="inlineStr">
        <is>
          <t>CaseMatl_Cast_Iron_ASTM-A48_CL35</t>
        </is>
      </c>
      <c r="H641" t="inlineStr">
        <is>
          <t>Cast Iron, ASTM-A48, CL 35</t>
        </is>
      </c>
      <c r="I641" t="inlineStr">
        <is>
          <t>C35</t>
        </is>
      </c>
      <c r="J641" s="250" t="n">
        <v>175</v>
      </c>
      <c r="K641" t="inlineStr">
        <is>
          <t>Coating_Scotchkote134_interior_exterior</t>
        </is>
      </c>
      <c r="L641" s="273" t="inlineStr">
        <is>
          <t>RTF</t>
        </is>
      </c>
      <c r="M641" t="inlineStr">
        <is>
          <t>B100228</t>
        </is>
      </c>
      <c r="N641" s="273" t="inlineStr">
        <is>
          <t>LT250</t>
        </is>
      </c>
    </row>
    <row r="642" hidden="1" s="109">
      <c r="B642" s="250" t="inlineStr">
        <is>
          <t>N</t>
        </is>
      </c>
      <c r="C642" t="inlineStr">
        <is>
          <t>ConTab_BOM_KP_Case_0975</t>
        </is>
      </c>
      <c r="D642">
        <f>IF(B642="Y",C642,"")</f>
        <v/>
      </c>
      <c r="E642" t="inlineStr">
        <is>
          <t>:1228-3_4-KP:</t>
        </is>
      </c>
      <c r="F642" t="inlineStr">
        <is>
          <t>125# ANSI Flange</t>
        </is>
      </c>
      <c r="G642" t="inlineStr">
        <is>
          <t>CaseMatl_Ductile_Iron_ASTM-A536-65</t>
        </is>
      </c>
      <c r="H642" t="inlineStr">
        <is>
          <t>Ductile Iron, ASTM-A536-65</t>
        </is>
      </c>
      <c r="I642" t="inlineStr">
        <is>
          <t>J</t>
        </is>
      </c>
      <c r="J642" s="250" t="n">
        <v>175</v>
      </c>
      <c r="K642" t="inlineStr">
        <is>
          <t>Coating_Scotchkote134_interior_exterior</t>
        </is>
      </c>
      <c r="L642" s="273" t="inlineStr">
        <is>
          <t>RTF</t>
        </is>
      </c>
      <c r="M642" t="inlineStr">
        <is>
          <t>B100228</t>
        </is>
      </c>
      <c r="N642" s="233" t="inlineStr">
        <is>
          <t>LT025</t>
        </is>
      </c>
    </row>
    <row r="643" hidden="1" s="109">
      <c r="B643" s="250" t="inlineStr">
        <is>
          <t>N</t>
        </is>
      </c>
      <c r="C643" t="inlineStr">
        <is>
          <t>ConTab_BOM_KP_Case_0976</t>
        </is>
      </c>
      <c r="D643">
        <f>IF(B643="Y",C643,"")</f>
        <v/>
      </c>
      <c r="E643" t="inlineStr">
        <is>
          <t>:1228-3_4-KP:</t>
        </is>
      </c>
      <c r="F643" t="inlineStr">
        <is>
          <t>250# ANSI Flange</t>
        </is>
      </c>
      <c r="G643" t="inlineStr">
        <is>
          <t>CaseMatl_Cast_Iron_ASTM-A48_CL35</t>
        </is>
      </c>
      <c r="H643" t="inlineStr">
        <is>
          <t>Cast Iron, ASTM-A48, CL 35</t>
        </is>
      </c>
      <c r="I643" t="inlineStr">
        <is>
          <t>C35</t>
        </is>
      </c>
      <c r="J643" s="250" t="n">
        <v>250</v>
      </c>
      <c r="K643" t="inlineStr">
        <is>
          <t>Coating_Scotchkote134_interior_exterior</t>
        </is>
      </c>
      <c r="L643" s="273" t="inlineStr">
        <is>
          <t>RTF</t>
        </is>
      </c>
      <c r="M643" t="inlineStr">
        <is>
          <t>B100228</t>
        </is>
      </c>
      <c r="N643" s="273" t="inlineStr">
        <is>
          <t>LT034</t>
        </is>
      </c>
    </row>
    <row r="644" hidden="1" s="109">
      <c r="B644" s="250" t="inlineStr">
        <is>
          <t>N</t>
        </is>
      </c>
      <c r="C644" t="inlineStr">
        <is>
          <t>ConTab_BOM_KP_Case_0977</t>
        </is>
      </c>
      <c r="D644">
        <f>IF(B644="Y",C644,"")</f>
        <v/>
      </c>
      <c r="E644" t="inlineStr">
        <is>
          <t>:1228-3_4-KP:</t>
        </is>
      </c>
      <c r="F644" t="inlineStr">
        <is>
          <t>250# ANSI Flange</t>
        </is>
      </c>
      <c r="G644" t="inlineStr">
        <is>
          <t>CaseMatl_Ductile_Iron_ASTM-A536-65</t>
        </is>
      </c>
      <c r="H644" t="inlineStr">
        <is>
          <t>Ductile Iron, ASTM-A536-65</t>
        </is>
      </c>
      <c r="I644" t="inlineStr">
        <is>
          <t>J</t>
        </is>
      </c>
      <c r="J644" s="250" t="n">
        <v>300</v>
      </c>
      <c r="K644" t="inlineStr">
        <is>
          <t>Coating_Scotchkote134_interior_exterior</t>
        </is>
      </c>
      <c r="L644" s="273" t="inlineStr">
        <is>
          <t>RTF</t>
        </is>
      </c>
      <c r="M644" t="inlineStr">
        <is>
          <t>B100228</t>
        </is>
      </c>
      <c r="N644" s="273" t="inlineStr">
        <is>
          <t>LT034</t>
        </is>
      </c>
    </row>
    <row r="645" hidden="1" s="109">
      <c r="B645" s="250" t="inlineStr">
        <is>
          <t>N</t>
        </is>
      </c>
      <c r="C645" t="inlineStr">
        <is>
          <t>ConTab_BOM_KP_Case_0978</t>
        </is>
      </c>
      <c r="D645">
        <f>IF(B645="Y",C645,"")</f>
        <v/>
      </c>
      <c r="E645" t="inlineStr">
        <is>
          <t>:1228-3_4-KP:</t>
        </is>
      </c>
      <c r="F645" t="inlineStr">
        <is>
          <t>125# ANSI Flange</t>
        </is>
      </c>
      <c r="G645" t="inlineStr">
        <is>
          <t>CaseMatl_Cast_Iron_ASTM-A48_CL35</t>
        </is>
      </c>
      <c r="H645" t="inlineStr">
        <is>
          <t>Cast Iron, ASTM-A48, CL 35</t>
        </is>
      </c>
      <c r="I645" t="inlineStr">
        <is>
          <t>C35</t>
        </is>
      </c>
      <c r="J645" s="250" t="n">
        <v>175</v>
      </c>
      <c r="K645" t="inlineStr">
        <is>
          <t>Coating_Scotchkote134_interior_exterior_IncludeImpeller</t>
        </is>
      </c>
      <c r="L645" s="273" t="inlineStr">
        <is>
          <t>RTF</t>
        </is>
      </c>
      <c r="M645" t="inlineStr">
        <is>
          <t>B100228</t>
        </is>
      </c>
      <c r="N645" s="273" t="inlineStr">
        <is>
          <t>LT250</t>
        </is>
      </c>
    </row>
    <row r="646" hidden="1" s="109">
      <c r="B646" s="250" t="inlineStr">
        <is>
          <t>N</t>
        </is>
      </c>
      <c r="C646" t="inlineStr">
        <is>
          <t>ConTab_BOM_KP_Case_0979</t>
        </is>
      </c>
      <c r="D646">
        <f>IF(B646="Y",C646,"")</f>
        <v/>
      </c>
      <c r="E646" t="inlineStr">
        <is>
          <t>:1228-3_4-KP:</t>
        </is>
      </c>
      <c r="F646" t="inlineStr">
        <is>
          <t>125# ANSI Flange</t>
        </is>
      </c>
      <c r="G646" t="inlineStr">
        <is>
          <t>CaseMatl_Ductile_Iron_ASTM-A536-65</t>
        </is>
      </c>
      <c r="H646" t="inlineStr">
        <is>
          <t>Ductile Iron, ASTM-A536-65</t>
        </is>
      </c>
      <c r="I646" t="inlineStr">
        <is>
          <t>J</t>
        </is>
      </c>
      <c r="J646" s="250" t="n">
        <v>175</v>
      </c>
      <c r="K646" t="inlineStr">
        <is>
          <t>Coating_Scotchkote134_interior_exterior_IncludeImpeller</t>
        </is>
      </c>
      <c r="L646" s="273" t="inlineStr">
        <is>
          <t>RTF</t>
        </is>
      </c>
      <c r="M646" t="inlineStr">
        <is>
          <t>B100228</t>
        </is>
      </c>
      <c r="N646" s="233" t="inlineStr">
        <is>
          <t>LT025</t>
        </is>
      </c>
    </row>
    <row r="647" hidden="1" s="109">
      <c r="B647" s="250" t="inlineStr">
        <is>
          <t>N</t>
        </is>
      </c>
      <c r="C647" t="inlineStr">
        <is>
          <t>ConTab_BOM_KP_Case_0980</t>
        </is>
      </c>
      <c r="D647">
        <f>IF(B647="Y",C647,"")</f>
        <v/>
      </c>
      <c r="E647" t="inlineStr">
        <is>
          <t>:1228-3_4-KP:</t>
        </is>
      </c>
      <c r="F647" t="inlineStr">
        <is>
          <t>250# ANSI Flange</t>
        </is>
      </c>
      <c r="G647" t="inlineStr">
        <is>
          <t>CaseMatl_Cast_Iron_ASTM-A48_CL35</t>
        </is>
      </c>
      <c r="H647" t="inlineStr">
        <is>
          <t>Cast Iron, ASTM-A48, CL 35</t>
        </is>
      </c>
      <c r="I647" t="inlineStr">
        <is>
          <t>C35</t>
        </is>
      </c>
      <c r="J647" s="250" t="n">
        <v>250</v>
      </c>
      <c r="K647" t="inlineStr">
        <is>
          <t>Coating_Scotchkote134_interior_exterior_IncludeImpeller</t>
        </is>
      </c>
      <c r="L647" s="273" t="inlineStr">
        <is>
          <t>RTF</t>
        </is>
      </c>
      <c r="M647" t="inlineStr">
        <is>
          <t>B100228</t>
        </is>
      </c>
      <c r="N647" s="273" t="inlineStr">
        <is>
          <t>LT034</t>
        </is>
      </c>
    </row>
    <row r="648" hidden="1" s="109">
      <c r="B648" s="250" t="inlineStr">
        <is>
          <t>N</t>
        </is>
      </c>
      <c r="C648" t="inlineStr">
        <is>
          <t>ConTab_BOM_KP_Case_0981</t>
        </is>
      </c>
      <c r="D648">
        <f>IF(B648="Y",C648,"")</f>
        <v/>
      </c>
      <c r="E648" t="inlineStr">
        <is>
          <t>:1228-3_4-KP:</t>
        </is>
      </c>
      <c r="F648" t="inlineStr">
        <is>
          <t>250# ANSI Flange</t>
        </is>
      </c>
      <c r="G648" t="inlineStr">
        <is>
          <t>CaseMatl_Ductile_Iron_ASTM-A536-65</t>
        </is>
      </c>
      <c r="H648" t="inlineStr">
        <is>
          <t>Ductile Iron, ASTM-A536-65</t>
        </is>
      </c>
      <c r="I648" t="inlineStr">
        <is>
          <t>J</t>
        </is>
      </c>
      <c r="J648" s="250" t="n">
        <v>300</v>
      </c>
      <c r="K648" t="inlineStr">
        <is>
          <t>Coating_Scotchkote134_interior_exterior_IncludeImpeller</t>
        </is>
      </c>
      <c r="L648" s="273" t="inlineStr">
        <is>
          <t>RTF</t>
        </is>
      </c>
      <c r="M648" t="inlineStr">
        <is>
          <t>B100228</t>
        </is>
      </c>
      <c r="N648" s="273" t="inlineStr">
        <is>
          <t>LT034</t>
        </is>
      </c>
    </row>
    <row r="649" hidden="1" s="109">
      <c r="B649" s="250" t="inlineStr">
        <is>
          <t>N</t>
        </is>
      </c>
      <c r="C649" t="inlineStr">
        <is>
          <t>ConTab_BOM_KP_Case_0994</t>
        </is>
      </c>
      <c r="D649">
        <f>IF(B649="Y",C649,"")</f>
        <v/>
      </c>
      <c r="E649" t="inlineStr">
        <is>
          <t>:1415-3_4-KP::1415-3_4-KPV::1415-3_4-KPVS:</t>
        </is>
      </c>
      <c r="F649" t="inlineStr">
        <is>
          <t>125# ANSI Flange</t>
        </is>
      </c>
      <c r="G649" t="inlineStr">
        <is>
          <t>CaseMatl_Cast_Iron_ASTM-A48_CL35</t>
        </is>
      </c>
      <c r="H649" t="inlineStr">
        <is>
          <t>Cast Iron, ASTM-A48, CL 35</t>
        </is>
      </c>
      <c r="I649" t="inlineStr">
        <is>
          <t>C35</t>
        </is>
      </c>
      <c r="J649" s="250" t="n">
        <v>175</v>
      </c>
      <c r="K649" t="inlineStr">
        <is>
          <t>Coating_Standard</t>
        </is>
      </c>
      <c r="L649" s="273" t="n">
        <v>98577146</v>
      </c>
      <c r="M649" t="inlineStr">
        <is>
          <t>B100030</t>
        </is>
      </c>
      <c r="N649" s="233" t="inlineStr">
        <is>
          <t>LT027</t>
        </is>
      </c>
    </row>
    <row r="650" hidden="1" s="109">
      <c r="B650" s="250" t="inlineStr">
        <is>
          <t>N</t>
        </is>
      </c>
      <c r="C650" t="inlineStr">
        <is>
          <t>ConTab_BOM_KP_Case_0995</t>
        </is>
      </c>
      <c r="D650">
        <f>IF(B650="Y",C650,"")</f>
        <v/>
      </c>
      <c r="E650" t="inlineStr">
        <is>
          <t>:1415-3_4-KP::1415-3_4-KPV::1415-3_4-KPVS:</t>
        </is>
      </c>
      <c r="F650" t="inlineStr">
        <is>
          <t>125# ANSI Flange</t>
        </is>
      </c>
      <c r="G650" t="inlineStr">
        <is>
          <t>CaseMatl_Ductile_Iron_ASTM-A536-65</t>
        </is>
      </c>
      <c r="H650" t="inlineStr">
        <is>
          <t>Ductile Iron, ASTM-A536-65</t>
        </is>
      </c>
      <c r="I650" t="inlineStr">
        <is>
          <t>J</t>
        </is>
      </c>
      <c r="J650" s="250" t="n">
        <v>175</v>
      </c>
      <c r="K650" t="inlineStr">
        <is>
          <t>Coating_Standard</t>
        </is>
      </c>
      <c r="L650" s="273" t="inlineStr">
        <is>
          <t>RTF</t>
        </is>
      </c>
      <c r="M650" t="inlineStr">
        <is>
          <t>B100228</t>
        </is>
      </c>
      <c r="N650" s="233" t="inlineStr">
        <is>
          <t>LT025</t>
        </is>
      </c>
    </row>
    <row r="651" hidden="1" s="109">
      <c r="B651" s="250" t="inlineStr">
        <is>
          <t>N</t>
        </is>
      </c>
      <c r="C651" t="inlineStr">
        <is>
          <t>ConTab_BOM_KP_Case_0996</t>
        </is>
      </c>
      <c r="D651">
        <f>IF(B651="Y",C651,"")</f>
        <v/>
      </c>
      <c r="E651" t="inlineStr">
        <is>
          <t>:1415-3_4-KP::1415-3_4-KPV::1415-3_4-KPVS:</t>
        </is>
      </c>
      <c r="F651" t="inlineStr">
        <is>
          <t>125# ANSI Flange</t>
        </is>
      </c>
      <c r="G651" t="inlineStr">
        <is>
          <t>CaseMatl_Special</t>
        </is>
      </c>
      <c r="H651" t="inlineStr">
        <is>
          <t>Special/Other</t>
        </is>
      </c>
      <c r="I651" t="inlineStr">
        <is>
          <t>X</t>
        </is>
      </c>
      <c r="J651" s="250" t="n">
        <v>175</v>
      </c>
      <c r="K651" t="inlineStr">
        <is>
          <t>Coating_Standard</t>
        </is>
      </c>
      <c r="L651" s="273" t="inlineStr">
        <is>
          <t>RTF</t>
        </is>
      </c>
      <c r="M651" t="inlineStr">
        <is>
          <t>B100113</t>
        </is>
      </c>
      <c r="N651" s="233" t="inlineStr">
        <is>
          <t>LT025</t>
        </is>
      </c>
    </row>
    <row r="652" hidden="1" s="109">
      <c r="B652" s="250" t="inlineStr">
        <is>
          <t>N</t>
        </is>
      </c>
      <c r="C652" t="inlineStr">
        <is>
          <t>ConTab_BOM_KP_Case_0997</t>
        </is>
      </c>
      <c r="D652">
        <f>IF(B652="Y",C652,"")</f>
        <v/>
      </c>
      <c r="E652" t="inlineStr">
        <is>
          <t>:1415-3_4-KP::1415-3_4-KPV::1415-3_4-KPVS:</t>
        </is>
      </c>
      <c r="F652" t="inlineStr">
        <is>
          <t>Special/Other</t>
        </is>
      </c>
      <c r="G652" t="inlineStr">
        <is>
          <t>CaseMatl_Cast_Iron_ASTM-A48_CL35</t>
        </is>
      </c>
      <c r="H652" t="inlineStr">
        <is>
          <t>Cast Iron, ASTM-A48, CL 35</t>
        </is>
      </c>
      <c r="I652" t="inlineStr">
        <is>
          <t>C35</t>
        </is>
      </c>
      <c r="J652" s="250" t="n">
        <v>175</v>
      </c>
      <c r="K652" t="inlineStr">
        <is>
          <t>Coating_Standard</t>
        </is>
      </c>
      <c r="L652" s="273" t="inlineStr">
        <is>
          <t>RTF</t>
        </is>
      </c>
      <c r="M652" t="inlineStr">
        <is>
          <t>B100228</t>
        </is>
      </c>
      <c r="N652" s="233" t="inlineStr">
        <is>
          <t>LT025</t>
        </is>
      </c>
    </row>
    <row r="653" hidden="1" s="109">
      <c r="B653" s="250" t="inlineStr">
        <is>
          <t>N</t>
        </is>
      </c>
      <c r="C653" t="inlineStr">
        <is>
          <t>ConTab_BOM_KP_Case_0998</t>
        </is>
      </c>
      <c r="D653">
        <f>IF(B653="Y",C653,"")</f>
        <v/>
      </c>
      <c r="E653" t="inlineStr">
        <is>
          <t>:1415-3_4-KP::1415-3_4-KPV::1415-3_4-KPVS:</t>
        </is>
      </c>
      <c r="F653" t="inlineStr">
        <is>
          <t>Special/Other</t>
        </is>
      </c>
      <c r="G653" t="inlineStr">
        <is>
          <t>CaseMatl_Ductile_Iron_ASTM-A536-65</t>
        </is>
      </c>
      <c r="H653" t="inlineStr">
        <is>
          <t>Ductile Iron, ASTM-A536-65</t>
        </is>
      </c>
      <c r="I653" t="inlineStr">
        <is>
          <t>J</t>
        </is>
      </c>
      <c r="J653" s="250" t="n">
        <v>175</v>
      </c>
      <c r="K653" t="inlineStr">
        <is>
          <t>Coating_Standard</t>
        </is>
      </c>
      <c r="L653" s="273" t="inlineStr">
        <is>
          <t>RTF</t>
        </is>
      </c>
      <c r="M653" t="inlineStr">
        <is>
          <t>B100228</t>
        </is>
      </c>
      <c r="N653" s="233" t="inlineStr">
        <is>
          <t>LT025</t>
        </is>
      </c>
    </row>
    <row r="654" hidden="1" s="109">
      <c r="B654" s="250" t="inlineStr">
        <is>
          <t>N</t>
        </is>
      </c>
      <c r="C654" t="inlineStr">
        <is>
          <t>ConTab_BOM_KP_Case_0999</t>
        </is>
      </c>
      <c r="D654">
        <f>IF(B654="Y",C654,"")</f>
        <v/>
      </c>
      <c r="E654" t="inlineStr">
        <is>
          <t>:1415-3_4-KP::1415-3_4-KPV::1415-3_4-KPVS:</t>
        </is>
      </c>
      <c r="F654" t="inlineStr">
        <is>
          <t>Special/Other</t>
        </is>
      </c>
      <c r="G654" t="inlineStr">
        <is>
          <t>CaseMatl_Special</t>
        </is>
      </c>
      <c r="H654" t="inlineStr">
        <is>
          <t>Special/Other</t>
        </is>
      </c>
      <c r="I654" t="inlineStr">
        <is>
          <t>X</t>
        </is>
      </c>
      <c r="J654" s="250" t="n">
        <v>175</v>
      </c>
      <c r="K654" t="inlineStr">
        <is>
          <t>Coating_Standard</t>
        </is>
      </c>
      <c r="L654" s="273" t="inlineStr">
        <is>
          <t>RTF</t>
        </is>
      </c>
      <c r="M654" t="inlineStr">
        <is>
          <t>B100113</t>
        </is>
      </c>
      <c r="N654" s="233" t="inlineStr">
        <is>
          <t>LT025</t>
        </is>
      </c>
    </row>
    <row r="655" hidden="1" s="109">
      <c r="B655" s="250" t="inlineStr">
        <is>
          <t>N</t>
        </is>
      </c>
      <c r="C655" t="inlineStr">
        <is>
          <t>ConTab_BOM_KP_Case_1000</t>
        </is>
      </c>
      <c r="D655">
        <f>IF(B655="Y",C655,"")</f>
        <v/>
      </c>
      <c r="E655" t="inlineStr">
        <is>
          <t>:1415-3_4-KP::1415-3_4-KPV::1415-3_4-KPVS:</t>
        </is>
      </c>
      <c r="F655" t="inlineStr">
        <is>
          <t>125# ANSI Flange</t>
        </is>
      </c>
      <c r="G655" t="inlineStr">
        <is>
          <t>CaseMatl_Cast_Iron_ASTM-A48_CL35</t>
        </is>
      </c>
      <c r="H655" t="inlineStr">
        <is>
          <t>Cast Iron, ASTM-A48, CL 35</t>
        </is>
      </c>
      <c r="I655" t="inlineStr">
        <is>
          <t>C35</t>
        </is>
      </c>
      <c r="J655" s="250" t="n">
        <v>175</v>
      </c>
      <c r="K655" t="inlineStr">
        <is>
          <t>Coating_Scotchkote134_interior</t>
        </is>
      </c>
      <c r="L655" s="273" t="inlineStr">
        <is>
          <t>RTF</t>
        </is>
      </c>
      <c r="M655" t="inlineStr">
        <is>
          <t>B100228</t>
        </is>
      </c>
      <c r="N655" s="273" t="inlineStr">
        <is>
          <t>LT250</t>
        </is>
      </c>
    </row>
    <row r="656" hidden="1" s="109">
      <c r="B656" s="250" t="inlineStr">
        <is>
          <t>N</t>
        </is>
      </c>
      <c r="C656" t="inlineStr">
        <is>
          <t>ConTab_BOM_KP_Case_1001</t>
        </is>
      </c>
      <c r="D656">
        <f>IF(B656="Y",C656,"")</f>
        <v/>
      </c>
      <c r="E656" t="inlineStr">
        <is>
          <t>:1415-3_4-KP::1415-3_4-KPV::1415-3_4-KPVS:</t>
        </is>
      </c>
      <c r="F656" t="inlineStr">
        <is>
          <t>125# ANSI Flange</t>
        </is>
      </c>
      <c r="G656" t="inlineStr">
        <is>
          <t>CaseMatl_Ductile_Iron_ASTM-A536-65</t>
        </is>
      </c>
      <c r="H656" t="inlineStr">
        <is>
          <t>Ductile Iron, ASTM-A536-65</t>
        </is>
      </c>
      <c r="I656" t="inlineStr">
        <is>
          <t>J</t>
        </is>
      </c>
      <c r="J656" s="250" t="n">
        <v>175</v>
      </c>
      <c r="K656" t="inlineStr">
        <is>
          <t>Coating_Scotchkote134_interior</t>
        </is>
      </c>
      <c r="L656" s="273" t="inlineStr">
        <is>
          <t>RTF</t>
        </is>
      </c>
      <c r="M656" t="inlineStr">
        <is>
          <t>B100228</t>
        </is>
      </c>
      <c r="N656" s="233" t="inlineStr">
        <is>
          <t>LT025</t>
        </is>
      </c>
    </row>
    <row r="657" hidden="1" s="109">
      <c r="B657" s="250" t="inlineStr">
        <is>
          <t>N</t>
        </is>
      </c>
      <c r="C657" t="inlineStr">
        <is>
          <t>ConTab_BOM_KP_Case_1002</t>
        </is>
      </c>
      <c r="D657">
        <f>IF(B657="Y",C657,"")</f>
        <v/>
      </c>
      <c r="E657" t="inlineStr">
        <is>
          <t>:1415-3_4-KP::1415-3_4-KPV::1415-3_4-KPVS:</t>
        </is>
      </c>
      <c r="F657" t="inlineStr">
        <is>
          <t>125# ANSI Flange</t>
        </is>
      </c>
      <c r="G657" t="inlineStr">
        <is>
          <t>CaseMatl_Cast_Iron_ASTM-A48_CL35</t>
        </is>
      </c>
      <c r="H657" t="inlineStr">
        <is>
          <t>Cast Iron, ASTM-A48, CL 35</t>
        </is>
      </c>
      <c r="I657" t="inlineStr">
        <is>
          <t>C35</t>
        </is>
      </c>
      <c r="J657" s="250" t="n">
        <v>175</v>
      </c>
      <c r="K657" t="inlineStr">
        <is>
          <t>Coating_Scotchkote134_interior_exterior</t>
        </is>
      </c>
      <c r="L657" s="273" t="inlineStr">
        <is>
          <t>RTF</t>
        </is>
      </c>
      <c r="M657" t="inlineStr">
        <is>
          <t>B100228</t>
        </is>
      </c>
      <c r="N657" s="273" t="inlineStr">
        <is>
          <t>LT250</t>
        </is>
      </c>
    </row>
    <row r="658" hidden="1" s="109">
      <c r="B658" s="250" t="inlineStr">
        <is>
          <t>N</t>
        </is>
      </c>
      <c r="C658" t="inlineStr">
        <is>
          <t>ConTab_BOM_KP_Case_1003</t>
        </is>
      </c>
      <c r="D658">
        <f>IF(B658="Y",C658,"")</f>
        <v/>
      </c>
      <c r="E658" t="inlineStr">
        <is>
          <t>:1415-3_4-KP::1415-3_4-KPV::1415-3_4-KPVS:</t>
        </is>
      </c>
      <c r="F658" t="inlineStr">
        <is>
          <t>125# ANSI Flange</t>
        </is>
      </c>
      <c r="G658" t="inlineStr">
        <is>
          <t>CaseMatl_Ductile_Iron_ASTM-A536-65</t>
        </is>
      </c>
      <c r="H658" t="inlineStr">
        <is>
          <t>Ductile Iron, ASTM-A536-65</t>
        </is>
      </c>
      <c r="I658" t="inlineStr">
        <is>
          <t>J</t>
        </is>
      </c>
      <c r="J658" s="250" t="n">
        <v>175</v>
      </c>
      <c r="K658" t="inlineStr">
        <is>
          <t>Coating_Scotchkote134_interior_exterior</t>
        </is>
      </c>
      <c r="L658" s="273" t="inlineStr">
        <is>
          <t>RTF</t>
        </is>
      </c>
      <c r="M658" t="inlineStr">
        <is>
          <t>B100228</t>
        </is>
      </c>
      <c r="N658" s="233" t="inlineStr">
        <is>
          <t>LT025</t>
        </is>
      </c>
    </row>
    <row r="659" hidden="1" s="109">
      <c r="B659" s="250" t="inlineStr">
        <is>
          <t>N</t>
        </is>
      </c>
      <c r="C659" t="inlineStr">
        <is>
          <t>ConTab_BOM_KP_Case_1004</t>
        </is>
      </c>
      <c r="D659">
        <f>IF(B659="Y",C659,"")</f>
        <v/>
      </c>
      <c r="E659" t="inlineStr">
        <is>
          <t>:1415-3_4-KP::1415-3_4-KPV::1415-3_4-KPVS:</t>
        </is>
      </c>
      <c r="F659" t="inlineStr">
        <is>
          <t>125# ANSI Flange</t>
        </is>
      </c>
      <c r="G659" t="inlineStr">
        <is>
          <t>CaseMatl_Cast_Iron_ASTM-A48_CL35</t>
        </is>
      </c>
      <c r="H659" t="inlineStr">
        <is>
          <t>Cast Iron, ASTM-A48, CL 35</t>
        </is>
      </c>
      <c r="I659" t="inlineStr">
        <is>
          <t>C35</t>
        </is>
      </c>
      <c r="J659" s="250" t="n">
        <v>175</v>
      </c>
      <c r="K659" t="inlineStr">
        <is>
          <t>Coating_Scotchkote134_interior_exterior_IncludeImpeller</t>
        </is>
      </c>
      <c r="L659" s="273" t="inlineStr">
        <is>
          <t>RTF</t>
        </is>
      </c>
      <c r="M659" t="inlineStr">
        <is>
          <t>B100228</t>
        </is>
      </c>
      <c r="N659" s="273" t="inlineStr">
        <is>
          <t>LT250</t>
        </is>
      </c>
    </row>
    <row r="660" hidden="1" s="109">
      <c r="B660" s="250" t="inlineStr">
        <is>
          <t>N</t>
        </is>
      </c>
      <c r="C660" t="inlineStr">
        <is>
          <t>ConTab_BOM_KP_Case_1005</t>
        </is>
      </c>
      <c r="D660">
        <f>IF(B660="Y",C660,"")</f>
        <v/>
      </c>
      <c r="E660" t="inlineStr">
        <is>
          <t>:1415-3_4-KP::1415-3_4-KPV::1415-3_4-KPVS:</t>
        </is>
      </c>
      <c r="F660" t="inlineStr">
        <is>
          <t>125# ANSI Flange</t>
        </is>
      </c>
      <c r="G660" t="inlineStr">
        <is>
          <t>CaseMatl_Ductile_Iron_ASTM-A536-65</t>
        </is>
      </c>
      <c r="H660" t="inlineStr">
        <is>
          <t>Ductile Iron, ASTM-A536-65</t>
        </is>
      </c>
      <c r="I660" t="inlineStr">
        <is>
          <t>J</t>
        </is>
      </c>
      <c r="J660" s="250" t="n">
        <v>175</v>
      </c>
      <c r="K660" t="inlineStr">
        <is>
          <t>Coating_Scotchkote134_interior_exterior_IncludeImpeller</t>
        </is>
      </c>
      <c r="L660" s="273" t="inlineStr">
        <is>
          <t>RTF</t>
        </is>
      </c>
      <c r="M660" t="inlineStr">
        <is>
          <t>B100228</t>
        </is>
      </c>
      <c r="N660" s="233" t="inlineStr">
        <is>
          <t>LT025</t>
        </is>
      </c>
    </row>
    <row r="661" hidden="1" s="109">
      <c r="B661" s="250" t="inlineStr">
        <is>
          <t>N</t>
        </is>
      </c>
      <c r="C661" t="inlineStr">
        <is>
          <t>ConTab_BOM_KP_Case_1006</t>
        </is>
      </c>
      <c r="D661">
        <f>IF(B661="Y",C661,"")</f>
        <v/>
      </c>
      <c r="E661" t="inlineStr">
        <is>
          <t>:1415-3_4-KP::1415-3_4-KPV::1415-3_4-KPVS:</t>
        </is>
      </c>
      <c r="F661" t="inlineStr">
        <is>
          <t>125# ANSI Flange</t>
        </is>
      </c>
      <c r="G661" t="inlineStr">
        <is>
          <t>CaseMatl_Cast_Iron_ASTM-A48_CL35</t>
        </is>
      </c>
      <c r="H661" t="inlineStr">
        <is>
          <t>Cast Iron, ASTM-A48, CL 35</t>
        </is>
      </c>
      <c r="I661" t="inlineStr">
        <is>
          <t>C35</t>
        </is>
      </c>
      <c r="J661" s="250" t="n">
        <v>175</v>
      </c>
      <c r="K661" t="inlineStr">
        <is>
          <t>Coating_Scotchkote134_interior_IncludeImpeller</t>
        </is>
      </c>
      <c r="L661" s="273" t="inlineStr">
        <is>
          <t>RTF</t>
        </is>
      </c>
      <c r="M661" t="inlineStr">
        <is>
          <t>B100228</t>
        </is>
      </c>
      <c r="N661" s="273" t="inlineStr">
        <is>
          <t>LT250</t>
        </is>
      </c>
    </row>
    <row r="662" hidden="1" s="109">
      <c r="B662" s="250" t="inlineStr">
        <is>
          <t>N</t>
        </is>
      </c>
      <c r="C662" t="inlineStr">
        <is>
          <t>ConTab_BOM_KP_Case_1007</t>
        </is>
      </c>
      <c r="D662">
        <f>IF(B662="Y",C662,"")</f>
        <v/>
      </c>
      <c r="E662" t="inlineStr">
        <is>
          <t>:1415-3_4-KP::1415-3_4-KPV::1415-3_4-KPVS:</t>
        </is>
      </c>
      <c r="F662" t="inlineStr">
        <is>
          <t>125# ANSI Flange</t>
        </is>
      </c>
      <c r="G662" t="inlineStr">
        <is>
          <t>CaseMatl_Ductile_Iron_ASTM-A536-65</t>
        </is>
      </c>
      <c r="H662" t="inlineStr">
        <is>
          <t>Ductile Iron, ASTM-A536-65</t>
        </is>
      </c>
      <c r="I662" t="inlineStr">
        <is>
          <t>J</t>
        </is>
      </c>
      <c r="J662" s="250" t="n">
        <v>175</v>
      </c>
      <c r="K662" t="inlineStr">
        <is>
          <t>Coating_Scotchkote134_interior_IncludeImpeller</t>
        </is>
      </c>
      <c r="L662" s="273" t="inlineStr">
        <is>
          <t>RTF</t>
        </is>
      </c>
      <c r="M662" t="inlineStr">
        <is>
          <t>B100228</t>
        </is>
      </c>
      <c r="N662" s="233" t="inlineStr">
        <is>
          <t>LT025</t>
        </is>
      </c>
    </row>
    <row r="663" hidden="1" s="109">
      <c r="B663" s="250" t="inlineStr">
        <is>
          <t>N</t>
        </is>
      </c>
      <c r="C663" t="inlineStr">
        <is>
          <t>ConTab_BOM_KP_Case_1008</t>
        </is>
      </c>
      <c r="D663">
        <f>IF(B663="Y",C663,"")</f>
        <v/>
      </c>
      <c r="E663" t="inlineStr">
        <is>
          <t>:1415-3_4-KP::1415-3_4-KPV::1415-3_4-KPVS:</t>
        </is>
      </c>
      <c r="F663" t="inlineStr">
        <is>
          <t>125# ANSI Flange</t>
        </is>
      </c>
      <c r="G663" t="inlineStr">
        <is>
          <t>CaseMatl_Cast_Iron_ASTM-A48_CL35</t>
        </is>
      </c>
      <c r="H663" t="inlineStr">
        <is>
          <t>Cast Iron, ASTM-A48, CL 35</t>
        </is>
      </c>
      <c r="I663" t="inlineStr">
        <is>
          <t>C35</t>
        </is>
      </c>
      <c r="J663" s="250" t="n">
        <v>175</v>
      </c>
      <c r="K663" t="inlineStr">
        <is>
          <t>Coating_Special</t>
        </is>
      </c>
      <c r="L663" s="273" t="inlineStr">
        <is>
          <t>RTF</t>
        </is>
      </c>
      <c r="M663" t="inlineStr">
        <is>
          <t>B100228</t>
        </is>
      </c>
      <c r="N663" s="273" t="inlineStr">
        <is>
          <t>LT250</t>
        </is>
      </c>
    </row>
    <row r="664" hidden="1" s="109">
      <c r="B664" s="250" t="inlineStr">
        <is>
          <t>N</t>
        </is>
      </c>
      <c r="C664" t="inlineStr">
        <is>
          <t>ConTab_BOM_KP_Case_1009</t>
        </is>
      </c>
      <c r="D664">
        <f>IF(B664="Y",C664,"")</f>
        <v/>
      </c>
      <c r="E664" t="inlineStr">
        <is>
          <t>:1415-3_4-KP::1415-3_4-KPV::1415-3_4-KPVS:</t>
        </is>
      </c>
      <c r="F664" t="inlineStr">
        <is>
          <t>125# ANSI Flange</t>
        </is>
      </c>
      <c r="G664" t="inlineStr">
        <is>
          <t>CaseMatl_Ductile_Iron_ASTM-A536-65</t>
        </is>
      </c>
      <c r="H664" t="inlineStr">
        <is>
          <t>Ductile Iron, ASTM-A536-65</t>
        </is>
      </c>
      <c r="I664" t="inlineStr">
        <is>
          <t>J</t>
        </is>
      </c>
      <c r="J664" s="250" t="n">
        <v>175</v>
      </c>
      <c r="K664" t="inlineStr">
        <is>
          <t>Coating_Special</t>
        </is>
      </c>
      <c r="L664" s="273" t="inlineStr">
        <is>
          <t>RTF</t>
        </is>
      </c>
      <c r="M664" t="inlineStr">
        <is>
          <t>B100228</t>
        </is>
      </c>
      <c r="N664" s="233" t="inlineStr">
        <is>
          <t>LT025</t>
        </is>
      </c>
    </row>
    <row r="665" hidden="1" s="109">
      <c r="B665" s="250" t="inlineStr">
        <is>
          <t>N</t>
        </is>
      </c>
      <c r="C665" t="inlineStr">
        <is>
          <t>ConTab_BOM_KP_Case_1010</t>
        </is>
      </c>
      <c r="D665">
        <f>IF(B665="Y",C665,"")</f>
        <v/>
      </c>
      <c r="E665" t="inlineStr">
        <is>
          <t>:1415-3_4-KP::1415-3_4-KPV::1415-3_4-KPVS:</t>
        </is>
      </c>
      <c r="F665" t="inlineStr">
        <is>
          <t>125# ANSI Flange</t>
        </is>
      </c>
      <c r="G665" t="inlineStr">
        <is>
          <t>CaseMatl_Cast_Iron_ASTM-A48_CL35</t>
        </is>
      </c>
      <c r="H665" t="inlineStr">
        <is>
          <t>Cast Iron, ASTM-A48, CL 35</t>
        </is>
      </c>
      <c r="I665" t="inlineStr">
        <is>
          <t>C35</t>
        </is>
      </c>
      <c r="J665" s="250" t="n">
        <v>175</v>
      </c>
      <c r="K665" t="inlineStr">
        <is>
          <t>Coating_Epoxy</t>
        </is>
      </c>
      <c r="L665" s="273" t="inlineStr">
        <is>
          <t>RTF</t>
        </is>
      </c>
      <c r="M665" t="inlineStr">
        <is>
          <t>B100228</t>
        </is>
      </c>
      <c r="N665" s="273" t="inlineStr">
        <is>
          <t>LT250</t>
        </is>
      </c>
    </row>
    <row r="666" hidden="1" s="109">
      <c r="B666" s="250" t="inlineStr">
        <is>
          <t>N</t>
        </is>
      </c>
      <c r="C666" t="inlineStr">
        <is>
          <t>ConTab_BOM_KP_Case_1011</t>
        </is>
      </c>
      <c r="D666">
        <f>IF(B666="Y",C666,"")</f>
        <v/>
      </c>
      <c r="E666" t="inlineStr">
        <is>
          <t>:1415-3_4-KP::1415-3_4-KPV::1415-3_4-KPVS:</t>
        </is>
      </c>
      <c r="F666" t="inlineStr">
        <is>
          <t>125# ANSI Flange</t>
        </is>
      </c>
      <c r="G666" t="inlineStr">
        <is>
          <t>CaseMatl_Ductile_Iron_ASTM-A536-65</t>
        </is>
      </c>
      <c r="H666" t="inlineStr">
        <is>
          <t>Ductile Iron, ASTM-A536-65</t>
        </is>
      </c>
      <c r="I666" t="inlineStr">
        <is>
          <t>J</t>
        </is>
      </c>
      <c r="J666" s="250" t="n">
        <v>175</v>
      </c>
      <c r="K666" t="inlineStr">
        <is>
          <t>Coating_Epoxy</t>
        </is>
      </c>
      <c r="L666" s="273" t="inlineStr">
        <is>
          <t>RTF</t>
        </is>
      </c>
      <c r="M666" t="inlineStr">
        <is>
          <t>B100228</t>
        </is>
      </c>
      <c r="N666" s="233" t="inlineStr">
        <is>
          <t>LT025</t>
        </is>
      </c>
    </row>
    <row r="667" hidden="1" s="109">
      <c r="B667" s="250" t="inlineStr">
        <is>
          <t>N</t>
        </is>
      </c>
      <c r="C667" t="inlineStr">
        <is>
          <t>ConTab_BOM_KP_Case_1012</t>
        </is>
      </c>
      <c r="D667">
        <f>IF(B667="Y",C667,"")</f>
        <v/>
      </c>
      <c r="E667" t="inlineStr">
        <is>
          <t>:1617-5_6-KP:</t>
        </is>
      </c>
      <c r="F667" t="inlineStr">
        <is>
          <t>125# ANSI Flange</t>
        </is>
      </c>
      <c r="G667" t="inlineStr">
        <is>
          <t>CaseMatl_Cast_Iron_ASTM-A48_CL35</t>
        </is>
      </c>
      <c r="H667" t="inlineStr">
        <is>
          <t>Cast Iron, ASTM-A48, CL 35</t>
        </is>
      </c>
      <c r="I667" t="inlineStr">
        <is>
          <t>C35</t>
        </is>
      </c>
      <c r="J667" s="250" t="n">
        <v>175</v>
      </c>
      <c r="K667" t="inlineStr">
        <is>
          <t>Coating_Standard</t>
        </is>
      </c>
      <c r="L667" s="273" t="n">
        <v>98558138</v>
      </c>
      <c r="M667" t="inlineStr">
        <is>
          <t>B100030</t>
        </is>
      </c>
      <c r="N667" s="233" t="inlineStr">
        <is>
          <t>LT025</t>
        </is>
      </c>
    </row>
    <row r="668" hidden="1" s="109">
      <c r="B668" s="250" t="inlineStr">
        <is>
          <t>N</t>
        </is>
      </c>
      <c r="C668" t="inlineStr">
        <is>
          <t>ConTab_BOM_KP_Case_1013</t>
        </is>
      </c>
      <c r="D668">
        <f>IF(B668="Y",C668,"")</f>
        <v/>
      </c>
      <c r="E668" t="inlineStr">
        <is>
          <t>:1617-5_6-KP:</t>
        </is>
      </c>
      <c r="F668" t="inlineStr">
        <is>
          <t>125# ANSI Flange</t>
        </is>
      </c>
      <c r="G668" t="inlineStr">
        <is>
          <t>CaseMatl_Ductile_Iron_ASTM-A536-65</t>
        </is>
      </c>
      <c r="H668" t="inlineStr">
        <is>
          <t>Ductile Iron, ASTM-A536-65</t>
        </is>
      </c>
      <c r="I668" t="inlineStr">
        <is>
          <t>J</t>
        </is>
      </c>
      <c r="J668" s="250" t="n">
        <v>175</v>
      </c>
      <c r="K668" t="inlineStr">
        <is>
          <t>Coating_Standard</t>
        </is>
      </c>
      <c r="L668" s="273" t="inlineStr">
        <is>
          <t>RTF</t>
        </is>
      </c>
      <c r="M668" t="inlineStr">
        <is>
          <t>B100228</t>
        </is>
      </c>
      <c r="N668" s="233" t="inlineStr">
        <is>
          <t>LT025</t>
        </is>
      </c>
    </row>
    <row r="669" hidden="1" s="109">
      <c r="B669" s="250" t="inlineStr">
        <is>
          <t>N</t>
        </is>
      </c>
      <c r="C669" t="inlineStr">
        <is>
          <t>ConTab_BOM_KP_Case_1014</t>
        </is>
      </c>
      <c r="D669">
        <f>IF(B669="Y",C669,"")</f>
        <v/>
      </c>
      <c r="E669" t="inlineStr">
        <is>
          <t>:1617-5_6-KP:</t>
        </is>
      </c>
      <c r="F669" t="inlineStr">
        <is>
          <t>125# ANSI Flange</t>
        </is>
      </c>
      <c r="G669" t="inlineStr">
        <is>
          <t>CaseMatl_Special</t>
        </is>
      </c>
      <c r="H669" t="inlineStr">
        <is>
          <t>Special/Other</t>
        </is>
      </c>
      <c r="I669" t="inlineStr">
        <is>
          <t>X</t>
        </is>
      </c>
      <c r="J669" s="250" t="n">
        <v>175</v>
      </c>
      <c r="K669" t="inlineStr">
        <is>
          <t>Coating_Standard</t>
        </is>
      </c>
      <c r="L669" s="273" t="inlineStr">
        <is>
          <t>RTF</t>
        </is>
      </c>
      <c r="M669" t="inlineStr">
        <is>
          <t>B100113</t>
        </is>
      </c>
      <c r="N669" s="233" t="inlineStr">
        <is>
          <t>LT025</t>
        </is>
      </c>
    </row>
    <row r="670" hidden="1" s="109">
      <c r="B670" s="250" t="inlineStr">
        <is>
          <t>N</t>
        </is>
      </c>
      <c r="C670" t="inlineStr">
        <is>
          <t>ConTab_BOM_KP_Case_1015</t>
        </is>
      </c>
      <c r="D670">
        <f>IF(B670="Y",C670,"")</f>
        <v/>
      </c>
      <c r="E670" t="inlineStr">
        <is>
          <t>:1617-5_6-KP:</t>
        </is>
      </c>
      <c r="F670" t="inlineStr">
        <is>
          <t>250# ANSI Flange</t>
        </is>
      </c>
      <c r="G670" t="inlineStr">
        <is>
          <t>CaseMatl_Cast_Iron_ASTM-A48_CL35</t>
        </is>
      </c>
      <c r="H670" t="inlineStr">
        <is>
          <t>Cast Iron, ASTM-A48, CL 35</t>
        </is>
      </c>
      <c r="I670" t="inlineStr">
        <is>
          <t>C35</t>
        </is>
      </c>
      <c r="J670" s="250" t="n">
        <v>250</v>
      </c>
      <c r="K670" t="inlineStr">
        <is>
          <t>Coating_Standard</t>
        </is>
      </c>
      <c r="L670" s="273" t="n">
        <v>98558139</v>
      </c>
      <c r="M670" t="inlineStr">
        <is>
          <t>B100228</t>
        </is>
      </c>
      <c r="N670" s="273" t="inlineStr">
        <is>
          <t>LT034</t>
        </is>
      </c>
    </row>
    <row r="671" hidden="1" s="109">
      <c r="B671" s="250" t="inlineStr">
        <is>
          <t>N</t>
        </is>
      </c>
      <c r="C671" t="inlineStr">
        <is>
          <t>ConTab_BOM_KP_Case_1016</t>
        </is>
      </c>
      <c r="D671">
        <f>IF(B671="Y",C671,"")</f>
        <v/>
      </c>
      <c r="E671" t="inlineStr">
        <is>
          <t>:1617-5_6-KP:</t>
        </is>
      </c>
      <c r="F671" t="inlineStr">
        <is>
          <t>250# ANSI Flange</t>
        </is>
      </c>
      <c r="G671" t="inlineStr">
        <is>
          <t>CaseMatl_Ductile_Iron_ASTM-A536-65</t>
        </is>
      </c>
      <c r="H671" t="inlineStr">
        <is>
          <t>Ductile Iron, ASTM-A536-65</t>
        </is>
      </c>
      <c r="I671" t="inlineStr">
        <is>
          <t>J</t>
        </is>
      </c>
      <c r="J671" s="250" t="n">
        <v>300</v>
      </c>
      <c r="K671" t="inlineStr">
        <is>
          <t>Coating_Standard</t>
        </is>
      </c>
      <c r="L671" s="273" t="n">
        <v>98558140</v>
      </c>
      <c r="M671" t="inlineStr">
        <is>
          <t>B100228</t>
        </is>
      </c>
      <c r="N671" s="273" t="inlineStr">
        <is>
          <t>LT034</t>
        </is>
      </c>
    </row>
    <row r="672" hidden="1" s="109">
      <c r="B672" s="250" t="inlineStr">
        <is>
          <t>N</t>
        </is>
      </c>
      <c r="C672" t="inlineStr">
        <is>
          <t>ConTab_BOM_KP_Case_1017</t>
        </is>
      </c>
      <c r="D672">
        <f>IF(B672="Y",C672,"")</f>
        <v/>
      </c>
      <c r="E672" t="inlineStr">
        <is>
          <t>:1617-5_6-KP:</t>
        </is>
      </c>
      <c r="F672" t="inlineStr">
        <is>
          <t>250# ANSI Flange</t>
        </is>
      </c>
      <c r="G672" t="inlineStr">
        <is>
          <t>CaseMatl_Special</t>
        </is>
      </c>
      <c r="H672" t="inlineStr">
        <is>
          <t>Special/Other</t>
        </is>
      </c>
      <c r="I672" t="inlineStr">
        <is>
          <t>X</t>
        </is>
      </c>
      <c r="J672" s="250" t="n">
        <v>250</v>
      </c>
      <c r="K672" t="inlineStr">
        <is>
          <t>Coating_Standard</t>
        </is>
      </c>
      <c r="L672" s="273" t="inlineStr">
        <is>
          <t>RTF</t>
        </is>
      </c>
      <c r="M672" t="inlineStr">
        <is>
          <t>B100113</t>
        </is>
      </c>
      <c r="N672" s="273" t="inlineStr">
        <is>
          <t>LT034</t>
        </is>
      </c>
    </row>
    <row r="673" hidden="1" s="109">
      <c r="B673" s="250" t="inlineStr">
        <is>
          <t>N</t>
        </is>
      </c>
      <c r="C673" t="inlineStr">
        <is>
          <t>ConTab_BOM_KP_Case_1018</t>
        </is>
      </c>
      <c r="D673">
        <f>IF(B673="Y",C673,"")</f>
        <v/>
      </c>
      <c r="E673" t="inlineStr">
        <is>
          <t>:1617-5_6-KP:</t>
        </is>
      </c>
      <c r="F673" t="inlineStr">
        <is>
          <t>Special/Other</t>
        </is>
      </c>
      <c r="G673" t="inlineStr">
        <is>
          <t>CaseMatl_Cast_Iron_ASTM-A48_CL35</t>
        </is>
      </c>
      <c r="H673" t="inlineStr">
        <is>
          <t>Cast Iron, ASTM-A48, CL 35</t>
        </is>
      </c>
      <c r="I673" t="inlineStr">
        <is>
          <t>C35</t>
        </is>
      </c>
      <c r="J673" s="250" t="n">
        <v>175</v>
      </c>
      <c r="K673" t="inlineStr">
        <is>
          <t>Coating_Standard</t>
        </is>
      </c>
      <c r="L673" s="273" t="inlineStr">
        <is>
          <t>RTF</t>
        </is>
      </c>
      <c r="M673" t="inlineStr">
        <is>
          <t>B100228</t>
        </is>
      </c>
      <c r="N673" s="233" t="inlineStr">
        <is>
          <t>LT025</t>
        </is>
      </c>
    </row>
    <row r="674" hidden="1" s="109">
      <c r="B674" s="250" t="inlineStr">
        <is>
          <t>N</t>
        </is>
      </c>
      <c r="C674" t="inlineStr">
        <is>
          <t>ConTab_BOM_KP_Case_1019</t>
        </is>
      </c>
      <c r="D674">
        <f>IF(B674="Y",C674,"")</f>
        <v/>
      </c>
      <c r="E674" t="inlineStr">
        <is>
          <t>:1617-5_6-KP:</t>
        </is>
      </c>
      <c r="F674" t="inlineStr">
        <is>
          <t>Special/Other</t>
        </is>
      </c>
      <c r="G674" t="inlineStr">
        <is>
          <t>CaseMatl_Ductile_Iron_ASTM-A536-65</t>
        </is>
      </c>
      <c r="H674" t="inlineStr">
        <is>
          <t>Ductile Iron, ASTM-A536-65</t>
        </is>
      </c>
      <c r="I674" t="inlineStr">
        <is>
          <t>J</t>
        </is>
      </c>
      <c r="J674" s="250" t="n">
        <v>175</v>
      </c>
      <c r="K674" t="inlineStr">
        <is>
          <t>Coating_Standard</t>
        </is>
      </c>
      <c r="L674" s="273" t="inlineStr">
        <is>
          <t>RTF</t>
        </is>
      </c>
      <c r="M674" t="inlineStr">
        <is>
          <t>B100228</t>
        </is>
      </c>
      <c r="N674" s="233" t="inlineStr">
        <is>
          <t>LT025</t>
        </is>
      </c>
    </row>
    <row r="675" hidden="1" s="109">
      <c r="B675" s="250" t="inlineStr">
        <is>
          <t>N</t>
        </is>
      </c>
      <c r="C675" t="inlineStr">
        <is>
          <t>ConTab_BOM_KP_Case_1020</t>
        </is>
      </c>
      <c r="D675">
        <f>IF(B675="Y",C675,"")</f>
        <v/>
      </c>
      <c r="E675" t="inlineStr">
        <is>
          <t>:1617-5_6-KP:</t>
        </is>
      </c>
      <c r="F675" t="inlineStr">
        <is>
          <t>Special/Other</t>
        </is>
      </c>
      <c r="G675" t="inlineStr">
        <is>
          <t>CaseMatl_Special</t>
        </is>
      </c>
      <c r="H675" t="inlineStr">
        <is>
          <t>Special/Other</t>
        </is>
      </c>
      <c r="I675" t="inlineStr">
        <is>
          <t>X</t>
        </is>
      </c>
      <c r="J675" s="250" t="n">
        <v>175</v>
      </c>
      <c r="K675" t="inlineStr">
        <is>
          <t>Coating_Standard</t>
        </is>
      </c>
      <c r="L675" s="273" t="inlineStr">
        <is>
          <t>RTF</t>
        </is>
      </c>
      <c r="M675" t="inlineStr">
        <is>
          <t>B100113</t>
        </is>
      </c>
      <c r="N675" s="233" t="inlineStr">
        <is>
          <t>LT025</t>
        </is>
      </c>
    </row>
    <row r="676" hidden="1" s="109">
      <c r="B676" s="250" t="inlineStr">
        <is>
          <t>N</t>
        </is>
      </c>
      <c r="C676" t="inlineStr">
        <is>
          <t>ConTab_BOM_KP_Case_1025</t>
        </is>
      </c>
      <c r="D676">
        <f>IF(B676="Y",C676,"")</f>
        <v/>
      </c>
      <c r="E676" t="inlineStr">
        <is>
          <t>:1617-5_6-KP:</t>
        </is>
      </c>
      <c r="F676" t="inlineStr">
        <is>
          <t>125# ANSI Flange</t>
        </is>
      </c>
      <c r="G676" t="inlineStr">
        <is>
          <t>CaseMatl_Cast_Iron_ASTM-A48_CL35</t>
        </is>
      </c>
      <c r="H676" t="inlineStr">
        <is>
          <t>Cast Iron, ASTM-A48, CL 35</t>
        </is>
      </c>
      <c r="I676" t="inlineStr">
        <is>
          <t>C35</t>
        </is>
      </c>
      <c r="J676" s="250" t="n">
        <v>175</v>
      </c>
      <c r="K676" t="inlineStr">
        <is>
          <t>Coating_Scotchkote134_interior_exterior</t>
        </is>
      </c>
      <c r="L676" s="273" t="inlineStr">
        <is>
          <t>RTF</t>
        </is>
      </c>
      <c r="M676" t="inlineStr">
        <is>
          <t>B100228</t>
        </is>
      </c>
      <c r="N676" s="273" t="inlineStr">
        <is>
          <t>LT250</t>
        </is>
      </c>
    </row>
    <row r="677" hidden="1" s="109">
      <c r="B677" s="250" t="inlineStr">
        <is>
          <t>N</t>
        </is>
      </c>
      <c r="C677" t="inlineStr">
        <is>
          <t>ConTab_BOM_KP_Case_1026</t>
        </is>
      </c>
      <c r="D677">
        <f>IF(B677="Y",C677,"")</f>
        <v/>
      </c>
      <c r="E677" t="inlineStr">
        <is>
          <t>:1617-5_6-KP:</t>
        </is>
      </c>
      <c r="F677" t="inlineStr">
        <is>
          <t>125# ANSI Flange</t>
        </is>
      </c>
      <c r="G677" t="inlineStr">
        <is>
          <t>CaseMatl_Ductile_Iron_ASTM-A536-65</t>
        </is>
      </c>
      <c r="H677" t="inlineStr">
        <is>
          <t>Ductile Iron, ASTM-A536-65</t>
        </is>
      </c>
      <c r="I677" t="inlineStr">
        <is>
          <t>J</t>
        </is>
      </c>
      <c r="J677" s="250" t="n">
        <v>175</v>
      </c>
      <c r="K677" t="inlineStr">
        <is>
          <t>Coating_Scotchkote134_interior_exterior</t>
        </is>
      </c>
      <c r="L677" s="273" t="inlineStr">
        <is>
          <t>RTF</t>
        </is>
      </c>
      <c r="M677" t="inlineStr">
        <is>
          <t>B100228</t>
        </is>
      </c>
      <c r="N677" s="233" t="inlineStr">
        <is>
          <t>LT025</t>
        </is>
      </c>
    </row>
    <row r="678" hidden="1" s="109">
      <c r="B678" s="250" t="inlineStr">
        <is>
          <t>N</t>
        </is>
      </c>
      <c r="C678" t="inlineStr">
        <is>
          <t>ConTab_BOM_KP_Case_1027</t>
        </is>
      </c>
      <c r="D678">
        <f>IF(B678="Y",C678,"")</f>
        <v/>
      </c>
      <c r="E678" t="inlineStr">
        <is>
          <t>:1617-5_6-KP:</t>
        </is>
      </c>
      <c r="F678" t="inlineStr">
        <is>
          <t>250# ANSI Flange</t>
        </is>
      </c>
      <c r="G678" t="inlineStr">
        <is>
          <t>CaseMatl_Cast_Iron_ASTM-A48_CL35</t>
        </is>
      </c>
      <c r="H678" t="inlineStr">
        <is>
          <t>Cast Iron, ASTM-A48, CL 35</t>
        </is>
      </c>
      <c r="I678" t="inlineStr">
        <is>
          <t>C35</t>
        </is>
      </c>
      <c r="J678" s="250" t="n">
        <v>250</v>
      </c>
      <c r="K678" t="inlineStr">
        <is>
          <t>Coating_Scotchkote134_interior_exterior</t>
        </is>
      </c>
      <c r="L678" s="273" t="inlineStr">
        <is>
          <t>RTF</t>
        </is>
      </c>
      <c r="M678" t="inlineStr">
        <is>
          <t>B100228</t>
        </is>
      </c>
      <c r="N678" s="273" t="inlineStr">
        <is>
          <t>LT034</t>
        </is>
      </c>
    </row>
    <row r="679" hidden="1" s="109">
      <c r="B679" s="250" t="inlineStr">
        <is>
          <t>N</t>
        </is>
      </c>
      <c r="C679" t="inlineStr">
        <is>
          <t>ConTab_BOM_KP_Case_1028</t>
        </is>
      </c>
      <c r="D679">
        <f>IF(B679="Y",C679,"")</f>
        <v/>
      </c>
      <c r="E679" t="inlineStr">
        <is>
          <t>:1617-5_6-KP:</t>
        </is>
      </c>
      <c r="F679" t="inlineStr">
        <is>
          <t>250# ANSI Flange</t>
        </is>
      </c>
      <c r="G679" t="inlineStr">
        <is>
          <t>CaseMatl_Ductile_Iron_ASTM-A536-65</t>
        </is>
      </c>
      <c r="H679" t="inlineStr">
        <is>
          <t>Ductile Iron, ASTM-A536-65</t>
        </is>
      </c>
      <c r="I679" t="inlineStr">
        <is>
          <t>J</t>
        </is>
      </c>
      <c r="J679" s="250" t="n">
        <v>300</v>
      </c>
      <c r="K679" t="inlineStr">
        <is>
          <t>Coating_Scotchkote134_interior_exterior</t>
        </is>
      </c>
      <c r="L679" s="273" t="inlineStr">
        <is>
          <t>RTF</t>
        </is>
      </c>
      <c r="M679" t="inlineStr">
        <is>
          <t>B100228</t>
        </is>
      </c>
      <c r="N679" s="273" t="inlineStr">
        <is>
          <t>LT034</t>
        </is>
      </c>
    </row>
    <row r="680" hidden="1" s="109">
      <c r="B680" s="250" t="inlineStr">
        <is>
          <t>N</t>
        </is>
      </c>
      <c r="C680" t="inlineStr">
        <is>
          <t>ConTab_BOM_KP_Case_1029</t>
        </is>
      </c>
      <c r="D680">
        <f>IF(B680="Y",C680,"")</f>
        <v/>
      </c>
      <c r="E680" t="inlineStr">
        <is>
          <t>:1617-5_6-KP:</t>
        </is>
      </c>
      <c r="F680" t="inlineStr">
        <is>
          <t>125# ANSI Flange</t>
        </is>
      </c>
      <c r="G680" t="inlineStr">
        <is>
          <t>CaseMatl_Cast_Iron_ASTM-A48_CL35</t>
        </is>
      </c>
      <c r="H680" t="inlineStr">
        <is>
          <t>Cast Iron, ASTM-A48, CL 35</t>
        </is>
      </c>
      <c r="I680" t="inlineStr">
        <is>
          <t>C35</t>
        </is>
      </c>
      <c r="J680" s="250" t="n">
        <v>175</v>
      </c>
      <c r="K680" t="inlineStr">
        <is>
          <t>Coating_Scotchkote134_interior_exterior_IncludeImpeller</t>
        </is>
      </c>
      <c r="L680" s="273" t="inlineStr">
        <is>
          <t>RTF</t>
        </is>
      </c>
      <c r="M680" t="inlineStr">
        <is>
          <t>B100228</t>
        </is>
      </c>
      <c r="N680" s="273" t="inlineStr">
        <is>
          <t>LT250</t>
        </is>
      </c>
    </row>
    <row r="681" hidden="1" s="109">
      <c r="B681" s="250" t="inlineStr">
        <is>
          <t>N</t>
        </is>
      </c>
      <c r="C681" t="inlineStr">
        <is>
          <t>ConTab_BOM_KP_Case_1030</t>
        </is>
      </c>
      <c r="D681">
        <f>IF(B681="Y",C681,"")</f>
        <v/>
      </c>
      <c r="E681" t="inlineStr">
        <is>
          <t>:1617-5_6-KP:</t>
        </is>
      </c>
      <c r="F681" t="inlineStr">
        <is>
          <t>125# ANSI Flange</t>
        </is>
      </c>
      <c r="G681" t="inlineStr">
        <is>
          <t>CaseMatl_Ductile_Iron_ASTM-A536-65</t>
        </is>
      </c>
      <c r="H681" t="inlineStr">
        <is>
          <t>Ductile Iron, ASTM-A536-65</t>
        </is>
      </c>
      <c r="I681" t="inlineStr">
        <is>
          <t>J</t>
        </is>
      </c>
      <c r="J681" s="250" t="n">
        <v>175</v>
      </c>
      <c r="K681" t="inlineStr">
        <is>
          <t>Coating_Scotchkote134_interior_exterior_IncludeImpeller</t>
        </is>
      </c>
      <c r="L681" s="273" t="inlineStr">
        <is>
          <t>RTF</t>
        </is>
      </c>
      <c r="M681" t="inlineStr">
        <is>
          <t>B100228</t>
        </is>
      </c>
      <c r="N681" s="233" t="inlineStr">
        <is>
          <t>LT025</t>
        </is>
      </c>
    </row>
    <row r="682" hidden="1" s="109">
      <c r="B682" s="250" t="inlineStr">
        <is>
          <t>N</t>
        </is>
      </c>
      <c r="C682" t="inlineStr">
        <is>
          <t>ConTab_BOM_KP_Case_1031</t>
        </is>
      </c>
      <c r="D682">
        <f>IF(B682="Y",C682,"")</f>
        <v/>
      </c>
      <c r="E682" t="inlineStr">
        <is>
          <t>:1617-5_6-KP:</t>
        </is>
      </c>
      <c r="F682" t="inlineStr">
        <is>
          <t>250# ANSI Flange</t>
        </is>
      </c>
      <c r="G682" t="inlineStr">
        <is>
          <t>CaseMatl_Cast_Iron_ASTM-A48_CL35</t>
        </is>
      </c>
      <c r="H682" t="inlineStr">
        <is>
          <t>Cast Iron, ASTM-A48, CL 35</t>
        </is>
      </c>
      <c r="I682" t="inlineStr">
        <is>
          <t>C35</t>
        </is>
      </c>
      <c r="J682" s="250" t="n">
        <v>250</v>
      </c>
      <c r="K682" t="inlineStr">
        <is>
          <t>Coating_Scotchkote134_interior_exterior_IncludeImpeller</t>
        </is>
      </c>
      <c r="L682" s="273" t="inlineStr">
        <is>
          <t>RTF</t>
        </is>
      </c>
      <c r="M682" t="inlineStr">
        <is>
          <t>B100228</t>
        </is>
      </c>
      <c r="N682" s="273" t="inlineStr">
        <is>
          <t>LT034</t>
        </is>
      </c>
    </row>
    <row r="683" hidden="1" s="109">
      <c r="B683" s="250" t="inlineStr">
        <is>
          <t>N</t>
        </is>
      </c>
      <c r="C683" t="inlineStr">
        <is>
          <t>ConTab_BOM_KP_Case_1032</t>
        </is>
      </c>
      <c r="D683">
        <f>IF(B683="Y",C683,"")</f>
        <v/>
      </c>
      <c r="E683" t="inlineStr">
        <is>
          <t>:1617-5_6-KP:</t>
        </is>
      </c>
      <c r="F683" t="inlineStr">
        <is>
          <t>250# ANSI Flange</t>
        </is>
      </c>
      <c r="G683" t="inlineStr">
        <is>
          <t>CaseMatl_Ductile_Iron_ASTM-A536-65</t>
        </is>
      </c>
      <c r="H683" t="inlineStr">
        <is>
          <t>Ductile Iron, ASTM-A536-65</t>
        </is>
      </c>
      <c r="I683" t="inlineStr">
        <is>
          <t>J</t>
        </is>
      </c>
      <c r="J683" s="250" t="n">
        <v>300</v>
      </c>
      <c r="K683" t="inlineStr">
        <is>
          <t>Coating_Scotchkote134_interior_exterior_IncludeImpeller</t>
        </is>
      </c>
      <c r="L683" s="273" t="inlineStr">
        <is>
          <t>RTF</t>
        </is>
      </c>
      <c r="M683" t="inlineStr">
        <is>
          <t>B100228</t>
        </is>
      </c>
      <c r="N683" s="273" t="inlineStr">
        <is>
          <t>LT034</t>
        </is>
      </c>
    </row>
    <row r="684" hidden="1" s="109">
      <c r="B684" s="250" t="inlineStr">
        <is>
          <t>N</t>
        </is>
      </c>
      <c r="C684" t="inlineStr">
        <is>
          <t>ConTab_BOM_KP_Case_1045</t>
        </is>
      </c>
      <c r="D684">
        <f>IF(B684="Y",C684,"")</f>
        <v/>
      </c>
      <c r="E684" t="inlineStr">
        <is>
          <t>:1620-3_4-KP:</t>
        </is>
      </c>
      <c r="F684" t="inlineStr">
        <is>
          <t>125# ANSI Flange</t>
        </is>
      </c>
      <c r="G684" t="inlineStr">
        <is>
          <t>CaseMatl_Cast_Iron_ASTM-A48_CL35</t>
        </is>
      </c>
      <c r="H684" t="inlineStr">
        <is>
          <t>Cast Iron, ASTM-A48, CL 35</t>
        </is>
      </c>
      <c r="I684" t="inlineStr">
        <is>
          <t>C35</t>
        </is>
      </c>
      <c r="J684" s="250" t="n">
        <v>175</v>
      </c>
      <c r="K684" t="inlineStr">
        <is>
          <t>Coating_Standard</t>
        </is>
      </c>
      <c r="L684" s="273" t="inlineStr">
        <is>
          <t>RTF</t>
        </is>
      </c>
      <c r="M684" t="inlineStr">
        <is>
          <t>B100030</t>
        </is>
      </c>
      <c r="N684" s="233" t="inlineStr">
        <is>
          <t>LT025</t>
        </is>
      </c>
    </row>
    <row r="685" hidden="1" s="109">
      <c r="B685" s="250" t="inlineStr">
        <is>
          <t>N</t>
        </is>
      </c>
      <c r="C685" t="inlineStr">
        <is>
          <t>ConTab_BOM_KP_Case_1046</t>
        </is>
      </c>
      <c r="D685">
        <f>IF(B685="Y",C685,"")</f>
        <v/>
      </c>
      <c r="E685" t="inlineStr">
        <is>
          <t>:1620-3_4-KP:</t>
        </is>
      </c>
      <c r="F685" t="inlineStr">
        <is>
          <t>125# ANSI Flange</t>
        </is>
      </c>
      <c r="G685" t="inlineStr">
        <is>
          <t>CaseMatl_Ductile_Iron_ASTM-A536-65</t>
        </is>
      </c>
      <c r="H685" t="inlineStr">
        <is>
          <t>Ductile Iron, ASTM-A536-65</t>
        </is>
      </c>
      <c r="I685" t="inlineStr">
        <is>
          <t>J</t>
        </is>
      </c>
      <c r="J685" s="250" t="n">
        <v>175</v>
      </c>
      <c r="K685" t="inlineStr">
        <is>
          <t>Coating_Standard</t>
        </is>
      </c>
      <c r="L685" s="273" t="n">
        <v>98571797</v>
      </c>
      <c r="M685" t="inlineStr">
        <is>
          <t>B100030</t>
        </is>
      </c>
      <c r="N685" s="233" t="inlineStr">
        <is>
          <t>LT025</t>
        </is>
      </c>
    </row>
    <row r="686" hidden="1" s="109">
      <c r="B686" s="250" t="inlineStr">
        <is>
          <t>N</t>
        </is>
      </c>
      <c r="C686" t="inlineStr">
        <is>
          <t>ConTab_BOM_KP_Case_1047</t>
        </is>
      </c>
      <c r="D686">
        <f>IF(B686="Y",C686,"")</f>
        <v/>
      </c>
      <c r="E686" t="inlineStr">
        <is>
          <t>:1620-3_4-KP:</t>
        </is>
      </c>
      <c r="F686" t="inlineStr">
        <is>
          <t>125# ANSI Flange</t>
        </is>
      </c>
      <c r="G686" t="inlineStr">
        <is>
          <t>CaseMatl_Special</t>
        </is>
      </c>
      <c r="H686" t="inlineStr">
        <is>
          <t>Special/Other</t>
        </is>
      </c>
      <c r="I686" t="inlineStr">
        <is>
          <t>X</t>
        </is>
      </c>
      <c r="J686" s="250" t="n">
        <v>175</v>
      </c>
      <c r="K686" t="inlineStr">
        <is>
          <t>Coating_Standard</t>
        </is>
      </c>
      <c r="L686" s="273" t="inlineStr">
        <is>
          <t>RTF</t>
        </is>
      </c>
      <c r="M686" t="inlineStr">
        <is>
          <t>B100113</t>
        </is>
      </c>
      <c r="N686" s="233" t="inlineStr">
        <is>
          <t>LT025</t>
        </is>
      </c>
    </row>
    <row r="687" hidden="1" s="109">
      <c r="B687" s="250" t="inlineStr">
        <is>
          <t>N</t>
        </is>
      </c>
      <c r="C687" t="inlineStr">
        <is>
          <t>ConTab_BOM_KP_Case_1048</t>
        </is>
      </c>
      <c r="D687">
        <f>IF(B687="Y",C687,"")</f>
        <v/>
      </c>
      <c r="E687" t="inlineStr">
        <is>
          <t>:1620-3_4-KP:</t>
        </is>
      </c>
      <c r="F687" t="inlineStr">
        <is>
          <t>Special/Other</t>
        </is>
      </c>
      <c r="G687" t="inlineStr">
        <is>
          <t>CaseMatl_Ductile_Iron_ASTM-A536-65</t>
        </is>
      </c>
      <c r="H687" t="inlineStr">
        <is>
          <t>Ductile Iron, ASTM-A536-65</t>
        </is>
      </c>
      <c r="I687" t="inlineStr">
        <is>
          <t>J</t>
        </is>
      </c>
      <c r="J687" s="250" t="n">
        <v>175</v>
      </c>
      <c r="K687" t="inlineStr">
        <is>
          <t>Coating_Standard</t>
        </is>
      </c>
      <c r="L687" s="273" t="inlineStr">
        <is>
          <t>RTF</t>
        </is>
      </c>
      <c r="M687" t="inlineStr">
        <is>
          <t>B100228</t>
        </is>
      </c>
      <c r="N687" s="233" t="inlineStr">
        <is>
          <t>LT025</t>
        </is>
      </c>
    </row>
    <row r="688" hidden="1" s="109">
      <c r="B688" s="250" t="inlineStr">
        <is>
          <t>N</t>
        </is>
      </c>
      <c r="C688" t="inlineStr">
        <is>
          <t>ConTab_BOM_KP_Case_1049</t>
        </is>
      </c>
      <c r="D688">
        <f>IF(B688="Y",C688,"")</f>
        <v/>
      </c>
      <c r="E688" t="inlineStr">
        <is>
          <t>:1620-3_4-KP:</t>
        </is>
      </c>
      <c r="F688" t="inlineStr">
        <is>
          <t>Special/Other</t>
        </is>
      </c>
      <c r="G688" t="inlineStr">
        <is>
          <t>CaseMatl_Special</t>
        </is>
      </c>
      <c r="H688" t="inlineStr">
        <is>
          <t>Special/Other</t>
        </is>
      </c>
      <c r="I688" t="inlineStr">
        <is>
          <t>X</t>
        </is>
      </c>
      <c r="J688" s="250" t="n">
        <v>175</v>
      </c>
      <c r="K688" t="inlineStr">
        <is>
          <t>Coating_Standard</t>
        </is>
      </c>
      <c r="L688" s="273" t="inlineStr">
        <is>
          <t>RTF</t>
        </is>
      </c>
      <c r="M688" t="inlineStr">
        <is>
          <t>B100113</t>
        </is>
      </c>
      <c r="N688" s="233" t="inlineStr">
        <is>
          <t>LT025</t>
        </is>
      </c>
    </row>
    <row r="689" hidden="1" s="109">
      <c r="B689" s="250" t="inlineStr">
        <is>
          <t>N</t>
        </is>
      </c>
      <c r="C689" t="inlineStr">
        <is>
          <t>ConTab_BOM_KP_Case_1051</t>
        </is>
      </c>
      <c r="D689">
        <f>IF(B689="Y",C689,"")</f>
        <v/>
      </c>
      <c r="E689" t="inlineStr">
        <is>
          <t>:1620-3_4-KP:</t>
        </is>
      </c>
      <c r="F689" t="inlineStr">
        <is>
          <t>125# ANSI Flange</t>
        </is>
      </c>
      <c r="G689" t="inlineStr">
        <is>
          <t>CaseMatl_Ductile_Iron_ASTM-A536-65</t>
        </is>
      </c>
      <c r="H689" t="inlineStr">
        <is>
          <t>Ductile Iron, ASTM-A536-65</t>
        </is>
      </c>
      <c r="I689" t="inlineStr">
        <is>
          <t>J</t>
        </is>
      </c>
      <c r="J689" s="250" t="n">
        <v>175</v>
      </c>
      <c r="K689" t="inlineStr">
        <is>
          <t>Coating_Scotchkote134_interior_exterior</t>
        </is>
      </c>
      <c r="L689" s="273" t="inlineStr">
        <is>
          <t>RTF</t>
        </is>
      </c>
      <c r="M689" t="inlineStr">
        <is>
          <t>B100228</t>
        </is>
      </c>
      <c r="N689" s="233" t="inlineStr">
        <is>
          <t>LT025</t>
        </is>
      </c>
    </row>
    <row r="690" hidden="1" s="109">
      <c r="B690" s="250" t="inlineStr">
        <is>
          <t>N</t>
        </is>
      </c>
      <c r="C690" t="inlineStr">
        <is>
          <t>ConTab_BOM_KP_Case_1052</t>
        </is>
      </c>
      <c r="D690">
        <f>IF(B690="Y",C690,"")</f>
        <v/>
      </c>
      <c r="E690" t="inlineStr">
        <is>
          <t>:1620-3_4-KP:</t>
        </is>
      </c>
      <c r="F690" t="inlineStr">
        <is>
          <t>125# ANSI Flange</t>
        </is>
      </c>
      <c r="G690" t="inlineStr">
        <is>
          <t>CaseMatl_Ductile_Iron_ASTM-A536-65</t>
        </is>
      </c>
      <c r="H690" t="inlineStr">
        <is>
          <t>Ductile Iron, ASTM-A536-65</t>
        </is>
      </c>
      <c r="I690" t="inlineStr">
        <is>
          <t>J</t>
        </is>
      </c>
      <c r="J690" s="250" t="n">
        <v>175</v>
      </c>
      <c r="K690" t="inlineStr">
        <is>
          <t>Coating_Scotchkote134_interior_exterior_IncludeImpeller</t>
        </is>
      </c>
      <c r="L690" s="273" t="inlineStr">
        <is>
          <t>RTF</t>
        </is>
      </c>
      <c r="M690" t="inlineStr">
        <is>
          <t>B100228</t>
        </is>
      </c>
      <c r="N690" s="233" t="inlineStr">
        <is>
          <t>LT025</t>
        </is>
      </c>
    </row>
    <row r="691" hidden="1" s="109">
      <c r="B691" s="250" t="inlineStr">
        <is>
          <t>N</t>
        </is>
      </c>
      <c r="C691" t="inlineStr">
        <is>
          <t>ConTab_BOM_KP_Case_1056</t>
        </is>
      </c>
      <c r="D691">
        <f>IF(B691="Y",C691,"")</f>
        <v/>
      </c>
      <c r="E691" t="inlineStr">
        <is>
          <t>:2018-1_2-KP:</t>
        </is>
      </c>
      <c r="F691" t="inlineStr">
        <is>
          <t>125# ANSI Flange</t>
        </is>
      </c>
      <c r="G691" t="inlineStr">
        <is>
          <t>CaseMatl_Ductile_Iron_ASTM-A536-65</t>
        </is>
      </c>
      <c r="H691" t="inlineStr">
        <is>
          <t>Ductile Iron, ASTM-A536-65</t>
        </is>
      </c>
      <c r="I691" t="inlineStr">
        <is>
          <t>J</t>
        </is>
      </c>
      <c r="J691" s="250" t="n">
        <v>175</v>
      </c>
      <c r="K691" t="inlineStr">
        <is>
          <t>Coating_Standard</t>
        </is>
      </c>
      <c r="L691" s="273" t="n">
        <v>98554266</v>
      </c>
      <c r="M691" t="inlineStr">
        <is>
          <t>B100030</t>
        </is>
      </c>
      <c r="N691" s="233" t="inlineStr">
        <is>
          <t>LT025</t>
        </is>
      </c>
    </row>
    <row r="692" hidden="1" s="109">
      <c r="B692" s="250" t="inlineStr">
        <is>
          <t>N</t>
        </is>
      </c>
      <c r="C692" t="inlineStr">
        <is>
          <t>ConTab_BOM_KP_Case_1057</t>
        </is>
      </c>
      <c r="D692">
        <f>IF(B692="Y",C692,"")</f>
        <v/>
      </c>
      <c r="E692" t="inlineStr">
        <is>
          <t>:2018-1_2-KP:</t>
        </is>
      </c>
      <c r="F692" t="inlineStr">
        <is>
          <t>125# ANSI Flange</t>
        </is>
      </c>
      <c r="G692" t="inlineStr">
        <is>
          <t>CaseMatl_Special</t>
        </is>
      </c>
      <c r="H692" t="inlineStr">
        <is>
          <t>Special/Other</t>
        </is>
      </c>
      <c r="I692" t="inlineStr">
        <is>
          <t>X</t>
        </is>
      </c>
      <c r="J692" s="250" t="n">
        <v>175</v>
      </c>
      <c r="K692" t="inlineStr">
        <is>
          <t>Coating_Standard</t>
        </is>
      </c>
      <c r="L692" s="273" t="inlineStr">
        <is>
          <t>RTF</t>
        </is>
      </c>
      <c r="M692" t="inlineStr">
        <is>
          <t>B100113</t>
        </is>
      </c>
      <c r="N692" s="233" t="inlineStr">
        <is>
          <t>LT025</t>
        </is>
      </c>
    </row>
    <row r="693" hidden="1" s="109">
      <c r="B693" s="250" t="inlineStr">
        <is>
          <t>N</t>
        </is>
      </c>
      <c r="C693" t="inlineStr">
        <is>
          <t>ConTab_BOM_KP_Case_1058</t>
        </is>
      </c>
      <c r="D693">
        <f>IF(B693="Y",C693,"")</f>
        <v/>
      </c>
      <c r="E693" t="inlineStr">
        <is>
          <t>:2018-1_2-KP:</t>
        </is>
      </c>
      <c r="F693" t="inlineStr">
        <is>
          <t>250# ANSI Flange</t>
        </is>
      </c>
      <c r="G693" t="inlineStr">
        <is>
          <t>CaseMatl_Ductile_Iron_ASTM-A536-65</t>
        </is>
      </c>
      <c r="H693" t="inlineStr">
        <is>
          <t>Ductile Iron, ASTM-A536-65</t>
        </is>
      </c>
      <c r="I693" t="inlineStr">
        <is>
          <t>J</t>
        </is>
      </c>
      <c r="J693" s="250" t="n">
        <v>300</v>
      </c>
      <c r="K693" t="inlineStr">
        <is>
          <t>Coating_Standard</t>
        </is>
      </c>
      <c r="L693" s="273" t="n">
        <v>98554267</v>
      </c>
      <c r="M693" t="inlineStr">
        <is>
          <t>B100228</t>
        </is>
      </c>
      <c r="N693" s="273" t="inlineStr">
        <is>
          <t>LT034</t>
        </is>
      </c>
    </row>
    <row r="694" hidden="1" s="109">
      <c r="B694" s="250" t="inlineStr">
        <is>
          <t>N</t>
        </is>
      </c>
      <c r="C694" t="inlineStr">
        <is>
          <t>ConTab_BOM_KP_Case_1059</t>
        </is>
      </c>
      <c r="D694">
        <f>IF(B694="Y",C694,"")</f>
        <v/>
      </c>
      <c r="E694" t="inlineStr">
        <is>
          <t>:2018-1_2-KP:</t>
        </is>
      </c>
      <c r="F694" t="inlineStr">
        <is>
          <t>250# ANSI Flange</t>
        </is>
      </c>
      <c r="G694" t="inlineStr">
        <is>
          <t>CaseMatl_Special</t>
        </is>
      </c>
      <c r="H694" t="inlineStr">
        <is>
          <t>Special/Other</t>
        </is>
      </c>
      <c r="I694" t="inlineStr">
        <is>
          <t>X</t>
        </is>
      </c>
      <c r="J694" s="250" t="n">
        <v>250</v>
      </c>
      <c r="K694" t="inlineStr">
        <is>
          <t>Coating_Standard</t>
        </is>
      </c>
      <c r="L694" s="273" t="inlineStr">
        <is>
          <t>RTF</t>
        </is>
      </c>
      <c r="M694" t="inlineStr">
        <is>
          <t>B100113</t>
        </is>
      </c>
      <c r="N694" s="273" t="inlineStr">
        <is>
          <t>LT034</t>
        </is>
      </c>
    </row>
    <row r="695" hidden="1" s="109">
      <c r="B695" s="250" t="inlineStr">
        <is>
          <t>N</t>
        </is>
      </c>
      <c r="C695" t="inlineStr">
        <is>
          <t>ConTab_BOM_KP_Case_1060</t>
        </is>
      </c>
      <c r="D695">
        <f>IF(B695="Y",C695,"")</f>
        <v/>
      </c>
      <c r="E695" t="inlineStr">
        <is>
          <t>:2018-1_2-KP:</t>
        </is>
      </c>
      <c r="F695" t="inlineStr">
        <is>
          <t>Special/Other</t>
        </is>
      </c>
      <c r="G695" t="inlineStr">
        <is>
          <t>CaseMatl_Ductile_Iron_ASTM-A536-65</t>
        </is>
      </c>
      <c r="H695" t="inlineStr">
        <is>
          <t>Ductile Iron, ASTM-A536-65</t>
        </is>
      </c>
      <c r="I695" t="inlineStr">
        <is>
          <t>J</t>
        </is>
      </c>
      <c r="J695" s="250" t="n">
        <v>175</v>
      </c>
      <c r="K695" t="inlineStr">
        <is>
          <t>Coating_Standard</t>
        </is>
      </c>
      <c r="L695" s="273" t="inlineStr">
        <is>
          <t>RTF</t>
        </is>
      </c>
      <c r="M695" t="inlineStr">
        <is>
          <t>B100228</t>
        </is>
      </c>
      <c r="N695" s="233" t="inlineStr">
        <is>
          <t>LT025</t>
        </is>
      </c>
    </row>
    <row r="696" hidden="1" s="109">
      <c r="B696" s="250" t="inlineStr">
        <is>
          <t>N</t>
        </is>
      </c>
      <c r="C696" t="inlineStr">
        <is>
          <t>ConTab_BOM_KP_Case_1061</t>
        </is>
      </c>
      <c r="D696">
        <f>IF(B696="Y",C696,"")</f>
        <v/>
      </c>
      <c r="E696" t="inlineStr">
        <is>
          <t>:2018-1_2-KP:</t>
        </is>
      </c>
      <c r="F696" t="inlineStr">
        <is>
          <t>Special/Other</t>
        </is>
      </c>
      <c r="G696" t="inlineStr">
        <is>
          <t>CaseMatl_Special</t>
        </is>
      </c>
      <c r="H696" t="inlineStr">
        <is>
          <t>Special/Other</t>
        </is>
      </c>
      <c r="I696" t="inlineStr">
        <is>
          <t>X</t>
        </is>
      </c>
      <c r="J696" s="250" t="n">
        <v>175</v>
      </c>
      <c r="K696" t="inlineStr">
        <is>
          <t>Coating_Standard</t>
        </is>
      </c>
      <c r="L696" s="273" t="inlineStr">
        <is>
          <t>RTF</t>
        </is>
      </c>
      <c r="M696" t="inlineStr">
        <is>
          <t>B100113</t>
        </is>
      </c>
      <c r="N696" s="233" t="inlineStr">
        <is>
          <t>LT025</t>
        </is>
      </c>
    </row>
    <row r="697" hidden="1" s="109">
      <c r="B697" s="250" t="inlineStr">
        <is>
          <t>N</t>
        </is>
      </c>
      <c r="C697" t="inlineStr">
        <is>
          <t>ConTab_BOM_KP_Case_1064</t>
        </is>
      </c>
      <c r="D697">
        <f>IF(B697="Y",C697,"")</f>
        <v/>
      </c>
      <c r="E697" t="inlineStr">
        <is>
          <t>:2018-1_2-KP:</t>
        </is>
      </c>
      <c r="F697" t="inlineStr">
        <is>
          <t>125# ANSI Flange</t>
        </is>
      </c>
      <c r="G697" t="inlineStr">
        <is>
          <t>CaseMatl_Ductile_Iron_ASTM-A536-65</t>
        </is>
      </c>
      <c r="H697" t="inlineStr">
        <is>
          <t>Ductile Iron, ASTM-A536-65</t>
        </is>
      </c>
      <c r="I697" t="inlineStr">
        <is>
          <t>J</t>
        </is>
      </c>
      <c r="J697" s="250" t="n">
        <v>175</v>
      </c>
      <c r="K697" t="inlineStr">
        <is>
          <t>Coating_Scotchkote134_interior_exterior</t>
        </is>
      </c>
      <c r="L697" s="273" t="inlineStr">
        <is>
          <t>RTF</t>
        </is>
      </c>
      <c r="M697" t="inlineStr">
        <is>
          <t>B100228</t>
        </is>
      </c>
      <c r="N697" s="233" t="inlineStr">
        <is>
          <t>LT025</t>
        </is>
      </c>
    </row>
    <row r="698" hidden="1" s="109">
      <c r="B698" s="250" t="inlineStr">
        <is>
          <t>N</t>
        </is>
      </c>
      <c r="C698" t="inlineStr">
        <is>
          <t>ConTab_BOM_KP_Case_1065</t>
        </is>
      </c>
      <c r="D698">
        <f>IF(B698="Y",C698,"")</f>
        <v/>
      </c>
      <c r="E698" t="inlineStr">
        <is>
          <t>:2018-1_2-KP:</t>
        </is>
      </c>
      <c r="F698" t="inlineStr">
        <is>
          <t>250# ANSI Flange</t>
        </is>
      </c>
      <c r="G698" t="inlineStr">
        <is>
          <t>CaseMatl_Ductile_Iron_ASTM-A536-65</t>
        </is>
      </c>
      <c r="H698" t="inlineStr">
        <is>
          <t>Ductile Iron, ASTM-A536-65</t>
        </is>
      </c>
      <c r="I698" t="inlineStr">
        <is>
          <t>J</t>
        </is>
      </c>
      <c r="J698" s="250" t="n">
        <v>300</v>
      </c>
      <c r="K698" t="inlineStr">
        <is>
          <t>Coating_Scotchkote134_interior_exterior</t>
        </is>
      </c>
      <c r="L698" s="273" t="inlineStr">
        <is>
          <t>RTF</t>
        </is>
      </c>
      <c r="M698" t="inlineStr">
        <is>
          <t>B100228</t>
        </is>
      </c>
      <c r="N698" s="273" t="inlineStr">
        <is>
          <t>LT034</t>
        </is>
      </c>
    </row>
    <row r="699" hidden="1" s="109">
      <c r="B699" s="250" t="inlineStr">
        <is>
          <t>N</t>
        </is>
      </c>
      <c r="C699" t="inlineStr">
        <is>
          <t>ConTab_BOM_KP_Case_1066</t>
        </is>
      </c>
      <c r="D699">
        <f>IF(B699="Y",C699,"")</f>
        <v/>
      </c>
      <c r="E699" t="inlineStr">
        <is>
          <t>:2018-1_2-KP:</t>
        </is>
      </c>
      <c r="F699" t="inlineStr">
        <is>
          <t>125# ANSI Flange</t>
        </is>
      </c>
      <c r="G699" t="inlineStr">
        <is>
          <t>CaseMatl_Ductile_Iron_ASTM-A536-65</t>
        </is>
      </c>
      <c r="H699" t="inlineStr">
        <is>
          <t>Ductile Iron, ASTM-A536-65</t>
        </is>
      </c>
      <c r="I699" t="inlineStr">
        <is>
          <t>J</t>
        </is>
      </c>
      <c r="J699" s="250" t="n">
        <v>175</v>
      </c>
      <c r="K699" t="inlineStr">
        <is>
          <t>Coating_Scotchkote134_interior_exterior_IncludeImpeller</t>
        </is>
      </c>
      <c r="L699" s="273" t="inlineStr">
        <is>
          <t>RTF</t>
        </is>
      </c>
      <c r="M699" t="inlineStr">
        <is>
          <t>B100228</t>
        </is>
      </c>
      <c r="N699" s="233" t="inlineStr">
        <is>
          <t>LT025</t>
        </is>
      </c>
    </row>
    <row r="700" hidden="1" s="109">
      <c r="B700" s="250" t="inlineStr">
        <is>
          <t>N</t>
        </is>
      </c>
      <c r="C700" t="inlineStr">
        <is>
          <t>ConTab_BOM_KP_Case_1067</t>
        </is>
      </c>
      <c r="D700">
        <f>IF(B700="Y",C700,"")</f>
        <v/>
      </c>
      <c r="E700" t="inlineStr">
        <is>
          <t>:2018-1_2-KP:</t>
        </is>
      </c>
      <c r="F700" t="inlineStr">
        <is>
          <t>250# ANSI Flange</t>
        </is>
      </c>
      <c r="G700" t="inlineStr">
        <is>
          <t>CaseMatl_Ductile_Iron_ASTM-A536-65</t>
        </is>
      </c>
      <c r="H700" t="inlineStr">
        <is>
          <t>Ductile Iron, ASTM-A536-65</t>
        </is>
      </c>
      <c r="I700" t="inlineStr">
        <is>
          <t>J</t>
        </is>
      </c>
      <c r="J700" s="250" t="n">
        <v>300</v>
      </c>
      <c r="K700" t="inlineStr">
        <is>
          <t>Coating_Scotchkote134_interior_exterior_IncludeImpeller</t>
        </is>
      </c>
      <c r="L700" s="273" t="inlineStr">
        <is>
          <t>RTF</t>
        </is>
      </c>
      <c r="M700" t="inlineStr">
        <is>
          <t>B100228</t>
        </is>
      </c>
      <c r="N700" s="273" t="inlineStr">
        <is>
          <t>LT034</t>
        </is>
      </c>
    </row>
    <row r="701" hidden="1" s="109">
      <c r="B701" s="250" t="inlineStr">
        <is>
          <t>N</t>
        </is>
      </c>
      <c r="C701" t="inlineStr">
        <is>
          <t>ConTab_BOM_KP_Case_1074</t>
        </is>
      </c>
      <c r="D701">
        <f>IF(B701="Y",C701,"")</f>
        <v/>
      </c>
      <c r="E701" t="inlineStr">
        <is>
          <t>:2023-3_4-KP:</t>
        </is>
      </c>
      <c r="F701" t="inlineStr">
        <is>
          <t>125# ANSI Flange</t>
        </is>
      </c>
      <c r="G701" t="inlineStr">
        <is>
          <t>CaseMatl_Cast_Iron_ASTM-A48_CL35</t>
        </is>
      </c>
      <c r="H701" t="inlineStr">
        <is>
          <t>Cast Iron, ASTM-A48, CL 35</t>
        </is>
      </c>
      <c r="I701" t="inlineStr">
        <is>
          <t>C35</t>
        </is>
      </c>
      <c r="J701" s="250" t="n">
        <v>175</v>
      </c>
      <c r="K701" t="inlineStr">
        <is>
          <t>Coating_Standard</t>
        </is>
      </c>
      <c r="L701" s="273" t="n">
        <v>98571815</v>
      </c>
      <c r="M701" t="inlineStr">
        <is>
          <t>B100030</t>
        </is>
      </c>
      <c r="N701" s="233" t="inlineStr">
        <is>
          <t>LT025</t>
        </is>
      </c>
    </row>
    <row r="702" hidden="1" s="109">
      <c r="B702" s="250" t="inlineStr">
        <is>
          <t>N</t>
        </is>
      </c>
      <c r="C702" t="inlineStr">
        <is>
          <t>ConTab_BOM_KP_Case_1075</t>
        </is>
      </c>
      <c r="D702">
        <f>IF(B702="Y",C702,"")</f>
        <v/>
      </c>
      <c r="E702" t="inlineStr">
        <is>
          <t>:2023-3_4-KP:</t>
        </is>
      </c>
      <c r="F702" t="inlineStr">
        <is>
          <t>125# ANSI Flange</t>
        </is>
      </c>
      <c r="G702" t="inlineStr">
        <is>
          <t>CaseMatl_Ductile_Iron_ASTM-A536-65</t>
        </is>
      </c>
      <c r="H702" t="inlineStr">
        <is>
          <t>Ductile Iron, ASTM-A536-65</t>
        </is>
      </c>
      <c r="I702" t="inlineStr">
        <is>
          <t>J</t>
        </is>
      </c>
      <c r="J702" s="250" t="n">
        <v>175</v>
      </c>
      <c r="K702" t="inlineStr">
        <is>
          <t>Coating_Standard</t>
        </is>
      </c>
      <c r="L702" s="273" t="inlineStr">
        <is>
          <t>RTF</t>
        </is>
      </c>
      <c r="M702" t="inlineStr">
        <is>
          <t>B100228</t>
        </is>
      </c>
      <c r="N702" s="233" t="inlineStr">
        <is>
          <t>LT025</t>
        </is>
      </c>
    </row>
    <row r="703" hidden="1" s="109">
      <c r="B703" s="250" t="inlineStr">
        <is>
          <t>N</t>
        </is>
      </c>
      <c r="C703" t="inlineStr">
        <is>
          <t>ConTab_BOM_KP_Case_1076</t>
        </is>
      </c>
      <c r="D703">
        <f>IF(B703="Y",C703,"")</f>
        <v/>
      </c>
      <c r="E703" t="inlineStr">
        <is>
          <t>:2023-3_4-KP:</t>
        </is>
      </c>
      <c r="F703" t="inlineStr">
        <is>
          <t>125# ANSI Flange</t>
        </is>
      </c>
      <c r="G703" t="inlineStr">
        <is>
          <t>CaseMatl_Special</t>
        </is>
      </c>
      <c r="H703" t="inlineStr">
        <is>
          <t>Special/Other</t>
        </is>
      </c>
      <c r="I703" t="inlineStr">
        <is>
          <t>X</t>
        </is>
      </c>
      <c r="J703" s="250" t="n">
        <v>175</v>
      </c>
      <c r="K703" t="inlineStr">
        <is>
          <t>Coating_Standard</t>
        </is>
      </c>
      <c r="L703" s="273" t="inlineStr">
        <is>
          <t>RTF</t>
        </is>
      </c>
      <c r="M703" t="inlineStr">
        <is>
          <t>B100113</t>
        </is>
      </c>
      <c r="N703" s="233" t="inlineStr">
        <is>
          <t>LT025</t>
        </is>
      </c>
    </row>
    <row r="704" hidden="1" s="109">
      <c r="B704" s="250" t="inlineStr">
        <is>
          <t>N</t>
        </is>
      </c>
      <c r="C704" t="inlineStr">
        <is>
          <t>ConTab_BOM_KP_Case_1077</t>
        </is>
      </c>
      <c r="D704">
        <f>IF(B704="Y",C704,"")</f>
        <v/>
      </c>
      <c r="E704" t="inlineStr">
        <is>
          <t>:2023-3_4-KP:</t>
        </is>
      </c>
      <c r="F704" t="inlineStr">
        <is>
          <t>250# ANSI Flange</t>
        </is>
      </c>
      <c r="G704" t="inlineStr">
        <is>
          <t>CaseMatl_Cast_Iron_ASTM-A48_CL35</t>
        </is>
      </c>
      <c r="H704" t="inlineStr">
        <is>
          <t>Cast Iron, ASTM-A48, CL 35</t>
        </is>
      </c>
      <c r="I704" t="inlineStr">
        <is>
          <t>C35</t>
        </is>
      </c>
      <c r="J704" s="250" t="n">
        <v>250</v>
      </c>
      <c r="K704" t="inlineStr">
        <is>
          <t>Coating_Standard</t>
        </is>
      </c>
      <c r="L704" s="273" t="n">
        <v>98571816</v>
      </c>
      <c r="M704" t="inlineStr">
        <is>
          <t>B100228</t>
        </is>
      </c>
      <c r="N704" s="273" t="inlineStr">
        <is>
          <t>LT034</t>
        </is>
      </c>
    </row>
    <row r="705" hidden="1" s="109">
      <c r="B705" s="250" t="inlineStr">
        <is>
          <t>N</t>
        </is>
      </c>
      <c r="C705" t="inlineStr">
        <is>
          <t>ConTab_BOM_KP_Case_1078</t>
        </is>
      </c>
      <c r="D705">
        <f>IF(B705="Y",C705,"")</f>
        <v/>
      </c>
      <c r="E705" t="inlineStr">
        <is>
          <t>:2023-3_4-KP:</t>
        </is>
      </c>
      <c r="F705" t="inlineStr">
        <is>
          <t>250# ANSI Flange</t>
        </is>
      </c>
      <c r="G705" t="inlineStr">
        <is>
          <t>CaseMatl_Ductile_Iron_ASTM-A536-65</t>
        </is>
      </c>
      <c r="H705" t="inlineStr">
        <is>
          <t>Ductile Iron, ASTM-A536-65</t>
        </is>
      </c>
      <c r="I705" t="inlineStr">
        <is>
          <t>J</t>
        </is>
      </c>
      <c r="J705" s="250" t="n">
        <v>300</v>
      </c>
      <c r="K705" t="inlineStr">
        <is>
          <t>Coating_Standard</t>
        </is>
      </c>
      <c r="L705" s="273" t="n">
        <v>98571817</v>
      </c>
      <c r="M705" t="inlineStr">
        <is>
          <t>B100228</t>
        </is>
      </c>
      <c r="N705" s="273" t="inlineStr">
        <is>
          <t>LT034</t>
        </is>
      </c>
    </row>
    <row r="706" hidden="1" s="109">
      <c r="B706" s="250" t="inlineStr">
        <is>
          <t>N</t>
        </is>
      </c>
      <c r="C706" t="inlineStr">
        <is>
          <t>ConTab_BOM_KP_Case_1079</t>
        </is>
      </c>
      <c r="D706">
        <f>IF(B706="Y",C706,"")</f>
        <v/>
      </c>
      <c r="E706" t="inlineStr">
        <is>
          <t>:2023-3_4-KP:</t>
        </is>
      </c>
      <c r="F706" t="inlineStr">
        <is>
          <t>250# ANSI Flange</t>
        </is>
      </c>
      <c r="G706" t="inlineStr">
        <is>
          <t>CaseMatl_Special</t>
        </is>
      </c>
      <c r="H706" t="inlineStr">
        <is>
          <t>Special/Other</t>
        </is>
      </c>
      <c r="I706" t="inlineStr">
        <is>
          <t>X</t>
        </is>
      </c>
      <c r="J706" s="250" t="n">
        <v>250</v>
      </c>
      <c r="K706" t="inlineStr">
        <is>
          <t>Coating_Standard</t>
        </is>
      </c>
      <c r="L706" s="273" t="inlineStr">
        <is>
          <t>RTF</t>
        </is>
      </c>
      <c r="M706" t="inlineStr">
        <is>
          <t>B100113</t>
        </is>
      </c>
      <c r="N706" s="273" t="inlineStr">
        <is>
          <t>LT034</t>
        </is>
      </c>
    </row>
    <row r="707" hidden="1" s="109">
      <c r="B707" s="250" t="inlineStr">
        <is>
          <t>N</t>
        </is>
      </c>
      <c r="C707" t="inlineStr">
        <is>
          <t>ConTab_BOM_KP_Case_1080</t>
        </is>
      </c>
      <c r="D707">
        <f>IF(B707="Y",C707,"")</f>
        <v/>
      </c>
      <c r="E707" t="inlineStr">
        <is>
          <t>:2023-3_4-KP:</t>
        </is>
      </c>
      <c r="F707" t="inlineStr">
        <is>
          <t>Special/Other</t>
        </is>
      </c>
      <c r="G707" t="inlineStr">
        <is>
          <t>CaseMatl_Cast_Iron_ASTM-A48_CL35</t>
        </is>
      </c>
      <c r="H707" t="inlineStr">
        <is>
          <t>Cast Iron, ASTM-A48, CL 35</t>
        </is>
      </c>
      <c r="I707" t="inlineStr">
        <is>
          <t>C35</t>
        </is>
      </c>
      <c r="J707" s="250" t="n">
        <v>175</v>
      </c>
      <c r="K707" t="inlineStr">
        <is>
          <t>Coating_Standard</t>
        </is>
      </c>
      <c r="L707" s="273" t="inlineStr">
        <is>
          <t>RTF</t>
        </is>
      </c>
      <c r="M707" t="inlineStr">
        <is>
          <t>B100228</t>
        </is>
      </c>
      <c r="N707" s="233" t="inlineStr">
        <is>
          <t>LT025</t>
        </is>
      </c>
    </row>
    <row r="708" hidden="1" s="109">
      <c r="B708" s="250" t="inlineStr">
        <is>
          <t>N</t>
        </is>
      </c>
      <c r="C708" t="inlineStr">
        <is>
          <t>ConTab_BOM_KP_Case_1081</t>
        </is>
      </c>
      <c r="D708">
        <f>IF(B708="Y",C708,"")</f>
        <v/>
      </c>
      <c r="E708" t="inlineStr">
        <is>
          <t>:2023-3_4-KP:</t>
        </is>
      </c>
      <c r="F708" t="inlineStr">
        <is>
          <t>Special/Other</t>
        </is>
      </c>
      <c r="G708" t="inlineStr">
        <is>
          <t>CaseMatl_Ductile_Iron_ASTM-A536-65</t>
        </is>
      </c>
      <c r="H708" t="inlineStr">
        <is>
          <t>Ductile Iron, ASTM-A536-65</t>
        </is>
      </c>
      <c r="I708" t="inlineStr">
        <is>
          <t>J</t>
        </is>
      </c>
      <c r="J708" s="250" t="n">
        <v>175</v>
      </c>
      <c r="K708" t="inlineStr">
        <is>
          <t>Coating_Standard</t>
        </is>
      </c>
      <c r="L708" s="273" t="inlineStr">
        <is>
          <t>RTF</t>
        </is>
      </c>
      <c r="M708" t="inlineStr">
        <is>
          <t>B100228</t>
        </is>
      </c>
      <c r="N708" s="233" t="inlineStr">
        <is>
          <t>LT025</t>
        </is>
      </c>
    </row>
    <row r="709" hidden="1" s="109">
      <c r="B709" s="250" t="inlineStr">
        <is>
          <t>N</t>
        </is>
      </c>
      <c r="C709" t="inlineStr">
        <is>
          <t>ConTab_BOM_KP_Case_1082</t>
        </is>
      </c>
      <c r="D709">
        <f>IF(B709="Y",C709,"")</f>
        <v/>
      </c>
      <c r="E709" t="inlineStr">
        <is>
          <t>:2023-3_4-KP:</t>
        </is>
      </c>
      <c r="F709" t="inlineStr">
        <is>
          <t>Special/Other</t>
        </is>
      </c>
      <c r="G709" t="inlineStr">
        <is>
          <t>CaseMatl_Special</t>
        </is>
      </c>
      <c r="H709" t="inlineStr">
        <is>
          <t>Special/Other</t>
        </is>
      </c>
      <c r="I709" t="inlineStr">
        <is>
          <t>X</t>
        </is>
      </c>
      <c r="J709" s="250" t="n">
        <v>175</v>
      </c>
      <c r="K709" t="inlineStr">
        <is>
          <t>Coating_Standard</t>
        </is>
      </c>
      <c r="L709" s="273" t="inlineStr">
        <is>
          <t>RTF</t>
        </is>
      </c>
      <c r="M709" t="inlineStr">
        <is>
          <t>B100113</t>
        </is>
      </c>
      <c r="N709" s="233" t="inlineStr">
        <is>
          <t>LT025</t>
        </is>
      </c>
    </row>
    <row r="710" hidden="1" s="109">
      <c r="B710" s="250" t="inlineStr">
        <is>
          <t>N</t>
        </is>
      </c>
      <c r="C710" t="inlineStr">
        <is>
          <t>ConTab_BOM_KP_Case_1087</t>
        </is>
      </c>
      <c r="D710">
        <f>IF(B710="Y",C710,"")</f>
        <v/>
      </c>
      <c r="E710" t="inlineStr">
        <is>
          <t>:2023-3_4-KP:</t>
        </is>
      </c>
      <c r="F710" t="inlineStr">
        <is>
          <t>125# ANSI Flange</t>
        </is>
      </c>
      <c r="G710" t="inlineStr">
        <is>
          <t>CaseMatl_Cast_Iron_ASTM-A48_CL35</t>
        </is>
      </c>
      <c r="H710" t="inlineStr">
        <is>
          <t>Cast Iron, ASTM-A48, CL 35</t>
        </is>
      </c>
      <c r="I710" t="inlineStr">
        <is>
          <t>C35</t>
        </is>
      </c>
      <c r="J710" s="250" t="n">
        <v>175</v>
      </c>
      <c r="K710" t="inlineStr">
        <is>
          <t>Coating_Scotchkote134_interior_exterior</t>
        </is>
      </c>
      <c r="L710" s="273" t="inlineStr">
        <is>
          <t>RTF</t>
        </is>
      </c>
      <c r="M710" t="inlineStr">
        <is>
          <t>B100228</t>
        </is>
      </c>
      <c r="N710" s="273" t="inlineStr">
        <is>
          <t>LT250</t>
        </is>
      </c>
    </row>
    <row r="711" hidden="1" s="109">
      <c r="B711" s="250" t="inlineStr">
        <is>
          <t>N</t>
        </is>
      </c>
      <c r="C711" t="inlineStr">
        <is>
          <t>ConTab_BOM_KP_Case_1088</t>
        </is>
      </c>
      <c r="D711">
        <f>IF(B711="Y",C711,"")</f>
        <v/>
      </c>
      <c r="E711" t="inlineStr">
        <is>
          <t>:2023-3_4-KP:</t>
        </is>
      </c>
      <c r="F711" t="inlineStr">
        <is>
          <t>125# ANSI Flange</t>
        </is>
      </c>
      <c r="G711" t="inlineStr">
        <is>
          <t>CaseMatl_Ductile_Iron_ASTM-A536-65</t>
        </is>
      </c>
      <c r="H711" t="inlineStr">
        <is>
          <t>Ductile Iron, ASTM-A536-65</t>
        </is>
      </c>
      <c r="I711" t="inlineStr">
        <is>
          <t>J</t>
        </is>
      </c>
      <c r="J711" s="250" t="n">
        <v>175</v>
      </c>
      <c r="K711" t="inlineStr">
        <is>
          <t>Coating_Scotchkote134_interior_exterior</t>
        </is>
      </c>
      <c r="L711" s="273" t="inlineStr">
        <is>
          <t>RTF</t>
        </is>
      </c>
      <c r="M711" t="inlineStr">
        <is>
          <t>B100228</t>
        </is>
      </c>
      <c r="N711" s="233" t="inlineStr">
        <is>
          <t>LT025</t>
        </is>
      </c>
    </row>
    <row r="712" hidden="1" s="109">
      <c r="B712" s="250" t="inlineStr">
        <is>
          <t>N</t>
        </is>
      </c>
      <c r="C712" t="inlineStr">
        <is>
          <t>ConTab_BOM_KP_Case_1089</t>
        </is>
      </c>
      <c r="D712">
        <f>IF(B712="Y",C712,"")</f>
        <v/>
      </c>
      <c r="E712" t="inlineStr">
        <is>
          <t>:2023-3_4-KP:</t>
        </is>
      </c>
      <c r="F712" t="inlineStr">
        <is>
          <t>250# ANSI Flange</t>
        </is>
      </c>
      <c r="G712" t="inlineStr">
        <is>
          <t>CaseMatl_Cast_Iron_ASTM-A48_CL35</t>
        </is>
      </c>
      <c r="H712" t="inlineStr">
        <is>
          <t>Cast Iron, ASTM-A48, CL 35</t>
        </is>
      </c>
      <c r="I712" t="inlineStr">
        <is>
          <t>C35</t>
        </is>
      </c>
      <c r="J712" s="250" t="n">
        <v>250</v>
      </c>
      <c r="K712" t="inlineStr">
        <is>
          <t>Coating_Scotchkote134_interior_exterior</t>
        </is>
      </c>
      <c r="L712" s="273" t="inlineStr">
        <is>
          <t>RTF</t>
        </is>
      </c>
      <c r="M712" t="inlineStr">
        <is>
          <t>B100228</t>
        </is>
      </c>
      <c r="N712" s="273" t="inlineStr">
        <is>
          <t>LT034</t>
        </is>
      </c>
    </row>
    <row r="713" hidden="1" s="109">
      <c r="B713" s="250" t="inlineStr">
        <is>
          <t>N</t>
        </is>
      </c>
      <c r="C713" t="inlineStr">
        <is>
          <t>ConTab_BOM_KP_Case_1090</t>
        </is>
      </c>
      <c r="D713">
        <f>IF(B713="Y",C713,"")</f>
        <v/>
      </c>
      <c r="E713" t="inlineStr">
        <is>
          <t>:2023-3_4-KP:</t>
        </is>
      </c>
      <c r="F713" t="inlineStr">
        <is>
          <t>250# ANSI Flange</t>
        </is>
      </c>
      <c r="G713" t="inlineStr">
        <is>
          <t>CaseMatl_Ductile_Iron_ASTM-A536-65</t>
        </is>
      </c>
      <c r="H713" t="inlineStr">
        <is>
          <t>Ductile Iron, ASTM-A536-65</t>
        </is>
      </c>
      <c r="I713" t="inlineStr">
        <is>
          <t>J</t>
        </is>
      </c>
      <c r="J713" s="250" t="n">
        <v>300</v>
      </c>
      <c r="K713" t="inlineStr">
        <is>
          <t>Coating_Scotchkote134_interior_exterior</t>
        </is>
      </c>
      <c r="L713" s="273" t="inlineStr">
        <is>
          <t>RTF</t>
        </is>
      </c>
      <c r="M713" t="inlineStr">
        <is>
          <t>B100228</t>
        </is>
      </c>
      <c r="N713" s="273" t="inlineStr">
        <is>
          <t>LT034</t>
        </is>
      </c>
    </row>
    <row r="714" hidden="1" s="109">
      <c r="B714" s="250" t="inlineStr">
        <is>
          <t>N</t>
        </is>
      </c>
      <c r="C714" t="inlineStr">
        <is>
          <t>ConTab_BOM_KP_Case_1091</t>
        </is>
      </c>
      <c r="D714">
        <f>IF(B714="Y",C714,"")</f>
        <v/>
      </c>
      <c r="E714" t="inlineStr">
        <is>
          <t>:2023-3_4-KP:</t>
        </is>
      </c>
      <c r="F714" t="inlineStr">
        <is>
          <t>125# ANSI Flange</t>
        </is>
      </c>
      <c r="G714" t="inlineStr">
        <is>
          <t>CaseMatl_Cast_Iron_ASTM-A48_CL35</t>
        </is>
      </c>
      <c r="H714" t="inlineStr">
        <is>
          <t>Cast Iron, ASTM-A48, CL 35</t>
        </is>
      </c>
      <c r="I714" t="inlineStr">
        <is>
          <t>C35</t>
        </is>
      </c>
      <c r="J714" s="250" t="n">
        <v>175</v>
      </c>
      <c r="K714" t="inlineStr">
        <is>
          <t>Coating_Scotchkote134_interior_exterior_IncludeImpeller</t>
        </is>
      </c>
      <c r="L714" s="273" t="inlineStr">
        <is>
          <t>RTF</t>
        </is>
      </c>
      <c r="M714" t="inlineStr">
        <is>
          <t>B100228</t>
        </is>
      </c>
      <c r="N714" s="273" t="inlineStr">
        <is>
          <t>LT250</t>
        </is>
      </c>
    </row>
    <row r="715" hidden="1" s="109">
      <c r="B715" s="250" t="inlineStr">
        <is>
          <t>N</t>
        </is>
      </c>
      <c r="C715" t="inlineStr">
        <is>
          <t>ConTab_BOM_KP_Case_1092</t>
        </is>
      </c>
      <c r="D715">
        <f>IF(B715="Y",C715,"")</f>
        <v/>
      </c>
      <c r="E715" t="inlineStr">
        <is>
          <t>:2023-3_4-KP:</t>
        </is>
      </c>
      <c r="F715" t="inlineStr">
        <is>
          <t>125# ANSI Flange</t>
        </is>
      </c>
      <c r="G715" t="inlineStr">
        <is>
          <t>CaseMatl_Ductile_Iron_ASTM-A536-65</t>
        </is>
      </c>
      <c r="H715" t="inlineStr">
        <is>
          <t>Ductile Iron, ASTM-A536-65</t>
        </is>
      </c>
      <c r="I715" t="inlineStr">
        <is>
          <t>J</t>
        </is>
      </c>
      <c r="J715" s="250" t="n">
        <v>175</v>
      </c>
      <c r="K715" t="inlineStr">
        <is>
          <t>Coating_Scotchkote134_interior_exterior_IncludeImpeller</t>
        </is>
      </c>
      <c r="L715" s="273" t="inlineStr">
        <is>
          <t>RTF</t>
        </is>
      </c>
      <c r="M715" t="inlineStr">
        <is>
          <t>B100228</t>
        </is>
      </c>
      <c r="N715" s="233" t="inlineStr">
        <is>
          <t>LT025</t>
        </is>
      </c>
    </row>
    <row r="716" hidden="1" s="109">
      <c r="B716" s="250" t="inlineStr">
        <is>
          <t>N</t>
        </is>
      </c>
      <c r="C716" t="inlineStr">
        <is>
          <t>ConTab_BOM_KP_Case_1093</t>
        </is>
      </c>
      <c r="D716">
        <f>IF(B716="Y",C716,"")</f>
        <v/>
      </c>
      <c r="E716" t="inlineStr">
        <is>
          <t>:2023-3_4-KP:</t>
        </is>
      </c>
      <c r="F716" t="inlineStr">
        <is>
          <t>250# ANSI Flange</t>
        </is>
      </c>
      <c r="G716" t="inlineStr">
        <is>
          <t>CaseMatl_Cast_Iron_ASTM-A48_CL35</t>
        </is>
      </c>
      <c r="H716" t="inlineStr">
        <is>
          <t>Cast Iron, ASTM-A48, CL 35</t>
        </is>
      </c>
      <c r="I716" t="inlineStr">
        <is>
          <t>C35</t>
        </is>
      </c>
      <c r="J716" s="250" t="n">
        <v>250</v>
      </c>
      <c r="K716" t="inlineStr">
        <is>
          <t>Coating_Scotchkote134_interior_exterior_IncludeImpeller</t>
        </is>
      </c>
      <c r="L716" s="273" t="inlineStr">
        <is>
          <t>RTF</t>
        </is>
      </c>
      <c r="M716" t="inlineStr">
        <is>
          <t>B100228</t>
        </is>
      </c>
      <c r="N716" s="273" t="inlineStr">
        <is>
          <t>LT034</t>
        </is>
      </c>
    </row>
    <row r="717" hidden="1" s="109">
      <c r="B717" s="250" t="inlineStr">
        <is>
          <t>N</t>
        </is>
      </c>
      <c r="C717" t="inlineStr">
        <is>
          <t>ConTab_BOM_KP_Case_1094</t>
        </is>
      </c>
      <c r="D717">
        <f>IF(B717="Y",C717,"")</f>
        <v/>
      </c>
      <c r="E717" t="inlineStr">
        <is>
          <t>:2023-3_4-KP:</t>
        </is>
      </c>
      <c r="F717" t="inlineStr">
        <is>
          <t>250# ANSI Flange</t>
        </is>
      </c>
      <c r="G717" t="inlineStr">
        <is>
          <t>CaseMatl_Ductile_Iron_ASTM-A536-65</t>
        </is>
      </c>
      <c r="H717" t="inlineStr">
        <is>
          <t>Ductile Iron, ASTM-A536-65</t>
        </is>
      </c>
      <c r="I717" t="inlineStr">
        <is>
          <t>J</t>
        </is>
      </c>
      <c r="J717" s="250" t="n">
        <v>300</v>
      </c>
      <c r="K717" t="inlineStr">
        <is>
          <t>Coating_Scotchkote134_interior_exterior_IncludeImpeller</t>
        </is>
      </c>
      <c r="L717" s="273" t="inlineStr">
        <is>
          <t>RTF</t>
        </is>
      </c>
      <c r="M717" t="inlineStr">
        <is>
          <t>B100228</t>
        </is>
      </c>
      <c r="N717" s="273" t="inlineStr">
        <is>
          <t>LT034</t>
        </is>
      </c>
    </row>
    <row r="718" hidden="1" s="109">
      <c r="B718" s="250" t="inlineStr">
        <is>
          <t>N</t>
        </is>
      </c>
      <c r="C718" t="inlineStr">
        <is>
          <t>ConTab_BOM_KP_Case_1107</t>
        </is>
      </c>
      <c r="D718">
        <f>IF(B718="Y",C718,"")</f>
        <v/>
      </c>
      <c r="E718" t="inlineStr">
        <is>
          <t>:2025-7_8-KP:</t>
        </is>
      </c>
      <c r="F718" t="inlineStr">
        <is>
          <t>125# ANSI Flange</t>
        </is>
      </c>
      <c r="G718" t="inlineStr">
        <is>
          <t>CaseMatl_Ductile_Iron_ASTM-A536-65</t>
        </is>
      </c>
      <c r="H718" t="inlineStr">
        <is>
          <t>Ductile Iron, ASTM-A536-65</t>
        </is>
      </c>
      <c r="I718" t="inlineStr">
        <is>
          <t>J</t>
        </is>
      </c>
      <c r="J718" s="250" t="n">
        <v>175</v>
      </c>
      <c r="K718" t="inlineStr">
        <is>
          <t>Coating_Standard</t>
        </is>
      </c>
      <c r="L718" s="273" t="n">
        <v>98577122</v>
      </c>
      <c r="M718" t="inlineStr">
        <is>
          <t>B100030</t>
        </is>
      </c>
      <c r="N718" s="233" t="inlineStr">
        <is>
          <t>LT025</t>
        </is>
      </c>
    </row>
    <row r="719" hidden="1" s="109">
      <c r="B719" s="250" t="inlineStr">
        <is>
          <t>N</t>
        </is>
      </c>
      <c r="C719" t="inlineStr">
        <is>
          <t>ConTab_BOM_KP_Case_1108</t>
        </is>
      </c>
      <c r="D719">
        <f>IF(B719="Y",C719,"")</f>
        <v/>
      </c>
      <c r="E719" t="inlineStr">
        <is>
          <t>:2025-7_8-KP:</t>
        </is>
      </c>
      <c r="F719" t="inlineStr">
        <is>
          <t>125# ANSI Flange</t>
        </is>
      </c>
      <c r="G719" t="inlineStr">
        <is>
          <t>CaseMatl_Special</t>
        </is>
      </c>
      <c r="H719" t="inlineStr">
        <is>
          <t>Special/Other</t>
        </is>
      </c>
      <c r="I719" t="inlineStr">
        <is>
          <t>X</t>
        </is>
      </c>
      <c r="J719" s="250" t="n">
        <v>175</v>
      </c>
      <c r="K719" t="inlineStr">
        <is>
          <t>Coating_Standard</t>
        </is>
      </c>
      <c r="L719" s="273" t="inlineStr">
        <is>
          <t>RTF</t>
        </is>
      </c>
      <c r="M719" t="inlineStr">
        <is>
          <t>B100113</t>
        </is>
      </c>
      <c r="N719" s="233" t="inlineStr">
        <is>
          <t>LT025</t>
        </is>
      </c>
    </row>
    <row r="720" hidden="1" s="109">
      <c r="B720" s="250" t="inlineStr">
        <is>
          <t>N</t>
        </is>
      </c>
      <c r="C720" t="inlineStr">
        <is>
          <t>ConTab_BOM_KP_Case_1109</t>
        </is>
      </c>
      <c r="D720">
        <f>IF(B720="Y",C720,"")</f>
        <v/>
      </c>
      <c r="E720" t="inlineStr">
        <is>
          <t>:2025-7_8-KP:</t>
        </is>
      </c>
      <c r="F720" t="inlineStr">
        <is>
          <t>Special/Other</t>
        </is>
      </c>
      <c r="G720" t="inlineStr">
        <is>
          <t>CaseMatl_Ductile_Iron_ASTM-A536-65</t>
        </is>
      </c>
      <c r="H720" t="inlineStr">
        <is>
          <t>Ductile Iron, ASTM-A536-65</t>
        </is>
      </c>
      <c r="I720" t="inlineStr">
        <is>
          <t>J</t>
        </is>
      </c>
      <c r="J720" s="250" t="n">
        <v>175</v>
      </c>
      <c r="K720" t="inlineStr">
        <is>
          <t>Coating_Standard</t>
        </is>
      </c>
      <c r="L720" s="273" t="inlineStr">
        <is>
          <t>RTF</t>
        </is>
      </c>
      <c r="M720" t="inlineStr">
        <is>
          <t>B100228</t>
        </is>
      </c>
      <c r="N720" s="233" t="inlineStr">
        <is>
          <t>LT025</t>
        </is>
      </c>
    </row>
    <row r="721" hidden="1" s="109">
      <c r="B721" s="250" t="inlineStr">
        <is>
          <t>N</t>
        </is>
      </c>
      <c r="C721" t="inlineStr">
        <is>
          <t>ConTab_BOM_KP_Case_1110</t>
        </is>
      </c>
      <c r="D721">
        <f>IF(B721="Y",C721,"")</f>
        <v/>
      </c>
      <c r="E721" t="inlineStr">
        <is>
          <t>:2025-7_8-KP:</t>
        </is>
      </c>
      <c r="F721" t="inlineStr">
        <is>
          <t>Special/Other</t>
        </is>
      </c>
      <c r="G721" t="inlineStr">
        <is>
          <t>CaseMatl_Special</t>
        </is>
      </c>
      <c r="H721" t="inlineStr">
        <is>
          <t>Special/Other</t>
        </is>
      </c>
      <c r="I721" t="inlineStr">
        <is>
          <t>X</t>
        </is>
      </c>
      <c r="J721" s="250" t="n">
        <v>175</v>
      </c>
      <c r="K721" t="inlineStr">
        <is>
          <t>Coating_Standard</t>
        </is>
      </c>
      <c r="L721" s="273" t="inlineStr">
        <is>
          <t>RTF</t>
        </is>
      </c>
      <c r="M721" t="inlineStr">
        <is>
          <t>B100113</t>
        </is>
      </c>
      <c r="N721" s="233" t="inlineStr">
        <is>
          <t>LT025</t>
        </is>
      </c>
    </row>
    <row r="722" hidden="1" s="109">
      <c r="B722" s="250" t="inlineStr">
        <is>
          <t>N</t>
        </is>
      </c>
      <c r="C722" t="inlineStr">
        <is>
          <t>ConTab_BOM_KP_Case_1112</t>
        </is>
      </c>
      <c r="D722">
        <f>IF(B722="Y",C722,"")</f>
        <v/>
      </c>
      <c r="E722" t="inlineStr">
        <is>
          <t>:2025-7_8-KP:</t>
        </is>
      </c>
      <c r="F722" t="inlineStr">
        <is>
          <t>125# ANSI Flange</t>
        </is>
      </c>
      <c r="G722" t="inlineStr">
        <is>
          <t>CaseMatl_Ductile_Iron_ASTM-A536-65</t>
        </is>
      </c>
      <c r="H722" t="inlineStr">
        <is>
          <t>Ductile Iron, ASTM-A536-65</t>
        </is>
      </c>
      <c r="I722" t="inlineStr">
        <is>
          <t>J</t>
        </is>
      </c>
      <c r="J722" s="250" t="n">
        <v>175</v>
      </c>
      <c r="K722" t="inlineStr">
        <is>
          <t>Coating_Scotchkote134_interior_exterior</t>
        </is>
      </c>
      <c r="L722" s="273" t="inlineStr">
        <is>
          <t>RTF</t>
        </is>
      </c>
      <c r="M722" t="inlineStr">
        <is>
          <t>B100228</t>
        </is>
      </c>
      <c r="N722" s="233" t="inlineStr">
        <is>
          <t>LT025</t>
        </is>
      </c>
    </row>
    <row r="723" hidden="1" s="109">
      <c r="B723" s="250" t="inlineStr">
        <is>
          <t>N</t>
        </is>
      </c>
      <c r="C723" t="inlineStr">
        <is>
          <t>ConTab_BOM_KP_Case_1113</t>
        </is>
      </c>
      <c r="D723">
        <f>IF(B723="Y",C723,"")</f>
        <v/>
      </c>
      <c r="E723" t="inlineStr">
        <is>
          <t>:2025-7_8-KP:</t>
        </is>
      </c>
      <c r="F723" t="inlineStr">
        <is>
          <t>125# ANSI Flange</t>
        </is>
      </c>
      <c r="G723" t="inlineStr">
        <is>
          <t>CaseMatl_Ductile_Iron_ASTM-A536-65</t>
        </is>
      </c>
      <c r="H723" t="inlineStr">
        <is>
          <t>Ductile Iron, ASTM-A536-65</t>
        </is>
      </c>
      <c r="I723" t="inlineStr">
        <is>
          <t>J</t>
        </is>
      </c>
      <c r="J723" s="250" t="n">
        <v>175</v>
      </c>
      <c r="K723" t="inlineStr">
        <is>
          <t>Coating_Scotchkote134_interior_exterior_IncludeImpeller</t>
        </is>
      </c>
      <c r="L723" s="273" t="inlineStr">
        <is>
          <t>RTF</t>
        </is>
      </c>
      <c r="M723" t="inlineStr">
        <is>
          <t>B100228</t>
        </is>
      </c>
      <c r="N723" s="233" t="inlineStr">
        <is>
          <t>LT025</t>
        </is>
      </c>
    </row>
    <row r="724" hidden="1" ht="15" customHeight="1" s="109">
      <c r="B724" s="250" t="inlineStr">
        <is>
          <t>N</t>
        </is>
      </c>
      <c r="C724" t="inlineStr">
        <is>
          <t>ConTab_BOM_KP_Case_1117</t>
        </is>
      </c>
      <c r="D724">
        <f>IF(B724="Y",C724,"")</f>
        <v/>
      </c>
      <c r="E724" t="inlineStr">
        <is>
          <t>:2427-3_4-KP:</t>
        </is>
      </c>
      <c r="F724" t="inlineStr">
        <is>
          <t>125# ANSI Flange</t>
        </is>
      </c>
      <c r="G724" t="inlineStr">
        <is>
          <t>CaseMatl_Ductile_Iron_ASTM-A536-65</t>
        </is>
      </c>
      <c r="H724" t="inlineStr">
        <is>
          <t>Ductile Iron, ASTM-A536-65</t>
        </is>
      </c>
      <c r="I724" t="inlineStr">
        <is>
          <t>J</t>
        </is>
      </c>
      <c r="J724" s="250" t="n">
        <v>175</v>
      </c>
      <c r="K724" t="inlineStr">
        <is>
          <t>Coating_Standard</t>
        </is>
      </c>
      <c r="L724" s="165" t="n">
        <v>98577159</v>
      </c>
      <c r="M724" t="inlineStr">
        <is>
          <t>B100030</t>
        </is>
      </c>
      <c r="N724" s="233" t="inlineStr">
        <is>
          <t>LT025</t>
        </is>
      </c>
    </row>
    <row r="725" hidden="1" s="109">
      <c r="B725" s="250" t="inlineStr">
        <is>
          <t>N</t>
        </is>
      </c>
      <c r="C725" t="inlineStr">
        <is>
          <t>ConTab_BOM_KP_Case_1118</t>
        </is>
      </c>
      <c r="D725">
        <f>IF(B725="Y",C725,"")</f>
        <v/>
      </c>
      <c r="E725" t="inlineStr">
        <is>
          <t>:2427-3_4-KP:</t>
        </is>
      </c>
      <c r="F725" t="inlineStr">
        <is>
          <t>125# ANSI Flange</t>
        </is>
      </c>
      <c r="G725" t="inlineStr">
        <is>
          <t>CaseMatl_Special</t>
        </is>
      </c>
      <c r="H725" t="inlineStr">
        <is>
          <t>Special/Other</t>
        </is>
      </c>
      <c r="I725" t="inlineStr">
        <is>
          <t>X</t>
        </is>
      </c>
      <c r="J725" s="250" t="n">
        <v>175</v>
      </c>
      <c r="K725" t="inlineStr">
        <is>
          <t>Coating_Standard</t>
        </is>
      </c>
      <c r="L725" s="273" t="inlineStr">
        <is>
          <t>RTF</t>
        </is>
      </c>
      <c r="M725" t="inlineStr">
        <is>
          <t>B100113</t>
        </is>
      </c>
      <c r="N725" s="233" t="inlineStr">
        <is>
          <t>LT025</t>
        </is>
      </c>
    </row>
    <row r="726" hidden="1" s="109">
      <c r="B726" s="250" t="inlineStr">
        <is>
          <t>N</t>
        </is>
      </c>
      <c r="C726" t="inlineStr">
        <is>
          <t>ConTab_BOM_KP_Case_1119</t>
        </is>
      </c>
      <c r="D726">
        <f>IF(B726="Y",C726,"")</f>
        <v/>
      </c>
      <c r="E726" t="inlineStr">
        <is>
          <t>:2427-3_4-KP:</t>
        </is>
      </c>
      <c r="F726" t="inlineStr">
        <is>
          <t>Special/Other</t>
        </is>
      </c>
      <c r="G726" t="inlineStr">
        <is>
          <t>CaseMatl_Ductile_Iron_ASTM-A536-65</t>
        </is>
      </c>
      <c r="H726" t="inlineStr">
        <is>
          <t>Ductile Iron, ASTM-A536-65</t>
        </is>
      </c>
      <c r="I726" t="inlineStr">
        <is>
          <t>J</t>
        </is>
      </c>
      <c r="J726" s="250" t="n">
        <v>175</v>
      </c>
      <c r="K726" t="inlineStr">
        <is>
          <t>Coating_Standard</t>
        </is>
      </c>
      <c r="L726" s="273" t="inlineStr">
        <is>
          <t>RTF</t>
        </is>
      </c>
      <c r="M726" t="inlineStr">
        <is>
          <t>B100228</t>
        </is>
      </c>
      <c r="N726" s="233" t="inlineStr">
        <is>
          <t>LT025</t>
        </is>
      </c>
    </row>
    <row r="727" hidden="1" s="109">
      <c r="B727" s="250" t="inlineStr">
        <is>
          <t>N</t>
        </is>
      </c>
      <c r="C727" t="inlineStr">
        <is>
          <t>ConTab_BOM_KP_Case_1120</t>
        </is>
      </c>
      <c r="D727">
        <f>IF(B727="Y",C727,"")</f>
        <v/>
      </c>
      <c r="E727" t="inlineStr">
        <is>
          <t>:2427-3_4-KP:</t>
        </is>
      </c>
      <c r="F727" t="inlineStr">
        <is>
          <t>Special/Other</t>
        </is>
      </c>
      <c r="G727" t="inlineStr">
        <is>
          <t>CaseMatl_Special</t>
        </is>
      </c>
      <c r="H727" t="inlineStr">
        <is>
          <t>Special/Other</t>
        </is>
      </c>
      <c r="I727" t="inlineStr">
        <is>
          <t>X</t>
        </is>
      </c>
      <c r="J727" s="250" t="n">
        <v>175</v>
      </c>
      <c r="K727" t="inlineStr">
        <is>
          <t>Coating_Standard</t>
        </is>
      </c>
      <c r="L727" s="273" t="inlineStr">
        <is>
          <t>RTF</t>
        </is>
      </c>
      <c r="M727" t="inlineStr">
        <is>
          <t>B100113</t>
        </is>
      </c>
      <c r="N727" s="233" t="inlineStr">
        <is>
          <t>LT025</t>
        </is>
      </c>
    </row>
    <row r="728" hidden="1" s="109">
      <c r="B728" s="250" t="inlineStr">
        <is>
          <t>N</t>
        </is>
      </c>
      <c r="C728" t="inlineStr">
        <is>
          <t>ConTab_BOM_KP_Case_1122</t>
        </is>
      </c>
      <c r="D728">
        <f>IF(B728="Y",C728,"")</f>
        <v/>
      </c>
      <c r="E728" t="inlineStr">
        <is>
          <t>:2427-3_4-KP:</t>
        </is>
      </c>
      <c r="F728" t="inlineStr">
        <is>
          <t>125# ANSI Flange</t>
        </is>
      </c>
      <c r="G728" t="inlineStr">
        <is>
          <t>CaseMatl_Ductile_Iron_ASTM-A536-65</t>
        </is>
      </c>
      <c r="H728" t="inlineStr">
        <is>
          <t>Ductile Iron, ASTM-A536-65</t>
        </is>
      </c>
      <c r="I728" t="inlineStr">
        <is>
          <t>J</t>
        </is>
      </c>
      <c r="J728" s="250" t="n">
        <v>175</v>
      </c>
      <c r="K728" t="inlineStr">
        <is>
          <t>Coating_Scotchkote134_interior_exterior</t>
        </is>
      </c>
      <c r="L728" s="273" t="inlineStr">
        <is>
          <t>RTF</t>
        </is>
      </c>
      <c r="M728" t="inlineStr">
        <is>
          <t>B100228</t>
        </is>
      </c>
      <c r="N728" s="233" t="inlineStr">
        <is>
          <t>LT025</t>
        </is>
      </c>
    </row>
    <row r="729" hidden="1" s="109">
      <c r="B729" s="250" t="inlineStr">
        <is>
          <t>N</t>
        </is>
      </c>
      <c r="C729" t="inlineStr">
        <is>
          <t>ConTab_BOM_KP_Case_1123</t>
        </is>
      </c>
      <c r="D729">
        <f>IF(B729="Y",C729,"")</f>
        <v/>
      </c>
      <c r="E729" t="inlineStr">
        <is>
          <t>:2427-3_4-KP:</t>
        </is>
      </c>
      <c r="F729" t="inlineStr">
        <is>
          <t>125# ANSI Flange</t>
        </is>
      </c>
      <c r="G729" t="inlineStr">
        <is>
          <t>CaseMatl_Ductile_Iron_ASTM-A536-65</t>
        </is>
      </c>
      <c r="H729" t="inlineStr">
        <is>
          <t>Ductile Iron, ASTM-A536-65</t>
        </is>
      </c>
      <c r="I729" t="inlineStr">
        <is>
          <t>J</t>
        </is>
      </c>
      <c r="J729" s="250" t="n">
        <v>175</v>
      </c>
      <c r="K729" t="inlineStr">
        <is>
          <t>Coating_Scotchkote134_interior_exterior_IncludeImpeller</t>
        </is>
      </c>
      <c r="L729" s="273" t="inlineStr">
        <is>
          <t>RTF</t>
        </is>
      </c>
      <c r="M729" t="inlineStr">
        <is>
          <t>B100228</t>
        </is>
      </c>
      <c r="N729" s="233" t="inlineStr">
        <is>
          <t>LT025</t>
        </is>
      </c>
    </row>
    <row r="730" hidden="1" s="109">
      <c r="B730" s="250" t="inlineStr">
        <is>
          <t>N</t>
        </is>
      </c>
      <c r="C730" t="inlineStr">
        <is>
          <t>ConTab_BOM_KP_Case_1127</t>
        </is>
      </c>
      <c r="D730">
        <f>IF(B730="Y",C730,"")</f>
        <v/>
      </c>
      <c r="E730" s="233" t="inlineStr">
        <is>
          <t>:2832-5_6-KP:</t>
        </is>
      </c>
      <c r="F730" t="inlineStr">
        <is>
          <t>125# ANSI Flange</t>
        </is>
      </c>
      <c r="G730" t="inlineStr">
        <is>
          <t>CaseMatl_Ductile_Iron_ASTM-A536-65</t>
        </is>
      </c>
      <c r="H730" t="inlineStr">
        <is>
          <t>Ductile Iron, ASTM-A536-65</t>
        </is>
      </c>
      <c r="I730" t="inlineStr">
        <is>
          <t>J</t>
        </is>
      </c>
      <c r="J730" s="250" t="n">
        <v>175</v>
      </c>
      <c r="K730" t="inlineStr">
        <is>
          <t>Coating_Standard</t>
        </is>
      </c>
      <c r="L730" s="273" t="n">
        <v>98577173</v>
      </c>
      <c r="M730" t="inlineStr">
        <is>
          <t>B100030</t>
        </is>
      </c>
      <c r="N730" s="233" t="inlineStr">
        <is>
          <t>LT025</t>
        </is>
      </c>
    </row>
    <row r="731" hidden="1" s="109">
      <c r="B731" s="250" t="inlineStr">
        <is>
          <t>N</t>
        </is>
      </c>
      <c r="C731" t="inlineStr">
        <is>
          <t>ConTab_BOM_KP_Case_1128</t>
        </is>
      </c>
      <c r="D731">
        <f>IF(B731="Y",C731,"")</f>
        <v/>
      </c>
      <c r="E731" s="233" t="inlineStr">
        <is>
          <t>:2832-5_6-KP:</t>
        </is>
      </c>
      <c r="F731" t="inlineStr">
        <is>
          <t>125# ANSI Flange</t>
        </is>
      </c>
      <c r="G731" t="inlineStr">
        <is>
          <t>CaseMatl_Special</t>
        </is>
      </c>
      <c r="H731" t="inlineStr">
        <is>
          <t>Special/Other</t>
        </is>
      </c>
      <c r="I731" t="inlineStr">
        <is>
          <t>X</t>
        </is>
      </c>
      <c r="J731" s="250" t="n">
        <v>175</v>
      </c>
      <c r="K731" t="inlineStr">
        <is>
          <t>Coating_Standard</t>
        </is>
      </c>
      <c r="L731" s="273" t="inlineStr">
        <is>
          <t>RTF</t>
        </is>
      </c>
      <c r="M731" t="inlineStr">
        <is>
          <t>B100113</t>
        </is>
      </c>
      <c r="N731" s="233" t="inlineStr">
        <is>
          <t>LT025</t>
        </is>
      </c>
    </row>
    <row r="732" hidden="1" s="109">
      <c r="B732" s="250" t="inlineStr">
        <is>
          <t>N</t>
        </is>
      </c>
      <c r="C732" t="inlineStr">
        <is>
          <t>ConTab_BOM_KP_Case_1129</t>
        </is>
      </c>
      <c r="D732">
        <f>IF(B732="Y",C732,"")</f>
        <v/>
      </c>
      <c r="E732" s="233" t="inlineStr">
        <is>
          <t>:2832-5_6-KP:</t>
        </is>
      </c>
      <c r="F732" t="inlineStr">
        <is>
          <t>Special/Other</t>
        </is>
      </c>
      <c r="G732" t="inlineStr">
        <is>
          <t>CaseMatl_Ductile_Iron_ASTM-A536-65</t>
        </is>
      </c>
      <c r="H732" t="inlineStr">
        <is>
          <t>Ductile Iron, ASTM-A536-65</t>
        </is>
      </c>
      <c r="I732" t="inlineStr">
        <is>
          <t>J</t>
        </is>
      </c>
      <c r="J732" s="250" t="n">
        <v>175</v>
      </c>
      <c r="K732" t="inlineStr">
        <is>
          <t>Coating_Standard</t>
        </is>
      </c>
      <c r="L732" s="273" t="inlineStr">
        <is>
          <t>RTF</t>
        </is>
      </c>
      <c r="M732" t="inlineStr">
        <is>
          <t>B100228</t>
        </is>
      </c>
      <c r="N732" s="233" t="inlineStr">
        <is>
          <t>LT025</t>
        </is>
      </c>
    </row>
    <row r="733" hidden="1" s="109">
      <c r="B733" s="250" t="inlineStr">
        <is>
          <t>N</t>
        </is>
      </c>
      <c r="C733" t="inlineStr">
        <is>
          <t>ConTab_BOM_KP_Case_1130</t>
        </is>
      </c>
      <c r="D733">
        <f>IF(B733="Y",C733,"")</f>
        <v/>
      </c>
      <c r="E733" s="233" t="inlineStr">
        <is>
          <t>:2832-5_6-KP:</t>
        </is>
      </c>
      <c r="F733" t="inlineStr">
        <is>
          <t>Special/Other</t>
        </is>
      </c>
      <c r="G733" t="inlineStr">
        <is>
          <t>CaseMatl_Special</t>
        </is>
      </c>
      <c r="H733" t="inlineStr">
        <is>
          <t>Special/Other</t>
        </is>
      </c>
      <c r="I733" t="inlineStr">
        <is>
          <t>X</t>
        </is>
      </c>
      <c r="J733" s="250" t="n">
        <v>175</v>
      </c>
      <c r="K733" t="inlineStr">
        <is>
          <t>Coating_Standard</t>
        </is>
      </c>
      <c r="L733" s="273" t="inlineStr">
        <is>
          <t>RTF</t>
        </is>
      </c>
      <c r="M733" t="inlineStr">
        <is>
          <t>B100113</t>
        </is>
      </c>
      <c r="N733" s="233" t="inlineStr">
        <is>
          <t>LT025</t>
        </is>
      </c>
    </row>
    <row r="734" hidden="1" s="109">
      <c r="B734" s="250" t="inlineStr">
        <is>
          <t>N</t>
        </is>
      </c>
      <c r="C734" t="inlineStr">
        <is>
          <t>ConTab_BOM_KP_Case_1132</t>
        </is>
      </c>
      <c r="D734">
        <f>IF(B734="Y",C734,"")</f>
        <v/>
      </c>
      <c r="E734" s="233" t="inlineStr">
        <is>
          <t>:2832-5_6-KP:</t>
        </is>
      </c>
      <c r="F734" t="inlineStr">
        <is>
          <t>125# ANSI Flange</t>
        </is>
      </c>
      <c r="G734" t="inlineStr">
        <is>
          <t>CaseMatl_Ductile_Iron_ASTM-A536-65</t>
        </is>
      </c>
      <c r="H734" t="inlineStr">
        <is>
          <t>Ductile Iron, ASTM-A536-65</t>
        </is>
      </c>
      <c r="I734" t="inlineStr">
        <is>
          <t>J</t>
        </is>
      </c>
      <c r="J734" s="250" t="n">
        <v>175</v>
      </c>
      <c r="K734" t="inlineStr">
        <is>
          <t>Coating_Scotchkote134_interior_exterior</t>
        </is>
      </c>
      <c r="L734" s="273" t="inlineStr">
        <is>
          <t>RTF</t>
        </is>
      </c>
      <c r="M734" t="inlineStr">
        <is>
          <t>B100228</t>
        </is>
      </c>
      <c r="N734" s="233" t="inlineStr">
        <is>
          <t>LT025</t>
        </is>
      </c>
    </row>
    <row r="735" hidden="1" s="109">
      <c r="B735" s="250" t="inlineStr">
        <is>
          <t>N</t>
        </is>
      </c>
      <c r="C735" t="inlineStr">
        <is>
          <t>ConTab_BOM_KP_Case_1133</t>
        </is>
      </c>
      <c r="D735">
        <f>IF(B735="Y",C735,"")</f>
        <v/>
      </c>
      <c r="E735" s="233" t="inlineStr">
        <is>
          <t>:2832-5_6-KP:</t>
        </is>
      </c>
      <c r="F735" t="inlineStr">
        <is>
          <t>125# ANSI Flange</t>
        </is>
      </c>
      <c r="G735" t="inlineStr">
        <is>
          <t>CaseMatl_Ductile_Iron_ASTM-A536-65</t>
        </is>
      </c>
      <c r="H735" t="inlineStr">
        <is>
          <t>Ductile Iron, ASTM-A536-65</t>
        </is>
      </c>
      <c r="I735" t="inlineStr">
        <is>
          <t>J</t>
        </is>
      </c>
      <c r="J735" s="250" t="n">
        <v>175</v>
      </c>
      <c r="K735" t="inlineStr">
        <is>
          <t>Coating_Scotchkote134_interior_exterior_IncludeImpeller</t>
        </is>
      </c>
      <c r="L735" s="273" t="inlineStr">
        <is>
          <t>RTF</t>
        </is>
      </c>
      <c r="M735" t="inlineStr">
        <is>
          <t>B100228</t>
        </is>
      </c>
      <c r="N735" s="233" t="inlineStr">
        <is>
          <t>LT025</t>
        </is>
      </c>
    </row>
    <row r="736" hidden="1" s="109">
      <c r="A736" s="44" t="inlineStr">
        <is>
          <t>[END]</t>
        </is>
      </c>
      <c r="B736" s="250" t="n"/>
    </row>
    <row r="737">
      <c r="B737" s="250" t="n"/>
    </row>
    <row r="738">
      <c r="B738" s="250" t="n"/>
    </row>
    <row r="739">
      <c r="B739" s="250" t="n"/>
    </row>
    <row r="740">
      <c r="B740" s="250" t="n"/>
    </row>
    <row r="741">
      <c r="B741" s="250" t="n"/>
    </row>
    <row r="742">
      <c r="B742" s="250" t="n"/>
    </row>
    <row r="743">
      <c r="B743" s="250" t="n"/>
    </row>
    <row r="744">
      <c r="B744" s="250" t="n"/>
    </row>
    <row r="745">
      <c r="B745" s="250" t="n"/>
    </row>
    <row r="746">
      <c r="B746" s="250" t="n"/>
    </row>
    <row r="747">
      <c r="B747" s="250" t="n"/>
    </row>
    <row r="748">
      <c r="B748" s="250" t="n"/>
    </row>
    <row r="749">
      <c r="B749" s="250" t="n"/>
    </row>
    <row r="750">
      <c r="B750" s="250" t="n"/>
    </row>
    <row r="751">
      <c r="B751" s="250" t="n"/>
    </row>
    <row r="752">
      <c r="B752" s="250" t="n"/>
    </row>
    <row r="753">
      <c r="B753" s="250" t="n"/>
    </row>
    <row r="754">
      <c r="B754" s="250" t="n"/>
    </row>
    <row r="755">
      <c r="B755" s="250" t="n"/>
    </row>
    <row r="756">
      <c r="B756" s="250" t="n"/>
    </row>
    <row r="757">
      <c r="B757" s="250" t="n"/>
    </row>
    <row r="758">
      <c r="B758" s="250" t="n"/>
    </row>
    <row r="759">
      <c r="B759" s="250" t="n"/>
    </row>
    <row r="760">
      <c r="B760" s="250" t="n"/>
    </row>
    <row r="761">
      <c r="B761" s="250" t="n"/>
    </row>
    <row r="762">
      <c r="B762" s="250" t="n"/>
    </row>
    <row r="763">
      <c r="B763" s="250" t="n"/>
    </row>
    <row r="764">
      <c r="B764" s="250" t="n"/>
    </row>
    <row r="765">
      <c r="B765" s="250" t="n"/>
    </row>
    <row r="766">
      <c r="B766" s="250" t="n"/>
    </row>
    <row r="767">
      <c r="B767" s="250" t="n"/>
    </row>
    <row r="768">
      <c r="B768" s="250" t="n"/>
    </row>
    <row r="769">
      <c r="B769" s="250" t="n"/>
    </row>
    <row r="770">
      <c r="B770" s="250" t="n"/>
    </row>
    <row r="771">
      <c r="B771" s="250" t="n"/>
    </row>
    <row r="772">
      <c r="B772" s="250" t="n"/>
    </row>
    <row r="773">
      <c r="B773" s="250" t="n"/>
    </row>
    <row r="774">
      <c r="B774" s="250" t="n"/>
    </row>
    <row r="775">
      <c r="B775" s="250" t="n"/>
    </row>
    <row r="776">
      <c r="B776" s="250" t="n"/>
    </row>
    <row r="777">
      <c r="B777" s="250" t="n"/>
    </row>
    <row r="778">
      <c r="B778" s="250" t="n"/>
    </row>
    <row r="779">
      <c r="B779" s="250" t="n"/>
    </row>
    <row r="780">
      <c r="B780" s="250" t="n"/>
    </row>
    <row r="781">
      <c r="B781" s="250" t="n"/>
      <c r="O781" s="124" t="n"/>
    </row>
    <row r="782">
      <c r="B782" s="250" t="n"/>
      <c r="O782" s="124" t="n"/>
    </row>
    <row r="783">
      <c r="B783" s="250" t="n"/>
      <c r="O783" s="124" t="n"/>
    </row>
    <row r="784">
      <c r="B784" s="250" t="n"/>
    </row>
    <row r="785">
      <c r="B785" s="250" t="n"/>
    </row>
    <row r="786">
      <c r="B786" s="250" t="n"/>
    </row>
    <row r="787">
      <c r="B787" s="250" t="n"/>
    </row>
    <row r="788">
      <c r="B788" s="250" t="n"/>
    </row>
    <row r="789">
      <c r="B789" s="250" t="n"/>
    </row>
    <row r="790">
      <c r="B790" s="250" t="n"/>
    </row>
    <row r="791">
      <c r="B791" s="250" t="n"/>
    </row>
    <row r="792">
      <c r="B792" s="250" t="n"/>
    </row>
    <row r="793">
      <c r="B793" s="250" t="n"/>
    </row>
    <row r="794">
      <c r="B794" s="250" t="n"/>
    </row>
    <row r="795">
      <c r="B795" s="250" t="n"/>
    </row>
    <row r="796">
      <c r="B796" s="250" t="n"/>
    </row>
    <row r="797">
      <c r="B797" s="250" t="n"/>
    </row>
    <row r="798">
      <c r="B798" s="250" t="n"/>
    </row>
    <row r="799">
      <c r="B799" s="250" t="n"/>
    </row>
    <row r="800">
      <c r="B800" s="250" t="n"/>
    </row>
    <row r="801">
      <c r="B801" s="250" t="n"/>
    </row>
    <row r="802">
      <c r="B802" s="250" t="n"/>
    </row>
    <row r="803">
      <c r="B803" s="250" t="n"/>
    </row>
    <row r="804">
      <c r="B804" s="250" t="n"/>
    </row>
    <row r="805">
      <c r="B805" s="250" t="n"/>
    </row>
    <row r="806">
      <c r="B806" s="250" t="n"/>
    </row>
    <row r="807">
      <c r="B807" s="250" t="n"/>
    </row>
    <row r="808">
      <c r="B808" s="250" t="n"/>
    </row>
    <row r="809">
      <c r="B809" s="250" t="n"/>
    </row>
    <row r="810">
      <c r="B810" s="250" t="n"/>
    </row>
    <row r="811">
      <c r="B811" s="250" t="n"/>
    </row>
    <row r="812">
      <c r="B812" s="250" t="n"/>
    </row>
    <row r="813">
      <c r="B813" s="250" t="n"/>
    </row>
    <row r="818">
      <c r="B818" s="250" t="n"/>
    </row>
    <row r="819">
      <c r="J819" s="250" t="n"/>
      <c r="L819" s="273" t="n"/>
      <c r="N819" s="233" t="n"/>
    </row>
    <row r="820">
      <c r="J820" s="250" t="n"/>
      <c r="L820" s="273" t="n"/>
      <c r="N820" s="233" t="n"/>
    </row>
    <row r="821">
      <c r="J821" s="250" t="n"/>
      <c r="L821" s="273" t="n"/>
      <c r="N821" s="233" t="n"/>
    </row>
    <row r="822">
      <c r="J822" s="250" t="n"/>
      <c r="L822" s="273" t="n"/>
      <c r="N822" s="233" t="n"/>
    </row>
    <row r="823">
      <c r="J823" s="250" t="n"/>
      <c r="L823" s="273" t="n"/>
      <c r="N823" s="233" t="n"/>
    </row>
    <row r="824">
      <c r="J824" s="250" t="n"/>
      <c r="L824" s="273" t="n"/>
      <c r="N824" s="233" t="n"/>
    </row>
    <row r="825">
      <c r="J825" s="250" t="n"/>
      <c r="L825" s="273" t="n"/>
      <c r="N825" s="233" t="n"/>
    </row>
    <row r="826">
      <c r="J826" s="250" t="n"/>
      <c r="L826" s="273" t="n"/>
      <c r="N826" s="233" t="n"/>
    </row>
    <row r="827">
      <c r="J827" s="250" t="n"/>
      <c r="L827" s="273" t="n"/>
      <c r="N827" s="233" t="n"/>
    </row>
    <row r="828">
      <c r="J828" s="250" t="n"/>
      <c r="L828" s="273" t="n"/>
      <c r="N828" s="233" t="n"/>
    </row>
    <row r="829">
      <c r="J829" s="250" t="n"/>
      <c r="L829" s="273" t="n"/>
      <c r="N829" s="233" t="n"/>
    </row>
    <row r="830">
      <c r="J830" s="250" t="n"/>
      <c r="L830" s="273" t="n"/>
      <c r="N830" s="233" t="n"/>
    </row>
    <row r="831">
      <c r="J831" s="250" t="n"/>
      <c r="L831" s="273" t="n"/>
      <c r="N831" s="233" t="n"/>
    </row>
    <row r="832">
      <c r="J832" s="250" t="n"/>
      <c r="L832" s="273" t="n"/>
      <c r="N832" s="233" t="n"/>
    </row>
    <row r="833">
      <c r="J833" s="250" t="n"/>
      <c r="L833" s="273" t="n"/>
      <c r="N833" s="233" t="n"/>
    </row>
    <row r="834">
      <c r="J834" s="250" t="n"/>
      <c r="L834" s="273" t="n"/>
      <c r="N834" s="233" t="n"/>
    </row>
    <row r="835">
      <c r="J835" s="250" t="n"/>
      <c r="L835" s="273" t="n"/>
      <c r="N835" s="233" t="n"/>
    </row>
    <row r="836">
      <c r="J836" s="250" t="n"/>
      <c r="L836" s="273" t="n"/>
      <c r="N836" s="233" t="n"/>
    </row>
    <row r="837">
      <c r="J837" s="250" t="n"/>
      <c r="L837" s="273" t="n"/>
      <c r="N837" s="233" t="n"/>
    </row>
    <row r="838">
      <c r="J838" s="250" t="n"/>
      <c r="L838" s="273" t="n"/>
      <c r="N838" s="233" t="n"/>
    </row>
    <row r="839">
      <c r="J839" s="250" t="n"/>
      <c r="L839" s="273" t="n"/>
      <c r="N839" s="233" t="n"/>
    </row>
    <row r="840">
      <c r="J840" s="250" t="n"/>
      <c r="L840" s="273" t="n"/>
      <c r="N840" s="233" t="n"/>
    </row>
    <row r="841">
      <c r="J841" s="250" t="n"/>
      <c r="L841" s="273" t="n"/>
      <c r="N841" s="233" t="n"/>
    </row>
    <row r="842">
      <c r="J842" s="250" t="n"/>
      <c r="L842" s="273" t="n"/>
      <c r="N842" s="233" t="n"/>
    </row>
    <row r="843">
      <c r="J843" s="250" t="n"/>
      <c r="L843" s="273" t="n"/>
      <c r="N843" s="233" t="n"/>
    </row>
    <row r="844">
      <c r="J844" s="250" t="n"/>
      <c r="L844" s="273" t="n"/>
      <c r="N844" s="233" t="n"/>
    </row>
    <row r="845">
      <c r="J845" s="250" t="n"/>
      <c r="L845" s="273" t="n"/>
      <c r="N845" s="233" t="n"/>
    </row>
    <row r="846">
      <c r="J846" s="250" t="n"/>
      <c r="L846" s="273" t="n"/>
      <c r="N846" s="233" t="n"/>
    </row>
    <row r="847">
      <c r="J847" s="250" t="n"/>
      <c r="L847" s="273" t="n"/>
      <c r="N847" s="233" t="n"/>
    </row>
    <row r="848">
      <c r="J848" s="250" t="n"/>
      <c r="L848" s="273" t="n"/>
      <c r="N848" s="233" t="n"/>
    </row>
    <row r="849">
      <c r="J849" s="250" t="n"/>
      <c r="L849" s="273" t="n"/>
      <c r="N849" s="233" t="n"/>
    </row>
    <row r="850">
      <c r="J850" s="250" t="n"/>
      <c r="L850" s="273" t="n"/>
      <c r="N850" s="233" t="n"/>
    </row>
    <row r="851">
      <c r="J851" s="250" t="n"/>
      <c r="L851" s="273" t="n"/>
      <c r="N851" s="233" t="n"/>
    </row>
    <row r="852">
      <c r="J852" s="250" t="n"/>
      <c r="L852" s="273" t="n"/>
      <c r="N852" s="233" t="n"/>
    </row>
    <row r="853">
      <c r="J853" s="250" t="n"/>
      <c r="L853" s="273" t="n"/>
      <c r="N853" s="233" t="n"/>
    </row>
    <row r="854">
      <c r="J854" s="250" t="n"/>
      <c r="L854" s="273" t="n"/>
      <c r="N854" s="233" t="n"/>
    </row>
    <row r="855">
      <c r="J855" s="250" t="n"/>
      <c r="L855" s="273" t="n"/>
      <c r="N855" s="233" t="n"/>
    </row>
    <row r="856">
      <c r="J856" s="250" t="n"/>
      <c r="L856" s="273" t="n"/>
      <c r="N856" s="233" t="n"/>
    </row>
    <row r="857">
      <c r="J857" s="250" t="n"/>
      <c r="L857" s="273" t="n"/>
      <c r="N857" s="233" t="n"/>
    </row>
    <row r="858">
      <c r="J858" s="250" t="n"/>
      <c r="L858" s="273" t="n"/>
      <c r="N858" s="233" t="n"/>
    </row>
    <row r="859">
      <c r="J859" s="250" t="n"/>
      <c r="L859" s="273" t="n"/>
      <c r="N859" s="233" t="n"/>
    </row>
    <row r="860">
      <c r="J860" s="250" t="n"/>
      <c r="L860" s="273" t="n"/>
      <c r="N860" s="233" t="n"/>
    </row>
    <row r="861">
      <c r="J861" s="250" t="n"/>
      <c r="L861" s="273" t="n"/>
      <c r="N861" s="233" t="n"/>
    </row>
    <row r="862">
      <c r="J862" s="250" t="n"/>
      <c r="L862" s="273" t="n"/>
      <c r="N862" s="233" t="n"/>
    </row>
    <row r="863">
      <c r="J863" s="250" t="n"/>
      <c r="L863" s="273" t="n"/>
      <c r="N863" s="233" t="n"/>
    </row>
    <row r="864">
      <c r="J864" s="250" t="n"/>
      <c r="L864" s="273" t="n"/>
      <c r="N864" s="233" t="n"/>
    </row>
    <row r="865">
      <c r="J865" s="250" t="n"/>
      <c r="L865" s="273" t="n"/>
      <c r="N865" s="233" t="n"/>
    </row>
    <row r="866">
      <c r="J866" s="250" t="n"/>
      <c r="L866" s="273" t="n"/>
      <c r="N866" s="233" t="n"/>
    </row>
    <row r="867">
      <c r="J867" s="250" t="n"/>
      <c r="L867" s="273" t="n"/>
      <c r="N867" s="233" t="n"/>
    </row>
    <row r="868">
      <c r="J868" s="250" t="n"/>
      <c r="L868" s="273" t="n"/>
      <c r="N868" s="233" t="n"/>
    </row>
    <row r="869">
      <c r="J869" s="250" t="n"/>
      <c r="L869" s="273" t="n"/>
      <c r="N869" s="233" t="n"/>
    </row>
    <row r="870">
      <c r="J870" s="250" t="n"/>
      <c r="L870" s="273" t="n"/>
      <c r="N870" s="233" t="n"/>
    </row>
    <row r="871">
      <c r="J871" s="250" t="n"/>
      <c r="L871" s="273" t="n"/>
      <c r="N871" s="233" t="n"/>
    </row>
    <row r="872">
      <c r="J872" s="250" t="n"/>
      <c r="L872" s="273" t="n"/>
      <c r="N872" s="233" t="n"/>
    </row>
    <row r="873">
      <c r="J873" s="250" t="n"/>
      <c r="L873" s="273" t="n"/>
      <c r="N873" s="233" t="n"/>
    </row>
    <row r="874">
      <c r="J874" s="250" t="n"/>
      <c r="L874" s="273" t="n"/>
      <c r="N874" s="233" t="n"/>
    </row>
    <row r="875">
      <c r="J875" s="250" t="n"/>
      <c r="L875" s="273" t="n"/>
      <c r="N875" s="233" t="n"/>
    </row>
    <row r="876">
      <c r="J876" s="250" t="n"/>
      <c r="L876" s="273" t="n"/>
      <c r="N876" s="233" t="n"/>
    </row>
    <row r="877">
      <c r="J877" s="250" t="n"/>
      <c r="L877" s="273" t="n"/>
      <c r="N877" s="233" t="n"/>
    </row>
    <row r="878">
      <c r="J878" s="250" t="n"/>
      <c r="L878" s="273" t="n"/>
      <c r="N878" s="233" t="n"/>
    </row>
    <row r="879">
      <c r="J879" s="250" t="n"/>
      <c r="L879" s="273" t="n"/>
      <c r="N879" s="233" t="n"/>
    </row>
    <row r="880">
      <c r="J880" s="250" t="n"/>
      <c r="L880" s="273" t="n"/>
      <c r="N880" s="233" t="n"/>
    </row>
    <row r="881">
      <c r="J881" s="250" t="n"/>
      <c r="L881" s="273" t="n"/>
      <c r="N881" s="233" t="n"/>
    </row>
  </sheetData>
  <autoFilter ref="B6:N736">
    <filterColumn colId="3">
      <filters>
        <filter val=":1020-3_4-KP:1020-3_4-KPVS:"/>
      </filters>
    </filterColumn>
  </autoFilter>
  <dataValidations count="2">
    <dataValidation sqref="C4:N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 sqref="A6" showErrorMessage="1" showInputMessage="1" allowBlank="1" type="list">
      <formula1>"Full Data, Quick Price"</formula1>
    </dataValidation>
  </dataValidations>
  <printOptions gridLines="1"/>
  <pageMargins left="0.7479166666666667" right="0.7479166666666667" top="0.9840277777777777" bottom="0.9840277777777777" header="0.5118055555555555" footer="0.5118055555555555"/>
  <pageSetup orientation="landscape" scale="39" firstPageNumber="0" horizontalDpi="300" verticalDpi="300"/>
</worksheet>
</file>

<file path=xl/worksheets/sheet6.xml><?xml version="1.0" encoding="utf-8"?>
<worksheet xmlns="http://schemas.openxmlformats.org/spreadsheetml/2006/main">
  <sheetPr codeName="Sheet6" filterMode="1">
    <outlinePr summaryBelow="1" summaryRight="1"/>
    <pageSetUpPr autoPageBreaks="0" fitToPage="1"/>
  </sheetPr>
  <dimension ref="A1:Z222"/>
  <sheetViews>
    <sheetView zoomScaleNormal="108" workbookViewId="0">
      <pane ySplit="6" topLeftCell="A7" activePane="bottomLeft" state="frozen"/>
      <selection activeCell="B42" sqref="B42"/>
      <selection pane="bottomLeft" activeCell="A69" sqref="A69"/>
    </sheetView>
  </sheetViews>
  <sheetFormatPr baseColWidth="8" defaultRowHeight="12.75" outlineLevelRow="1"/>
  <cols>
    <col width="27.140625" bestFit="1" customWidth="1" style="64" min="1" max="1"/>
    <col width="29.42578125" bestFit="1" customWidth="1" style="109" min="2" max="2"/>
    <col width="50.85546875" customWidth="1" style="109" min="3" max="3"/>
    <col width="20.140625" bestFit="1" customWidth="1" style="90" min="4" max="4"/>
    <col width="24.42578125" customWidth="1" style="109" min="5" max="5"/>
    <col width="26.28515625" bestFit="1" customWidth="1" style="109" min="6" max="6"/>
    <col width="21.5703125" customWidth="1" style="109" min="7" max="8"/>
    <col width="10.140625" bestFit="1" customWidth="1" style="109" min="9" max="9"/>
    <col width="16.5703125" customWidth="1" style="273" min="11" max="11"/>
    <col width="9.140625" customWidth="1" style="273" min="12" max="12"/>
    <col width="9.140625" customWidth="1" style="109" min="13" max="13"/>
    <col width="57" bestFit="1" customWidth="1" style="109" min="14" max="14"/>
    <col width="21.28515625" bestFit="1" customWidth="1" style="109" min="15" max="15"/>
    <col width="39.28515625" customWidth="1" style="109" min="16" max="16"/>
    <col width="10.7109375" bestFit="1" customWidth="1" style="109" min="17" max="17"/>
  </cols>
  <sheetData>
    <row r="1" ht="13.5" customFormat="1" customHeight="1" s="60" thickBot="1">
      <c r="A1" s="45" t="inlineStr">
        <is>
          <t>Export Set-up</t>
        </is>
      </c>
      <c r="B1" s="133" t="inlineStr">
        <is>
          <t>C:\PSDexports\KP-hw.xml</t>
        </is>
      </c>
      <c r="C1" s="46" t="n"/>
      <c r="D1" s="161" t="n"/>
      <c r="E1" s="46" t="n"/>
      <c r="F1" s="46" t="n"/>
      <c r="G1" s="56" t="n"/>
      <c r="H1" s="56" t="n"/>
      <c r="I1" s="56" t="n"/>
      <c r="J1" s="56" t="n"/>
      <c r="K1" s="56" t="n"/>
      <c r="L1" s="56" t="n"/>
      <c r="M1" s="56" t="n"/>
      <c r="N1" s="56" t="n"/>
      <c r="O1" s="56" t="n"/>
      <c r="P1" s="56" t="n"/>
      <c r="Q1" s="56" t="n"/>
      <c r="Z1" s="60" t="inlineStr">
        <is>
          <t>PSD v1.2</t>
        </is>
      </c>
    </row>
    <row r="2" outlineLevel="1" ht="13.5" customHeight="1" s="109" thickTop="1">
      <c r="A2" s="42" t="inlineStr">
        <is>
          <t>Price_BOM_KP_Hardware</t>
        </is>
      </c>
      <c r="B2" s="58" t="inlineStr">
        <is>
          <t>ID</t>
        </is>
      </c>
      <c r="C2" s="58" t="inlineStr">
        <is>
          <t>Model</t>
        </is>
      </c>
      <c r="D2" s="58" t="inlineStr">
        <is>
          <t>ConstrCode</t>
        </is>
      </c>
      <c r="E2" s="58" t="n"/>
      <c r="F2" s="58" t="inlineStr">
        <is>
          <t>HardwareMaterial</t>
        </is>
      </c>
      <c r="G2" s="256" t="inlineStr">
        <is>
          <t>MaxCaseWorkPress</t>
        </is>
      </c>
      <c r="H2" s="58" t="n"/>
      <c r="I2" s="58" t="inlineStr">
        <is>
          <t>BOM</t>
        </is>
      </c>
      <c r="J2" s="58" t="inlineStr">
        <is>
          <t>PriceID</t>
        </is>
      </c>
      <c r="K2" s="58" t="inlineStr">
        <is>
          <t>LeadtimeID</t>
        </is>
      </c>
      <c r="L2" s="58" t="n"/>
      <c r="M2" s="40" t="n"/>
      <c r="N2" s="40" t="n"/>
      <c r="O2" s="40" t="n"/>
      <c r="P2" s="40" t="n"/>
      <c r="Q2" s="40" t="n"/>
    </row>
    <row r="3" outlineLevel="1" s="109">
      <c r="A3" s="42" t="inlineStr">
        <is>
          <t>PumpOptions</t>
        </is>
      </c>
      <c r="B3" s="58" t="inlineStr">
        <is>
          <t>PriceList</t>
        </is>
      </c>
      <c r="C3" s="58" t="n"/>
      <c r="D3" s="162" t="n"/>
      <c r="E3" s="58" t="inlineStr">
        <is>
          <t>ID</t>
        </is>
      </c>
      <c r="F3" s="58" t="n"/>
      <c r="G3" s="58" t="n"/>
      <c r="H3" s="58" t="n"/>
      <c r="I3" s="58" t="n"/>
      <c r="J3" s="58" t="n"/>
      <c r="K3" s="58" t="n"/>
      <c r="L3" s="58" t="n"/>
      <c r="M3" s="40" t="n"/>
      <c r="N3" s="40" t="n"/>
      <c r="O3" s="40" t="n"/>
      <c r="P3" s="40" t="n"/>
      <c r="Q3" s="40" t="n"/>
    </row>
    <row r="4" outlineLevel="1" customFormat="1" s="62">
      <c r="A4" s="49" t="inlineStr">
        <is>
          <t>[Attribute type]</t>
        </is>
      </c>
      <c r="B4" s="61" t="inlineStr">
        <is>
          <t>pointer-merge</t>
        </is>
      </c>
      <c r="C4" s="61" t="inlineStr">
        <is>
          <t>text</t>
        </is>
      </c>
      <c r="D4" s="61" t="inlineStr">
        <is>
          <t>text</t>
        </is>
      </c>
      <c r="E4" s="61" t="inlineStr">
        <is>
          <t>pointer</t>
        </is>
      </c>
      <c r="F4" s="61" t="inlineStr">
        <is>
          <t>text</t>
        </is>
      </c>
      <c r="G4" s="61" t="inlineStr">
        <is>
          <t>double</t>
        </is>
      </c>
      <c r="H4" s="61" t="n"/>
      <c r="I4" s="61" t="inlineStr">
        <is>
          <t>text</t>
        </is>
      </c>
      <c r="J4" s="61" t="inlineStr">
        <is>
          <t>pointer</t>
        </is>
      </c>
      <c r="K4" s="61" t="inlineStr">
        <is>
          <t>pointer</t>
        </is>
      </c>
      <c r="L4" s="61" t="inlineStr">
        <is>
          <t>[END]</t>
        </is>
      </c>
      <c r="M4" s="140" t="n"/>
      <c r="N4" s="140" t="n"/>
      <c r="O4" s="140" t="n"/>
      <c r="P4" s="140" t="n"/>
      <c r="Q4" s="140" t="n"/>
    </row>
    <row r="5" outlineLevel="1" ht="13.5" customFormat="1" customHeight="1" s="60" thickBot="1">
      <c r="A5" s="53" t="inlineStr">
        <is>
          <t>[Attribute width]</t>
        </is>
      </c>
      <c r="B5" s="63" t="n"/>
      <c r="C5" s="63" t="n"/>
      <c r="D5" s="163" t="n"/>
      <c r="E5" s="63" t="n"/>
      <c r="F5" s="63" t="n"/>
      <c r="G5" s="63" t="n"/>
      <c r="H5" s="63" t="n"/>
      <c r="I5" s="63" t="n"/>
      <c r="J5" s="63" t="n"/>
      <c r="K5" s="63" t="n"/>
      <c r="L5" s="63" t="n"/>
      <c r="M5" s="60" t="n"/>
      <c r="N5" s="60" t="n"/>
      <c r="O5" s="60" t="n"/>
      <c r="P5" s="60" t="n"/>
      <c r="Q5" s="231" t="n"/>
    </row>
    <row r="6" ht="13.5" customFormat="1" customHeight="1" s="273" thickTop="1">
      <c r="A6" s="260" t="n"/>
      <c r="B6" s="258" t="inlineStr">
        <is>
          <t>ID</t>
        </is>
      </c>
      <c r="C6" s="258" t="inlineStr">
        <is>
          <t>Model (RULE)</t>
        </is>
      </c>
      <c r="D6" s="258" t="inlineStr">
        <is>
          <t>ConstCode (RULE to distinguish multi-ConstCode models, otherwise no issue if blank)</t>
        </is>
      </c>
      <c r="E6" s="258" t="inlineStr">
        <is>
          <t>Option ID</t>
        </is>
      </c>
      <c r="F6" s="258" t="inlineStr">
        <is>
          <t>Hardware Material (RULE)</t>
        </is>
      </c>
      <c r="G6" s="258" t="inlineStr">
        <is>
          <t>Max. Case Work Press</t>
        </is>
      </c>
      <c r="H6" s="258" t="inlineStr">
        <is>
          <t>Max. Case Work Press</t>
        </is>
      </c>
      <c r="I6" s="258" t="inlineStr">
        <is>
          <t>BOM</t>
        </is>
      </c>
      <c r="J6" s="258" t="inlineStr">
        <is>
          <t>Price ID</t>
        </is>
      </c>
      <c r="K6" s="258" t="inlineStr">
        <is>
          <t>LeadTimeID</t>
        </is>
      </c>
      <c r="L6" s="258" t="n"/>
      <c r="M6" s="258" t="n"/>
      <c r="N6" s="258" t="n"/>
      <c r="O6" s="258" t="n"/>
      <c r="P6" s="258" t="n"/>
      <c r="Q6" s="258" t="n"/>
    </row>
    <row r="7" hidden="1" s="109">
      <c r="A7" s="44" t="inlineStr">
        <is>
          <t>[START]</t>
        </is>
      </c>
      <c r="B7" s="233" t="inlineStr">
        <is>
          <t>ConTab_BOM_KP_Hardware_1</t>
        </is>
      </c>
      <c r="C7" s="233" t="inlineStr">
        <is>
          <t>:2095-1_2-KP:2095-1_2-KPV:2095-1_2-KPVS:</t>
        </is>
      </c>
      <c r="D7" s="237" t="n"/>
      <c r="E7" s="233" t="inlineStr">
        <is>
          <t>Hardware_Steel_Gr5</t>
        </is>
      </c>
      <c r="F7" s="233" t="inlineStr">
        <is>
          <t>Hardware_Steel_Gr5</t>
        </is>
      </c>
      <c r="G7" s="233" t="n">
        <v>175</v>
      </c>
      <c r="H7" s="233" t="inlineStr">
        <is>
          <t>175psig</t>
        </is>
      </c>
      <c r="I7" s="235" t="inlineStr">
        <is>
          <t>96698950</t>
        </is>
      </c>
      <c r="J7" s="233" t="inlineStr">
        <is>
          <t>B100318</t>
        </is>
      </c>
      <c r="K7" s="233" t="inlineStr">
        <is>
          <t>LT027</t>
        </is>
      </c>
      <c r="Q7" s="233" t="n"/>
    </row>
    <row r="8" hidden="1" s="109">
      <c r="A8" s="81" t="n"/>
      <c r="B8" s="233" t="inlineStr">
        <is>
          <t>ConTab_BOM_KP_Hardware_2</t>
        </is>
      </c>
      <c r="C8" s="233" t="inlineStr">
        <is>
          <t>:2095-1_2-KP:2095-1_2-KPV:2095-1_2-KPVS:</t>
        </is>
      </c>
      <c r="D8" s="237" t="n"/>
      <c r="E8" s="233" t="inlineStr">
        <is>
          <t>Hardware_Steel_Gr8</t>
        </is>
      </c>
      <c r="F8" s="233" t="inlineStr">
        <is>
          <t>Hardware_Steel_Gr8</t>
        </is>
      </c>
      <c r="G8" s="233" t="n">
        <v>300</v>
      </c>
      <c r="H8" s="233" t="inlineStr">
        <is>
          <t>300psig</t>
        </is>
      </c>
      <c r="I8" s="235" t="n">
        <v>96768932</v>
      </c>
      <c r="J8" s="233" t="inlineStr">
        <is>
          <t>B100319</t>
        </is>
      </c>
      <c r="K8" s="233" t="inlineStr">
        <is>
          <t>LT027</t>
        </is>
      </c>
      <c r="Q8" s="233" t="n"/>
    </row>
    <row r="9" hidden="1" s="109">
      <c r="B9" s="233" t="inlineStr">
        <is>
          <t>ConTab_BOM_KP_Hardware_4</t>
        </is>
      </c>
      <c r="C9" s="233" t="inlineStr">
        <is>
          <t>:2095-1_2-KP:2095-1_2-KPV:2095-1_2-KPVS:</t>
        </is>
      </c>
      <c r="D9" s="237" t="n"/>
      <c r="E9" s="233" t="inlineStr">
        <is>
          <t>Hardware_SS_HighStrength</t>
        </is>
      </c>
      <c r="F9" s="233" t="inlineStr">
        <is>
          <t>Hardware_SS_HighStrength</t>
        </is>
      </c>
      <c r="G9" s="233" t="n">
        <v>300</v>
      </c>
      <c r="H9" s="233" t="inlineStr">
        <is>
          <t>300psig</t>
        </is>
      </c>
      <c r="I9" s="235" t="inlineStr">
        <is>
          <t>RTF</t>
        </is>
      </c>
      <c r="J9" s="233" t="inlineStr">
        <is>
          <t>B100321</t>
        </is>
      </c>
      <c r="K9" s="233" t="inlineStr">
        <is>
          <t>LT147</t>
        </is>
      </c>
      <c r="Q9" s="233" t="n"/>
    </row>
    <row r="10" hidden="1" s="109">
      <c r="B10" s="233" t="inlineStr">
        <is>
          <t>ConTab_BOM_KP_Hardware_6</t>
        </is>
      </c>
      <c r="C10" s="233" t="inlineStr">
        <is>
          <t>:2013-5_6-KP:2013-5_6-KPV:2013-5_6-KPVS:</t>
        </is>
      </c>
      <c r="D10" s="237" t="n"/>
      <c r="E10" s="233" t="inlineStr">
        <is>
          <t>Hardware_Steel_Gr5</t>
        </is>
      </c>
      <c r="F10" s="233" t="inlineStr">
        <is>
          <t>Hardware_Steel_Gr5</t>
        </is>
      </c>
      <c r="G10" s="233" t="n">
        <v>175</v>
      </c>
      <c r="H10" s="233" t="inlineStr">
        <is>
          <t>175psig</t>
        </is>
      </c>
      <c r="I10" s="235" t="inlineStr">
        <is>
          <t>96698951</t>
        </is>
      </c>
      <c r="J10" s="233" t="inlineStr">
        <is>
          <t>B100323</t>
        </is>
      </c>
      <c r="K10" s="233" t="inlineStr">
        <is>
          <t>LT027</t>
        </is>
      </c>
      <c r="Q10" s="233" t="n"/>
    </row>
    <row r="11" hidden="1" s="109">
      <c r="B11" s="233" t="inlineStr">
        <is>
          <t>ConTab_BOM_KP_Hardware_7</t>
        </is>
      </c>
      <c r="C11" s="233" t="inlineStr">
        <is>
          <t>:2013-5_6-KP:2013-5_6-KPV:2013-5_6-KPVS:</t>
        </is>
      </c>
      <c r="D11" s="237" t="n"/>
      <c r="E11" s="233" t="inlineStr">
        <is>
          <t>Hardware_Steel_Gr8</t>
        </is>
      </c>
      <c r="F11" s="233" t="inlineStr">
        <is>
          <t>Hardware_Steel_Gr8</t>
        </is>
      </c>
      <c r="G11" s="233" t="n">
        <v>300</v>
      </c>
      <c r="H11" s="233" t="inlineStr">
        <is>
          <t>300psig</t>
        </is>
      </c>
      <c r="I11" s="235" t="n">
        <v>96768933</v>
      </c>
      <c r="J11" s="233" t="inlineStr">
        <is>
          <t>B100324</t>
        </is>
      </c>
      <c r="K11" s="233" t="inlineStr">
        <is>
          <t>LT027</t>
        </is>
      </c>
      <c r="Q11" s="233" t="n"/>
    </row>
    <row r="12" hidden="1" s="109">
      <c r="B12" s="233" t="inlineStr">
        <is>
          <t>ConTab_BOM_KP_Hardware_9</t>
        </is>
      </c>
      <c r="C12" s="233" t="inlineStr">
        <is>
          <t>:2013-5_6-KP:2013-5_6-KPV:2013-5_6-KPVS:</t>
        </is>
      </c>
      <c r="D12" s="237" t="n"/>
      <c r="E12" s="233" t="inlineStr">
        <is>
          <t>Hardware_SS_HighStrength</t>
        </is>
      </c>
      <c r="F12" s="233" t="inlineStr">
        <is>
          <t>Hardware_SS_HighStrength</t>
        </is>
      </c>
      <c r="G12" s="233" t="n">
        <v>300</v>
      </c>
      <c r="H12" s="233" t="inlineStr">
        <is>
          <t>300psig</t>
        </is>
      </c>
      <c r="I12" s="235" t="inlineStr">
        <is>
          <t>RTF</t>
        </is>
      </c>
      <c r="J12" s="233" t="inlineStr">
        <is>
          <t>B100326</t>
        </is>
      </c>
      <c r="K12" s="233" t="inlineStr">
        <is>
          <t>LT147</t>
        </is>
      </c>
      <c r="Q12" s="233" t="n"/>
    </row>
    <row r="13" hidden="1" s="109">
      <c r="A13" s="81" t="n"/>
      <c r="B13" s="233" t="inlineStr">
        <is>
          <t>ConTab_BOM_KP_Hardware_11</t>
        </is>
      </c>
      <c r="C13" s="233" t="inlineStr">
        <is>
          <t>:3095-7_8-KP:3095-7_8-KPV:3095-7_8-KPVS:</t>
        </is>
      </c>
      <c r="D13" s="237" t="n"/>
      <c r="E13" s="233" t="inlineStr">
        <is>
          <t>Hardware_Steel_Gr5</t>
        </is>
      </c>
      <c r="F13" s="233" t="inlineStr">
        <is>
          <t>Hardware_Steel_Gr5</t>
        </is>
      </c>
      <c r="G13" s="233" t="n">
        <v>175</v>
      </c>
      <c r="H13" s="233" t="inlineStr">
        <is>
          <t>175psig</t>
        </is>
      </c>
      <c r="I13" s="235" t="inlineStr">
        <is>
          <t>96698952</t>
        </is>
      </c>
      <c r="J13" s="233" t="inlineStr">
        <is>
          <t>B100328</t>
        </is>
      </c>
      <c r="K13" s="233" t="inlineStr">
        <is>
          <t>LT027</t>
        </is>
      </c>
      <c r="Q13" s="233" t="n"/>
    </row>
    <row r="14" hidden="1" s="109">
      <c r="B14" s="233" t="inlineStr">
        <is>
          <t>ConTab_BOM_KP_Hardware_12</t>
        </is>
      </c>
      <c r="C14" s="233" t="inlineStr">
        <is>
          <t>:3095-7_8-KP:3095-7_8-KPV:3095-7_8-KPVS:</t>
        </is>
      </c>
      <c r="D14" s="237" t="n"/>
      <c r="E14" s="233" t="inlineStr">
        <is>
          <t>Hardware_Steel_Gr8</t>
        </is>
      </c>
      <c r="F14" s="233" t="inlineStr">
        <is>
          <t>Hardware_Steel_Gr8</t>
        </is>
      </c>
      <c r="G14" s="233" t="n">
        <v>300</v>
      </c>
      <c r="H14" s="233" t="inlineStr">
        <is>
          <t>300psig</t>
        </is>
      </c>
      <c r="I14" s="235" t="n">
        <v>96768934</v>
      </c>
      <c r="J14" s="233" t="inlineStr">
        <is>
          <t>B100329</t>
        </is>
      </c>
      <c r="K14" s="233" t="inlineStr">
        <is>
          <t>LT027</t>
        </is>
      </c>
      <c r="Q14" s="233" t="n"/>
    </row>
    <row r="15" hidden="1" s="109">
      <c r="B15" s="233" t="inlineStr">
        <is>
          <t>ConTab_BOM_KP_Hardware_14</t>
        </is>
      </c>
      <c r="C15" s="233" t="inlineStr">
        <is>
          <t>:3095-7_8-KP:3095-7_8-KPV:3095-7_8-KPVS:</t>
        </is>
      </c>
      <c r="D15" s="237" t="n"/>
      <c r="E15" s="233" t="inlineStr">
        <is>
          <t>Hardware_SS_HighStrength</t>
        </is>
      </c>
      <c r="F15" s="233" t="inlineStr">
        <is>
          <t>Hardware_SS_HighStrength</t>
        </is>
      </c>
      <c r="G15" s="233" t="n">
        <v>300</v>
      </c>
      <c r="H15" s="233" t="inlineStr">
        <is>
          <t>300psig</t>
        </is>
      </c>
      <c r="I15" s="235" t="inlineStr">
        <is>
          <t>RTF</t>
        </is>
      </c>
      <c r="J15" s="233" t="inlineStr">
        <is>
          <t>B100331</t>
        </is>
      </c>
      <c r="K15" s="233" t="inlineStr">
        <is>
          <t>LT147</t>
        </is>
      </c>
      <c r="Q15" s="233" t="n"/>
    </row>
    <row r="16" hidden="1" s="109">
      <c r="B16" s="233" t="inlineStr">
        <is>
          <t>ConTab_BOM_KP_Hardware_16</t>
        </is>
      </c>
      <c r="C16" s="233" t="inlineStr">
        <is>
          <t>:3014-5_6-KP:3014-5_6-KPV:</t>
        </is>
      </c>
      <c r="D16" s="237" t="n"/>
      <c r="E16" s="233" t="inlineStr">
        <is>
          <t>Hardware_Steel_Gr5</t>
        </is>
      </c>
      <c r="F16" s="233" t="inlineStr">
        <is>
          <t>Hardware_Steel_Gr5</t>
        </is>
      </c>
      <c r="G16" s="233" t="n">
        <v>175</v>
      </c>
      <c r="H16" s="233" t="inlineStr">
        <is>
          <t>175psig</t>
        </is>
      </c>
      <c r="I16" s="235" t="inlineStr">
        <is>
          <t>96698953</t>
        </is>
      </c>
      <c r="J16" s="233" t="inlineStr">
        <is>
          <t>B100333</t>
        </is>
      </c>
      <c r="K16" s="233" t="inlineStr">
        <is>
          <t>LT027</t>
        </is>
      </c>
      <c r="Q16" s="233" t="n"/>
    </row>
    <row r="17" hidden="1" s="109">
      <c r="B17" s="233" t="inlineStr">
        <is>
          <t>ConTab_BOM_KP_Hardware_17</t>
        </is>
      </c>
      <c r="C17" s="233" t="inlineStr">
        <is>
          <t>:3014-5_6-KP:3014-5_6-KPV:</t>
        </is>
      </c>
      <c r="D17" s="237" t="n"/>
      <c r="E17" s="233" t="inlineStr">
        <is>
          <t>Hardware_Steel_Gr8</t>
        </is>
      </c>
      <c r="F17" s="233" t="inlineStr">
        <is>
          <t>Hardware_Steel_Gr8</t>
        </is>
      </c>
      <c r="G17" s="233" t="n">
        <v>300</v>
      </c>
      <c r="H17" s="233" t="inlineStr">
        <is>
          <t>300psig</t>
        </is>
      </c>
      <c r="I17" s="235" t="n">
        <v>96768935</v>
      </c>
      <c r="J17" s="233" t="inlineStr">
        <is>
          <t>B100334</t>
        </is>
      </c>
      <c r="K17" s="233" t="inlineStr">
        <is>
          <t>LT027</t>
        </is>
      </c>
      <c r="Q17" s="233" t="n"/>
    </row>
    <row r="18" hidden="1" s="109">
      <c r="B18" s="233" t="inlineStr">
        <is>
          <t>ConTab_BOM_KP_Hardware_19</t>
        </is>
      </c>
      <c r="C18" s="233" t="inlineStr">
        <is>
          <t>:3014-5_6-KP:3014-5_6-KPV:</t>
        </is>
      </c>
      <c r="D18" s="237" t="n"/>
      <c r="E18" s="233" t="inlineStr">
        <is>
          <t>Hardware_SS_HighStrength</t>
        </is>
      </c>
      <c r="F18" s="233" t="inlineStr">
        <is>
          <t>Hardware_SS_HighStrength</t>
        </is>
      </c>
      <c r="G18" s="233" t="n">
        <v>300</v>
      </c>
      <c r="H18" s="233" t="inlineStr">
        <is>
          <t>300psig</t>
        </is>
      </c>
      <c r="I18" s="235" t="inlineStr">
        <is>
          <t>RTF</t>
        </is>
      </c>
      <c r="J18" s="233" t="inlineStr">
        <is>
          <t>B100336</t>
        </is>
      </c>
      <c r="K18" s="233" t="inlineStr">
        <is>
          <t>LT147</t>
        </is>
      </c>
      <c r="Q18" s="233" t="n"/>
    </row>
    <row r="19" hidden="1" s="109">
      <c r="B19" s="233" t="inlineStr">
        <is>
          <t>ConTab_BOM_KP_Hardware_21</t>
        </is>
      </c>
      <c r="C19" s="233" t="inlineStr">
        <is>
          <t>:4012-1_2-KP:4012-1_2-KPV:</t>
        </is>
      </c>
      <c r="D19" s="237" t="n"/>
      <c r="E19" s="233" t="inlineStr">
        <is>
          <t>Hardware_Steel_Gr5</t>
        </is>
      </c>
      <c r="F19" s="233" t="inlineStr">
        <is>
          <t>Hardware_Steel_Gr5</t>
        </is>
      </c>
      <c r="G19" s="233" t="n">
        <v>175</v>
      </c>
      <c r="H19" s="233" t="inlineStr">
        <is>
          <t>175psig</t>
        </is>
      </c>
      <c r="I19" s="235" t="inlineStr">
        <is>
          <t>96698954</t>
        </is>
      </c>
      <c r="J19" s="233" t="inlineStr">
        <is>
          <t>B100338</t>
        </is>
      </c>
      <c r="K19" s="233" t="inlineStr">
        <is>
          <t>LT027</t>
        </is>
      </c>
      <c r="Q19" s="233" t="n"/>
    </row>
    <row r="20" hidden="1" s="109">
      <c r="B20" s="233" t="inlineStr">
        <is>
          <t>ConTab_BOM_KP_Hardware_22</t>
        </is>
      </c>
      <c r="C20" s="233" t="inlineStr">
        <is>
          <t>:4012-1_2-KP:4012-1_2-KPV:</t>
        </is>
      </c>
      <c r="D20" s="237" t="n"/>
      <c r="E20" s="233" t="inlineStr">
        <is>
          <t>Hardware_Steel_Gr8</t>
        </is>
      </c>
      <c r="F20" s="233" t="inlineStr">
        <is>
          <t>Hardware_Steel_Gr8</t>
        </is>
      </c>
      <c r="G20" s="233" t="n">
        <v>300</v>
      </c>
      <c r="H20" s="233" t="inlineStr">
        <is>
          <t>300psig</t>
        </is>
      </c>
      <c r="I20" s="235" t="n">
        <v>96768936</v>
      </c>
      <c r="J20" s="233" t="inlineStr">
        <is>
          <t>B100339</t>
        </is>
      </c>
      <c r="K20" s="233" t="inlineStr">
        <is>
          <t>LT027</t>
        </is>
      </c>
      <c r="Q20" s="233" t="n"/>
    </row>
    <row r="21" hidden="1" s="109">
      <c r="B21" s="233" t="inlineStr">
        <is>
          <t>ConTab_BOM_KP_Hardware_24</t>
        </is>
      </c>
      <c r="C21" s="233" t="inlineStr">
        <is>
          <t>:4012-1_2-KP:4012-1_2-KPV:</t>
        </is>
      </c>
      <c r="D21" s="237" t="n"/>
      <c r="E21" s="233" t="inlineStr">
        <is>
          <t>Hardware_SS_HighStrength</t>
        </is>
      </c>
      <c r="F21" s="233" t="inlineStr">
        <is>
          <t>Hardware_SS_HighStrength</t>
        </is>
      </c>
      <c r="G21" s="233" t="n">
        <v>300</v>
      </c>
      <c r="H21" s="233" t="inlineStr">
        <is>
          <t>300psig</t>
        </is>
      </c>
      <c r="I21" s="235" t="inlineStr">
        <is>
          <t>RTF</t>
        </is>
      </c>
      <c r="J21" s="233" t="inlineStr">
        <is>
          <t>B100341</t>
        </is>
      </c>
      <c r="K21" s="233" t="inlineStr">
        <is>
          <t>LT147</t>
        </is>
      </c>
      <c r="Q21" s="233" t="n"/>
    </row>
    <row r="22" hidden="1" s="109">
      <c r="B22" s="233" t="inlineStr">
        <is>
          <t>ConTab_BOM_KP_Hardware_26</t>
        </is>
      </c>
      <c r="C22" s="233" t="inlineStr">
        <is>
          <t>:4012-7_8-KP:4012-7_8-KPV:</t>
        </is>
      </c>
      <c r="D22" s="237" t="n"/>
      <c r="E22" s="233" t="inlineStr">
        <is>
          <t>Hardware_Steel_Gr5</t>
        </is>
      </c>
      <c r="F22" s="233" t="inlineStr">
        <is>
          <t>Hardware_Steel_Gr5</t>
        </is>
      </c>
      <c r="G22" s="233" t="n">
        <v>175</v>
      </c>
      <c r="H22" s="233" t="inlineStr">
        <is>
          <t>175psig</t>
        </is>
      </c>
      <c r="I22" s="235" t="inlineStr">
        <is>
          <t>96698955</t>
        </is>
      </c>
      <c r="J22" s="233" t="inlineStr">
        <is>
          <t>B100343</t>
        </is>
      </c>
      <c r="K22" s="233" t="inlineStr">
        <is>
          <t>LT027</t>
        </is>
      </c>
      <c r="Q22" s="233" t="n"/>
    </row>
    <row r="23" hidden="1" s="109">
      <c r="B23" s="233" t="inlineStr">
        <is>
          <t>ConTab_BOM_KP_Hardware_27</t>
        </is>
      </c>
      <c r="C23" s="233" t="inlineStr">
        <is>
          <t>:4012-7_8-KP:4012-7_8-KPV:</t>
        </is>
      </c>
      <c r="D23" s="237" t="n"/>
      <c r="E23" s="233" t="inlineStr">
        <is>
          <t>Hardware_Steel_Gr8</t>
        </is>
      </c>
      <c r="F23" s="233" t="inlineStr">
        <is>
          <t>Hardware_Steel_Gr8</t>
        </is>
      </c>
      <c r="G23" s="233" t="n">
        <v>300</v>
      </c>
      <c r="H23" s="233" t="inlineStr">
        <is>
          <t>300psig</t>
        </is>
      </c>
      <c r="I23" s="235" t="n">
        <v>96768937</v>
      </c>
      <c r="J23" s="233" t="inlineStr">
        <is>
          <t>B100344</t>
        </is>
      </c>
      <c r="K23" s="233" t="inlineStr">
        <is>
          <t>LT027</t>
        </is>
      </c>
      <c r="Q23" s="233" t="n"/>
    </row>
    <row r="24" hidden="1" s="109">
      <c r="B24" s="233" t="inlineStr">
        <is>
          <t>ConTab_BOM_KP_Hardware_29</t>
        </is>
      </c>
      <c r="C24" s="233" t="inlineStr">
        <is>
          <t>:4012-7_8-KP:4012-7_8-KPV:</t>
        </is>
      </c>
      <c r="D24" s="237" t="n"/>
      <c r="E24" s="233" t="inlineStr">
        <is>
          <t>Hardware_SS_HighStrength</t>
        </is>
      </c>
      <c r="F24" s="233" t="inlineStr">
        <is>
          <t>Hardware_SS_HighStrength</t>
        </is>
      </c>
      <c r="G24" s="233" t="n">
        <v>300</v>
      </c>
      <c r="H24" s="233" t="inlineStr">
        <is>
          <t>300psig</t>
        </is>
      </c>
      <c r="I24" s="235" t="inlineStr">
        <is>
          <t>RTF</t>
        </is>
      </c>
      <c r="J24" s="233" t="inlineStr">
        <is>
          <t>B100346</t>
        </is>
      </c>
      <c r="K24" s="233" t="inlineStr">
        <is>
          <t>LT147</t>
        </is>
      </c>
      <c r="Q24" s="233" t="n"/>
    </row>
    <row r="25" hidden="1" s="109">
      <c r="B25" s="233" t="inlineStr">
        <is>
          <t>ConTab_BOM_KP_Hardware_31</t>
        </is>
      </c>
      <c r="C25" s="233" t="inlineStr">
        <is>
          <t>:4015-7_8-KP:4015-7_8-KPV:</t>
        </is>
      </c>
      <c r="D25" s="237" t="n"/>
      <c r="E25" s="233" t="inlineStr">
        <is>
          <t>Hardware_Steel_Gr5</t>
        </is>
      </c>
      <c r="F25" s="233" t="inlineStr">
        <is>
          <t>Hardware_Steel_Gr5</t>
        </is>
      </c>
      <c r="G25" s="233" t="n">
        <v>175</v>
      </c>
      <c r="H25" s="233" t="inlineStr">
        <is>
          <t>175psig</t>
        </is>
      </c>
      <c r="I25" s="235" t="inlineStr">
        <is>
          <t>96698956</t>
        </is>
      </c>
      <c r="J25" s="233" t="inlineStr">
        <is>
          <t>B100348</t>
        </is>
      </c>
      <c r="K25" s="233" t="inlineStr">
        <is>
          <t>LT027</t>
        </is>
      </c>
      <c r="Q25" s="233" t="n"/>
    </row>
    <row r="26" hidden="1" s="109">
      <c r="B26" s="233" t="inlineStr">
        <is>
          <t>ConTab_BOM_KP_Hardware_32</t>
        </is>
      </c>
      <c r="C26" s="233" t="inlineStr">
        <is>
          <t>:4015-7_8-KP:4015-7_8-KPV:</t>
        </is>
      </c>
      <c r="D26" s="237" t="n"/>
      <c r="E26" s="233" t="inlineStr">
        <is>
          <t>Hardware_Steel_Gr8</t>
        </is>
      </c>
      <c r="F26" s="233" t="inlineStr">
        <is>
          <t>Hardware_Steel_Gr8</t>
        </is>
      </c>
      <c r="G26" s="233" t="n">
        <v>300</v>
      </c>
      <c r="H26" s="233" t="inlineStr">
        <is>
          <t>300psig</t>
        </is>
      </c>
      <c r="I26" s="235" t="n">
        <v>96768938</v>
      </c>
      <c r="J26" s="233" t="inlineStr">
        <is>
          <t>B100349</t>
        </is>
      </c>
      <c r="K26" s="233" t="inlineStr">
        <is>
          <t>LT027</t>
        </is>
      </c>
      <c r="Q26" s="233" t="n"/>
    </row>
    <row r="27" hidden="1" s="109">
      <c r="B27" s="233" t="inlineStr">
        <is>
          <t>ConTab_BOM_KP_Hardware_34</t>
        </is>
      </c>
      <c r="C27" s="233" t="inlineStr">
        <is>
          <t>:4015-7_8-KP:4015-7_8-KPV:</t>
        </is>
      </c>
      <c r="D27" s="237" t="n"/>
      <c r="E27" s="233" t="inlineStr">
        <is>
          <t>Hardware_SS_HighStrength</t>
        </is>
      </c>
      <c r="F27" s="233" t="inlineStr">
        <is>
          <t>Hardware_SS_HighStrength</t>
        </is>
      </c>
      <c r="G27" s="233" t="n">
        <v>300</v>
      </c>
      <c r="H27" s="233" t="inlineStr">
        <is>
          <t>300psig</t>
        </is>
      </c>
      <c r="I27" s="235" t="inlineStr">
        <is>
          <t>RTF</t>
        </is>
      </c>
      <c r="J27" s="233" t="inlineStr">
        <is>
          <t>B100351</t>
        </is>
      </c>
      <c r="K27" s="233" t="inlineStr">
        <is>
          <t>LT147</t>
        </is>
      </c>
      <c r="Q27" s="233" t="n"/>
    </row>
    <row r="28" hidden="1" s="109">
      <c r="B28" s="233" t="inlineStr">
        <is>
          <t>ConTab_BOM_KP_Hardware_36</t>
        </is>
      </c>
      <c r="C28" s="233" t="inlineStr">
        <is>
          <t>:5012-7_8-KP:5012-7_8-KPV:</t>
        </is>
      </c>
      <c r="D28" s="237" t="n"/>
      <c r="E28" s="233" t="inlineStr">
        <is>
          <t>Hardware_Steel_Gr5</t>
        </is>
      </c>
      <c r="F28" s="233" t="inlineStr">
        <is>
          <t>Hardware_Steel_Gr5</t>
        </is>
      </c>
      <c r="G28" s="233" t="n">
        <v>175</v>
      </c>
      <c r="H28" s="233" t="inlineStr">
        <is>
          <t>175psig</t>
        </is>
      </c>
      <c r="I28" s="235" t="inlineStr">
        <is>
          <t>96698957</t>
        </is>
      </c>
      <c r="J28" s="233" t="inlineStr">
        <is>
          <t>B100353</t>
        </is>
      </c>
      <c r="K28" s="233" t="inlineStr">
        <is>
          <t>LT027</t>
        </is>
      </c>
      <c r="Q28" s="233" t="n"/>
    </row>
    <row r="29" hidden="1" s="109">
      <c r="B29" s="233" t="inlineStr">
        <is>
          <t>ConTab_BOM_KP_Hardware_37</t>
        </is>
      </c>
      <c r="C29" s="233" t="inlineStr">
        <is>
          <t>:5012-7_8-KP:5012-7_8-KPV:</t>
        </is>
      </c>
      <c r="D29" s="237" t="n"/>
      <c r="E29" s="233" t="inlineStr">
        <is>
          <t>Hardware_Steel_Gr8</t>
        </is>
      </c>
      <c r="F29" s="233" t="inlineStr">
        <is>
          <t>Hardware_Steel_Gr8</t>
        </is>
      </c>
      <c r="G29" s="233" t="n">
        <v>300</v>
      </c>
      <c r="H29" s="233" t="inlineStr">
        <is>
          <t>300psig</t>
        </is>
      </c>
      <c r="I29" s="235" t="n">
        <v>96768939</v>
      </c>
      <c r="J29" s="233" t="inlineStr">
        <is>
          <t>B100354</t>
        </is>
      </c>
      <c r="K29" s="233" t="inlineStr">
        <is>
          <t>LT027</t>
        </is>
      </c>
      <c r="Q29" s="233" t="n"/>
    </row>
    <row r="30" hidden="1" s="109">
      <c r="B30" s="233" t="inlineStr">
        <is>
          <t>ConTab_BOM_KP_Hardware_39</t>
        </is>
      </c>
      <c r="C30" s="233" t="inlineStr">
        <is>
          <t>:5012-7_8-KP:5012-7_8-KPV:</t>
        </is>
      </c>
      <c r="D30" s="237" t="n"/>
      <c r="E30" s="233" t="inlineStr">
        <is>
          <t>Hardware_SS_HighStrength</t>
        </is>
      </c>
      <c r="F30" s="233" t="inlineStr">
        <is>
          <t>Hardware_SS_HighStrength</t>
        </is>
      </c>
      <c r="G30" s="233" t="n">
        <v>300</v>
      </c>
      <c r="H30" s="233" t="inlineStr">
        <is>
          <t>300psig</t>
        </is>
      </c>
      <c r="I30" s="235" t="inlineStr">
        <is>
          <t>RTF</t>
        </is>
      </c>
      <c r="J30" s="233" t="inlineStr">
        <is>
          <t>B100356</t>
        </is>
      </c>
      <c r="K30" s="233" t="inlineStr">
        <is>
          <t>LT147</t>
        </is>
      </c>
      <c r="Q30" s="233" t="n"/>
    </row>
    <row r="31" hidden="1" s="109">
      <c r="B31" s="233" t="inlineStr">
        <is>
          <t>ConTab_BOM_KP_Hardware_41</t>
        </is>
      </c>
      <c r="C31" s="233" t="inlineStr">
        <is>
          <t>:5015-9_0-KP:5015-9_0-KPV:</t>
        </is>
      </c>
      <c r="D31" s="237" t="n"/>
      <c r="E31" s="233" t="inlineStr">
        <is>
          <t>Hardware_Steel_Gr5</t>
        </is>
      </c>
      <c r="F31" s="233" t="inlineStr">
        <is>
          <t>Hardware_Steel_Gr5</t>
        </is>
      </c>
      <c r="G31" s="233" t="n">
        <v>175</v>
      </c>
      <c r="H31" s="233" t="inlineStr">
        <is>
          <t>175psig</t>
        </is>
      </c>
      <c r="I31" s="235" t="inlineStr">
        <is>
          <t>96698958</t>
        </is>
      </c>
      <c r="J31" s="233" t="inlineStr">
        <is>
          <t>B100358</t>
        </is>
      </c>
      <c r="K31" s="233" t="inlineStr">
        <is>
          <t>LT027</t>
        </is>
      </c>
      <c r="Q31" s="233" t="n"/>
    </row>
    <row r="32" hidden="1" s="109">
      <c r="B32" s="233" t="inlineStr">
        <is>
          <t>ConTab_BOM_KP_Hardware_42</t>
        </is>
      </c>
      <c r="C32" s="233" t="inlineStr">
        <is>
          <t>:5015-9_0-KP:5015-9_0-KPV:</t>
        </is>
      </c>
      <c r="D32" s="237" t="n"/>
      <c r="E32" s="233" t="inlineStr">
        <is>
          <t>Hardware_Steel_Gr8</t>
        </is>
      </c>
      <c r="F32" s="233" t="inlineStr">
        <is>
          <t>Hardware_Steel_Gr8</t>
        </is>
      </c>
      <c r="G32" s="233" t="n">
        <v>300</v>
      </c>
      <c r="H32" s="233" t="inlineStr">
        <is>
          <t>300psig</t>
        </is>
      </c>
      <c r="I32" s="235" t="n">
        <v>96768940</v>
      </c>
      <c r="J32" s="233" t="inlineStr">
        <is>
          <t>B100359</t>
        </is>
      </c>
      <c r="K32" s="233" t="inlineStr">
        <is>
          <t>LT027</t>
        </is>
      </c>
      <c r="Q32" s="233" t="n"/>
    </row>
    <row r="33" hidden="1" s="109">
      <c r="B33" s="233" t="inlineStr">
        <is>
          <t>ConTab_BOM_KP_Hardware_44</t>
        </is>
      </c>
      <c r="C33" s="233" t="inlineStr">
        <is>
          <t>:5015-9_0-KP:5015-9_0-KPV:</t>
        </is>
      </c>
      <c r="D33" s="237" t="n"/>
      <c r="E33" s="233" t="inlineStr">
        <is>
          <t>Hardware_SS_HighStrength</t>
        </is>
      </c>
      <c r="F33" s="233" t="inlineStr">
        <is>
          <t>Hardware_SS_HighStrength</t>
        </is>
      </c>
      <c r="G33" s="233" t="n">
        <v>300</v>
      </c>
      <c r="H33" s="233" t="inlineStr">
        <is>
          <t>300psig</t>
        </is>
      </c>
      <c r="I33" s="235" t="inlineStr">
        <is>
          <t>RTF</t>
        </is>
      </c>
      <c r="J33" s="233" t="inlineStr">
        <is>
          <t>B100361</t>
        </is>
      </c>
      <c r="K33" s="233" t="inlineStr">
        <is>
          <t>LT147</t>
        </is>
      </c>
      <c r="Q33" s="233" t="n"/>
    </row>
    <row r="34" hidden="1" s="109">
      <c r="B34" s="233" t="inlineStr">
        <is>
          <t>ConTab_BOM_KP_Hardware_46</t>
        </is>
      </c>
      <c r="C34" s="233" t="inlineStr">
        <is>
          <t>:6012-1_2-KP:6012-1_2-KPV:</t>
        </is>
      </c>
      <c r="D34" s="237" t="n"/>
      <c r="E34" s="233" t="inlineStr">
        <is>
          <t>Hardware_Steel_Gr5</t>
        </is>
      </c>
      <c r="F34" s="233" t="inlineStr">
        <is>
          <t>Hardware_Steel_Gr5</t>
        </is>
      </c>
      <c r="G34" s="233" t="n">
        <v>175</v>
      </c>
      <c r="H34" s="233" t="inlineStr">
        <is>
          <t>175psig</t>
        </is>
      </c>
      <c r="I34" s="235" t="inlineStr">
        <is>
          <t>96698959</t>
        </is>
      </c>
      <c r="J34" s="233" t="inlineStr">
        <is>
          <t>B100363</t>
        </is>
      </c>
      <c r="K34" s="233" t="inlineStr">
        <is>
          <t>LT027</t>
        </is>
      </c>
      <c r="Q34" s="233" t="n"/>
    </row>
    <row r="35" hidden="1" s="109">
      <c r="B35" s="233" t="inlineStr">
        <is>
          <t>ConTab_BOM_KP_Hardware_47</t>
        </is>
      </c>
      <c r="C35" s="233" t="inlineStr">
        <is>
          <t>:6012-1_2-KP:6012-1_2-KPV:</t>
        </is>
      </c>
      <c r="D35" s="237" t="n"/>
      <c r="E35" s="233" t="inlineStr">
        <is>
          <t>Hardware_Steel_Gr8</t>
        </is>
      </c>
      <c r="F35" s="233" t="inlineStr">
        <is>
          <t>Hardware_Steel_Gr8</t>
        </is>
      </c>
      <c r="G35" s="233" t="n">
        <v>300</v>
      </c>
      <c r="H35" s="233" t="inlineStr">
        <is>
          <t>300psig</t>
        </is>
      </c>
      <c r="I35" s="235" t="n">
        <v>96768941</v>
      </c>
      <c r="J35" s="233" t="inlineStr">
        <is>
          <t>B100364</t>
        </is>
      </c>
      <c r="K35" s="233" t="inlineStr">
        <is>
          <t>LT027</t>
        </is>
      </c>
      <c r="Q35" s="233" t="n"/>
    </row>
    <row r="36" hidden="1" s="109">
      <c r="B36" s="233" t="inlineStr">
        <is>
          <t>ConTab_BOM_KP_Hardware_49</t>
        </is>
      </c>
      <c r="C36" s="233" t="inlineStr">
        <is>
          <t>:6012-1_2-KP:6012-1_2-KPV:</t>
        </is>
      </c>
      <c r="D36" s="237" t="n"/>
      <c r="E36" s="233" t="inlineStr">
        <is>
          <t>Hardware_SS_HighStrength</t>
        </is>
      </c>
      <c r="F36" s="233" t="inlineStr">
        <is>
          <t>Hardware_SS_HighStrength</t>
        </is>
      </c>
      <c r="G36" s="233" t="n">
        <v>300</v>
      </c>
      <c r="H36" s="233" t="inlineStr">
        <is>
          <t>300psig</t>
        </is>
      </c>
      <c r="I36" s="235" t="inlineStr">
        <is>
          <t>RTF</t>
        </is>
      </c>
      <c r="J36" s="233" t="inlineStr">
        <is>
          <t>B100366</t>
        </is>
      </c>
      <c r="K36" s="233" t="inlineStr">
        <is>
          <t>LT147</t>
        </is>
      </c>
      <c r="Q36" s="233" t="n"/>
    </row>
    <row r="37" hidden="1" s="109">
      <c r="B37" s="233" t="inlineStr">
        <is>
          <t>ConTab_BOM_KP_Hardware_51</t>
        </is>
      </c>
      <c r="C37" s="233" t="inlineStr">
        <is>
          <t>:6012-3_4-KP:6012-3_4-KPV:</t>
        </is>
      </c>
      <c r="D37" s="237" t="n"/>
      <c r="E37" s="233" t="inlineStr">
        <is>
          <t>Hardware_Steel_Gr5</t>
        </is>
      </c>
      <c r="F37" s="233" t="inlineStr">
        <is>
          <t>Hardware_Steel_Gr5</t>
        </is>
      </c>
      <c r="G37" s="233" t="n">
        <v>175</v>
      </c>
      <c r="H37" s="233" t="inlineStr">
        <is>
          <t>175psig</t>
        </is>
      </c>
      <c r="I37" s="235" t="inlineStr">
        <is>
          <t>96698960</t>
        </is>
      </c>
      <c r="J37" s="233" t="inlineStr">
        <is>
          <t>B100368</t>
        </is>
      </c>
      <c r="K37" s="233" t="inlineStr">
        <is>
          <t>LT027</t>
        </is>
      </c>
      <c r="Q37" s="233" t="n"/>
    </row>
    <row r="38" hidden="1" s="109">
      <c r="B38" s="233" t="inlineStr">
        <is>
          <t>ConTab_BOM_KP_Hardware_52</t>
        </is>
      </c>
      <c r="C38" s="233" t="inlineStr">
        <is>
          <t>:6012-3_4-KP:6012-3_4-KPV:</t>
        </is>
      </c>
      <c r="D38" s="237" t="n"/>
      <c r="E38" s="233" t="inlineStr">
        <is>
          <t>Hardware_Steel_Gr8</t>
        </is>
      </c>
      <c r="F38" s="233" t="inlineStr">
        <is>
          <t>Hardware_Steel_Gr8</t>
        </is>
      </c>
      <c r="G38" s="233" t="n">
        <v>300</v>
      </c>
      <c r="H38" s="233" t="inlineStr">
        <is>
          <t>300psig</t>
        </is>
      </c>
      <c r="I38" s="235" t="n">
        <v>96768942</v>
      </c>
      <c r="J38" s="233" t="inlineStr">
        <is>
          <t>B100369</t>
        </is>
      </c>
      <c r="K38" s="233" t="inlineStr">
        <is>
          <t>LT027</t>
        </is>
      </c>
      <c r="Q38" s="233" t="n"/>
    </row>
    <row r="39" hidden="1" s="109">
      <c r="B39" s="233" t="inlineStr">
        <is>
          <t>ConTab_BOM_KP_Hardware_54</t>
        </is>
      </c>
      <c r="C39" s="233" t="inlineStr">
        <is>
          <t>:6012-3_4-KP:6012-3_4-KPV:</t>
        </is>
      </c>
      <c r="D39" s="237" t="n"/>
      <c r="E39" s="233" t="inlineStr">
        <is>
          <t>Hardware_SS_HighStrength</t>
        </is>
      </c>
      <c r="F39" s="233" t="inlineStr">
        <is>
          <t>Hardware_SS_HighStrength</t>
        </is>
      </c>
      <c r="G39" s="233" t="n">
        <v>300</v>
      </c>
      <c r="H39" s="233" t="inlineStr">
        <is>
          <t>300psig</t>
        </is>
      </c>
      <c r="I39" s="235" t="inlineStr">
        <is>
          <t>RTF</t>
        </is>
      </c>
      <c r="J39" s="233" t="inlineStr">
        <is>
          <t>B100371</t>
        </is>
      </c>
      <c r="K39" s="233" t="inlineStr">
        <is>
          <t>LT147</t>
        </is>
      </c>
      <c r="Q39" s="233" t="n"/>
    </row>
    <row r="40" hidden="1" s="109">
      <c r="B40" s="233" t="inlineStr">
        <is>
          <t>ConTab_BOM_KP_Hardware_56</t>
        </is>
      </c>
      <c r="C40" s="233" t="inlineStr">
        <is>
          <t>:6015-1_2-KP:6015-1_2-KPV:</t>
        </is>
      </c>
      <c r="D40" s="237" t="n"/>
      <c r="E40" s="233" t="inlineStr">
        <is>
          <t>Hardware_Steel_Gr5</t>
        </is>
      </c>
      <c r="F40" s="233" t="inlineStr">
        <is>
          <t>Hardware_Steel_Gr5</t>
        </is>
      </c>
      <c r="G40" s="233" t="n">
        <v>175</v>
      </c>
      <c r="H40" s="233" t="inlineStr">
        <is>
          <t>175psig</t>
        </is>
      </c>
      <c r="I40" s="235" t="inlineStr">
        <is>
          <t>96698961</t>
        </is>
      </c>
      <c r="J40" s="233" t="inlineStr">
        <is>
          <t>B100373</t>
        </is>
      </c>
      <c r="K40" s="233" t="inlineStr">
        <is>
          <t>LT027</t>
        </is>
      </c>
      <c r="Q40" s="233" t="n"/>
    </row>
    <row r="41" hidden="1" s="109">
      <c r="B41" s="233" t="inlineStr">
        <is>
          <t>ConTab_BOM_KP_Hardware_57</t>
        </is>
      </c>
      <c r="C41" s="233" t="inlineStr">
        <is>
          <t>:6015-1_2-KP:6015-1_2-KPV:</t>
        </is>
      </c>
      <c r="D41" s="237" t="n"/>
      <c r="E41" s="233" t="inlineStr">
        <is>
          <t>Hardware_Steel_Gr8</t>
        </is>
      </c>
      <c r="F41" s="233" t="inlineStr">
        <is>
          <t>Hardware_Steel_Gr8</t>
        </is>
      </c>
      <c r="G41" s="233" t="n">
        <v>300</v>
      </c>
      <c r="H41" s="233" t="inlineStr">
        <is>
          <t>300psig</t>
        </is>
      </c>
      <c r="I41" s="235" t="n">
        <v>96768943</v>
      </c>
      <c r="J41" s="233" t="inlineStr">
        <is>
          <t>B100374</t>
        </is>
      </c>
      <c r="K41" s="233" t="inlineStr">
        <is>
          <t>LT027</t>
        </is>
      </c>
      <c r="Q41" s="233" t="n"/>
    </row>
    <row r="42" hidden="1" s="109">
      <c r="B42" s="233" t="inlineStr">
        <is>
          <t>ConTab_BOM_KP_Hardware_59</t>
        </is>
      </c>
      <c r="C42" s="233" t="inlineStr">
        <is>
          <t>:6015-1_2-KP:6015-1_2-KPV:</t>
        </is>
      </c>
      <c r="D42" s="237" t="n"/>
      <c r="E42" s="233" t="inlineStr">
        <is>
          <t>Hardware_SS_HighStrength</t>
        </is>
      </c>
      <c r="F42" s="233" t="inlineStr">
        <is>
          <t>Hardware_SS_HighStrength</t>
        </is>
      </c>
      <c r="G42" s="233" t="n">
        <v>300</v>
      </c>
      <c r="H42" s="233" t="inlineStr">
        <is>
          <t>300psig</t>
        </is>
      </c>
      <c r="I42" s="235" t="inlineStr">
        <is>
          <t>RTF</t>
        </is>
      </c>
      <c r="J42" s="233" t="inlineStr">
        <is>
          <t>B100376</t>
        </is>
      </c>
      <c r="K42" s="233" t="inlineStr">
        <is>
          <t>LT147</t>
        </is>
      </c>
      <c r="Q42" s="233" t="n"/>
    </row>
    <row r="43" hidden="1" s="109">
      <c r="B43" s="233" t="inlineStr">
        <is>
          <t>ConTab_BOM_KP_Hardware_61</t>
        </is>
      </c>
      <c r="C43" s="233" t="inlineStr">
        <is>
          <t>:6019-7_8-KP:6019-7_8-KPV:</t>
        </is>
      </c>
      <c r="D43" s="237" t="inlineStr">
        <is>
          <t>X5</t>
        </is>
      </c>
      <c r="E43" s="233" t="inlineStr">
        <is>
          <t>Hardware_Steel_Gr5</t>
        </is>
      </c>
      <c r="F43" s="233" t="inlineStr">
        <is>
          <t>Hardware_Steel_Gr5</t>
        </is>
      </c>
      <c r="G43" s="233" t="n">
        <v>175</v>
      </c>
      <c r="H43" s="233" t="inlineStr">
        <is>
          <t>175psig</t>
        </is>
      </c>
      <c r="I43" s="235" t="n">
        <v>96698962</v>
      </c>
      <c r="J43" s="233" t="inlineStr">
        <is>
          <t>B100378</t>
        </is>
      </c>
      <c r="K43" s="233" t="inlineStr">
        <is>
          <t>LT027</t>
        </is>
      </c>
      <c r="Q43" s="233" t="n"/>
    </row>
    <row r="44" hidden="1" s="109">
      <c r="B44" s="233" t="inlineStr">
        <is>
          <t>ConTab_BOM_KP_Hardware_62</t>
        </is>
      </c>
      <c r="C44" s="233" t="inlineStr">
        <is>
          <t>:6019-7_8-KP:6019-7_8-KPV:</t>
        </is>
      </c>
      <c r="D44" s="237" t="inlineStr">
        <is>
          <t>X5</t>
        </is>
      </c>
      <c r="E44" s="233" t="inlineStr">
        <is>
          <t>Hardware_Steel_Gr8</t>
        </is>
      </c>
      <c r="F44" s="233" t="inlineStr">
        <is>
          <t>Hardware_Steel_Gr8</t>
        </is>
      </c>
      <c r="G44" s="233" t="n">
        <v>300</v>
      </c>
      <c r="H44" s="233" t="inlineStr">
        <is>
          <t>300psig</t>
        </is>
      </c>
      <c r="I44" s="235" t="n">
        <v>96768944</v>
      </c>
      <c r="J44" s="233" t="inlineStr">
        <is>
          <t>B100379</t>
        </is>
      </c>
      <c r="K44" s="233" t="inlineStr">
        <is>
          <t>LT027</t>
        </is>
      </c>
      <c r="Q44" s="233" t="n"/>
    </row>
    <row r="45" hidden="1" s="109">
      <c r="B45" s="233" t="inlineStr">
        <is>
          <t>ConTab_BOM_KP_Hardware_64</t>
        </is>
      </c>
      <c r="C45" s="233" t="inlineStr">
        <is>
          <t>:6019-7_8-KP:6019-7_8-KPV:</t>
        </is>
      </c>
      <c r="D45" s="237" t="inlineStr">
        <is>
          <t>X5</t>
        </is>
      </c>
      <c r="E45" s="233" t="inlineStr">
        <is>
          <t>Hardware_SS_HighStrength</t>
        </is>
      </c>
      <c r="F45" s="233" t="inlineStr">
        <is>
          <t>Hardware_SS_HighStrength</t>
        </is>
      </c>
      <c r="G45" s="233" t="n">
        <v>300</v>
      </c>
      <c r="H45" s="233" t="inlineStr">
        <is>
          <t>300psig</t>
        </is>
      </c>
      <c r="I45" s="235" t="inlineStr">
        <is>
          <t>RTF</t>
        </is>
      </c>
      <c r="J45" s="233" t="inlineStr">
        <is>
          <t>B100381</t>
        </is>
      </c>
      <c r="K45" s="233" t="inlineStr">
        <is>
          <t>LT147</t>
        </is>
      </c>
      <c r="Q45" s="233" t="n"/>
    </row>
    <row r="46" hidden="1" s="109">
      <c r="B46" s="233" t="inlineStr">
        <is>
          <t>ConTab_BOM_KP_Hardware_66</t>
        </is>
      </c>
      <c r="C46" s="233" t="inlineStr">
        <is>
          <t>:6020-3_4-KP:6020-3_4-KPV:</t>
        </is>
      </c>
      <c r="D46" s="237" t="n"/>
      <c r="E46" s="233" t="inlineStr">
        <is>
          <t>Hardware_Steel_Gr5</t>
        </is>
      </c>
      <c r="F46" s="233" t="inlineStr">
        <is>
          <t>Hardware_Steel_Gr5</t>
        </is>
      </c>
      <c r="G46" s="233" t="n">
        <v>175</v>
      </c>
      <c r="H46" s="233" t="inlineStr">
        <is>
          <t>175psig</t>
        </is>
      </c>
      <c r="I46" s="235" t="inlineStr">
        <is>
          <t>96698963</t>
        </is>
      </c>
      <c r="J46" s="233" t="inlineStr">
        <is>
          <t>B100383</t>
        </is>
      </c>
      <c r="K46" s="233" t="inlineStr">
        <is>
          <t>LT027</t>
        </is>
      </c>
      <c r="Q46" s="233" t="n"/>
    </row>
    <row r="47" hidden="1" s="109">
      <c r="B47" s="233" t="inlineStr">
        <is>
          <t>ConTab_BOM_KP_Hardware_67</t>
        </is>
      </c>
      <c r="C47" s="233" t="inlineStr">
        <is>
          <t>:6020-3_4-KP:6020-3_4-KPV:</t>
        </is>
      </c>
      <c r="D47" s="237" t="n"/>
      <c r="E47" s="233" t="inlineStr">
        <is>
          <t>Hardware_Steel_Gr8</t>
        </is>
      </c>
      <c r="F47" s="233" t="inlineStr">
        <is>
          <t>Hardware_Steel_Gr8</t>
        </is>
      </c>
      <c r="G47" s="233" t="n">
        <v>300</v>
      </c>
      <c r="H47" s="233" t="inlineStr">
        <is>
          <t>300psig</t>
        </is>
      </c>
      <c r="I47" s="235" t="n">
        <v>96768945</v>
      </c>
      <c r="J47" s="233" t="inlineStr">
        <is>
          <t>B100384</t>
        </is>
      </c>
      <c r="K47" s="233" t="inlineStr">
        <is>
          <t>LT027</t>
        </is>
      </c>
      <c r="Q47" s="233" t="n"/>
    </row>
    <row r="48" hidden="1" s="109">
      <c r="B48" s="233" t="inlineStr">
        <is>
          <t>ConTab_BOM_KP_Hardware_69</t>
        </is>
      </c>
      <c r="C48" s="233" t="inlineStr">
        <is>
          <t>:6020-3_4-KP:6020-3_4-KPV:</t>
        </is>
      </c>
      <c r="D48" s="237" t="n"/>
      <c r="E48" s="233" t="inlineStr">
        <is>
          <t>Hardware_SS_HighStrength</t>
        </is>
      </c>
      <c r="F48" s="233" t="inlineStr">
        <is>
          <t>Hardware_SS_HighStrength</t>
        </is>
      </c>
      <c r="G48" s="233" t="n">
        <v>300</v>
      </c>
      <c r="H48" s="233" t="inlineStr">
        <is>
          <t>300psig</t>
        </is>
      </c>
      <c r="I48" s="235" t="inlineStr">
        <is>
          <t>RTF</t>
        </is>
      </c>
      <c r="J48" s="233" t="inlineStr">
        <is>
          <t>B100386</t>
        </is>
      </c>
      <c r="K48" s="233" t="inlineStr">
        <is>
          <t>LT147</t>
        </is>
      </c>
      <c r="Q48" s="233" t="n"/>
    </row>
    <row r="49" hidden="1" s="109">
      <c r="B49" s="233" t="inlineStr">
        <is>
          <t>ConTab_BOM_KP_Hardware_71</t>
        </is>
      </c>
      <c r="C49" s="233" t="inlineStr">
        <is>
          <t>:8012-5_6-KP:8012-5_6-KPV:</t>
        </is>
      </c>
      <c r="D49" s="237" t="n"/>
      <c r="E49" s="233" t="inlineStr">
        <is>
          <t>Hardware_Steel_Gr5</t>
        </is>
      </c>
      <c r="F49" s="233" t="inlineStr">
        <is>
          <t>Hardware_Steel_Gr5</t>
        </is>
      </c>
      <c r="G49" s="233" t="n">
        <v>175</v>
      </c>
      <c r="H49" s="233" t="inlineStr">
        <is>
          <t>175psig</t>
        </is>
      </c>
      <c r="I49" s="235" t="inlineStr">
        <is>
          <t>96698964</t>
        </is>
      </c>
      <c r="J49" s="233" t="inlineStr">
        <is>
          <t>B100388</t>
        </is>
      </c>
      <c r="K49" s="233" t="inlineStr">
        <is>
          <t>LT027</t>
        </is>
      </c>
      <c r="Q49" s="233" t="n"/>
    </row>
    <row r="50" hidden="1" s="109">
      <c r="B50" s="233" t="inlineStr">
        <is>
          <t>ConTab_BOM_KP_Hardware_72</t>
        </is>
      </c>
      <c r="C50" s="233" t="inlineStr">
        <is>
          <t>:8012-5_6-KP:8012-5_6-KPV:</t>
        </is>
      </c>
      <c r="D50" s="237" t="n"/>
      <c r="E50" s="233" t="inlineStr">
        <is>
          <t>Hardware_Steel_Gr8</t>
        </is>
      </c>
      <c r="F50" s="233" t="inlineStr">
        <is>
          <t>Hardware_Steel_Gr8</t>
        </is>
      </c>
      <c r="G50" s="233" t="n">
        <v>300</v>
      </c>
      <c r="H50" s="233" t="inlineStr">
        <is>
          <t>300psig</t>
        </is>
      </c>
      <c r="I50" s="235" t="n">
        <v>96768946</v>
      </c>
      <c r="J50" s="233" t="inlineStr">
        <is>
          <t>B100389</t>
        </is>
      </c>
      <c r="K50" s="233" t="inlineStr">
        <is>
          <t>LT027</t>
        </is>
      </c>
      <c r="Q50" s="233" t="n"/>
    </row>
    <row r="51" hidden="1" s="109">
      <c r="B51" s="233" t="inlineStr">
        <is>
          <t>ConTab_BOM_KP_Hardware_73</t>
        </is>
      </c>
      <c r="C51" s="233" t="inlineStr">
        <is>
          <t>:8012-5_6-KP:8012-5_6-KPV:</t>
        </is>
      </c>
      <c r="D51" s="237" t="n"/>
      <c r="E51" s="233" t="inlineStr">
        <is>
          <t>Hardware_SS_303</t>
        </is>
      </c>
      <c r="F51" s="233" t="inlineStr">
        <is>
          <t>Hardware_SS_303</t>
        </is>
      </c>
      <c r="G51" s="233" t="n">
        <v>175</v>
      </c>
      <c r="H51" s="233" t="inlineStr">
        <is>
          <t>175psig</t>
        </is>
      </c>
      <c r="I51" s="235" t="inlineStr">
        <is>
          <t>RTF</t>
        </is>
      </c>
      <c r="J51" s="233" t="inlineStr">
        <is>
          <t>B100390</t>
        </is>
      </c>
      <c r="K51" s="233" t="inlineStr">
        <is>
          <t>LT147</t>
        </is>
      </c>
      <c r="Q51" s="233" t="n"/>
    </row>
    <row r="52" hidden="1" s="109">
      <c r="B52" s="233" t="inlineStr">
        <is>
          <t>ConTab_BOM_KP_Hardware_74</t>
        </is>
      </c>
      <c r="C52" s="233" t="inlineStr">
        <is>
          <t>:8012-5_6-KP:8012-5_6-KPV:</t>
        </is>
      </c>
      <c r="D52" s="237" t="n"/>
      <c r="E52" s="233" t="inlineStr">
        <is>
          <t>Hardware_SS_HighStrength</t>
        </is>
      </c>
      <c r="F52" s="233" t="inlineStr">
        <is>
          <t>Hardware_SS_HighStrength</t>
        </is>
      </c>
      <c r="G52" s="233" t="n">
        <v>300</v>
      </c>
      <c r="H52" s="233" t="inlineStr">
        <is>
          <t>300psig</t>
        </is>
      </c>
      <c r="I52" s="235" t="inlineStr">
        <is>
          <t>RTF</t>
        </is>
      </c>
      <c r="J52" s="233" t="inlineStr">
        <is>
          <t>B100391</t>
        </is>
      </c>
      <c r="K52" s="233" t="inlineStr">
        <is>
          <t>LT147</t>
        </is>
      </c>
      <c r="Q52" s="233" t="n"/>
    </row>
    <row r="53" hidden="1" s="109">
      <c r="B53" s="233" t="inlineStr">
        <is>
          <t>ConTab_BOM_KP_Hardware_75</t>
        </is>
      </c>
      <c r="C53" s="233" t="inlineStr">
        <is>
          <t>:8012-5_6-KP:8012-5_6-KPV:</t>
        </is>
      </c>
      <c r="D53" s="237" t="n"/>
      <c r="E53" s="233" t="inlineStr">
        <is>
          <t>Hardware_Special</t>
        </is>
      </c>
      <c r="F53" s="233" t="inlineStr">
        <is>
          <t>Hardware_Special</t>
        </is>
      </c>
      <c r="G53" s="233" t="n">
        <v>175</v>
      </c>
      <c r="H53" s="233" t="inlineStr">
        <is>
          <t>175psig</t>
        </is>
      </c>
      <c r="I53" s="235" t="inlineStr">
        <is>
          <t>RTF</t>
        </is>
      </c>
      <c r="J53" s="233" t="inlineStr">
        <is>
          <t>B100392</t>
        </is>
      </c>
      <c r="K53" s="233" t="inlineStr">
        <is>
          <t>LT148</t>
        </is>
      </c>
      <c r="Q53" s="233" t="n"/>
    </row>
    <row r="54" hidden="1" s="109">
      <c r="B54" s="233" t="inlineStr">
        <is>
          <t>ConTab_BOM_KP_Hardware_76</t>
        </is>
      </c>
      <c r="C54" s="233" t="inlineStr">
        <is>
          <t>:8020-5_6-KP:8020-5_6-KPV:</t>
        </is>
      </c>
      <c r="D54" s="237" t="n"/>
      <c r="E54" s="233" t="inlineStr">
        <is>
          <t>Hardware_Steel_Gr5</t>
        </is>
      </c>
      <c r="F54" s="233" t="inlineStr">
        <is>
          <t>Hardware_Steel_Gr5</t>
        </is>
      </c>
      <c r="G54" s="233" t="n">
        <v>175</v>
      </c>
      <c r="H54" s="233" t="inlineStr">
        <is>
          <t>175psig</t>
        </is>
      </c>
      <c r="I54" s="235" t="inlineStr">
        <is>
          <t>96698965</t>
        </is>
      </c>
      <c r="J54" s="233" t="inlineStr">
        <is>
          <t>B100393</t>
        </is>
      </c>
      <c r="K54" s="233" t="inlineStr">
        <is>
          <t>LT027</t>
        </is>
      </c>
      <c r="Q54" s="233" t="n"/>
    </row>
    <row r="55" hidden="1" s="109">
      <c r="B55" s="233" t="inlineStr">
        <is>
          <t>ConTab_BOM_KP_Hardware_77</t>
        </is>
      </c>
      <c r="C55" s="233" t="inlineStr">
        <is>
          <t>:8020-5_6-KP:8020-5_6-KPV:</t>
        </is>
      </c>
      <c r="D55" s="237" t="n"/>
      <c r="E55" s="233" t="inlineStr">
        <is>
          <t>Hardware_Steel_Gr8</t>
        </is>
      </c>
      <c r="F55" s="233" t="inlineStr">
        <is>
          <t>Hardware_Steel_Gr8</t>
        </is>
      </c>
      <c r="G55" s="233" t="n">
        <v>300</v>
      </c>
      <c r="H55" s="233" t="inlineStr">
        <is>
          <t>300psig</t>
        </is>
      </c>
      <c r="I55" s="235" t="n">
        <v>96768947</v>
      </c>
      <c r="J55" s="233" t="inlineStr">
        <is>
          <t>B100394</t>
        </is>
      </c>
      <c r="K55" s="233" t="inlineStr">
        <is>
          <t>LT027</t>
        </is>
      </c>
      <c r="Q55" s="233" t="n"/>
    </row>
    <row r="56" hidden="1" s="109">
      <c r="B56" s="233" t="inlineStr">
        <is>
          <t>ConTab_BOM_KP_Hardware_78</t>
        </is>
      </c>
      <c r="C56" s="233" t="inlineStr">
        <is>
          <t>:8020-5_6-KP:8020-5_6-KPV:</t>
        </is>
      </c>
      <c r="D56" s="237" t="n"/>
      <c r="E56" s="233" t="inlineStr">
        <is>
          <t>Hardware_SS_303</t>
        </is>
      </c>
      <c r="F56" s="233" t="inlineStr">
        <is>
          <t>Hardware_SS_303</t>
        </is>
      </c>
      <c r="G56" s="233" t="n">
        <v>175</v>
      </c>
      <c r="H56" s="233" t="inlineStr">
        <is>
          <t>175psig</t>
        </is>
      </c>
      <c r="I56" s="235" t="inlineStr">
        <is>
          <t>RTF</t>
        </is>
      </c>
      <c r="J56" s="233" t="inlineStr">
        <is>
          <t>B100395</t>
        </is>
      </c>
      <c r="K56" s="233" t="inlineStr">
        <is>
          <t>LT147</t>
        </is>
      </c>
      <c r="Q56" s="233" t="n"/>
    </row>
    <row r="57" hidden="1" s="109">
      <c r="B57" s="233" t="inlineStr">
        <is>
          <t>ConTab_BOM_KP_Hardware_79</t>
        </is>
      </c>
      <c r="C57" s="233" t="inlineStr">
        <is>
          <t>:8020-5_6-KP:8020-5_6-KPV:</t>
        </is>
      </c>
      <c r="D57" s="237" t="n"/>
      <c r="E57" s="233" t="inlineStr">
        <is>
          <t>Hardware_SS_HighStrength</t>
        </is>
      </c>
      <c r="F57" s="233" t="inlineStr">
        <is>
          <t>Hardware_SS_HighStrength</t>
        </is>
      </c>
      <c r="G57" s="233" t="n">
        <v>300</v>
      </c>
      <c r="H57" s="233" t="inlineStr">
        <is>
          <t>300psig</t>
        </is>
      </c>
      <c r="I57" s="235" t="inlineStr">
        <is>
          <t>RTF</t>
        </is>
      </c>
      <c r="J57" s="233" t="inlineStr">
        <is>
          <t>B100396</t>
        </is>
      </c>
      <c r="K57" s="233" t="inlineStr">
        <is>
          <t>LT147</t>
        </is>
      </c>
      <c r="Q57" s="233" t="n"/>
    </row>
    <row r="58" hidden="1" s="109">
      <c r="B58" s="233" t="inlineStr">
        <is>
          <t>ConTab_BOM_KP_Hardware_80</t>
        </is>
      </c>
      <c r="C58" s="233" t="inlineStr">
        <is>
          <t>:8020-5_6-KP:8020-5_6-KPV:</t>
        </is>
      </c>
      <c r="D58" s="237" t="n"/>
      <c r="E58" s="233" t="inlineStr">
        <is>
          <t>Hardware_Special</t>
        </is>
      </c>
      <c r="F58" s="233" t="inlineStr">
        <is>
          <t>Hardware_Special</t>
        </is>
      </c>
      <c r="G58" s="233" t="n">
        <v>175</v>
      </c>
      <c r="H58" s="233" t="inlineStr">
        <is>
          <t>175psig</t>
        </is>
      </c>
      <c r="I58" s="235" t="inlineStr">
        <is>
          <t>RTF</t>
        </is>
      </c>
      <c r="J58" s="233" t="inlineStr">
        <is>
          <t>B100397</t>
        </is>
      </c>
      <c r="K58" s="233" t="inlineStr">
        <is>
          <t>LT148</t>
        </is>
      </c>
      <c r="Q58" s="233" t="n"/>
    </row>
    <row r="59" hidden="1" s="109">
      <c r="B59" s="233" t="inlineStr">
        <is>
          <t>ConTab_BOM_KP_Hardware_81</t>
        </is>
      </c>
      <c r="C59" s="233" t="inlineStr">
        <is>
          <t>:1012-9_0-KP:1012-9_0-KPV:1012-1_2-KP:1012-1_2-KPV:</t>
        </is>
      </c>
      <c r="D59" s="237" t="n"/>
      <c r="E59" s="233" t="inlineStr">
        <is>
          <t>Hardware_Steel_Gr5</t>
        </is>
      </c>
      <c r="F59" s="233" t="inlineStr">
        <is>
          <t>Hardware_Steel_Gr5</t>
        </is>
      </c>
      <c r="G59" s="233" t="n">
        <v>175</v>
      </c>
      <c r="H59" s="233" t="inlineStr">
        <is>
          <t>175psig</t>
        </is>
      </c>
      <c r="I59" s="235" t="inlineStr">
        <is>
          <t>96698966</t>
        </is>
      </c>
      <c r="J59" s="233" t="inlineStr">
        <is>
          <t>B100398</t>
        </is>
      </c>
      <c r="K59" s="233" t="inlineStr">
        <is>
          <t>LT027</t>
        </is>
      </c>
      <c r="Q59" s="233" t="n"/>
    </row>
    <row r="60" hidden="1" s="109">
      <c r="B60" s="233" t="inlineStr">
        <is>
          <t>ConTab_BOM_KP_Hardware_82</t>
        </is>
      </c>
      <c r="C60" s="233" t="inlineStr">
        <is>
          <t>:1012-9_0-KP:1012-9_0-KPV:1012-1_2-KP:1012-1_2-KPV:</t>
        </is>
      </c>
      <c r="D60" s="237" t="n"/>
      <c r="E60" s="233" t="inlineStr">
        <is>
          <t>Hardware_Steel_Gr8</t>
        </is>
      </c>
      <c r="F60" s="233" t="inlineStr">
        <is>
          <t>Hardware_Steel_Gr8</t>
        </is>
      </c>
      <c r="G60" s="233" t="n">
        <v>300</v>
      </c>
      <c r="H60" s="233" t="inlineStr">
        <is>
          <t>300psig</t>
        </is>
      </c>
      <c r="I60" s="235" t="n">
        <v>96768948</v>
      </c>
      <c r="J60" s="233" t="inlineStr">
        <is>
          <t>B100399</t>
        </is>
      </c>
      <c r="K60" s="233" t="inlineStr">
        <is>
          <t>LT027</t>
        </is>
      </c>
      <c r="Q60" s="233" t="n"/>
    </row>
    <row r="61" hidden="1" s="109">
      <c r="B61" s="233" t="inlineStr">
        <is>
          <t>ConTab_BOM_KP_Hardware_83</t>
        </is>
      </c>
      <c r="C61" s="233" t="inlineStr">
        <is>
          <t>:1012-9_0-KP:1012-9_0-KPV:1012-1_2-KP:1012-1_2-KPV:</t>
        </is>
      </c>
      <c r="D61" s="237" t="n"/>
      <c r="E61" s="233" t="inlineStr">
        <is>
          <t>Hardware_SS_303</t>
        </is>
      </c>
      <c r="F61" s="233" t="inlineStr">
        <is>
          <t>Hardware_SS_303</t>
        </is>
      </c>
      <c r="G61" s="233" t="n">
        <v>175</v>
      </c>
      <c r="H61" s="233" t="inlineStr">
        <is>
          <t>175psig</t>
        </is>
      </c>
      <c r="I61" s="235" t="inlineStr">
        <is>
          <t>RTF</t>
        </is>
      </c>
      <c r="J61" s="233" t="inlineStr">
        <is>
          <t>B100400</t>
        </is>
      </c>
      <c r="K61" s="233" t="inlineStr">
        <is>
          <t>LT147</t>
        </is>
      </c>
      <c r="Q61" s="233" t="n"/>
    </row>
    <row r="62" hidden="1" s="109">
      <c r="B62" s="233" t="inlineStr">
        <is>
          <t>ConTab_BOM_KP_Hardware_84</t>
        </is>
      </c>
      <c r="C62" s="233" t="inlineStr">
        <is>
          <t>:1012-9_0-KP:1012-9_0-KPV:1012-1_2-KP:1012-1_2-KPV:</t>
        </is>
      </c>
      <c r="D62" s="237" t="n"/>
      <c r="E62" s="233" t="inlineStr">
        <is>
          <t>Hardware_SS_HighStrength</t>
        </is>
      </c>
      <c r="F62" s="233" t="inlineStr">
        <is>
          <t>Hardware_SS_HighStrength</t>
        </is>
      </c>
      <c r="G62" s="233" t="n">
        <v>300</v>
      </c>
      <c r="H62" s="233" t="inlineStr">
        <is>
          <t>300psig</t>
        </is>
      </c>
      <c r="I62" s="235" t="inlineStr">
        <is>
          <t>RTF</t>
        </is>
      </c>
      <c r="J62" s="233" t="inlineStr">
        <is>
          <t>B100401</t>
        </is>
      </c>
      <c r="K62" s="233" t="inlineStr">
        <is>
          <t>LT147</t>
        </is>
      </c>
      <c r="Q62" s="233" t="n"/>
    </row>
    <row r="63" hidden="1" s="109">
      <c r="B63" s="233" t="inlineStr">
        <is>
          <t>ConTab_BOM_KP_Hardware_85</t>
        </is>
      </c>
      <c r="C63" s="233" t="inlineStr">
        <is>
          <t>:1012-9_0-KP:1012-9_0-KPV:1012-1_2-KP:1012-1_2-KPV:</t>
        </is>
      </c>
      <c r="D63" s="237" t="n"/>
      <c r="E63" s="233" t="inlineStr">
        <is>
          <t>Hardware_Special</t>
        </is>
      </c>
      <c r="F63" s="233" t="inlineStr">
        <is>
          <t>Hardware_Special</t>
        </is>
      </c>
      <c r="G63" s="233" t="n">
        <v>175</v>
      </c>
      <c r="H63" s="233" t="inlineStr">
        <is>
          <t>175psig</t>
        </is>
      </c>
      <c r="I63" s="235" t="inlineStr">
        <is>
          <t>RTF</t>
        </is>
      </c>
      <c r="J63" s="233" t="inlineStr">
        <is>
          <t>B100402</t>
        </is>
      </c>
      <c r="K63" s="233" t="inlineStr">
        <is>
          <t>LT148</t>
        </is>
      </c>
      <c r="Q63" s="233" t="n"/>
    </row>
    <row r="64" hidden="1" s="109">
      <c r="B64" s="233" t="inlineStr">
        <is>
          <t>ConTab_BOM_KP_Hardware_86</t>
        </is>
      </c>
      <c r="C64" s="233" t="inlineStr">
        <is>
          <t>:1015-3_4-KP:1015-3_4-KPV:</t>
        </is>
      </c>
      <c r="D64" s="237" t="n"/>
      <c r="E64" s="233" t="inlineStr">
        <is>
          <t>Hardware_Steel_Gr5</t>
        </is>
      </c>
      <c r="F64" s="233" t="inlineStr">
        <is>
          <t>Hardware_Steel_Gr5</t>
        </is>
      </c>
      <c r="G64" s="233" t="n">
        <v>175</v>
      </c>
      <c r="H64" s="233" t="inlineStr">
        <is>
          <t>175psig</t>
        </is>
      </c>
      <c r="I64" s="235" t="inlineStr">
        <is>
          <t>96698967</t>
        </is>
      </c>
      <c r="J64" s="233" t="inlineStr">
        <is>
          <t>B100403</t>
        </is>
      </c>
      <c r="K64" s="233" t="inlineStr">
        <is>
          <t>LT027</t>
        </is>
      </c>
      <c r="Q64" s="233" t="n"/>
    </row>
    <row r="65" hidden="1" s="109">
      <c r="B65" s="233" t="inlineStr">
        <is>
          <t>ConTab_BOM_KP_Hardware_87</t>
        </is>
      </c>
      <c r="C65" s="233" t="inlineStr">
        <is>
          <t>:1015-3_4-KP:1015-3_4-KPV:</t>
        </is>
      </c>
      <c r="D65" s="237" t="n"/>
      <c r="E65" s="233" t="inlineStr">
        <is>
          <t>Hardware_Steel_Gr8</t>
        </is>
      </c>
      <c r="F65" s="233" t="inlineStr">
        <is>
          <t>Hardware_Steel_Gr8</t>
        </is>
      </c>
      <c r="G65" s="233" t="n">
        <v>300</v>
      </c>
      <c r="H65" s="233" t="inlineStr">
        <is>
          <t>300psig</t>
        </is>
      </c>
      <c r="I65" s="235" t="n">
        <v>96768949</v>
      </c>
      <c r="J65" s="233" t="inlineStr">
        <is>
          <t>B100404</t>
        </is>
      </c>
      <c r="K65" s="233" t="inlineStr">
        <is>
          <t>LT027</t>
        </is>
      </c>
      <c r="Q65" s="233" t="n"/>
    </row>
    <row r="66" hidden="1" s="109">
      <c r="B66" s="233" t="inlineStr">
        <is>
          <t>ConTab_BOM_KP_Hardware_88</t>
        </is>
      </c>
      <c r="C66" s="233" t="inlineStr">
        <is>
          <t>:1015-3_4-KP:1015-3_4-KPV:</t>
        </is>
      </c>
      <c r="D66" s="237" t="n"/>
      <c r="E66" s="233" t="inlineStr">
        <is>
          <t>Hardware_SS_303</t>
        </is>
      </c>
      <c r="F66" s="233" t="inlineStr">
        <is>
          <t>Hardware_SS_303</t>
        </is>
      </c>
      <c r="G66" s="233" t="n">
        <v>175</v>
      </c>
      <c r="H66" s="233" t="inlineStr">
        <is>
          <t>175psig</t>
        </is>
      </c>
      <c r="I66" s="235" t="inlineStr">
        <is>
          <t>RTF</t>
        </is>
      </c>
      <c r="J66" s="233" t="inlineStr">
        <is>
          <t>B100405</t>
        </is>
      </c>
      <c r="K66" s="233" t="inlineStr">
        <is>
          <t>LT147</t>
        </is>
      </c>
      <c r="Q66" s="233" t="n"/>
    </row>
    <row r="67" hidden="1" s="109">
      <c r="B67" s="233" t="inlineStr">
        <is>
          <t>ConTab_BOM_KP_Hardware_89</t>
        </is>
      </c>
      <c r="C67" s="233" t="inlineStr">
        <is>
          <t>:1015-3_4-KP:1015-3_4-KPV:</t>
        </is>
      </c>
      <c r="D67" s="237" t="n"/>
      <c r="E67" s="233" t="inlineStr">
        <is>
          <t>Hardware_SS_HighStrength</t>
        </is>
      </c>
      <c r="F67" s="233" t="inlineStr">
        <is>
          <t>Hardware_SS_HighStrength</t>
        </is>
      </c>
      <c r="G67" s="233" t="n">
        <v>300</v>
      </c>
      <c r="H67" s="233" t="inlineStr">
        <is>
          <t>300psig</t>
        </is>
      </c>
      <c r="I67" s="235" t="inlineStr">
        <is>
          <t>RTF</t>
        </is>
      </c>
      <c r="J67" s="233" t="inlineStr">
        <is>
          <t>B100406</t>
        </is>
      </c>
      <c r="K67" s="233" t="inlineStr">
        <is>
          <t>LT147</t>
        </is>
      </c>
      <c r="Q67" s="233" t="n"/>
    </row>
    <row r="68" hidden="1" s="109">
      <c r="B68" s="233" t="inlineStr">
        <is>
          <t>ConTab_BOM_KP_Hardware_90</t>
        </is>
      </c>
      <c r="C68" s="233" t="inlineStr">
        <is>
          <t>:1015-3_4-KP:1015-3_4-KPV:</t>
        </is>
      </c>
      <c r="D68" s="237" t="n"/>
      <c r="E68" s="233" t="inlineStr">
        <is>
          <t>Hardware_Special</t>
        </is>
      </c>
      <c r="F68" s="233" t="inlineStr">
        <is>
          <t>Hardware_Special</t>
        </is>
      </c>
      <c r="G68" s="233" t="n">
        <v>175</v>
      </c>
      <c r="H68" s="233" t="inlineStr">
        <is>
          <t>175psig</t>
        </is>
      </c>
      <c r="I68" s="235" t="inlineStr">
        <is>
          <t>RTF</t>
        </is>
      </c>
      <c r="J68" s="233" t="inlineStr">
        <is>
          <t>B100407</t>
        </is>
      </c>
      <c r="K68" s="233" t="inlineStr">
        <is>
          <t>LT148</t>
        </is>
      </c>
      <c r="Q68" s="233" t="n"/>
    </row>
    <row r="69">
      <c r="B69" s="233" t="inlineStr">
        <is>
          <t>ConTab_BOM_KP_Hardware_91</t>
        </is>
      </c>
      <c r="C69" s="233" t="inlineStr">
        <is>
          <t>:1020-3_4-KP:1020-3_4-KPVS:</t>
        </is>
      </c>
      <c r="D69" s="237" t="n"/>
      <c r="E69" s="233" t="inlineStr">
        <is>
          <t>Hardware_Steel_Gr5</t>
        </is>
      </c>
      <c r="F69" s="233" t="inlineStr">
        <is>
          <t>Hardware_Steel_Gr5</t>
        </is>
      </c>
      <c r="G69" s="233" t="n">
        <v>175</v>
      </c>
      <c r="H69" s="233" t="inlineStr">
        <is>
          <t>175psig</t>
        </is>
      </c>
      <c r="I69" s="235" t="inlineStr">
        <is>
          <t>96698968</t>
        </is>
      </c>
      <c r="J69" s="233" t="inlineStr">
        <is>
          <t>B100408</t>
        </is>
      </c>
      <c r="K69" s="233" t="inlineStr">
        <is>
          <t>LT027</t>
        </is>
      </c>
      <c r="Q69" s="233" t="n"/>
    </row>
    <row r="70">
      <c r="B70" s="233" t="inlineStr">
        <is>
          <t>ConTab_BOM_KP_Hardware_92</t>
        </is>
      </c>
      <c r="C70" s="233" t="inlineStr">
        <is>
          <t>:1020-3_4-KP:1020-3_4-KPVS:</t>
        </is>
      </c>
      <c r="D70" s="237" t="n"/>
      <c r="E70" s="233" t="inlineStr">
        <is>
          <t>Hardware_Steel_Gr8</t>
        </is>
      </c>
      <c r="F70" s="233" t="inlineStr">
        <is>
          <t>Hardware_Steel_Gr8</t>
        </is>
      </c>
      <c r="G70" s="233" t="n">
        <v>300</v>
      </c>
      <c r="H70" s="233" t="inlineStr">
        <is>
          <t>300psig</t>
        </is>
      </c>
      <c r="I70" s="235" t="n">
        <v>96768950</v>
      </c>
      <c r="J70" s="233" t="inlineStr">
        <is>
          <t>B100409</t>
        </is>
      </c>
      <c r="K70" s="233" t="inlineStr">
        <is>
          <t>LT027</t>
        </is>
      </c>
      <c r="Q70" s="233" t="n"/>
    </row>
    <row r="71">
      <c r="B71" s="233" t="inlineStr">
        <is>
          <t>ConTab_BOM_KP_Hardware_94</t>
        </is>
      </c>
      <c r="C71" s="233" t="inlineStr">
        <is>
          <t>:1020-3_4-KP:1020-3_4-KPVS:</t>
        </is>
      </c>
      <c r="D71" s="237" t="n"/>
      <c r="E71" s="233" t="inlineStr">
        <is>
          <t>Hardware_SS_HighStrength</t>
        </is>
      </c>
      <c r="F71" s="233" t="inlineStr">
        <is>
          <t>Hardware_SS_HighStrength</t>
        </is>
      </c>
      <c r="G71" s="233" t="n">
        <v>300</v>
      </c>
      <c r="H71" s="233" t="inlineStr">
        <is>
          <t>300psig</t>
        </is>
      </c>
      <c r="I71" s="235" t="inlineStr">
        <is>
          <t>RTF</t>
        </is>
      </c>
      <c r="J71" s="233" t="inlineStr">
        <is>
          <t>B100411</t>
        </is>
      </c>
      <c r="K71" s="233" t="inlineStr">
        <is>
          <t>LT147</t>
        </is>
      </c>
      <c r="Q71" s="233" t="n"/>
    </row>
    <row r="72" hidden="1" s="109">
      <c r="B72" s="233" t="inlineStr">
        <is>
          <t>ConTab_BOM_KP_Hardware_96</t>
        </is>
      </c>
      <c r="C72" s="233" t="inlineStr">
        <is>
          <t>:1024-1_2-KP:</t>
        </is>
      </c>
      <c r="D72" s="237" t="n"/>
      <c r="E72" s="233" t="inlineStr">
        <is>
          <t>Hardware_Steel_Gr5</t>
        </is>
      </c>
      <c r="F72" s="233" t="inlineStr">
        <is>
          <t>Hardware_Steel_Gr5</t>
        </is>
      </c>
      <c r="G72" s="233" t="n">
        <v>175</v>
      </c>
      <c r="H72" s="233" t="inlineStr">
        <is>
          <t>175psig</t>
        </is>
      </c>
      <c r="I72" s="235" t="inlineStr">
        <is>
          <t>96698969</t>
        </is>
      </c>
      <c r="J72" s="233" t="inlineStr">
        <is>
          <t>B100413</t>
        </is>
      </c>
      <c r="K72" s="233" t="inlineStr">
        <is>
          <t>LT027</t>
        </is>
      </c>
      <c r="Q72" s="233" t="n"/>
    </row>
    <row r="73" hidden="1" s="109">
      <c r="B73" s="233" t="inlineStr">
        <is>
          <t>ConTab_BOM_KP_Hardware_97</t>
        </is>
      </c>
      <c r="C73" s="233" t="inlineStr">
        <is>
          <t>:1024-1_2-KP:</t>
        </is>
      </c>
      <c r="D73" s="237" t="n"/>
      <c r="E73" s="233" t="inlineStr">
        <is>
          <t>Hardware_Steel_Gr8</t>
        </is>
      </c>
      <c r="F73" s="233" t="inlineStr">
        <is>
          <t>Hardware_Steel_Gr8</t>
        </is>
      </c>
      <c r="G73" s="233" t="n">
        <v>300</v>
      </c>
      <c r="H73" s="233" t="inlineStr">
        <is>
          <t>300psig</t>
        </is>
      </c>
      <c r="I73" s="235" t="n">
        <v>96768951</v>
      </c>
      <c r="J73" s="233" t="inlineStr">
        <is>
          <t>B100414</t>
        </is>
      </c>
      <c r="K73" s="233" t="inlineStr">
        <is>
          <t>LT027</t>
        </is>
      </c>
      <c r="Q73" s="233" t="n"/>
    </row>
    <row r="74" hidden="1" s="109">
      <c r="B74" s="233" t="inlineStr">
        <is>
          <t>ConTab_BOM_KP_Hardware_99</t>
        </is>
      </c>
      <c r="C74" s="233" t="inlineStr">
        <is>
          <t>:1024-1_2-KP:</t>
        </is>
      </c>
      <c r="D74" s="237" t="n"/>
      <c r="E74" s="233" t="inlineStr">
        <is>
          <t>Hardware_SS_HighStrength</t>
        </is>
      </c>
      <c r="F74" s="233" t="inlineStr">
        <is>
          <t>Hardware_SS_HighStrength</t>
        </is>
      </c>
      <c r="G74" s="233" t="n">
        <v>300</v>
      </c>
      <c r="H74" s="233" t="inlineStr">
        <is>
          <t>300psig</t>
        </is>
      </c>
      <c r="I74" s="235" t="inlineStr">
        <is>
          <t>RTF</t>
        </is>
      </c>
      <c r="J74" s="233" t="inlineStr">
        <is>
          <t>B100416</t>
        </is>
      </c>
      <c r="K74" s="233" t="inlineStr">
        <is>
          <t>LT147</t>
        </is>
      </c>
      <c r="Q74" s="233" t="n"/>
    </row>
    <row r="75" hidden="1" s="109">
      <c r="B75" s="233" t="inlineStr">
        <is>
          <t>ConTab_BOM_KP_Hardware_101</t>
        </is>
      </c>
      <c r="C75" s="233" t="inlineStr">
        <is>
          <t>:1024-3_4-KP:</t>
        </is>
      </c>
      <c r="D75" s="237" t="n"/>
      <c r="E75" s="233" t="inlineStr">
        <is>
          <t>Hardware_Steel_Gr5</t>
        </is>
      </c>
      <c r="F75" s="233" t="inlineStr">
        <is>
          <t>Hardware_Steel_Gr5</t>
        </is>
      </c>
      <c r="G75" s="233" t="n">
        <v>175</v>
      </c>
      <c r="H75" s="233" t="inlineStr">
        <is>
          <t>175psig</t>
        </is>
      </c>
      <c r="I75" s="235" t="inlineStr">
        <is>
          <t>96698970</t>
        </is>
      </c>
      <c r="J75" s="233" t="inlineStr">
        <is>
          <t>B100418</t>
        </is>
      </c>
      <c r="K75" s="233" t="inlineStr">
        <is>
          <t>LT027</t>
        </is>
      </c>
      <c r="Q75" s="233" t="n"/>
    </row>
    <row r="76" hidden="1" s="109">
      <c r="B76" s="233" t="inlineStr">
        <is>
          <t>ConTab_BOM_KP_Hardware_102</t>
        </is>
      </c>
      <c r="C76" s="233" t="inlineStr">
        <is>
          <t>:1024-3_4-KP:</t>
        </is>
      </c>
      <c r="D76" s="237" t="n"/>
      <c r="E76" s="233" t="inlineStr">
        <is>
          <t>Hardware_Steel_Gr8</t>
        </is>
      </c>
      <c r="F76" s="233" t="inlineStr">
        <is>
          <t>Hardware_Steel_Gr8</t>
        </is>
      </c>
      <c r="G76" s="233" t="n">
        <v>300</v>
      </c>
      <c r="H76" s="233" t="inlineStr">
        <is>
          <t>300psig</t>
        </is>
      </c>
      <c r="I76" s="235" t="n">
        <v>96768952</v>
      </c>
      <c r="J76" s="233" t="inlineStr">
        <is>
          <t>B100419</t>
        </is>
      </c>
      <c r="K76" s="233" t="inlineStr">
        <is>
          <t>LT027</t>
        </is>
      </c>
      <c r="Q76" s="233" t="n"/>
    </row>
    <row r="77" hidden="1" s="109">
      <c r="B77" s="233" t="inlineStr">
        <is>
          <t>ConTab_BOM_KP_Hardware_104</t>
        </is>
      </c>
      <c r="C77" s="233" t="inlineStr">
        <is>
          <t>:1024-3_4-KP:</t>
        </is>
      </c>
      <c r="D77" s="237" t="n"/>
      <c r="E77" s="233" t="inlineStr">
        <is>
          <t>Hardware_SS_HighStrength</t>
        </is>
      </c>
      <c r="F77" s="233" t="inlineStr">
        <is>
          <t>Hardware_SS_HighStrength</t>
        </is>
      </c>
      <c r="G77" s="233" t="n">
        <v>300</v>
      </c>
      <c r="H77" s="233" t="inlineStr">
        <is>
          <t>300psig</t>
        </is>
      </c>
      <c r="I77" s="235" t="inlineStr">
        <is>
          <t>RTF</t>
        </is>
      </c>
      <c r="J77" s="233" t="inlineStr">
        <is>
          <t>B100421</t>
        </is>
      </c>
      <c r="K77" s="233" t="inlineStr">
        <is>
          <t>LT147</t>
        </is>
      </c>
      <c r="Q77" s="233" t="n"/>
    </row>
    <row r="78" hidden="1" s="109">
      <c r="B78" s="233" t="inlineStr">
        <is>
          <t>ConTab_BOM_KP_Hardware_106</t>
        </is>
      </c>
      <c r="C78" s="233" t="inlineStr">
        <is>
          <t>:1220-5_6-KP:1220-5_6-KPV:</t>
        </is>
      </c>
      <c r="D78" s="237" t="n"/>
      <c r="E78" s="233" t="inlineStr">
        <is>
          <t>Hardware_Steel_Gr5</t>
        </is>
      </c>
      <c r="F78" s="233" t="inlineStr">
        <is>
          <t>Hardware_Steel_Gr5</t>
        </is>
      </c>
      <c r="G78" s="233" t="n">
        <v>175</v>
      </c>
      <c r="H78" s="233" t="inlineStr">
        <is>
          <t>175psig</t>
        </is>
      </c>
      <c r="I78" s="235" t="inlineStr">
        <is>
          <t>96698971</t>
        </is>
      </c>
      <c r="J78" s="233" t="inlineStr">
        <is>
          <t>B100423</t>
        </is>
      </c>
      <c r="K78" s="233" t="inlineStr">
        <is>
          <t>LT027</t>
        </is>
      </c>
      <c r="Q78" s="233" t="n"/>
    </row>
    <row r="79" hidden="1" s="109">
      <c r="B79" s="233" t="inlineStr">
        <is>
          <t>ConTab_BOM_KP_Hardware_107</t>
        </is>
      </c>
      <c r="C79" s="233" t="inlineStr">
        <is>
          <t>:1220-5_6-KP:1220-5_6-KPV:</t>
        </is>
      </c>
      <c r="D79" s="237" t="n"/>
      <c r="E79" s="233" t="inlineStr">
        <is>
          <t>Hardware_Steel_Gr8</t>
        </is>
      </c>
      <c r="F79" s="233" t="inlineStr">
        <is>
          <t>Hardware_Steel_Gr8</t>
        </is>
      </c>
      <c r="G79" s="233" t="n">
        <v>300</v>
      </c>
      <c r="H79" s="233" t="inlineStr">
        <is>
          <t>300psig</t>
        </is>
      </c>
      <c r="I79" s="235" t="n">
        <v>96690856</v>
      </c>
      <c r="J79" s="233" t="inlineStr">
        <is>
          <t>B100424</t>
        </is>
      </c>
      <c r="K79" s="233" t="inlineStr">
        <is>
          <t>LT027</t>
        </is>
      </c>
      <c r="Q79" s="233" t="n"/>
    </row>
    <row r="80" hidden="1" s="109">
      <c r="B80" s="233" t="inlineStr">
        <is>
          <t>ConTab_BOM_KP_Hardware_108</t>
        </is>
      </c>
      <c r="C80" s="233" t="inlineStr">
        <is>
          <t>:1220-5_6-KP:1220-5_6-KPV:</t>
        </is>
      </c>
      <c r="D80" s="237" t="n"/>
      <c r="E80" s="233" t="inlineStr">
        <is>
          <t>Hardware_SS_303</t>
        </is>
      </c>
      <c r="F80" s="233" t="inlineStr">
        <is>
          <t>Hardware_SS_303</t>
        </is>
      </c>
      <c r="G80" s="233" t="n">
        <v>175</v>
      </c>
      <c r="H80" s="233" t="inlineStr">
        <is>
          <t>175psig</t>
        </is>
      </c>
      <c r="I80" s="235" t="inlineStr">
        <is>
          <t>RTF</t>
        </is>
      </c>
      <c r="J80" s="233" t="inlineStr">
        <is>
          <t>B100425</t>
        </is>
      </c>
      <c r="K80" s="233" t="inlineStr">
        <is>
          <t>LT147</t>
        </is>
      </c>
      <c r="Q80" s="233" t="n"/>
    </row>
    <row r="81" hidden="1" s="109">
      <c r="B81" s="233" t="inlineStr">
        <is>
          <t>ConTab_BOM_KP_Hardware_109</t>
        </is>
      </c>
      <c r="C81" s="233" t="inlineStr">
        <is>
          <t>:1220-5_6-KP:1220-5_6-KPV:</t>
        </is>
      </c>
      <c r="D81" s="237" t="n"/>
      <c r="E81" s="233" t="inlineStr">
        <is>
          <t>Hardware_SS_HighStrength</t>
        </is>
      </c>
      <c r="F81" s="233" t="inlineStr">
        <is>
          <t>Hardware_SS_HighStrength</t>
        </is>
      </c>
      <c r="G81" s="233" t="n">
        <v>300</v>
      </c>
      <c r="H81" s="233" t="inlineStr">
        <is>
          <t>300psig</t>
        </is>
      </c>
      <c r="I81" s="235" t="inlineStr">
        <is>
          <t>RTF</t>
        </is>
      </c>
      <c r="J81" s="233" t="inlineStr">
        <is>
          <t>B100426</t>
        </is>
      </c>
      <c r="K81" s="233" t="inlineStr">
        <is>
          <t>LT147</t>
        </is>
      </c>
      <c r="Q81" s="233" t="n"/>
    </row>
    <row r="82" hidden="1" s="109">
      <c r="B82" s="233" t="inlineStr">
        <is>
          <t>ConTab_BOM_KP_Hardware_110</t>
        </is>
      </c>
      <c r="C82" s="233" t="inlineStr">
        <is>
          <t>:1220-5_6-KP:1220-5_6-KPV:</t>
        </is>
      </c>
      <c r="D82" s="237" t="n"/>
      <c r="E82" s="233" t="inlineStr">
        <is>
          <t>Hardware_Special</t>
        </is>
      </c>
      <c r="F82" s="233" t="inlineStr">
        <is>
          <t>Hardware_Special</t>
        </is>
      </c>
      <c r="G82" s="233" t="n">
        <v>175</v>
      </c>
      <c r="H82" s="233" t="inlineStr">
        <is>
          <t>175psig</t>
        </is>
      </c>
      <c r="I82" s="235" t="inlineStr">
        <is>
          <t>RTF</t>
        </is>
      </c>
      <c r="J82" s="233" t="inlineStr">
        <is>
          <t>B100427</t>
        </is>
      </c>
      <c r="K82" s="233" t="inlineStr">
        <is>
          <t>LT148</t>
        </is>
      </c>
      <c r="Q82" s="233" t="n"/>
    </row>
    <row r="83" hidden="1" s="109">
      <c r="B83" s="233" t="inlineStr">
        <is>
          <t>ConTab_BOM_KP_Hardware_111</t>
        </is>
      </c>
      <c r="C83" s="233" t="inlineStr">
        <is>
          <t>:1415-1_2-KP:1415-1_2-KPV:</t>
        </is>
      </c>
      <c r="D83" s="237" t="n"/>
      <c r="E83" s="233" t="inlineStr">
        <is>
          <t>Hardware_Steel_Gr5</t>
        </is>
      </c>
      <c r="F83" s="233" t="inlineStr">
        <is>
          <t>Hardware_Steel_Gr5</t>
        </is>
      </c>
      <c r="G83" s="233" t="n">
        <v>175</v>
      </c>
      <c r="H83" s="233" t="inlineStr">
        <is>
          <t>175psig</t>
        </is>
      </c>
      <c r="I83" s="235" t="inlineStr">
        <is>
          <t>96698972</t>
        </is>
      </c>
      <c r="J83" s="233" t="inlineStr">
        <is>
          <t>B100428</t>
        </is>
      </c>
      <c r="K83" s="233" t="inlineStr">
        <is>
          <t>LT027</t>
        </is>
      </c>
      <c r="Q83" s="233" t="n"/>
    </row>
    <row r="84" hidden="1" s="109">
      <c r="B84" s="233" t="inlineStr">
        <is>
          <t>ConTab_BOM_KP_Hardware_112</t>
        </is>
      </c>
      <c r="C84" s="233" t="inlineStr">
        <is>
          <t>:1415-1_2-KP:1415-1_2-KPV:</t>
        </is>
      </c>
      <c r="D84" s="237" t="n"/>
      <c r="E84" s="233" t="inlineStr">
        <is>
          <t>Hardware_Steel_Gr8</t>
        </is>
      </c>
      <c r="F84" s="233" t="inlineStr">
        <is>
          <t>Hardware_Steel_Gr8</t>
        </is>
      </c>
      <c r="G84" s="233" t="n">
        <v>300</v>
      </c>
      <c r="H84" s="233" t="inlineStr">
        <is>
          <t>300psig</t>
        </is>
      </c>
      <c r="I84" s="235" t="n">
        <v>96768953</v>
      </c>
      <c r="J84" s="233" t="inlineStr">
        <is>
          <t>B100429</t>
        </is>
      </c>
      <c r="K84" s="233" t="inlineStr">
        <is>
          <t>LT027</t>
        </is>
      </c>
      <c r="Q84" s="233" t="n"/>
    </row>
    <row r="85" hidden="1" s="109">
      <c r="B85" s="233" t="inlineStr">
        <is>
          <t>ConTab_BOM_KP_Hardware_113</t>
        </is>
      </c>
      <c r="C85" s="233" t="inlineStr">
        <is>
          <t>:1415-1_2-KP:1415-1_2-KPV:</t>
        </is>
      </c>
      <c r="D85" s="237" t="n"/>
      <c r="E85" s="233" t="inlineStr">
        <is>
          <t>Hardware_SS_303</t>
        </is>
      </c>
      <c r="F85" s="233" t="inlineStr">
        <is>
          <t>Hardware_SS_303</t>
        </is>
      </c>
      <c r="G85" s="233" t="n">
        <v>175</v>
      </c>
      <c r="H85" s="233" t="inlineStr">
        <is>
          <t>175psig</t>
        </is>
      </c>
      <c r="I85" s="235" t="inlineStr">
        <is>
          <t>RTF</t>
        </is>
      </c>
      <c r="J85" s="233" t="inlineStr">
        <is>
          <t>B100430</t>
        </is>
      </c>
      <c r="K85" s="233" t="inlineStr">
        <is>
          <t>LT147</t>
        </is>
      </c>
      <c r="Q85" s="233" t="n"/>
    </row>
    <row r="86" hidden="1" s="109">
      <c r="B86" s="233" t="inlineStr">
        <is>
          <t>ConTab_BOM_KP_Hardware_114</t>
        </is>
      </c>
      <c r="C86" s="233" t="inlineStr">
        <is>
          <t>:1415-1_2-KP:1415-1_2-KPV:</t>
        </is>
      </c>
      <c r="D86" s="237" t="n"/>
      <c r="E86" s="233" t="inlineStr">
        <is>
          <t>Hardware_SS_HighStrength</t>
        </is>
      </c>
      <c r="F86" s="233" t="inlineStr">
        <is>
          <t>Hardware_SS_HighStrength</t>
        </is>
      </c>
      <c r="G86" s="233" t="n">
        <v>300</v>
      </c>
      <c r="H86" s="233" t="inlineStr">
        <is>
          <t>300psig</t>
        </is>
      </c>
      <c r="I86" s="235" t="inlineStr">
        <is>
          <t>RTF</t>
        </is>
      </c>
      <c r="J86" s="233" t="inlineStr">
        <is>
          <t>B100431</t>
        </is>
      </c>
      <c r="K86" s="233" t="inlineStr">
        <is>
          <t>LT147</t>
        </is>
      </c>
      <c r="Q86" s="233" t="n"/>
    </row>
    <row r="87" hidden="1" s="109">
      <c r="B87" s="233" t="inlineStr">
        <is>
          <t>ConTab_BOM_KP_Hardware_115</t>
        </is>
      </c>
      <c r="C87" s="233" t="inlineStr">
        <is>
          <t>:1415-1_2-KP:1415-1_2-KPV:</t>
        </is>
      </c>
      <c r="D87" s="237" t="n"/>
      <c r="E87" s="233" t="inlineStr">
        <is>
          <t>Hardware_Special</t>
        </is>
      </c>
      <c r="F87" s="233" t="inlineStr">
        <is>
          <t>Hardware_Special</t>
        </is>
      </c>
      <c r="G87" s="233" t="n">
        <v>175</v>
      </c>
      <c r="H87" s="233" t="inlineStr">
        <is>
          <t>175psig</t>
        </is>
      </c>
      <c r="I87" s="235" t="inlineStr">
        <is>
          <t>RTF</t>
        </is>
      </c>
      <c r="J87" s="233" t="inlineStr">
        <is>
          <t>B100432</t>
        </is>
      </c>
      <c r="K87" s="233" t="inlineStr">
        <is>
          <t>LT148</t>
        </is>
      </c>
      <c r="Q87" s="233" t="n"/>
    </row>
    <row r="88" hidden="1" s="109">
      <c r="B88" s="233" t="inlineStr">
        <is>
          <t>ConTab_BOM_KP_Hardware_116</t>
        </is>
      </c>
      <c r="C88" s="233" t="inlineStr">
        <is>
          <t>:2095-1_2-KP:2095-1_2-KPV:2095-1_2-KPVS:</t>
        </is>
      </c>
      <c r="D88" s="237" t="n"/>
      <c r="E88" s="233" t="inlineStr">
        <is>
          <t>Hardware_SS_316</t>
        </is>
      </c>
      <c r="F88" s="233" t="inlineStr">
        <is>
          <t>Hardware_SS_316</t>
        </is>
      </c>
      <c r="G88" s="233" t="n">
        <v>175</v>
      </c>
      <c r="H88" s="233" t="inlineStr">
        <is>
          <t>175psig</t>
        </is>
      </c>
      <c r="I88" s="235" t="inlineStr">
        <is>
          <t>RTF</t>
        </is>
      </c>
      <c r="J88" s="233" t="inlineStr">
        <is>
          <t>B104362</t>
        </is>
      </c>
      <c r="K88" s="233" t="inlineStr">
        <is>
          <t>LT147</t>
        </is>
      </c>
      <c r="Q88" s="233" t="n"/>
    </row>
    <row r="89" hidden="1" s="109">
      <c r="B89" s="233" t="inlineStr">
        <is>
          <t>ConTab_BOM_KP_Hardware_117</t>
        </is>
      </c>
      <c r="C89" s="233" t="inlineStr">
        <is>
          <t>:2013-5_6-KP:2013-5_6-KPV:2013-5_6-KPVS:</t>
        </is>
      </c>
      <c r="D89" s="237" t="n"/>
      <c r="E89" s="233" t="inlineStr">
        <is>
          <t>Hardware_SS_316</t>
        </is>
      </c>
      <c r="F89" s="233" t="inlineStr">
        <is>
          <t>Hardware_SS_316</t>
        </is>
      </c>
      <c r="G89" s="233" t="n">
        <v>175</v>
      </c>
      <c r="H89" s="233" t="inlineStr">
        <is>
          <t>175psig</t>
        </is>
      </c>
      <c r="I89" s="235" t="inlineStr">
        <is>
          <t>RTF</t>
        </is>
      </c>
      <c r="J89" s="233" t="inlineStr">
        <is>
          <t>B104363</t>
        </is>
      </c>
      <c r="K89" s="233" t="inlineStr">
        <is>
          <t>LT147</t>
        </is>
      </c>
      <c r="Q89" s="233" t="n"/>
    </row>
    <row r="90" hidden="1" s="109">
      <c r="B90" s="233" t="inlineStr">
        <is>
          <t>ConTab_BOM_KP_Hardware_118</t>
        </is>
      </c>
      <c r="C90" s="233" t="inlineStr">
        <is>
          <t>:3095-7_8-KP:3095-7_8-KPV:3095-7_8-KPVS:</t>
        </is>
      </c>
      <c r="D90" s="237" t="n"/>
      <c r="E90" s="233" t="inlineStr">
        <is>
          <t>Hardware_SS_316</t>
        </is>
      </c>
      <c r="F90" s="233" t="inlineStr">
        <is>
          <t>Hardware_SS_316</t>
        </is>
      </c>
      <c r="G90" s="233" t="n">
        <v>175</v>
      </c>
      <c r="H90" s="233" t="inlineStr">
        <is>
          <t>175psig</t>
        </is>
      </c>
      <c r="I90" s="235" t="inlineStr">
        <is>
          <t>RTF</t>
        </is>
      </c>
      <c r="J90" s="233" t="inlineStr">
        <is>
          <t>B104364</t>
        </is>
      </c>
      <c r="K90" s="233" t="inlineStr">
        <is>
          <t>LT147</t>
        </is>
      </c>
      <c r="Q90" s="233" t="n"/>
    </row>
    <row r="91" hidden="1" s="109">
      <c r="B91" s="233" t="inlineStr">
        <is>
          <t>ConTab_BOM_KP_Hardware_119</t>
        </is>
      </c>
      <c r="C91" s="233" t="inlineStr">
        <is>
          <t>:3014-5_6-KP:3014-5_6-KPV:</t>
        </is>
      </c>
      <c r="D91" s="237" t="n"/>
      <c r="E91" s="233" t="inlineStr">
        <is>
          <t>Hardware_SS_316</t>
        </is>
      </c>
      <c r="F91" s="233" t="inlineStr">
        <is>
          <t>Hardware_SS_316</t>
        </is>
      </c>
      <c r="G91" s="233" t="n">
        <v>175</v>
      </c>
      <c r="H91" s="233" t="inlineStr">
        <is>
          <t>175psig</t>
        </is>
      </c>
      <c r="I91" s="235" t="inlineStr">
        <is>
          <t>RTF</t>
        </is>
      </c>
      <c r="J91" s="233" t="inlineStr">
        <is>
          <t>B104365</t>
        </is>
      </c>
      <c r="K91" s="233" t="inlineStr">
        <is>
          <t>LT147</t>
        </is>
      </c>
      <c r="Q91" s="233" t="n"/>
    </row>
    <row r="92" hidden="1" s="109">
      <c r="B92" s="233" t="inlineStr">
        <is>
          <t>ConTab_BOM_KP_Hardware_120</t>
        </is>
      </c>
      <c r="C92" s="233" t="inlineStr">
        <is>
          <t>:4012-1_2-KP:4012-1_2-KPV:</t>
        </is>
      </c>
      <c r="D92" s="237" t="n"/>
      <c r="E92" s="233" t="inlineStr">
        <is>
          <t>Hardware_SS_316</t>
        </is>
      </c>
      <c r="F92" s="233" t="inlineStr">
        <is>
          <t>Hardware_SS_316</t>
        </is>
      </c>
      <c r="G92" s="233" t="n">
        <v>175</v>
      </c>
      <c r="H92" s="233" t="inlineStr">
        <is>
          <t>175psig</t>
        </is>
      </c>
      <c r="I92" s="235" t="inlineStr">
        <is>
          <t>RTF</t>
        </is>
      </c>
      <c r="J92" s="233" t="inlineStr">
        <is>
          <t>B104366</t>
        </is>
      </c>
      <c r="K92" s="233" t="inlineStr">
        <is>
          <t>LT147</t>
        </is>
      </c>
      <c r="Q92" s="233" t="n"/>
    </row>
    <row r="93" hidden="1" s="109">
      <c r="B93" s="233" t="inlineStr">
        <is>
          <t>ConTab_BOM_KP_Hardware_121</t>
        </is>
      </c>
      <c r="C93" s="233" t="inlineStr">
        <is>
          <t>:4012-7_8-KP:4012-7_8-KPV:</t>
        </is>
      </c>
      <c r="D93" s="237" t="n"/>
      <c r="E93" s="233" t="inlineStr">
        <is>
          <t>Hardware_SS_316</t>
        </is>
      </c>
      <c r="F93" s="233" t="inlineStr">
        <is>
          <t>Hardware_SS_316</t>
        </is>
      </c>
      <c r="G93" s="233" t="n">
        <v>175</v>
      </c>
      <c r="H93" s="233" t="inlineStr">
        <is>
          <t>175psig</t>
        </is>
      </c>
      <c r="I93" s="235" t="inlineStr">
        <is>
          <t>RTF</t>
        </is>
      </c>
      <c r="J93" s="233" t="inlineStr">
        <is>
          <t>B104367</t>
        </is>
      </c>
      <c r="K93" s="233" t="inlineStr">
        <is>
          <t>LT147</t>
        </is>
      </c>
      <c r="Q93" s="233" t="n"/>
    </row>
    <row r="94" hidden="1" s="109">
      <c r="B94" s="233" t="inlineStr">
        <is>
          <t>ConTab_BOM_KP_Hardware_122</t>
        </is>
      </c>
      <c r="C94" s="233" t="inlineStr">
        <is>
          <t>:4015-7_8-KP:4015-7_8-KPV:</t>
        </is>
      </c>
      <c r="D94" s="237" t="n"/>
      <c r="E94" s="233" t="inlineStr">
        <is>
          <t>Hardware_SS_316</t>
        </is>
      </c>
      <c r="F94" s="233" t="inlineStr">
        <is>
          <t>Hardware_SS_316</t>
        </is>
      </c>
      <c r="G94" s="233" t="n">
        <v>175</v>
      </c>
      <c r="H94" s="233" t="inlineStr">
        <is>
          <t>175psig</t>
        </is>
      </c>
      <c r="I94" s="235" t="inlineStr">
        <is>
          <t>RTF</t>
        </is>
      </c>
      <c r="J94" s="233" t="inlineStr">
        <is>
          <t>B104368</t>
        </is>
      </c>
      <c r="K94" s="233" t="inlineStr">
        <is>
          <t>LT147</t>
        </is>
      </c>
      <c r="Q94" s="233" t="n"/>
    </row>
    <row r="95" hidden="1" s="109">
      <c r="B95" s="233" t="inlineStr">
        <is>
          <t>ConTab_BOM_KP_Hardware_123</t>
        </is>
      </c>
      <c r="C95" s="233" t="inlineStr">
        <is>
          <t>:5012-7_8-KP:5012-7_8-KPV:</t>
        </is>
      </c>
      <c r="D95" s="237" t="n"/>
      <c r="E95" s="233" t="inlineStr">
        <is>
          <t>Hardware_SS_316</t>
        </is>
      </c>
      <c r="F95" s="233" t="inlineStr">
        <is>
          <t>Hardware_SS_316</t>
        </is>
      </c>
      <c r="G95" s="233" t="n">
        <v>175</v>
      </c>
      <c r="H95" s="233" t="inlineStr">
        <is>
          <t>175psig</t>
        </is>
      </c>
      <c r="I95" s="235" t="inlineStr">
        <is>
          <t>RTF</t>
        </is>
      </c>
      <c r="J95" s="233" t="inlineStr">
        <is>
          <t>B104369</t>
        </is>
      </c>
      <c r="K95" s="233" t="inlineStr">
        <is>
          <t>LT147</t>
        </is>
      </c>
      <c r="Q95" s="233" t="n"/>
    </row>
    <row r="96" hidden="1" s="109">
      <c r="B96" s="233" t="inlineStr">
        <is>
          <t>ConTab_BOM_KP_Hardware_124</t>
        </is>
      </c>
      <c r="C96" s="233" t="inlineStr">
        <is>
          <t>:5015-9_0-KP:5015-9_0-KPV:</t>
        </is>
      </c>
      <c r="D96" s="237" t="n"/>
      <c r="E96" s="233" t="inlineStr">
        <is>
          <t>Hardware_SS_316</t>
        </is>
      </c>
      <c r="F96" s="233" t="inlineStr">
        <is>
          <t>Hardware_SS_316</t>
        </is>
      </c>
      <c r="G96" s="233" t="n">
        <v>175</v>
      </c>
      <c r="H96" s="233" t="inlineStr">
        <is>
          <t>175psig</t>
        </is>
      </c>
      <c r="I96" s="235" t="inlineStr">
        <is>
          <t>RTF</t>
        </is>
      </c>
      <c r="J96" s="233" t="inlineStr">
        <is>
          <t>B104370</t>
        </is>
      </c>
      <c r="K96" s="233" t="inlineStr">
        <is>
          <t>LT147</t>
        </is>
      </c>
      <c r="Q96" s="233" t="n"/>
    </row>
    <row r="97" hidden="1" s="109">
      <c r="B97" s="233" t="inlineStr">
        <is>
          <t>ConTab_BOM_KP_Hardware_125</t>
        </is>
      </c>
      <c r="C97" s="233" t="inlineStr">
        <is>
          <t>:6012-1_2-KP:6012-1_2-KPV:</t>
        </is>
      </c>
      <c r="D97" s="237" t="n"/>
      <c r="E97" s="233" t="inlineStr">
        <is>
          <t>Hardware_SS_316</t>
        </is>
      </c>
      <c r="F97" s="233" t="inlineStr">
        <is>
          <t>Hardware_SS_316</t>
        </is>
      </c>
      <c r="G97" s="233" t="n">
        <v>175</v>
      </c>
      <c r="H97" s="233" t="inlineStr">
        <is>
          <t>175psig</t>
        </is>
      </c>
      <c r="I97" s="235" t="inlineStr">
        <is>
          <t>RTF</t>
        </is>
      </c>
      <c r="J97" s="233" t="inlineStr">
        <is>
          <t>B104371</t>
        </is>
      </c>
      <c r="K97" s="233" t="inlineStr">
        <is>
          <t>LT147</t>
        </is>
      </c>
      <c r="Q97" s="233" t="n"/>
    </row>
    <row r="98" hidden="1" s="109">
      <c r="B98" s="233" t="inlineStr">
        <is>
          <t>ConTab_BOM_KP_Hardware_126</t>
        </is>
      </c>
      <c r="C98" s="233" t="inlineStr">
        <is>
          <t>:6012-3_4-KP:6012-3_4-KPV:</t>
        </is>
      </c>
      <c r="D98" s="237" t="n"/>
      <c r="E98" s="233" t="inlineStr">
        <is>
          <t>Hardware_SS_316</t>
        </is>
      </c>
      <c r="F98" s="233" t="inlineStr">
        <is>
          <t>Hardware_SS_316</t>
        </is>
      </c>
      <c r="G98" s="233" t="n">
        <v>175</v>
      </c>
      <c r="H98" s="233" t="inlineStr">
        <is>
          <t>175psig</t>
        </is>
      </c>
      <c r="I98" s="235" t="inlineStr">
        <is>
          <t>RTF</t>
        </is>
      </c>
      <c r="J98" s="233" t="inlineStr">
        <is>
          <t>B104372</t>
        </is>
      </c>
      <c r="K98" s="233" t="inlineStr">
        <is>
          <t>LT147</t>
        </is>
      </c>
      <c r="Q98" s="233" t="n"/>
    </row>
    <row r="99" hidden="1" s="109">
      <c r="B99" s="233" t="inlineStr">
        <is>
          <t>ConTab_BOM_KP_Hardware_127</t>
        </is>
      </c>
      <c r="C99" s="233" t="inlineStr">
        <is>
          <t>:6015-1_2-KP:6015-1_2-KPV:</t>
        </is>
      </c>
      <c r="D99" s="237" t="n"/>
      <c r="E99" s="233" t="inlineStr">
        <is>
          <t>Hardware_SS_316</t>
        </is>
      </c>
      <c r="F99" s="233" t="inlineStr">
        <is>
          <t>Hardware_SS_316</t>
        </is>
      </c>
      <c r="G99" s="233" t="n">
        <v>175</v>
      </c>
      <c r="H99" s="233" t="inlineStr">
        <is>
          <t>175psig</t>
        </is>
      </c>
      <c r="I99" s="235" t="inlineStr">
        <is>
          <t>RTF</t>
        </is>
      </c>
      <c r="J99" s="233" t="inlineStr">
        <is>
          <t>B104373</t>
        </is>
      </c>
      <c r="K99" s="233" t="inlineStr">
        <is>
          <t>LT147</t>
        </is>
      </c>
      <c r="Q99" s="233" t="n"/>
    </row>
    <row r="100" hidden="1" s="109">
      <c r="B100" s="233" t="inlineStr">
        <is>
          <t>ConTab_BOM_KP_Hardware_128</t>
        </is>
      </c>
      <c r="C100" s="233" t="inlineStr">
        <is>
          <t>:6019-7_8-KP:6019-7_8-KPV:</t>
        </is>
      </c>
      <c r="D100" s="237" t="inlineStr">
        <is>
          <t>X5</t>
        </is>
      </c>
      <c r="E100" s="233" t="inlineStr">
        <is>
          <t>Hardware_SS_316</t>
        </is>
      </c>
      <c r="F100" s="233" t="inlineStr">
        <is>
          <t>Hardware_SS_316</t>
        </is>
      </c>
      <c r="G100" s="233" t="n">
        <v>175</v>
      </c>
      <c r="H100" s="233" t="inlineStr">
        <is>
          <t>175psig</t>
        </is>
      </c>
      <c r="I100" s="235" t="inlineStr">
        <is>
          <t>RTF</t>
        </is>
      </c>
      <c r="J100" s="233" t="inlineStr">
        <is>
          <t>B104374</t>
        </is>
      </c>
      <c r="K100" s="233" t="inlineStr">
        <is>
          <t>LT147</t>
        </is>
      </c>
      <c r="Q100" s="233" t="n"/>
    </row>
    <row r="101" hidden="1" s="109">
      <c r="B101" s="233" t="inlineStr">
        <is>
          <t>ConTab_BOM_KP_Hardware_129</t>
        </is>
      </c>
      <c r="C101" s="233" t="inlineStr">
        <is>
          <t>:6020-3_4-KP:6020-3_4-KPV:</t>
        </is>
      </c>
      <c r="D101" s="237" t="n"/>
      <c r="E101" s="233" t="inlineStr">
        <is>
          <t>Hardware_SS_316</t>
        </is>
      </c>
      <c r="F101" s="233" t="inlineStr">
        <is>
          <t>Hardware_SS_316</t>
        </is>
      </c>
      <c r="G101" s="233" t="n">
        <v>175</v>
      </c>
      <c r="H101" s="233" t="inlineStr">
        <is>
          <t>175psig</t>
        </is>
      </c>
      <c r="I101" s="235" t="inlineStr">
        <is>
          <t>RTF</t>
        </is>
      </c>
      <c r="J101" s="233" t="inlineStr">
        <is>
          <t>B104375</t>
        </is>
      </c>
      <c r="K101" s="233" t="inlineStr">
        <is>
          <t>LT147</t>
        </is>
      </c>
      <c r="Q101" s="233" t="n"/>
    </row>
    <row r="102" hidden="1" s="109">
      <c r="B102" s="233" t="inlineStr">
        <is>
          <t>ConTab_BOM_KP_Hardware_130</t>
        </is>
      </c>
      <c r="C102" s="233" t="inlineStr">
        <is>
          <t>:8012-5_6-KP:8012-5_6-KPV:</t>
        </is>
      </c>
      <c r="D102" s="237" t="n"/>
      <c r="E102" s="233" t="inlineStr">
        <is>
          <t>Hardware_SS_316</t>
        </is>
      </c>
      <c r="F102" s="233" t="inlineStr">
        <is>
          <t>Hardware_SS_316</t>
        </is>
      </c>
      <c r="G102" s="233" t="n">
        <v>175</v>
      </c>
      <c r="H102" s="233" t="inlineStr">
        <is>
          <t>175psig</t>
        </is>
      </c>
      <c r="I102" s="235" t="inlineStr">
        <is>
          <t>RTF</t>
        </is>
      </c>
      <c r="J102" s="233" t="inlineStr">
        <is>
          <t>B104376</t>
        </is>
      </c>
      <c r="K102" s="233" t="inlineStr">
        <is>
          <t>LT147</t>
        </is>
      </c>
      <c r="Q102" s="233" t="n"/>
    </row>
    <row r="103" hidden="1" s="109">
      <c r="B103" s="233" t="inlineStr">
        <is>
          <t>ConTab_BOM_KP_Hardware_131</t>
        </is>
      </c>
      <c r="C103" s="233" t="inlineStr">
        <is>
          <t>:8012-5_6-KP:8012-5_6-KPV:</t>
        </is>
      </c>
      <c r="D103" s="237" t="n"/>
      <c r="E103" s="233" t="inlineStr">
        <is>
          <t>Hardware_SS_316</t>
        </is>
      </c>
      <c r="F103" s="233" t="inlineStr">
        <is>
          <t>Hardware_SS_316</t>
        </is>
      </c>
      <c r="G103" s="233" t="n">
        <v>175</v>
      </c>
      <c r="H103" s="233" t="inlineStr">
        <is>
          <t>175psig</t>
        </is>
      </c>
      <c r="I103" s="235" t="inlineStr">
        <is>
          <t>RTF</t>
        </is>
      </c>
      <c r="J103" s="233" t="inlineStr">
        <is>
          <t>B104377</t>
        </is>
      </c>
      <c r="K103" s="233" t="inlineStr">
        <is>
          <t>LT147</t>
        </is>
      </c>
      <c r="Q103" s="233" t="n"/>
    </row>
    <row r="104" hidden="1" s="109">
      <c r="B104" s="233" t="inlineStr">
        <is>
          <t>ConTab_BOM_KP_Hardware_132</t>
        </is>
      </c>
      <c r="C104" s="233" t="inlineStr">
        <is>
          <t>:1012-9_0-KP:1012-9_0-KPV:1012-1_2-KP:1012-1_2-KPV:</t>
        </is>
      </c>
      <c r="D104" s="237" t="n"/>
      <c r="E104" s="233" t="inlineStr">
        <is>
          <t>Hardware_SS_316</t>
        </is>
      </c>
      <c r="F104" s="233" t="inlineStr">
        <is>
          <t>Hardware_SS_316</t>
        </is>
      </c>
      <c r="G104" s="233" t="n">
        <v>175</v>
      </c>
      <c r="H104" s="233" t="inlineStr">
        <is>
          <t>175psig</t>
        </is>
      </c>
      <c r="I104" s="235" t="inlineStr">
        <is>
          <t>RTF</t>
        </is>
      </c>
      <c r="J104" s="233" t="inlineStr">
        <is>
          <t>B104378</t>
        </is>
      </c>
      <c r="K104" s="233" t="inlineStr">
        <is>
          <t>LT147</t>
        </is>
      </c>
      <c r="Q104" s="233" t="n"/>
    </row>
    <row r="105" hidden="1" s="109">
      <c r="B105" s="233" t="inlineStr">
        <is>
          <t>ConTab_BOM_KP_Hardware_133</t>
        </is>
      </c>
      <c r="C105" s="233" t="inlineStr">
        <is>
          <t>:1015-3_4-KP:1015-3_4-KPV:</t>
        </is>
      </c>
      <c r="D105" s="237" t="n"/>
      <c r="E105" s="233" t="inlineStr">
        <is>
          <t>Hardware_SS_316</t>
        </is>
      </c>
      <c r="F105" s="233" t="inlineStr">
        <is>
          <t>Hardware_SS_316</t>
        </is>
      </c>
      <c r="G105" s="233" t="n">
        <v>175</v>
      </c>
      <c r="H105" s="233" t="inlineStr">
        <is>
          <t>175psig</t>
        </is>
      </c>
      <c r="I105" s="235" t="inlineStr">
        <is>
          <t>RTF</t>
        </is>
      </c>
      <c r="J105" s="233" t="inlineStr">
        <is>
          <t>B104379</t>
        </is>
      </c>
      <c r="K105" s="233" t="inlineStr">
        <is>
          <t>LT147</t>
        </is>
      </c>
      <c r="Q105" s="233" t="n"/>
    </row>
    <row r="106">
      <c r="B106" s="233" t="inlineStr">
        <is>
          <t>ConTab_BOM_KP_Hardware_134</t>
        </is>
      </c>
      <c r="C106" s="233" t="inlineStr">
        <is>
          <t>:1020-3_4-KP:1020-3_4-KPVS:</t>
        </is>
      </c>
      <c r="D106" s="237" t="n"/>
      <c r="E106" s="233" t="inlineStr">
        <is>
          <t>Hardware_SS_316</t>
        </is>
      </c>
      <c r="F106" s="233" t="inlineStr">
        <is>
          <t>Hardware_SS_316</t>
        </is>
      </c>
      <c r="G106" s="233" t="n">
        <v>175</v>
      </c>
      <c r="H106" s="233" t="inlineStr">
        <is>
          <t>175psig</t>
        </is>
      </c>
      <c r="I106" s="235" t="inlineStr">
        <is>
          <t>RTF</t>
        </is>
      </c>
      <c r="J106" s="233" t="inlineStr">
        <is>
          <t>B104380</t>
        </is>
      </c>
      <c r="K106" s="233" t="inlineStr">
        <is>
          <t>LT147</t>
        </is>
      </c>
      <c r="Q106" s="233" t="n"/>
    </row>
    <row r="107" hidden="1" s="109">
      <c r="B107" s="233" t="inlineStr">
        <is>
          <t>ConTab_BOM_KP_Hardware_135</t>
        </is>
      </c>
      <c r="C107" s="233" t="inlineStr">
        <is>
          <t>:1024-1_2-KP:</t>
        </is>
      </c>
      <c r="D107" s="237" t="n"/>
      <c r="E107" s="233" t="inlineStr">
        <is>
          <t>Hardware_SS_316</t>
        </is>
      </c>
      <c r="F107" s="233" t="inlineStr">
        <is>
          <t>Hardware_SS_316</t>
        </is>
      </c>
      <c r="G107" s="233" t="n">
        <v>175</v>
      </c>
      <c r="H107" s="233" t="inlineStr">
        <is>
          <t>175psig</t>
        </is>
      </c>
      <c r="I107" s="235" t="inlineStr">
        <is>
          <t>RTF</t>
        </is>
      </c>
      <c r="J107" s="233" t="inlineStr">
        <is>
          <t>B104381</t>
        </is>
      </c>
      <c r="K107" s="233" t="inlineStr">
        <is>
          <t>LT147</t>
        </is>
      </c>
      <c r="Q107" s="233" t="n"/>
    </row>
    <row r="108" hidden="1" s="109">
      <c r="B108" s="233" t="inlineStr">
        <is>
          <t>ConTab_BOM_KP_Hardware_136</t>
        </is>
      </c>
      <c r="C108" s="233" t="inlineStr">
        <is>
          <t>:1024-3_4-KP:</t>
        </is>
      </c>
      <c r="D108" s="237" t="n"/>
      <c r="E108" s="233" t="inlineStr">
        <is>
          <t>Hardware_SS_316</t>
        </is>
      </c>
      <c r="F108" s="233" t="inlineStr">
        <is>
          <t>Hardware_SS_316</t>
        </is>
      </c>
      <c r="G108" s="233" t="n">
        <v>175</v>
      </c>
      <c r="H108" s="233" t="inlineStr">
        <is>
          <t>175psig</t>
        </is>
      </c>
      <c r="I108" s="235" t="inlineStr">
        <is>
          <t>RTF</t>
        </is>
      </c>
      <c r="J108" s="233" t="inlineStr">
        <is>
          <t>B104382</t>
        </is>
      </c>
      <c r="K108" s="233" t="inlineStr">
        <is>
          <t>LT147</t>
        </is>
      </c>
      <c r="Q108" s="233" t="n"/>
    </row>
    <row r="109" hidden="1" s="109">
      <c r="B109" s="233" t="inlineStr">
        <is>
          <t>ConTab_BOM_KP_Hardware_137</t>
        </is>
      </c>
      <c r="C109" s="233" t="inlineStr">
        <is>
          <t>:1220-5_6-KP:1220-5_6-KPV:</t>
        </is>
      </c>
      <c r="D109" s="237" t="n"/>
      <c r="E109" s="233" t="inlineStr">
        <is>
          <t>Hardware_SS_316</t>
        </is>
      </c>
      <c r="F109" s="233" t="inlineStr">
        <is>
          <t>Hardware_SS_316</t>
        </is>
      </c>
      <c r="G109" s="233" t="n">
        <v>175</v>
      </c>
      <c r="H109" s="233" t="inlineStr">
        <is>
          <t>175psig</t>
        </is>
      </c>
      <c r="I109" s="235" t="inlineStr">
        <is>
          <t>RTF</t>
        </is>
      </c>
      <c r="J109" s="233" t="inlineStr">
        <is>
          <t>B104383</t>
        </is>
      </c>
      <c r="K109" s="233" t="inlineStr">
        <is>
          <t>LT147</t>
        </is>
      </c>
      <c r="Q109" s="233" t="n"/>
    </row>
    <row r="110" hidden="1" s="109">
      <c r="B110" s="233" t="inlineStr">
        <is>
          <t>ConTab_BOM_KP_Hardware_138</t>
        </is>
      </c>
      <c r="C110" s="233" t="inlineStr">
        <is>
          <t>:1415-1_2-KP:1415-1_2-KPV:</t>
        </is>
      </c>
      <c r="D110" s="237" t="n"/>
      <c r="E110" s="233" t="inlineStr">
        <is>
          <t>Hardware_SS_316</t>
        </is>
      </c>
      <c r="F110" s="233" t="inlineStr">
        <is>
          <t>Hardware_SS_316</t>
        </is>
      </c>
      <c r="G110" s="233" t="n">
        <v>175</v>
      </c>
      <c r="H110" s="233" t="inlineStr">
        <is>
          <t>175psig</t>
        </is>
      </c>
      <c r="I110" s="235" t="inlineStr">
        <is>
          <t>RTF</t>
        </is>
      </c>
      <c r="J110" s="233" t="inlineStr">
        <is>
          <t>B104384</t>
        </is>
      </c>
      <c r="K110" s="233" t="inlineStr">
        <is>
          <t>LT147</t>
        </is>
      </c>
      <c r="Q110" s="233" t="n"/>
    </row>
    <row r="111" hidden="1" s="109">
      <c r="B111" s="233" t="inlineStr">
        <is>
          <t>ConTab_BOM_KP_Hardware_139</t>
        </is>
      </c>
      <c r="C111" s="233" t="inlineStr">
        <is>
          <t>:8015-3_4-KP:8015-3_4-KPV:</t>
        </is>
      </c>
      <c r="D111" s="237" t="n"/>
      <c r="E111" s="233" t="inlineStr">
        <is>
          <t>Hardware_Steel_Gr5</t>
        </is>
      </c>
      <c r="F111" s="233" t="inlineStr">
        <is>
          <t>Hardware_Steel_Gr5</t>
        </is>
      </c>
      <c r="G111" s="233" t="n">
        <v>175</v>
      </c>
      <c r="H111" s="233" t="inlineStr">
        <is>
          <t>175psig</t>
        </is>
      </c>
      <c r="I111" s="235" t="n">
        <v>96764078</v>
      </c>
      <c r="J111" s="233" t="inlineStr">
        <is>
          <t>B104673</t>
        </is>
      </c>
      <c r="K111" s="233" t="inlineStr">
        <is>
          <t>LT027</t>
        </is>
      </c>
      <c r="M111" s="90" t="n"/>
      <c r="Q111" s="233" t="n"/>
    </row>
    <row r="112" hidden="1" s="109">
      <c r="B112" s="233" t="inlineStr">
        <is>
          <t>ConTab_BOM_KP_Hardware_140</t>
        </is>
      </c>
      <c r="C112" s="233" t="inlineStr">
        <is>
          <t>:8015-3_4-KP:8015-3_4-KPV:</t>
        </is>
      </c>
      <c r="D112" s="237" t="n"/>
      <c r="E112" s="233" t="inlineStr">
        <is>
          <t>Hardware_Steel_Gr8</t>
        </is>
      </c>
      <c r="F112" s="233" t="inlineStr">
        <is>
          <t>Hardware_Steel_Gr8</t>
        </is>
      </c>
      <c r="G112" s="233" t="n">
        <v>300</v>
      </c>
      <c r="H112" s="233" t="inlineStr">
        <is>
          <t>300psig</t>
        </is>
      </c>
      <c r="I112" s="235" t="n">
        <v>96768954</v>
      </c>
      <c r="J112" s="233" t="inlineStr">
        <is>
          <t>B104674</t>
        </is>
      </c>
      <c r="K112" s="233" t="inlineStr">
        <is>
          <t>LT027</t>
        </is>
      </c>
      <c r="M112" s="90" t="n"/>
      <c r="Q112" s="233" t="n"/>
    </row>
    <row r="113" hidden="1" s="109">
      <c r="B113" s="233" t="inlineStr">
        <is>
          <t>ConTab_BOM_KP_Hardware_141</t>
        </is>
      </c>
      <c r="C113" s="233" t="inlineStr">
        <is>
          <t>:8015-3_4-KP:8015-3_4-KPV:</t>
        </is>
      </c>
      <c r="D113" s="237" t="n"/>
      <c r="E113" s="233" t="inlineStr">
        <is>
          <t>Hardware_SS_303</t>
        </is>
      </c>
      <c r="F113" s="233" t="inlineStr">
        <is>
          <t>Hardware_SS_303</t>
        </is>
      </c>
      <c r="G113" s="233" t="n">
        <v>175</v>
      </c>
      <c r="H113" s="233" t="inlineStr">
        <is>
          <t>175psig</t>
        </is>
      </c>
      <c r="I113" s="235" t="inlineStr">
        <is>
          <t>RTF</t>
        </is>
      </c>
      <c r="J113" s="233" t="inlineStr">
        <is>
          <t>B104675</t>
        </is>
      </c>
      <c r="K113" s="233" t="inlineStr">
        <is>
          <t>LT147</t>
        </is>
      </c>
      <c r="M113" s="90" t="n"/>
      <c r="Q113" s="233" t="n"/>
    </row>
    <row r="114" hidden="1" s="109">
      <c r="B114" s="233" t="inlineStr">
        <is>
          <t>ConTab_BOM_KP_Hardware_142</t>
        </is>
      </c>
      <c r="C114" s="233" t="inlineStr">
        <is>
          <t>:8015-3_4-KP:8015-3_4-KPV:</t>
        </is>
      </c>
      <c r="D114" s="237" t="n"/>
      <c r="E114" s="233" t="inlineStr">
        <is>
          <t>Hardware_SS_HighStrength</t>
        </is>
      </c>
      <c r="F114" s="233" t="inlineStr">
        <is>
          <t>Hardware_SS_HighStrength</t>
        </is>
      </c>
      <c r="G114" s="233" t="n">
        <v>300</v>
      </c>
      <c r="H114" s="233" t="inlineStr">
        <is>
          <t>300psig</t>
        </is>
      </c>
      <c r="I114" s="235" t="inlineStr">
        <is>
          <t>RTF</t>
        </is>
      </c>
      <c r="J114" s="233" t="inlineStr">
        <is>
          <t>B104676</t>
        </is>
      </c>
      <c r="K114" s="233" t="inlineStr">
        <is>
          <t>LT147</t>
        </is>
      </c>
      <c r="M114" s="90" t="n"/>
      <c r="Q114" s="233" t="n"/>
    </row>
    <row r="115" hidden="1" s="109">
      <c r="B115" s="233" t="inlineStr">
        <is>
          <t>ConTab_BOM_KP_Hardware_143</t>
        </is>
      </c>
      <c r="C115" s="233" t="inlineStr">
        <is>
          <t>:8015-3_4-KP:8015-3_4-KPV:</t>
        </is>
      </c>
      <c r="D115" s="237" t="n"/>
      <c r="E115" s="233" t="inlineStr">
        <is>
          <t>Hardware_Special</t>
        </is>
      </c>
      <c r="F115" s="233" t="inlineStr">
        <is>
          <t>Hardware_Special</t>
        </is>
      </c>
      <c r="G115" s="233" t="n">
        <v>175</v>
      </c>
      <c r="H115" s="233" t="inlineStr">
        <is>
          <t>175psig</t>
        </is>
      </c>
      <c r="I115" s="235" t="inlineStr">
        <is>
          <t>RTF</t>
        </is>
      </c>
      <c r="J115" s="233" t="inlineStr">
        <is>
          <t>B104677</t>
        </is>
      </c>
      <c r="K115" s="233" t="inlineStr">
        <is>
          <t>LT148</t>
        </is>
      </c>
      <c r="M115" s="90" t="n"/>
      <c r="Q115" s="233" t="n"/>
    </row>
    <row r="116" hidden="1" s="109">
      <c r="B116" s="233" t="inlineStr">
        <is>
          <t>ConTab_BOM_KP_Hardware_144</t>
        </is>
      </c>
      <c r="C116" s="233" t="inlineStr">
        <is>
          <t>:8015-3_4-KP:8015-3_4-KPV:</t>
        </is>
      </c>
      <c r="D116" s="237" t="n"/>
      <c r="E116" s="233" t="inlineStr">
        <is>
          <t>Hardware_SS_316</t>
        </is>
      </c>
      <c r="F116" s="233" t="inlineStr">
        <is>
          <t>Hardware_SS_316</t>
        </is>
      </c>
      <c r="G116" s="233" t="n">
        <v>175</v>
      </c>
      <c r="H116" s="233" t="inlineStr">
        <is>
          <t>175psig</t>
        </is>
      </c>
      <c r="I116" s="235" t="inlineStr">
        <is>
          <t>RTF</t>
        </is>
      </c>
      <c r="J116" s="233" t="inlineStr">
        <is>
          <t>B104678</t>
        </is>
      </c>
      <c r="K116" s="233" t="inlineStr">
        <is>
          <t>LT147</t>
        </is>
      </c>
      <c r="M116" s="90" t="n"/>
      <c r="Q116" s="233" t="n"/>
    </row>
    <row r="117" hidden="1" s="109">
      <c r="B117" s="233" t="inlineStr">
        <is>
          <t>ConTab_BOM_KP_Hardware_145</t>
        </is>
      </c>
      <c r="C117" s="233" t="inlineStr">
        <is>
          <t>:6019-7_8-KP:6019-7_8-KPV:</t>
        </is>
      </c>
      <c r="D117" s="237" t="inlineStr">
        <is>
          <t>X6</t>
        </is>
      </c>
      <c r="E117" s="233" t="inlineStr">
        <is>
          <t>Hardware_Steel_Gr5</t>
        </is>
      </c>
      <c r="F117" s="233" t="inlineStr">
        <is>
          <t>Hardware_Steel_Gr5</t>
        </is>
      </c>
      <c r="G117" s="233" t="n">
        <v>175</v>
      </c>
      <c r="H117" s="233" t="inlineStr">
        <is>
          <t>175psig</t>
        </is>
      </c>
      <c r="I117" s="235" t="n">
        <v>96699125</v>
      </c>
      <c r="J117" s="233" t="inlineStr">
        <is>
          <t>B105037</t>
        </is>
      </c>
      <c r="K117" s="233" t="inlineStr">
        <is>
          <t>LT027</t>
        </is>
      </c>
      <c r="M117" s="90" t="n"/>
      <c r="O117" s="273" t="n"/>
    </row>
    <row r="118" hidden="1" s="109">
      <c r="B118" s="233" t="inlineStr">
        <is>
          <t>ConTab_BOM_KP_Hardware_146</t>
        </is>
      </c>
      <c r="C118" s="233" t="inlineStr">
        <is>
          <t>:6019-7_8-KP:6019-7_8-KPV:</t>
        </is>
      </c>
      <c r="D118" s="237" t="inlineStr">
        <is>
          <t>X6</t>
        </is>
      </c>
      <c r="E118" s="233" t="inlineStr">
        <is>
          <t>Hardware_Steel_Gr8</t>
        </is>
      </c>
      <c r="F118" s="233" t="inlineStr">
        <is>
          <t>Hardware_Steel_Gr8</t>
        </is>
      </c>
      <c r="G118" s="233" t="n">
        <v>300</v>
      </c>
      <c r="H118" s="233" t="n"/>
      <c r="I118" s="235" t="n">
        <v>96699124</v>
      </c>
      <c r="J118" s="233" t="inlineStr">
        <is>
          <t>B105038</t>
        </is>
      </c>
      <c r="K118" s="233" t="inlineStr">
        <is>
          <t>LT027</t>
        </is>
      </c>
      <c r="M118" s="90" t="n"/>
      <c r="O118" s="273" t="n"/>
    </row>
    <row r="119" hidden="1" s="109">
      <c r="B119" s="233" t="inlineStr">
        <is>
          <t>ConTab_BOM_KP_Hardware_148</t>
        </is>
      </c>
      <c r="C119" s="233" t="inlineStr">
        <is>
          <t>:6019-7_8-KP:6019-7_8-KPV:</t>
        </is>
      </c>
      <c r="D119" s="237" t="inlineStr">
        <is>
          <t>X6</t>
        </is>
      </c>
      <c r="E119" s="233" t="inlineStr">
        <is>
          <t>Hardware_SS_HighStrength</t>
        </is>
      </c>
      <c r="F119" s="233" t="inlineStr">
        <is>
          <t>Hardware_SS_HighStrength</t>
        </is>
      </c>
      <c r="G119" s="233" t="n">
        <v>300</v>
      </c>
      <c r="H119" s="233" t="n"/>
      <c r="I119" s="235" t="inlineStr">
        <is>
          <t>RTF</t>
        </is>
      </c>
      <c r="J119" s="233" t="inlineStr">
        <is>
          <t>B105040</t>
        </is>
      </c>
      <c r="K119" s="233" t="inlineStr">
        <is>
          <t>LT147</t>
        </is>
      </c>
      <c r="M119" s="90" t="n"/>
      <c r="O119" s="273" t="n"/>
    </row>
    <row r="120" hidden="1" s="109">
      <c r="B120" s="233" t="inlineStr">
        <is>
          <t>ConTab_BOM_KP_Hardware_150</t>
        </is>
      </c>
      <c r="C120" s="233" t="inlineStr">
        <is>
          <t>:6019-7_8-KP:6019-7_8-KPV:</t>
        </is>
      </c>
      <c r="D120" s="237" t="inlineStr">
        <is>
          <t>X6</t>
        </is>
      </c>
      <c r="E120" s="233" t="inlineStr">
        <is>
          <t>Hardware_SS_316</t>
        </is>
      </c>
      <c r="F120" s="233" t="inlineStr">
        <is>
          <t>Hardware_SS_316</t>
        </is>
      </c>
      <c r="G120" s="233" t="n">
        <v>175</v>
      </c>
      <c r="H120" s="233" t="n"/>
      <c r="I120" s="235" t="inlineStr">
        <is>
          <t>RTF</t>
        </is>
      </c>
      <c r="J120" s="233" t="inlineStr">
        <is>
          <t>B105042</t>
        </is>
      </c>
      <c r="K120" s="233" t="inlineStr">
        <is>
          <t>LT147</t>
        </is>
      </c>
      <c r="M120" s="90" t="n"/>
      <c r="O120" s="273" t="n"/>
    </row>
    <row r="121" hidden="1" s="109">
      <c r="B121" s="233" t="inlineStr">
        <is>
          <t>ConTab_BOM_KP_Hardware_151</t>
        </is>
      </c>
      <c r="C121" s="233" t="inlineStr">
        <is>
          <t>:3014-7_8-KP:3014-7_8-KPV:</t>
        </is>
      </c>
      <c r="D121" s="237" t="n"/>
      <c r="E121" s="233" t="inlineStr">
        <is>
          <t>Hardware_Steel_Gr5</t>
        </is>
      </c>
      <c r="F121" s="233" t="inlineStr">
        <is>
          <t>Hardware_Steel_Gr5</t>
        </is>
      </c>
      <c r="G121" s="233" t="n">
        <v>175</v>
      </c>
      <c r="H121" s="233" t="inlineStr">
        <is>
          <t>175psig</t>
        </is>
      </c>
      <c r="I121" s="235" t="inlineStr">
        <is>
          <t>96698953</t>
        </is>
      </c>
      <c r="J121" s="233" t="inlineStr">
        <is>
          <t>B100333</t>
        </is>
      </c>
      <c r="K121" s="233" t="inlineStr">
        <is>
          <t>LT027</t>
        </is>
      </c>
      <c r="Q121" s="233" t="n"/>
    </row>
    <row r="122" hidden="1" s="109">
      <c r="B122" s="233" t="inlineStr">
        <is>
          <t>ConTab_BOM_KP_Hardware_152</t>
        </is>
      </c>
      <c r="C122" s="233" t="inlineStr">
        <is>
          <t>:3014-7_8-KP:3014-7_8-KPV:</t>
        </is>
      </c>
      <c r="D122" s="237" t="n"/>
      <c r="E122" s="233" t="inlineStr">
        <is>
          <t>Hardware_Steel_Gr8</t>
        </is>
      </c>
      <c r="F122" s="233" t="inlineStr">
        <is>
          <t>Hardware_Steel_Gr8</t>
        </is>
      </c>
      <c r="G122" s="233" t="n">
        <v>300</v>
      </c>
      <c r="H122" s="233" t="inlineStr">
        <is>
          <t>300psig</t>
        </is>
      </c>
      <c r="I122" s="235" t="n">
        <v>96768935</v>
      </c>
      <c r="J122" s="233" t="inlineStr">
        <is>
          <t>B100334</t>
        </is>
      </c>
      <c r="K122" s="233" t="inlineStr">
        <is>
          <t>LT027</t>
        </is>
      </c>
      <c r="Q122" s="233" t="n"/>
    </row>
    <row r="123" hidden="1" s="109">
      <c r="B123" s="233" t="inlineStr">
        <is>
          <t>ConTab_BOM_KP_Hardware_154</t>
        </is>
      </c>
      <c r="C123" s="233" t="inlineStr">
        <is>
          <t>:3014-7_8-KP:3014-7_8-KPV:</t>
        </is>
      </c>
      <c r="D123" s="237" t="n"/>
      <c r="E123" s="233" t="inlineStr">
        <is>
          <t>Hardware_SS_HighStrength</t>
        </is>
      </c>
      <c r="F123" s="233" t="inlineStr">
        <is>
          <t>Hardware_SS_HighStrength</t>
        </is>
      </c>
      <c r="G123" s="233" t="n">
        <v>300</v>
      </c>
      <c r="H123" s="233" t="inlineStr">
        <is>
          <t>300psig</t>
        </is>
      </c>
      <c r="I123" s="235" t="inlineStr">
        <is>
          <t>RTF</t>
        </is>
      </c>
      <c r="J123" s="233" t="inlineStr">
        <is>
          <t>B100336</t>
        </is>
      </c>
      <c r="K123" s="233" t="inlineStr">
        <is>
          <t>LT147</t>
        </is>
      </c>
      <c r="Q123" s="233" t="n"/>
    </row>
    <row r="124" hidden="1" s="109">
      <c r="B124" s="233" t="inlineStr">
        <is>
          <t>ConTab_BOM_KP_Hardware_156</t>
        </is>
      </c>
      <c r="C124" s="233" t="inlineStr">
        <is>
          <t>:4015-9_0-KP:4015-9_0-KPV:</t>
        </is>
      </c>
      <c r="D124" s="237" t="n"/>
      <c r="E124" s="233" t="inlineStr">
        <is>
          <t>Hardware_Steel_Gr5</t>
        </is>
      </c>
      <c r="F124" s="233" t="inlineStr">
        <is>
          <t>Hardware_Steel_Gr5</t>
        </is>
      </c>
      <c r="G124" s="233" t="n">
        <v>175</v>
      </c>
      <c r="H124" s="233" t="inlineStr">
        <is>
          <t>175psig</t>
        </is>
      </c>
      <c r="I124" s="235" t="n">
        <v>97732163</v>
      </c>
      <c r="J124" s="233" t="inlineStr">
        <is>
          <t>B100348</t>
        </is>
      </c>
      <c r="K124" s="233" t="inlineStr">
        <is>
          <t>LT027</t>
        </is>
      </c>
      <c r="Q124" s="233" t="n"/>
    </row>
    <row r="125" hidden="1" s="109">
      <c r="B125" s="233" t="inlineStr">
        <is>
          <t>ConTab_BOM_KP_Hardware_157</t>
        </is>
      </c>
      <c r="C125" s="233" t="inlineStr">
        <is>
          <t>:4015-9_0-KP:4015-9_0-KPV:</t>
        </is>
      </c>
      <c r="D125" s="237" t="n"/>
      <c r="E125" s="233" t="inlineStr">
        <is>
          <t>Hardware_Steel_Gr8</t>
        </is>
      </c>
      <c r="F125" s="233" t="inlineStr">
        <is>
          <t>Hardware_Steel_Gr8</t>
        </is>
      </c>
      <c r="G125" s="233" t="n">
        <v>300</v>
      </c>
      <c r="H125" s="233" t="inlineStr">
        <is>
          <t>300psig</t>
        </is>
      </c>
      <c r="I125" s="235" t="n">
        <v>97948552</v>
      </c>
      <c r="J125" s="233" t="inlineStr">
        <is>
          <t>B100349</t>
        </is>
      </c>
      <c r="K125" s="233" t="inlineStr">
        <is>
          <t>LT027</t>
        </is>
      </c>
      <c r="Q125" s="233" t="n"/>
    </row>
    <row r="126" hidden="1" s="109">
      <c r="B126" s="233" t="inlineStr">
        <is>
          <t>ConTab_BOM_KP_Hardware_159</t>
        </is>
      </c>
      <c r="C126" s="233" t="inlineStr">
        <is>
          <t>:4015-9_0-KP:4015-9_0-KPV:</t>
        </is>
      </c>
      <c r="D126" s="237" t="n"/>
      <c r="E126" s="233" t="inlineStr">
        <is>
          <t>Hardware_SS_HighStrength</t>
        </is>
      </c>
      <c r="F126" s="233" t="inlineStr">
        <is>
          <t>Hardware_SS_HighStrength</t>
        </is>
      </c>
      <c r="G126" s="233" t="n">
        <v>300</v>
      </c>
      <c r="H126" s="233" t="inlineStr">
        <is>
          <t>300psig</t>
        </is>
      </c>
      <c r="I126" s="235" t="inlineStr">
        <is>
          <t>RTF</t>
        </is>
      </c>
      <c r="J126" s="233" t="inlineStr">
        <is>
          <t>B100351</t>
        </is>
      </c>
      <c r="K126" s="233" t="inlineStr">
        <is>
          <t>LT147</t>
        </is>
      </c>
      <c r="Q126" s="233" t="n"/>
    </row>
    <row r="127" hidden="1" s="109">
      <c r="B127" s="233" t="inlineStr">
        <is>
          <t>ConTab_BOM_KP_Hardware_161</t>
        </is>
      </c>
      <c r="C127" s="233" t="inlineStr">
        <is>
          <t>:3014-7_8-KP:3014-7_8-KPV:</t>
        </is>
      </c>
      <c r="D127" s="237" t="n"/>
      <c r="E127" s="233" t="inlineStr">
        <is>
          <t>Hardware_SS_316</t>
        </is>
      </c>
      <c r="F127" s="233" t="inlineStr">
        <is>
          <t>Hardware_SS_316</t>
        </is>
      </c>
      <c r="G127" s="233" t="n">
        <v>175</v>
      </c>
      <c r="H127" s="233" t="inlineStr">
        <is>
          <t>175psig</t>
        </is>
      </c>
      <c r="I127" s="235" t="inlineStr">
        <is>
          <t>RTF</t>
        </is>
      </c>
      <c r="J127" s="233" t="inlineStr">
        <is>
          <t>B104365</t>
        </is>
      </c>
      <c r="K127" s="233" t="inlineStr">
        <is>
          <t>LT147</t>
        </is>
      </c>
      <c r="Q127" s="233" t="n"/>
    </row>
    <row r="128" hidden="1" s="109">
      <c r="B128" s="233" t="inlineStr">
        <is>
          <t>ConTab_BOM_KP_Hardware_162</t>
        </is>
      </c>
      <c r="C128" s="233" t="inlineStr">
        <is>
          <t>:4015-9_0-KP:4015-9_0-KPV:</t>
        </is>
      </c>
      <c r="D128" s="237" t="n"/>
      <c r="E128" s="233" t="inlineStr">
        <is>
          <t>Hardware_SS_316</t>
        </is>
      </c>
      <c r="F128" s="233" t="inlineStr">
        <is>
          <t>Hardware_SS_316</t>
        </is>
      </c>
      <c r="G128" s="233" t="n">
        <v>175</v>
      </c>
      <c r="H128" s="233" t="inlineStr">
        <is>
          <t>175psig</t>
        </is>
      </c>
      <c r="I128" s="235" t="n">
        <v>97763439</v>
      </c>
      <c r="J128" s="233" t="inlineStr">
        <is>
          <t>B104368</t>
        </is>
      </c>
      <c r="K128" s="233" t="inlineStr">
        <is>
          <t>LT147</t>
        </is>
      </c>
      <c r="Q128" s="233" t="n"/>
    </row>
    <row r="129" hidden="1" s="109">
      <c r="B129" s="233" t="inlineStr">
        <is>
          <t>ConTab_BOM_KP_Hardware_163</t>
        </is>
      </c>
      <c r="C129" s="233" t="inlineStr">
        <is>
          <t>:6015-3_4-KP:6015-3_4-KPV:</t>
        </is>
      </c>
      <c r="D129" s="237" t="n"/>
      <c r="E129" s="233" t="inlineStr">
        <is>
          <t>Hardware_Steel_Gr5</t>
        </is>
      </c>
      <c r="F129" s="233" t="inlineStr">
        <is>
          <t>Hardware_Steel_Gr5</t>
        </is>
      </c>
      <c r="G129" s="233" t="n">
        <v>175</v>
      </c>
      <c r="H129" s="233" t="inlineStr">
        <is>
          <t>175psig</t>
        </is>
      </c>
      <c r="I129" s="235" t="n">
        <v>97931505</v>
      </c>
      <c r="J129" s="233" t="inlineStr">
        <is>
          <t>B100373</t>
        </is>
      </c>
      <c r="K129" s="233" t="inlineStr">
        <is>
          <t>LT027</t>
        </is>
      </c>
      <c r="L129" s="273" t="n"/>
    </row>
    <row r="130" hidden="1" s="109">
      <c r="B130" s="233" t="inlineStr">
        <is>
          <t>ConTab_BOM_KP_Hardware_164</t>
        </is>
      </c>
      <c r="C130" s="233" t="inlineStr">
        <is>
          <t>:6015-3_4-KP:6015-3_4-KPV:</t>
        </is>
      </c>
      <c r="D130" s="237" t="n"/>
      <c r="E130" s="233" t="inlineStr">
        <is>
          <t>Hardware_Steel_Gr8</t>
        </is>
      </c>
      <c r="F130" s="233" t="inlineStr">
        <is>
          <t>Hardware_Steel_Gr8</t>
        </is>
      </c>
      <c r="G130" s="233" t="n">
        <v>300</v>
      </c>
      <c r="H130" s="233" t="inlineStr">
        <is>
          <t>300psig</t>
        </is>
      </c>
      <c r="I130" s="235" t="n">
        <v>97937524</v>
      </c>
      <c r="J130" s="233" t="inlineStr">
        <is>
          <t>B100374</t>
        </is>
      </c>
      <c r="K130" s="233" t="inlineStr">
        <is>
          <t>LT027</t>
        </is>
      </c>
      <c r="L130" s="273" t="n"/>
    </row>
    <row r="131" hidden="1" s="109">
      <c r="B131" s="233" t="inlineStr">
        <is>
          <t>ConTab_BOM_KP_Hardware_166</t>
        </is>
      </c>
      <c r="C131" s="233" t="inlineStr">
        <is>
          <t>:6015-3_4-KP:6015-3_4-KPV:</t>
        </is>
      </c>
      <c r="D131" s="237" t="n"/>
      <c r="E131" s="233" t="inlineStr">
        <is>
          <t>Hardware_SS_HighStrength</t>
        </is>
      </c>
      <c r="F131" s="233" t="inlineStr">
        <is>
          <t>Hardware_SS_HighStrength</t>
        </is>
      </c>
      <c r="G131" s="233" t="n">
        <v>300</v>
      </c>
      <c r="H131" s="233" t="inlineStr">
        <is>
          <t>300psig</t>
        </is>
      </c>
      <c r="I131" s="235" t="inlineStr">
        <is>
          <t>RTF</t>
        </is>
      </c>
      <c r="J131" s="233" t="inlineStr">
        <is>
          <t>B100376</t>
        </is>
      </c>
      <c r="K131" s="233" t="inlineStr">
        <is>
          <t>LT147</t>
        </is>
      </c>
      <c r="L131" s="273" t="n"/>
    </row>
    <row r="132" hidden="1" s="109">
      <c r="B132" s="233" t="inlineStr">
        <is>
          <t>ConTab_BOM_KP_Hardware_168</t>
        </is>
      </c>
      <c r="C132" s="233" t="inlineStr">
        <is>
          <t>:6015-3_4-KP:6015-3_4-KPV:</t>
        </is>
      </c>
      <c r="D132" s="237" t="n"/>
      <c r="E132" s="233" t="inlineStr">
        <is>
          <t>Hardware_SS_316</t>
        </is>
      </c>
      <c r="F132" s="233" t="inlineStr">
        <is>
          <t>Hardware_SS_316</t>
        </is>
      </c>
      <c r="G132" s="233" t="n">
        <v>175</v>
      </c>
      <c r="H132" s="233" t="inlineStr">
        <is>
          <t>175psig</t>
        </is>
      </c>
      <c r="I132" s="235" t="n">
        <v>97937526</v>
      </c>
      <c r="J132" s="233" t="inlineStr">
        <is>
          <t>B104373</t>
        </is>
      </c>
      <c r="K132" s="233" t="inlineStr">
        <is>
          <t>LT147</t>
        </is>
      </c>
      <c r="L132" s="273" t="n"/>
    </row>
    <row r="133" hidden="1" s="109">
      <c r="A133" s="64" t="n"/>
      <c r="B133" s="233" t="inlineStr">
        <is>
          <t>ConTab_BOM_KP_Hardware_169</t>
        </is>
      </c>
      <c r="C133" s="233" t="inlineStr">
        <is>
          <t>:1213-5_6-KP:1213-5_6-KPV:</t>
        </is>
      </c>
      <c r="D133" s="237" t="n"/>
      <c r="E133" s="233" t="inlineStr">
        <is>
          <t>Hardware_Steel_Gr5</t>
        </is>
      </c>
      <c r="F133" s="233" t="inlineStr">
        <is>
          <t>Hardware_Steel_Gr5</t>
        </is>
      </c>
      <c r="G133" s="233" t="n">
        <v>175</v>
      </c>
      <c r="H133" s="233" t="inlineStr">
        <is>
          <t>175psig</t>
        </is>
      </c>
      <c r="I133" s="174" t="n">
        <v>98551477</v>
      </c>
      <c r="J133" s="233" t="inlineStr">
        <is>
          <t>B100373</t>
        </is>
      </c>
      <c r="K133" s="233" t="inlineStr">
        <is>
          <t>LT027</t>
        </is>
      </c>
      <c r="L133" s="273" t="n"/>
    </row>
    <row r="134" hidden="1" s="109">
      <c r="A134" s="64" t="n"/>
      <c r="B134" s="233" t="inlineStr">
        <is>
          <t>ConTab_BOM_KP_Hardware_170</t>
        </is>
      </c>
      <c r="C134" s="233" t="inlineStr">
        <is>
          <t>:1213-5_6-KP:1213-5_6-KPV:</t>
        </is>
      </c>
      <c r="D134" s="237" t="n"/>
      <c r="E134" s="233" t="inlineStr">
        <is>
          <t>Hardware_Steel_Gr8</t>
        </is>
      </c>
      <c r="F134" s="233" t="inlineStr">
        <is>
          <t>Hardware_Steel_Gr8</t>
        </is>
      </c>
      <c r="G134" s="233" t="n">
        <v>300</v>
      </c>
      <c r="H134" s="233" t="inlineStr">
        <is>
          <t>300psig</t>
        </is>
      </c>
      <c r="I134" s="174" t="n">
        <v>98551478</v>
      </c>
      <c r="J134" s="273" t="inlineStr">
        <is>
          <t>B100032</t>
        </is>
      </c>
      <c r="K134" s="233" t="inlineStr">
        <is>
          <t>LT027</t>
        </is>
      </c>
      <c r="L134" s="273" t="n"/>
    </row>
    <row r="135" hidden="1" s="109">
      <c r="A135" s="64" t="n"/>
      <c r="B135" s="233" t="inlineStr">
        <is>
          <t>ConTab_BOM_KP_Hardware_172</t>
        </is>
      </c>
      <c r="C135" s="233" t="inlineStr">
        <is>
          <t>:1213-5_6-KP:1213-5_6-KPV:</t>
        </is>
      </c>
      <c r="D135" s="237" t="n"/>
      <c r="E135" s="233" t="inlineStr">
        <is>
          <t>Hardware_SS_HighStrength</t>
        </is>
      </c>
      <c r="F135" s="233" t="inlineStr">
        <is>
          <t>Hardware_SS_HighStrength</t>
        </is>
      </c>
      <c r="G135" s="233" t="n">
        <v>300</v>
      </c>
      <c r="H135" s="233" t="inlineStr">
        <is>
          <t>300psig</t>
        </is>
      </c>
      <c r="I135" s="235" t="inlineStr">
        <is>
          <t>RTF</t>
        </is>
      </c>
      <c r="J135" s="273" t="inlineStr">
        <is>
          <t>B100032</t>
        </is>
      </c>
      <c r="K135" s="233" t="inlineStr">
        <is>
          <t>LT147</t>
        </is>
      </c>
      <c r="L135" s="273" t="n"/>
    </row>
    <row r="136" hidden="1" s="109">
      <c r="A136" s="64" t="n"/>
      <c r="B136" s="233" t="inlineStr">
        <is>
          <t>ConTab_BOM_KP_Hardware_174</t>
        </is>
      </c>
      <c r="C136" s="233" t="inlineStr">
        <is>
          <t>:1213-5_6-KP:1213-5_6-KPV:</t>
        </is>
      </c>
      <c r="D136" s="237" t="n"/>
      <c r="E136" s="233" t="inlineStr">
        <is>
          <t>Hardware_SS_316</t>
        </is>
      </c>
      <c r="F136" s="233" t="inlineStr">
        <is>
          <t>Hardware_SS_316</t>
        </is>
      </c>
      <c r="G136" s="233" t="n">
        <v>175</v>
      </c>
      <c r="H136" s="233" t="inlineStr">
        <is>
          <t>175psig</t>
        </is>
      </c>
      <c r="I136" s="176" t="n">
        <v>98551479</v>
      </c>
      <c r="J136" s="273" t="inlineStr">
        <is>
          <t>B100032</t>
        </is>
      </c>
      <c r="K136" s="233" t="inlineStr">
        <is>
          <t>LT147</t>
        </is>
      </c>
      <c r="L136" s="273" t="n"/>
    </row>
    <row r="137" hidden="1" s="109">
      <c r="A137" s="64" t="n"/>
      <c r="B137" s="233" t="inlineStr">
        <is>
          <t>ConTab_BOM_KP_Hardware_175</t>
        </is>
      </c>
      <c r="C137" s="233" t="inlineStr">
        <is>
          <t>:1220-7_8-KP:1220-7_8-KPV:</t>
        </is>
      </c>
      <c r="D137" s="237" t="n"/>
      <c r="E137" s="233" t="inlineStr">
        <is>
          <t>Hardware_Steel_Gr5</t>
        </is>
      </c>
      <c r="F137" s="233" t="inlineStr">
        <is>
          <t>Hardware_Steel_Gr5</t>
        </is>
      </c>
      <c r="G137" s="233" t="n">
        <v>175</v>
      </c>
      <c r="H137" s="233" t="inlineStr">
        <is>
          <t>175psig</t>
        </is>
      </c>
      <c r="I137" s="176" t="n">
        <v>98553376</v>
      </c>
      <c r="J137" s="233" t="inlineStr">
        <is>
          <t>B100373</t>
        </is>
      </c>
      <c r="K137" s="233" t="inlineStr">
        <is>
          <t>LT027</t>
        </is>
      </c>
      <c r="L137" s="273" t="n"/>
    </row>
    <row r="138" hidden="1" s="109">
      <c r="A138" s="64" t="n"/>
      <c r="B138" s="233" t="inlineStr">
        <is>
          <t>ConTab_BOM_KP_Hardware_176</t>
        </is>
      </c>
      <c r="C138" s="233" t="inlineStr">
        <is>
          <t>:1220-7_8-KP:1220-7_8-KPV:</t>
        </is>
      </c>
      <c r="D138" s="237" t="n"/>
      <c r="E138" s="233" t="inlineStr">
        <is>
          <t>Hardware_Steel_Gr8</t>
        </is>
      </c>
      <c r="F138" s="233" t="inlineStr">
        <is>
          <t>Hardware_Steel_Gr8</t>
        </is>
      </c>
      <c r="G138" s="233" t="n">
        <v>300</v>
      </c>
      <c r="H138" s="233" t="inlineStr">
        <is>
          <t>300psig</t>
        </is>
      </c>
      <c r="I138" s="176" t="n">
        <v>98553377</v>
      </c>
      <c r="J138" s="273" t="inlineStr">
        <is>
          <t>B100032</t>
        </is>
      </c>
      <c r="K138" s="233" t="inlineStr">
        <is>
          <t>LT027</t>
        </is>
      </c>
      <c r="L138" s="273" t="n"/>
    </row>
    <row r="139" hidden="1" s="109">
      <c r="A139" s="64" t="n"/>
      <c r="B139" s="233" t="inlineStr">
        <is>
          <t>ConTab_BOM_KP_Hardware_177</t>
        </is>
      </c>
      <c r="C139" s="233" t="inlineStr">
        <is>
          <t>:1220-7_8-KP:1220-7_8-KPV:</t>
        </is>
      </c>
      <c r="D139" s="237" t="n"/>
      <c r="E139" s="233" t="inlineStr">
        <is>
          <t>Hardware_SS_303</t>
        </is>
      </c>
      <c r="F139" s="233" t="inlineStr">
        <is>
          <t>Hardware_SS_303</t>
        </is>
      </c>
      <c r="G139" s="233" t="n">
        <v>175</v>
      </c>
      <c r="H139" s="233" t="inlineStr">
        <is>
          <t>175psig</t>
        </is>
      </c>
      <c r="I139" s="235" t="inlineStr">
        <is>
          <t>RTF</t>
        </is>
      </c>
      <c r="J139" s="273" t="inlineStr">
        <is>
          <t>B100032</t>
        </is>
      </c>
      <c r="K139" s="233" t="inlineStr">
        <is>
          <t>LT147</t>
        </is>
      </c>
      <c r="L139" s="273" t="n"/>
    </row>
    <row r="140" hidden="1" s="109">
      <c r="A140" s="64" t="n"/>
      <c r="B140" s="233" t="inlineStr">
        <is>
          <t>ConTab_BOM_KP_Hardware_178</t>
        </is>
      </c>
      <c r="C140" s="233" t="inlineStr">
        <is>
          <t>:1220-7_8-KP:1220-7_8-KPV:</t>
        </is>
      </c>
      <c r="D140" s="237" t="n"/>
      <c r="E140" s="233" t="inlineStr">
        <is>
          <t>Hardware_SS_HighStrength</t>
        </is>
      </c>
      <c r="F140" s="233" t="inlineStr">
        <is>
          <t>Hardware_SS_HighStrength</t>
        </is>
      </c>
      <c r="G140" s="233" t="n">
        <v>300</v>
      </c>
      <c r="H140" s="233" t="inlineStr">
        <is>
          <t>300psig</t>
        </is>
      </c>
      <c r="I140" s="235" t="inlineStr">
        <is>
          <t>RTF</t>
        </is>
      </c>
      <c r="J140" s="273" t="inlineStr">
        <is>
          <t>B100032</t>
        </is>
      </c>
      <c r="K140" s="233" t="inlineStr">
        <is>
          <t>LT147</t>
        </is>
      </c>
      <c r="L140" s="273" t="n"/>
    </row>
    <row r="141" hidden="1" s="109">
      <c r="A141" s="64" t="n"/>
      <c r="B141" s="233" t="inlineStr">
        <is>
          <t>ConTab_BOM_KP_Hardware_179</t>
        </is>
      </c>
      <c r="C141" s="233" t="inlineStr">
        <is>
          <t>:1220-7_8-KP:1220-7_8-KPV:</t>
        </is>
      </c>
      <c r="D141" s="237" t="n"/>
      <c r="E141" s="233" t="inlineStr">
        <is>
          <t>Hardware_Special</t>
        </is>
      </c>
      <c r="F141" s="233" t="inlineStr">
        <is>
          <t>Hardware_Special</t>
        </is>
      </c>
      <c r="G141" s="233" t="n">
        <v>175</v>
      </c>
      <c r="H141" s="233" t="inlineStr">
        <is>
          <t>175psig</t>
        </is>
      </c>
      <c r="I141" s="235" t="inlineStr">
        <is>
          <t>RTF</t>
        </is>
      </c>
      <c r="J141" s="273" t="inlineStr">
        <is>
          <t>B100032</t>
        </is>
      </c>
      <c r="K141" s="233" t="inlineStr">
        <is>
          <t>LT148</t>
        </is>
      </c>
      <c r="L141" s="273" t="n"/>
    </row>
    <row r="142" hidden="1" s="109">
      <c r="A142" s="64" t="n"/>
      <c r="B142" s="233" t="inlineStr">
        <is>
          <t>ConTab_BOM_KP_Hardware_180</t>
        </is>
      </c>
      <c r="C142" s="233" t="inlineStr">
        <is>
          <t>:1220-7_8-KP:1220-7_8-KPV:</t>
        </is>
      </c>
      <c r="D142" s="237" t="n"/>
      <c r="E142" s="233" t="inlineStr">
        <is>
          <t>Hardware_SS_316</t>
        </is>
      </c>
      <c r="F142" s="233" t="inlineStr">
        <is>
          <t>Hardware_SS_316</t>
        </is>
      </c>
      <c r="G142" s="233" t="n">
        <v>175</v>
      </c>
      <c r="H142" s="233" t="inlineStr">
        <is>
          <t>175psig</t>
        </is>
      </c>
      <c r="I142" s="176" t="n">
        <v>98553378</v>
      </c>
      <c r="J142" s="273" t="inlineStr">
        <is>
          <t>B100032</t>
        </is>
      </c>
      <c r="K142" s="233" t="inlineStr">
        <is>
          <t>LT147</t>
        </is>
      </c>
      <c r="L142" s="273" t="n"/>
    </row>
    <row r="143" hidden="1" s="109">
      <c r="A143" s="64" t="n"/>
      <c r="B143" s="233" t="inlineStr">
        <is>
          <t>ConTab_BOM_KP_Hardware_181</t>
        </is>
      </c>
      <c r="C143" s="233" t="inlineStr">
        <is>
          <t>:1228-3_4-KP:</t>
        </is>
      </c>
      <c r="D143" s="237" t="n"/>
      <c r="E143" s="233" t="inlineStr">
        <is>
          <t>Hardware_Steel_Gr5</t>
        </is>
      </c>
      <c r="F143" s="233" t="inlineStr">
        <is>
          <t>Hardware_Steel_Gr5</t>
        </is>
      </c>
      <c r="G143" s="233" t="n">
        <v>175</v>
      </c>
      <c r="H143" s="233" t="inlineStr">
        <is>
          <t>175psig</t>
        </is>
      </c>
      <c r="I143" s="176" t="n">
        <v>98553398</v>
      </c>
      <c r="J143" s="233" t="inlineStr">
        <is>
          <t>B100373</t>
        </is>
      </c>
      <c r="K143" s="233" t="inlineStr">
        <is>
          <t>LT027</t>
        </is>
      </c>
      <c r="L143" s="273" t="n"/>
    </row>
    <row r="144" hidden="1" s="109">
      <c r="A144" s="64" t="n"/>
      <c r="B144" s="233" t="inlineStr">
        <is>
          <t>ConTab_BOM_KP_Hardware_182</t>
        </is>
      </c>
      <c r="C144" s="233" t="inlineStr">
        <is>
          <t>:1228-3_4-KP:</t>
        </is>
      </c>
      <c r="D144" s="237" t="n"/>
      <c r="E144" s="233" t="inlineStr">
        <is>
          <t>Hardware_Steel_Gr8</t>
        </is>
      </c>
      <c r="F144" s="233" t="inlineStr">
        <is>
          <t>Hardware_Steel_Gr8</t>
        </is>
      </c>
      <c r="G144" s="233" t="n">
        <v>300</v>
      </c>
      <c r="H144" s="233" t="inlineStr">
        <is>
          <t>300psig</t>
        </is>
      </c>
      <c r="I144" s="176" t="n">
        <v>98553399</v>
      </c>
      <c r="J144" s="273" t="inlineStr">
        <is>
          <t>B100032</t>
        </is>
      </c>
      <c r="K144" s="233" t="inlineStr">
        <is>
          <t>LT027</t>
        </is>
      </c>
      <c r="L144" s="273" t="n"/>
    </row>
    <row r="145" hidden="1" s="109">
      <c r="A145" s="64" t="n"/>
      <c r="B145" s="233" t="inlineStr">
        <is>
          <t>ConTab_BOM_KP_Hardware_184</t>
        </is>
      </c>
      <c r="C145" s="233" t="inlineStr">
        <is>
          <t>:1228-3_4-KP:</t>
        </is>
      </c>
      <c r="D145" s="237" t="n"/>
      <c r="E145" s="233" t="inlineStr">
        <is>
          <t>Hardware_SS_HighStrength</t>
        </is>
      </c>
      <c r="F145" s="233" t="inlineStr">
        <is>
          <t>Hardware_SS_HighStrength</t>
        </is>
      </c>
      <c r="G145" s="233" t="n">
        <v>300</v>
      </c>
      <c r="H145" s="233" t="inlineStr">
        <is>
          <t>300psig</t>
        </is>
      </c>
      <c r="I145" s="235" t="inlineStr">
        <is>
          <t>RTF</t>
        </is>
      </c>
      <c r="J145" s="273" t="inlineStr">
        <is>
          <t>B100032</t>
        </is>
      </c>
      <c r="K145" s="233" t="inlineStr">
        <is>
          <t>LT147</t>
        </is>
      </c>
      <c r="L145" s="273" t="n"/>
    </row>
    <row r="146" hidden="1" s="109">
      <c r="A146" s="64" t="n"/>
      <c r="B146" s="233" t="inlineStr">
        <is>
          <t>ConTab_BOM_KP_Hardware_186</t>
        </is>
      </c>
      <c r="C146" s="233" t="inlineStr">
        <is>
          <t>:1228-3_4-KP:</t>
        </is>
      </c>
      <c r="D146" s="237" t="n"/>
      <c r="E146" s="233" t="inlineStr">
        <is>
          <t>Hardware_SS_316</t>
        </is>
      </c>
      <c r="F146" s="233" t="inlineStr">
        <is>
          <t>Hardware_SS_316</t>
        </is>
      </c>
      <c r="G146" s="233" t="n">
        <v>175</v>
      </c>
      <c r="H146" s="233" t="inlineStr">
        <is>
          <t>175psig</t>
        </is>
      </c>
      <c r="I146" s="176" t="n">
        <v>98553400</v>
      </c>
      <c r="J146" s="273" t="inlineStr">
        <is>
          <t>B100032</t>
        </is>
      </c>
      <c r="K146" s="233" t="inlineStr">
        <is>
          <t>LT147</t>
        </is>
      </c>
      <c r="L146" s="273" t="n"/>
    </row>
    <row r="147" hidden="1" s="109">
      <c r="A147" s="64" t="n"/>
      <c r="B147" s="233" t="inlineStr">
        <is>
          <t>ConTab_BOM_KP_Hardware_187</t>
        </is>
      </c>
      <c r="C147" s="233" t="inlineStr">
        <is>
          <t>:2018-1_2-KP:</t>
        </is>
      </c>
      <c r="D147" s="237" t="n"/>
      <c r="E147" s="233" t="inlineStr">
        <is>
          <t>Hardware_Steel_Gr5</t>
        </is>
      </c>
      <c r="F147" s="233" t="inlineStr">
        <is>
          <t>Hardware_Steel_Gr5</t>
        </is>
      </c>
      <c r="G147" s="233" t="n">
        <v>175</v>
      </c>
      <c r="H147" s="233" t="inlineStr">
        <is>
          <t>175psig</t>
        </is>
      </c>
      <c r="I147" s="177" t="n">
        <v>98554279</v>
      </c>
      <c r="J147" s="233" t="inlineStr">
        <is>
          <t>B100373</t>
        </is>
      </c>
      <c r="K147" s="233" t="inlineStr">
        <is>
          <t>LT027</t>
        </is>
      </c>
      <c r="L147" s="273" t="n"/>
    </row>
    <row r="148" hidden="1" s="109">
      <c r="A148" s="64" t="n"/>
      <c r="B148" s="233" t="inlineStr">
        <is>
          <t>ConTab_BOM_KP_Hardware_188</t>
        </is>
      </c>
      <c r="C148" s="233" t="inlineStr">
        <is>
          <t>:2018-1_2-KP:</t>
        </is>
      </c>
      <c r="D148" s="237" t="n"/>
      <c r="E148" s="233" t="inlineStr">
        <is>
          <t>Hardware_Steel_Gr8</t>
        </is>
      </c>
      <c r="F148" s="233" t="inlineStr">
        <is>
          <t>Hardware_Steel_Gr8</t>
        </is>
      </c>
      <c r="G148" s="233" t="n">
        <v>300</v>
      </c>
      <c r="H148" s="233" t="inlineStr">
        <is>
          <t>300psig</t>
        </is>
      </c>
      <c r="I148" s="177" t="n">
        <v>98554280</v>
      </c>
      <c r="J148" s="273" t="inlineStr">
        <is>
          <t>B100032</t>
        </is>
      </c>
      <c r="K148" s="233" t="inlineStr">
        <is>
          <t>LT027</t>
        </is>
      </c>
      <c r="L148" s="273" t="n"/>
    </row>
    <row r="149" hidden="1" s="109">
      <c r="A149" s="64" t="n"/>
      <c r="B149" s="233" t="inlineStr">
        <is>
          <t>ConTab_BOM_KP_Hardware_190</t>
        </is>
      </c>
      <c r="C149" s="233" t="inlineStr">
        <is>
          <t>:2018-1_2-KP:</t>
        </is>
      </c>
      <c r="D149" s="237" t="n"/>
      <c r="E149" s="233" t="inlineStr">
        <is>
          <t>Hardware_SS_HighStrength</t>
        </is>
      </c>
      <c r="F149" s="233" t="inlineStr">
        <is>
          <t>Hardware_SS_HighStrength</t>
        </is>
      </c>
      <c r="G149" s="233" t="n">
        <v>300</v>
      </c>
      <c r="H149" s="233" t="inlineStr">
        <is>
          <t>300psig</t>
        </is>
      </c>
      <c r="I149" s="235" t="inlineStr">
        <is>
          <t>RTF</t>
        </is>
      </c>
      <c r="J149" s="273" t="inlineStr">
        <is>
          <t>B100032</t>
        </is>
      </c>
      <c r="K149" s="233" t="inlineStr">
        <is>
          <t>LT147</t>
        </is>
      </c>
      <c r="L149" s="273" t="n"/>
    </row>
    <row r="150" hidden="1" s="109">
      <c r="A150" s="64" t="n"/>
      <c r="B150" s="233" t="inlineStr">
        <is>
          <t>ConTab_BOM_KP_Hardware_192</t>
        </is>
      </c>
      <c r="C150" s="233" t="inlineStr">
        <is>
          <t>:2018-1_2-KP:</t>
        </is>
      </c>
      <c r="D150" s="237" t="n"/>
      <c r="E150" s="233" t="inlineStr">
        <is>
          <t>Hardware_SS_316</t>
        </is>
      </c>
      <c r="F150" s="233" t="inlineStr">
        <is>
          <t>Hardware_SS_316</t>
        </is>
      </c>
      <c r="G150" s="233" t="n">
        <v>175</v>
      </c>
      <c r="H150" s="233" t="inlineStr">
        <is>
          <t>175psig</t>
        </is>
      </c>
      <c r="I150" s="177" t="n">
        <v>98554281</v>
      </c>
      <c r="J150" s="273" t="inlineStr">
        <is>
          <t>B100032</t>
        </is>
      </c>
      <c r="K150" s="233" t="inlineStr">
        <is>
          <t>LT147</t>
        </is>
      </c>
      <c r="L150" s="273" t="n"/>
    </row>
    <row r="151" hidden="1" s="109">
      <c r="A151" s="64" t="n"/>
      <c r="B151" s="233" t="inlineStr">
        <is>
          <t>ConTab_BOM_KP_Hardware_193</t>
        </is>
      </c>
      <c r="C151" s="233" t="inlineStr">
        <is>
          <t>:1617-5_6-KP:</t>
        </is>
      </c>
      <c r="D151" s="237" t="n"/>
      <c r="E151" s="233" t="inlineStr">
        <is>
          <t>Hardware_Steel_Gr5</t>
        </is>
      </c>
      <c r="F151" s="233" t="inlineStr">
        <is>
          <t>Hardware_Steel_Gr5</t>
        </is>
      </c>
      <c r="G151" s="233" t="n">
        <v>175</v>
      </c>
      <c r="H151" s="233" t="inlineStr">
        <is>
          <t>175psig</t>
        </is>
      </c>
      <c r="I151" s="179" t="n">
        <v>98558155</v>
      </c>
      <c r="J151" s="233" t="inlineStr">
        <is>
          <t>B100373</t>
        </is>
      </c>
      <c r="K151" s="233" t="inlineStr">
        <is>
          <t>LT027</t>
        </is>
      </c>
      <c r="L151" s="273" t="n"/>
    </row>
    <row r="152" hidden="1" s="109">
      <c r="A152" s="64" t="n"/>
      <c r="B152" s="233" t="inlineStr">
        <is>
          <t>ConTab_BOM_KP_Hardware_194</t>
        </is>
      </c>
      <c r="C152" s="233" t="inlineStr">
        <is>
          <t>:1617-5_6-KP:</t>
        </is>
      </c>
      <c r="D152" s="237" t="n"/>
      <c r="E152" s="233" t="inlineStr">
        <is>
          <t>Hardware_Steel_Gr8</t>
        </is>
      </c>
      <c r="F152" s="233" t="inlineStr">
        <is>
          <t>Hardware_Steel_Gr8</t>
        </is>
      </c>
      <c r="G152" s="233" t="n">
        <v>300</v>
      </c>
      <c r="H152" s="233" t="inlineStr">
        <is>
          <t>300psig</t>
        </is>
      </c>
      <c r="I152" s="179" t="n">
        <v>98558156</v>
      </c>
      <c r="J152" s="273" t="inlineStr">
        <is>
          <t>B100032</t>
        </is>
      </c>
      <c r="K152" s="233" t="inlineStr">
        <is>
          <t>LT027</t>
        </is>
      </c>
      <c r="L152" s="273" t="n"/>
    </row>
    <row r="153" hidden="1" s="109">
      <c r="A153" s="64" t="n"/>
      <c r="B153" s="233" t="inlineStr">
        <is>
          <t>ConTab_BOM_KP_Hardware_196</t>
        </is>
      </c>
      <c r="C153" s="233" t="inlineStr">
        <is>
          <t>:1617-5_6-KP:</t>
        </is>
      </c>
      <c r="D153" s="237" t="n"/>
      <c r="E153" s="233" t="inlineStr">
        <is>
          <t>Hardware_SS_HighStrength</t>
        </is>
      </c>
      <c r="F153" s="233" t="inlineStr">
        <is>
          <t>Hardware_SS_HighStrength</t>
        </is>
      </c>
      <c r="G153" s="233" t="n">
        <v>300</v>
      </c>
      <c r="H153" s="233" t="inlineStr">
        <is>
          <t>300psig</t>
        </is>
      </c>
      <c r="I153" s="235" t="inlineStr">
        <is>
          <t>RTF</t>
        </is>
      </c>
      <c r="J153" s="273" t="inlineStr">
        <is>
          <t>B100032</t>
        </is>
      </c>
      <c r="K153" s="233" t="inlineStr">
        <is>
          <t>LT147</t>
        </is>
      </c>
      <c r="L153" s="273" t="n"/>
    </row>
    <row r="154" hidden="1" s="109">
      <c r="A154" s="64" t="n"/>
      <c r="B154" s="233" t="inlineStr">
        <is>
          <t>ConTab_BOM_KP_Hardware_198</t>
        </is>
      </c>
      <c r="C154" s="233" t="inlineStr">
        <is>
          <t>:1617-5_6-KP:</t>
        </is>
      </c>
      <c r="D154" s="237" t="n"/>
      <c r="E154" s="233" t="inlineStr">
        <is>
          <t>Hardware_SS_316</t>
        </is>
      </c>
      <c r="F154" s="233" t="inlineStr">
        <is>
          <t>Hardware_SS_316</t>
        </is>
      </c>
      <c r="G154" s="233" t="n">
        <v>175</v>
      </c>
      <c r="H154" s="233" t="inlineStr">
        <is>
          <t>175psig</t>
        </is>
      </c>
      <c r="I154" s="179" t="n">
        <v>98558157</v>
      </c>
      <c r="J154" s="273" t="inlineStr">
        <is>
          <t>B100032</t>
        </is>
      </c>
      <c r="K154" s="233" t="inlineStr">
        <is>
          <t>LT147</t>
        </is>
      </c>
      <c r="L154" s="273" t="n"/>
    </row>
    <row r="155" hidden="1" s="109">
      <c r="A155" s="64" t="n"/>
      <c r="B155" s="233" t="inlineStr">
        <is>
          <t>ConTab_BOM_KP_Hardware_199</t>
        </is>
      </c>
      <c r="C155" s="233" t="inlineStr">
        <is>
          <t>:1620-3_4-KP:</t>
        </is>
      </c>
      <c r="D155" s="237" t="n"/>
      <c r="E155" s="233" t="inlineStr">
        <is>
          <t>Hardware_Steel_Gr5</t>
        </is>
      </c>
      <c r="F155" s="233" t="inlineStr">
        <is>
          <t>Hardware_Steel_Gr5</t>
        </is>
      </c>
      <c r="G155" s="233" t="n">
        <v>175</v>
      </c>
      <c r="H155" s="233" t="inlineStr">
        <is>
          <t>175psig</t>
        </is>
      </c>
      <c r="I155" s="179" t="n">
        <v>98571812</v>
      </c>
      <c r="J155" s="233" t="inlineStr">
        <is>
          <t>B100373</t>
        </is>
      </c>
      <c r="K155" s="233" t="inlineStr">
        <is>
          <t>LT027</t>
        </is>
      </c>
      <c r="L155" s="273" t="n"/>
    </row>
    <row r="156" hidden="1" s="109">
      <c r="A156" s="64" t="n"/>
      <c r="B156" s="233" t="inlineStr">
        <is>
          <t>ConTab_BOM_KP_Hardware_200</t>
        </is>
      </c>
      <c r="C156" s="233" t="inlineStr">
        <is>
          <t>:1620-3_4-KP:</t>
        </is>
      </c>
      <c r="D156" s="237" t="n"/>
      <c r="E156" s="233" t="inlineStr">
        <is>
          <t>Hardware_Steel_Gr8</t>
        </is>
      </c>
      <c r="F156" s="233" t="inlineStr">
        <is>
          <t>Hardware_Steel_Gr8</t>
        </is>
      </c>
      <c r="G156" s="233" t="n">
        <v>300</v>
      </c>
      <c r="H156" s="233" t="inlineStr">
        <is>
          <t>300psig</t>
        </is>
      </c>
      <c r="I156" s="179" t="n">
        <v>98571813</v>
      </c>
      <c r="J156" s="273" t="inlineStr">
        <is>
          <t>B100032</t>
        </is>
      </c>
      <c r="K156" s="233" t="inlineStr">
        <is>
          <t>LT027</t>
        </is>
      </c>
      <c r="L156" s="273" t="n"/>
    </row>
    <row r="157" hidden="1" s="109">
      <c r="A157" s="64" t="n"/>
      <c r="B157" s="233" t="inlineStr">
        <is>
          <t>ConTab_BOM_KP_Hardware_202</t>
        </is>
      </c>
      <c r="C157" s="233" t="inlineStr">
        <is>
          <t>:1620-3_4-KP:</t>
        </is>
      </c>
      <c r="D157" s="237" t="n"/>
      <c r="E157" s="233" t="inlineStr">
        <is>
          <t>Hardware_SS_HighStrength</t>
        </is>
      </c>
      <c r="F157" s="233" t="inlineStr">
        <is>
          <t>Hardware_SS_HighStrength</t>
        </is>
      </c>
      <c r="G157" s="233" t="n">
        <v>300</v>
      </c>
      <c r="H157" s="233" t="inlineStr">
        <is>
          <t>300psig</t>
        </is>
      </c>
      <c r="I157" s="235" t="inlineStr">
        <is>
          <t>RTF</t>
        </is>
      </c>
      <c r="J157" s="273" t="inlineStr">
        <is>
          <t>B100032</t>
        </is>
      </c>
      <c r="K157" s="233" t="inlineStr">
        <is>
          <t>LT147</t>
        </is>
      </c>
      <c r="L157" s="273" t="n"/>
    </row>
    <row r="158" hidden="1" s="109">
      <c r="A158" s="64" t="n"/>
      <c r="B158" s="233" t="inlineStr">
        <is>
          <t>ConTab_BOM_KP_Hardware_204</t>
        </is>
      </c>
      <c r="C158" s="233" t="inlineStr">
        <is>
          <t>:1620-3_4-KP:</t>
        </is>
      </c>
      <c r="D158" s="237" t="n"/>
      <c r="E158" s="233" t="inlineStr">
        <is>
          <t>Hardware_SS_316</t>
        </is>
      </c>
      <c r="F158" s="233" t="inlineStr">
        <is>
          <t>Hardware_SS_316</t>
        </is>
      </c>
      <c r="G158" s="233" t="n">
        <v>175</v>
      </c>
      <c r="H158" s="233" t="inlineStr">
        <is>
          <t>175psig</t>
        </is>
      </c>
      <c r="I158" s="179" t="n">
        <v>98571814</v>
      </c>
      <c r="J158" s="273" t="inlineStr">
        <is>
          <t>B100032</t>
        </is>
      </c>
      <c r="K158" s="233" t="inlineStr">
        <is>
          <t>LT147</t>
        </is>
      </c>
      <c r="L158" s="273" t="n"/>
    </row>
    <row r="159" hidden="1" s="109">
      <c r="A159" s="64" t="n"/>
      <c r="B159" s="233" t="inlineStr">
        <is>
          <t>ConTab_BOM_KP_Hardware_205</t>
        </is>
      </c>
      <c r="C159" s="233" t="inlineStr">
        <is>
          <t>:2023-3_4-KP:</t>
        </is>
      </c>
      <c r="D159" s="237" t="n"/>
      <c r="E159" s="233" t="inlineStr">
        <is>
          <t>Hardware_Steel_Gr5</t>
        </is>
      </c>
      <c r="F159" s="233" t="inlineStr">
        <is>
          <t>Hardware_Steel_Gr5</t>
        </is>
      </c>
      <c r="G159" s="233" t="n">
        <v>175</v>
      </c>
      <c r="H159" s="233" t="inlineStr">
        <is>
          <t>175psig</t>
        </is>
      </c>
      <c r="I159" s="179" t="n">
        <v>98571827</v>
      </c>
      <c r="J159" s="233" t="inlineStr">
        <is>
          <t>B100373</t>
        </is>
      </c>
      <c r="K159" s="233" t="inlineStr">
        <is>
          <t>LT027</t>
        </is>
      </c>
      <c r="L159" s="273" t="n"/>
    </row>
    <row r="160" hidden="1" s="109">
      <c r="A160" s="64" t="n"/>
      <c r="B160" s="233" t="inlineStr">
        <is>
          <t>ConTab_BOM_KP_Hardware_206</t>
        </is>
      </c>
      <c r="C160" s="233" t="inlineStr">
        <is>
          <t>:2023-3_4-KP:</t>
        </is>
      </c>
      <c r="D160" s="237" t="n"/>
      <c r="E160" s="233" t="inlineStr">
        <is>
          <t>Hardware_Steel_Gr8</t>
        </is>
      </c>
      <c r="F160" s="233" t="inlineStr">
        <is>
          <t>Hardware_Steel_Gr8</t>
        </is>
      </c>
      <c r="G160" s="233" t="n">
        <v>300</v>
      </c>
      <c r="H160" s="233" t="inlineStr">
        <is>
          <t>300psig</t>
        </is>
      </c>
      <c r="I160" s="179" t="n">
        <v>98571828</v>
      </c>
      <c r="J160" s="273" t="inlineStr">
        <is>
          <t>B100032</t>
        </is>
      </c>
      <c r="K160" s="233" t="inlineStr">
        <is>
          <t>LT027</t>
        </is>
      </c>
      <c r="L160" s="273" t="n"/>
    </row>
    <row r="161" hidden="1" s="109">
      <c r="A161" s="64" t="n"/>
      <c r="B161" s="233" t="inlineStr">
        <is>
          <t>ConTab_BOM_KP_Hardware_208</t>
        </is>
      </c>
      <c r="C161" s="233" t="inlineStr">
        <is>
          <t>:2023-3_4-KP:</t>
        </is>
      </c>
      <c r="D161" s="237" t="n"/>
      <c r="E161" s="233" t="inlineStr">
        <is>
          <t>Hardware_SS_HighStrength</t>
        </is>
      </c>
      <c r="F161" s="233" t="inlineStr">
        <is>
          <t>Hardware_SS_HighStrength</t>
        </is>
      </c>
      <c r="G161" s="233" t="n">
        <v>300</v>
      </c>
      <c r="H161" s="233" t="inlineStr">
        <is>
          <t>300psig</t>
        </is>
      </c>
      <c r="I161" s="235" t="inlineStr">
        <is>
          <t>RTF</t>
        </is>
      </c>
      <c r="J161" s="273" t="inlineStr">
        <is>
          <t>B100032</t>
        </is>
      </c>
      <c r="K161" s="233" t="inlineStr">
        <is>
          <t>LT147</t>
        </is>
      </c>
      <c r="L161" s="273" t="n"/>
    </row>
    <row r="162" hidden="1" s="109">
      <c r="A162" s="64" t="n"/>
      <c r="B162" s="233" t="inlineStr">
        <is>
          <t>ConTab_BOM_KP_Hardware_210</t>
        </is>
      </c>
      <c r="C162" s="233" t="inlineStr">
        <is>
          <t>:2023-3_4-KP:</t>
        </is>
      </c>
      <c r="D162" s="237" t="n"/>
      <c r="E162" s="233" t="inlineStr">
        <is>
          <t>Hardware_SS_316</t>
        </is>
      </c>
      <c r="F162" s="233" t="inlineStr">
        <is>
          <t>Hardware_SS_316</t>
        </is>
      </c>
      <c r="G162" s="233" t="n">
        <v>175</v>
      </c>
      <c r="H162" s="233" t="inlineStr">
        <is>
          <t>175psig</t>
        </is>
      </c>
      <c r="I162" s="179" t="n">
        <v>98571829</v>
      </c>
      <c r="J162" s="273" t="inlineStr">
        <is>
          <t>B100032</t>
        </is>
      </c>
      <c r="K162" s="233" t="inlineStr">
        <is>
          <t>LT147</t>
        </is>
      </c>
      <c r="L162" s="273" t="n"/>
    </row>
    <row r="163" hidden="1" s="109">
      <c r="A163" s="64" t="n"/>
      <c r="B163" s="233" t="inlineStr">
        <is>
          <t>ConTab_BOM_KP_Hardware_211</t>
        </is>
      </c>
      <c r="C163" s="233" t="inlineStr">
        <is>
          <t>:2025-7_8-KP:</t>
        </is>
      </c>
      <c r="D163" s="237" t="n"/>
      <c r="E163" s="233" t="inlineStr">
        <is>
          <t>Hardware_Steel_Gr5</t>
        </is>
      </c>
      <c r="F163" s="233" t="inlineStr">
        <is>
          <t>Hardware_Steel_Gr5</t>
        </is>
      </c>
      <c r="G163" s="233" t="n">
        <v>175</v>
      </c>
      <c r="H163" s="233" t="inlineStr">
        <is>
          <t>175psig</t>
        </is>
      </c>
      <c r="I163" s="179" t="n">
        <v>98577143</v>
      </c>
      <c r="J163" s="233" t="inlineStr">
        <is>
          <t>B100373</t>
        </is>
      </c>
      <c r="K163" s="233" t="inlineStr">
        <is>
          <t>LT027</t>
        </is>
      </c>
      <c r="L163" s="273" t="n"/>
    </row>
    <row r="164" hidden="1" s="109">
      <c r="A164" s="64" t="n"/>
      <c r="B164" s="233" t="inlineStr">
        <is>
          <t>ConTab_BOM_KP_Hardware_212</t>
        </is>
      </c>
      <c r="C164" s="233" t="inlineStr">
        <is>
          <t>:2025-7_8-KP:</t>
        </is>
      </c>
      <c r="D164" s="237" t="n"/>
      <c r="E164" s="233" t="inlineStr">
        <is>
          <t>Hardware_Steel_Gr8</t>
        </is>
      </c>
      <c r="F164" s="233" t="inlineStr">
        <is>
          <t>Hardware_Steel_Gr8</t>
        </is>
      </c>
      <c r="G164" s="233" t="n">
        <v>300</v>
      </c>
      <c r="H164" s="233" t="inlineStr">
        <is>
          <t>300psig</t>
        </is>
      </c>
      <c r="I164" s="179" t="n">
        <v>98577144</v>
      </c>
      <c r="J164" s="273" t="inlineStr">
        <is>
          <t>B100032</t>
        </is>
      </c>
      <c r="K164" s="233" t="inlineStr">
        <is>
          <t>LT027</t>
        </is>
      </c>
      <c r="L164" s="273" t="n"/>
    </row>
    <row r="165" hidden="1" s="109">
      <c r="A165" s="64" t="n"/>
      <c r="B165" s="233" t="inlineStr">
        <is>
          <t>ConTab_BOM_KP_Hardware_214</t>
        </is>
      </c>
      <c r="C165" s="233" t="inlineStr">
        <is>
          <t>:2025-7_8-KP:</t>
        </is>
      </c>
      <c r="D165" s="237" t="n"/>
      <c r="E165" s="233" t="inlineStr">
        <is>
          <t>Hardware_SS_HighStrength</t>
        </is>
      </c>
      <c r="F165" s="233" t="inlineStr">
        <is>
          <t>Hardware_SS_HighStrength</t>
        </is>
      </c>
      <c r="G165" s="233" t="n">
        <v>300</v>
      </c>
      <c r="H165" s="233" t="inlineStr">
        <is>
          <t>300psig</t>
        </is>
      </c>
      <c r="I165" s="235" t="inlineStr">
        <is>
          <t>RTF</t>
        </is>
      </c>
      <c r="J165" s="273" t="inlineStr">
        <is>
          <t>B100032</t>
        </is>
      </c>
      <c r="K165" s="233" t="inlineStr">
        <is>
          <t>LT147</t>
        </is>
      </c>
      <c r="L165" s="273" t="n"/>
    </row>
    <row r="166" hidden="1" s="109">
      <c r="A166" s="64" t="n"/>
      <c r="B166" s="233" t="inlineStr">
        <is>
          <t>ConTab_BOM_KP_Hardware_216</t>
        </is>
      </c>
      <c r="C166" s="233" t="inlineStr">
        <is>
          <t>:2025-7_8-KP:</t>
        </is>
      </c>
      <c r="D166" s="237" t="n"/>
      <c r="E166" s="233" t="inlineStr">
        <is>
          <t>Hardware_SS_316</t>
        </is>
      </c>
      <c r="F166" s="233" t="inlineStr">
        <is>
          <t>Hardware_SS_316</t>
        </is>
      </c>
      <c r="G166" s="233" t="n">
        <v>175</v>
      </c>
      <c r="H166" s="233" t="inlineStr">
        <is>
          <t>175psig</t>
        </is>
      </c>
      <c r="I166" s="179" t="n">
        <v>98577145</v>
      </c>
      <c r="J166" s="273" t="inlineStr">
        <is>
          <t>B100032</t>
        </is>
      </c>
      <c r="K166" s="233" t="inlineStr">
        <is>
          <t>LT147</t>
        </is>
      </c>
      <c r="L166" s="273" t="n"/>
    </row>
    <row r="167" hidden="1" s="109">
      <c r="A167" s="64" t="n"/>
      <c r="B167" s="233" t="inlineStr">
        <is>
          <t>ConTab_BOM_KP_Hardware_217</t>
        </is>
      </c>
      <c r="C167" s="233" t="inlineStr">
        <is>
          <t>:1415-3_4-KP:1415-3_4-KPV:</t>
        </is>
      </c>
      <c r="D167" s="237" t="n"/>
      <c r="E167" s="233" t="inlineStr">
        <is>
          <t>Hardware_Steel_Gr5</t>
        </is>
      </c>
      <c r="F167" s="233" t="inlineStr">
        <is>
          <t>Hardware_Steel_Gr5</t>
        </is>
      </c>
      <c r="G167" s="233" t="n">
        <v>175</v>
      </c>
      <c r="H167" s="233" t="inlineStr">
        <is>
          <t>175psig</t>
        </is>
      </c>
      <c r="I167" s="179" t="n">
        <v>98577156</v>
      </c>
      <c r="J167" s="233" t="inlineStr">
        <is>
          <t>B100373</t>
        </is>
      </c>
      <c r="K167" s="233" t="inlineStr">
        <is>
          <t>LT027</t>
        </is>
      </c>
      <c r="L167" s="273" t="n"/>
    </row>
    <row r="168" hidden="1" s="109">
      <c r="A168" s="64" t="n"/>
      <c r="B168" s="233" t="inlineStr">
        <is>
          <t>ConTab_BOM_KP_Hardware_218</t>
        </is>
      </c>
      <c r="C168" s="233" t="inlineStr">
        <is>
          <t>:1415-3_4-KP:1415-3_4-KPV:</t>
        </is>
      </c>
      <c r="D168" s="237" t="n"/>
      <c r="E168" s="233" t="inlineStr">
        <is>
          <t>Hardware_Steel_Gr8</t>
        </is>
      </c>
      <c r="F168" s="233" t="inlineStr">
        <is>
          <t>Hardware_Steel_Gr8</t>
        </is>
      </c>
      <c r="G168" s="233" t="n">
        <v>300</v>
      </c>
      <c r="H168" s="233" t="inlineStr">
        <is>
          <t>300psig</t>
        </is>
      </c>
      <c r="I168" s="179" t="n">
        <v>98577157</v>
      </c>
      <c r="J168" s="273" t="inlineStr">
        <is>
          <t>B100032</t>
        </is>
      </c>
      <c r="K168" s="233" t="inlineStr">
        <is>
          <t>LT027</t>
        </is>
      </c>
      <c r="L168" s="273" t="n"/>
    </row>
    <row r="169" hidden="1" s="109">
      <c r="A169" s="64" t="n"/>
      <c r="B169" s="233" t="inlineStr">
        <is>
          <t>ConTab_BOM_KP_Hardware_219</t>
        </is>
      </c>
      <c r="C169" s="233" t="inlineStr">
        <is>
          <t>:1415-3_4-KP:1415-3_4-KPV:</t>
        </is>
      </c>
      <c r="D169" s="237" t="n"/>
      <c r="E169" s="233" t="inlineStr">
        <is>
          <t>Hardware_SS_303</t>
        </is>
      </c>
      <c r="F169" s="233" t="inlineStr">
        <is>
          <t>Hardware_SS_303</t>
        </is>
      </c>
      <c r="G169" s="233" t="n">
        <v>175</v>
      </c>
      <c r="H169" s="233" t="inlineStr">
        <is>
          <t>175psig</t>
        </is>
      </c>
      <c r="I169" s="235" t="inlineStr">
        <is>
          <t>RTF</t>
        </is>
      </c>
      <c r="J169" s="273" t="inlineStr">
        <is>
          <t>B100032</t>
        </is>
      </c>
      <c r="K169" s="233" t="inlineStr">
        <is>
          <t>LT147</t>
        </is>
      </c>
      <c r="L169" s="273" t="n"/>
    </row>
    <row r="170" hidden="1" s="109">
      <c r="A170" s="64" t="n"/>
      <c r="B170" s="233" t="inlineStr">
        <is>
          <t>ConTab_BOM_KP_Hardware_220</t>
        </is>
      </c>
      <c r="C170" s="233" t="inlineStr">
        <is>
          <t>:1415-3_4-KP:1415-3_4-KPV:</t>
        </is>
      </c>
      <c r="D170" s="237" t="n"/>
      <c r="E170" s="233" t="inlineStr">
        <is>
          <t>Hardware_SS_HighStrength</t>
        </is>
      </c>
      <c r="F170" s="233" t="inlineStr">
        <is>
          <t>Hardware_SS_HighStrength</t>
        </is>
      </c>
      <c r="G170" s="233" t="n">
        <v>300</v>
      </c>
      <c r="H170" s="233" t="inlineStr">
        <is>
          <t>300psig</t>
        </is>
      </c>
      <c r="I170" s="235" t="inlineStr">
        <is>
          <t>RTF</t>
        </is>
      </c>
      <c r="J170" s="273" t="inlineStr">
        <is>
          <t>B100032</t>
        </is>
      </c>
      <c r="K170" s="233" t="inlineStr">
        <is>
          <t>LT147</t>
        </is>
      </c>
      <c r="L170" s="273" t="n"/>
    </row>
    <row r="171" hidden="1" s="109">
      <c r="A171" s="64" t="n"/>
      <c r="B171" s="233" t="inlineStr">
        <is>
          <t>ConTab_BOM_KP_Hardware_221</t>
        </is>
      </c>
      <c r="C171" s="233" t="inlineStr">
        <is>
          <t>:1415-3_4-KP:1415-3_4-KPV:</t>
        </is>
      </c>
      <c r="D171" s="237" t="n"/>
      <c r="E171" s="233" t="inlineStr">
        <is>
          <t>Hardware_Special</t>
        </is>
      </c>
      <c r="F171" s="233" t="inlineStr">
        <is>
          <t>Hardware_Special</t>
        </is>
      </c>
      <c r="G171" s="233" t="n">
        <v>175</v>
      </c>
      <c r="H171" s="233" t="inlineStr">
        <is>
          <t>175psig</t>
        </is>
      </c>
      <c r="I171" s="235" t="inlineStr">
        <is>
          <t>RTF</t>
        </is>
      </c>
      <c r="J171" s="273" t="inlineStr">
        <is>
          <t>B100032</t>
        </is>
      </c>
      <c r="K171" s="233" t="inlineStr">
        <is>
          <t>LT148</t>
        </is>
      </c>
      <c r="L171" s="273" t="n"/>
    </row>
    <row r="172" hidden="1" s="109">
      <c r="A172" s="64" t="n"/>
      <c r="B172" s="233" t="inlineStr">
        <is>
          <t>ConTab_BOM_KP_Hardware_222</t>
        </is>
      </c>
      <c r="C172" s="233" t="inlineStr">
        <is>
          <t>:1415-3_4-KP:1415-3_4-KPV:</t>
        </is>
      </c>
      <c r="D172" s="237" t="n"/>
      <c r="E172" s="233" t="inlineStr">
        <is>
          <t>Hardware_SS_316</t>
        </is>
      </c>
      <c r="F172" s="233" t="inlineStr">
        <is>
          <t>Hardware_SS_316</t>
        </is>
      </c>
      <c r="G172" s="233" t="n">
        <v>175</v>
      </c>
      <c r="H172" s="233" t="inlineStr">
        <is>
          <t>175psig</t>
        </is>
      </c>
      <c r="I172" s="179" t="n">
        <v>98577158</v>
      </c>
      <c r="J172" s="273" t="inlineStr">
        <is>
          <t>B100032</t>
        </is>
      </c>
      <c r="K172" s="233" t="inlineStr">
        <is>
          <t>LT147</t>
        </is>
      </c>
      <c r="L172" s="273" t="n"/>
    </row>
    <row r="173" hidden="1" s="109">
      <c r="A173" s="64" t="n"/>
      <c r="B173" s="233" t="inlineStr">
        <is>
          <t>ConTab_BOM_KP_Hardware_223</t>
        </is>
      </c>
      <c r="C173" s="233" t="inlineStr">
        <is>
          <t>:2427-3_4-KP:</t>
        </is>
      </c>
      <c r="D173" s="237" t="n"/>
      <c r="E173" s="233" t="inlineStr">
        <is>
          <t>Hardware_Steel_Gr5</t>
        </is>
      </c>
      <c r="F173" s="233" t="inlineStr">
        <is>
          <t>Hardware_Steel_Gr5</t>
        </is>
      </c>
      <c r="G173" s="233" t="n">
        <v>175</v>
      </c>
      <c r="H173" s="233" t="inlineStr">
        <is>
          <t>175psig</t>
        </is>
      </c>
      <c r="I173" s="179" t="n">
        <v>98577170</v>
      </c>
      <c r="J173" s="233" t="inlineStr">
        <is>
          <t>B100373</t>
        </is>
      </c>
      <c r="K173" s="233" t="inlineStr">
        <is>
          <t>LT027</t>
        </is>
      </c>
      <c r="L173" s="273" t="n"/>
    </row>
    <row r="174" hidden="1" s="109">
      <c r="A174" s="64" t="n"/>
      <c r="B174" s="233" t="inlineStr">
        <is>
          <t>ConTab_BOM_KP_Hardware_224</t>
        </is>
      </c>
      <c r="C174" s="233" t="inlineStr">
        <is>
          <t>:2427-3_4-KP:</t>
        </is>
      </c>
      <c r="D174" s="237" t="n"/>
      <c r="E174" s="233" t="inlineStr">
        <is>
          <t>Hardware_Steel_Gr8</t>
        </is>
      </c>
      <c r="F174" s="233" t="inlineStr">
        <is>
          <t>Hardware_Steel_Gr8</t>
        </is>
      </c>
      <c r="G174" s="233" t="n">
        <v>300</v>
      </c>
      <c r="H174" s="233" t="inlineStr">
        <is>
          <t>300psig</t>
        </is>
      </c>
      <c r="I174" s="179" t="n">
        <v>98577171</v>
      </c>
      <c r="J174" s="273" t="inlineStr">
        <is>
          <t>B100032</t>
        </is>
      </c>
      <c r="K174" s="233" t="inlineStr">
        <is>
          <t>LT027</t>
        </is>
      </c>
      <c r="L174" s="273" t="n"/>
    </row>
    <row r="175" hidden="1" s="109">
      <c r="A175" s="64" t="n"/>
      <c r="B175" s="233" t="inlineStr">
        <is>
          <t>ConTab_BOM_KP_Hardware_226</t>
        </is>
      </c>
      <c r="C175" s="233" t="inlineStr">
        <is>
          <t>:2427-3_4-KP:</t>
        </is>
      </c>
      <c r="D175" s="237" t="n"/>
      <c r="E175" s="233" t="inlineStr">
        <is>
          <t>Hardware_SS_HighStrength</t>
        </is>
      </c>
      <c r="F175" s="233" t="inlineStr">
        <is>
          <t>Hardware_SS_HighStrength</t>
        </is>
      </c>
      <c r="G175" s="233" t="n">
        <v>300</v>
      </c>
      <c r="H175" s="233" t="inlineStr">
        <is>
          <t>300psig</t>
        </is>
      </c>
      <c r="I175" s="235" t="inlineStr">
        <is>
          <t>RTF</t>
        </is>
      </c>
      <c r="J175" s="273" t="inlineStr">
        <is>
          <t>B100032</t>
        </is>
      </c>
      <c r="K175" s="233" t="inlineStr">
        <is>
          <t>LT147</t>
        </is>
      </c>
      <c r="L175" s="273" t="n"/>
    </row>
    <row r="176" hidden="1" s="109">
      <c r="A176" s="64" t="n"/>
      <c r="B176" s="233" t="inlineStr">
        <is>
          <t>ConTab_BOM_KP_Hardware_228</t>
        </is>
      </c>
      <c r="C176" s="233" t="inlineStr">
        <is>
          <t>:2427-3_4-KP:</t>
        </is>
      </c>
      <c r="D176" s="237" t="n"/>
      <c r="E176" s="233" t="inlineStr">
        <is>
          <t>Hardware_SS_316</t>
        </is>
      </c>
      <c r="F176" s="233" t="inlineStr">
        <is>
          <t>Hardware_SS_316</t>
        </is>
      </c>
      <c r="G176" s="233" t="n">
        <v>175</v>
      </c>
      <c r="H176" s="233" t="inlineStr">
        <is>
          <t>175psig</t>
        </is>
      </c>
      <c r="I176" s="179" t="n">
        <v>98577172</v>
      </c>
      <c r="J176" s="273" t="inlineStr">
        <is>
          <t>B100032</t>
        </is>
      </c>
      <c r="K176" s="233" t="inlineStr">
        <is>
          <t>LT147</t>
        </is>
      </c>
      <c r="L176" s="273" t="n"/>
    </row>
    <row r="177" hidden="1" s="109">
      <c r="A177" s="64" t="n"/>
      <c r="B177" s="233" t="inlineStr">
        <is>
          <t>ConTab_BOM_KP_Hardware_229</t>
        </is>
      </c>
      <c r="C177" s="233" t="inlineStr">
        <is>
          <t>:2832-5_6-KP:</t>
        </is>
      </c>
      <c r="D177" s="237" t="n"/>
      <c r="E177" s="233" t="inlineStr">
        <is>
          <t>Hardware_Steel_Gr5</t>
        </is>
      </c>
      <c r="F177" s="233" t="inlineStr">
        <is>
          <t>Hardware_Steel_Gr5</t>
        </is>
      </c>
      <c r="G177" s="233" t="n">
        <v>175</v>
      </c>
      <c r="H177" s="233" t="inlineStr">
        <is>
          <t>175psig</t>
        </is>
      </c>
      <c r="I177" s="179" t="n">
        <v>98577184</v>
      </c>
      <c r="J177" s="233" t="inlineStr">
        <is>
          <t>B100373</t>
        </is>
      </c>
      <c r="K177" s="233" t="inlineStr">
        <is>
          <t>LT027</t>
        </is>
      </c>
      <c r="L177" s="273" t="n"/>
    </row>
    <row r="178" hidden="1" s="109">
      <c r="A178" s="64" t="n"/>
      <c r="B178" s="233" t="inlineStr">
        <is>
          <t>ConTab_BOM_KP_Hardware_230</t>
        </is>
      </c>
      <c r="C178" s="233" t="inlineStr">
        <is>
          <t>:2832-5_6-KP:</t>
        </is>
      </c>
      <c r="D178" s="237" t="n"/>
      <c r="E178" s="233" t="inlineStr">
        <is>
          <t>Hardware_Steel_Gr8</t>
        </is>
      </c>
      <c r="F178" s="233" t="inlineStr">
        <is>
          <t>Hardware_Steel_Gr8</t>
        </is>
      </c>
      <c r="G178" s="233" t="n">
        <v>300</v>
      </c>
      <c r="H178" s="233" t="inlineStr">
        <is>
          <t>300psig</t>
        </is>
      </c>
      <c r="I178" s="179" t="n">
        <v>98577185</v>
      </c>
      <c r="J178" s="273" t="inlineStr">
        <is>
          <t>B100032</t>
        </is>
      </c>
      <c r="K178" s="233" t="inlineStr">
        <is>
          <t>LT027</t>
        </is>
      </c>
      <c r="L178" s="273" t="n"/>
    </row>
    <row r="179" hidden="1" s="109">
      <c r="A179" s="64" t="n"/>
      <c r="B179" s="233" t="inlineStr">
        <is>
          <t>ConTab_BOM_KP_Hardware_232</t>
        </is>
      </c>
      <c r="C179" s="233" t="inlineStr">
        <is>
          <t>:2832-5_6-KP:</t>
        </is>
      </c>
      <c r="D179" s="237" t="n"/>
      <c r="E179" s="233" t="inlineStr">
        <is>
          <t>Hardware_SS_HighStrength</t>
        </is>
      </c>
      <c r="F179" s="233" t="inlineStr">
        <is>
          <t>Hardware_SS_HighStrength</t>
        </is>
      </c>
      <c r="G179" s="233" t="n">
        <v>300</v>
      </c>
      <c r="H179" s="233" t="inlineStr">
        <is>
          <t>300psig</t>
        </is>
      </c>
      <c r="I179" s="235" t="inlineStr">
        <is>
          <t>RTF</t>
        </is>
      </c>
      <c r="J179" s="273" t="inlineStr">
        <is>
          <t>B100032</t>
        </is>
      </c>
      <c r="K179" s="233" t="inlineStr">
        <is>
          <t>LT147</t>
        </is>
      </c>
      <c r="L179" s="273" t="n"/>
    </row>
    <row r="180" hidden="1" s="109">
      <c r="A180" s="64" t="n"/>
      <c r="B180" s="233" t="inlineStr">
        <is>
          <t>ConTab_BOM_KP_Hardware_234</t>
        </is>
      </c>
      <c r="C180" s="233" t="inlineStr">
        <is>
          <t>:2832-5_6-KP:</t>
        </is>
      </c>
      <c r="D180" s="237" t="n"/>
      <c r="E180" s="233" t="inlineStr">
        <is>
          <t>Hardware_SS_316</t>
        </is>
      </c>
      <c r="F180" s="233" t="inlineStr">
        <is>
          <t>Hardware_SS_316</t>
        </is>
      </c>
      <c r="G180" s="233" t="n">
        <v>175</v>
      </c>
      <c r="H180" s="233" t="inlineStr">
        <is>
          <t>175psig</t>
        </is>
      </c>
      <c r="I180" s="179" t="n">
        <v>98577186</v>
      </c>
      <c r="J180" s="273" t="inlineStr">
        <is>
          <t>B100032</t>
        </is>
      </c>
      <c r="K180" s="233" t="inlineStr">
        <is>
          <t>LT147</t>
        </is>
      </c>
      <c r="L180" s="273" t="n"/>
    </row>
    <row r="181" hidden="1" s="109">
      <c r="B181" s="233" t="inlineStr">
        <is>
          <t>ConTab_BOM_KP_Hardware_235</t>
        </is>
      </c>
      <c r="C181" s="233" t="inlineStr">
        <is>
          <t>:8012-5_6-KPVS:</t>
        </is>
      </c>
      <c r="D181" s="237" t="inlineStr">
        <is>
          <t>X4</t>
        </is>
      </c>
      <c r="E181" s="233" t="inlineStr">
        <is>
          <t>Hardware_Steel_Gr5</t>
        </is>
      </c>
      <c r="F181" s="233" t="inlineStr">
        <is>
          <t>Hardware_Steel_Gr5</t>
        </is>
      </c>
      <c r="G181" s="233" t="n">
        <v>175</v>
      </c>
      <c r="H181" s="233" t="inlineStr">
        <is>
          <t>175psig</t>
        </is>
      </c>
      <c r="I181" s="235" t="n">
        <v>99209577</v>
      </c>
      <c r="J181" s="233" t="inlineStr">
        <is>
          <t>B100388</t>
        </is>
      </c>
      <c r="K181" s="233" t="inlineStr">
        <is>
          <t>LT027</t>
        </is>
      </c>
      <c r="L181" s="273" t="n"/>
    </row>
    <row r="182" hidden="1" s="109">
      <c r="B182" s="233" t="inlineStr">
        <is>
          <t>ConTab_BOM_KP_Hardware_236</t>
        </is>
      </c>
      <c r="C182" s="233" t="inlineStr">
        <is>
          <t>:8020-5_6-KPVS:</t>
        </is>
      </c>
      <c r="D182" s="237" t="inlineStr">
        <is>
          <t>X6</t>
        </is>
      </c>
      <c r="E182" s="233" t="inlineStr">
        <is>
          <t>Hardware_Steel_Gr5</t>
        </is>
      </c>
      <c r="F182" s="233" t="inlineStr">
        <is>
          <t>Hardware_Steel_Gr5</t>
        </is>
      </c>
      <c r="G182" s="233" t="n">
        <v>175</v>
      </c>
      <c r="H182" s="233" t="inlineStr">
        <is>
          <t>175psig</t>
        </is>
      </c>
      <c r="I182" s="235" t="inlineStr">
        <is>
          <t>RTF</t>
        </is>
      </c>
      <c r="J182" s="233" t="inlineStr">
        <is>
          <t>B100393</t>
        </is>
      </c>
      <c r="K182" s="233" t="inlineStr">
        <is>
          <t>LT027</t>
        </is>
      </c>
      <c r="L182" s="273" t="n"/>
    </row>
    <row r="183" hidden="1" s="109">
      <c r="B183" s="233" t="inlineStr">
        <is>
          <t>ConTab_BOM_KP_Hardware_237</t>
        </is>
      </c>
      <c r="C183" s="233" t="inlineStr">
        <is>
          <t>:1012-1_2-KPVS:</t>
        </is>
      </c>
      <c r="D183" s="237" t="inlineStr">
        <is>
          <t>X4</t>
        </is>
      </c>
      <c r="E183" s="233" t="inlineStr">
        <is>
          <t>Hardware_Steel_Gr5</t>
        </is>
      </c>
      <c r="F183" s="233" t="inlineStr">
        <is>
          <t>Hardware_Steel_Gr5</t>
        </is>
      </c>
      <c r="G183" s="233" t="n">
        <v>175</v>
      </c>
      <c r="H183" s="233" t="inlineStr">
        <is>
          <t>175psig</t>
        </is>
      </c>
      <c r="I183" s="235" t="n">
        <v>99209579</v>
      </c>
      <c r="J183" s="233" t="inlineStr">
        <is>
          <t>B100398</t>
        </is>
      </c>
      <c r="K183" s="233" t="inlineStr">
        <is>
          <t>LT027</t>
        </is>
      </c>
      <c r="L183" s="273" t="n"/>
    </row>
    <row r="184" hidden="1" s="109">
      <c r="B184" s="233" t="inlineStr">
        <is>
          <t>ConTab_BOM_KP_Hardware_238</t>
        </is>
      </c>
      <c r="C184" s="233" t="inlineStr">
        <is>
          <t>:1015-3_4-KPVS:</t>
        </is>
      </c>
      <c r="D184" s="237" t="inlineStr">
        <is>
          <t>X5</t>
        </is>
      </c>
      <c r="E184" s="233" t="inlineStr">
        <is>
          <t>Hardware_Steel_Gr5</t>
        </is>
      </c>
      <c r="F184" s="233" t="inlineStr">
        <is>
          <t>Hardware_Steel_Gr5</t>
        </is>
      </c>
      <c r="G184" s="233" t="n">
        <v>175</v>
      </c>
      <c r="H184" s="233" t="inlineStr">
        <is>
          <t>175psig</t>
        </is>
      </c>
      <c r="I184" s="235" t="n">
        <v>99209576</v>
      </c>
      <c r="J184" s="233" t="inlineStr">
        <is>
          <t>B100403</t>
        </is>
      </c>
      <c r="K184" s="233" t="inlineStr">
        <is>
          <t>LT027</t>
        </is>
      </c>
      <c r="L184" s="273" t="n"/>
    </row>
    <row r="185" hidden="1" s="109">
      <c r="B185" s="233" t="inlineStr">
        <is>
          <t>ConTab_BOM_KP_Hardware_239</t>
        </is>
      </c>
      <c r="C185" s="233" t="inlineStr">
        <is>
          <t>:1220-5_6-KPVS:</t>
        </is>
      </c>
      <c r="D185" s="237" t="inlineStr">
        <is>
          <t>X6</t>
        </is>
      </c>
      <c r="E185" s="233" t="inlineStr">
        <is>
          <t>Hardware_Steel_Gr5</t>
        </is>
      </c>
      <c r="F185" s="233" t="inlineStr">
        <is>
          <t>Hardware_Steel_Gr5</t>
        </is>
      </c>
      <c r="G185" s="233" t="n">
        <v>175</v>
      </c>
      <c r="H185" s="233" t="inlineStr">
        <is>
          <t>175psig</t>
        </is>
      </c>
      <c r="I185" s="235" t="inlineStr">
        <is>
          <t>RTF</t>
        </is>
      </c>
      <c r="J185" s="233" t="inlineStr">
        <is>
          <t>B100423</t>
        </is>
      </c>
      <c r="K185" s="233" t="inlineStr">
        <is>
          <t>LT027</t>
        </is>
      </c>
      <c r="L185" s="273" t="n"/>
    </row>
    <row r="186" hidden="1" s="109">
      <c r="B186" s="233" t="inlineStr">
        <is>
          <t>ConTab_BOM_KP_Hardware_240</t>
        </is>
      </c>
      <c r="C186" s="233" t="inlineStr">
        <is>
          <t>:1415-1_2-KPVS:</t>
        </is>
      </c>
      <c r="D186" s="237" t="inlineStr">
        <is>
          <t>X6</t>
        </is>
      </c>
      <c r="E186" s="233" t="inlineStr">
        <is>
          <t>Hardware_Steel_Gr5</t>
        </is>
      </c>
      <c r="F186" s="233" t="inlineStr">
        <is>
          <t>Hardware_Steel_Gr5</t>
        </is>
      </c>
      <c r="G186" s="233" t="n">
        <v>175</v>
      </c>
      <c r="H186" s="233" t="inlineStr">
        <is>
          <t>175psig</t>
        </is>
      </c>
      <c r="I186" s="235" t="inlineStr">
        <is>
          <t>RTF</t>
        </is>
      </c>
      <c r="J186" s="233" t="inlineStr">
        <is>
          <t>B100428</t>
        </is>
      </c>
      <c r="K186" s="233" t="inlineStr">
        <is>
          <t>LT027</t>
        </is>
      </c>
      <c r="L186" s="273" t="n"/>
    </row>
    <row r="187" hidden="1" s="109">
      <c r="B187" s="233" t="inlineStr">
        <is>
          <t>ConTab_BOM_KP_Hardware_241</t>
        </is>
      </c>
      <c r="C187" s="233" t="inlineStr">
        <is>
          <t>:8015-3_4-KPVS:</t>
        </is>
      </c>
      <c r="D187" s="237" t="inlineStr">
        <is>
          <t>X4</t>
        </is>
      </c>
      <c r="E187" s="233" t="inlineStr">
        <is>
          <t>Hardware_Steel_Gr5</t>
        </is>
      </c>
      <c r="F187" s="233" t="inlineStr">
        <is>
          <t>Hardware_Steel_Gr5</t>
        </is>
      </c>
      <c r="G187" s="233" t="n">
        <v>175</v>
      </c>
      <c r="H187" s="233" t="inlineStr">
        <is>
          <t>175psig</t>
        </is>
      </c>
      <c r="I187" s="235" t="n">
        <v>99209578</v>
      </c>
      <c r="J187" s="233" t="inlineStr">
        <is>
          <t>B104673</t>
        </is>
      </c>
      <c r="K187" s="233" t="inlineStr">
        <is>
          <t>LT027</t>
        </is>
      </c>
      <c r="L187" s="273" t="n"/>
    </row>
    <row r="188" hidden="1" s="109">
      <c r="B188" s="233" t="inlineStr">
        <is>
          <t>ConTab_BOM_KP_Hardware_242</t>
        </is>
      </c>
      <c r="C188" s="233" t="inlineStr">
        <is>
          <t>:1220-7_8-KPVS:</t>
        </is>
      </c>
      <c r="D188" s="237" t="inlineStr">
        <is>
          <t>X6</t>
        </is>
      </c>
      <c r="E188" s="233" t="inlineStr">
        <is>
          <t>Hardware_Steel_Gr5</t>
        </is>
      </c>
      <c r="F188" s="233" t="inlineStr">
        <is>
          <t>Hardware_Steel_Gr5</t>
        </is>
      </c>
      <c r="G188" s="233" t="n">
        <v>175</v>
      </c>
      <c r="H188" s="233" t="inlineStr">
        <is>
          <t>175psig</t>
        </is>
      </c>
      <c r="I188" s="176" t="inlineStr">
        <is>
          <t>RTF</t>
        </is>
      </c>
      <c r="J188" s="233" t="inlineStr">
        <is>
          <t>B100373</t>
        </is>
      </c>
      <c r="K188" s="233" t="inlineStr">
        <is>
          <t>LT027</t>
        </is>
      </c>
      <c r="L188" s="273" t="n"/>
    </row>
    <row r="189" hidden="1" s="109">
      <c r="B189" s="233" t="inlineStr">
        <is>
          <t>ConTab_BOM_KP_Hardware_243</t>
        </is>
      </c>
      <c r="C189" s="233" t="inlineStr">
        <is>
          <t>:1415-3_4-KPVS:</t>
        </is>
      </c>
      <c r="D189" s="237" t="inlineStr">
        <is>
          <t>X6</t>
        </is>
      </c>
      <c r="E189" s="233" t="inlineStr">
        <is>
          <t>Hardware_Steel_Gr5</t>
        </is>
      </c>
      <c r="F189" s="233" t="inlineStr">
        <is>
          <t>Hardware_Steel_Gr5</t>
        </is>
      </c>
      <c r="G189" s="233" t="n">
        <v>175</v>
      </c>
      <c r="H189" s="233" t="inlineStr">
        <is>
          <t>175psig</t>
        </is>
      </c>
      <c r="I189" s="179" t="inlineStr">
        <is>
          <t>RTF</t>
        </is>
      </c>
      <c r="J189" s="233" t="inlineStr">
        <is>
          <t>B100373</t>
        </is>
      </c>
      <c r="K189" s="233" t="inlineStr">
        <is>
          <t>LT027</t>
        </is>
      </c>
      <c r="L189" s="273" t="n"/>
    </row>
    <row r="190" hidden="1" s="109">
      <c r="B190" s="233" t="inlineStr">
        <is>
          <t>ConTab_BOM_KP_Hardware_244</t>
        </is>
      </c>
      <c r="C190" s="233" t="inlineStr">
        <is>
          <t>:3014-7_8-KPVS:</t>
        </is>
      </c>
      <c r="D190" s="90" t="inlineStr">
        <is>
          <t>XC</t>
        </is>
      </c>
      <c r="E190" s="233" t="inlineStr">
        <is>
          <t>Hardware_Steel_Gr5</t>
        </is>
      </c>
      <c r="F190" s="233" t="inlineStr">
        <is>
          <t>Hardware_Steel_Gr5</t>
        </is>
      </c>
      <c r="G190" s="233" t="n">
        <v>175</v>
      </c>
      <c r="H190" s="233" t="inlineStr">
        <is>
          <t>175psig</t>
        </is>
      </c>
      <c r="I190" s="235" t="n">
        <v>99274702</v>
      </c>
      <c r="J190" s="233" t="inlineStr">
        <is>
          <t>B100358</t>
        </is>
      </c>
      <c r="K190" s="233" t="inlineStr">
        <is>
          <t>LT027</t>
        </is>
      </c>
      <c r="L190" s="273" t="n"/>
    </row>
    <row r="191" hidden="1" s="109">
      <c r="B191" s="233" t="inlineStr">
        <is>
          <t>ConTab_BOM_KP_Hardware_245</t>
        </is>
      </c>
      <c r="C191" s="233" t="inlineStr">
        <is>
          <t>:3014-7_8-KPVS:</t>
        </is>
      </c>
      <c r="D191" s="90" t="inlineStr">
        <is>
          <t>XC</t>
        </is>
      </c>
      <c r="E191" s="233" t="inlineStr">
        <is>
          <t>Hardware_Steel_Gr8</t>
        </is>
      </c>
      <c r="F191" s="233" t="inlineStr">
        <is>
          <t>Hardware_Steel_Gr8</t>
        </is>
      </c>
      <c r="G191" s="233" t="n">
        <v>300</v>
      </c>
      <c r="H191" s="233" t="inlineStr">
        <is>
          <t>300psig</t>
        </is>
      </c>
      <c r="I191" s="235" t="inlineStr">
        <is>
          <t>RTF</t>
        </is>
      </c>
      <c r="J191" s="233" t="inlineStr">
        <is>
          <t>B100359</t>
        </is>
      </c>
      <c r="K191" s="233" t="inlineStr">
        <is>
          <t>LT027</t>
        </is>
      </c>
      <c r="L191" s="273" t="n"/>
    </row>
    <row r="192" hidden="1" s="109">
      <c r="B192" s="233" t="inlineStr">
        <is>
          <t>ConTab_BOM_KP_Hardware_246</t>
        </is>
      </c>
      <c r="C192" s="233" t="inlineStr">
        <is>
          <t>:3014-7_8-KPVS:</t>
        </is>
      </c>
      <c r="D192" s="90" t="inlineStr">
        <is>
          <t>XC</t>
        </is>
      </c>
      <c r="E192" s="233" t="inlineStr">
        <is>
          <t>Hardware_SS_HighStrength</t>
        </is>
      </c>
      <c r="F192" s="233" t="inlineStr">
        <is>
          <t>Hardware_SS_HighStrength</t>
        </is>
      </c>
      <c r="G192" s="233" t="n">
        <v>300</v>
      </c>
      <c r="H192" s="233" t="inlineStr">
        <is>
          <t>300psig</t>
        </is>
      </c>
      <c r="I192" s="235" t="inlineStr">
        <is>
          <t>RTF</t>
        </is>
      </c>
      <c r="J192" s="233" t="inlineStr">
        <is>
          <t>B100361</t>
        </is>
      </c>
      <c r="K192" s="233" t="inlineStr">
        <is>
          <t>LT147</t>
        </is>
      </c>
      <c r="L192" s="273" t="n"/>
    </row>
    <row r="193" hidden="1" s="109">
      <c r="B193" s="233" t="inlineStr">
        <is>
          <t>ConTab_BOM_KP_Hardware_247</t>
        </is>
      </c>
      <c r="C193" s="233" t="inlineStr">
        <is>
          <t>:3014-7_8-KPVS:</t>
        </is>
      </c>
      <c r="D193" s="90" t="inlineStr">
        <is>
          <t>XC</t>
        </is>
      </c>
      <c r="E193" s="233" t="inlineStr">
        <is>
          <t>Hardware_SS_316</t>
        </is>
      </c>
      <c r="F193" s="233" t="inlineStr">
        <is>
          <t>Hardware_SS_316</t>
        </is>
      </c>
      <c r="G193" s="233" t="n">
        <v>175</v>
      </c>
      <c r="H193" s="233" t="inlineStr">
        <is>
          <t>175psig</t>
        </is>
      </c>
      <c r="I193" s="235" t="inlineStr">
        <is>
          <t>RTF</t>
        </is>
      </c>
      <c r="J193" s="233" t="inlineStr">
        <is>
          <t>B104370</t>
        </is>
      </c>
      <c r="K193" s="233" t="inlineStr">
        <is>
          <t>LT147</t>
        </is>
      </c>
      <c r="L193" s="273" t="n"/>
    </row>
    <row r="194" hidden="1" s="109">
      <c r="B194" s="233" t="inlineStr">
        <is>
          <t>ConTab_BOM_KP_Hardware_248</t>
        </is>
      </c>
      <c r="C194" s="233" t="inlineStr">
        <is>
          <t>:4012-1_2-KPVS:4012-7_8-KPV:</t>
        </is>
      </c>
      <c r="D194" s="90" t="inlineStr">
        <is>
          <t>XC</t>
        </is>
      </c>
      <c r="E194" s="233" t="inlineStr">
        <is>
          <t>Hardware_Steel_Gr5</t>
        </is>
      </c>
      <c r="F194" s="233" t="inlineStr">
        <is>
          <t>Hardware_Steel_Gr5</t>
        </is>
      </c>
      <c r="G194" s="233" t="n">
        <v>175</v>
      </c>
      <c r="H194" s="233" t="inlineStr">
        <is>
          <t>175psig</t>
        </is>
      </c>
      <c r="I194" s="235" t="n">
        <v>99274723</v>
      </c>
      <c r="J194" s="233" t="inlineStr">
        <is>
          <t>B100358</t>
        </is>
      </c>
      <c r="K194" s="233" t="inlineStr">
        <is>
          <t>LT027</t>
        </is>
      </c>
      <c r="L194" s="273" t="n"/>
    </row>
    <row r="195" hidden="1" s="109">
      <c r="B195" s="233" t="inlineStr">
        <is>
          <t>ConTab_BOM_KP_Hardware_249</t>
        </is>
      </c>
      <c r="C195" s="233" t="inlineStr">
        <is>
          <t>:4012-1_2-KPVS:4012-7_8-KPV:</t>
        </is>
      </c>
      <c r="D195" s="90" t="inlineStr">
        <is>
          <t>XC</t>
        </is>
      </c>
      <c r="E195" s="233" t="inlineStr">
        <is>
          <t>Hardware_Steel_Gr8</t>
        </is>
      </c>
      <c r="F195" s="233" t="inlineStr">
        <is>
          <t>Hardware_Steel_Gr8</t>
        </is>
      </c>
      <c r="G195" s="233" t="n">
        <v>300</v>
      </c>
      <c r="H195" s="233" t="inlineStr">
        <is>
          <t>300psig</t>
        </is>
      </c>
      <c r="I195" s="235" t="inlineStr">
        <is>
          <t>RTF</t>
        </is>
      </c>
      <c r="J195" s="233" t="inlineStr">
        <is>
          <t>B100359</t>
        </is>
      </c>
      <c r="K195" s="233" t="inlineStr">
        <is>
          <t>LT027</t>
        </is>
      </c>
      <c r="L195" s="273" t="n"/>
    </row>
    <row r="196" hidden="1" s="109">
      <c r="B196" s="233" t="inlineStr">
        <is>
          <t>ConTab_BOM_KP_Hardware_250</t>
        </is>
      </c>
      <c r="C196" s="233" t="inlineStr">
        <is>
          <t>:4012-1_2-KPVS:4012-7_8-KPV:</t>
        </is>
      </c>
      <c r="D196" s="90" t="inlineStr">
        <is>
          <t>XC</t>
        </is>
      </c>
      <c r="E196" s="233" t="inlineStr">
        <is>
          <t>Hardware_SS_HighStrength</t>
        </is>
      </c>
      <c r="F196" s="233" t="inlineStr">
        <is>
          <t>Hardware_SS_HighStrength</t>
        </is>
      </c>
      <c r="G196" s="233" t="n">
        <v>300</v>
      </c>
      <c r="H196" s="233" t="inlineStr">
        <is>
          <t>300psig</t>
        </is>
      </c>
      <c r="I196" s="235" t="inlineStr">
        <is>
          <t>RTF</t>
        </is>
      </c>
      <c r="J196" s="233" t="inlineStr">
        <is>
          <t>B100361</t>
        </is>
      </c>
      <c r="K196" s="233" t="inlineStr">
        <is>
          <t>LT147</t>
        </is>
      </c>
      <c r="L196" s="273" t="n"/>
    </row>
    <row r="197" hidden="1" s="109">
      <c r="B197" s="233" t="inlineStr">
        <is>
          <t>ConTab_BOM_KP_Hardware_251</t>
        </is>
      </c>
      <c r="C197" s="233" t="inlineStr">
        <is>
          <t>:4012-1_2-KPVS:4012-7_8-KPV:</t>
        </is>
      </c>
      <c r="D197" s="90" t="inlineStr">
        <is>
          <t>XC</t>
        </is>
      </c>
      <c r="E197" s="233" t="inlineStr">
        <is>
          <t>Hardware_SS_316</t>
        </is>
      </c>
      <c r="F197" s="233" t="inlineStr">
        <is>
          <t>Hardware_SS_316</t>
        </is>
      </c>
      <c r="G197" s="233" t="n">
        <v>175</v>
      </c>
      <c r="H197" s="233" t="inlineStr">
        <is>
          <t>175psig</t>
        </is>
      </c>
      <c r="I197" s="235" t="inlineStr">
        <is>
          <t>RTF</t>
        </is>
      </c>
      <c r="J197" s="233" t="inlineStr">
        <is>
          <t>B104370</t>
        </is>
      </c>
      <c r="K197" s="233" t="inlineStr">
        <is>
          <t>LT147</t>
        </is>
      </c>
      <c r="L197" s="273" t="n"/>
    </row>
    <row r="198" hidden="1" s="109">
      <c r="B198" s="233" t="inlineStr">
        <is>
          <t>ConTab_BOM_KP_Hardware_252</t>
        </is>
      </c>
      <c r="C198" s="233" t="inlineStr">
        <is>
          <t>:4015-9_0-KPVS:</t>
        </is>
      </c>
      <c r="D198" s="90" t="inlineStr">
        <is>
          <t>XC</t>
        </is>
      </c>
      <c r="E198" s="233" t="inlineStr">
        <is>
          <t>Hardware_Steel_Gr5</t>
        </is>
      </c>
      <c r="F198" s="233" t="inlineStr">
        <is>
          <t>Hardware_Steel_Gr5</t>
        </is>
      </c>
      <c r="G198" s="233" t="n">
        <v>175</v>
      </c>
      <c r="H198" s="233" t="inlineStr">
        <is>
          <t>175psig</t>
        </is>
      </c>
      <c r="I198" s="235" t="n">
        <v>99274724</v>
      </c>
      <c r="J198" s="233" t="inlineStr">
        <is>
          <t>B100358</t>
        </is>
      </c>
      <c r="K198" s="233" t="inlineStr">
        <is>
          <t>LT027</t>
        </is>
      </c>
      <c r="L198" s="273" t="n"/>
    </row>
    <row r="199" hidden="1" s="109">
      <c r="B199" s="233" t="inlineStr">
        <is>
          <t>ConTab_BOM_KP_Hardware_253</t>
        </is>
      </c>
      <c r="C199" s="233" t="inlineStr">
        <is>
          <t>:4015-9_0-KPVS:</t>
        </is>
      </c>
      <c r="D199" s="90" t="inlineStr">
        <is>
          <t>XC</t>
        </is>
      </c>
      <c r="E199" s="233" t="inlineStr">
        <is>
          <t>Hardware_Steel_Gr8</t>
        </is>
      </c>
      <c r="F199" s="233" t="inlineStr">
        <is>
          <t>Hardware_Steel_Gr8</t>
        </is>
      </c>
      <c r="G199" s="233" t="n">
        <v>300</v>
      </c>
      <c r="H199" s="233" t="inlineStr">
        <is>
          <t>300psig</t>
        </is>
      </c>
      <c r="I199" s="235" t="inlineStr">
        <is>
          <t>RTF</t>
        </is>
      </c>
      <c r="J199" s="233" t="inlineStr">
        <is>
          <t>B100359</t>
        </is>
      </c>
      <c r="K199" s="233" t="inlineStr">
        <is>
          <t>LT027</t>
        </is>
      </c>
      <c r="L199" s="273" t="n"/>
    </row>
    <row r="200" hidden="1" s="109">
      <c r="B200" s="233" t="inlineStr">
        <is>
          <t>ConTab_BOM_KP_Hardware_254</t>
        </is>
      </c>
      <c r="C200" s="233" t="inlineStr">
        <is>
          <t>:4015-9_0-KPVS:</t>
        </is>
      </c>
      <c r="D200" s="90" t="inlineStr">
        <is>
          <t>XC</t>
        </is>
      </c>
      <c r="E200" s="233" t="inlineStr">
        <is>
          <t>Hardware_SS_HighStrength</t>
        </is>
      </c>
      <c r="F200" s="233" t="inlineStr">
        <is>
          <t>Hardware_SS_HighStrength</t>
        </is>
      </c>
      <c r="G200" s="233" t="n">
        <v>300</v>
      </c>
      <c r="H200" s="233" t="inlineStr">
        <is>
          <t>300psig</t>
        </is>
      </c>
      <c r="I200" s="235" t="inlineStr">
        <is>
          <t>RTF</t>
        </is>
      </c>
      <c r="J200" s="233" t="inlineStr">
        <is>
          <t>B100361</t>
        </is>
      </c>
      <c r="K200" s="233" t="inlineStr">
        <is>
          <t>LT147</t>
        </is>
      </c>
      <c r="L200" s="273" t="n"/>
    </row>
    <row r="201" hidden="1" s="109">
      <c r="B201" s="233" t="inlineStr">
        <is>
          <t>ConTab_BOM_KP_Hardware_255</t>
        </is>
      </c>
      <c r="C201" s="233" t="inlineStr">
        <is>
          <t>:4015-9_0-KPVS:</t>
        </is>
      </c>
      <c r="D201" s="90" t="inlineStr">
        <is>
          <t>XC</t>
        </is>
      </c>
      <c r="E201" s="233" t="inlineStr">
        <is>
          <t>Hardware_SS_316</t>
        </is>
      </c>
      <c r="F201" s="233" t="inlineStr">
        <is>
          <t>Hardware_SS_316</t>
        </is>
      </c>
      <c r="G201" s="233" t="n">
        <v>175</v>
      </c>
      <c r="H201" s="233" t="inlineStr">
        <is>
          <t>175psig</t>
        </is>
      </c>
      <c r="I201" s="235" t="inlineStr">
        <is>
          <t>RTF</t>
        </is>
      </c>
      <c r="J201" s="233" t="inlineStr">
        <is>
          <t>B104370</t>
        </is>
      </c>
      <c r="K201" s="233" t="inlineStr">
        <is>
          <t>LT147</t>
        </is>
      </c>
      <c r="L201" s="273" t="n"/>
    </row>
    <row r="202" hidden="1" s="109">
      <c r="B202" s="233" t="inlineStr">
        <is>
          <t>ConTab_BOM_KP_Hardware_256</t>
        </is>
      </c>
      <c r="C202" s="233" t="inlineStr">
        <is>
          <t>:5012-7_8-KPVS:</t>
        </is>
      </c>
      <c r="D202" s="90" t="inlineStr">
        <is>
          <t>XC</t>
        </is>
      </c>
      <c r="E202" s="233" t="inlineStr">
        <is>
          <t>Hardware_Steel_Gr5</t>
        </is>
      </c>
      <c r="F202" s="233" t="inlineStr">
        <is>
          <t>Hardware_Steel_Gr5</t>
        </is>
      </c>
      <c r="G202" s="233" t="n">
        <v>175</v>
      </c>
      <c r="H202" s="233" t="inlineStr">
        <is>
          <t>175psig</t>
        </is>
      </c>
      <c r="I202" s="235" t="n">
        <v>99274725</v>
      </c>
      <c r="J202" s="233" t="inlineStr">
        <is>
          <t>B100358</t>
        </is>
      </c>
      <c r="K202" s="233" t="inlineStr">
        <is>
          <t>LT027</t>
        </is>
      </c>
      <c r="L202" s="273" t="n"/>
    </row>
    <row r="203" hidden="1" s="109">
      <c r="B203" s="233" t="inlineStr">
        <is>
          <t>ConTab_BOM_KP_Hardware_257</t>
        </is>
      </c>
      <c r="C203" s="233" t="inlineStr">
        <is>
          <t>:5012-7_8-KPVS:</t>
        </is>
      </c>
      <c r="D203" s="90" t="inlineStr">
        <is>
          <t>XC</t>
        </is>
      </c>
      <c r="E203" s="233" t="inlineStr">
        <is>
          <t>Hardware_Steel_Gr8</t>
        </is>
      </c>
      <c r="F203" s="233" t="inlineStr">
        <is>
          <t>Hardware_Steel_Gr8</t>
        </is>
      </c>
      <c r="G203" s="233" t="n">
        <v>300</v>
      </c>
      <c r="H203" s="233" t="inlineStr">
        <is>
          <t>300psig</t>
        </is>
      </c>
      <c r="I203" s="235" t="inlineStr">
        <is>
          <t>RTF</t>
        </is>
      </c>
      <c r="J203" s="233" t="inlineStr">
        <is>
          <t>B100359</t>
        </is>
      </c>
      <c r="K203" s="233" t="inlineStr">
        <is>
          <t>LT027</t>
        </is>
      </c>
      <c r="L203" s="273" t="n"/>
    </row>
    <row r="204" hidden="1" s="109">
      <c r="B204" s="233" t="inlineStr">
        <is>
          <t>ConTab_BOM_KP_Hardware_258</t>
        </is>
      </c>
      <c r="C204" s="233" t="inlineStr">
        <is>
          <t>:5012-7_8-KPVS:</t>
        </is>
      </c>
      <c r="D204" s="90" t="inlineStr">
        <is>
          <t>XC</t>
        </is>
      </c>
      <c r="E204" s="233" t="inlineStr">
        <is>
          <t>Hardware_SS_HighStrength</t>
        </is>
      </c>
      <c r="F204" s="233" t="inlineStr">
        <is>
          <t>Hardware_SS_HighStrength</t>
        </is>
      </c>
      <c r="G204" s="233" t="n">
        <v>300</v>
      </c>
      <c r="H204" s="233" t="inlineStr">
        <is>
          <t>300psig</t>
        </is>
      </c>
      <c r="I204" s="235" t="inlineStr">
        <is>
          <t>RTF</t>
        </is>
      </c>
      <c r="J204" s="233" t="inlineStr">
        <is>
          <t>B100361</t>
        </is>
      </c>
      <c r="K204" s="233" t="inlineStr">
        <is>
          <t>LT147</t>
        </is>
      </c>
      <c r="L204" s="273" t="n"/>
    </row>
    <row r="205" hidden="1" s="109">
      <c r="B205" s="233" t="inlineStr">
        <is>
          <t>ConTab_BOM_KP_Hardware_259</t>
        </is>
      </c>
      <c r="C205" s="233" t="inlineStr">
        <is>
          <t>:5012-7_8-KPVS:</t>
        </is>
      </c>
      <c r="D205" s="90" t="inlineStr">
        <is>
          <t>XC</t>
        </is>
      </c>
      <c r="E205" s="233" t="inlineStr">
        <is>
          <t>Hardware_SS_316</t>
        </is>
      </c>
      <c r="F205" s="233" t="inlineStr">
        <is>
          <t>Hardware_SS_316</t>
        </is>
      </c>
      <c r="G205" s="233" t="n">
        <v>175</v>
      </c>
      <c r="H205" s="233" t="inlineStr">
        <is>
          <t>175psig</t>
        </is>
      </c>
      <c r="I205" s="235" t="inlineStr">
        <is>
          <t>RTF</t>
        </is>
      </c>
      <c r="J205" s="233" t="inlineStr">
        <is>
          <t>B104370</t>
        </is>
      </c>
      <c r="K205" s="233" t="inlineStr">
        <is>
          <t>LT147</t>
        </is>
      </c>
      <c r="L205" s="273" t="n"/>
    </row>
    <row r="206" hidden="1" s="109">
      <c r="B206" s="233" t="inlineStr">
        <is>
          <t>ConTab_BOM_KP_Hardware_260</t>
        </is>
      </c>
      <c r="C206" s="233" t="inlineStr">
        <is>
          <t>:6012-3_4-KPVS:</t>
        </is>
      </c>
      <c r="D206" s="90" t="inlineStr">
        <is>
          <t>XC</t>
        </is>
      </c>
      <c r="E206" s="233" t="inlineStr">
        <is>
          <t>Hardware_Steel_Gr5</t>
        </is>
      </c>
      <c r="F206" s="233" t="inlineStr">
        <is>
          <t>Hardware_Steel_Gr5</t>
        </is>
      </c>
      <c r="G206" s="233" t="n">
        <v>175</v>
      </c>
      <c r="H206" s="233" t="inlineStr">
        <is>
          <t>175psig</t>
        </is>
      </c>
      <c r="I206" s="235" t="n">
        <v>99274727</v>
      </c>
      <c r="J206" s="233" t="inlineStr">
        <is>
          <t>B100358</t>
        </is>
      </c>
      <c r="K206" s="233" t="inlineStr">
        <is>
          <t>LT027</t>
        </is>
      </c>
      <c r="L206" s="273" t="n"/>
    </row>
    <row r="207" hidden="1" s="109">
      <c r="B207" s="233" t="inlineStr">
        <is>
          <t>ConTab_BOM_KP_Hardware_261</t>
        </is>
      </c>
      <c r="C207" s="233" t="inlineStr">
        <is>
          <t>:6012-3_4-KPVS:</t>
        </is>
      </c>
      <c r="D207" s="90" t="inlineStr">
        <is>
          <t>XC</t>
        </is>
      </c>
      <c r="E207" s="233" t="inlineStr">
        <is>
          <t>Hardware_Steel_Gr8</t>
        </is>
      </c>
      <c r="F207" s="233" t="inlineStr">
        <is>
          <t>Hardware_Steel_Gr8</t>
        </is>
      </c>
      <c r="G207" s="233" t="n">
        <v>300</v>
      </c>
      <c r="H207" s="233" t="inlineStr">
        <is>
          <t>300psig</t>
        </is>
      </c>
      <c r="I207" s="235" t="inlineStr">
        <is>
          <t>RTF</t>
        </is>
      </c>
      <c r="J207" s="233" t="inlineStr">
        <is>
          <t>B100359</t>
        </is>
      </c>
      <c r="K207" s="233" t="inlineStr">
        <is>
          <t>LT027</t>
        </is>
      </c>
      <c r="L207" s="273" t="n"/>
    </row>
    <row r="208" hidden="1" s="109">
      <c r="B208" s="233" t="inlineStr">
        <is>
          <t>ConTab_BOM_KP_Hardware_262</t>
        </is>
      </c>
      <c r="C208" s="233" t="inlineStr">
        <is>
          <t>:6012-3_4-KPVS:</t>
        </is>
      </c>
      <c r="D208" s="90" t="inlineStr">
        <is>
          <t>XC</t>
        </is>
      </c>
      <c r="E208" s="233" t="inlineStr">
        <is>
          <t>Hardware_SS_HighStrength</t>
        </is>
      </c>
      <c r="F208" s="233" t="inlineStr">
        <is>
          <t>Hardware_SS_HighStrength</t>
        </is>
      </c>
      <c r="G208" s="233" t="n">
        <v>300</v>
      </c>
      <c r="H208" s="233" t="inlineStr">
        <is>
          <t>300psig</t>
        </is>
      </c>
      <c r="I208" s="235" t="inlineStr">
        <is>
          <t>RTF</t>
        </is>
      </c>
      <c r="J208" s="233" t="inlineStr">
        <is>
          <t>B100361</t>
        </is>
      </c>
      <c r="K208" s="233" t="inlineStr">
        <is>
          <t>LT147</t>
        </is>
      </c>
      <c r="L208" s="273" t="n"/>
    </row>
    <row r="209" hidden="1" s="109">
      <c r="B209" s="233" t="inlineStr">
        <is>
          <t>ConTab_BOM_KP_Hardware_263</t>
        </is>
      </c>
      <c r="C209" s="233" t="inlineStr">
        <is>
          <t>:6012-3_4-KPVS:</t>
        </is>
      </c>
      <c r="D209" s="90" t="inlineStr">
        <is>
          <t>XC</t>
        </is>
      </c>
      <c r="E209" s="233" t="inlineStr">
        <is>
          <t>Hardware_SS_316</t>
        </is>
      </c>
      <c r="F209" s="233" t="inlineStr">
        <is>
          <t>Hardware_SS_316</t>
        </is>
      </c>
      <c r="G209" s="233" t="n">
        <v>175</v>
      </c>
      <c r="H209" s="233" t="inlineStr">
        <is>
          <t>175psig</t>
        </is>
      </c>
      <c r="I209" s="235" t="inlineStr">
        <is>
          <t>RTF</t>
        </is>
      </c>
      <c r="J209" s="233" t="inlineStr">
        <is>
          <t>B104370</t>
        </is>
      </c>
      <c r="K209" s="233" t="inlineStr">
        <is>
          <t>LT147</t>
        </is>
      </c>
      <c r="L209" s="273" t="n"/>
    </row>
    <row r="210" hidden="1" s="109">
      <c r="B210" s="233" t="inlineStr">
        <is>
          <t>ConTab_BOM_KP_Hardware_264</t>
        </is>
      </c>
      <c r="C210" s="233" t="inlineStr">
        <is>
          <t>:5015-9_0-KPVS:</t>
        </is>
      </c>
      <c r="D210" s="90" t="inlineStr">
        <is>
          <t>XC</t>
        </is>
      </c>
      <c r="E210" s="233" t="inlineStr">
        <is>
          <t>Hardware_Steel_Gr5</t>
        </is>
      </c>
      <c r="F210" s="233" t="inlineStr">
        <is>
          <t>Hardware_Steel_Gr5</t>
        </is>
      </c>
      <c r="G210" s="233" t="n">
        <v>175</v>
      </c>
      <c r="H210" s="233" t="inlineStr">
        <is>
          <t>175psig</t>
        </is>
      </c>
      <c r="I210" s="235" t="n">
        <v>99274728</v>
      </c>
      <c r="J210" s="233" t="inlineStr">
        <is>
          <t>B100358</t>
        </is>
      </c>
      <c r="K210" s="233" t="inlineStr">
        <is>
          <t>LT027</t>
        </is>
      </c>
      <c r="L210" s="273" t="n"/>
    </row>
    <row r="211" hidden="1" s="109">
      <c r="B211" s="233" t="inlineStr">
        <is>
          <t>ConTab_BOM_KP_Hardware_265</t>
        </is>
      </c>
      <c r="C211" s="233" t="inlineStr">
        <is>
          <t>:5015-9_0-KPVS:</t>
        </is>
      </c>
      <c r="D211" s="90" t="inlineStr">
        <is>
          <t>XC</t>
        </is>
      </c>
      <c r="E211" s="233" t="inlineStr">
        <is>
          <t>Hardware_Steel_Gr8</t>
        </is>
      </c>
      <c r="F211" s="233" t="inlineStr">
        <is>
          <t>Hardware_Steel_Gr8</t>
        </is>
      </c>
      <c r="G211" s="233" t="n">
        <v>300</v>
      </c>
      <c r="H211" s="233" t="inlineStr">
        <is>
          <t>300psig</t>
        </is>
      </c>
      <c r="I211" s="235" t="inlineStr">
        <is>
          <t>RTF</t>
        </is>
      </c>
      <c r="J211" s="233" t="inlineStr">
        <is>
          <t>B100359</t>
        </is>
      </c>
      <c r="K211" s="233" t="inlineStr">
        <is>
          <t>LT027</t>
        </is>
      </c>
      <c r="L211" s="273" t="n"/>
    </row>
    <row r="212" hidden="1" s="109">
      <c r="B212" s="233" t="inlineStr">
        <is>
          <t>ConTab_BOM_KP_Hardware_266</t>
        </is>
      </c>
      <c r="C212" s="233" t="inlineStr">
        <is>
          <t>:5015-9_0-KPVS:</t>
        </is>
      </c>
      <c r="D212" s="90" t="inlineStr">
        <is>
          <t>XC</t>
        </is>
      </c>
      <c r="E212" s="233" t="inlineStr">
        <is>
          <t>Hardware_SS_HighStrength</t>
        </is>
      </c>
      <c r="F212" s="233" t="inlineStr">
        <is>
          <t>Hardware_SS_HighStrength</t>
        </is>
      </c>
      <c r="G212" s="233" t="n">
        <v>300</v>
      </c>
      <c r="H212" s="233" t="inlineStr">
        <is>
          <t>300psig</t>
        </is>
      </c>
      <c r="I212" s="235" t="inlineStr">
        <is>
          <t>RTF</t>
        </is>
      </c>
      <c r="J212" s="233" t="inlineStr">
        <is>
          <t>B100361</t>
        </is>
      </c>
      <c r="K212" s="233" t="inlineStr">
        <is>
          <t>LT147</t>
        </is>
      </c>
      <c r="L212" s="273" t="n"/>
    </row>
    <row r="213" hidden="1" s="109">
      <c r="B213" s="233" t="inlineStr">
        <is>
          <t>ConTab_BOM_KP_Hardware_267</t>
        </is>
      </c>
      <c r="C213" s="233" t="inlineStr">
        <is>
          <t>:5015-9_0-KPVS:</t>
        </is>
      </c>
      <c r="D213" s="90" t="inlineStr">
        <is>
          <t>XC</t>
        </is>
      </c>
      <c r="E213" s="233" t="inlineStr">
        <is>
          <t>Hardware_SS_316</t>
        </is>
      </c>
      <c r="F213" s="233" t="inlineStr">
        <is>
          <t>Hardware_SS_316</t>
        </is>
      </c>
      <c r="G213" s="233" t="n">
        <v>175</v>
      </c>
      <c r="H213" s="233" t="inlineStr">
        <is>
          <t>175psig</t>
        </is>
      </c>
      <c r="I213" s="235" t="inlineStr">
        <is>
          <t>RTF</t>
        </is>
      </c>
      <c r="J213" s="233" t="inlineStr">
        <is>
          <t>B104370</t>
        </is>
      </c>
      <c r="K213" s="233" t="inlineStr">
        <is>
          <t>LT147</t>
        </is>
      </c>
      <c r="L213" s="273" t="n"/>
    </row>
    <row r="214" hidden="1" s="109">
      <c r="B214" s="233" t="inlineStr">
        <is>
          <t>ConTab_BOM_KP_Hardware_268</t>
        </is>
      </c>
      <c r="C214" s="233" t="inlineStr">
        <is>
          <t>:6015-3_4-KPVS:</t>
        </is>
      </c>
      <c r="D214" s="237" t="inlineStr">
        <is>
          <t>X4</t>
        </is>
      </c>
      <c r="E214" s="233" t="inlineStr">
        <is>
          <t>Hardware_Steel_Gr5</t>
        </is>
      </c>
      <c r="F214" s="233" t="inlineStr">
        <is>
          <t>Hardware_Steel_Gr5</t>
        </is>
      </c>
      <c r="G214" s="233" t="n">
        <v>175</v>
      </c>
      <c r="H214" s="233" t="inlineStr">
        <is>
          <t>175psig</t>
        </is>
      </c>
      <c r="I214" s="235" t="n">
        <v>99251397</v>
      </c>
      <c r="J214" s="233" t="inlineStr">
        <is>
          <t>B100388</t>
        </is>
      </c>
      <c r="K214" s="233" t="inlineStr">
        <is>
          <t>LT027</t>
        </is>
      </c>
      <c r="L214" s="273" t="n"/>
    </row>
    <row r="215" hidden="1" s="109">
      <c r="B215" s="233" t="inlineStr">
        <is>
          <t>ConTab_BOM_KP_Hardware_269</t>
        </is>
      </c>
      <c r="C215" s="233" t="inlineStr">
        <is>
          <t>:6015-3_4-KPVS:</t>
        </is>
      </c>
      <c r="E215" s="233" t="inlineStr">
        <is>
          <t>Hardware_Steel_Gr8</t>
        </is>
      </c>
      <c r="F215" s="233" t="inlineStr">
        <is>
          <t>Hardware_Steel_Gr8</t>
        </is>
      </c>
      <c r="G215" s="233" t="n">
        <v>300</v>
      </c>
      <c r="H215" s="233" t="inlineStr">
        <is>
          <t>300psig</t>
        </is>
      </c>
      <c r="I215" s="235" t="inlineStr">
        <is>
          <t>RTF</t>
        </is>
      </c>
      <c r="J215" s="233" t="inlineStr">
        <is>
          <t>B100374</t>
        </is>
      </c>
      <c r="K215" s="233" t="inlineStr">
        <is>
          <t>LT027</t>
        </is>
      </c>
      <c r="L215" s="273" t="n"/>
    </row>
    <row r="216" hidden="1" s="109">
      <c r="B216" s="233" t="inlineStr">
        <is>
          <t>ConTab_BOM_KP_Hardware_270</t>
        </is>
      </c>
      <c r="C216" s="233" t="inlineStr">
        <is>
          <t>:6015-3_4-KPVS:</t>
        </is>
      </c>
      <c r="E216" s="233" t="inlineStr">
        <is>
          <t>Hardware_SS_HighStrength</t>
        </is>
      </c>
      <c r="F216" s="233" t="inlineStr">
        <is>
          <t>Hardware_SS_HighStrength</t>
        </is>
      </c>
      <c r="G216" s="233" t="n">
        <v>300</v>
      </c>
      <c r="H216" s="233" t="inlineStr">
        <is>
          <t>300psig</t>
        </is>
      </c>
      <c r="I216" s="235" t="inlineStr">
        <is>
          <t>RTF</t>
        </is>
      </c>
      <c r="J216" s="233" t="inlineStr">
        <is>
          <t>B100376</t>
        </is>
      </c>
      <c r="K216" s="233" t="inlineStr">
        <is>
          <t>LT147</t>
        </is>
      </c>
      <c r="L216" s="273" t="n"/>
    </row>
    <row r="217" hidden="1" s="109">
      <c r="B217" s="233" t="inlineStr">
        <is>
          <t>ConTab_BOM_KP_Hardware_271</t>
        </is>
      </c>
      <c r="C217" s="233" t="inlineStr">
        <is>
          <t>:6015-3_4-KPVS:</t>
        </is>
      </c>
      <c r="E217" s="233" t="inlineStr">
        <is>
          <t>Hardware_SS_316</t>
        </is>
      </c>
      <c r="F217" s="233" t="inlineStr">
        <is>
          <t>Hardware_SS_316</t>
        </is>
      </c>
      <c r="G217" s="233" t="n">
        <v>175</v>
      </c>
      <c r="H217" s="233" t="inlineStr">
        <is>
          <t>175psig</t>
        </is>
      </c>
      <c r="I217" s="235" t="inlineStr">
        <is>
          <t>RTF</t>
        </is>
      </c>
      <c r="J217" s="233" t="inlineStr">
        <is>
          <t>B104373</t>
        </is>
      </c>
      <c r="K217" s="233" t="inlineStr">
        <is>
          <t>LT147</t>
        </is>
      </c>
      <c r="L217" s="273" t="n"/>
    </row>
    <row r="218" hidden="1" s="109">
      <c r="B218" s="233" t="inlineStr">
        <is>
          <t>ConTab_BOM_KP_Hardware_272</t>
        </is>
      </c>
      <c r="C218" s="233" t="inlineStr">
        <is>
          <t>:6019-7_8-KPVS:</t>
        </is>
      </c>
      <c r="D218" s="237" t="inlineStr">
        <is>
          <t>X4</t>
        </is>
      </c>
      <c r="E218" s="233" t="inlineStr">
        <is>
          <t>Hardware_Steel_Gr5</t>
        </is>
      </c>
      <c r="F218" s="233" t="inlineStr">
        <is>
          <t>Hardware_Steel_Gr5</t>
        </is>
      </c>
      <c r="G218" s="233" t="n">
        <v>175</v>
      </c>
      <c r="H218" s="233" t="inlineStr">
        <is>
          <t>175psig</t>
        </is>
      </c>
      <c r="I218" s="235" t="n">
        <v>96698962</v>
      </c>
      <c r="J218" s="233" t="inlineStr">
        <is>
          <t>B100378</t>
        </is>
      </c>
      <c r="K218" s="233" t="inlineStr">
        <is>
          <t>LT027</t>
        </is>
      </c>
      <c r="Q218" s="233" t="n"/>
    </row>
    <row r="219" hidden="1" s="109">
      <c r="B219" s="233" t="inlineStr">
        <is>
          <t>ConTab_BOM_KP_Hardware_273</t>
        </is>
      </c>
      <c r="C219" s="233" t="inlineStr">
        <is>
          <t>:6019-7_8-KPVS:</t>
        </is>
      </c>
      <c r="D219" s="237" t="inlineStr">
        <is>
          <t>X4</t>
        </is>
      </c>
      <c r="E219" s="233" t="inlineStr">
        <is>
          <t>Hardware_Steel_Gr8</t>
        </is>
      </c>
      <c r="F219" s="233" t="inlineStr">
        <is>
          <t>Hardware_Steel_Gr8</t>
        </is>
      </c>
      <c r="G219" s="233" t="n">
        <v>300</v>
      </c>
      <c r="H219" s="233" t="inlineStr">
        <is>
          <t>300psig</t>
        </is>
      </c>
      <c r="I219" s="235" t="n">
        <v>96768944</v>
      </c>
      <c r="J219" s="233" t="inlineStr">
        <is>
          <t>B100379</t>
        </is>
      </c>
      <c r="K219" s="233" t="inlineStr">
        <is>
          <t>LT027</t>
        </is>
      </c>
      <c r="Q219" s="233" t="n"/>
    </row>
    <row r="220" hidden="1" s="109">
      <c r="B220" s="233" t="inlineStr">
        <is>
          <t>ConTab_BOM_KP_Hardware_274</t>
        </is>
      </c>
      <c r="C220" s="233" t="inlineStr">
        <is>
          <t>:6019-7_8-KPVS:</t>
        </is>
      </c>
      <c r="D220" s="237" t="inlineStr">
        <is>
          <t>X4</t>
        </is>
      </c>
      <c r="E220" s="233" t="inlineStr">
        <is>
          <t>Hardware_SS_HighStrength</t>
        </is>
      </c>
      <c r="F220" s="233" t="inlineStr">
        <is>
          <t>Hardware_SS_HighStrength</t>
        </is>
      </c>
      <c r="G220" s="233" t="n">
        <v>300</v>
      </c>
      <c r="H220" s="233" t="inlineStr">
        <is>
          <t>300psig</t>
        </is>
      </c>
      <c r="I220" s="235" t="inlineStr">
        <is>
          <t>RTF</t>
        </is>
      </c>
      <c r="J220" s="233" t="inlineStr">
        <is>
          <t>B100381</t>
        </is>
      </c>
      <c r="K220" s="233" t="inlineStr">
        <is>
          <t>LT147</t>
        </is>
      </c>
      <c r="Q220" s="233" t="n"/>
    </row>
    <row r="221" hidden="1" s="109">
      <c r="B221" s="233" t="inlineStr">
        <is>
          <t>ConTab_BOM_KP_Hardware_275</t>
        </is>
      </c>
      <c r="C221" s="233" t="inlineStr">
        <is>
          <t>:6019-7_8-KPVS:</t>
        </is>
      </c>
      <c r="D221" s="237" t="inlineStr">
        <is>
          <t>X4</t>
        </is>
      </c>
      <c r="E221" s="233" t="inlineStr">
        <is>
          <t>Hardware_SS_316</t>
        </is>
      </c>
      <c r="F221" s="233" t="inlineStr">
        <is>
          <t>Hardware_SS_316</t>
        </is>
      </c>
      <c r="G221" s="233" t="n">
        <v>175</v>
      </c>
      <c r="H221" s="233" t="inlineStr">
        <is>
          <t>175psig</t>
        </is>
      </c>
      <c r="I221" s="235" t="inlineStr">
        <is>
          <t>RTF</t>
        </is>
      </c>
      <c r="J221" s="233" t="inlineStr">
        <is>
          <t>B104374</t>
        </is>
      </c>
      <c r="K221" s="233" t="inlineStr">
        <is>
          <t>LT147</t>
        </is>
      </c>
      <c r="Q221" s="233" t="n"/>
    </row>
    <row r="222" hidden="1" s="109">
      <c r="A222" s="44" t="inlineStr">
        <is>
          <t>[END]</t>
        </is>
      </c>
      <c r="K222" s="273" t="n"/>
      <c r="L222" s="273" t="n"/>
    </row>
  </sheetData>
  <autoFilter ref="A6:Q222">
    <filterColumn colId="2">
      <filters>
        <filter val=":1020-3_4-KP:1020-3_4-KPVS:"/>
      </filters>
    </filterColumn>
  </autoFilter>
  <dataValidations count="1">
    <dataValidation sqref="B4:K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rintOptions gridLines="1"/>
  <pageMargins left="0.25" right="0.25" top="0.9840277777777779" bottom="0.9840277777777779" header="0.511805555555556" footer="0.511805555555556"/>
  <pageSetup orientation="landscape" scale="24" firstPageNumber="0" horizontalDpi="300" verticalDpi="300"/>
</worksheet>
</file>

<file path=xl/worksheets/sheet7.xml><?xml version="1.0" encoding="utf-8"?>
<worksheet xmlns="http://schemas.openxmlformats.org/spreadsheetml/2006/main">
  <sheetPr codeName="Sheet7">
    <outlinePr summaryBelow="1" summaryRight="1"/>
    <pageSetUpPr autoPageBreaks="0"/>
  </sheetPr>
  <dimension ref="A1:Q1216"/>
  <sheetViews>
    <sheetView topLeftCell="F1" zoomScale="70" zoomScaleNormal="70" workbookViewId="0">
      <pane ySplit="6" topLeftCell="A7" activePane="bottomLeft" state="frozen"/>
      <selection activeCell="B42" sqref="B42"/>
      <selection pane="bottomLeft" activeCell="M28" sqref="M28"/>
    </sheetView>
  </sheetViews>
  <sheetFormatPr baseColWidth="8" defaultRowHeight="12.75" outlineLevelRow="1"/>
  <cols>
    <col width="20.140625" bestFit="1" customWidth="1" style="64" min="1" max="1"/>
    <col width="4.85546875" customWidth="1" style="109" min="2" max="2"/>
    <col width="29.140625" customWidth="1" style="109" min="3" max="3"/>
    <col width="41.85546875" customWidth="1" style="109" min="4" max="4"/>
    <col width="32.42578125" bestFit="1" customWidth="1" style="109" min="5" max="5"/>
    <col width="40.28515625" bestFit="1" customWidth="1" style="109" min="6" max="6"/>
    <col width="44.42578125" bestFit="1" customWidth="1" style="109" min="7" max="7"/>
    <col width="24.140625" bestFit="1" customWidth="1" style="109" min="8" max="8"/>
    <col width="22.140625" bestFit="1" customWidth="1" style="109" min="9" max="9"/>
    <col width="20.42578125" bestFit="1" customWidth="1" style="109" min="10" max="10"/>
    <col width="47.85546875" customWidth="1" style="109" min="11" max="11"/>
    <col width="14.28515625" bestFit="1" customWidth="1" style="109" min="12" max="12"/>
    <col width="12.28515625" bestFit="1" customWidth="1" style="109" min="13" max="13"/>
    <col width="10.5703125" customWidth="1" style="109" min="14" max="14"/>
    <col width="12" bestFit="1" customWidth="1" style="109" min="15" max="15"/>
  </cols>
  <sheetData>
    <row r="1" ht="13.5" customFormat="1" customHeight="1" s="60" thickBot="1">
      <c r="A1" s="45" t="inlineStr">
        <is>
          <t>Export Set-up</t>
        </is>
      </c>
      <c r="B1" s="133" t="inlineStr">
        <is>
          <t>C:\PSDexports\KP_Impeller.xml</t>
        </is>
      </c>
      <c r="C1" s="133" t="inlineStr">
        <is>
          <t>\\Hssql01\pacoexpresssuite_published_ckb_data\60123impmyexport.xml</t>
        </is>
      </c>
      <c r="D1" s="46" t="n"/>
      <c r="E1" s="56" t="n"/>
      <c r="F1" s="56" t="n"/>
      <c r="G1" s="56" t="n"/>
      <c r="H1" s="56" t="n"/>
      <c r="I1" s="56" t="n"/>
      <c r="J1" s="56" t="n"/>
      <c r="K1" s="56" t="n"/>
      <c r="L1" s="56" t="n"/>
      <c r="M1" s="56" t="n"/>
      <c r="N1" s="56" t="n"/>
      <c r="O1" s="56" t="n"/>
      <c r="Q1" s="60" t="inlineStr">
        <is>
          <t>PSD v1.2</t>
        </is>
      </c>
    </row>
    <row r="2" outlineLevel="1" ht="13.5" customHeight="1" s="109" thickTop="1">
      <c r="A2" s="42" t="inlineStr">
        <is>
          <t>Price_BOM_KP_Imp</t>
        </is>
      </c>
      <c r="B2" s="134" t="n"/>
      <c r="C2" s="58">
        <f>IF($A$6="Full Data", "ID", "")</f>
        <v/>
      </c>
      <c r="D2" s="58" t="inlineStr">
        <is>
          <t>Model</t>
        </is>
      </c>
      <c r="E2" s="58" t="inlineStr">
        <is>
          <t>WearRingConfiguration</t>
        </is>
      </c>
      <c r="F2" s="58" t="n"/>
      <c r="G2" s="58" t="inlineStr">
        <is>
          <t>ImpellerMaterial</t>
        </is>
      </c>
      <c r="H2" s="58">
        <f>IF($A$6="Full Data", "PacoMatlCode","")</f>
        <v/>
      </c>
      <c r="I2" s="58">
        <f>IF($A$6="Full Data", "ImpellerKey","")</f>
        <v/>
      </c>
      <c r="J2" s="58" t="inlineStr">
        <is>
          <t>ConstructionCode</t>
        </is>
      </c>
      <c r="K2" s="58">
        <f>IF($A$6="Full Data", "Coating","")</f>
        <v/>
      </c>
      <c r="L2" s="58" t="inlineStr">
        <is>
          <t>BOM</t>
        </is>
      </c>
      <c r="M2" s="58" t="inlineStr">
        <is>
          <t>PriceID</t>
        </is>
      </c>
      <c r="N2" s="58">
        <f>IF($A$6="Full Data", "Comments1","")</f>
        <v/>
      </c>
      <c r="O2" s="58" t="inlineStr">
        <is>
          <t>LeadtimeID</t>
        </is>
      </c>
    </row>
    <row r="3" outlineLevel="1" s="109">
      <c r="A3" s="42">
        <f>IF($A$6="Full Data", "PumpOptions", "BasicOptionsDynamicDesc")</f>
        <v/>
      </c>
      <c r="B3" s="134" t="n"/>
      <c r="C3" s="58">
        <f>IF($A$6="Full Data", "PriceList","")</f>
        <v/>
      </c>
      <c r="D3" s="58" t="n"/>
      <c r="E3" s="58" t="n"/>
      <c r="F3" s="58" t="inlineStr">
        <is>
          <t>ID</t>
        </is>
      </c>
      <c r="G3" s="58" t="n"/>
      <c r="H3" s="58" t="n"/>
      <c r="I3" s="58" t="n"/>
      <c r="J3" s="58" t="n"/>
      <c r="K3" s="58" t="n"/>
      <c r="L3" s="58" t="n"/>
      <c r="M3" s="58" t="n"/>
      <c r="N3" s="58" t="n"/>
      <c r="O3" s="58" t="n"/>
    </row>
    <row r="4" outlineLevel="1" customFormat="1" s="62">
      <c r="A4" s="49" t="inlineStr">
        <is>
          <t>[Attribute type]</t>
        </is>
      </c>
      <c r="B4" s="135" t="n"/>
      <c r="C4" s="61">
        <f>IF($A$6="Full Data", "pointer-merge","")</f>
        <v/>
      </c>
      <c r="D4" s="61" t="inlineStr">
        <is>
          <t>text</t>
        </is>
      </c>
      <c r="E4" s="61" t="inlineStr">
        <is>
          <t>text</t>
        </is>
      </c>
      <c r="F4" s="61" t="inlineStr">
        <is>
          <t>pointer-merge</t>
        </is>
      </c>
      <c r="G4" s="61" t="inlineStr">
        <is>
          <t>text</t>
        </is>
      </c>
      <c r="H4" s="61">
        <f>IF($A$6="Full Data", "text","")</f>
        <v/>
      </c>
      <c r="I4" s="61">
        <f>IF($A$6="Full Data", "text","")</f>
        <v/>
      </c>
      <c r="J4" s="61" t="inlineStr">
        <is>
          <t>text</t>
        </is>
      </c>
      <c r="K4" s="61">
        <f>IF($A$6="Full Data", "text","")</f>
        <v/>
      </c>
      <c r="L4" s="61" t="inlineStr">
        <is>
          <t>text</t>
        </is>
      </c>
      <c r="M4" s="61" t="inlineStr">
        <is>
          <t>pointer-merge</t>
        </is>
      </c>
      <c r="N4" s="61">
        <f>IF($A$6="Full Data", "text","")</f>
        <v/>
      </c>
      <c r="O4" s="61" t="inlineStr">
        <is>
          <t>pointer</t>
        </is>
      </c>
      <c r="P4" s="51" t="inlineStr">
        <is>
          <t>[END]</t>
        </is>
      </c>
    </row>
    <row r="5" outlineLevel="1" ht="13.5" customFormat="1" customHeight="1" s="60" thickBot="1">
      <c r="A5" s="53" t="inlineStr">
        <is>
          <t>[Attribute width]</t>
        </is>
      </c>
      <c r="B5" s="84" t="n"/>
      <c r="C5" s="63" t="n"/>
      <c r="D5" s="63" t="n"/>
      <c r="E5" s="63" t="n"/>
      <c r="F5" s="63" t="n"/>
      <c r="G5" s="63" t="n"/>
      <c r="H5" s="63" t="n"/>
      <c r="I5" s="63" t="n"/>
      <c r="J5" s="63" t="n"/>
      <c r="K5" s="63" t="n"/>
      <c r="L5" s="63" t="n"/>
      <c r="M5" s="63" t="n"/>
      <c r="N5" s="63" t="n"/>
      <c r="O5" s="63" t="n"/>
    </row>
    <row r="6" ht="13.5" customHeight="1" s="109" thickTop="1">
      <c r="A6" s="64" t="inlineStr">
        <is>
          <t>Full Data</t>
        </is>
      </c>
      <c r="B6" t="inlineStr">
        <is>
          <t>QP</t>
        </is>
      </c>
      <c r="C6" s="274" t="inlineStr">
        <is>
          <t>ID</t>
        </is>
      </c>
      <c r="D6" s="143" t="inlineStr">
        <is>
          <t>Model (RULE)</t>
        </is>
      </c>
      <c r="E6" s="143" t="inlineStr">
        <is>
          <t>Wear Ring Configuration (RULE)</t>
        </is>
      </c>
      <c r="F6" s="274" t="inlineStr">
        <is>
          <t>Option ID</t>
        </is>
      </c>
      <c r="G6" s="143" t="inlineStr">
        <is>
          <t>Impeller Material (RULE)</t>
        </is>
      </c>
      <c r="H6" s="143" t="inlineStr">
        <is>
          <t>Paco Matl Code (RULE)</t>
        </is>
      </c>
      <c r="I6" s="143" t="inlineStr">
        <is>
          <t>Impeller Key (RULE)</t>
        </is>
      </c>
      <c r="J6" s="258" t="inlineStr">
        <is>
          <t>ConstCode (RULE to distinguish multi-ConstCode models, otherwise no issue if blank)</t>
        </is>
      </c>
      <c r="K6" s="274" t="inlineStr">
        <is>
          <t>Coating (RULE)</t>
        </is>
      </c>
      <c r="L6" s="143" t="inlineStr">
        <is>
          <t>BOM (RULE)</t>
        </is>
      </c>
      <c r="M6" s="143" t="inlineStr">
        <is>
          <t>Price ID</t>
        </is>
      </c>
      <c r="N6" s="143" t="inlineStr">
        <is>
          <t>Comment1</t>
        </is>
      </c>
      <c r="O6" s="143" t="inlineStr">
        <is>
          <t>LeadTimeID</t>
        </is>
      </c>
      <c r="P6" s="143" t="n"/>
    </row>
    <row r="7" customFormat="1" s="233">
      <c r="A7" s="44" t="inlineStr">
        <is>
          <t>[START]</t>
        </is>
      </c>
      <c r="B7" s="237">
        <f>IF(AND(E7 = "Case Ring",G7="Silicon Bronze, ASTM-B584, C87600", K7 = "Coating_Standard"),"Y","N")</f>
        <v/>
      </c>
      <c r="C7" s="233" t="inlineStr">
        <is>
          <t>ConTab_BOM_KP_Impeller_0001</t>
        </is>
      </c>
      <c r="D7" s="233" t="inlineStr">
        <is>
          <t>:1012-1_2-KP:1012-1_2-KPV:1012-1_2-KPVS:</t>
        </is>
      </c>
      <c r="E7" s="233" t="inlineStr">
        <is>
          <t>Case Ring</t>
        </is>
      </c>
      <c r="F7" s="233" t="inlineStr">
        <is>
          <t>ImpMatl_Silicon_Bronze_ASTM-B584_C87600</t>
        </is>
      </c>
      <c r="G7" s="233" t="inlineStr">
        <is>
          <t>Silicon Bronze, ASTM-B584, C87600</t>
        </is>
      </c>
      <c r="H7" s="233" t="inlineStr">
        <is>
          <t>B21</t>
        </is>
      </c>
      <c r="I7" s="233" t="inlineStr">
        <is>
          <t>Steel, Cold Drawn C1018</t>
        </is>
      </c>
      <c r="J7" s="233" t="n"/>
      <c r="K7" s="233" t="inlineStr">
        <is>
          <t>Coating_Standard</t>
        </is>
      </c>
      <c r="L7" s="233" t="n">
        <v>96699009</v>
      </c>
      <c r="M7" s="233" t="inlineStr">
        <is>
          <t>B100813</t>
        </is>
      </c>
      <c r="N7" s="233" t="inlineStr">
        <is>
          <t>Standard</t>
        </is>
      </c>
      <c r="O7" s="233" t="inlineStr">
        <is>
          <t>LT027</t>
        </is>
      </c>
    </row>
    <row r="8" customFormat="1" s="233">
      <c r="A8" s="64" t="n"/>
      <c r="B8" s="237">
        <f>IF(AND(E8 = "Case Ring",G8="Silicon Bronze, ASTM-B584, C87600", K8 = "Coating_Standard"),"Y","N")</f>
        <v/>
      </c>
      <c r="C8" s="233" t="inlineStr">
        <is>
          <t>ConTab_BOM_KP_Impeller_0002</t>
        </is>
      </c>
      <c r="D8" s="233" t="inlineStr">
        <is>
          <t>:1012-1_2-KP:1012-1_2-KPV:1012-1_2-KPVS:</t>
        </is>
      </c>
      <c r="E8" s="233" t="inlineStr">
        <is>
          <t>Double Wear Ring</t>
        </is>
      </c>
      <c r="F8" s="233" t="inlineStr">
        <is>
          <t>ImpMatl_Silicon_Bronze_ASTM-B584_C87600</t>
        </is>
      </c>
      <c r="G8" s="233" t="inlineStr">
        <is>
          <t>Silicon Bronze, ASTM-B584, C87600</t>
        </is>
      </c>
      <c r="H8" s="233" t="inlineStr">
        <is>
          <t>B21</t>
        </is>
      </c>
      <c r="I8" s="233" t="inlineStr">
        <is>
          <t>Steel, Cold Drawn C1018</t>
        </is>
      </c>
      <c r="J8" s="233" t="n"/>
      <c r="K8" s="233" t="inlineStr">
        <is>
          <t>Coating_Standard</t>
        </is>
      </c>
      <c r="L8" s="233" t="n">
        <v>96699009</v>
      </c>
      <c r="M8" s="233" t="inlineStr">
        <is>
          <t>B100823</t>
        </is>
      </c>
      <c r="N8" s="233" t="inlineStr">
        <is>
          <t>Standard</t>
        </is>
      </c>
      <c r="O8" s="233" t="inlineStr">
        <is>
          <t>LT027</t>
        </is>
      </c>
    </row>
    <row r="9" customFormat="1" s="233">
      <c r="A9" s="64" t="n"/>
      <c r="B9" s="237">
        <f>IF(AND(E9 = "Case Ring",G9="Silicon Bronze, ASTM-B584, C87600", K9 = "Coating_Standard"),"Y","N")</f>
        <v/>
      </c>
      <c r="C9" s="233" t="inlineStr">
        <is>
          <t>ConTab_BOM_KP_Impeller_0003</t>
        </is>
      </c>
      <c r="D9" s="233" t="inlineStr">
        <is>
          <t>:1012-1_2-KP:1012-1_2-KPV:1012-1_2-KPVS:</t>
        </is>
      </c>
      <c r="E9" s="233" t="inlineStr">
        <is>
          <t>Case Ring</t>
        </is>
      </c>
      <c r="F9" s="233" t="inlineStr">
        <is>
          <t>ImpMatl_NiAl-Bronze_ASTM-B148_C95400</t>
        </is>
      </c>
      <c r="G9" s="233" t="inlineStr">
        <is>
          <t>Nickel Aluminum Bronze ASTM B148 UNS C95400</t>
        </is>
      </c>
      <c r="H9" s="233" t="inlineStr">
        <is>
          <t>B22</t>
        </is>
      </c>
      <c r="I9" s="233" t="inlineStr">
        <is>
          <t>Steel, Cold Drawn C1018</t>
        </is>
      </c>
      <c r="J9" s="233" t="n"/>
      <c r="K9" s="233" t="inlineStr">
        <is>
          <t>Coating_Standard</t>
        </is>
      </c>
      <c r="L9" s="233" t="n">
        <v>97948557</v>
      </c>
      <c r="M9" s="233" t="inlineStr">
        <is>
          <t>B105744</t>
        </is>
      </c>
      <c r="N9" s="233" t="inlineStr">
        <is>
          <t>Standard</t>
        </is>
      </c>
      <c r="O9" s="233" t="inlineStr">
        <is>
          <t>LT250</t>
        </is>
      </c>
    </row>
    <row r="10" customFormat="1" s="233">
      <c r="A10" s="64" t="n"/>
      <c r="B10" s="237">
        <f>IF(AND(E10 = "Case Ring",G10="Silicon Bronze, ASTM-B584, C87600", K10 = "Coating_Standard"),"Y","N")</f>
        <v/>
      </c>
      <c r="C10" s="233" t="inlineStr">
        <is>
          <t>ConTab_BOM_KP_Impeller_0004</t>
        </is>
      </c>
      <c r="D10" s="233" t="inlineStr">
        <is>
          <t>:1012-1_2-KP:1012-1_2-KPV:1012-1_2-KPVS:</t>
        </is>
      </c>
      <c r="E10" s="233" t="inlineStr">
        <is>
          <t>Double Wear Ring</t>
        </is>
      </c>
      <c r="F10" s="233" t="inlineStr">
        <is>
          <t>ImpMatl_NiAl-Bronze_ASTM-B148_C95400</t>
        </is>
      </c>
      <c r="G10" s="233" t="inlineStr">
        <is>
          <t>Nickel Aluminum Bronze ASTM B148 UNS C95400</t>
        </is>
      </c>
      <c r="H10" s="233" t="inlineStr">
        <is>
          <t>B22</t>
        </is>
      </c>
      <c r="I10" s="233" t="inlineStr">
        <is>
          <t>Steel, Cold Drawn C1018</t>
        </is>
      </c>
      <c r="J10" s="233" t="n"/>
      <c r="K10" s="233" t="inlineStr">
        <is>
          <t>Coating_Standard</t>
        </is>
      </c>
      <c r="L10" s="233" t="n">
        <v>97948557</v>
      </c>
      <c r="M10" s="233" t="inlineStr">
        <is>
          <t>B105745</t>
        </is>
      </c>
      <c r="N10" s="233" t="inlineStr">
        <is>
          <t>Standard</t>
        </is>
      </c>
      <c r="O10" s="233" t="inlineStr">
        <is>
          <t>LT250</t>
        </is>
      </c>
    </row>
    <row r="11" customFormat="1" s="233">
      <c r="A11" s="64" t="n"/>
      <c r="B11" s="237">
        <f>IF(AND(E11 = "Case Ring",G11="Silicon Bronze, ASTM-B584, C87600", K11 = "Coating_Standard"),"Y","N")</f>
        <v/>
      </c>
      <c r="C11" s="233" t="inlineStr">
        <is>
          <t>ConTab_BOM_KP_Impeller_0005</t>
        </is>
      </c>
      <c r="D11" s="233" t="inlineStr">
        <is>
          <t>:1012-1_2-KP:1012-1_2-KPV:1012-1_2-KPVS:</t>
        </is>
      </c>
      <c r="E11" s="233" t="inlineStr">
        <is>
          <t>Case Ring</t>
        </is>
      </c>
      <c r="F11" s="233" t="inlineStr">
        <is>
          <t>ImpMatl_Cast_Iron_ASTM-A48_Cl30</t>
        </is>
      </c>
      <c r="G11" s="233" t="inlineStr">
        <is>
          <t>Cast Iron, ASTM-A48, CL 30</t>
        </is>
      </c>
      <c r="H11" s="233" t="inlineStr">
        <is>
          <t>C30</t>
        </is>
      </c>
      <c r="I11" s="233" t="inlineStr">
        <is>
          <t>Steel, Cold Drawn C1018</t>
        </is>
      </c>
      <c r="J11" s="233" t="n"/>
      <c r="K11" s="233" t="inlineStr">
        <is>
          <t>Coating_Standard</t>
        </is>
      </c>
      <c r="L11" s="233" t="inlineStr">
        <is>
          <t>RTF</t>
        </is>
      </c>
      <c r="M11" s="233" t="inlineStr">
        <is>
          <t>B100817</t>
        </is>
      </c>
      <c r="O11" s="233" t="inlineStr">
        <is>
          <t>LT040</t>
        </is>
      </c>
    </row>
    <row r="12" customFormat="1" s="233">
      <c r="A12" s="64" t="n"/>
      <c r="B12" s="237">
        <f>IF(AND(E12 = "Case Ring",G12="Silicon Bronze, ASTM-B584, C87600", K12 = "Coating_Standard"),"Y","N")</f>
        <v/>
      </c>
      <c r="C12" s="233" t="inlineStr">
        <is>
          <t>ConTab_BOM_KP_Impeller_0006</t>
        </is>
      </c>
      <c r="D12" s="233" t="inlineStr">
        <is>
          <t>:1012-1_2-KP:1012-1_2-KPV:1012-1_2-KPVS:</t>
        </is>
      </c>
      <c r="E12" s="233" t="inlineStr">
        <is>
          <t>Double Wear Ring</t>
        </is>
      </c>
      <c r="F12" s="233" t="inlineStr">
        <is>
          <t>ImpMatl_Cast_Iron_ASTM-A48_Cl30</t>
        </is>
      </c>
      <c r="G12" s="233" t="inlineStr">
        <is>
          <t>Cast Iron, ASTM-A48, CL 30</t>
        </is>
      </c>
      <c r="H12" s="233" t="inlineStr">
        <is>
          <t>C30</t>
        </is>
      </c>
      <c r="I12" s="233" t="inlineStr">
        <is>
          <t>Steel, Cold Drawn C1018</t>
        </is>
      </c>
      <c r="J12" s="233" t="n"/>
      <c r="K12" s="233" t="inlineStr">
        <is>
          <t>Coating_Standard</t>
        </is>
      </c>
      <c r="L12" s="233" t="inlineStr">
        <is>
          <t>RTF</t>
        </is>
      </c>
      <c r="M12" s="233" t="inlineStr">
        <is>
          <t>B100827</t>
        </is>
      </c>
      <c r="O12" s="233" t="inlineStr">
        <is>
          <t>LT040</t>
        </is>
      </c>
    </row>
    <row r="13" customFormat="1" s="233">
      <c r="A13" s="64" t="n"/>
      <c r="B13" s="237">
        <f>IF(AND(E13 = "Case Ring",G13="Silicon Bronze, ASTM-B584, C87600", K13 = "Coating_Standard"),"Y","N")</f>
        <v/>
      </c>
      <c r="C13" s="233" t="inlineStr">
        <is>
          <t>ConTab_BOM_KP_Impeller_0007</t>
        </is>
      </c>
      <c r="D13" s="233" t="inlineStr">
        <is>
          <t>:1012-1_2-KP:1012-1_2-KPV:1012-1_2-KPVS:</t>
        </is>
      </c>
      <c r="E13" s="233" t="inlineStr">
        <is>
          <t>Case Ring</t>
        </is>
      </c>
      <c r="F13" s="233" t="inlineStr">
        <is>
          <t>ImpMatl_SS_AISI-303</t>
        </is>
      </c>
      <c r="G13" s="233" t="inlineStr">
        <is>
          <t>Stainless Steel, AISI-303</t>
        </is>
      </c>
      <c r="H13" s="233" t="inlineStr">
        <is>
          <t>H303</t>
        </is>
      </c>
      <c r="I13" s="233" t="inlineStr">
        <is>
          <t>Stainless Steel, AISI 316</t>
        </is>
      </c>
      <c r="J13" s="233" t="n"/>
      <c r="K13" s="233" t="inlineStr">
        <is>
          <t>Coating_Standard</t>
        </is>
      </c>
      <c r="L13" s="233" t="inlineStr">
        <is>
          <t>RTF</t>
        </is>
      </c>
      <c r="M13" s="233" t="inlineStr">
        <is>
          <t>B100818</t>
        </is>
      </c>
      <c r="O13" s="233" t="inlineStr">
        <is>
          <t>LT043</t>
        </is>
      </c>
    </row>
    <row r="14" customFormat="1" s="233">
      <c r="A14" s="64" t="n"/>
      <c r="B14" s="237">
        <f>IF(AND(E14 = "Case Ring",G14="Silicon Bronze, ASTM-B584, C87600", K14 = "Coating_Standard"),"Y","N")</f>
        <v/>
      </c>
      <c r="C14" s="233" t="inlineStr">
        <is>
          <t>ConTab_BOM_KP_Impeller_0008</t>
        </is>
      </c>
      <c r="D14" s="233" t="inlineStr">
        <is>
          <t>:1012-1_2-KP:1012-1_2-KPV:1012-1_2-KPVS:</t>
        </is>
      </c>
      <c r="E14" s="233" t="inlineStr">
        <is>
          <t>Double Wear Ring</t>
        </is>
      </c>
      <c r="F14" s="233" t="inlineStr">
        <is>
          <t>ImpMatl_SS_AISI-303</t>
        </is>
      </c>
      <c r="G14" s="233" t="inlineStr">
        <is>
          <t>Stainless Steel, AISI-303</t>
        </is>
      </c>
      <c r="H14" s="233" t="inlineStr">
        <is>
          <t>H303</t>
        </is>
      </c>
      <c r="I14" s="233" t="inlineStr">
        <is>
          <t>Stainless Steel, AISI 316</t>
        </is>
      </c>
      <c r="J14" s="233" t="n"/>
      <c r="K14" s="233" t="inlineStr">
        <is>
          <t>Coating_Standard</t>
        </is>
      </c>
      <c r="L14" s="233" t="inlineStr">
        <is>
          <t>RTF</t>
        </is>
      </c>
      <c r="M14" s="233" t="inlineStr">
        <is>
          <t>B100828</t>
        </is>
      </c>
      <c r="O14" s="233" t="inlineStr">
        <is>
          <t>LT043</t>
        </is>
      </c>
    </row>
    <row r="15" customFormat="1" s="233">
      <c r="A15" s="64" t="n"/>
      <c r="B15" s="237">
        <f>IF(AND(E15 = "Case Ring",G15="Silicon Bronze, ASTM-B584, C87600", K15 = "Coating_Standard"),"Y","N")</f>
        <v/>
      </c>
      <c r="C15" s="233" t="inlineStr">
        <is>
          <t>ConTab_BOM_KP_Impeller_0009</t>
        </is>
      </c>
      <c r="D15" s="233" t="inlineStr">
        <is>
          <t>:1012-1_2-KP:1012-1_2-KPV:1012-1_2-KPVS:</t>
        </is>
      </c>
      <c r="E15" s="233" t="inlineStr">
        <is>
          <t>Case Ring</t>
        </is>
      </c>
      <c r="F15" s="233" t="inlineStr">
        <is>
          <t>ImpMatl_SS_AISI-304</t>
        </is>
      </c>
      <c r="G15" s="233" t="inlineStr">
        <is>
          <t>Stainless Steel, AISI-304</t>
        </is>
      </c>
      <c r="H15" s="233" t="inlineStr">
        <is>
          <t>H304</t>
        </is>
      </c>
      <c r="I15" s="233" t="inlineStr">
        <is>
          <t>Stainless Steel, AISI 316</t>
        </is>
      </c>
      <c r="J15" s="233" t="n"/>
      <c r="K15" s="233" t="inlineStr">
        <is>
          <t>Coating_Standard</t>
        </is>
      </c>
      <c r="L15" s="233" t="n">
        <v>97948027</v>
      </c>
      <c r="M15" s="233" t="inlineStr">
        <is>
          <t>B100819</t>
        </is>
      </c>
      <c r="O15" s="233" t="inlineStr">
        <is>
          <t>LT043</t>
        </is>
      </c>
    </row>
    <row r="16" customFormat="1" s="233">
      <c r="A16" s="64" t="n"/>
      <c r="B16" s="237">
        <f>IF(AND(E16 = "Case Ring",G16="Silicon Bronze, ASTM-B584, C87600", K16 = "Coating_Standard"),"Y","N")</f>
        <v/>
      </c>
      <c r="C16" s="233" t="inlineStr">
        <is>
          <t>ConTab_BOM_KP_Impeller_0010</t>
        </is>
      </c>
      <c r="D16" s="233" t="inlineStr">
        <is>
          <t>:1012-1_2-KP:1012-1_2-KPV:1012-1_2-KPVS:</t>
        </is>
      </c>
      <c r="E16" s="233" t="inlineStr">
        <is>
          <t>Double Wear Ring</t>
        </is>
      </c>
      <c r="F16" s="233" t="inlineStr">
        <is>
          <t>ImpMatl_SS_AISI-304</t>
        </is>
      </c>
      <c r="G16" s="233" t="inlineStr">
        <is>
          <t>Stainless Steel, AISI-304</t>
        </is>
      </c>
      <c r="H16" s="233" t="inlineStr">
        <is>
          <t>H304</t>
        </is>
      </c>
      <c r="I16" s="233" t="inlineStr">
        <is>
          <t>Stainless Steel, AISI 316</t>
        </is>
      </c>
      <c r="J16" s="233" t="n"/>
      <c r="K16" s="233" t="inlineStr">
        <is>
          <t>Coating_Standard</t>
        </is>
      </c>
      <c r="L16" s="233" t="n">
        <v>97948027</v>
      </c>
      <c r="M16" s="233" t="inlineStr">
        <is>
          <t>B100829</t>
        </is>
      </c>
      <c r="O16" s="233" t="inlineStr">
        <is>
          <t>LT043</t>
        </is>
      </c>
    </row>
    <row r="17" customFormat="1" s="233">
      <c r="A17" s="64" t="n"/>
      <c r="B17" s="237">
        <f>IF(AND(E17 = "Case Ring",G17="Silicon Bronze, ASTM-B584, C87600", K17 = "Coating_Standard"),"Y","N")</f>
        <v/>
      </c>
      <c r="C17" s="233" t="inlineStr">
        <is>
          <t>ConTab_BOM_KP_Impeller_0011</t>
        </is>
      </c>
      <c r="D17" s="233" t="inlineStr">
        <is>
          <t>:1012-1_2-KP:1012-1_2-KPV:1012-1_2-KPVS:</t>
        </is>
      </c>
      <c r="E17" s="233" t="inlineStr">
        <is>
          <t>Case Ring</t>
        </is>
      </c>
      <c r="F17" s="233" t="inlineStr">
        <is>
          <t>ImpMatl_SS_AISI-316</t>
        </is>
      </c>
      <c r="G17" s="233" t="inlineStr">
        <is>
          <t>Stainless Steel, AISI-316</t>
        </is>
      </c>
      <c r="H17" s="233" t="inlineStr">
        <is>
          <t>H316</t>
        </is>
      </c>
      <c r="I17" s="233" t="inlineStr">
        <is>
          <t>Stainless Steel, AISI 316</t>
        </is>
      </c>
      <c r="J17" s="233" t="n"/>
      <c r="K17" s="233" t="inlineStr">
        <is>
          <t>Coating_Standard</t>
        </is>
      </c>
      <c r="L17" s="233" t="n">
        <v>97948028</v>
      </c>
      <c r="M17" s="233" t="inlineStr">
        <is>
          <t>B100820</t>
        </is>
      </c>
      <c r="O17" s="233" t="inlineStr">
        <is>
          <t>LT041</t>
        </is>
      </c>
    </row>
    <row r="18" customFormat="1" s="233">
      <c r="A18" s="64" t="n"/>
      <c r="B18" s="237">
        <f>IF(AND(E18 = "Case Ring",G18="Silicon Bronze, ASTM-B584, C87600", K18 = "Coating_Standard"),"Y","N")</f>
        <v/>
      </c>
      <c r="C18" s="233" t="inlineStr">
        <is>
          <t>ConTab_BOM_KP_Impeller_0012</t>
        </is>
      </c>
      <c r="D18" s="233" t="inlineStr">
        <is>
          <t>:1012-1_2-KP:1012-1_2-KPV:1012-1_2-KPVS:</t>
        </is>
      </c>
      <c r="E18" s="233" t="inlineStr">
        <is>
          <t>Double Wear Ring</t>
        </is>
      </c>
      <c r="F18" s="233" t="inlineStr">
        <is>
          <t>ImpMatl_SS_AISI-316</t>
        </is>
      </c>
      <c r="G18" s="233" t="inlineStr">
        <is>
          <t>Stainless Steel, AISI-316</t>
        </is>
      </c>
      <c r="H18" s="233" t="inlineStr">
        <is>
          <t>H316</t>
        </is>
      </c>
      <c r="I18" s="233" t="inlineStr">
        <is>
          <t>Stainless Steel, AISI 316</t>
        </is>
      </c>
      <c r="J18" s="233" t="n"/>
      <c r="K18" s="233" t="inlineStr">
        <is>
          <t>Coating_Standard</t>
        </is>
      </c>
      <c r="L18" s="233" t="n">
        <v>97948028</v>
      </c>
      <c r="M18" s="233" t="inlineStr">
        <is>
          <t>B100830</t>
        </is>
      </c>
      <c r="O18" s="233" t="inlineStr">
        <is>
          <t>LT041</t>
        </is>
      </c>
    </row>
    <row r="19" customFormat="1" s="233">
      <c r="A19" s="64" t="n"/>
      <c r="B19" s="237">
        <f>IF(AND(E19 = "Case Ring",G19="Silicon Bronze, ASTM-B584, C87600", K19 = "Coating_Standard"),"Y","N")</f>
        <v/>
      </c>
      <c r="C19" s="233" t="inlineStr">
        <is>
          <t>ConTab_BOM_KP_Impeller_0013</t>
        </is>
      </c>
      <c r="D19" s="233" t="inlineStr">
        <is>
          <t>:1012-1_2-KP:1012-1_2-KPV:1012-1_2-KPVS:</t>
        </is>
      </c>
      <c r="E19" s="233" t="inlineStr">
        <is>
          <t>Case Ring</t>
        </is>
      </c>
      <c r="F19" s="233" t="inlineStr">
        <is>
          <t>ImpMatl_Special</t>
        </is>
      </c>
      <c r="G19" s="233" t="inlineStr">
        <is>
          <t>Special/Other</t>
        </is>
      </c>
      <c r="H19" s="233" t="inlineStr">
        <is>
          <t>X</t>
        </is>
      </c>
      <c r="I19" s="233" t="inlineStr">
        <is>
          <t>Special/Other</t>
        </is>
      </c>
      <c r="J19" s="233" t="n"/>
      <c r="K19" s="233" t="inlineStr">
        <is>
          <t>Coating_Standard</t>
        </is>
      </c>
      <c r="L19" s="233" t="inlineStr">
        <is>
          <t>RTF</t>
        </is>
      </c>
      <c r="M19" s="233" t="inlineStr">
        <is>
          <t>B100822</t>
        </is>
      </c>
      <c r="O19" s="233" t="inlineStr">
        <is>
          <t>LT029</t>
        </is>
      </c>
    </row>
    <row r="20" customFormat="1" s="233">
      <c r="A20" s="64" t="n"/>
      <c r="B20" s="237">
        <f>IF(AND(E20 = "Case Ring",G20="Silicon Bronze, ASTM-B584, C87600", K20 = "Coating_Standard"),"Y","N")</f>
        <v/>
      </c>
      <c r="C20" s="233" t="inlineStr">
        <is>
          <t>ConTab_BOM_KP_Impeller_0014</t>
        </is>
      </c>
      <c r="D20" s="233" t="inlineStr">
        <is>
          <t>:1012-1_2-KP:1012-1_2-KPV:1012-1_2-KPVS:</t>
        </is>
      </c>
      <c r="E20" s="233" t="inlineStr">
        <is>
          <t>Double Wear Ring</t>
        </is>
      </c>
      <c r="F20" s="233" t="inlineStr">
        <is>
          <t>ImpMatl_Special</t>
        </is>
      </c>
      <c r="G20" s="233" t="inlineStr">
        <is>
          <t>Special/Other</t>
        </is>
      </c>
      <c r="H20" s="233" t="inlineStr">
        <is>
          <t>X</t>
        </is>
      </c>
      <c r="I20" s="233" t="inlineStr">
        <is>
          <t>Special/Other</t>
        </is>
      </c>
      <c r="J20" s="233" t="n"/>
      <c r="K20" s="233" t="inlineStr">
        <is>
          <t>Coating_Standard</t>
        </is>
      </c>
      <c r="L20" s="233" t="inlineStr">
        <is>
          <t>RTF</t>
        </is>
      </c>
      <c r="M20" s="233" t="inlineStr">
        <is>
          <t>B100832</t>
        </is>
      </c>
      <c r="O20" s="233" t="inlineStr">
        <is>
          <t>LT029</t>
        </is>
      </c>
    </row>
    <row r="21" customFormat="1" s="233">
      <c r="A21" s="64" t="n"/>
      <c r="B21" s="237">
        <f>IF(AND(E21 = "Case Ring",G21="Silicon Bronze, ASTM-B584, C87600", K21 = "Coating_Standard"),"Y","N")</f>
        <v/>
      </c>
      <c r="C21" s="233" t="inlineStr">
        <is>
          <t>ConTab_BOM_KP_Impeller_0015</t>
        </is>
      </c>
      <c r="D21" s="233" t="inlineStr">
        <is>
          <t>:1012-1_2-KP:1012-1_2-KPV:1012-1_2-KPVS:</t>
        </is>
      </c>
      <c r="E21" s="233" t="inlineStr">
        <is>
          <t>Case Ring</t>
        </is>
      </c>
      <c r="F21" s="233" t="inlineStr">
        <is>
          <t>ImpMatl_Silicon_Bronze_ASTM-B584_C87600</t>
        </is>
      </c>
      <c r="G21" s="233" t="inlineStr">
        <is>
          <t>Silicon Bronze, ASTM-B584, C87600</t>
        </is>
      </c>
      <c r="H21" s="233" t="inlineStr">
        <is>
          <t>B21</t>
        </is>
      </c>
      <c r="I21" s="233" t="inlineStr">
        <is>
          <t>Steel, Cold Drawn C1018</t>
        </is>
      </c>
      <c r="J21" s="233" t="n"/>
      <c r="K21" s="233" t="inlineStr">
        <is>
          <t>Coating_Scotchkote134_interior</t>
        </is>
      </c>
      <c r="L21" s="233" t="inlineStr">
        <is>
          <t>RTF</t>
        </is>
      </c>
      <c r="M21" s="233" t="inlineStr">
        <is>
          <t>B100813</t>
        </is>
      </c>
      <c r="O21" s="233" t="inlineStr">
        <is>
          <t>LT250</t>
        </is>
      </c>
    </row>
    <row r="22" customFormat="1" s="233">
      <c r="A22" s="64" t="n"/>
      <c r="B22" s="237">
        <f>IF(AND(E22 = "Case Ring",G22="Silicon Bronze, ASTM-B584, C87600", K22 = "Coating_Standard"),"Y","N")</f>
        <v/>
      </c>
      <c r="C22" s="233" t="inlineStr">
        <is>
          <t>ConTab_BOM_KP_Impeller_0016</t>
        </is>
      </c>
      <c r="D22" s="233" t="inlineStr">
        <is>
          <t>:1012-1_2-KP:1012-1_2-KPV:1012-1_2-KPVS:</t>
        </is>
      </c>
      <c r="E22" s="233" t="inlineStr">
        <is>
          <t>Double Wear Ring</t>
        </is>
      </c>
      <c r="F22" s="233" t="inlineStr">
        <is>
          <t>ImpMatl_Silicon_Bronze_ASTM-B584_C87600</t>
        </is>
      </c>
      <c r="G22" s="233" t="inlineStr">
        <is>
          <t>Silicon Bronze, ASTM-B584, C87600</t>
        </is>
      </c>
      <c r="H22" s="233" t="inlineStr">
        <is>
          <t>B21</t>
        </is>
      </c>
      <c r="I22" s="233" t="inlineStr">
        <is>
          <t>Steel, Cold Drawn C1018</t>
        </is>
      </c>
      <c r="J22" s="233" t="n"/>
      <c r="K22" s="233" t="inlineStr">
        <is>
          <t>Coating_Scotchkote134_interior</t>
        </is>
      </c>
      <c r="L22" s="233" t="inlineStr">
        <is>
          <t>RTF</t>
        </is>
      </c>
      <c r="M22" s="233" t="inlineStr">
        <is>
          <t>B100823</t>
        </is>
      </c>
      <c r="O22" s="233" t="inlineStr">
        <is>
          <t>LT250</t>
        </is>
      </c>
    </row>
    <row r="23" customFormat="1" s="233">
      <c r="A23" s="64" t="n"/>
      <c r="B23" s="237">
        <f>IF(AND(E23 = "Case Ring",G23="Silicon Bronze, ASTM-B584, C87600", K23 = "Coating_Standard"),"Y","N")</f>
        <v/>
      </c>
      <c r="C23" s="233" t="inlineStr">
        <is>
          <t>ConTab_BOM_KP_Impeller_0017</t>
        </is>
      </c>
      <c r="D23" s="233" t="inlineStr">
        <is>
          <t>:1012-1_2-KP:1012-1_2-KPV:1012-1_2-KPVS:</t>
        </is>
      </c>
      <c r="E23" s="233" t="inlineStr">
        <is>
          <t>Case Ring</t>
        </is>
      </c>
      <c r="F23" s="233" t="inlineStr">
        <is>
          <t>ImpMatl_NiAl-Bronze_ASTM-B148_C95400</t>
        </is>
      </c>
      <c r="G23" s="233" t="inlineStr">
        <is>
          <t>Nickel Aluminum Bronze ASTM B148 UNS C95400</t>
        </is>
      </c>
      <c r="H23" s="233" t="inlineStr">
        <is>
          <t>B22</t>
        </is>
      </c>
      <c r="I23" s="233" t="inlineStr">
        <is>
          <t>Steel, Cold Drawn C1018</t>
        </is>
      </c>
      <c r="J23" s="233" t="n"/>
      <c r="K23" s="233" t="inlineStr">
        <is>
          <t>Coating_Scotchkote134_interior</t>
        </is>
      </c>
      <c r="L23" s="233" t="inlineStr">
        <is>
          <t>RTF</t>
        </is>
      </c>
      <c r="M23" s="233" t="inlineStr">
        <is>
          <t>B105744</t>
        </is>
      </c>
      <c r="O23" s="233" t="inlineStr">
        <is>
          <t>LT250</t>
        </is>
      </c>
      <c r="P23" s="235" t="n"/>
    </row>
    <row r="24" customFormat="1" s="233">
      <c r="A24" s="64" t="n"/>
      <c r="B24" s="237">
        <f>IF(AND(E24 = "Case Ring",G24="Silicon Bronze, ASTM-B584, C87600", K24 = "Coating_Standard"),"Y","N")</f>
        <v/>
      </c>
      <c r="C24" s="233" t="inlineStr">
        <is>
          <t>ConTab_BOM_KP_Impeller_0018</t>
        </is>
      </c>
      <c r="D24" s="233" t="inlineStr">
        <is>
          <t>:1012-1_2-KP:1012-1_2-KPV:1012-1_2-KPVS:</t>
        </is>
      </c>
      <c r="E24" s="233" t="inlineStr">
        <is>
          <t>Double Wear Ring</t>
        </is>
      </c>
      <c r="F24" s="233" t="inlineStr">
        <is>
          <t>ImpMatl_NiAl-Bronze_ASTM-B148_C95400</t>
        </is>
      </c>
      <c r="G24" s="233" t="inlineStr">
        <is>
          <t>Nickel Aluminum Bronze ASTM B148 UNS C95400</t>
        </is>
      </c>
      <c r="H24" s="233" t="inlineStr">
        <is>
          <t>B22</t>
        </is>
      </c>
      <c r="I24" s="233" t="inlineStr">
        <is>
          <t>Steel, Cold Drawn C1018</t>
        </is>
      </c>
      <c r="J24" s="233" t="n"/>
      <c r="K24" s="233" t="inlineStr">
        <is>
          <t>Coating_Scotchkote134_interior</t>
        </is>
      </c>
      <c r="L24" s="233" t="inlineStr">
        <is>
          <t>RTF</t>
        </is>
      </c>
      <c r="M24" s="233" t="inlineStr">
        <is>
          <t>B105745</t>
        </is>
      </c>
      <c r="O24" s="233" t="inlineStr">
        <is>
          <t>LT250</t>
        </is>
      </c>
      <c r="P24" s="235" t="n"/>
    </row>
    <row r="25" customFormat="1" s="233">
      <c r="A25" s="64" t="n"/>
      <c r="B25" s="237">
        <f>IF(AND(E25 = "Case Ring",G25="Silicon Bronze, ASTM-B584, C87600", K25 = "Coating_Standard"),"Y","N")</f>
        <v/>
      </c>
      <c r="C25" s="233" t="inlineStr">
        <is>
          <t>ConTab_BOM_KP_Impeller_0019</t>
        </is>
      </c>
      <c r="D25" s="233" t="inlineStr">
        <is>
          <t>:1012-1_2-KP:1012-1_2-KPV:1012-1_2-KPVS:</t>
        </is>
      </c>
      <c r="E25" s="233" t="inlineStr">
        <is>
          <t>Case Ring</t>
        </is>
      </c>
      <c r="F25" s="233" t="inlineStr">
        <is>
          <t>ImpMatl_Cast_Iron_ASTM-A48_Cl30</t>
        </is>
      </c>
      <c r="G25" s="233" t="inlineStr">
        <is>
          <t>Cast Iron, ASTM-A48, CL 30</t>
        </is>
      </c>
      <c r="H25" s="233" t="inlineStr">
        <is>
          <t>C30</t>
        </is>
      </c>
      <c r="I25" s="233" t="inlineStr">
        <is>
          <t>Steel, Cold Drawn C1018</t>
        </is>
      </c>
      <c r="J25" s="233" t="n"/>
      <c r="K25" s="233" t="inlineStr">
        <is>
          <t>Coating_Scotchkote134_interior</t>
        </is>
      </c>
      <c r="L25" s="233" t="inlineStr">
        <is>
          <t>RTF</t>
        </is>
      </c>
      <c r="M25" s="233" t="inlineStr">
        <is>
          <t>B100817</t>
        </is>
      </c>
      <c r="O25" s="233" t="inlineStr">
        <is>
          <t>LT250</t>
        </is>
      </c>
    </row>
    <row r="26" customFormat="1" s="233">
      <c r="A26" s="64" t="n"/>
      <c r="B26" s="237">
        <f>IF(AND(E26 = "Case Ring",G26="Silicon Bronze, ASTM-B584, C87600", K26 = "Coating_Standard"),"Y","N")</f>
        <v/>
      </c>
      <c r="C26" s="233" t="inlineStr">
        <is>
          <t>ConTab_BOM_KP_Impeller_0020</t>
        </is>
      </c>
      <c r="D26" s="233" t="inlineStr">
        <is>
          <t>:1012-1_2-KP:1012-1_2-KPV:1012-1_2-KPVS:</t>
        </is>
      </c>
      <c r="E26" s="233" t="inlineStr">
        <is>
          <t>Double Wear Ring</t>
        </is>
      </c>
      <c r="F26" s="233" t="inlineStr">
        <is>
          <t>ImpMatl_Cast_Iron_ASTM-A48_Cl30</t>
        </is>
      </c>
      <c r="G26" s="233" t="inlineStr">
        <is>
          <t>Cast Iron, ASTM-A48, CL 30</t>
        </is>
      </c>
      <c r="H26" s="233" t="inlineStr">
        <is>
          <t>C30</t>
        </is>
      </c>
      <c r="I26" s="233" t="inlineStr">
        <is>
          <t>Steel, Cold Drawn C1018</t>
        </is>
      </c>
      <c r="J26" s="233" t="n"/>
      <c r="K26" s="233" t="inlineStr">
        <is>
          <t>Coating_Scotchkote134_interior</t>
        </is>
      </c>
      <c r="L26" s="233" t="inlineStr">
        <is>
          <t>RTF</t>
        </is>
      </c>
      <c r="M26" s="233" t="inlineStr">
        <is>
          <t>B100827</t>
        </is>
      </c>
      <c r="O26" s="233" t="inlineStr">
        <is>
          <t>LT250</t>
        </is>
      </c>
    </row>
    <row r="27" customFormat="1" s="233">
      <c r="A27" s="64" t="n"/>
      <c r="B27" s="237">
        <f>IF(AND(E27 = "Case Ring",G27="Silicon Bronze, ASTM-B584, C87600", K27 = "Coating_Standard"),"Y","N")</f>
        <v/>
      </c>
      <c r="C27" s="233" t="inlineStr">
        <is>
          <t>ConTab_BOM_KP_Impeller_0021</t>
        </is>
      </c>
      <c r="D27" s="233" t="inlineStr">
        <is>
          <t>:1012-1_2-KP:1012-1_2-KPV:1012-1_2-KPVS:</t>
        </is>
      </c>
      <c r="E27" s="233" t="inlineStr">
        <is>
          <t>Case Ring</t>
        </is>
      </c>
      <c r="F27" s="233" t="inlineStr">
        <is>
          <t>ImpMatl_Silicon_Bronze_ASTM-B584_C87600</t>
        </is>
      </c>
      <c r="G27" s="233" t="inlineStr">
        <is>
          <t>Silicon Bronze, ASTM-B584, C87600</t>
        </is>
      </c>
      <c r="H27" s="233" t="inlineStr">
        <is>
          <t>B21</t>
        </is>
      </c>
      <c r="I27" s="233" t="inlineStr">
        <is>
          <t>Steel, Cold Drawn C1018</t>
        </is>
      </c>
      <c r="J27" s="233" t="n"/>
      <c r="K27" s="233" t="inlineStr">
        <is>
          <t>Coating_Scotchkote134_interior_exterior</t>
        </is>
      </c>
      <c r="L27" s="233" t="inlineStr">
        <is>
          <t>RTF</t>
        </is>
      </c>
      <c r="M27" s="233" t="inlineStr">
        <is>
          <t>B100813</t>
        </is>
      </c>
      <c r="O27" s="233" t="inlineStr">
        <is>
          <t>LT250</t>
        </is>
      </c>
      <c r="P27" s="235" t="n"/>
    </row>
    <row r="28" customFormat="1" s="233">
      <c r="A28" s="64" t="n"/>
      <c r="B28" s="237">
        <f>IF(AND(E28 = "Case Ring",G28="Silicon Bronze, ASTM-B584, C87600", K28 = "Coating_Standard"),"Y","N")</f>
        <v/>
      </c>
      <c r="C28" s="233" t="inlineStr">
        <is>
          <t>ConTab_BOM_KP_Impeller_0022</t>
        </is>
      </c>
      <c r="D28" s="233" t="inlineStr">
        <is>
          <t>:1012-1_2-KP:1012-1_2-KPV:1012-1_2-KPVS:</t>
        </is>
      </c>
      <c r="E28" s="233" t="inlineStr">
        <is>
          <t>Double Wear Ring</t>
        </is>
      </c>
      <c r="F28" s="233" t="inlineStr">
        <is>
          <t>ImpMatl_Silicon_Bronze_ASTM-B584_C87600</t>
        </is>
      </c>
      <c r="G28" s="233" t="inlineStr">
        <is>
          <t>Silicon Bronze, ASTM-B584, C87600</t>
        </is>
      </c>
      <c r="H28" s="233" t="inlineStr">
        <is>
          <t>B21</t>
        </is>
      </c>
      <c r="I28" s="233" t="inlineStr">
        <is>
          <t>Steel, Cold Drawn C1018</t>
        </is>
      </c>
      <c r="J28" s="233" t="n"/>
      <c r="K28" s="233" t="inlineStr">
        <is>
          <t>Coating_Scotchkote134_interior_exterior</t>
        </is>
      </c>
      <c r="L28" s="233" t="inlineStr">
        <is>
          <t>RTF</t>
        </is>
      </c>
      <c r="M28" s="233" t="inlineStr">
        <is>
          <t>B100823</t>
        </is>
      </c>
      <c r="O28" s="233" t="inlineStr">
        <is>
          <t>LT250</t>
        </is>
      </c>
    </row>
    <row r="29" customFormat="1" s="233">
      <c r="A29" s="64" t="n"/>
      <c r="B29" s="237">
        <f>IF(AND(E29 = "Case Ring",G29="Silicon Bronze, ASTM-B584, C87600", K29 = "Coating_Standard"),"Y","N")</f>
        <v/>
      </c>
      <c r="C29" s="233" t="inlineStr">
        <is>
          <t>ConTab_BOM_KP_Impeller_0023</t>
        </is>
      </c>
      <c r="D29" s="233" t="inlineStr">
        <is>
          <t>:1012-1_2-KP:1012-1_2-KPV:1012-1_2-KPVS:</t>
        </is>
      </c>
      <c r="E29" s="233" t="inlineStr">
        <is>
          <t>Case Ring</t>
        </is>
      </c>
      <c r="F29" s="233" t="inlineStr">
        <is>
          <t>ImpMatl_NiAl-Bronze_ASTM-B148_C95400</t>
        </is>
      </c>
      <c r="G29" s="233" t="inlineStr">
        <is>
          <t>Nickel Aluminum Bronze ASTM B148 UNS C95400</t>
        </is>
      </c>
      <c r="H29" s="233" t="inlineStr">
        <is>
          <t>B22</t>
        </is>
      </c>
      <c r="I29" s="233" t="inlineStr">
        <is>
          <t>Steel, Cold Drawn C1018</t>
        </is>
      </c>
      <c r="J29" s="233" t="n"/>
      <c r="K29" s="233" t="inlineStr">
        <is>
          <t>Coating_Scotchkote134_interior_exterior</t>
        </is>
      </c>
      <c r="L29" s="233" t="inlineStr">
        <is>
          <t>RTF</t>
        </is>
      </c>
      <c r="M29" s="233" t="inlineStr">
        <is>
          <t>B105744</t>
        </is>
      </c>
      <c r="O29" s="233" t="inlineStr">
        <is>
          <t>LT250</t>
        </is>
      </c>
    </row>
    <row r="30" customFormat="1" s="233">
      <c r="A30" s="64" t="n"/>
      <c r="B30" s="237">
        <f>IF(AND(E30 = "Case Ring",G30="Silicon Bronze, ASTM-B584, C87600", K30 = "Coating_Standard"),"Y","N")</f>
        <v/>
      </c>
      <c r="C30" s="233" t="inlineStr">
        <is>
          <t>ConTab_BOM_KP_Impeller_0024</t>
        </is>
      </c>
      <c r="D30" s="233" t="inlineStr">
        <is>
          <t>:1012-1_2-KP:1012-1_2-KPV:1012-1_2-KPVS:</t>
        </is>
      </c>
      <c r="E30" s="233" t="inlineStr">
        <is>
          <t>Double Wear Ring</t>
        </is>
      </c>
      <c r="F30" s="233" t="inlineStr">
        <is>
          <t>ImpMatl_NiAl-Bronze_ASTM-B148_C95400</t>
        </is>
      </c>
      <c r="G30" s="233" t="inlineStr">
        <is>
          <t>Nickel Aluminum Bronze ASTM B148 UNS C95400</t>
        </is>
      </c>
      <c r="H30" s="233" t="inlineStr">
        <is>
          <t>B22</t>
        </is>
      </c>
      <c r="I30" s="233" t="inlineStr">
        <is>
          <t>Steel, Cold Drawn C1018</t>
        </is>
      </c>
      <c r="J30" s="233" t="n"/>
      <c r="K30" s="233" t="inlineStr">
        <is>
          <t>Coating_Scotchkote134_interior_exterior</t>
        </is>
      </c>
      <c r="L30" s="233" t="inlineStr">
        <is>
          <t>RTF</t>
        </is>
      </c>
      <c r="M30" s="233" t="inlineStr">
        <is>
          <t>B105745</t>
        </is>
      </c>
      <c r="O30" s="233" t="inlineStr">
        <is>
          <t>LT250</t>
        </is>
      </c>
      <c r="P30" s="235" t="n"/>
    </row>
    <row r="31" customFormat="1" s="233">
      <c r="A31" s="64" t="n"/>
      <c r="B31" s="237">
        <f>IF(AND(E31 = "Case Ring",G31="Silicon Bronze, ASTM-B584, C87600", K31 = "Coating_Standard"),"Y","N")</f>
        <v/>
      </c>
      <c r="C31" s="233" t="inlineStr">
        <is>
          <t>ConTab_BOM_KP_Impeller_0025</t>
        </is>
      </c>
      <c r="D31" s="233" t="inlineStr">
        <is>
          <t>:1012-1_2-KP:1012-1_2-KPV:1012-1_2-KPVS:</t>
        </is>
      </c>
      <c r="E31" s="233" t="inlineStr">
        <is>
          <t>Case Ring</t>
        </is>
      </c>
      <c r="F31" s="233" t="inlineStr">
        <is>
          <t>ImpMatl_Cast_Iron_ASTM-A48_Cl30</t>
        </is>
      </c>
      <c r="G31" s="233" t="inlineStr">
        <is>
          <t>Cast Iron, ASTM-A48, CL 30</t>
        </is>
      </c>
      <c r="H31" s="233" t="inlineStr">
        <is>
          <t>C30</t>
        </is>
      </c>
      <c r="I31" s="233" t="inlineStr">
        <is>
          <t>Steel, Cold Drawn C1018</t>
        </is>
      </c>
      <c r="J31" s="233" t="n"/>
      <c r="K31" s="233" t="inlineStr">
        <is>
          <t>Coating_Scotchkote134_interior_exterior</t>
        </is>
      </c>
      <c r="L31" s="233" t="inlineStr">
        <is>
          <t>RTF</t>
        </is>
      </c>
      <c r="M31" s="233" t="inlineStr">
        <is>
          <t>B100817</t>
        </is>
      </c>
      <c r="O31" s="233" t="inlineStr">
        <is>
          <t>LT250</t>
        </is>
      </c>
      <c r="P31" s="235" t="n"/>
    </row>
    <row r="32" customFormat="1" s="233">
      <c r="A32" s="64" t="n"/>
      <c r="B32" s="237">
        <f>IF(AND(E32 = "Case Ring",G32="Silicon Bronze, ASTM-B584, C87600", K32 = "Coating_Standard"),"Y","N")</f>
        <v/>
      </c>
      <c r="C32" s="233" t="inlineStr">
        <is>
          <t>ConTab_BOM_KP_Impeller_0026</t>
        </is>
      </c>
      <c r="D32" s="233" t="inlineStr">
        <is>
          <t>:1012-1_2-KP:1012-1_2-KPV:1012-1_2-KPVS:</t>
        </is>
      </c>
      <c r="E32" s="233" t="inlineStr">
        <is>
          <t>Double Wear Ring</t>
        </is>
      </c>
      <c r="F32" s="233" t="inlineStr">
        <is>
          <t>ImpMatl_Cast_Iron_ASTM-A48_Cl30</t>
        </is>
      </c>
      <c r="G32" s="233" t="inlineStr">
        <is>
          <t>Cast Iron, ASTM-A48, CL 30</t>
        </is>
      </c>
      <c r="H32" s="233" t="inlineStr">
        <is>
          <t>C30</t>
        </is>
      </c>
      <c r="I32" s="233" t="inlineStr">
        <is>
          <t>Steel, Cold Drawn C1018</t>
        </is>
      </c>
      <c r="J32" s="233" t="n"/>
      <c r="K32" s="233" t="inlineStr">
        <is>
          <t>Coating_Scotchkote134_interior_exterior</t>
        </is>
      </c>
      <c r="L32" s="233" t="inlineStr">
        <is>
          <t>RTF</t>
        </is>
      </c>
      <c r="M32" s="233" t="inlineStr">
        <is>
          <t>B100827</t>
        </is>
      </c>
      <c r="O32" s="233" t="inlineStr">
        <is>
          <t>LT250</t>
        </is>
      </c>
    </row>
    <row r="33" customFormat="1" s="233">
      <c r="A33" s="64" t="n"/>
      <c r="B33" s="237">
        <f>IF(AND(E33 = "Case Ring",G33="Silicon Bronze, ASTM-B584, C87600", K33 = "Coating_Standard"),"Y","N")</f>
        <v/>
      </c>
      <c r="C33" s="233" t="inlineStr">
        <is>
          <t>ConTab_BOM_KP_Impeller_0027</t>
        </is>
      </c>
      <c r="D33" s="233" t="inlineStr">
        <is>
          <t>:1012-1_2-KP:1012-1_2-KPV:1012-1_2-KPVS:</t>
        </is>
      </c>
      <c r="E33" s="233" t="inlineStr">
        <is>
          <t>Case Ring</t>
        </is>
      </c>
      <c r="F33" s="233" t="inlineStr">
        <is>
          <t>ImpMatl_Silicon_Bronze_ASTM-B584_C87600</t>
        </is>
      </c>
      <c r="G33" s="233" t="inlineStr">
        <is>
          <t>Silicon Bronze, ASTM-B584, C87600</t>
        </is>
      </c>
      <c r="H33" s="233" t="inlineStr">
        <is>
          <t>B21</t>
        </is>
      </c>
      <c r="I33" s="233" t="inlineStr">
        <is>
          <t>Steel, Cold Drawn C1018</t>
        </is>
      </c>
      <c r="J33" s="233" t="n"/>
      <c r="K33" s="233" t="inlineStr">
        <is>
          <t>Coating_Scotchkote134_interior_exterior_IncludeImpeller</t>
        </is>
      </c>
      <c r="L33" s="233" t="inlineStr">
        <is>
          <t>RTF</t>
        </is>
      </c>
      <c r="M33" s="233" t="inlineStr">
        <is>
          <t>B100813</t>
        </is>
      </c>
      <c r="O33" s="233" t="inlineStr">
        <is>
          <t>LT250</t>
        </is>
      </c>
    </row>
    <row r="34" customFormat="1" s="233">
      <c r="A34" s="64" t="n"/>
      <c r="B34" s="237">
        <f>IF(AND(E34 = "Case Ring",G34="Silicon Bronze, ASTM-B584, C87600", K34 = "Coating_Standard"),"Y","N")</f>
        <v/>
      </c>
      <c r="C34" s="233" t="inlineStr">
        <is>
          <t>ConTab_BOM_KP_Impeller_0028</t>
        </is>
      </c>
      <c r="D34" s="233" t="inlineStr">
        <is>
          <t>:1012-1_2-KP:1012-1_2-KPV:1012-1_2-KPVS:</t>
        </is>
      </c>
      <c r="E34" s="233" t="inlineStr">
        <is>
          <t>Double Wear Ring</t>
        </is>
      </c>
      <c r="F34" s="233" t="inlineStr">
        <is>
          <t>ImpMatl_Silicon_Bronze_ASTM-B584_C87600</t>
        </is>
      </c>
      <c r="G34" s="233" t="inlineStr">
        <is>
          <t>Silicon Bronze, ASTM-B584, C87600</t>
        </is>
      </c>
      <c r="H34" s="233" t="inlineStr">
        <is>
          <t>B21</t>
        </is>
      </c>
      <c r="I34" s="233" t="inlineStr">
        <is>
          <t>Steel, Cold Drawn C1018</t>
        </is>
      </c>
      <c r="J34" s="233" t="n"/>
      <c r="K34" s="233" t="inlineStr">
        <is>
          <t>Coating_Scotchkote134_interior_exterior_IncludeImpeller</t>
        </is>
      </c>
      <c r="L34" s="233" t="inlineStr">
        <is>
          <t>RTF</t>
        </is>
      </c>
      <c r="M34" s="233" t="inlineStr">
        <is>
          <t>B100823</t>
        </is>
      </c>
      <c r="O34" s="233" t="inlineStr">
        <is>
          <t>LT250</t>
        </is>
      </c>
    </row>
    <row r="35" customFormat="1" s="233">
      <c r="A35" s="64" t="n"/>
      <c r="B35" s="237">
        <f>IF(AND(E35 = "Case Ring",G35="Silicon Bronze, ASTM-B584, C87600", K35 = "Coating_Standard"),"Y","N")</f>
        <v/>
      </c>
      <c r="C35" s="233" t="inlineStr">
        <is>
          <t>ConTab_BOM_KP_Impeller_0029</t>
        </is>
      </c>
      <c r="D35" s="233" t="inlineStr">
        <is>
          <t>:1012-1_2-KP:1012-1_2-KPV:1012-1_2-KPVS:</t>
        </is>
      </c>
      <c r="E35" s="233" t="inlineStr">
        <is>
          <t>Case Ring</t>
        </is>
      </c>
      <c r="F35" s="233" t="inlineStr">
        <is>
          <t>ImpMatl_NiAl-Bronze_ASTM-B148_C95400</t>
        </is>
      </c>
      <c r="G35" s="233" t="inlineStr">
        <is>
          <t>Nickel Aluminum Bronze ASTM B148 UNS C95400</t>
        </is>
      </c>
      <c r="H35" s="233" t="inlineStr">
        <is>
          <t>B22</t>
        </is>
      </c>
      <c r="I35" s="233" t="inlineStr">
        <is>
          <t>Steel, Cold Drawn C1018</t>
        </is>
      </c>
      <c r="J35" s="233" t="n"/>
      <c r="K35" s="233" t="inlineStr">
        <is>
          <t>Coating_Scotchkote134_interior_exterior_IncludeImpeller</t>
        </is>
      </c>
      <c r="L35" s="233" t="inlineStr">
        <is>
          <t>RTF</t>
        </is>
      </c>
      <c r="M35" s="233" t="inlineStr">
        <is>
          <t>B105744</t>
        </is>
      </c>
      <c r="O35" s="233" t="inlineStr">
        <is>
          <t>LT250</t>
        </is>
      </c>
    </row>
    <row r="36" customFormat="1" s="233">
      <c r="A36" s="64" t="n"/>
      <c r="B36" s="237">
        <f>IF(AND(E36 = "Case Ring",G36="Silicon Bronze, ASTM-B584, C87600", K36 = "Coating_Standard"),"Y","N")</f>
        <v/>
      </c>
      <c r="C36" s="233" t="inlineStr">
        <is>
          <t>ConTab_BOM_KP_Impeller_0030</t>
        </is>
      </c>
      <c r="D36" s="233" t="inlineStr">
        <is>
          <t>:1012-1_2-KP:1012-1_2-KPV:1012-1_2-KPVS:</t>
        </is>
      </c>
      <c r="E36" s="233" t="inlineStr">
        <is>
          <t>Double Wear Ring</t>
        </is>
      </c>
      <c r="F36" s="233" t="inlineStr">
        <is>
          <t>ImpMatl_NiAl-Bronze_ASTM-B148_C95400</t>
        </is>
      </c>
      <c r="G36" s="233" t="inlineStr">
        <is>
          <t>Nickel Aluminum Bronze ASTM B148 UNS C95400</t>
        </is>
      </c>
      <c r="H36" s="233" t="inlineStr">
        <is>
          <t>B22</t>
        </is>
      </c>
      <c r="I36" s="233" t="inlineStr">
        <is>
          <t>Steel, Cold Drawn C1018</t>
        </is>
      </c>
      <c r="J36" s="233" t="n"/>
      <c r="K36" s="233" t="inlineStr">
        <is>
          <t>Coating_Scotchkote134_interior_exterior_IncludeImpeller</t>
        </is>
      </c>
      <c r="L36" s="233" t="inlineStr">
        <is>
          <t>RTF</t>
        </is>
      </c>
      <c r="M36" s="233" t="inlineStr">
        <is>
          <t>B105745</t>
        </is>
      </c>
      <c r="O36" s="233" t="inlineStr">
        <is>
          <t>LT250</t>
        </is>
      </c>
    </row>
    <row r="37" customFormat="1" s="233">
      <c r="A37" s="64" t="n"/>
      <c r="B37" s="237">
        <f>IF(AND(E37 = "Case Ring",G37="Silicon Bronze, ASTM-B584, C87600", K37 = "Coating_Standard"),"Y","N")</f>
        <v/>
      </c>
      <c r="C37" s="233" t="inlineStr">
        <is>
          <t>ConTab_BOM_KP_Impeller_0031</t>
        </is>
      </c>
      <c r="D37" s="233" t="inlineStr">
        <is>
          <t>:1012-1_2-KP:1012-1_2-KPV:1012-1_2-KPVS:</t>
        </is>
      </c>
      <c r="E37" s="233" t="inlineStr">
        <is>
          <t>Case Ring</t>
        </is>
      </c>
      <c r="F37" s="233" t="inlineStr">
        <is>
          <t>ImpMatl_Cast_Iron_ASTM-A48_Cl30</t>
        </is>
      </c>
      <c r="G37" s="233" t="inlineStr">
        <is>
          <t>Cast Iron, ASTM-A48, CL 30</t>
        </is>
      </c>
      <c r="H37" s="233" t="inlineStr">
        <is>
          <t>C30</t>
        </is>
      </c>
      <c r="I37" s="233" t="inlineStr">
        <is>
          <t>Steel, Cold Drawn C1018</t>
        </is>
      </c>
      <c r="J37" s="233" t="n"/>
      <c r="K37" s="233" t="inlineStr">
        <is>
          <t>Coating_Scotchkote134_interior_exterior_IncludeImpeller</t>
        </is>
      </c>
      <c r="L37" s="233" t="inlineStr">
        <is>
          <t>RTF</t>
        </is>
      </c>
      <c r="M37" s="233" t="inlineStr">
        <is>
          <t>B100817</t>
        </is>
      </c>
      <c r="O37" s="233" t="inlineStr">
        <is>
          <t>LT250</t>
        </is>
      </c>
    </row>
    <row r="38" customFormat="1" s="233">
      <c r="A38" s="64" t="n"/>
      <c r="B38" s="237">
        <f>IF(AND(E38 = "Case Ring",G38="Silicon Bronze, ASTM-B584, C87600", K38 = "Coating_Standard"),"Y","N")</f>
        <v/>
      </c>
      <c r="C38" s="233" t="inlineStr">
        <is>
          <t>ConTab_BOM_KP_Impeller_0032</t>
        </is>
      </c>
      <c r="D38" s="233" t="inlineStr">
        <is>
          <t>:1012-1_2-KP:1012-1_2-KPV:1012-1_2-KPVS:</t>
        </is>
      </c>
      <c r="E38" s="233" t="inlineStr">
        <is>
          <t>Double Wear Ring</t>
        </is>
      </c>
      <c r="F38" s="233" t="inlineStr">
        <is>
          <t>ImpMatl_Cast_Iron_ASTM-A48_Cl30</t>
        </is>
      </c>
      <c r="G38" s="233" t="inlineStr">
        <is>
          <t>Cast Iron, ASTM-A48, CL 30</t>
        </is>
      </c>
      <c r="H38" s="233" t="inlineStr">
        <is>
          <t>C30</t>
        </is>
      </c>
      <c r="I38" s="233" t="inlineStr">
        <is>
          <t>Steel, Cold Drawn C1018</t>
        </is>
      </c>
      <c r="J38" s="233" t="n"/>
      <c r="K38" s="233" t="inlineStr">
        <is>
          <t>Coating_Scotchkote134_interior_exterior_IncludeImpeller</t>
        </is>
      </c>
      <c r="L38" s="233" t="inlineStr">
        <is>
          <t>RTF</t>
        </is>
      </c>
      <c r="M38" s="233" t="inlineStr">
        <is>
          <t>B100827</t>
        </is>
      </c>
      <c r="O38" s="233" t="inlineStr">
        <is>
          <t>LT250</t>
        </is>
      </c>
    </row>
    <row r="39" customFormat="1" s="233">
      <c r="A39" s="64" t="n"/>
      <c r="B39" s="237">
        <f>IF(AND(E39 = "Case Ring",G39="Silicon Bronze, ASTM-B584, C87600", K39 = "Coating_Standard"),"Y","N")</f>
        <v/>
      </c>
      <c r="C39" s="233" t="inlineStr">
        <is>
          <t>ConTab_BOM_KP_Impeller_0033</t>
        </is>
      </c>
      <c r="D39" s="233" t="inlineStr">
        <is>
          <t>:1012-1_2-KP:1012-1_2-KPV:1012-1_2-KPVS:</t>
        </is>
      </c>
      <c r="E39" s="233" t="inlineStr">
        <is>
          <t>Case Ring</t>
        </is>
      </c>
      <c r="F39" s="233" t="inlineStr">
        <is>
          <t>ImpMatl_Silicon_Bronze_ASTM-B584_C87600</t>
        </is>
      </c>
      <c r="G39" s="233" t="inlineStr">
        <is>
          <t>Silicon Bronze, ASTM-B584, C87600</t>
        </is>
      </c>
      <c r="H39" s="233" t="inlineStr">
        <is>
          <t>B21</t>
        </is>
      </c>
      <c r="I39" s="233" t="inlineStr">
        <is>
          <t>Steel, Cold Drawn C1018</t>
        </is>
      </c>
      <c r="J39" s="233" t="n"/>
      <c r="K39" s="233" t="inlineStr">
        <is>
          <t>Coating_Scotchkote134_interior_IncludeImpeller</t>
        </is>
      </c>
      <c r="L39" s="233" t="inlineStr">
        <is>
          <t>RTF</t>
        </is>
      </c>
      <c r="M39" s="233" t="inlineStr">
        <is>
          <t>B100813</t>
        </is>
      </c>
      <c r="O39" s="233" t="inlineStr">
        <is>
          <t>LT250</t>
        </is>
      </c>
    </row>
    <row r="40" customFormat="1" s="233">
      <c r="A40" s="64" t="n"/>
      <c r="B40" s="237">
        <f>IF(AND(E40 = "Case Ring",G40="Silicon Bronze, ASTM-B584, C87600", K40 = "Coating_Standard"),"Y","N")</f>
        <v/>
      </c>
      <c r="C40" s="233" t="inlineStr">
        <is>
          <t>ConTab_BOM_KP_Impeller_0034</t>
        </is>
      </c>
      <c r="D40" s="233" t="inlineStr">
        <is>
          <t>:1012-1_2-KP:1012-1_2-KPV:1012-1_2-KPVS:</t>
        </is>
      </c>
      <c r="E40" s="233" t="inlineStr">
        <is>
          <t>Double Wear Ring</t>
        </is>
      </c>
      <c r="F40" s="233" t="inlineStr">
        <is>
          <t>ImpMatl_Silicon_Bronze_ASTM-B584_C87600</t>
        </is>
      </c>
      <c r="G40" s="233" t="inlineStr">
        <is>
          <t>Silicon Bronze, ASTM-B584, C87600</t>
        </is>
      </c>
      <c r="H40" s="233" t="inlineStr">
        <is>
          <t>B21</t>
        </is>
      </c>
      <c r="I40" s="233" t="inlineStr">
        <is>
          <t>Steel, Cold Drawn C1018</t>
        </is>
      </c>
      <c r="J40" s="233" t="n"/>
      <c r="K40" s="233" t="inlineStr">
        <is>
          <t>Coating_Scotchkote134_interior_IncludeImpeller</t>
        </is>
      </c>
      <c r="L40" s="233" t="inlineStr">
        <is>
          <t>RTF</t>
        </is>
      </c>
      <c r="M40" s="233" t="inlineStr">
        <is>
          <t>B100823</t>
        </is>
      </c>
      <c r="O40" s="233" t="inlineStr">
        <is>
          <t>LT250</t>
        </is>
      </c>
    </row>
    <row r="41" customFormat="1" s="233">
      <c r="A41" s="64" t="n"/>
      <c r="B41" s="237">
        <f>IF(AND(E41 = "Case Ring",G41="Silicon Bronze, ASTM-B584, C87600", K41 = "Coating_Standard"),"Y","N")</f>
        <v/>
      </c>
      <c r="C41" s="233" t="inlineStr">
        <is>
          <t>ConTab_BOM_KP_Impeller_0035</t>
        </is>
      </c>
      <c r="D41" s="233" t="inlineStr">
        <is>
          <t>:1012-1_2-KP:1012-1_2-KPV:1012-1_2-KPVS:</t>
        </is>
      </c>
      <c r="E41" s="233" t="inlineStr">
        <is>
          <t>Case Ring</t>
        </is>
      </c>
      <c r="F41" s="233" t="inlineStr">
        <is>
          <t>ImpMatl_NiAl-Bronze_ASTM-B148_C95400</t>
        </is>
      </c>
      <c r="G41" s="233" t="inlineStr">
        <is>
          <t>Nickel Aluminum Bronze ASTM B148 UNS C95400</t>
        </is>
      </c>
      <c r="H41" s="233" t="inlineStr">
        <is>
          <t>B22</t>
        </is>
      </c>
      <c r="I41" s="233" t="inlineStr">
        <is>
          <t>Steel, Cold Drawn C1018</t>
        </is>
      </c>
      <c r="J41" s="233" t="n"/>
      <c r="K41" s="233" t="inlineStr">
        <is>
          <t>Coating_Scotchkote134_interior_IncludeImpeller</t>
        </is>
      </c>
      <c r="L41" s="233" t="inlineStr">
        <is>
          <t>RTF</t>
        </is>
      </c>
      <c r="M41" s="233" t="inlineStr">
        <is>
          <t>B105744</t>
        </is>
      </c>
      <c r="O41" s="233" t="inlineStr">
        <is>
          <t>LT250</t>
        </is>
      </c>
    </row>
    <row r="42" customFormat="1" s="233">
      <c r="A42" s="64" t="n"/>
      <c r="B42" s="237">
        <f>IF(AND(E42 = "Case Ring",G42="Silicon Bronze, ASTM-B584, C87600", K42 = "Coating_Standard"),"Y","N")</f>
        <v/>
      </c>
      <c r="C42" s="233" t="inlineStr">
        <is>
          <t>ConTab_BOM_KP_Impeller_0036</t>
        </is>
      </c>
      <c r="D42" s="233" t="inlineStr">
        <is>
          <t>:1012-1_2-KP:1012-1_2-KPV:1012-1_2-KPVS:</t>
        </is>
      </c>
      <c r="E42" s="233" t="inlineStr">
        <is>
          <t>Double Wear Ring</t>
        </is>
      </c>
      <c r="F42" s="233" t="inlineStr">
        <is>
          <t>ImpMatl_NiAl-Bronze_ASTM-B148_C95400</t>
        </is>
      </c>
      <c r="G42" s="233" t="inlineStr">
        <is>
          <t>Nickel Aluminum Bronze ASTM B148 UNS C95400</t>
        </is>
      </c>
      <c r="H42" s="233" t="inlineStr">
        <is>
          <t>B22</t>
        </is>
      </c>
      <c r="I42" s="233" t="inlineStr">
        <is>
          <t>Steel, Cold Drawn C1018</t>
        </is>
      </c>
      <c r="J42" s="233" t="n"/>
      <c r="K42" s="233" t="inlineStr">
        <is>
          <t>Coating_Scotchkote134_interior_IncludeImpeller</t>
        </is>
      </c>
      <c r="L42" s="233" t="inlineStr">
        <is>
          <t>RTF</t>
        </is>
      </c>
      <c r="M42" s="233" t="inlineStr">
        <is>
          <t>B105745</t>
        </is>
      </c>
      <c r="O42" s="233" t="inlineStr">
        <is>
          <t>LT250</t>
        </is>
      </c>
    </row>
    <row r="43" customFormat="1" s="233">
      <c r="A43" s="64" t="n"/>
      <c r="B43" s="237">
        <f>IF(AND(E43 = "Case Ring",G43="Silicon Bronze, ASTM-B584, C87600", K43 = "Coating_Standard"),"Y","N")</f>
        <v/>
      </c>
      <c r="C43" s="233" t="inlineStr">
        <is>
          <t>ConTab_BOM_KP_Impeller_0037</t>
        </is>
      </c>
      <c r="D43" s="233" t="inlineStr">
        <is>
          <t>:1012-1_2-KP:1012-1_2-KPV:1012-1_2-KPVS:</t>
        </is>
      </c>
      <c r="E43" s="233" t="inlineStr">
        <is>
          <t>Case Ring</t>
        </is>
      </c>
      <c r="F43" s="233" t="inlineStr">
        <is>
          <t>ImpMatl_Cast_Iron_ASTM-A48_Cl30</t>
        </is>
      </c>
      <c r="G43" s="233" t="inlineStr">
        <is>
          <t>Cast Iron, ASTM-A48, CL 30</t>
        </is>
      </c>
      <c r="H43" s="233" t="inlineStr">
        <is>
          <t>C30</t>
        </is>
      </c>
      <c r="I43" s="233" t="inlineStr">
        <is>
          <t>Steel, Cold Drawn C1018</t>
        </is>
      </c>
      <c r="J43" s="233" t="n"/>
      <c r="K43" s="233" t="inlineStr">
        <is>
          <t>Coating_Scotchkote134_interior_IncludeImpeller</t>
        </is>
      </c>
      <c r="L43" s="233" t="inlineStr">
        <is>
          <t>RTF</t>
        </is>
      </c>
      <c r="M43" s="233" t="inlineStr">
        <is>
          <t>B100817</t>
        </is>
      </c>
      <c r="O43" s="233" t="inlineStr">
        <is>
          <t>LT250</t>
        </is>
      </c>
    </row>
    <row r="44" customFormat="1" s="233">
      <c r="A44" s="64" t="n"/>
      <c r="B44" s="237">
        <f>IF(AND(E44 = "Case Ring",G44="Silicon Bronze, ASTM-B584, C87600", K44 = "Coating_Standard"),"Y","N")</f>
        <v/>
      </c>
      <c r="C44" s="233" t="inlineStr">
        <is>
          <t>ConTab_BOM_KP_Impeller_0038</t>
        </is>
      </c>
      <c r="D44" s="233" t="inlineStr">
        <is>
          <t>:1012-1_2-KP:1012-1_2-KPV:1012-1_2-KPVS:</t>
        </is>
      </c>
      <c r="E44" s="233" t="inlineStr">
        <is>
          <t>Double Wear Ring</t>
        </is>
      </c>
      <c r="F44" s="233" t="inlineStr">
        <is>
          <t>ImpMatl_Cast_Iron_ASTM-A48_Cl30</t>
        </is>
      </c>
      <c r="G44" s="233" t="inlineStr">
        <is>
          <t>Cast Iron, ASTM-A48, CL 30</t>
        </is>
      </c>
      <c r="H44" s="233" t="inlineStr">
        <is>
          <t>C30</t>
        </is>
      </c>
      <c r="I44" s="233" t="inlineStr">
        <is>
          <t>Steel, Cold Drawn C1018</t>
        </is>
      </c>
      <c r="J44" s="233" t="n"/>
      <c r="K44" s="233" t="inlineStr">
        <is>
          <t>Coating_Scotchkote134_interior_IncludeImpeller</t>
        </is>
      </c>
      <c r="L44" s="233" t="inlineStr">
        <is>
          <t>RTF</t>
        </is>
      </c>
      <c r="M44" s="233" t="inlineStr">
        <is>
          <t>B100827</t>
        </is>
      </c>
      <c r="O44" s="233" t="inlineStr">
        <is>
          <t>LT250</t>
        </is>
      </c>
    </row>
    <row r="45" customFormat="1" s="233">
      <c r="A45" s="64" t="n"/>
      <c r="B45" s="237">
        <f>IF(AND(E45 = "Case Ring",G45="Silicon Bronze, ASTM-B584, C87600", K45 = "Coating_Standard"),"Y","N")</f>
        <v/>
      </c>
      <c r="C45" s="233" t="inlineStr">
        <is>
          <t>ConTab_BOM_KP_Impeller_0039</t>
        </is>
      </c>
      <c r="D45" s="233" t="inlineStr">
        <is>
          <t>:1012-1_2-KP:1012-1_2-KPV:1012-1_2-KPVS:</t>
        </is>
      </c>
      <c r="E45" s="233" t="inlineStr">
        <is>
          <t>Case Ring</t>
        </is>
      </c>
      <c r="F45" s="233" t="inlineStr">
        <is>
          <t>ImpMatl_Silicon_Bronze_ASTM-B584_C87600</t>
        </is>
      </c>
      <c r="G45" s="233" t="inlineStr">
        <is>
          <t>Silicon Bronze, ASTM-B584, C87600</t>
        </is>
      </c>
      <c r="H45" s="233" t="inlineStr">
        <is>
          <t>B21</t>
        </is>
      </c>
      <c r="I45" s="233" t="inlineStr">
        <is>
          <t>Steel, Cold Drawn C1018</t>
        </is>
      </c>
      <c r="J45" s="233" t="n"/>
      <c r="K45" s="233" t="inlineStr">
        <is>
          <t>Coating_Special</t>
        </is>
      </c>
      <c r="L45" s="233" t="inlineStr">
        <is>
          <t>RTF</t>
        </is>
      </c>
      <c r="M45" s="233" t="inlineStr">
        <is>
          <t>B100813</t>
        </is>
      </c>
      <c r="O45" s="233" t="inlineStr">
        <is>
          <t>LT250</t>
        </is>
      </c>
    </row>
    <row r="46" customFormat="1" s="233">
      <c r="A46" s="64" t="n"/>
      <c r="B46" s="237">
        <f>IF(AND(E46 = "Case Ring",G46="Silicon Bronze, ASTM-B584, C87600", K46 = "Coating_Standard"),"Y","N")</f>
        <v/>
      </c>
      <c r="C46" s="233" t="inlineStr">
        <is>
          <t>ConTab_BOM_KP_Impeller_0040</t>
        </is>
      </c>
      <c r="D46" s="233" t="inlineStr">
        <is>
          <t>:1012-1_2-KP:1012-1_2-KPV:1012-1_2-KPVS:</t>
        </is>
      </c>
      <c r="E46" s="233" t="inlineStr">
        <is>
          <t>Double Wear Ring</t>
        </is>
      </c>
      <c r="F46" s="233" t="inlineStr">
        <is>
          <t>ImpMatl_Silicon_Bronze_ASTM-B584_C87600</t>
        </is>
      </c>
      <c r="G46" s="233" t="inlineStr">
        <is>
          <t>Silicon Bronze, ASTM-B584, C87600</t>
        </is>
      </c>
      <c r="H46" s="233" t="inlineStr">
        <is>
          <t>B21</t>
        </is>
      </c>
      <c r="I46" s="233" t="inlineStr">
        <is>
          <t>Steel, Cold Drawn C1018</t>
        </is>
      </c>
      <c r="J46" s="233" t="n"/>
      <c r="K46" s="233" t="inlineStr">
        <is>
          <t>Coating_Special</t>
        </is>
      </c>
      <c r="L46" s="233" t="inlineStr">
        <is>
          <t>RTF</t>
        </is>
      </c>
      <c r="M46" s="233" t="inlineStr">
        <is>
          <t>B100823</t>
        </is>
      </c>
      <c r="O46" s="233" t="inlineStr">
        <is>
          <t>LT250</t>
        </is>
      </c>
    </row>
    <row r="47" customFormat="1" s="233">
      <c r="A47" s="64" t="n"/>
      <c r="B47" s="237">
        <f>IF(AND(E47 = "Case Ring",G47="Silicon Bronze, ASTM-B584, C87600", K47 = "Coating_Standard"),"Y","N")</f>
        <v/>
      </c>
      <c r="C47" s="233" t="inlineStr">
        <is>
          <t>ConTab_BOM_KP_Impeller_0041</t>
        </is>
      </c>
      <c r="D47" s="233" t="inlineStr">
        <is>
          <t>:1012-1_2-KP:1012-1_2-KPV:1012-1_2-KPVS:</t>
        </is>
      </c>
      <c r="E47" s="233" t="inlineStr">
        <is>
          <t>Case Ring</t>
        </is>
      </c>
      <c r="F47" s="233" t="inlineStr">
        <is>
          <t>ImpMatl_NiAl-Bronze_ASTM-B148_C95400</t>
        </is>
      </c>
      <c r="G47" s="233" t="inlineStr">
        <is>
          <t>Nickel Aluminum Bronze ASTM B148 UNS C95400</t>
        </is>
      </c>
      <c r="H47" s="233" t="inlineStr">
        <is>
          <t>B22</t>
        </is>
      </c>
      <c r="I47" s="233" t="inlineStr">
        <is>
          <t>Steel, Cold Drawn C1018</t>
        </is>
      </c>
      <c r="J47" s="233" t="n"/>
      <c r="K47" s="233" t="inlineStr">
        <is>
          <t>Coating_Special</t>
        </is>
      </c>
      <c r="L47" s="233" t="inlineStr">
        <is>
          <t>RTF</t>
        </is>
      </c>
      <c r="M47" s="233" t="inlineStr">
        <is>
          <t>B105744</t>
        </is>
      </c>
      <c r="O47" s="233" t="inlineStr">
        <is>
          <t>LT250</t>
        </is>
      </c>
    </row>
    <row r="48" customFormat="1" s="233">
      <c r="A48" s="64" t="n"/>
      <c r="B48" s="237">
        <f>IF(AND(E48 = "Case Ring",G48="Silicon Bronze, ASTM-B584, C87600", K48 = "Coating_Standard"),"Y","N")</f>
        <v/>
      </c>
      <c r="C48" s="233" t="inlineStr">
        <is>
          <t>ConTab_BOM_KP_Impeller_0042</t>
        </is>
      </c>
      <c r="D48" s="233" t="inlineStr">
        <is>
          <t>:1012-1_2-KP:1012-1_2-KPV:1012-1_2-KPVS:</t>
        </is>
      </c>
      <c r="E48" s="233" t="inlineStr">
        <is>
          <t>Double Wear Ring</t>
        </is>
      </c>
      <c r="F48" s="233" t="inlineStr">
        <is>
          <t>ImpMatl_NiAl-Bronze_ASTM-B148_C95400</t>
        </is>
      </c>
      <c r="G48" s="233" t="inlineStr">
        <is>
          <t>Nickel Aluminum Bronze ASTM B148 UNS C95400</t>
        </is>
      </c>
      <c r="H48" s="233" t="inlineStr">
        <is>
          <t>B22</t>
        </is>
      </c>
      <c r="I48" s="233" t="inlineStr">
        <is>
          <t>Steel, Cold Drawn C1018</t>
        </is>
      </c>
      <c r="J48" s="233" t="n"/>
      <c r="K48" s="233" t="inlineStr">
        <is>
          <t>Coating_Special</t>
        </is>
      </c>
      <c r="L48" s="233" t="inlineStr">
        <is>
          <t>RTF</t>
        </is>
      </c>
      <c r="M48" s="233" t="inlineStr">
        <is>
          <t>B105745</t>
        </is>
      </c>
      <c r="O48" s="233" t="inlineStr">
        <is>
          <t>LT250</t>
        </is>
      </c>
    </row>
    <row r="49" customFormat="1" s="233">
      <c r="A49" s="64" t="n"/>
      <c r="B49" s="237">
        <f>IF(AND(E49 = "Case Ring",G49="Silicon Bronze, ASTM-B584, C87600", K49 = "Coating_Standard"),"Y","N")</f>
        <v/>
      </c>
      <c r="C49" s="233" t="inlineStr">
        <is>
          <t>ConTab_BOM_KP_Impeller_0043</t>
        </is>
      </c>
      <c r="D49" s="233" t="inlineStr">
        <is>
          <t>:1012-1_2-KP:1012-1_2-KPV:1012-1_2-KPVS:</t>
        </is>
      </c>
      <c r="E49" s="233" t="inlineStr">
        <is>
          <t>Case Ring</t>
        </is>
      </c>
      <c r="F49" s="233" t="inlineStr">
        <is>
          <t>ImpMatl_Cast_Iron_ASTM-A48_Cl30</t>
        </is>
      </c>
      <c r="G49" s="233" t="inlineStr">
        <is>
          <t>Cast Iron, ASTM-A48, CL 30</t>
        </is>
      </c>
      <c r="H49" s="233" t="inlineStr">
        <is>
          <t>C30</t>
        </is>
      </c>
      <c r="I49" s="233" t="inlineStr">
        <is>
          <t>Steel, Cold Drawn C1018</t>
        </is>
      </c>
      <c r="J49" s="233" t="n"/>
      <c r="K49" s="233" t="inlineStr">
        <is>
          <t>Coating_Special</t>
        </is>
      </c>
      <c r="L49" s="233" t="inlineStr">
        <is>
          <t>RTF</t>
        </is>
      </c>
      <c r="M49" s="233" t="inlineStr">
        <is>
          <t>B100817</t>
        </is>
      </c>
      <c r="O49" s="233" t="inlineStr">
        <is>
          <t>LT250</t>
        </is>
      </c>
    </row>
    <row r="50" customFormat="1" s="233">
      <c r="A50" s="64" t="n"/>
      <c r="B50" s="237">
        <f>IF(AND(E50 = "Case Ring",G50="Silicon Bronze, ASTM-B584, C87600", K50 = "Coating_Standard"),"Y","N")</f>
        <v/>
      </c>
      <c r="C50" s="233" t="inlineStr">
        <is>
          <t>ConTab_BOM_KP_Impeller_0044</t>
        </is>
      </c>
      <c r="D50" s="233" t="inlineStr">
        <is>
          <t>:1012-1_2-KP:1012-1_2-KPV:1012-1_2-KPVS:</t>
        </is>
      </c>
      <c r="E50" s="233" t="inlineStr">
        <is>
          <t>Double Wear Ring</t>
        </is>
      </c>
      <c r="F50" s="233" t="inlineStr">
        <is>
          <t>ImpMatl_Cast_Iron_ASTM-A48_Cl30</t>
        </is>
      </c>
      <c r="G50" s="233" t="inlineStr">
        <is>
          <t>Cast Iron, ASTM-A48, CL 30</t>
        </is>
      </c>
      <c r="H50" s="233" t="inlineStr">
        <is>
          <t>C30</t>
        </is>
      </c>
      <c r="I50" s="233" t="inlineStr">
        <is>
          <t>Steel, Cold Drawn C1018</t>
        </is>
      </c>
      <c r="J50" s="233" t="n"/>
      <c r="K50" s="233" t="inlineStr">
        <is>
          <t>Coating_Special</t>
        </is>
      </c>
      <c r="L50" s="233" t="inlineStr">
        <is>
          <t>RTF</t>
        </is>
      </c>
      <c r="M50" s="233" t="inlineStr">
        <is>
          <t>B100827</t>
        </is>
      </c>
      <c r="O50" s="233" t="inlineStr">
        <is>
          <t>LT250</t>
        </is>
      </c>
    </row>
    <row r="51" customFormat="1" s="233">
      <c r="A51" s="64" t="n"/>
      <c r="B51" s="237">
        <f>IF(AND(E51 = "Case Ring",G51="Silicon Bronze, ASTM-B584, C87600", K51 = "Coating_Standard"),"Y","N")</f>
        <v/>
      </c>
      <c r="C51" s="233" t="inlineStr">
        <is>
          <t>ConTab_BOM_KP_Impeller_0045</t>
        </is>
      </c>
      <c r="D51" s="233" t="inlineStr">
        <is>
          <t>:1012-1_2-KP:1012-1_2-KPV:1012-1_2-KPVS:</t>
        </is>
      </c>
      <c r="E51" s="233" t="inlineStr">
        <is>
          <t>Case Ring</t>
        </is>
      </c>
      <c r="F51" s="233" t="inlineStr">
        <is>
          <t>ImpMatl_Silicon_Bronze_ASTM-B584_C87600</t>
        </is>
      </c>
      <c r="G51" s="233" t="inlineStr">
        <is>
          <t>Silicon Bronze, ASTM-B584, C87600</t>
        </is>
      </c>
      <c r="H51" s="233" t="inlineStr">
        <is>
          <t>B21</t>
        </is>
      </c>
      <c r="I51" s="233" t="inlineStr">
        <is>
          <t>Steel, Cold Drawn C1018</t>
        </is>
      </c>
      <c r="J51" s="233" t="n"/>
      <c r="K51" s="233" t="inlineStr">
        <is>
          <t>Coating_Epoxy</t>
        </is>
      </c>
      <c r="L51" s="233" t="inlineStr">
        <is>
          <t>RTF</t>
        </is>
      </c>
      <c r="M51" s="233" t="inlineStr">
        <is>
          <t>B100813</t>
        </is>
      </c>
      <c r="O51" s="233" t="inlineStr">
        <is>
          <t>LT250</t>
        </is>
      </c>
    </row>
    <row r="52" customFormat="1" s="233">
      <c r="A52" s="64" t="n"/>
      <c r="B52" s="237">
        <f>IF(AND(E52 = "Case Ring",G52="Silicon Bronze, ASTM-B584, C87600", K52 = "Coating_Standard"),"Y","N")</f>
        <v/>
      </c>
      <c r="C52" s="233" t="inlineStr">
        <is>
          <t>ConTab_BOM_KP_Impeller_0046</t>
        </is>
      </c>
      <c r="D52" s="233" t="inlineStr">
        <is>
          <t>:1012-1_2-KP:1012-1_2-KPV:1012-1_2-KPVS:</t>
        </is>
      </c>
      <c r="E52" s="233" t="inlineStr">
        <is>
          <t>Double Wear Ring</t>
        </is>
      </c>
      <c r="F52" s="233" t="inlineStr">
        <is>
          <t>ImpMatl_Silicon_Bronze_ASTM-B584_C87600</t>
        </is>
      </c>
      <c r="G52" s="233" t="inlineStr">
        <is>
          <t>Silicon Bronze, ASTM-B584, C87600</t>
        </is>
      </c>
      <c r="H52" s="233" t="inlineStr">
        <is>
          <t>B21</t>
        </is>
      </c>
      <c r="I52" s="233" t="inlineStr">
        <is>
          <t>Steel, Cold Drawn C1018</t>
        </is>
      </c>
      <c r="J52" s="233" t="n"/>
      <c r="K52" s="233" t="inlineStr">
        <is>
          <t>Coating_Epoxy</t>
        </is>
      </c>
      <c r="L52" s="233" t="inlineStr">
        <is>
          <t>RTF</t>
        </is>
      </c>
      <c r="M52" s="233" t="inlineStr">
        <is>
          <t>B100823</t>
        </is>
      </c>
      <c r="O52" s="233" t="inlineStr">
        <is>
          <t>LT250</t>
        </is>
      </c>
    </row>
    <row r="53" customFormat="1" s="233">
      <c r="A53" s="64" t="n"/>
      <c r="B53" s="237">
        <f>IF(AND(E53 = "Case Ring",G53="Silicon Bronze, ASTM-B584, C87600", K53 = "Coating_Standard"),"Y","N")</f>
        <v/>
      </c>
      <c r="C53" s="233" t="inlineStr">
        <is>
          <t>ConTab_BOM_KP_Impeller_0047</t>
        </is>
      </c>
      <c r="D53" s="233" t="inlineStr">
        <is>
          <t>:1012-1_2-KP:1012-1_2-KPV:1012-1_2-KPVS:</t>
        </is>
      </c>
      <c r="E53" s="233" t="inlineStr">
        <is>
          <t>Case Ring</t>
        </is>
      </c>
      <c r="F53" s="233" t="inlineStr">
        <is>
          <t>ImpMatl_NiAl-Bronze_ASTM-B148_C95400</t>
        </is>
      </c>
      <c r="G53" s="233" t="inlineStr">
        <is>
          <t>Nickel Aluminum Bronze ASTM B148 UNS C95400</t>
        </is>
      </c>
      <c r="H53" s="233" t="inlineStr">
        <is>
          <t>B22</t>
        </is>
      </c>
      <c r="I53" s="233" t="inlineStr">
        <is>
          <t>Steel, Cold Drawn C1018</t>
        </is>
      </c>
      <c r="J53" s="233" t="n"/>
      <c r="K53" s="233" t="inlineStr">
        <is>
          <t>Coating_Epoxy</t>
        </is>
      </c>
      <c r="L53" s="233" t="inlineStr">
        <is>
          <t>RTF</t>
        </is>
      </c>
      <c r="M53" s="233" t="inlineStr">
        <is>
          <t>B105744</t>
        </is>
      </c>
      <c r="O53" s="233" t="inlineStr">
        <is>
          <t>LT250</t>
        </is>
      </c>
    </row>
    <row r="54" customFormat="1" s="233">
      <c r="A54" s="64" t="n"/>
      <c r="B54" s="237">
        <f>IF(AND(E54 = "Case Ring",G54="Silicon Bronze, ASTM-B584, C87600", K54 = "Coating_Standard"),"Y","N")</f>
        <v/>
      </c>
      <c r="C54" s="233" t="inlineStr">
        <is>
          <t>ConTab_BOM_KP_Impeller_0048</t>
        </is>
      </c>
      <c r="D54" s="233" t="inlineStr">
        <is>
          <t>:1012-1_2-KP:1012-1_2-KPV:1012-1_2-KPVS:</t>
        </is>
      </c>
      <c r="E54" s="233" t="inlineStr">
        <is>
          <t>Double Wear Ring</t>
        </is>
      </c>
      <c r="F54" s="233" t="inlineStr">
        <is>
          <t>ImpMatl_NiAl-Bronze_ASTM-B148_C95400</t>
        </is>
      </c>
      <c r="G54" s="233" t="inlineStr">
        <is>
          <t>Nickel Aluminum Bronze ASTM B148 UNS C95400</t>
        </is>
      </c>
      <c r="H54" s="233" t="inlineStr">
        <is>
          <t>B22</t>
        </is>
      </c>
      <c r="I54" s="233" t="inlineStr">
        <is>
          <t>Steel, Cold Drawn C1018</t>
        </is>
      </c>
      <c r="J54" s="233" t="n"/>
      <c r="K54" s="233" t="inlineStr">
        <is>
          <t>Coating_Epoxy</t>
        </is>
      </c>
      <c r="L54" s="233" t="inlineStr">
        <is>
          <t>RTF</t>
        </is>
      </c>
      <c r="M54" s="233" t="inlineStr">
        <is>
          <t>B105745</t>
        </is>
      </c>
      <c r="O54" s="233" t="inlineStr">
        <is>
          <t>LT250</t>
        </is>
      </c>
    </row>
    <row r="55" customFormat="1" s="233">
      <c r="A55" s="64" t="n"/>
      <c r="B55" s="237">
        <f>IF(AND(E55 = "Case Ring",G55="Silicon Bronze, ASTM-B584, C87600", K55 = "Coating_Standard"),"Y","N")</f>
        <v/>
      </c>
      <c r="C55" s="233" t="inlineStr">
        <is>
          <t>ConTab_BOM_KP_Impeller_0049</t>
        </is>
      </c>
      <c r="D55" s="233" t="inlineStr">
        <is>
          <t>:1012-1_2-KP:1012-1_2-KPV:1012-1_2-KPVS:</t>
        </is>
      </c>
      <c r="E55" s="233" t="inlineStr">
        <is>
          <t>Case Ring</t>
        </is>
      </c>
      <c r="F55" s="233" t="inlineStr">
        <is>
          <t>ImpMatl_Cast_Iron_ASTM-A48_Cl30</t>
        </is>
      </c>
      <c r="G55" s="233" t="inlineStr">
        <is>
          <t>Cast Iron, ASTM-A48, CL 30</t>
        </is>
      </c>
      <c r="H55" s="233" t="inlineStr">
        <is>
          <t>C30</t>
        </is>
      </c>
      <c r="I55" s="233" t="inlineStr">
        <is>
          <t>Steel, Cold Drawn C1018</t>
        </is>
      </c>
      <c r="J55" s="233" t="n"/>
      <c r="K55" s="233" t="inlineStr">
        <is>
          <t>Coating_Epoxy</t>
        </is>
      </c>
      <c r="L55" s="233" t="inlineStr">
        <is>
          <t>RTF</t>
        </is>
      </c>
      <c r="M55" s="233" t="inlineStr">
        <is>
          <t>B100817</t>
        </is>
      </c>
      <c r="O55" s="233" t="inlineStr">
        <is>
          <t>LT250</t>
        </is>
      </c>
    </row>
    <row r="56" customFormat="1" s="233">
      <c r="A56" s="64" t="n"/>
      <c r="B56" s="237">
        <f>IF(AND(E56 = "Case Ring",G56="Silicon Bronze, ASTM-B584, C87600", K56 = "Coating_Standard"),"Y","N")</f>
        <v/>
      </c>
      <c r="C56" s="233" t="inlineStr">
        <is>
          <t>ConTab_BOM_KP_Impeller_0050</t>
        </is>
      </c>
      <c r="D56" s="233" t="inlineStr">
        <is>
          <t>:1012-1_2-KP:1012-1_2-KPV:1012-1_2-KPVS:</t>
        </is>
      </c>
      <c r="E56" s="233" t="inlineStr">
        <is>
          <t>Double Wear Ring</t>
        </is>
      </c>
      <c r="F56" s="233" t="inlineStr">
        <is>
          <t>ImpMatl_Cast_Iron_ASTM-A48_Cl30</t>
        </is>
      </c>
      <c r="G56" s="233" t="inlineStr">
        <is>
          <t>Cast Iron, ASTM-A48, CL 30</t>
        </is>
      </c>
      <c r="H56" s="233" t="inlineStr">
        <is>
          <t>C30</t>
        </is>
      </c>
      <c r="I56" s="233" t="inlineStr">
        <is>
          <t>Steel, Cold Drawn C1018</t>
        </is>
      </c>
      <c r="J56" s="233" t="n"/>
      <c r="K56" s="233" t="inlineStr">
        <is>
          <t>Coating_Epoxy</t>
        </is>
      </c>
      <c r="L56" s="233" t="inlineStr">
        <is>
          <t>RTF</t>
        </is>
      </c>
      <c r="M56" s="233" t="inlineStr">
        <is>
          <t>B100827</t>
        </is>
      </c>
      <c r="O56" s="233" t="inlineStr">
        <is>
          <t>LT250</t>
        </is>
      </c>
    </row>
    <row r="57" customFormat="1" s="233">
      <c r="A57" s="64" t="n"/>
      <c r="B57" s="237">
        <f>IF(AND(E57 = "Case Ring",G57="Silicon Bronze, ASTM-B584, C87600", K57 = "Coating_Standard"),"Y","N")</f>
        <v/>
      </c>
      <c r="C57" s="233" t="inlineStr">
        <is>
          <t>ConTab_BOM_KP_Impeller_0051</t>
        </is>
      </c>
      <c r="D57" s="233" t="inlineStr">
        <is>
          <t>:1012-9_0-KP:1012-9_0-KPV:</t>
        </is>
      </c>
      <c r="E57" s="233" t="inlineStr">
        <is>
          <t>Case Ring</t>
        </is>
      </c>
      <c r="F57" s="233" t="inlineStr">
        <is>
          <t>ImpMatl_Silicon_Bronze_ASTM-B584_C87600</t>
        </is>
      </c>
      <c r="G57" s="233" t="inlineStr">
        <is>
          <t>Silicon Bronze, ASTM-B584, C87600</t>
        </is>
      </c>
      <c r="H57" s="233" t="inlineStr">
        <is>
          <t>B21</t>
        </is>
      </c>
      <c r="I57" s="233" t="inlineStr">
        <is>
          <t>Steel, Cold Drawn C1018</t>
        </is>
      </c>
      <c r="J57" s="233" t="n"/>
      <c r="K57" s="233" t="inlineStr">
        <is>
          <t>Coating_Standard</t>
        </is>
      </c>
      <c r="L57" s="233" t="inlineStr">
        <is>
          <t>96699045</t>
        </is>
      </c>
      <c r="M57" s="233" t="inlineStr">
        <is>
          <t>B100813</t>
        </is>
      </c>
      <c r="N57" s="233" t="inlineStr">
        <is>
          <t>Standard</t>
        </is>
      </c>
      <c r="O57" s="233" t="inlineStr">
        <is>
          <t>LT027</t>
        </is>
      </c>
    </row>
    <row r="58" customFormat="1" s="233">
      <c r="A58" s="64" t="n"/>
      <c r="B58" s="237">
        <f>IF(AND(E58 = "Case Ring",G58="Silicon Bronze, ASTM-B584, C87600", K58 = "Coating_Standard"),"Y","N")</f>
        <v/>
      </c>
      <c r="C58" s="233" t="inlineStr">
        <is>
          <t>ConTab_BOM_KP_Impeller_0052</t>
        </is>
      </c>
      <c r="D58" s="233" t="inlineStr">
        <is>
          <t>:1012-9_0-KP:1012-9_0-KPV:</t>
        </is>
      </c>
      <c r="E58" s="233" t="inlineStr">
        <is>
          <t>Double Wear Ring</t>
        </is>
      </c>
      <c r="F58" s="233" t="inlineStr">
        <is>
          <t>ImpMatl_Silicon_Bronze_ASTM-B584_C87600</t>
        </is>
      </c>
      <c r="G58" s="233" t="inlineStr">
        <is>
          <t>Silicon Bronze, ASTM-B584, C87600</t>
        </is>
      </c>
      <c r="H58" s="233" t="inlineStr">
        <is>
          <t>B21</t>
        </is>
      </c>
      <c r="I58" s="233" t="inlineStr">
        <is>
          <t>Steel, Cold Drawn C1018</t>
        </is>
      </c>
      <c r="J58" s="233" t="n"/>
      <c r="K58" s="233" t="inlineStr">
        <is>
          <t>Coating_Standard</t>
        </is>
      </c>
      <c r="L58" s="233" t="inlineStr">
        <is>
          <t>RTF</t>
        </is>
      </c>
      <c r="M58" s="233" t="inlineStr">
        <is>
          <t>B100823</t>
        </is>
      </c>
      <c r="N58" s="233" t="inlineStr">
        <is>
          <t>Standard</t>
        </is>
      </c>
      <c r="O58" s="233" t="inlineStr">
        <is>
          <t>LT027</t>
        </is>
      </c>
    </row>
    <row r="59" customFormat="1" s="233">
      <c r="A59" s="64" t="n"/>
      <c r="B59" s="237">
        <f>IF(AND(E59 = "Case Ring",G59="Silicon Bronze, ASTM-B584, C87600", K59 = "Coating_Standard"),"Y","N")</f>
        <v/>
      </c>
      <c r="C59" s="233" t="inlineStr">
        <is>
          <t>ConTab_BOM_KP_Impeller_0053</t>
        </is>
      </c>
      <c r="D59" s="233" t="inlineStr">
        <is>
          <t>:1012-9_0-KP:1012-9_0-KPV:</t>
        </is>
      </c>
      <c r="E59" s="233" t="inlineStr">
        <is>
          <t>Case Ring</t>
        </is>
      </c>
      <c r="F59" s="233" t="inlineStr">
        <is>
          <t>ImpMatl_NiAl-Bronze_ASTM-B148_C95400</t>
        </is>
      </c>
      <c r="G59" s="233" t="inlineStr">
        <is>
          <t>Nickel Aluminum Bronze ASTM B148 UNS C95400</t>
        </is>
      </c>
      <c r="H59" s="233" t="inlineStr">
        <is>
          <t>B22</t>
        </is>
      </c>
      <c r="I59" s="233" t="inlineStr">
        <is>
          <t>Steel, Cold Drawn C1018</t>
        </is>
      </c>
      <c r="J59" s="233" t="n"/>
      <c r="K59" s="233" t="inlineStr">
        <is>
          <t>Coating_Standard</t>
        </is>
      </c>
      <c r="L59" s="233" t="n">
        <v>97783402</v>
      </c>
      <c r="M59" s="233" t="inlineStr">
        <is>
          <t>B105744</t>
        </is>
      </c>
      <c r="N59" s="233" t="inlineStr">
        <is>
          <t>Standard</t>
        </is>
      </c>
      <c r="O59" s="233" t="inlineStr">
        <is>
          <t>LT250</t>
        </is>
      </c>
    </row>
    <row r="60" customFormat="1" s="233">
      <c r="A60" s="64" t="n"/>
      <c r="B60" s="237">
        <f>IF(AND(E60 = "Case Ring",G60="Silicon Bronze, ASTM-B584, C87600", K60 = "Coating_Standard"),"Y","N")</f>
        <v/>
      </c>
      <c r="C60" s="233" t="inlineStr">
        <is>
          <t>ConTab_BOM_KP_Impeller_0054</t>
        </is>
      </c>
      <c r="D60" s="233" t="inlineStr">
        <is>
          <t>:1012-9_0-KP:1012-9_0-KPV:</t>
        </is>
      </c>
      <c r="E60" s="233" t="inlineStr">
        <is>
          <t>Double Wear Ring</t>
        </is>
      </c>
      <c r="F60" s="233" t="inlineStr">
        <is>
          <t>ImpMatl_NiAl-Bronze_ASTM-B148_C95400</t>
        </is>
      </c>
      <c r="G60" s="233" t="inlineStr">
        <is>
          <t>Nickel Aluminum Bronze ASTM B148 UNS C95400</t>
        </is>
      </c>
      <c r="H60" s="233" t="inlineStr">
        <is>
          <t>B22</t>
        </is>
      </c>
      <c r="I60" s="233" t="inlineStr">
        <is>
          <t>Steel, Cold Drawn C1018</t>
        </is>
      </c>
      <c r="J60" s="233" t="n"/>
      <c r="K60" s="233" t="inlineStr">
        <is>
          <t>Coating_Standard</t>
        </is>
      </c>
      <c r="L60" s="233" t="inlineStr">
        <is>
          <t>RTF</t>
        </is>
      </c>
      <c r="M60" s="233" t="inlineStr">
        <is>
          <t>B105745</t>
        </is>
      </c>
      <c r="N60" s="233" t="inlineStr">
        <is>
          <t>Standard</t>
        </is>
      </c>
      <c r="O60" s="233" t="inlineStr">
        <is>
          <t>LT250</t>
        </is>
      </c>
    </row>
    <row r="61" customFormat="1" s="233">
      <c r="A61" s="64" t="n"/>
      <c r="B61" s="237">
        <f>IF(AND(E61 = "Case Ring",G61="Silicon Bronze, ASTM-B584, C87600", K61 = "Coating_Standard"),"Y","N")</f>
        <v/>
      </c>
      <c r="C61" s="233" t="inlineStr">
        <is>
          <t>ConTab_BOM_KP_Impeller_0059</t>
        </is>
      </c>
      <c r="D61" s="233" t="inlineStr">
        <is>
          <t>:1012-9_0-KP:1012-9_0-KPV:</t>
        </is>
      </c>
      <c r="E61" s="233" t="inlineStr">
        <is>
          <t>Case Ring</t>
        </is>
      </c>
      <c r="F61" s="233" t="inlineStr">
        <is>
          <t>ImpMatl_SS_AISI-304</t>
        </is>
      </c>
      <c r="G61" s="233" t="inlineStr">
        <is>
          <t>Stainless Steel, AISI-304</t>
        </is>
      </c>
      <c r="H61" s="233" t="inlineStr">
        <is>
          <t>H304</t>
        </is>
      </c>
      <c r="I61" s="233" t="inlineStr">
        <is>
          <t>Stainless Steel, AISI 316</t>
        </is>
      </c>
      <c r="J61" s="233" t="n"/>
      <c r="K61" s="233" t="inlineStr">
        <is>
          <t>Coating_Standard</t>
        </is>
      </c>
      <c r="L61" s="233" t="inlineStr">
        <is>
          <t>RTF</t>
        </is>
      </c>
      <c r="M61" s="233" t="inlineStr">
        <is>
          <t>B100819</t>
        </is>
      </c>
      <c r="O61" s="233" t="inlineStr">
        <is>
          <t>LT043</t>
        </is>
      </c>
    </row>
    <row r="62" customFormat="1" s="233">
      <c r="A62" s="64" t="n"/>
      <c r="B62" s="237">
        <f>IF(AND(E62 = "Case Ring",G62="Silicon Bronze, ASTM-B584, C87600", K62 = "Coating_Standard"),"Y","N")</f>
        <v/>
      </c>
      <c r="C62" s="233" t="inlineStr">
        <is>
          <t>ConTab_BOM_KP_Impeller_0060</t>
        </is>
      </c>
      <c r="D62" s="233" t="inlineStr">
        <is>
          <t>:1012-9_0-KP:1012-9_0-KPV:</t>
        </is>
      </c>
      <c r="E62" s="233" t="inlineStr">
        <is>
          <t>Double Wear Ring</t>
        </is>
      </c>
      <c r="F62" s="233" t="inlineStr">
        <is>
          <t>ImpMatl_SS_AISI-304</t>
        </is>
      </c>
      <c r="G62" s="233" t="inlineStr">
        <is>
          <t>Stainless Steel, AISI-304</t>
        </is>
      </c>
      <c r="H62" s="233" t="inlineStr">
        <is>
          <t>H304</t>
        </is>
      </c>
      <c r="I62" s="233" t="inlineStr">
        <is>
          <t>Stainless Steel, AISI 316</t>
        </is>
      </c>
      <c r="J62" s="233" t="n"/>
      <c r="K62" s="233" t="inlineStr">
        <is>
          <t>Coating_Standard</t>
        </is>
      </c>
      <c r="L62" s="233" t="n">
        <v>96699047</v>
      </c>
      <c r="M62" s="233" t="inlineStr">
        <is>
          <t>B100829</t>
        </is>
      </c>
      <c r="O62" s="233" t="inlineStr">
        <is>
          <t>LT043</t>
        </is>
      </c>
      <c r="P62" s="235" t="n"/>
    </row>
    <row r="63" customFormat="1" s="233">
      <c r="A63" s="64" t="n"/>
      <c r="B63" s="237">
        <f>IF(AND(E63 = "Case Ring",G63="Silicon Bronze, ASTM-B584, C87600", K63 = "Coating_Standard"),"Y","N")</f>
        <v/>
      </c>
      <c r="C63" s="233" t="inlineStr">
        <is>
          <t>ConTab_BOM_KP_Impeller_0065</t>
        </is>
      </c>
      <c r="D63" s="233" t="inlineStr">
        <is>
          <t>:1012-9_0-KP:1012-9_0-KPV:</t>
        </is>
      </c>
      <c r="E63" s="233" t="inlineStr">
        <is>
          <t>Case Ring</t>
        </is>
      </c>
      <c r="F63" s="233" t="inlineStr">
        <is>
          <t>ImpMatl_Silicon_Bronze_ASTM-B584_C87600</t>
        </is>
      </c>
      <c r="G63" s="233" t="inlineStr">
        <is>
          <t>Silicon Bronze, ASTM-B584, C87600</t>
        </is>
      </c>
      <c r="H63" s="233" t="inlineStr">
        <is>
          <t>B21</t>
        </is>
      </c>
      <c r="I63" s="233" t="inlineStr">
        <is>
          <t>Steel, Cold Drawn C1018</t>
        </is>
      </c>
      <c r="J63" s="233" t="n"/>
      <c r="K63" s="233" t="inlineStr">
        <is>
          <t>Coating_Scotchkote134_interior</t>
        </is>
      </c>
      <c r="L63" s="233" t="inlineStr">
        <is>
          <t>RTF</t>
        </is>
      </c>
      <c r="M63" s="233" t="inlineStr">
        <is>
          <t>B100813</t>
        </is>
      </c>
      <c r="O63" s="233" t="inlineStr">
        <is>
          <t>LT250</t>
        </is>
      </c>
    </row>
    <row r="64" customFormat="1" s="233">
      <c r="A64" s="64" t="n"/>
      <c r="B64" s="237">
        <f>IF(AND(E64 = "Case Ring",G64="Silicon Bronze, ASTM-B584, C87600", K64 = "Coating_Standard"),"Y","N")</f>
        <v/>
      </c>
      <c r="C64" s="233" t="inlineStr">
        <is>
          <t>ConTab_BOM_KP_Impeller_0066</t>
        </is>
      </c>
      <c r="D64" s="233" t="inlineStr">
        <is>
          <t>:1012-9_0-KP:1012-9_0-KPV:</t>
        </is>
      </c>
      <c r="E64" s="233" t="inlineStr">
        <is>
          <t>Double Wear Ring</t>
        </is>
      </c>
      <c r="F64" s="233" t="inlineStr">
        <is>
          <t>ImpMatl_Silicon_Bronze_ASTM-B584_C87600</t>
        </is>
      </c>
      <c r="G64" s="233" t="inlineStr">
        <is>
          <t>Silicon Bronze, ASTM-B584, C87600</t>
        </is>
      </c>
      <c r="H64" s="233" t="inlineStr">
        <is>
          <t>B21</t>
        </is>
      </c>
      <c r="I64" s="233" t="inlineStr">
        <is>
          <t>Steel, Cold Drawn C1018</t>
        </is>
      </c>
      <c r="J64" s="233" t="n"/>
      <c r="K64" s="233" t="inlineStr">
        <is>
          <t>Coating_Scotchkote134_interior</t>
        </is>
      </c>
      <c r="L64" s="233" t="inlineStr">
        <is>
          <t>RTF</t>
        </is>
      </c>
      <c r="M64" s="233" t="inlineStr">
        <is>
          <t>B100823</t>
        </is>
      </c>
      <c r="O64" s="233" t="inlineStr">
        <is>
          <t>LT250</t>
        </is>
      </c>
    </row>
    <row r="65" customFormat="1" s="233">
      <c r="A65" s="64" t="n"/>
      <c r="B65" s="237">
        <f>IF(AND(E65 = "Case Ring",G65="Silicon Bronze, ASTM-B584, C87600", K65 = "Coating_Standard"),"Y","N")</f>
        <v/>
      </c>
      <c r="C65" s="233" t="inlineStr">
        <is>
          <t>ConTab_BOM_KP_Impeller_0067</t>
        </is>
      </c>
      <c r="D65" s="233" t="inlineStr">
        <is>
          <t>:1012-9_0-KP:1012-9_0-KPV:</t>
        </is>
      </c>
      <c r="E65" s="233" t="inlineStr">
        <is>
          <t>Case Ring</t>
        </is>
      </c>
      <c r="F65" s="233" t="inlineStr">
        <is>
          <t>ImpMatl_NiAl-Bronze_ASTM-B148_C95400</t>
        </is>
      </c>
      <c r="G65" s="233" t="inlineStr">
        <is>
          <t>Nickel Aluminum Bronze ASTM B148 UNS C95400</t>
        </is>
      </c>
      <c r="H65" s="233" t="inlineStr">
        <is>
          <t>B22</t>
        </is>
      </c>
      <c r="I65" s="233" t="inlineStr">
        <is>
          <t>Steel, Cold Drawn C1018</t>
        </is>
      </c>
      <c r="J65" s="233" t="n"/>
      <c r="K65" s="233" t="inlineStr">
        <is>
          <t>Coating_Scotchkote134_interior</t>
        </is>
      </c>
      <c r="L65" s="233" t="inlineStr">
        <is>
          <t>RTF</t>
        </is>
      </c>
      <c r="M65" s="233" t="inlineStr">
        <is>
          <t>B105744</t>
        </is>
      </c>
      <c r="O65" s="233" t="inlineStr">
        <is>
          <t>LT250</t>
        </is>
      </c>
    </row>
    <row r="66" customFormat="1" s="233">
      <c r="A66" s="64" t="n"/>
      <c r="B66" s="237">
        <f>IF(AND(E66 = "Case Ring",G66="Silicon Bronze, ASTM-B584, C87600", K66 = "Coating_Standard"),"Y","N")</f>
        <v/>
      </c>
      <c r="C66" s="233" t="inlineStr">
        <is>
          <t>ConTab_BOM_KP_Impeller_0068</t>
        </is>
      </c>
      <c r="D66" s="233" t="inlineStr">
        <is>
          <t>:1012-9_0-KP:1012-9_0-KPV:</t>
        </is>
      </c>
      <c r="E66" s="233" t="inlineStr">
        <is>
          <t>Double Wear Ring</t>
        </is>
      </c>
      <c r="F66" s="233" t="inlineStr">
        <is>
          <t>ImpMatl_NiAl-Bronze_ASTM-B148_C95400</t>
        </is>
      </c>
      <c r="G66" s="233" t="inlineStr">
        <is>
          <t>Nickel Aluminum Bronze ASTM B148 UNS C95400</t>
        </is>
      </c>
      <c r="H66" s="233" t="inlineStr">
        <is>
          <t>B22</t>
        </is>
      </c>
      <c r="I66" s="233" t="inlineStr">
        <is>
          <t>Steel, Cold Drawn C1018</t>
        </is>
      </c>
      <c r="J66" s="233" t="n"/>
      <c r="K66" s="233" t="inlineStr">
        <is>
          <t>Coating_Scotchkote134_interior</t>
        </is>
      </c>
      <c r="L66" s="233" t="inlineStr">
        <is>
          <t>RTF</t>
        </is>
      </c>
      <c r="M66" s="233" t="inlineStr">
        <is>
          <t>B105745</t>
        </is>
      </c>
      <c r="O66" s="233" t="inlineStr">
        <is>
          <t>LT250</t>
        </is>
      </c>
      <c r="P66" s="235" t="n"/>
    </row>
    <row r="67" customFormat="1" s="233">
      <c r="A67" s="64" t="n"/>
      <c r="B67" s="237">
        <f>IF(AND(E67 = "Case Ring",G67="Silicon Bronze, ASTM-B584, C87600", K67 = "Coating_Standard"),"Y","N")</f>
        <v/>
      </c>
      <c r="C67" s="233" t="inlineStr">
        <is>
          <t>ConTab_BOM_KP_Impeller_0071</t>
        </is>
      </c>
      <c r="D67" s="233" t="inlineStr">
        <is>
          <t>:1012-9_0-KP:1012-9_0-KPV:</t>
        </is>
      </c>
      <c r="E67" s="233" t="inlineStr">
        <is>
          <t>Case Ring</t>
        </is>
      </c>
      <c r="F67" s="233" t="inlineStr">
        <is>
          <t>ImpMatl_Silicon_Bronze_ASTM-B584_C87600</t>
        </is>
      </c>
      <c r="G67" s="233" t="inlineStr">
        <is>
          <t>Silicon Bronze, ASTM-B584, C87600</t>
        </is>
      </c>
      <c r="H67" s="233" t="inlineStr">
        <is>
          <t>B21</t>
        </is>
      </c>
      <c r="I67" s="233" t="inlineStr">
        <is>
          <t>Steel, Cold Drawn C1018</t>
        </is>
      </c>
      <c r="J67" s="233" t="n"/>
      <c r="K67" s="233" t="inlineStr">
        <is>
          <t>Coating_Scotchkote134_interior_exterior</t>
        </is>
      </c>
      <c r="L67" s="233" t="inlineStr">
        <is>
          <t>RTF</t>
        </is>
      </c>
      <c r="M67" s="233" t="inlineStr">
        <is>
          <t>B100813</t>
        </is>
      </c>
      <c r="O67" s="233" t="inlineStr">
        <is>
          <t>LT250</t>
        </is>
      </c>
    </row>
    <row r="68" customFormat="1" s="233">
      <c r="A68" s="64" t="n"/>
      <c r="B68" s="237">
        <f>IF(AND(E68 = "Case Ring",G68="Silicon Bronze, ASTM-B584, C87600", K68 = "Coating_Standard"),"Y","N")</f>
        <v/>
      </c>
      <c r="C68" s="233" t="inlineStr">
        <is>
          <t>ConTab_BOM_KP_Impeller_0072</t>
        </is>
      </c>
      <c r="D68" s="233" t="inlineStr">
        <is>
          <t>:1012-9_0-KP:1012-9_0-KPV:</t>
        </is>
      </c>
      <c r="E68" s="233" t="inlineStr">
        <is>
          <t>Double Wear Ring</t>
        </is>
      </c>
      <c r="F68" s="233" t="inlineStr">
        <is>
          <t>ImpMatl_Silicon_Bronze_ASTM-B584_C87600</t>
        </is>
      </c>
      <c r="G68" s="233" t="inlineStr">
        <is>
          <t>Silicon Bronze, ASTM-B584, C87600</t>
        </is>
      </c>
      <c r="H68" s="233" t="inlineStr">
        <is>
          <t>B21</t>
        </is>
      </c>
      <c r="I68" s="233" t="inlineStr">
        <is>
          <t>Steel, Cold Drawn C1018</t>
        </is>
      </c>
      <c r="J68" s="233" t="n"/>
      <c r="K68" s="233" t="inlineStr">
        <is>
          <t>Coating_Scotchkote134_interior_exterior</t>
        </is>
      </c>
      <c r="L68" s="233" t="inlineStr">
        <is>
          <t>RTF</t>
        </is>
      </c>
      <c r="M68" s="233" t="inlineStr">
        <is>
          <t>B100823</t>
        </is>
      </c>
      <c r="O68" s="233" t="inlineStr">
        <is>
          <t>LT250</t>
        </is>
      </c>
    </row>
    <row r="69" customFormat="1" s="233">
      <c r="A69" s="64" t="n"/>
      <c r="B69" s="237">
        <f>IF(AND(E69 = "Case Ring",G69="Silicon Bronze, ASTM-B584, C87600", K69 = "Coating_Standard"),"Y","N")</f>
        <v/>
      </c>
      <c r="C69" s="233" t="inlineStr">
        <is>
          <t>ConTab_BOM_KP_Impeller_0073</t>
        </is>
      </c>
      <c r="D69" s="233" t="inlineStr">
        <is>
          <t>:1012-9_0-KP:1012-9_0-KPV:</t>
        </is>
      </c>
      <c r="E69" s="233" t="inlineStr">
        <is>
          <t>Case Ring</t>
        </is>
      </c>
      <c r="F69" s="233" t="inlineStr">
        <is>
          <t>ImpMatl_NiAl-Bronze_ASTM-B148_C95400</t>
        </is>
      </c>
      <c r="G69" s="233" t="inlineStr">
        <is>
          <t>Nickel Aluminum Bronze ASTM B148 UNS C95400</t>
        </is>
      </c>
      <c r="H69" s="233" t="inlineStr">
        <is>
          <t>B22</t>
        </is>
      </c>
      <c r="I69" s="233" t="inlineStr">
        <is>
          <t>Steel, Cold Drawn C1018</t>
        </is>
      </c>
      <c r="J69" s="233" t="n"/>
      <c r="K69" s="233" t="inlineStr">
        <is>
          <t>Coating_Scotchkote134_interior_exterior</t>
        </is>
      </c>
      <c r="L69" s="233" t="inlineStr">
        <is>
          <t>RTF</t>
        </is>
      </c>
      <c r="M69" s="233" t="inlineStr">
        <is>
          <t>B105744</t>
        </is>
      </c>
      <c r="O69" s="233" t="inlineStr">
        <is>
          <t>LT250</t>
        </is>
      </c>
    </row>
    <row r="70" customFormat="1" s="233">
      <c r="A70" s="64" t="n"/>
      <c r="B70" s="237">
        <f>IF(AND(E70 = "Case Ring",G70="Silicon Bronze, ASTM-B584, C87600", K70 = "Coating_Standard"),"Y","N")</f>
        <v/>
      </c>
      <c r="C70" s="233" t="inlineStr">
        <is>
          <t>ConTab_BOM_KP_Impeller_0074</t>
        </is>
      </c>
      <c r="D70" s="233" t="inlineStr">
        <is>
          <t>:1012-9_0-KP:1012-9_0-KPV:</t>
        </is>
      </c>
      <c r="E70" s="233" t="inlineStr">
        <is>
          <t>Double Wear Ring</t>
        </is>
      </c>
      <c r="F70" s="233" t="inlineStr">
        <is>
          <t>ImpMatl_NiAl-Bronze_ASTM-B148_C95400</t>
        </is>
      </c>
      <c r="G70" s="233" t="inlineStr">
        <is>
          <t>Nickel Aluminum Bronze ASTM B148 UNS C95400</t>
        </is>
      </c>
      <c r="H70" s="233" t="inlineStr">
        <is>
          <t>B22</t>
        </is>
      </c>
      <c r="I70" s="233" t="inlineStr">
        <is>
          <t>Steel, Cold Drawn C1018</t>
        </is>
      </c>
      <c r="J70" s="233" t="n"/>
      <c r="K70" s="233" t="inlineStr">
        <is>
          <t>Coating_Scotchkote134_interior_exterior</t>
        </is>
      </c>
      <c r="L70" s="233" t="inlineStr">
        <is>
          <t>RTF</t>
        </is>
      </c>
      <c r="M70" s="233" t="inlineStr">
        <is>
          <t>B105745</t>
        </is>
      </c>
      <c r="O70" s="233" t="inlineStr">
        <is>
          <t>LT250</t>
        </is>
      </c>
    </row>
    <row r="71" customFormat="1" s="233">
      <c r="A71" s="64" t="n"/>
      <c r="B71" s="237">
        <f>IF(AND(E71 = "Case Ring",G71="Silicon Bronze, ASTM-B584, C87600", K71 = "Coating_Standard"),"Y","N")</f>
        <v/>
      </c>
      <c r="C71" s="233" t="inlineStr">
        <is>
          <t>ConTab_BOM_KP_Impeller_0077</t>
        </is>
      </c>
      <c r="D71" s="233" t="inlineStr">
        <is>
          <t>:1012-9_0-KP:1012-9_0-KPV:</t>
        </is>
      </c>
      <c r="E71" s="233" t="inlineStr">
        <is>
          <t>Case Ring</t>
        </is>
      </c>
      <c r="F71" s="233" t="inlineStr">
        <is>
          <t>ImpMatl_Silicon_Bronze_ASTM-B584_C87600</t>
        </is>
      </c>
      <c r="G71" s="233" t="inlineStr">
        <is>
          <t>Silicon Bronze, ASTM-B584, C87600</t>
        </is>
      </c>
      <c r="H71" s="233" t="inlineStr">
        <is>
          <t>B21</t>
        </is>
      </c>
      <c r="I71" s="233" t="inlineStr">
        <is>
          <t>Steel, Cold Drawn C1018</t>
        </is>
      </c>
      <c r="J71" s="233" t="n"/>
      <c r="K71" s="233" t="inlineStr">
        <is>
          <t>Coating_Scotchkote134_interior_exterior_IncludeImpeller</t>
        </is>
      </c>
      <c r="L71" s="233" t="inlineStr">
        <is>
          <t>RTF</t>
        </is>
      </c>
      <c r="M71" s="233" t="inlineStr">
        <is>
          <t>B100813</t>
        </is>
      </c>
      <c r="O71" s="233" t="inlineStr">
        <is>
          <t>LT250</t>
        </is>
      </c>
    </row>
    <row r="72" customFormat="1" s="233">
      <c r="A72" s="64" t="n"/>
      <c r="B72" s="237">
        <f>IF(AND(E72 = "Case Ring",G72="Silicon Bronze, ASTM-B584, C87600", K72 = "Coating_Standard"),"Y","N")</f>
        <v/>
      </c>
      <c r="C72" s="233" t="inlineStr">
        <is>
          <t>ConTab_BOM_KP_Impeller_0078</t>
        </is>
      </c>
      <c r="D72" s="233" t="inlineStr">
        <is>
          <t>:1012-9_0-KP:1012-9_0-KPV:</t>
        </is>
      </c>
      <c r="E72" s="233" t="inlineStr">
        <is>
          <t>Double Wear Ring</t>
        </is>
      </c>
      <c r="F72" s="233" t="inlineStr">
        <is>
          <t>ImpMatl_Silicon_Bronze_ASTM-B584_C87600</t>
        </is>
      </c>
      <c r="G72" s="233" t="inlineStr">
        <is>
          <t>Silicon Bronze, ASTM-B584, C87600</t>
        </is>
      </c>
      <c r="H72" s="233" t="inlineStr">
        <is>
          <t>B21</t>
        </is>
      </c>
      <c r="I72" s="233" t="inlineStr">
        <is>
          <t>Steel, Cold Drawn C1018</t>
        </is>
      </c>
      <c r="J72" s="233" t="n"/>
      <c r="K72" s="233" t="inlineStr">
        <is>
          <t>Coating_Scotchkote134_interior_exterior_IncludeImpeller</t>
        </is>
      </c>
      <c r="L72" s="233" t="inlineStr">
        <is>
          <t>RTF</t>
        </is>
      </c>
      <c r="M72" s="233" t="inlineStr">
        <is>
          <t>B100823</t>
        </is>
      </c>
      <c r="O72" s="233" t="inlineStr">
        <is>
          <t>LT250</t>
        </is>
      </c>
    </row>
    <row r="73" customFormat="1" s="233">
      <c r="A73" s="64" t="n"/>
      <c r="B73" s="237">
        <f>IF(AND(E73 = "Case Ring",G73="Silicon Bronze, ASTM-B584, C87600", K73 = "Coating_Standard"),"Y","N")</f>
        <v/>
      </c>
      <c r="C73" s="233" t="inlineStr">
        <is>
          <t>ConTab_BOM_KP_Impeller_0079</t>
        </is>
      </c>
      <c r="D73" s="233" t="inlineStr">
        <is>
          <t>:1012-9_0-KP:1012-9_0-KPV:</t>
        </is>
      </c>
      <c r="E73" s="233" t="inlineStr">
        <is>
          <t>Case Ring</t>
        </is>
      </c>
      <c r="F73" s="233" t="inlineStr">
        <is>
          <t>ImpMatl_NiAl-Bronze_ASTM-B148_C95400</t>
        </is>
      </c>
      <c r="G73" s="233" t="inlineStr">
        <is>
          <t>Nickel Aluminum Bronze ASTM B148 UNS C95400</t>
        </is>
      </c>
      <c r="H73" s="233" t="inlineStr">
        <is>
          <t>B22</t>
        </is>
      </c>
      <c r="I73" s="233" t="inlineStr">
        <is>
          <t>Steel, Cold Drawn C1018</t>
        </is>
      </c>
      <c r="J73" s="233" t="n"/>
      <c r="K73" s="233" t="inlineStr">
        <is>
          <t>Coating_Scotchkote134_interior_exterior_IncludeImpeller</t>
        </is>
      </c>
      <c r="L73" s="233" t="inlineStr">
        <is>
          <t>RTF</t>
        </is>
      </c>
      <c r="M73" s="233" t="inlineStr">
        <is>
          <t>B105744</t>
        </is>
      </c>
      <c r="O73" s="233" t="inlineStr">
        <is>
          <t>LT250</t>
        </is>
      </c>
    </row>
    <row r="74" customFormat="1" s="233">
      <c r="A74" s="64" t="n"/>
      <c r="B74" s="237">
        <f>IF(AND(E74 = "Case Ring",G74="Silicon Bronze, ASTM-B584, C87600", K74 = "Coating_Standard"),"Y","N")</f>
        <v/>
      </c>
      <c r="C74" s="233" t="inlineStr">
        <is>
          <t>ConTab_BOM_KP_Impeller_0080</t>
        </is>
      </c>
      <c r="D74" s="233" t="inlineStr">
        <is>
          <t>:1012-9_0-KP:1012-9_0-KPV:</t>
        </is>
      </c>
      <c r="E74" s="233" t="inlineStr">
        <is>
          <t>Double Wear Ring</t>
        </is>
      </c>
      <c r="F74" s="233" t="inlineStr">
        <is>
          <t>ImpMatl_NiAl-Bronze_ASTM-B148_C95400</t>
        </is>
      </c>
      <c r="G74" s="233" t="inlineStr">
        <is>
          <t>Nickel Aluminum Bronze ASTM B148 UNS C95400</t>
        </is>
      </c>
      <c r="H74" s="233" t="inlineStr">
        <is>
          <t>B22</t>
        </is>
      </c>
      <c r="I74" s="233" t="inlineStr">
        <is>
          <t>Steel, Cold Drawn C1018</t>
        </is>
      </c>
      <c r="J74" s="233" t="n"/>
      <c r="K74" s="233" t="inlineStr">
        <is>
          <t>Coating_Scotchkote134_interior_exterior_IncludeImpeller</t>
        </is>
      </c>
      <c r="L74" s="233" t="inlineStr">
        <is>
          <t>RTF</t>
        </is>
      </c>
      <c r="M74" s="233" t="inlineStr">
        <is>
          <t>B105745</t>
        </is>
      </c>
      <c r="O74" s="233" t="inlineStr">
        <is>
          <t>LT250</t>
        </is>
      </c>
    </row>
    <row r="75" customFormat="1" s="233">
      <c r="A75" s="64" t="n"/>
      <c r="B75" s="237">
        <f>IF(AND(E75 = "Case Ring",G75="Silicon Bronze, ASTM-B584, C87600", K75 = "Coating_Standard"),"Y","N")</f>
        <v/>
      </c>
      <c r="C75" s="233" t="inlineStr">
        <is>
          <t>ConTab_BOM_KP_Impeller_0083</t>
        </is>
      </c>
      <c r="D75" s="233" t="inlineStr">
        <is>
          <t>:1012-9_0-KP:1012-9_0-KPV:</t>
        </is>
      </c>
      <c r="E75" s="233" t="inlineStr">
        <is>
          <t>Case Ring</t>
        </is>
      </c>
      <c r="F75" s="233" t="inlineStr">
        <is>
          <t>ImpMatl_Silicon_Bronze_ASTM-B584_C87600</t>
        </is>
      </c>
      <c r="G75" s="233" t="inlineStr">
        <is>
          <t>Silicon Bronze, ASTM-B584, C87600</t>
        </is>
      </c>
      <c r="H75" s="233" t="inlineStr">
        <is>
          <t>B21</t>
        </is>
      </c>
      <c r="I75" s="233" t="inlineStr">
        <is>
          <t>Steel, Cold Drawn C1018</t>
        </is>
      </c>
      <c r="J75" s="233" t="n"/>
      <c r="K75" s="233" t="inlineStr">
        <is>
          <t>Coating_Scotchkote134_interior_IncludeImpeller</t>
        </is>
      </c>
      <c r="L75" s="233" t="inlineStr">
        <is>
          <t>RTF</t>
        </is>
      </c>
      <c r="M75" s="233" t="inlineStr">
        <is>
          <t>B100813</t>
        </is>
      </c>
      <c r="O75" s="233" t="inlineStr">
        <is>
          <t>LT250</t>
        </is>
      </c>
    </row>
    <row r="76" customFormat="1" s="233">
      <c r="A76" s="64" t="n"/>
      <c r="B76" s="237">
        <f>IF(AND(E76 = "Case Ring",G76="Silicon Bronze, ASTM-B584, C87600", K76 = "Coating_Standard"),"Y","N")</f>
        <v/>
      </c>
      <c r="C76" s="233" t="inlineStr">
        <is>
          <t>ConTab_BOM_KP_Impeller_0084</t>
        </is>
      </c>
      <c r="D76" s="233" t="inlineStr">
        <is>
          <t>:1012-9_0-KP:1012-9_0-KPV:</t>
        </is>
      </c>
      <c r="E76" s="233" t="inlineStr">
        <is>
          <t>Double Wear Ring</t>
        </is>
      </c>
      <c r="F76" s="233" t="inlineStr">
        <is>
          <t>ImpMatl_Silicon_Bronze_ASTM-B584_C87600</t>
        </is>
      </c>
      <c r="G76" s="233" t="inlineStr">
        <is>
          <t>Silicon Bronze, ASTM-B584, C87600</t>
        </is>
      </c>
      <c r="H76" s="233" t="inlineStr">
        <is>
          <t>B21</t>
        </is>
      </c>
      <c r="I76" s="233" t="inlineStr">
        <is>
          <t>Steel, Cold Drawn C1018</t>
        </is>
      </c>
      <c r="J76" s="233" t="n"/>
      <c r="K76" s="233" t="inlineStr">
        <is>
          <t>Coating_Scotchkote134_interior_IncludeImpeller</t>
        </is>
      </c>
      <c r="L76" s="233" t="inlineStr">
        <is>
          <t>RTF</t>
        </is>
      </c>
      <c r="M76" s="233" t="inlineStr">
        <is>
          <t>B100823</t>
        </is>
      </c>
      <c r="O76" s="233" t="inlineStr">
        <is>
          <t>LT250</t>
        </is>
      </c>
    </row>
    <row r="77" customFormat="1" s="233">
      <c r="A77" s="64" t="n"/>
      <c r="B77" s="237">
        <f>IF(AND(E77 = "Case Ring",G77="Silicon Bronze, ASTM-B584, C87600", K77 = "Coating_Standard"),"Y","N")</f>
        <v/>
      </c>
      <c r="C77" s="233" t="inlineStr">
        <is>
          <t>ConTab_BOM_KP_Impeller_0085</t>
        </is>
      </c>
      <c r="D77" s="233" t="inlineStr">
        <is>
          <t>:1012-9_0-KP:1012-9_0-KPV:</t>
        </is>
      </c>
      <c r="E77" s="233" t="inlineStr">
        <is>
          <t>Case Ring</t>
        </is>
      </c>
      <c r="F77" s="233" t="inlineStr">
        <is>
          <t>ImpMatl_NiAl-Bronze_ASTM-B148_C95400</t>
        </is>
      </c>
      <c r="G77" s="233" t="inlineStr">
        <is>
          <t>Nickel Aluminum Bronze ASTM B148 UNS C95400</t>
        </is>
      </c>
      <c r="H77" s="233" t="inlineStr">
        <is>
          <t>B22</t>
        </is>
      </c>
      <c r="I77" s="233" t="inlineStr">
        <is>
          <t>Steel, Cold Drawn C1018</t>
        </is>
      </c>
      <c r="J77" s="233" t="n"/>
      <c r="K77" s="233" t="inlineStr">
        <is>
          <t>Coating_Scotchkote134_interior_IncludeImpeller</t>
        </is>
      </c>
      <c r="L77" s="233" t="inlineStr">
        <is>
          <t>RTF</t>
        </is>
      </c>
      <c r="M77" s="233" t="inlineStr">
        <is>
          <t>B105744</t>
        </is>
      </c>
      <c r="O77" s="233" t="inlineStr">
        <is>
          <t>LT250</t>
        </is>
      </c>
    </row>
    <row r="78" customFormat="1" s="233">
      <c r="A78" s="64" t="n"/>
      <c r="B78" s="237">
        <f>IF(AND(E78 = "Case Ring",G78="Silicon Bronze, ASTM-B584, C87600", K78 = "Coating_Standard"),"Y","N")</f>
        <v/>
      </c>
      <c r="C78" s="233" t="inlineStr">
        <is>
          <t>ConTab_BOM_KP_Impeller_0086</t>
        </is>
      </c>
      <c r="D78" s="233" t="inlineStr">
        <is>
          <t>:1012-9_0-KP:1012-9_0-KPV:</t>
        </is>
      </c>
      <c r="E78" s="233" t="inlineStr">
        <is>
          <t>Double Wear Ring</t>
        </is>
      </c>
      <c r="F78" s="233" t="inlineStr">
        <is>
          <t>ImpMatl_NiAl-Bronze_ASTM-B148_C95400</t>
        </is>
      </c>
      <c r="G78" s="233" t="inlineStr">
        <is>
          <t>Nickel Aluminum Bronze ASTM B148 UNS C95400</t>
        </is>
      </c>
      <c r="H78" s="233" t="inlineStr">
        <is>
          <t>B22</t>
        </is>
      </c>
      <c r="I78" s="233" t="inlineStr">
        <is>
          <t>Steel, Cold Drawn C1018</t>
        </is>
      </c>
      <c r="J78" s="233" t="n"/>
      <c r="K78" s="233" t="inlineStr">
        <is>
          <t>Coating_Scotchkote134_interior_IncludeImpeller</t>
        </is>
      </c>
      <c r="L78" s="233" t="inlineStr">
        <is>
          <t>RTF</t>
        </is>
      </c>
      <c r="M78" s="233" t="inlineStr">
        <is>
          <t>B105745</t>
        </is>
      </c>
      <c r="O78" s="233" t="inlineStr">
        <is>
          <t>LT250</t>
        </is>
      </c>
    </row>
    <row r="79" customFormat="1" s="233">
      <c r="A79" s="64" t="n"/>
      <c r="B79" s="237">
        <f>IF(AND(E79 = "Case Ring",G79="Silicon Bronze, ASTM-B584, C87600", K79 = "Coating_Standard"),"Y","N")</f>
        <v/>
      </c>
      <c r="C79" s="233" t="inlineStr">
        <is>
          <t>ConTab_BOM_KP_Impeller_0089</t>
        </is>
      </c>
      <c r="D79" s="233" t="inlineStr">
        <is>
          <t>:1012-9_0-KP:1012-9_0-KPV:</t>
        </is>
      </c>
      <c r="E79" s="233" t="inlineStr">
        <is>
          <t>Case Ring</t>
        </is>
      </c>
      <c r="F79" s="233" t="inlineStr">
        <is>
          <t>ImpMatl_Silicon_Bronze_ASTM-B584_C87600</t>
        </is>
      </c>
      <c r="G79" s="233" t="inlineStr">
        <is>
          <t>Silicon Bronze, ASTM-B584, C87600</t>
        </is>
      </c>
      <c r="H79" s="233" t="inlineStr">
        <is>
          <t>B21</t>
        </is>
      </c>
      <c r="I79" s="233" t="inlineStr">
        <is>
          <t>Steel, Cold Drawn C1018</t>
        </is>
      </c>
      <c r="J79" s="233" t="n"/>
      <c r="K79" s="233" t="inlineStr">
        <is>
          <t>Coating_Special</t>
        </is>
      </c>
      <c r="L79" s="233" t="inlineStr">
        <is>
          <t>RTF</t>
        </is>
      </c>
      <c r="M79" s="233" t="inlineStr">
        <is>
          <t>B100813</t>
        </is>
      </c>
      <c r="O79" s="233" t="inlineStr">
        <is>
          <t>LT250</t>
        </is>
      </c>
    </row>
    <row r="80" customFormat="1" s="233">
      <c r="A80" s="64" t="n"/>
      <c r="B80" s="237">
        <f>IF(AND(E80 = "Case Ring",G80="Silicon Bronze, ASTM-B584, C87600", K80 = "Coating_Standard"),"Y","N")</f>
        <v/>
      </c>
      <c r="C80" s="233" t="inlineStr">
        <is>
          <t>ConTab_BOM_KP_Impeller_0090</t>
        </is>
      </c>
      <c r="D80" s="233" t="inlineStr">
        <is>
          <t>:1012-9_0-KP:1012-9_0-KPV:</t>
        </is>
      </c>
      <c r="E80" s="233" t="inlineStr">
        <is>
          <t>Double Wear Ring</t>
        </is>
      </c>
      <c r="F80" s="233" t="inlineStr">
        <is>
          <t>ImpMatl_Silicon_Bronze_ASTM-B584_C87600</t>
        </is>
      </c>
      <c r="G80" s="233" t="inlineStr">
        <is>
          <t>Silicon Bronze, ASTM-B584, C87600</t>
        </is>
      </c>
      <c r="H80" s="233" t="inlineStr">
        <is>
          <t>B21</t>
        </is>
      </c>
      <c r="I80" s="233" t="inlineStr">
        <is>
          <t>Steel, Cold Drawn C1018</t>
        </is>
      </c>
      <c r="J80" s="233" t="n"/>
      <c r="K80" s="233" t="inlineStr">
        <is>
          <t>Coating_Special</t>
        </is>
      </c>
      <c r="L80" s="233" t="inlineStr">
        <is>
          <t>RTF</t>
        </is>
      </c>
      <c r="M80" s="233" t="inlineStr">
        <is>
          <t>B100823</t>
        </is>
      </c>
      <c r="O80" s="233" t="inlineStr">
        <is>
          <t>LT250</t>
        </is>
      </c>
    </row>
    <row r="81" customFormat="1" s="233">
      <c r="A81" s="64" t="n"/>
      <c r="B81" s="237">
        <f>IF(AND(E81 = "Case Ring",G81="Silicon Bronze, ASTM-B584, C87600", K81 = "Coating_Standard"),"Y","N")</f>
        <v/>
      </c>
      <c r="C81" s="233" t="inlineStr">
        <is>
          <t>ConTab_BOM_KP_Impeller_0091</t>
        </is>
      </c>
      <c r="D81" s="233" t="inlineStr">
        <is>
          <t>:1012-9_0-KP:1012-9_0-KPV:</t>
        </is>
      </c>
      <c r="E81" s="233" t="inlineStr">
        <is>
          <t>Case Ring</t>
        </is>
      </c>
      <c r="F81" s="233" t="inlineStr">
        <is>
          <t>ImpMatl_NiAl-Bronze_ASTM-B148_C95400</t>
        </is>
      </c>
      <c r="G81" s="233" t="inlineStr">
        <is>
          <t>Nickel Aluminum Bronze ASTM B148 UNS C95400</t>
        </is>
      </c>
      <c r="H81" s="233" t="inlineStr">
        <is>
          <t>B22</t>
        </is>
      </c>
      <c r="I81" s="233" t="inlineStr">
        <is>
          <t>Steel, Cold Drawn C1018</t>
        </is>
      </c>
      <c r="J81" s="233" t="n"/>
      <c r="K81" s="233" t="inlineStr">
        <is>
          <t>Coating_Special</t>
        </is>
      </c>
      <c r="L81" s="233" t="inlineStr">
        <is>
          <t>RTF</t>
        </is>
      </c>
      <c r="M81" s="233" t="inlineStr">
        <is>
          <t>B105744</t>
        </is>
      </c>
      <c r="O81" s="233" t="inlineStr">
        <is>
          <t>LT250</t>
        </is>
      </c>
    </row>
    <row r="82" customFormat="1" s="233">
      <c r="A82" s="64" t="n"/>
      <c r="B82" s="237">
        <f>IF(AND(E82 = "Case Ring",G82="Silicon Bronze, ASTM-B584, C87600", K82 = "Coating_Standard"),"Y","N")</f>
        <v/>
      </c>
      <c r="C82" s="233" t="inlineStr">
        <is>
          <t>ConTab_BOM_KP_Impeller_0092</t>
        </is>
      </c>
      <c r="D82" s="233" t="inlineStr">
        <is>
          <t>:1012-9_0-KP:1012-9_0-KPV:</t>
        </is>
      </c>
      <c r="E82" s="233" t="inlineStr">
        <is>
          <t>Double Wear Ring</t>
        </is>
      </c>
      <c r="F82" s="233" t="inlineStr">
        <is>
          <t>ImpMatl_NiAl-Bronze_ASTM-B148_C95400</t>
        </is>
      </c>
      <c r="G82" s="233" t="inlineStr">
        <is>
          <t>Nickel Aluminum Bronze ASTM B148 UNS C95400</t>
        </is>
      </c>
      <c r="H82" s="233" t="inlineStr">
        <is>
          <t>B22</t>
        </is>
      </c>
      <c r="I82" s="233" t="inlineStr">
        <is>
          <t>Steel, Cold Drawn C1018</t>
        </is>
      </c>
      <c r="J82" s="233" t="n"/>
      <c r="K82" s="233" t="inlineStr">
        <is>
          <t>Coating_Special</t>
        </is>
      </c>
      <c r="L82" s="233" t="inlineStr">
        <is>
          <t>RTF</t>
        </is>
      </c>
      <c r="M82" s="233" t="inlineStr">
        <is>
          <t>B105745</t>
        </is>
      </c>
      <c r="O82" s="233" t="inlineStr">
        <is>
          <t>LT250</t>
        </is>
      </c>
      <c r="P82" s="235" t="n"/>
    </row>
    <row r="83" customFormat="1" s="233">
      <c r="A83" s="64" t="n"/>
      <c r="B83" s="237">
        <f>IF(AND(E83 = "Case Ring",G83="Silicon Bronze, ASTM-B584, C87600", K83 = "Coating_Standard"),"Y","N")</f>
        <v/>
      </c>
      <c r="C83" s="233" t="inlineStr">
        <is>
          <t>ConTab_BOM_KP_Impeller_0095</t>
        </is>
      </c>
      <c r="D83" s="233" t="inlineStr">
        <is>
          <t>:1012-9_0-KP:1012-9_0-KPV:</t>
        </is>
      </c>
      <c r="E83" s="233" t="inlineStr">
        <is>
          <t>Case Ring</t>
        </is>
      </c>
      <c r="F83" s="233" t="inlineStr">
        <is>
          <t>ImpMatl_Silicon_Bronze_ASTM-B584_C87600</t>
        </is>
      </c>
      <c r="G83" s="233" t="inlineStr">
        <is>
          <t>Silicon Bronze, ASTM-B584, C87600</t>
        </is>
      </c>
      <c r="H83" s="233" t="inlineStr">
        <is>
          <t>B21</t>
        </is>
      </c>
      <c r="I83" s="233" t="inlineStr">
        <is>
          <t>Steel, Cold Drawn C1018</t>
        </is>
      </c>
      <c r="J83" s="233" t="n"/>
      <c r="K83" s="233" t="inlineStr">
        <is>
          <t>Coating_Epoxy</t>
        </is>
      </c>
      <c r="L83" s="233" t="inlineStr">
        <is>
          <t>RTF</t>
        </is>
      </c>
      <c r="M83" s="233" t="inlineStr">
        <is>
          <t>B100813</t>
        </is>
      </c>
      <c r="O83" s="233" t="inlineStr">
        <is>
          <t>LT250</t>
        </is>
      </c>
    </row>
    <row r="84" customFormat="1" s="233">
      <c r="A84" s="64" t="n"/>
      <c r="B84" s="237">
        <f>IF(AND(E84 = "Case Ring",G84="Silicon Bronze, ASTM-B584, C87600", K84 = "Coating_Standard"),"Y","N")</f>
        <v/>
      </c>
      <c r="C84" s="233" t="inlineStr">
        <is>
          <t>ConTab_BOM_KP_Impeller_0096</t>
        </is>
      </c>
      <c r="D84" s="233" t="inlineStr">
        <is>
          <t>:1012-9_0-KP:1012-9_0-KPV:</t>
        </is>
      </c>
      <c r="E84" s="233" t="inlineStr">
        <is>
          <t>Double Wear Ring</t>
        </is>
      </c>
      <c r="F84" s="233" t="inlineStr">
        <is>
          <t>ImpMatl_Silicon_Bronze_ASTM-B584_C87600</t>
        </is>
      </c>
      <c r="G84" s="233" t="inlineStr">
        <is>
          <t>Silicon Bronze, ASTM-B584, C87600</t>
        </is>
      </c>
      <c r="H84" s="233" t="inlineStr">
        <is>
          <t>B21</t>
        </is>
      </c>
      <c r="I84" s="233" t="inlineStr">
        <is>
          <t>Steel, Cold Drawn C1018</t>
        </is>
      </c>
      <c r="J84" s="233" t="n"/>
      <c r="K84" s="233" t="inlineStr">
        <is>
          <t>Coating_Epoxy</t>
        </is>
      </c>
      <c r="L84" s="233" t="inlineStr">
        <is>
          <t>RTF</t>
        </is>
      </c>
      <c r="M84" s="233" t="inlineStr">
        <is>
          <t>B100823</t>
        </is>
      </c>
      <c r="O84" s="233" t="inlineStr">
        <is>
          <t>LT250</t>
        </is>
      </c>
    </row>
    <row r="85" customFormat="1" s="233">
      <c r="A85" s="64" t="n"/>
      <c r="B85" s="237">
        <f>IF(AND(E85 = "Case Ring",G85="Silicon Bronze, ASTM-B584, C87600", K85 = "Coating_Standard"),"Y","N")</f>
        <v/>
      </c>
      <c r="C85" s="233" t="inlineStr">
        <is>
          <t>ConTab_BOM_KP_Impeller_0097</t>
        </is>
      </c>
      <c r="D85" s="233" t="inlineStr">
        <is>
          <t>:1012-9_0-KP:1012-9_0-KPV:</t>
        </is>
      </c>
      <c r="E85" s="233" t="inlineStr">
        <is>
          <t>Case Ring</t>
        </is>
      </c>
      <c r="F85" s="233" t="inlineStr">
        <is>
          <t>ImpMatl_NiAl-Bronze_ASTM-B148_C95400</t>
        </is>
      </c>
      <c r="G85" s="233" t="inlineStr">
        <is>
          <t>Nickel Aluminum Bronze ASTM B148 UNS C95400</t>
        </is>
      </c>
      <c r="H85" s="233" t="inlineStr">
        <is>
          <t>B22</t>
        </is>
      </c>
      <c r="I85" s="233" t="inlineStr">
        <is>
          <t>Steel, Cold Drawn C1018</t>
        </is>
      </c>
      <c r="J85" s="233" t="n"/>
      <c r="K85" s="233" t="inlineStr">
        <is>
          <t>Coating_Epoxy</t>
        </is>
      </c>
      <c r="L85" s="233" t="inlineStr">
        <is>
          <t>RTF</t>
        </is>
      </c>
      <c r="M85" s="233" t="inlineStr">
        <is>
          <t>B105744</t>
        </is>
      </c>
      <c r="O85" s="233" t="inlineStr">
        <is>
          <t>LT250</t>
        </is>
      </c>
    </row>
    <row r="86" customFormat="1" s="233">
      <c r="A86" s="64" t="n"/>
      <c r="B86" s="237">
        <f>IF(AND(E86 = "Case Ring",G86="Silicon Bronze, ASTM-B584, C87600", K86 = "Coating_Standard"),"Y","N")</f>
        <v/>
      </c>
      <c r="C86" s="233" t="inlineStr">
        <is>
          <t>ConTab_BOM_KP_Impeller_0098</t>
        </is>
      </c>
      <c r="D86" s="233" t="inlineStr">
        <is>
          <t>:1012-9_0-KP:1012-9_0-KPV:</t>
        </is>
      </c>
      <c r="E86" s="233" t="inlineStr">
        <is>
          <t>Double Wear Ring</t>
        </is>
      </c>
      <c r="F86" s="233" t="inlineStr">
        <is>
          <t>ImpMatl_NiAl-Bronze_ASTM-B148_C95400</t>
        </is>
      </c>
      <c r="G86" s="233" t="inlineStr">
        <is>
          <t>Nickel Aluminum Bronze ASTM B148 UNS C95400</t>
        </is>
      </c>
      <c r="H86" s="233" t="inlineStr">
        <is>
          <t>B22</t>
        </is>
      </c>
      <c r="I86" s="233" t="inlineStr">
        <is>
          <t>Steel, Cold Drawn C1018</t>
        </is>
      </c>
      <c r="J86" s="233" t="n"/>
      <c r="K86" s="233" t="inlineStr">
        <is>
          <t>Coating_Epoxy</t>
        </is>
      </c>
      <c r="L86" s="233" t="inlineStr">
        <is>
          <t>RTF</t>
        </is>
      </c>
      <c r="M86" s="233" t="inlineStr">
        <is>
          <t>B105745</t>
        </is>
      </c>
      <c r="O86" s="233" t="inlineStr">
        <is>
          <t>LT250</t>
        </is>
      </c>
    </row>
    <row r="87" customFormat="1" s="233">
      <c r="A87" s="64" t="n"/>
      <c r="B87" s="237">
        <f>IF(AND(E87 = "Case Ring",G87="Silicon Bronze, ASTM-B584, C87600", K87 = "Coating_Standard"),"Y","N")</f>
        <v/>
      </c>
      <c r="C87" s="233" t="inlineStr">
        <is>
          <t>ConTab_BOM_KP_Impeller_0101</t>
        </is>
      </c>
      <c r="D87" s="233" t="inlineStr">
        <is>
          <t>:1015-3_4-KP:1015-3_4-KPV:1015-3_4-KPVS:</t>
        </is>
      </c>
      <c r="E87" s="233" t="inlineStr">
        <is>
          <t>Case Ring</t>
        </is>
      </c>
      <c r="F87" s="233" t="inlineStr">
        <is>
          <t>ImpMatl_Silicon_Bronze_ASTM-B584_C87600</t>
        </is>
      </c>
      <c r="G87" s="233" t="inlineStr">
        <is>
          <t>Silicon Bronze, ASTM-B584, C87600</t>
        </is>
      </c>
      <c r="H87" s="233" t="inlineStr">
        <is>
          <t>B21</t>
        </is>
      </c>
      <c r="I87" s="233" t="inlineStr">
        <is>
          <t>Steel, Cold Drawn C1018</t>
        </is>
      </c>
      <c r="J87" s="233" t="n"/>
      <c r="K87" s="233" t="inlineStr">
        <is>
          <t>Coating_Standard</t>
        </is>
      </c>
      <c r="L87" s="233" t="inlineStr">
        <is>
          <t>96699049</t>
        </is>
      </c>
      <c r="M87" s="233" t="inlineStr">
        <is>
          <t>B100833</t>
        </is>
      </c>
      <c r="N87" s="233" t="inlineStr">
        <is>
          <t>Standard</t>
        </is>
      </c>
      <c r="O87" s="233" t="inlineStr">
        <is>
          <t>LT027</t>
        </is>
      </c>
    </row>
    <row r="88" customFormat="1" s="233">
      <c r="A88" s="64" t="n"/>
      <c r="B88" s="237">
        <f>IF(AND(E88 = "Case Ring",G88="Silicon Bronze, ASTM-B584, C87600", K88 = "Coating_Standard"),"Y","N")</f>
        <v/>
      </c>
      <c r="C88" s="233" t="inlineStr">
        <is>
          <t>ConTab_BOM_KP_Impeller_0102</t>
        </is>
      </c>
      <c r="D88" s="233" t="inlineStr">
        <is>
          <t>:1015-3_4-KP:1015-3_4-KPV:1015-3_4-KPVS:</t>
        </is>
      </c>
      <c r="E88" s="233" t="inlineStr">
        <is>
          <t>Double Wear Ring</t>
        </is>
      </c>
      <c r="F88" s="233" t="inlineStr">
        <is>
          <t>ImpMatl_Silicon_Bronze_ASTM-B584_C87600</t>
        </is>
      </c>
      <c r="G88" s="233" t="inlineStr">
        <is>
          <t>Silicon Bronze, ASTM-B584, C87600</t>
        </is>
      </c>
      <c r="H88" s="233" t="inlineStr">
        <is>
          <t>B21</t>
        </is>
      </c>
      <c r="I88" s="233" t="inlineStr">
        <is>
          <t>Steel, Cold Drawn C1018</t>
        </is>
      </c>
      <c r="J88" s="233" t="n"/>
      <c r="K88" s="233" t="inlineStr">
        <is>
          <t>Coating_Standard</t>
        </is>
      </c>
      <c r="L88" s="233" t="inlineStr">
        <is>
          <t>96699049</t>
        </is>
      </c>
      <c r="M88" s="233" t="inlineStr">
        <is>
          <t>B100843</t>
        </is>
      </c>
      <c r="N88" s="233" t="inlineStr">
        <is>
          <t>Standard</t>
        </is>
      </c>
      <c r="O88" s="233" t="inlineStr">
        <is>
          <t>LT027</t>
        </is>
      </c>
    </row>
    <row r="89" customFormat="1" s="233">
      <c r="A89" s="64" t="n"/>
      <c r="B89" s="237">
        <f>IF(AND(E89 = "Case Ring",G89="Silicon Bronze, ASTM-B584, C87600", K89 = "Coating_Standard"),"Y","N")</f>
        <v/>
      </c>
      <c r="C89" s="233" t="inlineStr">
        <is>
          <t>ConTab_BOM_KP_Impeller_0103</t>
        </is>
      </c>
      <c r="D89" s="233" t="inlineStr">
        <is>
          <t>:1015-3_4-KP:1015-3_4-KPV:1015-3_4-KPVS:</t>
        </is>
      </c>
      <c r="E89" s="233" t="inlineStr">
        <is>
          <t>Case Ring</t>
        </is>
      </c>
      <c r="F89" s="233" t="inlineStr">
        <is>
          <t>ImpMatl_NiAl-Bronze_ASTM-B148_C95400</t>
        </is>
      </c>
      <c r="G89" s="233" t="inlineStr">
        <is>
          <t>Nickel Aluminum Bronze ASTM B148 UNS C95400</t>
        </is>
      </c>
      <c r="H89" s="233" t="inlineStr">
        <is>
          <t>B22</t>
        </is>
      </c>
      <c r="I89" s="233" t="inlineStr">
        <is>
          <t>Steel, Cold Drawn C1018</t>
        </is>
      </c>
      <c r="J89" s="233" t="n"/>
      <c r="K89" s="233" t="inlineStr">
        <is>
          <t>Coating_Standard</t>
        </is>
      </c>
      <c r="L89" s="233" t="n">
        <v>97783403</v>
      </c>
      <c r="M89" s="233" t="inlineStr">
        <is>
          <t>B105746</t>
        </is>
      </c>
      <c r="N89" s="233" t="inlineStr">
        <is>
          <t>Standard</t>
        </is>
      </c>
      <c r="O89" s="233" t="inlineStr">
        <is>
          <t>LT250</t>
        </is>
      </c>
    </row>
    <row r="90" customFormat="1" s="233">
      <c r="A90" s="64" t="n"/>
      <c r="B90" s="237">
        <f>IF(AND(E90 = "Case Ring",G90="Silicon Bronze, ASTM-B584, C87600", K90 = "Coating_Standard"),"Y","N")</f>
        <v/>
      </c>
      <c r="C90" s="233" t="inlineStr">
        <is>
          <t>ConTab_BOM_KP_Impeller_0104</t>
        </is>
      </c>
      <c r="D90" s="233" t="inlineStr">
        <is>
          <t>:1015-3_4-KP:1015-3_4-KPV:1015-3_4-KPVS:</t>
        </is>
      </c>
      <c r="E90" s="233" t="inlineStr">
        <is>
          <t>Double Wear Ring</t>
        </is>
      </c>
      <c r="F90" s="233" t="inlineStr">
        <is>
          <t>ImpMatl_NiAl-Bronze_ASTM-B148_C95400</t>
        </is>
      </c>
      <c r="G90" s="233" t="inlineStr">
        <is>
          <t>Nickel Aluminum Bronze ASTM B148 UNS C95400</t>
        </is>
      </c>
      <c r="H90" s="233" t="inlineStr">
        <is>
          <t>B22</t>
        </is>
      </c>
      <c r="I90" s="233" t="inlineStr">
        <is>
          <t>Steel, Cold Drawn C1018</t>
        </is>
      </c>
      <c r="J90" s="233" t="n"/>
      <c r="K90" s="233" t="inlineStr">
        <is>
          <t>Coating_Standard</t>
        </is>
      </c>
      <c r="L90" s="233" t="n">
        <v>97783403</v>
      </c>
      <c r="M90" s="233" t="inlineStr">
        <is>
          <t>B105747</t>
        </is>
      </c>
      <c r="N90" s="233" t="inlineStr">
        <is>
          <t>Standard</t>
        </is>
      </c>
      <c r="O90" s="233" t="inlineStr">
        <is>
          <t>LT250</t>
        </is>
      </c>
    </row>
    <row r="91" customFormat="1" s="233">
      <c r="A91" s="64" t="n"/>
      <c r="B91" s="237">
        <f>IF(AND(E91 = "Case Ring",G91="Silicon Bronze, ASTM-B584, C87600", K91 = "Coating_Standard"),"Y","N")</f>
        <v/>
      </c>
      <c r="C91" s="233" t="inlineStr">
        <is>
          <t>ConTab_BOM_KP_Impeller_0105</t>
        </is>
      </c>
      <c r="D91" s="233" t="inlineStr">
        <is>
          <t>:1015-3_4-KP:1015-3_4-KPV:1015-3_4-KPVS:</t>
        </is>
      </c>
      <c r="E91" s="233" t="inlineStr">
        <is>
          <t>Case Ring</t>
        </is>
      </c>
      <c r="F91" s="233" t="inlineStr">
        <is>
          <t>ImpMatl_Cast_Iron_ASTM-A48_Cl30</t>
        </is>
      </c>
      <c r="G91" s="233" t="inlineStr">
        <is>
          <t>Cast Iron, ASTM-A48, CL 30</t>
        </is>
      </c>
      <c r="H91" s="233" t="inlineStr">
        <is>
          <t>C30</t>
        </is>
      </c>
      <c r="I91" s="233" t="inlineStr">
        <is>
          <t>Steel, Cold Drawn C1018</t>
        </is>
      </c>
      <c r="J91" s="233" t="n"/>
      <c r="K91" s="233" t="inlineStr">
        <is>
          <t>Coating_Standard</t>
        </is>
      </c>
      <c r="L91" s="233" t="inlineStr">
        <is>
          <t>RTF</t>
        </is>
      </c>
      <c r="M91" s="233" t="inlineStr">
        <is>
          <t>B100837</t>
        </is>
      </c>
      <c r="O91" s="233" t="inlineStr">
        <is>
          <t>LT040</t>
        </is>
      </c>
    </row>
    <row r="92" customFormat="1" s="233">
      <c r="A92" s="64" t="n"/>
      <c r="B92" s="237">
        <f>IF(AND(E92 = "Case Ring",G92="Silicon Bronze, ASTM-B584, C87600", K92 = "Coating_Standard"),"Y","N")</f>
        <v/>
      </c>
      <c r="C92" s="233" t="inlineStr">
        <is>
          <t>ConTab_BOM_KP_Impeller_0106</t>
        </is>
      </c>
      <c r="D92" s="233" t="inlineStr">
        <is>
          <t>:1015-3_4-KP:1015-3_4-KPV:1015-3_4-KPVS:</t>
        </is>
      </c>
      <c r="E92" s="233" t="inlineStr">
        <is>
          <t>Double Wear Ring</t>
        </is>
      </c>
      <c r="F92" s="233" t="inlineStr">
        <is>
          <t>ImpMatl_Cast_Iron_ASTM-A48_Cl30</t>
        </is>
      </c>
      <c r="G92" s="233" t="inlineStr">
        <is>
          <t>Cast Iron, ASTM-A48, CL 30</t>
        </is>
      </c>
      <c r="H92" s="233" t="inlineStr">
        <is>
          <t>C30</t>
        </is>
      </c>
      <c r="I92" s="233" t="inlineStr">
        <is>
          <t>Steel, Cold Drawn C1018</t>
        </is>
      </c>
      <c r="J92" s="233" t="n"/>
      <c r="K92" s="233" t="inlineStr">
        <is>
          <t>Coating_Standard</t>
        </is>
      </c>
      <c r="L92" s="233" t="inlineStr">
        <is>
          <t>RTF</t>
        </is>
      </c>
      <c r="M92" s="233" t="inlineStr">
        <is>
          <t>B100847</t>
        </is>
      </c>
      <c r="O92" s="233" t="inlineStr">
        <is>
          <t>LT040</t>
        </is>
      </c>
    </row>
    <row r="93" customFormat="1" s="233">
      <c r="A93" s="64" t="n"/>
      <c r="B93" s="237">
        <f>IF(AND(E93 = "Case Ring",G93="Silicon Bronze, ASTM-B584, C87600", K93 = "Coating_Standard"),"Y","N")</f>
        <v/>
      </c>
      <c r="C93" s="233" t="inlineStr">
        <is>
          <t>ConTab_BOM_KP_Impeller_0107</t>
        </is>
      </c>
      <c r="D93" s="233" t="inlineStr">
        <is>
          <t>:1015-3_4-KP:1015-3_4-KPV:1015-3_4-KPVS:</t>
        </is>
      </c>
      <c r="E93" s="233" t="inlineStr">
        <is>
          <t>Case Ring</t>
        </is>
      </c>
      <c r="F93" s="233" t="inlineStr">
        <is>
          <t>ImpMatl_SS_AISI-303</t>
        </is>
      </c>
      <c r="G93" s="233" t="inlineStr">
        <is>
          <t>Stainless Steel, AISI-303</t>
        </is>
      </c>
      <c r="H93" s="233" t="inlineStr">
        <is>
          <t>H303</t>
        </is>
      </c>
      <c r="I93" s="233" t="inlineStr">
        <is>
          <t>Stainless Steel, AISI 316</t>
        </is>
      </c>
      <c r="J93" s="233" t="n"/>
      <c r="K93" s="233" t="inlineStr">
        <is>
          <t>Coating_Standard</t>
        </is>
      </c>
      <c r="L93" s="233" t="inlineStr">
        <is>
          <t>RTF</t>
        </is>
      </c>
      <c r="M93" s="233" t="inlineStr">
        <is>
          <t>B100838</t>
        </is>
      </c>
      <c r="O93" s="233" t="inlineStr">
        <is>
          <t>LT043</t>
        </is>
      </c>
    </row>
    <row r="94" customFormat="1" s="233">
      <c r="A94" s="64" t="n"/>
      <c r="B94" s="237">
        <f>IF(AND(E94 = "Case Ring",G94="Silicon Bronze, ASTM-B584, C87600", K94 = "Coating_Standard"),"Y","N")</f>
        <v/>
      </c>
      <c r="C94" s="233" t="inlineStr">
        <is>
          <t>ConTab_BOM_KP_Impeller_0108</t>
        </is>
      </c>
      <c r="D94" s="233" t="inlineStr">
        <is>
          <t>:1015-3_4-KP:1015-3_4-KPV:1015-3_4-KPVS:</t>
        </is>
      </c>
      <c r="E94" s="233" t="inlineStr">
        <is>
          <t>Double Wear Ring</t>
        </is>
      </c>
      <c r="F94" s="233" t="inlineStr">
        <is>
          <t>ImpMatl_SS_AISI-303</t>
        </is>
      </c>
      <c r="G94" s="233" t="inlineStr">
        <is>
          <t>Stainless Steel, AISI-303</t>
        </is>
      </c>
      <c r="H94" s="233" t="inlineStr">
        <is>
          <t>H303</t>
        </is>
      </c>
      <c r="I94" s="233" t="inlineStr">
        <is>
          <t>Stainless Steel, AISI 316</t>
        </is>
      </c>
      <c r="J94" s="233" t="n"/>
      <c r="K94" s="233" t="inlineStr">
        <is>
          <t>Coating_Standard</t>
        </is>
      </c>
      <c r="L94" s="233" t="inlineStr">
        <is>
          <t>RTF</t>
        </is>
      </c>
      <c r="M94" s="233" t="inlineStr">
        <is>
          <t>B100848</t>
        </is>
      </c>
      <c r="O94" s="233" t="inlineStr">
        <is>
          <t>LT043</t>
        </is>
      </c>
    </row>
    <row r="95" customFormat="1" s="233">
      <c r="A95" s="64" t="n"/>
      <c r="B95" s="237">
        <f>IF(AND(E95 = "Case Ring",G95="Silicon Bronze, ASTM-B584, C87600", K95 = "Coating_Standard"),"Y","N")</f>
        <v/>
      </c>
      <c r="C95" s="233" t="inlineStr">
        <is>
          <t>ConTab_BOM_KP_Impeller_0109</t>
        </is>
      </c>
      <c r="D95" s="233" t="inlineStr">
        <is>
          <t>:1015-3_4-KP:1015-3_4-KPV:1015-3_4-KPVS:</t>
        </is>
      </c>
      <c r="E95" s="233" t="inlineStr">
        <is>
          <t>Case Ring</t>
        </is>
      </c>
      <c r="F95" s="233" t="inlineStr">
        <is>
          <t>ImpMatl_SS_AISI-304</t>
        </is>
      </c>
      <c r="G95" s="233" t="inlineStr">
        <is>
          <t>Stainless Steel, AISI-304</t>
        </is>
      </c>
      <c r="H95" s="233" t="inlineStr">
        <is>
          <t>H304</t>
        </is>
      </c>
      <c r="I95" s="233" t="inlineStr">
        <is>
          <t>Stainless Steel, AISI 316</t>
        </is>
      </c>
      <c r="J95" s="233" t="n"/>
      <c r="K95" s="233" t="inlineStr">
        <is>
          <t>Coating_Standard</t>
        </is>
      </c>
      <c r="L95" s="233" t="n">
        <v>97948513</v>
      </c>
      <c r="M95" s="233" t="inlineStr">
        <is>
          <t>B100839</t>
        </is>
      </c>
      <c r="O95" s="233" t="inlineStr">
        <is>
          <t>LT043</t>
        </is>
      </c>
    </row>
    <row r="96" customFormat="1" s="233">
      <c r="A96" s="64" t="n"/>
      <c r="B96" s="237">
        <f>IF(AND(E96 = "Case Ring",G96="Silicon Bronze, ASTM-B584, C87600", K96 = "Coating_Standard"),"Y","N")</f>
        <v/>
      </c>
      <c r="C96" s="233" t="inlineStr">
        <is>
          <t>ConTab_BOM_KP_Impeller_0110</t>
        </is>
      </c>
      <c r="D96" s="233" t="inlineStr">
        <is>
          <t>:1015-3_4-KP:1015-3_4-KPV:1015-3_4-KPVS:</t>
        </is>
      </c>
      <c r="E96" s="233" t="inlineStr">
        <is>
          <t>Double Wear Ring</t>
        </is>
      </c>
      <c r="F96" s="233" t="inlineStr">
        <is>
          <t>ImpMatl_SS_AISI-304</t>
        </is>
      </c>
      <c r="G96" s="233" t="inlineStr">
        <is>
          <t>Stainless Steel, AISI-304</t>
        </is>
      </c>
      <c r="H96" s="233" t="inlineStr">
        <is>
          <t>H304</t>
        </is>
      </c>
      <c r="I96" s="233" t="inlineStr">
        <is>
          <t>Stainless Steel, AISI 316</t>
        </is>
      </c>
      <c r="J96" s="233" t="n"/>
      <c r="K96" s="233" t="inlineStr">
        <is>
          <t>Coating_Standard</t>
        </is>
      </c>
      <c r="L96" s="233" t="n">
        <v>97948513</v>
      </c>
      <c r="M96" s="233" t="inlineStr">
        <is>
          <t>B100849</t>
        </is>
      </c>
      <c r="O96" s="233" t="inlineStr">
        <is>
          <t>LT043</t>
        </is>
      </c>
    </row>
    <row r="97" customFormat="1" s="233">
      <c r="A97" s="64" t="n"/>
      <c r="B97" s="237">
        <f>IF(AND(E97 = "Case Ring",G97="Silicon Bronze, ASTM-B584, C87600", K97 = "Coating_Standard"),"Y","N")</f>
        <v/>
      </c>
      <c r="C97" s="233" t="inlineStr">
        <is>
          <t>ConTab_BOM_KP_Impeller_0111</t>
        </is>
      </c>
      <c r="D97" s="233" t="inlineStr">
        <is>
          <t>:1015-3_4-KP:1015-3_4-KPV:1015-3_4-KPVS:</t>
        </is>
      </c>
      <c r="E97" s="233" t="inlineStr">
        <is>
          <t>Case Ring</t>
        </is>
      </c>
      <c r="F97" s="233" t="inlineStr">
        <is>
          <t>ImpMatl_SS_AISI-316</t>
        </is>
      </c>
      <c r="G97" s="233" t="inlineStr">
        <is>
          <t>Stainless Steel, AISI-316</t>
        </is>
      </c>
      <c r="H97" s="233" t="inlineStr">
        <is>
          <t>H316</t>
        </is>
      </c>
      <c r="I97" s="233" t="inlineStr">
        <is>
          <t>Stainless Steel, AISI 316</t>
        </is>
      </c>
      <c r="J97" s="233" t="n"/>
      <c r="K97" s="233" t="inlineStr">
        <is>
          <t>Coating_Standard</t>
        </is>
      </c>
      <c r="L97" s="233" t="n">
        <v>97948514</v>
      </c>
      <c r="M97" s="233" t="inlineStr">
        <is>
          <t>B100840</t>
        </is>
      </c>
      <c r="O97" s="233" t="inlineStr">
        <is>
          <t>LT041</t>
        </is>
      </c>
    </row>
    <row r="98" customFormat="1" s="233">
      <c r="A98" s="64" t="n"/>
      <c r="B98" s="237">
        <f>IF(AND(E98 = "Case Ring",G98="Silicon Bronze, ASTM-B584, C87600", K98 = "Coating_Standard"),"Y","N")</f>
        <v/>
      </c>
      <c r="C98" s="233" t="inlineStr">
        <is>
          <t>ConTab_BOM_KP_Impeller_0112</t>
        </is>
      </c>
      <c r="D98" s="233" t="inlineStr">
        <is>
          <t>:1015-3_4-KP:1015-3_4-KPV:1015-3_4-KPVS:</t>
        </is>
      </c>
      <c r="E98" s="233" t="inlineStr">
        <is>
          <t>Double Wear Ring</t>
        </is>
      </c>
      <c r="F98" s="233" t="inlineStr">
        <is>
          <t>ImpMatl_SS_AISI-316</t>
        </is>
      </c>
      <c r="G98" s="233" t="inlineStr">
        <is>
          <t>Stainless Steel, AISI-316</t>
        </is>
      </c>
      <c r="H98" s="233" t="inlineStr">
        <is>
          <t>H316</t>
        </is>
      </c>
      <c r="I98" s="233" t="inlineStr">
        <is>
          <t>Stainless Steel, AISI 316</t>
        </is>
      </c>
      <c r="J98" s="233" t="n"/>
      <c r="K98" s="233" t="inlineStr">
        <is>
          <t>Coating_Standard</t>
        </is>
      </c>
      <c r="L98" s="233" t="n">
        <v>97948514</v>
      </c>
      <c r="M98" s="233" t="inlineStr">
        <is>
          <t>B100850</t>
        </is>
      </c>
      <c r="O98" s="233" t="inlineStr">
        <is>
          <t>LT041</t>
        </is>
      </c>
    </row>
    <row r="99" customFormat="1" s="233">
      <c r="A99" s="64" t="n"/>
      <c r="B99" s="237">
        <f>IF(AND(E99 = "Case Ring",G99="Silicon Bronze, ASTM-B584, C87600", K99 = "Coating_Standard"),"Y","N")</f>
        <v/>
      </c>
      <c r="C99" s="233" t="inlineStr">
        <is>
          <t>ConTab_BOM_KP_Impeller_0113</t>
        </is>
      </c>
      <c r="D99" s="233" t="inlineStr">
        <is>
          <t>:1015-3_4-KP:1015-3_4-KPV:1015-3_4-KPVS:</t>
        </is>
      </c>
      <c r="E99" s="233" t="inlineStr">
        <is>
          <t>Case Ring</t>
        </is>
      </c>
      <c r="F99" s="233" t="inlineStr">
        <is>
          <t>ImpMatl_Special</t>
        </is>
      </c>
      <c r="G99" s="233" t="inlineStr">
        <is>
          <t>Special/Other</t>
        </is>
      </c>
      <c r="H99" s="233" t="inlineStr">
        <is>
          <t>X</t>
        </is>
      </c>
      <c r="I99" s="233" t="inlineStr">
        <is>
          <t>Special/Other</t>
        </is>
      </c>
      <c r="J99" s="233" t="n"/>
      <c r="K99" s="233" t="inlineStr">
        <is>
          <t>Coating_Standard</t>
        </is>
      </c>
      <c r="L99" s="233" t="inlineStr">
        <is>
          <t>RTF</t>
        </is>
      </c>
      <c r="M99" s="233" t="inlineStr">
        <is>
          <t>B100842</t>
        </is>
      </c>
      <c r="O99" s="233" t="inlineStr">
        <is>
          <t>LT029</t>
        </is>
      </c>
    </row>
    <row r="100" customFormat="1" s="233">
      <c r="A100" s="64" t="n"/>
      <c r="B100" s="237">
        <f>IF(AND(E100 = "Case Ring",G100="Silicon Bronze, ASTM-B584, C87600", K100 = "Coating_Standard"),"Y","N")</f>
        <v/>
      </c>
      <c r="C100" s="233" t="inlineStr">
        <is>
          <t>ConTab_BOM_KP_Impeller_0114</t>
        </is>
      </c>
      <c r="D100" s="233" t="inlineStr">
        <is>
          <t>:1015-3_4-KP:1015-3_4-KPV:1015-3_4-KPVS:</t>
        </is>
      </c>
      <c r="E100" s="233" t="inlineStr">
        <is>
          <t>Double Wear Ring</t>
        </is>
      </c>
      <c r="F100" s="233" t="inlineStr">
        <is>
          <t>ImpMatl_Special</t>
        </is>
      </c>
      <c r="G100" s="233" t="inlineStr">
        <is>
          <t>Special/Other</t>
        </is>
      </c>
      <c r="H100" s="233" t="inlineStr">
        <is>
          <t>X</t>
        </is>
      </c>
      <c r="I100" s="233" t="inlineStr">
        <is>
          <t>Special/Other</t>
        </is>
      </c>
      <c r="J100" s="233" t="n"/>
      <c r="K100" s="233" t="inlineStr">
        <is>
          <t>Coating_Standard</t>
        </is>
      </c>
      <c r="L100" s="233" t="inlineStr">
        <is>
          <t>RTF</t>
        </is>
      </c>
      <c r="M100" s="233" t="inlineStr">
        <is>
          <t>B100852</t>
        </is>
      </c>
      <c r="O100" s="233" t="inlineStr">
        <is>
          <t>LT029</t>
        </is>
      </c>
    </row>
    <row r="101" customFormat="1" s="233">
      <c r="A101" s="64" t="n"/>
      <c r="B101" s="237">
        <f>IF(AND(E101 = "Case Ring",G101="Silicon Bronze, ASTM-B584, C87600", K101 = "Coating_Standard"),"Y","N")</f>
        <v/>
      </c>
      <c r="C101" s="233" t="inlineStr">
        <is>
          <t>ConTab_BOM_KP_Impeller_0115</t>
        </is>
      </c>
      <c r="D101" s="233" t="inlineStr">
        <is>
          <t>:1015-3_4-KP:1015-3_4-KPV:1015-3_4-KPVS:</t>
        </is>
      </c>
      <c r="E101" s="233" t="inlineStr">
        <is>
          <t>Case Ring</t>
        </is>
      </c>
      <c r="F101" s="233" t="inlineStr">
        <is>
          <t>ImpMatl_Silicon_Bronze_ASTM-B584_C87600</t>
        </is>
      </c>
      <c r="G101" s="233" t="inlineStr">
        <is>
          <t>Silicon Bronze, ASTM-B584, C87600</t>
        </is>
      </c>
      <c r="H101" s="233" t="inlineStr">
        <is>
          <t>B21</t>
        </is>
      </c>
      <c r="I101" s="233" t="inlineStr">
        <is>
          <t>Steel, Cold Drawn C1018</t>
        </is>
      </c>
      <c r="J101" s="233" t="n"/>
      <c r="K101" s="233" t="inlineStr">
        <is>
          <t>Coating_Scotchkote134_interior</t>
        </is>
      </c>
      <c r="L101" s="233" t="inlineStr">
        <is>
          <t>RTF</t>
        </is>
      </c>
      <c r="M101" s="233" t="inlineStr">
        <is>
          <t>B100833</t>
        </is>
      </c>
      <c r="O101" s="233" t="inlineStr">
        <is>
          <t>LT250</t>
        </is>
      </c>
    </row>
    <row r="102" customFormat="1" s="233">
      <c r="A102" s="64" t="n"/>
      <c r="B102" s="237">
        <f>IF(AND(E102 = "Case Ring",G102="Silicon Bronze, ASTM-B584, C87600", K102 = "Coating_Standard"),"Y","N")</f>
        <v/>
      </c>
      <c r="C102" s="233" t="inlineStr">
        <is>
          <t>ConTab_BOM_KP_Impeller_0116</t>
        </is>
      </c>
      <c r="D102" s="233" t="inlineStr">
        <is>
          <t>:1015-3_4-KP:1015-3_4-KPV:1015-3_4-KPVS:</t>
        </is>
      </c>
      <c r="E102" s="233" t="inlineStr">
        <is>
          <t>Double Wear Ring</t>
        </is>
      </c>
      <c r="F102" s="233" t="inlineStr">
        <is>
          <t>ImpMatl_Silicon_Bronze_ASTM-B584_C87600</t>
        </is>
      </c>
      <c r="G102" s="233" t="inlineStr">
        <is>
          <t>Silicon Bronze, ASTM-B584, C87600</t>
        </is>
      </c>
      <c r="H102" s="233" t="inlineStr">
        <is>
          <t>B21</t>
        </is>
      </c>
      <c r="I102" s="233" t="inlineStr">
        <is>
          <t>Steel, Cold Drawn C1018</t>
        </is>
      </c>
      <c r="J102" s="233" t="n"/>
      <c r="K102" s="233" t="inlineStr">
        <is>
          <t>Coating_Scotchkote134_interior</t>
        </is>
      </c>
      <c r="L102" s="233" t="inlineStr">
        <is>
          <t>RTF</t>
        </is>
      </c>
      <c r="M102" s="233" t="inlineStr">
        <is>
          <t>B100843</t>
        </is>
      </c>
      <c r="O102" s="233" t="inlineStr">
        <is>
          <t>LT250</t>
        </is>
      </c>
    </row>
    <row r="103" customFormat="1" s="233">
      <c r="A103" s="64" t="n"/>
      <c r="B103" s="237">
        <f>IF(AND(E103 = "Case Ring",G103="Silicon Bronze, ASTM-B584, C87600", K103 = "Coating_Standard"),"Y","N")</f>
        <v/>
      </c>
      <c r="C103" s="233" t="inlineStr">
        <is>
          <t>ConTab_BOM_KP_Impeller_0117</t>
        </is>
      </c>
      <c r="D103" s="233" t="inlineStr">
        <is>
          <t>:1015-3_4-KP:1015-3_4-KPV:1015-3_4-KPVS:</t>
        </is>
      </c>
      <c r="E103" s="233" t="inlineStr">
        <is>
          <t>Case Ring</t>
        </is>
      </c>
      <c r="F103" s="233" t="inlineStr">
        <is>
          <t>ImpMatl_NiAl-Bronze_ASTM-B148_C95400</t>
        </is>
      </c>
      <c r="G103" s="233" t="inlineStr">
        <is>
          <t>Nickel Aluminum Bronze ASTM B148 UNS C95400</t>
        </is>
      </c>
      <c r="H103" s="233" t="inlineStr">
        <is>
          <t>B22</t>
        </is>
      </c>
      <c r="I103" s="233" t="inlineStr">
        <is>
          <t>Steel, Cold Drawn C1018</t>
        </is>
      </c>
      <c r="J103" s="233" t="n"/>
      <c r="K103" s="233" t="inlineStr">
        <is>
          <t>Coating_Scotchkote134_interior</t>
        </is>
      </c>
      <c r="L103" s="233" t="inlineStr">
        <is>
          <t>RTF</t>
        </is>
      </c>
      <c r="M103" s="233" t="inlineStr">
        <is>
          <t>B105746</t>
        </is>
      </c>
      <c r="O103" s="233" t="inlineStr">
        <is>
          <t>LT250</t>
        </is>
      </c>
    </row>
    <row r="104" customFormat="1" s="233">
      <c r="A104" s="64" t="n"/>
      <c r="B104" s="237">
        <f>IF(AND(E104 = "Case Ring",G104="Silicon Bronze, ASTM-B584, C87600", K104 = "Coating_Standard"),"Y","N")</f>
        <v/>
      </c>
      <c r="C104" s="233" t="inlineStr">
        <is>
          <t>ConTab_BOM_KP_Impeller_0118</t>
        </is>
      </c>
      <c r="D104" s="233" t="inlineStr">
        <is>
          <t>:1015-3_4-KP:1015-3_4-KPV:1015-3_4-KPVS:</t>
        </is>
      </c>
      <c r="E104" s="233" t="inlineStr">
        <is>
          <t>Double Wear Ring</t>
        </is>
      </c>
      <c r="F104" s="233" t="inlineStr">
        <is>
          <t>ImpMatl_NiAl-Bronze_ASTM-B148_C95400</t>
        </is>
      </c>
      <c r="G104" s="233" t="inlineStr">
        <is>
          <t>Nickel Aluminum Bronze ASTM B148 UNS C95400</t>
        </is>
      </c>
      <c r="H104" s="233" t="inlineStr">
        <is>
          <t>B22</t>
        </is>
      </c>
      <c r="I104" s="233" t="inlineStr">
        <is>
          <t>Steel, Cold Drawn C1018</t>
        </is>
      </c>
      <c r="J104" s="233" t="n"/>
      <c r="K104" s="233" t="inlineStr">
        <is>
          <t>Coating_Scotchkote134_interior</t>
        </is>
      </c>
      <c r="L104" s="233" t="inlineStr">
        <is>
          <t>RTF</t>
        </is>
      </c>
      <c r="M104" s="233" t="inlineStr">
        <is>
          <t>B105747</t>
        </is>
      </c>
      <c r="O104" s="233" t="inlineStr">
        <is>
          <t>LT250</t>
        </is>
      </c>
    </row>
    <row r="105" customFormat="1" s="233">
      <c r="A105" s="64" t="n"/>
      <c r="B105" s="237">
        <f>IF(AND(E105 = "Case Ring",G105="Silicon Bronze, ASTM-B584, C87600", K105 = "Coating_Standard"),"Y","N")</f>
        <v/>
      </c>
      <c r="C105" s="233" t="inlineStr">
        <is>
          <t>ConTab_BOM_KP_Impeller_0119</t>
        </is>
      </c>
      <c r="D105" s="233" t="inlineStr">
        <is>
          <t>:1015-3_4-KP:1015-3_4-KPV:1015-3_4-KPVS:</t>
        </is>
      </c>
      <c r="E105" s="233" t="inlineStr">
        <is>
          <t>Case Ring</t>
        </is>
      </c>
      <c r="F105" s="233" t="inlineStr">
        <is>
          <t>ImpMatl_Cast_Iron_ASTM-A48_Cl30</t>
        </is>
      </c>
      <c r="G105" s="233" t="inlineStr">
        <is>
          <t>Cast Iron, ASTM-A48, CL 30</t>
        </is>
      </c>
      <c r="H105" s="233" t="inlineStr">
        <is>
          <t>C30</t>
        </is>
      </c>
      <c r="I105" s="233" t="inlineStr">
        <is>
          <t>Steel, Cold Drawn C1018</t>
        </is>
      </c>
      <c r="J105" s="233" t="n"/>
      <c r="K105" s="233" t="inlineStr">
        <is>
          <t>Coating_Scotchkote134_interior</t>
        </is>
      </c>
      <c r="L105" s="233" t="inlineStr">
        <is>
          <t>RTF</t>
        </is>
      </c>
      <c r="M105" s="233" t="inlineStr">
        <is>
          <t>B100837</t>
        </is>
      </c>
      <c r="O105" s="233" t="inlineStr">
        <is>
          <t>LT250</t>
        </is>
      </c>
    </row>
    <row r="106" customFormat="1" s="233">
      <c r="A106" s="64" t="n"/>
      <c r="B106" s="237">
        <f>IF(AND(E106 = "Case Ring",G106="Silicon Bronze, ASTM-B584, C87600", K106 = "Coating_Standard"),"Y","N")</f>
        <v/>
      </c>
      <c r="C106" s="233" t="inlineStr">
        <is>
          <t>ConTab_BOM_KP_Impeller_0120</t>
        </is>
      </c>
      <c r="D106" s="233" t="inlineStr">
        <is>
          <t>:1015-3_4-KP:1015-3_4-KPV:1015-3_4-KPVS:</t>
        </is>
      </c>
      <c r="E106" s="233" t="inlineStr">
        <is>
          <t>Double Wear Ring</t>
        </is>
      </c>
      <c r="F106" s="233" t="inlineStr">
        <is>
          <t>ImpMatl_Cast_Iron_ASTM-A48_Cl30</t>
        </is>
      </c>
      <c r="G106" s="233" t="inlineStr">
        <is>
          <t>Cast Iron, ASTM-A48, CL 30</t>
        </is>
      </c>
      <c r="H106" s="233" t="inlineStr">
        <is>
          <t>C30</t>
        </is>
      </c>
      <c r="I106" s="233" t="inlineStr">
        <is>
          <t>Steel, Cold Drawn C1018</t>
        </is>
      </c>
      <c r="J106" s="233" t="n"/>
      <c r="K106" s="233" t="inlineStr">
        <is>
          <t>Coating_Scotchkote134_interior</t>
        </is>
      </c>
      <c r="L106" s="233" t="inlineStr">
        <is>
          <t>RTF</t>
        </is>
      </c>
      <c r="M106" s="233" t="inlineStr">
        <is>
          <t>B100847</t>
        </is>
      </c>
      <c r="O106" s="233" t="inlineStr">
        <is>
          <t>LT250</t>
        </is>
      </c>
    </row>
    <row r="107" customFormat="1" s="233">
      <c r="A107" s="64" t="n"/>
      <c r="B107" s="237">
        <f>IF(AND(E107 = "Case Ring",G107="Silicon Bronze, ASTM-B584, C87600", K107 = "Coating_Standard"),"Y","N")</f>
        <v/>
      </c>
      <c r="C107" s="233" t="inlineStr">
        <is>
          <t>ConTab_BOM_KP_Impeller_0121</t>
        </is>
      </c>
      <c r="D107" s="233" t="inlineStr">
        <is>
          <t>:1015-3_4-KP:1015-3_4-KPV:1015-3_4-KPVS:</t>
        </is>
      </c>
      <c r="E107" s="233" t="inlineStr">
        <is>
          <t>Case Ring</t>
        </is>
      </c>
      <c r="F107" s="233" t="inlineStr">
        <is>
          <t>ImpMatl_Silicon_Bronze_ASTM-B584_C87600</t>
        </is>
      </c>
      <c r="G107" s="233" t="inlineStr">
        <is>
          <t>Silicon Bronze, ASTM-B584, C87600</t>
        </is>
      </c>
      <c r="H107" s="233" t="inlineStr">
        <is>
          <t>B21</t>
        </is>
      </c>
      <c r="I107" s="233" t="inlineStr">
        <is>
          <t>Steel, Cold Drawn C1018</t>
        </is>
      </c>
      <c r="J107" s="233" t="n"/>
      <c r="K107" s="233" t="inlineStr">
        <is>
          <t>Coating_Scotchkote134_interior_exterior</t>
        </is>
      </c>
      <c r="L107" s="233" t="inlineStr">
        <is>
          <t>RTF</t>
        </is>
      </c>
      <c r="M107" s="233" t="inlineStr">
        <is>
          <t>B100833</t>
        </is>
      </c>
      <c r="O107" s="233" t="inlineStr">
        <is>
          <t>LT250</t>
        </is>
      </c>
    </row>
    <row r="108" customFormat="1" s="233">
      <c r="A108" s="64" t="n"/>
      <c r="B108" s="237">
        <f>IF(AND(E108 = "Case Ring",G108="Silicon Bronze, ASTM-B584, C87600", K108 = "Coating_Standard"),"Y","N")</f>
        <v/>
      </c>
      <c r="C108" s="233" t="inlineStr">
        <is>
          <t>ConTab_BOM_KP_Impeller_0122</t>
        </is>
      </c>
      <c r="D108" s="233" t="inlineStr">
        <is>
          <t>:1015-3_4-KP:1015-3_4-KPV:1015-3_4-KPVS:</t>
        </is>
      </c>
      <c r="E108" s="233" t="inlineStr">
        <is>
          <t>Double Wear Ring</t>
        </is>
      </c>
      <c r="F108" s="233" t="inlineStr">
        <is>
          <t>ImpMatl_Silicon_Bronze_ASTM-B584_C87600</t>
        </is>
      </c>
      <c r="G108" s="233" t="inlineStr">
        <is>
          <t>Silicon Bronze, ASTM-B584, C87600</t>
        </is>
      </c>
      <c r="H108" s="233" t="inlineStr">
        <is>
          <t>B21</t>
        </is>
      </c>
      <c r="I108" s="233" t="inlineStr">
        <is>
          <t>Steel, Cold Drawn C1018</t>
        </is>
      </c>
      <c r="J108" s="233" t="n"/>
      <c r="K108" s="233" t="inlineStr">
        <is>
          <t>Coating_Scotchkote134_interior_exterior</t>
        </is>
      </c>
      <c r="L108" s="233" t="inlineStr">
        <is>
          <t>RTF</t>
        </is>
      </c>
      <c r="M108" s="233" t="inlineStr">
        <is>
          <t>B100843</t>
        </is>
      </c>
      <c r="O108" s="233" t="inlineStr">
        <is>
          <t>LT250</t>
        </is>
      </c>
    </row>
    <row r="109" customFormat="1" s="233">
      <c r="A109" s="64" t="n"/>
      <c r="B109" s="237">
        <f>IF(AND(E109 = "Case Ring",G109="Silicon Bronze, ASTM-B584, C87600", K109 = "Coating_Standard"),"Y","N")</f>
        <v/>
      </c>
      <c r="C109" s="233" t="inlineStr">
        <is>
          <t>ConTab_BOM_KP_Impeller_0123</t>
        </is>
      </c>
      <c r="D109" s="233" t="inlineStr">
        <is>
          <t>:1015-3_4-KP:1015-3_4-KPV:1015-3_4-KPVS:</t>
        </is>
      </c>
      <c r="E109" s="233" t="inlineStr">
        <is>
          <t>Case Ring</t>
        </is>
      </c>
      <c r="F109" s="233" t="inlineStr">
        <is>
          <t>ImpMatl_NiAl-Bronze_ASTM-B148_C95400</t>
        </is>
      </c>
      <c r="G109" s="233" t="inlineStr">
        <is>
          <t>Nickel Aluminum Bronze ASTM B148 UNS C95400</t>
        </is>
      </c>
      <c r="H109" s="233" t="inlineStr">
        <is>
          <t>B22</t>
        </is>
      </c>
      <c r="I109" s="233" t="inlineStr">
        <is>
          <t>Steel, Cold Drawn C1018</t>
        </is>
      </c>
      <c r="J109" s="233" t="n"/>
      <c r="K109" s="233" t="inlineStr">
        <is>
          <t>Coating_Scotchkote134_interior_exterior</t>
        </is>
      </c>
      <c r="L109" s="233" t="inlineStr">
        <is>
          <t>RTF</t>
        </is>
      </c>
      <c r="M109" s="233" t="inlineStr">
        <is>
          <t>B105746</t>
        </is>
      </c>
      <c r="O109" s="233" t="inlineStr">
        <is>
          <t>LT250</t>
        </is>
      </c>
    </row>
    <row r="110" customFormat="1" s="233">
      <c r="A110" s="64" t="n"/>
      <c r="B110" s="237">
        <f>IF(AND(E110 = "Case Ring",G110="Silicon Bronze, ASTM-B584, C87600", K110 = "Coating_Standard"),"Y","N")</f>
        <v/>
      </c>
      <c r="C110" s="233" t="inlineStr">
        <is>
          <t>ConTab_BOM_KP_Impeller_0124</t>
        </is>
      </c>
      <c r="D110" s="233" t="inlineStr">
        <is>
          <t>:1015-3_4-KP:1015-3_4-KPV:1015-3_4-KPVS:</t>
        </is>
      </c>
      <c r="E110" s="233" t="inlineStr">
        <is>
          <t>Double Wear Ring</t>
        </is>
      </c>
      <c r="F110" s="233" t="inlineStr">
        <is>
          <t>ImpMatl_NiAl-Bronze_ASTM-B148_C95400</t>
        </is>
      </c>
      <c r="G110" s="233" t="inlineStr">
        <is>
          <t>Nickel Aluminum Bronze ASTM B148 UNS C95400</t>
        </is>
      </c>
      <c r="H110" s="233" t="inlineStr">
        <is>
          <t>B22</t>
        </is>
      </c>
      <c r="I110" s="233" t="inlineStr">
        <is>
          <t>Steel, Cold Drawn C1018</t>
        </is>
      </c>
      <c r="J110" s="233" t="n"/>
      <c r="K110" s="233" t="inlineStr">
        <is>
          <t>Coating_Scotchkote134_interior_exterior</t>
        </is>
      </c>
      <c r="L110" s="233" t="inlineStr">
        <is>
          <t>RTF</t>
        </is>
      </c>
      <c r="M110" s="233" t="inlineStr">
        <is>
          <t>B105747</t>
        </is>
      </c>
      <c r="O110" s="233" t="inlineStr">
        <is>
          <t>LT250</t>
        </is>
      </c>
    </row>
    <row r="111" customFormat="1" s="233">
      <c r="A111" s="64" t="n"/>
      <c r="B111" s="237">
        <f>IF(AND(E111 = "Case Ring",G111="Silicon Bronze, ASTM-B584, C87600", K111 = "Coating_Standard"),"Y","N")</f>
        <v/>
      </c>
      <c r="C111" s="233" t="inlineStr">
        <is>
          <t>ConTab_BOM_KP_Impeller_0125</t>
        </is>
      </c>
      <c r="D111" s="233" t="inlineStr">
        <is>
          <t>:1015-3_4-KP:1015-3_4-KPV:1015-3_4-KPVS:</t>
        </is>
      </c>
      <c r="E111" s="233" t="inlineStr">
        <is>
          <t>Case Ring</t>
        </is>
      </c>
      <c r="F111" s="233" t="inlineStr">
        <is>
          <t>ImpMatl_Cast_Iron_ASTM-A48_Cl30</t>
        </is>
      </c>
      <c r="G111" s="233" t="inlineStr">
        <is>
          <t>Cast Iron, ASTM-A48, CL 30</t>
        </is>
      </c>
      <c r="H111" s="233" t="inlineStr">
        <is>
          <t>C30</t>
        </is>
      </c>
      <c r="I111" s="233" t="inlineStr">
        <is>
          <t>Steel, Cold Drawn C1018</t>
        </is>
      </c>
      <c r="J111" s="233" t="n"/>
      <c r="K111" s="233" t="inlineStr">
        <is>
          <t>Coating_Scotchkote134_interior_exterior</t>
        </is>
      </c>
      <c r="L111" s="233" t="inlineStr">
        <is>
          <t>RTF</t>
        </is>
      </c>
      <c r="M111" s="233" t="inlineStr">
        <is>
          <t>B100837</t>
        </is>
      </c>
      <c r="O111" s="233" t="inlineStr">
        <is>
          <t>LT250</t>
        </is>
      </c>
    </row>
    <row r="112" customFormat="1" s="233">
      <c r="A112" s="64" t="n"/>
      <c r="B112" s="237">
        <f>IF(AND(E112 = "Case Ring",G112="Silicon Bronze, ASTM-B584, C87600", K112 = "Coating_Standard"),"Y","N")</f>
        <v/>
      </c>
      <c r="C112" s="233" t="inlineStr">
        <is>
          <t>ConTab_BOM_KP_Impeller_0126</t>
        </is>
      </c>
      <c r="D112" s="233" t="inlineStr">
        <is>
          <t>:1015-3_4-KP:1015-3_4-KPV:1015-3_4-KPVS:</t>
        </is>
      </c>
      <c r="E112" s="233" t="inlineStr">
        <is>
          <t>Double Wear Ring</t>
        </is>
      </c>
      <c r="F112" s="233" t="inlineStr">
        <is>
          <t>ImpMatl_Cast_Iron_ASTM-A48_Cl30</t>
        </is>
      </c>
      <c r="G112" s="233" t="inlineStr">
        <is>
          <t>Cast Iron, ASTM-A48, CL 30</t>
        </is>
      </c>
      <c r="H112" s="233" t="inlineStr">
        <is>
          <t>C30</t>
        </is>
      </c>
      <c r="I112" s="233" t="inlineStr">
        <is>
          <t>Steel, Cold Drawn C1018</t>
        </is>
      </c>
      <c r="J112" s="233" t="n"/>
      <c r="K112" s="233" t="inlineStr">
        <is>
          <t>Coating_Scotchkote134_interior_exterior</t>
        </is>
      </c>
      <c r="L112" s="233" t="inlineStr">
        <is>
          <t>RTF</t>
        </is>
      </c>
      <c r="M112" s="233" t="inlineStr">
        <is>
          <t>B100847</t>
        </is>
      </c>
      <c r="O112" s="233" t="inlineStr">
        <is>
          <t>LT250</t>
        </is>
      </c>
      <c r="P112" s="235" t="n"/>
    </row>
    <row r="113" customFormat="1" s="233">
      <c r="A113" s="64" t="n"/>
      <c r="B113" s="237">
        <f>IF(AND(E113 = "Case Ring",G113="Silicon Bronze, ASTM-B584, C87600", K113 = "Coating_Standard"),"Y","N")</f>
        <v/>
      </c>
      <c r="C113" s="233" t="inlineStr">
        <is>
          <t>ConTab_BOM_KP_Impeller_0127</t>
        </is>
      </c>
      <c r="D113" s="233" t="inlineStr">
        <is>
          <t>:1015-3_4-KP:1015-3_4-KPV:1015-3_4-KPVS:</t>
        </is>
      </c>
      <c r="E113" s="233" t="inlineStr">
        <is>
          <t>Case Ring</t>
        </is>
      </c>
      <c r="F113" s="233" t="inlineStr">
        <is>
          <t>ImpMatl_Silicon_Bronze_ASTM-B584_C87600</t>
        </is>
      </c>
      <c r="G113" s="233" t="inlineStr">
        <is>
          <t>Silicon Bronze, ASTM-B584, C87600</t>
        </is>
      </c>
      <c r="H113" s="233" t="inlineStr">
        <is>
          <t>B21</t>
        </is>
      </c>
      <c r="I113" s="233" t="inlineStr">
        <is>
          <t>Steel, Cold Drawn C1018</t>
        </is>
      </c>
      <c r="J113" s="233" t="n"/>
      <c r="K113" s="233" t="inlineStr">
        <is>
          <t>Coating_Scotchkote134_interior_exterior_IncludeImpeller</t>
        </is>
      </c>
      <c r="L113" s="233" t="inlineStr">
        <is>
          <t>RTF</t>
        </is>
      </c>
      <c r="M113" s="233" t="inlineStr">
        <is>
          <t>B100833</t>
        </is>
      </c>
      <c r="O113" s="233" t="inlineStr">
        <is>
          <t>LT250</t>
        </is>
      </c>
    </row>
    <row r="114" customFormat="1" s="233">
      <c r="A114" s="64" t="n"/>
      <c r="B114" s="237">
        <f>IF(AND(E114 = "Case Ring",G114="Silicon Bronze, ASTM-B584, C87600", K114 = "Coating_Standard"),"Y","N")</f>
        <v/>
      </c>
      <c r="C114" s="233" t="inlineStr">
        <is>
          <t>ConTab_BOM_KP_Impeller_0128</t>
        </is>
      </c>
      <c r="D114" s="233" t="inlineStr">
        <is>
          <t>:1015-3_4-KP:1015-3_4-KPV:1015-3_4-KPVS:</t>
        </is>
      </c>
      <c r="E114" s="233" t="inlineStr">
        <is>
          <t>Double Wear Ring</t>
        </is>
      </c>
      <c r="F114" s="233" t="inlineStr">
        <is>
          <t>ImpMatl_Silicon_Bronze_ASTM-B584_C87600</t>
        </is>
      </c>
      <c r="G114" s="233" t="inlineStr">
        <is>
          <t>Silicon Bronze, ASTM-B584, C87600</t>
        </is>
      </c>
      <c r="H114" s="233" t="inlineStr">
        <is>
          <t>B21</t>
        </is>
      </c>
      <c r="I114" s="233" t="inlineStr">
        <is>
          <t>Steel, Cold Drawn C1018</t>
        </is>
      </c>
      <c r="J114" s="233" t="n"/>
      <c r="K114" s="233" t="inlineStr">
        <is>
          <t>Coating_Scotchkote134_interior_exterior_IncludeImpeller</t>
        </is>
      </c>
      <c r="L114" s="233" t="inlineStr">
        <is>
          <t>RTF</t>
        </is>
      </c>
      <c r="M114" s="233" t="inlineStr">
        <is>
          <t>B100843</t>
        </is>
      </c>
      <c r="O114" s="233" t="inlineStr">
        <is>
          <t>LT250</t>
        </is>
      </c>
    </row>
    <row r="115" customFormat="1" s="233">
      <c r="A115" s="64" t="n"/>
      <c r="B115" s="237">
        <f>IF(AND(E115 = "Case Ring",G115="Silicon Bronze, ASTM-B584, C87600", K115 = "Coating_Standard"),"Y","N")</f>
        <v/>
      </c>
      <c r="C115" s="233" t="inlineStr">
        <is>
          <t>ConTab_BOM_KP_Impeller_0129</t>
        </is>
      </c>
      <c r="D115" s="233" t="inlineStr">
        <is>
          <t>:1015-3_4-KP:1015-3_4-KPV:1015-3_4-KPVS:</t>
        </is>
      </c>
      <c r="E115" s="233" t="inlineStr">
        <is>
          <t>Case Ring</t>
        </is>
      </c>
      <c r="F115" s="233" t="inlineStr">
        <is>
          <t>ImpMatl_NiAl-Bronze_ASTM-B148_C95400</t>
        </is>
      </c>
      <c r="G115" s="233" t="inlineStr">
        <is>
          <t>Nickel Aluminum Bronze ASTM B148 UNS C95400</t>
        </is>
      </c>
      <c r="H115" s="233" t="inlineStr">
        <is>
          <t>B22</t>
        </is>
      </c>
      <c r="I115" s="233" t="inlineStr">
        <is>
          <t>Steel, Cold Drawn C1018</t>
        </is>
      </c>
      <c r="J115" s="233" t="n"/>
      <c r="K115" s="233" t="inlineStr">
        <is>
          <t>Coating_Scotchkote134_interior_exterior_IncludeImpeller</t>
        </is>
      </c>
      <c r="L115" s="233" t="inlineStr">
        <is>
          <t>RTF</t>
        </is>
      </c>
      <c r="M115" s="233" t="inlineStr">
        <is>
          <t>B105746</t>
        </is>
      </c>
      <c r="O115" s="233" t="inlineStr">
        <is>
          <t>LT250</t>
        </is>
      </c>
      <c r="P115" s="235" t="n"/>
    </row>
    <row r="116" customFormat="1" s="233">
      <c r="A116" s="64" t="n"/>
      <c r="B116" s="237">
        <f>IF(AND(E116 = "Case Ring",G116="Silicon Bronze, ASTM-B584, C87600", K116 = "Coating_Standard"),"Y","N")</f>
        <v/>
      </c>
      <c r="C116" s="233" t="inlineStr">
        <is>
          <t>ConTab_BOM_KP_Impeller_0130</t>
        </is>
      </c>
      <c r="D116" s="233" t="inlineStr">
        <is>
          <t>:1015-3_4-KP:1015-3_4-KPV:1015-3_4-KPVS:</t>
        </is>
      </c>
      <c r="E116" s="233" t="inlineStr">
        <is>
          <t>Double Wear Ring</t>
        </is>
      </c>
      <c r="F116" s="233" t="inlineStr">
        <is>
          <t>ImpMatl_NiAl-Bronze_ASTM-B148_C95400</t>
        </is>
      </c>
      <c r="G116" s="233" t="inlineStr">
        <is>
          <t>Nickel Aluminum Bronze ASTM B148 UNS C95400</t>
        </is>
      </c>
      <c r="H116" s="233" t="inlineStr">
        <is>
          <t>B22</t>
        </is>
      </c>
      <c r="I116" s="233" t="inlineStr">
        <is>
          <t>Steel, Cold Drawn C1018</t>
        </is>
      </c>
      <c r="J116" s="233" t="n"/>
      <c r="K116" s="233" t="inlineStr">
        <is>
          <t>Coating_Scotchkote134_interior_exterior_IncludeImpeller</t>
        </is>
      </c>
      <c r="L116" s="233" t="inlineStr">
        <is>
          <t>RTF</t>
        </is>
      </c>
      <c r="M116" s="233" t="inlineStr">
        <is>
          <t>B105747</t>
        </is>
      </c>
      <c r="O116" s="233" t="inlineStr">
        <is>
          <t>LT250</t>
        </is>
      </c>
      <c r="P116" s="235" t="n"/>
    </row>
    <row r="117" customFormat="1" s="233">
      <c r="A117" s="64" t="n"/>
      <c r="B117" s="237">
        <f>IF(AND(E117 = "Case Ring",G117="Silicon Bronze, ASTM-B584, C87600", K117 = "Coating_Standard"),"Y","N")</f>
        <v/>
      </c>
      <c r="C117" s="233" t="inlineStr">
        <is>
          <t>ConTab_BOM_KP_Impeller_0131</t>
        </is>
      </c>
      <c r="D117" s="233" t="inlineStr">
        <is>
          <t>:1015-3_4-KP:1015-3_4-KPV:1015-3_4-KPVS:</t>
        </is>
      </c>
      <c r="E117" s="233" t="inlineStr">
        <is>
          <t>Case Ring</t>
        </is>
      </c>
      <c r="F117" s="233" t="inlineStr">
        <is>
          <t>ImpMatl_Cast_Iron_ASTM-A48_Cl30</t>
        </is>
      </c>
      <c r="G117" s="233" t="inlineStr">
        <is>
          <t>Cast Iron, ASTM-A48, CL 30</t>
        </is>
      </c>
      <c r="H117" s="233" t="inlineStr">
        <is>
          <t>C30</t>
        </is>
      </c>
      <c r="I117" s="233" t="inlineStr">
        <is>
          <t>Steel, Cold Drawn C1018</t>
        </is>
      </c>
      <c r="J117" s="233" t="n"/>
      <c r="K117" s="233" t="inlineStr">
        <is>
          <t>Coating_Scotchkote134_interior_exterior_IncludeImpeller</t>
        </is>
      </c>
      <c r="L117" s="233" t="inlineStr">
        <is>
          <t>RTF</t>
        </is>
      </c>
      <c r="M117" s="233" t="inlineStr">
        <is>
          <t>B100837</t>
        </is>
      </c>
      <c r="O117" s="233" t="inlineStr">
        <is>
          <t>LT250</t>
        </is>
      </c>
    </row>
    <row r="118" customFormat="1" s="233">
      <c r="A118" s="64" t="n"/>
      <c r="B118" s="237">
        <f>IF(AND(E118 = "Case Ring",G118="Silicon Bronze, ASTM-B584, C87600", K118 = "Coating_Standard"),"Y","N")</f>
        <v/>
      </c>
      <c r="C118" s="233" t="inlineStr">
        <is>
          <t>ConTab_BOM_KP_Impeller_0132</t>
        </is>
      </c>
      <c r="D118" s="233" t="inlineStr">
        <is>
          <t>:1015-3_4-KP:1015-3_4-KPV:1015-3_4-KPVS:</t>
        </is>
      </c>
      <c r="E118" s="233" t="inlineStr">
        <is>
          <t>Double Wear Ring</t>
        </is>
      </c>
      <c r="F118" s="233" t="inlineStr">
        <is>
          <t>ImpMatl_Cast_Iron_ASTM-A48_Cl30</t>
        </is>
      </c>
      <c r="G118" s="233" t="inlineStr">
        <is>
          <t>Cast Iron, ASTM-A48, CL 30</t>
        </is>
      </c>
      <c r="H118" s="233" t="inlineStr">
        <is>
          <t>C30</t>
        </is>
      </c>
      <c r="I118" s="233" t="inlineStr">
        <is>
          <t>Steel, Cold Drawn C1018</t>
        </is>
      </c>
      <c r="J118" s="233" t="n"/>
      <c r="K118" s="233" t="inlineStr">
        <is>
          <t>Coating_Scotchkote134_interior_exterior_IncludeImpeller</t>
        </is>
      </c>
      <c r="L118" s="233" t="inlineStr">
        <is>
          <t>RTF</t>
        </is>
      </c>
      <c r="M118" s="233" t="inlineStr">
        <is>
          <t>B100847</t>
        </is>
      </c>
      <c r="O118" s="233" t="inlineStr">
        <is>
          <t>LT250</t>
        </is>
      </c>
    </row>
    <row r="119" customFormat="1" s="233">
      <c r="A119" s="64" t="n"/>
      <c r="B119" s="237">
        <f>IF(AND(E119 = "Case Ring",G119="Silicon Bronze, ASTM-B584, C87600", K119 = "Coating_Standard"),"Y","N")</f>
        <v/>
      </c>
      <c r="C119" s="233" t="inlineStr">
        <is>
          <t>ConTab_BOM_KP_Impeller_0133</t>
        </is>
      </c>
      <c r="D119" s="233" t="inlineStr">
        <is>
          <t>:1015-3_4-KP:1015-3_4-KPV:1015-3_4-KPVS:</t>
        </is>
      </c>
      <c r="E119" s="233" t="inlineStr">
        <is>
          <t>Case Ring</t>
        </is>
      </c>
      <c r="F119" s="233" t="inlineStr">
        <is>
          <t>ImpMatl_Silicon_Bronze_ASTM-B584_C87600</t>
        </is>
      </c>
      <c r="G119" s="233" t="inlineStr">
        <is>
          <t>Silicon Bronze, ASTM-B584, C87600</t>
        </is>
      </c>
      <c r="H119" s="233" t="inlineStr">
        <is>
          <t>B21</t>
        </is>
      </c>
      <c r="I119" s="233" t="inlineStr">
        <is>
          <t>Steel, Cold Drawn C1018</t>
        </is>
      </c>
      <c r="J119" s="233" t="n"/>
      <c r="K119" s="233" t="inlineStr">
        <is>
          <t>Coating_Scotchkote134_interior_IncludeImpeller</t>
        </is>
      </c>
      <c r="L119" s="233" t="inlineStr">
        <is>
          <t>RTF</t>
        </is>
      </c>
      <c r="M119" s="233" t="inlineStr">
        <is>
          <t>B100833</t>
        </is>
      </c>
      <c r="O119" s="233" t="inlineStr">
        <is>
          <t>LT250</t>
        </is>
      </c>
    </row>
    <row r="120" customFormat="1" s="233">
      <c r="A120" s="64" t="n"/>
      <c r="B120" s="237">
        <f>IF(AND(E120 = "Case Ring",G120="Silicon Bronze, ASTM-B584, C87600", K120 = "Coating_Standard"),"Y","N")</f>
        <v/>
      </c>
      <c r="C120" s="233" t="inlineStr">
        <is>
          <t>ConTab_BOM_KP_Impeller_0134</t>
        </is>
      </c>
      <c r="D120" s="233" t="inlineStr">
        <is>
          <t>:1015-3_4-KP:1015-3_4-KPV:1015-3_4-KPVS:</t>
        </is>
      </c>
      <c r="E120" s="233" t="inlineStr">
        <is>
          <t>Double Wear Ring</t>
        </is>
      </c>
      <c r="F120" s="233" t="inlineStr">
        <is>
          <t>ImpMatl_Silicon_Bronze_ASTM-B584_C87600</t>
        </is>
      </c>
      <c r="G120" s="233" t="inlineStr">
        <is>
          <t>Silicon Bronze, ASTM-B584, C87600</t>
        </is>
      </c>
      <c r="H120" s="233" t="inlineStr">
        <is>
          <t>B21</t>
        </is>
      </c>
      <c r="I120" s="233" t="inlineStr">
        <is>
          <t>Steel, Cold Drawn C1018</t>
        </is>
      </c>
      <c r="J120" s="233" t="n"/>
      <c r="K120" s="233" t="inlineStr">
        <is>
          <t>Coating_Scotchkote134_interior_IncludeImpeller</t>
        </is>
      </c>
      <c r="L120" s="233" t="inlineStr">
        <is>
          <t>RTF</t>
        </is>
      </c>
      <c r="M120" s="233" t="inlineStr">
        <is>
          <t>B100843</t>
        </is>
      </c>
      <c r="O120" s="233" t="inlineStr">
        <is>
          <t>LT250</t>
        </is>
      </c>
    </row>
    <row r="121" customFormat="1" s="233">
      <c r="A121" s="64" t="n"/>
      <c r="B121" s="237">
        <f>IF(AND(E121 = "Case Ring",G121="Silicon Bronze, ASTM-B584, C87600", K121 = "Coating_Standard"),"Y","N")</f>
        <v/>
      </c>
      <c r="C121" s="233" t="inlineStr">
        <is>
          <t>ConTab_BOM_KP_Impeller_0135</t>
        </is>
      </c>
      <c r="D121" s="233" t="inlineStr">
        <is>
          <t>:1015-3_4-KP:1015-3_4-KPV:1015-3_4-KPVS:</t>
        </is>
      </c>
      <c r="E121" s="233" t="inlineStr">
        <is>
          <t>Case Ring</t>
        </is>
      </c>
      <c r="F121" s="233" t="inlineStr">
        <is>
          <t>ImpMatl_NiAl-Bronze_ASTM-B148_C95400</t>
        </is>
      </c>
      <c r="G121" s="233" t="inlineStr">
        <is>
          <t>Nickel Aluminum Bronze ASTM B148 UNS C95400</t>
        </is>
      </c>
      <c r="H121" s="233" t="inlineStr">
        <is>
          <t>B22</t>
        </is>
      </c>
      <c r="I121" s="233" t="inlineStr">
        <is>
          <t>Steel, Cold Drawn C1018</t>
        </is>
      </c>
      <c r="J121" s="233" t="n"/>
      <c r="K121" s="233" t="inlineStr">
        <is>
          <t>Coating_Scotchkote134_interior_IncludeImpeller</t>
        </is>
      </c>
      <c r="L121" s="233" t="inlineStr">
        <is>
          <t>RTF</t>
        </is>
      </c>
      <c r="M121" s="233" t="inlineStr">
        <is>
          <t>B105746</t>
        </is>
      </c>
      <c r="O121" s="233" t="inlineStr">
        <is>
          <t>LT250</t>
        </is>
      </c>
    </row>
    <row r="122" customFormat="1" s="233">
      <c r="A122" s="64" t="n"/>
      <c r="B122" s="237">
        <f>IF(AND(E122 = "Case Ring",G122="Silicon Bronze, ASTM-B584, C87600", K122 = "Coating_Standard"),"Y","N")</f>
        <v/>
      </c>
      <c r="C122" s="233" t="inlineStr">
        <is>
          <t>ConTab_BOM_KP_Impeller_0136</t>
        </is>
      </c>
      <c r="D122" s="233" t="inlineStr">
        <is>
          <t>:1015-3_4-KP:1015-3_4-KPV:1015-3_4-KPVS:</t>
        </is>
      </c>
      <c r="E122" s="233" t="inlineStr">
        <is>
          <t>Double Wear Ring</t>
        </is>
      </c>
      <c r="F122" s="233" t="inlineStr">
        <is>
          <t>ImpMatl_NiAl-Bronze_ASTM-B148_C95400</t>
        </is>
      </c>
      <c r="G122" s="233" t="inlineStr">
        <is>
          <t>Nickel Aluminum Bronze ASTM B148 UNS C95400</t>
        </is>
      </c>
      <c r="H122" s="233" t="inlineStr">
        <is>
          <t>B22</t>
        </is>
      </c>
      <c r="I122" s="233" t="inlineStr">
        <is>
          <t>Steel, Cold Drawn C1018</t>
        </is>
      </c>
      <c r="J122" s="233" t="n"/>
      <c r="K122" s="233" t="inlineStr">
        <is>
          <t>Coating_Scotchkote134_interior_IncludeImpeller</t>
        </is>
      </c>
      <c r="L122" s="233" t="inlineStr">
        <is>
          <t>RTF</t>
        </is>
      </c>
      <c r="M122" s="233" t="inlineStr">
        <is>
          <t>B105747</t>
        </is>
      </c>
      <c r="O122" s="233" t="inlineStr">
        <is>
          <t>LT250</t>
        </is>
      </c>
    </row>
    <row r="123" customFormat="1" s="233">
      <c r="A123" s="64" t="n"/>
      <c r="B123" s="237">
        <f>IF(AND(E123 = "Case Ring",G123="Silicon Bronze, ASTM-B584, C87600", K123 = "Coating_Standard"),"Y","N")</f>
        <v/>
      </c>
      <c r="C123" s="233" t="inlineStr">
        <is>
          <t>ConTab_BOM_KP_Impeller_0137</t>
        </is>
      </c>
      <c r="D123" s="233" t="inlineStr">
        <is>
          <t>:1015-3_4-KP:1015-3_4-KPV:1015-3_4-KPVS:</t>
        </is>
      </c>
      <c r="E123" s="233" t="inlineStr">
        <is>
          <t>Case Ring</t>
        </is>
      </c>
      <c r="F123" s="233" t="inlineStr">
        <is>
          <t>ImpMatl_Cast_Iron_ASTM-A48_Cl30</t>
        </is>
      </c>
      <c r="G123" s="233" t="inlineStr">
        <is>
          <t>Cast Iron, ASTM-A48, CL 30</t>
        </is>
      </c>
      <c r="H123" s="233" t="inlineStr">
        <is>
          <t>C30</t>
        </is>
      </c>
      <c r="I123" s="233" t="inlineStr">
        <is>
          <t>Steel, Cold Drawn C1018</t>
        </is>
      </c>
      <c r="J123" s="233" t="n"/>
      <c r="K123" s="233" t="inlineStr">
        <is>
          <t>Coating_Scotchkote134_interior_IncludeImpeller</t>
        </is>
      </c>
      <c r="L123" s="233" t="inlineStr">
        <is>
          <t>RTF</t>
        </is>
      </c>
      <c r="M123" s="233" t="inlineStr">
        <is>
          <t>B100837</t>
        </is>
      </c>
      <c r="O123" s="233" t="inlineStr">
        <is>
          <t>LT250</t>
        </is>
      </c>
    </row>
    <row r="124" customFormat="1" s="233">
      <c r="A124" s="64" t="n"/>
      <c r="B124" s="237">
        <f>IF(AND(E124 = "Case Ring",G124="Silicon Bronze, ASTM-B584, C87600", K124 = "Coating_Standard"),"Y","N")</f>
        <v/>
      </c>
      <c r="C124" s="233" t="inlineStr">
        <is>
          <t>ConTab_BOM_KP_Impeller_0138</t>
        </is>
      </c>
      <c r="D124" s="233" t="inlineStr">
        <is>
          <t>:1015-3_4-KP:1015-3_4-KPV:1015-3_4-KPVS:</t>
        </is>
      </c>
      <c r="E124" s="233" t="inlineStr">
        <is>
          <t>Double Wear Ring</t>
        </is>
      </c>
      <c r="F124" s="233" t="inlineStr">
        <is>
          <t>ImpMatl_Cast_Iron_ASTM-A48_Cl30</t>
        </is>
      </c>
      <c r="G124" s="233" t="inlineStr">
        <is>
          <t>Cast Iron, ASTM-A48, CL 30</t>
        </is>
      </c>
      <c r="H124" s="233" t="inlineStr">
        <is>
          <t>C30</t>
        </is>
      </c>
      <c r="I124" s="233" t="inlineStr">
        <is>
          <t>Steel, Cold Drawn C1018</t>
        </is>
      </c>
      <c r="J124" s="233" t="n"/>
      <c r="K124" s="233" t="inlineStr">
        <is>
          <t>Coating_Scotchkote134_interior_IncludeImpeller</t>
        </is>
      </c>
      <c r="L124" s="233" t="inlineStr">
        <is>
          <t>RTF</t>
        </is>
      </c>
      <c r="M124" s="233" t="inlineStr">
        <is>
          <t>B100847</t>
        </is>
      </c>
      <c r="O124" s="233" t="inlineStr">
        <is>
          <t>LT250</t>
        </is>
      </c>
    </row>
    <row r="125" customFormat="1" s="233">
      <c r="A125" s="64" t="n"/>
      <c r="B125" s="237">
        <f>IF(AND(E125 = "Case Ring",G125="Silicon Bronze, ASTM-B584, C87600", K125 = "Coating_Standard"),"Y","N")</f>
        <v/>
      </c>
      <c r="C125" s="233" t="inlineStr">
        <is>
          <t>ConTab_BOM_KP_Impeller_0139</t>
        </is>
      </c>
      <c r="D125" s="233" t="inlineStr">
        <is>
          <t>:1015-3_4-KP:1015-3_4-KPV:1015-3_4-KPVS:</t>
        </is>
      </c>
      <c r="E125" s="233" t="inlineStr">
        <is>
          <t>Case Ring</t>
        </is>
      </c>
      <c r="F125" s="233" t="inlineStr">
        <is>
          <t>ImpMatl_Silicon_Bronze_ASTM-B584_C87600</t>
        </is>
      </c>
      <c r="G125" s="233" t="inlineStr">
        <is>
          <t>Silicon Bronze, ASTM-B584, C87600</t>
        </is>
      </c>
      <c r="H125" s="233" t="inlineStr">
        <is>
          <t>B21</t>
        </is>
      </c>
      <c r="I125" s="233" t="inlineStr">
        <is>
          <t>Steel, Cold Drawn C1018</t>
        </is>
      </c>
      <c r="J125" s="233" t="n"/>
      <c r="K125" s="233" t="inlineStr">
        <is>
          <t>Coating_Special</t>
        </is>
      </c>
      <c r="L125" s="233" t="inlineStr">
        <is>
          <t>RTF</t>
        </is>
      </c>
      <c r="M125" s="233" t="inlineStr">
        <is>
          <t>B100833</t>
        </is>
      </c>
      <c r="O125" s="233" t="inlineStr">
        <is>
          <t>LT250</t>
        </is>
      </c>
    </row>
    <row r="126" customFormat="1" s="233">
      <c r="A126" s="64" t="n"/>
      <c r="B126" s="237">
        <f>IF(AND(E126 = "Case Ring",G126="Silicon Bronze, ASTM-B584, C87600", K126 = "Coating_Standard"),"Y","N")</f>
        <v/>
      </c>
      <c r="C126" s="233" t="inlineStr">
        <is>
          <t>ConTab_BOM_KP_Impeller_0140</t>
        </is>
      </c>
      <c r="D126" s="233" t="inlineStr">
        <is>
          <t>:1015-3_4-KP:1015-3_4-KPV:1015-3_4-KPVS:</t>
        </is>
      </c>
      <c r="E126" s="233" t="inlineStr">
        <is>
          <t>Double Wear Ring</t>
        </is>
      </c>
      <c r="F126" s="233" t="inlineStr">
        <is>
          <t>ImpMatl_Silicon_Bronze_ASTM-B584_C87600</t>
        </is>
      </c>
      <c r="G126" s="233" t="inlineStr">
        <is>
          <t>Silicon Bronze, ASTM-B584, C87600</t>
        </is>
      </c>
      <c r="H126" s="233" t="inlineStr">
        <is>
          <t>B21</t>
        </is>
      </c>
      <c r="I126" s="233" t="inlineStr">
        <is>
          <t>Steel, Cold Drawn C1018</t>
        </is>
      </c>
      <c r="J126" s="233" t="n"/>
      <c r="K126" s="233" t="inlineStr">
        <is>
          <t>Coating_Special</t>
        </is>
      </c>
      <c r="L126" s="233" t="inlineStr">
        <is>
          <t>RTF</t>
        </is>
      </c>
      <c r="M126" s="233" t="inlineStr">
        <is>
          <t>B100843</t>
        </is>
      </c>
      <c r="O126" s="233" t="inlineStr">
        <is>
          <t>LT250</t>
        </is>
      </c>
    </row>
    <row r="127" customFormat="1" s="233">
      <c r="A127" s="64" t="n"/>
      <c r="B127" s="237">
        <f>IF(AND(E127 = "Case Ring",G127="Silicon Bronze, ASTM-B584, C87600", K127 = "Coating_Standard"),"Y","N")</f>
        <v/>
      </c>
      <c r="C127" s="233" t="inlineStr">
        <is>
          <t>ConTab_BOM_KP_Impeller_0141</t>
        </is>
      </c>
      <c r="D127" s="233" t="inlineStr">
        <is>
          <t>:1015-3_4-KP:1015-3_4-KPV:1015-3_4-KPVS:</t>
        </is>
      </c>
      <c r="E127" s="233" t="inlineStr">
        <is>
          <t>Case Ring</t>
        </is>
      </c>
      <c r="F127" s="233" t="inlineStr">
        <is>
          <t>ImpMatl_NiAl-Bronze_ASTM-B148_C95400</t>
        </is>
      </c>
      <c r="G127" s="233" t="inlineStr">
        <is>
          <t>Nickel Aluminum Bronze ASTM B148 UNS C95400</t>
        </is>
      </c>
      <c r="H127" s="233" t="inlineStr">
        <is>
          <t>B22</t>
        </is>
      </c>
      <c r="I127" s="233" t="inlineStr">
        <is>
          <t>Steel, Cold Drawn C1018</t>
        </is>
      </c>
      <c r="J127" s="233" t="n"/>
      <c r="K127" s="233" t="inlineStr">
        <is>
          <t>Coating_Special</t>
        </is>
      </c>
      <c r="L127" s="233" t="inlineStr">
        <is>
          <t>RTF</t>
        </is>
      </c>
      <c r="M127" s="233" t="inlineStr">
        <is>
          <t>B105746</t>
        </is>
      </c>
      <c r="O127" s="233" t="inlineStr">
        <is>
          <t>LT250</t>
        </is>
      </c>
    </row>
    <row r="128" customFormat="1" s="233">
      <c r="A128" s="64" t="n"/>
      <c r="B128" s="237">
        <f>IF(AND(E128 = "Case Ring",G128="Silicon Bronze, ASTM-B584, C87600", K128 = "Coating_Standard"),"Y","N")</f>
        <v/>
      </c>
      <c r="C128" s="233" t="inlineStr">
        <is>
          <t>ConTab_BOM_KP_Impeller_0142</t>
        </is>
      </c>
      <c r="D128" s="233" t="inlineStr">
        <is>
          <t>:1015-3_4-KP:1015-3_4-KPV:1015-3_4-KPVS:</t>
        </is>
      </c>
      <c r="E128" s="233" t="inlineStr">
        <is>
          <t>Double Wear Ring</t>
        </is>
      </c>
      <c r="F128" s="233" t="inlineStr">
        <is>
          <t>ImpMatl_NiAl-Bronze_ASTM-B148_C95400</t>
        </is>
      </c>
      <c r="G128" s="233" t="inlineStr">
        <is>
          <t>Nickel Aluminum Bronze ASTM B148 UNS C95400</t>
        </is>
      </c>
      <c r="H128" s="233" t="inlineStr">
        <is>
          <t>B22</t>
        </is>
      </c>
      <c r="I128" s="233" t="inlineStr">
        <is>
          <t>Steel, Cold Drawn C1018</t>
        </is>
      </c>
      <c r="J128" s="233" t="n"/>
      <c r="K128" s="233" t="inlineStr">
        <is>
          <t>Coating_Special</t>
        </is>
      </c>
      <c r="L128" s="233" t="inlineStr">
        <is>
          <t>RTF</t>
        </is>
      </c>
      <c r="M128" s="233" t="inlineStr">
        <is>
          <t>B105747</t>
        </is>
      </c>
      <c r="O128" s="233" t="inlineStr">
        <is>
          <t>LT250</t>
        </is>
      </c>
    </row>
    <row r="129" customFormat="1" s="233">
      <c r="A129" s="64" t="n"/>
      <c r="B129" s="237">
        <f>IF(AND(E129 = "Case Ring",G129="Silicon Bronze, ASTM-B584, C87600", K129 = "Coating_Standard"),"Y","N")</f>
        <v/>
      </c>
      <c r="C129" s="233" t="inlineStr">
        <is>
          <t>ConTab_BOM_KP_Impeller_0143</t>
        </is>
      </c>
      <c r="D129" s="233" t="inlineStr">
        <is>
          <t>:1015-3_4-KP:1015-3_4-KPV:1015-3_4-KPVS:</t>
        </is>
      </c>
      <c r="E129" s="233" t="inlineStr">
        <is>
          <t>Case Ring</t>
        </is>
      </c>
      <c r="F129" s="233" t="inlineStr">
        <is>
          <t>ImpMatl_Cast_Iron_ASTM-A48_Cl30</t>
        </is>
      </c>
      <c r="G129" s="233" t="inlineStr">
        <is>
          <t>Cast Iron, ASTM-A48, CL 30</t>
        </is>
      </c>
      <c r="H129" s="233" t="inlineStr">
        <is>
          <t>C30</t>
        </is>
      </c>
      <c r="I129" s="233" t="inlineStr">
        <is>
          <t>Steel, Cold Drawn C1018</t>
        </is>
      </c>
      <c r="J129" s="233" t="n"/>
      <c r="K129" s="233" t="inlineStr">
        <is>
          <t>Coating_Special</t>
        </is>
      </c>
      <c r="L129" s="233" t="inlineStr">
        <is>
          <t>RTF</t>
        </is>
      </c>
      <c r="M129" s="233" t="inlineStr">
        <is>
          <t>B100837</t>
        </is>
      </c>
      <c r="O129" s="233" t="inlineStr">
        <is>
          <t>LT250</t>
        </is>
      </c>
    </row>
    <row r="130" customFormat="1" s="233">
      <c r="A130" s="64" t="n"/>
      <c r="B130" s="237">
        <f>IF(AND(E130 = "Case Ring",G130="Silicon Bronze, ASTM-B584, C87600", K130 = "Coating_Standard"),"Y","N")</f>
        <v/>
      </c>
      <c r="C130" s="233" t="inlineStr">
        <is>
          <t>ConTab_BOM_KP_Impeller_0144</t>
        </is>
      </c>
      <c r="D130" s="233" t="inlineStr">
        <is>
          <t>:1015-3_4-KP:1015-3_4-KPV:1015-3_4-KPVS:</t>
        </is>
      </c>
      <c r="E130" s="233" t="inlineStr">
        <is>
          <t>Double Wear Ring</t>
        </is>
      </c>
      <c r="F130" s="233" t="inlineStr">
        <is>
          <t>ImpMatl_Cast_Iron_ASTM-A48_Cl30</t>
        </is>
      </c>
      <c r="G130" s="233" t="inlineStr">
        <is>
          <t>Cast Iron, ASTM-A48, CL 30</t>
        </is>
      </c>
      <c r="H130" s="233" t="inlineStr">
        <is>
          <t>C30</t>
        </is>
      </c>
      <c r="I130" s="233" t="inlineStr">
        <is>
          <t>Steel, Cold Drawn C1018</t>
        </is>
      </c>
      <c r="J130" s="233" t="n"/>
      <c r="K130" s="233" t="inlineStr">
        <is>
          <t>Coating_Special</t>
        </is>
      </c>
      <c r="L130" s="233" t="inlineStr">
        <is>
          <t>RTF</t>
        </is>
      </c>
      <c r="M130" s="233" t="inlineStr">
        <is>
          <t>B100847</t>
        </is>
      </c>
      <c r="O130" s="233" t="inlineStr">
        <is>
          <t>LT250</t>
        </is>
      </c>
    </row>
    <row r="131" customFormat="1" s="233">
      <c r="A131" s="64" t="n"/>
      <c r="B131" s="237">
        <f>IF(AND(E131 = "Case Ring",G131="Silicon Bronze, ASTM-B584, C87600", K131 = "Coating_Standard"),"Y","N")</f>
        <v/>
      </c>
      <c r="C131" s="233" t="inlineStr">
        <is>
          <t>ConTab_BOM_KP_Impeller_0145</t>
        </is>
      </c>
      <c r="D131" s="233" t="inlineStr">
        <is>
          <t>:1015-3_4-KP:1015-3_4-KPV:1015-3_4-KPVS:</t>
        </is>
      </c>
      <c r="E131" s="233" t="inlineStr">
        <is>
          <t>Case Ring</t>
        </is>
      </c>
      <c r="F131" s="233" t="inlineStr">
        <is>
          <t>ImpMatl_Silicon_Bronze_ASTM-B584_C87600</t>
        </is>
      </c>
      <c r="G131" s="233" t="inlineStr">
        <is>
          <t>Silicon Bronze, ASTM-B584, C87600</t>
        </is>
      </c>
      <c r="H131" s="233" t="inlineStr">
        <is>
          <t>B21</t>
        </is>
      </c>
      <c r="I131" s="233" t="inlineStr">
        <is>
          <t>Steel, Cold Drawn C1018</t>
        </is>
      </c>
      <c r="J131" s="233" t="n"/>
      <c r="K131" s="233" t="inlineStr">
        <is>
          <t>Coating_Epoxy</t>
        </is>
      </c>
      <c r="L131" s="233" t="inlineStr">
        <is>
          <t>RTF</t>
        </is>
      </c>
      <c r="M131" s="233" t="inlineStr">
        <is>
          <t>B100833</t>
        </is>
      </c>
      <c r="O131" s="233" t="inlineStr">
        <is>
          <t>LT250</t>
        </is>
      </c>
    </row>
    <row r="132" customFormat="1" s="233">
      <c r="A132" s="64" t="n"/>
      <c r="B132" s="237">
        <f>IF(AND(E132 = "Case Ring",G132="Silicon Bronze, ASTM-B584, C87600", K132 = "Coating_Standard"),"Y","N")</f>
        <v/>
      </c>
      <c r="C132" s="233" t="inlineStr">
        <is>
          <t>ConTab_BOM_KP_Impeller_0146</t>
        </is>
      </c>
      <c r="D132" s="233" t="inlineStr">
        <is>
          <t>:1015-3_4-KP:1015-3_4-KPV:1015-3_4-KPVS:</t>
        </is>
      </c>
      <c r="E132" s="233" t="inlineStr">
        <is>
          <t>Double Wear Ring</t>
        </is>
      </c>
      <c r="F132" s="233" t="inlineStr">
        <is>
          <t>ImpMatl_Silicon_Bronze_ASTM-B584_C87600</t>
        </is>
      </c>
      <c r="G132" s="233" t="inlineStr">
        <is>
          <t>Silicon Bronze, ASTM-B584, C87600</t>
        </is>
      </c>
      <c r="H132" s="233" t="inlineStr">
        <is>
          <t>B21</t>
        </is>
      </c>
      <c r="I132" s="233" t="inlineStr">
        <is>
          <t>Steel, Cold Drawn C1018</t>
        </is>
      </c>
      <c r="J132" s="233" t="n"/>
      <c r="K132" s="233" t="inlineStr">
        <is>
          <t>Coating_Epoxy</t>
        </is>
      </c>
      <c r="L132" s="233" t="inlineStr">
        <is>
          <t>RTF</t>
        </is>
      </c>
      <c r="M132" s="233" t="inlineStr">
        <is>
          <t>B100843</t>
        </is>
      </c>
      <c r="O132" s="233" t="inlineStr">
        <is>
          <t>LT250</t>
        </is>
      </c>
    </row>
    <row r="133" customFormat="1" s="233">
      <c r="A133" s="64" t="n"/>
      <c r="B133" s="237">
        <f>IF(AND(E133 = "Case Ring",G133="Silicon Bronze, ASTM-B584, C87600", K133 = "Coating_Standard"),"Y","N")</f>
        <v/>
      </c>
      <c r="C133" s="233" t="inlineStr">
        <is>
          <t>ConTab_BOM_KP_Impeller_0147</t>
        </is>
      </c>
      <c r="D133" s="233" t="inlineStr">
        <is>
          <t>:1015-3_4-KP:1015-3_4-KPV:1015-3_4-KPVS:</t>
        </is>
      </c>
      <c r="E133" s="233" t="inlineStr">
        <is>
          <t>Case Ring</t>
        </is>
      </c>
      <c r="F133" s="233" t="inlineStr">
        <is>
          <t>ImpMatl_NiAl-Bronze_ASTM-B148_C95400</t>
        </is>
      </c>
      <c r="G133" s="233" t="inlineStr">
        <is>
          <t>Nickel Aluminum Bronze ASTM B148 UNS C95400</t>
        </is>
      </c>
      <c r="H133" s="233" t="inlineStr">
        <is>
          <t>B22</t>
        </is>
      </c>
      <c r="I133" s="233" t="inlineStr">
        <is>
          <t>Steel, Cold Drawn C1018</t>
        </is>
      </c>
      <c r="J133" s="233" t="n"/>
      <c r="K133" s="233" t="inlineStr">
        <is>
          <t>Coating_Epoxy</t>
        </is>
      </c>
      <c r="L133" s="233" t="inlineStr">
        <is>
          <t>RTF</t>
        </is>
      </c>
      <c r="M133" s="233" t="inlineStr">
        <is>
          <t>B105746</t>
        </is>
      </c>
      <c r="O133" s="233" t="inlineStr">
        <is>
          <t>LT250</t>
        </is>
      </c>
    </row>
    <row r="134" customFormat="1" s="233">
      <c r="A134" s="64" t="n"/>
      <c r="B134" s="237">
        <f>IF(AND(E134 = "Case Ring",G134="Silicon Bronze, ASTM-B584, C87600", K134 = "Coating_Standard"),"Y","N")</f>
        <v/>
      </c>
      <c r="C134" s="233" t="inlineStr">
        <is>
          <t>ConTab_BOM_KP_Impeller_0148</t>
        </is>
      </c>
      <c r="D134" s="233" t="inlineStr">
        <is>
          <t>:1015-3_4-KP:1015-3_4-KPV:1015-3_4-KPVS:</t>
        </is>
      </c>
      <c r="E134" s="233" t="inlineStr">
        <is>
          <t>Double Wear Ring</t>
        </is>
      </c>
      <c r="F134" s="233" t="inlineStr">
        <is>
          <t>ImpMatl_NiAl-Bronze_ASTM-B148_C95400</t>
        </is>
      </c>
      <c r="G134" s="233" t="inlineStr">
        <is>
          <t>Nickel Aluminum Bronze ASTM B148 UNS C95400</t>
        </is>
      </c>
      <c r="H134" s="233" t="inlineStr">
        <is>
          <t>B22</t>
        </is>
      </c>
      <c r="I134" s="233" t="inlineStr">
        <is>
          <t>Steel, Cold Drawn C1018</t>
        </is>
      </c>
      <c r="J134" s="233" t="n"/>
      <c r="K134" s="233" t="inlineStr">
        <is>
          <t>Coating_Epoxy</t>
        </is>
      </c>
      <c r="L134" s="233" t="inlineStr">
        <is>
          <t>RTF</t>
        </is>
      </c>
      <c r="M134" s="233" t="inlineStr">
        <is>
          <t>B105747</t>
        </is>
      </c>
      <c r="O134" s="233" t="inlineStr">
        <is>
          <t>LT250</t>
        </is>
      </c>
    </row>
    <row r="135" customFormat="1" s="233">
      <c r="A135" s="64" t="n"/>
      <c r="B135" s="237">
        <f>IF(AND(E135 = "Case Ring",G135="Silicon Bronze, ASTM-B584, C87600", K135 = "Coating_Standard"),"Y","N")</f>
        <v/>
      </c>
      <c r="C135" s="233" t="inlineStr">
        <is>
          <t>ConTab_BOM_KP_Impeller_0149</t>
        </is>
      </c>
      <c r="D135" s="233" t="inlineStr">
        <is>
          <t>:1015-3_4-KP:1015-3_4-KPV:1015-3_4-KPVS:</t>
        </is>
      </c>
      <c r="E135" s="233" t="inlineStr">
        <is>
          <t>Case Ring</t>
        </is>
      </c>
      <c r="F135" s="233" t="inlineStr">
        <is>
          <t>ImpMatl_Cast_Iron_ASTM-A48_Cl30</t>
        </is>
      </c>
      <c r="G135" s="233" t="inlineStr">
        <is>
          <t>Cast Iron, ASTM-A48, CL 30</t>
        </is>
      </c>
      <c r="H135" s="233" t="inlineStr">
        <is>
          <t>C30</t>
        </is>
      </c>
      <c r="I135" s="233" t="inlineStr">
        <is>
          <t>Steel, Cold Drawn C1018</t>
        </is>
      </c>
      <c r="J135" s="233" t="n"/>
      <c r="K135" s="233" t="inlineStr">
        <is>
          <t>Coating_Epoxy</t>
        </is>
      </c>
      <c r="L135" s="233" t="inlineStr">
        <is>
          <t>RTF</t>
        </is>
      </c>
      <c r="M135" s="233" t="inlineStr">
        <is>
          <t>B100837</t>
        </is>
      </c>
      <c r="O135" s="233" t="inlineStr">
        <is>
          <t>LT250</t>
        </is>
      </c>
      <c r="P135" s="235" t="n"/>
    </row>
    <row r="136" customFormat="1" s="233">
      <c r="A136" s="64" t="n"/>
      <c r="B136" s="237">
        <f>IF(AND(E136 = "Case Ring",G136="Silicon Bronze, ASTM-B584, C87600", K136 = "Coating_Standard"),"Y","N")</f>
        <v/>
      </c>
      <c r="C136" s="233" t="inlineStr">
        <is>
          <t>ConTab_BOM_KP_Impeller_0150</t>
        </is>
      </c>
      <c r="D136" s="233" t="inlineStr">
        <is>
          <t>:1015-3_4-KP:1015-3_4-KPV:1015-3_4-KPVS:</t>
        </is>
      </c>
      <c r="E136" s="233" t="inlineStr">
        <is>
          <t>Double Wear Ring</t>
        </is>
      </c>
      <c r="F136" s="233" t="inlineStr">
        <is>
          <t>ImpMatl_Cast_Iron_ASTM-A48_Cl30</t>
        </is>
      </c>
      <c r="G136" s="233" t="inlineStr">
        <is>
          <t>Cast Iron, ASTM-A48, CL 30</t>
        </is>
      </c>
      <c r="H136" s="233" t="inlineStr">
        <is>
          <t>C30</t>
        </is>
      </c>
      <c r="I136" s="233" t="inlineStr">
        <is>
          <t>Steel, Cold Drawn C1018</t>
        </is>
      </c>
      <c r="J136" s="233" t="n"/>
      <c r="K136" s="233" t="inlineStr">
        <is>
          <t>Coating_Epoxy</t>
        </is>
      </c>
      <c r="L136" s="233" t="inlineStr">
        <is>
          <t>RTF</t>
        </is>
      </c>
      <c r="M136" s="233" t="inlineStr">
        <is>
          <t>B100847</t>
        </is>
      </c>
      <c r="O136" s="233" t="inlineStr">
        <is>
          <t>LT250</t>
        </is>
      </c>
      <c r="P136" s="235" t="n"/>
    </row>
    <row r="137" customFormat="1" s="233">
      <c r="A137" s="64" t="n"/>
      <c r="B137" s="237">
        <f>IF(AND(E137 = "Case Ring",G137="Silicon Bronze, ASTM-B584, C87600", K137 = "Coating_Standard"),"Y","N")</f>
        <v/>
      </c>
      <c r="C137" s="233" t="inlineStr">
        <is>
          <t>ConTab_BOM_KP_Impeller_0151</t>
        </is>
      </c>
      <c r="D137" s="233" t="inlineStr">
        <is>
          <t>:1020-3_4-KP:1020-3_4-KPVS:</t>
        </is>
      </c>
      <c r="E137" s="233" t="inlineStr">
        <is>
          <t>Case Ring</t>
        </is>
      </c>
      <c r="F137" s="233" t="inlineStr">
        <is>
          <t>ImpMatl_Silicon_Bronze_ASTM-B584_C87600</t>
        </is>
      </c>
      <c r="G137" s="233" t="inlineStr">
        <is>
          <t>Silicon Bronze, ASTM-B584, C87600</t>
        </is>
      </c>
      <c r="H137" s="233" t="inlineStr">
        <is>
          <t>B21</t>
        </is>
      </c>
      <c r="I137" s="233" t="inlineStr">
        <is>
          <t>Steel, Cold Drawn C1018</t>
        </is>
      </c>
      <c r="J137" s="233" t="n"/>
      <c r="K137" s="233" t="inlineStr">
        <is>
          <t>Coating_Standard</t>
        </is>
      </c>
      <c r="L137" s="233" t="inlineStr">
        <is>
          <t>96699053</t>
        </is>
      </c>
      <c r="M137" s="233" t="inlineStr">
        <is>
          <t>B100853</t>
        </is>
      </c>
      <c r="N137" s="233" t="inlineStr">
        <is>
          <t>Standard</t>
        </is>
      </c>
      <c r="O137" s="233" t="inlineStr">
        <is>
          <t>LT027</t>
        </is>
      </c>
    </row>
    <row r="138" customFormat="1" s="233">
      <c r="A138" s="64" t="n"/>
      <c r="B138" s="237">
        <f>IF(AND(E138 = "Case Ring",G138="Silicon Bronze, ASTM-B584, C87600", K138 = "Coating_Standard"),"Y","N")</f>
        <v/>
      </c>
      <c r="C138" s="233" t="inlineStr">
        <is>
          <t>ConTab_BOM_KP_Impeller_0152</t>
        </is>
      </c>
      <c r="D138" s="233" t="inlineStr">
        <is>
          <t>:1020-3_4-KP:1020-3_4-KPVS:</t>
        </is>
      </c>
      <c r="E138" s="233" t="inlineStr">
        <is>
          <t>Double Wear Ring</t>
        </is>
      </c>
      <c r="F138" s="233" t="inlineStr">
        <is>
          <t>ImpMatl_Silicon_Bronze_ASTM-B584_C87600</t>
        </is>
      </c>
      <c r="G138" s="233" t="inlineStr">
        <is>
          <t>Silicon Bronze, ASTM-B584, C87600</t>
        </is>
      </c>
      <c r="H138" s="233" t="inlineStr">
        <is>
          <t>B21</t>
        </is>
      </c>
      <c r="I138" s="233" t="inlineStr">
        <is>
          <t>Steel, Cold Drawn C1018</t>
        </is>
      </c>
      <c r="J138" s="233" t="n"/>
      <c r="K138" s="233" t="inlineStr">
        <is>
          <t>Coating_Standard</t>
        </is>
      </c>
      <c r="L138" s="233" t="n">
        <v>96699053</v>
      </c>
      <c r="M138" s="233" t="inlineStr">
        <is>
          <t>B100863</t>
        </is>
      </c>
      <c r="N138" s="233" t="inlineStr">
        <is>
          <t>Standard</t>
        </is>
      </c>
      <c r="O138" s="233" t="inlineStr">
        <is>
          <t>LT027</t>
        </is>
      </c>
    </row>
    <row r="139" customFormat="1" s="233">
      <c r="A139" s="64" t="n"/>
      <c r="B139" s="237">
        <f>IF(AND(E139 = "Case Ring",G139="Silicon Bronze, ASTM-B584, C87600", K139 = "Coating_Standard"),"Y","N")</f>
        <v/>
      </c>
      <c r="C139" s="233" t="inlineStr">
        <is>
          <t>ConTab_BOM_KP_Impeller_0153</t>
        </is>
      </c>
      <c r="D139" s="233" t="inlineStr">
        <is>
          <t>:1020-3_4-KP:1020-3_4-KPVS:</t>
        </is>
      </c>
      <c r="E139" s="233" t="inlineStr">
        <is>
          <t>Case Ring</t>
        </is>
      </c>
      <c r="F139" s="233" t="inlineStr">
        <is>
          <t>ImpMatl_NiAl-Bronze_ASTM-B148_C95400</t>
        </is>
      </c>
      <c r="G139" s="233" t="inlineStr">
        <is>
          <t>Nickel Aluminum Bronze ASTM B148 UNS C95400</t>
        </is>
      </c>
      <c r="H139" s="233" t="inlineStr">
        <is>
          <t>B22</t>
        </is>
      </c>
      <c r="I139" s="233" t="inlineStr">
        <is>
          <t>Steel, Cold Drawn C1018</t>
        </is>
      </c>
      <c r="J139" s="233" t="n"/>
      <c r="K139" s="233" t="inlineStr">
        <is>
          <t>Coating_Standard</t>
        </is>
      </c>
      <c r="L139" s="233" t="n">
        <v>97783405</v>
      </c>
      <c r="M139" s="233" t="inlineStr">
        <is>
          <t>B105748</t>
        </is>
      </c>
      <c r="N139" s="233" t="inlineStr">
        <is>
          <t>Standard</t>
        </is>
      </c>
      <c r="O139" s="233" t="inlineStr">
        <is>
          <t>LT250</t>
        </is>
      </c>
    </row>
    <row r="140" customFormat="1" s="233">
      <c r="A140" s="64" t="n"/>
      <c r="B140" s="237">
        <f>IF(AND(E140 = "Case Ring",G140="Silicon Bronze, ASTM-B584, C87600", K140 = "Coating_Standard"),"Y","N")</f>
        <v/>
      </c>
      <c r="C140" s="233" t="inlineStr">
        <is>
          <t>ConTab_BOM_KP_Impeller_0154</t>
        </is>
      </c>
      <c r="D140" s="233" t="inlineStr">
        <is>
          <t>:1020-3_4-KP:1020-3_4-KPVS:</t>
        </is>
      </c>
      <c r="E140" s="233" t="inlineStr">
        <is>
          <t>Double Wear Ring</t>
        </is>
      </c>
      <c r="F140" s="233" t="inlineStr">
        <is>
          <t>ImpMatl_NiAl-Bronze_ASTM-B148_C95400</t>
        </is>
      </c>
      <c r="G140" s="233" t="inlineStr">
        <is>
          <t>Nickel Aluminum Bronze ASTM B148 UNS C95400</t>
        </is>
      </c>
      <c r="H140" s="233" t="inlineStr">
        <is>
          <t>B22</t>
        </is>
      </c>
      <c r="I140" s="233" t="inlineStr">
        <is>
          <t>Steel, Cold Drawn C1018</t>
        </is>
      </c>
      <c r="J140" s="233" t="n"/>
      <c r="K140" s="233" t="inlineStr">
        <is>
          <t>Coating_Standard</t>
        </is>
      </c>
      <c r="L140" s="233" t="n">
        <v>97783405</v>
      </c>
      <c r="M140" s="233" t="inlineStr">
        <is>
          <t>B105749</t>
        </is>
      </c>
      <c r="N140" s="233" t="inlineStr">
        <is>
          <t>Standard</t>
        </is>
      </c>
      <c r="O140" s="233" t="inlineStr">
        <is>
          <t>LT250</t>
        </is>
      </c>
    </row>
    <row r="141" customFormat="1" s="233">
      <c r="A141" s="64" t="n"/>
      <c r="B141" s="237">
        <f>IF(AND(E141 = "Case Ring",G141="Silicon Bronze, ASTM-B584, C87600", K141 = "Coating_Standard"),"Y","N")</f>
        <v/>
      </c>
      <c r="C141" s="233" t="inlineStr">
        <is>
          <t>ConTab_BOM_KP_Impeller_0159</t>
        </is>
      </c>
      <c r="D141" s="233" t="inlineStr">
        <is>
          <t>:1020-3_4-KP:1020-3_4-KPVS:</t>
        </is>
      </c>
      <c r="E141" s="233" t="inlineStr">
        <is>
          <t>Case Ring</t>
        </is>
      </c>
      <c r="F141" s="233" t="inlineStr">
        <is>
          <t>ImpMatl_SS_AISI-304</t>
        </is>
      </c>
      <c r="G141" s="233" t="inlineStr">
        <is>
          <t>Stainless Steel, AISI-304</t>
        </is>
      </c>
      <c r="H141" s="233" t="inlineStr">
        <is>
          <t>H304</t>
        </is>
      </c>
      <c r="I141" s="233" t="inlineStr">
        <is>
          <t>Stainless Steel, AISI 316</t>
        </is>
      </c>
      <c r="J141" s="233" t="n"/>
      <c r="K141" s="233" t="inlineStr">
        <is>
          <t>Coating_Standard</t>
        </is>
      </c>
      <c r="L141" s="233" t="inlineStr">
        <is>
          <t>RTF</t>
        </is>
      </c>
      <c r="M141" s="233" t="inlineStr">
        <is>
          <t>B100859</t>
        </is>
      </c>
      <c r="O141" s="233" t="inlineStr">
        <is>
          <t>LT043</t>
        </is>
      </c>
    </row>
    <row r="142" customFormat="1" s="233">
      <c r="A142" s="64" t="n"/>
      <c r="B142" s="237">
        <f>IF(AND(E142 = "Case Ring",G142="Silicon Bronze, ASTM-B584, C87600", K142 = "Coating_Standard"),"Y","N")</f>
        <v/>
      </c>
      <c r="C142" s="233" t="inlineStr">
        <is>
          <t>ConTab_BOM_KP_Impeller_0160</t>
        </is>
      </c>
      <c r="D142" s="233" t="inlineStr">
        <is>
          <t>:1020-3_4-KP:1020-3_4-KPVS:</t>
        </is>
      </c>
      <c r="E142" s="233" t="inlineStr">
        <is>
          <t>Double Wear Ring</t>
        </is>
      </c>
      <c r="F142" s="233" t="inlineStr">
        <is>
          <t>ImpMatl_SS_AISI-304</t>
        </is>
      </c>
      <c r="G142" s="233" t="inlineStr">
        <is>
          <t>Stainless Steel, AISI-304</t>
        </is>
      </c>
      <c r="H142" s="233" t="inlineStr">
        <is>
          <t>H304</t>
        </is>
      </c>
      <c r="I142" s="233" t="inlineStr">
        <is>
          <t>Stainless Steel, AISI 316</t>
        </is>
      </c>
      <c r="J142" s="233" t="n"/>
      <c r="K142" s="233" t="inlineStr">
        <is>
          <t>Coating_Standard</t>
        </is>
      </c>
      <c r="L142" s="233" t="inlineStr">
        <is>
          <t>RTF</t>
        </is>
      </c>
      <c r="M142" s="233" t="inlineStr">
        <is>
          <t>B100869</t>
        </is>
      </c>
      <c r="O142" s="233" t="inlineStr">
        <is>
          <t>LT043</t>
        </is>
      </c>
    </row>
    <row r="143" customFormat="1" s="233">
      <c r="A143" s="64" t="n"/>
      <c r="B143" s="237">
        <f>IF(AND(E143 = "Case Ring",G143="Silicon Bronze, ASTM-B584, C87600", K143 = "Coating_Standard"),"Y","N")</f>
        <v/>
      </c>
      <c r="C143" s="233" t="inlineStr">
        <is>
          <t>ConTab_BOM_KP_Impeller_0165</t>
        </is>
      </c>
      <c r="D143" s="233" t="inlineStr">
        <is>
          <t>:1020-3_4-KP:1020-3_4-KPVS:</t>
        </is>
      </c>
      <c r="E143" s="233" t="inlineStr">
        <is>
          <t>Case Ring</t>
        </is>
      </c>
      <c r="F143" s="233" t="inlineStr">
        <is>
          <t>ImpMatl_Silicon_Bronze_ASTM-B584_C87600</t>
        </is>
      </c>
      <c r="G143" s="233" t="inlineStr">
        <is>
          <t>Silicon Bronze, ASTM-B584, C87600</t>
        </is>
      </c>
      <c r="H143" s="233" t="inlineStr">
        <is>
          <t>B21</t>
        </is>
      </c>
      <c r="I143" s="233" t="inlineStr">
        <is>
          <t>Steel, Cold Drawn C1018</t>
        </is>
      </c>
      <c r="J143" s="233" t="n"/>
      <c r="K143" s="233" t="inlineStr">
        <is>
          <t>Coating_Scotchkote134_interior</t>
        </is>
      </c>
      <c r="L143" s="233" t="inlineStr">
        <is>
          <t>RTF</t>
        </is>
      </c>
      <c r="M143" s="233" t="inlineStr">
        <is>
          <t>B100853</t>
        </is>
      </c>
      <c r="O143" s="233" t="inlineStr">
        <is>
          <t>LT250</t>
        </is>
      </c>
      <c r="P143" s="235" t="n"/>
    </row>
    <row r="144" customFormat="1" s="233">
      <c r="A144" s="64" t="n"/>
      <c r="B144" s="237">
        <f>IF(AND(E144 = "Case Ring",G144="Silicon Bronze, ASTM-B584, C87600", K144 = "Coating_Standard"),"Y","N")</f>
        <v/>
      </c>
      <c r="C144" s="233" t="inlineStr">
        <is>
          <t>ConTab_BOM_KP_Impeller_0166</t>
        </is>
      </c>
      <c r="D144" s="233" t="inlineStr">
        <is>
          <t>:1020-3_4-KP:1020-3_4-KPVS:</t>
        </is>
      </c>
      <c r="E144" s="233" t="inlineStr">
        <is>
          <t>Double Wear Ring</t>
        </is>
      </c>
      <c r="F144" s="233" t="inlineStr">
        <is>
          <t>ImpMatl_Silicon_Bronze_ASTM-B584_C87600</t>
        </is>
      </c>
      <c r="G144" s="233" t="inlineStr">
        <is>
          <t>Silicon Bronze, ASTM-B584, C87600</t>
        </is>
      </c>
      <c r="H144" s="233" t="inlineStr">
        <is>
          <t>B21</t>
        </is>
      </c>
      <c r="I144" s="233" t="inlineStr">
        <is>
          <t>Steel, Cold Drawn C1018</t>
        </is>
      </c>
      <c r="J144" s="233" t="n"/>
      <c r="K144" s="233" t="inlineStr">
        <is>
          <t>Coating_Scotchkote134_interior</t>
        </is>
      </c>
      <c r="L144" s="233" t="inlineStr">
        <is>
          <t>RTF</t>
        </is>
      </c>
      <c r="M144" s="233" t="inlineStr">
        <is>
          <t>B100863</t>
        </is>
      </c>
      <c r="O144" s="233" t="inlineStr">
        <is>
          <t>LT250</t>
        </is>
      </c>
      <c r="P144" s="235" t="n"/>
    </row>
    <row r="145" customFormat="1" s="233">
      <c r="A145" s="64" t="n"/>
      <c r="B145" s="237">
        <f>IF(AND(E145 = "Case Ring",G145="Silicon Bronze, ASTM-B584, C87600", K145 = "Coating_Standard"),"Y","N")</f>
        <v/>
      </c>
      <c r="C145" s="233" t="inlineStr">
        <is>
          <t>ConTab_BOM_KP_Impeller_0167</t>
        </is>
      </c>
      <c r="D145" s="233" t="inlineStr">
        <is>
          <t>:1020-3_4-KP:1020-3_4-KPVS:</t>
        </is>
      </c>
      <c r="E145" s="233" t="inlineStr">
        <is>
          <t>Case Ring</t>
        </is>
      </c>
      <c r="F145" s="233" t="inlineStr">
        <is>
          <t>ImpMatl_NiAl-Bronze_ASTM-B148_C95400</t>
        </is>
      </c>
      <c r="G145" s="233" t="inlineStr">
        <is>
          <t>Nickel Aluminum Bronze ASTM B148 UNS C95400</t>
        </is>
      </c>
      <c r="H145" s="233" t="inlineStr">
        <is>
          <t>B22</t>
        </is>
      </c>
      <c r="I145" s="233" t="inlineStr">
        <is>
          <t>Steel, Cold Drawn C1018</t>
        </is>
      </c>
      <c r="J145" s="233" t="n"/>
      <c r="K145" s="233" t="inlineStr">
        <is>
          <t>Coating_Scotchkote134_interior</t>
        </is>
      </c>
      <c r="L145" s="233" t="inlineStr">
        <is>
          <t>RTF</t>
        </is>
      </c>
      <c r="M145" s="233" t="inlineStr">
        <is>
          <t>B105748</t>
        </is>
      </c>
      <c r="O145" s="233" t="inlineStr">
        <is>
          <t>LT250</t>
        </is>
      </c>
    </row>
    <row r="146" customFormat="1" s="233">
      <c r="A146" s="64" t="n"/>
      <c r="B146" s="237">
        <f>IF(AND(E146 = "Case Ring",G146="Silicon Bronze, ASTM-B584, C87600", K146 = "Coating_Standard"),"Y","N")</f>
        <v/>
      </c>
      <c r="C146" s="233" t="inlineStr">
        <is>
          <t>ConTab_BOM_KP_Impeller_0168</t>
        </is>
      </c>
      <c r="D146" s="233" t="inlineStr">
        <is>
          <t>:1020-3_4-KP:1020-3_4-KPVS:</t>
        </is>
      </c>
      <c r="E146" s="233" t="inlineStr">
        <is>
          <t>Double Wear Ring</t>
        </is>
      </c>
      <c r="F146" s="233" t="inlineStr">
        <is>
          <t>ImpMatl_NiAl-Bronze_ASTM-B148_C95400</t>
        </is>
      </c>
      <c r="G146" s="233" t="inlineStr">
        <is>
          <t>Nickel Aluminum Bronze ASTM B148 UNS C95400</t>
        </is>
      </c>
      <c r="H146" s="233" t="inlineStr">
        <is>
          <t>B22</t>
        </is>
      </c>
      <c r="I146" s="233" t="inlineStr">
        <is>
          <t>Steel, Cold Drawn C1018</t>
        </is>
      </c>
      <c r="J146" s="233" t="n"/>
      <c r="K146" s="233" t="inlineStr">
        <is>
          <t>Coating_Scotchkote134_interior</t>
        </is>
      </c>
      <c r="L146" s="233" t="inlineStr">
        <is>
          <t>RTF</t>
        </is>
      </c>
      <c r="M146" s="233" t="inlineStr">
        <is>
          <t>B105749</t>
        </is>
      </c>
      <c r="O146" s="233" t="inlineStr">
        <is>
          <t>LT250</t>
        </is>
      </c>
    </row>
    <row r="147" customFormat="1" s="233">
      <c r="A147" s="64" t="n"/>
      <c r="B147" s="237">
        <f>IF(AND(E147 = "Case Ring",G147="Silicon Bronze, ASTM-B584, C87600", K147 = "Coating_Standard"),"Y","N")</f>
        <v/>
      </c>
      <c r="C147" s="233" t="inlineStr">
        <is>
          <t>ConTab_BOM_KP_Impeller_0171</t>
        </is>
      </c>
      <c r="D147" s="233" t="inlineStr">
        <is>
          <t>:1020-3_4-KP:1020-3_4-KPVS:</t>
        </is>
      </c>
      <c r="E147" s="233" t="inlineStr">
        <is>
          <t>Case Ring</t>
        </is>
      </c>
      <c r="F147" s="233" t="inlineStr">
        <is>
          <t>ImpMatl_Silicon_Bronze_ASTM-B584_C87600</t>
        </is>
      </c>
      <c r="G147" s="233" t="inlineStr">
        <is>
          <t>Silicon Bronze, ASTM-B584, C87600</t>
        </is>
      </c>
      <c r="H147" s="233" t="inlineStr">
        <is>
          <t>B21</t>
        </is>
      </c>
      <c r="I147" s="233" t="inlineStr">
        <is>
          <t>Steel, Cold Drawn C1018</t>
        </is>
      </c>
      <c r="J147" s="233" t="n"/>
      <c r="K147" s="233" t="inlineStr">
        <is>
          <t>Coating_Scotchkote134_interior_exterior</t>
        </is>
      </c>
      <c r="L147" s="233" t="inlineStr">
        <is>
          <t>RTF</t>
        </is>
      </c>
      <c r="M147" s="233" t="inlineStr">
        <is>
          <t>B100853</t>
        </is>
      </c>
      <c r="O147" s="233" t="inlineStr">
        <is>
          <t>LT250</t>
        </is>
      </c>
    </row>
    <row r="148" customFormat="1" s="233">
      <c r="A148" s="64" t="n"/>
      <c r="B148" s="237">
        <f>IF(AND(E148 = "Case Ring",G148="Silicon Bronze, ASTM-B584, C87600", K148 = "Coating_Standard"),"Y","N")</f>
        <v/>
      </c>
      <c r="C148" s="233" t="inlineStr">
        <is>
          <t>ConTab_BOM_KP_Impeller_0172</t>
        </is>
      </c>
      <c r="D148" s="233" t="inlineStr">
        <is>
          <t>:1020-3_4-KP:1020-3_4-KPVS:</t>
        </is>
      </c>
      <c r="E148" s="233" t="inlineStr">
        <is>
          <t>Double Wear Ring</t>
        </is>
      </c>
      <c r="F148" s="233" t="inlineStr">
        <is>
          <t>ImpMatl_Silicon_Bronze_ASTM-B584_C87600</t>
        </is>
      </c>
      <c r="G148" s="233" t="inlineStr">
        <is>
          <t>Silicon Bronze, ASTM-B584, C87600</t>
        </is>
      </c>
      <c r="H148" s="233" t="inlineStr">
        <is>
          <t>B21</t>
        </is>
      </c>
      <c r="I148" s="233" t="inlineStr">
        <is>
          <t>Steel, Cold Drawn C1018</t>
        </is>
      </c>
      <c r="J148" s="233" t="n"/>
      <c r="K148" s="233" t="inlineStr">
        <is>
          <t>Coating_Scotchkote134_interior_exterior</t>
        </is>
      </c>
      <c r="L148" s="233" t="inlineStr">
        <is>
          <t>RTF</t>
        </is>
      </c>
      <c r="M148" s="233" t="inlineStr">
        <is>
          <t>B100863</t>
        </is>
      </c>
      <c r="O148" s="233" t="inlineStr">
        <is>
          <t>LT250</t>
        </is>
      </c>
    </row>
    <row r="149" customFormat="1" s="233">
      <c r="A149" s="64" t="n"/>
      <c r="B149" s="237">
        <f>IF(AND(E149 = "Case Ring",G149="Silicon Bronze, ASTM-B584, C87600", K149 = "Coating_Standard"),"Y","N")</f>
        <v/>
      </c>
      <c r="C149" s="233" t="inlineStr">
        <is>
          <t>ConTab_BOM_KP_Impeller_0173</t>
        </is>
      </c>
      <c r="D149" s="233" t="inlineStr">
        <is>
          <t>:1020-3_4-KP:1020-3_4-KPVS:</t>
        </is>
      </c>
      <c r="E149" s="233" t="inlineStr">
        <is>
          <t>Case Ring</t>
        </is>
      </c>
      <c r="F149" s="233" t="inlineStr">
        <is>
          <t>ImpMatl_NiAl-Bronze_ASTM-B148_C95400</t>
        </is>
      </c>
      <c r="G149" s="233" t="inlineStr">
        <is>
          <t>Nickel Aluminum Bronze ASTM B148 UNS C95400</t>
        </is>
      </c>
      <c r="H149" s="233" t="inlineStr">
        <is>
          <t>B22</t>
        </is>
      </c>
      <c r="I149" s="233" t="inlineStr">
        <is>
          <t>Steel, Cold Drawn C1018</t>
        </is>
      </c>
      <c r="J149" s="233" t="n"/>
      <c r="K149" s="233" t="inlineStr">
        <is>
          <t>Coating_Scotchkote134_interior_exterior</t>
        </is>
      </c>
      <c r="L149" s="233" t="inlineStr">
        <is>
          <t>RTF</t>
        </is>
      </c>
      <c r="M149" s="233" t="inlineStr">
        <is>
          <t>B105748</t>
        </is>
      </c>
      <c r="O149" s="233" t="inlineStr">
        <is>
          <t>LT250</t>
        </is>
      </c>
    </row>
    <row r="150" customFormat="1" s="233">
      <c r="A150" s="64" t="n"/>
      <c r="B150" s="237">
        <f>IF(AND(E150 = "Case Ring",G150="Silicon Bronze, ASTM-B584, C87600", K150 = "Coating_Standard"),"Y","N")</f>
        <v/>
      </c>
      <c r="C150" s="233" t="inlineStr">
        <is>
          <t>ConTab_BOM_KP_Impeller_0174</t>
        </is>
      </c>
      <c r="D150" s="233" t="inlineStr">
        <is>
          <t>:1020-3_4-KP:1020-3_4-KPVS:</t>
        </is>
      </c>
      <c r="E150" s="233" t="inlineStr">
        <is>
          <t>Double Wear Ring</t>
        </is>
      </c>
      <c r="F150" s="233" t="inlineStr">
        <is>
          <t>ImpMatl_NiAl-Bronze_ASTM-B148_C95400</t>
        </is>
      </c>
      <c r="G150" s="233" t="inlineStr">
        <is>
          <t>Nickel Aluminum Bronze ASTM B148 UNS C95400</t>
        </is>
      </c>
      <c r="H150" s="233" t="inlineStr">
        <is>
          <t>B22</t>
        </is>
      </c>
      <c r="I150" s="233" t="inlineStr">
        <is>
          <t>Steel, Cold Drawn C1018</t>
        </is>
      </c>
      <c r="J150" s="233" t="n"/>
      <c r="K150" s="233" t="inlineStr">
        <is>
          <t>Coating_Scotchkote134_interior_exterior</t>
        </is>
      </c>
      <c r="L150" s="233" t="inlineStr">
        <is>
          <t>RTF</t>
        </is>
      </c>
      <c r="M150" s="233" t="inlineStr">
        <is>
          <t>B105749</t>
        </is>
      </c>
      <c r="O150" s="233" t="inlineStr">
        <is>
          <t>LT250</t>
        </is>
      </c>
    </row>
    <row r="151" customFormat="1" s="233">
      <c r="A151" s="64" t="n"/>
      <c r="B151" s="237">
        <f>IF(AND(E151 = "Case Ring",G151="Silicon Bronze, ASTM-B584, C87600", K151 = "Coating_Standard"),"Y","N")</f>
        <v/>
      </c>
      <c r="C151" s="233" t="inlineStr">
        <is>
          <t>ConTab_BOM_KP_Impeller_0177</t>
        </is>
      </c>
      <c r="D151" s="233" t="inlineStr">
        <is>
          <t>:1020-3_4-KP:1020-3_4-KPVS:</t>
        </is>
      </c>
      <c r="E151" s="233" t="inlineStr">
        <is>
          <t>Case Ring</t>
        </is>
      </c>
      <c r="F151" s="233" t="inlineStr">
        <is>
          <t>ImpMatl_Silicon_Bronze_ASTM-B584_C87600</t>
        </is>
      </c>
      <c r="G151" s="233" t="inlineStr">
        <is>
          <t>Silicon Bronze, ASTM-B584, C87600</t>
        </is>
      </c>
      <c r="H151" s="233" t="inlineStr">
        <is>
          <t>B21</t>
        </is>
      </c>
      <c r="I151" s="233" t="inlineStr">
        <is>
          <t>Steel, Cold Drawn C1018</t>
        </is>
      </c>
      <c r="J151" s="233" t="n"/>
      <c r="K151" s="233" t="inlineStr">
        <is>
          <t>Coating_Scotchkote134_interior_exterior_IncludeImpeller</t>
        </is>
      </c>
      <c r="L151" s="233" t="inlineStr">
        <is>
          <t>RTF</t>
        </is>
      </c>
      <c r="M151" s="233" t="inlineStr">
        <is>
          <t>B100853</t>
        </is>
      </c>
      <c r="O151" s="233" t="inlineStr">
        <is>
          <t>LT250</t>
        </is>
      </c>
    </row>
    <row r="152" customFormat="1" s="233">
      <c r="A152" s="64" t="n"/>
      <c r="B152" s="237">
        <f>IF(AND(E152 = "Case Ring",G152="Silicon Bronze, ASTM-B584, C87600", K152 = "Coating_Standard"),"Y","N")</f>
        <v/>
      </c>
      <c r="C152" s="233" t="inlineStr">
        <is>
          <t>ConTab_BOM_KP_Impeller_0178</t>
        </is>
      </c>
      <c r="D152" s="233" t="inlineStr">
        <is>
          <t>:1020-3_4-KP:1020-3_4-KPVS:</t>
        </is>
      </c>
      <c r="E152" s="233" t="inlineStr">
        <is>
          <t>Double Wear Ring</t>
        </is>
      </c>
      <c r="F152" s="233" t="inlineStr">
        <is>
          <t>ImpMatl_Silicon_Bronze_ASTM-B584_C87600</t>
        </is>
      </c>
      <c r="G152" s="233" t="inlineStr">
        <is>
          <t>Silicon Bronze, ASTM-B584, C87600</t>
        </is>
      </c>
      <c r="H152" s="233" t="inlineStr">
        <is>
          <t>B21</t>
        </is>
      </c>
      <c r="I152" s="233" t="inlineStr">
        <is>
          <t>Steel, Cold Drawn C1018</t>
        </is>
      </c>
      <c r="J152" s="233" t="n"/>
      <c r="K152" s="233" t="inlineStr">
        <is>
          <t>Coating_Scotchkote134_interior_exterior_IncludeImpeller</t>
        </is>
      </c>
      <c r="L152" s="233" t="inlineStr">
        <is>
          <t>RTF</t>
        </is>
      </c>
      <c r="M152" s="233" t="inlineStr">
        <is>
          <t>B100863</t>
        </is>
      </c>
      <c r="O152" s="233" t="inlineStr">
        <is>
          <t>LT250</t>
        </is>
      </c>
    </row>
    <row r="153" customFormat="1" s="233">
      <c r="A153" s="64" t="n"/>
      <c r="B153" s="237">
        <f>IF(AND(E153 = "Case Ring",G153="Silicon Bronze, ASTM-B584, C87600", K153 = "Coating_Standard"),"Y","N")</f>
        <v/>
      </c>
      <c r="C153" s="233" t="inlineStr">
        <is>
          <t>ConTab_BOM_KP_Impeller_0179</t>
        </is>
      </c>
      <c r="D153" s="233" t="inlineStr">
        <is>
          <t>:1020-3_4-KP:1020-3_4-KPVS:</t>
        </is>
      </c>
      <c r="E153" s="233" t="inlineStr">
        <is>
          <t>Case Ring</t>
        </is>
      </c>
      <c r="F153" s="233" t="inlineStr">
        <is>
          <t>ImpMatl_NiAl-Bronze_ASTM-B148_C95400</t>
        </is>
      </c>
      <c r="G153" s="233" t="inlineStr">
        <is>
          <t>Nickel Aluminum Bronze ASTM B148 UNS C95400</t>
        </is>
      </c>
      <c r="H153" s="233" t="inlineStr">
        <is>
          <t>B22</t>
        </is>
      </c>
      <c r="I153" s="233" t="inlineStr">
        <is>
          <t>Steel, Cold Drawn C1018</t>
        </is>
      </c>
      <c r="J153" s="233" t="n"/>
      <c r="K153" s="233" t="inlineStr">
        <is>
          <t>Coating_Scotchkote134_interior_exterior_IncludeImpeller</t>
        </is>
      </c>
      <c r="L153" s="233" t="inlineStr">
        <is>
          <t>RTF</t>
        </is>
      </c>
      <c r="M153" s="233" t="inlineStr">
        <is>
          <t>B105748</t>
        </is>
      </c>
      <c r="O153" s="233" t="inlineStr">
        <is>
          <t>LT250</t>
        </is>
      </c>
    </row>
    <row r="154" customFormat="1" s="233">
      <c r="A154" s="64" t="n"/>
      <c r="B154" s="237">
        <f>IF(AND(E154 = "Case Ring",G154="Silicon Bronze, ASTM-B584, C87600", K154 = "Coating_Standard"),"Y","N")</f>
        <v/>
      </c>
      <c r="C154" s="233" t="inlineStr">
        <is>
          <t>ConTab_BOM_KP_Impeller_0180</t>
        </is>
      </c>
      <c r="D154" s="233" t="inlineStr">
        <is>
          <t>:1020-3_4-KP:1020-3_4-KPVS:</t>
        </is>
      </c>
      <c r="E154" s="233" t="inlineStr">
        <is>
          <t>Double Wear Ring</t>
        </is>
      </c>
      <c r="F154" s="233" t="inlineStr">
        <is>
          <t>ImpMatl_NiAl-Bronze_ASTM-B148_C95400</t>
        </is>
      </c>
      <c r="G154" s="233" t="inlineStr">
        <is>
          <t>Nickel Aluminum Bronze ASTM B148 UNS C95400</t>
        </is>
      </c>
      <c r="H154" s="233" t="inlineStr">
        <is>
          <t>B22</t>
        </is>
      </c>
      <c r="I154" s="233" t="inlineStr">
        <is>
          <t>Steel, Cold Drawn C1018</t>
        </is>
      </c>
      <c r="J154" s="233" t="n"/>
      <c r="K154" s="233" t="inlineStr">
        <is>
          <t>Coating_Scotchkote134_interior_exterior_IncludeImpeller</t>
        </is>
      </c>
      <c r="L154" s="233" t="inlineStr">
        <is>
          <t>RTF</t>
        </is>
      </c>
      <c r="M154" s="233" t="inlineStr">
        <is>
          <t>B105749</t>
        </is>
      </c>
      <c r="O154" s="233" t="inlineStr">
        <is>
          <t>LT250</t>
        </is>
      </c>
    </row>
    <row r="155" customFormat="1" s="233">
      <c r="A155" s="64" t="n"/>
      <c r="B155" s="237">
        <f>IF(AND(E155 = "Case Ring",G155="Silicon Bronze, ASTM-B584, C87600", K155 = "Coating_Standard"),"Y","N")</f>
        <v/>
      </c>
      <c r="C155" s="233" t="inlineStr">
        <is>
          <t>ConTab_BOM_KP_Impeller_0183</t>
        </is>
      </c>
      <c r="D155" s="233" t="inlineStr">
        <is>
          <t>:1020-3_4-KP:1020-3_4-KPVS:</t>
        </is>
      </c>
      <c r="E155" s="233" t="inlineStr">
        <is>
          <t>Case Ring</t>
        </is>
      </c>
      <c r="F155" s="233" t="inlineStr">
        <is>
          <t>ImpMatl_Silicon_Bronze_ASTM-B584_C87600</t>
        </is>
      </c>
      <c r="G155" s="233" t="inlineStr">
        <is>
          <t>Silicon Bronze, ASTM-B584, C87600</t>
        </is>
      </c>
      <c r="H155" s="233" t="inlineStr">
        <is>
          <t>B21</t>
        </is>
      </c>
      <c r="I155" s="233" t="inlineStr">
        <is>
          <t>Steel, Cold Drawn C1018</t>
        </is>
      </c>
      <c r="J155" s="233" t="n"/>
      <c r="K155" s="233" t="inlineStr">
        <is>
          <t>Coating_Scotchkote134_interior_IncludeImpeller</t>
        </is>
      </c>
      <c r="L155" s="233" t="inlineStr">
        <is>
          <t>RTF</t>
        </is>
      </c>
      <c r="M155" s="233" t="inlineStr">
        <is>
          <t>B100853</t>
        </is>
      </c>
      <c r="O155" s="233" t="inlineStr">
        <is>
          <t>LT250</t>
        </is>
      </c>
    </row>
    <row r="156" customFormat="1" s="233">
      <c r="A156" s="64" t="n"/>
      <c r="B156" s="237">
        <f>IF(AND(E156 = "Case Ring",G156="Silicon Bronze, ASTM-B584, C87600", K156 = "Coating_Standard"),"Y","N")</f>
        <v/>
      </c>
      <c r="C156" s="233" t="inlineStr">
        <is>
          <t>ConTab_BOM_KP_Impeller_0184</t>
        </is>
      </c>
      <c r="D156" s="233" t="inlineStr">
        <is>
          <t>:1020-3_4-KP:1020-3_4-KPVS:</t>
        </is>
      </c>
      <c r="E156" s="233" t="inlineStr">
        <is>
          <t>Double Wear Ring</t>
        </is>
      </c>
      <c r="F156" s="233" t="inlineStr">
        <is>
          <t>ImpMatl_Silicon_Bronze_ASTM-B584_C87600</t>
        </is>
      </c>
      <c r="G156" s="233" t="inlineStr">
        <is>
          <t>Silicon Bronze, ASTM-B584, C87600</t>
        </is>
      </c>
      <c r="H156" s="233" t="inlineStr">
        <is>
          <t>B21</t>
        </is>
      </c>
      <c r="I156" s="233" t="inlineStr">
        <is>
          <t>Steel, Cold Drawn C1018</t>
        </is>
      </c>
      <c r="J156" s="233" t="n"/>
      <c r="K156" s="233" t="inlineStr">
        <is>
          <t>Coating_Scotchkote134_interior_IncludeImpeller</t>
        </is>
      </c>
      <c r="L156" s="233" t="inlineStr">
        <is>
          <t>RTF</t>
        </is>
      </c>
      <c r="M156" s="233" t="inlineStr">
        <is>
          <t>B100863</t>
        </is>
      </c>
      <c r="O156" s="233" t="inlineStr">
        <is>
          <t>LT250</t>
        </is>
      </c>
      <c r="P156" s="235" t="n"/>
    </row>
    <row r="157" customFormat="1" s="233">
      <c r="A157" s="64" t="n"/>
      <c r="B157" s="237">
        <f>IF(AND(E157 = "Case Ring",G157="Silicon Bronze, ASTM-B584, C87600", K157 = "Coating_Standard"),"Y","N")</f>
        <v/>
      </c>
      <c r="C157" s="233" t="inlineStr">
        <is>
          <t>ConTab_BOM_KP_Impeller_0185</t>
        </is>
      </c>
      <c r="D157" s="233" t="inlineStr">
        <is>
          <t>:1020-3_4-KP:1020-3_4-KPVS:</t>
        </is>
      </c>
      <c r="E157" s="233" t="inlineStr">
        <is>
          <t>Case Ring</t>
        </is>
      </c>
      <c r="F157" s="233" t="inlineStr">
        <is>
          <t>ImpMatl_NiAl-Bronze_ASTM-B148_C95400</t>
        </is>
      </c>
      <c r="G157" s="233" t="inlineStr">
        <is>
          <t>Nickel Aluminum Bronze ASTM B148 UNS C95400</t>
        </is>
      </c>
      <c r="H157" s="233" t="inlineStr">
        <is>
          <t>B22</t>
        </is>
      </c>
      <c r="I157" s="233" t="inlineStr">
        <is>
          <t>Steel, Cold Drawn C1018</t>
        </is>
      </c>
      <c r="J157" s="233" t="n"/>
      <c r="K157" s="233" t="inlineStr">
        <is>
          <t>Coating_Scotchkote134_interior_IncludeImpeller</t>
        </is>
      </c>
      <c r="L157" s="233" t="inlineStr">
        <is>
          <t>RTF</t>
        </is>
      </c>
      <c r="M157" s="233" t="inlineStr">
        <is>
          <t>B105748</t>
        </is>
      </c>
      <c r="O157" s="233" t="inlineStr">
        <is>
          <t>LT250</t>
        </is>
      </c>
      <c r="P157" s="235" t="n"/>
    </row>
    <row r="158" customFormat="1" s="233">
      <c r="A158" s="64" t="n"/>
      <c r="B158" s="237">
        <f>IF(AND(E158 = "Case Ring",G158="Silicon Bronze, ASTM-B584, C87600", K158 = "Coating_Standard"),"Y","N")</f>
        <v/>
      </c>
      <c r="C158" s="233" t="inlineStr">
        <is>
          <t>ConTab_BOM_KP_Impeller_0186</t>
        </is>
      </c>
      <c r="D158" s="233" t="inlineStr">
        <is>
          <t>:1020-3_4-KP:1020-3_4-KPVS:</t>
        </is>
      </c>
      <c r="E158" s="233" t="inlineStr">
        <is>
          <t>Double Wear Ring</t>
        </is>
      </c>
      <c r="F158" s="233" t="inlineStr">
        <is>
          <t>ImpMatl_NiAl-Bronze_ASTM-B148_C95400</t>
        </is>
      </c>
      <c r="G158" s="233" t="inlineStr">
        <is>
          <t>Nickel Aluminum Bronze ASTM B148 UNS C95400</t>
        </is>
      </c>
      <c r="H158" s="233" t="inlineStr">
        <is>
          <t>B22</t>
        </is>
      </c>
      <c r="I158" s="233" t="inlineStr">
        <is>
          <t>Steel, Cold Drawn C1018</t>
        </is>
      </c>
      <c r="J158" s="233" t="n"/>
      <c r="K158" s="233" t="inlineStr">
        <is>
          <t>Coating_Scotchkote134_interior_IncludeImpeller</t>
        </is>
      </c>
      <c r="L158" s="233" t="inlineStr">
        <is>
          <t>RTF</t>
        </is>
      </c>
      <c r="M158" s="233" t="inlineStr">
        <is>
          <t>B105749</t>
        </is>
      </c>
      <c r="O158" s="233" t="inlineStr">
        <is>
          <t>LT250</t>
        </is>
      </c>
    </row>
    <row r="159" customFormat="1" s="233">
      <c r="A159" s="64" t="n"/>
      <c r="B159" s="237">
        <f>IF(AND(E159 = "Case Ring",G159="Silicon Bronze, ASTM-B584, C87600", K159 = "Coating_Standard"),"Y","N")</f>
        <v/>
      </c>
      <c r="C159" s="233" t="inlineStr">
        <is>
          <t>ConTab_BOM_KP_Impeller_0189</t>
        </is>
      </c>
      <c r="D159" s="233" t="inlineStr">
        <is>
          <t>:1020-3_4-KP:1020-3_4-KPVS:</t>
        </is>
      </c>
      <c r="E159" s="233" t="inlineStr">
        <is>
          <t>Case Ring</t>
        </is>
      </c>
      <c r="F159" s="233" t="inlineStr">
        <is>
          <t>ImpMatl_Silicon_Bronze_ASTM-B584_C87600</t>
        </is>
      </c>
      <c r="G159" s="233" t="inlineStr">
        <is>
          <t>Silicon Bronze, ASTM-B584, C87600</t>
        </is>
      </c>
      <c r="H159" s="233" t="inlineStr">
        <is>
          <t>B21</t>
        </is>
      </c>
      <c r="I159" s="233" t="inlineStr">
        <is>
          <t>Steel, Cold Drawn C1018</t>
        </is>
      </c>
      <c r="J159" s="233" t="n"/>
      <c r="K159" s="233" t="inlineStr">
        <is>
          <t>Coating_Special</t>
        </is>
      </c>
      <c r="L159" s="233" t="inlineStr">
        <is>
          <t>RTF</t>
        </is>
      </c>
      <c r="M159" s="233" t="inlineStr">
        <is>
          <t>B100853</t>
        </is>
      </c>
      <c r="O159" s="233" t="inlineStr">
        <is>
          <t>LT250</t>
        </is>
      </c>
    </row>
    <row r="160" customFormat="1" s="233">
      <c r="A160" s="64" t="n"/>
      <c r="B160" s="237">
        <f>IF(AND(E160 = "Case Ring",G160="Silicon Bronze, ASTM-B584, C87600", K160 = "Coating_Standard"),"Y","N")</f>
        <v/>
      </c>
      <c r="C160" s="233" t="inlineStr">
        <is>
          <t>ConTab_BOM_KP_Impeller_0190</t>
        </is>
      </c>
      <c r="D160" s="233" t="inlineStr">
        <is>
          <t>:1020-3_4-KP:1020-3_4-KPVS:</t>
        </is>
      </c>
      <c r="E160" s="233" t="inlineStr">
        <is>
          <t>Double Wear Ring</t>
        </is>
      </c>
      <c r="F160" s="233" t="inlineStr">
        <is>
          <t>ImpMatl_Silicon_Bronze_ASTM-B584_C87600</t>
        </is>
      </c>
      <c r="G160" s="233" t="inlineStr">
        <is>
          <t>Silicon Bronze, ASTM-B584, C87600</t>
        </is>
      </c>
      <c r="H160" s="233" t="inlineStr">
        <is>
          <t>B21</t>
        </is>
      </c>
      <c r="I160" s="233" t="inlineStr">
        <is>
          <t>Steel, Cold Drawn C1018</t>
        </is>
      </c>
      <c r="J160" s="233" t="n"/>
      <c r="K160" s="233" t="inlineStr">
        <is>
          <t>Coating_Special</t>
        </is>
      </c>
      <c r="L160" s="233" t="inlineStr">
        <is>
          <t>RTF</t>
        </is>
      </c>
      <c r="M160" s="233" t="inlineStr">
        <is>
          <t>B100863</t>
        </is>
      </c>
      <c r="O160" s="233" t="inlineStr">
        <is>
          <t>LT250</t>
        </is>
      </c>
    </row>
    <row r="161" customFormat="1" s="233">
      <c r="A161" s="64" t="n"/>
      <c r="B161" s="237">
        <f>IF(AND(E161 = "Case Ring",G161="Silicon Bronze, ASTM-B584, C87600", K161 = "Coating_Standard"),"Y","N")</f>
        <v/>
      </c>
      <c r="C161" s="233" t="inlineStr">
        <is>
          <t>ConTab_BOM_KP_Impeller_0191</t>
        </is>
      </c>
      <c r="D161" s="233" t="inlineStr">
        <is>
          <t>:1020-3_4-KP:1020-3_4-KPVS:</t>
        </is>
      </c>
      <c r="E161" s="233" t="inlineStr">
        <is>
          <t>Case Ring</t>
        </is>
      </c>
      <c r="F161" s="233" t="inlineStr">
        <is>
          <t>ImpMatl_NiAl-Bronze_ASTM-B148_C95400</t>
        </is>
      </c>
      <c r="G161" s="233" t="inlineStr">
        <is>
          <t>Nickel Aluminum Bronze ASTM B148 UNS C95400</t>
        </is>
      </c>
      <c r="H161" s="233" t="inlineStr">
        <is>
          <t>B22</t>
        </is>
      </c>
      <c r="I161" s="233" t="inlineStr">
        <is>
          <t>Steel, Cold Drawn C1018</t>
        </is>
      </c>
      <c r="J161" s="233" t="n"/>
      <c r="K161" s="233" t="inlineStr">
        <is>
          <t>Coating_Special</t>
        </is>
      </c>
      <c r="L161" s="233" t="inlineStr">
        <is>
          <t>RTF</t>
        </is>
      </c>
      <c r="M161" s="233" t="inlineStr">
        <is>
          <t>B105748</t>
        </is>
      </c>
      <c r="O161" s="233" t="inlineStr">
        <is>
          <t>LT250</t>
        </is>
      </c>
    </row>
    <row r="162" customFormat="1" s="233">
      <c r="A162" s="64" t="n"/>
      <c r="B162" s="237">
        <f>IF(AND(E162 = "Case Ring",G162="Silicon Bronze, ASTM-B584, C87600", K162 = "Coating_Standard"),"Y","N")</f>
        <v/>
      </c>
      <c r="C162" s="233" t="inlineStr">
        <is>
          <t>ConTab_BOM_KP_Impeller_0192</t>
        </is>
      </c>
      <c r="D162" s="233" t="inlineStr">
        <is>
          <t>:1020-3_4-KP:1020-3_4-KPVS:</t>
        </is>
      </c>
      <c r="E162" s="233" t="inlineStr">
        <is>
          <t>Double Wear Ring</t>
        </is>
      </c>
      <c r="F162" s="233" t="inlineStr">
        <is>
          <t>ImpMatl_NiAl-Bronze_ASTM-B148_C95400</t>
        </is>
      </c>
      <c r="G162" s="233" t="inlineStr">
        <is>
          <t>Nickel Aluminum Bronze ASTM B148 UNS C95400</t>
        </is>
      </c>
      <c r="H162" s="233" t="inlineStr">
        <is>
          <t>B22</t>
        </is>
      </c>
      <c r="I162" s="233" t="inlineStr">
        <is>
          <t>Steel, Cold Drawn C1018</t>
        </is>
      </c>
      <c r="J162" s="233" t="n"/>
      <c r="K162" s="233" t="inlineStr">
        <is>
          <t>Coating_Special</t>
        </is>
      </c>
      <c r="L162" s="233" t="inlineStr">
        <is>
          <t>RTF</t>
        </is>
      </c>
      <c r="M162" s="233" t="inlineStr">
        <is>
          <t>B105749</t>
        </is>
      </c>
      <c r="O162" s="233" t="inlineStr">
        <is>
          <t>LT250</t>
        </is>
      </c>
    </row>
    <row r="163" customFormat="1" s="233">
      <c r="A163" s="64" t="n"/>
      <c r="B163" s="237">
        <f>IF(AND(E163 = "Case Ring",G163="Silicon Bronze, ASTM-B584, C87600", K163 = "Coating_Standard"),"Y","N")</f>
        <v/>
      </c>
      <c r="C163" s="233" t="inlineStr">
        <is>
          <t>ConTab_BOM_KP_Impeller_0195</t>
        </is>
      </c>
      <c r="D163" s="233" t="inlineStr">
        <is>
          <t>:1020-3_4-KP:1020-3_4-KPVS:</t>
        </is>
      </c>
      <c r="E163" s="233" t="inlineStr">
        <is>
          <t>Case Ring</t>
        </is>
      </c>
      <c r="F163" s="233" t="inlineStr">
        <is>
          <t>ImpMatl_Silicon_Bronze_ASTM-B584_C87600</t>
        </is>
      </c>
      <c r="G163" s="233" t="inlineStr">
        <is>
          <t>Silicon Bronze, ASTM-B584, C87600</t>
        </is>
      </c>
      <c r="H163" s="233" t="inlineStr">
        <is>
          <t>B21</t>
        </is>
      </c>
      <c r="I163" s="233" t="inlineStr">
        <is>
          <t>Steel, Cold Drawn C1018</t>
        </is>
      </c>
      <c r="J163" s="233" t="n"/>
      <c r="K163" s="233" t="inlineStr">
        <is>
          <t>Coating_Epoxy</t>
        </is>
      </c>
      <c r="L163" s="233" t="inlineStr">
        <is>
          <t>RTF</t>
        </is>
      </c>
      <c r="M163" s="233" t="inlineStr">
        <is>
          <t>B100853</t>
        </is>
      </c>
      <c r="O163" s="233" t="inlineStr">
        <is>
          <t>LT250</t>
        </is>
      </c>
    </row>
    <row r="164" customFormat="1" s="233">
      <c r="A164" s="64" t="n"/>
      <c r="B164" s="237">
        <f>IF(AND(E164 = "Case Ring",G164="Silicon Bronze, ASTM-B584, C87600", K164 = "Coating_Standard"),"Y","N")</f>
        <v/>
      </c>
      <c r="C164" s="233" t="inlineStr">
        <is>
          <t>ConTab_BOM_KP_Impeller_0196</t>
        </is>
      </c>
      <c r="D164" s="233" t="inlineStr">
        <is>
          <t>:1020-3_4-KP:1020-3_4-KPVS:</t>
        </is>
      </c>
      <c r="E164" s="233" t="inlineStr">
        <is>
          <t>Double Wear Ring</t>
        </is>
      </c>
      <c r="F164" s="233" t="inlineStr">
        <is>
          <t>ImpMatl_Silicon_Bronze_ASTM-B584_C87600</t>
        </is>
      </c>
      <c r="G164" s="233" t="inlineStr">
        <is>
          <t>Silicon Bronze, ASTM-B584, C87600</t>
        </is>
      </c>
      <c r="H164" s="233" t="inlineStr">
        <is>
          <t>B21</t>
        </is>
      </c>
      <c r="I164" s="233" t="inlineStr">
        <is>
          <t>Steel, Cold Drawn C1018</t>
        </is>
      </c>
      <c r="J164" s="233" t="n"/>
      <c r="K164" s="233" t="inlineStr">
        <is>
          <t>Coating_Epoxy</t>
        </is>
      </c>
      <c r="L164" s="233" t="inlineStr">
        <is>
          <t>RTF</t>
        </is>
      </c>
      <c r="M164" s="233" t="inlineStr">
        <is>
          <t>B100863</t>
        </is>
      </c>
      <c r="O164" s="233" t="inlineStr">
        <is>
          <t>LT250</t>
        </is>
      </c>
    </row>
    <row r="165" customFormat="1" s="233">
      <c r="A165" s="64" t="n"/>
      <c r="B165" s="237">
        <f>IF(AND(E165 = "Case Ring",G165="Silicon Bronze, ASTM-B584, C87600", K165 = "Coating_Standard"),"Y","N")</f>
        <v/>
      </c>
      <c r="C165" s="233" t="inlineStr">
        <is>
          <t>ConTab_BOM_KP_Impeller_0197</t>
        </is>
      </c>
      <c r="D165" s="233" t="inlineStr">
        <is>
          <t>:1020-3_4-KP:1020-3_4-KPVS:</t>
        </is>
      </c>
      <c r="E165" s="233" t="inlineStr">
        <is>
          <t>Case Ring</t>
        </is>
      </c>
      <c r="F165" s="233" t="inlineStr">
        <is>
          <t>ImpMatl_NiAl-Bronze_ASTM-B148_C95400</t>
        </is>
      </c>
      <c r="G165" s="233" t="inlineStr">
        <is>
          <t>Nickel Aluminum Bronze ASTM B148 UNS C95400</t>
        </is>
      </c>
      <c r="H165" s="233" t="inlineStr">
        <is>
          <t>B22</t>
        </is>
      </c>
      <c r="I165" s="233" t="inlineStr">
        <is>
          <t>Steel, Cold Drawn C1018</t>
        </is>
      </c>
      <c r="J165" s="233" t="n"/>
      <c r="K165" s="233" t="inlineStr">
        <is>
          <t>Coating_Epoxy</t>
        </is>
      </c>
      <c r="L165" s="233" t="inlineStr">
        <is>
          <t>RTF</t>
        </is>
      </c>
      <c r="M165" s="233" t="inlineStr">
        <is>
          <t>B105748</t>
        </is>
      </c>
      <c r="O165" s="233" t="inlineStr">
        <is>
          <t>LT250</t>
        </is>
      </c>
    </row>
    <row r="166" customFormat="1" s="233">
      <c r="A166" s="64" t="n"/>
      <c r="B166" s="237">
        <f>IF(AND(E166 = "Case Ring",G166="Silicon Bronze, ASTM-B584, C87600", K166 = "Coating_Standard"),"Y","N")</f>
        <v/>
      </c>
      <c r="C166" s="233" t="inlineStr">
        <is>
          <t>ConTab_BOM_KP_Impeller_0198</t>
        </is>
      </c>
      <c r="D166" s="233" t="inlineStr">
        <is>
          <t>:1020-3_4-KP:1020-3_4-KPVS:</t>
        </is>
      </c>
      <c r="E166" s="233" t="inlineStr">
        <is>
          <t>Double Wear Ring</t>
        </is>
      </c>
      <c r="F166" s="233" t="inlineStr">
        <is>
          <t>ImpMatl_NiAl-Bronze_ASTM-B148_C95400</t>
        </is>
      </c>
      <c r="G166" s="233" t="inlineStr">
        <is>
          <t>Nickel Aluminum Bronze ASTM B148 UNS C95400</t>
        </is>
      </c>
      <c r="H166" s="233" t="inlineStr">
        <is>
          <t>B22</t>
        </is>
      </c>
      <c r="I166" s="233" t="inlineStr">
        <is>
          <t>Steel, Cold Drawn C1018</t>
        </is>
      </c>
      <c r="J166" s="233" t="n"/>
      <c r="K166" s="233" t="inlineStr">
        <is>
          <t>Coating_Epoxy</t>
        </is>
      </c>
      <c r="L166" s="233" t="inlineStr">
        <is>
          <t>RTF</t>
        </is>
      </c>
      <c r="M166" s="233" t="inlineStr">
        <is>
          <t>B105749</t>
        </is>
      </c>
      <c r="O166" s="233" t="inlineStr">
        <is>
          <t>LT250</t>
        </is>
      </c>
    </row>
    <row r="167" customFormat="1" s="233">
      <c r="A167" s="64" t="n"/>
      <c r="B167" s="237">
        <f>IF(AND(E167 = "Case Ring",G167="Silicon Bronze, ASTM-B584, C87600", K167 = "Coating_Standard"),"Y","N")</f>
        <v/>
      </c>
      <c r="C167" s="233" t="inlineStr">
        <is>
          <t>ConTab_BOM_KP_Impeller_0201</t>
        </is>
      </c>
      <c r="D167" s="233" t="inlineStr">
        <is>
          <t>:1024-1_2-KP:</t>
        </is>
      </c>
      <c r="E167" s="233" t="inlineStr">
        <is>
          <t>Case Ring</t>
        </is>
      </c>
      <c r="F167" s="233" t="inlineStr">
        <is>
          <t>ImpMatl_Silicon_Bronze_ASTM-B584_C87600</t>
        </is>
      </c>
      <c r="G167" s="233" t="inlineStr">
        <is>
          <t>Silicon Bronze, ASTM-B584, C87600</t>
        </is>
      </c>
      <c r="H167" s="233" t="inlineStr">
        <is>
          <t>B21</t>
        </is>
      </c>
      <c r="I167" s="233" t="inlineStr">
        <is>
          <t>Steel, Cold Drawn C1018</t>
        </is>
      </c>
      <c r="J167" s="233" t="n"/>
      <c r="K167" s="233" t="inlineStr">
        <is>
          <t>Coating_Standard</t>
        </is>
      </c>
      <c r="L167" s="233" t="inlineStr">
        <is>
          <t>96699057</t>
        </is>
      </c>
      <c r="M167" s="233" t="inlineStr">
        <is>
          <t>B100873</t>
        </is>
      </c>
      <c r="N167" s="233" t="inlineStr">
        <is>
          <t>Standard</t>
        </is>
      </c>
      <c r="O167" s="233" t="inlineStr">
        <is>
          <t>LT027</t>
        </is>
      </c>
    </row>
    <row r="168" customFormat="1" s="233">
      <c r="A168" s="64" t="n"/>
      <c r="B168" s="237">
        <f>IF(AND(E168 = "Case Ring",G168="Silicon Bronze, ASTM-B584, C87600", K168 = "Coating_Standard"),"Y","N")</f>
        <v/>
      </c>
      <c r="C168" s="233" t="inlineStr">
        <is>
          <t>ConTab_BOM_KP_Impeller_0202</t>
        </is>
      </c>
      <c r="D168" s="233" t="inlineStr">
        <is>
          <t>:1024-1_2-KP:</t>
        </is>
      </c>
      <c r="E168" s="233" t="inlineStr">
        <is>
          <t>Double Wear Ring</t>
        </is>
      </c>
      <c r="F168" s="233" t="inlineStr">
        <is>
          <t>ImpMatl_Silicon_Bronze_ASTM-B584_C87600</t>
        </is>
      </c>
      <c r="G168" s="233" t="inlineStr">
        <is>
          <t>Silicon Bronze, ASTM-B584, C87600</t>
        </is>
      </c>
      <c r="H168" s="233" t="inlineStr">
        <is>
          <t>B21</t>
        </is>
      </c>
      <c r="I168" s="233" t="inlineStr">
        <is>
          <t>Steel, Cold Drawn C1018</t>
        </is>
      </c>
      <c r="J168" s="233" t="n"/>
      <c r="K168" s="233" t="inlineStr">
        <is>
          <t>Coating_Standard</t>
        </is>
      </c>
      <c r="L168" s="233" t="inlineStr">
        <is>
          <t>96699059</t>
        </is>
      </c>
      <c r="M168" s="233" t="inlineStr">
        <is>
          <t>B100883</t>
        </is>
      </c>
      <c r="N168" s="233" t="inlineStr">
        <is>
          <t>Standard</t>
        </is>
      </c>
      <c r="O168" s="233" t="inlineStr">
        <is>
          <t>LT027</t>
        </is>
      </c>
    </row>
    <row r="169" customFormat="1" s="233">
      <c r="A169" s="64" t="n"/>
      <c r="B169" s="237">
        <f>IF(AND(E169 = "Case Ring",G169="Silicon Bronze, ASTM-B584, C87600", K169 = "Coating_Standard"),"Y","N")</f>
        <v/>
      </c>
      <c r="C169" s="233" t="inlineStr">
        <is>
          <t>ConTab_BOM_KP_Impeller_0203</t>
        </is>
      </c>
      <c r="D169" s="233" t="inlineStr">
        <is>
          <t>:1024-1_2-KP:</t>
        </is>
      </c>
      <c r="E169" s="233" t="inlineStr">
        <is>
          <t>Case Ring</t>
        </is>
      </c>
      <c r="F169" s="233" t="inlineStr">
        <is>
          <t>ImpMatl_NiAl-Bronze_ASTM-B148_C95400</t>
        </is>
      </c>
      <c r="G169" s="233" t="inlineStr">
        <is>
          <t>Nickel Aluminum Bronze ASTM B148 UNS C95400</t>
        </is>
      </c>
      <c r="H169" s="233" t="inlineStr">
        <is>
          <t>B22</t>
        </is>
      </c>
      <c r="I169" s="233" t="inlineStr">
        <is>
          <t>Steel, Cold Drawn C1018</t>
        </is>
      </c>
      <c r="J169" s="233" t="n"/>
      <c r="K169" s="233" t="inlineStr">
        <is>
          <t>Coating_Standard</t>
        </is>
      </c>
      <c r="L169" s="233" t="inlineStr">
        <is>
          <t>RTF</t>
        </is>
      </c>
      <c r="M169" s="233" t="inlineStr">
        <is>
          <t>B105750</t>
        </is>
      </c>
      <c r="N169" s="233" t="inlineStr">
        <is>
          <t>Standard</t>
        </is>
      </c>
      <c r="O169" s="233" t="inlineStr">
        <is>
          <t>LT250</t>
        </is>
      </c>
    </row>
    <row r="170" customFormat="1" s="233">
      <c r="A170" s="64" t="n"/>
      <c r="B170" s="237">
        <f>IF(AND(E170 = "Case Ring",G170="Silicon Bronze, ASTM-B584, C87600", K170 = "Coating_Standard"),"Y","N")</f>
        <v/>
      </c>
      <c r="C170" s="233" t="inlineStr">
        <is>
          <t>ConTab_BOM_KP_Impeller_0204</t>
        </is>
      </c>
      <c r="D170" s="233" t="inlineStr">
        <is>
          <t>:1024-1_2-KP:</t>
        </is>
      </c>
      <c r="E170" s="233" t="inlineStr">
        <is>
          <t>Double Wear Ring</t>
        </is>
      </c>
      <c r="F170" s="233" t="inlineStr">
        <is>
          <t>ImpMatl_NiAl-Bronze_ASTM-B148_C95400</t>
        </is>
      </c>
      <c r="G170" s="233" t="inlineStr">
        <is>
          <t>Nickel Aluminum Bronze ASTM B148 UNS C95400</t>
        </is>
      </c>
      <c r="H170" s="233" t="inlineStr">
        <is>
          <t>B22</t>
        </is>
      </c>
      <c r="I170" s="233" t="inlineStr">
        <is>
          <t>Steel, Cold Drawn C1018</t>
        </is>
      </c>
      <c r="J170" s="233" t="n"/>
      <c r="K170" s="233" t="inlineStr">
        <is>
          <t>Coating_Standard</t>
        </is>
      </c>
      <c r="L170" s="233" t="inlineStr">
        <is>
          <t>RTF</t>
        </is>
      </c>
      <c r="M170" s="233" t="inlineStr">
        <is>
          <t>B105751</t>
        </is>
      </c>
      <c r="N170" s="233" t="inlineStr">
        <is>
          <t>Standard</t>
        </is>
      </c>
      <c r="O170" s="233" t="inlineStr">
        <is>
          <t>LT250</t>
        </is>
      </c>
    </row>
    <row r="171" customFormat="1" s="233">
      <c r="A171" s="64" t="n"/>
      <c r="B171" s="237">
        <f>IF(AND(E171 = "Case Ring",G171="Silicon Bronze, ASTM-B584, C87600", K171 = "Coating_Standard"),"Y","N")</f>
        <v/>
      </c>
      <c r="C171" s="233" t="inlineStr">
        <is>
          <t>ConTab_BOM_KP_Impeller_0209</t>
        </is>
      </c>
      <c r="D171" s="233" t="inlineStr">
        <is>
          <t>:1024-1_2-KP:</t>
        </is>
      </c>
      <c r="E171" s="233" t="inlineStr">
        <is>
          <t>Case Ring</t>
        </is>
      </c>
      <c r="F171" s="233" t="inlineStr">
        <is>
          <t>ImpMatl_SS_AISI-304</t>
        </is>
      </c>
      <c r="G171" s="233" t="inlineStr">
        <is>
          <t>Stainless Steel, AISI-304</t>
        </is>
      </c>
      <c r="H171" s="233" t="inlineStr">
        <is>
          <t>H304</t>
        </is>
      </c>
      <c r="I171" s="233" t="inlineStr">
        <is>
          <t>Stainless Steel, AISI 316</t>
        </is>
      </c>
      <c r="J171" s="233" t="n"/>
      <c r="K171" s="233" t="inlineStr">
        <is>
          <t>Coating_Standard</t>
        </is>
      </c>
      <c r="L171" s="233" t="inlineStr">
        <is>
          <t>RTF</t>
        </is>
      </c>
      <c r="M171" s="233" t="inlineStr">
        <is>
          <t>B100879</t>
        </is>
      </c>
      <c r="O171" s="233" t="inlineStr">
        <is>
          <t>LT043</t>
        </is>
      </c>
    </row>
    <row r="172" customFormat="1" s="233">
      <c r="A172" s="64" t="n"/>
      <c r="B172" s="237">
        <f>IF(AND(E172 = "Case Ring",G172="Silicon Bronze, ASTM-B584, C87600", K172 = "Coating_Standard"),"Y","N")</f>
        <v/>
      </c>
      <c r="C172" s="233" t="inlineStr">
        <is>
          <t>ConTab_BOM_KP_Impeller_0210</t>
        </is>
      </c>
      <c r="D172" s="233" t="inlineStr">
        <is>
          <t>:1024-1_2-KP:</t>
        </is>
      </c>
      <c r="E172" s="233" t="inlineStr">
        <is>
          <t>Double Wear Ring</t>
        </is>
      </c>
      <c r="F172" s="233" t="inlineStr">
        <is>
          <t>ImpMatl_SS_AISI-304</t>
        </is>
      </c>
      <c r="G172" s="233" t="inlineStr">
        <is>
          <t>Stainless Steel, AISI-304</t>
        </is>
      </c>
      <c r="H172" s="233" t="inlineStr">
        <is>
          <t>H304</t>
        </is>
      </c>
      <c r="I172" s="233" t="inlineStr">
        <is>
          <t>Stainless Steel, AISI 316</t>
        </is>
      </c>
      <c r="J172" s="233" t="n"/>
      <c r="K172" s="233" t="inlineStr">
        <is>
          <t>Coating_Standard</t>
        </is>
      </c>
      <c r="L172" s="233" t="inlineStr">
        <is>
          <t>RTF</t>
        </is>
      </c>
      <c r="M172" s="233" t="inlineStr">
        <is>
          <t>B100889</t>
        </is>
      </c>
      <c r="O172" s="233" t="inlineStr">
        <is>
          <t>LT043</t>
        </is>
      </c>
    </row>
    <row r="173" customFormat="1" s="233">
      <c r="A173" s="64" t="n"/>
      <c r="B173" s="237">
        <f>IF(AND(E173 = "Case Ring",G173="Silicon Bronze, ASTM-B584, C87600", K173 = "Coating_Standard"),"Y","N")</f>
        <v/>
      </c>
      <c r="C173" s="233" t="inlineStr">
        <is>
          <t>ConTab_BOM_KP_Impeller_0215</t>
        </is>
      </c>
      <c r="D173" s="233" t="inlineStr">
        <is>
          <t>:1024-1_2-KP:</t>
        </is>
      </c>
      <c r="E173" s="233" t="inlineStr">
        <is>
          <t>Case Ring</t>
        </is>
      </c>
      <c r="F173" s="233" t="inlineStr">
        <is>
          <t>ImpMatl_Silicon_Bronze_ASTM-B584_C87600</t>
        </is>
      </c>
      <c r="G173" s="233" t="inlineStr">
        <is>
          <t>Silicon Bronze, ASTM-B584, C87600</t>
        </is>
      </c>
      <c r="H173" s="233" t="inlineStr">
        <is>
          <t>B21</t>
        </is>
      </c>
      <c r="I173" s="233" t="inlineStr">
        <is>
          <t>Steel, Cold Drawn C1018</t>
        </is>
      </c>
      <c r="J173" s="233" t="n"/>
      <c r="K173" s="233" t="inlineStr">
        <is>
          <t>Coating_Scotchkote134_interior</t>
        </is>
      </c>
      <c r="L173" s="233" t="inlineStr">
        <is>
          <t>RTF</t>
        </is>
      </c>
      <c r="M173" s="233" t="inlineStr">
        <is>
          <t>B100873</t>
        </is>
      </c>
      <c r="O173" s="233" t="inlineStr">
        <is>
          <t>LT250</t>
        </is>
      </c>
    </row>
    <row r="174" customFormat="1" s="233">
      <c r="A174" s="64" t="n"/>
      <c r="B174" s="237">
        <f>IF(AND(E174 = "Case Ring",G174="Silicon Bronze, ASTM-B584, C87600", K174 = "Coating_Standard"),"Y","N")</f>
        <v/>
      </c>
      <c r="C174" s="233" t="inlineStr">
        <is>
          <t>ConTab_BOM_KP_Impeller_0216</t>
        </is>
      </c>
      <c r="D174" s="233" t="inlineStr">
        <is>
          <t>:1024-1_2-KP:</t>
        </is>
      </c>
      <c r="E174" s="233" t="inlineStr">
        <is>
          <t>Double Wear Ring</t>
        </is>
      </c>
      <c r="F174" s="233" t="inlineStr">
        <is>
          <t>ImpMatl_Silicon_Bronze_ASTM-B584_C87600</t>
        </is>
      </c>
      <c r="G174" s="233" t="inlineStr">
        <is>
          <t>Silicon Bronze, ASTM-B584, C87600</t>
        </is>
      </c>
      <c r="H174" s="233" t="inlineStr">
        <is>
          <t>B21</t>
        </is>
      </c>
      <c r="I174" s="233" t="inlineStr">
        <is>
          <t>Steel, Cold Drawn C1018</t>
        </is>
      </c>
      <c r="J174" s="233" t="n"/>
      <c r="K174" s="233" t="inlineStr">
        <is>
          <t>Coating_Scotchkote134_interior</t>
        </is>
      </c>
      <c r="L174" s="233" t="inlineStr">
        <is>
          <t>RTF</t>
        </is>
      </c>
      <c r="M174" s="233" t="inlineStr">
        <is>
          <t>B100883</t>
        </is>
      </c>
      <c r="O174" s="233" t="inlineStr">
        <is>
          <t>LT250</t>
        </is>
      </c>
    </row>
    <row r="175" customFormat="1" s="233">
      <c r="A175" s="64" t="n"/>
      <c r="B175" s="237">
        <f>IF(AND(E175 = "Case Ring",G175="Silicon Bronze, ASTM-B584, C87600", K175 = "Coating_Standard"),"Y","N")</f>
        <v/>
      </c>
      <c r="C175" s="233" t="inlineStr">
        <is>
          <t>ConTab_BOM_KP_Impeller_0217</t>
        </is>
      </c>
      <c r="D175" s="233" t="inlineStr">
        <is>
          <t>:1024-1_2-KP:</t>
        </is>
      </c>
      <c r="E175" s="233" t="inlineStr">
        <is>
          <t>Case Ring</t>
        </is>
      </c>
      <c r="F175" s="233" t="inlineStr">
        <is>
          <t>ImpMatl_NiAl-Bronze_ASTM-B148_C95400</t>
        </is>
      </c>
      <c r="G175" s="233" t="inlineStr">
        <is>
          <t>Nickel Aluminum Bronze ASTM B148 UNS C95400</t>
        </is>
      </c>
      <c r="H175" s="233" t="inlineStr">
        <is>
          <t>B22</t>
        </is>
      </c>
      <c r="I175" s="233" t="inlineStr">
        <is>
          <t>Steel, Cold Drawn C1018</t>
        </is>
      </c>
      <c r="J175" s="233" t="n"/>
      <c r="K175" s="233" t="inlineStr">
        <is>
          <t>Coating_Scotchkote134_interior</t>
        </is>
      </c>
      <c r="L175" s="233" t="inlineStr">
        <is>
          <t>RTF</t>
        </is>
      </c>
      <c r="M175" s="233" t="inlineStr">
        <is>
          <t>B105750</t>
        </is>
      </c>
      <c r="O175" s="233" t="inlineStr">
        <is>
          <t>LT250</t>
        </is>
      </c>
    </row>
    <row r="176" customFormat="1" s="233">
      <c r="A176" s="64" t="n"/>
      <c r="B176" s="237">
        <f>IF(AND(E176 = "Case Ring",G176="Silicon Bronze, ASTM-B584, C87600", K176 = "Coating_Standard"),"Y","N")</f>
        <v/>
      </c>
      <c r="C176" s="233" t="inlineStr">
        <is>
          <t>ConTab_BOM_KP_Impeller_0218</t>
        </is>
      </c>
      <c r="D176" s="233" t="inlineStr">
        <is>
          <t>:1024-1_2-KP:</t>
        </is>
      </c>
      <c r="E176" s="233" t="inlineStr">
        <is>
          <t>Double Wear Ring</t>
        </is>
      </c>
      <c r="F176" s="233" t="inlineStr">
        <is>
          <t>ImpMatl_NiAl-Bronze_ASTM-B148_C95400</t>
        </is>
      </c>
      <c r="G176" s="233" t="inlineStr">
        <is>
          <t>Nickel Aluminum Bronze ASTM B148 UNS C95400</t>
        </is>
      </c>
      <c r="H176" s="233" t="inlineStr">
        <is>
          <t>B22</t>
        </is>
      </c>
      <c r="I176" s="233" t="inlineStr">
        <is>
          <t>Steel, Cold Drawn C1018</t>
        </is>
      </c>
      <c r="J176" s="233" t="n"/>
      <c r="K176" s="233" t="inlineStr">
        <is>
          <t>Coating_Scotchkote134_interior</t>
        </is>
      </c>
      <c r="L176" s="233" t="inlineStr">
        <is>
          <t>RTF</t>
        </is>
      </c>
      <c r="M176" s="233" t="inlineStr">
        <is>
          <t>B105751</t>
        </is>
      </c>
      <c r="O176" s="233" t="inlineStr">
        <is>
          <t>LT250</t>
        </is>
      </c>
      <c r="P176" s="235" t="n"/>
    </row>
    <row r="177" customFormat="1" s="233">
      <c r="A177" s="64" t="n"/>
      <c r="B177" s="237">
        <f>IF(AND(E177 = "Case Ring",G177="Silicon Bronze, ASTM-B584, C87600", K177 = "Coating_Standard"),"Y","N")</f>
        <v/>
      </c>
      <c r="C177" s="233" t="inlineStr">
        <is>
          <t>ConTab_BOM_KP_Impeller_0221</t>
        </is>
      </c>
      <c r="D177" s="233" t="inlineStr">
        <is>
          <t>:1024-1_2-KP:</t>
        </is>
      </c>
      <c r="E177" s="233" t="inlineStr">
        <is>
          <t>Case Ring</t>
        </is>
      </c>
      <c r="F177" s="233" t="inlineStr">
        <is>
          <t>ImpMatl_Silicon_Bronze_ASTM-B584_C87600</t>
        </is>
      </c>
      <c r="G177" s="233" t="inlineStr">
        <is>
          <t>Silicon Bronze, ASTM-B584, C87600</t>
        </is>
      </c>
      <c r="H177" s="233" t="inlineStr">
        <is>
          <t>B21</t>
        </is>
      </c>
      <c r="I177" s="233" t="inlineStr">
        <is>
          <t>Steel, Cold Drawn C1018</t>
        </is>
      </c>
      <c r="J177" s="233" t="n"/>
      <c r="K177" s="233" t="inlineStr">
        <is>
          <t>Coating_Scotchkote134_interior_exterior</t>
        </is>
      </c>
      <c r="L177" s="233" t="inlineStr">
        <is>
          <t>RTF</t>
        </is>
      </c>
      <c r="M177" s="233" t="inlineStr">
        <is>
          <t>B100873</t>
        </is>
      </c>
      <c r="O177" s="233" t="inlineStr">
        <is>
          <t>LT250</t>
        </is>
      </c>
    </row>
    <row r="178" customFormat="1" s="233">
      <c r="A178" s="64" t="n"/>
      <c r="B178" s="237">
        <f>IF(AND(E178 = "Case Ring",G178="Silicon Bronze, ASTM-B584, C87600", K178 = "Coating_Standard"),"Y","N")</f>
        <v/>
      </c>
      <c r="C178" s="233" t="inlineStr">
        <is>
          <t>ConTab_BOM_KP_Impeller_0222</t>
        </is>
      </c>
      <c r="D178" s="233" t="inlineStr">
        <is>
          <t>:1024-1_2-KP:</t>
        </is>
      </c>
      <c r="E178" s="233" t="inlineStr">
        <is>
          <t>Double Wear Ring</t>
        </is>
      </c>
      <c r="F178" s="233" t="inlineStr">
        <is>
          <t>ImpMatl_Silicon_Bronze_ASTM-B584_C87600</t>
        </is>
      </c>
      <c r="G178" s="233" t="inlineStr">
        <is>
          <t>Silicon Bronze, ASTM-B584, C87600</t>
        </is>
      </c>
      <c r="H178" s="233" t="inlineStr">
        <is>
          <t>B21</t>
        </is>
      </c>
      <c r="I178" s="233" t="inlineStr">
        <is>
          <t>Steel, Cold Drawn C1018</t>
        </is>
      </c>
      <c r="J178" s="233" t="n"/>
      <c r="K178" s="233" t="inlineStr">
        <is>
          <t>Coating_Scotchkote134_interior_exterior</t>
        </is>
      </c>
      <c r="L178" s="233" t="inlineStr">
        <is>
          <t>RTF</t>
        </is>
      </c>
      <c r="M178" s="233" t="inlineStr">
        <is>
          <t>B100883</t>
        </is>
      </c>
      <c r="O178" s="233" t="inlineStr">
        <is>
          <t>LT250</t>
        </is>
      </c>
    </row>
    <row r="179" customFormat="1" s="233">
      <c r="A179" s="64" t="n"/>
      <c r="B179" s="237">
        <f>IF(AND(E179 = "Case Ring",G179="Silicon Bronze, ASTM-B584, C87600", K179 = "Coating_Standard"),"Y","N")</f>
        <v/>
      </c>
      <c r="C179" s="233" t="inlineStr">
        <is>
          <t>ConTab_BOM_KP_Impeller_0223</t>
        </is>
      </c>
      <c r="D179" s="233" t="inlineStr">
        <is>
          <t>:1024-1_2-KP:</t>
        </is>
      </c>
      <c r="E179" s="233" t="inlineStr">
        <is>
          <t>Case Ring</t>
        </is>
      </c>
      <c r="F179" s="233" t="inlineStr">
        <is>
          <t>ImpMatl_NiAl-Bronze_ASTM-B148_C95400</t>
        </is>
      </c>
      <c r="G179" s="233" t="inlineStr">
        <is>
          <t>Nickel Aluminum Bronze ASTM B148 UNS C95400</t>
        </is>
      </c>
      <c r="H179" s="233" t="inlineStr">
        <is>
          <t>B22</t>
        </is>
      </c>
      <c r="I179" s="233" t="inlineStr">
        <is>
          <t>Steel, Cold Drawn C1018</t>
        </is>
      </c>
      <c r="J179" s="233" t="n"/>
      <c r="K179" s="233" t="inlineStr">
        <is>
          <t>Coating_Scotchkote134_interior_exterior</t>
        </is>
      </c>
      <c r="L179" s="233" t="inlineStr">
        <is>
          <t>RTF</t>
        </is>
      </c>
      <c r="M179" s="233" t="inlineStr">
        <is>
          <t>B105750</t>
        </is>
      </c>
      <c r="O179" s="233" t="inlineStr">
        <is>
          <t>LT250</t>
        </is>
      </c>
    </row>
    <row r="180" customFormat="1" s="233">
      <c r="A180" s="64" t="n"/>
      <c r="B180" s="237">
        <f>IF(AND(E180 = "Case Ring",G180="Silicon Bronze, ASTM-B584, C87600", K180 = "Coating_Standard"),"Y","N")</f>
        <v/>
      </c>
      <c r="C180" s="233" t="inlineStr">
        <is>
          <t>ConTab_BOM_KP_Impeller_0224</t>
        </is>
      </c>
      <c r="D180" s="233" t="inlineStr">
        <is>
          <t>:1024-1_2-KP:</t>
        </is>
      </c>
      <c r="E180" s="233" t="inlineStr">
        <is>
          <t>Double Wear Ring</t>
        </is>
      </c>
      <c r="F180" s="233" t="inlineStr">
        <is>
          <t>ImpMatl_NiAl-Bronze_ASTM-B148_C95400</t>
        </is>
      </c>
      <c r="G180" s="233" t="inlineStr">
        <is>
          <t>Nickel Aluminum Bronze ASTM B148 UNS C95400</t>
        </is>
      </c>
      <c r="H180" s="233" t="inlineStr">
        <is>
          <t>B22</t>
        </is>
      </c>
      <c r="I180" s="233" t="inlineStr">
        <is>
          <t>Steel, Cold Drawn C1018</t>
        </is>
      </c>
      <c r="J180" s="233" t="n"/>
      <c r="K180" s="233" t="inlineStr">
        <is>
          <t>Coating_Scotchkote134_interior_exterior</t>
        </is>
      </c>
      <c r="L180" s="233" t="inlineStr">
        <is>
          <t>RTF</t>
        </is>
      </c>
      <c r="M180" s="233" t="inlineStr">
        <is>
          <t>B105751</t>
        </is>
      </c>
      <c r="O180" s="233" t="inlineStr">
        <is>
          <t>LT250</t>
        </is>
      </c>
    </row>
    <row r="181" customFormat="1" s="233">
      <c r="A181" s="64" t="n"/>
      <c r="B181" s="237">
        <f>IF(AND(E181 = "Case Ring",G181="Silicon Bronze, ASTM-B584, C87600", K181 = "Coating_Standard"),"Y","N")</f>
        <v/>
      </c>
      <c r="C181" s="233" t="inlineStr">
        <is>
          <t>ConTab_BOM_KP_Impeller_0227</t>
        </is>
      </c>
      <c r="D181" s="233" t="inlineStr">
        <is>
          <t>:1024-1_2-KP:</t>
        </is>
      </c>
      <c r="E181" s="233" t="inlineStr">
        <is>
          <t>Case Ring</t>
        </is>
      </c>
      <c r="F181" s="233" t="inlineStr">
        <is>
          <t>ImpMatl_Silicon_Bronze_ASTM-B584_C87600</t>
        </is>
      </c>
      <c r="G181" s="233" t="inlineStr">
        <is>
          <t>Silicon Bronze, ASTM-B584, C87600</t>
        </is>
      </c>
      <c r="H181" s="233" t="inlineStr">
        <is>
          <t>B21</t>
        </is>
      </c>
      <c r="I181" s="233" t="inlineStr">
        <is>
          <t>Steel, Cold Drawn C1018</t>
        </is>
      </c>
      <c r="J181" s="233" t="n"/>
      <c r="K181" s="233" t="inlineStr">
        <is>
          <t>Coating_Scotchkote134_interior_exterior_IncludeImpeller</t>
        </is>
      </c>
      <c r="L181" s="233" t="inlineStr">
        <is>
          <t>RTF</t>
        </is>
      </c>
      <c r="M181" s="233" t="inlineStr">
        <is>
          <t>B100873</t>
        </is>
      </c>
      <c r="O181" s="233" t="inlineStr">
        <is>
          <t>LT250</t>
        </is>
      </c>
      <c r="P181" s="235" t="n"/>
    </row>
    <row r="182" customFormat="1" s="233">
      <c r="A182" s="64" t="n"/>
      <c r="B182" s="237">
        <f>IF(AND(E182 = "Case Ring",G182="Silicon Bronze, ASTM-B584, C87600", K182 = "Coating_Standard"),"Y","N")</f>
        <v/>
      </c>
      <c r="C182" s="233" t="inlineStr">
        <is>
          <t>ConTab_BOM_KP_Impeller_0228</t>
        </is>
      </c>
      <c r="D182" s="233" t="inlineStr">
        <is>
          <t>:1024-1_2-KP:</t>
        </is>
      </c>
      <c r="E182" s="233" t="inlineStr">
        <is>
          <t>Double Wear Ring</t>
        </is>
      </c>
      <c r="F182" s="233" t="inlineStr">
        <is>
          <t>ImpMatl_Silicon_Bronze_ASTM-B584_C87600</t>
        </is>
      </c>
      <c r="G182" s="233" t="inlineStr">
        <is>
          <t>Silicon Bronze, ASTM-B584, C87600</t>
        </is>
      </c>
      <c r="H182" s="233" t="inlineStr">
        <is>
          <t>B21</t>
        </is>
      </c>
      <c r="I182" s="233" t="inlineStr">
        <is>
          <t>Steel, Cold Drawn C1018</t>
        </is>
      </c>
      <c r="J182" s="233" t="n"/>
      <c r="K182" s="233" t="inlineStr">
        <is>
          <t>Coating_Scotchkote134_interior_exterior_IncludeImpeller</t>
        </is>
      </c>
      <c r="L182" s="233" t="inlineStr">
        <is>
          <t>RTF</t>
        </is>
      </c>
      <c r="M182" s="233" t="inlineStr">
        <is>
          <t>B100883</t>
        </is>
      </c>
      <c r="O182" s="233" t="inlineStr">
        <is>
          <t>LT250</t>
        </is>
      </c>
    </row>
    <row r="183" customFormat="1" s="233">
      <c r="A183" s="64" t="n"/>
      <c r="B183" s="237">
        <f>IF(AND(E183 = "Case Ring",G183="Silicon Bronze, ASTM-B584, C87600", K183 = "Coating_Standard"),"Y","N")</f>
        <v/>
      </c>
      <c r="C183" s="233" t="inlineStr">
        <is>
          <t>ConTab_BOM_KP_Impeller_0229</t>
        </is>
      </c>
      <c r="D183" s="233" t="inlineStr">
        <is>
          <t>:1024-1_2-KP:</t>
        </is>
      </c>
      <c r="E183" s="233" t="inlineStr">
        <is>
          <t>Case Ring</t>
        </is>
      </c>
      <c r="F183" s="233" t="inlineStr">
        <is>
          <t>ImpMatl_NiAl-Bronze_ASTM-B148_C95400</t>
        </is>
      </c>
      <c r="G183" s="233" t="inlineStr">
        <is>
          <t>Nickel Aluminum Bronze ASTM B148 UNS C95400</t>
        </is>
      </c>
      <c r="H183" s="233" t="inlineStr">
        <is>
          <t>B22</t>
        </is>
      </c>
      <c r="I183" s="233" t="inlineStr">
        <is>
          <t>Steel, Cold Drawn C1018</t>
        </is>
      </c>
      <c r="J183" s="233" t="n"/>
      <c r="K183" s="233" t="inlineStr">
        <is>
          <t>Coating_Scotchkote134_interior_exterior_IncludeImpeller</t>
        </is>
      </c>
      <c r="L183" s="233" t="inlineStr">
        <is>
          <t>RTF</t>
        </is>
      </c>
      <c r="M183" s="233" t="inlineStr">
        <is>
          <t>B105750</t>
        </is>
      </c>
      <c r="O183" s="233" t="inlineStr">
        <is>
          <t>LT250</t>
        </is>
      </c>
    </row>
    <row r="184" customFormat="1" s="233">
      <c r="A184" s="64" t="n"/>
      <c r="B184" s="237">
        <f>IF(AND(E184 = "Case Ring",G184="Silicon Bronze, ASTM-B584, C87600", K184 = "Coating_Standard"),"Y","N")</f>
        <v/>
      </c>
      <c r="C184" s="233" t="inlineStr">
        <is>
          <t>ConTab_BOM_KP_Impeller_0230</t>
        </is>
      </c>
      <c r="D184" s="233" t="inlineStr">
        <is>
          <t>:1024-1_2-KP:</t>
        </is>
      </c>
      <c r="E184" s="233" t="inlineStr">
        <is>
          <t>Double Wear Ring</t>
        </is>
      </c>
      <c r="F184" s="233" t="inlineStr">
        <is>
          <t>ImpMatl_NiAl-Bronze_ASTM-B148_C95400</t>
        </is>
      </c>
      <c r="G184" s="233" t="inlineStr">
        <is>
          <t>Nickel Aluminum Bronze ASTM B148 UNS C95400</t>
        </is>
      </c>
      <c r="H184" s="233" t="inlineStr">
        <is>
          <t>B22</t>
        </is>
      </c>
      <c r="I184" s="233" t="inlineStr">
        <is>
          <t>Steel, Cold Drawn C1018</t>
        </is>
      </c>
      <c r="J184" s="233" t="n"/>
      <c r="K184" s="233" t="inlineStr">
        <is>
          <t>Coating_Scotchkote134_interior_exterior_IncludeImpeller</t>
        </is>
      </c>
      <c r="L184" s="233" t="inlineStr">
        <is>
          <t>RTF</t>
        </is>
      </c>
      <c r="M184" s="233" t="inlineStr">
        <is>
          <t>B105751</t>
        </is>
      </c>
      <c r="O184" s="233" t="inlineStr">
        <is>
          <t>LT250</t>
        </is>
      </c>
    </row>
    <row r="185" customFormat="1" s="233">
      <c r="A185" s="64" t="n"/>
      <c r="B185" s="237">
        <f>IF(AND(E185 = "Case Ring",G185="Silicon Bronze, ASTM-B584, C87600", K185 = "Coating_Standard"),"Y","N")</f>
        <v/>
      </c>
      <c r="C185" s="233" t="inlineStr">
        <is>
          <t>ConTab_BOM_KP_Impeller_0233</t>
        </is>
      </c>
      <c r="D185" s="233" t="inlineStr">
        <is>
          <t>:1024-1_2-KP:</t>
        </is>
      </c>
      <c r="E185" s="233" t="inlineStr">
        <is>
          <t>Case Ring</t>
        </is>
      </c>
      <c r="F185" s="233" t="inlineStr">
        <is>
          <t>ImpMatl_Silicon_Bronze_ASTM-B584_C87600</t>
        </is>
      </c>
      <c r="G185" s="233" t="inlineStr">
        <is>
          <t>Silicon Bronze, ASTM-B584, C87600</t>
        </is>
      </c>
      <c r="H185" s="233" t="inlineStr">
        <is>
          <t>B21</t>
        </is>
      </c>
      <c r="I185" s="233" t="inlineStr">
        <is>
          <t>Steel, Cold Drawn C1018</t>
        </is>
      </c>
      <c r="J185" s="233" t="n"/>
      <c r="K185" s="233" t="inlineStr">
        <is>
          <t>Coating_Scotchkote134_interior_IncludeImpeller</t>
        </is>
      </c>
      <c r="L185" s="233" t="inlineStr">
        <is>
          <t>RTF</t>
        </is>
      </c>
      <c r="M185" s="233" t="inlineStr">
        <is>
          <t>B100873</t>
        </is>
      </c>
      <c r="O185" s="233" t="inlineStr">
        <is>
          <t>LT250</t>
        </is>
      </c>
    </row>
    <row r="186" customFormat="1" s="233">
      <c r="A186" s="64" t="n"/>
      <c r="B186" s="237">
        <f>IF(AND(E186 = "Case Ring",G186="Silicon Bronze, ASTM-B584, C87600", K186 = "Coating_Standard"),"Y","N")</f>
        <v/>
      </c>
      <c r="C186" s="233" t="inlineStr">
        <is>
          <t>ConTab_BOM_KP_Impeller_0234</t>
        </is>
      </c>
      <c r="D186" s="233" t="inlineStr">
        <is>
          <t>:1024-1_2-KP:</t>
        </is>
      </c>
      <c r="E186" s="233" t="inlineStr">
        <is>
          <t>Double Wear Ring</t>
        </is>
      </c>
      <c r="F186" s="233" t="inlineStr">
        <is>
          <t>ImpMatl_Silicon_Bronze_ASTM-B584_C87600</t>
        </is>
      </c>
      <c r="G186" s="233" t="inlineStr">
        <is>
          <t>Silicon Bronze, ASTM-B584, C87600</t>
        </is>
      </c>
      <c r="H186" s="233" t="inlineStr">
        <is>
          <t>B21</t>
        </is>
      </c>
      <c r="I186" s="233" t="inlineStr">
        <is>
          <t>Steel, Cold Drawn C1018</t>
        </is>
      </c>
      <c r="J186" s="233" t="n"/>
      <c r="K186" s="233" t="inlineStr">
        <is>
          <t>Coating_Scotchkote134_interior_IncludeImpeller</t>
        </is>
      </c>
      <c r="L186" s="233" t="inlineStr">
        <is>
          <t>RTF</t>
        </is>
      </c>
      <c r="M186" s="233" t="inlineStr">
        <is>
          <t>B100883</t>
        </is>
      </c>
      <c r="O186" s="233" t="inlineStr">
        <is>
          <t>LT250</t>
        </is>
      </c>
    </row>
    <row r="187" customFormat="1" s="233">
      <c r="A187" s="64" t="n"/>
      <c r="B187" s="237">
        <f>IF(AND(E187 = "Case Ring",G187="Silicon Bronze, ASTM-B584, C87600", K187 = "Coating_Standard"),"Y","N")</f>
        <v/>
      </c>
      <c r="C187" s="233" t="inlineStr">
        <is>
          <t>ConTab_BOM_KP_Impeller_0235</t>
        </is>
      </c>
      <c r="D187" s="233" t="inlineStr">
        <is>
          <t>:1024-1_2-KP:</t>
        </is>
      </c>
      <c r="E187" s="233" t="inlineStr">
        <is>
          <t>Case Ring</t>
        </is>
      </c>
      <c r="F187" s="233" t="inlineStr">
        <is>
          <t>ImpMatl_NiAl-Bronze_ASTM-B148_C95400</t>
        </is>
      </c>
      <c r="G187" s="233" t="inlineStr">
        <is>
          <t>Nickel Aluminum Bronze ASTM B148 UNS C95400</t>
        </is>
      </c>
      <c r="H187" s="233" t="inlineStr">
        <is>
          <t>B22</t>
        </is>
      </c>
      <c r="I187" s="233" t="inlineStr">
        <is>
          <t>Steel, Cold Drawn C1018</t>
        </is>
      </c>
      <c r="J187" s="233" t="n"/>
      <c r="K187" s="233" t="inlineStr">
        <is>
          <t>Coating_Scotchkote134_interior_IncludeImpeller</t>
        </is>
      </c>
      <c r="L187" s="233" t="inlineStr">
        <is>
          <t>RTF</t>
        </is>
      </c>
      <c r="M187" s="233" t="inlineStr">
        <is>
          <t>B105750</t>
        </is>
      </c>
      <c r="O187" s="233" t="inlineStr">
        <is>
          <t>LT250</t>
        </is>
      </c>
    </row>
    <row r="188" customFormat="1" s="233">
      <c r="A188" s="64" t="n"/>
      <c r="B188" s="237">
        <f>IF(AND(E188 = "Case Ring",G188="Silicon Bronze, ASTM-B584, C87600", K188 = "Coating_Standard"),"Y","N")</f>
        <v/>
      </c>
      <c r="C188" s="233" t="inlineStr">
        <is>
          <t>ConTab_BOM_KP_Impeller_0236</t>
        </is>
      </c>
      <c r="D188" s="233" t="inlineStr">
        <is>
          <t>:1024-1_2-KP:</t>
        </is>
      </c>
      <c r="E188" s="233" t="inlineStr">
        <is>
          <t>Double Wear Ring</t>
        </is>
      </c>
      <c r="F188" s="233" t="inlineStr">
        <is>
          <t>ImpMatl_NiAl-Bronze_ASTM-B148_C95400</t>
        </is>
      </c>
      <c r="G188" s="233" t="inlineStr">
        <is>
          <t>Nickel Aluminum Bronze ASTM B148 UNS C95400</t>
        </is>
      </c>
      <c r="H188" s="233" t="inlineStr">
        <is>
          <t>B22</t>
        </is>
      </c>
      <c r="I188" s="233" t="inlineStr">
        <is>
          <t>Steel, Cold Drawn C1018</t>
        </is>
      </c>
      <c r="J188" s="233" t="n"/>
      <c r="K188" s="233" t="inlineStr">
        <is>
          <t>Coating_Scotchkote134_interior_IncludeImpeller</t>
        </is>
      </c>
      <c r="L188" s="233" t="inlineStr">
        <is>
          <t>RTF</t>
        </is>
      </c>
      <c r="M188" s="233" t="inlineStr">
        <is>
          <t>B105751</t>
        </is>
      </c>
      <c r="O188" s="233" t="inlineStr">
        <is>
          <t>LT250</t>
        </is>
      </c>
      <c r="P188" s="235" t="n"/>
    </row>
    <row r="189" customFormat="1" s="233">
      <c r="A189" s="64" t="n"/>
      <c r="B189" s="237">
        <f>IF(AND(E189 = "Case Ring",G189="Silicon Bronze, ASTM-B584, C87600", K189 = "Coating_Standard"),"Y","N")</f>
        <v/>
      </c>
      <c r="C189" s="233" t="inlineStr">
        <is>
          <t>ConTab_BOM_KP_Impeller_0239</t>
        </is>
      </c>
      <c r="D189" s="233" t="inlineStr">
        <is>
          <t>:1024-1_2-KP:</t>
        </is>
      </c>
      <c r="E189" s="233" t="inlineStr">
        <is>
          <t>Case Ring</t>
        </is>
      </c>
      <c r="F189" s="233" t="inlineStr">
        <is>
          <t>ImpMatl_Silicon_Bronze_ASTM-B584_C87600</t>
        </is>
      </c>
      <c r="G189" s="233" t="inlineStr">
        <is>
          <t>Silicon Bronze, ASTM-B584, C87600</t>
        </is>
      </c>
      <c r="H189" s="233" t="inlineStr">
        <is>
          <t>B21</t>
        </is>
      </c>
      <c r="I189" s="233" t="inlineStr">
        <is>
          <t>Steel, Cold Drawn C1018</t>
        </is>
      </c>
      <c r="J189" s="233" t="n"/>
      <c r="K189" s="233" t="inlineStr">
        <is>
          <t>Coating_Special</t>
        </is>
      </c>
      <c r="L189" s="233" t="inlineStr">
        <is>
          <t>RTF</t>
        </is>
      </c>
      <c r="M189" s="233" t="inlineStr">
        <is>
          <t>B100873</t>
        </is>
      </c>
      <c r="O189" s="233" t="inlineStr">
        <is>
          <t>LT250</t>
        </is>
      </c>
    </row>
    <row r="190" customFormat="1" s="233">
      <c r="A190" s="64" t="n"/>
      <c r="B190" s="237">
        <f>IF(AND(E190 = "Case Ring",G190="Silicon Bronze, ASTM-B584, C87600", K190 = "Coating_Standard"),"Y","N")</f>
        <v/>
      </c>
      <c r="C190" s="233" t="inlineStr">
        <is>
          <t>ConTab_BOM_KP_Impeller_0240</t>
        </is>
      </c>
      <c r="D190" s="233" t="inlineStr">
        <is>
          <t>:1024-1_2-KP:</t>
        </is>
      </c>
      <c r="E190" s="233" t="inlineStr">
        <is>
          <t>Double Wear Ring</t>
        </is>
      </c>
      <c r="F190" s="233" t="inlineStr">
        <is>
          <t>ImpMatl_Silicon_Bronze_ASTM-B584_C87600</t>
        </is>
      </c>
      <c r="G190" s="233" t="inlineStr">
        <is>
          <t>Silicon Bronze, ASTM-B584, C87600</t>
        </is>
      </c>
      <c r="H190" s="233" t="inlineStr">
        <is>
          <t>B21</t>
        </is>
      </c>
      <c r="I190" s="233" t="inlineStr">
        <is>
          <t>Steel, Cold Drawn C1018</t>
        </is>
      </c>
      <c r="J190" s="233" t="n"/>
      <c r="K190" s="233" t="inlineStr">
        <is>
          <t>Coating_Special</t>
        </is>
      </c>
      <c r="L190" s="233" t="inlineStr">
        <is>
          <t>RTF</t>
        </is>
      </c>
      <c r="M190" s="233" t="inlineStr">
        <is>
          <t>B100883</t>
        </is>
      </c>
      <c r="O190" s="233" t="inlineStr">
        <is>
          <t>LT250</t>
        </is>
      </c>
    </row>
    <row r="191" customFormat="1" s="233">
      <c r="A191" s="64" t="n"/>
      <c r="B191" s="237">
        <f>IF(AND(E191 = "Case Ring",G191="Silicon Bronze, ASTM-B584, C87600", K191 = "Coating_Standard"),"Y","N")</f>
        <v/>
      </c>
      <c r="C191" s="233" t="inlineStr">
        <is>
          <t>ConTab_BOM_KP_Impeller_0241</t>
        </is>
      </c>
      <c r="D191" s="233" t="inlineStr">
        <is>
          <t>:1024-1_2-KP:</t>
        </is>
      </c>
      <c r="E191" s="233" t="inlineStr">
        <is>
          <t>Case Ring</t>
        </is>
      </c>
      <c r="F191" s="233" t="inlineStr">
        <is>
          <t>ImpMatl_NiAl-Bronze_ASTM-B148_C95400</t>
        </is>
      </c>
      <c r="G191" s="233" t="inlineStr">
        <is>
          <t>Nickel Aluminum Bronze ASTM B148 UNS C95400</t>
        </is>
      </c>
      <c r="H191" s="233" t="inlineStr">
        <is>
          <t>B22</t>
        </is>
      </c>
      <c r="I191" s="233" t="inlineStr">
        <is>
          <t>Steel, Cold Drawn C1018</t>
        </is>
      </c>
      <c r="J191" s="233" t="n"/>
      <c r="K191" s="233" t="inlineStr">
        <is>
          <t>Coating_Special</t>
        </is>
      </c>
      <c r="L191" s="233" t="inlineStr">
        <is>
          <t>RTF</t>
        </is>
      </c>
      <c r="M191" s="233" t="inlineStr">
        <is>
          <t>B105750</t>
        </is>
      </c>
      <c r="O191" s="233" t="inlineStr">
        <is>
          <t>LT250</t>
        </is>
      </c>
    </row>
    <row r="192" customFormat="1" s="233">
      <c r="A192" s="64" t="n"/>
      <c r="B192" s="237">
        <f>IF(AND(E192 = "Case Ring",G192="Silicon Bronze, ASTM-B584, C87600", K192 = "Coating_Standard"),"Y","N")</f>
        <v/>
      </c>
      <c r="C192" s="233" t="inlineStr">
        <is>
          <t>ConTab_BOM_KP_Impeller_0242</t>
        </is>
      </c>
      <c r="D192" s="233" t="inlineStr">
        <is>
          <t>:1024-1_2-KP:</t>
        </is>
      </c>
      <c r="E192" s="233" t="inlineStr">
        <is>
          <t>Double Wear Ring</t>
        </is>
      </c>
      <c r="F192" s="233" t="inlineStr">
        <is>
          <t>ImpMatl_NiAl-Bronze_ASTM-B148_C95400</t>
        </is>
      </c>
      <c r="G192" s="233" t="inlineStr">
        <is>
          <t>Nickel Aluminum Bronze ASTM B148 UNS C95400</t>
        </is>
      </c>
      <c r="H192" s="233" t="inlineStr">
        <is>
          <t>B22</t>
        </is>
      </c>
      <c r="I192" s="233" t="inlineStr">
        <is>
          <t>Steel, Cold Drawn C1018</t>
        </is>
      </c>
      <c r="J192" s="233" t="n"/>
      <c r="K192" s="233" t="inlineStr">
        <is>
          <t>Coating_Special</t>
        </is>
      </c>
      <c r="L192" s="233" t="inlineStr">
        <is>
          <t>RTF</t>
        </is>
      </c>
      <c r="M192" s="233" t="inlineStr">
        <is>
          <t>B105751</t>
        </is>
      </c>
      <c r="O192" s="233" t="inlineStr">
        <is>
          <t>LT250</t>
        </is>
      </c>
    </row>
    <row r="193" customFormat="1" s="233">
      <c r="A193" s="64" t="n"/>
      <c r="B193" s="237">
        <f>IF(AND(E193 = "Case Ring",G193="Silicon Bronze, ASTM-B584, C87600", K193 = "Coating_Standard"),"Y","N")</f>
        <v/>
      </c>
      <c r="C193" s="233" t="inlineStr">
        <is>
          <t>ConTab_BOM_KP_Impeller_0245</t>
        </is>
      </c>
      <c r="D193" s="233" t="inlineStr">
        <is>
          <t>:1024-1_2-KP:</t>
        </is>
      </c>
      <c r="E193" s="233" t="inlineStr">
        <is>
          <t>Case Ring</t>
        </is>
      </c>
      <c r="F193" s="233" t="inlineStr">
        <is>
          <t>ImpMatl_Silicon_Bronze_ASTM-B584_C87600</t>
        </is>
      </c>
      <c r="G193" s="233" t="inlineStr">
        <is>
          <t>Silicon Bronze, ASTM-B584, C87600</t>
        </is>
      </c>
      <c r="H193" s="233" t="inlineStr">
        <is>
          <t>B21</t>
        </is>
      </c>
      <c r="I193" s="233" t="inlineStr">
        <is>
          <t>Steel, Cold Drawn C1018</t>
        </is>
      </c>
      <c r="J193" s="233" t="n"/>
      <c r="K193" s="233" t="inlineStr">
        <is>
          <t>Coating_Epoxy</t>
        </is>
      </c>
      <c r="L193" s="233" t="inlineStr">
        <is>
          <t>RTF</t>
        </is>
      </c>
      <c r="M193" s="233" t="inlineStr">
        <is>
          <t>B100873</t>
        </is>
      </c>
      <c r="O193" s="233" t="inlineStr">
        <is>
          <t>LT250</t>
        </is>
      </c>
      <c r="P193" s="235" t="n"/>
    </row>
    <row r="194" customFormat="1" s="233">
      <c r="A194" s="64" t="n"/>
      <c r="B194" s="237">
        <f>IF(AND(E194 = "Case Ring",G194="Silicon Bronze, ASTM-B584, C87600", K194 = "Coating_Standard"),"Y","N")</f>
        <v/>
      </c>
      <c r="C194" s="233" t="inlineStr">
        <is>
          <t>ConTab_BOM_KP_Impeller_0246</t>
        </is>
      </c>
      <c r="D194" s="233" t="inlineStr">
        <is>
          <t>:1024-1_2-KP:</t>
        </is>
      </c>
      <c r="E194" s="233" t="inlineStr">
        <is>
          <t>Double Wear Ring</t>
        </is>
      </c>
      <c r="F194" s="233" t="inlineStr">
        <is>
          <t>ImpMatl_Silicon_Bronze_ASTM-B584_C87600</t>
        </is>
      </c>
      <c r="G194" s="233" t="inlineStr">
        <is>
          <t>Silicon Bronze, ASTM-B584, C87600</t>
        </is>
      </c>
      <c r="H194" s="233" t="inlineStr">
        <is>
          <t>B21</t>
        </is>
      </c>
      <c r="I194" s="233" t="inlineStr">
        <is>
          <t>Steel, Cold Drawn C1018</t>
        </is>
      </c>
      <c r="J194" s="233" t="n"/>
      <c r="K194" s="233" t="inlineStr">
        <is>
          <t>Coating_Epoxy</t>
        </is>
      </c>
      <c r="L194" s="233" t="inlineStr">
        <is>
          <t>RTF</t>
        </is>
      </c>
      <c r="M194" s="233" t="inlineStr">
        <is>
          <t>B100883</t>
        </is>
      </c>
      <c r="O194" s="233" t="inlineStr">
        <is>
          <t>LT250</t>
        </is>
      </c>
    </row>
    <row r="195" customFormat="1" s="233">
      <c r="A195" s="64" t="n"/>
      <c r="B195" s="237">
        <f>IF(AND(E195 = "Case Ring",G195="Silicon Bronze, ASTM-B584, C87600", K195 = "Coating_Standard"),"Y","N")</f>
        <v/>
      </c>
      <c r="C195" s="233" t="inlineStr">
        <is>
          <t>ConTab_BOM_KP_Impeller_0247</t>
        </is>
      </c>
      <c r="D195" s="233" t="inlineStr">
        <is>
          <t>:1024-1_2-KP:</t>
        </is>
      </c>
      <c r="E195" s="233" t="inlineStr">
        <is>
          <t>Case Ring</t>
        </is>
      </c>
      <c r="F195" s="233" t="inlineStr">
        <is>
          <t>ImpMatl_NiAl-Bronze_ASTM-B148_C95400</t>
        </is>
      </c>
      <c r="G195" s="233" t="inlineStr">
        <is>
          <t>Nickel Aluminum Bronze ASTM B148 UNS C95400</t>
        </is>
      </c>
      <c r="H195" s="233" t="inlineStr">
        <is>
          <t>B22</t>
        </is>
      </c>
      <c r="I195" s="233" t="inlineStr">
        <is>
          <t>Steel, Cold Drawn C1018</t>
        </is>
      </c>
      <c r="J195" s="233" t="n"/>
      <c r="K195" s="233" t="inlineStr">
        <is>
          <t>Coating_Epoxy</t>
        </is>
      </c>
      <c r="L195" s="233" t="inlineStr">
        <is>
          <t>RTF</t>
        </is>
      </c>
      <c r="M195" s="233" t="inlineStr">
        <is>
          <t>B105750</t>
        </is>
      </c>
      <c r="O195" s="233" t="inlineStr">
        <is>
          <t>LT250</t>
        </is>
      </c>
    </row>
    <row r="196" customFormat="1" s="233">
      <c r="A196" s="64" t="n"/>
      <c r="B196" s="237">
        <f>IF(AND(E196 = "Case Ring",G196="Silicon Bronze, ASTM-B584, C87600", K196 = "Coating_Standard"),"Y","N")</f>
        <v/>
      </c>
      <c r="C196" s="233" t="inlineStr">
        <is>
          <t>ConTab_BOM_KP_Impeller_0248</t>
        </is>
      </c>
      <c r="D196" s="233" t="inlineStr">
        <is>
          <t>:1024-1_2-KP:</t>
        </is>
      </c>
      <c r="E196" s="233" t="inlineStr">
        <is>
          <t>Double Wear Ring</t>
        </is>
      </c>
      <c r="F196" s="233" t="inlineStr">
        <is>
          <t>ImpMatl_NiAl-Bronze_ASTM-B148_C95400</t>
        </is>
      </c>
      <c r="G196" s="233" t="inlineStr">
        <is>
          <t>Nickel Aluminum Bronze ASTM B148 UNS C95400</t>
        </is>
      </c>
      <c r="H196" s="233" t="inlineStr">
        <is>
          <t>B22</t>
        </is>
      </c>
      <c r="I196" s="233" t="inlineStr">
        <is>
          <t>Steel, Cold Drawn C1018</t>
        </is>
      </c>
      <c r="J196" s="233" t="n"/>
      <c r="K196" s="233" t="inlineStr">
        <is>
          <t>Coating_Epoxy</t>
        </is>
      </c>
      <c r="L196" s="233" t="inlineStr">
        <is>
          <t>RTF</t>
        </is>
      </c>
      <c r="M196" s="233" t="inlineStr">
        <is>
          <t>B105751</t>
        </is>
      </c>
      <c r="O196" s="233" t="inlineStr">
        <is>
          <t>LT250</t>
        </is>
      </c>
    </row>
    <row r="197" customFormat="1" s="233">
      <c r="A197" s="64" t="n"/>
      <c r="B197" s="237">
        <f>IF(AND(E197 = "Case Ring",G197="Silicon Bronze, ASTM-B584, C87600", K197 = "Coating_Standard"),"Y","N")</f>
        <v/>
      </c>
      <c r="C197" s="233" t="inlineStr">
        <is>
          <t>ConTab_BOM_KP_Impeller_0251</t>
        </is>
      </c>
      <c r="D197" s="233" t="inlineStr">
        <is>
          <t>:1024-3_4-KP:</t>
        </is>
      </c>
      <c r="E197" s="233" t="inlineStr">
        <is>
          <t>Case Ring</t>
        </is>
      </c>
      <c r="F197" s="233" t="inlineStr">
        <is>
          <t>ImpMatl_Silicon_Bronze_ASTM-B584_C87600</t>
        </is>
      </c>
      <c r="G197" s="233" t="inlineStr">
        <is>
          <t>Silicon Bronze, ASTM-B584, C87600</t>
        </is>
      </c>
      <c r="H197" s="233" t="inlineStr">
        <is>
          <t>B21</t>
        </is>
      </c>
      <c r="I197" s="233" t="inlineStr">
        <is>
          <t>Steel, Cold Drawn C1018</t>
        </is>
      </c>
      <c r="J197" s="233" t="n"/>
      <c r="K197" s="233" t="inlineStr">
        <is>
          <t>Coating_Standard</t>
        </is>
      </c>
      <c r="L197" s="233" t="inlineStr">
        <is>
          <t>96699061</t>
        </is>
      </c>
      <c r="M197" s="233" t="inlineStr">
        <is>
          <t>B100893</t>
        </is>
      </c>
      <c r="N197" s="233" t="inlineStr">
        <is>
          <t>Standard</t>
        </is>
      </c>
      <c r="O197" s="233" t="inlineStr">
        <is>
          <t>LT027</t>
        </is>
      </c>
    </row>
    <row r="198" customFormat="1" s="233">
      <c r="A198" s="64" t="n"/>
      <c r="B198" s="237">
        <f>IF(AND(E198 = "Case Ring",G198="Silicon Bronze, ASTM-B584, C87600", K198 = "Coating_Standard"),"Y","N")</f>
        <v/>
      </c>
      <c r="C198" s="233" t="inlineStr">
        <is>
          <t>ConTab_BOM_KP_Impeller_0252</t>
        </is>
      </c>
      <c r="D198" s="233" t="inlineStr">
        <is>
          <t>:1024-3_4-KP:</t>
        </is>
      </c>
      <c r="E198" s="233" t="inlineStr">
        <is>
          <t>Double Wear Ring</t>
        </is>
      </c>
      <c r="F198" s="233" t="inlineStr">
        <is>
          <t>ImpMatl_Silicon_Bronze_ASTM-B584_C87600</t>
        </is>
      </c>
      <c r="G198" s="233" t="inlineStr">
        <is>
          <t>Silicon Bronze, ASTM-B584, C87600</t>
        </is>
      </c>
      <c r="H198" s="233" t="inlineStr">
        <is>
          <t>B21</t>
        </is>
      </c>
      <c r="I198" s="233" t="inlineStr">
        <is>
          <t>Steel, Cold Drawn C1018</t>
        </is>
      </c>
      <c r="J198" s="233" t="n"/>
      <c r="K198" s="233" t="inlineStr">
        <is>
          <t>Coating_Standard</t>
        </is>
      </c>
      <c r="L198" s="233" t="inlineStr">
        <is>
          <t>96699061</t>
        </is>
      </c>
      <c r="M198" s="233" t="inlineStr">
        <is>
          <t>B100903</t>
        </is>
      </c>
      <c r="N198" s="233" t="inlineStr">
        <is>
          <t>Standard</t>
        </is>
      </c>
      <c r="O198" s="233" t="inlineStr">
        <is>
          <t>LT027</t>
        </is>
      </c>
    </row>
    <row r="199" customFormat="1" s="233">
      <c r="A199" s="64" t="n"/>
      <c r="B199" s="237">
        <f>IF(AND(E199 = "Case Ring",G199="Silicon Bronze, ASTM-B584, C87600", K199 = "Coating_Standard"),"Y","N")</f>
        <v/>
      </c>
      <c r="C199" s="233" t="inlineStr">
        <is>
          <t>ConTab_BOM_KP_Impeller_0253</t>
        </is>
      </c>
      <c r="D199" s="233" t="inlineStr">
        <is>
          <t>:1024-3_4-KP:</t>
        </is>
      </c>
      <c r="E199" s="233" t="inlineStr">
        <is>
          <t>Case Ring</t>
        </is>
      </c>
      <c r="F199" s="233" t="inlineStr">
        <is>
          <t>ImpMatl_NiAl-Bronze_ASTM-B148_C95400</t>
        </is>
      </c>
      <c r="G199" s="233" t="inlineStr">
        <is>
          <t>Nickel Aluminum Bronze ASTM B148 UNS C95400</t>
        </is>
      </c>
      <c r="H199" s="233" t="inlineStr">
        <is>
          <t>B22</t>
        </is>
      </c>
      <c r="I199" s="233" t="inlineStr">
        <is>
          <t>Steel, Cold Drawn C1018</t>
        </is>
      </c>
      <c r="J199" s="233" t="n"/>
      <c r="K199" s="233" t="inlineStr">
        <is>
          <t>Coating_Standard</t>
        </is>
      </c>
      <c r="L199" s="233" t="n">
        <v>97783406</v>
      </c>
      <c r="M199" s="233" t="inlineStr">
        <is>
          <t>B105752</t>
        </is>
      </c>
      <c r="N199" s="233" t="inlineStr">
        <is>
          <t>Standard</t>
        </is>
      </c>
      <c r="O199" s="233" t="inlineStr">
        <is>
          <t>LT250</t>
        </is>
      </c>
    </row>
    <row r="200" customFormat="1" s="233">
      <c r="A200" s="64" t="n"/>
      <c r="B200" s="237">
        <f>IF(AND(E200 = "Case Ring",G200="Silicon Bronze, ASTM-B584, C87600", K200 = "Coating_Standard"),"Y","N")</f>
        <v/>
      </c>
      <c r="C200" s="233" t="inlineStr">
        <is>
          <t>ConTab_BOM_KP_Impeller_0254</t>
        </is>
      </c>
      <c r="D200" s="233" t="inlineStr">
        <is>
          <t>:1024-3_4-KP:</t>
        </is>
      </c>
      <c r="E200" s="233" t="inlineStr">
        <is>
          <t>Double Wear Ring</t>
        </is>
      </c>
      <c r="F200" s="233" t="inlineStr">
        <is>
          <t>ImpMatl_NiAl-Bronze_ASTM-B148_C95400</t>
        </is>
      </c>
      <c r="G200" s="233" t="inlineStr">
        <is>
          <t>Nickel Aluminum Bronze ASTM B148 UNS C95400</t>
        </is>
      </c>
      <c r="H200" s="233" t="inlineStr">
        <is>
          <t>B22</t>
        </is>
      </c>
      <c r="I200" s="233" t="inlineStr">
        <is>
          <t>Steel, Cold Drawn C1018</t>
        </is>
      </c>
      <c r="J200" s="233" t="n"/>
      <c r="K200" s="233" t="inlineStr">
        <is>
          <t>Coating_Standard</t>
        </is>
      </c>
      <c r="L200" s="233" t="n">
        <v>97783406</v>
      </c>
      <c r="M200" s="233" t="inlineStr">
        <is>
          <t>B105753</t>
        </is>
      </c>
      <c r="N200" s="233" t="inlineStr">
        <is>
          <t>Standard</t>
        </is>
      </c>
      <c r="O200" s="233" t="inlineStr">
        <is>
          <t>LT250</t>
        </is>
      </c>
    </row>
    <row r="201" customFormat="1" s="233">
      <c r="A201" s="64" t="n"/>
      <c r="B201" s="237">
        <f>IF(AND(E201 = "Case Ring",G201="Silicon Bronze, ASTM-B584, C87600", K201 = "Coating_Standard"),"Y","N")</f>
        <v/>
      </c>
      <c r="C201" s="233" t="inlineStr">
        <is>
          <t>ConTab_BOM_KP_Impeller_0259</t>
        </is>
      </c>
      <c r="D201" s="233" t="inlineStr">
        <is>
          <t>:1024-3_4-KP:</t>
        </is>
      </c>
      <c r="E201" s="233" t="inlineStr">
        <is>
          <t>Case Ring</t>
        </is>
      </c>
      <c r="F201" s="233" t="inlineStr">
        <is>
          <t>ImpMatl_SS_AISI-304</t>
        </is>
      </c>
      <c r="G201" s="233" t="inlineStr">
        <is>
          <t>Stainless Steel, AISI-304</t>
        </is>
      </c>
      <c r="H201" s="233" t="inlineStr">
        <is>
          <t>H304</t>
        </is>
      </c>
      <c r="I201" s="233" t="inlineStr">
        <is>
          <t>Stainless Steel, AISI 316</t>
        </is>
      </c>
      <c r="J201" s="233" t="n"/>
      <c r="K201" s="233" t="inlineStr">
        <is>
          <t>Coating_Standard</t>
        </is>
      </c>
      <c r="L201" s="233" t="inlineStr">
        <is>
          <t>RTF</t>
        </is>
      </c>
      <c r="M201" s="233" t="inlineStr">
        <is>
          <t>B100899</t>
        </is>
      </c>
      <c r="O201" s="233" t="inlineStr">
        <is>
          <t>LT043</t>
        </is>
      </c>
      <c r="P201" s="235" t="n"/>
    </row>
    <row r="202" customFormat="1" s="233">
      <c r="A202" s="64" t="n"/>
      <c r="B202" s="237">
        <f>IF(AND(E202 = "Case Ring",G202="Silicon Bronze, ASTM-B584, C87600", K202 = "Coating_Standard"),"Y","N")</f>
        <v/>
      </c>
      <c r="C202" s="233" t="inlineStr">
        <is>
          <t>ConTab_BOM_KP_Impeller_0260</t>
        </is>
      </c>
      <c r="D202" s="233" t="inlineStr">
        <is>
          <t>:1024-3_4-KP:</t>
        </is>
      </c>
      <c r="E202" s="233" t="inlineStr">
        <is>
          <t>Double Wear Ring</t>
        </is>
      </c>
      <c r="F202" s="233" t="inlineStr">
        <is>
          <t>ImpMatl_SS_AISI-304</t>
        </is>
      </c>
      <c r="G202" s="233" t="inlineStr">
        <is>
          <t>Stainless Steel, AISI-304</t>
        </is>
      </c>
      <c r="H202" s="233" t="inlineStr">
        <is>
          <t>H304</t>
        </is>
      </c>
      <c r="I202" s="233" t="inlineStr">
        <is>
          <t>Stainless Steel, AISI 316</t>
        </is>
      </c>
      <c r="J202" s="233" t="n"/>
      <c r="K202" s="233" t="inlineStr">
        <is>
          <t>Coating_Standard</t>
        </is>
      </c>
      <c r="L202" s="233" t="inlineStr">
        <is>
          <t>RTF</t>
        </is>
      </c>
      <c r="M202" s="233" t="inlineStr">
        <is>
          <t>B100909</t>
        </is>
      </c>
      <c r="O202" s="233" t="inlineStr">
        <is>
          <t>LT043</t>
        </is>
      </c>
      <c r="P202" s="235" t="n"/>
    </row>
    <row r="203" customFormat="1" s="233">
      <c r="A203" s="64" t="n"/>
      <c r="B203" s="237">
        <f>IF(AND(E203 = "Case Ring",G203="Silicon Bronze, ASTM-B584, C87600", K203 = "Coating_Standard"),"Y","N")</f>
        <v/>
      </c>
      <c r="C203" s="233" t="inlineStr">
        <is>
          <t>ConTab_BOM_KP_Impeller_0265</t>
        </is>
      </c>
      <c r="D203" s="233" t="inlineStr">
        <is>
          <t>:1024-3_4-KP:</t>
        </is>
      </c>
      <c r="E203" s="233" t="inlineStr">
        <is>
          <t>Case Ring</t>
        </is>
      </c>
      <c r="F203" s="233" t="inlineStr">
        <is>
          <t>ImpMatl_Silicon_Bronze_ASTM-B584_C87600</t>
        </is>
      </c>
      <c r="G203" s="233" t="inlineStr">
        <is>
          <t>Silicon Bronze, ASTM-B584, C87600</t>
        </is>
      </c>
      <c r="H203" s="233" t="inlineStr">
        <is>
          <t>B21</t>
        </is>
      </c>
      <c r="I203" s="233" t="inlineStr">
        <is>
          <t>Steel, Cold Drawn C1018</t>
        </is>
      </c>
      <c r="J203" s="233" t="n"/>
      <c r="K203" s="233" t="inlineStr">
        <is>
          <t>Coating_Scotchkote134_interior</t>
        </is>
      </c>
      <c r="L203" s="233" t="inlineStr">
        <is>
          <t>RTF</t>
        </is>
      </c>
      <c r="M203" s="233" t="inlineStr">
        <is>
          <t>B100893</t>
        </is>
      </c>
      <c r="O203" s="233" t="inlineStr">
        <is>
          <t>LT250</t>
        </is>
      </c>
      <c r="P203" s="235" t="n"/>
    </row>
    <row r="204" customFormat="1" s="233">
      <c r="A204" s="64" t="n"/>
      <c r="B204" s="237">
        <f>IF(AND(E204 = "Case Ring",G204="Silicon Bronze, ASTM-B584, C87600", K204 = "Coating_Standard"),"Y","N")</f>
        <v/>
      </c>
      <c r="C204" s="233" t="inlineStr">
        <is>
          <t>ConTab_BOM_KP_Impeller_0266</t>
        </is>
      </c>
      <c r="D204" s="233" t="inlineStr">
        <is>
          <t>:1024-3_4-KP:</t>
        </is>
      </c>
      <c r="E204" s="233" t="inlineStr">
        <is>
          <t>Double Wear Ring</t>
        </is>
      </c>
      <c r="F204" s="233" t="inlineStr">
        <is>
          <t>ImpMatl_Silicon_Bronze_ASTM-B584_C87600</t>
        </is>
      </c>
      <c r="G204" s="233" t="inlineStr">
        <is>
          <t>Silicon Bronze, ASTM-B584, C87600</t>
        </is>
      </c>
      <c r="H204" s="233" t="inlineStr">
        <is>
          <t>B21</t>
        </is>
      </c>
      <c r="I204" s="233" t="inlineStr">
        <is>
          <t>Steel, Cold Drawn C1018</t>
        </is>
      </c>
      <c r="J204" s="233" t="n"/>
      <c r="K204" s="233" t="inlineStr">
        <is>
          <t>Coating_Scotchkote134_interior</t>
        </is>
      </c>
      <c r="L204" s="233" t="inlineStr">
        <is>
          <t>RTF</t>
        </is>
      </c>
      <c r="M204" s="233" t="inlineStr">
        <is>
          <t>B100903</t>
        </is>
      </c>
      <c r="O204" s="233" t="inlineStr">
        <is>
          <t>LT250</t>
        </is>
      </c>
      <c r="P204" s="235" t="n"/>
    </row>
    <row r="205" customFormat="1" s="233">
      <c r="A205" s="64" t="n"/>
      <c r="B205" s="237">
        <f>IF(AND(E205 = "Case Ring",G205="Silicon Bronze, ASTM-B584, C87600", K205 = "Coating_Standard"),"Y","N")</f>
        <v/>
      </c>
      <c r="C205" s="233" t="inlineStr">
        <is>
          <t>ConTab_BOM_KP_Impeller_0267</t>
        </is>
      </c>
      <c r="D205" s="233" t="inlineStr">
        <is>
          <t>:1024-3_4-KP:</t>
        </is>
      </c>
      <c r="E205" s="233" t="inlineStr">
        <is>
          <t>Case Ring</t>
        </is>
      </c>
      <c r="F205" s="233" t="inlineStr">
        <is>
          <t>ImpMatl_NiAl-Bronze_ASTM-B148_C95400</t>
        </is>
      </c>
      <c r="G205" s="233" t="inlineStr">
        <is>
          <t>Nickel Aluminum Bronze ASTM B148 UNS C95400</t>
        </is>
      </c>
      <c r="H205" s="233" t="inlineStr">
        <is>
          <t>B22</t>
        </is>
      </c>
      <c r="I205" s="233" t="inlineStr">
        <is>
          <t>Steel, Cold Drawn C1018</t>
        </is>
      </c>
      <c r="J205" s="233" t="n"/>
      <c r="K205" s="233" t="inlineStr">
        <is>
          <t>Coating_Scotchkote134_interior</t>
        </is>
      </c>
      <c r="L205" s="233" t="inlineStr">
        <is>
          <t>RTF</t>
        </is>
      </c>
      <c r="M205" s="233" t="inlineStr">
        <is>
          <t>B105752</t>
        </is>
      </c>
      <c r="O205" s="233" t="inlineStr">
        <is>
          <t>LT250</t>
        </is>
      </c>
      <c r="P205" s="235" t="n"/>
    </row>
    <row r="206" customFormat="1" s="233">
      <c r="A206" s="64" t="n"/>
      <c r="B206" s="237">
        <f>IF(AND(E206 = "Case Ring",G206="Silicon Bronze, ASTM-B584, C87600", K206 = "Coating_Standard"),"Y","N")</f>
        <v/>
      </c>
      <c r="C206" s="233" t="inlineStr">
        <is>
          <t>ConTab_BOM_KP_Impeller_0268</t>
        </is>
      </c>
      <c r="D206" s="233" t="inlineStr">
        <is>
          <t>:1024-3_4-KP:</t>
        </is>
      </c>
      <c r="E206" s="233" t="inlineStr">
        <is>
          <t>Double Wear Ring</t>
        </is>
      </c>
      <c r="F206" s="233" t="inlineStr">
        <is>
          <t>ImpMatl_NiAl-Bronze_ASTM-B148_C95400</t>
        </is>
      </c>
      <c r="G206" s="233" t="inlineStr">
        <is>
          <t>Nickel Aluminum Bronze ASTM B148 UNS C95400</t>
        </is>
      </c>
      <c r="H206" s="233" t="inlineStr">
        <is>
          <t>B22</t>
        </is>
      </c>
      <c r="I206" s="233" t="inlineStr">
        <is>
          <t>Steel, Cold Drawn C1018</t>
        </is>
      </c>
      <c r="J206" s="233" t="n"/>
      <c r="K206" s="233" t="inlineStr">
        <is>
          <t>Coating_Scotchkote134_interior</t>
        </is>
      </c>
      <c r="L206" s="233" t="inlineStr">
        <is>
          <t>RTF</t>
        </is>
      </c>
      <c r="M206" s="233" t="inlineStr">
        <is>
          <t>B105753</t>
        </is>
      </c>
      <c r="O206" s="233" t="inlineStr">
        <is>
          <t>LT250</t>
        </is>
      </c>
      <c r="P206" s="235" t="n"/>
    </row>
    <row r="207" customFormat="1" s="233">
      <c r="A207" s="64" t="n"/>
      <c r="B207" s="237">
        <f>IF(AND(E207 = "Case Ring",G207="Silicon Bronze, ASTM-B584, C87600", K207 = "Coating_Standard"),"Y","N")</f>
        <v/>
      </c>
      <c r="C207" s="233" t="inlineStr">
        <is>
          <t>ConTab_BOM_KP_Impeller_0271</t>
        </is>
      </c>
      <c r="D207" s="233" t="inlineStr">
        <is>
          <t>:1024-3_4-KP:</t>
        </is>
      </c>
      <c r="E207" s="233" t="inlineStr">
        <is>
          <t>Case Ring</t>
        </is>
      </c>
      <c r="F207" s="233" t="inlineStr">
        <is>
          <t>ImpMatl_Silicon_Bronze_ASTM-B584_C87600</t>
        </is>
      </c>
      <c r="G207" s="233" t="inlineStr">
        <is>
          <t>Silicon Bronze, ASTM-B584, C87600</t>
        </is>
      </c>
      <c r="H207" s="233" t="inlineStr">
        <is>
          <t>B21</t>
        </is>
      </c>
      <c r="I207" s="233" t="inlineStr">
        <is>
          <t>Steel, Cold Drawn C1018</t>
        </is>
      </c>
      <c r="J207" s="233" t="n"/>
      <c r="K207" s="233" t="inlineStr">
        <is>
          <t>Coating_Scotchkote134_interior_exterior</t>
        </is>
      </c>
      <c r="L207" s="233" t="inlineStr">
        <is>
          <t>RTF</t>
        </is>
      </c>
      <c r="M207" s="233" t="inlineStr">
        <is>
          <t>B100893</t>
        </is>
      </c>
      <c r="O207" s="233" t="inlineStr">
        <is>
          <t>LT250</t>
        </is>
      </c>
      <c r="P207" s="235" t="n"/>
    </row>
    <row r="208" customFormat="1" s="233">
      <c r="A208" s="64" t="n"/>
      <c r="B208" s="237">
        <f>IF(AND(E208 = "Case Ring",G208="Silicon Bronze, ASTM-B584, C87600", K208 = "Coating_Standard"),"Y","N")</f>
        <v/>
      </c>
      <c r="C208" s="233" t="inlineStr">
        <is>
          <t>ConTab_BOM_KP_Impeller_0272</t>
        </is>
      </c>
      <c r="D208" s="233" t="inlineStr">
        <is>
          <t>:1024-3_4-KP:</t>
        </is>
      </c>
      <c r="E208" s="233" t="inlineStr">
        <is>
          <t>Double Wear Ring</t>
        </is>
      </c>
      <c r="F208" s="233" t="inlineStr">
        <is>
          <t>ImpMatl_Silicon_Bronze_ASTM-B584_C87600</t>
        </is>
      </c>
      <c r="G208" s="233" t="inlineStr">
        <is>
          <t>Silicon Bronze, ASTM-B584, C87600</t>
        </is>
      </c>
      <c r="H208" s="233" t="inlineStr">
        <is>
          <t>B21</t>
        </is>
      </c>
      <c r="I208" s="233" t="inlineStr">
        <is>
          <t>Steel, Cold Drawn C1018</t>
        </is>
      </c>
      <c r="J208" s="233" t="n"/>
      <c r="K208" s="233" t="inlineStr">
        <is>
          <t>Coating_Scotchkote134_interior_exterior</t>
        </is>
      </c>
      <c r="L208" s="233" t="inlineStr">
        <is>
          <t>RTF</t>
        </is>
      </c>
      <c r="M208" s="233" t="inlineStr">
        <is>
          <t>B100903</t>
        </is>
      </c>
      <c r="O208" s="233" t="inlineStr">
        <is>
          <t>LT250</t>
        </is>
      </c>
      <c r="P208" s="235" t="n"/>
    </row>
    <row r="209" ht="14.25" customFormat="1" customHeight="1" s="233">
      <c r="A209" s="64" t="n"/>
      <c r="B209" s="237">
        <f>IF(AND(E209 = "Case Ring",G209="Silicon Bronze, ASTM-B584, C87600", K209 = "Coating_Standard"),"Y","N")</f>
        <v/>
      </c>
      <c r="C209" s="233" t="inlineStr">
        <is>
          <t>ConTab_BOM_KP_Impeller_0273</t>
        </is>
      </c>
      <c r="D209" s="233" t="inlineStr">
        <is>
          <t>:1024-3_4-KP:</t>
        </is>
      </c>
      <c r="E209" s="233" t="inlineStr">
        <is>
          <t>Case Ring</t>
        </is>
      </c>
      <c r="F209" s="233" t="inlineStr">
        <is>
          <t>ImpMatl_NiAl-Bronze_ASTM-B148_C95400</t>
        </is>
      </c>
      <c r="G209" s="233" t="inlineStr">
        <is>
          <t>Nickel Aluminum Bronze ASTM B148 UNS C95400</t>
        </is>
      </c>
      <c r="H209" s="233" t="inlineStr">
        <is>
          <t>B22</t>
        </is>
      </c>
      <c r="I209" s="233" t="inlineStr">
        <is>
          <t>Steel, Cold Drawn C1018</t>
        </is>
      </c>
      <c r="J209" s="233" t="n"/>
      <c r="K209" s="233" t="inlineStr">
        <is>
          <t>Coating_Scotchkote134_interior_exterior</t>
        </is>
      </c>
      <c r="L209" s="233" t="inlineStr">
        <is>
          <t>RTF</t>
        </is>
      </c>
      <c r="M209" s="233" t="inlineStr">
        <is>
          <t>B105752</t>
        </is>
      </c>
      <c r="O209" s="233" t="inlineStr">
        <is>
          <t>LT250</t>
        </is>
      </c>
      <c r="P209" s="235" t="n"/>
    </row>
    <row r="210" customFormat="1" s="233">
      <c r="A210" s="64" t="n"/>
      <c r="B210" s="237">
        <f>IF(AND(E210 = "Case Ring",G210="Silicon Bronze, ASTM-B584, C87600", K210 = "Coating_Standard"),"Y","N")</f>
        <v/>
      </c>
      <c r="C210" s="233" t="inlineStr">
        <is>
          <t>ConTab_BOM_KP_Impeller_0274</t>
        </is>
      </c>
      <c r="D210" s="233" t="inlineStr">
        <is>
          <t>:1024-3_4-KP:</t>
        </is>
      </c>
      <c r="E210" s="233" t="inlineStr">
        <is>
          <t>Double Wear Ring</t>
        </is>
      </c>
      <c r="F210" s="233" t="inlineStr">
        <is>
          <t>ImpMatl_NiAl-Bronze_ASTM-B148_C95400</t>
        </is>
      </c>
      <c r="G210" s="233" t="inlineStr">
        <is>
          <t>Nickel Aluminum Bronze ASTM B148 UNS C95400</t>
        </is>
      </c>
      <c r="H210" s="233" t="inlineStr">
        <is>
          <t>B22</t>
        </is>
      </c>
      <c r="I210" s="233" t="inlineStr">
        <is>
          <t>Steel, Cold Drawn C1018</t>
        </is>
      </c>
      <c r="J210" s="233" t="n"/>
      <c r="K210" s="233" t="inlineStr">
        <is>
          <t>Coating_Scotchkote134_interior_exterior</t>
        </is>
      </c>
      <c r="L210" s="233" t="inlineStr">
        <is>
          <t>RTF</t>
        </is>
      </c>
      <c r="M210" s="233" t="inlineStr">
        <is>
          <t>B105753</t>
        </is>
      </c>
      <c r="O210" s="233" t="inlineStr">
        <is>
          <t>LT250</t>
        </is>
      </c>
      <c r="P210" s="235" t="n"/>
    </row>
    <row r="211" customFormat="1" s="233">
      <c r="A211" s="64" t="n"/>
      <c r="B211" s="237">
        <f>IF(AND(E211 = "Case Ring",G211="Silicon Bronze, ASTM-B584, C87600", K211 = "Coating_Standard"),"Y","N")</f>
        <v/>
      </c>
      <c r="C211" s="233" t="inlineStr">
        <is>
          <t>ConTab_BOM_KP_Impeller_0277</t>
        </is>
      </c>
      <c r="D211" s="233" t="inlineStr">
        <is>
          <t>:1024-3_4-KP:</t>
        </is>
      </c>
      <c r="E211" s="233" t="inlineStr">
        <is>
          <t>Case Ring</t>
        </is>
      </c>
      <c r="F211" s="233" t="inlineStr">
        <is>
          <t>ImpMatl_Silicon_Bronze_ASTM-B584_C87600</t>
        </is>
      </c>
      <c r="G211" s="233" t="inlineStr">
        <is>
          <t>Silicon Bronze, ASTM-B584, C87600</t>
        </is>
      </c>
      <c r="H211" s="233" t="inlineStr">
        <is>
          <t>B21</t>
        </is>
      </c>
      <c r="I211" s="233" t="inlineStr">
        <is>
          <t>Steel, Cold Drawn C1018</t>
        </is>
      </c>
      <c r="J211" s="233" t="n"/>
      <c r="K211" s="233" t="inlineStr">
        <is>
          <t>Coating_Scotchkote134_interior_exterior_IncludeImpeller</t>
        </is>
      </c>
      <c r="L211" s="233" t="inlineStr">
        <is>
          <t>RTF</t>
        </is>
      </c>
      <c r="M211" s="233" t="inlineStr">
        <is>
          <t>B100893</t>
        </is>
      </c>
      <c r="O211" s="233" t="inlineStr">
        <is>
          <t>LT250</t>
        </is>
      </c>
      <c r="P211" s="235" t="n"/>
    </row>
    <row r="212" customFormat="1" s="233">
      <c r="A212" s="64" t="n"/>
      <c r="B212" s="237">
        <f>IF(AND(E212 = "Case Ring",G212="Silicon Bronze, ASTM-B584, C87600", K212 = "Coating_Standard"),"Y","N")</f>
        <v/>
      </c>
      <c r="C212" s="233" t="inlineStr">
        <is>
          <t>ConTab_BOM_KP_Impeller_0278</t>
        </is>
      </c>
      <c r="D212" s="233" t="inlineStr">
        <is>
          <t>:1024-3_4-KP:</t>
        </is>
      </c>
      <c r="E212" s="233" t="inlineStr">
        <is>
          <t>Double Wear Ring</t>
        </is>
      </c>
      <c r="F212" s="233" t="inlineStr">
        <is>
          <t>ImpMatl_Silicon_Bronze_ASTM-B584_C87600</t>
        </is>
      </c>
      <c r="G212" s="233" t="inlineStr">
        <is>
          <t>Silicon Bronze, ASTM-B584, C87600</t>
        </is>
      </c>
      <c r="H212" s="233" t="inlineStr">
        <is>
          <t>B21</t>
        </is>
      </c>
      <c r="I212" s="233" t="inlineStr">
        <is>
          <t>Steel, Cold Drawn C1018</t>
        </is>
      </c>
      <c r="J212" s="233" t="n"/>
      <c r="K212" s="233" t="inlineStr">
        <is>
          <t>Coating_Scotchkote134_interior_exterior_IncludeImpeller</t>
        </is>
      </c>
      <c r="L212" s="233" t="inlineStr">
        <is>
          <t>RTF</t>
        </is>
      </c>
      <c r="M212" s="233" t="inlineStr">
        <is>
          <t>B100903</t>
        </is>
      </c>
      <c r="O212" s="233" t="inlineStr">
        <is>
          <t>LT250</t>
        </is>
      </c>
      <c r="P212" s="235" t="n"/>
    </row>
    <row r="213" customFormat="1" s="233">
      <c r="A213" s="64" t="n"/>
      <c r="B213" s="237">
        <f>IF(AND(E213 = "Case Ring",G213="Silicon Bronze, ASTM-B584, C87600", K213 = "Coating_Standard"),"Y","N")</f>
        <v/>
      </c>
      <c r="C213" s="233" t="inlineStr">
        <is>
          <t>ConTab_BOM_KP_Impeller_0279</t>
        </is>
      </c>
      <c r="D213" s="233" t="inlineStr">
        <is>
          <t>:1024-3_4-KP:</t>
        </is>
      </c>
      <c r="E213" s="233" t="inlineStr">
        <is>
          <t>Case Ring</t>
        </is>
      </c>
      <c r="F213" s="233" t="inlineStr">
        <is>
          <t>ImpMatl_NiAl-Bronze_ASTM-B148_C95400</t>
        </is>
      </c>
      <c r="G213" s="233" t="inlineStr">
        <is>
          <t>Nickel Aluminum Bronze ASTM B148 UNS C95400</t>
        </is>
      </c>
      <c r="H213" s="233" t="inlineStr">
        <is>
          <t>B22</t>
        </is>
      </c>
      <c r="I213" s="233" t="inlineStr">
        <is>
          <t>Steel, Cold Drawn C1018</t>
        </is>
      </c>
      <c r="J213" s="233" t="n"/>
      <c r="K213" s="233" t="inlineStr">
        <is>
          <t>Coating_Scotchkote134_interior_exterior_IncludeImpeller</t>
        </is>
      </c>
      <c r="L213" s="233" t="inlineStr">
        <is>
          <t>RTF</t>
        </is>
      </c>
      <c r="M213" s="233" t="inlineStr">
        <is>
          <t>B105752</t>
        </is>
      </c>
      <c r="O213" s="233" t="inlineStr">
        <is>
          <t>LT250</t>
        </is>
      </c>
      <c r="P213" s="235" t="n"/>
    </row>
    <row r="214" customFormat="1" s="233">
      <c r="A214" s="64" t="n"/>
      <c r="B214" s="237">
        <f>IF(AND(E214 = "Case Ring",G214="Silicon Bronze, ASTM-B584, C87600", K214 = "Coating_Standard"),"Y","N")</f>
        <v/>
      </c>
      <c r="C214" s="233" t="inlineStr">
        <is>
          <t>ConTab_BOM_KP_Impeller_0280</t>
        </is>
      </c>
      <c r="D214" s="233" t="inlineStr">
        <is>
          <t>:1024-3_4-KP:</t>
        </is>
      </c>
      <c r="E214" s="233" t="inlineStr">
        <is>
          <t>Double Wear Ring</t>
        </is>
      </c>
      <c r="F214" s="233" t="inlineStr">
        <is>
          <t>ImpMatl_NiAl-Bronze_ASTM-B148_C95400</t>
        </is>
      </c>
      <c r="G214" s="233" t="inlineStr">
        <is>
          <t>Nickel Aluminum Bronze ASTM B148 UNS C95400</t>
        </is>
      </c>
      <c r="H214" s="233" t="inlineStr">
        <is>
          <t>B22</t>
        </is>
      </c>
      <c r="I214" s="233" t="inlineStr">
        <is>
          <t>Steel, Cold Drawn C1018</t>
        </is>
      </c>
      <c r="J214" s="233" t="n"/>
      <c r="K214" s="233" t="inlineStr">
        <is>
          <t>Coating_Scotchkote134_interior_exterior_IncludeImpeller</t>
        </is>
      </c>
      <c r="L214" s="233" t="inlineStr">
        <is>
          <t>RTF</t>
        </is>
      </c>
      <c r="M214" s="233" t="inlineStr">
        <is>
          <t>B105753</t>
        </is>
      </c>
      <c r="O214" s="233" t="inlineStr">
        <is>
          <t>LT250</t>
        </is>
      </c>
      <c r="P214" s="235" t="n"/>
    </row>
    <row r="215" customFormat="1" s="233">
      <c r="A215" s="64" t="n"/>
      <c r="B215" s="237">
        <f>IF(AND(E215 = "Case Ring",G215="Silicon Bronze, ASTM-B584, C87600", K215 = "Coating_Standard"),"Y","N")</f>
        <v/>
      </c>
      <c r="C215" s="233" t="inlineStr">
        <is>
          <t>ConTab_BOM_KP_Impeller_0283</t>
        </is>
      </c>
      <c r="D215" s="233" t="inlineStr">
        <is>
          <t>:1024-3_4-KP:</t>
        </is>
      </c>
      <c r="E215" s="233" t="inlineStr">
        <is>
          <t>Case Ring</t>
        </is>
      </c>
      <c r="F215" s="233" t="inlineStr">
        <is>
          <t>ImpMatl_Silicon_Bronze_ASTM-B584_C87600</t>
        </is>
      </c>
      <c r="G215" s="233" t="inlineStr">
        <is>
          <t>Silicon Bronze, ASTM-B584, C87600</t>
        </is>
      </c>
      <c r="H215" s="233" t="inlineStr">
        <is>
          <t>B21</t>
        </is>
      </c>
      <c r="I215" s="233" t="inlineStr">
        <is>
          <t>Steel, Cold Drawn C1018</t>
        </is>
      </c>
      <c r="J215" s="233" t="n"/>
      <c r="K215" s="233" t="inlineStr">
        <is>
          <t>Coating_Scotchkote134_interior_IncludeImpeller</t>
        </is>
      </c>
      <c r="L215" s="233" t="inlineStr">
        <is>
          <t>RTF</t>
        </is>
      </c>
      <c r="M215" s="233" t="inlineStr">
        <is>
          <t>B100893</t>
        </is>
      </c>
      <c r="O215" s="233" t="inlineStr">
        <is>
          <t>LT250</t>
        </is>
      </c>
      <c r="P215" s="235" t="n"/>
    </row>
    <row r="216" customFormat="1" s="233">
      <c r="A216" s="64" t="n"/>
      <c r="B216" s="237">
        <f>IF(AND(E216 = "Case Ring",G216="Silicon Bronze, ASTM-B584, C87600", K216 = "Coating_Standard"),"Y","N")</f>
        <v/>
      </c>
      <c r="C216" s="233" t="inlineStr">
        <is>
          <t>ConTab_BOM_KP_Impeller_0284</t>
        </is>
      </c>
      <c r="D216" s="233" t="inlineStr">
        <is>
          <t>:1024-3_4-KP:</t>
        </is>
      </c>
      <c r="E216" s="233" t="inlineStr">
        <is>
          <t>Double Wear Ring</t>
        </is>
      </c>
      <c r="F216" s="233" t="inlineStr">
        <is>
          <t>ImpMatl_Silicon_Bronze_ASTM-B584_C87600</t>
        </is>
      </c>
      <c r="G216" s="233" t="inlineStr">
        <is>
          <t>Silicon Bronze, ASTM-B584, C87600</t>
        </is>
      </c>
      <c r="H216" s="233" t="inlineStr">
        <is>
          <t>B21</t>
        </is>
      </c>
      <c r="I216" s="233" t="inlineStr">
        <is>
          <t>Steel, Cold Drawn C1018</t>
        </is>
      </c>
      <c r="J216" s="233" t="n"/>
      <c r="K216" s="233" t="inlineStr">
        <is>
          <t>Coating_Scotchkote134_interior_IncludeImpeller</t>
        </is>
      </c>
      <c r="L216" s="233" t="inlineStr">
        <is>
          <t>RTF</t>
        </is>
      </c>
      <c r="M216" s="233" t="inlineStr">
        <is>
          <t>B100903</t>
        </is>
      </c>
      <c r="O216" s="233" t="inlineStr">
        <is>
          <t>LT250</t>
        </is>
      </c>
      <c r="P216" s="235" t="n"/>
    </row>
    <row r="217" customFormat="1" s="233">
      <c r="A217" s="64" t="n"/>
      <c r="B217" s="237">
        <f>IF(AND(E217 = "Case Ring",G217="Silicon Bronze, ASTM-B584, C87600", K217 = "Coating_Standard"),"Y","N")</f>
        <v/>
      </c>
      <c r="C217" s="233" t="inlineStr">
        <is>
          <t>ConTab_BOM_KP_Impeller_0285</t>
        </is>
      </c>
      <c r="D217" s="233" t="inlineStr">
        <is>
          <t>:1024-3_4-KP:</t>
        </is>
      </c>
      <c r="E217" s="233" t="inlineStr">
        <is>
          <t>Case Ring</t>
        </is>
      </c>
      <c r="F217" s="233" t="inlineStr">
        <is>
          <t>ImpMatl_NiAl-Bronze_ASTM-B148_C95400</t>
        </is>
      </c>
      <c r="G217" s="233" t="inlineStr">
        <is>
          <t>Nickel Aluminum Bronze ASTM B148 UNS C95400</t>
        </is>
      </c>
      <c r="H217" s="233" t="inlineStr">
        <is>
          <t>B22</t>
        </is>
      </c>
      <c r="I217" s="233" t="inlineStr">
        <is>
          <t>Steel, Cold Drawn C1018</t>
        </is>
      </c>
      <c r="J217" s="233" t="n"/>
      <c r="K217" s="233" t="inlineStr">
        <is>
          <t>Coating_Scotchkote134_interior_IncludeImpeller</t>
        </is>
      </c>
      <c r="L217" s="233" t="inlineStr">
        <is>
          <t>RTF</t>
        </is>
      </c>
      <c r="M217" s="233" t="inlineStr">
        <is>
          <t>B105752</t>
        </is>
      </c>
      <c r="O217" s="233" t="inlineStr">
        <is>
          <t>LT250</t>
        </is>
      </c>
      <c r="P217" s="235" t="n"/>
    </row>
    <row r="218" customFormat="1" s="233">
      <c r="A218" s="64" t="n"/>
      <c r="B218" s="237">
        <f>IF(AND(E218 = "Case Ring",G218="Silicon Bronze, ASTM-B584, C87600", K218 = "Coating_Standard"),"Y","N")</f>
        <v/>
      </c>
      <c r="C218" s="233" t="inlineStr">
        <is>
          <t>ConTab_BOM_KP_Impeller_0286</t>
        </is>
      </c>
      <c r="D218" s="233" t="inlineStr">
        <is>
          <t>:1024-3_4-KP:</t>
        </is>
      </c>
      <c r="E218" s="233" t="inlineStr">
        <is>
          <t>Double Wear Ring</t>
        </is>
      </c>
      <c r="F218" s="233" t="inlineStr">
        <is>
          <t>ImpMatl_NiAl-Bronze_ASTM-B148_C95400</t>
        </is>
      </c>
      <c r="G218" s="233" t="inlineStr">
        <is>
          <t>Nickel Aluminum Bronze ASTM B148 UNS C95400</t>
        </is>
      </c>
      <c r="H218" s="233" t="inlineStr">
        <is>
          <t>B22</t>
        </is>
      </c>
      <c r="I218" s="233" t="inlineStr">
        <is>
          <t>Steel, Cold Drawn C1018</t>
        </is>
      </c>
      <c r="J218" s="233" t="n"/>
      <c r="K218" s="233" t="inlineStr">
        <is>
          <t>Coating_Scotchkote134_interior_IncludeImpeller</t>
        </is>
      </c>
      <c r="L218" s="233" t="inlineStr">
        <is>
          <t>RTF</t>
        </is>
      </c>
      <c r="M218" s="233" t="inlineStr">
        <is>
          <t>B105753</t>
        </is>
      </c>
      <c r="O218" s="233" t="inlineStr">
        <is>
          <t>LT250</t>
        </is>
      </c>
    </row>
    <row r="219" customFormat="1" s="233">
      <c r="A219" s="64" t="n"/>
      <c r="B219" s="237">
        <f>IF(AND(E219 = "Case Ring",G219="Silicon Bronze, ASTM-B584, C87600", K219 = "Coating_Standard"),"Y","N")</f>
        <v/>
      </c>
      <c r="C219" s="233" t="inlineStr">
        <is>
          <t>ConTab_BOM_KP_Impeller_0289</t>
        </is>
      </c>
      <c r="D219" s="233" t="inlineStr">
        <is>
          <t>:1024-3_4-KP:</t>
        </is>
      </c>
      <c r="E219" s="233" t="inlineStr">
        <is>
          <t>Case Ring</t>
        </is>
      </c>
      <c r="F219" s="233" t="inlineStr">
        <is>
          <t>ImpMatl_Silicon_Bronze_ASTM-B584_C87600</t>
        </is>
      </c>
      <c r="G219" s="233" t="inlineStr">
        <is>
          <t>Silicon Bronze, ASTM-B584, C87600</t>
        </is>
      </c>
      <c r="H219" s="233" t="inlineStr">
        <is>
          <t>B21</t>
        </is>
      </c>
      <c r="I219" s="233" t="inlineStr">
        <is>
          <t>Steel, Cold Drawn C1018</t>
        </is>
      </c>
      <c r="J219" s="233" t="n"/>
      <c r="K219" s="233" t="inlineStr">
        <is>
          <t>Coating_Special</t>
        </is>
      </c>
      <c r="L219" s="233" t="inlineStr">
        <is>
          <t>RTF</t>
        </is>
      </c>
      <c r="M219" s="233" t="inlineStr">
        <is>
          <t>B100893</t>
        </is>
      </c>
      <c r="O219" s="233" t="inlineStr">
        <is>
          <t>LT250</t>
        </is>
      </c>
      <c r="P219" s="235" t="n"/>
    </row>
    <row r="220" customFormat="1" s="233">
      <c r="A220" s="64" t="n"/>
      <c r="B220" s="237">
        <f>IF(AND(E220 = "Case Ring",G220="Silicon Bronze, ASTM-B584, C87600", K220 = "Coating_Standard"),"Y","N")</f>
        <v/>
      </c>
      <c r="C220" s="233" t="inlineStr">
        <is>
          <t>ConTab_BOM_KP_Impeller_0290</t>
        </is>
      </c>
      <c r="D220" s="233" t="inlineStr">
        <is>
          <t>:1024-3_4-KP:</t>
        </is>
      </c>
      <c r="E220" s="233" t="inlineStr">
        <is>
          <t>Double Wear Ring</t>
        </is>
      </c>
      <c r="F220" s="233" t="inlineStr">
        <is>
          <t>ImpMatl_Silicon_Bronze_ASTM-B584_C87600</t>
        </is>
      </c>
      <c r="G220" s="233" t="inlineStr">
        <is>
          <t>Silicon Bronze, ASTM-B584, C87600</t>
        </is>
      </c>
      <c r="H220" s="233" t="inlineStr">
        <is>
          <t>B21</t>
        </is>
      </c>
      <c r="I220" s="233" t="inlineStr">
        <is>
          <t>Steel, Cold Drawn C1018</t>
        </is>
      </c>
      <c r="J220" s="233" t="n"/>
      <c r="K220" s="233" t="inlineStr">
        <is>
          <t>Coating_Special</t>
        </is>
      </c>
      <c r="L220" s="233" t="inlineStr">
        <is>
          <t>RTF</t>
        </is>
      </c>
      <c r="M220" s="233" t="inlineStr">
        <is>
          <t>B100903</t>
        </is>
      </c>
      <c r="O220" s="233" t="inlineStr">
        <is>
          <t>LT250</t>
        </is>
      </c>
      <c r="P220" s="235" t="n"/>
    </row>
    <row r="221" customFormat="1" s="233">
      <c r="A221" s="64" t="n"/>
      <c r="B221" s="237">
        <f>IF(AND(E221 = "Case Ring",G221="Silicon Bronze, ASTM-B584, C87600", K221 = "Coating_Standard"),"Y","N")</f>
        <v/>
      </c>
      <c r="C221" s="233" t="inlineStr">
        <is>
          <t>ConTab_BOM_KP_Impeller_0291</t>
        </is>
      </c>
      <c r="D221" s="233" t="inlineStr">
        <is>
          <t>:1024-3_4-KP:</t>
        </is>
      </c>
      <c r="E221" s="233" t="inlineStr">
        <is>
          <t>Case Ring</t>
        </is>
      </c>
      <c r="F221" s="233" t="inlineStr">
        <is>
          <t>ImpMatl_NiAl-Bronze_ASTM-B148_C95400</t>
        </is>
      </c>
      <c r="G221" s="233" t="inlineStr">
        <is>
          <t>Nickel Aluminum Bronze ASTM B148 UNS C95400</t>
        </is>
      </c>
      <c r="H221" s="233" t="inlineStr">
        <is>
          <t>B22</t>
        </is>
      </c>
      <c r="I221" s="233" t="inlineStr">
        <is>
          <t>Steel, Cold Drawn C1018</t>
        </is>
      </c>
      <c r="J221" s="233" t="n"/>
      <c r="K221" s="233" t="inlineStr">
        <is>
          <t>Coating_Special</t>
        </is>
      </c>
      <c r="L221" s="233" t="inlineStr">
        <is>
          <t>RTF</t>
        </is>
      </c>
      <c r="M221" s="233" t="inlineStr">
        <is>
          <t>B105752</t>
        </is>
      </c>
      <c r="O221" s="233" t="inlineStr">
        <is>
          <t>LT250</t>
        </is>
      </c>
      <c r="P221" s="235" t="n"/>
    </row>
    <row r="222" customFormat="1" s="233">
      <c r="A222" s="64" t="n"/>
      <c r="B222" s="237">
        <f>IF(AND(E222 = "Case Ring",G222="Silicon Bronze, ASTM-B584, C87600", K222 = "Coating_Standard"),"Y","N")</f>
        <v/>
      </c>
      <c r="C222" s="233" t="inlineStr">
        <is>
          <t>ConTab_BOM_KP_Impeller_0292</t>
        </is>
      </c>
      <c r="D222" s="233" t="inlineStr">
        <is>
          <t>:1024-3_4-KP:</t>
        </is>
      </c>
      <c r="E222" s="233" t="inlineStr">
        <is>
          <t>Double Wear Ring</t>
        </is>
      </c>
      <c r="F222" s="233" t="inlineStr">
        <is>
          <t>ImpMatl_NiAl-Bronze_ASTM-B148_C95400</t>
        </is>
      </c>
      <c r="G222" s="233" t="inlineStr">
        <is>
          <t>Nickel Aluminum Bronze ASTM B148 UNS C95400</t>
        </is>
      </c>
      <c r="H222" s="233" t="inlineStr">
        <is>
          <t>B22</t>
        </is>
      </c>
      <c r="I222" s="233" t="inlineStr">
        <is>
          <t>Steel, Cold Drawn C1018</t>
        </is>
      </c>
      <c r="J222" s="233" t="n"/>
      <c r="K222" s="233" t="inlineStr">
        <is>
          <t>Coating_Special</t>
        </is>
      </c>
      <c r="L222" s="233" t="inlineStr">
        <is>
          <t>RTF</t>
        </is>
      </c>
      <c r="M222" s="233" t="inlineStr">
        <is>
          <t>B105753</t>
        </is>
      </c>
      <c r="O222" s="233" t="inlineStr">
        <is>
          <t>LT250</t>
        </is>
      </c>
      <c r="P222" s="235" t="n"/>
    </row>
    <row r="223" customFormat="1" s="233">
      <c r="A223" s="64" t="n"/>
      <c r="B223" s="237">
        <f>IF(AND(E223 = "Case Ring",G223="Silicon Bronze, ASTM-B584, C87600", K223 = "Coating_Standard"),"Y","N")</f>
        <v/>
      </c>
      <c r="C223" s="233" t="inlineStr">
        <is>
          <t>ConTab_BOM_KP_Impeller_0295</t>
        </is>
      </c>
      <c r="D223" s="233" t="inlineStr">
        <is>
          <t>:1024-3_4-KP:</t>
        </is>
      </c>
      <c r="E223" s="233" t="inlineStr">
        <is>
          <t>Case Ring</t>
        </is>
      </c>
      <c r="F223" s="233" t="inlineStr">
        <is>
          <t>ImpMatl_Silicon_Bronze_ASTM-B584_C87600</t>
        </is>
      </c>
      <c r="G223" s="233" t="inlineStr">
        <is>
          <t>Silicon Bronze, ASTM-B584, C87600</t>
        </is>
      </c>
      <c r="H223" s="233" t="inlineStr">
        <is>
          <t>B21</t>
        </is>
      </c>
      <c r="I223" s="233" t="inlineStr">
        <is>
          <t>Steel, Cold Drawn C1018</t>
        </is>
      </c>
      <c r="J223" s="233" t="n"/>
      <c r="K223" s="233" t="inlineStr">
        <is>
          <t>Coating_Epoxy</t>
        </is>
      </c>
      <c r="L223" s="233" t="inlineStr">
        <is>
          <t>RTF</t>
        </is>
      </c>
      <c r="M223" s="233" t="inlineStr">
        <is>
          <t>B100893</t>
        </is>
      </c>
      <c r="O223" s="233" t="inlineStr">
        <is>
          <t>LT250</t>
        </is>
      </c>
    </row>
    <row r="224" customFormat="1" s="233">
      <c r="A224" s="64" t="n"/>
      <c r="B224" s="237">
        <f>IF(AND(E224 = "Case Ring",G224="Silicon Bronze, ASTM-B584, C87600", K224 = "Coating_Standard"),"Y","N")</f>
        <v/>
      </c>
      <c r="C224" s="233" t="inlineStr">
        <is>
          <t>ConTab_BOM_KP_Impeller_0296</t>
        </is>
      </c>
      <c r="D224" s="233" t="inlineStr">
        <is>
          <t>:1024-3_4-KP:</t>
        </is>
      </c>
      <c r="E224" s="233" t="inlineStr">
        <is>
          <t>Double Wear Ring</t>
        </is>
      </c>
      <c r="F224" s="233" t="inlineStr">
        <is>
          <t>ImpMatl_Silicon_Bronze_ASTM-B584_C87600</t>
        </is>
      </c>
      <c r="G224" s="233" t="inlineStr">
        <is>
          <t>Silicon Bronze, ASTM-B584, C87600</t>
        </is>
      </c>
      <c r="H224" s="233" t="inlineStr">
        <is>
          <t>B21</t>
        </is>
      </c>
      <c r="I224" s="233" t="inlineStr">
        <is>
          <t>Steel, Cold Drawn C1018</t>
        </is>
      </c>
      <c r="J224" s="233" t="n"/>
      <c r="K224" s="233" t="inlineStr">
        <is>
          <t>Coating_Epoxy</t>
        </is>
      </c>
      <c r="L224" s="233" t="inlineStr">
        <is>
          <t>RTF</t>
        </is>
      </c>
      <c r="M224" s="233" t="inlineStr">
        <is>
          <t>B100903</t>
        </is>
      </c>
      <c r="O224" s="233" t="inlineStr">
        <is>
          <t>LT250</t>
        </is>
      </c>
    </row>
    <row r="225" customFormat="1" s="233">
      <c r="A225" s="64" t="n"/>
      <c r="B225" s="237">
        <f>IF(AND(E225 = "Case Ring",G225="Silicon Bronze, ASTM-B584, C87600", K225 = "Coating_Standard"),"Y","N")</f>
        <v/>
      </c>
      <c r="C225" s="233" t="inlineStr">
        <is>
          <t>ConTab_BOM_KP_Impeller_0297</t>
        </is>
      </c>
      <c r="D225" s="233" t="inlineStr">
        <is>
          <t>:1024-3_4-KP:</t>
        </is>
      </c>
      <c r="E225" s="233" t="inlineStr">
        <is>
          <t>Case Ring</t>
        </is>
      </c>
      <c r="F225" s="233" t="inlineStr">
        <is>
          <t>ImpMatl_NiAl-Bronze_ASTM-B148_C95400</t>
        </is>
      </c>
      <c r="G225" s="233" t="inlineStr">
        <is>
          <t>Nickel Aluminum Bronze ASTM B148 UNS C95400</t>
        </is>
      </c>
      <c r="H225" s="233" t="inlineStr">
        <is>
          <t>B22</t>
        </is>
      </c>
      <c r="I225" s="233" t="inlineStr">
        <is>
          <t>Steel, Cold Drawn C1018</t>
        </is>
      </c>
      <c r="J225" s="233" t="n"/>
      <c r="K225" s="233" t="inlineStr">
        <is>
          <t>Coating_Epoxy</t>
        </is>
      </c>
      <c r="L225" s="233" t="inlineStr">
        <is>
          <t>RTF</t>
        </is>
      </c>
      <c r="M225" s="233" t="inlineStr">
        <is>
          <t>B105752</t>
        </is>
      </c>
      <c r="O225" s="233" t="inlineStr">
        <is>
          <t>LT250</t>
        </is>
      </c>
    </row>
    <row r="226" customFormat="1" s="233">
      <c r="A226" s="64" t="n"/>
      <c r="B226" s="237">
        <f>IF(AND(E226 = "Case Ring",G226="Silicon Bronze, ASTM-B584, C87600", K226 = "Coating_Standard"),"Y","N")</f>
        <v/>
      </c>
      <c r="C226" s="233" t="inlineStr">
        <is>
          <t>ConTab_BOM_KP_Impeller_0298</t>
        </is>
      </c>
      <c r="D226" s="233" t="inlineStr">
        <is>
          <t>:1024-3_4-KP:</t>
        </is>
      </c>
      <c r="E226" s="233" t="inlineStr">
        <is>
          <t>Double Wear Ring</t>
        </is>
      </c>
      <c r="F226" s="233" t="inlineStr">
        <is>
          <t>ImpMatl_NiAl-Bronze_ASTM-B148_C95400</t>
        </is>
      </c>
      <c r="G226" s="233" t="inlineStr">
        <is>
          <t>Nickel Aluminum Bronze ASTM B148 UNS C95400</t>
        </is>
      </c>
      <c r="H226" s="233" t="inlineStr">
        <is>
          <t>B22</t>
        </is>
      </c>
      <c r="I226" s="233" t="inlineStr">
        <is>
          <t>Steel, Cold Drawn C1018</t>
        </is>
      </c>
      <c r="J226" s="233" t="n"/>
      <c r="K226" s="233" t="inlineStr">
        <is>
          <t>Coating_Epoxy</t>
        </is>
      </c>
      <c r="L226" s="233" t="inlineStr">
        <is>
          <t>RTF</t>
        </is>
      </c>
      <c r="M226" s="233" t="inlineStr">
        <is>
          <t>B105753</t>
        </is>
      </c>
      <c r="O226" s="233" t="inlineStr">
        <is>
          <t>LT250</t>
        </is>
      </c>
    </row>
    <row r="227" customFormat="1" s="233">
      <c r="A227" s="64" t="n"/>
      <c r="B227" s="237" t="inlineStr">
        <is>
          <t>N</t>
        </is>
      </c>
      <c r="C227" s="233" t="inlineStr">
        <is>
          <t>ConTab_BOM_KP_Impeller_0301</t>
        </is>
      </c>
      <c r="D227" s="185" t="inlineStr">
        <is>
          <t>:1213-5_6-KP:1213-5_6-KPV:</t>
        </is>
      </c>
      <c r="E227" s="185" t="inlineStr">
        <is>
          <t>Case Ring</t>
        </is>
      </c>
      <c r="F227" s="185" t="inlineStr">
        <is>
          <t>ImpMatl_Silicon_Bronze_ASTM-B584_C87600</t>
        </is>
      </c>
      <c r="G227" s="185" t="inlineStr">
        <is>
          <t>Silicon Bronze, ASTM-B584, C87600</t>
        </is>
      </c>
      <c r="H227" s="185" t="inlineStr">
        <is>
          <t>B21</t>
        </is>
      </c>
      <c r="I227" s="185" t="inlineStr">
        <is>
          <t>Steel, Cold Drawn C1018</t>
        </is>
      </c>
      <c r="J227" s="185" t="n"/>
      <c r="K227" s="185" t="inlineStr">
        <is>
          <t>Coating_Standard</t>
        </is>
      </c>
      <c r="L227" s="187" t="n">
        <v>98551466</v>
      </c>
      <c r="M227" s="185" t="inlineStr">
        <is>
          <t>B100813</t>
        </is>
      </c>
      <c r="O227" s="233" t="inlineStr">
        <is>
          <t>LT042</t>
        </is>
      </c>
    </row>
    <row r="228" customFormat="1" s="233">
      <c r="A228" s="64" t="n"/>
      <c r="B228" s="237" t="inlineStr">
        <is>
          <t>N</t>
        </is>
      </c>
      <c r="C228" s="233" t="inlineStr">
        <is>
          <t>ConTab_BOM_KP_Impeller_0302</t>
        </is>
      </c>
      <c r="D228" s="185" t="inlineStr">
        <is>
          <t>:1213-5_6-KP:1213-5_6-KPV:</t>
        </is>
      </c>
      <c r="E228" s="185" t="inlineStr">
        <is>
          <t>Double Wear Ring</t>
        </is>
      </c>
      <c r="F228" s="185" t="inlineStr">
        <is>
          <t>ImpMatl_Silicon_Bronze_ASTM-B584_C87600</t>
        </is>
      </c>
      <c r="G228" s="185" t="inlineStr">
        <is>
          <t>Silicon Bronze, ASTM-B584, C87600</t>
        </is>
      </c>
      <c r="H228" s="185" t="inlineStr">
        <is>
          <t>B21</t>
        </is>
      </c>
      <c r="I228" s="185" t="inlineStr">
        <is>
          <t>Steel, Cold Drawn C1018</t>
        </is>
      </c>
      <c r="J228" s="185" t="n"/>
      <c r="K228" s="185" t="inlineStr">
        <is>
          <t>Coating_Standard</t>
        </is>
      </c>
      <c r="L228" s="187" t="n">
        <v>98551466</v>
      </c>
      <c r="M228" s="185" t="inlineStr">
        <is>
          <t>B100811</t>
        </is>
      </c>
      <c r="O228" s="233" t="inlineStr">
        <is>
          <t>LT042</t>
        </is>
      </c>
    </row>
    <row r="229" customFormat="1" s="233">
      <c r="A229" s="64" t="n"/>
      <c r="B229" s="237" t="inlineStr">
        <is>
          <t>N</t>
        </is>
      </c>
      <c r="C229" s="233" t="inlineStr">
        <is>
          <t>ConTab_BOM_KP_Impeller_0303</t>
        </is>
      </c>
      <c r="D229" s="185" t="inlineStr">
        <is>
          <t>:1213-5_6-KP:1213-5_6-KPV:</t>
        </is>
      </c>
      <c r="E229" s="185" t="inlineStr">
        <is>
          <t>Case Ring</t>
        </is>
      </c>
      <c r="F229" s="185" t="inlineStr">
        <is>
          <t>ImpMatl_Silicon_Bronze_ASTM-B584_C87600</t>
        </is>
      </c>
      <c r="G229" s="185" t="inlineStr">
        <is>
          <t>Silicon Bronze, ASTM-B584, C87600</t>
        </is>
      </c>
      <c r="H229" s="185" t="inlineStr">
        <is>
          <t>B21</t>
        </is>
      </c>
      <c r="I229" s="185" t="inlineStr">
        <is>
          <t>Steel, Cold Drawn C1018</t>
        </is>
      </c>
      <c r="J229" s="185" t="n"/>
      <c r="K229" s="185" t="inlineStr">
        <is>
          <t>Coating_Scotchkote134_interior</t>
        </is>
      </c>
      <c r="L229" s="185" t="inlineStr">
        <is>
          <t>RTF</t>
        </is>
      </c>
      <c r="M229" s="185" t="inlineStr">
        <is>
          <t>B100813</t>
        </is>
      </c>
      <c r="O229" s="233" t="inlineStr">
        <is>
          <t>LT250</t>
        </is>
      </c>
    </row>
    <row r="230" customFormat="1" s="233">
      <c r="A230" s="64" t="n"/>
      <c r="B230" s="237" t="inlineStr">
        <is>
          <t>N</t>
        </is>
      </c>
      <c r="C230" s="233" t="inlineStr">
        <is>
          <t>ConTab_BOM_KP_Impeller_0304</t>
        </is>
      </c>
      <c r="D230" s="185" t="inlineStr">
        <is>
          <t>:1213-5_6-KP:1213-5_6-KPV:</t>
        </is>
      </c>
      <c r="E230" s="185" t="inlineStr">
        <is>
          <t>Double Wear Ring</t>
        </is>
      </c>
      <c r="F230" s="185" t="inlineStr">
        <is>
          <t>ImpMatl_Silicon_Bronze_ASTM-B584_C87600</t>
        </is>
      </c>
      <c r="G230" s="185" t="inlineStr">
        <is>
          <t>Silicon Bronze, ASTM-B584, C87600</t>
        </is>
      </c>
      <c r="H230" s="185" t="inlineStr">
        <is>
          <t>B21</t>
        </is>
      </c>
      <c r="I230" s="185" t="inlineStr">
        <is>
          <t>Steel, Cold Drawn C1018</t>
        </is>
      </c>
      <c r="J230" s="185" t="n"/>
      <c r="K230" s="185" t="inlineStr">
        <is>
          <t>Coating_Scotchkote134_interior</t>
        </is>
      </c>
      <c r="L230" s="185" t="inlineStr">
        <is>
          <t>RTF</t>
        </is>
      </c>
      <c r="M230" s="185" t="inlineStr">
        <is>
          <t>B100811</t>
        </is>
      </c>
      <c r="O230" s="233" t="inlineStr">
        <is>
          <t>LT250</t>
        </is>
      </c>
    </row>
    <row r="231" customFormat="1" s="233">
      <c r="A231" s="64" t="n"/>
      <c r="B231" s="237" t="inlineStr">
        <is>
          <t>N</t>
        </is>
      </c>
      <c r="C231" s="233" t="inlineStr">
        <is>
          <t>ConTab_BOM_KP_Impeller_0305</t>
        </is>
      </c>
      <c r="D231" s="185" t="inlineStr">
        <is>
          <t>:1213-5_6-KP:1213-5_6-KPV:</t>
        </is>
      </c>
      <c r="E231" s="185" t="inlineStr">
        <is>
          <t>Case Ring</t>
        </is>
      </c>
      <c r="F231" s="185" t="inlineStr">
        <is>
          <t>ImpMatl_Silicon_Bronze_ASTM-B584_C87600</t>
        </is>
      </c>
      <c r="G231" s="185" t="inlineStr">
        <is>
          <t>Silicon Bronze, ASTM-B584, C87600</t>
        </is>
      </c>
      <c r="H231" s="185" t="inlineStr">
        <is>
          <t>B21</t>
        </is>
      </c>
      <c r="I231" s="185" t="inlineStr">
        <is>
          <t>Steel, Cold Drawn C1018</t>
        </is>
      </c>
      <c r="J231" s="185" t="n"/>
      <c r="K231" s="185" t="inlineStr">
        <is>
          <t>Coating_Scotchkote134_interior_exterior</t>
        </is>
      </c>
      <c r="L231" s="185" t="inlineStr">
        <is>
          <t>RTF</t>
        </is>
      </c>
      <c r="M231" s="185" t="inlineStr">
        <is>
          <t>B100813</t>
        </is>
      </c>
      <c r="O231" s="233" t="inlineStr">
        <is>
          <t>LT250</t>
        </is>
      </c>
    </row>
    <row r="232" customFormat="1" s="233">
      <c r="A232" s="64" t="n"/>
      <c r="B232" s="237" t="inlineStr">
        <is>
          <t>N</t>
        </is>
      </c>
      <c r="C232" s="233" t="inlineStr">
        <is>
          <t>ConTab_BOM_KP_Impeller_0306</t>
        </is>
      </c>
      <c r="D232" s="185" t="inlineStr">
        <is>
          <t>:1213-5_6-KP:1213-5_6-KPV:</t>
        </is>
      </c>
      <c r="E232" s="185" t="inlineStr">
        <is>
          <t>Double Wear Ring</t>
        </is>
      </c>
      <c r="F232" s="185" t="inlineStr">
        <is>
          <t>ImpMatl_Silicon_Bronze_ASTM-B584_C87600</t>
        </is>
      </c>
      <c r="G232" s="185" t="inlineStr">
        <is>
          <t>Silicon Bronze, ASTM-B584, C87600</t>
        </is>
      </c>
      <c r="H232" s="185" t="inlineStr">
        <is>
          <t>B21</t>
        </is>
      </c>
      <c r="I232" s="185" t="inlineStr">
        <is>
          <t>Steel, Cold Drawn C1018</t>
        </is>
      </c>
      <c r="J232" s="185" t="n"/>
      <c r="K232" s="185" t="inlineStr">
        <is>
          <t>Coating_Scotchkote134_interior_exterior</t>
        </is>
      </c>
      <c r="L232" s="185" t="inlineStr">
        <is>
          <t>RTF</t>
        </is>
      </c>
      <c r="M232" s="185" t="inlineStr">
        <is>
          <t>B100811</t>
        </is>
      </c>
      <c r="O232" s="233" t="inlineStr">
        <is>
          <t>LT250</t>
        </is>
      </c>
      <c r="P232" s="235" t="n"/>
    </row>
    <row r="233" customFormat="1" s="233">
      <c r="A233" s="64" t="n"/>
      <c r="B233" s="237" t="inlineStr">
        <is>
          <t>N</t>
        </is>
      </c>
      <c r="C233" s="233" t="inlineStr">
        <is>
          <t>ConTab_BOM_KP_Impeller_0307</t>
        </is>
      </c>
      <c r="D233" s="185" t="inlineStr">
        <is>
          <t>:1213-5_6-KP:1213-5_6-KPV:</t>
        </is>
      </c>
      <c r="E233" s="185" t="inlineStr">
        <is>
          <t>Case Ring</t>
        </is>
      </c>
      <c r="F233" s="185" t="inlineStr">
        <is>
          <t>ImpMatl_Silicon_Bronze_ASTM-B584_C87600</t>
        </is>
      </c>
      <c r="G233" s="185" t="inlineStr">
        <is>
          <t>Silicon Bronze, ASTM-B584, C87600</t>
        </is>
      </c>
      <c r="H233" s="185" t="inlineStr">
        <is>
          <t>B21</t>
        </is>
      </c>
      <c r="I233" s="185" t="inlineStr">
        <is>
          <t>Steel, Cold Drawn C1018</t>
        </is>
      </c>
      <c r="J233" s="185" t="n"/>
      <c r="K233" s="185" t="inlineStr">
        <is>
          <t>Coating_Scotchkote134_interior_IncludeImpeller</t>
        </is>
      </c>
      <c r="L233" s="185" t="inlineStr">
        <is>
          <t>RTF</t>
        </is>
      </c>
      <c r="M233" s="185" t="inlineStr">
        <is>
          <t>B100813</t>
        </is>
      </c>
      <c r="O233" s="233" t="inlineStr">
        <is>
          <t>LT250</t>
        </is>
      </c>
    </row>
    <row r="234" customFormat="1" s="233">
      <c r="A234" s="64" t="n"/>
      <c r="B234" s="237" t="inlineStr">
        <is>
          <t>N</t>
        </is>
      </c>
      <c r="C234" s="233" t="inlineStr">
        <is>
          <t>ConTab_BOM_KP_Impeller_0308</t>
        </is>
      </c>
      <c r="D234" s="185" t="inlineStr">
        <is>
          <t>:1213-5_6-KP:1213-5_6-KPV:</t>
        </is>
      </c>
      <c r="E234" s="185" t="inlineStr">
        <is>
          <t>Double Wear Ring</t>
        </is>
      </c>
      <c r="F234" s="185" t="inlineStr">
        <is>
          <t>ImpMatl_Silicon_Bronze_ASTM-B584_C87600</t>
        </is>
      </c>
      <c r="G234" s="185" t="inlineStr">
        <is>
          <t>Silicon Bronze, ASTM-B584, C87600</t>
        </is>
      </c>
      <c r="H234" s="185" t="inlineStr">
        <is>
          <t>B21</t>
        </is>
      </c>
      <c r="I234" s="185" t="inlineStr">
        <is>
          <t>Steel, Cold Drawn C1018</t>
        </is>
      </c>
      <c r="J234" s="185" t="n"/>
      <c r="K234" s="185" t="inlineStr">
        <is>
          <t>Coating_Scotchkote134_interior_IncludeImpeller</t>
        </is>
      </c>
      <c r="L234" s="185" t="inlineStr">
        <is>
          <t>RTF</t>
        </is>
      </c>
      <c r="M234" s="185" t="inlineStr">
        <is>
          <t>B100811</t>
        </is>
      </c>
      <c r="O234" s="233" t="inlineStr">
        <is>
          <t>LT250</t>
        </is>
      </c>
    </row>
    <row r="235" customFormat="1" s="233">
      <c r="A235" s="64" t="n"/>
      <c r="B235" s="237" t="inlineStr">
        <is>
          <t>N</t>
        </is>
      </c>
      <c r="C235" s="233" t="inlineStr">
        <is>
          <t>ConTab_BOM_KP_Impeller_0309</t>
        </is>
      </c>
      <c r="D235" s="185" t="inlineStr">
        <is>
          <t>:1213-5_6-KP:1213-5_6-KPV:</t>
        </is>
      </c>
      <c r="E235" s="185" t="inlineStr">
        <is>
          <t>Case Ring</t>
        </is>
      </c>
      <c r="F235" s="185" t="inlineStr">
        <is>
          <t>ImpMatl_Silicon_Bronze_ASTM-B584_C87600</t>
        </is>
      </c>
      <c r="G235" s="185" t="inlineStr">
        <is>
          <t>Silicon Bronze, ASTM-B584, C87600</t>
        </is>
      </c>
      <c r="H235" s="185" t="inlineStr">
        <is>
          <t>B21</t>
        </is>
      </c>
      <c r="I235" s="185" t="inlineStr">
        <is>
          <t>Steel, Cold Drawn C1018</t>
        </is>
      </c>
      <c r="J235" s="185" t="n"/>
      <c r="K235" s="185" t="inlineStr">
        <is>
          <t>Coating_Scotchkote134_interior_exterior_IncludeImpeller</t>
        </is>
      </c>
      <c r="L235" s="185" t="inlineStr">
        <is>
          <t>RTF</t>
        </is>
      </c>
      <c r="M235" s="185" t="inlineStr">
        <is>
          <t>B100813</t>
        </is>
      </c>
      <c r="O235" s="233" t="inlineStr">
        <is>
          <t>LT250</t>
        </is>
      </c>
    </row>
    <row r="236" customFormat="1" s="233">
      <c r="A236" s="64" t="n"/>
      <c r="B236" s="237" t="inlineStr">
        <is>
          <t>N</t>
        </is>
      </c>
      <c r="C236" s="233" t="inlineStr">
        <is>
          <t>ConTab_BOM_KP_Impeller_0310</t>
        </is>
      </c>
      <c r="D236" s="185" t="inlineStr">
        <is>
          <t>:1213-5_6-KP:1213-5_6-KPV:</t>
        </is>
      </c>
      <c r="E236" s="185" t="inlineStr">
        <is>
          <t>Double Wear Ring</t>
        </is>
      </c>
      <c r="F236" s="185" t="inlineStr">
        <is>
          <t>ImpMatl_Silicon_Bronze_ASTM-B584_C87600</t>
        </is>
      </c>
      <c r="G236" s="185" t="inlineStr">
        <is>
          <t>Silicon Bronze, ASTM-B584, C87600</t>
        </is>
      </c>
      <c r="H236" s="185" t="inlineStr">
        <is>
          <t>B21</t>
        </is>
      </c>
      <c r="I236" s="185" t="inlineStr">
        <is>
          <t>Steel, Cold Drawn C1018</t>
        </is>
      </c>
      <c r="J236" s="185" t="n"/>
      <c r="K236" s="185" t="inlineStr">
        <is>
          <t>Coating_Scotchkote134_interior_exterior_IncludeImpeller</t>
        </is>
      </c>
      <c r="L236" s="185" t="inlineStr">
        <is>
          <t>RTF</t>
        </is>
      </c>
      <c r="M236" s="185" t="inlineStr">
        <is>
          <t>B100811</t>
        </is>
      </c>
      <c r="O236" s="233" t="inlineStr">
        <is>
          <t>LT250</t>
        </is>
      </c>
    </row>
    <row r="237" customFormat="1" s="233">
      <c r="A237" s="64" t="n"/>
      <c r="B237" s="237" t="inlineStr">
        <is>
          <t>N</t>
        </is>
      </c>
      <c r="C237" s="233" t="inlineStr">
        <is>
          <t>ConTab_BOM_KP_Impeller_0311</t>
        </is>
      </c>
      <c r="D237" s="185" t="inlineStr">
        <is>
          <t>:1213-5_6-KP:1213-5_6-KPV:</t>
        </is>
      </c>
      <c r="E237" s="185" t="inlineStr">
        <is>
          <t>Case Ring</t>
        </is>
      </c>
      <c r="F237" s="185" t="inlineStr">
        <is>
          <t>ImpMatl_Silicon_Bronze_ASTM-B584_C87600</t>
        </is>
      </c>
      <c r="G237" s="185" t="inlineStr">
        <is>
          <t>Silicon Bronze, ASTM-B584, C87600</t>
        </is>
      </c>
      <c r="H237" s="185" t="inlineStr">
        <is>
          <t>B21</t>
        </is>
      </c>
      <c r="I237" s="185" t="inlineStr">
        <is>
          <t>Steel, Cold Drawn C1018</t>
        </is>
      </c>
      <c r="J237" s="185" t="n"/>
      <c r="K237" s="185" t="inlineStr">
        <is>
          <t>Coating_Epoxy</t>
        </is>
      </c>
      <c r="L237" s="185" t="inlineStr">
        <is>
          <t>RTF</t>
        </is>
      </c>
      <c r="M237" s="185" t="inlineStr">
        <is>
          <t>B100813</t>
        </is>
      </c>
      <c r="O237" s="233" t="inlineStr">
        <is>
          <t>LT250</t>
        </is>
      </c>
      <c r="P237" s="235" t="n"/>
    </row>
    <row r="238" customFormat="1" s="233">
      <c r="A238" s="64" t="n"/>
      <c r="B238" s="237" t="inlineStr">
        <is>
          <t>N</t>
        </is>
      </c>
      <c r="C238" s="233" t="inlineStr">
        <is>
          <t>ConTab_BOM_KP_Impeller_0312</t>
        </is>
      </c>
      <c r="D238" s="185" t="inlineStr">
        <is>
          <t>:1213-5_6-KP:1213-5_6-KPV:</t>
        </is>
      </c>
      <c r="E238" s="185" t="inlineStr">
        <is>
          <t>Double Wear Ring</t>
        </is>
      </c>
      <c r="F238" s="185" t="inlineStr">
        <is>
          <t>ImpMatl_Silicon_Bronze_ASTM-B584_C87600</t>
        </is>
      </c>
      <c r="G238" s="185" t="inlineStr">
        <is>
          <t>Silicon Bronze, ASTM-B584, C87600</t>
        </is>
      </c>
      <c r="H238" s="185" t="inlineStr">
        <is>
          <t>B21</t>
        </is>
      </c>
      <c r="I238" s="185" t="inlineStr">
        <is>
          <t>Steel, Cold Drawn C1018</t>
        </is>
      </c>
      <c r="J238" s="185" t="n"/>
      <c r="K238" s="185" t="inlineStr">
        <is>
          <t>Coating_Epoxy</t>
        </is>
      </c>
      <c r="L238" s="185" t="inlineStr">
        <is>
          <t>RTF</t>
        </is>
      </c>
      <c r="M238" s="185" t="inlineStr">
        <is>
          <t>B100811</t>
        </is>
      </c>
      <c r="O238" s="233" t="inlineStr">
        <is>
          <t>LT250</t>
        </is>
      </c>
      <c r="P238" s="235" t="n"/>
    </row>
    <row r="239" customFormat="1" s="233">
      <c r="A239" s="64" t="n"/>
      <c r="B239" s="237" t="inlineStr">
        <is>
          <t>N</t>
        </is>
      </c>
      <c r="C239" s="233" t="inlineStr">
        <is>
          <t>ConTab_BOM_KP_Impeller_0313</t>
        </is>
      </c>
      <c r="D239" s="185" t="inlineStr">
        <is>
          <t>:1213-5_6-KP:1213-5_6-KPV:</t>
        </is>
      </c>
      <c r="E239" s="185" t="inlineStr">
        <is>
          <t>Case Ring</t>
        </is>
      </c>
      <c r="F239" s="185" t="inlineStr">
        <is>
          <t>ImpMatl_Silicon_Bronze_ASTM-B584_C87600</t>
        </is>
      </c>
      <c r="G239" s="185" t="inlineStr">
        <is>
          <t>Silicon Bronze, ASTM-B584, C87600</t>
        </is>
      </c>
      <c r="H239" s="185" t="inlineStr">
        <is>
          <t>B21</t>
        </is>
      </c>
      <c r="I239" s="185" t="inlineStr">
        <is>
          <t>Steel, Cold Drawn C1018</t>
        </is>
      </c>
      <c r="J239" s="185" t="n"/>
      <c r="K239" s="185" t="inlineStr">
        <is>
          <t>Coating_Special</t>
        </is>
      </c>
      <c r="L239" s="185" t="inlineStr">
        <is>
          <t>RTF</t>
        </is>
      </c>
      <c r="M239" s="185" t="inlineStr">
        <is>
          <t>B100813</t>
        </is>
      </c>
      <c r="O239" s="233" t="inlineStr">
        <is>
          <t>LT250</t>
        </is>
      </c>
    </row>
    <row r="240" customFormat="1" s="233">
      <c r="A240" s="64" t="n"/>
      <c r="B240" s="237" t="inlineStr">
        <is>
          <t>N</t>
        </is>
      </c>
      <c r="C240" s="233" t="inlineStr">
        <is>
          <t>ConTab_BOM_KP_Impeller_0314</t>
        </is>
      </c>
      <c r="D240" s="185" t="inlineStr">
        <is>
          <t>:1213-5_6-KP:1213-5_6-KPV:</t>
        </is>
      </c>
      <c r="E240" s="185" t="inlineStr">
        <is>
          <t>Double Wear Ring</t>
        </is>
      </c>
      <c r="F240" s="185" t="inlineStr">
        <is>
          <t>ImpMatl_Silicon_Bronze_ASTM-B584_C87600</t>
        </is>
      </c>
      <c r="G240" s="185" t="inlineStr">
        <is>
          <t>Silicon Bronze, ASTM-B584, C87600</t>
        </is>
      </c>
      <c r="H240" s="185" t="inlineStr">
        <is>
          <t>B21</t>
        </is>
      </c>
      <c r="I240" s="185" t="inlineStr">
        <is>
          <t>Steel, Cold Drawn C1018</t>
        </is>
      </c>
      <c r="J240" s="185" t="n"/>
      <c r="K240" s="185" t="inlineStr">
        <is>
          <t>Coating_Special</t>
        </is>
      </c>
      <c r="L240" s="185" t="inlineStr">
        <is>
          <t>RTF</t>
        </is>
      </c>
      <c r="M240" s="185" t="inlineStr">
        <is>
          <t>B100811</t>
        </is>
      </c>
      <c r="O240" s="233" t="inlineStr">
        <is>
          <t>LT250</t>
        </is>
      </c>
    </row>
    <row r="241" customFormat="1" s="233">
      <c r="A241" s="64" t="n"/>
      <c r="B241" s="237" t="inlineStr">
        <is>
          <t>N</t>
        </is>
      </c>
      <c r="C241" s="233" t="inlineStr">
        <is>
          <t>ConTab_BOM_KP_Impeller_0315</t>
        </is>
      </c>
      <c r="D241" s="185" t="inlineStr">
        <is>
          <t>:1213-5_6-KP:1213-5_6-KPV:</t>
        </is>
      </c>
      <c r="E241" s="185" t="inlineStr">
        <is>
          <t>Case Ring</t>
        </is>
      </c>
      <c r="F241" s="185" t="inlineStr">
        <is>
          <t>ImpMatl_NiAl-Bronze_ASTM-B148_C95400</t>
        </is>
      </c>
      <c r="G241" s="185" t="inlineStr">
        <is>
          <t>Nickel Aluminum Bronze ASTM B148 UNS C95400</t>
        </is>
      </c>
      <c r="H241" s="185" t="inlineStr">
        <is>
          <t>B22</t>
        </is>
      </c>
      <c r="I241" s="185" t="inlineStr">
        <is>
          <t>Steel, Cold Drawn C1018</t>
        </is>
      </c>
      <c r="J241" s="185" t="n"/>
      <c r="K241" s="185" t="inlineStr">
        <is>
          <t>Coating_Standard</t>
        </is>
      </c>
      <c r="L241" s="187" t="n">
        <v>98551467</v>
      </c>
      <c r="M241" s="185" t="inlineStr">
        <is>
          <t>B100811</t>
        </is>
      </c>
      <c r="O241" s="233" t="inlineStr">
        <is>
          <t>LT250</t>
        </is>
      </c>
    </row>
    <row r="242" customFormat="1" s="233">
      <c r="A242" s="64" t="n"/>
      <c r="B242" s="237" t="inlineStr">
        <is>
          <t>N</t>
        </is>
      </c>
      <c r="C242" s="233" t="inlineStr">
        <is>
          <t>ConTab_BOM_KP_Impeller_0316</t>
        </is>
      </c>
      <c r="D242" s="185" t="inlineStr">
        <is>
          <t>:1213-5_6-KP:1213-5_6-KPV:</t>
        </is>
      </c>
      <c r="E242" s="185" t="inlineStr">
        <is>
          <t>Double Wear Ring</t>
        </is>
      </c>
      <c r="F242" s="185" t="inlineStr">
        <is>
          <t>ImpMatl_NiAl-Bronze_ASTM-B148_C95400</t>
        </is>
      </c>
      <c r="G242" s="185" t="inlineStr">
        <is>
          <t>Nickel Aluminum Bronze ASTM B148 UNS C95400</t>
        </is>
      </c>
      <c r="H242" s="185" t="inlineStr">
        <is>
          <t>B22</t>
        </is>
      </c>
      <c r="I242" s="185" t="inlineStr">
        <is>
          <t>Steel, Cold Drawn C1018</t>
        </is>
      </c>
      <c r="J242" s="185" t="n"/>
      <c r="K242" s="185" t="inlineStr">
        <is>
          <t>Coating_Standard</t>
        </is>
      </c>
      <c r="L242" s="187" t="n">
        <v>98551467</v>
      </c>
      <c r="M242" s="185" t="inlineStr">
        <is>
          <t>B100811</t>
        </is>
      </c>
      <c r="O242" s="233" t="inlineStr">
        <is>
          <t>LT250</t>
        </is>
      </c>
    </row>
    <row r="243" customFormat="1" s="233">
      <c r="A243" s="64" t="n"/>
      <c r="B243" s="237" t="inlineStr">
        <is>
          <t>N</t>
        </is>
      </c>
      <c r="C243" s="233" t="inlineStr">
        <is>
          <t>ConTab_BOM_KP_Impeller_0317</t>
        </is>
      </c>
      <c r="D243" s="185" t="inlineStr">
        <is>
          <t>:1213-5_6-KP:1213-5_6-KPV:</t>
        </is>
      </c>
      <c r="E243" s="185" t="inlineStr">
        <is>
          <t>Case Ring</t>
        </is>
      </c>
      <c r="F243" s="185" t="inlineStr">
        <is>
          <t>ImpMatl_NiAl-Bronze_ASTM-B148_C95400</t>
        </is>
      </c>
      <c r="G243" s="185" t="inlineStr">
        <is>
          <t>Nickel Aluminum Bronze ASTM B148 UNS C95400</t>
        </is>
      </c>
      <c r="H243" s="185" t="inlineStr">
        <is>
          <t>B22</t>
        </is>
      </c>
      <c r="I243" s="185" t="inlineStr">
        <is>
          <t>Steel, Cold Drawn C1018</t>
        </is>
      </c>
      <c r="J243" s="185" t="n"/>
      <c r="K243" s="185" t="inlineStr">
        <is>
          <t>Coating_Scotchkote134_interior</t>
        </is>
      </c>
      <c r="L243" s="185" t="inlineStr">
        <is>
          <t>RTF</t>
        </is>
      </c>
      <c r="M243" s="185" t="inlineStr">
        <is>
          <t>B100811</t>
        </is>
      </c>
      <c r="O243" s="233" t="inlineStr">
        <is>
          <t>LT250</t>
        </is>
      </c>
    </row>
    <row r="244" customFormat="1" s="233">
      <c r="A244" s="64" t="n"/>
      <c r="B244" s="237" t="inlineStr">
        <is>
          <t>N</t>
        </is>
      </c>
      <c r="C244" s="233" t="inlineStr">
        <is>
          <t>ConTab_BOM_KP_Impeller_0318</t>
        </is>
      </c>
      <c r="D244" s="185" t="inlineStr">
        <is>
          <t>:1213-5_6-KP:1213-5_6-KPV:</t>
        </is>
      </c>
      <c r="E244" s="185" t="inlineStr">
        <is>
          <t>Double Wear Ring</t>
        </is>
      </c>
      <c r="F244" s="185" t="inlineStr">
        <is>
          <t>ImpMatl_NiAl-Bronze_ASTM-B148_C95400</t>
        </is>
      </c>
      <c r="G244" s="185" t="inlineStr">
        <is>
          <t>Nickel Aluminum Bronze ASTM B148 UNS C95400</t>
        </is>
      </c>
      <c r="H244" s="185" t="inlineStr">
        <is>
          <t>B22</t>
        </is>
      </c>
      <c r="I244" s="185" t="inlineStr">
        <is>
          <t>Steel, Cold Drawn C1018</t>
        </is>
      </c>
      <c r="J244" s="185" t="n"/>
      <c r="K244" s="185" t="inlineStr">
        <is>
          <t>Coating_Scotchkote134_interior</t>
        </is>
      </c>
      <c r="L244" s="185" t="inlineStr">
        <is>
          <t>RTF</t>
        </is>
      </c>
      <c r="M244" s="185" t="inlineStr">
        <is>
          <t>B100811</t>
        </is>
      </c>
      <c r="O244" s="233" t="inlineStr">
        <is>
          <t>LT250</t>
        </is>
      </c>
    </row>
    <row r="245" customFormat="1" s="233">
      <c r="A245" s="64" t="n"/>
      <c r="B245" s="237" t="inlineStr">
        <is>
          <t>N</t>
        </is>
      </c>
      <c r="C245" s="233" t="inlineStr">
        <is>
          <t>ConTab_BOM_KP_Impeller_0319</t>
        </is>
      </c>
      <c r="D245" s="185" t="inlineStr">
        <is>
          <t>:1213-5_6-KP:1213-5_6-KPV:</t>
        </is>
      </c>
      <c r="E245" s="185" t="inlineStr">
        <is>
          <t>Case Ring</t>
        </is>
      </c>
      <c r="F245" s="185" t="inlineStr">
        <is>
          <t>ImpMatl_NiAl-Bronze_ASTM-B148_C95400</t>
        </is>
      </c>
      <c r="G245" s="185" t="inlineStr">
        <is>
          <t>Nickel Aluminum Bronze ASTM B148 UNS C95400</t>
        </is>
      </c>
      <c r="H245" s="185" t="inlineStr">
        <is>
          <t>B22</t>
        </is>
      </c>
      <c r="I245" s="185" t="inlineStr">
        <is>
          <t>Steel, Cold Drawn C1018</t>
        </is>
      </c>
      <c r="J245" s="185" t="n"/>
      <c r="K245" s="185" t="inlineStr">
        <is>
          <t>Coating_Scotchkote134_interior_exterior</t>
        </is>
      </c>
      <c r="L245" s="185" t="inlineStr">
        <is>
          <t>RTF</t>
        </is>
      </c>
      <c r="M245" s="185" t="inlineStr">
        <is>
          <t>B100811</t>
        </is>
      </c>
      <c r="O245" s="233" t="inlineStr">
        <is>
          <t>LT250</t>
        </is>
      </c>
      <c r="P245" s="235" t="n"/>
    </row>
    <row r="246" customFormat="1" s="233">
      <c r="A246" s="64" t="n"/>
      <c r="B246" s="237" t="inlineStr">
        <is>
          <t>N</t>
        </is>
      </c>
      <c r="C246" s="233" t="inlineStr">
        <is>
          <t>ConTab_BOM_KP_Impeller_0320</t>
        </is>
      </c>
      <c r="D246" s="185" t="inlineStr">
        <is>
          <t>:1213-5_6-KP:1213-5_6-KPV:</t>
        </is>
      </c>
      <c r="E246" s="185" t="inlineStr">
        <is>
          <t>Double Wear Ring</t>
        </is>
      </c>
      <c r="F246" s="185" t="inlineStr">
        <is>
          <t>ImpMatl_NiAl-Bronze_ASTM-B148_C95400</t>
        </is>
      </c>
      <c r="G246" s="185" t="inlineStr">
        <is>
          <t>Nickel Aluminum Bronze ASTM B148 UNS C95400</t>
        </is>
      </c>
      <c r="H246" s="185" t="inlineStr">
        <is>
          <t>B22</t>
        </is>
      </c>
      <c r="I246" s="185" t="inlineStr">
        <is>
          <t>Steel, Cold Drawn C1018</t>
        </is>
      </c>
      <c r="J246" s="185" t="n"/>
      <c r="K246" s="185" t="inlineStr">
        <is>
          <t>Coating_Scotchkote134_interior_exterior</t>
        </is>
      </c>
      <c r="L246" s="185" t="inlineStr">
        <is>
          <t>RTF</t>
        </is>
      </c>
      <c r="M246" s="185" t="inlineStr">
        <is>
          <t>B100811</t>
        </is>
      </c>
      <c r="O246" s="233" t="inlineStr">
        <is>
          <t>LT250</t>
        </is>
      </c>
    </row>
    <row r="247" customFormat="1" s="233">
      <c r="A247" s="64" t="n"/>
      <c r="B247" s="237" t="inlineStr">
        <is>
          <t>N</t>
        </is>
      </c>
      <c r="C247" s="233" t="inlineStr">
        <is>
          <t>ConTab_BOM_KP_Impeller_0321</t>
        </is>
      </c>
      <c r="D247" s="185" t="inlineStr">
        <is>
          <t>:1213-5_6-KP:1213-5_6-KPV:</t>
        </is>
      </c>
      <c r="E247" s="185" t="inlineStr">
        <is>
          <t>Case Ring</t>
        </is>
      </c>
      <c r="F247" s="185" t="inlineStr">
        <is>
          <t>ImpMatl_NiAl-Bronze_ASTM-B148_C95400</t>
        </is>
      </c>
      <c r="G247" s="185" t="inlineStr">
        <is>
          <t>Nickel Aluminum Bronze ASTM B148 UNS C95400</t>
        </is>
      </c>
      <c r="H247" s="185" t="inlineStr">
        <is>
          <t>B22</t>
        </is>
      </c>
      <c r="I247" s="185" t="inlineStr">
        <is>
          <t>Steel, Cold Drawn C1018</t>
        </is>
      </c>
      <c r="J247" s="185" t="n"/>
      <c r="K247" s="185" t="inlineStr">
        <is>
          <t>Coating_Scotchkote134_interior_IncludeImpeller</t>
        </is>
      </c>
      <c r="L247" s="185" t="inlineStr">
        <is>
          <t>RTF</t>
        </is>
      </c>
      <c r="M247" s="185" t="inlineStr">
        <is>
          <t>B100811</t>
        </is>
      </c>
      <c r="O247" s="233" t="inlineStr">
        <is>
          <t>LT250</t>
        </is>
      </c>
    </row>
    <row r="248" customFormat="1" s="233">
      <c r="A248" s="64" t="n"/>
      <c r="B248" s="237" t="inlineStr">
        <is>
          <t>N</t>
        </is>
      </c>
      <c r="C248" s="233" t="inlineStr">
        <is>
          <t>ConTab_BOM_KP_Impeller_0322</t>
        </is>
      </c>
      <c r="D248" s="185" t="inlineStr">
        <is>
          <t>:1213-5_6-KP:1213-5_6-KPV:</t>
        </is>
      </c>
      <c r="E248" s="185" t="inlineStr">
        <is>
          <t>Double Wear Ring</t>
        </is>
      </c>
      <c r="F248" s="185" t="inlineStr">
        <is>
          <t>ImpMatl_NiAl-Bronze_ASTM-B148_C95400</t>
        </is>
      </c>
      <c r="G248" s="185" t="inlineStr">
        <is>
          <t>Nickel Aluminum Bronze ASTM B148 UNS C95400</t>
        </is>
      </c>
      <c r="H248" s="185" t="inlineStr">
        <is>
          <t>B22</t>
        </is>
      </c>
      <c r="I248" s="185" t="inlineStr">
        <is>
          <t>Steel, Cold Drawn C1018</t>
        </is>
      </c>
      <c r="J248" s="185" t="n"/>
      <c r="K248" s="185" t="inlineStr">
        <is>
          <t>Coating_Scotchkote134_interior_IncludeImpeller</t>
        </is>
      </c>
      <c r="L248" s="185" t="inlineStr">
        <is>
          <t>RTF</t>
        </is>
      </c>
      <c r="M248" s="185" t="inlineStr">
        <is>
          <t>B100811</t>
        </is>
      </c>
      <c r="O248" s="233" t="inlineStr">
        <is>
          <t>LT250</t>
        </is>
      </c>
      <c r="P248" s="235" t="n"/>
    </row>
    <row r="249" customFormat="1" s="233">
      <c r="A249" s="64" t="n"/>
      <c r="B249" s="237" t="inlineStr">
        <is>
          <t>N</t>
        </is>
      </c>
      <c r="C249" s="233" t="inlineStr">
        <is>
          <t>ConTab_BOM_KP_Impeller_0323</t>
        </is>
      </c>
      <c r="D249" s="185" t="inlineStr">
        <is>
          <t>:1213-5_6-KP:1213-5_6-KPV:</t>
        </is>
      </c>
      <c r="E249" s="185" t="inlineStr">
        <is>
          <t>Case Ring</t>
        </is>
      </c>
      <c r="F249" s="185" t="inlineStr">
        <is>
          <t>ImpMatl_NiAl-Bronze_ASTM-B148_C95400</t>
        </is>
      </c>
      <c r="G249" s="185" t="inlineStr">
        <is>
          <t>Nickel Aluminum Bronze ASTM B148 UNS C95400</t>
        </is>
      </c>
      <c r="H249" s="185" t="inlineStr">
        <is>
          <t>B22</t>
        </is>
      </c>
      <c r="I249" s="185" t="inlineStr">
        <is>
          <t>Steel, Cold Drawn C1018</t>
        </is>
      </c>
      <c r="J249" s="185" t="n"/>
      <c r="K249" s="185" t="inlineStr">
        <is>
          <t>Coating_Scotchkote134_interior_exterior_IncludeImpeller</t>
        </is>
      </c>
      <c r="L249" s="185" t="inlineStr">
        <is>
          <t>RTF</t>
        </is>
      </c>
      <c r="M249" s="185" t="inlineStr">
        <is>
          <t>B100811</t>
        </is>
      </c>
      <c r="O249" s="233" t="inlineStr">
        <is>
          <t>LT250</t>
        </is>
      </c>
    </row>
    <row r="250" customFormat="1" s="233">
      <c r="A250" s="64" t="n"/>
      <c r="B250" s="237" t="inlineStr">
        <is>
          <t>N</t>
        </is>
      </c>
      <c r="C250" s="233" t="inlineStr">
        <is>
          <t>ConTab_BOM_KP_Impeller_0324</t>
        </is>
      </c>
      <c r="D250" s="185" t="inlineStr">
        <is>
          <t>:1213-5_6-KP:1213-5_6-KPV:</t>
        </is>
      </c>
      <c r="E250" s="185" t="inlineStr">
        <is>
          <t>Double Wear Ring</t>
        </is>
      </c>
      <c r="F250" s="185" t="inlineStr">
        <is>
          <t>ImpMatl_NiAl-Bronze_ASTM-B148_C95400</t>
        </is>
      </c>
      <c r="G250" s="185" t="inlineStr">
        <is>
          <t>Nickel Aluminum Bronze ASTM B148 UNS C95400</t>
        </is>
      </c>
      <c r="H250" s="185" t="inlineStr">
        <is>
          <t>B22</t>
        </is>
      </c>
      <c r="I250" s="185" t="inlineStr">
        <is>
          <t>Steel, Cold Drawn C1018</t>
        </is>
      </c>
      <c r="J250" s="185" t="n"/>
      <c r="K250" s="185" t="inlineStr">
        <is>
          <t>Coating_Scotchkote134_interior_exterior_IncludeImpeller</t>
        </is>
      </c>
      <c r="L250" s="185" t="inlineStr">
        <is>
          <t>RTF</t>
        </is>
      </c>
      <c r="M250" s="185" t="inlineStr">
        <is>
          <t>B100811</t>
        </is>
      </c>
      <c r="O250" s="233" t="inlineStr">
        <is>
          <t>LT250</t>
        </is>
      </c>
    </row>
    <row r="251" customFormat="1" s="233">
      <c r="A251" s="64" t="n"/>
      <c r="B251" s="237" t="inlineStr">
        <is>
          <t>N</t>
        </is>
      </c>
      <c r="C251" s="233" t="inlineStr">
        <is>
          <t>ConTab_BOM_KP_Impeller_0325</t>
        </is>
      </c>
      <c r="D251" s="185" t="inlineStr">
        <is>
          <t>:1213-5_6-KP:1213-5_6-KPV:</t>
        </is>
      </c>
      <c r="E251" s="185" t="inlineStr">
        <is>
          <t>Case Ring</t>
        </is>
      </c>
      <c r="F251" s="185" t="inlineStr">
        <is>
          <t>ImpMatl_NiAl-Bronze_ASTM-B148_C95400</t>
        </is>
      </c>
      <c r="G251" s="185" t="inlineStr">
        <is>
          <t>Nickel Aluminum Bronze ASTM B148 UNS C95400</t>
        </is>
      </c>
      <c r="H251" s="185" t="inlineStr">
        <is>
          <t>B22</t>
        </is>
      </c>
      <c r="I251" s="185" t="inlineStr">
        <is>
          <t>Steel, Cold Drawn C1018</t>
        </is>
      </c>
      <c r="J251" s="185" t="n"/>
      <c r="K251" s="185" t="inlineStr">
        <is>
          <t>Coating_Epoxy</t>
        </is>
      </c>
      <c r="L251" s="185" t="inlineStr">
        <is>
          <t>RTF</t>
        </is>
      </c>
      <c r="M251" s="185" t="inlineStr">
        <is>
          <t>B100811</t>
        </is>
      </c>
      <c r="O251" s="233" t="inlineStr">
        <is>
          <t>LT250</t>
        </is>
      </c>
    </row>
    <row r="252" customFormat="1" s="233">
      <c r="A252" s="64" t="n"/>
      <c r="B252" s="237" t="inlineStr">
        <is>
          <t>N</t>
        </is>
      </c>
      <c r="C252" s="233" t="inlineStr">
        <is>
          <t>ConTab_BOM_KP_Impeller_0326</t>
        </is>
      </c>
      <c r="D252" s="185" t="inlineStr">
        <is>
          <t>:1213-5_6-KP:1213-5_6-KPV:</t>
        </is>
      </c>
      <c r="E252" s="185" t="inlineStr">
        <is>
          <t>Double Wear Ring</t>
        </is>
      </c>
      <c r="F252" s="185" t="inlineStr">
        <is>
          <t>ImpMatl_NiAl-Bronze_ASTM-B148_C95400</t>
        </is>
      </c>
      <c r="G252" s="185" t="inlineStr">
        <is>
          <t>Nickel Aluminum Bronze ASTM B148 UNS C95400</t>
        </is>
      </c>
      <c r="H252" s="185" t="inlineStr">
        <is>
          <t>B22</t>
        </is>
      </c>
      <c r="I252" s="185" t="inlineStr">
        <is>
          <t>Steel, Cold Drawn C1018</t>
        </is>
      </c>
      <c r="J252" s="185" t="n"/>
      <c r="K252" s="185" t="inlineStr">
        <is>
          <t>Coating_Epoxy</t>
        </is>
      </c>
      <c r="L252" s="185" t="inlineStr">
        <is>
          <t>RTF</t>
        </is>
      </c>
      <c r="M252" s="185" t="inlineStr">
        <is>
          <t>B100811</t>
        </is>
      </c>
      <c r="O252" s="233" t="inlineStr">
        <is>
          <t>LT250</t>
        </is>
      </c>
    </row>
    <row r="253" customFormat="1" s="233">
      <c r="A253" s="64" t="n"/>
      <c r="B253" s="237" t="inlineStr">
        <is>
          <t>N</t>
        </is>
      </c>
      <c r="C253" s="233" t="inlineStr">
        <is>
          <t>ConTab_BOM_KP_Impeller_0327</t>
        </is>
      </c>
      <c r="D253" s="185" t="inlineStr">
        <is>
          <t>:1213-5_6-KP:1213-5_6-KPV:</t>
        </is>
      </c>
      <c r="E253" s="185" t="inlineStr">
        <is>
          <t>Case Ring</t>
        </is>
      </c>
      <c r="F253" s="185" t="inlineStr">
        <is>
          <t>ImpMatl_NiAl-Bronze_ASTM-B148_C95400</t>
        </is>
      </c>
      <c r="G253" s="185" t="inlineStr">
        <is>
          <t>Nickel Aluminum Bronze ASTM B148 UNS C95400</t>
        </is>
      </c>
      <c r="H253" s="185" t="inlineStr">
        <is>
          <t>B22</t>
        </is>
      </c>
      <c r="I253" s="185" t="inlineStr">
        <is>
          <t>Steel, Cold Drawn C1018</t>
        </is>
      </c>
      <c r="J253" s="185" t="n"/>
      <c r="K253" s="185" t="inlineStr">
        <is>
          <t>Coating_Special</t>
        </is>
      </c>
      <c r="L253" s="185" t="inlineStr">
        <is>
          <t>RTF</t>
        </is>
      </c>
      <c r="M253" s="185" t="inlineStr">
        <is>
          <t>B100811</t>
        </is>
      </c>
      <c r="O253" s="233" t="inlineStr">
        <is>
          <t>LT250</t>
        </is>
      </c>
    </row>
    <row r="254" customFormat="1" s="233">
      <c r="A254" s="64" t="n"/>
      <c r="B254" s="237" t="inlineStr">
        <is>
          <t>N</t>
        </is>
      </c>
      <c r="C254" s="233" t="inlineStr">
        <is>
          <t>ConTab_BOM_KP_Impeller_0328</t>
        </is>
      </c>
      <c r="D254" s="185" t="inlineStr">
        <is>
          <t>:1213-5_6-KP:1213-5_6-KPV:</t>
        </is>
      </c>
      <c r="E254" s="185" t="inlineStr">
        <is>
          <t>Double Wear Ring</t>
        </is>
      </c>
      <c r="F254" s="185" t="inlineStr">
        <is>
          <t>ImpMatl_NiAl-Bronze_ASTM-B148_C95400</t>
        </is>
      </c>
      <c r="G254" s="185" t="inlineStr">
        <is>
          <t>Nickel Aluminum Bronze ASTM B148 UNS C95400</t>
        </is>
      </c>
      <c r="H254" s="185" t="inlineStr">
        <is>
          <t>B22</t>
        </is>
      </c>
      <c r="I254" s="185" t="inlineStr">
        <is>
          <t>Steel, Cold Drawn C1018</t>
        </is>
      </c>
      <c r="J254" s="185" t="n"/>
      <c r="K254" s="185" t="inlineStr">
        <is>
          <t>Coating_Special</t>
        </is>
      </c>
      <c r="L254" s="185" t="inlineStr">
        <is>
          <t>RTF</t>
        </is>
      </c>
      <c r="M254" s="185" t="inlineStr">
        <is>
          <t>B100811</t>
        </is>
      </c>
      <c r="O254" s="233" t="inlineStr">
        <is>
          <t>LT250</t>
        </is>
      </c>
    </row>
    <row r="255" customFormat="1" s="233">
      <c r="A255" s="64" t="n"/>
      <c r="B255" s="237" t="inlineStr">
        <is>
          <t>N</t>
        </is>
      </c>
      <c r="C255" s="233" t="inlineStr">
        <is>
          <t>ConTab_BOM_KP_Impeller_0329</t>
        </is>
      </c>
      <c r="D255" s="185" t="inlineStr">
        <is>
          <t>:1213-5_6-KP:1213-5_6-KPV:</t>
        </is>
      </c>
      <c r="E255" s="185" t="inlineStr">
        <is>
          <t>Case Ring</t>
        </is>
      </c>
      <c r="F255" s="185" t="inlineStr">
        <is>
          <t>ImpMatl_SS_AISI-304</t>
        </is>
      </c>
      <c r="G255" s="185" t="inlineStr">
        <is>
          <t>Stainless Steel, AISI-304</t>
        </is>
      </c>
      <c r="H255" s="185" t="inlineStr">
        <is>
          <t>H304</t>
        </is>
      </c>
      <c r="I255" s="185" t="inlineStr">
        <is>
          <t>Stainless Steel, AISI 316</t>
        </is>
      </c>
      <c r="J255" s="185" t="n"/>
      <c r="K255" s="185" t="inlineStr">
        <is>
          <t>Coating_Standard</t>
        </is>
      </c>
      <c r="L255" s="187" t="n">
        <v>98551468</v>
      </c>
      <c r="M255" s="185" t="inlineStr">
        <is>
          <t>B100811</t>
        </is>
      </c>
      <c r="O255" s="233" t="inlineStr">
        <is>
          <t>LT042</t>
        </is>
      </c>
    </row>
    <row r="256" customFormat="1" s="233">
      <c r="A256" s="64" t="n"/>
      <c r="B256" s="237" t="inlineStr">
        <is>
          <t>N</t>
        </is>
      </c>
      <c r="C256" s="233" t="inlineStr">
        <is>
          <t>ConTab_BOM_KP_Impeller_0330</t>
        </is>
      </c>
      <c r="D256" s="185" t="inlineStr">
        <is>
          <t>:1213-5_6-KP:1213-5_6-KPV:</t>
        </is>
      </c>
      <c r="E256" s="185" t="inlineStr">
        <is>
          <t>Double Wear Ring</t>
        </is>
      </c>
      <c r="F256" s="185" t="inlineStr">
        <is>
          <t>ImpMatl_SS_AISI-304</t>
        </is>
      </c>
      <c r="G256" s="185" t="inlineStr">
        <is>
          <t>Stainless Steel, AISI-304</t>
        </is>
      </c>
      <c r="H256" s="185" t="inlineStr">
        <is>
          <t>H304</t>
        </is>
      </c>
      <c r="I256" s="185" t="inlineStr">
        <is>
          <t>Stainless Steel, AISI 316</t>
        </is>
      </c>
      <c r="J256" s="185" t="n"/>
      <c r="K256" s="185" t="inlineStr">
        <is>
          <t>Coating_Standard</t>
        </is>
      </c>
      <c r="L256" s="187" t="n">
        <v>98551468</v>
      </c>
      <c r="M256" s="185" t="inlineStr">
        <is>
          <t>B100811</t>
        </is>
      </c>
      <c r="O256" s="233" t="inlineStr">
        <is>
          <t>LT042</t>
        </is>
      </c>
    </row>
    <row r="257" customFormat="1" s="233">
      <c r="A257" s="64" t="n"/>
      <c r="B257" s="237">
        <f>IF(AND(E257 = "Case Ring",G257="Silicon Bronze, ASTM-B584, C87600", K257 = "Coating_Standard"),"Y","N")</f>
        <v/>
      </c>
      <c r="C257" s="233" t="inlineStr">
        <is>
          <t>ConTab_BOM_KP_Impeller_0335</t>
        </is>
      </c>
      <c r="D257" s="233" t="inlineStr">
        <is>
          <t>:1220-5_6-KP:1220-5_6-KPV:1220-5_6-KPVS:</t>
        </is>
      </c>
      <c r="E257" s="233" t="inlineStr">
        <is>
          <t>Case Ring</t>
        </is>
      </c>
      <c r="F257" s="233" t="inlineStr">
        <is>
          <t>ImpMatl_Silicon_Bronze_ASTM-B584_C87600</t>
        </is>
      </c>
      <c r="G257" s="233" t="inlineStr">
        <is>
          <t>Silicon Bronze, ASTM-B584, C87600</t>
        </is>
      </c>
      <c r="H257" s="233" t="inlineStr">
        <is>
          <t>B21</t>
        </is>
      </c>
      <c r="I257" s="233" t="inlineStr">
        <is>
          <t>Steel, Cold Drawn C1018</t>
        </is>
      </c>
      <c r="J257" s="233" t="n"/>
      <c r="K257" s="233" t="inlineStr">
        <is>
          <t>Coating_Scotchkote134_interior_IncludeImpeller</t>
        </is>
      </c>
      <c r="L257" s="233" t="inlineStr">
        <is>
          <t>RTF</t>
        </is>
      </c>
      <c r="M257" s="233" t="inlineStr">
        <is>
          <t>B100913</t>
        </is>
      </c>
      <c r="O257" s="233" t="inlineStr">
        <is>
          <t>LT250</t>
        </is>
      </c>
    </row>
    <row r="258" customFormat="1" s="233">
      <c r="A258" s="64" t="n"/>
      <c r="B258" s="237">
        <f>IF(AND(E258 = "Case Ring",G258="Silicon Bronze, ASTM-B584, C87600", K258 = "Coating_Standard"),"Y","N")</f>
        <v/>
      </c>
      <c r="C258" s="233" t="inlineStr">
        <is>
          <t>ConTab_BOM_KP_Impeller_0336</t>
        </is>
      </c>
      <c r="D258" s="233" t="inlineStr">
        <is>
          <t>:1220-5_6-KP:1220-5_6-KPV:1220-5_6-KPVS:</t>
        </is>
      </c>
      <c r="E258" s="233" t="inlineStr">
        <is>
          <t>Double Wear Ring</t>
        </is>
      </c>
      <c r="F258" s="233" t="inlineStr">
        <is>
          <t>ImpMatl_Silicon_Bronze_ASTM-B584_C87600</t>
        </is>
      </c>
      <c r="G258" s="233" t="inlineStr">
        <is>
          <t>Silicon Bronze, ASTM-B584, C87600</t>
        </is>
      </c>
      <c r="H258" s="233" t="inlineStr">
        <is>
          <t>B21</t>
        </is>
      </c>
      <c r="I258" s="233" t="inlineStr">
        <is>
          <t>Steel, Cold Drawn C1018</t>
        </is>
      </c>
      <c r="J258" s="233" t="n"/>
      <c r="K258" s="233" t="inlineStr">
        <is>
          <t>Coating_Scotchkote134_interior_IncludeImpeller</t>
        </is>
      </c>
      <c r="L258" s="233" t="inlineStr">
        <is>
          <t>RTF</t>
        </is>
      </c>
      <c r="M258" s="233" t="inlineStr">
        <is>
          <t>B100923</t>
        </is>
      </c>
      <c r="O258" s="233" t="inlineStr">
        <is>
          <t>LT250</t>
        </is>
      </c>
    </row>
    <row r="259" customFormat="1" s="233">
      <c r="A259" s="64" t="n"/>
      <c r="B259" s="237">
        <f>IF(AND(E259 = "Case Ring",G259="Silicon Bronze, ASTM-B584, C87600", K259 = "Coating_Standard"),"Y","N")</f>
        <v/>
      </c>
      <c r="C259" s="233" t="inlineStr">
        <is>
          <t>ConTab_BOM_KP_Impeller_0337</t>
        </is>
      </c>
      <c r="D259" s="233" t="inlineStr">
        <is>
          <t>:1220-5_6-KP:1220-5_6-KPV:1220-5_6-KPVS:</t>
        </is>
      </c>
      <c r="E259" s="233" t="inlineStr">
        <is>
          <t>Case Ring</t>
        </is>
      </c>
      <c r="F259" s="233" t="inlineStr">
        <is>
          <t>ImpMatl_NiAl-Bronze_ASTM-B148_C95400</t>
        </is>
      </c>
      <c r="G259" s="233" t="inlineStr">
        <is>
          <t>Nickel Aluminum Bronze ASTM B148 UNS C95400</t>
        </is>
      </c>
      <c r="H259" s="233" t="inlineStr">
        <is>
          <t>B22</t>
        </is>
      </c>
      <c r="I259" s="233" t="inlineStr">
        <is>
          <t>Steel, Cold Drawn C1018</t>
        </is>
      </c>
      <c r="J259" s="233" t="n"/>
      <c r="K259" s="233" t="inlineStr">
        <is>
          <t>Coating_Scotchkote134_interior_IncludeImpeller</t>
        </is>
      </c>
      <c r="L259" s="233" t="inlineStr">
        <is>
          <t>RTF</t>
        </is>
      </c>
      <c r="M259" s="233" t="inlineStr">
        <is>
          <t>B105754</t>
        </is>
      </c>
      <c r="O259" s="233" t="inlineStr">
        <is>
          <t>LT250</t>
        </is>
      </c>
      <c r="P259" s="235" t="n"/>
    </row>
    <row r="260" customFormat="1" s="233">
      <c r="A260" s="64" t="n"/>
      <c r="B260" s="237">
        <f>IF(AND(E260 = "Case Ring",G260="Silicon Bronze, ASTM-B584, C87600", K260 = "Coating_Standard"),"Y","N")</f>
        <v/>
      </c>
      <c r="C260" s="233" t="inlineStr">
        <is>
          <t>ConTab_BOM_KP_Impeller_0338</t>
        </is>
      </c>
      <c r="D260" s="233" t="inlineStr">
        <is>
          <t>:1220-5_6-KP:1220-5_6-KPV:1220-5_6-KPVS:</t>
        </is>
      </c>
      <c r="E260" s="233" t="inlineStr">
        <is>
          <t>Double Wear Ring</t>
        </is>
      </c>
      <c r="F260" s="233" t="inlineStr">
        <is>
          <t>ImpMatl_NiAl-Bronze_ASTM-B148_C95400</t>
        </is>
      </c>
      <c r="G260" s="233" t="inlineStr">
        <is>
          <t>Nickel Aluminum Bronze ASTM B148 UNS C95400</t>
        </is>
      </c>
      <c r="H260" s="233" t="inlineStr">
        <is>
          <t>B22</t>
        </is>
      </c>
      <c r="I260" s="233" t="inlineStr">
        <is>
          <t>Steel, Cold Drawn C1018</t>
        </is>
      </c>
      <c r="J260" s="233" t="n"/>
      <c r="K260" s="233" t="inlineStr">
        <is>
          <t>Coating_Scotchkote134_interior_IncludeImpeller</t>
        </is>
      </c>
      <c r="L260" s="233" t="inlineStr">
        <is>
          <t>RTF</t>
        </is>
      </c>
      <c r="M260" s="233" t="inlineStr">
        <is>
          <t>B105755</t>
        </is>
      </c>
      <c r="O260" s="233" t="inlineStr">
        <is>
          <t>LT250</t>
        </is>
      </c>
      <c r="P260" s="235" t="n"/>
    </row>
    <row r="261" customFormat="1" s="233">
      <c r="A261" s="64" t="n"/>
      <c r="B261" s="237">
        <f>IF(AND(E261 = "Case Ring",G261="Silicon Bronze, ASTM-B584, C87600", K261 = "Coating_Standard"),"Y","N")</f>
        <v/>
      </c>
      <c r="C261" s="233" t="inlineStr">
        <is>
          <t>ConTab_BOM_KP_Impeller_0339</t>
        </is>
      </c>
      <c r="D261" s="233" t="inlineStr">
        <is>
          <t>:1220-5_6-KP:1220-5_6-KPV:1220-5_6-KPVS:</t>
        </is>
      </c>
      <c r="E261" s="233" t="inlineStr">
        <is>
          <t>Case Ring</t>
        </is>
      </c>
      <c r="F261" s="233" t="inlineStr">
        <is>
          <t>ImpMatl_Cast_Iron_ASTM-A48_Cl30</t>
        </is>
      </c>
      <c r="G261" s="233" t="inlineStr">
        <is>
          <t>Cast Iron, ASTM-A48, CL 30</t>
        </is>
      </c>
      <c r="H261" s="233" t="inlineStr">
        <is>
          <t>C30</t>
        </is>
      </c>
      <c r="I261" s="233" t="inlineStr">
        <is>
          <t>Steel, Cold Drawn C1018</t>
        </is>
      </c>
      <c r="J261" s="233" t="n"/>
      <c r="K261" s="233" t="inlineStr">
        <is>
          <t>Coating_Scotchkote134_interior_IncludeImpeller</t>
        </is>
      </c>
      <c r="L261" s="233" t="inlineStr">
        <is>
          <t>RTF</t>
        </is>
      </c>
      <c r="M261" s="233" t="inlineStr">
        <is>
          <t>B100917</t>
        </is>
      </c>
      <c r="O261" s="233" t="inlineStr">
        <is>
          <t>LT250</t>
        </is>
      </c>
    </row>
    <row r="262" customFormat="1" s="233">
      <c r="A262" s="64" t="n"/>
      <c r="B262" s="237">
        <f>IF(AND(E262 = "Case Ring",G262="Silicon Bronze, ASTM-B584, C87600", K262 = "Coating_Standard"),"Y","N")</f>
        <v/>
      </c>
      <c r="C262" s="233" t="inlineStr">
        <is>
          <t>ConTab_BOM_KP_Impeller_0340</t>
        </is>
      </c>
      <c r="D262" s="233" t="inlineStr">
        <is>
          <t>:1220-5_6-KP:1220-5_6-KPV:1220-5_6-KPVS:</t>
        </is>
      </c>
      <c r="E262" s="233" t="inlineStr">
        <is>
          <t>Double Wear Ring</t>
        </is>
      </c>
      <c r="F262" s="233" t="inlineStr">
        <is>
          <t>ImpMatl_Cast_Iron_ASTM-A48_Cl30</t>
        </is>
      </c>
      <c r="G262" s="233" t="inlineStr">
        <is>
          <t>Cast Iron, ASTM-A48, CL 30</t>
        </is>
      </c>
      <c r="H262" s="233" t="inlineStr">
        <is>
          <t>C30</t>
        </is>
      </c>
      <c r="I262" s="233" t="inlineStr">
        <is>
          <t>Steel, Cold Drawn C1018</t>
        </is>
      </c>
      <c r="J262" s="233" t="n"/>
      <c r="K262" s="233" t="inlineStr">
        <is>
          <t>Coating_Scotchkote134_interior_IncludeImpeller</t>
        </is>
      </c>
      <c r="L262" s="233" t="inlineStr">
        <is>
          <t>RTF</t>
        </is>
      </c>
      <c r="M262" s="233" t="inlineStr">
        <is>
          <t>B100927</t>
        </is>
      </c>
      <c r="O262" s="233" t="inlineStr">
        <is>
          <t>LT250</t>
        </is>
      </c>
    </row>
    <row r="263" customFormat="1" s="233">
      <c r="A263" s="64" t="n"/>
      <c r="B263" s="237">
        <f>IF(AND(E263 = "Case Ring",G263="Silicon Bronze, ASTM-B584, C87600", K263 = "Coating_Standard"),"Y","N")</f>
        <v/>
      </c>
      <c r="C263" s="233" t="inlineStr">
        <is>
          <t>ConTab_BOM_KP_Impeller_0341</t>
        </is>
      </c>
      <c r="D263" s="233" t="inlineStr">
        <is>
          <t>:1220-5_6-KP:1220-5_6-KPV:1220-5_6-KPVS:</t>
        </is>
      </c>
      <c r="E263" s="233" t="inlineStr">
        <is>
          <t>Case Ring</t>
        </is>
      </c>
      <c r="F263" s="233" t="inlineStr">
        <is>
          <t>ImpMatl_Silicon_Bronze_ASTM-B584_C87600</t>
        </is>
      </c>
      <c r="G263" s="233" t="inlineStr">
        <is>
          <t>Silicon Bronze, ASTM-B584, C87600</t>
        </is>
      </c>
      <c r="H263" s="233" t="inlineStr">
        <is>
          <t>B21</t>
        </is>
      </c>
      <c r="I263" s="233" t="inlineStr">
        <is>
          <t>Steel, Cold Drawn C1018</t>
        </is>
      </c>
      <c r="J263" s="233" t="n"/>
      <c r="K263" s="233" t="inlineStr">
        <is>
          <t>Coating_Special</t>
        </is>
      </c>
      <c r="L263" s="233" t="inlineStr">
        <is>
          <t>RTF</t>
        </is>
      </c>
      <c r="M263" s="233" t="inlineStr">
        <is>
          <t>B100913</t>
        </is>
      </c>
      <c r="O263" s="233" t="inlineStr">
        <is>
          <t>LT250</t>
        </is>
      </c>
    </row>
    <row r="264" customFormat="1" s="233">
      <c r="A264" s="64" t="n"/>
      <c r="B264" s="237">
        <f>IF(AND(E264 = "Case Ring",G264="Silicon Bronze, ASTM-B584, C87600", K264 = "Coating_Standard"),"Y","N")</f>
        <v/>
      </c>
      <c r="C264" s="233" t="inlineStr">
        <is>
          <t>ConTab_BOM_KP_Impeller_0342</t>
        </is>
      </c>
      <c r="D264" s="233" t="inlineStr">
        <is>
          <t>:1220-5_6-KP:1220-5_6-KPV:1220-5_6-KPVS:</t>
        </is>
      </c>
      <c r="E264" s="233" t="inlineStr">
        <is>
          <t>Double Wear Ring</t>
        </is>
      </c>
      <c r="F264" s="233" t="inlineStr">
        <is>
          <t>ImpMatl_Silicon_Bronze_ASTM-B584_C87600</t>
        </is>
      </c>
      <c r="G264" s="233" t="inlineStr">
        <is>
          <t>Silicon Bronze, ASTM-B584, C87600</t>
        </is>
      </c>
      <c r="H264" s="233" t="inlineStr">
        <is>
          <t>B21</t>
        </is>
      </c>
      <c r="I264" s="233" t="inlineStr">
        <is>
          <t>Steel, Cold Drawn C1018</t>
        </is>
      </c>
      <c r="J264" s="233" t="n"/>
      <c r="K264" s="233" t="inlineStr">
        <is>
          <t>Coating_Special</t>
        </is>
      </c>
      <c r="L264" s="233" t="inlineStr">
        <is>
          <t>RTF</t>
        </is>
      </c>
      <c r="M264" s="233" t="inlineStr">
        <is>
          <t>B100923</t>
        </is>
      </c>
      <c r="O264" s="233" t="inlineStr">
        <is>
          <t>LT250</t>
        </is>
      </c>
    </row>
    <row r="265" customFormat="1" s="233">
      <c r="A265" s="64" t="n"/>
      <c r="B265" s="237">
        <f>IF(AND(E265 = "Case Ring",G265="Silicon Bronze, ASTM-B584, C87600", K265 = "Coating_Standard"),"Y","N")</f>
        <v/>
      </c>
      <c r="C265" s="233" t="inlineStr">
        <is>
          <t>ConTab_BOM_KP_Impeller_0343</t>
        </is>
      </c>
      <c r="D265" s="233" t="inlineStr">
        <is>
          <t>:1220-5_6-KP:1220-5_6-KPV:1220-5_6-KPVS:</t>
        </is>
      </c>
      <c r="E265" s="233" t="inlineStr">
        <is>
          <t>Case Ring</t>
        </is>
      </c>
      <c r="F265" s="233" t="inlineStr">
        <is>
          <t>ImpMatl_NiAl-Bronze_ASTM-B148_C95400</t>
        </is>
      </c>
      <c r="G265" s="233" t="inlineStr">
        <is>
          <t>Nickel Aluminum Bronze ASTM B148 UNS C95400</t>
        </is>
      </c>
      <c r="H265" s="233" t="inlineStr">
        <is>
          <t>B22</t>
        </is>
      </c>
      <c r="I265" s="233" t="inlineStr">
        <is>
          <t>Steel, Cold Drawn C1018</t>
        </is>
      </c>
      <c r="J265" s="233" t="n"/>
      <c r="K265" s="233" t="inlineStr">
        <is>
          <t>Coating_Special</t>
        </is>
      </c>
      <c r="L265" s="233" t="inlineStr">
        <is>
          <t>RTF</t>
        </is>
      </c>
      <c r="M265" s="233" t="inlineStr">
        <is>
          <t>B105754</t>
        </is>
      </c>
      <c r="O265" s="233" t="inlineStr">
        <is>
          <t>LT250</t>
        </is>
      </c>
    </row>
    <row r="266" customFormat="1" s="233">
      <c r="A266" s="64" t="n"/>
      <c r="B266" s="237">
        <f>IF(AND(E266 = "Case Ring",G266="Silicon Bronze, ASTM-B584, C87600", K266 = "Coating_Standard"),"Y","N")</f>
        <v/>
      </c>
      <c r="C266" s="233" t="inlineStr">
        <is>
          <t>ConTab_BOM_KP_Impeller_0344</t>
        </is>
      </c>
      <c r="D266" s="233" t="inlineStr">
        <is>
          <t>:1220-5_6-KP:1220-5_6-KPV:1220-5_6-KPVS:</t>
        </is>
      </c>
      <c r="E266" s="233" t="inlineStr">
        <is>
          <t>Double Wear Ring</t>
        </is>
      </c>
      <c r="F266" s="233" t="inlineStr">
        <is>
          <t>ImpMatl_NiAl-Bronze_ASTM-B148_C95400</t>
        </is>
      </c>
      <c r="G266" s="233" t="inlineStr">
        <is>
          <t>Nickel Aluminum Bronze ASTM B148 UNS C95400</t>
        </is>
      </c>
      <c r="H266" s="233" t="inlineStr">
        <is>
          <t>B22</t>
        </is>
      </c>
      <c r="I266" s="233" t="inlineStr">
        <is>
          <t>Steel, Cold Drawn C1018</t>
        </is>
      </c>
      <c r="J266" s="233" t="n"/>
      <c r="K266" s="233" t="inlineStr">
        <is>
          <t>Coating_Special</t>
        </is>
      </c>
      <c r="L266" s="233" t="inlineStr">
        <is>
          <t>RTF</t>
        </is>
      </c>
      <c r="M266" s="233" t="inlineStr">
        <is>
          <t>B105755</t>
        </is>
      </c>
      <c r="O266" s="233" t="inlineStr">
        <is>
          <t>LT250</t>
        </is>
      </c>
    </row>
    <row r="267" customFormat="1" s="233">
      <c r="A267" s="64" t="n"/>
      <c r="B267" s="237">
        <f>IF(AND(E267 = "Case Ring",G267="Silicon Bronze, ASTM-B584, C87600", K267 = "Coating_Standard"),"Y","N")</f>
        <v/>
      </c>
      <c r="C267" s="233" t="inlineStr">
        <is>
          <t>ConTab_BOM_KP_Impeller_0345</t>
        </is>
      </c>
      <c r="D267" s="233" t="inlineStr">
        <is>
          <t>:1220-5_6-KP:1220-5_6-KPV:1220-5_6-KPVS:</t>
        </is>
      </c>
      <c r="E267" s="233" t="inlineStr">
        <is>
          <t>Case Ring</t>
        </is>
      </c>
      <c r="F267" s="233" t="inlineStr">
        <is>
          <t>ImpMatl_Cast_Iron_ASTM-A48_Cl30</t>
        </is>
      </c>
      <c r="G267" s="233" t="inlineStr">
        <is>
          <t>Cast Iron, ASTM-A48, CL 30</t>
        </is>
      </c>
      <c r="H267" s="233" t="inlineStr">
        <is>
          <t>C30</t>
        </is>
      </c>
      <c r="I267" s="233" t="inlineStr">
        <is>
          <t>Steel, Cold Drawn C1018</t>
        </is>
      </c>
      <c r="J267" s="233" t="n"/>
      <c r="K267" s="233" t="inlineStr">
        <is>
          <t>Coating_Special</t>
        </is>
      </c>
      <c r="L267" s="233" t="inlineStr">
        <is>
          <t>RTF</t>
        </is>
      </c>
      <c r="M267" s="233" t="inlineStr">
        <is>
          <t>B100917</t>
        </is>
      </c>
      <c r="O267" s="233" t="inlineStr">
        <is>
          <t>LT250</t>
        </is>
      </c>
    </row>
    <row r="268" customFormat="1" s="233">
      <c r="A268" s="64" t="n"/>
      <c r="B268" s="237">
        <f>IF(AND(E268 = "Case Ring",G268="Silicon Bronze, ASTM-B584, C87600", K268 = "Coating_Standard"),"Y","N")</f>
        <v/>
      </c>
      <c r="C268" s="233" t="inlineStr">
        <is>
          <t>ConTab_BOM_KP_Impeller_0346</t>
        </is>
      </c>
      <c r="D268" s="233" t="inlineStr">
        <is>
          <t>:1220-5_6-KP:1220-5_6-KPV:1220-5_6-KPVS:</t>
        </is>
      </c>
      <c r="E268" s="233" t="inlineStr">
        <is>
          <t>Double Wear Ring</t>
        </is>
      </c>
      <c r="F268" s="233" t="inlineStr">
        <is>
          <t>ImpMatl_Cast_Iron_ASTM-A48_Cl30</t>
        </is>
      </c>
      <c r="G268" s="233" t="inlineStr">
        <is>
          <t>Cast Iron, ASTM-A48, CL 30</t>
        </is>
      </c>
      <c r="H268" s="233" t="inlineStr">
        <is>
          <t>C30</t>
        </is>
      </c>
      <c r="I268" s="233" t="inlineStr">
        <is>
          <t>Steel, Cold Drawn C1018</t>
        </is>
      </c>
      <c r="J268" s="233" t="n"/>
      <c r="K268" s="233" t="inlineStr">
        <is>
          <t>Coating_Special</t>
        </is>
      </c>
      <c r="L268" s="233" t="inlineStr">
        <is>
          <t>RTF</t>
        </is>
      </c>
      <c r="M268" s="233" t="inlineStr">
        <is>
          <t>B100927</t>
        </is>
      </c>
      <c r="O268" s="233" t="inlineStr">
        <is>
          <t>LT250</t>
        </is>
      </c>
      <c r="P268" s="235" t="n"/>
    </row>
    <row r="269" customFormat="1" s="233">
      <c r="A269" s="64" t="n"/>
      <c r="B269" s="237">
        <f>IF(AND(E269 = "Case Ring",G269="Silicon Bronze, ASTM-B584, C87600", K269 = "Coating_Standard"),"Y","N")</f>
        <v/>
      </c>
      <c r="C269" s="233" t="inlineStr">
        <is>
          <t>ConTab_BOM_KP_Impeller_0347</t>
        </is>
      </c>
      <c r="D269" s="233" t="inlineStr">
        <is>
          <t>:1220-5_6-KP:1220-5_6-KPV:1220-5_6-KPVS:</t>
        </is>
      </c>
      <c r="E269" s="233" t="inlineStr">
        <is>
          <t>Case Ring</t>
        </is>
      </c>
      <c r="F269" s="233" t="inlineStr">
        <is>
          <t>ImpMatl_Silicon_Bronze_ASTM-B584_C87600</t>
        </is>
      </c>
      <c r="G269" s="233" t="inlineStr">
        <is>
          <t>Silicon Bronze, ASTM-B584, C87600</t>
        </is>
      </c>
      <c r="H269" s="233" t="inlineStr">
        <is>
          <t>B21</t>
        </is>
      </c>
      <c r="I269" s="233" t="inlineStr">
        <is>
          <t>Steel, Cold Drawn C1018</t>
        </is>
      </c>
      <c r="J269" s="233" t="n"/>
      <c r="K269" s="233" t="inlineStr">
        <is>
          <t>Coating_Epoxy</t>
        </is>
      </c>
      <c r="L269" s="233" t="inlineStr">
        <is>
          <t>RTF</t>
        </is>
      </c>
      <c r="M269" s="233" t="inlineStr">
        <is>
          <t>B100913</t>
        </is>
      </c>
      <c r="O269" s="233" t="inlineStr">
        <is>
          <t>LT250</t>
        </is>
      </c>
    </row>
    <row r="270" customFormat="1" s="233">
      <c r="A270" s="64" t="n"/>
      <c r="B270" s="237">
        <f>IF(AND(E270 = "Case Ring",G270="Silicon Bronze, ASTM-B584, C87600", K270 = "Coating_Standard"),"Y","N")</f>
        <v/>
      </c>
      <c r="C270" s="233" t="inlineStr">
        <is>
          <t>ConTab_BOM_KP_Impeller_0348</t>
        </is>
      </c>
      <c r="D270" s="233" t="inlineStr">
        <is>
          <t>:1220-5_6-KP:1220-5_6-KPV:1220-5_6-KPVS:</t>
        </is>
      </c>
      <c r="E270" s="233" t="inlineStr">
        <is>
          <t>Double Wear Ring</t>
        </is>
      </c>
      <c r="F270" s="233" t="inlineStr">
        <is>
          <t>ImpMatl_Silicon_Bronze_ASTM-B584_C87600</t>
        </is>
      </c>
      <c r="G270" s="233" t="inlineStr">
        <is>
          <t>Silicon Bronze, ASTM-B584, C87600</t>
        </is>
      </c>
      <c r="H270" s="233" t="inlineStr">
        <is>
          <t>B21</t>
        </is>
      </c>
      <c r="I270" s="233" t="inlineStr">
        <is>
          <t>Steel, Cold Drawn C1018</t>
        </is>
      </c>
      <c r="J270" s="233" t="n"/>
      <c r="K270" s="233" t="inlineStr">
        <is>
          <t>Coating_Epoxy</t>
        </is>
      </c>
      <c r="L270" s="233" t="inlineStr">
        <is>
          <t>RTF</t>
        </is>
      </c>
      <c r="M270" s="233" t="inlineStr">
        <is>
          <t>B100923</t>
        </is>
      </c>
      <c r="O270" s="233" t="inlineStr">
        <is>
          <t>LT250</t>
        </is>
      </c>
    </row>
    <row r="271" customFormat="1" s="233">
      <c r="A271" s="64" t="n"/>
      <c r="B271" s="237">
        <f>IF(AND(E271 = "Case Ring",G271="Silicon Bronze, ASTM-B584, C87600", K271 = "Coating_Standard"),"Y","N")</f>
        <v/>
      </c>
      <c r="C271" s="233" t="inlineStr">
        <is>
          <t>ConTab_BOM_KP_Impeller_0349</t>
        </is>
      </c>
      <c r="D271" s="233" t="inlineStr">
        <is>
          <t>:1220-5_6-KP:1220-5_6-KPV:1220-5_6-KPVS:</t>
        </is>
      </c>
      <c r="E271" s="233" t="inlineStr">
        <is>
          <t>Case Ring</t>
        </is>
      </c>
      <c r="F271" s="233" t="inlineStr">
        <is>
          <t>ImpMatl_NiAl-Bronze_ASTM-B148_C95400</t>
        </is>
      </c>
      <c r="G271" s="233" t="inlineStr">
        <is>
          <t>Nickel Aluminum Bronze ASTM B148 UNS C95400</t>
        </is>
      </c>
      <c r="H271" s="233" t="inlineStr">
        <is>
          <t>B22</t>
        </is>
      </c>
      <c r="I271" s="233" t="inlineStr">
        <is>
          <t>Steel, Cold Drawn C1018</t>
        </is>
      </c>
      <c r="J271" s="233" t="n"/>
      <c r="K271" s="233" t="inlineStr">
        <is>
          <t>Coating_Epoxy</t>
        </is>
      </c>
      <c r="L271" s="233" t="inlineStr">
        <is>
          <t>RTF</t>
        </is>
      </c>
      <c r="M271" s="233" t="inlineStr">
        <is>
          <t>B105754</t>
        </is>
      </c>
      <c r="O271" s="233" t="inlineStr">
        <is>
          <t>LT250</t>
        </is>
      </c>
    </row>
    <row r="272" customFormat="1" s="233">
      <c r="A272" s="64" t="n"/>
      <c r="B272" s="237">
        <f>IF(AND(E272 = "Case Ring",G272="Silicon Bronze, ASTM-B584, C87600", K272 = "Coating_Standard"),"Y","N")</f>
        <v/>
      </c>
      <c r="C272" s="233" t="inlineStr">
        <is>
          <t>ConTab_BOM_KP_Impeller_0350</t>
        </is>
      </c>
      <c r="D272" s="233" t="inlineStr">
        <is>
          <t>:1220-5_6-KP:1220-5_6-KPV:1220-5_6-KPVS:</t>
        </is>
      </c>
      <c r="E272" s="233" t="inlineStr">
        <is>
          <t>Double Wear Ring</t>
        </is>
      </c>
      <c r="F272" s="233" t="inlineStr">
        <is>
          <t>ImpMatl_NiAl-Bronze_ASTM-B148_C95400</t>
        </is>
      </c>
      <c r="G272" s="233" t="inlineStr">
        <is>
          <t>Nickel Aluminum Bronze ASTM B148 UNS C95400</t>
        </is>
      </c>
      <c r="H272" s="233" t="inlineStr">
        <is>
          <t>B22</t>
        </is>
      </c>
      <c r="I272" s="233" t="inlineStr">
        <is>
          <t>Steel, Cold Drawn C1018</t>
        </is>
      </c>
      <c r="J272" s="233" t="n"/>
      <c r="K272" s="233" t="inlineStr">
        <is>
          <t>Coating_Epoxy</t>
        </is>
      </c>
      <c r="L272" s="233" t="inlineStr">
        <is>
          <t>RTF</t>
        </is>
      </c>
      <c r="M272" s="233" t="inlineStr">
        <is>
          <t>B105755</t>
        </is>
      </c>
      <c r="O272" s="233" t="inlineStr">
        <is>
          <t>LT250</t>
        </is>
      </c>
    </row>
    <row r="273" customFormat="1" s="233">
      <c r="A273" s="64" t="n"/>
      <c r="B273" s="237">
        <f>IF(AND(E273 = "Case Ring",G273="Silicon Bronze, ASTM-B584, C87600", K273 = "Coating_Standard"),"Y","N")</f>
        <v/>
      </c>
      <c r="C273" s="233" t="inlineStr">
        <is>
          <t>ConTab_BOM_KP_Impeller_0351</t>
        </is>
      </c>
      <c r="D273" s="233" t="inlineStr">
        <is>
          <t>:1220-5_6-KP:1220-5_6-KPV:1220-5_6-KPVS:</t>
        </is>
      </c>
      <c r="E273" s="233" t="inlineStr">
        <is>
          <t>Case Ring</t>
        </is>
      </c>
      <c r="F273" s="233" t="inlineStr">
        <is>
          <t>ImpMatl_Cast_Iron_ASTM-A48_Cl30</t>
        </is>
      </c>
      <c r="G273" s="233" t="inlineStr">
        <is>
          <t>Cast Iron, ASTM-A48, CL 30</t>
        </is>
      </c>
      <c r="H273" s="233" t="inlineStr">
        <is>
          <t>C30</t>
        </is>
      </c>
      <c r="I273" s="233" t="inlineStr">
        <is>
          <t>Steel, Cold Drawn C1018</t>
        </is>
      </c>
      <c r="J273" s="233" t="n"/>
      <c r="K273" s="233" t="inlineStr">
        <is>
          <t>Coating_Epoxy</t>
        </is>
      </c>
      <c r="L273" s="233" t="inlineStr">
        <is>
          <t>RTF</t>
        </is>
      </c>
      <c r="M273" s="233" t="inlineStr">
        <is>
          <t>B100917</t>
        </is>
      </c>
      <c r="O273" s="233" t="inlineStr">
        <is>
          <t>LT250</t>
        </is>
      </c>
    </row>
    <row r="274" customFormat="1" s="233">
      <c r="A274" s="64" t="n"/>
      <c r="B274" s="237">
        <f>IF(AND(E274 = "Case Ring",G274="Silicon Bronze, ASTM-B584, C87600", K274 = "Coating_Standard"),"Y","N")</f>
        <v/>
      </c>
      <c r="C274" s="233" t="inlineStr">
        <is>
          <t>ConTab_BOM_KP_Impeller_0352</t>
        </is>
      </c>
      <c r="D274" s="233" t="inlineStr">
        <is>
          <t>:1220-5_6-KP:1220-5_6-KPV:1220-5_6-KPVS:</t>
        </is>
      </c>
      <c r="E274" s="233" t="inlineStr">
        <is>
          <t>Double Wear Ring</t>
        </is>
      </c>
      <c r="F274" s="233" t="inlineStr">
        <is>
          <t>ImpMatl_Cast_Iron_ASTM-A48_Cl30</t>
        </is>
      </c>
      <c r="G274" s="233" t="inlineStr">
        <is>
          <t>Cast Iron, ASTM-A48, CL 30</t>
        </is>
      </c>
      <c r="H274" s="233" t="inlineStr">
        <is>
          <t>C30</t>
        </is>
      </c>
      <c r="I274" s="233" t="inlineStr">
        <is>
          <t>Steel, Cold Drawn C1018</t>
        </is>
      </c>
      <c r="J274" s="233" t="n"/>
      <c r="K274" s="233" t="inlineStr">
        <is>
          <t>Coating_Epoxy</t>
        </is>
      </c>
      <c r="L274" s="233" t="inlineStr">
        <is>
          <t>RTF</t>
        </is>
      </c>
      <c r="M274" s="233" t="inlineStr">
        <is>
          <t>B100927</t>
        </is>
      </c>
      <c r="O274" s="233" t="inlineStr">
        <is>
          <t>LT250</t>
        </is>
      </c>
      <c r="P274" s="235" t="n"/>
    </row>
    <row r="275" customFormat="1" s="233">
      <c r="A275" s="64" t="n"/>
      <c r="B275" s="237">
        <f>IF(AND(E275 = "Case Ring",G275="Silicon Bronze, ASTM-B584, C87600", K275 = "Coating_Standard"),"Y","N")</f>
        <v/>
      </c>
      <c r="C275" s="233" t="inlineStr">
        <is>
          <t>ConTab_BOM_KP_Impeller_0353</t>
        </is>
      </c>
      <c r="D275" s="233" t="inlineStr">
        <is>
          <t>:1220-5_6-KP:1220-5_6-KPV:1220-5_6-KPVS:</t>
        </is>
      </c>
      <c r="E275" s="233" t="inlineStr">
        <is>
          <t>Case Ring</t>
        </is>
      </c>
      <c r="F275" s="233" t="inlineStr">
        <is>
          <t>ImpMatl_Silicon_Bronze_ASTM-B584_C87600</t>
        </is>
      </c>
      <c r="G275" s="233" t="inlineStr">
        <is>
          <t>Silicon Bronze, ASTM-B584, C87600</t>
        </is>
      </c>
      <c r="H275" s="233" t="inlineStr">
        <is>
          <t>B21</t>
        </is>
      </c>
      <c r="I275" s="233" t="inlineStr">
        <is>
          <t>Steel, Cold Drawn C1018</t>
        </is>
      </c>
      <c r="J275" s="233" t="n"/>
      <c r="K275" s="233" t="inlineStr">
        <is>
          <t>Coating_Scotchkote134_interior</t>
        </is>
      </c>
      <c r="L275" s="233" t="inlineStr">
        <is>
          <t>RTF</t>
        </is>
      </c>
      <c r="M275" s="233" t="inlineStr">
        <is>
          <t>B100913</t>
        </is>
      </c>
      <c r="O275" s="233" t="inlineStr">
        <is>
          <t>LT250</t>
        </is>
      </c>
      <c r="P275" s="235" t="n"/>
    </row>
    <row r="276" customFormat="1" s="233">
      <c r="A276" s="64" t="n"/>
      <c r="B276" s="237">
        <f>IF(AND(E276 = "Case Ring",G276="Silicon Bronze, ASTM-B584, C87600", K276 = "Coating_Standard"),"Y","N")</f>
        <v/>
      </c>
      <c r="C276" s="233" t="inlineStr">
        <is>
          <t>ConTab_BOM_KP_Impeller_0354</t>
        </is>
      </c>
      <c r="D276" s="233" t="inlineStr">
        <is>
          <t>:1220-5_6-KP:1220-5_6-KPV:1220-5_6-KPVS:</t>
        </is>
      </c>
      <c r="E276" s="233" t="inlineStr">
        <is>
          <t>Double Wear Ring</t>
        </is>
      </c>
      <c r="F276" s="233" t="inlineStr">
        <is>
          <t>ImpMatl_Silicon_Bronze_ASTM-B584_C87600</t>
        </is>
      </c>
      <c r="G276" s="233" t="inlineStr">
        <is>
          <t>Silicon Bronze, ASTM-B584, C87600</t>
        </is>
      </c>
      <c r="H276" s="233" t="inlineStr">
        <is>
          <t>B21</t>
        </is>
      </c>
      <c r="I276" s="233" t="inlineStr">
        <is>
          <t>Steel, Cold Drawn C1018</t>
        </is>
      </c>
      <c r="J276" s="233" t="n"/>
      <c r="K276" s="233" t="inlineStr">
        <is>
          <t>Coating_Scotchkote134_interior</t>
        </is>
      </c>
      <c r="L276" s="233" t="inlineStr">
        <is>
          <t>RTF</t>
        </is>
      </c>
      <c r="M276" s="233" t="inlineStr">
        <is>
          <t>B100923</t>
        </is>
      </c>
      <c r="O276" s="233" t="inlineStr">
        <is>
          <t>LT250</t>
        </is>
      </c>
    </row>
    <row r="277" customFormat="1" s="233">
      <c r="A277" s="64" t="n"/>
      <c r="B277" s="237">
        <f>IF(AND(E277 = "Case Ring",G277="Silicon Bronze, ASTM-B584, C87600", K277 = "Coating_Standard"),"Y","N")</f>
        <v/>
      </c>
      <c r="C277" s="233" t="inlineStr">
        <is>
          <t>ConTab_BOM_KP_Impeller_0355</t>
        </is>
      </c>
      <c r="D277" s="233" t="inlineStr">
        <is>
          <t>:1220-5_6-KP:1220-5_6-KPV:1220-5_6-KPVS:</t>
        </is>
      </c>
      <c r="E277" s="233" t="inlineStr">
        <is>
          <t>Case Ring</t>
        </is>
      </c>
      <c r="F277" s="233" t="inlineStr">
        <is>
          <t>ImpMatl_NiAl-Bronze_ASTM-B148_C95400</t>
        </is>
      </c>
      <c r="G277" s="233" t="inlineStr">
        <is>
          <t>Nickel Aluminum Bronze ASTM B148 UNS C95400</t>
        </is>
      </c>
      <c r="H277" s="233" t="inlineStr">
        <is>
          <t>B22</t>
        </is>
      </c>
      <c r="I277" s="233" t="inlineStr">
        <is>
          <t>Steel, Cold Drawn C1018</t>
        </is>
      </c>
      <c r="J277" s="233" t="n"/>
      <c r="K277" s="233" t="inlineStr">
        <is>
          <t>Coating_Scotchkote134_interior</t>
        </is>
      </c>
      <c r="L277" s="233" t="inlineStr">
        <is>
          <t>RTF</t>
        </is>
      </c>
      <c r="M277" s="233" t="inlineStr">
        <is>
          <t>B105754</t>
        </is>
      </c>
      <c r="O277" s="233" t="inlineStr">
        <is>
          <t>LT250</t>
        </is>
      </c>
    </row>
    <row r="278" customFormat="1" s="233">
      <c r="A278" s="64" t="n"/>
      <c r="B278" s="237">
        <f>IF(AND(E278 = "Case Ring",G278="Silicon Bronze, ASTM-B584, C87600", K278 = "Coating_Standard"),"Y","N")</f>
        <v/>
      </c>
      <c r="C278" s="233" t="inlineStr">
        <is>
          <t>ConTab_BOM_KP_Impeller_0356</t>
        </is>
      </c>
      <c r="D278" s="233" t="inlineStr">
        <is>
          <t>:1220-5_6-KP:1220-5_6-KPV:1220-5_6-KPVS:</t>
        </is>
      </c>
      <c r="E278" s="233" t="inlineStr">
        <is>
          <t>Double Wear Ring</t>
        </is>
      </c>
      <c r="F278" s="233" t="inlineStr">
        <is>
          <t>ImpMatl_NiAl-Bronze_ASTM-B148_C95400</t>
        </is>
      </c>
      <c r="G278" s="233" t="inlineStr">
        <is>
          <t>Nickel Aluminum Bronze ASTM B148 UNS C95400</t>
        </is>
      </c>
      <c r="H278" s="233" t="inlineStr">
        <is>
          <t>B22</t>
        </is>
      </c>
      <c r="I278" s="233" t="inlineStr">
        <is>
          <t>Steel, Cold Drawn C1018</t>
        </is>
      </c>
      <c r="J278" s="233" t="n"/>
      <c r="K278" s="233" t="inlineStr">
        <is>
          <t>Coating_Scotchkote134_interior</t>
        </is>
      </c>
      <c r="L278" s="233" t="inlineStr">
        <is>
          <t>RTF</t>
        </is>
      </c>
      <c r="M278" s="233" t="inlineStr">
        <is>
          <t>B105755</t>
        </is>
      </c>
      <c r="O278" s="233" t="inlineStr">
        <is>
          <t>LT250</t>
        </is>
      </c>
    </row>
    <row r="279" customFormat="1" s="233">
      <c r="A279" s="64" t="n"/>
      <c r="B279" s="237">
        <f>IF(AND(E279 = "Case Ring",G279="Silicon Bronze, ASTM-B584, C87600", K279 = "Coating_Standard"),"Y","N")</f>
        <v/>
      </c>
      <c r="C279" s="233" t="inlineStr">
        <is>
          <t>ConTab_BOM_KP_Impeller_0357</t>
        </is>
      </c>
      <c r="D279" s="233" t="inlineStr">
        <is>
          <t>:1220-5_6-KP:1220-5_6-KPV:1220-5_6-KPVS:</t>
        </is>
      </c>
      <c r="E279" s="233" t="inlineStr">
        <is>
          <t>Case Ring</t>
        </is>
      </c>
      <c r="F279" s="233" t="inlineStr">
        <is>
          <t>ImpMatl_Cast_Iron_ASTM-A48_Cl30</t>
        </is>
      </c>
      <c r="G279" s="233" t="inlineStr">
        <is>
          <t>Cast Iron, ASTM-A48, CL 30</t>
        </is>
      </c>
      <c r="H279" s="233" t="inlineStr">
        <is>
          <t>C30</t>
        </is>
      </c>
      <c r="I279" s="233" t="inlineStr">
        <is>
          <t>Steel, Cold Drawn C1018</t>
        </is>
      </c>
      <c r="J279" s="233" t="n"/>
      <c r="K279" s="233" t="inlineStr">
        <is>
          <t>Coating_Scotchkote134_interior</t>
        </is>
      </c>
      <c r="L279" s="233" t="inlineStr">
        <is>
          <t>RTF</t>
        </is>
      </c>
      <c r="M279" s="233" t="inlineStr">
        <is>
          <t>B100917</t>
        </is>
      </c>
      <c r="O279" s="233" t="inlineStr">
        <is>
          <t>LT250</t>
        </is>
      </c>
    </row>
    <row r="280" customFormat="1" s="233">
      <c r="A280" s="64" t="n"/>
      <c r="B280" s="237">
        <f>IF(AND(E280 = "Case Ring",G280="Silicon Bronze, ASTM-B584, C87600", K280 = "Coating_Standard"),"Y","N")</f>
        <v/>
      </c>
      <c r="C280" s="233" t="inlineStr">
        <is>
          <t>ConTab_BOM_KP_Impeller_0358</t>
        </is>
      </c>
      <c r="D280" s="233" t="inlineStr">
        <is>
          <t>:1220-5_6-KP:1220-5_6-KPV:1220-5_6-KPVS:</t>
        </is>
      </c>
      <c r="E280" s="233" t="inlineStr">
        <is>
          <t>Double Wear Ring</t>
        </is>
      </c>
      <c r="F280" s="233" t="inlineStr">
        <is>
          <t>ImpMatl_Cast_Iron_ASTM-A48_Cl30</t>
        </is>
      </c>
      <c r="G280" s="233" t="inlineStr">
        <is>
          <t>Cast Iron, ASTM-A48, CL 30</t>
        </is>
      </c>
      <c r="H280" s="233" t="inlineStr">
        <is>
          <t>C30</t>
        </is>
      </c>
      <c r="I280" s="233" t="inlineStr">
        <is>
          <t>Steel, Cold Drawn C1018</t>
        </is>
      </c>
      <c r="J280" s="233" t="n"/>
      <c r="K280" s="233" t="inlineStr">
        <is>
          <t>Coating_Scotchkote134_interior</t>
        </is>
      </c>
      <c r="L280" s="233" t="inlineStr">
        <is>
          <t>RTF</t>
        </is>
      </c>
      <c r="M280" s="233" t="inlineStr">
        <is>
          <t>B100927</t>
        </is>
      </c>
      <c r="O280" s="233" t="inlineStr">
        <is>
          <t>LT250</t>
        </is>
      </c>
    </row>
    <row r="281" customFormat="1" s="233">
      <c r="A281" s="64" t="n"/>
      <c r="B281" s="237">
        <f>IF(AND(E281 = "Case Ring",G281="Silicon Bronze, ASTM-B584, C87600", K281 = "Coating_Standard"),"Y","N")</f>
        <v/>
      </c>
      <c r="C281" s="233" t="inlineStr">
        <is>
          <t>ConTab_BOM_KP_Impeller_0359</t>
        </is>
      </c>
      <c r="D281" s="233" t="inlineStr">
        <is>
          <t>:1220-5_6-KP:1220-5_6-KPV:1220-5_6-KPVS:</t>
        </is>
      </c>
      <c r="E281" s="233" t="inlineStr">
        <is>
          <t>Case Ring</t>
        </is>
      </c>
      <c r="F281" s="233" t="inlineStr">
        <is>
          <t>ImpMatl_Silicon_Bronze_ASTM-B584_C87600</t>
        </is>
      </c>
      <c r="G281" s="233" t="inlineStr">
        <is>
          <t>Silicon Bronze, ASTM-B584, C87600</t>
        </is>
      </c>
      <c r="H281" s="233" t="inlineStr">
        <is>
          <t>B21</t>
        </is>
      </c>
      <c r="I281" s="233" t="inlineStr">
        <is>
          <t>Steel, Cold Drawn C1018</t>
        </is>
      </c>
      <c r="J281" s="233" t="n"/>
      <c r="K281" s="233" t="inlineStr">
        <is>
          <t>Coating_Scotchkote134_interior_exterior</t>
        </is>
      </c>
      <c r="L281" s="233" t="inlineStr">
        <is>
          <t>RTF</t>
        </is>
      </c>
      <c r="M281" s="233" t="inlineStr">
        <is>
          <t>B100913</t>
        </is>
      </c>
      <c r="O281" s="233" t="inlineStr">
        <is>
          <t>LT250</t>
        </is>
      </c>
    </row>
    <row r="282" customFormat="1" s="233">
      <c r="A282" s="64" t="n"/>
      <c r="B282" s="237">
        <f>IF(AND(E282 = "Case Ring",G282="Silicon Bronze, ASTM-B584, C87600", K282 = "Coating_Standard"),"Y","N")</f>
        <v/>
      </c>
      <c r="C282" s="233" t="inlineStr">
        <is>
          <t>ConTab_BOM_KP_Impeller_0360</t>
        </is>
      </c>
      <c r="D282" s="233" t="inlineStr">
        <is>
          <t>:1220-5_6-KP:1220-5_6-KPV:1220-5_6-KPVS:</t>
        </is>
      </c>
      <c r="E282" s="233" t="inlineStr">
        <is>
          <t>Double Wear Ring</t>
        </is>
      </c>
      <c r="F282" s="233" t="inlineStr">
        <is>
          <t>ImpMatl_Silicon_Bronze_ASTM-B584_C87600</t>
        </is>
      </c>
      <c r="G282" s="233" t="inlineStr">
        <is>
          <t>Silicon Bronze, ASTM-B584, C87600</t>
        </is>
      </c>
      <c r="H282" s="233" t="inlineStr">
        <is>
          <t>B21</t>
        </is>
      </c>
      <c r="I282" s="233" t="inlineStr">
        <is>
          <t>Steel, Cold Drawn C1018</t>
        </is>
      </c>
      <c r="J282" s="233" t="n"/>
      <c r="K282" s="233" t="inlineStr">
        <is>
          <t>Coating_Scotchkote134_interior_exterior</t>
        </is>
      </c>
      <c r="L282" s="233" t="inlineStr">
        <is>
          <t>RTF</t>
        </is>
      </c>
      <c r="M282" s="233" t="inlineStr">
        <is>
          <t>B100923</t>
        </is>
      </c>
      <c r="O282" s="233" t="inlineStr">
        <is>
          <t>LT250</t>
        </is>
      </c>
      <c r="P282" s="235" t="n"/>
    </row>
    <row r="283" customFormat="1" s="233">
      <c r="A283" s="64" t="n"/>
      <c r="B283" s="237">
        <f>IF(AND(E283 = "Case Ring",G283="Silicon Bronze, ASTM-B584, C87600", K283 = "Coating_Standard"),"Y","N")</f>
        <v/>
      </c>
      <c r="C283" s="233" t="inlineStr">
        <is>
          <t>ConTab_BOM_KP_Impeller_0361</t>
        </is>
      </c>
      <c r="D283" s="233" t="inlineStr">
        <is>
          <t>:1220-5_6-KP:1220-5_6-KPV:1220-5_6-KPVS:</t>
        </is>
      </c>
      <c r="E283" s="233" t="inlineStr">
        <is>
          <t>Case Ring</t>
        </is>
      </c>
      <c r="F283" s="233" t="inlineStr">
        <is>
          <t>ImpMatl_NiAl-Bronze_ASTM-B148_C95400</t>
        </is>
      </c>
      <c r="G283" s="233" t="inlineStr">
        <is>
          <t>Nickel Aluminum Bronze ASTM B148 UNS C95400</t>
        </is>
      </c>
      <c r="H283" s="233" t="inlineStr">
        <is>
          <t>B22</t>
        </is>
      </c>
      <c r="I283" s="233" t="inlineStr">
        <is>
          <t>Steel, Cold Drawn C1018</t>
        </is>
      </c>
      <c r="J283" s="233" t="n"/>
      <c r="K283" s="233" t="inlineStr">
        <is>
          <t>Coating_Scotchkote134_interior_exterior</t>
        </is>
      </c>
      <c r="L283" s="233" t="inlineStr">
        <is>
          <t>RTF</t>
        </is>
      </c>
      <c r="M283" s="233" t="inlineStr">
        <is>
          <t>B105754</t>
        </is>
      </c>
      <c r="O283" s="233" t="inlineStr">
        <is>
          <t>LT250</t>
        </is>
      </c>
      <c r="P283" s="235" t="n"/>
    </row>
    <row r="284" customFormat="1" s="233">
      <c r="A284" s="64" t="n"/>
      <c r="B284" s="237">
        <f>IF(AND(E284 = "Case Ring",G284="Silicon Bronze, ASTM-B584, C87600", K284 = "Coating_Standard"),"Y","N")</f>
        <v/>
      </c>
      <c r="C284" s="233" t="inlineStr">
        <is>
          <t>ConTab_BOM_KP_Impeller_0362</t>
        </is>
      </c>
      <c r="D284" s="233" t="inlineStr">
        <is>
          <t>:1220-5_6-KP:1220-5_6-KPV:1220-5_6-KPVS:</t>
        </is>
      </c>
      <c r="E284" s="233" t="inlineStr">
        <is>
          <t>Double Wear Ring</t>
        </is>
      </c>
      <c r="F284" s="233" t="inlineStr">
        <is>
          <t>ImpMatl_NiAl-Bronze_ASTM-B148_C95400</t>
        </is>
      </c>
      <c r="G284" s="233" t="inlineStr">
        <is>
          <t>Nickel Aluminum Bronze ASTM B148 UNS C95400</t>
        </is>
      </c>
      <c r="H284" s="233" t="inlineStr">
        <is>
          <t>B22</t>
        </is>
      </c>
      <c r="I284" s="233" t="inlineStr">
        <is>
          <t>Steel, Cold Drawn C1018</t>
        </is>
      </c>
      <c r="J284" s="233" t="n"/>
      <c r="K284" s="233" t="inlineStr">
        <is>
          <t>Coating_Scotchkote134_interior_exterior</t>
        </is>
      </c>
      <c r="L284" s="233" t="inlineStr">
        <is>
          <t>RTF</t>
        </is>
      </c>
      <c r="M284" s="233" t="inlineStr">
        <is>
          <t>B105755</t>
        </is>
      </c>
      <c r="O284" s="233" t="inlineStr">
        <is>
          <t>LT250</t>
        </is>
      </c>
    </row>
    <row r="285" customFormat="1" s="233">
      <c r="A285" s="64" t="n"/>
      <c r="B285" s="237">
        <f>IF(AND(E285 = "Case Ring",G285="Silicon Bronze, ASTM-B584, C87600", K285 = "Coating_Standard"),"Y","N")</f>
        <v/>
      </c>
      <c r="C285" s="233" t="inlineStr">
        <is>
          <t>ConTab_BOM_KP_Impeller_0363</t>
        </is>
      </c>
      <c r="D285" s="233" t="inlineStr">
        <is>
          <t>:1220-5_6-KP:1220-5_6-KPV:1220-5_6-KPVS:</t>
        </is>
      </c>
      <c r="E285" s="233" t="inlineStr">
        <is>
          <t>Case Ring</t>
        </is>
      </c>
      <c r="F285" s="233" t="inlineStr">
        <is>
          <t>ImpMatl_Cast_Iron_ASTM-A48_Cl30</t>
        </is>
      </c>
      <c r="G285" s="233" t="inlineStr">
        <is>
          <t>Cast Iron, ASTM-A48, CL 30</t>
        </is>
      </c>
      <c r="H285" s="233" t="inlineStr">
        <is>
          <t>C30</t>
        </is>
      </c>
      <c r="I285" s="233" t="inlineStr">
        <is>
          <t>Steel, Cold Drawn C1018</t>
        </is>
      </c>
      <c r="J285" s="233" t="n"/>
      <c r="K285" s="233" t="inlineStr">
        <is>
          <t>Coating_Scotchkote134_interior_exterior</t>
        </is>
      </c>
      <c r="L285" s="233" t="inlineStr">
        <is>
          <t>RTF</t>
        </is>
      </c>
      <c r="M285" s="233" t="inlineStr">
        <is>
          <t>B100917</t>
        </is>
      </c>
      <c r="O285" s="233" t="inlineStr">
        <is>
          <t>LT250</t>
        </is>
      </c>
    </row>
    <row r="286" customFormat="1" s="233">
      <c r="A286" s="64" t="n"/>
      <c r="B286" s="237">
        <f>IF(AND(E286 = "Case Ring",G286="Silicon Bronze, ASTM-B584, C87600", K286 = "Coating_Standard"),"Y","N")</f>
        <v/>
      </c>
      <c r="C286" s="233" t="inlineStr">
        <is>
          <t>ConTab_BOM_KP_Impeller_0364</t>
        </is>
      </c>
      <c r="D286" s="233" t="inlineStr">
        <is>
          <t>:1220-5_6-KP:1220-5_6-KPV:1220-5_6-KPVS:</t>
        </is>
      </c>
      <c r="E286" s="233" t="inlineStr">
        <is>
          <t>Double Wear Ring</t>
        </is>
      </c>
      <c r="F286" s="233" t="inlineStr">
        <is>
          <t>ImpMatl_Cast_Iron_ASTM-A48_Cl30</t>
        </is>
      </c>
      <c r="G286" s="233" t="inlineStr">
        <is>
          <t>Cast Iron, ASTM-A48, CL 30</t>
        </is>
      </c>
      <c r="H286" s="233" t="inlineStr">
        <is>
          <t>C30</t>
        </is>
      </c>
      <c r="I286" s="233" t="inlineStr">
        <is>
          <t>Steel, Cold Drawn C1018</t>
        </is>
      </c>
      <c r="J286" s="233" t="n"/>
      <c r="K286" s="233" t="inlineStr">
        <is>
          <t>Coating_Scotchkote134_interior_exterior</t>
        </is>
      </c>
      <c r="L286" s="233" t="inlineStr">
        <is>
          <t>RTF</t>
        </is>
      </c>
      <c r="M286" s="233" t="inlineStr">
        <is>
          <t>B100927</t>
        </is>
      </c>
      <c r="O286" s="233" t="inlineStr">
        <is>
          <t>LT250</t>
        </is>
      </c>
    </row>
    <row r="287" customFormat="1" s="233">
      <c r="A287" s="64" t="n"/>
      <c r="B287" s="237">
        <f>IF(AND(E287 = "Case Ring",G287="Silicon Bronze, ASTM-B584, C87600", K287 = "Coating_Standard"),"Y","N")</f>
        <v/>
      </c>
      <c r="C287" s="233" t="inlineStr">
        <is>
          <t>ConTab_BOM_KP_Impeller_0365</t>
        </is>
      </c>
      <c r="D287" s="233" t="inlineStr">
        <is>
          <t>:1220-5_6-KP:1220-5_6-KPV:1220-5_6-KPVS:</t>
        </is>
      </c>
      <c r="E287" s="233" t="inlineStr">
        <is>
          <t>Case Ring</t>
        </is>
      </c>
      <c r="F287" s="233" t="inlineStr">
        <is>
          <t>ImpMatl_Silicon_Bronze_ASTM-B584_C87600</t>
        </is>
      </c>
      <c r="G287" s="233" t="inlineStr">
        <is>
          <t>Silicon Bronze, ASTM-B584, C87600</t>
        </is>
      </c>
      <c r="H287" s="233" t="inlineStr">
        <is>
          <t>B21</t>
        </is>
      </c>
      <c r="I287" s="233" t="inlineStr">
        <is>
          <t>Steel, Cold Drawn C1018</t>
        </is>
      </c>
      <c r="J287" s="233" t="n"/>
      <c r="K287" s="233" t="inlineStr">
        <is>
          <t>Coating_Standard</t>
        </is>
      </c>
      <c r="L287" s="233" t="inlineStr">
        <is>
          <t>96699065</t>
        </is>
      </c>
      <c r="M287" s="233" t="inlineStr">
        <is>
          <t>B100913</t>
        </is>
      </c>
      <c r="N287" s="233" t="inlineStr">
        <is>
          <t>Standard</t>
        </is>
      </c>
      <c r="O287" s="233" t="inlineStr">
        <is>
          <t>LT027</t>
        </is>
      </c>
    </row>
    <row r="288" customFormat="1" s="233">
      <c r="A288" s="64" t="n"/>
      <c r="B288" s="237">
        <f>IF(AND(E288 = "Case Ring",G288="Silicon Bronze, ASTM-B584, C87600", K288 = "Coating_Standard"),"Y","N")</f>
        <v/>
      </c>
      <c r="C288" s="233" t="inlineStr">
        <is>
          <t>ConTab_BOM_KP_Impeller_0366</t>
        </is>
      </c>
      <c r="D288" s="233" t="inlineStr">
        <is>
          <t>:1220-5_6-KP:1220-5_6-KPV:1220-5_6-KPVS:</t>
        </is>
      </c>
      <c r="E288" s="233" t="inlineStr">
        <is>
          <t>Double Wear Ring</t>
        </is>
      </c>
      <c r="F288" s="233" t="inlineStr">
        <is>
          <t>ImpMatl_Silicon_Bronze_ASTM-B584_C87600</t>
        </is>
      </c>
      <c r="G288" s="233" t="inlineStr">
        <is>
          <t>Silicon Bronze, ASTM-B584, C87600</t>
        </is>
      </c>
      <c r="H288" s="233" t="inlineStr">
        <is>
          <t>B21</t>
        </is>
      </c>
      <c r="I288" s="233" t="inlineStr">
        <is>
          <t>Steel, Cold Drawn C1018</t>
        </is>
      </c>
      <c r="J288" s="233" t="n"/>
      <c r="K288" s="233" t="inlineStr">
        <is>
          <t>Coating_Standard</t>
        </is>
      </c>
      <c r="L288" s="233" t="inlineStr">
        <is>
          <t>96699065</t>
        </is>
      </c>
      <c r="M288" s="233" t="inlineStr">
        <is>
          <t>B100923</t>
        </is>
      </c>
      <c r="N288" s="233" t="inlineStr">
        <is>
          <t>Standard</t>
        </is>
      </c>
      <c r="O288" s="233" t="inlineStr">
        <is>
          <t>LT027</t>
        </is>
      </c>
    </row>
    <row r="289" customFormat="1" s="233">
      <c r="A289" s="64" t="n"/>
      <c r="B289" s="237">
        <f>IF(AND(E289 = "Case Ring",G289="Silicon Bronze, ASTM-B584, C87600", K289 = "Coating_Standard"),"Y","N")</f>
        <v/>
      </c>
      <c r="C289" s="233" t="inlineStr">
        <is>
          <t>ConTab_BOM_KP_Impeller_0367</t>
        </is>
      </c>
      <c r="D289" s="233" t="inlineStr">
        <is>
          <t>:1220-5_6-KP:1220-5_6-KPV:1220-5_6-KPVS:</t>
        </is>
      </c>
      <c r="E289" s="233" t="inlineStr">
        <is>
          <t>Case Ring</t>
        </is>
      </c>
      <c r="F289" s="233" t="inlineStr">
        <is>
          <t>ImpMatl_NiAl-Bronze_ASTM-B148_C95400</t>
        </is>
      </c>
      <c r="G289" s="233" t="inlineStr">
        <is>
          <t>Nickel Aluminum Bronze ASTM B148 UNS C95400</t>
        </is>
      </c>
      <c r="H289" s="233" t="inlineStr">
        <is>
          <t>B22</t>
        </is>
      </c>
      <c r="I289" s="233" t="inlineStr">
        <is>
          <t>Steel, Cold Drawn C1018</t>
        </is>
      </c>
      <c r="J289" s="233" t="n"/>
      <c r="K289" s="233" t="inlineStr">
        <is>
          <t>Coating_Standard</t>
        </is>
      </c>
      <c r="L289" s="233" t="n">
        <v>97783408</v>
      </c>
      <c r="M289" s="233" t="inlineStr">
        <is>
          <t>B105754</t>
        </is>
      </c>
      <c r="N289" s="233" t="inlineStr">
        <is>
          <t>Standard</t>
        </is>
      </c>
      <c r="O289" s="233" t="inlineStr">
        <is>
          <t>LT250</t>
        </is>
      </c>
    </row>
    <row r="290" customFormat="1" s="233">
      <c r="A290" s="64" t="n"/>
      <c r="B290" s="237">
        <f>IF(AND(E290 = "Case Ring",G290="Silicon Bronze, ASTM-B584, C87600", K290 = "Coating_Standard"),"Y","N")</f>
        <v/>
      </c>
      <c r="C290" s="233" t="inlineStr">
        <is>
          <t>ConTab_BOM_KP_Impeller_0368</t>
        </is>
      </c>
      <c r="D290" s="233" t="inlineStr">
        <is>
          <t>:1220-5_6-KP:1220-5_6-KPV:1220-5_6-KPVS:</t>
        </is>
      </c>
      <c r="E290" s="233" t="inlineStr">
        <is>
          <t>Double Wear Ring</t>
        </is>
      </c>
      <c r="F290" s="233" t="inlineStr">
        <is>
          <t>ImpMatl_NiAl-Bronze_ASTM-B148_C95400</t>
        </is>
      </c>
      <c r="G290" s="233" t="inlineStr">
        <is>
          <t>Nickel Aluminum Bronze ASTM B148 UNS C95400</t>
        </is>
      </c>
      <c r="H290" s="233" t="inlineStr">
        <is>
          <t>B22</t>
        </is>
      </c>
      <c r="I290" s="233" t="inlineStr">
        <is>
          <t>Steel, Cold Drawn C1018</t>
        </is>
      </c>
      <c r="J290" s="233" t="n"/>
      <c r="K290" s="233" t="inlineStr">
        <is>
          <t>Coating_Standard</t>
        </is>
      </c>
      <c r="L290" s="233" t="n">
        <v>97783408</v>
      </c>
      <c r="M290" s="233" t="inlineStr">
        <is>
          <t>B105755</t>
        </is>
      </c>
      <c r="N290" s="233" t="inlineStr">
        <is>
          <t>Standard</t>
        </is>
      </c>
      <c r="O290" s="233" t="inlineStr">
        <is>
          <t>LT250</t>
        </is>
      </c>
    </row>
    <row r="291" customFormat="1" s="233">
      <c r="A291" s="64" t="n"/>
      <c r="B291" s="237">
        <f>IF(AND(E291 = "Case Ring",G291="Silicon Bronze, ASTM-B584, C87600", K291 = "Coating_Standard"),"Y","N")</f>
        <v/>
      </c>
      <c r="C291" s="233" t="inlineStr">
        <is>
          <t>ConTab_BOM_KP_Impeller_0369</t>
        </is>
      </c>
      <c r="D291" s="233" t="inlineStr">
        <is>
          <t>:1220-5_6-KP:1220-5_6-KPV:1220-5_6-KPVS:</t>
        </is>
      </c>
      <c r="E291" s="233" t="inlineStr">
        <is>
          <t>Case Ring</t>
        </is>
      </c>
      <c r="F291" s="233" t="inlineStr">
        <is>
          <t>ImpMatl_Cast_Iron_ASTM-A48_Cl30</t>
        </is>
      </c>
      <c r="G291" s="233" t="inlineStr">
        <is>
          <t>Cast Iron, ASTM-A48, CL 30</t>
        </is>
      </c>
      <c r="H291" s="233" t="inlineStr">
        <is>
          <t>C30</t>
        </is>
      </c>
      <c r="I291" s="233" t="inlineStr">
        <is>
          <t>Steel, Cold Drawn C1018</t>
        </is>
      </c>
      <c r="J291" s="233" t="n"/>
      <c r="K291" s="233" t="inlineStr">
        <is>
          <t>Coating_Standard</t>
        </is>
      </c>
      <c r="L291" s="233" t="inlineStr">
        <is>
          <t>RTF</t>
        </is>
      </c>
      <c r="M291" s="233" t="inlineStr">
        <is>
          <t>B100917</t>
        </is>
      </c>
      <c r="O291" s="233" t="inlineStr">
        <is>
          <t>LT040</t>
        </is>
      </c>
    </row>
    <row r="292" customFormat="1" s="233">
      <c r="A292" s="64" t="n"/>
      <c r="B292" s="237">
        <f>IF(AND(E292 = "Case Ring",G292="Silicon Bronze, ASTM-B584, C87600", K292 = "Coating_Standard"),"Y","N")</f>
        <v/>
      </c>
      <c r="C292" s="233" t="inlineStr">
        <is>
          <t>ConTab_BOM_KP_Impeller_0370</t>
        </is>
      </c>
      <c r="D292" s="233" t="inlineStr">
        <is>
          <t>:1220-5_6-KP:1220-5_6-KPV:1220-5_6-KPVS:</t>
        </is>
      </c>
      <c r="E292" s="233" t="inlineStr">
        <is>
          <t>Double Wear Ring</t>
        </is>
      </c>
      <c r="F292" s="233" t="inlineStr">
        <is>
          <t>ImpMatl_Cast_Iron_ASTM-A48_Cl30</t>
        </is>
      </c>
      <c r="G292" s="233" t="inlineStr">
        <is>
          <t>Cast Iron, ASTM-A48, CL 30</t>
        </is>
      </c>
      <c r="H292" s="233" t="inlineStr">
        <is>
          <t>C30</t>
        </is>
      </c>
      <c r="I292" s="233" t="inlineStr">
        <is>
          <t>Steel, Cold Drawn C1018</t>
        </is>
      </c>
      <c r="J292" s="233" t="n"/>
      <c r="K292" s="233" t="inlineStr">
        <is>
          <t>Coating_Standard</t>
        </is>
      </c>
      <c r="L292" s="233" t="inlineStr">
        <is>
          <t>RTF</t>
        </is>
      </c>
      <c r="M292" s="233" t="inlineStr">
        <is>
          <t>B100927</t>
        </is>
      </c>
      <c r="O292" s="233" t="inlineStr">
        <is>
          <t>LT040</t>
        </is>
      </c>
    </row>
    <row r="293" customFormat="1" s="233">
      <c r="A293" s="64" t="n"/>
      <c r="B293" s="237">
        <f>IF(AND(E293 = "Case Ring",G293="Silicon Bronze, ASTM-B584, C87600", K293 = "Coating_Standard"),"Y","N")</f>
        <v/>
      </c>
      <c r="C293" s="233" t="inlineStr">
        <is>
          <t>ConTab_BOM_KP_Impeller_0371</t>
        </is>
      </c>
      <c r="D293" s="233" t="inlineStr">
        <is>
          <t>:1220-5_6-KP:1220-5_6-KPV:1220-5_6-KPVS:</t>
        </is>
      </c>
      <c r="E293" s="233" t="inlineStr">
        <is>
          <t>Case Ring</t>
        </is>
      </c>
      <c r="F293" s="233" t="inlineStr">
        <is>
          <t>ImpMatl_SS_AISI-303</t>
        </is>
      </c>
      <c r="G293" s="233" t="inlineStr">
        <is>
          <t>Stainless Steel, AISI-303</t>
        </is>
      </c>
      <c r="H293" s="233" t="inlineStr">
        <is>
          <t>H303</t>
        </is>
      </c>
      <c r="I293" s="233" t="inlineStr">
        <is>
          <t>Stainless Steel, AISI 316</t>
        </is>
      </c>
      <c r="J293" s="233" t="n"/>
      <c r="K293" s="233" t="inlineStr">
        <is>
          <t>Coating_Standard</t>
        </is>
      </c>
      <c r="L293" s="233" t="inlineStr">
        <is>
          <t>RTF</t>
        </is>
      </c>
      <c r="M293" s="233" t="inlineStr">
        <is>
          <t>B100918</t>
        </is>
      </c>
      <c r="O293" s="233" t="inlineStr">
        <is>
          <t>LT043</t>
        </is>
      </c>
    </row>
    <row r="294" customFormat="1" s="233">
      <c r="A294" s="64" t="n"/>
      <c r="B294" s="237">
        <f>IF(AND(E294 = "Case Ring",G294="Silicon Bronze, ASTM-B584, C87600", K294 = "Coating_Standard"),"Y","N")</f>
        <v/>
      </c>
      <c r="C294" s="233" t="inlineStr">
        <is>
          <t>ConTab_BOM_KP_Impeller_0372</t>
        </is>
      </c>
      <c r="D294" s="233" t="inlineStr">
        <is>
          <t>:1220-5_6-KP:1220-5_6-KPV:1220-5_6-KPVS:</t>
        </is>
      </c>
      <c r="E294" s="233" t="inlineStr">
        <is>
          <t>Double Wear Ring</t>
        </is>
      </c>
      <c r="F294" s="233" t="inlineStr">
        <is>
          <t>ImpMatl_SS_AISI-303</t>
        </is>
      </c>
      <c r="G294" s="233" t="inlineStr">
        <is>
          <t>Stainless Steel, AISI-303</t>
        </is>
      </c>
      <c r="H294" s="233" t="inlineStr">
        <is>
          <t>H303</t>
        </is>
      </c>
      <c r="I294" s="233" t="inlineStr">
        <is>
          <t>Stainless Steel, AISI 316</t>
        </is>
      </c>
      <c r="J294" s="233" t="n"/>
      <c r="K294" s="233" t="inlineStr">
        <is>
          <t>Coating_Standard</t>
        </is>
      </c>
      <c r="L294" s="233" t="inlineStr">
        <is>
          <t>RTF</t>
        </is>
      </c>
      <c r="M294" s="233" t="inlineStr">
        <is>
          <t>B100928</t>
        </is>
      </c>
      <c r="O294" s="233" t="inlineStr">
        <is>
          <t>LT043</t>
        </is>
      </c>
    </row>
    <row r="295" customFormat="1" s="233">
      <c r="A295" s="64" t="n"/>
      <c r="B295" s="237">
        <f>IF(AND(E295 = "Case Ring",G295="Silicon Bronze, ASTM-B584, C87600", K295 = "Coating_Standard"),"Y","N")</f>
        <v/>
      </c>
      <c r="C295" s="233" t="inlineStr">
        <is>
          <t>ConTab_BOM_KP_Impeller_0373</t>
        </is>
      </c>
      <c r="D295" s="233" t="inlineStr">
        <is>
          <t>:1220-5_6-KP:1220-5_6-KPV:1220-5_6-KPVS:</t>
        </is>
      </c>
      <c r="E295" s="233" t="inlineStr">
        <is>
          <t>Case Ring</t>
        </is>
      </c>
      <c r="F295" s="233" t="inlineStr">
        <is>
          <t>ImpMatl_SS_AISI-304</t>
        </is>
      </c>
      <c r="G295" s="233" t="inlineStr">
        <is>
          <t>Stainless Steel, AISI-304</t>
        </is>
      </c>
      <c r="H295" s="233" t="inlineStr">
        <is>
          <t>H304</t>
        </is>
      </c>
      <c r="I295" s="233" t="inlineStr">
        <is>
          <t>Stainless Steel, AISI 316</t>
        </is>
      </c>
      <c r="J295" s="233" t="n"/>
      <c r="K295" s="233" t="inlineStr">
        <is>
          <t>Coating_Standard</t>
        </is>
      </c>
      <c r="L295" s="233" t="inlineStr">
        <is>
          <t>RTF</t>
        </is>
      </c>
      <c r="M295" s="233" t="inlineStr">
        <is>
          <t>B100919</t>
        </is>
      </c>
      <c r="O295" s="233" t="inlineStr">
        <is>
          <t>LT043</t>
        </is>
      </c>
    </row>
    <row r="296" customFormat="1" s="233">
      <c r="A296" s="64" t="n"/>
      <c r="B296" s="237">
        <f>IF(AND(E296 = "Case Ring",G296="Silicon Bronze, ASTM-B584, C87600", K296 = "Coating_Standard"),"Y","N")</f>
        <v/>
      </c>
      <c r="C296" s="233" t="inlineStr">
        <is>
          <t>ConTab_BOM_KP_Impeller_0374</t>
        </is>
      </c>
      <c r="D296" s="233" t="inlineStr">
        <is>
          <t>:1220-5_6-KP:1220-5_6-KPV:1220-5_6-KPVS:</t>
        </is>
      </c>
      <c r="E296" s="233" t="inlineStr">
        <is>
          <t>Double Wear Ring</t>
        </is>
      </c>
      <c r="F296" s="233" t="inlineStr">
        <is>
          <t>ImpMatl_SS_AISI-304</t>
        </is>
      </c>
      <c r="G296" s="233" t="inlineStr">
        <is>
          <t>Stainless Steel, AISI-304</t>
        </is>
      </c>
      <c r="H296" s="233" t="inlineStr">
        <is>
          <t>H304</t>
        </is>
      </c>
      <c r="I296" s="233" t="inlineStr">
        <is>
          <t>Stainless Steel, AISI 316</t>
        </is>
      </c>
      <c r="J296" s="233" t="n"/>
      <c r="K296" s="233" t="inlineStr">
        <is>
          <t>Coating_Standard</t>
        </is>
      </c>
      <c r="L296" s="233" t="inlineStr">
        <is>
          <t>RTF</t>
        </is>
      </c>
      <c r="M296" s="233" t="inlineStr">
        <is>
          <t>B100929</t>
        </is>
      </c>
      <c r="O296" s="233" t="inlineStr">
        <is>
          <t>LT043</t>
        </is>
      </c>
    </row>
    <row r="297" customFormat="1" s="233">
      <c r="A297" s="64" t="n"/>
      <c r="B297" s="237">
        <f>IF(AND(E297 = "Case Ring",G297="Silicon Bronze, ASTM-B584, C87600", K297 = "Coating_Standard"),"Y","N")</f>
        <v/>
      </c>
      <c r="C297" s="233" t="inlineStr">
        <is>
          <t>ConTab_BOM_KP_Impeller_0375</t>
        </is>
      </c>
      <c r="D297" s="233" t="inlineStr">
        <is>
          <t>:1220-5_6-KP:1220-5_6-KPV:1220-5_6-KPVS:</t>
        </is>
      </c>
      <c r="E297" s="233" t="inlineStr">
        <is>
          <t>Case Ring</t>
        </is>
      </c>
      <c r="F297" s="233" t="inlineStr">
        <is>
          <t>ImpMatl_SS_AISI-316</t>
        </is>
      </c>
      <c r="G297" s="233" t="inlineStr">
        <is>
          <t>Stainless Steel, AISI-316</t>
        </is>
      </c>
      <c r="H297" s="233" t="inlineStr">
        <is>
          <t>H316</t>
        </is>
      </c>
      <c r="I297" s="233" t="inlineStr">
        <is>
          <t>Stainless Steel, AISI 316</t>
        </is>
      </c>
      <c r="J297" s="233" t="n"/>
      <c r="K297" s="233" t="inlineStr">
        <is>
          <t>Coating_Standard</t>
        </is>
      </c>
      <c r="L297" s="233" t="inlineStr">
        <is>
          <t>RTF</t>
        </is>
      </c>
      <c r="M297" s="233" t="inlineStr">
        <is>
          <t>B100920</t>
        </is>
      </c>
      <c r="O297" s="233" t="inlineStr">
        <is>
          <t>LT041</t>
        </is>
      </c>
    </row>
    <row r="298" customFormat="1" s="233">
      <c r="A298" s="64" t="n"/>
      <c r="B298" s="237">
        <f>IF(AND(E298 = "Case Ring",G298="Silicon Bronze, ASTM-B584, C87600", K298 = "Coating_Standard"),"Y","N")</f>
        <v/>
      </c>
      <c r="C298" s="233" t="inlineStr">
        <is>
          <t>ConTab_BOM_KP_Impeller_0376</t>
        </is>
      </c>
      <c r="D298" s="233" t="inlineStr">
        <is>
          <t>:1220-5_6-KP:1220-5_6-KPV:1220-5_6-KPVS:</t>
        </is>
      </c>
      <c r="E298" s="233" t="inlineStr">
        <is>
          <t>Double Wear Ring</t>
        </is>
      </c>
      <c r="F298" s="233" t="inlineStr">
        <is>
          <t>ImpMatl_SS_AISI-316</t>
        </is>
      </c>
      <c r="G298" s="233" t="inlineStr">
        <is>
          <t>Stainless Steel, AISI-316</t>
        </is>
      </c>
      <c r="H298" s="233" t="inlineStr">
        <is>
          <t>H316</t>
        </is>
      </c>
      <c r="I298" s="233" t="inlineStr">
        <is>
          <t>Stainless Steel, AISI 316</t>
        </is>
      </c>
      <c r="J298" s="233" t="n"/>
      <c r="K298" s="233" t="inlineStr">
        <is>
          <t>Coating_Standard</t>
        </is>
      </c>
      <c r="L298" s="233" t="inlineStr">
        <is>
          <t>RTF</t>
        </is>
      </c>
      <c r="M298" s="233" t="inlineStr">
        <is>
          <t>B100930</t>
        </is>
      </c>
      <c r="O298" s="233" t="inlineStr">
        <is>
          <t>LT041</t>
        </is>
      </c>
    </row>
    <row r="299" customFormat="1" s="233">
      <c r="A299" s="64" t="n"/>
      <c r="B299" s="237">
        <f>IF(AND(E299 = "Case Ring",G299="Silicon Bronze, ASTM-B584, C87600", K299 = "Coating_Standard"),"Y","N")</f>
        <v/>
      </c>
      <c r="C299" s="233" t="inlineStr">
        <is>
          <t>ConTab_BOM_KP_Impeller_0377</t>
        </is>
      </c>
      <c r="D299" s="233" t="inlineStr">
        <is>
          <t>:1220-5_6-KP:1220-5_6-KPV:1220-5_6-KPVS:</t>
        </is>
      </c>
      <c r="E299" s="233" t="inlineStr">
        <is>
          <t>Case Ring</t>
        </is>
      </c>
      <c r="F299" s="233" t="inlineStr">
        <is>
          <t>ImpMatl_Special</t>
        </is>
      </c>
      <c r="G299" s="233" t="inlineStr">
        <is>
          <t>Special/Other</t>
        </is>
      </c>
      <c r="H299" s="233" t="inlineStr">
        <is>
          <t>X</t>
        </is>
      </c>
      <c r="I299" s="233" t="inlineStr">
        <is>
          <t>Special/Other</t>
        </is>
      </c>
      <c r="J299" s="233" t="n"/>
      <c r="K299" s="233" t="inlineStr">
        <is>
          <t>Coating_Standard</t>
        </is>
      </c>
      <c r="L299" s="233" t="inlineStr">
        <is>
          <t>RTF</t>
        </is>
      </c>
      <c r="M299" s="233" t="inlineStr">
        <is>
          <t>B100922</t>
        </is>
      </c>
      <c r="O299" s="233" t="inlineStr">
        <is>
          <t>LT029</t>
        </is>
      </c>
    </row>
    <row r="300" customFormat="1" s="233">
      <c r="A300" s="64" t="n"/>
      <c r="B300" s="237">
        <f>IF(AND(E300 = "Case Ring",G300="Silicon Bronze, ASTM-B584, C87600", K300 = "Coating_Standard"),"Y","N")</f>
        <v/>
      </c>
      <c r="C300" s="233" t="inlineStr">
        <is>
          <t>ConTab_BOM_KP_Impeller_0378</t>
        </is>
      </c>
      <c r="D300" s="233" t="inlineStr">
        <is>
          <t>:1220-5_6-KP:1220-5_6-KPV:1220-5_6-KPVS:</t>
        </is>
      </c>
      <c r="E300" s="233" t="inlineStr">
        <is>
          <t>Double Wear Ring</t>
        </is>
      </c>
      <c r="F300" s="233" t="inlineStr">
        <is>
          <t>ImpMatl_Special</t>
        </is>
      </c>
      <c r="G300" s="233" t="inlineStr">
        <is>
          <t>Special/Other</t>
        </is>
      </c>
      <c r="H300" s="233" t="inlineStr">
        <is>
          <t>X</t>
        </is>
      </c>
      <c r="I300" s="233" t="inlineStr">
        <is>
          <t>Special/Other</t>
        </is>
      </c>
      <c r="J300" s="233" t="n"/>
      <c r="K300" s="233" t="inlineStr">
        <is>
          <t>Coating_Standard</t>
        </is>
      </c>
      <c r="L300" s="233" t="inlineStr">
        <is>
          <t>RTF</t>
        </is>
      </c>
      <c r="M300" s="233" t="inlineStr">
        <is>
          <t>B100932</t>
        </is>
      </c>
      <c r="O300" s="233" t="inlineStr">
        <is>
          <t>LT029</t>
        </is>
      </c>
    </row>
    <row r="301" customFormat="1" s="233">
      <c r="A301" s="64" t="n"/>
      <c r="B301" s="237">
        <f>IF(AND(E301 = "Case Ring",G301="Silicon Bronze, ASTM-B584, C87600", K301 = "Coating_Standard"),"Y","N")</f>
        <v/>
      </c>
      <c r="C301" s="233" t="inlineStr">
        <is>
          <t>ConTab_BOM_KP_Impeller_0379</t>
        </is>
      </c>
      <c r="D301" s="233" t="inlineStr">
        <is>
          <t>:1220-5_6-KP:1220-5_6-KPV:1220-5_6-KPVS:</t>
        </is>
      </c>
      <c r="E301" s="233" t="inlineStr">
        <is>
          <t>Case Ring</t>
        </is>
      </c>
      <c r="F301" s="233" t="inlineStr">
        <is>
          <t>ImpMatl_Silicon_Bronze_ASTM-B584_C87600</t>
        </is>
      </c>
      <c r="G301" s="233" t="inlineStr">
        <is>
          <t>Silicon Bronze, ASTM-B584, C87600</t>
        </is>
      </c>
      <c r="H301" s="233" t="inlineStr">
        <is>
          <t>B21</t>
        </is>
      </c>
      <c r="I301" s="233" t="inlineStr">
        <is>
          <t>Steel, Cold Drawn C1018</t>
        </is>
      </c>
      <c r="J301" s="233" t="n"/>
      <c r="K301" s="233" t="inlineStr">
        <is>
          <t>Coating_Scotchkote134_interior_exterior_IncludeImpeller</t>
        </is>
      </c>
      <c r="L301" s="233" t="inlineStr">
        <is>
          <t>RTF</t>
        </is>
      </c>
      <c r="M301" s="233" t="inlineStr">
        <is>
          <t>B100913</t>
        </is>
      </c>
      <c r="O301" s="233" t="inlineStr">
        <is>
          <t>LT250</t>
        </is>
      </c>
    </row>
    <row r="302" customFormat="1" s="233">
      <c r="A302" s="64" t="n"/>
      <c r="B302" s="237">
        <f>IF(AND(E302 = "Case Ring",G302="Silicon Bronze, ASTM-B584, C87600", K302 = "Coating_Standard"),"Y","N")</f>
        <v/>
      </c>
      <c r="C302" s="233" t="inlineStr">
        <is>
          <t>ConTab_BOM_KP_Impeller_0380</t>
        </is>
      </c>
      <c r="D302" s="233" t="inlineStr">
        <is>
          <t>:1220-5_6-KP:1220-5_6-KPV:1220-5_6-KPVS:</t>
        </is>
      </c>
      <c r="E302" s="233" t="inlineStr">
        <is>
          <t>Double Wear Ring</t>
        </is>
      </c>
      <c r="F302" s="233" t="inlineStr">
        <is>
          <t>ImpMatl_Silicon_Bronze_ASTM-B584_C87600</t>
        </is>
      </c>
      <c r="G302" s="233" t="inlineStr">
        <is>
          <t>Silicon Bronze, ASTM-B584, C87600</t>
        </is>
      </c>
      <c r="H302" s="233" t="inlineStr">
        <is>
          <t>B21</t>
        </is>
      </c>
      <c r="I302" s="233" t="inlineStr">
        <is>
          <t>Steel, Cold Drawn C1018</t>
        </is>
      </c>
      <c r="J302" s="233" t="n"/>
      <c r="K302" s="233" t="inlineStr">
        <is>
          <t>Coating_Scotchkote134_interior_exterior_IncludeImpeller</t>
        </is>
      </c>
      <c r="L302" s="233" t="inlineStr">
        <is>
          <t>RTF</t>
        </is>
      </c>
      <c r="M302" s="233" t="inlineStr">
        <is>
          <t>B100923</t>
        </is>
      </c>
      <c r="O302" s="233" t="inlineStr">
        <is>
          <t>LT250</t>
        </is>
      </c>
    </row>
    <row r="303" customFormat="1" s="233">
      <c r="A303" s="64" t="n"/>
      <c r="B303" s="237">
        <f>IF(AND(E303 = "Case Ring",G303="Silicon Bronze, ASTM-B584, C87600", K303 = "Coating_Standard"),"Y","N")</f>
        <v/>
      </c>
      <c r="C303" s="233" t="inlineStr">
        <is>
          <t>ConTab_BOM_KP_Impeller_0381</t>
        </is>
      </c>
      <c r="D303" s="233" t="inlineStr">
        <is>
          <t>:1220-5_6-KP:1220-5_6-KPV:1220-5_6-KPVS:</t>
        </is>
      </c>
      <c r="E303" s="233" t="inlineStr">
        <is>
          <t>Case Ring</t>
        </is>
      </c>
      <c r="F303" s="233" t="inlineStr">
        <is>
          <t>ImpMatl_NiAl-Bronze_ASTM-B148_C95400</t>
        </is>
      </c>
      <c r="G303" s="233" t="inlineStr">
        <is>
          <t>Nickel Aluminum Bronze ASTM B148 UNS C95400</t>
        </is>
      </c>
      <c r="H303" s="233" t="inlineStr">
        <is>
          <t>B22</t>
        </is>
      </c>
      <c r="I303" s="233" t="inlineStr">
        <is>
          <t>Steel, Cold Drawn C1018</t>
        </is>
      </c>
      <c r="J303" s="233" t="n"/>
      <c r="K303" s="233" t="inlineStr">
        <is>
          <t>Coating_Scotchkote134_interior_exterior_IncludeImpeller</t>
        </is>
      </c>
      <c r="L303" s="233" t="inlineStr">
        <is>
          <t>RTF</t>
        </is>
      </c>
      <c r="M303" s="233" t="inlineStr">
        <is>
          <t>B105754</t>
        </is>
      </c>
      <c r="O303" s="233" t="inlineStr">
        <is>
          <t>LT250</t>
        </is>
      </c>
    </row>
    <row r="304" customFormat="1" s="233">
      <c r="A304" s="64" t="n"/>
      <c r="B304" s="237">
        <f>IF(AND(E304 = "Case Ring",G304="Silicon Bronze, ASTM-B584, C87600", K304 = "Coating_Standard"),"Y","N")</f>
        <v/>
      </c>
      <c r="C304" s="233" t="inlineStr">
        <is>
          <t>ConTab_BOM_KP_Impeller_0382</t>
        </is>
      </c>
      <c r="D304" s="233" t="inlineStr">
        <is>
          <t>:1220-5_6-KP:1220-5_6-KPV:1220-5_6-KPVS:</t>
        </is>
      </c>
      <c r="E304" s="233" t="inlineStr">
        <is>
          <t>Double Wear Ring</t>
        </is>
      </c>
      <c r="F304" s="233" t="inlineStr">
        <is>
          <t>ImpMatl_NiAl-Bronze_ASTM-B148_C95400</t>
        </is>
      </c>
      <c r="G304" s="233" t="inlineStr">
        <is>
          <t>Nickel Aluminum Bronze ASTM B148 UNS C95400</t>
        </is>
      </c>
      <c r="H304" s="233" t="inlineStr">
        <is>
          <t>B22</t>
        </is>
      </c>
      <c r="I304" s="233" t="inlineStr">
        <is>
          <t>Steel, Cold Drawn C1018</t>
        </is>
      </c>
      <c r="J304" s="233" t="n"/>
      <c r="K304" s="233" t="inlineStr">
        <is>
          <t>Coating_Scotchkote134_interior_exterior_IncludeImpeller</t>
        </is>
      </c>
      <c r="L304" s="233" t="inlineStr">
        <is>
          <t>RTF</t>
        </is>
      </c>
      <c r="M304" s="233" t="inlineStr">
        <is>
          <t>B105755</t>
        </is>
      </c>
      <c r="O304" s="233" t="inlineStr">
        <is>
          <t>LT250</t>
        </is>
      </c>
    </row>
    <row r="305" customFormat="1" s="233">
      <c r="A305" s="64" t="n"/>
      <c r="B305" s="237">
        <f>IF(AND(E305 = "Case Ring",G305="Silicon Bronze, ASTM-B584, C87600", K305 = "Coating_Standard"),"Y","N")</f>
        <v/>
      </c>
      <c r="C305" s="233" t="inlineStr">
        <is>
          <t>ConTab_BOM_KP_Impeller_0383</t>
        </is>
      </c>
      <c r="D305" s="233" t="inlineStr">
        <is>
          <t>:1220-5_6-KP:1220-5_6-KPV:1220-5_6-KPVS:</t>
        </is>
      </c>
      <c r="E305" s="233" t="inlineStr">
        <is>
          <t>Case Ring</t>
        </is>
      </c>
      <c r="F305" s="233" t="inlineStr">
        <is>
          <t>ImpMatl_Cast_Iron_ASTM-A48_Cl30</t>
        </is>
      </c>
      <c r="G305" s="233" t="inlineStr">
        <is>
          <t>Cast Iron, ASTM-A48, CL 30</t>
        </is>
      </c>
      <c r="H305" s="233" t="inlineStr">
        <is>
          <t>C30</t>
        </is>
      </c>
      <c r="I305" s="233" t="inlineStr">
        <is>
          <t>Steel, Cold Drawn C1018</t>
        </is>
      </c>
      <c r="J305" s="233" t="n"/>
      <c r="K305" s="233" t="inlineStr">
        <is>
          <t>Coating_Scotchkote134_interior_exterior_IncludeImpeller</t>
        </is>
      </c>
      <c r="L305" s="233" t="inlineStr">
        <is>
          <t>RTF</t>
        </is>
      </c>
      <c r="M305" s="233" t="inlineStr">
        <is>
          <t>B100917</t>
        </is>
      </c>
      <c r="O305" s="233" t="inlineStr">
        <is>
          <t>LT250</t>
        </is>
      </c>
    </row>
    <row r="306" customFormat="1" s="233">
      <c r="A306" s="64" t="n"/>
      <c r="B306" s="237">
        <f>IF(AND(E306 = "Case Ring",G306="Silicon Bronze, ASTM-B584, C87600", K306 = "Coating_Standard"),"Y","N")</f>
        <v/>
      </c>
      <c r="C306" s="233" t="inlineStr">
        <is>
          <t>ConTab_BOM_KP_Impeller_0384</t>
        </is>
      </c>
      <c r="D306" s="233" t="inlineStr">
        <is>
          <t>:1220-5_6-KP:1220-5_6-KPV:1220-5_6-KPVS:</t>
        </is>
      </c>
      <c r="E306" s="233" t="inlineStr">
        <is>
          <t>Double Wear Ring</t>
        </is>
      </c>
      <c r="F306" s="233" t="inlineStr">
        <is>
          <t>ImpMatl_Cast_Iron_ASTM-A48_Cl30</t>
        </is>
      </c>
      <c r="G306" s="233" t="inlineStr">
        <is>
          <t>Cast Iron, ASTM-A48, CL 30</t>
        </is>
      </c>
      <c r="H306" s="233" t="inlineStr">
        <is>
          <t>C30</t>
        </is>
      </c>
      <c r="I306" s="233" t="inlineStr">
        <is>
          <t>Steel, Cold Drawn C1018</t>
        </is>
      </c>
      <c r="J306" s="233" t="n"/>
      <c r="K306" s="233" t="inlineStr">
        <is>
          <t>Coating_Scotchkote134_interior_exterior_IncludeImpeller</t>
        </is>
      </c>
      <c r="L306" s="233" t="inlineStr">
        <is>
          <t>RTF</t>
        </is>
      </c>
      <c r="M306" s="233" t="inlineStr">
        <is>
          <t>B100927</t>
        </is>
      </c>
      <c r="O306" s="233" t="inlineStr">
        <is>
          <t>LT250</t>
        </is>
      </c>
    </row>
    <row r="307" customFormat="1" s="233">
      <c r="A307" s="64" t="n"/>
      <c r="B307" s="237" t="inlineStr">
        <is>
          <t>N</t>
        </is>
      </c>
      <c r="C307" s="233" t="inlineStr">
        <is>
          <t>ConTab_BOM_KP_Impeller_0385</t>
        </is>
      </c>
      <c r="D307" s="233" t="inlineStr">
        <is>
          <t>:1220-7_8-KP:1220-7_8-KPV:1220-7_8-KPVS:</t>
        </is>
      </c>
      <c r="E307" s="185" t="inlineStr">
        <is>
          <t>Case Ring</t>
        </is>
      </c>
      <c r="F307" s="185" t="inlineStr">
        <is>
          <t>ImpMatl_Silicon_Bronze_ASTM-B584_C87600</t>
        </is>
      </c>
      <c r="G307" s="185" t="inlineStr">
        <is>
          <t>Silicon Bronze, ASTM-B584, C87600</t>
        </is>
      </c>
      <c r="H307" s="185" t="inlineStr">
        <is>
          <t>B21</t>
        </is>
      </c>
      <c r="I307" s="185" t="inlineStr">
        <is>
          <t>Steel, Cold Drawn C1018</t>
        </is>
      </c>
      <c r="J307" s="185" t="n"/>
      <c r="K307" s="185" t="inlineStr">
        <is>
          <t>Coating_Standard</t>
        </is>
      </c>
      <c r="L307" s="187" t="n">
        <v>98553366</v>
      </c>
      <c r="M307" s="185" t="inlineStr">
        <is>
          <t>B100813</t>
        </is>
      </c>
      <c r="O307" s="233" t="inlineStr">
        <is>
          <t>LT042</t>
        </is>
      </c>
    </row>
    <row r="308" customFormat="1" s="233">
      <c r="A308" s="64" t="n"/>
      <c r="B308" s="237" t="inlineStr">
        <is>
          <t>N</t>
        </is>
      </c>
      <c r="C308" s="233" t="inlineStr">
        <is>
          <t>ConTab_BOM_KP_Impeller_0386</t>
        </is>
      </c>
      <c r="D308" s="233" t="inlineStr">
        <is>
          <t>:1220-7_8-KP:1220-7_8-KPV:1220-7_8-KPVS:</t>
        </is>
      </c>
      <c r="E308" s="185" t="inlineStr">
        <is>
          <t>Double Wear Ring</t>
        </is>
      </c>
      <c r="F308" s="185" t="inlineStr">
        <is>
          <t>ImpMatl_Silicon_Bronze_ASTM-B584_C87600</t>
        </is>
      </c>
      <c r="G308" s="185" t="inlineStr">
        <is>
          <t>Silicon Bronze, ASTM-B584, C87600</t>
        </is>
      </c>
      <c r="H308" s="185" t="inlineStr">
        <is>
          <t>B21</t>
        </is>
      </c>
      <c r="I308" s="185" t="inlineStr">
        <is>
          <t>Steel, Cold Drawn C1018</t>
        </is>
      </c>
      <c r="J308" s="185" t="n"/>
      <c r="K308" s="185" t="inlineStr">
        <is>
          <t>Coating_Standard</t>
        </is>
      </c>
      <c r="L308" s="187" t="n">
        <v>98553366</v>
      </c>
      <c r="M308" s="185" t="inlineStr">
        <is>
          <t>B100811</t>
        </is>
      </c>
      <c r="O308" s="233" t="inlineStr">
        <is>
          <t>LT042</t>
        </is>
      </c>
    </row>
    <row r="309" customFormat="1" s="233">
      <c r="A309" s="64" t="n"/>
      <c r="B309" s="237" t="inlineStr">
        <is>
          <t>N</t>
        </is>
      </c>
      <c r="C309" s="233" t="inlineStr">
        <is>
          <t>ConTab_BOM_KP_Impeller_0387</t>
        </is>
      </c>
      <c r="D309" s="233" t="inlineStr">
        <is>
          <t>:1220-7_8-KP:1220-7_8-KPV:1220-7_8-KPVS:</t>
        </is>
      </c>
      <c r="E309" s="185" t="inlineStr">
        <is>
          <t>Case Ring</t>
        </is>
      </c>
      <c r="F309" s="185" t="inlineStr">
        <is>
          <t>ImpMatl_Silicon_Bronze_ASTM-B584_C87600</t>
        </is>
      </c>
      <c r="G309" s="185" t="inlineStr">
        <is>
          <t>Silicon Bronze, ASTM-B584, C87600</t>
        </is>
      </c>
      <c r="H309" s="185" t="inlineStr">
        <is>
          <t>B21</t>
        </is>
      </c>
      <c r="I309" s="185" t="inlineStr">
        <is>
          <t>Steel, Cold Drawn C1018</t>
        </is>
      </c>
      <c r="J309" s="185" t="n"/>
      <c r="K309" s="185" t="inlineStr">
        <is>
          <t>Coating_Scotchkote134_interior</t>
        </is>
      </c>
      <c r="L309" s="185" t="inlineStr">
        <is>
          <t>RTF</t>
        </is>
      </c>
      <c r="M309" s="185" t="inlineStr">
        <is>
          <t>B100813</t>
        </is>
      </c>
      <c r="O309" s="233" t="inlineStr">
        <is>
          <t>LT250</t>
        </is>
      </c>
    </row>
    <row r="310" customFormat="1" s="233">
      <c r="A310" s="64" t="n"/>
      <c r="B310" s="237" t="inlineStr">
        <is>
          <t>N</t>
        </is>
      </c>
      <c r="C310" s="233" t="inlineStr">
        <is>
          <t>ConTab_BOM_KP_Impeller_0388</t>
        </is>
      </c>
      <c r="D310" s="233" t="inlineStr">
        <is>
          <t>:1220-7_8-KP:1220-7_8-KPV:1220-7_8-KPVS:</t>
        </is>
      </c>
      <c r="E310" s="185" t="inlineStr">
        <is>
          <t>Double Wear Ring</t>
        </is>
      </c>
      <c r="F310" s="185" t="inlineStr">
        <is>
          <t>ImpMatl_Silicon_Bronze_ASTM-B584_C87600</t>
        </is>
      </c>
      <c r="G310" s="185" t="inlineStr">
        <is>
          <t>Silicon Bronze, ASTM-B584, C87600</t>
        </is>
      </c>
      <c r="H310" s="185" t="inlineStr">
        <is>
          <t>B21</t>
        </is>
      </c>
      <c r="I310" s="185" t="inlineStr">
        <is>
          <t>Steel, Cold Drawn C1018</t>
        </is>
      </c>
      <c r="J310" s="185" t="n"/>
      <c r="K310" s="185" t="inlineStr">
        <is>
          <t>Coating_Scotchkote134_interior</t>
        </is>
      </c>
      <c r="L310" s="185" t="inlineStr">
        <is>
          <t>RTF</t>
        </is>
      </c>
      <c r="M310" s="185" t="inlineStr">
        <is>
          <t>B100811</t>
        </is>
      </c>
      <c r="O310" s="233" t="inlineStr">
        <is>
          <t>LT250</t>
        </is>
      </c>
    </row>
    <row r="311" customFormat="1" s="233">
      <c r="A311" s="64" t="n"/>
      <c r="B311" s="237" t="inlineStr">
        <is>
          <t>N</t>
        </is>
      </c>
      <c r="C311" s="233" t="inlineStr">
        <is>
          <t>ConTab_BOM_KP_Impeller_0389</t>
        </is>
      </c>
      <c r="D311" s="233" t="inlineStr">
        <is>
          <t>:1220-7_8-KP:1220-7_8-KPV:1220-7_8-KPVS:</t>
        </is>
      </c>
      <c r="E311" s="185" t="inlineStr">
        <is>
          <t>Case Ring</t>
        </is>
      </c>
      <c r="F311" s="185" t="inlineStr">
        <is>
          <t>ImpMatl_Silicon_Bronze_ASTM-B584_C87600</t>
        </is>
      </c>
      <c r="G311" s="185" t="inlineStr">
        <is>
          <t>Silicon Bronze, ASTM-B584, C87600</t>
        </is>
      </c>
      <c r="H311" s="185" t="inlineStr">
        <is>
          <t>B21</t>
        </is>
      </c>
      <c r="I311" s="185" t="inlineStr">
        <is>
          <t>Steel, Cold Drawn C1018</t>
        </is>
      </c>
      <c r="J311" s="185" t="n"/>
      <c r="K311" s="185" t="inlineStr">
        <is>
          <t>Coating_Scotchkote134_interior_exterior</t>
        </is>
      </c>
      <c r="L311" s="185" t="inlineStr">
        <is>
          <t>RTF</t>
        </is>
      </c>
      <c r="M311" s="185" t="inlineStr">
        <is>
          <t>B100813</t>
        </is>
      </c>
      <c r="O311" s="233" t="inlineStr">
        <is>
          <t>LT250</t>
        </is>
      </c>
    </row>
    <row r="312" customFormat="1" s="233">
      <c r="A312" s="64" t="n"/>
      <c r="B312" s="237" t="inlineStr">
        <is>
          <t>N</t>
        </is>
      </c>
      <c r="C312" s="233" t="inlineStr">
        <is>
          <t>ConTab_BOM_KP_Impeller_0390</t>
        </is>
      </c>
      <c r="D312" s="233" t="inlineStr">
        <is>
          <t>:1220-7_8-KP:1220-7_8-KPV:1220-7_8-KPVS:</t>
        </is>
      </c>
      <c r="E312" s="185" t="inlineStr">
        <is>
          <t>Double Wear Ring</t>
        </is>
      </c>
      <c r="F312" s="185" t="inlineStr">
        <is>
          <t>ImpMatl_Silicon_Bronze_ASTM-B584_C87600</t>
        </is>
      </c>
      <c r="G312" s="185" t="inlineStr">
        <is>
          <t>Silicon Bronze, ASTM-B584, C87600</t>
        </is>
      </c>
      <c r="H312" s="185" t="inlineStr">
        <is>
          <t>B21</t>
        </is>
      </c>
      <c r="I312" s="185" t="inlineStr">
        <is>
          <t>Steel, Cold Drawn C1018</t>
        </is>
      </c>
      <c r="J312" s="185" t="n"/>
      <c r="K312" s="185" t="inlineStr">
        <is>
          <t>Coating_Scotchkote134_interior_exterior</t>
        </is>
      </c>
      <c r="L312" s="185" t="inlineStr">
        <is>
          <t>RTF</t>
        </is>
      </c>
      <c r="M312" s="185" t="inlineStr">
        <is>
          <t>B100811</t>
        </is>
      </c>
      <c r="O312" s="233" t="inlineStr">
        <is>
          <t>LT250</t>
        </is>
      </c>
    </row>
    <row r="313" customFormat="1" s="233">
      <c r="A313" s="64" t="n"/>
      <c r="B313" s="237" t="inlineStr">
        <is>
          <t>N</t>
        </is>
      </c>
      <c r="C313" s="233" t="inlineStr">
        <is>
          <t>ConTab_BOM_KP_Impeller_0391</t>
        </is>
      </c>
      <c r="D313" s="233" t="inlineStr">
        <is>
          <t>:1220-7_8-KP:1220-7_8-KPV:1220-7_8-KPVS:</t>
        </is>
      </c>
      <c r="E313" s="185" t="inlineStr">
        <is>
          <t>Case Ring</t>
        </is>
      </c>
      <c r="F313" s="185" t="inlineStr">
        <is>
          <t>ImpMatl_Silicon_Bronze_ASTM-B584_C87600</t>
        </is>
      </c>
      <c r="G313" s="185" t="inlineStr">
        <is>
          <t>Silicon Bronze, ASTM-B584, C87600</t>
        </is>
      </c>
      <c r="H313" s="185" t="inlineStr">
        <is>
          <t>B21</t>
        </is>
      </c>
      <c r="I313" s="185" t="inlineStr">
        <is>
          <t>Steel, Cold Drawn C1018</t>
        </is>
      </c>
      <c r="J313" s="185" t="n"/>
      <c r="K313" s="185" t="inlineStr">
        <is>
          <t>Coating_Scotchkote134_interior_IncludeImpeller</t>
        </is>
      </c>
      <c r="L313" s="185" t="inlineStr">
        <is>
          <t>RTF</t>
        </is>
      </c>
      <c r="M313" s="185" t="inlineStr">
        <is>
          <t>B100813</t>
        </is>
      </c>
      <c r="O313" s="233" t="inlineStr">
        <is>
          <t>LT250</t>
        </is>
      </c>
    </row>
    <row r="314" customFormat="1" s="233">
      <c r="A314" s="64" t="n"/>
      <c r="B314" s="237" t="inlineStr">
        <is>
          <t>N</t>
        </is>
      </c>
      <c r="C314" s="233" t="inlineStr">
        <is>
          <t>ConTab_BOM_KP_Impeller_0392</t>
        </is>
      </c>
      <c r="D314" s="233" t="inlineStr">
        <is>
          <t>:1220-7_8-KP:1220-7_8-KPV:1220-7_8-KPVS:</t>
        </is>
      </c>
      <c r="E314" s="185" t="inlineStr">
        <is>
          <t>Double Wear Ring</t>
        </is>
      </c>
      <c r="F314" s="185" t="inlineStr">
        <is>
          <t>ImpMatl_Silicon_Bronze_ASTM-B584_C87600</t>
        </is>
      </c>
      <c r="G314" s="185" t="inlineStr">
        <is>
          <t>Silicon Bronze, ASTM-B584, C87600</t>
        </is>
      </c>
      <c r="H314" s="185" t="inlineStr">
        <is>
          <t>B21</t>
        </is>
      </c>
      <c r="I314" s="185" t="inlineStr">
        <is>
          <t>Steel, Cold Drawn C1018</t>
        </is>
      </c>
      <c r="J314" s="185" t="n"/>
      <c r="K314" s="185" t="inlineStr">
        <is>
          <t>Coating_Scotchkote134_interior_IncludeImpeller</t>
        </is>
      </c>
      <c r="L314" s="185" t="inlineStr">
        <is>
          <t>RTF</t>
        </is>
      </c>
      <c r="M314" s="185" t="inlineStr">
        <is>
          <t>B100811</t>
        </is>
      </c>
      <c r="O314" s="233" t="inlineStr">
        <is>
          <t>LT250</t>
        </is>
      </c>
    </row>
    <row r="315" customFormat="1" s="233">
      <c r="A315" s="64" t="n"/>
      <c r="B315" s="237" t="inlineStr">
        <is>
          <t>N</t>
        </is>
      </c>
      <c r="C315" s="233" t="inlineStr">
        <is>
          <t>ConTab_BOM_KP_Impeller_0393</t>
        </is>
      </c>
      <c r="D315" s="233" t="inlineStr">
        <is>
          <t>:1220-7_8-KP:1220-7_8-KPV:1220-7_8-KPVS:</t>
        </is>
      </c>
      <c r="E315" s="185" t="inlineStr">
        <is>
          <t>Case Ring</t>
        </is>
      </c>
      <c r="F315" s="185" t="inlineStr">
        <is>
          <t>ImpMatl_Silicon_Bronze_ASTM-B584_C87600</t>
        </is>
      </c>
      <c r="G315" s="185" t="inlineStr">
        <is>
          <t>Silicon Bronze, ASTM-B584, C87600</t>
        </is>
      </c>
      <c r="H315" s="185" t="inlineStr">
        <is>
          <t>B21</t>
        </is>
      </c>
      <c r="I315" s="185" t="inlineStr">
        <is>
          <t>Steel, Cold Drawn C1018</t>
        </is>
      </c>
      <c r="J315" s="185" t="n"/>
      <c r="K315" s="185" t="inlineStr">
        <is>
          <t>Coating_Scotchkote134_interior_exterior_IncludeImpeller</t>
        </is>
      </c>
      <c r="L315" s="185" t="inlineStr">
        <is>
          <t>RTF</t>
        </is>
      </c>
      <c r="M315" s="185" t="inlineStr">
        <is>
          <t>B100813</t>
        </is>
      </c>
      <c r="O315" s="233" t="inlineStr">
        <is>
          <t>LT250</t>
        </is>
      </c>
    </row>
    <row r="316" customFormat="1" s="233">
      <c r="A316" s="64" t="n"/>
      <c r="B316" s="237" t="inlineStr">
        <is>
          <t>N</t>
        </is>
      </c>
      <c r="C316" s="233" t="inlineStr">
        <is>
          <t>ConTab_BOM_KP_Impeller_0394</t>
        </is>
      </c>
      <c r="D316" s="233" t="inlineStr">
        <is>
          <t>:1220-7_8-KP:1220-7_8-KPV:1220-7_8-KPVS:</t>
        </is>
      </c>
      <c r="E316" s="185" t="inlineStr">
        <is>
          <t>Double Wear Ring</t>
        </is>
      </c>
      <c r="F316" s="185" t="inlineStr">
        <is>
          <t>ImpMatl_Silicon_Bronze_ASTM-B584_C87600</t>
        </is>
      </c>
      <c r="G316" s="185" t="inlineStr">
        <is>
          <t>Silicon Bronze, ASTM-B584, C87600</t>
        </is>
      </c>
      <c r="H316" s="185" t="inlineStr">
        <is>
          <t>B21</t>
        </is>
      </c>
      <c r="I316" s="185" t="inlineStr">
        <is>
          <t>Steel, Cold Drawn C1018</t>
        </is>
      </c>
      <c r="J316" s="185" t="n"/>
      <c r="K316" s="185" t="inlineStr">
        <is>
          <t>Coating_Scotchkote134_interior_exterior_IncludeImpeller</t>
        </is>
      </c>
      <c r="L316" s="185" t="inlineStr">
        <is>
          <t>RTF</t>
        </is>
      </c>
      <c r="M316" s="185" t="inlineStr">
        <is>
          <t>B100811</t>
        </is>
      </c>
      <c r="O316" s="233" t="inlineStr">
        <is>
          <t>LT250</t>
        </is>
      </c>
      <c r="P316" s="235" t="n"/>
    </row>
    <row r="317" customFormat="1" s="233">
      <c r="A317" s="64" t="n"/>
      <c r="B317" s="237" t="inlineStr">
        <is>
          <t>N</t>
        </is>
      </c>
      <c r="C317" s="233" t="inlineStr">
        <is>
          <t>ConTab_BOM_KP_Impeller_0395</t>
        </is>
      </c>
      <c r="D317" s="233" t="inlineStr">
        <is>
          <t>:1220-7_8-KP:1220-7_8-KPV:1220-7_8-KPVS:</t>
        </is>
      </c>
      <c r="E317" s="185" t="inlineStr">
        <is>
          <t>Case Ring</t>
        </is>
      </c>
      <c r="F317" s="185" t="inlineStr">
        <is>
          <t>ImpMatl_Silicon_Bronze_ASTM-B584_C87600</t>
        </is>
      </c>
      <c r="G317" s="185" t="inlineStr">
        <is>
          <t>Silicon Bronze, ASTM-B584, C87600</t>
        </is>
      </c>
      <c r="H317" s="185" t="inlineStr">
        <is>
          <t>B21</t>
        </is>
      </c>
      <c r="I317" s="185" t="inlineStr">
        <is>
          <t>Steel, Cold Drawn C1018</t>
        </is>
      </c>
      <c r="J317" s="185" t="n"/>
      <c r="K317" s="185" t="inlineStr">
        <is>
          <t>Coating_Epoxy</t>
        </is>
      </c>
      <c r="L317" s="185" t="inlineStr">
        <is>
          <t>RTF</t>
        </is>
      </c>
      <c r="M317" s="185" t="inlineStr">
        <is>
          <t>B100813</t>
        </is>
      </c>
      <c r="O317" s="233" t="inlineStr">
        <is>
          <t>LT250</t>
        </is>
      </c>
    </row>
    <row r="318" customFormat="1" s="233">
      <c r="A318" s="64" t="n"/>
      <c r="B318" s="237" t="inlineStr">
        <is>
          <t>N</t>
        </is>
      </c>
      <c r="C318" s="233" t="inlineStr">
        <is>
          <t>ConTab_BOM_KP_Impeller_0396</t>
        </is>
      </c>
      <c r="D318" s="233" t="inlineStr">
        <is>
          <t>:1220-7_8-KP:1220-7_8-KPV:1220-7_8-KPVS:</t>
        </is>
      </c>
      <c r="E318" s="185" t="inlineStr">
        <is>
          <t>Double Wear Ring</t>
        </is>
      </c>
      <c r="F318" s="185" t="inlineStr">
        <is>
          <t>ImpMatl_Silicon_Bronze_ASTM-B584_C87600</t>
        </is>
      </c>
      <c r="G318" s="185" t="inlineStr">
        <is>
          <t>Silicon Bronze, ASTM-B584, C87600</t>
        </is>
      </c>
      <c r="H318" s="185" t="inlineStr">
        <is>
          <t>B21</t>
        </is>
      </c>
      <c r="I318" s="185" t="inlineStr">
        <is>
          <t>Steel, Cold Drawn C1018</t>
        </is>
      </c>
      <c r="J318" s="185" t="n"/>
      <c r="K318" s="185" t="inlineStr">
        <is>
          <t>Coating_Epoxy</t>
        </is>
      </c>
      <c r="L318" s="185" t="inlineStr">
        <is>
          <t>RTF</t>
        </is>
      </c>
      <c r="M318" s="185" t="inlineStr">
        <is>
          <t>B100811</t>
        </is>
      </c>
      <c r="O318" s="233" t="inlineStr">
        <is>
          <t>LT250</t>
        </is>
      </c>
    </row>
    <row r="319" customFormat="1" s="233">
      <c r="A319" s="64" t="n"/>
      <c r="B319" s="237" t="inlineStr">
        <is>
          <t>N</t>
        </is>
      </c>
      <c r="C319" s="233" t="inlineStr">
        <is>
          <t>ConTab_BOM_KP_Impeller_0397</t>
        </is>
      </c>
      <c r="D319" s="233" t="inlineStr">
        <is>
          <t>:1220-7_8-KP:1220-7_8-KPV:1220-7_8-KPVS:</t>
        </is>
      </c>
      <c r="E319" s="185" t="inlineStr">
        <is>
          <t>Case Ring</t>
        </is>
      </c>
      <c r="F319" s="185" t="inlineStr">
        <is>
          <t>ImpMatl_Silicon_Bronze_ASTM-B584_C87600</t>
        </is>
      </c>
      <c r="G319" s="185" t="inlineStr">
        <is>
          <t>Silicon Bronze, ASTM-B584, C87600</t>
        </is>
      </c>
      <c r="H319" s="185" t="inlineStr">
        <is>
          <t>B21</t>
        </is>
      </c>
      <c r="I319" s="185" t="inlineStr">
        <is>
          <t>Steel, Cold Drawn C1018</t>
        </is>
      </c>
      <c r="J319" s="185" t="n"/>
      <c r="K319" s="185" t="inlineStr">
        <is>
          <t>Coating_Special</t>
        </is>
      </c>
      <c r="L319" s="185" t="inlineStr">
        <is>
          <t>RTF</t>
        </is>
      </c>
      <c r="M319" s="185" t="inlineStr">
        <is>
          <t>B100813</t>
        </is>
      </c>
      <c r="O319" s="233" t="inlineStr">
        <is>
          <t>LT250</t>
        </is>
      </c>
    </row>
    <row r="320" customFormat="1" s="233">
      <c r="A320" s="64" t="n"/>
      <c r="B320" s="237" t="inlineStr">
        <is>
          <t>N</t>
        </is>
      </c>
      <c r="C320" s="233" t="inlineStr">
        <is>
          <t>ConTab_BOM_KP_Impeller_0398</t>
        </is>
      </c>
      <c r="D320" s="233" t="inlineStr">
        <is>
          <t>:1220-7_8-KP:1220-7_8-KPV:1220-7_8-KPVS:</t>
        </is>
      </c>
      <c r="E320" s="185" t="inlineStr">
        <is>
          <t>Double Wear Ring</t>
        </is>
      </c>
      <c r="F320" s="185" t="inlineStr">
        <is>
          <t>ImpMatl_Silicon_Bronze_ASTM-B584_C87600</t>
        </is>
      </c>
      <c r="G320" s="185" t="inlineStr">
        <is>
          <t>Silicon Bronze, ASTM-B584, C87600</t>
        </is>
      </c>
      <c r="H320" s="185" t="inlineStr">
        <is>
          <t>B21</t>
        </is>
      </c>
      <c r="I320" s="185" t="inlineStr">
        <is>
          <t>Steel, Cold Drawn C1018</t>
        </is>
      </c>
      <c r="J320" s="185" t="n"/>
      <c r="K320" s="185" t="inlineStr">
        <is>
          <t>Coating_Special</t>
        </is>
      </c>
      <c r="L320" s="185" t="inlineStr">
        <is>
          <t>RTF</t>
        </is>
      </c>
      <c r="M320" s="185" t="inlineStr">
        <is>
          <t>B100811</t>
        </is>
      </c>
      <c r="O320" s="233" t="inlineStr">
        <is>
          <t>LT250</t>
        </is>
      </c>
    </row>
    <row r="321" customFormat="1" s="233">
      <c r="A321" s="64" t="n"/>
      <c r="B321" s="237" t="inlineStr">
        <is>
          <t>N</t>
        </is>
      </c>
      <c r="C321" s="233" t="inlineStr">
        <is>
          <t>ConTab_BOM_KP_Impeller_0399</t>
        </is>
      </c>
      <c r="D321" s="233" t="inlineStr">
        <is>
          <t>:1220-7_8-KP:1220-7_8-KPV:1220-7_8-KPVS:</t>
        </is>
      </c>
      <c r="E321" s="185" t="inlineStr">
        <is>
          <t>Case Ring</t>
        </is>
      </c>
      <c r="F321" s="185" t="inlineStr">
        <is>
          <t>ImpMatl_NiAl-Bronze_ASTM-B148_C95400</t>
        </is>
      </c>
      <c r="G321" s="185" t="inlineStr">
        <is>
          <t>Nickel Aluminum Bronze ASTM B148 UNS C95400</t>
        </is>
      </c>
      <c r="H321" s="185" t="inlineStr">
        <is>
          <t>B22</t>
        </is>
      </c>
      <c r="I321" s="185" t="inlineStr">
        <is>
          <t>Steel, Cold Drawn C1018</t>
        </is>
      </c>
      <c r="J321" s="185" t="n"/>
      <c r="K321" s="185" t="inlineStr">
        <is>
          <t>Coating_Standard</t>
        </is>
      </c>
      <c r="L321" s="187" t="n">
        <v>98553367</v>
      </c>
      <c r="M321" s="185" t="inlineStr">
        <is>
          <t>B100811</t>
        </is>
      </c>
      <c r="O321" s="233" t="inlineStr">
        <is>
          <t>LT250</t>
        </is>
      </c>
    </row>
    <row r="322" customFormat="1" s="233">
      <c r="A322" s="64" t="n"/>
      <c r="B322" s="237" t="inlineStr">
        <is>
          <t>N</t>
        </is>
      </c>
      <c r="C322" s="233" t="inlineStr">
        <is>
          <t>ConTab_BOM_KP_Impeller_0400</t>
        </is>
      </c>
      <c r="D322" s="233" t="inlineStr">
        <is>
          <t>:1220-7_8-KP:1220-7_8-KPV:1220-7_8-KPVS:</t>
        </is>
      </c>
      <c r="E322" s="185" t="inlineStr">
        <is>
          <t>Double Wear Ring</t>
        </is>
      </c>
      <c r="F322" s="185" t="inlineStr">
        <is>
          <t>ImpMatl_NiAl-Bronze_ASTM-B148_C95400</t>
        </is>
      </c>
      <c r="G322" s="185" t="inlineStr">
        <is>
          <t>Nickel Aluminum Bronze ASTM B148 UNS C95400</t>
        </is>
      </c>
      <c r="H322" s="185" t="inlineStr">
        <is>
          <t>B22</t>
        </is>
      </c>
      <c r="I322" s="185" t="inlineStr">
        <is>
          <t>Steel, Cold Drawn C1018</t>
        </is>
      </c>
      <c r="J322" s="185" t="n"/>
      <c r="K322" s="185" t="inlineStr">
        <is>
          <t>Coating_Standard</t>
        </is>
      </c>
      <c r="L322" s="187" t="n">
        <v>98553367</v>
      </c>
      <c r="M322" s="185" t="inlineStr">
        <is>
          <t>B100811</t>
        </is>
      </c>
      <c r="O322" s="233" t="inlineStr">
        <is>
          <t>LT250</t>
        </is>
      </c>
    </row>
    <row r="323" customFormat="1" s="233">
      <c r="A323" s="64" t="n"/>
      <c r="B323" s="237" t="inlineStr">
        <is>
          <t>N</t>
        </is>
      </c>
      <c r="C323" s="233" t="inlineStr">
        <is>
          <t>ConTab_BOM_KP_Impeller_0401</t>
        </is>
      </c>
      <c r="D323" s="233" t="inlineStr">
        <is>
          <t>:1220-7_8-KP:1220-7_8-KPV:1220-7_8-KPVS:</t>
        </is>
      </c>
      <c r="E323" s="185" t="inlineStr">
        <is>
          <t>Case Ring</t>
        </is>
      </c>
      <c r="F323" s="185" t="inlineStr">
        <is>
          <t>ImpMatl_NiAl-Bronze_ASTM-B148_C95400</t>
        </is>
      </c>
      <c r="G323" s="185" t="inlineStr">
        <is>
          <t>Nickel Aluminum Bronze ASTM B148 UNS C95400</t>
        </is>
      </c>
      <c r="H323" s="185" t="inlineStr">
        <is>
          <t>B22</t>
        </is>
      </c>
      <c r="I323" s="185" t="inlineStr">
        <is>
          <t>Steel, Cold Drawn C1018</t>
        </is>
      </c>
      <c r="J323" s="185" t="n"/>
      <c r="K323" s="185" t="inlineStr">
        <is>
          <t>Coating_Scotchkote134_interior</t>
        </is>
      </c>
      <c r="L323" s="185" t="inlineStr">
        <is>
          <t>RTF</t>
        </is>
      </c>
      <c r="M323" s="185" t="inlineStr">
        <is>
          <t>B100811</t>
        </is>
      </c>
      <c r="O323" s="233" t="inlineStr">
        <is>
          <t>LT250</t>
        </is>
      </c>
    </row>
    <row r="324" customFormat="1" s="233">
      <c r="A324" s="64" t="n"/>
      <c r="B324" s="237" t="inlineStr">
        <is>
          <t>N</t>
        </is>
      </c>
      <c r="C324" s="233" t="inlineStr">
        <is>
          <t>ConTab_BOM_KP_Impeller_0402</t>
        </is>
      </c>
      <c r="D324" s="233" t="inlineStr">
        <is>
          <t>:1220-7_8-KP:1220-7_8-KPV:1220-7_8-KPVS:</t>
        </is>
      </c>
      <c r="E324" s="185" t="inlineStr">
        <is>
          <t>Double Wear Ring</t>
        </is>
      </c>
      <c r="F324" s="185" t="inlineStr">
        <is>
          <t>ImpMatl_NiAl-Bronze_ASTM-B148_C95400</t>
        </is>
      </c>
      <c r="G324" s="185" t="inlineStr">
        <is>
          <t>Nickel Aluminum Bronze ASTM B148 UNS C95400</t>
        </is>
      </c>
      <c r="H324" s="185" t="inlineStr">
        <is>
          <t>B22</t>
        </is>
      </c>
      <c r="I324" s="185" t="inlineStr">
        <is>
          <t>Steel, Cold Drawn C1018</t>
        </is>
      </c>
      <c r="J324" s="185" t="n"/>
      <c r="K324" s="185" t="inlineStr">
        <is>
          <t>Coating_Scotchkote134_interior</t>
        </is>
      </c>
      <c r="L324" s="185" t="inlineStr">
        <is>
          <t>RTF</t>
        </is>
      </c>
      <c r="M324" s="185" t="inlineStr">
        <is>
          <t>B100811</t>
        </is>
      </c>
      <c r="O324" s="233" t="inlineStr">
        <is>
          <t>LT250</t>
        </is>
      </c>
      <c r="P324" s="235" t="n"/>
    </row>
    <row r="325" customFormat="1" s="233">
      <c r="A325" s="64" t="n"/>
      <c r="B325" s="237" t="inlineStr">
        <is>
          <t>N</t>
        </is>
      </c>
      <c r="C325" s="233" t="inlineStr">
        <is>
          <t>ConTab_BOM_KP_Impeller_0403</t>
        </is>
      </c>
      <c r="D325" s="233" t="inlineStr">
        <is>
          <t>:1220-7_8-KP:1220-7_8-KPV:1220-7_8-KPVS:</t>
        </is>
      </c>
      <c r="E325" s="185" t="inlineStr">
        <is>
          <t>Case Ring</t>
        </is>
      </c>
      <c r="F325" s="185" t="inlineStr">
        <is>
          <t>ImpMatl_NiAl-Bronze_ASTM-B148_C95400</t>
        </is>
      </c>
      <c r="G325" s="185" t="inlineStr">
        <is>
          <t>Nickel Aluminum Bronze ASTM B148 UNS C95400</t>
        </is>
      </c>
      <c r="H325" s="185" t="inlineStr">
        <is>
          <t>B22</t>
        </is>
      </c>
      <c r="I325" s="185" t="inlineStr">
        <is>
          <t>Steel, Cold Drawn C1018</t>
        </is>
      </c>
      <c r="J325" s="185" t="n"/>
      <c r="K325" s="185" t="inlineStr">
        <is>
          <t>Coating_Scotchkote134_interior_exterior</t>
        </is>
      </c>
      <c r="L325" s="185" t="inlineStr">
        <is>
          <t>RTF</t>
        </is>
      </c>
      <c r="M325" s="185" t="inlineStr">
        <is>
          <t>B100811</t>
        </is>
      </c>
      <c r="O325" s="233" t="inlineStr">
        <is>
          <t>LT250</t>
        </is>
      </c>
      <c r="P325" s="235" t="n"/>
    </row>
    <row r="326" customFormat="1" s="233">
      <c r="A326" s="64" t="n"/>
      <c r="B326" s="237" t="inlineStr">
        <is>
          <t>N</t>
        </is>
      </c>
      <c r="C326" s="233" t="inlineStr">
        <is>
          <t>ConTab_BOM_KP_Impeller_0404</t>
        </is>
      </c>
      <c r="D326" s="233" t="inlineStr">
        <is>
          <t>:1220-7_8-KP:1220-7_8-KPV:1220-7_8-KPVS:</t>
        </is>
      </c>
      <c r="E326" s="185" t="inlineStr">
        <is>
          <t>Double Wear Ring</t>
        </is>
      </c>
      <c r="F326" s="185" t="inlineStr">
        <is>
          <t>ImpMatl_NiAl-Bronze_ASTM-B148_C95400</t>
        </is>
      </c>
      <c r="G326" s="185" t="inlineStr">
        <is>
          <t>Nickel Aluminum Bronze ASTM B148 UNS C95400</t>
        </is>
      </c>
      <c r="H326" s="185" t="inlineStr">
        <is>
          <t>B22</t>
        </is>
      </c>
      <c r="I326" s="185" t="inlineStr">
        <is>
          <t>Steel, Cold Drawn C1018</t>
        </is>
      </c>
      <c r="J326" s="185" t="n"/>
      <c r="K326" s="185" t="inlineStr">
        <is>
          <t>Coating_Scotchkote134_interior_exterior</t>
        </is>
      </c>
      <c r="L326" s="185" t="inlineStr">
        <is>
          <t>RTF</t>
        </is>
      </c>
      <c r="M326" s="185" t="inlineStr">
        <is>
          <t>B100811</t>
        </is>
      </c>
      <c r="O326" s="233" t="inlineStr">
        <is>
          <t>LT250</t>
        </is>
      </c>
    </row>
    <row r="327" customFormat="1" s="233">
      <c r="A327" s="64" t="n"/>
      <c r="B327" s="237" t="inlineStr">
        <is>
          <t>N</t>
        </is>
      </c>
      <c r="C327" s="233" t="inlineStr">
        <is>
          <t>ConTab_BOM_KP_Impeller_0405</t>
        </is>
      </c>
      <c r="D327" s="233" t="inlineStr">
        <is>
          <t>:1220-7_8-KP:1220-7_8-KPV:1220-7_8-KPVS:</t>
        </is>
      </c>
      <c r="E327" s="185" t="inlineStr">
        <is>
          <t>Case Ring</t>
        </is>
      </c>
      <c r="F327" s="185" t="inlineStr">
        <is>
          <t>ImpMatl_NiAl-Bronze_ASTM-B148_C95400</t>
        </is>
      </c>
      <c r="G327" s="185" t="inlineStr">
        <is>
          <t>Nickel Aluminum Bronze ASTM B148 UNS C95400</t>
        </is>
      </c>
      <c r="H327" s="185" t="inlineStr">
        <is>
          <t>B22</t>
        </is>
      </c>
      <c r="I327" s="185" t="inlineStr">
        <is>
          <t>Steel, Cold Drawn C1018</t>
        </is>
      </c>
      <c r="J327" s="185" t="n"/>
      <c r="K327" s="185" t="inlineStr">
        <is>
          <t>Coating_Scotchkote134_interior_IncludeImpeller</t>
        </is>
      </c>
      <c r="L327" s="185" t="inlineStr">
        <is>
          <t>RTF</t>
        </is>
      </c>
      <c r="M327" s="185" t="inlineStr">
        <is>
          <t>B100811</t>
        </is>
      </c>
      <c r="O327" s="233" t="inlineStr">
        <is>
          <t>LT250</t>
        </is>
      </c>
    </row>
    <row r="328" customFormat="1" s="233">
      <c r="A328" s="64" t="n"/>
      <c r="B328" s="237" t="inlineStr">
        <is>
          <t>N</t>
        </is>
      </c>
      <c r="C328" s="233" t="inlineStr">
        <is>
          <t>ConTab_BOM_KP_Impeller_0406</t>
        </is>
      </c>
      <c r="D328" s="233" t="inlineStr">
        <is>
          <t>:1220-7_8-KP:1220-7_8-KPV:1220-7_8-KPVS:</t>
        </is>
      </c>
      <c r="E328" s="185" t="inlineStr">
        <is>
          <t>Double Wear Ring</t>
        </is>
      </c>
      <c r="F328" s="185" t="inlineStr">
        <is>
          <t>ImpMatl_NiAl-Bronze_ASTM-B148_C95400</t>
        </is>
      </c>
      <c r="G328" s="185" t="inlineStr">
        <is>
          <t>Nickel Aluminum Bronze ASTM B148 UNS C95400</t>
        </is>
      </c>
      <c r="H328" s="185" t="inlineStr">
        <is>
          <t>B22</t>
        </is>
      </c>
      <c r="I328" s="185" t="inlineStr">
        <is>
          <t>Steel, Cold Drawn C1018</t>
        </is>
      </c>
      <c r="J328" s="185" t="n"/>
      <c r="K328" s="185" t="inlineStr">
        <is>
          <t>Coating_Scotchkote134_interior_IncludeImpeller</t>
        </is>
      </c>
      <c r="L328" s="185" t="inlineStr">
        <is>
          <t>RTF</t>
        </is>
      </c>
      <c r="M328" s="185" t="inlineStr">
        <is>
          <t>B100811</t>
        </is>
      </c>
      <c r="O328" s="233" t="inlineStr">
        <is>
          <t>LT250</t>
        </is>
      </c>
    </row>
    <row r="329" customFormat="1" s="233">
      <c r="A329" s="64" t="n"/>
      <c r="B329" s="237" t="inlineStr">
        <is>
          <t>N</t>
        </is>
      </c>
      <c r="C329" s="233" t="inlineStr">
        <is>
          <t>ConTab_BOM_KP_Impeller_0407</t>
        </is>
      </c>
      <c r="D329" s="233" t="inlineStr">
        <is>
          <t>:1220-7_8-KP:1220-7_8-KPV:1220-7_8-KPVS:</t>
        </is>
      </c>
      <c r="E329" s="185" t="inlineStr">
        <is>
          <t>Case Ring</t>
        </is>
      </c>
      <c r="F329" s="185" t="inlineStr">
        <is>
          <t>ImpMatl_NiAl-Bronze_ASTM-B148_C95400</t>
        </is>
      </c>
      <c r="G329" s="185" t="inlineStr">
        <is>
          <t>Nickel Aluminum Bronze ASTM B148 UNS C95400</t>
        </is>
      </c>
      <c r="H329" s="185" t="inlineStr">
        <is>
          <t>B22</t>
        </is>
      </c>
      <c r="I329" s="185" t="inlineStr">
        <is>
          <t>Steel, Cold Drawn C1018</t>
        </is>
      </c>
      <c r="J329" s="185" t="n"/>
      <c r="K329" s="185" t="inlineStr">
        <is>
          <t>Coating_Scotchkote134_interior_exterior_IncludeImpeller</t>
        </is>
      </c>
      <c r="L329" s="185" t="inlineStr">
        <is>
          <t>RTF</t>
        </is>
      </c>
      <c r="M329" s="185" t="inlineStr">
        <is>
          <t>B100811</t>
        </is>
      </c>
      <c r="O329" s="233" t="inlineStr">
        <is>
          <t>LT250</t>
        </is>
      </c>
    </row>
    <row r="330" customFormat="1" s="233">
      <c r="A330" s="64" t="n"/>
      <c r="B330" s="237" t="inlineStr">
        <is>
          <t>N</t>
        </is>
      </c>
      <c r="C330" s="233" t="inlineStr">
        <is>
          <t>ConTab_BOM_KP_Impeller_0408</t>
        </is>
      </c>
      <c r="D330" s="233" t="inlineStr">
        <is>
          <t>:1220-7_8-KP:1220-7_8-KPV:1220-7_8-KPVS:</t>
        </is>
      </c>
      <c r="E330" s="185" t="inlineStr">
        <is>
          <t>Double Wear Ring</t>
        </is>
      </c>
      <c r="F330" s="185" t="inlineStr">
        <is>
          <t>ImpMatl_NiAl-Bronze_ASTM-B148_C95400</t>
        </is>
      </c>
      <c r="G330" s="185" t="inlineStr">
        <is>
          <t>Nickel Aluminum Bronze ASTM B148 UNS C95400</t>
        </is>
      </c>
      <c r="H330" s="185" t="inlineStr">
        <is>
          <t>B22</t>
        </is>
      </c>
      <c r="I330" s="185" t="inlineStr">
        <is>
          <t>Steel, Cold Drawn C1018</t>
        </is>
      </c>
      <c r="J330" s="185" t="n"/>
      <c r="K330" s="185" t="inlineStr">
        <is>
          <t>Coating_Scotchkote134_interior_exterior_IncludeImpeller</t>
        </is>
      </c>
      <c r="L330" s="185" t="inlineStr">
        <is>
          <t>RTF</t>
        </is>
      </c>
      <c r="M330" s="185" t="inlineStr">
        <is>
          <t>B100811</t>
        </is>
      </c>
      <c r="O330" s="233" t="inlineStr">
        <is>
          <t>LT250</t>
        </is>
      </c>
    </row>
    <row r="331" customFormat="1" s="233">
      <c r="A331" s="64" t="n"/>
      <c r="B331" s="237" t="inlineStr">
        <is>
          <t>N</t>
        </is>
      </c>
      <c r="C331" s="233" t="inlineStr">
        <is>
          <t>ConTab_BOM_KP_Impeller_0409</t>
        </is>
      </c>
      <c r="D331" s="233" t="inlineStr">
        <is>
          <t>:1220-7_8-KP:1220-7_8-KPV:1220-7_8-KPVS:</t>
        </is>
      </c>
      <c r="E331" s="185" t="inlineStr">
        <is>
          <t>Case Ring</t>
        </is>
      </c>
      <c r="F331" s="185" t="inlineStr">
        <is>
          <t>ImpMatl_NiAl-Bronze_ASTM-B148_C95400</t>
        </is>
      </c>
      <c r="G331" s="185" t="inlineStr">
        <is>
          <t>Nickel Aluminum Bronze ASTM B148 UNS C95400</t>
        </is>
      </c>
      <c r="H331" s="185" t="inlineStr">
        <is>
          <t>B22</t>
        </is>
      </c>
      <c r="I331" s="185" t="inlineStr">
        <is>
          <t>Steel, Cold Drawn C1018</t>
        </is>
      </c>
      <c r="J331" s="185" t="n"/>
      <c r="K331" s="185" t="inlineStr">
        <is>
          <t>Coating_Epoxy</t>
        </is>
      </c>
      <c r="L331" s="185" t="inlineStr">
        <is>
          <t>RTF</t>
        </is>
      </c>
      <c r="M331" s="185" t="inlineStr">
        <is>
          <t>B100811</t>
        </is>
      </c>
      <c r="O331" s="233" t="inlineStr">
        <is>
          <t>LT250</t>
        </is>
      </c>
    </row>
    <row r="332" customFormat="1" s="233">
      <c r="A332" s="64" t="n"/>
      <c r="B332" s="237" t="inlineStr">
        <is>
          <t>N</t>
        </is>
      </c>
      <c r="C332" s="233" t="inlineStr">
        <is>
          <t>ConTab_BOM_KP_Impeller_0410</t>
        </is>
      </c>
      <c r="D332" s="233" t="inlineStr">
        <is>
          <t>:1220-7_8-KP:1220-7_8-KPV:1220-7_8-KPVS:</t>
        </is>
      </c>
      <c r="E332" s="185" t="inlineStr">
        <is>
          <t>Double Wear Ring</t>
        </is>
      </c>
      <c r="F332" s="185" t="inlineStr">
        <is>
          <t>ImpMatl_NiAl-Bronze_ASTM-B148_C95400</t>
        </is>
      </c>
      <c r="G332" s="185" t="inlineStr">
        <is>
          <t>Nickel Aluminum Bronze ASTM B148 UNS C95400</t>
        </is>
      </c>
      <c r="H332" s="185" t="inlineStr">
        <is>
          <t>B22</t>
        </is>
      </c>
      <c r="I332" s="185" t="inlineStr">
        <is>
          <t>Steel, Cold Drawn C1018</t>
        </is>
      </c>
      <c r="J332" s="185" t="n"/>
      <c r="K332" s="185" t="inlineStr">
        <is>
          <t>Coating_Epoxy</t>
        </is>
      </c>
      <c r="L332" s="185" t="inlineStr">
        <is>
          <t>RTF</t>
        </is>
      </c>
      <c r="M332" s="185" t="inlineStr">
        <is>
          <t>B100811</t>
        </is>
      </c>
      <c r="O332" s="233" t="inlineStr">
        <is>
          <t>LT250</t>
        </is>
      </c>
    </row>
    <row r="333" customFormat="1" s="233">
      <c r="A333" s="64" t="n"/>
      <c r="B333" s="237" t="inlineStr">
        <is>
          <t>N</t>
        </is>
      </c>
      <c r="C333" s="233" t="inlineStr">
        <is>
          <t>ConTab_BOM_KP_Impeller_0411</t>
        </is>
      </c>
      <c r="D333" s="233" t="inlineStr">
        <is>
          <t>:1220-7_8-KP:1220-7_8-KPV:1220-7_8-KPVS:</t>
        </is>
      </c>
      <c r="E333" s="185" t="inlineStr">
        <is>
          <t>Case Ring</t>
        </is>
      </c>
      <c r="F333" s="185" t="inlineStr">
        <is>
          <t>ImpMatl_NiAl-Bronze_ASTM-B148_C95400</t>
        </is>
      </c>
      <c r="G333" s="185" t="inlineStr">
        <is>
          <t>Nickel Aluminum Bronze ASTM B148 UNS C95400</t>
        </is>
      </c>
      <c r="H333" s="185" t="inlineStr">
        <is>
          <t>B22</t>
        </is>
      </c>
      <c r="I333" s="185" t="inlineStr">
        <is>
          <t>Steel, Cold Drawn C1018</t>
        </is>
      </c>
      <c r="J333" s="185" t="n"/>
      <c r="K333" s="185" t="inlineStr">
        <is>
          <t>Coating_Special</t>
        </is>
      </c>
      <c r="L333" s="185" t="inlineStr">
        <is>
          <t>RTF</t>
        </is>
      </c>
      <c r="M333" s="185" t="inlineStr">
        <is>
          <t>B100811</t>
        </is>
      </c>
      <c r="O333" s="233" t="inlineStr">
        <is>
          <t>LT250</t>
        </is>
      </c>
    </row>
    <row r="334" customFormat="1" s="233">
      <c r="A334" s="64" t="n"/>
      <c r="B334" s="237" t="inlineStr">
        <is>
          <t>N</t>
        </is>
      </c>
      <c r="C334" s="233" t="inlineStr">
        <is>
          <t>ConTab_BOM_KP_Impeller_0412</t>
        </is>
      </c>
      <c r="D334" s="233" t="inlineStr">
        <is>
          <t>:1220-7_8-KP:1220-7_8-KPV:1220-7_8-KPVS:</t>
        </is>
      </c>
      <c r="E334" s="185" t="inlineStr">
        <is>
          <t>Double Wear Ring</t>
        </is>
      </c>
      <c r="F334" s="185" t="inlineStr">
        <is>
          <t>ImpMatl_NiAl-Bronze_ASTM-B148_C95400</t>
        </is>
      </c>
      <c r="G334" s="185" t="inlineStr">
        <is>
          <t>Nickel Aluminum Bronze ASTM B148 UNS C95400</t>
        </is>
      </c>
      <c r="H334" s="185" t="inlineStr">
        <is>
          <t>B22</t>
        </is>
      </c>
      <c r="I334" s="185" t="inlineStr">
        <is>
          <t>Steel, Cold Drawn C1018</t>
        </is>
      </c>
      <c r="J334" s="185" t="n"/>
      <c r="K334" s="185" t="inlineStr">
        <is>
          <t>Coating_Special</t>
        </is>
      </c>
      <c r="L334" s="185" t="inlineStr">
        <is>
          <t>RTF</t>
        </is>
      </c>
      <c r="M334" s="185" t="inlineStr">
        <is>
          <t>B100811</t>
        </is>
      </c>
      <c r="O334" s="233" t="inlineStr">
        <is>
          <t>LT250</t>
        </is>
      </c>
    </row>
    <row r="335" customFormat="1" s="233">
      <c r="A335" s="64" t="n"/>
      <c r="B335" s="237" t="inlineStr">
        <is>
          <t>N</t>
        </is>
      </c>
      <c r="C335" s="233" t="inlineStr">
        <is>
          <t>ConTab_BOM_KP_Impeller_0413</t>
        </is>
      </c>
      <c r="D335" s="233" t="inlineStr">
        <is>
          <t>:1220-7_8-KP:1220-7_8-KPV:1220-7_8-KPVS:</t>
        </is>
      </c>
      <c r="E335" s="185" t="inlineStr">
        <is>
          <t>Case Ring</t>
        </is>
      </c>
      <c r="F335" s="185" t="inlineStr">
        <is>
          <t>ImpMatl_SS_AISI-304</t>
        </is>
      </c>
      <c r="G335" s="185" t="inlineStr">
        <is>
          <t>Stainless Steel, AISI-304</t>
        </is>
      </c>
      <c r="H335" s="185" t="inlineStr">
        <is>
          <t>H304</t>
        </is>
      </c>
      <c r="I335" s="185" t="inlineStr">
        <is>
          <t>Stainless Steel, AISI 316</t>
        </is>
      </c>
      <c r="J335" s="185" t="n"/>
      <c r="K335" s="185" t="inlineStr">
        <is>
          <t>Coating_Standard</t>
        </is>
      </c>
      <c r="L335" s="187" t="n">
        <v>98553368</v>
      </c>
      <c r="M335" s="185" t="inlineStr">
        <is>
          <t>B100811</t>
        </is>
      </c>
      <c r="O335" s="233" t="inlineStr">
        <is>
          <t>LT042</t>
        </is>
      </c>
    </row>
    <row r="336" customFormat="1" s="233">
      <c r="A336" s="64" t="n"/>
      <c r="B336" s="237" t="inlineStr">
        <is>
          <t>N</t>
        </is>
      </c>
      <c r="C336" s="233" t="inlineStr">
        <is>
          <t>ConTab_BOM_KP_Impeller_0414</t>
        </is>
      </c>
      <c r="D336" s="233" t="inlineStr">
        <is>
          <t>:1220-7_8-KP:1220-7_8-KPV:1220-7_8-KPVS:</t>
        </is>
      </c>
      <c r="E336" s="185" t="inlineStr">
        <is>
          <t>Double Wear Ring</t>
        </is>
      </c>
      <c r="F336" s="185" t="inlineStr">
        <is>
          <t>ImpMatl_SS_AISI-304</t>
        </is>
      </c>
      <c r="G336" s="185" t="inlineStr">
        <is>
          <t>Stainless Steel, AISI-304</t>
        </is>
      </c>
      <c r="H336" s="185" t="inlineStr">
        <is>
          <t>H304</t>
        </is>
      </c>
      <c r="I336" s="185" t="inlineStr">
        <is>
          <t>Stainless Steel, AISI 316</t>
        </is>
      </c>
      <c r="J336" s="185" t="n"/>
      <c r="K336" s="185" t="inlineStr">
        <is>
          <t>Coating_Standard</t>
        </is>
      </c>
      <c r="L336" s="187" t="n">
        <v>98553368</v>
      </c>
      <c r="M336" s="185" t="inlineStr">
        <is>
          <t>B100811</t>
        </is>
      </c>
      <c r="O336" s="233" t="inlineStr">
        <is>
          <t>LT042</t>
        </is>
      </c>
    </row>
    <row r="337" customFormat="1" s="233">
      <c r="A337" s="64" t="n"/>
      <c r="B337" s="237" t="inlineStr">
        <is>
          <t>N</t>
        </is>
      </c>
      <c r="C337" s="233" t="inlineStr">
        <is>
          <t>ConTab_BOM_KP_Impeller_0415</t>
        </is>
      </c>
      <c r="D337" s="233" t="inlineStr">
        <is>
          <t>:1220-7_8-KP:1220-7_8-KPV:1220-7_8-KPVS:</t>
        </is>
      </c>
      <c r="E337" s="185" t="inlineStr">
        <is>
          <t>Case Ring</t>
        </is>
      </c>
      <c r="F337" s="185" t="inlineStr">
        <is>
          <t>ImpMatl_SS_AISI-316</t>
        </is>
      </c>
      <c r="G337" s="185" t="inlineStr">
        <is>
          <t>Stainless Steel, AISI-316</t>
        </is>
      </c>
      <c r="H337" s="185" t="inlineStr">
        <is>
          <t>H316</t>
        </is>
      </c>
      <c r="I337" s="185" t="inlineStr">
        <is>
          <t>Stainless Steel, AISI 316</t>
        </is>
      </c>
      <c r="J337" s="185" t="n"/>
      <c r="K337" s="185" t="inlineStr">
        <is>
          <t>Coating_Standard</t>
        </is>
      </c>
      <c r="L337" s="187" t="n">
        <v>98553369</v>
      </c>
      <c r="M337" s="185" t="inlineStr">
        <is>
          <t>B100811</t>
        </is>
      </c>
      <c r="O337" s="233" t="inlineStr">
        <is>
          <t>LT042</t>
        </is>
      </c>
    </row>
    <row r="338" customFormat="1" s="233">
      <c r="A338" s="64" t="n"/>
      <c r="B338" s="237" t="inlineStr">
        <is>
          <t>N</t>
        </is>
      </c>
      <c r="C338" s="233" t="inlineStr">
        <is>
          <t>ConTab_BOM_KP_Impeller_0416</t>
        </is>
      </c>
      <c r="D338" s="233" t="inlineStr">
        <is>
          <t>:1220-7_8-KP:1220-7_8-KPV:1220-7_8-KPVS:</t>
        </is>
      </c>
      <c r="E338" s="185" t="inlineStr">
        <is>
          <t>Double Wear Ring</t>
        </is>
      </c>
      <c r="F338" s="185" t="inlineStr">
        <is>
          <t>ImpMatl_SS_AISI-316</t>
        </is>
      </c>
      <c r="G338" s="185" t="inlineStr">
        <is>
          <t>Stainless Steel, AISI-316</t>
        </is>
      </c>
      <c r="H338" s="185" t="inlineStr">
        <is>
          <t>H316</t>
        </is>
      </c>
      <c r="I338" s="185" t="inlineStr">
        <is>
          <t>Stainless Steel, AISI 316</t>
        </is>
      </c>
      <c r="J338" s="185" t="n"/>
      <c r="K338" s="185" t="inlineStr">
        <is>
          <t>Coating_Standard</t>
        </is>
      </c>
      <c r="L338" s="187" t="n">
        <v>98553369</v>
      </c>
      <c r="M338" s="185" t="inlineStr">
        <is>
          <t>B100811</t>
        </is>
      </c>
      <c r="O338" s="233" t="inlineStr">
        <is>
          <t>LT042</t>
        </is>
      </c>
    </row>
    <row r="339" customFormat="1" s="233">
      <c r="A339" s="64" t="n"/>
      <c r="B339" s="237" t="inlineStr">
        <is>
          <t>N</t>
        </is>
      </c>
      <c r="C339" s="233" t="inlineStr">
        <is>
          <t>ConTab_BOM_KP_Impeller_0417</t>
        </is>
      </c>
      <c r="D339" s="233" t="inlineStr">
        <is>
          <t>:1220-7_8-KP:1220-7_8-KPV:1220-7_8-KPVS:</t>
        </is>
      </c>
      <c r="E339" s="185" t="inlineStr">
        <is>
          <t>Case Ring</t>
        </is>
      </c>
      <c r="F339" s="185" t="inlineStr">
        <is>
          <t>ImpMatl_Special</t>
        </is>
      </c>
      <c r="G339" s="185" t="inlineStr">
        <is>
          <t>Special/Other</t>
        </is>
      </c>
      <c r="H339" s="185" t="inlineStr">
        <is>
          <t>X</t>
        </is>
      </c>
      <c r="I339" s="185" t="inlineStr">
        <is>
          <t>Special/Other</t>
        </is>
      </c>
      <c r="J339" s="185" t="n"/>
      <c r="K339" s="185" t="inlineStr">
        <is>
          <t>Coating_Standard</t>
        </is>
      </c>
      <c r="L339" s="185" t="inlineStr">
        <is>
          <t>RTF</t>
        </is>
      </c>
      <c r="M339" s="185" t="inlineStr">
        <is>
          <t>B100811</t>
        </is>
      </c>
      <c r="O339" s="233" t="inlineStr">
        <is>
          <t>LT040</t>
        </is>
      </c>
    </row>
    <row r="340" customFormat="1" s="233">
      <c r="A340" s="64" t="n"/>
      <c r="B340" s="237" t="inlineStr">
        <is>
          <t>N</t>
        </is>
      </c>
      <c r="C340" s="233" t="inlineStr">
        <is>
          <t>ConTab_BOM_KP_Impeller_0418</t>
        </is>
      </c>
      <c r="D340" s="233" t="inlineStr">
        <is>
          <t>:1220-7_8-KP:1220-7_8-KPV:1220-7_8-KPVS:</t>
        </is>
      </c>
      <c r="E340" s="185" t="inlineStr">
        <is>
          <t>Double Wear Ring</t>
        </is>
      </c>
      <c r="F340" s="185" t="inlineStr">
        <is>
          <t>ImpMatl_Special</t>
        </is>
      </c>
      <c r="G340" s="185" t="inlineStr">
        <is>
          <t>Special/Other</t>
        </is>
      </c>
      <c r="H340" s="185" t="inlineStr">
        <is>
          <t>X</t>
        </is>
      </c>
      <c r="I340" s="185" t="inlineStr">
        <is>
          <t>Special/Other</t>
        </is>
      </c>
      <c r="J340" s="185" t="n"/>
      <c r="K340" s="185" t="inlineStr">
        <is>
          <t>Coating_Standard</t>
        </is>
      </c>
      <c r="L340" s="185" t="inlineStr">
        <is>
          <t>RTF</t>
        </is>
      </c>
      <c r="M340" s="185" t="inlineStr">
        <is>
          <t>B100811</t>
        </is>
      </c>
      <c r="O340" s="233" t="inlineStr">
        <is>
          <t>LT040</t>
        </is>
      </c>
    </row>
    <row r="341" customFormat="1" s="233">
      <c r="A341" s="64" t="n"/>
      <c r="B341" s="237" t="inlineStr">
        <is>
          <t>N</t>
        </is>
      </c>
      <c r="C341" s="233" t="inlineStr">
        <is>
          <t>ConTab_BOM_KP_Impeller_0419</t>
        </is>
      </c>
      <c r="D341" s="233" t="inlineStr">
        <is>
          <t>:1228-3_4-KP:</t>
        </is>
      </c>
      <c r="E341" s="185" t="inlineStr">
        <is>
          <t>Case Ring</t>
        </is>
      </c>
      <c r="F341" s="185" t="inlineStr">
        <is>
          <t>ImpMatl_Silicon_Bronze_ASTM-B584_C87600</t>
        </is>
      </c>
      <c r="G341" s="185" t="inlineStr">
        <is>
          <t>Silicon Bronze, ASTM-B584, C87600</t>
        </is>
      </c>
      <c r="H341" s="185" t="inlineStr">
        <is>
          <t>B21</t>
        </is>
      </c>
      <c r="I341" s="185" t="inlineStr">
        <is>
          <t>Steel, Cold Drawn C1018</t>
        </is>
      </c>
      <c r="J341" s="185" t="n"/>
      <c r="K341" s="185" t="inlineStr">
        <is>
          <t>Coating_Standard</t>
        </is>
      </c>
      <c r="L341" s="187" t="n">
        <v>98542340</v>
      </c>
      <c r="M341" s="185" t="inlineStr">
        <is>
          <t>B100813</t>
        </is>
      </c>
      <c r="O341" s="233" t="inlineStr">
        <is>
          <t>LT042</t>
        </is>
      </c>
    </row>
    <row r="342" customFormat="1" s="233">
      <c r="A342" s="64" t="n"/>
      <c r="B342" s="237" t="inlineStr">
        <is>
          <t>N</t>
        </is>
      </c>
      <c r="C342" s="233" t="inlineStr">
        <is>
          <t>ConTab_BOM_KP_Impeller_0420</t>
        </is>
      </c>
      <c r="D342" s="233" t="inlineStr">
        <is>
          <t>:1228-3_4-KP:</t>
        </is>
      </c>
      <c r="E342" s="185" t="inlineStr">
        <is>
          <t>Double Wear Ring</t>
        </is>
      </c>
      <c r="F342" s="185" t="inlineStr">
        <is>
          <t>ImpMatl_Silicon_Bronze_ASTM-B584_C87600</t>
        </is>
      </c>
      <c r="G342" s="185" t="inlineStr">
        <is>
          <t>Silicon Bronze, ASTM-B584, C87600</t>
        </is>
      </c>
      <c r="H342" s="185" t="inlineStr">
        <is>
          <t>B21</t>
        </is>
      </c>
      <c r="I342" s="185" t="inlineStr">
        <is>
          <t>Steel, Cold Drawn C1018</t>
        </is>
      </c>
      <c r="J342" s="185" t="n"/>
      <c r="K342" s="185" t="inlineStr">
        <is>
          <t>Coating_Standard</t>
        </is>
      </c>
      <c r="L342" s="187" t="n">
        <v>98542340</v>
      </c>
      <c r="M342" s="185" t="inlineStr">
        <is>
          <t>B100811</t>
        </is>
      </c>
      <c r="O342" s="233" t="inlineStr">
        <is>
          <t>LT042</t>
        </is>
      </c>
    </row>
    <row r="343" customFormat="1" s="233">
      <c r="A343" s="64" t="n"/>
      <c r="B343" s="237" t="inlineStr">
        <is>
          <t>N</t>
        </is>
      </c>
      <c r="C343" s="233" t="inlineStr">
        <is>
          <t>ConTab_BOM_KP_Impeller_0421</t>
        </is>
      </c>
      <c r="D343" s="233" t="inlineStr">
        <is>
          <t>:1228-3_4-KP:</t>
        </is>
      </c>
      <c r="E343" s="185" t="inlineStr">
        <is>
          <t>Case Ring</t>
        </is>
      </c>
      <c r="F343" s="185" t="inlineStr">
        <is>
          <t>ImpMatl_Silicon_Bronze_ASTM-B584_C87600</t>
        </is>
      </c>
      <c r="G343" s="185" t="inlineStr">
        <is>
          <t>Silicon Bronze, ASTM-B584, C87600</t>
        </is>
      </c>
      <c r="H343" s="185" t="inlineStr">
        <is>
          <t>B21</t>
        </is>
      </c>
      <c r="I343" s="185" t="inlineStr">
        <is>
          <t>Steel, Cold Drawn C1018</t>
        </is>
      </c>
      <c r="J343" s="185" t="n"/>
      <c r="K343" s="185" t="inlineStr">
        <is>
          <t>Coating_Scotchkote134_interior</t>
        </is>
      </c>
      <c r="L343" s="185" t="inlineStr">
        <is>
          <t>RTF</t>
        </is>
      </c>
      <c r="M343" s="185" t="inlineStr">
        <is>
          <t>B100813</t>
        </is>
      </c>
      <c r="O343" s="233" t="inlineStr">
        <is>
          <t>LT250</t>
        </is>
      </c>
    </row>
    <row r="344" customFormat="1" s="233">
      <c r="A344" s="64" t="n"/>
      <c r="B344" s="237" t="inlineStr">
        <is>
          <t>N</t>
        </is>
      </c>
      <c r="C344" s="233" t="inlineStr">
        <is>
          <t>ConTab_BOM_KP_Impeller_0422</t>
        </is>
      </c>
      <c r="D344" s="233" t="inlineStr">
        <is>
          <t>:1228-3_4-KP:</t>
        </is>
      </c>
      <c r="E344" s="185" t="inlineStr">
        <is>
          <t>Double Wear Ring</t>
        </is>
      </c>
      <c r="F344" s="185" t="inlineStr">
        <is>
          <t>ImpMatl_Silicon_Bronze_ASTM-B584_C87600</t>
        </is>
      </c>
      <c r="G344" s="185" t="inlineStr">
        <is>
          <t>Silicon Bronze, ASTM-B584, C87600</t>
        </is>
      </c>
      <c r="H344" s="185" t="inlineStr">
        <is>
          <t>B21</t>
        </is>
      </c>
      <c r="I344" s="185" t="inlineStr">
        <is>
          <t>Steel, Cold Drawn C1018</t>
        </is>
      </c>
      <c r="J344" s="185" t="n"/>
      <c r="K344" s="185" t="inlineStr">
        <is>
          <t>Coating_Scotchkote134_interior</t>
        </is>
      </c>
      <c r="L344" s="185" t="inlineStr">
        <is>
          <t>RTF</t>
        </is>
      </c>
      <c r="M344" s="185" t="inlineStr">
        <is>
          <t>B100811</t>
        </is>
      </c>
      <c r="O344" s="233" t="inlineStr">
        <is>
          <t>LT250</t>
        </is>
      </c>
    </row>
    <row r="345" customFormat="1" s="233">
      <c r="A345" s="64" t="n"/>
      <c r="B345" s="237" t="inlineStr">
        <is>
          <t>N</t>
        </is>
      </c>
      <c r="C345" s="233" t="inlineStr">
        <is>
          <t>ConTab_BOM_KP_Impeller_0423</t>
        </is>
      </c>
      <c r="D345" s="233" t="inlineStr">
        <is>
          <t>:1228-3_4-KP:</t>
        </is>
      </c>
      <c r="E345" s="185" t="inlineStr">
        <is>
          <t>Case Ring</t>
        </is>
      </c>
      <c r="F345" s="185" t="inlineStr">
        <is>
          <t>ImpMatl_Silicon_Bronze_ASTM-B584_C87600</t>
        </is>
      </c>
      <c r="G345" s="185" t="inlineStr">
        <is>
          <t>Silicon Bronze, ASTM-B584, C87600</t>
        </is>
      </c>
      <c r="H345" s="185" t="inlineStr">
        <is>
          <t>B21</t>
        </is>
      </c>
      <c r="I345" s="185" t="inlineStr">
        <is>
          <t>Steel, Cold Drawn C1018</t>
        </is>
      </c>
      <c r="J345" s="185" t="n"/>
      <c r="K345" s="185" t="inlineStr">
        <is>
          <t>Coating_Scotchkote134_interior_exterior</t>
        </is>
      </c>
      <c r="L345" s="185" t="inlineStr">
        <is>
          <t>RTF</t>
        </is>
      </c>
      <c r="M345" s="185" t="inlineStr">
        <is>
          <t>B100813</t>
        </is>
      </c>
      <c r="O345" s="233" t="inlineStr">
        <is>
          <t>LT250</t>
        </is>
      </c>
    </row>
    <row r="346" customFormat="1" s="233">
      <c r="A346" s="64" t="n"/>
      <c r="B346" s="237" t="inlineStr">
        <is>
          <t>N</t>
        </is>
      </c>
      <c r="C346" s="233" t="inlineStr">
        <is>
          <t>ConTab_BOM_KP_Impeller_0424</t>
        </is>
      </c>
      <c r="D346" s="233" t="inlineStr">
        <is>
          <t>:1228-3_4-KP:</t>
        </is>
      </c>
      <c r="E346" s="185" t="inlineStr">
        <is>
          <t>Double Wear Ring</t>
        </is>
      </c>
      <c r="F346" s="185" t="inlineStr">
        <is>
          <t>ImpMatl_Silicon_Bronze_ASTM-B584_C87600</t>
        </is>
      </c>
      <c r="G346" s="185" t="inlineStr">
        <is>
          <t>Silicon Bronze, ASTM-B584, C87600</t>
        </is>
      </c>
      <c r="H346" s="185" t="inlineStr">
        <is>
          <t>B21</t>
        </is>
      </c>
      <c r="I346" s="185" t="inlineStr">
        <is>
          <t>Steel, Cold Drawn C1018</t>
        </is>
      </c>
      <c r="J346" s="185" t="n"/>
      <c r="K346" s="185" t="inlineStr">
        <is>
          <t>Coating_Scotchkote134_interior_exterior</t>
        </is>
      </c>
      <c r="L346" s="185" t="inlineStr">
        <is>
          <t>RTF</t>
        </is>
      </c>
      <c r="M346" s="185" t="inlineStr">
        <is>
          <t>B100811</t>
        </is>
      </c>
      <c r="O346" s="233" t="inlineStr">
        <is>
          <t>LT250</t>
        </is>
      </c>
    </row>
    <row r="347" customFormat="1" s="233">
      <c r="A347" s="64" t="n"/>
      <c r="B347" s="237" t="inlineStr">
        <is>
          <t>N</t>
        </is>
      </c>
      <c r="C347" s="233" t="inlineStr">
        <is>
          <t>ConTab_BOM_KP_Impeller_0425</t>
        </is>
      </c>
      <c r="D347" s="233" t="inlineStr">
        <is>
          <t>:1228-3_4-KP:</t>
        </is>
      </c>
      <c r="E347" s="185" t="inlineStr">
        <is>
          <t>Case Ring</t>
        </is>
      </c>
      <c r="F347" s="185" t="inlineStr">
        <is>
          <t>ImpMatl_Silicon_Bronze_ASTM-B584_C87600</t>
        </is>
      </c>
      <c r="G347" s="185" t="inlineStr">
        <is>
          <t>Silicon Bronze, ASTM-B584, C87600</t>
        </is>
      </c>
      <c r="H347" s="185" t="inlineStr">
        <is>
          <t>B21</t>
        </is>
      </c>
      <c r="I347" s="185" t="inlineStr">
        <is>
          <t>Steel, Cold Drawn C1018</t>
        </is>
      </c>
      <c r="J347" s="185" t="n"/>
      <c r="K347" s="185" t="inlineStr">
        <is>
          <t>Coating_Scotchkote134_interior_IncludeImpeller</t>
        </is>
      </c>
      <c r="L347" s="185" t="inlineStr">
        <is>
          <t>RTF</t>
        </is>
      </c>
      <c r="M347" s="185" t="inlineStr">
        <is>
          <t>B100813</t>
        </is>
      </c>
      <c r="O347" s="233" t="inlineStr">
        <is>
          <t>LT250</t>
        </is>
      </c>
    </row>
    <row r="348" customFormat="1" s="233">
      <c r="A348" s="64" t="n"/>
      <c r="B348" s="237" t="inlineStr">
        <is>
          <t>N</t>
        </is>
      </c>
      <c r="C348" s="233" t="inlineStr">
        <is>
          <t>ConTab_BOM_KP_Impeller_0426</t>
        </is>
      </c>
      <c r="D348" s="233" t="inlineStr">
        <is>
          <t>:1228-3_4-KP:</t>
        </is>
      </c>
      <c r="E348" s="185" t="inlineStr">
        <is>
          <t>Double Wear Ring</t>
        </is>
      </c>
      <c r="F348" s="185" t="inlineStr">
        <is>
          <t>ImpMatl_Silicon_Bronze_ASTM-B584_C87600</t>
        </is>
      </c>
      <c r="G348" s="185" t="inlineStr">
        <is>
          <t>Silicon Bronze, ASTM-B584, C87600</t>
        </is>
      </c>
      <c r="H348" s="185" t="inlineStr">
        <is>
          <t>B21</t>
        </is>
      </c>
      <c r="I348" s="185" t="inlineStr">
        <is>
          <t>Steel, Cold Drawn C1018</t>
        </is>
      </c>
      <c r="J348" s="185" t="n"/>
      <c r="K348" s="185" t="inlineStr">
        <is>
          <t>Coating_Scotchkote134_interior_IncludeImpeller</t>
        </is>
      </c>
      <c r="L348" s="185" t="inlineStr">
        <is>
          <t>RTF</t>
        </is>
      </c>
      <c r="M348" s="185" t="inlineStr">
        <is>
          <t>B100811</t>
        </is>
      </c>
      <c r="O348" s="233" t="inlineStr">
        <is>
          <t>LT250</t>
        </is>
      </c>
    </row>
    <row r="349" customFormat="1" s="233">
      <c r="A349" s="64" t="n"/>
      <c r="B349" s="237" t="inlineStr">
        <is>
          <t>N</t>
        </is>
      </c>
      <c r="C349" s="233" t="inlineStr">
        <is>
          <t>ConTab_BOM_KP_Impeller_0427</t>
        </is>
      </c>
      <c r="D349" s="233" t="inlineStr">
        <is>
          <t>:1228-3_4-KP:</t>
        </is>
      </c>
      <c r="E349" s="185" t="inlineStr">
        <is>
          <t>Case Ring</t>
        </is>
      </c>
      <c r="F349" s="185" t="inlineStr">
        <is>
          <t>ImpMatl_Silicon_Bronze_ASTM-B584_C87600</t>
        </is>
      </c>
      <c r="G349" s="185" t="inlineStr">
        <is>
          <t>Silicon Bronze, ASTM-B584, C87600</t>
        </is>
      </c>
      <c r="H349" s="185" t="inlineStr">
        <is>
          <t>B21</t>
        </is>
      </c>
      <c r="I349" s="185" t="inlineStr">
        <is>
          <t>Steel, Cold Drawn C1018</t>
        </is>
      </c>
      <c r="J349" s="185" t="n"/>
      <c r="K349" s="185" t="inlineStr">
        <is>
          <t>Coating_Scotchkote134_interior_exterior_IncludeImpeller</t>
        </is>
      </c>
      <c r="L349" s="185" t="inlineStr">
        <is>
          <t>RTF</t>
        </is>
      </c>
      <c r="M349" s="185" t="inlineStr">
        <is>
          <t>B100813</t>
        </is>
      </c>
      <c r="O349" s="233" t="inlineStr">
        <is>
          <t>LT250</t>
        </is>
      </c>
      <c r="P349" s="235" t="n"/>
    </row>
    <row r="350" customFormat="1" s="233">
      <c r="A350" s="64" t="n"/>
      <c r="B350" s="237" t="inlineStr">
        <is>
          <t>N</t>
        </is>
      </c>
      <c r="C350" s="233" t="inlineStr">
        <is>
          <t>ConTab_BOM_KP_Impeller_0428</t>
        </is>
      </c>
      <c r="D350" s="233" t="inlineStr">
        <is>
          <t>:1228-3_4-KP:</t>
        </is>
      </c>
      <c r="E350" s="185" t="inlineStr">
        <is>
          <t>Double Wear Ring</t>
        </is>
      </c>
      <c r="F350" s="185" t="inlineStr">
        <is>
          <t>ImpMatl_Silicon_Bronze_ASTM-B584_C87600</t>
        </is>
      </c>
      <c r="G350" s="185" t="inlineStr">
        <is>
          <t>Silicon Bronze, ASTM-B584, C87600</t>
        </is>
      </c>
      <c r="H350" s="185" t="inlineStr">
        <is>
          <t>B21</t>
        </is>
      </c>
      <c r="I350" s="185" t="inlineStr">
        <is>
          <t>Steel, Cold Drawn C1018</t>
        </is>
      </c>
      <c r="J350" s="185" t="n"/>
      <c r="K350" s="185" t="inlineStr">
        <is>
          <t>Coating_Scotchkote134_interior_exterior_IncludeImpeller</t>
        </is>
      </c>
      <c r="L350" s="185" t="inlineStr">
        <is>
          <t>RTF</t>
        </is>
      </c>
      <c r="M350" s="185" t="inlineStr">
        <is>
          <t>B100811</t>
        </is>
      </c>
      <c r="O350" s="233" t="inlineStr">
        <is>
          <t>LT250</t>
        </is>
      </c>
    </row>
    <row r="351" customFormat="1" s="233">
      <c r="A351" s="64" t="n"/>
      <c r="B351" s="237" t="inlineStr">
        <is>
          <t>N</t>
        </is>
      </c>
      <c r="C351" s="233" t="inlineStr">
        <is>
          <t>ConTab_BOM_KP_Impeller_0429</t>
        </is>
      </c>
      <c r="D351" s="233" t="inlineStr">
        <is>
          <t>:1228-3_4-KP:</t>
        </is>
      </c>
      <c r="E351" s="185" t="inlineStr">
        <is>
          <t>Case Ring</t>
        </is>
      </c>
      <c r="F351" s="185" t="inlineStr">
        <is>
          <t>ImpMatl_Silicon_Bronze_ASTM-B584_C87600</t>
        </is>
      </c>
      <c r="G351" s="185" t="inlineStr">
        <is>
          <t>Silicon Bronze, ASTM-B584, C87600</t>
        </is>
      </c>
      <c r="H351" s="185" t="inlineStr">
        <is>
          <t>B21</t>
        </is>
      </c>
      <c r="I351" s="185" t="inlineStr">
        <is>
          <t>Steel, Cold Drawn C1018</t>
        </is>
      </c>
      <c r="J351" s="185" t="n"/>
      <c r="K351" s="185" t="inlineStr">
        <is>
          <t>Coating_Epoxy</t>
        </is>
      </c>
      <c r="L351" s="185" t="inlineStr">
        <is>
          <t>RTF</t>
        </is>
      </c>
      <c r="M351" s="185" t="inlineStr">
        <is>
          <t>B100813</t>
        </is>
      </c>
      <c r="O351" s="233" t="inlineStr">
        <is>
          <t>LT250</t>
        </is>
      </c>
    </row>
    <row r="352" customFormat="1" s="233">
      <c r="A352" s="64" t="n"/>
      <c r="B352" s="237" t="inlineStr">
        <is>
          <t>N</t>
        </is>
      </c>
      <c r="C352" s="233" t="inlineStr">
        <is>
          <t>ConTab_BOM_KP_Impeller_0430</t>
        </is>
      </c>
      <c r="D352" s="233" t="inlineStr">
        <is>
          <t>:1228-3_4-KP:</t>
        </is>
      </c>
      <c r="E352" s="185" t="inlineStr">
        <is>
          <t>Double Wear Ring</t>
        </is>
      </c>
      <c r="F352" s="185" t="inlineStr">
        <is>
          <t>ImpMatl_Silicon_Bronze_ASTM-B584_C87600</t>
        </is>
      </c>
      <c r="G352" s="185" t="inlineStr">
        <is>
          <t>Silicon Bronze, ASTM-B584, C87600</t>
        </is>
      </c>
      <c r="H352" s="185" t="inlineStr">
        <is>
          <t>B21</t>
        </is>
      </c>
      <c r="I352" s="185" t="inlineStr">
        <is>
          <t>Steel, Cold Drawn C1018</t>
        </is>
      </c>
      <c r="J352" s="185" t="n"/>
      <c r="K352" s="185" t="inlineStr">
        <is>
          <t>Coating_Epoxy</t>
        </is>
      </c>
      <c r="L352" s="185" t="inlineStr">
        <is>
          <t>RTF</t>
        </is>
      </c>
      <c r="M352" s="185" t="inlineStr">
        <is>
          <t>B100811</t>
        </is>
      </c>
      <c r="O352" s="233" t="inlineStr">
        <is>
          <t>LT250</t>
        </is>
      </c>
    </row>
    <row r="353" customFormat="1" s="233">
      <c r="A353" s="64" t="n"/>
      <c r="B353" s="237" t="inlineStr">
        <is>
          <t>N</t>
        </is>
      </c>
      <c r="C353" s="233" t="inlineStr">
        <is>
          <t>ConTab_BOM_KP_Impeller_0431</t>
        </is>
      </c>
      <c r="D353" s="233" t="inlineStr">
        <is>
          <t>:1228-3_4-KP:</t>
        </is>
      </c>
      <c r="E353" s="185" t="inlineStr">
        <is>
          <t>Case Ring</t>
        </is>
      </c>
      <c r="F353" s="185" t="inlineStr">
        <is>
          <t>ImpMatl_Silicon_Bronze_ASTM-B584_C87600</t>
        </is>
      </c>
      <c r="G353" s="185" t="inlineStr">
        <is>
          <t>Silicon Bronze, ASTM-B584, C87600</t>
        </is>
      </c>
      <c r="H353" s="185" t="inlineStr">
        <is>
          <t>B21</t>
        </is>
      </c>
      <c r="I353" s="185" t="inlineStr">
        <is>
          <t>Steel, Cold Drawn C1018</t>
        </is>
      </c>
      <c r="J353" s="185" t="n"/>
      <c r="K353" s="185" t="inlineStr">
        <is>
          <t>Coating_Special</t>
        </is>
      </c>
      <c r="L353" s="185" t="inlineStr">
        <is>
          <t>RTF</t>
        </is>
      </c>
      <c r="M353" s="185" t="inlineStr">
        <is>
          <t>B100813</t>
        </is>
      </c>
      <c r="O353" s="233" t="inlineStr">
        <is>
          <t>LT250</t>
        </is>
      </c>
    </row>
    <row r="354" customFormat="1" s="233">
      <c r="A354" s="64" t="n"/>
      <c r="B354" s="237" t="inlineStr">
        <is>
          <t>N</t>
        </is>
      </c>
      <c r="C354" s="233" t="inlineStr">
        <is>
          <t>ConTab_BOM_KP_Impeller_0432</t>
        </is>
      </c>
      <c r="D354" s="233" t="inlineStr">
        <is>
          <t>:1228-3_4-KP:</t>
        </is>
      </c>
      <c r="E354" s="185" t="inlineStr">
        <is>
          <t>Double Wear Ring</t>
        </is>
      </c>
      <c r="F354" s="185" t="inlineStr">
        <is>
          <t>ImpMatl_Silicon_Bronze_ASTM-B584_C87600</t>
        </is>
      </c>
      <c r="G354" s="185" t="inlineStr">
        <is>
          <t>Silicon Bronze, ASTM-B584, C87600</t>
        </is>
      </c>
      <c r="H354" s="185" t="inlineStr">
        <is>
          <t>B21</t>
        </is>
      </c>
      <c r="I354" s="185" t="inlineStr">
        <is>
          <t>Steel, Cold Drawn C1018</t>
        </is>
      </c>
      <c r="J354" s="185" t="n"/>
      <c r="K354" s="185" t="inlineStr">
        <is>
          <t>Coating_Special</t>
        </is>
      </c>
      <c r="L354" s="185" t="inlineStr">
        <is>
          <t>RTF</t>
        </is>
      </c>
      <c r="M354" s="185" t="inlineStr">
        <is>
          <t>B100811</t>
        </is>
      </c>
      <c r="O354" s="233" t="inlineStr">
        <is>
          <t>LT250</t>
        </is>
      </c>
    </row>
    <row r="355" customFormat="1" s="233">
      <c r="A355" s="64" t="n"/>
      <c r="B355" s="237" t="inlineStr">
        <is>
          <t>N</t>
        </is>
      </c>
      <c r="C355" s="233" t="inlineStr">
        <is>
          <t>ConTab_BOM_KP_Impeller_0433</t>
        </is>
      </c>
      <c r="D355" s="233" t="inlineStr">
        <is>
          <t>:1228-3_4-KP:</t>
        </is>
      </c>
      <c r="E355" s="185" t="inlineStr">
        <is>
          <t>Case Ring</t>
        </is>
      </c>
      <c r="F355" s="185" t="inlineStr">
        <is>
          <t>ImpMatl_NiAl-Bronze_ASTM-B148_C95400</t>
        </is>
      </c>
      <c r="G355" s="185" t="inlineStr">
        <is>
          <t>Nickel Aluminum Bronze ASTM B148 UNS C95400</t>
        </is>
      </c>
      <c r="H355" s="185" t="inlineStr">
        <is>
          <t>B22</t>
        </is>
      </c>
      <c r="I355" s="185" t="inlineStr">
        <is>
          <t>Steel, Cold Drawn C1018</t>
        </is>
      </c>
      <c r="J355" s="185" t="n"/>
      <c r="K355" s="185" t="inlineStr">
        <is>
          <t>Coating_Standard</t>
        </is>
      </c>
      <c r="L355" s="187" t="n">
        <v>98542351</v>
      </c>
      <c r="M355" s="185" t="inlineStr">
        <is>
          <t>B100811</t>
        </is>
      </c>
      <c r="O355" s="233" t="inlineStr">
        <is>
          <t>LT250</t>
        </is>
      </c>
    </row>
    <row r="356" customFormat="1" s="233">
      <c r="A356" s="64" t="n"/>
      <c r="B356" s="237" t="inlineStr">
        <is>
          <t>N</t>
        </is>
      </c>
      <c r="C356" s="233" t="inlineStr">
        <is>
          <t>ConTab_BOM_KP_Impeller_0434</t>
        </is>
      </c>
      <c r="D356" s="233" t="inlineStr">
        <is>
          <t>:1228-3_4-KP:</t>
        </is>
      </c>
      <c r="E356" s="185" t="inlineStr">
        <is>
          <t>Double Wear Ring</t>
        </is>
      </c>
      <c r="F356" s="185" t="inlineStr">
        <is>
          <t>ImpMatl_NiAl-Bronze_ASTM-B148_C95400</t>
        </is>
      </c>
      <c r="G356" s="185" t="inlineStr">
        <is>
          <t>Nickel Aluminum Bronze ASTM B148 UNS C95400</t>
        </is>
      </c>
      <c r="H356" s="185" t="inlineStr">
        <is>
          <t>B22</t>
        </is>
      </c>
      <c r="I356" s="185" t="inlineStr">
        <is>
          <t>Steel, Cold Drawn C1018</t>
        </is>
      </c>
      <c r="J356" s="185" t="n"/>
      <c r="K356" s="185" t="inlineStr">
        <is>
          <t>Coating_Standard</t>
        </is>
      </c>
      <c r="L356" s="187" t="n">
        <v>98542351</v>
      </c>
      <c r="M356" s="185" t="inlineStr">
        <is>
          <t>B100811</t>
        </is>
      </c>
      <c r="O356" s="233" t="inlineStr">
        <is>
          <t>LT250</t>
        </is>
      </c>
    </row>
    <row r="357" customFormat="1" s="233">
      <c r="A357" s="64" t="n"/>
      <c r="B357" s="237" t="inlineStr">
        <is>
          <t>N</t>
        </is>
      </c>
      <c r="C357" s="233" t="inlineStr">
        <is>
          <t>ConTab_BOM_KP_Impeller_0435</t>
        </is>
      </c>
      <c r="D357" s="233" t="inlineStr">
        <is>
          <t>:1228-3_4-KP:</t>
        </is>
      </c>
      <c r="E357" s="185" t="inlineStr">
        <is>
          <t>Case Ring</t>
        </is>
      </c>
      <c r="F357" s="185" t="inlineStr">
        <is>
          <t>ImpMatl_NiAl-Bronze_ASTM-B148_C95400</t>
        </is>
      </c>
      <c r="G357" s="185" t="inlineStr">
        <is>
          <t>Nickel Aluminum Bronze ASTM B148 UNS C95400</t>
        </is>
      </c>
      <c r="H357" s="185" t="inlineStr">
        <is>
          <t>B22</t>
        </is>
      </c>
      <c r="I357" s="185" t="inlineStr">
        <is>
          <t>Steel, Cold Drawn C1018</t>
        </is>
      </c>
      <c r="J357" s="185" t="n"/>
      <c r="K357" s="185" t="inlineStr">
        <is>
          <t>Coating_Scotchkote134_interior</t>
        </is>
      </c>
      <c r="L357" s="185" t="inlineStr">
        <is>
          <t>RTF</t>
        </is>
      </c>
      <c r="M357" s="185" t="inlineStr">
        <is>
          <t>B100811</t>
        </is>
      </c>
      <c r="O357" s="233" t="inlineStr">
        <is>
          <t>LT250</t>
        </is>
      </c>
      <c r="P357" s="235" t="n"/>
    </row>
    <row r="358" customFormat="1" s="233">
      <c r="A358" s="64" t="n"/>
      <c r="B358" s="237" t="inlineStr">
        <is>
          <t>N</t>
        </is>
      </c>
      <c r="C358" s="233" t="inlineStr">
        <is>
          <t>ConTab_BOM_KP_Impeller_0436</t>
        </is>
      </c>
      <c r="D358" s="233" t="inlineStr">
        <is>
          <t>:1228-3_4-KP:</t>
        </is>
      </c>
      <c r="E358" s="185" t="inlineStr">
        <is>
          <t>Double Wear Ring</t>
        </is>
      </c>
      <c r="F358" s="185" t="inlineStr">
        <is>
          <t>ImpMatl_NiAl-Bronze_ASTM-B148_C95400</t>
        </is>
      </c>
      <c r="G358" s="185" t="inlineStr">
        <is>
          <t>Nickel Aluminum Bronze ASTM B148 UNS C95400</t>
        </is>
      </c>
      <c r="H358" s="185" t="inlineStr">
        <is>
          <t>B22</t>
        </is>
      </c>
      <c r="I358" s="185" t="inlineStr">
        <is>
          <t>Steel, Cold Drawn C1018</t>
        </is>
      </c>
      <c r="J358" s="185" t="n"/>
      <c r="K358" s="185" t="inlineStr">
        <is>
          <t>Coating_Scotchkote134_interior</t>
        </is>
      </c>
      <c r="L358" s="185" t="inlineStr">
        <is>
          <t>RTF</t>
        </is>
      </c>
      <c r="M358" s="185" t="inlineStr">
        <is>
          <t>B100811</t>
        </is>
      </c>
      <c r="O358" s="233" t="inlineStr">
        <is>
          <t>LT250</t>
        </is>
      </c>
      <c r="P358" s="235" t="n"/>
    </row>
    <row r="359" customFormat="1" s="233">
      <c r="A359" s="64" t="n"/>
      <c r="B359" s="237" t="inlineStr">
        <is>
          <t>N</t>
        </is>
      </c>
      <c r="C359" s="233" t="inlineStr">
        <is>
          <t>ConTab_BOM_KP_Impeller_0437</t>
        </is>
      </c>
      <c r="D359" s="233" t="inlineStr">
        <is>
          <t>:1228-3_4-KP:</t>
        </is>
      </c>
      <c r="E359" s="185" t="inlineStr">
        <is>
          <t>Case Ring</t>
        </is>
      </c>
      <c r="F359" s="185" t="inlineStr">
        <is>
          <t>ImpMatl_NiAl-Bronze_ASTM-B148_C95400</t>
        </is>
      </c>
      <c r="G359" s="185" t="inlineStr">
        <is>
          <t>Nickel Aluminum Bronze ASTM B148 UNS C95400</t>
        </is>
      </c>
      <c r="H359" s="185" t="inlineStr">
        <is>
          <t>B22</t>
        </is>
      </c>
      <c r="I359" s="185" t="inlineStr">
        <is>
          <t>Steel, Cold Drawn C1018</t>
        </is>
      </c>
      <c r="J359" s="185" t="n"/>
      <c r="K359" s="185" t="inlineStr">
        <is>
          <t>Coating_Scotchkote134_interior_exterior</t>
        </is>
      </c>
      <c r="L359" s="185" t="inlineStr">
        <is>
          <t>RTF</t>
        </is>
      </c>
      <c r="M359" s="185" t="inlineStr">
        <is>
          <t>B100811</t>
        </is>
      </c>
      <c r="O359" s="233" t="inlineStr">
        <is>
          <t>LT250</t>
        </is>
      </c>
      <c r="P359" s="235" t="n"/>
    </row>
    <row r="360" customFormat="1" s="233">
      <c r="A360" s="64" t="n"/>
      <c r="B360" s="237" t="inlineStr">
        <is>
          <t>N</t>
        </is>
      </c>
      <c r="C360" s="233" t="inlineStr">
        <is>
          <t>ConTab_BOM_KP_Impeller_0438</t>
        </is>
      </c>
      <c r="D360" s="233" t="inlineStr">
        <is>
          <t>:1228-3_4-KP:</t>
        </is>
      </c>
      <c r="E360" s="185" t="inlineStr">
        <is>
          <t>Double Wear Ring</t>
        </is>
      </c>
      <c r="F360" s="185" t="inlineStr">
        <is>
          <t>ImpMatl_NiAl-Bronze_ASTM-B148_C95400</t>
        </is>
      </c>
      <c r="G360" s="185" t="inlineStr">
        <is>
          <t>Nickel Aluminum Bronze ASTM B148 UNS C95400</t>
        </is>
      </c>
      <c r="H360" s="185" t="inlineStr">
        <is>
          <t>B22</t>
        </is>
      </c>
      <c r="I360" s="185" t="inlineStr">
        <is>
          <t>Steel, Cold Drawn C1018</t>
        </is>
      </c>
      <c r="J360" s="185" t="n"/>
      <c r="K360" s="185" t="inlineStr">
        <is>
          <t>Coating_Scotchkote134_interior_exterior</t>
        </is>
      </c>
      <c r="L360" s="185" t="inlineStr">
        <is>
          <t>RTF</t>
        </is>
      </c>
      <c r="M360" s="185" t="inlineStr">
        <is>
          <t>B100811</t>
        </is>
      </c>
      <c r="O360" s="233" t="inlineStr">
        <is>
          <t>LT250</t>
        </is>
      </c>
      <c r="P360" s="235" t="n"/>
    </row>
    <row r="361" customFormat="1" s="233">
      <c r="A361" s="64" t="n"/>
      <c r="B361" s="237" t="inlineStr">
        <is>
          <t>N</t>
        </is>
      </c>
      <c r="C361" s="233" t="inlineStr">
        <is>
          <t>ConTab_BOM_KP_Impeller_0439</t>
        </is>
      </c>
      <c r="D361" s="233" t="inlineStr">
        <is>
          <t>:1228-3_4-KP:</t>
        </is>
      </c>
      <c r="E361" s="185" t="inlineStr">
        <is>
          <t>Case Ring</t>
        </is>
      </c>
      <c r="F361" s="185" t="inlineStr">
        <is>
          <t>ImpMatl_NiAl-Bronze_ASTM-B148_C95400</t>
        </is>
      </c>
      <c r="G361" s="185" t="inlineStr">
        <is>
          <t>Nickel Aluminum Bronze ASTM B148 UNS C95400</t>
        </is>
      </c>
      <c r="H361" s="185" t="inlineStr">
        <is>
          <t>B22</t>
        </is>
      </c>
      <c r="I361" s="185" t="inlineStr">
        <is>
          <t>Steel, Cold Drawn C1018</t>
        </is>
      </c>
      <c r="J361" s="185" t="n"/>
      <c r="K361" s="185" t="inlineStr">
        <is>
          <t>Coating_Scotchkote134_interior_IncludeImpeller</t>
        </is>
      </c>
      <c r="L361" s="185" t="inlineStr">
        <is>
          <t>RTF</t>
        </is>
      </c>
      <c r="M361" s="185" t="inlineStr">
        <is>
          <t>B100811</t>
        </is>
      </c>
      <c r="O361" s="233" t="inlineStr">
        <is>
          <t>LT250</t>
        </is>
      </c>
      <c r="P361" s="235" t="n"/>
    </row>
    <row r="362" customFormat="1" s="233">
      <c r="A362" s="64" t="n"/>
      <c r="B362" s="237" t="inlineStr">
        <is>
          <t>N</t>
        </is>
      </c>
      <c r="C362" s="233" t="inlineStr">
        <is>
          <t>ConTab_BOM_KP_Impeller_0440</t>
        </is>
      </c>
      <c r="D362" s="233" t="inlineStr">
        <is>
          <t>:1228-3_4-KP:</t>
        </is>
      </c>
      <c r="E362" s="185" t="inlineStr">
        <is>
          <t>Double Wear Ring</t>
        </is>
      </c>
      <c r="F362" s="185" t="inlineStr">
        <is>
          <t>ImpMatl_NiAl-Bronze_ASTM-B148_C95400</t>
        </is>
      </c>
      <c r="G362" s="185" t="inlineStr">
        <is>
          <t>Nickel Aluminum Bronze ASTM B148 UNS C95400</t>
        </is>
      </c>
      <c r="H362" s="185" t="inlineStr">
        <is>
          <t>B22</t>
        </is>
      </c>
      <c r="I362" s="185" t="inlineStr">
        <is>
          <t>Steel, Cold Drawn C1018</t>
        </is>
      </c>
      <c r="J362" s="185" t="n"/>
      <c r="K362" s="185" t="inlineStr">
        <is>
          <t>Coating_Scotchkote134_interior_IncludeImpeller</t>
        </is>
      </c>
      <c r="L362" s="185" t="inlineStr">
        <is>
          <t>RTF</t>
        </is>
      </c>
      <c r="M362" s="185" t="inlineStr">
        <is>
          <t>B100811</t>
        </is>
      </c>
      <c r="O362" s="233" t="inlineStr">
        <is>
          <t>LT250</t>
        </is>
      </c>
      <c r="P362" s="235" t="n"/>
    </row>
    <row r="363" customFormat="1" s="233">
      <c r="A363" s="64" t="n"/>
      <c r="B363" s="237" t="inlineStr">
        <is>
          <t>N</t>
        </is>
      </c>
      <c r="C363" s="233" t="inlineStr">
        <is>
          <t>ConTab_BOM_KP_Impeller_0441</t>
        </is>
      </c>
      <c r="D363" s="233" t="inlineStr">
        <is>
          <t>:1228-3_4-KP:</t>
        </is>
      </c>
      <c r="E363" s="185" t="inlineStr">
        <is>
          <t>Case Ring</t>
        </is>
      </c>
      <c r="F363" s="185" t="inlineStr">
        <is>
          <t>ImpMatl_NiAl-Bronze_ASTM-B148_C95400</t>
        </is>
      </c>
      <c r="G363" s="185" t="inlineStr">
        <is>
          <t>Nickel Aluminum Bronze ASTM B148 UNS C95400</t>
        </is>
      </c>
      <c r="H363" s="185" t="inlineStr">
        <is>
          <t>B22</t>
        </is>
      </c>
      <c r="I363" s="185" t="inlineStr">
        <is>
          <t>Steel, Cold Drawn C1018</t>
        </is>
      </c>
      <c r="J363" s="185" t="n"/>
      <c r="K363" s="185" t="inlineStr">
        <is>
          <t>Coating_Scotchkote134_interior_exterior_IncludeImpeller</t>
        </is>
      </c>
      <c r="L363" s="185" t="inlineStr">
        <is>
          <t>RTF</t>
        </is>
      </c>
      <c r="M363" s="185" t="inlineStr">
        <is>
          <t>B100811</t>
        </is>
      </c>
      <c r="O363" s="233" t="inlineStr">
        <is>
          <t>LT250</t>
        </is>
      </c>
      <c r="P363" s="235" t="n"/>
    </row>
    <row r="364" customFormat="1" s="233">
      <c r="A364" s="64" t="n"/>
      <c r="B364" s="237" t="inlineStr">
        <is>
          <t>N</t>
        </is>
      </c>
      <c r="C364" s="233" t="inlineStr">
        <is>
          <t>ConTab_BOM_KP_Impeller_0442</t>
        </is>
      </c>
      <c r="D364" s="233" t="inlineStr">
        <is>
          <t>:1228-3_4-KP:</t>
        </is>
      </c>
      <c r="E364" s="185" t="inlineStr">
        <is>
          <t>Double Wear Ring</t>
        </is>
      </c>
      <c r="F364" s="185" t="inlineStr">
        <is>
          <t>ImpMatl_NiAl-Bronze_ASTM-B148_C95400</t>
        </is>
      </c>
      <c r="G364" s="185" t="inlineStr">
        <is>
          <t>Nickel Aluminum Bronze ASTM B148 UNS C95400</t>
        </is>
      </c>
      <c r="H364" s="185" t="inlineStr">
        <is>
          <t>B22</t>
        </is>
      </c>
      <c r="I364" s="185" t="inlineStr">
        <is>
          <t>Steel, Cold Drawn C1018</t>
        </is>
      </c>
      <c r="J364" s="185" t="n"/>
      <c r="K364" s="185" t="inlineStr">
        <is>
          <t>Coating_Scotchkote134_interior_exterior_IncludeImpeller</t>
        </is>
      </c>
      <c r="L364" s="185" t="inlineStr">
        <is>
          <t>RTF</t>
        </is>
      </c>
      <c r="M364" s="185" t="inlineStr">
        <is>
          <t>B100811</t>
        </is>
      </c>
      <c r="O364" s="233" t="inlineStr">
        <is>
          <t>LT250</t>
        </is>
      </c>
      <c r="P364" s="235" t="n"/>
    </row>
    <row r="365" customFormat="1" s="233">
      <c r="A365" s="64" t="n"/>
      <c r="B365" s="237" t="inlineStr">
        <is>
          <t>N</t>
        </is>
      </c>
      <c r="C365" s="233" t="inlineStr">
        <is>
          <t>ConTab_BOM_KP_Impeller_0443</t>
        </is>
      </c>
      <c r="D365" s="233" t="inlineStr">
        <is>
          <t>:1228-3_4-KP:</t>
        </is>
      </c>
      <c r="E365" s="185" t="inlineStr">
        <is>
          <t>Case Ring</t>
        </is>
      </c>
      <c r="F365" s="185" t="inlineStr">
        <is>
          <t>ImpMatl_NiAl-Bronze_ASTM-B148_C95400</t>
        </is>
      </c>
      <c r="G365" s="185" t="inlineStr">
        <is>
          <t>Nickel Aluminum Bronze ASTM B148 UNS C95400</t>
        </is>
      </c>
      <c r="H365" s="185" t="inlineStr">
        <is>
          <t>B22</t>
        </is>
      </c>
      <c r="I365" s="185" t="inlineStr">
        <is>
          <t>Steel, Cold Drawn C1018</t>
        </is>
      </c>
      <c r="J365" s="185" t="n"/>
      <c r="K365" s="185" t="inlineStr">
        <is>
          <t>Coating_Epoxy</t>
        </is>
      </c>
      <c r="L365" s="185" t="inlineStr">
        <is>
          <t>RTF</t>
        </is>
      </c>
      <c r="M365" s="185" t="inlineStr">
        <is>
          <t>B100811</t>
        </is>
      </c>
      <c r="O365" s="233" t="inlineStr">
        <is>
          <t>LT250</t>
        </is>
      </c>
      <c r="P365" s="235" t="n"/>
    </row>
    <row r="366" customFormat="1" s="233">
      <c r="A366" s="64" t="n"/>
      <c r="B366" s="237" t="inlineStr">
        <is>
          <t>N</t>
        </is>
      </c>
      <c r="C366" s="233" t="inlineStr">
        <is>
          <t>ConTab_BOM_KP_Impeller_0444</t>
        </is>
      </c>
      <c r="D366" s="233" t="inlineStr">
        <is>
          <t>:1228-3_4-KP:</t>
        </is>
      </c>
      <c r="E366" s="185" t="inlineStr">
        <is>
          <t>Double Wear Ring</t>
        </is>
      </c>
      <c r="F366" s="185" t="inlineStr">
        <is>
          <t>ImpMatl_NiAl-Bronze_ASTM-B148_C95400</t>
        </is>
      </c>
      <c r="G366" s="185" t="inlineStr">
        <is>
          <t>Nickel Aluminum Bronze ASTM B148 UNS C95400</t>
        </is>
      </c>
      <c r="H366" s="185" t="inlineStr">
        <is>
          <t>B22</t>
        </is>
      </c>
      <c r="I366" s="185" t="inlineStr">
        <is>
          <t>Steel, Cold Drawn C1018</t>
        </is>
      </c>
      <c r="J366" s="185" t="n"/>
      <c r="K366" s="185" t="inlineStr">
        <is>
          <t>Coating_Epoxy</t>
        </is>
      </c>
      <c r="L366" s="185" t="inlineStr">
        <is>
          <t>RTF</t>
        </is>
      </c>
      <c r="M366" s="185" t="inlineStr">
        <is>
          <t>B100811</t>
        </is>
      </c>
      <c r="O366" s="233" t="inlineStr">
        <is>
          <t>LT250</t>
        </is>
      </c>
      <c r="P366" s="235" t="n"/>
    </row>
    <row r="367" customFormat="1" s="233">
      <c r="A367" s="64" t="n"/>
      <c r="B367" s="237" t="inlineStr">
        <is>
          <t>N</t>
        </is>
      </c>
      <c r="C367" s="233" t="inlineStr">
        <is>
          <t>ConTab_BOM_KP_Impeller_0445</t>
        </is>
      </c>
      <c r="D367" s="233" t="inlineStr">
        <is>
          <t>:1228-3_4-KP:</t>
        </is>
      </c>
      <c r="E367" s="185" t="inlineStr">
        <is>
          <t>Case Ring</t>
        </is>
      </c>
      <c r="F367" s="185" t="inlineStr">
        <is>
          <t>ImpMatl_NiAl-Bronze_ASTM-B148_C95400</t>
        </is>
      </c>
      <c r="G367" s="185" t="inlineStr">
        <is>
          <t>Nickel Aluminum Bronze ASTM B148 UNS C95400</t>
        </is>
      </c>
      <c r="H367" s="185" t="inlineStr">
        <is>
          <t>B22</t>
        </is>
      </c>
      <c r="I367" s="185" t="inlineStr">
        <is>
          <t>Steel, Cold Drawn C1018</t>
        </is>
      </c>
      <c r="J367" s="185" t="n"/>
      <c r="K367" s="185" t="inlineStr">
        <is>
          <t>Coating_Special</t>
        </is>
      </c>
      <c r="L367" s="185" t="inlineStr">
        <is>
          <t>RTF</t>
        </is>
      </c>
      <c r="M367" s="185" t="inlineStr">
        <is>
          <t>B100811</t>
        </is>
      </c>
      <c r="O367" s="233" t="inlineStr">
        <is>
          <t>LT250</t>
        </is>
      </c>
      <c r="P367" s="235" t="n"/>
    </row>
    <row r="368" customFormat="1" s="233">
      <c r="A368" s="64" t="n"/>
      <c r="B368" s="237" t="inlineStr">
        <is>
          <t>N</t>
        </is>
      </c>
      <c r="C368" s="233" t="inlineStr">
        <is>
          <t>ConTab_BOM_KP_Impeller_0446</t>
        </is>
      </c>
      <c r="D368" s="233" t="inlineStr">
        <is>
          <t>:1228-3_4-KP:</t>
        </is>
      </c>
      <c r="E368" s="185" t="inlineStr">
        <is>
          <t>Double Wear Ring</t>
        </is>
      </c>
      <c r="F368" s="185" t="inlineStr">
        <is>
          <t>ImpMatl_NiAl-Bronze_ASTM-B148_C95400</t>
        </is>
      </c>
      <c r="G368" s="185" t="inlineStr">
        <is>
          <t>Nickel Aluminum Bronze ASTM B148 UNS C95400</t>
        </is>
      </c>
      <c r="H368" s="185" t="inlineStr">
        <is>
          <t>B22</t>
        </is>
      </c>
      <c r="I368" s="185" t="inlineStr">
        <is>
          <t>Steel, Cold Drawn C1018</t>
        </is>
      </c>
      <c r="J368" s="185" t="n"/>
      <c r="K368" s="185" t="inlineStr">
        <is>
          <t>Coating_Special</t>
        </is>
      </c>
      <c r="L368" s="185" t="inlineStr">
        <is>
          <t>RTF</t>
        </is>
      </c>
      <c r="M368" s="185" t="inlineStr">
        <is>
          <t>B100811</t>
        </is>
      </c>
      <c r="O368" s="233" t="inlineStr">
        <is>
          <t>LT250</t>
        </is>
      </c>
      <c r="P368" s="235" t="n"/>
    </row>
    <row r="369" customFormat="1" s="233">
      <c r="A369" s="64" t="n"/>
      <c r="B369" s="237" t="inlineStr">
        <is>
          <t>N</t>
        </is>
      </c>
      <c r="C369" s="233" t="inlineStr">
        <is>
          <t>ConTab_BOM_KP_Impeller_0447</t>
        </is>
      </c>
      <c r="D369" s="233" t="inlineStr">
        <is>
          <t>:1228-3_4-KP:</t>
        </is>
      </c>
      <c r="E369" s="185" t="inlineStr">
        <is>
          <t>Case Ring</t>
        </is>
      </c>
      <c r="F369" s="185" t="inlineStr">
        <is>
          <t>ImpMatl_SS_AISI-304</t>
        </is>
      </c>
      <c r="G369" s="185" t="inlineStr">
        <is>
          <t>Stainless Steel, AISI-304</t>
        </is>
      </c>
      <c r="H369" s="185" t="inlineStr">
        <is>
          <t>H304</t>
        </is>
      </c>
      <c r="I369" s="185" t="inlineStr">
        <is>
          <t>Stainless Steel, AISI 316</t>
        </is>
      </c>
      <c r="J369" s="185" t="n"/>
      <c r="K369" s="185" t="inlineStr">
        <is>
          <t>Coating_Standard</t>
        </is>
      </c>
      <c r="L369" s="187" t="n">
        <v>98542352</v>
      </c>
      <c r="M369" s="185" t="inlineStr">
        <is>
          <t>B100811</t>
        </is>
      </c>
      <c r="O369" s="233" t="inlineStr">
        <is>
          <t>LT042</t>
        </is>
      </c>
      <c r="P369" s="235" t="n"/>
    </row>
    <row r="370" customFormat="1" s="233">
      <c r="A370" s="64" t="n"/>
      <c r="B370" s="237" t="inlineStr">
        <is>
          <t>N</t>
        </is>
      </c>
      <c r="C370" s="233" t="inlineStr">
        <is>
          <t>ConTab_BOM_KP_Impeller_0448</t>
        </is>
      </c>
      <c r="D370" s="233" t="inlineStr">
        <is>
          <t>:1228-3_4-KP:</t>
        </is>
      </c>
      <c r="E370" s="185" t="inlineStr">
        <is>
          <t>Double Wear Ring</t>
        </is>
      </c>
      <c r="F370" s="185" t="inlineStr">
        <is>
          <t>ImpMatl_SS_AISI-304</t>
        </is>
      </c>
      <c r="G370" s="185" t="inlineStr">
        <is>
          <t>Stainless Steel, AISI-304</t>
        </is>
      </c>
      <c r="H370" s="185" t="inlineStr">
        <is>
          <t>H304</t>
        </is>
      </c>
      <c r="I370" s="185" t="inlineStr">
        <is>
          <t>Stainless Steel, AISI 316</t>
        </is>
      </c>
      <c r="J370" s="185" t="n"/>
      <c r="K370" s="185" t="inlineStr">
        <is>
          <t>Coating_Standard</t>
        </is>
      </c>
      <c r="L370" s="187" t="n">
        <v>98542352</v>
      </c>
      <c r="M370" s="185" t="inlineStr">
        <is>
          <t>B100811</t>
        </is>
      </c>
      <c r="O370" s="233" t="inlineStr">
        <is>
          <t>LT042</t>
        </is>
      </c>
      <c r="P370" s="235" t="n"/>
    </row>
    <row r="371" customFormat="1" s="233">
      <c r="A371" s="64" t="n"/>
      <c r="B371" s="237">
        <f>IF(AND(E371 = "Case Ring",G371="Silicon Bronze, ASTM-B584, C87600", K371 = "Coating_Standard"),"Y","N")</f>
        <v/>
      </c>
      <c r="C371" s="233" t="inlineStr">
        <is>
          <t>ConTab_BOM_KP_Impeller_0453</t>
        </is>
      </c>
      <c r="D371" s="233" t="inlineStr">
        <is>
          <t>:1415-1_2-KP:1415-1_2-KPV:1415-3_4-KP:1415-3_4-KPV:1415-1_2-KPVS:1415-3_4-KPVS:</t>
        </is>
      </c>
      <c r="E371" s="233" t="inlineStr">
        <is>
          <t>Case Ring</t>
        </is>
      </c>
      <c r="F371" s="233" t="inlineStr">
        <is>
          <t>ImpMatl_Silicon_Bronze_ASTM-B584_C87600</t>
        </is>
      </c>
      <c r="G371" s="233" t="inlineStr">
        <is>
          <t>Silicon Bronze, ASTM-B584, C87600</t>
        </is>
      </c>
      <c r="H371" s="233" t="inlineStr">
        <is>
          <t>B21</t>
        </is>
      </c>
      <c r="I371" s="233" t="inlineStr">
        <is>
          <t>Steel, Cold Drawn C1018</t>
        </is>
      </c>
      <c r="J371" s="233" t="n"/>
      <c r="K371" s="233" t="inlineStr">
        <is>
          <t>Coating_Scotchkote134_interior_IncludeImpeller</t>
        </is>
      </c>
      <c r="L371" s="233" t="inlineStr">
        <is>
          <t>RTF</t>
        </is>
      </c>
      <c r="M371" s="233" t="inlineStr">
        <is>
          <t>B100933</t>
        </is>
      </c>
      <c r="O371" s="233" t="inlineStr">
        <is>
          <t>LT250</t>
        </is>
      </c>
      <c r="P371" s="235" t="n"/>
    </row>
    <row r="372" customFormat="1" s="233">
      <c r="A372" s="64" t="n"/>
      <c r="B372" s="237">
        <f>IF(AND(E372 = "Case Ring",G372="Silicon Bronze, ASTM-B584, C87600", K372 = "Coating_Standard"),"Y","N")</f>
        <v/>
      </c>
      <c r="C372" s="233" t="inlineStr">
        <is>
          <t>ConTab_BOM_KP_Impeller_0454</t>
        </is>
      </c>
      <c r="D372" s="233" t="inlineStr">
        <is>
          <t>:1415-1_2-KP:1415-1_2-KPV:1415-3_4-KP:1415-3_4-KPV:1415-1_2-KPVS:1415-3_4-KPVS:</t>
        </is>
      </c>
      <c r="E372" s="233" t="inlineStr">
        <is>
          <t>Double Wear Ring</t>
        </is>
      </c>
      <c r="F372" s="233" t="inlineStr">
        <is>
          <t>ImpMatl_Silicon_Bronze_ASTM-B584_C87600</t>
        </is>
      </c>
      <c r="G372" s="233" t="inlineStr">
        <is>
          <t>Silicon Bronze, ASTM-B584, C87600</t>
        </is>
      </c>
      <c r="H372" s="233" t="inlineStr">
        <is>
          <t>B21</t>
        </is>
      </c>
      <c r="I372" s="233" t="inlineStr">
        <is>
          <t>Steel, Cold Drawn C1018</t>
        </is>
      </c>
      <c r="J372" s="233" t="n"/>
      <c r="K372" s="233" t="inlineStr">
        <is>
          <t>Coating_Scotchkote134_interior_IncludeImpeller</t>
        </is>
      </c>
      <c r="L372" s="233" t="inlineStr">
        <is>
          <t>RTF</t>
        </is>
      </c>
      <c r="M372" s="233" t="inlineStr">
        <is>
          <t>B100943</t>
        </is>
      </c>
      <c r="O372" s="233" t="inlineStr">
        <is>
          <t>LT250</t>
        </is>
      </c>
      <c r="P372" s="235" t="n"/>
    </row>
    <row r="373" customFormat="1" s="233">
      <c r="A373" s="64" t="n"/>
      <c r="B373" s="237">
        <f>IF(AND(E373 = "Case Ring",G373="Silicon Bronze, ASTM-B584, C87600", K373 = "Coating_Standard"),"Y","N")</f>
        <v/>
      </c>
      <c r="C373" s="233" t="inlineStr">
        <is>
          <t>ConTab_BOM_KP_Impeller_0455</t>
        </is>
      </c>
      <c r="D373" s="233" t="inlineStr">
        <is>
          <t>:1415-1_2-KP:1415-1_2-KPV:1415-3_4-KP:1415-3_4-KPV:1415-1_2-KPVS:1415-3_4-KPVS:</t>
        </is>
      </c>
      <c r="E373" s="233" t="inlineStr">
        <is>
          <t>Case Ring</t>
        </is>
      </c>
      <c r="F373" s="233" t="inlineStr">
        <is>
          <t>ImpMatl_NiAl-Bronze_ASTM-B148_C95400</t>
        </is>
      </c>
      <c r="G373" s="233" t="inlineStr">
        <is>
          <t>Nickel Aluminum Bronze ASTM B148 UNS C95400</t>
        </is>
      </c>
      <c r="H373" s="233" t="inlineStr">
        <is>
          <t>B22</t>
        </is>
      </c>
      <c r="I373" s="233" t="inlineStr">
        <is>
          <t>Steel, Cold Drawn C1018</t>
        </is>
      </c>
      <c r="J373" s="233" t="n"/>
      <c r="K373" s="233" t="inlineStr">
        <is>
          <t>Coating_Scotchkote134_interior_IncludeImpeller</t>
        </is>
      </c>
      <c r="L373" s="233" t="inlineStr">
        <is>
          <t>RTF</t>
        </is>
      </c>
      <c r="M373" s="233" t="inlineStr">
        <is>
          <t>B105756</t>
        </is>
      </c>
      <c r="O373" s="233" t="inlineStr">
        <is>
          <t>LT250</t>
        </is>
      </c>
      <c r="P373" s="235" t="n"/>
    </row>
    <row r="374" customFormat="1" s="233">
      <c r="A374" s="64" t="n"/>
      <c r="B374" s="237">
        <f>IF(AND(E374 = "Case Ring",G374="Silicon Bronze, ASTM-B584, C87600", K374 = "Coating_Standard"),"Y","N")</f>
        <v/>
      </c>
      <c r="C374" s="233" t="inlineStr">
        <is>
          <t>ConTab_BOM_KP_Impeller_0456</t>
        </is>
      </c>
      <c r="D374" s="233" t="inlineStr">
        <is>
          <t>:1415-1_2-KP:1415-1_2-KPV:1415-3_4-KP:1415-3_4-KPV:1415-1_2-KPVS:1415-3_4-KPVS:</t>
        </is>
      </c>
      <c r="E374" s="233" t="inlineStr">
        <is>
          <t>Double Wear Ring</t>
        </is>
      </c>
      <c r="F374" s="233" t="inlineStr">
        <is>
          <t>ImpMatl_NiAl-Bronze_ASTM-B148_C95400</t>
        </is>
      </c>
      <c r="G374" s="233" t="inlineStr">
        <is>
          <t>Nickel Aluminum Bronze ASTM B148 UNS C95400</t>
        </is>
      </c>
      <c r="H374" s="233" t="inlineStr">
        <is>
          <t>B22</t>
        </is>
      </c>
      <c r="I374" s="233" t="inlineStr">
        <is>
          <t>Steel, Cold Drawn C1018</t>
        </is>
      </c>
      <c r="J374" s="233" t="n"/>
      <c r="K374" s="233" t="inlineStr">
        <is>
          <t>Coating_Scotchkote134_interior_IncludeImpeller</t>
        </is>
      </c>
      <c r="L374" s="233" t="inlineStr">
        <is>
          <t>RTF</t>
        </is>
      </c>
      <c r="M374" s="233" t="inlineStr">
        <is>
          <t>B105757</t>
        </is>
      </c>
      <c r="O374" s="233" t="inlineStr">
        <is>
          <t>LT250</t>
        </is>
      </c>
      <c r="P374" s="235" t="n"/>
    </row>
    <row r="375" customFormat="1" s="233">
      <c r="A375" s="64" t="n"/>
      <c r="B375" s="237">
        <f>IF(AND(E375 = "Case Ring",G375="Silicon Bronze, ASTM-B584, C87600", K375 = "Coating_Standard"),"Y","N")</f>
        <v/>
      </c>
      <c r="C375" s="233" t="inlineStr">
        <is>
          <t>ConTab_BOM_KP_Impeller_0457</t>
        </is>
      </c>
      <c r="D375" s="233" t="inlineStr">
        <is>
          <t>:1415-1_2-KP:1415-1_2-KPV:1415-3_4-KP:1415-3_4-KPV:1415-1_2-KPVS:1415-3_4-KPVS:</t>
        </is>
      </c>
      <c r="E375" s="233" t="inlineStr">
        <is>
          <t>Case Ring</t>
        </is>
      </c>
      <c r="F375" s="233" t="inlineStr">
        <is>
          <t>ImpMatl_Cast_Iron_ASTM-A48_Cl30</t>
        </is>
      </c>
      <c r="G375" s="233" t="inlineStr">
        <is>
          <t>Cast Iron, ASTM-A48, CL 30</t>
        </is>
      </c>
      <c r="H375" s="233" t="inlineStr">
        <is>
          <t>C30</t>
        </is>
      </c>
      <c r="I375" s="233" t="inlineStr">
        <is>
          <t>Steel, Cold Drawn C1018</t>
        </is>
      </c>
      <c r="J375" s="233" t="n"/>
      <c r="K375" s="233" t="inlineStr">
        <is>
          <t>Coating_Scotchkote134_interior_IncludeImpeller</t>
        </is>
      </c>
      <c r="L375" s="233" t="inlineStr">
        <is>
          <t>RTF</t>
        </is>
      </c>
      <c r="M375" s="233" t="inlineStr">
        <is>
          <t>B100937</t>
        </is>
      </c>
      <c r="O375" s="233" t="inlineStr">
        <is>
          <t>LT250</t>
        </is>
      </c>
      <c r="P375" s="235" t="n"/>
    </row>
    <row r="376" customFormat="1" s="233">
      <c r="A376" s="64" t="n"/>
      <c r="B376" s="237">
        <f>IF(AND(E376 = "Case Ring",G376="Silicon Bronze, ASTM-B584, C87600", K376 = "Coating_Standard"),"Y","N")</f>
        <v/>
      </c>
      <c r="C376" s="233" t="inlineStr">
        <is>
          <t>ConTab_BOM_KP_Impeller_0458</t>
        </is>
      </c>
      <c r="D376" s="233" t="inlineStr">
        <is>
          <t>:1415-1_2-KP:1415-1_2-KPV:1415-3_4-KP:1415-3_4-KPV:1415-1_2-KPVS:1415-3_4-KPVS:</t>
        </is>
      </c>
      <c r="E376" s="233" t="inlineStr">
        <is>
          <t>Double Wear Ring</t>
        </is>
      </c>
      <c r="F376" s="233" t="inlineStr">
        <is>
          <t>ImpMatl_Cast_Iron_ASTM-A48_Cl30</t>
        </is>
      </c>
      <c r="G376" s="233" t="inlineStr">
        <is>
          <t>Cast Iron, ASTM-A48, CL 30</t>
        </is>
      </c>
      <c r="H376" s="233" t="inlineStr">
        <is>
          <t>C30</t>
        </is>
      </c>
      <c r="I376" s="233" t="inlineStr">
        <is>
          <t>Steel, Cold Drawn C1018</t>
        </is>
      </c>
      <c r="J376" s="233" t="n"/>
      <c r="K376" s="233" t="inlineStr">
        <is>
          <t>Coating_Scotchkote134_interior_IncludeImpeller</t>
        </is>
      </c>
      <c r="L376" s="233" t="inlineStr">
        <is>
          <t>RTF</t>
        </is>
      </c>
      <c r="M376" s="233" t="inlineStr">
        <is>
          <t>B100947</t>
        </is>
      </c>
      <c r="O376" s="233" t="inlineStr">
        <is>
          <t>LT250</t>
        </is>
      </c>
      <c r="P376" s="235" t="n"/>
    </row>
    <row r="377" customFormat="1" s="233">
      <c r="A377" s="64" t="n"/>
      <c r="B377" s="237">
        <f>IF(AND(E377 = "Case Ring",G377="Silicon Bronze, ASTM-B584, C87600", K377 = "Coating_Standard"),"Y","N")</f>
        <v/>
      </c>
      <c r="C377" s="233" t="inlineStr">
        <is>
          <t>ConTab_BOM_KP_Impeller_0459</t>
        </is>
      </c>
      <c r="D377" s="233" t="inlineStr">
        <is>
          <t>:1415-1_2-KP:1415-1_2-KPV:1415-3_4-KP:1415-3_4-KPV:1415-1_2-KPVS:1415-3_4-KPVS:</t>
        </is>
      </c>
      <c r="E377" s="233" t="inlineStr">
        <is>
          <t>Case Ring</t>
        </is>
      </c>
      <c r="F377" s="233" t="inlineStr">
        <is>
          <t>ImpMatl_Silicon_Bronze_ASTM-B584_C87600</t>
        </is>
      </c>
      <c r="G377" s="233" t="inlineStr">
        <is>
          <t>Silicon Bronze, ASTM-B584, C87600</t>
        </is>
      </c>
      <c r="H377" s="233" t="inlineStr">
        <is>
          <t>B21</t>
        </is>
      </c>
      <c r="I377" s="233" t="inlineStr">
        <is>
          <t>Steel, Cold Drawn C1018</t>
        </is>
      </c>
      <c r="J377" s="233" t="n"/>
      <c r="K377" s="233" t="inlineStr">
        <is>
          <t>Coating_Special</t>
        </is>
      </c>
      <c r="L377" s="233" t="inlineStr">
        <is>
          <t>RTF</t>
        </is>
      </c>
      <c r="M377" s="233" t="inlineStr">
        <is>
          <t>B100933</t>
        </is>
      </c>
      <c r="O377" s="233" t="inlineStr">
        <is>
          <t>LT250</t>
        </is>
      </c>
      <c r="P377" s="235" t="n"/>
    </row>
    <row r="378" customFormat="1" s="233">
      <c r="A378" s="64" t="n"/>
      <c r="B378" s="237">
        <f>IF(AND(E378 = "Case Ring",G378="Silicon Bronze, ASTM-B584, C87600", K378 = "Coating_Standard"),"Y","N")</f>
        <v/>
      </c>
      <c r="C378" s="233" t="inlineStr">
        <is>
          <t>ConTab_BOM_KP_Impeller_0460</t>
        </is>
      </c>
      <c r="D378" s="233" t="inlineStr">
        <is>
          <t>:1415-1_2-KP:1415-1_2-KPV:1415-3_4-KP:1415-3_4-KPV:1415-1_2-KPVS:1415-3_4-KPVS:</t>
        </is>
      </c>
      <c r="E378" s="233" t="inlineStr">
        <is>
          <t>Double Wear Ring</t>
        </is>
      </c>
      <c r="F378" s="233" t="inlineStr">
        <is>
          <t>ImpMatl_Silicon_Bronze_ASTM-B584_C87600</t>
        </is>
      </c>
      <c r="G378" s="233" t="inlineStr">
        <is>
          <t>Silicon Bronze, ASTM-B584, C87600</t>
        </is>
      </c>
      <c r="H378" s="233" t="inlineStr">
        <is>
          <t>B21</t>
        </is>
      </c>
      <c r="I378" s="233" t="inlineStr">
        <is>
          <t>Steel, Cold Drawn C1018</t>
        </is>
      </c>
      <c r="J378" s="233" t="n"/>
      <c r="K378" s="233" t="inlineStr">
        <is>
          <t>Coating_Special</t>
        </is>
      </c>
      <c r="L378" s="233" t="inlineStr">
        <is>
          <t>RTF</t>
        </is>
      </c>
      <c r="M378" s="233" t="inlineStr">
        <is>
          <t>B100943</t>
        </is>
      </c>
      <c r="O378" s="233" t="inlineStr">
        <is>
          <t>LT250</t>
        </is>
      </c>
      <c r="P378" s="235" t="n"/>
    </row>
    <row r="379" customFormat="1" s="233">
      <c r="A379" s="64" t="n"/>
      <c r="B379" s="237">
        <f>IF(AND(E379 = "Case Ring",G379="Silicon Bronze, ASTM-B584, C87600", K379 = "Coating_Standard"),"Y","N")</f>
        <v/>
      </c>
      <c r="C379" s="233" t="inlineStr">
        <is>
          <t>ConTab_BOM_KP_Impeller_0461</t>
        </is>
      </c>
      <c r="D379" s="233" t="inlineStr">
        <is>
          <t>:1415-1_2-KP:1415-1_2-KPV:1415-3_4-KP:1415-3_4-KPV:1415-1_2-KPVS:1415-3_4-KPVS:</t>
        </is>
      </c>
      <c r="E379" s="233" t="inlineStr">
        <is>
          <t>Case Ring</t>
        </is>
      </c>
      <c r="F379" s="233" t="inlineStr">
        <is>
          <t>ImpMatl_NiAl-Bronze_ASTM-B148_C95400</t>
        </is>
      </c>
      <c r="G379" s="233" t="inlineStr">
        <is>
          <t>Nickel Aluminum Bronze ASTM B148 UNS C95400</t>
        </is>
      </c>
      <c r="H379" s="233" t="inlineStr">
        <is>
          <t>B22</t>
        </is>
      </c>
      <c r="I379" s="233" t="inlineStr">
        <is>
          <t>Steel, Cold Drawn C1018</t>
        </is>
      </c>
      <c r="J379" s="233" t="n"/>
      <c r="K379" s="233" t="inlineStr">
        <is>
          <t>Coating_Special</t>
        </is>
      </c>
      <c r="L379" s="233" t="inlineStr">
        <is>
          <t>RTF</t>
        </is>
      </c>
      <c r="M379" s="233" t="inlineStr">
        <is>
          <t>B105756</t>
        </is>
      </c>
      <c r="O379" s="233" t="inlineStr">
        <is>
          <t>LT250</t>
        </is>
      </c>
      <c r="P379" s="235" t="n"/>
    </row>
    <row r="380" customFormat="1" s="233">
      <c r="A380" s="64" t="n"/>
      <c r="B380" s="237">
        <f>IF(AND(E380 = "Case Ring",G380="Silicon Bronze, ASTM-B584, C87600", K380 = "Coating_Standard"),"Y","N")</f>
        <v/>
      </c>
      <c r="C380" s="233" t="inlineStr">
        <is>
          <t>ConTab_BOM_KP_Impeller_0462</t>
        </is>
      </c>
      <c r="D380" s="233" t="inlineStr">
        <is>
          <t>:1415-1_2-KP:1415-1_2-KPV:1415-3_4-KP:1415-3_4-KPV:1415-1_2-KPVS:1415-3_4-KPVS:</t>
        </is>
      </c>
      <c r="E380" s="233" t="inlineStr">
        <is>
          <t>Double Wear Ring</t>
        </is>
      </c>
      <c r="F380" s="233" t="inlineStr">
        <is>
          <t>ImpMatl_NiAl-Bronze_ASTM-B148_C95400</t>
        </is>
      </c>
      <c r="G380" s="233" t="inlineStr">
        <is>
          <t>Nickel Aluminum Bronze ASTM B148 UNS C95400</t>
        </is>
      </c>
      <c r="H380" s="233" t="inlineStr">
        <is>
          <t>B22</t>
        </is>
      </c>
      <c r="I380" s="233" t="inlineStr">
        <is>
          <t>Steel, Cold Drawn C1018</t>
        </is>
      </c>
      <c r="J380" s="233" t="n"/>
      <c r="K380" s="233" t="inlineStr">
        <is>
          <t>Coating_Special</t>
        </is>
      </c>
      <c r="L380" s="233" t="inlineStr">
        <is>
          <t>RTF</t>
        </is>
      </c>
      <c r="M380" s="233" t="inlineStr">
        <is>
          <t>B105757</t>
        </is>
      </c>
      <c r="O380" s="233" t="inlineStr">
        <is>
          <t>LT250</t>
        </is>
      </c>
      <c r="P380" s="235" t="n"/>
    </row>
    <row r="381" customFormat="1" s="233">
      <c r="A381" s="64" t="n"/>
      <c r="B381" s="237">
        <f>IF(AND(E381 = "Case Ring",G381="Silicon Bronze, ASTM-B584, C87600", K381 = "Coating_Standard"),"Y","N")</f>
        <v/>
      </c>
      <c r="C381" s="233" t="inlineStr">
        <is>
          <t>ConTab_BOM_KP_Impeller_0463</t>
        </is>
      </c>
      <c r="D381" s="233" t="inlineStr">
        <is>
          <t>:1415-1_2-KP:1415-1_2-KPV:1415-3_4-KP:1415-3_4-KPV:1415-1_2-KPVS:1415-3_4-KPVS:</t>
        </is>
      </c>
      <c r="E381" s="233" t="inlineStr">
        <is>
          <t>Case Ring</t>
        </is>
      </c>
      <c r="F381" s="233" t="inlineStr">
        <is>
          <t>ImpMatl_Cast_Iron_ASTM-A48_Cl30</t>
        </is>
      </c>
      <c r="G381" s="233" t="inlineStr">
        <is>
          <t>Cast Iron, ASTM-A48, CL 30</t>
        </is>
      </c>
      <c r="H381" s="233" t="inlineStr">
        <is>
          <t>C30</t>
        </is>
      </c>
      <c r="I381" s="233" t="inlineStr">
        <is>
          <t>Steel, Cold Drawn C1018</t>
        </is>
      </c>
      <c r="J381" s="233" t="n"/>
      <c r="K381" s="233" t="inlineStr">
        <is>
          <t>Coating_Special</t>
        </is>
      </c>
      <c r="L381" s="233" t="inlineStr">
        <is>
          <t>RTF</t>
        </is>
      </c>
      <c r="M381" s="233" t="inlineStr">
        <is>
          <t>B100937</t>
        </is>
      </c>
      <c r="O381" s="233" t="inlineStr">
        <is>
          <t>LT250</t>
        </is>
      </c>
      <c r="P381" s="235" t="n"/>
    </row>
    <row r="382" customFormat="1" s="233">
      <c r="A382" s="64" t="n"/>
      <c r="B382" s="237">
        <f>IF(AND(E382 = "Case Ring",G382="Silicon Bronze, ASTM-B584, C87600", K382 = "Coating_Standard"),"Y","N")</f>
        <v/>
      </c>
      <c r="C382" s="233" t="inlineStr">
        <is>
          <t>ConTab_BOM_KP_Impeller_0464</t>
        </is>
      </c>
      <c r="D382" s="233" t="inlineStr">
        <is>
          <t>:1415-1_2-KP:1415-1_2-KPV:1415-3_4-KP:1415-3_4-KPV:1415-1_2-KPVS:1415-3_4-KPVS:</t>
        </is>
      </c>
      <c r="E382" s="233" t="inlineStr">
        <is>
          <t>Double Wear Ring</t>
        </is>
      </c>
      <c r="F382" s="233" t="inlineStr">
        <is>
          <t>ImpMatl_Cast_Iron_ASTM-A48_Cl30</t>
        </is>
      </c>
      <c r="G382" s="233" t="inlineStr">
        <is>
          <t>Cast Iron, ASTM-A48, CL 30</t>
        </is>
      </c>
      <c r="H382" s="233" t="inlineStr">
        <is>
          <t>C30</t>
        </is>
      </c>
      <c r="I382" s="233" t="inlineStr">
        <is>
          <t>Steel, Cold Drawn C1018</t>
        </is>
      </c>
      <c r="J382" s="233" t="n"/>
      <c r="K382" s="233" t="inlineStr">
        <is>
          <t>Coating_Special</t>
        </is>
      </c>
      <c r="L382" s="233" t="inlineStr">
        <is>
          <t>RTF</t>
        </is>
      </c>
      <c r="M382" s="233" t="inlineStr">
        <is>
          <t>B100947</t>
        </is>
      </c>
      <c r="O382" s="233" t="inlineStr">
        <is>
          <t>LT250</t>
        </is>
      </c>
      <c r="P382" s="235" t="n"/>
    </row>
    <row r="383" customFormat="1" s="233">
      <c r="A383" s="64" t="n"/>
      <c r="B383" s="237">
        <f>IF(AND(E383 = "Case Ring",G383="Silicon Bronze, ASTM-B584, C87600", K383 = "Coating_Standard"),"Y","N")</f>
        <v/>
      </c>
      <c r="C383" s="233" t="inlineStr">
        <is>
          <t>ConTab_BOM_KP_Impeller_0465</t>
        </is>
      </c>
      <c r="D383" s="233" t="inlineStr">
        <is>
          <t>:1415-1_2-KP:1415-1_2-KPV:1415-3_4-KP:1415-3_4-KPV:1415-1_2-KPVS:1415-3_4-KPVS:</t>
        </is>
      </c>
      <c r="E383" s="233" t="inlineStr">
        <is>
          <t>Case Ring</t>
        </is>
      </c>
      <c r="F383" s="233" t="inlineStr">
        <is>
          <t>ImpMatl_Silicon_Bronze_ASTM-B584_C87600</t>
        </is>
      </c>
      <c r="G383" s="233" t="inlineStr">
        <is>
          <t>Silicon Bronze, ASTM-B584, C87600</t>
        </is>
      </c>
      <c r="H383" s="233" t="inlineStr">
        <is>
          <t>B21</t>
        </is>
      </c>
      <c r="I383" s="233" t="inlineStr">
        <is>
          <t>Steel, Cold Drawn C1018</t>
        </is>
      </c>
      <c r="J383" s="233" t="n"/>
      <c r="K383" s="233" t="inlineStr">
        <is>
          <t>Coating_Epoxy</t>
        </is>
      </c>
      <c r="L383" s="233" t="inlineStr">
        <is>
          <t>RTF</t>
        </is>
      </c>
      <c r="M383" s="233" t="inlineStr">
        <is>
          <t>B100933</t>
        </is>
      </c>
      <c r="O383" s="233" t="inlineStr">
        <is>
          <t>LT250</t>
        </is>
      </c>
      <c r="P383" s="235" t="n"/>
    </row>
    <row r="384" customFormat="1" s="233">
      <c r="A384" s="64" t="n"/>
      <c r="B384" s="237">
        <f>IF(AND(E384 = "Case Ring",G384="Silicon Bronze, ASTM-B584, C87600", K384 = "Coating_Standard"),"Y","N")</f>
        <v/>
      </c>
      <c r="C384" s="233" t="inlineStr">
        <is>
          <t>ConTab_BOM_KP_Impeller_0466</t>
        </is>
      </c>
      <c r="D384" s="233" t="inlineStr">
        <is>
          <t>:1415-1_2-KP:1415-1_2-KPV:1415-3_4-KP:1415-3_4-KPV:1415-1_2-KPVS:1415-3_4-KPVS:</t>
        </is>
      </c>
      <c r="E384" s="233" t="inlineStr">
        <is>
          <t>Double Wear Ring</t>
        </is>
      </c>
      <c r="F384" s="233" t="inlineStr">
        <is>
          <t>ImpMatl_Silicon_Bronze_ASTM-B584_C87600</t>
        </is>
      </c>
      <c r="G384" s="233" t="inlineStr">
        <is>
          <t>Silicon Bronze, ASTM-B584, C87600</t>
        </is>
      </c>
      <c r="H384" s="233" t="inlineStr">
        <is>
          <t>B21</t>
        </is>
      </c>
      <c r="I384" s="233" t="inlineStr">
        <is>
          <t>Steel, Cold Drawn C1018</t>
        </is>
      </c>
      <c r="J384" s="233" t="n"/>
      <c r="K384" s="233" t="inlineStr">
        <is>
          <t>Coating_Epoxy</t>
        </is>
      </c>
      <c r="L384" s="233" t="inlineStr">
        <is>
          <t>RTF</t>
        </is>
      </c>
      <c r="M384" s="233" t="inlineStr">
        <is>
          <t>B100943</t>
        </is>
      </c>
      <c r="O384" s="233" t="inlineStr">
        <is>
          <t>LT250</t>
        </is>
      </c>
      <c r="P384" s="235" t="n"/>
    </row>
    <row r="385" customFormat="1" s="233">
      <c r="A385" s="64" t="n"/>
      <c r="B385" s="237">
        <f>IF(AND(E385 = "Case Ring",G385="Silicon Bronze, ASTM-B584, C87600", K385 = "Coating_Standard"),"Y","N")</f>
        <v/>
      </c>
      <c r="C385" s="233" t="inlineStr">
        <is>
          <t>ConTab_BOM_KP_Impeller_0467</t>
        </is>
      </c>
      <c r="D385" s="233" t="inlineStr">
        <is>
          <t>:1415-1_2-KP:1415-1_2-KPV:1415-3_4-KP:1415-3_4-KPV:1415-1_2-KPVS:1415-3_4-KPVS:</t>
        </is>
      </c>
      <c r="E385" s="233" t="inlineStr">
        <is>
          <t>Case Ring</t>
        </is>
      </c>
      <c r="F385" s="233" t="inlineStr">
        <is>
          <t>ImpMatl_NiAl-Bronze_ASTM-B148_C95400</t>
        </is>
      </c>
      <c r="G385" s="233" t="inlineStr">
        <is>
          <t>Nickel Aluminum Bronze ASTM B148 UNS C95400</t>
        </is>
      </c>
      <c r="H385" s="233" t="inlineStr">
        <is>
          <t>B22</t>
        </is>
      </c>
      <c r="I385" s="233" t="inlineStr">
        <is>
          <t>Steel, Cold Drawn C1018</t>
        </is>
      </c>
      <c r="J385" s="233" t="n"/>
      <c r="K385" s="233" t="inlineStr">
        <is>
          <t>Coating_Epoxy</t>
        </is>
      </c>
      <c r="L385" s="233" t="inlineStr">
        <is>
          <t>RTF</t>
        </is>
      </c>
      <c r="M385" s="233" t="inlineStr">
        <is>
          <t>B105756</t>
        </is>
      </c>
      <c r="O385" s="233" t="inlineStr">
        <is>
          <t>LT250</t>
        </is>
      </c>
      <c r="P385" s="235" t="n"/>
    </row>
    <row r="386" customFormat="1" s="233">
      <c r="A386" s="64" t="n"/>
      <c r="B386" s="237">
        <f>IF(AND(E386 = "Case Ring",G386="Silicon Bronze, ASTM-B584, C87600", K386 = "Coating_Standard"),"Y","N")</f>
        <v/>
      </c>
      <c r="C386" s="233" t="inlineStr">
        <is>
          <t>ConTab_BOM_KP_Impeller_0468</t>
        </is>
      </c>
      <c r="D386" s="233" t="inlineStr">
        <is>
          <t>:1415-1_2-KP:1415-1_2-KPV:1415-3_4-KP:1415-3_4-KPV:1415-1_2-KPVS:1415-3_4-KPVS:</t>
        </is>
      </c>
      <c r="E386" s="233" t="inlineStr">
        <is>
          <t>Double Wear Ring</t>
        </is>
      </c>
      <c r="F386" s="233" t="inlineStr">
        <is>
          <t>ImpMatl_NiAl-Bronze_ASTM-B148_C95400</t>
        </is>
      </c>
      <c r="G386" s="233" t="inlineStr">
        <is>
          <t>Nickel Aluminum Bronze ASTM B148 UNS C95400</t>
        </is>
      </c>
      <c r="H386" s="233" t="inlineStr">
        <is>
          <t>B22</t>
        </is>
      </c>
      <c r="I386" s="233" t="inlineStr">
        <is>
          <t>Steel, Cold Drawn C1018</t>
        </is>
      </c>
      <c r="J386" s="233" t="n"/>
      <c r="K386" s="233" t="inlineStr">
        <is>
          <t>Coating_Epoxy</t>
        </is>
      </c>
      <c r="L386" s="233" t="inlineStr">
        <is>
          <t>RTF</t>
        </is>
      </c>
      <c r="M386" s="233" t="inlineStr">
        <is>
          <t>B105757</t>
        </is>
      </c>
      <c r="O386" s="233" t="inlineStr">
        <is>
          <t>LT250</t>
        </is>
      </c>
      <c r="P386" s="235" t="n"/>
    </row>
    <row r="387" customFormat="1" s="233">
      <c r="A387" s="64" t="n"/>
      <c r="B387" s="237">
        <f>IF(AND(E387 = "Case Ring",G387="Silicon Bronze, ASTM-B584, C87600", K387 = "Coating_Standard"),"Y","N")</f>
        <v/>
      </c>
      <c r="C387" s="233" t="inlineStr">
        <is>
          <t>ConTab_BOM_KP_Impeller_0469</t>
        </is>
      </c>
      <c r="D387" s="233" t="inlineStr">
        <is>
          <t>:1415-1_2-KP:1415-1_2-KPV:1415-3_4-KP:1415-3_4-KPV:1415-1_2-KPVS:1415-3_4-KPVS:</t>
        </is>
      </c>
      <c r="E387" s="233" t="inlineStr">
        <is>
          <t>Case Ring</t>
        </is>
      </c>
      <c r="F387" s="233" t="inlineStr">
        <is>
          <t>ImpMatl_Cast_Iron_ASTM-A48_Cl30</t>
        </is>
      </c>
      <c r="G387" s="233" t="inlineStr">
        <is>
          <t>Cast Iron, ASTM-A48, CL 30</t>
        </is>
      </c>
      <c r="H387" s="233" t="inlineStr">
        <is>
          <t>C30</t>
        </is>
      </c>
      <c r="I387" s="233" t="inlineStr">
        <is>
          <t>Steel, Cold Drawn C1018</t>
        </is>
      </c>
      <c r="J387" s="233" t="n"/>
      <c r="K387" s="233" t="inlineStr">
        <is>
          <t>Coating_Epoxy</t>
        </is>
      </c>
      <c r="L387" s="233" t="inlineStr">
        <is>
          <t>RTF</t>
        </is>
      </c>
      <c r="M387" s="233" t="inlineStr">
        <is>
          <t>B100937</t>
        </is>
      </c>
      <c r="O387" s="233" t="inlineStr">
        <is>
          <t>LT250</t>
        </is>
      </c>
      <c r="P387" s="235" t="n"/>
    </row>
    <row r="388" customFormat="1" s="233">
      <c r="A388" s="64" t="n"/>
      <c r="B388" s="237">
        <f>IF(AND(E388 = "Case Ring",G388="Silicon Bronze, ASTM-B584, C87600", K388 = "Coating_Standard"),"Y","N")</f>
        <v/>
      </c>
      <c r="C388" s="233" t="inlineStr">
        <is>
          <t>ConTab_BOM_KP_Impeller_0470</t>
        </is>
      </c>
      <c r="D388" s="233" t="inlineStr">
        <is>
          <t>:1415-1_2-KP:1415-1_2-KPV:1415-3_4-KP:1415-3_4-KPV:1415-1_2-KPVS:1415-3_4-KPVS:</t>
        </is>
      </c>
      <c r="E388" s="233" t="inlineStr">
        <is>
          <t>Double Wear Ring</t>
        </is>
      </c>
      <c r="F388" s="233" t="inlineStr">
        <is>
          <t>ImpMatl_Cast_Iron_ASTM-A48_Cl30</t>
        </is>
      </c>
      <c r="G388" s="233" t="inlineStr">
        <is>
          <t>Cast Iron, ASTM-A48, CL 30</t>
        </is>
      </c>
      <c r="H388" s="233" t="inlineStr">
        <is>
          <t>C30</t>
        </is>
      </c>
      <c r="I388" s="233" t="inlineStr">
        <is>
          <t>Steel, Cold Drawn C1018</t>
        </is>
      </c>
      <c r="J388" s="233" t="n"/>
      <c r="K388" s="233" t="inlineStr">
        <is>
          <t>Coating_Epoxy</t>
        </is>
      </c>
      <c r="L388" s="233" t="inlineStr">
        <is>
          <t>RTF</t>
        </is>
      </c>
      <c r="M388" s="233" t="inlineStr">
        <is>
          <t>B100947</t>
        </is>
      </c>
      <c r="O388" s="233" t="inlineStr">
        <is>
          <t>LT250</t>
        </is>
      </c>
      <c r="P388" s="235" t="n"/>
    </row>
    <row r="389" customFormat="1" s="233">
      <c r="A389" s="64" t="n"/>
      <c r="B389" s="237">
        <f>IF(AND(E389 = "Case Ring",G389="Silicon Bronze, ASTM-B584, C87600", K389 = "Coating_Standard"),"Y","N")</f>
        <v/>
      </c>
      <c r="C389" s="233" t="inlineStr">
        <is>
          <t>ConTab_BOM_KP_Impeller_0471</t>
        </is>
      </c>
      <c r="D389" s="233" t="inlineStr">
        <is>
          <t>:1415-1_2-KP:1415-1_2-KPV:1415-3_4-KP:1415-3_4-KPV:1415-1_2-KPVS:1415-3_4-KPVS:</t>
        </is>
      </c>
      <c r="E389" s="233" t="inlineStr">
        <is>
          <t>Case Ring</t>
        </is>
      </c>
      <c r="F389" s="233" t="inlineStr">
        <is>
          <t>ImpMatl_Silicon_Bronze_ASTM-B584_C87600</t>
        </is>
      </c>
      <c r="G389" s="233" t="inlineStr">
        <is>
          <t>Silicon Bronze, ASTM-B584, C87600</t>
        </is>
      </c>
      <c r="H389" s="233" t="inlineStr">
        <is>
          <t>B21</t>
        </is>
      </c>
      <c r="I389" s="233" t="inlineStr">
        <is>
          <t>Steel, Cold Drawn C1018</t>
        </is>
      </c>
      <c r="J389" s="233" t="n"/>
      <c r="K389" s="233" t="inlineStr">
        <is>
          <t>Coating_Scotchkote134_interior</t>
        </is>
      </c>
      <c r="L389" s="233" t="inlineStr">
        <is>
          <t>RTF</t>
        </is>
      </c>
      <c r="M389" s="233" t="inlineStr">
        <is>
          <t>B100933</t>
        </is>
      </c>
      <c r="O389" s="233" t="inlineStr">
        <is>
          <t>LT250</t>
        </is>
      </c>
      <c r="P389" s="235" t="n"/>
    </row>
    <row r="390" customFormat="1" s="233">
      <c r="A390" s="64" t="n"/>
      <c r="B390" s="237">
        <f>IF(AND(E390 = "Case Ring",G390="Silicon Bronze, ASTM-B584, C87600", K390 = "Coating_Standard"),"Y","N")</f>
        <v/>
      </c>
      <c r="C390" s="233" t="inlineStr">
        <is>
          <t>ConTab_BOM_KP_Impeller_0472</t>
        </is>
      </c>
      <c r="D390" s="233" t="inlineStr">
        <is>
          <t>:1415-1_2-KP:1415-1_2-KPV:1415-3_4-KP:1415-3_4-KPV:1415-1_2-KPVS:1415-3_4-KPVS:</t>
        </is>
      </c>
      <c r="E390" s="233" t="inlineStr">
        <is>
          <t>Double Wear Ring</t>
        </is>
      </c>
      <c r="F390" s="233" t="inlineStr">
        <is>
          <t>ImpMatl_Silicon_Bronze_ASTM-B584_C87600</t>
        </is>
      </c>
      <c r="G390" s="233" t="inlineStr">
        <is>
          <t>Silicon Bronze, ASTM-B584, C87600</t>
        </is>
      </c>
      <c r="H390" s="233" t="inlineStr">
        <is>
          <t>B21</t>
        </is>
      </c>
      <c r="I390" s="233" t="inlineStr">
        <is>
          <t>Steel, Cold Drawn C1018</t>
        </is>
      </c>
      <c r="J390" s="233" t="n"/>
      <c r="K390" s="233" t="inlineStr">
        <is>
          <t>Coating_Scotchkote134_interior</t>
        </is>
      </c>
      <c r="L390" s="233" t="inlineStr">
        <is>
          <t>RTF</t>
        </is>
      </c>
      <c r="M390" s="233" t="inlineStr">
        <is>
          <t>B100943</t>
        </is>
      </c>
      <c r="O390" s="233" t="inlineStr">
        <is>
          <t>LT250</t>
        </is>
      </c>
    </row>
    <row r="391" customFormat="1" s="233">
      <c r="A391" s="64" t="n"/>
      <c r="B391" s="237">
        <f>IF(AND(E391 = "Case Ring",G391="Silicon Bronze, ASTM-B584, C87600", K391 = "Coating_Standard"),"Y","N")</f>
        <v/>
      </c>
      <c r="C391" s="233" t="inlineStr">
        <is>
          <t>ConTab_BOM_KP_Impeller_0473</t>
        </is>
      </c>
      <c r="D391" s="233" t="inlineStr">
        <is>
          <t>:1415-1_2-KP:1415-1_2-KPV:1415-3_4-KP:1415-3_4-KPV:1415-1_2-KPVS:1415-3_4-KPVS:</t>
        </is>
      </c>
      <c r="E391" s="233" t="inlineStr">
        <is>
          <t>Case Ring</t>
        </is>
      </c>
      <c r="F391" s="233" t="inlineStr">
        <is>
          <t>ImpMatl_NiAl-Bronze_ASTM-B148_C95400</t>
        </is>
      </c>
      <c r="G391" s="233" t="inlineStr">
        <is>
          <t>Nickel Aluminum Bronze ASTM B148 UNS C95400</t>
        </is>
      </c>
      <c r="H391" s="233" t="inlineStr">
        <is>
          <t>B22</t>
        </is>
      </c>
      <c r="I391" s="233" t="inlineStr">
        <is>
          <t>Steel, Cold Drawn C1018</t>
        </is>
      </c>
      <c r="J391" s="233" t="n"/>
      <c r="K391" s="233" t="inlineStr">
        <is>
          <t>Coating_Scotchkote134_interior</t>
        </is>
      </c>
      <c r="L391" s="233" t="inlineStr">
        <is>
          <t>RTF</t>
        </is>
      </c>
      <c r="M391" s="233" t="inlineStr">
        <is>
          <t>B105756</t>
        </is>
      </c>
      <c r="O391" s="233" t="inlineStr">
        <is>
          <t>LT250</t>
        </is>
      </c>
    </row>
    <row r="392" customFormat="1" s="233">
      <c r="A392" s="64" t="n"/>
      <c r="B392" s="237">
        <f>IF(AND(E392 = "Case Ring",G392="Silicon Bronze, ASTM-B584, C87600", K392 = "Coating_Standard"),"Y","N")</f>
        <v/>
      </c>
      <c r="C392" s="233" t="inlineStr">
        <is>
          <t>ConTab_BOM_KP_Impeller_0474</t>
        </is>
      </c>
      <c r="D392" s="233" t="inlineStr">
        <is>
          <t>:1415-1_2-KP:1415-1_2-KPV:1415-3_4-KP:1415-3_4-KPV:1415-1_2-KPVS:1415-3_4-KPVS:</t>
        </is>
      </c>
      <c r="E392" s="233" t="inlineStr">
        <is>
          <t>Double Wear Ring</t>
        </is>
      </c>
      <c r="F392" s="233" t="inlineStr">
        <is>
          <t>ImpMatl_NiAl-Bronze_ASTM-B148_C95400</t>
        </is>
      </c>
      <c r="G392" s="233" t="inlineStr">
        <is>
          <t>Nickel Aluminum Bronze ASTM B148 UNS C95400</t>
        </is>
      </c>
      <c r="H392" s="233" t="inlineStr">
        <is>
          <t>B22</t>
        </is>
      </c>
      <c r="I392" s="233" t="inlineStr">
        <is>
          <t>Steel, Cold Drawn C1018</t>
        </is>
      </c>
      <c r="J392" s="233" t="n"/>
      <c r="K392" s="233" t="inlineStr">
        <is>
          <t>Coating_Scotchkote134_interior</t>
        </is>
      </c>
      <c r="L392" s="233" t="inlineStr">
        <is>
          <t>RTF</t>
        </is>
      </c>
      <c r="M392" s="233" t="inlineStr">
        <is>
          <t>B105757</t>
        </is>
      </c>
      <c r="O392" s="233" t="inlineStr">
        <is>
          <t>LT250</t>
        </is>
      </c>
    </row>
    <row r="393" customFormat="1" s="233">
      <c r="A393" s="64" t="n"/>
      <c r="B393" s="237">
        <f>IF(AND(E393 = "Case Ring",G393="Silicon Bronze, ASTM-B584, C87600", K393 = "Coating_Standard"),"Y","N")</f>
        <v/>
      </c>
      <c r="C393" s="233" t="inlineStr">
        <is>
          <t>ConTab_BOM_KP_Impeller_0475</t>
        </is>
      </c>
      <c r="D393" s="233" t="inlineStr">
        <is>
          <t>:1415-1_2-KP:1415-1_2-KPV:1415-3_4-KP:1415-3_4-KPV:1415-1_2-KPVS:1415-3_4-KPVS:</t>
        </is>
      </c>
      <c r="E393" s="233" t="inlineStr">
        <is>
          <t>Case Ring</t>
        </is>
      </c>
      <c r="F393" s="233" t="inlineStr">
        <is>
          <t>ImpMatl_Cast_Iron_ASTM-A48_Cl30</t>
        </is>
      </c>
      <c r="G393" s="233" t="inlineStr">
        <is>
          <t>Cast Iron, ASTM-A48, CL 30</t>
        </is>
      </c>
      <c r="H393" s="233" t="inlineStr">
        <is>
          <t>C30</t>
        </is>
      </c>
      <c r="I393" s="233" t="inlineStr">
        <is>
          <t>Steel, Cold Drawn C1018</t>
        </is>
      </c>
      <c r="J393" s="233" t="n"/>
      <c r="K393" s="233" t="inlineStr">
        <is>
          <t>Coating_Scotchkote134_interior</t>
        </is>
      </c>
      <c r="L393" s="233" t="inlineStr">
        <is>
          <t>RTF</t>
        </is>
      </c>
      <c r="M393" s="233" t="inlineStr">
        <is>
          <t>B100937</t>
        </is>
      </c>
      <c r="O393" s="233" t="inlineStr">
        <is>
          <t>LT250</t>
        </is>
      </c>
    </row>
    <row r="394" customFormat="1" s="233">
      <c r="A394" s="64" t="n"/>
      <c r="B394" s="237">
        <f>IF(AND(E394 = "Case Ring",G394="Silicon Bronze, ASTM-B584, C87600", K394 = "Coating_Standard"),"Y","N")</f>
        <v/>
      </c>
      <c r="C394" s="233" t="inlineStr">
        <is>
          <t>ConTab_BOM_KP_Impeller_0476</t>
        </is>
      </c>
      <c r="D394" s="233" t="inlineStr">
        <is>
          <t>:1415-1_2-KP:1415-1_2-KPV:1415-3_4-KP:1415-3_4-KPV:1415-1_2-KPVS:1415-3_4-KPVS:</t>
        </is>
      </c>
      <c r="E394" s="233" t="inlineStr">
        <is>
          <t>Double Wear Ring</t>
        </is>
      </c>
      <c r="F394" s="233" t="inlineStr">
        <is>
          <t>ImpMatl_Cast_Iron_ASTM-A48_Cl30</t>
        </is>
      </c>
      <c r="G394" s="233" t="inlineStr">
        <is>
          <t>Cast Iron, ASTM-A48, CL 30</t>
        </is>
      </c>
      <c r="H394" s="233" t="inlineStr">
        <is>
          <t>C30</t>
        </is>
      </c>
      <c r="I394" s="233" t="inlineStr">
        <is>
          <t>Steel, Cold Drawn C1018</t>
        </is>
      </c>
      <c r="J394" s="233" t="n"/>
      <c r="K394" s="233" t="inlineStr">
        <is>
          <t>Coating_Scotchkote134_interior</t>
        </is>
      </c>
      <c r="L394" s="233" t="inlineStr">
        <is>
          <t>RTF</t>
        </is>
      </c>
      <c r="M394" s="233" t="inlineStr">
        <is>
          <t>B100947</t>
        </is>
      </c>
      <c r="O394" s="233" t="inlineStr">
        <is>
          <t>LT250</t>
        </is>
      </c>
      <c r="P394" s="235" t="n"/>
    </row>
    <row r="395" customFormat="1" s="233">
      <c r="A395" s="64" t="n"/>
      <c r="B395" s="237">
        <f>IF(AND(E395 = "Case Ring",G395="Silicon Bronze, ASTM-B584, C87600", K395 = "Coating_Standard"),"Y","N")</f>
        <v/>
      </c>
      <c r="C395" s="233" t="inlineStr">
        <is>
          <t>ConTab_BOM_KP_Impeller_0477</t>
        </is>
      </c>
      <c r="D395" s="233" t="inlineStr">
        <is>
          <t>:1415-1_2-KP:1415-1_2-KPV:1415-3_4-KP:1415-3_4-KPV:1415-1_2-KPVS:1415-3_4-KPVS:</t>
        </is>
      </c>
      <c r="E395" s="233" t="inlineStr">
        <is>
          <t>Case Ring</t>
        </is>
      </c>
      <c r="F395" s="233" t="inlineStr">
        <is>
          <t>ImpMatl_Silicon_Bronze_ASTM-B584_C87600</t>
        </is>
      </c>
      <c r="G395" s="233" t="inlineStr">
        <is>
          <t>Silicon Bronze, ASTM-B584, C87600</t>
        </is>
      </c>
      <c r="H395" s="233" t="inlineStr">
        <is>
          <t>B21</t>
        </is>
      </c>
      <c r="I395" s="233" t="inlineStr">
        <is>
          <t>Steel, Cold Drawn C1018</t>
        </is>
      </c>
      <c r="J395" s="233" t="n"/>
      <c r="K395" s="233" t="inlineStr">
        <is>
          <t>Coating_Scotchkote134_interior_exterior</t>
        </is>
      </c>
      <c r="L395" s="233" t="inlineStr">
        <is>
          <t>RTF</t>
        </is>
      </c>
      <c r="M395" s="233" t="inlineStr">
        <is>
          <t>B100933</t>
        </is>
      </c>
      <c r="O395" s="233" t="inlineStr">
        <is>
          <t>LT250</t>
        </is>
      </c>
    </row>
    <row r="396" customFormat="1" s="233">
      <c r="A396" s="64" t="n"/>
      <c r="B396" s="237">
        <f>IF(AND(E396 = "Case Ring",G396="Silicon Bronze, ASTM-B584, C87600", K396 = "Coating_Standard"),"Y","N")</f>
        <v/>
      </c>
      <c r="C396" s="233" t="inlineStr">
        <is>
          <t>ConTab_BOM_KP_Impeller_0478</t>
        </is>
      </c>
      <c r="D396" s="233" t="inlineStr">
        <is>
          <t>:1415-1_2-KP:1415-1_2-KPV:1415-3_4-KP:1415-3_4-KPV:1415-1_2-KPVS:1415-3_4-KPVS:</t>
        </is>
      </c>
      <c r="E396" s="233" t="inlineStr">
        <is>
          <t>Double Wear Ring</t>
        </is>
      </c>
      <c r="F396" s="233" t="inlineStr">
        <is>
          <t>ImpMatl_Silicon_Bronze_ASTM-B584_C87600</t>
        </is>
      </c>
      <c r="G396" s="233" t="inlineStr">
        <is>
          <t>Silicon Bronze, ASTM-B584, C87600</t>
        </is>
      </c>
      <c r="H396" s="233" t="inlineStr">
        <is>
          <t>B21</t>
        </is>
      </c>
      <c r="I396" s="233" t="inlineStr">
        <is>
          <t>Steel, Cold Drawn C1018</t>
        </is>
      </c>
      <c r="J396" s="233" t="n"/>
      <c r="K396" s="233" t="inlineStr">
        <is>
          <t>Coating_Scotchkote134_interior_exterior</t>
        </is>
      </c>
      <c r="L396" s="233" t="inlineStr">
        <is>
          <t>RTF</t>
        </is>
      </c>
      <c r="M396" s="233" t="inlineStr">
        <is>
          <t>B100943</t>
        </is>
      </c>
      <c r="O396" s="233" t="inlineStr">
        <is>
          <t>LT250</t>
        </is>
      </c>
    </row>
    <row r="397" customFormat="1" s="233">
      <c r="A397" s="64" t="n"/>
      <c r="B397" s="237">
        <f>IF(AND(E397 = "Case Ring",G397="Silicon Bronze, ASTM-B584, C87600", K397 = "Coating_Standard"),"Y","N")</f>
        <v/>
      </c>
      <c r="C397" s="233" t="inlineStr">
        <is>
          <t>ConTab_BOM_KP_Impeller_0479</t>
        </is>
      </c>
      <c r="D397" s="233" t="inlineStr">
        <is>
          <t>:1415-1_2-KP:1415-1_2-KPV:1415-3_4-KP:1415-3_4-KPV:1415-1_2-KPVS:1415-3_4-KPVS:</t>
        </is>
      </c>
      <c r="E397" s="233" t="inlineStr">
        <is>
          <t>Case Ring</t>
        </is>
      </c>
      <c r="F397" s="233" t="inlineStr">
        <is>
          <t>ImpMatl_NiAl-Bronze_ASTM-B148_C95400</t>
        </is>
      </c>
      <c r="G397" s="233" t="inlineStr">
        <is>
          <t>Nickel Aluminum Bronze ASTM B148 UNS C95400</t>
        </is>
      </c>
      <c r="H397" s="233" t="inlineStr">
        <is>
          <t>B22</t>
        </is>
      </c>
      <c r="I397" s="233" t="inlineStr">
        <is>
          <t>Steel, Cold Drawn C1018</t>
        </is>
      </c>
      <c r="J397" s="233" t="n"/>
      <c r="K397" s="233" t="inlineStr">
        <is>
          <t>Coating_Scotchkote134_interior_exterior</t>
        </is>
      </c>
      <c r="L397" s="233" t="inlineStr">
        <is>
          <t>RTF</t>
        </is>
      </c>
      <c r="M397" s="233" t="inlineStr">
        <is>
          <t>B105756</t>
        </is>
      </c>
      <c r="O397" s="233" t="inlineStr">
        <is>
          <t>LT250</t>
        </is>
      </c>
    </row>
    <row r="398" customFormat="1" s="233">
      <c r="A398" s="64" t="n"/>
      <c r="B398" s="237">
        <f>IF(AND(E398 = "Case Ring",G398="Silicon Bronze, ASTM-B584, C87600", K398 = "Coating_Standard"),"Y","N")</f>
        <v/>
      </c>
      <c r="C398" s="233" t="inlineStr">
        <is>
          <t>ConTab_BOM_KP_Impeller_0480</t>
        </is>
      </c>
      <c r="D398" s="233" t="inlineStr">
        <is>
          <t>:1415-1_2-KP:1415-1_2-KPV:1415-3_4-KP:1415-3_4-KPV:1415-1_2-KPVS:1415-3_4-KPVS:</t>
        </is>
      </c>
      <c r="E398" s="233" t="inlineStr">
        <is>
          <t>Double Wear Ring</t>
        </is>
      </c>
      <c r="F398" s="233" t="inlineStr">
        <is>
          <t>ImpMatl_NiAl-Bronze_ASTM-B148_C95400</t>
        </is>
      </c>
      <c r="G398" s="233" t="inlineStr">
        <is>
          <t>Nickel Aluminum Bronze ASTM B148 UNS C95400</t>
        </is>
      </c>
      <c r="H398" s="233" t="inlineStr">
        <is>
          <t>B22</t>
        </is>
      </c>
      <c r="I398" s="233" t="inlineStr">
        <is>
          <t>Steel, Cold Drawn C1018</t>
        </is>
      </c>
      <c r="J398" s="233" t="n"/>
      <c r="K398" s="233" t="inlineStr">
        <is>
          <t>Coating_Scotchkote134_interior_exterior</t>
        </is>
      </c>
      <c r="L398" s="233" t="inlineStr">
        <is>
          <t>RTF</t>
        </is>
      </c>
      <c r="M398" s="233" t="inlineStr">
        <is>
          <t>B105757</t>
        </is>
      </c>
      <c r="O398" s="233" t="inlineStr">
        <is>
          <t>LT250</t>
        </is>
      </c>
    </row>
    <row r="399" customFormat="1" s="233">
      <c r="A399" s="64" t="n"/>
      <c r="B399" s="237">
        <f>IF(AND(E399 = "Case Ring",G399="Silicon Bronze, ASTM-B584, C87600", K399 = "Coating_Standard"),"Y","N")</f>
        <v/>
      </c>
      <c r="C399" s="233" t="inlineStr">
        <is>
          <t>ConTab_BOM_KP_Impeller_0481</t>
        </is>
      </c>
      <c r="D399" s="233" t="inlineStr">
        <is>
          <t>:1415-1_2-KP:1415-1_2-KPV:1415-3_4-KP:1415-3_4-KPV:1415-1_2-KPVS:1415-3_4-KPVS:</t>
        </is>
      </c>
      <c r="E399" s="233" t="inlineStr">
        <is>
          <t>Case Ring</t>
        </is>
      </c>
      <c r="F399" s="233" t="inlineStr">
        <is>
          <t>ImpMatl_Cast_Iron_ASTM-A48_Cl30</t>
        </is>
      </c>
      <c r="G399" s="233" t="inlineStr">
        <is>
          <t>Cast Iron, ASTM-A48, CL 30</t>
        </is>
      </c>
      <c r="H399" s="233" t="inlineStr">
        <is>
          <t>C30</t>
        </is>
      </c>
      <c r="I399" s="233" t="inlineStr">
        <is>
          <t>Steel, Cold Drawn C1018</t>
        </is>
      </c>
      <c r="J399" s="233" t="n"/>
      <c r="K399" s="233" t="inlineStr">
        <is>
          <t>Coating_Scotchkote134_interior_exterior</t>
        </is>
      </c>
      <c r="L399" s="233" t="inlineStr">
        <is>
          <t>RTF</t>
        </is>
      </c>
      <c r="M399" s="233" t="inlineStr">
        <is>
          <t>B100937</t>
        </is>
      </c>
      <c r="O399" s="233" t="inlineStr">
        <is>
          <t>LT250</t>
        </is>
      </c>
      <c r="P399" s="235" t="n"/>
    </row>
    <row r="400" customFormat="1" s="233">
      <c r="A400" s="64" t="n"/>
      <c r="B400" s="237">
        <f>IF(AND(E400 = "Case Ring",G400="Silicon Bronze, ASTM-B584, C87600", K400 = "Coating_Standard"),"Y","N")</f>
        <v/>
      </c>
      <c r="C400" s="233" t="inlineStr">
        <is>
          <t>ConTab_BOM_KP_Impeller_0482</t>
        </is>
      </c>
      <c r="D400" s="233" t="inlineStr">
        <is>
          <t>:1415-1_2-KP:1415-1_2-KPV:1415-3_4-KP:1415-3_4-KPV:1415-1_2-KPVS:1415-3_4-KPVS:</t>
        </is>
      </c>
      <c r="E400" s="233" t="inlineStr">
        <is>
          <t>Double Wear Ring</t>
        </is>
      </c>
      <c r="F400" s="233" t="inlineStr">
        <is>
          <t>ImpMatl_Cast_Iron_ASTM-A48_Cl30</t>
        </is>
      </c>
      <c r="G400" s="233" t="inlineStr">
        <is>
          <t>Cast Iron, ASTM-A48, CL 30</t>
        </is>
      </c>
      <c r="H400" s="233" t="inlineStr">
        <is>
          <t>C30</t>
        </is>
      </c>
      <c r="I400" s="233" t="inlineStr">
        <is>
          <t>Steel, Cold Drawn C1018</t>
        </is>
      </c>
      <c r="J400" s="233" t="n"/>
      <c r="K400" s="233" t="inlineStr">
        <is>
          <t>Coating_Scotchkote134_interior_exterior</t>
        </is>
      </c>
      <c r="L400" s="233" t="inlineStr">
        <is>
          <t>RTF</t>
        </is>
      </c>
      <c r="M400" s="233" t="inlineStr">
        <is>
          <t>B100947</t>
        </is>
      </c>
      <c r="O400" s="233" t="inlineStr">
        <is>
          <t>LT250</t>
        </is>
      </c>
      <c r="P400" s="235" t="n"/>
    </row>
    <row r="401" customFormat="1" s="233">
      <c r="A401" s="64" t="n"/>
      <c r="B401" s="237">
        <f>IF(AND(E401 = "Case Ring",G401="Silicon Bronze, ASTM-B584, C87600", K401 = "Coating_Standard"),"Y","N")</f>
        <v/>
      </c>
      <c r="C401" s="233" t="inlineStr">
        <is>
          <t>ConTab_BOM_KP_Impeller_0483</t>
        </is>
      </c>
      <c r="D401" s="233" t="inlineStr">
        <is>
          <t>:1415-1_2-KP:1415-1_2-KPV:1415-3_4-KP:1415-3_4-KPV:1415-1_2-KPVS:1415-3_4-KPVS:</t>
        </is>
      </c>
      <c r="E401" s="233" t="inlineStr">
        <is>
          <t>Case Ring</t>
        </is>
      </c>
      <c r="F401" s="233" t="inlineStr">
        <is>
          <t>ImpMatl_Silicon_Bronze_ASTM-B584_C87600</t>
        </is>
      </c>
      <c r="G401" s="233" t="inlineStr">
        <is>
          <t>Silicon Bronze, ASTM-B584, C87600</t>
        </is>
      </c>
      <c r="H401" s="233" t="inlineStr">
        <is>
          <t>B21</t>
        </is>
      </c>
      <c r="I401" s="233" t="inlineStr">
        <is>
          <t>Steel, Cold Drawn C1018</t>
        </is>
      </c>
      <c r="J401" s="233" t="n"/>
      <c r="K401" s="233" t="inlineStr">
        <is>
          <t>Coating_Standard</t>
        </is>
      </c>
      <c r="L401" s="233" t="inlineStr">
        <is>
          <t>96699069</t>
        </is>
      </c>
      <c r="M401" s="233" t="inlineStr">
        <is>
          <t>B100933</t>
        </is>
      </c>
      <c r="N401" s="233" t="inlineStr">
        <is>
          <t>Standard</t>
        </is>
      </c>
      <c r="O401" s="233" t="inlineStr">
        <is>
          <t>LT027</t>
        </is>
      </c>
    </row>
    <row r="402" customFormat="1" s="233">
      <c r="A402" s="64" t="n"/>
      <c r="B402" s="237">
        <f>IF(AND(E402 = "Case Ring",G402="Silicon Bronze, ASTM-B584, C87600", K402 = "Coating_Standard"),"Y","N")</f>
        <v/>
      </c>
      <c r="C402" s="233" t="inlineStr">
        <is>
          <t>ConTab_BOM_KP_Impeller_0484</t>
        </is>
      </c>
      <c r="D402" s="233" t="inlineStr">
        <is>
          <t>:1415-1_2-KP:1415-1_2-KPV:1415-3_4-KP:1415-3_4-KPV:1415-1_2-KPVS:1415-3_4-KPVS:</t>
        </is>
      </c>
      <c r="E402" s="233" t="inlineStr">
        <is>
          <t>Double Wear Ring</t>
        </is>
      </c>
      <c r="F402" s="233" t="inlineStr">
        <is>
          <t>ImpMatl_Silicon_Bronze_ASTM-B584_C87600</t>
        </is>
      </c>
      <c r="G402" s="233" t="inlineStr">
        <is>
          <t>Silicon Bronze, ASTM-B584, C87600</t>
        </is>
      </c>
      <c r="H402" s="233" t="inlineStr">
        <is>
          <t>B21</t>
        </is>
      </c>
      <c r="I402" s="233" t="inlineStr">
        <is>
          <t>Steel, Cold Drawn C1018</t>
        </is>
      </c>
      <c r="J402" s="233" t="n"/>
      <c r="K402" s="233" t="inlineStr">
        <is>
          <t>Coating_Standard</t>
        </is>
      </c>
      <c r="L402" s="233" t="inlineStr">
        <is>
          <t>96699069</t>
        </is>
      </c>
      <c r="M402" s="233" t="inlineStr">
        <is>
          <t>B100943</t>
        </is>
      </c>
      <c r="N402" s="233" t="inlineStr">
        <is>
          <t>Standard</t>
        </is>
      </c>
      <c r="O402" s="233" t="inlineStr">
        <is>
          <t>LT027</t>
        </is>
      </c>
    </row>
    <row r="403" customFormat="1" s="233">
      <c r="A403" s="64" t="n"/>
      <c r="B403" s="237">
        <f>IF(AND(E403 = "Case Ring",G403="Silicon Bronze, ASTM-B584, C87600", K403 = "Coating_Standard"),"Y","N")</f>
        <v/>
      </c>
      <c r="C403" s="233" t="inlineStr">
        <is>
          <t>ConTab_BOM_KP_Impeller_0485</t>
        </is>
      </c>
      <c r="D403" s="233" t="inlineStr">
        <is>
          <t>:1415-1_2-KP:1415-1_2-KPV:1415-3_4-KP:1415-3_4-KPV:1415-1_2-KPVS:1415-3_4-KPVS:</t>
        </is>
      </c>
      <c r="E403" s="233" t="inlineStr">
        <is>
          <t>Case Ring</t>
        </is>
      </c>
      <c r="F403" s="233" t="inlineStr">
        <is>
          <t>ImpMatl_NiAl-Bronze_ASTM-B148_C95400</t>
        </is>
      </c>
      <c r="G403" s="233" t="inlineStr">
        <is>
          <t>Nickel Aluminum Bronze ASTM B148 UNS C95400</t>
        </is>
      </c>
      <c r="H403" s="233" t="inlineStr">
        <is>
          <t>B22</t>
        </is>
      </c>
      <c r="I403" s="233" t="inlineStr">
        <is>
          <t>Steel, Cold Drawn C1018</t>
        </is>
      </c>
      <c r="J403" s="233" t="n"/>
      <c r="K403" s="233" t="inlineStr">
        <is>
          <t>Coating_Standard</t>
        </is>
      </c>
      <c r="L403" s="233" t="n">
        <v>97783409</v>
      </c>
      <c r="M403" s="233" t="inlineStr">
        <is>
          <t>B105756</t>
        </is>
      </c>
      <c r="N403" s="233" t="inlineStr">
        <is>
          <t>Standard</t>
        </is>
      </c>
      <c r="O403" s="233" t="inlineStr">
        <is>
          <t>LT250</t>
        </is>
      </c>
    </row>
    <row r="404" customFormat="1" s="233">
      <c r="A404" s="64" t="n"/>
      <c r="B404" s="237">
        <f>IF(AND(E404 = "Case Ring",G404="Silicon Bronze, ASTM-B584, C87600", K404 = "Coating_Standard"),"Y","N")</f>
        <v/>
      </c>
      <c r="C404" s="233" t="inlineStr">
        <is>
          <t>ConTab_BOM_KP_Impeller_0486</t>
        </is>
      </c>
      <c r="D404" s="233" t="inlineStr">
        <is>
          <t>:1415-1_2-KP:1415-1_2-KPV:1415-3_4-KP:1415-3_4-KPV:1415-1_2-KPVS:1415-3_4-KPVS:</t>
        </is>
      </c>
      <c r="E404" s="233" t="inlineStr">
        <is>
          <t>Case Ring</t>
        </is>
      </c>
      <c r="F404" s="233" t="inlineStr">
        <is>
          <t>ImpMatl_Silicon_Bronze_ASTM-B584_C87600</t>
        </is>
      </c>
      <c r="G404" s="233" t="inlineStr">
        <is>
          <t>Silicon Bronze, ASTM-B584, C87600</t>
        </is>
      </c>
      <c r="H404" s="233" t="inlineStr">
        <is>
          <t>B21</t>
        </is>
      </c>
      <c r="I404" s="233" t="inlineStr">
        <is>
          <t>Steel, Cold Drawn C1018</t>
        </is>
      </c>
      <c r="J404" s="233" t="n"/>
      <c r="K404" s="233" t="inlineStr">
        <is>
          <t>Coating_Scotchkote134_interior_exterior_IncludeImpeller</t>
        </is>
      </c>
      <c r="L404" s="233" t="inlineStr">
        <is>
          <t>RTF</t>
        </is>
      </c>
      <c r="M404" s="233" t="inlineStr">
        <is>
          <t>B100933</t>
        </is>
      </c>
      <c r="O404" s="233" t="inlineStr">
        <is>
          <t>LT250</t>
        </is>
      </c>
      <c r="P404" s="235" t="n"/>
    </row>
    <row r="405" customFormat="1" s="233">
      <c r="A405" s="64" t="n"/>
      <c r="B405" s="237">
        <f>IF(AND(E405 = "Case Ring",G405="Silicon Bronze, ASTM-B584, C87600", K405 = "Coating_Standard"),"Y","N")</f>
        <v/>
      </c>
      <c r="C405" s="233" t="inlineStr">
        <is>
          <t>ConTab_BOM_KP_Impeller_0487</t>
        </is>
      </c>
      <c r="D405" s="233" t="inlineStr">
        <is>
          <t>:1415-1_2-KP:1415-1_2-KPV:1415-3_4-KP:1415-3_4-KPV:1415-1_2-KPVS:1415-3_4-KPVS:</t>
        </is>
      </c>
      <c r="E405" s="233" t="inlineStr">
        <is>
          <t>Double Wear Ring</t>
        </is>
      </c>
      <c r="F405" s="233" t="inlineStr">
        <is>
          <t>ImpMatl_Silicon_Bronze_ASTM-B584_C87600</t>
        </is>
      </c>
      <c r="G405" s="233" t="inlineStr">
        <is>
          <t>Silicon Bronze, ASTM-B584, C87600</t>
        </is>
      </c>
      <c r="H405" s="233" t="inlineStr">
        <is>
          <t>B21</t>
        </is>
      </c>
      <c r="I405" s="233" t="inlineStr">
        <is>
          <t>Steel, Cold Drawn C1018</t>
        </is>
      </c>
      <c r="J405" s="233" t="n"/>
      <c r="K405" s="233" t="inlineStr">
        <is>
          <t>Coating_Scotchkote134_interior_exterior_IncludeImpeller</t>
        </is>
      </c>
      <c r="L405" s="233" t="inlineStr">
        <is>
          <t>RTF</t>
        </is>
      </c>
      <c r="M405" s="233" t="inlineStr">
        <is>
          <t>B100943</t>
        </is>
      </c>
      <c r="O405" s="233" t="inlineStr">
        <is>
          <t>LT250</t>
        </is>
      </c>
      <c r="P405" s="235" t="n"/>
    </row>
    <row r="406" customFormat="1" s="233">
      <c r="A406" s="64" t="n"/>
      <c r="B406" s="237">
        <f>IF(AND(E406 = "Case Ring",G406="Silicon Bronze, ASTM-B584, C87600", K406 = "Coating_Standard"),"Y","N")</f>
        <v/>
      </c>
      <c r="C406" s="233" t="inlineStr">
        <is>
          <t>ConTab_BOM_KP_Impeller_0488</t>
        </is>
      </c>
      <c r="D406" s="233" t="inlineStr">
        <is>
          <t>:1415-1_2-KP:1415-1_2-KPV:1415-3_4-KP:1415-3_4-KPV:1415-1_2-KPVS:1415-3_4-KPVS:</t>
        </is>
      </c>
      <c r="E406" s="233" t="inlineStr">
        <is>
          <t>Case Ring</t>
        </is>
      </c>
      <c r="F406" s="233" t="inlineStr">
        <is>
          <t>ImpMatl_NiAl-Bronze_ASTM-B148_C95400</t>
        </is>
      </c>
      <c r="G406" s="233" t="inlineStr">
        <is>
          <t>Nickel Aluminum Bronze ASTM B148 UNS C95400</t>
        </is>
      </c>
      <c r="H406" s="233" t="inlineStr">
        <is>
          <t>B22</t>
        </is>
      </c>
      <c r="I406" s="233" t="inlineStr">
        <is>
          <t>Steel, Cold Drawn C1018</t>
        </is>
      </c>
      <c r="J406" s="233" t="n"/>
      <c r="K406" s="233" t="inlineStr">
        <is>
          <t>Coating_Scotchkote134_interior_exterior_IncludeImpeller</t>
        </is>
      </c>
      <c r="L406" s="233" t="inlineStr">
        <is>
          <t>RTF</t>
        </is>
      </c>
      <c r="M406" s="233" t="inlineStr">
        <is>
          <t>B105756</t>
        </is>
      </c>
      <c r="O406" s="233" t="inlineStr">
        <is>
          <t>LT250</t>
        </is>
      </c>
      <c r="P406" s="235" t="n"/>
    </row>
    <row r="407" customFormat="1" s="233">
      <c r="A407" s="64" t="n"/>
      <c r="B407" s="237">
        <f>IF(AND(E407 = "Case Ring",G407="Silicon Bronze, ASTM-B584, C87600", K407 = "Coating_Standard"),"Y","N")</f>
        <v/>
      </c>
      <c r="C407" s="233" t="inlineStr">
        <is>
          <t>ConTab_BOM_KP_Impeller_0489</t>
        </is>
      </c>
      <c r="D407" s="233" t="inlineStr">
        <is>
          <t>:1415-1_2-KP:1415-1_2-KPV:1415-3_4-KP:1415-3_4-KPV:1415-1_2-KPVS:1415-3_4-KPVS:</t>
        </is>
      </c>
      <c r="E407" s="233" t="inlineStr">
        <is>
          <t>Double Wear Ring</t>
        </is>
      </c>
      <c r="F407" s="233" t="inlineStr">
        <is>
          <t>ImpMatl_NiAl-Bronze_ASTM-B148_C95400</t>
        </is>
      </c>
      <c r="G407" s="233" t="inlineStr">
        <is>
          <t>Nickel Aluminum Bronze ASTM B148 UNS C95400</t>
        </is>
      </c>
      <c r="H407" s="233" t="inlineStr">
        <is>
          <t>B22</t>
        </is>
      </c>
      <c r="I407" s="233" t="inlineStr">
        <is>
          <t>Steel, Cold Drawn C1018</t>
        </is>
      </c>
      <c r="J407" s="233" t="n"/>
      <c r="K407" s="233" t="inlineStr">
        <is>
          <t>Coating_Scotchkote134_interior_exterior_IncludeImpeller</t>
        </is>
      </c>
      <c r="L407" s="233" t="inlineStr">
        <is>
          <t>RTF</t>
        </is>
      </c>
      <c r="M407" s="233" t="inlineStr">
        <is>
          <t>B105757</t>
        </is>
      </c>
      <c r="O407" s="233" t="inlineStr">
        <is>
          <t>LT250</t>
        </is>
      </c>
    </row>
    <row r="408" customFormat="1" s="233">
      <c r="A408" s="64" t="n"/>
      <c r="B408" s="237">
        <f>IF(AND(E408 = "Case Ring",G408="Silicon Bronze, ASTM-B584, C87600", K408 = "Coating_Standard"),"Y","N")</f>
        <v/>
      </c>
      <c r="C408" s="233" t="inlineStr">
        <is>
          <t>ConTab_BOM_KP_Impeller_0490</t>
        </is>
      </c>
      <c r="D408" s="233" t="inlineStr">
        <is>
          <t>:1415-1_2-KP:1415-1_2-KPV:1415-3_4-KP:1415-3_4-KPV:1415-1_2-KPVS:1415-3_4-KPVS:</t>
        </is>
      </c>
      <c r="E408" s="233" t="inlineStr">
        <is>
          <t>Double Wear Ring</t>
        </is>
      </c>
      <c r="F408" s="233" t="inlineStr">
        <is>
          <t>ImpMatl_NiAl-Bronze_ASTM-B148_C95400</t>
        </is>
      </c>
      <c r="G408" s="233" t="inlineStr">
        <is>
          <t>Nickel Aluminum Bronze ASTM B148 UNS C95400</t>
        </is>
      </c>
      <c r="H408" s="233" t="inlineStr">
        <is>
          <t>B22</t>
        </is>
      </c>
      <c r="I408" s="233" t="inlineStr">
        <is>
          <t>Steel, Cold Drawn C1018</t>
        </is>
      </c>
      <c r="J408" s="233" t="n"/>
      <c r="K408" s="233" t="inlineStr">
        <is>
          <t>Coating_Standard</t>
        </is>
      </c>
      <c r="L408" s="233" t="n">
        <v>97783409</v>
      </c>
      <c r="M408" s="233" t="inlineStr">
        <is>
          <t>B105757</t>
        </is>
      </c>
      <c r="N408" s="233" t="inlineStr">
        <is>
          <t>Standard</t>
        </is>
      </c>
      <c r="O408" s="233" t="inlineStr">
        <is>
          <t>LT250</t>
        </is>
      </c>
      <c r="P408" s="235" t="n"/>
    </row>
    <row r="409" customFormat="1" s="233">
      <c r="A409" s="64" t="n"/>
      <c r="B409" s="237">
        <f>IF(AND(E409 = "Case Ring",G409="Silicon Bronze, ASTM-B584, C87600", K409 = "Coating_Standard"),"Y","N")</f>
        <v/>
      </c>
      <c r="C409" s="233" t="inlineStr">
        <is>
          <t>ConTab_BOM_KP_Impeller_0491</t>
        </is>
      </c>
      <c r="D409" s="233" t="inlineStr">
        <is>
          <t>:1415-1_2-KP:1415-1_2-KPV:1415-3_4-KP:1415-3_4-KPV:1415-1_2-KPVS:1415-3_4-KPVS:</t>
        </is>
      </c>
      <c r="E409" s="233" t="inlineStr">
        <is>
          <t>Case Ring</t>
        </is>
      </c>
      <c r="F409" s="233" t="inlineStr">
        <is>
          <t>ImpMatl_Cast_Iron_ASTM-A48_Cl30</t>
        </is>
      </c>
      <c r="G409" s="233" t="inlineStr">
        <is>
          <t>Cast Iron, ASTM-A48, CL 30</t>
        </is>
      </c>
      <c r="H409" s="233" t="inlineStr">
        <is>
          <t>C30</t>
        </is>
      </c>
      <c r="I409" s="233" t="inlineStr">
        <is>
          <t>Steel, Cold Drawn C1018</t>
        </is>
      </c>
      <c r="J409" s="233" t="n"/>
      <c r="K409" s="233" t="inlineStr">
        <is>
          <t>Coating_Scotchkote134_interior_exterior_IncludeImpeller</t>
        </is>
      </c>
      <c r="L409" s="233" t="inlineStr">
        <is>
          <t>RTF</t>
        </is>
      </c>
      <c r="M409" s="233" t="inlineStr">
        <is>
          <t>B100937</t>
        </is>
      </c>
      <c r="O409" s="233" t="inlineStr">
        <is>
          <t>LT250</t>
        </is>
      </c>
    </row>
    <row r="410" customFormat="1" s="233">
      <c r="A410" s="64" t="n"/>
      <c r="B410" s="237">
        <f>IF(AND(E410 = "Case Ring",G410="Silicon Bronze, ASTM-B584, C87600", K410 = "Coating_Standard"),"Y","N")</f>
        <v/>
      </c>
      <c r="C410" s="233" t="inlineStr">
        <is>
          <t>ConTab_BOM_KP_Impeller_0492</t>
        </is>
      </c>
      <c r="D410" s="233" t="inlineStr">
        <is>
          <t>:1415-1_2-KP:1415-1_2-KPV:1415-3_4-KP:1415-3_4-KPV:1415-1_2-KPVS:1415-3_4-KPVS:</t>
        </is>
      </c>
      <c r="E410" s="233" t="inlineStr">
        <is>
          <t>Double Wear Ring</t>
        </is>
      </c>
      <c r="F410" s="233" t="inlineStr">
        <is>
          <t>ImpMatl_Cast_Iron_ASTM-A48_Cl30</t>
        </is>
      </c>
      <c r="G410" s="233" t="inlineStr">
        <is>
          <t>Cast Iron, ASTM-A48, CL 30</t>
        </is>
      </c>
      <c r="H410" s="233" t="inlineStr">
        <is>
          <t>C30</t>
        </is>
      </c>
      <c r="I410" s="233" t="inlineStr">
        <is>
          <t>Steel, Cold Drawn C1018</t>
        </is>
      </c>
      <c r="J410" s="233" t="n"/>
      <c r="K410" s="233" t="inlineStr">
        <is>
          <t>Coating_Scotchkote134_interior_exterior_IncludeImpeller</t>
        </is>
      </c>
      <c r="L410" s="233" t="inlineStr">
        <is>
          <t>RTF</t>
        </is>
      </c>
      <c r="M410" s="233" t="inlineStr">
        <is>
          <t>B100947</t>
        </is>
      </c>
      <c r="O410" s="233" t="inlineStr">
        <is>
          <t>LT250</t>
        </is>
      </c>
    </row>
    <row r="411" customFormat="1" s="233">
      <c r="A411" s="64" t="n"/>
      <c r="B411" s="237">
        <f>IF(AND(E411 = "Case Ring",G411="Silicon Bronze, ASTM-B584, C87600", K411 = "Coating_Standard"),"Y","N")</f>
        <v/>
      </c>
      <c r="C411" s="233" t="inlineStr">
        <is>
          <t>ConTab_BOM_KP_Impeller_0493</t>
        </is>
      </c>
      <c r="D411" s="233" t="inlineStr">
        <is>
          <t>:1415-1_2-KP:1415-1_2-KPV:1415-3_4-KP:1415-3_4-KPV:1415-1_2-KPVS:1415-3_4-KPVS:</t>
        </is>
      </c>
      <c r="E411" s="233" t="inlineStr">
        <is>
          <t>Case Ring</t>
        </is>
      </c>
      <c r="F411" s="233" t="inlineStr">
        <is>
          <t>ImpMatl_Cast_Iron_ASTM-A48_Cl30</t>
        </is>
      </c>
      <c r="G411" s="233" t="inlineStr">
        <is>
          <t>Cast Iron, ASTM-A48, CL 30</t>
        </is>
      </c>
      <c r="H411" s="233" t="inlineStr">
        <is>
          <t>C30</t>
        </is>
      </c>
      <c r="I411" s="233" t="inlineStr">
        <is>
          <t>Steel, Cold Drawn C1018</t>
        </is>
      </c>
      <c r="J411" s="233" t="n"/>
      <c r="K411" s="233" t="inlineStr">
        <is>
          <t>Coating_Standard</t>
        </is>
      </c>
      <c r="L411" s="233" t="inlineStr">
        <is>
          <t>RTF</t>
        </is>
      </c>
      <c r="M411" s="233" t="inlineStr">
        <is>
          <t>B100937</t>
        </is>
      </c>
      <c r="O411" s="233" t="inlineStr">
        <is>
          <t>LT040</t>
        </is>
      </c>
    </row>
    <row r="412" customFormat="1" s="233">
      <c r="A412" s="64" t="n"/>
      <c r="B412" s="237">
        <f>IF(AND(E412 = "Case Ring",G412="Silicon Bronze, ASTM-B584, C87600", K412 = "Coating_Standard"),"Y","N")</f>
        <v/>
      </c>
      <c r="C412" s="233" t="inlineStr">
        <is>
          <t>ConTab_BOM_KP_Impeller_0494</t>
        </is>
      </c>
      <c r="D412" s="233" t="inlineStr">
        <is>
          <t>:1415-1_2-KP:1415-1_2-KPV:1415-3_4-KP:1415-3_4-KPV:1415-1_2-KPVS:1415-3_4-KPVS:</t>
        </is>
      </c>
      <c r="E412" s="233" t="inlineStr">
        <is>
          <t>Double Wear Ring</t>
        </is>
      </c>
      <c r="F412" s="233" t="inlineStr">
        <is>
          <t>ImpMatl_Cast_Iron_ASTM-A48_Cl30</t>
        </is>
      </c>
      <c r="G412" s="233" t="inlineStr">
        <is>
          <t>Cast Iron, ASTM-A48, CL 30</t>
        </is>
      </c>
      <c r="H412" s="233" t="inlineStr">
        <is>
          <t>C30</t>
        </is>
      </c>
      <c r="I412" s="233" t="inlineStr">
        <is>
          <t>Steel, Cold Drawn C1018</t>
        </is>
      </c>
      <c r="J412" s="233" t="n"/>
      <c r="K412" s="233" t="inlineStr">
        <is>
          <t>Coating_Standard</t>
        </is>
      </c>
      <c r="L412" s="233" t="inlineStr">
        <is>
          <t>RTF</t>
        </is>
      </c>
      <c r="M412" s="233" t="inlineStr">
        <is>
          <t>B100947</t>
        </is>
      </c>
      <c r="O412" s="233" t="inlineStr">
        <is>
          <t>LT040</t>
        </is>
      </c>
    </row>
    <row r="413" customFormat="1" s="233">
      <c r="A413" s="64" t="n"/>
      <c r="B413" s="237">
        <f>IF(AND(E413 = "Case Ring",G413="Silicon Bronze, ASTM-B584, C87600", K413 = "Coating_Standard"),"Y","N")</f>
        <v/>
      </c>
      <c r="C413" s="233" t="inlineStr">
        <is>
          <t>ConTab_BOM_KP_Impeller_0495</t>
        </is>
      </c>
      <c r="D413" s="233" t="inlineStr">
        <is>
          <t>:1415-1_2-KP:1415-1_2-KPV:1415-3_4-KP:1415-3_4-KPV:1415-1_2-KPVS:1415-3_4-KPVS:</t>
        </is>
      </c>
      <c r="E413" s="233" t="inlineStr">
        <is>
          <t>Case Ring</t>
        </is>
      </c>
      <c r="F413" s="233" t="inlineStr">
        <is>
          <t>ImpMatl_SS_AISI-303</t>
        </is>
      </c>
      <c r="G413" s="233" t="inlineStr">
        <is>
          <t>Stainless Steel, AISI-303</t>
        </is>
      </c>
      <c r="H413" s="233" t="inlineStr">
        <is>
          <t>H303</t>
        </is>
      </c>
      <c r="I413" s="233" t="inlineStr">
        <is>
          <t>Stainless Steel, AISI 316</t>
        </is>
      </c>
      <c r="J413" s="233" t="n"/>
      <c r="K413" s="233" t="inlineStr">
        <is>
          <t>Coating_Standard</t>
        </is>
      </c>
      <c r="L413" s="233" t="inlineStr">
        <is>
          <t>RTF</t>
        </is>
      </c>
      <c r="M413" s="233" t="inlineStr">
        <is>
          <t>B100938</t>
        </is>
      </c>
      <c r="O413" s="233" t="inlineStr">
        <is>
          <t>LT043</t>
        </is>
      </c>
    </row>
    <row r="414" customFormat="1" s="233">
      <c r="A414" s="64" t="n"/>
      <c r="B414" s="237">
        <f>IF(AND(E414 = "Case Ring",G414="Silicon Bronze, ASTM-B584, C87600", K414 = "Coating_Standard"),"Y","N")</f>
        <v/>
      </c>
      <c r="C414" s="233" t="inlineStr">
        <is>
          <t>ConTab_BOM_KP_Impeller_0496</t>
        </is>
      </c>
      <c r="D414" s="233" t="inlineStr">
        <is>
          <t>:1415-1_2-KP:1415-1_2-KPV:1415-3_4-KP:1415-3_4-KPV:1415-1_2-KPVS:1415-3_4-KPVS:</t>
        </is>
      </c>
      <c r="E414" s="233" t="inlineStr">
        <is>
          <t>Double Wear Ring</t>
        </is>
      </c>
      <c r="F414" s="233" t="inlineStr">
        <is>
          <t>ImpMatl_SS_AISI-303</t>
        </is>
      </c>
      <c r="G414" s="233" t="inlineStr">
        <is>
          <t>Stainless Steel, AISI-303</t>
        </is>
      </c>
      <c r="H414" s="233" t="inlineStr">
        <is>
          <t>H303</t>
        </is>
      </c>
      <c r="I414" s="233" t="inlineStr">
        <is>
          <t>Stainless Steel, AISI 316</t>
        </is>
      </c>
      <c r="J414" s="233" t="n"/>
      <c r="K414" s="233" t="inlineStr">
        <is>
          <t>Coating_Standard</t>
        </is>
      </c>
      <c r="L414" s="233" t="inlineStr">
        <is>
          <t>RTF</t>
        </is>
      </c>
      <c r="M414" s="233" t="inlineStr">
        <is>
          <t>B100948</t>
        </is>
      </c>
      <c r="O414" s="233" t="inlineStr">
        <is>
          <t>LT043</t>
        </is>
      </c>
    </row>
    <row r="415" customFormat="1" s="233">
      <c r="A415" s="64" t="n"/>
      <c r="B415" s="237">
        <f>IF(AND(E415 = "Case Ring",G415="Silicon Bronze, ASTM-B584, C87600", K415 = "Coating_Standard"),"Y","N")</f>
        <v/>
      </c>
      <c r="C415" s="233" t="inlineStr">
        <is>
          <t>ConTab_BOM_KP_Impeller_0497</t>
        </is>
      </c>
      <c r="D415" s="233" t="inlineStr">
        <is>
          <t>:1415-1_2-KP:1415-1_2-KPV:1415-3_4-KP:1415-3_4-KPV:1415-1_2-KPVS:1415-3_4-KPVS:</t>
        </is>
      </c>
      <c r="E415" s="233" t="inlineStr">
        <is>
          <t>Case Ring</t>
        </is>
      </c>
      <c r="F415" s="233" t="inlineStr">
        <is>
          <t>ImpMatl_SS_AISI-304</t>
        </is>
      </c>
      <c r="G415" s="233" t="inlineStr">
        <is>
          <t>Stainless Steel, AISI-304</t>
        </is>
      </c>
      <c r="H415" s="233" t="inlineStr">
        <is>
          <t>H304</t>
        </is>
      </c>
      <c r="I415" s="233" t="inlineStr">
        <is>
          <t>Stainless Steel, AISI 316</t>
        </is>
      </c>
      <c r="J415" s="233" t="n"/>
      <c r="K415" s="233" t="inlineStr">
        <is>
          <t>Coating_Standard</t>
        </is>
      </c>
      <c r="L415" s="187" t="n">
        <v>98577149</v>
      </c>
      <c r="M415" s="233" t="inlineStr">
        <is>
          <t>B100939</t>
        </is>
      </c>
      <c r="O415" s="233" t="inlineStr">
        <is>
          <t>LT043</t>
        </is>
      </c>
    </row>
    <row r="416" customFormat="1" s="233">
      <c r="A416" s="64" t="n"/>
      <c r="B416" s="237">
        <f>IF(AND(E416 = "Case Ring",G416="Silicon Bronze, ASTM-B584, C87600", K416 = "Coating_Standard"),"Y","N")</f>
        <v/>
      </c>
      <c r="C416" s="233" t="inlineStr">
        <is>
          <t>ConTab_BOM_KP_Impeller_0498</t>
        </is>
      </c>
      <c r="D416" s="233" t="inlineStr">
        <is>
          <t>:1415-1_2-KP:1415-1_2-KPV:1415-3_4-KP:1415-3_4-KPV:1415-1_2-KPVS:1415-3_4-KPVS:</t>
        </is>
      </c>
      <c r="E416" s="233" t="inlineStr">
        <is>
          <t>Double Wear Ring</t>
        </is>
      </c>
      <c r="F416" s="233" t="inlineStr">
        <is>
          <t>ImpMatl_SS_AISI-304</t>
        </is>
      </c>
      <c r="G416" s="233" t="inlineStr">
        <is>
          <t>Stainless Steel, AISI-304</t>
        </is>
      </c>
      <c r="H416" s="233" t="inlineStr">
        <is>
          <t>H304</t>
        </is>
      </c>
      <c r="I416" s="233" t="inlineStr">
        <is>
          <t>Stainless Steel, AISI 316</t>
        </is>
      </c>
      <c r="J416" s="233" t="n"/>
      <c r="K416" s="233" t="inlineStr">
        <is>
          <t>Coating_Standard</t>
        </is>
      </c>
      <c r="L416" s="187" t="n">
        <v>98577149</v>
      </c>
      <c r="M416" s="233" t="inlineStr">
        <is>
          <t>B100949</t>
        </is>
      </c>
      <c r="O416" s="233" t="inlineStr">
        <is>
          <t>LT043</t>
        </is>
      </c>
    </row>
    <row r="417" customFormat="1" s="233">
      <c r="A417" s="64" t="n"/>
      <c r="B417" s="237">
        <f>IF(AND(E417 = "Case Ring",G417="Silicon Bronze, ASTM-B584, C87600", K417 = "Coating_Standard"),"Y","N")</f>
        <v/>
      </c>
      <c r="C417" s="233" t="inlineStr">
        <is>
          <t>ConTab_BOM_KP_Impeller_0499</t>
        </is>
      </c>
      <c r="D417" s="233" t="inlineStr">
        <is>
          <t>:1415-1_2-KP:1415-1_2-KPV:1415-3_4-KP:1415-3_4-KPV:1415-1_2-KPVS:1415-3_4-KPVS:</t>
        </is>
      </c>
      <c r="E417" s="233" t="inlineStr">
        <is>
          <t>Case Ring</t>
        </is>
      </c>
      <c r="F417" s="233" t="inlineStr">
        <is>
          <t>ImpMatl_SS_AISI-316</t>
        </is>
      </c>
      <c r="G417" s="233" t="inlineStr">
        <is>
          <t>Stainless Steel, AISI-316</t>
        </is>
      </c>
      <c r="H417" s="233" t="inlineStr">
        <is>
          <t>H316</t>
        </is>
      </c>
      <c r="I417" s="233" t="inlineStr">
        <is>
          <t>Stainless Steel, AISI 316</t>
        </is>
      </c>
      <c r="J417" s="233" t="n"/>
      <c r="K417" s="233" t="inlineStr">
        <is>
          <t>Coating_Standard</t>
        </is>
      </c>
      <c r="L417" s="187" t="n">
        <v>98577150</v>
      </c>
      <c r="M417" s="233" t="inlineStr">
        <is>
          <t>B100940</t>
        </is>
      </c>
      <c r="O417" s="233" t="inlineStr">
        <is>
          <t>LT041</t>
        </is>
      </c>
    </row>
    <row r="418" customFormat="1" s="233">
      <c r="A418" s="64" t="n"/>
      <c r="B418" s="237">
        <f>IF(AND(E418 = "Case Ring",G418="Silicon Bronze, ASTM-B584, C87600", K418 = "Coating_Standard"),"Y","N")</f>
        <v/>
      </c>
      <c r="C418" s="233" t="inlineStr">
        <is>
          <t>ConTab_BOM_KP_Impeller_0500</t>
        </is>
      </c>
      <c r="D418" s="233" t="inlineStr">
        <is>
          <t>:1415-1_2-KP:1415-1_2-KPV:1415-3_4-KP:1415-3_4-KPV:1415-1_2-KPVS:1415-3_4-KPVS:</t>
        </is>
      </c>
      <c r="E418" s="233" t="inlineStr">
        <is>
          <t>Double Wear Ring</t>
        </is>
      </c>
      <c r="F418" s="233" t="inlineStr">
        <is>
          <t>ImpMatl_SS_AISI-316</t>
        </is>
      </c>
      <c r="G418" s="233" t="inlineStr">
        <is>
          <t>Stainless Steel, AISI-316</t>
        </is>
      </c>
      <c r="H418" s="233" t="inlineStr">
        <is>
          <t>H316</t>
        </is>
      </c>
      <c r="I418" s="233" t="inlineStr">
        <is>
          <t>Stainless Steel, AISI 316</t>
        </is>
      </c>
      <c r="J418" s="233" t="n"/>
      <c r="K418" s="233" t="inlineStr">
        <is>
          <t>Coating_Standard</t>
        </is>
      </c>
      <c r="L418" s="187" t="n">
        <v>98577150</v>
      </c>
      <c r="M418" s="233" t="inlineStr">
        <is>
          <t>B100950</t>
        </is>
      </c>
      <c r="O418" s="233" t="inlineStr">
        <is>
          <t>LT041</t>
        </is>
      </c>
    </row>
    <row r="419" customFormat="1" s="233">
      <c r="A419" s="64" t="n"/>
      <c r="B419" s="237">
        <f>IF(AND(E419 = "Case Ring",G419="Silicon Bronze, ASTM-B584, C87600", K419 = "Coating_Standard"),"Y","N")</f>
        <v/>
      </c>
      <c r="C419" s="233" t="inlineStr">
        <is>
          <t>ConTab_BOM_KP_Impeller_0501</t>
        </is>
      </c>
      <c r="D419" s="233" t="inlineStr">
        <is>
          <t>:1415-1_2-KP:1415-1_2-KPV:1415-3_4-KP:1415-3_4-KPV:1415-1_2-KPVS:1415-3_4-KPVS:</t>
        </is>
      </c>
      <c r="E419" s="233" t="inlineStr">
        <is>
          <t>Case Ring</t>
        </is>
      </c>
      <c r="F419" s="233" t="inlineStr">
        <is>
          <t>ImpMatl_Special</t>
        </is>
      </c>
      <c r="G419" s="233" t="inlineStr">
        <is>
          <t>Special/Other</t>
        </is>
      </c>
      <c r="H419" s="233" t="inlineStr">
        <is>
          <t>X</t>
        </is>
      </c>
      <c r="I419" s="233" t="inlineStr">
        <is>
          <t>Special/Other</t>
        </is>
      </c>
      <c r="J419" s="233" t="n"/>
      <c r="K419" s="233" t="inlineStr">
        <is>
          <t>Coating_Standard</t>
        </is>
      </c>
      <c r="L419" s="233" t="inlineStr">
        <is>
          <t>RTF</t>
        </is>
      </c>
      <c r="M419" s="233" t="inlineStr">
        <is>
          <t>B100942</t>
        </is>
      </c>
      <c r="O419" s="233" t="inlineStr">
        <is>
          <t>LT029</t>
        </is>
      </c>
      <c r="P419" s="235" t="n"/>
    </row>
    <row r="420" customFormat="1" s="233">
      <c r="A420" s="64" t="n"/>
      <c r="B420" s="237">
        <f>IF(AND(E420 = "Case Ring",G420="Silicon Bronze, ASTM-B584, C87600", K420 = "Coating_Standard"),"Y","N")</f>
        <v/>
      </c>
      <c r="C420" s="233" t="inlineStr">
        <is>
          <t>ConTab_BOM_KP_Impeller_0502</t>
        </is>
      </c>
      <c r="D420" s="233" t="inlineStr">
        <is>
          <t>:1415-1_2-KP:1415-1_2-KPV:1415-3_4-KP:1415-3_4-KPV:1415-1_2-KPVS:1415-3_4-KPVS:</t>
        </is>
      </c>
      <c r="E420" s="233" t="inlineStr">
        <is>
          <t>Double Wear Ring</t>
        </is>
      </c>
      <c r="F420" s="233" t="inlineStr">
        <is>
          <t>ImpMatl_Special</t>
        </is>
      </c>
      <c r="G420" s="233" t="inlineStr">
        <is>
          <t>Special/Other</t>
        </is>
      </c>
      <c r="H420" s="233" t="inlineStr">
        <is>
          <t>X</t>
        </is>
      </c>
      <c r="I420" s="233" t="inlineStr">
        <is>
          <t>Special/Other</t>
        </is>
      </c>
      <c r="J420" s="233" t="n"/>
      <c r="K420" s="233" t="inlineStr">
        <is>
          <t>Coating_Standard</t>
        </is>
      </c>
      <c r="L420" s="233" t="inlineStr">
        <is>
          <t>RTF</t>
        </is>
      </c>
      <c r="M420" s="233" t="inlineStr">
        <is>
          <t>B100952</t>
        </is>
      </c>
      <c r="O420" s="233" t="inlineStr">
        <is>
          <t>LT029</t>
        </is>
      </c>
      <c r="P420" s="235" t="n"/>
    </row>
    <row r="421" customFormat="1" s="233">
      <c r="A421" s="64" t="n"/>
      <c r="B421" s="237" t="inlineStr">
        <is>
          <t>N</t>
        </is>
      </c>
      <c r="C421" s="233" t="inlineStr">
        <is>
          <t>ConTab_BOM_KP_Impeller_0503</t>
        </is>
      </c>
      <c r="D421" s="233" t="inlineStr">
        <is>
          <t>:1617-5_6-KP:</t>
        </is>
      </c>
      <c r="E421" s="185" t="inlineStr">
        <is>
          <t>Case Ring</t>
        </is>
      </c>
      <c r="F421" s="185" t="inlineStr">
        <is>
          <t>ImpMatl_Silicon_Bronze_ASTM-B584_C87600</t>
        </is>
      </c>
      <c r="G421" s="185" t="inlineStr">
        <is>
          <t>Silicon Bronze, ASTM-B584, C87600</t>
        </is>
      </c>
      <c r="H421" s="185" t="inlineStr">
        <is>
          <t>B21</t>
        </is>
      </c>
      <c r="I421" s="185" t="inlineStr">
        <is>
          <t>Steel, Cold Drawn C1018</t>
        </is>
      </c>
      <c r="J421" s="185" t="n"/>
      <c r="K421" s="185" t="inlineStr">
        <is>
          <t>Coating_Standard</t>
        </is>
      </c>
      <c r="L421" s="187" t="n">
        <v>98558143</v>
      </c>
      <c r="M421" s="185" t="inlineStr">
        <is>
          <t>B100813</t>
        </is>
      </c>
      <c r="O421" s="233" t="inlineStr">
        <is>
          <t>LT042</t>
        </is>
      </c>
    </row>
    <row r="422" customFormat="1" s="233">
      <c r="A422" s="64" t="n"/>
      <c r="B422" s="237" t="inlineStr">
        <is>
          <t>N</t>
        </is>
      </c>
      <c r="C422" s="233" t="inlineStr">
        <is>
          <t>ConTab_BOM_KP_Impeller_0504</t>
        </is>
      </c>
      <c r="D422" s="233" t="inlineStr">
        <is>
          <t>:1617-5_6-KP:</t>
        </is>
      </c>
      <c r="E422" s="185" t="inlineStr">
        <is>
          <t>Double Wear Ring</t>
        </is>
      </c>
      <c r="F422" s="185" t="inlineStr">
        <is>
          <t>ImpMatl_Silicon_Bronze_ASTM-B584_C87600</t>
        </is>
      </c>
      <c r="G422" s="185" t="inlineStr">
        <is>
          <t>Silicon Bronze, ASTM-B584, C87600</t>
        </is>
      </c>
      <c r="H422" s="185" t="inlineStr">
        <is>
          <t>B21</t>
        </is>
      </c>
      <c r="I422" s="185" t="inlineStr">
        <is>
          <t>Steel, Cold Drawn C1018</t>
        </is>
      </c>
      <c r="J422" s="185" t="n"/>
      <c r="K422" s="185" t="inlineStr">
        <is>
          <t>Coating_Standard</t>
        </is>
      </c>
      <c r="L422" s="187" t="n">
        <v>98558143</v>
      </c>
      <c r="M422" s="185" t="inlineStr">
        <is>
          <t>B100811</t>
        </is>
      </c>
      <c r="O422" s="233" t="inlineStr">
        <is>
          <t>LT042</t>
        </is>
      </c>
    </row>
    <row r="423" customFormat="1" s="233">
      <c r="A423" s="64" t="n"/>
      <c r="B423" s="237" t="inlineStr">
        <is>
          <t>N</t>
        </is>
      </c>
      <c r="C423" s="233" t="inlineStr">
        <is>
          <t>ConTab_BOM_KP_Impeller_0505</t>
        </is>
      </c>
      <c r="D423" s="233" t="inlineStr">
        <is>
          <t>:1617-5_6-KP:</t>
        </is>
      </c>
      <c r="E423" s="185" t="inlineStr">
        <is>
          <t>Case Ring</t>
        </is>
      </c>
      <c r="F423" s="185" t="inlineStr">
        <is>
          <t>ImpMatl_Silicon_Bronze_ASTM-B584_C87600</t>
        </is>
      </c>
      <c r="G423" s="185" t="inlineStr">
        <is>
          <t>Silicon Bronze, ASTM-B584, C87600</t>
        </is>
      </c>
      <c r="H423" s="185" t="inlineStr">
        <is>
          <t>B21</t>
        </is>
      </c>
      <c r="I423" s="185" t="inlineStr">
        <is>
          <t>Steel, Cold Drawn C1018</t>
        </is>
      </c>
      <c r="J423" s="185" t="n"/>
      <c r="K423" s="185" t="inlineStr">
        <is>
          <t>Coating_Scotchkote134_interior</t>
        </is>
      </c>
      <c r="L423" s="185" t="inlineStr">
        <is>
          <t>RTF</t>
        </is>
      </c>
      <c r="M423" s="185" t="inlineStr">
        <is>
          <t>B100813</t>
        </is>
      </c>
      <c r="O423" s="233" t="inlineStr">
        <is>
          <t>LT250</t>
        </is>
      </c>
    </row>
    <row r="424" customFormat="1" s="233">
      <c r="A424" s="64" t="n"/>
      <c r="B424" s="237" t="inlineStr">
        <is>
          <t>N</t>
        </is>
      </c>
      <c r="C424" s="233" t="inlineStr">
        <is>
          <t>ConTab_BOM_KP_Impeller_0506</t>
        </is>
      </c>
      <c r="D424" s="233" t="inlineStr">
        <is>
          <t>:1617-5_6-KP:</t>
        </is>
      </c>
      <c r="E424" s="185" t="inlineStr">
        <is>
          <t>Double Wear Ring</t>
        </is>
      </c>
      <c r="F424" s="185" t="inlineStr">
        <is>
          <t>ImpMatl_Silicon_Bronze_ASTM-B584_C87600</t>
        </is>
      </c>
      <c r="G424" s="185" t="inlineStr">
        <is>
          <t>Silicon Bronze, ASTM-B584, C87600</t>
        </is>
      </c>
      <c r="H424" s="185" t="inlineStr">
        <is>
          <t>B21</t>
        </is>
      </c>
      <c r="I424" s="185" t="inlineStr">
        <is>
          <t>Steel, Cold Drawn C1018</t>
        </is>
      </c>
      <c r="J424" s="185" t="n"/>
      <c r="K424" s="185" t="inlineStr">
        <is>
          <t>Coating_Scotchkote134_interior</t>
        </is>
      </c>
      <c r="L424" s="185" t="inlineStr">
        <is>
          <t>RTF</t>
        </is>
      </c>
      <c r="M424" s="185" t="inlineStr">
        <is>
          <t>B100811</t>
        </is>
      </c>
      <c r="O424" s="233" t="inlineStr">
        <is>
          <t>LT250</t>
        </is>
      </c>
    </row>
    <row r="425" customFormat="1" s="233">
      <c r="A425" s="64" t="n"/>
      <c r="B425" s="237" t="inlineStr">
        <is>
          <t>N</t>
        </is>
      </c>
      <c r="C425" s="233" t="inlineStr">
        <is>
          <t>ConTab_BOM_KP_Impeller_0507</t>
        </is>
      </c>
      <c r="D425" s="233" t="inlineStr">
        <is>
          <t>:1617-5_6-KP:</t>
        </is>
      </c>
      <c r="E425" s="185" t="inlineStr">
        <is>
          <t>Case Ring</t>
        </is>
      </c>
      <c r="F425" s="185" t="inlineStr">
        <is>
          <t>ImpMatl_Silicon_Bronze_ASTM-B584_C87600</t>
        </is>
      </c>
      <c r="G425" s="185" t="inlineStr">
        <is>
          <t>Silicon Bronze, ASTM-B584, C87600</t>
        </is>
      </c>
      <c r="H425" s="185" t="inlineStr">
        <is>
          <t>B21</t>
        </is>
      </c>
      <c r="I425" s="185" t="inlineStr">
        <is>
          <t>Steel, Cold Drawn C1018</t>
        </is>
      </c>
      <c r="J425" s="185" t="n"/>
      <c r="K425" s="185" t="inlineStr">
        <is>
          <t>Coating_Scotchkote134_interior_exterior</t>
        </is>
      </c>
      <c r="L425" s="185" t="inlineStr">
        <is>
          <t>RTF</t>
        </is>
      </c>
      <c r="M425" s="185" t="inlineStr">
        <is>
          <t>B100813</t>
        </is>
      </c>
      <c r="O425" s="233" t="inlineStr">
        <is>
          <t>LT250</t>
        </is>
      </c>
    </row>
    <row r="426" customFormat="1" s="233">
      <c r="A426" s="64" t="n"/>
      <c r="B426" s="237" t="inlineStr">
        <is>
          <t>N</t>
        </is>
      </c>
      <c r="C426" s="233" t="inlineStr">
        <is>
          <t>ConTab_BOM_KP_Impeller_0508</t>
        </is>
      </c>
      <c r="D426" s="233" t="inlineStr">
        <is>
          <t>:1617-5_6-KP:</t>
        </is>
      </c>
      <c r="E426" s="185" t="inlineStr">
        <is>
          <t>Double Wear Ring</t>
        </is>
      </c>
      <c r="F426" s="185" t="inlineStr">
        <is>
          <t>ImpMatl_Silicon_Bronze_ASTM-B584_C87600</t>
        </is>
      </c>
      <c r="G426" s="185" t="inlineStr">
        <is>
          <t>Silicon Bronze, ASTM-B584, C87600</t>
        </is>
      </c>
      <c r="H426" s="185" t="inlineStr">
        <is>
          <t>B21</t>
        </is>
      </c>
      <c r="I426" s="185" t="inlineStr">
        <is>
          <t>Steel, Cold Drawn C1018</t>
        </is>
      </c>
      <c r="J426" s="185" t="n"/>
      <c r="K426" s="185" t="inlineStr">
        <is>
          <t>Coating_Scotchkote134_interior_exterior</t>
        </is>
      </c>
      <c r="L426" s="185" t="inlineStr">
        <is>
          <t>RTF</t>
        </is>
      </c>
      <c r="M426" s="185" t="inlineStr">
        <is>
          <t>B100811</t>
        </is>
      </c>
      <c r="O426" s="233" t="inlineStr">
        <is>
          <t>LT250</t>
        </is>
      </c>
    </row>
    <row r="427" customFormat="1" s="233">
      <c r="A427" s="64" t="n"/>
      <c r="B427" s="237" t="inlineStr">
        <is>
          <t>N</t>
        </is>
      </c>
      <c r="C427" s="233" t="inlineStr">
        <is>
          <t>ConTab_BOM_KP_Impeller_0509</t>
        </is>
      </c>
      <c r="D427" s="233" t="inlineStr">
        <is>
          <t>:1617-5_6-KP:</t>
        </is>
      </c>
      <c r="E427" s="185" t="inlineStr">
        <is>
          <t>Case Ring</t>
        </is>
      </c>
      <c r="F427" s="185" t="inlineStr">
        <is>
          <t>ImpMatl_Silicon_Bronze_ASTM-B584_C87600</t>
        </is>
      </c>
      <c r="G427" s="185" t="inlineStr">
        <is>
          <t>Silicon Bronze, ASTM-B584, C87600</t>
        </is>
      </c>
      <c r="H427" s="185" t="inlineStr">
        <is>
          <t>B21</t>
        </is>
      </c>
      <c r="I427" s="185" t="inlineStr">
        <is>
          <t>Steel, Cold Drawn C1018</t>
        </is>
      </c>
      <c r="J427" s="185" t="n"/>
      <c r="K427" s="185" t="inlineStr">
        <is>
          <t>Coating_Scotchkote134_interior_IncludeImpeller</t>
        </is>
      </c>
      <c r="L427" s="185" t="inlineStr">
        <is>
          <t>RTF</t>
        </is>
      </c>
      <c r="M427" s="185" t="inlineStr">
        <is>
          <t>B100813</t>
        </is>
      </c>
      <c r="O427" s="233" t="inlineStr">
        <is>
          <t>LT250</t>
        </is>
      </c>
    </row>
    <row r="428" customFormat="1" s="233">
      <c r="A428" s="64" t="n"/>
      <c r="B428" s="237" t="inlineStr">
        <is>
          <t>N</t>
        </is>
      </c>
      <c r="C428" s="233" t="inlineStr">
        <is>
          <t>ConTab_BOM_KP_Impeller_0510</t>
        </is>
      </c>
      <c r="D428" s="233" t="inlineStr">
        <is>
          <t>:1617-5_6-KP:</t>
        </is>
      </c>
      <c r="E428" s="185" t="inlineStr">
        <is>
          <t>Double Wear Ring</t>
        </is>
      </c>
      <c r="F428" s="185" t="inlineStr">
        <is>
          <t>ImpMatl_Silicon_Bronze_ASTM-B584_C87600</t>
        </is>
      </c>
      <c r="G428" s="185" t="inlineStr">
        <is>
          <t>Silicon Bronze, ASTM-B584, C87600</t>
        </is>
      </c>
      <c r="H428" s="185" t="inlineStr">
        <is>
          <t>B21</t>
        </is>
      </c>
      <c r="I428" s="185" t="inlineStr">
        <is>
          <t>Steel, Cold Drawn C1018</t>
        </is>
      </c>
      <c r="J428" s="185" t="n"/>
      <c r="K428" s="185" t="inlineStr">
        <is>
          <t>Coating_Scotchkote134_interior_IncludeImpeller</t>
        </is>
      </c>
      <c r="L428" s="185" t="inlineStr">
        <is>
          <t>RTF</t>
        </is>
      </c>
      <c r="M428" s="185" t="inlineStr">
        <is>
          <t>B100811</t>
        </is>
      </c>
      <c r="O428" s="233" t="inlineStr">
        <is>
          <t>LT250</t>
        </is>
      </c>
    </row>
    <row r="429" customFormat="1" s="233">
      <c r="A429" s="64" t="n"/>
      <c r="B429" s="237" t="inlineStr">
        <is>
          <t>N</t>
        </is>
      </c>
      <c r="C429" s="233" t="inlineStr">
        <is>
          <t>ConTab_BOM_KP_Impeller_0511</t>
        </is>
      </c>
      <c r="D429" s="233" t="inlineStr">
        <is>
          <t>:1617-5_6-KP:</t>
        </is>
      </c>
      <c r="E429" s="185" t="inlineStr">
        <is>
          <t>Case Ring</t>
        </is>
      </c>
      <c r="F429" s="185" t="inlineStr">
        <is>
          <t>ImpMatl_Silicon_Bronze_ASTM-B584_C87600</t>
        </is>
      </c>
      <c r="G429" s="185" t="inlineStr">
        <is>
          <t>Silicon Bronze, ASTM-B584, C87600</t>
        </is>
      </c>
      <c r="H429" s="185" t="inlineStr">
        <is>
          <t>B21</t>
        </is>
      </c>
      <c r="I429" s="185" t="inlineStr">
        <is>
          <t>Steel, Cold Drawn C1018</t>
        </is>
      </c>
      <c r="J429" s="185" t="n"/>
      <c r="K429" s="185" t="inlineStr">
        <is>
          <t>Coating_Scotchkote134_interior_exterior_IncludeImpeller</t>
        </is>
      </c>
      <c r="L429" s="185" t="inlineStr">
        <is>
          <t>RTF</t>
        </is>
      </c>
      <c r="M429" s="185" t="inlineStr">
        <is>
          <t>B100813</t>
        </is>
      </c>
      <c r="O429" s="233" t="inlineStr">
        <is>
          <t>LT250</t>
        </is>
      </c>
      <c r="P429" s="235" t="n"/>
    </row>
    <row r="430" customFormat="1" s="233">
      <c r="A430" s="64" t="n"/>
      <c r="B430" s="237" t="inlineStr">
        <is>
          <t>N</t>
        </is>
      </c>
      <c r="C430" s="233" t="inlineStr">
        <is>
          <t>ConTab_BOM_KP_Impeller_0512</t>
        </is>
      </c>
      <c r="D430" s="233" t="inlineStr">
        <is>
          <t>:1617-5_6-KP:</t>
        </is>
      </c>
      <c r="E430" s="185" t="inlineStr">
        <is>
          <t>Double Wear Ring</t>
        </is>
      </c>
      <c r="F430" s="185" t="inlineStr">
        <is>
          <t>ImpMatl_Silicon_Bronze_ASTM-B584_C87600</t>
        </is>
      </c>
      <c r="G430" s="185" t="inlineStr">
        <is>
          <t>Silicon Bronze, ASTM-B584, C87600</t>
        </is>
      </c>
      <c r="H430" s="185" t="inlineStr">
        <is>
          <t>B21</t>
        </is>
      </c>
      <c r="I430" s="185" t="inlineStr">
        <is>
          <t>Steel, Cold Drawn C1018</t>
        </is>
      </c>
      <c r="J430" s="185" t="n"/>
      <c r="K430" s="185" t="inlineStr">
        <is>
          <t>Coating_Scotchkote134_interior_exterior_IncludeImpeller</t>
        </is>
      </c>
      <c r="L430" s="185" t="inlineStr">
        <is>
          <t>RTF</t>
        </is>
      </c>
      <c r="M430" s="185" t="inlineStr">
        <is>
          <t>B100811</t>
        </is>
      </c>
      <c r="O430" s="233" t="inlineStr">
        <is>
          <t>LT250</t>
        </is>
      </c>
      <c r="P430" s="235" t="n"/>
    </row>
    <row r="431" customFormat="1" s="233">
      <c r="A431" s="64" t="n"/>
      <c r="B431" s="237" t="inlineStr">
        <is>
          <t>N</t>
        </is>
      </c>
      <c r="C431" s="233" t="inlineStr">
        <is>
          <t>ConTab_BOM_KP_Impeller_0513</t>
        </is>
      </c>
      <c r="D431" s="233" t="inlineStr">
        <is>
          <t>:1617-5_6-KP:</t>
        </is>
      </c>
      <c r="E431" s="185" t="inlineStr">
        <is>
          <t>Case Ring</t>
        </is>
      </c>
      <c r="F431" s="185" t="inlineStr">
        <is>
          <t>ImpMatl_Silicon_Bronze_ASTM-B584_C87600</t>
        </is>
      </c>
      <c r="G431" s="185" t="inlineStr">
        <is>
          <t>Silicon Bronze, ASTM-B584, C87600</t>
        </is>
      </c>
      <c r="H431" s="185" t="inlineStr">
        <is>
          <t>B21</t>
        </is>
      </c>
      <c r="I431" s="185" t="inlineStr">
        <is>
          <t>Steel, Cold Drawn C1018</t>
        </is>
      </c>
      <c r="J431" s="185" t="n"/>
      <c r="K431" s="185" t="inlineStr">
        <is>
          <t>Coating_Epoxy</t>
        </is>
      </c>
      <c r="L431" s="185" t="inlineStr">
        <is>
          <t>RTF</t>
        </is>
      </c>
      <c r="M431" s="185" t="inlineStr">
        <is>
          <t>B100813</t>
        </is>
      </c>
      <c r="O431" s="233" t="inlineStr">
        <is>
          <t>LT250</t>
        </is>
      </c>
      <c r="P431" s="235" t="n"/>
    </row>
    <row r="432" customFormat="1" s="233">
      <c r="A432" s="64" t="n"/>
      <c r="B432" s="237" t="inlineStr">
        <is>
          <t>N</t>
        </is>
      </c>
      <c r="C432" s="233" t="inlineStr">
        <is>
          <t>ConTab_BOM_KP_Impeller_0514</t>
        </is>
      </c>
      <c r="D432" s="233" t="inlineStr">
        <is>
          <t>:1617-5_6-KP:</t>
        </is>
      </c>
      <c r="E432" s="185" t="inlineStr">
        <is>
          <t>Double Wear Ring</t>
        </is>
      </c>
      <c r="F432" s="185" t="inlineStr">
        <is>
          <t>ImpMatl_Silicon_Bronze_ASTM-B584_C87600</t>
        </is>
      </c>
      <c r="G432" s="185" t="inlineStr">
        <is>
          <t>Silicon Bronze, ASTM-B584, C87600</t>
        </is>
      </c>
      <c r="H432" s="185" t="inlineStr">
        <is>
          <t>B21</t>
        </is>
      </c>
      <c r="I432" s="185" t="inlineStr">
        <is>
          <t>Steel, Cold Drawn C1018</t>
        </is>
      </c>
      <c r="J432" s="185" t="n"/>
      <c r="K432" s="185" t="inlineStr">
        <is>
          <t>Coating_Epoxy</t>
        </is>
      </c>
      <c r="L432" s="185" t="inlineStr">
        <is>
          <t>RTF</t>
        </is>
      </c>
      <c r="M432" s="185" t="inlineStr">
        <is>
          <t>B100811</t>
        </is>
      </c>
      <c r="O432" s="233" t="inlineStr">
        <is>
          <t>LT250</t>
        </is>
      </c>
      <c r="P432" s="235" t="n"/>
    </row>
    <row r="433" customFormat="1" s="233">
      <c r="A433" s="64" t="n"/>
      <c r="B433" s="237" t="inlineStr">
        <is>
          <t>N</t>
        </is>
      </c>
      <c r="C433" s="233" t="inlineStr">
        <is>
          <t>ConTab_BOM_KP_Impeller_0515</t>
        </is>
      </c>
      <c r="D433" s="233" t="inlineStr">
        <is>
          <t>:1617-5_6-KP:</t>
        </is>
      </c>
      <c r="E433" s="185" t="inlineStr">
        <is>
          <t>Case Ring</t>
        </is>
      </c>
      <c r="F433" s="185" t="inlineStr">
        <is>
          <t>ImpMatl_Silicon_Bronze_ASTM-B584_C87600</t>
        </is>
      </c>
      <c r="G433" s="185" t="inlineStr">
        <is>
          <t>Silicon Bronze, ASTM-B584, C87600</t>
        </is>
      </c>
      <c r="H433" s="185" t="inlineStr">
        <is>
          <t>B21</t>
        </is>
      </c>
      <c r="I433" s="185" t="inlineStr">
        <is>
          <t>Steel, Cold Drawn C1018</t>
        </is>
      </c>
      <c r="J433" s="185" t="n"/>
      <c r="K433" s="185" t="inlineStr">
        <is>
          <t>Coating_Special</t>
        </is>
      </c>
      <c r="L433" s="185" t="inlineStr">
        <is>
          <t>RTF</t>
        </is>
      </c>
      <c r="M433" s="185" t="inlineStr">
        <is>
          <t>B100813</t>
        </is>
      </c>
      <c r="O433" s="233" t="inlineStr">
        <is>
          <t>LT250</t>
        </is>
      </c>
    </row>
    <row r="434" customFormat="1" s="233">
      <c r="A434" s="64" t="n"/>
      <c r="B434" s="237" t="inlineStr">
        <is>
          <t>N</t>
        </is>
      </c>
      <c r="C434" s="233" t="inlineStr">
        <is>
          <t>ConTab_BOM_KP_Impeller_0516</t>
        </is>
      </c>
      <c r="D434" s="233" t="inlineStr">
        <is>
          <t>:1617-5_6-KP:</t>
        </is>
      </c>
      <c r="E434" s="185" t="inlineStr">
        <is>
          <t>Double Wear Ring</t>
        </is>
      </c>
      <c r="F434" s="185" t="inlineStr">
        <is>
          <t>ImpMatl_Silicon_Bronze_ASTM-B584_C87600</t>
        </is>
      </c>
      <c r="G434" s="185" t="inlineStr">
        <is>
          <t>Silicon Bronze, ASTM-B584, C87600</t>
        </is>
      </c>
      <c r="H434" s="185" t="inlineStr">
        <is>
          <t>B21</t>
        </is>
      </c>
      <c r="I434" s="185" t="inlineStr">
        <is>
          <t>Steel, Cold Drawn C1018</t>
        </is>
      </c>
      <c r="J434" s="185" t="n"/>
      <c r="K434" s="185" t="inlineStr">
        <is>
          <t>Coating_Special</t>
        </is>
      </c>
      <c r="L434" s="185" t="inlineStr">
        <is>
          <t>RTF</t>
        </is>
      </c>
      <c r="M434" s="185" t="inlineStr">
        <is>
          <t>B100811</t>
        </is>
      </c>
      <c r="O434" s="233" t="inlineStr">
        <is>
          <t>LT250</t>
        </is>
      </c>
    </row>
    <row r="435" customFormat="1" s="233">
      <c r="A435" s="64" t="n"/>
      <c r="B435" s="237" t="inlineStr">
        <is>
          <t>N</t>
        </is>
      </c>
      <c r="C435" s="233" t="inlineStr">
        <is>
          <t>ConTab_BOM_KP_Impeller_0517</t>
        </is>
      </c>
      <c r="D435" s="233" t="inlineStr">
        <is>
          <t>:1617-5_6-KP:</t>
        </is>
      </c>
      <c r="E435" s="185" t="inlineStr">
        <is>
          <t>Case Ring</t>
        </is>
      </c>
      <c r="F435" s="185" t="inlineStr">
        <is>
          <t>ImpMatl_NiAl-Bronze_ASTM-B148_C95400</t>
        </is>
      </c>
      <c r="G435" s="185" t="inlineStr">
        <is>
          <t>Nickel Aluminum Bronze ASTM B148 UNS C95400</t>
        </is>
      </c>
      <c r="H435" s="185" t="inlineStr">
        <is>
          <t>B22</t>
        </is>
      </c>
      <c r="I435" s="185" t="inlineStr">
        <is>
          <t>Steel, Cold Drawn C1018</t>
        </is>
      </c>
      <c r="J435" s="185" t="n"/>
      <c r="K435" s="185" t="inlineStr">
        <is>
          <t>Coating_Standard</t>
        </is>
      </c>
      <c r="L435" s="187" t="n">
        <v>98558144</v>
      </c>
      <c r="M435" s="185" t="inlineStr">
        <is>
          <t>B100811</t>
        </is>
      </c>
      <c r="O435" s="233" t="inlineStr">
        <is>
          <t>LT250</t>
        </is>
      </c>
    </row>
    <row r="436" customFormat="1" s="233">
      <c r="A436" s="64" t="n"/>
      <c r="B436" s="237" t="inlineStr">
        <is>
          <t>N</t>
        </is>
      </c>
      <c r="C436" s="233" t="inlineStr">
        <is>
          <t>ConTab_BOM_KP_Impeller_0518</t>
        </is>
      </c>
      <c r="D436" s="233" t="inlineStr">
        <is>
          <t>:1617-5_6-KP:</t>
        </is>
      </c>
      <c r="E436" s="185" t="inlineStr">
        <is>
          <t>Double Wear Ring</t>
        </is>
      </c>
      <c r="F436" s="185" t="inlineStr">
        <is>
          <t>ImpMatl_NiAl-Bronze_ASTM-B148_C95400</t>
        </is>
      </c>
      <c r="G436" s="185" t="inlineStr">
        <is>
          <t>Nickel Aluminum Bronze ASTM B148 UNS C95400</t>
        </is>
      </c>
      <c r="H436" s="185" t="inlineStr">
        <is>
          <t>B22</t>
        </is>
      </c>
      <c r="I436" s="185" t="inlineStr">
        <is>
          <t>Steel, Cold Drawn C1018</t>
        </is>
      </c>
      <c r="J436" s="185" t="n"/>
      <c r="K436" s="185" t="inlineStr">
        <is>
          <t>Coating_Standard</t>
        </is>
      </c>
      <c r="L436" s="187" t="n">
        <v>98558144</v>
      </c>
      <c r="M436" s="185" t="inlineStr">
        <is>
          <t>B100811</t>
        </is>
      </c>
      <c r="O436" s="233" t="inlineStr">
        <is>
          <t>LT250</t>
        </is>
      </c>
    </row>
    <row r="437" customFormat="1" s="233">
      <c r="A437" s="64" t="n"/>
      <c r="B437" s="237" t="inlineStr">
        <is>
          <t>N</t>
        </is>
      </c>
      <c r="C437" s="233" t="inlineStr">
        <is>
          <t>ConTab_BOM_KP_Impeller_0519</t>
        </is>
      </c>
      <c r="D437" s="233" t="inlineStr">
        <is>
          <t>:1617-5_6-KP:</t>
        </is>
      </c>
      <c r="E437" s="185" t="inlineStr">
        <is>
          <t>Case Ring</t>
        </is>
      </c>
      <c r="F437" s="185" t="inlineStr">
        <is>
          <t>ImpMatl_NiAl-Bronze_ASTM-B148_C95400</t>
        </is>
      </c>
      <c r="G437" s="185" t="inlineStr">
        <is>
          <t>Nickel Aluminum Bronze ASTM B148 UNS C95400</t>
        </is>
      </c>
      <c r="H437" s="185" t="inlineStr">
        <is>
          <t>B22</t>
        </is>
      </c>
      <c r="I437" s="185" t="inlineStr">
        <is>
          <t>Steel, Cold Drawn C1018</t>
        </is>
      </c>
      <c r="J437" s="185" t="n"/>
      <c r="K437" s="185" t="inlineStr">
        <is>
          <t>Coating_Scotchkote134_interior</t>
        </is>
      </c>
      <c r="L437" s="185" t="inlineStr">
        <is>
          <t>RTF</t>
        </is>
      </c>
      <c r="M437" s="185" t="inlineStr">
        <is>
          <t>B100811</t>
        </is>
      </c>
      <c r="O437" s="233" t="inlineStr">
        <is>
          <t>LT250</t>
        </is>
      </c>
    </row>
    <row r="438" customFormat="1" s="233">
      <c r="A438" s="64" t="n"/>
      <c r="B438" s="237" t="inlineStr">
        <is>
          <t>N</t>
        </is>
      </c>
      <c r="C438" s="233" t="inlineStr">
        <is>
          <t>ConTab_BOM_KP_Impeller_0520</t>
        </is>
      </c>
      <c r="D438" s="233" t="inlineStr">
        <is>
          <t>:1617-5_6-KP:</t>
        </is>
      </c>
      <c r="E438" s="185" t="inlineStr">
        <is>
          <t>Double Wear Ring</t>
        </is>
      </c>
      <c r="F438" s="185" t="inlineStr">
        <is>
          <t>ImpMatl_NiAl-Bronze_ASTM-B148_C95400</t>
        </is>
      </c>
      <c r="G438" s="185" t="inlineStr">
        <is>
          <t>Nickel Aluminum Bronze ASTM B148 UNS C95400</t>
        </is>
      </c>
      <c r="H438" s="185" t="inlineStr">
        <is>
          <t>B22</t>
        </is>
      </c>
      <c r="I438" s="185" t="inlineStr">
        <is>
          <t>Steel, Cold Drawn C1018</t>
        </is>
      </c>
      <c r="J438" s="185" t="n"/>
      <c r="K438" s="185" t="inlineStr">
        <is>
          <t>Coating_Scotchkote134_interior</t>
        </is>
      </c>
      <c r="L438" s="185" t="inlineStr">
        <is>
          <t>RTF</t>
        </is>
      </c>
      <c r="M438" s="185" t="inlineStr">
        <is>
          <t>B100811</t>
        </is>
      </c>
      <c r="O438" s="233" t="inlineStr">
        <is>
          <t>LT250</t>
        </is>
      </c>
    </row>
    <row r="439" customFormat="1" s="233">
      <c r="A439" s="64" t="n"/>
      <c r="B439" s="237" t="inlineStr">
        <is>
          <t>N</t>
        </is>
      </c>
      <c r="C439" s="233" t="inlineStr">
        <is>
          <t>ConTab_BOM_KP_Impeller_0521</t>
        </is>
      </c>
      <c r="D439" s="233" t="inlineStr">
        <is>
          <t>:1617-5_6-KP:</t>
        </is>
      </c>
      <c r="E439" s="185" t="inlineStr">
        <is>
          <t>Case Ring</t>
        </is>
      </c>
      <c r="F439" s="185" t="inlineStr">
        <is>
          <t>ImpMatl_NiAl-Bronze_ASTM-B148_C95400</t>
        </is>
      </c>
      <c r="G439" s="185" t="inlineStr">
        <is>
          <t>Nickel Aluminum Bronze ASTM B148 UNS C95400</t>
        </is>
      </c>
      <c r="H439" s="185" t="inlineStr">
        <is>
          <t>B22</t>
        </is>
      </c>
      <c r="I439" s="185" t="inlineStr">
        <is>
          <t>Steel, Cold Drawn C1018</t>
        </is>
      </c>
      <c r="J439" s="185" t="n"/>
      <c r="K439" s="185" t="inlineStr">
        <is>
          <t>Coating_Scotchkote134_interior_exterior</t>
        </is>
      </c>
      <c r="L439" s="185" t="inlineStr">
        <is>
          <t>RTF</t>
        </is>
      </c>
      <c r="M439" s="185" t="inlineStr">
        <is>
          <t>B100811</t>
        </is>
      </c>
      <c r="O439" s="233" t="inlineStr">
        <is>
          <t>LT250</t>
        </is>
      </c>
    </row>
    <row r="440" customFormat="1" s="233">
      <c r="A440" s="64" t="n"/>
      <c r="B440" s="237" t="inlineStr">
        <is>
          <t>N</t>
        </is>
      </c>
      <c r="C440" s="233" t="inlineStr">
        <is>
          <t>ConTab_BOM_KP_Impeller_0522</t>
        </is>
      </c>
      <c r="D440" s="233" t="inlineStr">
        <is>
          <t>:1617-5_6-KP:</t>
        </is>
      </c>
      <c r="E440" s="185" t="inlineStr">
        <is>
          <t>Double Wear Ring</t>
        </is>
      </c>
      <c r="F440" s="185" t="inlineStr">
        <is>
          <t>ImpMatl_NiAl-Bronze_ASTM-B148_C95400</t>
        </is>
      </c>
      <c r="G440" s="185" t="inlineStr">
        <is>
          <t>Nickel Aluminum Bronze ASTM B148 UNS C95400</t>
        </is>
      </c>
      <c r="H440" s="185" t="inlineStr">
        <is>
          <t>B22</t>
        </is>
      </c>
      <c r="I440" s="185" t="inlineStr">
        <is>
          <t>Steel, Cold Drawn C1018</t>
        </is>
      </c>
      <c r="J440" s="185" t="n"/>
      <c r="K440" s="185" t="inlineStr">
        <is>
          <t>Coating_Scotchkote134_interior_exterior</t>
        </is>
      </c>
      <c r="L440" s="185" t="inlineStr">
        <is>
          <t>RTF</t>
        </is>
      </c>
      <c r="M440" s="185" t="inlineStr">
        <is>
          <t>B100811</t>
        </is>
      </c>
      <c r="O440" s="233" t="inlineStr">
        <is>
          <t>LT250</t>
        </is>
      </c>
    </row>
    <row r="441" customFormat="1" s="233">
      <c r="A441" s="64" t="n"/>
      <c r="B441" s="237" t="inlineStr">
        <is>
          <t>N</t>
        </is>
      </c>
      <c r="C441" s="233" t="inlineStr">
        <is>
          <t>ConTab_BOM_KP_Impeller_0523</t>
        </is>
      </c>
      <c r="D441" s="233" t="inlineStr">
        <is>
          <t>:1617-5_6-KP:</t>
        </is>
      </c>
      <c r="E441" s="185" t="inlineStr">
        <is>
          <t>Case Ring</t>
        </is>
      </c>
      <c r="F441" s="185" t="inlineStr">
        <is>
          <t>ImpMatl_NiAl-Bronze_ASTM-B148_C95400</t>
        </is>
      </c>
      <c r="G441" s="185" t="inlineStr">
        <is>
          <t>Nickel Aluminum Bronze ASTM B148 UNS C95400</t>
        </is>
      </c>
      <c r="H441" s="185" t="inlineStr">
        <is>
          <t>B22</t>
        </is>
      </c>
      <c r="I441" s="185" t="inlineStr">
        <is>
          <t>Steel, Cold Drawn C1018</t>
        </is>
      </c>
      <c r="J441" s="185" t="n"/>
      <c r="K441" s="185" t="inlineStr">
        <is>
          <t>Coating_Scotchkote134_interior_IncludeImpeller</t>
        </is>
      </c>
      <c r="L441" s="185" t="inlineStr">
        <is>
          <t>RTF</t>
        </is>
      </c>
      <c r="M441" s="185" t="inlineStr">
        <is>
          <t>B100811</t>
        </is>
      </c>
      <c r="O441" s="233" t="inlineStr">
        <is>
          <t>LT250</t>
        </is>
      </c>
    </row>
    <row r="442" customFormat="1" s="233">
      <c r="A442" s="64" t="n"/>
      <c r="B442" s="237" t="inlineStr">
        <is>
          <t>N</t>
        </is>
      </c>
      <c r="C442" s="233" t="inlineStr">
        <is>
          <t>ConTab_BOM_KP_Impeller_0524</t>
        </is>
      </c>
      <c r="D442" s="233" t="inlineStr">
        <is>
          <t>:1617-5_6-KP:</t>
        </is>
      </c>
      <c r="E442" s="185" t="inlineStr">
        <is>
          <t>Double Wear Ring</t>
        </is>
      </c>
      <c r="F442" s="185" t="inlineStr">
        <is>
          <t>ImpMatl_NiAl-Bronze_ASTM-B148_C95400</t>
        </is>
      </c>
      <c r="G442" s="185" t="inlineStr">
        <is>
          <t>Nickel Aluminum Bronze ASTM B148 UNS C95400</t>
        </is>
      </c>
      <c r="H442" s="185" t="inlineStr">
        <is>
          <t>B22</t>
        </is>
      </c>
      <c r="I442" s="185" t="inlineStr">
        <is>
          <t>Steel, Cold Drawn C1018</t>
        </is>
      </c>
      <c r="J442" s="185" t="n"/>
      <c r="K442" s="185" t="inlineStr">
        <is>
          <t>Coating_Scotchkote134_interior_IncludeImpeller</t>
        </is>
      </c>
      <c r="L442" s="185" t="inlineStr">
        <is>
          <t>RTF</t>
        </is>
      </c>
      <c r="M442" s="185" t="inlineStr">
        <is>
          <t>B100811</t>
        </is>
      </c>
      <c r="O442" s="233" t="inlineStr">
        <is>
          <t>LT250</t>
        </is>
      </c>
    </row>
    <row r="443" customFormat="1" s="233">
      <c r="A443" s="64" t="n"/>
      <c r="B443" s="237" t="inlineStr">
        <is>
          <t>N</t>
        </is>
      </c>
      <c r="C443" s="233" t="inlineStr">
        <is>
          <t>ConTab_BOM_KP_Impeller_0525</t>
        </is>
      </c>
      <c r="D443" s="233" t="inlineStr">
        <is>
          <t>:1617-5_6-KP:</t>
        </is>
      </c>
      <c r="E443" s="185" t="inlineStr">
        <is>
          <t>Case Ring</t>
        </is>
      </c>
      <c r="F443" s="185" t="inlineStr">
        <is>
          <t>ImpMatl_NiAl-Bronze_ASTM-B148_C95400</t>
        </is>
      </c>
      <c r="G443" s="185" t="inlineStr">
        <is>
          <t>Nickel Aluminum Bronze ASTM B148 UNS C95400</t>
        </is>
      </c>
      <c r="H443" s="185" t="inlineStr">
        <is>
          <t>B22</t>
        </is>
      </c>
      <c r="I443" s="185" t="inlineStr">
        <is>
          <t>Steel, Cold Drawn C1018</t>
        </is>
      </c>
      <c r="J443" s="185" t="n"/>
      <c r="K443" s="185" t="inlineStr">
        <is>
          <t>Coating_Scotchkote134_interior_exterior_IncludeImpeller</t>
        </is>
      </c>
      <c r="L443" s="185" t="inlineStr">
        <is>
          <t>RTF</t>
        </is>
      </c>
      <c r="M443" s="185" t="inlineStr">
        <is>
          <t>B100811</t>
        </is>
      </c>
      <c r="O443" s="233" t="inlineStr">
        <is>
          <t>LT250</t>
        </is>
      </c>
      <c r="P443" s="235" t="n"/>
    </row>
    <row r="444" customFormat="1" s="233">
      <c r="A444" s="64" t="n"/>
      <c r="B444" s="237" t="inlineStr">
        <is>
          <t>N</t>
        </is>
      </c>
      <c r="C444" s="233" t="inlineStr">
        <is>
          <t>ConTab_BOM_KP_Impeller_0526</t>
        </is>
      </c>
      <c r="D444" s="233" t="inlineStr">
        <is>
          <t>:1617-5_6-KP:</t>
        </is>
      </c>
      <c r="E444" s="185" t="inlineStr">
        <is>
          <t>Double Wear Ring</t>
        </is>
      </c>
      <c r="F444" s="185" t="inlineStr">
        <is>
          <t>ImpMatl_NiAl-Bronze_ASTM-B148_C95400</t>
        </is>
      </c>
      <c r="G444" s="185" t="inlineStr">
        <is>
          <t>Nickel Aluminum Bronze ASTM B148 UNS C95400</t>
        </is>
      </c>
      <c r="H444" s="185" t="inlineStr">
        <is>
          <t>B22</t>
        </is>
      </c>
      <c r="I444" s="185" t="inlineStr">
        <is>
          <t>Steel, Cold Drawn C1018</t>
        </is>
      </c>
      <c r="J444" s="185" t="n"/>
      <c r="K444" s="185" t="inlineStr">
        <is>
          <t>Coating_Scotchkote134_interior_exterior_IncludeImpeller</t>
        </is>
      </c>
      <c r="L444" s="185" t="inlineStr">
        <is>
          <t>RTF</t>
        </is>
      </c>
      <c r="M444" s="185" t="inlineStr">
        <is>
          <t>B100811</t>
        </is>
      </c>
      <c r="O444" s="233" t="inlineStr">
        <is>
          <t>LT250</t>
        </is>
      </c>
    </row>
    <row r="445" customFormat="1" s="233">
      <c r="A445" s="64" t="n"/>
      <c r="B445" s="237" t="inlineStr">
        <is>
          <t>N</t>
        </is>
      </c>
      <c r="C445" s="233" t="inlineStr">
        <is>
          <t>ConTab_BOM_KP_Impeller_0527</t>
        </is>
      </c>
      <c r="D445" s="233" t="inlineStr">
        <is>
          <t>:1617-5_6-KP:</t>
        </is>
      </c>
      <c r="E445" s="185" t="inlineStr">
        <is>
          <t>Case Ring</t>
        </is>
      </c>
      <c r="F445" s="185" t="inlineStr">
        <is>
          <t>ImpMatl_NiAl-Bronze_ASTM-B148_C95400</t>
        </is>
      </c>
      <c r="G445" s="185" t="inlineStr">
        <is>
          <t>Nickel Aluminum Bronze ASTM B148 UNS C95400</t>
        </is>
      </c>
      <c r="H445" s="185" t="inlineStr">
        <is>
          <t>B22</t>
        </is>
      </c>
      <c r="I445" s="185" t="inlineStr">
        <is>
          <t>Steel, Cold Drawn C1018</t>
        </is>
      </c>
      <c r="J445" s="185" t="n"/>
      <c r="K445" s="185" t="inlineStr">
        <is>
          <t>Coating_Epoxy</t>
        </is>
      </c>
      <c r="L445" s="185" t="inlineStr">
        <is>
          <t>RTF</t>
        </is>
      </c>
      <c r="M445" s="185" t="inlineStr">
        <is>
          <t>B100811</t>
        </is>
      </c>
      <c r="O445" s="233" t="inlineStr">
        <is>
          <t>LT250</t>
        </is>
      </c>
    </row>
    <row r="446" customFormat="1" s="233">
      <c r="A446" s="64" t="n"/>
      <c r="B446" s="237" t="inlineStr">
        <is>
          <t>N</t>
        </is>
      </c>
      <c r="C446" s="233" t="inlineStr">
        <is>
          <t>ConTab_BOM_KP_Impeller_0528</t>
        </is>
      </c>
      <c r="D446" s="233" t="inlineStr">
        <is>
          <t>:1617-5_6-KP:</t>
        </is>
      </c>
      <c r="E446" s="185" t="inlineStr">
        <is>
          <t>Double Wear Ring</t>
        </is>
      </c>
      <c r="F446" s="185" t="inlineStr">
        <is>
          <t>ImpMatl_NiAl-Bronze_ASTM-B148_C95400</t>
        </is>
      </c>
      <c r="G446" s="185" t="inlineStr">
        <is>
          <t>Nickel Aluminum Bronze ASTM B148 UNS C95400</t>
        </is>
      </c>
      <c r="H446" s="185" t="inlineStr">
        <is>
          <t>B22</t>
        </is>
      </c>
      <c r="I446" s="185" t="inlineStr">
        <is>
          <t>Steel, Cold Drawn C1018</t>
        </is>
      </c>
      <c r="J446" s="185" t="n"/>
      <c r="K446" s="185" t="inlineStr">
        <is>
          <t>Coating_Epoxy</t>
        </is>
      </c>
      <c r="L446" s="185" t="inlineStr">
        <is>
          <t>RTF</t>
        </is>
      </c>
      <c r="M446" s="185" t="inlineStr">
        <is>
          <t>B100811</t>
        </is>
      </c>
      <c r="O446" s="233" t="inlineStr">
        <is>
          <t>LT250</t>
        </is>
      </c>
    </row>
    <row r="447" customFormat="1" s="233">
      <c r="A447" s="64" t="n"/>
      <c r="B447" s="237" t="inlineStr">
        <is>
          <t>N</t>
        </is>
      </c>
      <c r="C447" s="233" t="inlineStr">
        <is>
          <t>ConTab_BOM_KP_Impeller_0529</t>
        </is>
      </c>
      <c r="D447" s="233" t="inlineStr">
        <is>
          <t>:1617-5_6-KP:</t>
        </is>
      </c>
      <c r="E447" s="185" t="inlineStr">
        <is>
          <t>Case Ring</t>
        </is>
      </c>
      <c r="F447" s="185" t="inlineStr">
        <is>
          <t>ImpMatl_NiAl-Bronze_ASTM-B148_C95400</t>
        </is>
      </c>
      <c r="G447" s="185" t="inlineStr">
        <is>
          <t>Nickel Aluminum Bronze ASTM B148 UNS C95400</t>
        </is>
      </c>
      <c r="H447" s="185" t="inlineStr">
        <is>
          <t>B22</t>
        </is>
      </c>
      <c r="I447" s="185" t="inlineStr">
        <is>
          <t>Steel, Cold Drawn C1018</t>
        </is>
      </c>
      <c r="J447" s="185" t="n"/>
      <c r="K447" s="185" t="inlineStr">
        <is>
          <t>Coating_Special</t>
        </is>
      </c>
      <c r="L447" s="185" t="inlineStr">
        <is>
          <t>RTF</t>
        </is>
      </c>
      <c r="M447" s="185" t="inlineStr">
        <is>
          <t>B100811</t>
        </is>
      </c>
      <c r="O447" s="233" t="inlineStr">
        <is>
          <t>LT250</t>
        </is>
      </c>
      <c r="P447" s="235" t="n"/>
    </row>
    <row r="448" customFormat="1" s="233">
      <c r="A448" s="64" t="n"/>
      <c r="B448" s="237" t="inlineStr">
        <is>
          <t>N</t>
        </is>
      </c>
      <c r="C448" s="233" t="inlineStr">
        <is>
          <t>ConTab_BOM_KP_Impeller_0530</t>
        </is>
      </c>
      <c r="D448" s="233" t="inlineStr">
        <is>
          <t>:1617-5_6-KP:</t>
        </is>
      </c>
      <c r="E448" s="185" t="inlineStr">
        <is>
          <t>Double Wear Ring</t>
        </is>
      </c>
      <c r="F448" s="185" t="inlineStr">
        <is>
          <t>ImpMatl_NiAl-Bronze_ASTM-B148_C95400</t>
        </is>
      </c>
      <c r="G448" s="185" t="inlineStr">
        <is>
          <t>Nickel Aluminum Bronze ASTM B148 UNS C95400</t>
        </is>
      </c>
      <c r="H448" s="185" t="inlineStr">
        <is>
          <t>B22</t>
        </is>
      </c>
      <c r="I448" s="185" t="inlineStr">
        <is>
          <t>Steel, Cold Drawn C1018</t>
        </is>
      </c>
      <c r="J448" s="185" t="n"/>
      <c r="K448" s="185" t="inlineStr">
        <is>
          <t>Coating_Special</t>
        </is>
      </c>
      <c r="L448" s="185" t="inlineStr">
        <is>
          <t>RTF</t>
        </is>
      </c>
      <c r="M448" s="185" t="inlineStr">
        <is>
          <t>B100811</t>
        </is>
      </c>
      <c r="O448" s="233" t="inlineStr">
        <is>
          <t>LT250</t>
        </is>
      </c>
      <c r="P448" s="235" t="n"/>
    </row>
    <row r="449" customFormat="1" s="233">
      <c r="A449" s="64" t="n"/>
      <c r="B449" s="237" t="inlineStr">
        <is>
          <t>N</t>
        </is>
      </c>
      <c r="C449" s="233" t="inlineStr">
        <is>
          <t>ConTab_BOM_KP_Impeller_0531</t>
        </is>
      </c>
      <c r="D449" s="233" t="inlineStr">
        <is>
          <t>:1617-5_6-KP:</t>
        </is>
      </c>
      <c r="E449" s="185" t="inlineStr">
        <is>
          <t>Case Ring</t>
        </is>
      </c>
      <c r="F449" s="185" t="inlineStr">
        <is>
          <t>ImpMatl_SS_AISI-304</t>
        </is>
      </c>
      <c r="G449" s="185" t="inlineStr">
        <is>
          <t>Stainless Steel, AISI-304</t>
        </is>
      </c>
      <c r="H449" s="185" t="inlineStr">
        <is>
          <t>H304</t>
        </is>
      </c>
      <c r="I449" s="185" t="inlineStr">
        <is>
          <t>Stainless Steel, AISI 316</t>
        </is>
      </c>
      <c r="J449" s="185" t="n"/>
      <c r="K449" s="185" t="inlineStr">
        <is>
          <t>Coating_Standard</t>
        </is>
      </c>
      <c r="L449" s="187" t="n">
        <v>98558145</v>
      </c>
      <c r="M449" s="185" t="inlineStr">
        <is>
          <t>B100811</t>
        </is>
      </c>
      <c r="O449" s="233" t="inlineStr">
        <is>
          <t>LT042</t>
        </is>
      </c>
    </row>
    <row r="450" customFormat="1" s="233">
      <c r="A450" s="64" t="n"/>
      <c r="B450" s="237" t="inlineStr">
        <is>
          <t>N</t>
        </is>
      </c>
      <c r="C450" s="233" t="inlineStr">
        <is>
          <t>ConTab_BOM_KP_Impeller_0532</t>
        </is>
      </c>
      <c r="D450" s="233" t="inlineStr">
        <is>
          <t>:1617-5_6-KP:</t>
        </is>
      </c>
      <c r="E450" s="185" t="inlineStr">
        <is>
          <t>Double Wear Ring</t>
        </is>
      </c>
      <c r="F450" s="185" t="inlineStr">
        <is>
          <t>ImpMatl_SS_AISI-304</t>
        </is>
      </c>
      <c r="G450" s="185" t="inlineStr">
        <is>
          <t>Stainless Steel, AISI-304</t>
        </is>
      </c>
      <c r="H450" s="185" t="inlineStr">
        <is>
          <t>H304</t>
        </is>
      </c>
      <c r="I450" s="185" t="inlineStr">
        <is>
          <t>Stainless Steel, AISI 316</t>
        </is>
      </c>
      <c r="J450" s="185" t="n"/>
      <c r="K450" s="185" t="inlineStr">
        <is>
          <t>Coating_Standard</t>
        </is>
      </c>
      <c r="L450" s="187" t="n">
        <v>98558145</v>
      </c>
      <c r="M450" s="185" t="inlineStr">
        <is>
          <t>B100811</t>
        </is>
      </c>
      <c r="O450" s="233" t="inlineStr">
        <is>
          <t>LT042</t>
        </is>
      </c>
    </row>
    <row r="451" customFormat="1" s="233">
      <c r="A451" s="64" t="n"/>
      <c r="B451" s="237" t="inlineStr">
        <is>
          <t>N</t>
        </is>
      </c>
      <c r="C451" s="233" t="inlineStr">
        <is>
          <t>ConTab_BOM_KP_Impeller_0537</t>
        </is>
      </c>
      <c r="D451" s="233" t="inlineStr">
        <is>
          <t>:1620-3_4-KP:</t>
        </is>
      </c>
      <c r="E451" s="185" t="inlineStr">
        <is>
          <t>Case Ring</t>
        </is>
      </c>
      <c r="F451" s="185" t="inlineStr">
        <is>
          <t>ImpMatl_Silicon_Bronze_ASTM-B584_C87600</t>
        </is>
      </c>
      <c r="G451" s="185" t="inlineStr">
        <is>
          <t>Silicon Bronze, ASTM-B584, C87600</t>
        </is>
      </c>
      <c r="H451" s="185" t="inlineStr">
        <is>
          <t>B21</t>
        </is>
      </c>
      <c r="I451" s="185" t="inlineStr">
        <is>
          <t>Steel, Cold Drawn C1018</t>
        </is>
      </c>
      <c r="J451" s="185" t="n"/>
      <c r="K451" s="185" t="inlineStr">
        <is>
          <t>Coating_Standard</t>
        </is>
      </c>
      <c r="L451" s="187" t="n">
        <v>98571800</v>
      </c>
      <c r="M451" s="185" t="inlineStr">
        <is>
          <t>B100813</t>
        </is>
      </c>
      <c r="O451" s="233" t="inlineStr">
        <is>
          <t>LT042</t>
        </is>
      </c>
      <c r="P451" s="235" t="n"/>
    </row>
    <row r="452" customFormat="1" s="233">
      <c r="A452" s="64" t="n"/>
      <c r="B452" s="237" t="inlineStr">
        <is>
          <t>N</t>
        </is>
      </c>
      <c r="C452" s="233" t="inlineStr">
        <is>
          <t>ConTab_BOM_KP_Impeller_0538</t>
        </is>
      </c>
      <c r="D452" s="233" t="inlineStr">
        <is>
          <t>:1620-3_4-KP:</t>
        </is>
      </c>
      <c r="E452" s="185" t="inlineStr">
        <is>
          <t>Double Wear Ring</t>
        </is>
      </c>
      <c r="F452" s="185" t="inlineStr">
        <is>
          <t>ImpMatl_Silicon_Bronze_ASTM-B584_C87600</t>
        </is>
      </c>
      <c r="G452" s="185" t="inlineStr">
        <is>
          <t>Silicon Bronze, ASTM-B584, C87600</t>
        </is>
      </c>
      <c r="H452" s="185" t="inlineStr">
        <is>
          <t>B21</t>
        </is>
      </c>
      <c r="I452" s="185" t="inlineStr">
        <is>
          <t>Steel, Cold Drawn C1018</t>
        </is>
      </c>
      <c r="J452" s="185" t="n"/>
      <c r="K452" s="185" t="inlineStr">
        <is>
          <t>Coating_Standard</t>
        </is>
      </c>
      <c r="L452" s="187" t="n">
        <v>98571800</v>
      </c>
      <c r="M452" s="185" t="inlineStr">
        <is>
          <t>B100811</t>
        </is>
      </c>
      <c r="O452" s="233" t="inlineStr">
        <is>
          <t>LT042</t>
        </is>
      </c>
    </row>
    <row r="453" customFormat="1" s="233">
      <c r="A453" s="64" t="n"/>
      <c r="B453" s="237" t="inlineStr">
        <is>
          <t>N</t>
        </is>
      </c>
      <c r="C453" s="233" t="inlineStr">
        <is>
          <t>ConTab_BOM_KP_Impeller_0539</t>
        </is>
      </c>
      <c r="D453" s="233" t="inlineStr">
        <is>
          <t>:1620-3_4-KP:</t>
        </is>
      </c>
      <c r="E453" s="185" t="inlineStr">
        <is>
          <t>Case Ring</t>
        </is>
      </c>
      <c r="F453" s="185" t="inlineStr">
        <is>
          <t>ImpMatl_Silicon_Bronze_ASTM-B584_C87600</t>
        </is>
      </c>
      <c r="G453" s="185" t="inlineStr">
        <is>
          <t>Silicon Bronze, ASTM-B584, C87600</t>
        </is>
      </c>
      <c r="H453" s="185" t="inlineStr">
        <is>
          <t>B21</t>
        </is>
      </c>
      <c r="I453" s="185" t="inlineStr">
        <is>
          <t>Steel, Cold Drawn C1018</t>
        </is>
      </c>
      <c r="J453" s="185" t="n"/>
      <c r="K453" s="185" t="inlineStr">
        <is>
          <t>Coating_Scotchkote134_interior</t>
        </is>
      </c>
      <c r="L453" s="185" t="inlineStr">
        <is>
          <t>RTF</t>
        </is>
      </c>
      <c r="M453" s="185" t="inlineStr">
        <is>
          <t>B100813</t>
        </is>
      </c>
      <c r="O453" s="233" t="inlineStr">
        <is>
          <t>LT250</t>
        </is>
      </c>
    </row>
    <row r="454" customFormat="1" s="233">
      <c r="A454" s="64" t="n"/>
      <c r="B454" s="237" t="inlineStr">
        <is>
          <t>N</t>
        </is>
      </c>
      <c r="C454" s="233" t="inlineStr">
        <is>
          <t>ConTab_BOM_KP_Impeller_0540</t>
        </is>
      </c>
      <c r="D454" s="233" t="inlineStr">
        <is>
          <t>:1620-3_4-KP:</t>
        </is>
      </c>
      <c r="E454" s="185" t="inlineStr">
        <is>
          <t>Double Wear Ring</t>
        </is>
      </c>
      <c r="F454" s="185" t="inlineStr">
        <is>
          <t>ImpMatl_Silicon_Bronze_ASTM-B584_C87600</t>
        </is>
      </c>
      <c r="G454" s="185" t="inlineStr">
        <is>
          <t>Silicon Bronze, ASTM-B584, C87600</t>
        </is>
      </c>
      <c r="H454" s="185" t="inlineStr">
        <is>
          <t>B21</t>
        </is>
      </c>
      <c r="I454" s="185" t="inlineStr">
        <is>
          <t>Steel, Cold Drawn C1018</t>
        </is>
      </c>
      <c r="J454" s="185" t="n"/>
      <c r="K454" s="185" t="inlineStr">
        <is>
          <t>Coating_Scotchkote134_interior</t>
        </is>
      </c>
      <c r="L454" s="185" t="inlineStr">
        <is>
          <t>RTF</t>
        </is>
      </c>
      <c r="M454" s="185" t="inlineStr">
        <is>
          <t>B100811</t>
        </is>
      </c>
      <c r="O454" s="233" t="inlineStr">
        <is>
          <t>LT250</t>
        </is>
      </c>
    </row>
    <row r="455" customFormat="1" s="233">
      <c r="A455" s="64" t="n"/>
      <c r="B455" s="237" t="inlineStr">
        <is>
          <t>N</t>
        </is>
      </c>
      <c r="C455" s="233" t="inlineStr">
        <is>
          <t>ConTab_BOM_KP_Impeller_0541</t>
        </is>
      </c>
      <c r="D455" s="233" t="inlineStr">
        <is>
          <t>:1620-3_4-KP:</t>
        </is>
      </c>
      <c r="E455" s="185" t="inlineStr">
        <is>
          <t>Case Ring</t>
        </is>
      </c>
      <c r="F455" s="185" t="inlineStr">
        <is>
          <t>ImpMatl_Silicon_Bronze_ASTM-B584_C87600</t>
        </is>
      </c>
      <c r="G455" s="185" t="inlineStr">
        <is>
          <t>Silicon Bronze, ASTM-B584, C87600</t>
        </is>
      </c>
      <c r="H455" s="185" t="inlineStr">
        <is>
          <t>B21</t>
        </is>
      </c>
      <c r="I455" s="185" t="inlineStr">
        <is>
          <t>Steel, Cold Drawn C1018</t>
        </is>
      </c>
      <c r="J455" s="185" t="n"/>
      <c r="K455" s="185" t="inlineStr">
        <is>
          <t>Coating_Scotchkote134_interior_exterior</t>
        </is>
      </c>
      <c r="L455" s="185" t="inlineStr">
        <is>
          <t>RTF</t>
        </is>
      </c>
      <c r="M455" s="185" t="inlineStr">
        <is>
          <t>B100813</t>
        </is>
      </c>
      <c r="O455" s="233" t="inlineStr">
        <is>
          <t>LT250</t>
        </is>
      </c>
    </row>
    <row r="456" customFormat="1" s="233">
      <c r="A456" s="64" t="n"/>
      <c r="B456" s="237" t="inlineStr">
        <is>
          <t>N</t>
        </is>
      </c>
      <c r="C456" s="233" t="inlineStr">
        <is>
          <t>ConTab_BOM_KP_Impeller_0542</t>
        </is>
      </c>
      <c r="D456" s="233" t="inlineStr">
        <is>
          <t>:1620-3_4-KP:</t>
        </is>
      </c>
      <c r="E456" s="185" t="inlineStr">
        <is>
          <t>Double Wear Ring</t>
        </is>
      </c>
      <c r="F456" s="185" t="inlineStr">
        <is>
          <t>ImpMatl_Silicon_Bronze_ASTM-B584_C87600</t>
        </is>
      </c>
      <c r="G456" s="185" t="inlineStr">
        <is>
          <t>Silicon Bronze, ASTM-B584, C87600</t>
        </is>
      </c>
      <c r="H456" s="185" t="inlineStr">
        <is>
          <t>B21</t>
        </is>
      </c>
      <c r="I456" s="185" t="inlineStr">
        <is>
          <t>Steel, Cold Drawn C1018</t>
        </is>
      </c>
      <c r="J456" s="185" t="n"/>
      <c r="K456" s="185" t="inlineStr">
        <is>
          <t>Coating_Scotchkote134_interior_exterior</t>
        </is>
      </c>
      <c r="L456" s="185" t="inlineStr">
        <is>
          <t>RTF</t>
        </is>
      </c>
      <c r="M456" s="185" t="inlineStr">
        <is>
          <t>B100811</t>
        </is>
      </c>
      <c r="O456" s="233" t="inlineStr">
        <is>
          <t>LT250</t>
        </is>
      </c>
    </row>
    <row r="457" customFormat="1" s="233">
      <c r="A457" s="64" t="n"/>
      <c r="B457" s="237" t="inlineStr">
        <is>
          <t>N</t>
        </is>
      </c>
      <c r="C457" s="233" t="inlineStr">
        <is>
          <t>ConTab_BOM_KP_Impeller_0543</t>
        </is>
      </c>
      <c r="D457" s="233" t="inlineStr">
        <is>
          <t>:1620-3_4-KP:</t>
        </is>
      </c>
      <c r="E457" s="185" t="inlineStr">
        <is>
          <t>Case Ring</t>
        </is>
      </c>
      <c r="F457" s="185" t="inlineStr">
        <is>
          <t>ImpMatl_Silicon_Bronze_ASTM-B584_C87600</t>
        </is>
      </c>
      <c r="G457" s="185" t="inlineStr">
        <is>
          <t>Silicon Bronze, ASTM-B584, C87600</t>
        </is>
      </c>
      <c r="H457" s="185" t="inlineStr">
        <is>
          <t>B21</t>
        </is>
      </c>
      <c r="I457" s="185" t="inlineStr">
        <is>
          <t>Steel, Cold Drawn C1018</t>
        </is>
      </c>
      <c r="J457" s="185" t="n"/>
      <c r="K457" s="185" t="inlineStr">
        <is>
          <t>Coating_Scotchkote134_interior_IncludeImpeller</t>
        </is>
      </c>
      <c r="L457" s="185" t="inlineStr">
        <is>
          <t>RTF</t>
        </is>
      </c>
      <c r="M457" s="185" t="inlineStr">
        <is>
          <t>B100813</t>
        </is>
      </c>
      <c r="O457" s="233" t="inlineStr">
        <is>
          <t>LT250</t>
        </is>
      </c>
    </row>
    <row r="458" customFormat="1" s="233">
      <c r="A458" s="64" t="n"/>
      <c r="B458" s="237" t="inlineStr">
        <is>
          <t>N</t>
        </is>
      </c>
      <c r="C458" s="233" t="inlineStr">
        <is>
          <t>ConTab_BOM_KP_Impeller_0544</t>
        </is>
      </c>
      <c r="D458" s="233" t="inlineStr">
        <is>
          <t>:1620-3_4-KP:</t>
        </is>
      </c>
      <c r="E458" s="185" t="inlineStr">
        <is>
          <t>Double Wear Ring</t>
        </is>
      </c>
      <c r="F458" s="185" t="inlineStr">
        <is>
          <t>ImpMatl_Silicon_Bronze_ASTM-B584_C87600</t>
        </is>
      </c>
      <c r="G458" s="185" t="inlineStr">
        <is>
          <t>Silicon Bronze, ASTM-B584, C87600</t>
        </is>
      </c>
      <c r="H458" s="185" t="inlineStr">
        <is>
          <t>B21</t>
        </is>
      </c>
      <c r="I458" s="185" t="inlineStr">
        <is>
          <t>Steel, Cold Drawn C1018</t>
        </is>
      </c>
      <c r="J458" s="185" t="n"/>
      <c r="K458" s="185" t="inlineStr">
        <is>
          <t>Coating_Scotchkote134_interior_IncludeImpeller</t>
        </is>
      </c>
      <c r="L458" s="185" t="inlineStr">
        <is>
          <t>RTF</t>
        </is>
      </c>
      <c r="M458" s="185" t="inlineStr">
        <is>
          <t>B100811</t>
        </is>
      </c>
      <c r="O458" s="233" t="inlineStr">
        <is>
          <t>LT250</t>
        </is>
      </c>
    </row>
    <row r="459" customFormat="1" s="233">
      <c r="A459" s="64" t="n"/>
      <c r="B459" s="237" t="inlineStr">
        <is>
          <t>N</t>
        </is>
      </c>
      <c r="C459" s="233" t="inlineStr">
        <is>
          <t>ConTab_BOM_KP_Impeller_0545</t>
        </is>
      </c>
      <c r="D459" s="233" t="inlineStr">
        <is>
          <t>:1620-3_4-KP:</t>
        </is>
      </c>
      <c r="E459" s="185" t="inlineStr">
        <is>
          <t>Case Ring</t>
        </is>
      </c>
      <c r="F459" s="185" t="inlineStr">
        <is>
          <t>ImpMatl_Silicon_Bronze_ASTM-B584_C87600</t>
        </is>
      </c>
      <c r="G459" s="185" t="inlineStr">
        <is>
          <t>Silicon Bronze, ASTM-B584, C87600</t>
        </is>
      </c>
      <c r="H459" s="185" t="inlineStr">
        <is>
          <t>B21</t>
        </is>
      </c>
      <c r="I459" s="185" t="inlineStr">
        <is>
          <t>Steel, Cold Drawn C1018</t>
        </is>
      </c>
      <c r="J459" s="185" t="n"/>
      <c r="K459" s="185" t="inlineStr">
        <is>
          <t>Coating_Scotchkote134_interior_exterior_IncludeImpeller</t>
        </is>
      </c>
      <c r="L459" s="185" t="inlineStr">
        <is>
          <t>RTF</t>
        </is>
      </c>
      <c r="M459" s="185" t="inlineStr">
        <is>
          <t>B100813</t>
        </is>
      </c>
      <c r="O459" s="233" t="inlineStr">
        <is>
          <t>LT250</t>
        </is>
      </c>
    </row>
    <row r="460" customFormat="1" s="233">
      <c r="A460" s="64" t="n"/>
      <c r="B460" s="237" t="inlineStr">
        <is>
          <t>N</t>
        </is>
      </c>
      <c r="C460" s="233" t="inlineStr">
        <is>
          <t>ConTab_BOM_KP_Impeller_0546</t>
        </is>
      </c>
      <c r="D460" s="233" t="inlineStr">
        <is>
          <t>:1620-3_4-KP:</t>
        </is>
      </c>
      <c r="E460" s="185" t="inlineStr">
        <is>
          <t>Double Wear Ring</t>
        </is>
      </c>
      <c r="F460" s="185" t="inlineStr">
        <is>
          <t>ImpMatl_Silicon_Bronze_ASTM-B584_C87600</t>
        </is>
      </c>
      <c r="G460" s="185" t="inlineStr">
        <is>
          <t>Silicon Bronze, ASTM-B584, C87600</t>
        </is>
      </c>
      <c r="H460" s="185" t="inlineStr">
        <is>
          <t>B21</t>
        </is>
      </c>
      <c r="I460" s="185" t="inlineStr">
        <is>
          <t>Steel, Cold Drawn C1018</t>
        </is>
      </c>
      <c r="J460" s="185" t="n"/>
      <c r="K460" s="185" t="inlineStr">
        <is>
          <t>Coating_Scotchkote134_interior_exterior_IncludeImpeller</t>
        </is>
      </c>
      <c r="L460" s="185" t="inlineStr">
        <is>
          <t>RTF</t>
        </is>
      </c>
      <c r="M460" s="185" t="inlineStr">
        <is>
          <t>B100811</t>
        </is>
      </c>
      <c r="O460" s="233" t="inlineStr">
        <is>
          <t>LT250</t>
        </is>
      </c>
    </row>
    <row r="461" customFormat="1" s="233">
      <c r="A461" s="64" t="n"/>
      <c r="B461" s="237" t="inlineStr">
        <is>
          <t>N</t>
        </is>
      </c>
      <c r="C461" s="233" t="inlineStr">
        <is>
          <t>ConTab_BOM_KP_Impeller_0547</t>
        </is>
      </c>
      <c r="D461" s="233" t="inlineStr">
        <is>
          <t>:1620-3_4-KP:</t>
        </is>
      </c>
      <c r="E461" s="185" t="inlineStr">
        <is>
          <t>Case Ring</t>
        </is>
      </c>
      <c r="F461" s="185" t="inlineStr">
        <is>
          <t>ImpMatl_Silicon_Bronze_ASTM-B584_C87600</t>
        </is>
      </c>
      <c r="G461" s="185" t="inlineStr">
        <is>
          <t>Silicon Bronze, ASTM-B584, C87600</t>
        </is>
      </c>
      <c r="H461" s="185" t="inlineStr">
        <is>
          <t>B21</t>
        </is>
      </c>
      <c r="I461" s="185" t="inlineStr">
        <is>
          <t>Steel, Cold Drawn C1018</t>
        </is>
      </c>
      <c r="J461" s="185" t="n"/>
      <c r="K461" s="185" t="inlineStr">
        <is>
          <t>Coating_Epoxy</t>
        </is>
      </c>
      <c r="L461" s="185" t="inlineStr">
        <is>
          <t>RTF</t>
        </is>
      </c>
      <c r="M461" s="185" t="inlineStr">
        <is>
          <t>B100813</t>
        </is>
      </c>
      <c r="O461" s="233" t="inlineStr">
        <is>
          <t>LT250</t>
        </is>
      </c>
    </row>
    <row r="462" customFormat="1" s="233">
      <c r="A462" s="64" t="n"/>
      <c r="B462" s="237" t="inlineStr">
        <is>
          <t>N</t>
        </is>
      </c>
      <c r="C462" s="233" t="inlineStr">
        <is>
          <t>ConTab_BOM_KP_Impeller_0548</t>
        </is>
      </c>
      <c r="D462" s="233" t="inlineStr">
        <is>
          <t>:1620-3_4-KP:</t>
        </is>
      </c>
      <c r="E462" s="185" t="inlineStr">
        <is>
          <t>Double Wear Ring</t>
        </is>
      </c>
      <c r="F462" s="185" t="inlineStr">
        <is>
          <t>ImpMatl_Silicon_Bronze_ASTM-B584_C87600</t>
        </is>
      </c>
      <c r="G462" s="185" t="inlineStr">
        <is>
          <t>Silicon Bronze, ASTM-B584, C87600</t>
        </is>
      </c>
      <c r="H462" s="185" t="inlineStr">
        <is>
          <t>B21</t>
        </is>
      </c>
      <c r="I462" s="185" t="inlineStr">
        <is>
          <t>Steel, Cold Drawn C1018</t>
        </is>
      </c>
      <c r="J462" s="185" t="n"/>
      <c r="K462" s="185" t="inlineStr">
        <is>
          <t>Coating_Epoxy</t>
        </is>
      </c>
      <c r="L462" s="185" t="inlineStr">
        <is>
          <t>RTF</t>
        </is>
      </c>
      <c r="M462" s="185" t="inlineStr">
        <is>
          <t>B100811</t>
        </is>
      </c>
      <c r="O462" s="233" t="inlineStr">
        <is>
          <t>LT250</t>
        </is>
      </c>
    </row>
    <row r="463" customFormat="1" s="233">
      <c r="A463" s="64" t="n"/>
      <c r="B463" s="237" t="inlineStr">
        <is>
          <t>N</t>
        </is>
      </c>
      <c r="C463" s="233" t="inlineStr">
        <is>
          <t>ConTab_BOM_KP_Impeller_0549</t>
        </is>
      </c>
      <c r="D463" s="233" t="inlineStr">
        <is>
          <t>:1620-3_4-KP:</t>
        </is>
      </c>
      <c r="E463" s="185" t="inlineStr">
        <is>
          <t>Case Ring</t>
        </is>
      </c>
      <c r="F463" s="185" t="inlineStr">
        <is>
          <t>ImpMatl_Silicon_Bronze_ASTM-B584_C87600</t>
        </is>
      </c>
      <c r="G463" s="185" t="inlineStr">
        <is>
          <t>Silicon Bronze, ASTM-B584, C87600</t>
        </is>
      </c>
      <c r="H463" s="185" t="inlineStr">
        <is>
          <t>B21</t>
        </is>
      </c>
      <c r="I463" s="185" t="inlineStr">
        <is>
          <t>Steel, Cold Drawn C1018</t>
        </is>
      </c>
      <c r="J463" s="185" t="n"/>
      <c r="K463" s="185" t="inlineStr">
        <is>
          <t>Coating_Special</t>
        </is>
      </c>
      <c r="L463" s="185" t="inlineStr">
        <is>
          <t>RTF</t>
        </is>
      </c>
      <c r="M463" s="185" t="inlineStr">
        <is>
          <t>B100813</t>
        </is>
      </c>
      <c r="O463" s="233" t="inlineStr">
        <is>
          <t>LT250</t>
        </is>
      </c>
    </row>
    <row r="464" customFormat="1" s="233">
      <c r="A464" s="64" t="n"/>
      <c r="B464" s="237" t="inlineStr">
        <is>
          <t>N</t>
        </is>
      </c>
      <c r="C464" s="233" t="inlineStr">
        <is>
          <t>ConTab_BOM_KP_Impeller_0550</t>
        </is>
      </c>
      <c r="D464" s="233" t="inlineStr">
        <is>
          <t>:1620-3_4-KP:</t>
        </is>
      </c>
      <c r="E464" s="185" t="inlineStr">
        <is>
          <t>Double Wear Ring</t>
        </is>
      </c>
      <c r="F464" s="185" t="inlineStr">
        <is>
          <t>ImpMatl_Silicon_Bronze_ASTM-B584_C87600</t>
        </is>
      </c>
      <c r="G464" s="185" t="inlineStr">
        <is>
          <t>Silicon Bronze, ASTM-B584, C87600</t>
        </is>
      </c>
      <c r="H464" s="185" t="inlineStr">
        <is>
          <t>B21</t>
        </is>
      </c>
      <c r="I464" s="185" t="inlineStr">
        <is>
          <t>Steel, Cold Drawn C1018</t>
        </is>
      </c>
      <c r="J464" s="185" t="n"/>
      <c r="K464" s="185" t="inlineStr">
        <is>
          <t>Coating_Special</t>
        </is>
      </c>
      <c r="L464" s="185" t="inlineStr">
        <is>
          <t>RTF</t>
        </is>
      </c>
      <c r="M464" s="185" t="inlineStr">
        <is>
          <t>B100811</t>
        </is>
      </c>
      <c r="O464" s="233" t="inlineStr">
        <is>
          <t>LT250</t>
        </is>
      </c>
    </row>
    <row r="465" customFormat="1" s="233">
      <c r="A465" s="64" t="n"/>
      <c r="B465" s="237" t="inlineStr">
        <is>
          <t>N</t>
        </is>
      </c>
      <c r="C465" s="233" t="inlineStr">
        <is>
          <t>ConTab_BOM_KP_Impeller_0551</t>
        </is>
      </c>
      <c r="D465" s="233" t="inlineStr">
        <is>
          <t>:1620-3_4-KP:</t>
        </is>
      </c>
      <c r="E465" s="185" t="inlineStr">
        <is>
          <t>Case Ring</t>
        </is>
      </c>
      <c r="F465" s="185" t="inlineStr">
        <is>
          <t>ImpMatl_NiAl-Bronze_ASTM-B148_C95400</t>
        </is>
      </c>
      <c r="G465" s="185" t="inlineStr">
        <is>
          <t>Nickel Aluminum Bronze ASTM B148 UNS C95400</t>
        </is>
      </c>
      <c r="H465" s="185" t="inlineStr">
        <is>
          <t>B22</t>
        </is>
      </c>
      <c r="I465" s="185" t="inlineStr">
        <is>
          <t>Steel, Cold Drawn C1018</t>
        </is>
      </c>
      <c r="J465" s="185" t="n"/>
      <c r="K465" s="185" t="inlineStr">
        <is>
          <t>Coating_Standard</t>
        </is>
      </c>
      <c r="L465" s="187" t="n">
        <v>98571801</v>
      </c>
      <c r="M465" s="185" t="inlineStr">
        <is>
          <t>B100811</t>
        </is>
      </c>
      <c r="O465" s="233" t="inlineStr">
        <is>
          <t>LT250</t>
        </is>
      </c>
    </row>
    <row r="466" customFormat="1" s="233">
      <c r="A466" s="64" t="n"/>
      <c r="B466" s="237" t="inlineStr">
        <is>
          <t>N</t>
        </is>
      </c>
      <c r="C466" s="233" t="inlineStr">
        <is>
          <t>ConTab_BOM_KP_Impeller_0552</t>
        </is>
      </c>
      <c r="D466" s="233" t="inlineStr">
        <is>
          <t>:1620-3_4-KP:</t>
        </is>
      </c>
      <c r="E466" s="185" t="inlineStr">
        <is>
          <t>Double Wear Ring</t>
        </is>
      </c>
      <c r="F466" s="185" t="inlineStr">
        <is>
          <t>ImpMatl_NiAl-Bronze_ASTM-B148_C95400</t>
        </is>
      </c>
      <c r="G466" s="185" t="inlineStr">
        <is>
          <t>Nickel Aluminum Bronze ASTM B148 UNS C95400</t>
        </is>
      </c>
      <c r="H466" s="185" t="inlineStr">
        <is>
          <t>B22</t>
        </is>
      </c>
      <c r="I466" s="185" t="inlineStr">
        <is>
          <t>Steel, Cold Drawn C1018</t>
        </is>
      </c>
      <c r="J466" s="185" t="n"/>
      <c r="K466" s="185" t="inlineStr">
        <is>
          <t>Coating_Standard</t>
        </is>
      </c>
      <c r="L466" s="187" t="n">
        <v>98571801</v>
      </c>
      <c r="M466" s="185" t="inlineStr">
        <is>
          <t>B100811</t>
        </is>
      </c>
      <c r="O466" s="233" t="inlineStr">
        <is>
          <t>LT250</t>
        </is>
      </c>
    </row>
    <row r="467" customFormat="1" s="233">
      <c r="A467" s="64" t="n"/>
      <c r="B467" s="237" t="inlineStr">
        <is>
          <t>N</t>
        </is>
      </c>
      <c r="C467" s="233" t="inlineStr">
        <is>
          <t>ConTab_BOM_KP_Impeller_0553</t>
        </is>
      </c>
      <c r="D467" s="233" t="inlineStr">
        <is>
          <t>:1620-3_4-KP:</t>
        </is>
      </c>
      <c r="E467" s="185" t="inlineStr">
        <is>
          <t>Case Ring</t>
        </is>
      </c>
      <c r="F467" s="185" t="inlineStr">
        <is>
          <t>ImpMatl_NiAl-Bronze_ASTM-B148_C95400</t>
        </is>
      </c>
      <c r="G467" s="185" t="inlineStr">
        <is>
          <t>Nickel Aluminum Bronze ASTM B148 UNS C95400</t>
        </is>
      </c>
      <c r="H467" s="185" t="inlineStr">
        <is>
          <t>B22</t>
        </is>
      </c>
      <c r="I467" s="185" t="inlineStr">
        <is>
          <t>Steel, Cold Drawn C1018</t>
        </is>
      </c>
      <c r="J467" s="185" t="n"/>
      <c r="K467" s="185" t="inlineStr">
        <is>
          <t>Coating_Scotchkote134_interior</t>
        </is>
      </c>
      <c r="L467" s="185" t="inlineStr">
        <is>
          <t>RTF</t>
        </is>
      </c>
      <c r="M467" s="185" t="inlineStr">
        <is>
          <t>B100811</t>
        </is>
      </c>
      <c r="O467" s="233" t="inlineStr">
        <is>
          <t>LT250</t>
        </is>
      </c>
    </row>
    <row r="468" customFormat="1" s="233">
      <c r="A468" s="64" t="n"/>
      <c r="B468" s="237" t="inlineStr">
        <is>
          <t>N</t>
        </is>
      </c>
      <c r="C468" s="233" t="inlineStr">
        <is>
          <t>ConTab_BOM_KP_Impeller_0554</t>
        </is>
      </c>
      <c r="D468" s="233" t="inlineStr">
        <is>
          <t>:1620-3_4-KP:</t>
        </is>
      </c>
      <c r="E468" s="185" t="inlineStr">
        <is>
          <t>Double Wear Ring</t>
        </is>
      </c>
      <c r="F468" s="185" t="inlineStr">
        <is>
          <t>ImpMatl_NiAl-Bronze_ASTM-B148_C95400</t>
        </is>
      </c>
      <c r="G468" s="185" t="inlineStr">
        <is>
          <t>Nickel Aluminum Bronze ASTM B148 UNS C95400</t>
        </is>
      </c>
      <c r="H468" s="185" t="inlineStr">
        <is>
          <t>B22</t>
        </is>
      </c>
      <c r="I468" s="185" t="inlineStr">
        <is>
          <t>Steel, Cold Drawn C1018</t>
        </is>
      </c>
      <c r="J468" s="185" t="n"/>
      <c r="K468" s="185" t="inlineStr">
        <is>
          <t>Coating_Scotchkote134_interior</t>
        </is>
      </c>
      <c r="L468" s="185" t="inlineStr">
        <is>
          <t>RTF</t>
        </is>
      </c>
      <c r="M468" s="185" t="inlineStr">
        <is>
          <t>B100811</t>
        </is>
      </c>
      <c r="O468" s="233" t="inlineStr">
        <is>
          <t>LT250</t>
        </is>
      </c>
    </row>
    <row r="469" customFormat="1" s="233">
      <c r="A469" s="64" t="n"/>
      <c r="B469" s="237" t="inlineStr">
        <is>
          <t>N</t>
        </is>
      </c>
      <c r="C469" s="233" t="inlineStr">
        <is>
          <t>ConTab_BOM_KP_Impeller_0555</t>
        </is>
      </c>
      <c r="D469" s="233" t="inlineStr">
        <is>
          <t>:1620-3_4-KP:</t>
        </is>
      </c>
      <c r="E469" s="185" t="inlineStr">
        <is>
          <t>Case Ring</t>
        </is>
      </c>
      <c r="F469" s="185" t="inlineStr">
        <is>
          <t>ImpMatl_NiAl-Bronze_ASTM-B148_C95400</t>
        </is>
      </c>
      <c r="G469" s="185" t="inlineStr">
        <is>
          <t>Nickel Aluminum Bronze ASTM B148 UNS C95400</t>
        </is>
      </c>
      <c r="H469" s="185" t="inlineStr">
        <is>
          <t>B22</t>
        </is>
      </c>
      <c r="I469" s="185" t="inlineStr">
        <is>
          <t>Steel, Cold Drawn C1018</t>
        </is>
      </c>
      <c r="J469" s="185" t="n"/>
      <c r="K469" s="185" t="inlineStr">
        <is>
          <t>Coating_Scotchkote134_interior_exterior</t>
        </is>
      </c>
      <c r="L469" s="185" t="inlineStr">
        <is>
          <t>RTF</t>
        </is>
      </c>
      <c r="M469" s="185" t="inlineStr">
        <is>
          <t>B100811</t>
        </is>
      </c>
      <c r="O469" s="233" t="inlineStr">
        <is>
          <t>LT250</t>
        </is>
      </c>
    </row>
    <row r="470" customFormat="1" s="233">
      <c r="A470" s="64" t="n"/>
      <c r="B470" s="237" t="inlineStr">
        <is>
          <t>N</t>
        </is>
      </c>
      <c r="C470" s="233" t="inlineStr">
        <is>
          <t>ConTab_BOM_KP_Impeller_0556</t>
        </is>
      </c>
      <c r="D470" s="233" t="inlineStr">
        <is>
          <t>:1620-3_4-KP:</t>
        </is>
      </c>
      <c r="E470" s="185" t="inlineStr">
        <is>
          <t>Double Wear Ring</t>
        </is>
      </c>
      <c r="F470" s="185" t="inlineStr">
        <is>
          <t>ImpMatl_NiAl-Bronze_ASTM-B148_C95400</t>
        </is>
      </c>
      <c r="G470" s="185" t="inlineStr">
        <is>
          <t>Nickel Aluminum Bronze ASTM B148 UNS C95400</t>
        </is>
      </c>
      <c r="H470" s="185" t="inlineStr">
        <is>
          <t>B22</t>
        </is>
      </c>
      <c r="I470" s="185" t="inlineStr">
        <is>
          <t>Steel, Cold Drawn C1018</t>
        </is>
      </c>
      <c r="J470" s="185" t="n"/>
      <c r="K470" s="185" t="inlineStr">
        <is>
          <t>Coating_Scotchkote134_interior_exterior</t>
        </is>
      </c>
      <c r="L470" s="185" t="inlineStr">
        <is>
          <t>RTF</t>
        </is>
      </c>
      <c r="M470" s="185" t="inlineStr">
        <is>
          <t>B100811</t>
        </is>
      </c>
      <c r="O470" s="233" t="inlineStr">
        <is>
          <t>LT250</t>
        </is>
      </c>
    </row>
    <row r="471" customFormat="1" s="233">
      <c r="A471" s="64" t="n"/>
      <c r="B471" s="237" t="inlineStr">
        <is>
          <t>N</t>
        </is>
      </c>
      <c r="C471" s="233" t="inlineStr">
        <is>
          <t>ConTab_BOM_KP_Impeller_0557</t>
        </is>
      </c>
      <c r="D471" s="233" t="inlineStr">
        <is>
          <t>:1620-3_4-KP:</t>
        </is>
      </c>
      <c r="E471" s="185" t="inlineStr">
        <is>
          <t>Case Ring</t>
        </is>
      </c>
      <c r="F471" s="185" t="inlineStr">
        <is>
          <t>ImpMatl_NiAl-Bronze_ASTM-B148_C95400</t>
        </is>
      </c>
      <c r="G471" s="185" t="inlineStr">
        <is>
          <t>Nickel Aluminum Bronze ASTM B148 UNS C95400</t>
        </is>
      </c>
      <c r="H471" s="185" t="inlineStr">
        <is>
          <t>B22</t>
        </is>
      </c>
      <c r="I471" s="185" t="inlineStr">
        <is>
          <t>Steel, Cold Drawn C1018</t>
        </is>
      </c>
      <c r="J471" s="185" t="n"/>
      <c r="K471" s="185" t="inlineStr">
        <is>
          <t>Coating_Scotchkote134_interior_IncludeImpeller</t>
        </is>
      </c>
      <c r="L471" s="185" t="inlineStr">
        <is>
          <t>RTF</t>
        </is>
      </c>
      <c r="M471" s="185" t="inlineStr">
        <is>
          <t>B100811</t>
        </is>
      </c>
      <c r="O471" s="233" t="inlineStr">
        <is>
          <t>LT250</t>
        </is>
      </c>
    </row>
    <row r="472" customFormat="1" s="233">
      <c r="A472" s="64" t="n"/>
      <c r="B472" s="237" t="inlineStr">
        <is>
          <t>N</t>
        </is>
      </c>
      <c r="C472" s="233" t="inlineStr">
        <is>
          <t>ConTab_BOM_KP_Impeller_0558</t>
        </is>
      </c>
      <c r="D472" s="233" t="inlineStr">
        <is>
          <t>:1620-3_4-KP:</t>
        </is>
      </c>
      <c r="E472" s="185" t="inlineStr">
        <is>
          <t>Double Wear Ring</t>
        </is>
      </c>
      <c r="F472" s="185" t="inlineStr">
        <is>
          <t>ImpMatl_NiAl-Bronze_ASTM-B148_C95400</t>
        </is>
      </c>
      <c r="G472" s="185" t="inlineStr">
        <is>
          <t>Nickel Aluminum Bronze ASTM B148 UNS C95400</t>
        </is>
      </c>
      <c r="H472" s="185" t="inlineStr">
        <is>
          <t>B22</t>
        </is>
      </c>
      <c r="I472" s="185" t="inlineStr">
        <is>
          <t>Steel, Cold Drawn C1018</t>
        </is>
      </c>
      <c r="J472" s="185" t="n"/>
      <c r="K472" s="185" t="inlineStr">
        <is>
          <t>Coating_Scotchkote134_interior_IncludeImpeller</t>
        </is>
      </c>
      <c r="L472" s="185" t="inlineStr">
        <is>
          <t>RTF</t>
        </is>
      </c>
      <c r="M472" s="185" t="inlineStr">
        <is>
          <t>B100811</t>
        </is>
      </c>
      <c r="O472" s="233" t="inlineStr">
        <is>
          <t>LT250</t>
        </is>
      </c>
    </row>
    <row r="473" customFormat="1" s="233">
      <c r="A473" s="64" t="n"/>
      <c r="B473" s="237" t="inlineStr">
        <is>
          <t>N</t>
        </is>
      </c>
      <c r="C473" s="233" t="inlineStr">
        <is>
          <t>ConTab_BOM_KP_Impeller_0559</t>
        </is>
      </c>
      <c r="D473" s="233" t="inlineStr">
        <is>
          <t>:1620-3_4-KP:</t>
        </is>
      </c>
      <c r="E473" s="185" t="inlineStr">
        <is>
          <t>Case Ring</t>
        </is>
      </c>
      <c r="F473" s="185" t="inlineStr">
        <is>
          <t>ImpMatl_NiAl-Bronze_ASTM-B148_C95400</t>
        </is>
      </c>
      <c r="G473" s="185" t="inlineStr">
        <is>
          <t>Nickel Aluminum Bronze ASTM B148 UNS C95400</t>
        </is>
      </c>
      <c r="H473" s="185" t="inlineStr">
        <is>
          <t>B22</t>
        </is>
      </c>
      <c r="I473" s="185" t="inlineStr">
        <is>
          <t>Steel, Cold Drawn C1018</t>
        </is>
      </c>
      <c r="J473" s="185" t="n"/>
      <c r="K473" s="185" t="inlineStr">
        <is>
          <t>Coating_Scotchkote134_interior_exterior_IncludeImpeller</t>
        </is>
      </c>
      <c r="L473" s="185" t="inlineStr">
        <is>
          <t>RTF</t>
        </is>
      </c>
      <c r="M473" s="185" t="inlineStr">
        <is>
          <t>B100811</t>
        </is>
      </c>
      <c r="O473" s="233" t="inlineStr">
        <is>
          <t>LT250</t>
        </is>
      </c>
    </row>
    <row r="474" customFormat="1" s="233">
      <c r="A474" s="64" t="n"/>
      <c r="B474" s="237" t="inlineStr">
        <is>
          <t>N</t>
        </is>
      </c>
      <c r="C474" s="233" t="inlineStr">
        <is>
          <t>ConTab_BOM_KP_Impeller_0560</t>
        </is>
      </c>
      <c r="D474" s="233" t="inlineStr">
        <is>
          <t>:1620-3_4-KP:</t>
        </is>
      </c>
      <c r="E474" s="185" t="inlineStr">
        <is>
          <t>Double Wear Ring</t>
        </is>
      </c>
      <c r="F474" s="185" t="inlineStr">
        <is>
          <t>ImpMatl_NiAl-Bronze_ASTM-B148_C95400</t>
        </is>
      </c>
      <c r="G474" s="185" t="inlineStr">
        <is>
          <t>Nickel Aluminum Bronze ASTM B148 UNS C95400</t>
        </is>
      </c>
      <c r="H474" s="185" t="inlineStr">
        <is>
          <t>B22</t>
        </is>
      </c>
      <c r="I474" s="185" t="inlineStr">
        <is>
          <t>Steel, Cold Drawn C1018</t>
        </is>
      </c>
      <c r="J474" s="185" t="n"/>
      <c r="K474" s="185" t="inlineStr">
        <is>
          <t>Coating_Scotchkote134_interior_exterior_IncludeImpeller</t>
        </is>
      </c>
      <c r="L474" s="185" t="inlineStr">
        <is>
          <t>RTF</t>
        </is>
      </c>
      <c r="M474" s="185" t="inlineStr">
        <is>
          <t>B100811</t>
        </is>
      </c>
      <c r="O474" s="233" t="inlineStr">
        <is>
          <t>LT250</t>
        </is>
      </c>
    </row>
    <row r="475" customFormat="1" s="233">
      <c r="A475" s="64" t="n"/>
      <c r="B475" s="237" t="inlineStr">
        <is>
          <t>N</t>
        </is>
      </c>
      <c r="C475" s="233" t="inlineStr">
        <is>
          <t>ConTab_BOM_KP_Impeller_0561</t>
        </is>
      </c>
      <c r="D475" s="233" t="inlineStr">
        <is>
          <t>:1620-3_4-KP:</t>
        </is>
      </c>
      <c r="E475" s="185" t="inlineStr">
        <is>
          <t>Case Ring</t>
        </is>
      </c>
      <c r="F475" s="185" t="inlineStr">
        <is>
          <t>ImpMatl_NiAl-Bronze_ASTM-B148_C95400</t>
        </is>
      </c>
      <c r="G475" s="185" t="inlineStr">
        <is>
          <t>Nickel Aluminum Bronze ASTM B148 UNS C95400</t>
        </is>
      </c>
      <c r="H475" s="185" t="inlineStr">
        <is>
          <t>B22</t>
        </is>
      </c>
      <c r="I475" s="185" t="inlineStr">
        <is>
          <t>Steel, Cold Drawn C1018</t>
        </is>
      </c>
      <c r="J475" s="185" t="n"/>
      <c r="K475" s="185" t="inlineStr">
        <is>
          <t>Coating_Epoxy</t>
        </is>
      </c>
      <c r="L475" s="185" t="inlineStr">
        <is>
          <t>RTF</t>
        </is>
      </c>
      <c r="M475" s="185" t="inlineStr">
        <is>
          <t>B100811</t>
        </is>
      </c>
      <c r="O475" s="233" t="inlineStr">
        <is>
          <t>LT250</t>
        </is>
      </c>
    </row>
    <row r="476" customFormat="1" s="233">
      <c r="A476" s="64" t="n"/>
      <c r="B476" s="237" t="inlineStr">
        <is>
          <t>N</t>
        </is>
      </c>
      <c r="C476" s="233" t="inlineStr">
        <is>
          <t>ConTab_BOM_KP_Impeller_0562</t>
        </is>
      </c>
      <c r="D476" s="233" t="inlineStr">
        <is>
          <t>:1620-3_4-KP:</t>
        </is>
      </c>
      <c r="E476" s="185" t="inlineStr">
        <is>
          <t>Double Wear Ring</t>
        </is>
      </c>
      <c r="F476" s="185" t="inlineStr">
        <is>
          <t>ImpMatl_NiAl-Bronze_ASTM-B148_C95400</t>
        </is>
      </c>
      <c r="G476" s="185" t="inlineStr">
        <is>
          <t>Nickel Aluminum Bronze ASTM B148 UNS C95400</t>
        </is>
      </c>
      <c r="H476" s="185" t="inlineStr">
        <is>
          <t>B22</t>
        </is>
      </c>
      <c r="I476" s="185" t="inlineStr">
        <is>
          <t>Steel, Cold Drawn C1018</t>
        </is>
      </c>
      <c r="J476" s="185" t="n"/>
      <c r="K476" s="185" t="inlineStr">
        <is>
          <t>Coating_Epoxy</t>
        </is>
      </c>
      <c r="L476" s="185" t="inlineStr">
        <is>
          <t>RTF</t>
        </is>
      </c>
      <c r="M476" s="185" t="inlineStr">
        <is>
          <t>B100811</t>
        </is>
      </c>
      <c r="O476" s="233" t="inlineStr">
        <is>
          <t>LT250</t>
        </is>
      </c>
    </row>
    <row r="477" customFormat="1" s="233">
      <c r="A477" s="64" t="n"/>
      <c r="B477" s="237" t="inlineStr">
        <is>
          <t>N</t>
        </is>
      </c>
      <c r="C477" s="233" t="inlineStr">
        <is>
          <t>ConTab_BOM_KP_Impeller_0563</t>
        </is>
      </c>
      <c r="D477" s="233" t="inlineStr">
        <is>
          <t>:1620-3_4-KP:</t>
        </is>
      </c>
      <c r="E477" s="185" t="inlineStr">
        <is>
          <t>Case Ring</t>
        </is>
      </c>
      <c r="F477" s="185" t="inlineStr">
        <is>
          <t>ImpMatl_NiAl-Bronze_ASTM-B148_C95400</t>
        </is>
      </c>
      <c r="G477" s="185" t="inlineStr">
        <is>
          <t>Nickel Aluminum Bronze ASTM B148 UNS C95400</t>
        </is>
      </c>
      <c r="H477" s="185" t="inlineStr">
        <is>
          <t>B22</t>
        </is>
      </c>
      <c r="I477" s="185" t="inlineStr">
        <is>
          <t>Steel, Cold Drawn C1018</t>
        </is>
      </c>
      <c r="J477" s="185" t="n"/>
      <c r="K477" s="185" t="inlineStr">
        <is>
          <t>Coating_Special</t>
        </is>
      </c>
      <c r="L477" s="185" t="inlineStr">
        <is>
          <t>RTF</t>
        </is>
      </c>
      <c r="M477" s="185" t="inlineStr">
        <is>
          <t>B100811</t>
        </is>
      </c>
      <c r="O477" s="233" t="inlineStr">
        <is>
          <t>LT250</t>
        </is>
      </c>
      <c r="P477" s="235" t="n"/>
    </row>
    <row r="478" customFormat="1" s="233">
      <c r="A478" s="64" t="n"/>
      <c r="B478" s="237" t="inlineStr">
        <is>
          <t>N</t>
        </is>
      </c>
      <c r="C478" s="233" t="inlineStr">
        <is>
          <t>ConTab_BOM_KP_Impeller_0564</t>
        </is>
      </c>
      <c r="D478" s="233" t="inlineStr">
        <is>
          <t>:1620-3_4-KP:</t>
        </is>
      </c>
      <c r="E478" s="185" t="inlineStr">
        <is>
          <t>Double Wear Ring</t>
        </is>
      </c>
      <c r="F478" s="185" t="inlineStr">
        <is>
          <t>ImpMatl_NiAl-Bronze_ASTM-B148_C95400</t>
        </is>
      </c>
      <c r="G478" s="185" t="inlineStr">
        <is>
          <t>Nickel Aluminum Bronze ASTM B148 UNS C95400</t>
        </is>
      </c>
      <c r="H478" s="185" t="inlineStr">
        <is>
          <t>B22</t>
        </is>
      </c>
      <c r="I478" s="185" t="inlineStr">
        <is>
          <t>Steel, Cold Drawn C1018</t>
        </is>
      </c>
      <c r="J478" s="185" t="n"/>
      <c r="K478" s="185" t="inlineStr">
        <is>
          <t>Coating_Special</t>
        </is>
      </c>
      <c r="L478" s="185" t="inlineStr">
        <is>
          <t>RTF</t>
        </is>
      </c>
      <c r="M478" s="185" t="inlineStr">
        <is>
          <t>B100811</t>
        </is>
      </c>
      <c r="O478" s="233" t="inlineStr">
        <is>
          <t>LT250</t>
        </is>
      </c>
    </row>
    <row r="479" customFormat="1" s="233">
      <c r="A479" s="64" t="n"/>
      <c r="B479" s="237" t="inlineStr">
        <is>
          <t>N</t>
        </is>
      </c>
      <c r="C479" s="233" t="inlineStr">
        <is>
          <t>ConTab_BOM_KP_Impeller_0565</t>
        </is>
      </c>
      <c r="D479" s="233" t="inlineStr">
        <is>
          <t>:1620-3_4-KP:</t>
        </is>
      </c>
      <c r="E479" s="185" t="inlineStr">
        <is>
          <t>Case Ring</t>
        </is>
      </c>
      <c r="F479" s="185" t="inlineStr">
        <is>
          <t>ImpMatl_SS_AISI-304</t>
        </is>
      </c>
      <c r="G479" s="185" t="inlineStr">
        <is>
          <t>Stainless Steel, AISI-304</t>
        </is>
      </c>
      <c r="H479" s="185" t="inlineStr">
        <is>
          <t>H304</t>
        </is>
      </c>
      <c r="I479" s="185" t="inlineStr">
        <is>
          <t>Stainless Steel, AISI 316</t>
        </is>
      </c>
      <c r="J479" s="185" t="n"/>
      <c r="K479" s="185" t="inlineStr">
        <is>
          <t>Coating_Standard</t>
        </is>
      </c>
      <c r="L479" s="187" t="n">
        <v>98571802</v>
      </c>
      <c r="M479" s="185" t="inlineStr">
        <is>
          <t>B100811</t>
        </is>
      </c>
      <c r="O479" s="233" t="inlineStr">
        <is>
          <t>LT042</t>
        </is>
      </c>
    </row>
    <row r="480" customFormat="1" s="233">
      <c r="A480" s="64" t="n"/>
      <c r="B480" s="237" t="inlineStr">
        <is>
          <t>N</t>
        </is>
      </c>
      <c r="C480" s="233" t="inlineStr">
        <is>
          <t>ConTab_BOM_KP_Impeller_0566</t>
        </is>
      </c>
      <c r="D480" s="233" t="inlineStr">
        <is>
          <t>:1620-3_4-KP:</t>
        </is>
      </c>
      <c r="E480" s="185" t="inlineStr">
        <is>
          <t>Double Wear Ring</t>
        </is>
      </c>
      <c r="F480" s="185" t="inlineStr">
        <is>
          <t>ImpMatl_SS_AISI-304</t>
        </is>
      </c>
      <c r="G480" s="185" t="inlineStr">
        <is>
          <t>Stainless Steel, AISI-304</t>
        </is>
      </c>
      <c r="H480" s="185" t="inlineStr">
        <is>
          <t>H304</t>
        </is>
      </c>
      <c r="I480" s="185" t="inlineStr">
        <is>
          <t>Stainless Steel, AISI 316</t>
        </is>
      </c>
      <c r="J480" s="185" t="n"/>
      <c r="K480" s="185" t="inlineStr">
        <is>
          <t>Coating_Standard</t>
        </is>
      </c>
      <c r="L480" s="187" t="n">
        <v>98571802</v>
      </c>
      <c r="M480" s="185" t="inlineStr">
        <is>
          <t>B100811</t>
        </is>
      </c>
      <c r="O480" s="233" t="inlineStr">
        <is>
          <t>LT042</t>
        </is>
      </c>
    </row>
    <row r="481" ht="15" customFormat="1" customHeight="1" s="233">
      <c r="A481" s="64" t="n"/>
      <c r="B481" s="237">
        <f>IF(AND(E481 = "Case Ring",G481="Silicon Bronze, ASTM-B584, C87600", K481 = "Coating_Standard"),"Y","N")</f>
        <v/>
      </c>
      <c r="C481" s="233" t="inlineStr">
        <is>
          <t>ConTab_BOM_KP_Impeller_0584</t>
        </is>
      </c>
      <c r="D481" s="233" t="inlineStr">
        <is>
          <t>:2013-5_6-KP:2013-5_6-KPV:2013-5_6-KPVS:</t>
        </is>
      </c>
      <c r="E481" s="233" t="inlineStr">
        <is>
          <t>Case Ring</t>
        </is>
      </c>
      <c r="F481" s="233" t="inlineStr">
        <is>
          <t>ImpMatl_SS_AISI-304</t>
        </is>
      </c>
      <c r="G481" s="233" t="inlineStr">
        <is>
          <t>Stainless Steel, AISI-304</t>
        </is>
      </c>
      <c r="H481" s="233" t="inlineStr">
        <is>
          <t>H304</t>
        </is>
      </c>
      <c r="I481" s="233" t="inlineStr">
        <is>
          <t>Stainless Steel, AISI 316</t>
        </is>
      </c>
      <c r="J481" s="233" t="n"/>
      <c r="K481" s="233" t="inlineStr">
        <is>
          <t>Coating_Standard</t>
        </is>
      </c>
      <c r="L481" s="217" t="n">
        <v>99108789</v>
      </c>
      <c r="M481" s="233" t="inlineStr">
        <is>
          <t>B100453</t>
        </is>
      </c>
      <c r="O481" s="233" t="inlineStr">
        <is>
          <t>LT031</t>
        </is>
      </c>
      <c r="P481" s="235" t="n"/>
    </row>
    <row r="482" ht="15" customFormat="1" customHeight="1" s="233">
      <c r="A482" s="64" t="n"/>
      <c r="B482" s="237">
        <f>IF(AND(E482 = "Case Ring",G482="Silicon Bronze, ASTM-B584, C87600", K482 = "Coating_Standard"),"Y","N")</f>
        <v/>
      </c>
      <c r="C482" s="233" t="inlineStr">
        <is>
          <t>ConTab_BOM_KP_Impeller_0585</t>
        </is>
      </c>
      <c r="D482" s="233" t="inlineStr">
        <is>
          <t>:2013-5_6-KP:2013-5_6-KPV:2013-5_6-KPVS:</t>
        </is>
      </c>
      <c r="E482" s="233" t="inlineStr">
        <is>
          <t>Double Wear Ring</t>
        </is>
      </c>
      <c r="F482" s="233" t="inlineStr">
        <is>
          <t>ImpMatl_SS_AISI-304</t>
        </is>
      </c>
      <c r="G482" s="233" t="inlineStr">
        <is>
          <t>Stainless Steel, AISI-304</t>
        </is>
      </c>
      <c r="H482" s="233" t="inlineStr">
        <is>
          <t>H304</t>
        </is>
      </c>
      <c r="I482" s="233" t="inlineStr">
        <is>
          <t>Stainless Steel, AISI 316</t>
        </is>
      </c>
      <c r="J482" s="233" t="n"/>
      <c r="K482" s="233" t="inlineStr">
        <is>
          <t>Coating_Standard</t>
        </is>
      </c>
      <c r="L482" s="217" t="n">
        <v>99108790</v>
      </c>
      <c r="M482" s="233" t="inlineStr">
        <is>
          <t>B100463</t>
        </is>
      </c>
      <c r="O482" s="233" t="inlineStr">
        <is>
          <t>LT031</t>
        </is>
      </c>
    </row>
    <row r="483" customFormat="1" s="233">
      <c r="A483" s="64" t="n"/>
      <c r="B483" s="237" t="inlineStr">
        <is>
          <t>N</t>
        </is>
      </c>
      <c r="C483" s="233" t="inlineStr">
        <is>
          <t>ConTab_BOM_KP_Impeller_0621</t>
        </is>
      </c>
      <c r="D483" s="233" t="inlineStr">
        <is>
          <t>:2018-1_2-KP:</t>
        </is>
      </c>
      <c r="E483" s="185" t="inlineStr">
        <is>
          <t>Case Ring</t>
        </is>
      </c>
      <c r="F483" s="185" t="inlineStr">
        <is>
          <t>ImpMatl_SS_AISI-304</t>
        </is>
      </c>
      <c r="G483" s="185" t="inlineStr">
        <is>
          <t>Stainless Steel, AISI-304</t>
        </is>
      </c>
      <c r="H483" s="185" t="inlineStr">
        <is>
          <t>H304</t>
        </is>
      </c>
      <c r="I483" s="185" t="inlineStr">
        <is>
          <t>Stainless Steel, AISI 316</t>
        </is>
      </c>
      <c r="J483" s="185" t="n"/>
      <c r="K483" s="185" t="inlineStr">
        <is>
          <t>Coating_Standard</t>
        </is>
      </c>
      <c r="L483" s="187" t="n">
        <v>98554270</v>
      </c>
      <c r="M483" s="185" t="inlineStr">
        <is>
          <t>B100036</t>
        </is>
      </c>
      <c r="O483" s="233" t="inlineStr">
        <is>
          <t>LT042</t>
        </is>
      </c>
      <c r="P483" s="235" t="n"/>
    </row>
    <row r="484" customFormat="1" s="233">
      <c r="A484" s="64" t="n"/>
      <c r="B484" s="237" t="inlineStr">
        <is>
          <t>N</t>
        </is>
      </c>
      <c r="C484" s="233" t="inlineStr">
        <is>
          <t>ConTab_BOM_KP_Impeller_0622</t>
        </is>
      </c>
      <c r="D484" s="233" t="inlineStr">
        <is>
          <t>:2018-1_2-KP:</t>
        </is>
      </c>
      <c r="E484" s="185" t="inlineStr">
        <is>
          <t>Double Wear Ring</t>
        </is>
      </c>
      <c r="F484" s="185" t="inlineStr">
        <is>
          <t>ImpMatl_SS_AISI-304</t>
        </is>
      </c>
      <c r="G484" s="185" t="inlineStr">
        <is>
          <t>Stainless Steel, AISI-304</t>
        </is>
      </c>
      <c r="H484" s="185" t="inlineStr">
        <is>
          <t>H304</t>
        </is>
      </c>
      <c r="I484" s="185" t="inlineStr">
        <is>
          <t>Stainless Steel, AISI 316</t>
        </is>
      </c>
      <c r="J484" s="185" t="n"/>
      <c r="K484" s="185" t="inlineStr">
        <is>
          <t>Coating_Standard</t>
        </is>
      </c>
      <c r="L484" s="187" t="n">
        <v>98554270</v>
      </c>
      <c r="M484" s="185" t="inlineStr">
        <is>
          <t>B100811</t>
        </is>
      </c>
      <c r="O484" s="233" t="inlineStr">
        <is>
          <t>LT042</t>
        </is>
      </c>
      <c r="P484" s="235" t="n"/>
    </row>
    <row r="485" customFormat="1" s="233">
      <c r="A485" s="64" t="n"/>
      <c r="B485" s="237" t="inlineStr">
        <is>
          <t>N</t>
        </is>
      </c>
      <c r="C485" s="233" t="inlineStr">
        <is>
          <t>ConTab_BOM_KP_Impeller_0627</t>
        </is>
      </c>
      <c r="D485" s="233" t="inlineStr">
        <is>
          <t>:2023-3_4-KP:</t>
        </is>
      </c>
      <c r="E485" s="185" t="inlineStr">
        <is>
          <t>Case Ring</t>
        </is>
      </c>
      <c r="F485" s="185" t="inlineStr">
        <is>
          <t>ImpMatl_SS_AISI-304</t>
        </is>
      </c>
      <c r="G485" s="185" t="inlineStr">
        <is>
          <t>Stainless Steel, AISI-304</t>
        </is>
      </c>
      <c r="H485" s="185" t="inlineStr">
        <is>
          <t>H304</t>
        </is>
      </c>
      <c r="I485" s="185" t="inlineStr">
        <is>
          <t>Stainless Steel, AISI 316</t>
        </is>
      </c>
      <c r="J485" s="185" t="n"/>
      <c r="K485" s="185" t="inlineStr">
        <is>
          <t>Coating_Standard</t>
        </is>
      </c>
      <c r="L485" s="187" t="n">
        <v>98571820</v>
      </c>
      <c r="M485" s="185" t="inlineStr">
        <is>
          <t>B100036</t>
        </is>
      </c>
      <c r="O485" s="233" t="inlineStr">
        <is>
          <t>LT042</t>
        </is>
      </c>
      <c r="P485" s="235" t="n"/>
    </row>
    <row r="486" customFormat="1" s="233">
      <c r="A486" s="64" t="n"/>
      <c r="B486" s="237" t="inlineStr">
        <is>
          <t>N</t>
        </is>
      </c>
      <c r="C486" s="233" t="inlineStr">
        <is>
          <t>ConTab_BOM_KP_Impeller_0628</t>
        </is>
      </c>
      <c r="D486" s="233" t="inlineStr">
        <is>
          <t>:2023-3_4-KP:</t>
        </is>
      </c>
      <c r="E486" s="185" t="inlineStr">
        <is>
          <t>Double Wear Ring</t>
        </is>
      </c>
      <c r="F486" s="185" t="inlineStr">
        <is>
          <t>ImpMatl_SS_AISI-304</t>
        </is>
      </c>
      <c r="G486" s="185" t="inlineStr">
        <is>
          <t>Stainless Steel, AISI-304</t>
        </is>
      </c>
      <c r="H486" s="185" t="inlineStr">
        <is>
          <t>H304</t>
        </is>
      </c>
      <c r="I486" s="185" t="inlineStr">
        <is>
          <t>Stainless Steel, AISI 316</t>
        </is>
      </c>
      <c r="J486" s="185" t="n"/>
      <c r="K486" s="185" t="inlineStr">
        <is>
          <t>Coating_Standard</t>
        </is>
      </c>
      <c r="L486" s="187" t="n">
        <v>98571820</v>
      </c>
      <c r="M486" s="185" t="inlineStr">
        <is>
          <t>B100811</t>
        </is>
      </c>
      <c r="O486" s="233" t="inlineStr">
        <is>
          <t>LT042</t>
        </is>
      </c>
      <c r="P486" s="235" t="n"/>
    </row>
    <row r="487" customFormat="1" s="233">
      <c r="A487" s="64" t="n"/>
      <c r="B487" s="237" t="inlineStr">
        <is>
          <t>N</t>
        </is>
      </c>
      <c r="C487" s="233" t="inlineStr">
        <is>
          <t>ConTab_BOM_KP_Impeller_0633</t>
        </is>
      </c>
      <c r="D487" s="233" t="inlineStr">
        <is>
          <t>:2025-7_8-KP:</t>
        </is>
      </c>
      <c r="E487" s="185" t="inlineStr">
        <is>
          <t>Case Ring</t>
        </is>
      </c>
      <c r="F487" s="185" t="inlineStr">
        <is>
          <t>ImpMatl_SS_AISI-304</t>
        </is>
      </c>
      <c r="G487" s="185" t="inlineStr">
        <is>
          <t>Stainless Steel, AISI-304</t>
        </is>
      </c>
      <c r="H487" s="185" t="inlineStr">
        <is>
          <t>H304</t>
        </is>
      </c>
      <c r="I487" s="185" t="inlineStr">
        <is>
          <t>Stainless Steel, AISI 316</t>
        </is>
      </c>
      <c r="J487" s="185" t="n"/>
      <c r="K487" s="185" t="inlineStr">
        <is>
          <t>Coating_Standard</t>
        </is>
      </c>
      <c r="L487" s="187" t="n">
        <v>98577125</v>
      </c>
      <c r="M487" s="185" t="inlineStr">
        <is>
          <t>B100036</t>
        </is>
      </c>
      <c r="O487" s="233" t="inlineStr">
        <is>
          <t>LT042</t>
        </is>
      </c>
      <c r="P487" s="235" t="n"/>
    </row>
    <row r="488" customFormat="1" s="233">
      <c r="A488" s="64" t="n"/>
      <c r="B488" s="237" t="inlineStr">
        <is>
          <t>N</t>
        </is>
      </c>
      <c r="C488" s="233" t="inlineStr">
        <is>
          <t>ConTab_BOM_KP_Impeller_0634</t>
        </is>
      </c>
      <c r="D488" s="233" t="inlineStr">
        <is>
          <t>:2025-7_8-KP:</t>
        </is>
      </c>
      <c r="E488" s="185" t="inlineStr">
        <is>
          <t>Double Wear Ring</t>
        </is>
      </c>
      <c r="F488" s="185" t="inlineStr">
        <is>
          <t>ImpMatl_SS_AISI-304</t>
        </is>
      </c>
      <c r="G488" s="185" t="inlineStr">
        <is>
          <t>Stainless Steel, AISI-304</t>
        </is>
      </c>
      <c r="H488" s="185" t="inlineStr">
        <is>
          <t>H304</t>
        </is>
      </c>
      <c r="I488" s="185" t="inlineStr">
        <is>
          <t>Stainless Steel, AISI 316</t>
        </is>
      </c>
      <c r="J488" s="185" t="n"/>
      <c r="K488" s="185" t="inlineStr">
        <is>
          <t>Coating_Standard</t>
        </is>
      </c>
      <c r="L488" s="187" t="n">
        <v>98577125</v>
      </c>
      <c r="M488" s="185" t="inlineStr">
        <is>
          <t>B100811</t>
        </is>
      </c>
      <c r="O488" s="233" t="inlineStr">
        <is>
          <t>LT042</t>
        </is>
      </c>
      <c r="P488" s="235" t="n"/>
    </row>
    <row r="489" customFormat="1" s="233">
      <c r="A489" s="64" t="n"/>
      <c r="B489" s="237">
        <f>IF(AND(E489 = "Case Ring",G489="Silicon Bronze, ASTM-B584, C87600", K489 = "Coating_Standard"),"Y","N")</f>
        <v/>
      </c>
      <c r="C489" s="233" t="inlineStr">
        <is>
          <t>ConTab_BOM_KP_Impeller_0639</t>
        </is>
      </c>
      <c r="D489" s="233" t="inlineStr">
        <is>
          <t>:2095-1_2-KP:2095-1_2-KPV:2095-1_2-KPVS:</t>
        </is>
      </c>
      <c r="E489" s="233" t="inlineStr">
        <is>
          <t>Case Ring</t>
        </is>
      </c>
      <c r="F489" s="233" t="inlineStr">
        <is>
          <t>ImpMatl_Silicon_Bronze_ASTM-B584_C87600</t>
        </is>
      </c>
      <c r="G489" s="233" t="inlineStr">
        <is>
          <t>Silicon Bronze, ASTM-B584, C87600</t>
        </is>
      </c>
      <c r="H489" s="233" t="inlineStr">
        <is>
          <t>B21</t>
        </is>
      </c>
      <c r="I489" s="233" t="inlineStr">
        <is>
          <t>Steel, Cold Drawn C1018</t>
        </is>
      </c>
      <c r="J489" s="233" t="n"/>
      <c r="K489" s="233" t="inlineStr">
        <is>
          <t>Coating_Scotchkote134_interior_IncludeImpeller</t>
        </is>
      </c>
      <c r="L489" s="233" t="inlineStr">
        <is>
          <t>RTF</t>
        </is>
      </c>
      <c r="M489" s="233" t="inlineStr">
        <is>
          <t>B100433</t>
        </is>
      </c>
      <c r="O489" s="233" t="inlineStr">
        <is>
          <t>LT250</t>
        </is>
      </c>
      <c r="P489" s="235" t="n"/>
    </row>
    <row r="490" customFormat="1" s="233">
      <c r="A490" s="64" t="n"/>
      <c r="B490" s="237">
        <f>IF(AND(E490 = "Case Ring",G490="Silicon Bronze, ASTM-B584, C87600", K490 = "Coating_Standard"),"Y","N")</f>
        <v/>
      </c>
      <c r="C490" s="233" t="inlineStr">
        <is>
          <t>ConTab_BOM_KP_Impeller_0640</t>
        </is>
      </c>
      <c r="D490" s="233" t="inlineStr">
        <is>
          <t>:2095-1_2-KP:2095-1_2-KPV:2095-1_2-KPVS:</t>
        </is>
      </c>
      <c r="E490" s="233" t="inlineStr">
        <is>
          <t>Double Wear Ring</t>
        </is>
      </c>
      <c r="F490" s="233" t="inlineStr">
        <is>
          <t>ImpMatl_Silicon_Bronze_ASTM-B584_C87600</t>
        </is>
      </c>
      <c r="G490" s="233" t="inlineStr">
        <is>
          <t>Silicon Bronze, ASTM-B584, C87600</t>
        </is>
      </c>
      <c r="H490" s="233" t="inlineStr">
        <is>
          <t>B21</t>
        </is>
      </c>
      <c r="I490" s="233" t="inlineStr">
        <is>
          <t>Steel, Cold Drawn C1018</t>
        </is>
      </c>
      <c r="J490" s="233" t="n"/>
      <c r="K490" s="233" t="inlineStr">
        <is>
          <t>Coating_Scotchkote134_interior_IncludeImpeller</t>
        </is>
      </c>
      <c r="L490" s="233" t="inlineStr">
        <is>
          <t>RTF</t>
        </is>
      </c>
      <c r="M490" s="233" t="inlineStr">
        <is>
          <t>B100443</t>
        </is>
      </c>
      <c r="O490" s="233" t="inlineStr">
        <is>
          <t>LT250</t>
        </is>
      </c>
      <c r="P490" s="235" t="n"/>
    </row>
    <row r="491" customFormat="1" s="233">
      <c r="A491" s="64" t="n"/>
      <c r="B491" s="237">
        <f>IF(AND(E491 = "Case Ring",G491="Silicon Bronze, ASTM-B584, C87600", K491 = "Coating_Standard"),"Y","N")</f>
        <v/>
      </c>
      <c r="C491" s="233" t="inlineStr">
        <is>
          <t>ConTab_BOM_KP_Impeller_0641</t>
        </is>
      </c>
      <c r="D491" s="233" t="inlineStr">
        <is>
          <t>:2095-1_2-KP:2095-1_2-KPV:2095-1_2-KPVS:</t>
        </is>
      </c>
      <c r="E491" s="233" t="inlineStr">
        <is>
          <t>Case Ring</t>
        </is>
      </c>
      <c r="F491" s="233" t="inlineStr">
        <is>
          <t>ImpMatl_NiAl-Bronze_ASTM-B148_C95400</t>
        </is>
      </c>
      <c r="G491" s="233" t="inlineStr">
        <is>
          <t>Nickel Aluminum Bronze ASTM B148 UNS C95400</t>
        </is>
      </c>
      <c r="H491" s="233" t="inlineStr">
        <is>
          <t>B22</t>
        </is>
      </c>
      <c r="I491" s="233" t="inlineStr">
        <is>
          <t>Steel, Cold Drawn C1018</t>
        </is>
      </c>
      <c r="J491" s="233" t="n"/>
      <c r="K491" s="233" t="inlineStr">
        <is>
          <t>Coating_Scotchkote134_interior_IncludeImpeller</t>
        </is>
      </c>
      <c r="L491" s="233" t="inlineStr">
        <is>
          <t>RTF</t>
        </is>
      </c>
      <c r="M491" s="233" t="inlineStr">
        <is>
          <t>B105706</t>
        </is>
      </c>
      <c r="O491" s="233" t="inlineStr">
        <is>
          <t>LT250</t>
        </is>
      </c>
      <c r="P491" s="235" t="n"/>
    </row>
    <row r="492" customFormat="1" s="233">
      <c r="A492" s="64" t="n"/>
      <c r="B492" s="237">
        <f>IF(AND(E492 = "Case Ring",G492="Silicon Bronze, ASTM-B584, C87600", K492 = "Coating_Standard"),"Y","N")</f>
        <v/>
      </c>
      <c r="C492" s="233" t="inlineStr">
        <is>
          <t>ConTab_BOM_KP_Impeller_0642</t>
        </is>
      </c>
      <c r="D492" s="233" t="inlineStr">
        <is>
          <t>:2095-1_2-KP:2095-1_2-KPV:2095-1_2-KPVS:</t>
        </is>
      </c>
      <c r="E492" s="233" t="inlineStr">
        <is>
          <t>Double Wear Ring</t>
        </is>
      </c>
      <c r="F492" s="233" t="inlineStr">
        <is>
          <t>ImpMatl_NiAl-Bronze_ASTM-B148_C95400</t>
        </is>
      </c>
      <c r="G492" s="233" t="inlineStr">
        <is>
          <t>Nickel Aluminum Bronze ASTM B148 UNS C95400</t>
        </is>
      </c>
      <c r="H492" s="233" t="inlineStr">
        <is>
          <t>B22</t>
        </is>
      </c>
      <c r="I492" s="233" t="inlineStr">
        <is>
          <t>Steel, Cold Drawn C1018</t>
        </is>
      </c>
      <c r="J492" s="233" t="n"/>
      <c r="K492" s="233" t="inlineStr">
        <is>
          <t>Coating_Scotchkote134_interior_IncludeImpeller</t>
        </is>
      </c>
      <c r="L492" s="233" t="inlineStr">
        <is>
          <t>RTF</t>
        </is>
      </c>
      <c r="M492" s="233" t="inlineStr">
        <is>
          <t>B105707</t>
        </is>
      </c>
      <c r="O492" s="233" t="inlineStr">
        <is>
          <t>LT250</t>
        </is>
      </c>
      <c r="P492" s="235" t="n"/>
    </row>
    <row r="493" customFormat="1" s="233">
      <c r="A493" s="64" t="n"/>
      <c r="B493" s="237">
        <f>IF(AND(E493 = "Case Ring",G493="Silicon Bronze, ASTM-B584, C87600", K493 = "Coating_Standard"),"Y","N")</f>
        <v/>
      </c>
      <c r="C493" s="233" t="inlineStr">
        <is>
          <t>ConTab_BOM_KP_Impeller_0645</t>
        </is>
      </c>
      <c r="D493" s="233" t="inlineStr">
        <is>
          <t>:2095-1_2-KP:2095-1_2-KPV:2095-1_2-KPVS:</t>
        </is>
      </c>
      <c r="E493" s="233" t="inlineStr">
        <is>
          <t>Case Ring</t>
        </is>
      </c>
      <c r="F493" s="233" t="inlineStr">
        <is>
          <t>ImpMatl_Silicon_Bronze_ASTM-B584_C87600</t>
        </is>
      </c>
      <c r="G493" s="233" t="inlineStr">
        <is>
          <t>Silicon Bronze, ASTM-B584, C87600</t>
        </is>
      </c>
      <c r="H493" s="233" t="inlineStr">
        <is>
          <t>B21</t>
        </is>
      </c>
      <c r="I493" s="233" t="inlineStr">
        <is>
          <t>Steel, Cold Drawn C1018</t>
        </is>
      </c>
      <c r="J493" s="233" t="n"/>
      <c r="K493" s="233" t="inlineStr">
        <is>
          <t>Coating_Special</t>
        </is>
      </c>
      <c r="L493" s="233" t="inlineStr">
        <is>
          <t>RTF</t>
        </is>
      </c>
      <c r="M493" s="233" t="inlineStr">
        <is>
          <t>B100433</t>
        </is>
      </c>
      <c r="O493" s="233" t="inlineStr">
        <is>
          <t>LT250</t>
        </is>
      </c>
      <c r="P493" s="235" t="n"/>
    </row>
    <row r="494" customFormat="1" s="233">
      <c r="A494" s="64" t="n"/>
      <c r="B494" s="237">
        <f>IF(AND(E494 = "Case Ring",G494="Silicon Bronze, ASTM-B584, C87600", K494 = "Coating_Standard"),"Y","N")</f>
        <v/>
      </c>
      <c r="C494" s="233" t="inlineStr">
        <is>
          <t>ConTab_BOM_KP_Impeller_0646</t>
        </is>
      </c>
      <c r="D494" s="233" t="inlineStr">
        <is>
          <t>:2095-1_2-KP:2095-1_2-KPV:2095-1_2-KPVS:</t>
        </is>
      </c>
      <c r="E494" s="233" t="inlineStr">
        <is>
          <t>Double Wear Ring</t>
        </is>
      </c>
      <c r="F494" s="233" t="inlineStr">
        <is>
          <t>ImpMatl_Silicon_Bronze_ASTM-B584_C87600</t>
        </is>
      </c>
      <c r="G494" s="233" t="inlineStr">
        <is>
          <t>Silicon Bronze, ASTM-B584, C87600</t>
        </is>
      </c>
      <c r="H494" s="233" t="inlineStr">
        <is>
          <t>B21</t>
        </is>
      </c>
      <c r="I494" s="233" t="inlineStr">
        <is>
          <t>Steel, Cold Drawn C1018</t>
        </is>
      </c>
      <c r="J494" s="233" t="n"/>
      <c r="K494" s="233" t="inlineStr">
        <is>
          <t>Coating_Special</t>
        </is>
      </c>
      <c r="L494" s="233" t="inlineStr">
        <is>
          <t>RTF</t>
        </is>
      </c>
      <c r="M494" s="233" t="inlineStr">
        <is>
          <t>B100443</t>
        </is>
      </c>
      <c r="O494" s="233" t="inlineStr">
        <is>
          <t>LT250</t>
        </is>
      </c>
    </row>
    <row r="495" customFormat="1" s="233">
      <c r="A495" s="64" t="n"/>
      <c r="B495" s="237">
        <f>IF(AND(E495 = "Case Ring",G495="Silicon Bronze, ASTM-B584, C87600", K495 = "Coating_Standard"),"Y","N")</f>
        <v/>
      </c>
      <c r="C495" s="233" t="inlineStr">
        <is>
          <t>ConTab_BOM_KP_Impeller_0647</t>
        </is>
      </c>
      <c r="D495" s="233" t="inlineStr">
        <is>
          <t>:2095-1_2-KP:2095-1_2-KPV:2095-1_2-KPVS:</t>
        </is>
      </c>
      <c r="E495" s="233" t="inlineStr">
        <is>
          <t>Case Ring</t>
        </is>
      </c>
      <c r="F495" s="233" t="inlineStr">
        <is>
          <t>ImpMatl_NiAl-Bronze_ASTM-B148_C95400</t>
        </is>
      </c>
      <c r="G495" s="233" t="inlineStr">
        <is>
          <t>Nickel Aluminum Bronze ASTM B148 UNS C95400</t>
        </is>
      </c>
      <c r="H495" s="233" t="inlineStr">
        <is>
          <t>B22</t>
        </is>
      </c>
      <c r="I495" s="233" t="inlineStr">
        <is>
          <t>Steel, Cold Drawn C1018</t>
        </is>
      </c>
      <c r="J495" s="233" t="n"/>
      <c r="K495" s="233" t="inlineStr">
        <is>
          <t>Coating_Special</t>
        </is>
      </c>
      <c r="L495" s="233" t="inlineStr">
        <is>
          <t>RTF</t>
        </is>
      </c>
      <c r="M495" s="233" t="inlineStr">
        <is>
          <t>B105706</t>
        </is>
      </c>
      <c r="O495" s="233" t="inlineStr">
        <is>
          <t>LT250</t>
        </is>
      </c>
    </row>
    <row r="496" customFormat="1" s="233">
      <c r="A496" s="64" t="n"/>
      <c r="B496" s="237">
        <f>IF(AND(E496 = "Case Ring",G496="Silicon Bronze, ASTM-B584, C87600", K496 = "Coating_Standard"),"Y","N")</f>
        <v/>
      </c>
      <c r="C496" s="233" t="inlineStr">
        <is>
          <t>ConTab_BOM_KP_Impeller_0648</t>
        </is>
      </c>
      <c r="D496" s="233" t="inlineStr">
        <is>
          <t>:2095-1_2-KP:2095-1_2-KPV:2095-1_2-KPVS:</t>
        </is>
      </c>
      <c r="E496" s="233" t="inlineStr">
        <is>
          <t>Double Wear Ring</t>
        </is>
      </c>
      <c r="F496" s="233" t="inlineStr">
        <is>
          <t>ImpMatl_NiAl-Bronze_ASTM-B148_C95400</t>
        </is>
      </c>
      <c r="G496" s="233" t="inlineStr">
        <is>
          <t>Nickel Aluminum Bronze ASTM B148 UNS C95400</t>
        </is>
      </c>
      <c r="H496" s="233" t="inlineStr">
        <is>
          <t>B22</t>
        </is>
      </c>
      <c r="I496" s="233" t="inlineStr">
        <is>
          <t>Steel, Cold Drawn C1018</t>
        </is>
      </c>
      <c r="J496" s="233" t="n"/>
      <c r="K496" s="233" t="inlineStr">
        <is>
          <t>Coating_Special</t>
        </is>
      </c>
      <c r="L496" s="233" t="inlineStr">
        <is>
          <t>RTF</t>
        </is>
      </c>
      <c r="M496" s="233" t="inlineStr">
        <is>
          <t>B105707</t>
        </is>
      </c>
      <c r="O496" s="233" t="inlineStr">
        <is>
          <t>LT250</t>
        </is>
      </c>
    </row>
    <row r="497" customFormat="1" s="233">
      <c r="A497" s="64" t="n"/>
      <c r="B497" s="237">
        <f>IF(AND(E497 = "Case Ring",G497="Silicon Bronze, ASTM-B584, C87600", K497 = "Coating_Standard"),"Y","N")</f>
        <v/>
      </c>
      <c r="C497" s="233" t="inlineStr">
        <is>
          <t>ConTab_BOM_KP_Impeller_0651</t>
        </is>
      </c>
      <c r="D497" s="233" t="inlineStr">
        <is>
          <t>:2095-1_2-KP:2095-1_2-KPV:2095-1_2-KPVS:</t>
        </is>
      </c>
      <c r="E497" s="233" t="inlineStr">
        <is>
          <t>Case Ring</t>
        </is>
      </c>
      <c r="F497" s="233" t="inlineStr">
        <is>
          <t>ImpMatl_Silicon_Bronze_ASTM-B584_C87600</t>
        </is>
      </c>
      <c r="G497" s="233" t="inlineStr">
        <is>
          <t>Silicon Bronze, ASTM-B584, C87600</t>
        </is>
      </c>
      <c r="H497" s="233" t="inlineStr">
        <is>
          <t>B21</t>
        </is>
      </c>
      <c r="I497" s="233" t="inlineStr">
        <is>
          <t>Steel, Cold Drawn C1018</t>
        </is>
      </c>
      <c r="J497" s="233" t="n"/>
      <c r="K497" s="233" t="inlineStr">
        <is>
          <t>Coating_Epoxy</t>
        </is>
      </c>
      <c r="L497" s="233" t="inlineStr">
        <is>
          <t>RTF</t>
        </is>
      </c>
      <c r="M497" s="233" t="inlineStr">
        <is>
          <t>B100433</t>
        </is>
      </c>
      <c r="O497" s="233" t="inlineStr">
        <is>
          <t>LT250</t>
        </is>
      </c>
    </row>
    <row r="498" customFormat="1" s="233">
      <c r="A498" s="64" t="n"/>
      <c r="B498" s="237">
        <f>IF(AND(E498 = "Case Ring",G498="Silicon Bronze, ASTM-B584, C87600", K498 = "Coating_Standard"),"Y","N")</f>
        <v/>
      </c>
      <c r="C498" s="233" t="inlineStr">
        <is>
          <t>ConTab_BOM_KP_Impeller_0652</t>
        </is>
      </c>
      <c r="D498" s="233" t="inlineStr">
        <is>
          <t>:2095-1_2-KP:2095-1_2-KPV:2095-1_2-KPVS:</t>
        </is>
      </c>
      <c r="E498" s="233" t="inlineStr">
        <is>
          <t>Double Wear Ring</t>
        </is>
      </c>
      <c r="F498" s="233" t="inlineStr">
        <is>
          <t>ImpMatl_Silicon_Bronze_ASTM-B584_C87600</t>
        </is>
      </c>
      <c r="G498" s="233" t="inlineStr">
        <is>
          <t>Silicon Bronze, ASTM-B584, C87600</t>
        </is>
      </c>
      <c r="H498" s="233" t="inlineStr">
        <is>
          <t>B21</t>
        </is>
      </c>
      <c r="I498" s="233" t="inlineStr">
        <is>
          <t>Steel, Cold Drawn C1018</t>
        </is>
      </c>
      <c r="J498" s="233" t="n"/>
      <c r="K498" s="233" t="inlineStr">
        <is>
          <t>Coating_Epoxy</t>
        </is>
      </c>
      <c r="L498" s="233" t="inlineStr">
        <is>
          <t>RTF</t>
        </is>
      </c>
      <c r="M498" s="233" t="inlineStr">
        <is>
          <t>B100443</t>
        </is>
      </c>
      <c r="O498" s="233" t="inlineStr">
        <is>
          <t>LT250</t>
        </is>
      </c>
    </row>
    <row r="499" customFormat="1" s="233">
      <c r="A499" s="64" t="n"/>
      <c r="B499" s="237">
        <f>IF(AND(E499 = "Case Ring",G499="Silicon Bronze, ASTM-B584, C87600", K499 = "Coating_Standard"),"Y","N")</f>
        <v/>
      </c>
      <c r="C499" s="233" t="inlineStr">
        <is>
          <t>ConTab_BOM_KP_Impeller_0653</t>
        </is>
      </c>
      <c r="D499" s="233" t="inlineStr">
        <is>
          <t>:2095-1_2-KP:2095-1_2-KPV:2095-1_2-KPVS:</t>
        </is>
      </c>
      <c r="E499" s="233" t="inlineStr">
        <is>
          <t>Case Ring</t>
        </is>
      </c>
      <c r="F499" s="233" t="inlineStr">
        <is>
          <t>ImpMatl_NiAl-Bronze_ASTM-B148_C95400</t>
        </is>
      </c>
      <c r="G499" s="233" t="inlineStr">
        <is>
          <t>Nickel Aluminum Bronze ASTM B148 UNS C95400</t>
        </is>
      </c>
      <c r="H499" s="233" t="inlineStr">
        <is>
          <t>B22</t>
        </is>
      </c>
      <c r="I499" s="233" t="inlineStr">
        <is>
          <t>Steel, Cold Drawn C1018</t>
        </is>
      </c>
      <c r="J499" s="233" t="n"/>
      <c r="K499" s="233" t="inlineStr">
        <is>
          <t>Coating_Epoxy</t>
        </is>
      </c>
      <c r="L499" s="233" t="inlineStr">
        <is>
          <t>RTF</t>
        </is>
      </c>
      <c r="M499" s="233" t="inlineStr">
        <is>
          <t>B105706</t>
        </is>
      </c>
      <c r="O499" s="233" t="inlineStr">
        <is>
          <t>LT250</t>
        </is>
      </c>
    </row>
    <row r="500" customFormat="1" s="233">
      <c r="A500" s="64" t="n"/>
      <c r="B500" s="237">
        <f>IF(AND(E500 = "Case Ring",G500="Silicon Bronze, ASTM-B584, C87600", K500 = "Coating_Standard"),"Y","N")</f>
        <v/>
      </c>
      <c r="C500" s="233" t="inlineStr">
        <is>
          <t>ConTab_BOM_KP_Impeller_0654</t>
        </is>
      </c>
      <c r="D500" s="233" t="inlineStr">
        <is>
          <t>:2095-1_2-KP:2095-1_2-KPV:2095-1_2-KPVS:</t>
        </is>
      </c>
      <c r="E500" s="233" t="inlineStr">
        <is>
          <t>Double Wear Ring</t>
        </is>
      </c>
      <c r="F500" s="233" t="inlineStr">
        <is>
          <t>ImpMatl_NiAl-Bronze_ASTM-B148_C95400</t>
        </is>
      </c>
      <c r="G500" s="233" t="inlineStr">
        <is>
          <t>Nickel Aluminum Bronze ASTM B148 UNS C95400</t>
        </is>
      </c>
      <c r="H500" s="233" t="inlineStr">
        <is>
          <t>B22</t>
        </is>
      </c>
      <c r="I500" s="233" t="inlineStr">
        <is>
          <t>Steel, Cold Drawn C1018</t>
        </is>
      </c>
      <c r="J500" s="233" t="n"/>
      <c r="K500" s="233" t="inlineStr">
        <is>
          <t>Coating_Epoxy</t>
        </is>
      </c>
      <c r="L500" s="233" t="inlineStr">
        <is>
          <t>RTF</t>
        </is>
      </c>
      <c r="M500" s="233" t="inlineStr">
        <is>
          <t>B105707</t>
        </is>
      </c>
      <c r="O500" s="233" t="inlineStr">
        <is>
          <t>LT250</t>
        </is>
      </c>
    </row>
    <row r="501" customFormat="1" s="233">
      <c r="A501" s="64" t="n"/>
      <c r="B501" s="237">
        <f>IF(AND(E501 = "Case Ring",G501="Silicon Bronze, ASTM-B584, C87600", K501 = "Coating_Standard"),"Y","N")</f>
        <v/>
      </c>
      <c r="C501" s="233" t="inlineStr">
        <is>
          <t>ConTab_BOM_KP_Impeller_0657</t>
        </is>
      </c>
      <c r="D501" s="233" t="inlineStr">
        <is>
          <t>:2095-1_2-KP:2095-1_2-KPV:2095-1_2-KPVS:</t>
        </is>
      </c>
      <c r="E501" s="233" t="inlineStr">
        <is>
          <t>Case Ring</t>
        </is>
      </c>
      <c r="F501" s="233" t="inlineStr">
        <is>
          <t>ImpMatl_Silicon_Bronze_ASTM-B584_C87600</t>
        </is>
      </c>
      <c r="G501" s="233" t="inlineStr">
        <is>
          <t>Silicon Bronze, ASTM-B584, C87600</t>
        </is>
      </c>
      <c r="H501" s="233" t="inlineStr">
        <is>
          <t>B21</t>
        </is>
      </c>
      <c r="I501" s="233" t="inlineStr">
        <is>
          <t>Steel, Cold Drawn C1018</t>
        </is>
      </c>
      <c r="J501" s="233" t="n"/>
      <c r="K501" s="233" t="inlineStr">
        <is>
          <t>Coating_Standard</t>
        </is>
      </c>
      <c r="L501" s="233" t="inlineStr">
        <is>
          <t>96698973</t>
        </is>
      </c>
      <c r="M501" s="233" t="inlineStr">
        <is>
          <t>B100433</t>
        </is>
      </c>
      <c r="N501" s="233" t="inlineStr">
        <is>
          <t>Standard</t>
        </is>
      </c>
      <c r="O501" s="233" t="inlineStr">
        <is>
          <t>LT027</t>
        </is>
      </c>
    </row>
    <row r="502" customFormat="1" s="233">
      <c r="A502" s="64" t="n"/>
      <c r="B502" s="237">
        <f>IF(AND(E502 = "Case Ring",G502="Silicon Bronze, ASTM-B584, C87600", K502 = "Coating_Standard"),"Y","N")</f>
        <v/>
      </c>
      <c r="C502" s="233" t="inlineStr">
        <is>
          <t>ConTab_BOM_KP_Impeller_0658</t>
        </is>
      </c>
      <c r="D502" s="233" t="inlineStr">
        <is>
          <t>:2095-1_2-KP:2095-1_2-KPV:2095-1_2-KPVS:</t>
        </is>
      </c>
      <c r="E502" s="233" t="inlineStr">
        <is>
          <t>Double Wear Ring</t>
        </is>
      </c>
      <c r="F502" s="233" t="inlineStr">
        <is>
          <t>ImpMatl_Silicon_Bronze_ASTM-B584_C87600</t>
        </is>
      </c>
      <c r="G502" s="233" t="inlineStr">
        <is>
          <t>Silicon Bronze, ASTM-B584, C87600</t>
        </is>
      </c>
      <c r="H502" s="233" t="inlineStr">
        <is>
          <t>B21</t>
        </is>
      </c>
      <c r="I502" s="233" t="inlineStr">
        <is>
          <t>Steel, Cold Drawn C1018</t>
        </is>
      </c>
      <c r="J502" s="233" t="n"/>
      <c r="K502" s="233" t="inlineStr">
        <is>
          <t>Coating_Standard</t>
        </is>
      </c>
      <c r="L502" s="233" t="inlineStr">
        <is>
          <t>96698975</t>
        </is>
      </c>
      <c r="M502" s="233" t="inlineStr">
        <is>
          <t>B100443</t>
        </is>
      </c>
      <c r="N502" s="233" t="inlineStr">
        <is>
          <t>Standard</t>
        </is>
      </c>
      <c r="O502" s="233" t="inlineStr">
        <is>
          <t>LT027</t>
        </is>
      </c>
    </row>
    <row r="503" customFormat="1" s="233">
      <c r="A503" s="64" t="n"/>
      <c r="B503" s="237">
        <f>IF(AND(E503 = "Case Ring",G503="Silicon Bronze, ASTM-B584, C87600", K503 = "Coating_Standard"),"Y","N")</f>
        <v/>
      </c>
      <c r="C503" s="233" t="inlineStr">
        <is>
          <t>ConTab_BOM_KP_Impeller_0659</t>
        </is>
      </c>
      <c r="D503" s="233" t="inlineStr">
        <is>
          <t>:2095-1_2-KP:2095-1_2-KPV:2095-1_2-KPVS:</t>
        </is>
      </c>
      <c r="E503" s="233" t="inlineStr">
        <is>
          <t>Case Ring</t>
        </is>
      </c>
      <c r="F503" s="233" t="inlineStr">
        <is>
          <t>ImpMatl_NiAl-Bronze_ASTM-B148_C95400</t>
        </is>
      </c>
      <c r="G503" s="233" t="inlineStr">
        <is>
          <t>Nickel Aluminum Bronze ASTM B148 UNS C95400</t>
        </is>
      </c>
      <c r="H503" s="233" t="inlineStr">
        <is>
          <t>B22</t>
        </is>
      </c>
      <c r="I503" s="233" t="inlineStr">
        <is>
          <t>Steel, Cold Drawn C1018</t>
        </is>
      </c>
      <c r="J503" s="233" t="n"/>
      <c r="K503" s="233" t="inlineStr">
        <is>
          <t>Coating_Standard</t>
        </is>
      </c>
      <c r="L503" s="233" t="n">
        <v>97781929</v>
      </c>
      <c r="M503" s="233" t="inlineStr">
        <is>
          <t>B105706</t>
        </is>
      </c>
      <c r="N503" s="233" t="inlineStr">
        <is>
          <t>Standard</t>
        </is>
      </c>
      <c r="O503" s="233" t="inlineStr">
        <is>
          <t>LT250</t>
        </is>
      </c>
    </row>
    <row r="504" customFormat="1" s="233">
      <c r="A504" s="64" t="n"/>
      <c r="B504" s="237">
        <f>IF(AND(E504 = "Case Ring",G504="Silicon Bronze, ASTM-B584, C87600", K504 = "Coating_Standard"),"Y","N")</f>
        <v/>
      </c>
      <c r="C504" s="233" t="inlineStr">
        <is>
          <t>ConTab_BOM_KP_Impeller_0660</t>
        </is>
      </c>
      <c r="D504" s="233" t="inlineStr">
        <is>
          <t>:2095-1_2-KP:2095-1_2-KPV:2095-1_2-KPVS:</t>
        </is>
      </c>
      <c r="E504" s="233" t="inlineStr">
        <is>
          <t>Double Wear Ring</t>
        </is>
      </c>
      <c r="F504" s="233" t="inlineStr">
        <is>
          <t>ImpMatl_NiAl-Bronze_ASTM-B148_C95400</t>
        </is>
      </c>
      <c r="G504" s="233" t="inlineStr">
        <is>
          <t>Nickel Aluminum Bronze ASTM B148 UNS C95400</t>
        </is>
      </c>
      <c r="H504" s="233" t="inlineStr">
        <is>
          <t>B22</t>
        </is>
      </c>
      <c r="I504" s="233" t="inlineStr">
        <is>
          <t>Steel, Cold Drawn C1018</t>
        </is>
      </c>
      <c r="J504" s="233" t="n"/>
      <c r="K504" s="233" t="inlineStr">
        <is>
          <t>Coating_Standard</t>
        </is>
      </c>
      <c r="L504" s="233" t="inlineStr">
        <is>
          <t>RTF</t>
        </is>
      </c>
      <c r="M504" s="233" t="inlineStr">
        <is>
          <t>B105707</t>
        </is>
      </c>
      <c r="N504" s="233" t="inlineStr">
        <is>
          <t>Standard</t>
        </is>
      </c>
      <c r="O504" s="233" t="inlineStr">
        <is>
          <t>LT250</t>
        </is>
      </c>
    </row>
    <row r="505" customFormat="1" s="233">
      <c r="A505" s="64" t="n"/>
      <c r="B505" s="237">
        <f>IF(AND(E505 = "Case Ring",G505="Silicon Bronze, ASTM-B584, C87600", K505 = "Coating_Standard"),"Y","N")</f>
        <v/>
      </c>
      <c r="C505" s="233" t="inlineStr">
        <is>
          <t>ConTab_BOM_KP_Impeller_0665</t>
        </is>
      </c>
      <c r="D505" s="233" t="inlineStr">
        <is>
          <t>:2095-1_2-KP:2095-1_2-KPV:2095-1_2-KPVS:</t>
        </is>
      </c>
      <c r="E505" s="233" t="inlineStr">
        <is>
          <t>Case Ring</t>
        </is>
      </c>
      <c r="F505" s="233" t="inlineStr">
        <is>
          <t>ImpMatl_SS_AISI-304</t>
        </is>
      </c>
      <c r="G505" s="233" t="inlineStr">
        <is>
          <t>Stainless Steel, AISI-304</t>
        </is>
      </c>
      <c r="H505" s="233" t="inlineStr">
        <is>
          <t>H304</t>
        </is>
      </c>
      <c r="I505" s="233" t="inlineStr">
        <is>
          <t>Stainless Steel, AISI 316</t>
        </is>
      </c>
      <c r="J505" s="233" t="n"/>
      <c r="K505" s="233" t="inlineStr">
        <is>
          <t>Coating_Standard</t>
        </is>
      </c>
      <c r="L505" s="233" t="inlineStr">
        <is>
          <t>RTF</t>
        </is>
      </c>
      <c r="M505" s="233" t="inlineStr">
        <is>
          <t>B100439</t>
        </is>
      </c>
      <c r="O505" s="233" t="inlineStr">
        <is>
          <t>LT043</t>
        </is>
      </c>
    </row>
    <row r="506" customFormat="1" s="233">
      <c r="A506" s="64" t="n"/>
      <c r="B506" s="237">
        <f>IF(AND(E506 = "Case Ring",G506="Silicon Bronze, ASTM-B584, C87600", K506 = "Coating_Standard"),"Y","N")</f>
        <v/>
      </c>
      <c r="C506" s="233" t="inlineStr">
        <is>
          <t>ConTab_BOM_KP_Impeller_0666</t>
        </is>
      </c>
      <c r="D506" s="233" t="inlineStr">
        <is>
          <t>:2095-1_2-KP:2095-1_2-KPV:2095-1_2-KPVS:</t>
        </is>
      </c>
      <c r="E506" s="233" t="inlineStr">
        <is>
          <t>Double Wear Ring</t>
        </is>
      </c>
      <c r="F506" s="233" t="inlineStr">
        <is>
          <t>ImpMatl_SS_AISI-304</t>
        </is>
      </c>
      <c r="G506" s="233" t="inlineStr">
        <is>
          <t>Stainless Steel, AISI-304</t>
        </is>
      </c>
      <c r="H506" s="233" t="inlineStr">
        <is>
          <t>H304</t>
        </is>
      </c>
      <c r="I506" s="233" t="inlineStr">
        <is>
          <t>Stainless Steel, AISI 316</t>
        </is>
      </c>
      <c r="J506" s="233" t="n"/>
      <c r="K506" s="233" t="inlineStr">
        <is>
          <t>Coating_Standard</t>
        </is>
      </c>
      <c r="L506" s="233" t="inlineStr">
        <is>
          <t>RTF</t>
        </is>
      </c>
      <c r="M506" s="233" t="inlineStr">
        <is>
          <t>B100449</t>
        </is>
      </c>
      <c r="O506" s="233" t="inlineStr">
        <is>
          <t>LT043</t>
        </is>
      </c>
    </row>
    <row r="507" customFormat="1" s="233">
      <c r="A507" s="64" t="n"/>
      <c r="B507" s="237">
        <f>IF(AND(E507 = "Case Ring",G507="Silicon Bronze, ASTM-B584, C87600", K507 = "Coating_Standard"),"Y","N")</f>
        <v/>
      </c>
      <c r="C507" s="233" t="inlineStr">
        <is>
          <t>ConTab_BOM_KP_Impeller_0671</t>
        </is>
      </c>
      <c r="D507" s="233" t="inlineStr">
        <is>
          <t>:2095-1_2-KP:2095-1_2-KPV:2095-1_2-KPVS:</t>
        </is>
      </c>
      <c r="E507" s="233" t="inlineStr">
        <is>
          <t>Case Ring</t>
        </is>
      </c>
      <c r="F507" s="233" t="inlineStr">
        <is>
          <t>ImpMatl_Silicon_Bronze_ASTM-B584_C87600</t>
        </is>
      </c>
      <c r="G507" s="233" t="inlineStr">
        <is>
          <t>Silicon Bronze, ASTM-B584, C87600</t>
        </is>
      </c>
      <c r="H507" s="233" t="inlineStr">
        <is>
          <t>B21</t>
        </is>
      </c>
      <c r="I507" s="233" t="inlineStr">
        <is>
          <t>Steel, Cold Drawn C1018</t>
        </is>
      </c>
      <c r="J507" s="233" t="n"/>
      <c r="K507" s="233" t="inlineStr">
        <is>
          <t>Coating_Scotchkote134_interior</t>
        </is>
      </c>
      <c r="L507" s="233" t="inlineStr">
        <is>
          <t>RTF</t>
        </is>
      </c>
      <c r="M507" s="233" t="inlineStr">
        <is>
          <t>B100433</t>
        </is>
      </c>
      <c r="O507" s="233" t="inlineStr">
        <is>
          <t>LT250</t>
        </is>
      </c>
    </row>
    <row r="508" customFormat="1" s="233">
      <c r="A508" s="64" t="n"/>
      <c r="B508" s="237">
        <f>IF(AND(E508 = "Case Ring",G508="Silicon Bronze, ASTM-B584, C87600", K508 = "Coating_Standard"),"Y","N")</f>
        <v/>
      </c>
      <c r="C508" s="233" t="inlineStr">
        <is>
          <t>ConTab_BOM_KP_Impeller_0672</t>
        </is>
      </c>
      <c r="D508" s="233" t="inlineStr">
        <is>
          <t>:2095-1_2-KP:2095-1_2-KPV:2095-1_2-KPVS:</t>
        </is>
      </c>
      <c r="E508" s="233" t="inlineStr">
        <is>
          <t>Double Wear Ring</t>
        </is>
      </c>
      <c r="F508" s="233" t="inlineStr">
        <is>
          <t>ImpMatl_Silicon_Bronze_ASTM-B584_C87600</t>
        </is>
      </c>
      <c r="G508" s="233" t="inlineStr">
        <is>
          <t>Silicon Bronze, ASTM-B584, C87600</t>
        </is>
      </c>
      <c r="H508" s="233" t="inlineStr">
        <is>
          <t>B21</t>
        </is>
      </c>
      <c r="I508" s="233" t="inlineStr">
        <is>
          <t>Steel, Cold Drawn C1018</t>
        </is>
      </c>
      <c r="J508" s="233" t="n"/>
      <c r="K508" s="233" t="inlineStr">
        <is>
          <t>Coating_Scotchkote134_interior</t>
        </is>
      </c>
      <c r="L508" s="233" t="inlineStr">
        <is>
          <t>RTF</t>
        </is>
      </c>
      <c r="M508" s="233" t="inlineStr">
        <is>
          <t>B100443</t>
        </is>
      </c>
      <c r="O508" s="233" t="inlineStr">
        <is>
          <t>LT250</t>
        </is>
      </c>
    </row>
    <row r="509" customFormat="1" s="233">
      <c r="A509" s="64" t="n"/>
      <c r="B509" s="237">
        <f>IF(AND(E509 = "Case Ring",G509="Silicon Bronze, ASTM-B584, C87600", K509 = "Coating_Standard"),"Y","N")</f>
        <v/>
      </c>
      <c r="C509" s="233" t="inlineStr">
        <is>
          <t>ConTab_BOM_KP_Impeller_0673</t>
        </is>
      </c>
      <c r="D509" s="233" t="inlineStr">
        <is>
          <t>:2095-1_2-KP:2095-1_2-KPV:2095-1_2-KPVS:</t>
        </is>
      </c>
      <c r="E509" s="233" t="inlineStr">
        <is>
          <t>Case Ring</t>
        </is>
      </c>
      <c r="F509" s="233" t="inlineStr">
        <is>
          <t>ImpMatl_NiAl-Bronze_ASTM-B148_C95400</t>
        </is>
      </c>
      <c r="G509" s="233" t="inlineStr">
        <is>
          <t>Nickel Aluminum Bronze ASTM B148 UNS C95400</t>
        </is>
      </c>
      <c r="H509" s="233" t="inlineStr">
        <is>
          <t>B22</t>
        </is>
      </c>
      <c r="I509" s="233" t="inlineStr">
        <is>
          <t>Steel, Cold Drawn C1018</t>
        </is>
      </c>
      <c r="J509" s="233" t="n"/>
      <c r="K509" s="233" t="inlineStr">
        <is>
          <t>Coating_Scotchkote134_interior</t>
        </is>
      </c>
      <c r="L509" s="233" t="inlineStr">
        <is>
          <t>RTF</t>
        </is>
      </c>
      <c r="M509" s="233" t="inlineStr">
        <is>
          <t>B105706</t>
        </is>
      </c>
      <c r="O509" s="233" t="inlineStr">
        <is>
          <t>LT250</t>
        </is>
      </c>
    </row>
    <row r="510" customFormat="1" s="233">
      <c r="A510" s="64" t="n"/>
      <c r="B510" s="237">
        <f>IF(AND(E510 = "Case Ring",G510="Silicon Bronze, ASTM-B584, C87600", K510 = "Coating_Standard"),"Y","N")</f>
        <v/>
      </c>
      <c r="C510" s="233" t="inlineStr">
        <is>
          <t>ConTab_BOM_KP_Impeller_0674</t>
        </is>
      </c>
      <c r="D510" s="233" t="inlineStr">
        <is>
          <t>:2095-1_2-KP:2095-1_2-KPV:2095-1_2-KPVS:</t>
        </is>
      </c>
      <c r="E510" s="233" t="inlineStr">
        <is>
          <t>Double Wear Ring</t>
        </is>
      </c>
      <c r="F510" s="233" t="inlineStr">
        <is>
          <t>ImpMatl_NiAl-Bronze_ASTM-B148_C95400</t>
        </is>
      </c>
      <c r="G510" s="233" t="inlineStr">
        <is>
          <t>Nickel Aluminum Bronze ASTM B148 UNS C95400</t>
        </is>
      </c>
      <c r="H510" s="233" t="inlineStr">
        <is>
          <t>B22</t>
        </is>
      </c>
      <c r="I510" s="233" t="inlineStr">
        <is>
          <t>Steel, Cold Drawn C1018</t>
        </is>
      </c>
      <c r="J510" s="233" t="n"/>
      <c r="K510" s="233" t="inlineStr">
        <is>
          <t>Coating_Scotchkote134_interior</t>
        </is>
      </c>
      <c r="L510" s="233" t="inlineStr">
        <is>
          <t>RTF</t>
        </is>
      </c>
      <c r="M510" s="233" t="inlineStr">
        <is>
          <t>B105707</t>
        </is>
      </c>
      <c r="O510" s="233" t="inlineStr">
        <is>
          <t>LT250</t>
        </is>
      </c>
    </row>
    <row r="511" customFormat="1" s="233">
      <c r="A511" s="64" t="n"/>
      <c r="B511" s="237">
        <f>IF(AND(E511 = "Case Ring",G511="Silicon Bronze, ASTM-B584, C87600", K511 = "Coating_Standard"),"Y","N")</f>
        <v/>
      </c>
      <c r="C511" s="233" t="inlineStr">
        <is>
          <t>ConTab_BOM_KP_Impeller_0677</t>
        </is>
      </c>
      <c r="D511" s="233" t="inlineStr">
        <is>
          <t>:2095-1_2-KP:2095-1_2-KPV:2095-1_2-KPVS:</t>
        </is>
      </c>
      <c r="E511" s="233" t="inlineStr">
        <is>
          <t>Case Ring</t>
        </is>
      </c>
      <c r="F511" s="233" t="inlineStr">
        <is>
          <t>ImpMatl_Silicon_Bronze_ASTM-B584_C87600</t>
        </is>
      </c>
      <c r="G511" s="233" t="inlineStr">
        <is>
          <t>Silicon Bronze, ASTM-B584, C87600</t>
        </is>
      </c>
      <c r="H511" s="233" t="inlineStr">
        <is>
          <t>B21</t>
        </is>
      </c>
      <c r="I511" s="233" t="inlineStr">
        <is>
          <t>Steel, Cold Drawn C1018</t>
        </is>
      </c>
      <c r="J511" s="233" t="n"/>
      <c r="K511" s="233" t="inlineStr">
        <is>
          <t>Coating_Scotchkote134_interior_exterior</t>
        </is>
      </c>
      <c r="L511" s="233" t="inlineStr">
        <is>
          <t>RTF</t>
        </is>
      </c>
      <c r="M511" s="233" t="inlineStr">
        <is>
          <t>B100433</t>
        </is>
      </c>
      <c r="O511" s="233" t="inlineStr">
        <is>
          <t>LT250</t>
        </is>
      </c>
      <c r="P511" s="235" t="n"/>
    </row>
    <row r="512" customFormat="1" s="233">
      <c r="A512" s="64" t="n"/>
      <c r="B512" s="237">
        <f>IF(AND(E512 = "Case Ring",G512="Silicon Bronze, ASTM-B584, C87600", K512 = "Coating_Standard"),"Y","N")</f>
        <v/>
      </c>
      <c r="C512" s="233" t="inlineStr">
        <is>
          <t>ConTab_BOM_KP_Impeller_0678</t>
        </is>
      </c>
      <c r="D512" s="233" t="inlineStr">
        <is>
          <t>:2095-1_2-KP:2095-1_2-KPV:2095-1_2-KPVS:</t>
        </is>
      </c>
      <c r="E512" s="233" t="inlineStr">
        <is>
          <t>Double Wear Ring</t>
        </is>
      </c>
      <c r="F512" s="233" t="inlineStr">
        <is>
          <t>ImpMatl_Silicon_Bronze_ASTM-B584_C87600</t>
        </is>
      </c>
      <c r="G512" s="233" t="inlineStr">
        <is>
          <t>Silicon Bronze, ASTM-B584, C87600</t>
        </is>
      </c>
      <c r="H512" s="233" t="inlineStr">
        <is>
          <t>B21</t>
        </is>
      </c>
      <c r="I512" s="233" t="inlineStr">
        <is>
          <t>Steel, Cold Drawn C1018</t>
        </is>
      </c>
      <c r="J512" s="233" t="n"/>
      <c r="K512" s="233" t="inlineStr">
        <is>
          <t>Coating_Scotchkote134_interior_exterior</t>
        </is>
      </c>
      <c r="L512" s="233" t="inlineStr">
        <is>
          <t>RTF</t>
        </is>
      </c>
      <c r="M512" s="233" t="inlineStr">
        <is>
          <t>B100443</t>
        </is>
      </c>
      <c r="O512" s="233" t="inlineStr">
        <is>
          <t>LT250</t>
        </is>
      </c>
    </row>
    <row r="513" customFormat="1" s="233">
      <c r="A513" s="64" t="n"/>
      <c r="B513" s="237">
        <f>IF(AND(E513 = "Case Ring",G513="Silicon Bronze, ASTM-B584, C87600", K513 = "Coating_Standard"),"Y","N")</f>
        <v/>
      </c>
      <c r="C513" s="233" t="inlineStr">
        <is>
          <t>ConTab_BOM_KP_Impeller_0679</t>
        </is>
      </c>
      <c r="D513" s="233" t="inlineStr">
        <is>
          <t>:2095-1_2-KP:2095-1_2-KPV:2095-1_2-KPVS:</t>
        </is>
      </c>
      <c r="E513" s="233" t="inlineStr">
        <is>
          <t>Case Ring</t>
        </is>
      </c>
      <c r="F513" s="233" t="inlineStr">
        <is>
          <t>ImpMatl_NiAl-Bronze_ASTM-B148_C95400</t>
        </is>
      </c>
      <c r="G513" s="233" t="inlineStr">
        <is>
          <t>Nickel Aluminum Bronze ASTM B148 UNS C95400</t>
        </is>
      </c>
      <c r="H513" s="233" t="inlineStr">
        <is>
          <t>B22</t>
        </is>
      </c>
      <c r="I513" s="233" t="inlineStr">
        <is>
          <t>Steel, Cold Drawn C1018</t>
        </is>
      </c>
      <c r="J513" s="233" t="n"/>
      <c r="K513" s="233" t="inlineStr">
        <is>
          <t>Coating_Scotchkote134_interior_exterior</t>
        </is>
      </c>
      <c r="L513" s="233" t="inlineStr">
        <is>
          <t>RTF</t>
        </is>
      </c>
      <c r="M513" s="233" t="inlineStr">
        <is>
          <t>B105706</t>
        </is>
      </c>
      <c r="O513" s="233" t="inlineStr">
        <is>
          <t>LT250</t>
        </is>
      </c>
    </row>
    <row r="514" customFormat="1" s="233">
      <c r="A514" s="64" t="n"/>
      <c r="B514" s="237">
        <f>IF(AND(E514 = "Case Ring",G514="Silicon Bronze, ASTM-B584, C87600", K514 = "Coating_Standard"),"Y","N")</f>
        <v/>
      </c>
      <c r="C514" s="233" t="inlineStr">
        <is>
          <t>ConTab_BOM_KP_Impeller_0680</t>
        </is>
      </c>
      <c r="D514" s="233" t="inlineStr">
        <is>
          <t>:2095-1_2-KP:2095-1_2-KPV:2095-1_2-KPVS:</t>
        </is>
      </c>
      <c r="E514" s="233" t="inlineStr">
        <is>
          <t>Double Wear Ring</t>
        </is>
      </c>
      <c r="F514" s="233" t="inlineStr">
        <is>
          <t>ImpMatl_NiAl-Bronze_ASTM-B148_C95400</t>
        </is>
      </c>
      <c r="G514" s="233" t="inlineStr">
        <is>
          <t>Nickel Aluminum Bronze ASTM B148 UNS C95400</t>
        </is>
      </c>
      <c r="H514" s="233" t="inlineStr">
        <is>
          <t>B22</t>
        </is>
      </c>
      <c r="I514" s="233" t="inlineStr">
        <is>
          <t>Steel, Cold Drawn C1018</t>
        </is>
      </c>
      <c r="J514" s="233" t="n"/>
      <c r="K514" s="233" t="inlineStr">
        <is>
          <t>Coating_Scotchkote134_interior_exterior</t>
        </is>
      </c>
      <c r="L514" s="233" t="inlineStr">
        <is>
          <t>RTF</t>
        </is>
      </c>
      <c r="M514" s="233" t="inlineStr">
        <is>
          <t>B105707</t>
        </is>
      </c>
      <c r="O514" s="233" t="inlineStr">
        <is>
          <t>LT250</t>
        </is>
      </c>
    </row>
    <row r="515" customFormat="1" s="233">
      <c r="A515" s="64" t="n"/>
      <c r="B515" s="237">
        <f>IF(AND(E515 = "Case Ring",G515="Silicon Bronze, ASTM-B584, C87600", K515 = "Coating_Standard"),"Y","N")</f>
        <v/>
      </c>
      <c r="C515" s="233" t="inlineStr">
        <is>
          <t>ConTab_BOM_KP_Impeller_0683</t>
        </is>
      </c>
      <c r="D515" s="233" t="inlineStr">
        <is>
          <t>:2095-1_2-KP:2095-1_2-KPV:2095-1_2-KPVS:</t>
        </is>
      </c>
      <c r="E515" s="233" t="inlineStr">
        <is>
          <t>Case Ring</t>
        </is>
      </c>
      <c r="F515" s="233" t="inlineStr">
        <is>
          <t>ImpMatl_Silicon_Bronze_ASTM-B584_C87600</t>
        </is>
      </c>
      <c r="G515" s="233" t="inlineStr">
        <is>
          <t>Silicon Bronze, ASTM-B584, C87600</t>
        </is>
      </c>
      <c r="H515" s="233" t="inlineStr">
        <is>
          <t>B21</t>
        </is>
      </c>
      <c r="I515" s="233" t="inlineStr">
        <is>
          <t>Steel, Cold Drawn C1018</t>
        </is>
      </c>
      <c r="J515" s="233" t="n"/>
      <c r="K515" s="233" t="inlineStr">
        <is>
          <t>Coating_Scotchkote134_interior_exterior_IncludeImpeller</t>
        </is>
      </c>
      <c r="L515" s="233" t="inlineStr">
        <is>
          <t>RTF</t>
        </is>
      </c>
      <c r="M515" s="233" t="inlineStr">
        <is>
          <t>B100433</t>
        </is>
      </c>
      <c r="O515" s="233" t="inlineStr">
        <is>
          <t>LT250</t>
        </is>
      </c>
    </row>
    <row r="516" customFormat="1" s="233">
      <c r="A516" s="64" t="n"/>
      <c r="B516" s="237">
        <f>IF(AND(E516 = "Case Ring",G516="Silicon Bronze, ASTM-B584, C87600", K516 = "Coating_Standard"),"Y","N")</f>
        <v/>
      </c>
      <c r="C516" s="233" t="inlineStr">
        <is>
          <t>ConTab_BOM_KP_Impeller_0684</t>
        </is>
      </c>
      <c r="D516" s="233" t="inlineStr">
        <is>
          <t>:2095-1_2-KP:2095-1_2-KPV:2095-1_2-KPVS:</t>
        </is>
      </c>
      <c r="E516" s="233" t="inlineStr">
        <is>
          <t>Double Wear Ring</t>
        </is>
      </c>
      <c r="F516" s="233" t="inlineStr">
        <is>
          <t>ImpMatl_Silicon_Bronze_ASTM-B584_C87600</t>
        </is>
      </c>
      <c r="G516" s="233" t="inlineStr">
        <is>
          <t>Silicon Bronze, ASTM-B584, C87600</t>
        </is>
      </c>
      <c r="H516" s="233" t="inlineStr">
        <is>
          <t>B21</t>
        </is>
      </c>
      <c r="I516" s="233" t="inlineStr">
        <is>
          <t>Steel, Cold Drawn C1018</t>
        </is>
      </c>
      <c r="J516" s="233" t="n"/>
      <c r="K516" s="233" t="inlineStr">
        <is>
          <t>Coating_Scotchkote134_interior_exterior_IncludeImpeller</t>
        </is>
      </c>
      <c r="L516" s="233" t="inlineStr">
        <is>
          <t>RTF</t>
        </is>
      </c>
      <c r="M516" s="233" t="inlineStr">
        <is>
          <t>B100443</t>
        </is>
      </c>
      <c r="O516" s="233" t="inlineStr">
        <is>
          <t>LT250</t>
        </is>
      </c>
    </row>
    <row r="517" customFormat="1" s="233">
      <c r="A517" s="64" t="n"/>
      <c r="B517" s="237">
        <f>IF(AND(E517 = "Case Ring",G517="Silicon Bronze, ASTM-B584, C87600", K517 = "Coating_Standard"),"Y","N")</f>
        <v/>
      </c>
      <c r="C517" s="233" t="inlineStr">
        <is>
          <t>ConTab_BOM_KP_Impeller_0685</t>
        </is>
      </c>
      <c r="D517" s="233" t="inlineStr">
        <is>
          <t>:2095-1_2-KP:2095-1_2-KPV:2095-1_2-KPVS:</t>
        </is>
      </c>
      <c r="E517" s="233" t="inlineStr">
        <is>
          <t>Case Ring</t>
        </is>
      </c>
      <c r="F517" s="233" t="inlineStr">
        <is>
          <t>ImpMatl_NiAl-Bronze_ASTM-B148_C95400</t>
        </is>
      </c>
      <c r="G517" s="233" t="inlineStr">
        <is>
          <t>Nickel Aluminum Bronze ASTM B148 UNS C95400</t>
        </is>
      </c>
      <c r="H517" s="233" t="inlineStr">
        <is>
          <t>B22</t>
        </is>
      </c>
      <c r="I517" s="233" t="inlineStr">
        <is>
          <t>Steel, Cold Drawn C1018</t>
        </is>
      </c>
      <c r="J517" s="233" t="n"/>
      <c r="K517" s="233" t="inlineStr">
        <is>
          <t>Coating_Scotchkote134_interior_exterior_IncludeImpeller</t>
        </is>
      </c>
      <c r="L517" s="233" t="inlineStr">
        <is>
          <t>RTF</t>
        </is>
      </c>
      <c r="M517" s="233" t="inlineStr">
        <is>
          <t>B105706</t>
        </is>
      </c>
      <c r="O517" s="233" t="inlineStr">
        <is>
          <t>LT250</t>
        </is>
      </c>
    </row>
    <row r="518" customFormat="1" s="233">
      <c r="A518" s="64" t="n"/>
      <c r="B518" s="237">
        <f>IF(AND(E518 = "Case Ring",G518="Silicon Bronze, ASTM-B584, C87600", K518 = "Coating_Standard"),"Y","N")</f>
        <v/>
      </c>
      <c r="C518" s="233" t="inlineStr">
        <is>
          <t>ConTab_BOM_KP_Impeller_0686</t>
        </is>
      </c>
      <c r="D518" s="233" t="inlineStr">
        <is>
          <t>:2095-1_2-KP:2095-1_2-KPV:2095-1_2-KPVS:</t>
        </is>
      </c>
      <c r="E518" s="233" t="inlineStr">
        <is>
          <t>Double Wear Ring</t>
        </is>
      </c>
      <c r="F518" s="233" t="inlineStr">
        <is>
          <t>ImpMatl_NiAl-Bronze_ASTM-B148_C95400</t>
        </is>
      </c>
      <c r="G518" s="233" t="inlineStr">
        <is>
          <t>Nickel Aluminum Bronze ASTM B148 UNS C95400</t>
        </is>
      </c>
      <c r="H518" s="233" t="inlineStr">
        <is>
          <t>B22</t>
        </is>
      </c>
      <c r="I518" s="233" t="inlineStr">
        <is>
          <t>Steel, Cold Drawn C1018</t>
        </is>
      </c>
      <c r="J518" s="233" t="n"/>
      <c r="K518" s="233" t="inlineStr">
        <is>
          <t>Coating_Scotchkote134_interior_exterior_IncludeImpeller</t>
        </is>
      </c>
      <c r="L518" s="233" t="inlineStr">
        <is>
          <t>RTF</t>
        </is>
      </c>
      <c r="M518" s="233" t="inlineStr">
        <is>
          <t>B105707</t>
        </is>
      </c>
      <c r="O518" s="233" t="inlineStr">
        <is>
          <t>LT250</t>
        </is>
      </c>
      <c r="P518" s="235" t="n"/>
    </row>
    <row r="519" customFormat="1" s="233">
      <c r="A519" s="64" t="n"/>
      <c r="B519" s="237" t="inlineStr">
        <is>
          <t>N</t>
        </is>
      </c>
      <c r="C519" s="233" t="inlineStr">
        <is>
          <t>ConTab_BOM_KP_Impeller_0689</t>
        </is>
      </c>
      <c r="D519" s="233" t="inlineStr">
        <is>
          <t>:2427-3_4-KP:</t>
        </is>
      </c>
      <c r="E519" s="185" t="inlineStr">
        <is>
          <t>Case Ring</t>
        </is>
      </c>
      <c r="F519" s="185" t="inlineStr">
        <is>
          <t>ImpMatl_SS_AISI-304</t>
        </is>
      </c>
      <c r="G519" s="185" t="inlineStr">
        <is>
          <t>Stainless Steel, AISI-304</t>
        </is>
      </c>
      <c r="H519" s="185" t="inlineStr">
        <is>
          <t>H304</t>
        </is>
      </c>
      <c r="I519" s="185" t="inlineStr">
        <is>
          <t>Stainless Steel, AISI 316</t>
        </is>
      </c>
      <c r="J519" s="185" t="n"/>
      <c r="K519" s="185" t="inlineStr">
        <is>
          <t>Coating_Standard</t>
        </is>
      </c>
      <c r="L519" s="187" t="n">
        <v>98577162</v>
      </c>
      <c r="M519" s="185" t="inlineStr">
        <is>
          <t>B100036</t>
        </is>
      </c>
      <c r="O519" s="233" t="inlineStr">
        <is>
          <t>LT042</t>
        </is>
      </c>
    </row>
    <row r="520" customFormat="1" s="233">
      <c r="A520" s="64" t="n"/>
      <c r="B520" s="237" t="inlineStr">
        <is>
          <t>N</t>
        </is>
      </c>
      <c r="C520" s="233" t="inlineStr">
        <is>
          <t>ConTab_BOM_KP_Impeller_0690</t>
        </is>
      </c>
      <c r="D520" s="233" t="inlineStr">
        <is>
          <t>:2427-3_4-KP:</t>
        </is>
      </c>
      <c r="E520" s="185" t="inlineStr">
        <is>
          <t>Double Wear Ring</t>
        </is>
      </c>
      <c r="F520" s="185" t="inlineStr">
        <is>
          <t>ImpMatl_SS_AISI-304</t>
        </is>
      </c>
      <c r="G520" s="185" t="inlineStr">
        <is>
          <t>Stainless Steel, AISI-304</t>
        </is>
      </c>
      <c r="H520" s="185" t="inlineStr">
        <is>
          <t>H304</t>
        </is>
      </c>
      <c r="I520" s="185" t="inlineStr">
        <is>
          <t>Stainless Steel, AISI 316</t>
        </is>
      </c>
      <c r="J520" s="185" t="n"/>
      <c r="K520" s="185" t="inlineStr">
        <is>
          <t>Coating_Standard</t>
        </is>
      </c>
      <c r="L520" s="187" t="n">
        <v>98577162</v>
      </c>
      <c r="M520" s="185" t="inlineStr">
        <is>
          <t>B100811</t>
        </is>
      </c>
      <c r="O520" s="233" t="inlineStr">
        <is>
          <t>LT042</t>
        </is>
      </c>
    </row>
    <row r="521" customFormat="1" s="233">
      <c r="A521" s="64" t="n"/>
      <c r="B521" s="237" t="inlineStr">
        <is>
          <t>N</t>
        </is>
      </c>
      <c r="C521" s="233" t="inlineStr">
        <is>
          <t>ConTab_BOM_KP_Impeller_0695</t>
        </is>
      </c>
      <c r="D521" s="233" t="inlineStr">
        <is>
          <t>:2832-5_6-KP:</t>
        </is>
      </c>
      <c r="E521" s="185" t="inlineStr">
        <is>
          <t>Case Ring</t>
        </is>
      </c>
      <c r="F521" s="185" t="inlineStr">
        <is>
          <t>ImpMatl_SS_AISI-304</t>
        </is>
      </c>
      <c r="G521" s="185" t="inlineStr">
        <is>
          <t>Stainless Steel, AISI-304</t>
        </is>
      </c>
      <c r="H521" s="185" t="inlineStr">
        <is>
          <t>H304</t>
        </is>
      </c>
      <c r="I521" s="185" t="inlineStr">
        <is>
          <t>Stainless Steel, AISI 316</t>
        </is>
      </c>
      <c r="J521" s="185" t="n"/>
      <c r="K521" s="185" t="inlineStr">
        <is>
          <t>Coating_Standard</t>
        </is>
      </c>
      <c r="L521" s="187" t="n">
        <v>98577176</v>
      </c>
      <c r="M521" s="185" t="inlineStr">
        <is>
          <t>B100036</t>
        </is>
      </c>
      <c r="O521" s="233" t="inlineStr">
        <is>
          <t>LT042</t>
        </is>
      </c>
    </row>
    <row r="522" customFormat="1" s="233">
      <c r="A522" s="64" t="n"/>
      <c r="B522" s="237" t="inlineStr">
        <is>
          <t>N</t>
        </is>
      </c>
      <c r="C522" s="233" t="inlineStr">
        <is>
          <t>ConTab_BOM_KP_Impeller_0696</t>
        </is>
      </c>
      <c r="D522" s="233" t="inlineStr">
        <is>
          <t>:2832-5_6-KP:</t>
        </is>
      </c>
      <c r="E522" s="185" t="inlineStr">
        <is>
          <t>Double Wear Ring</t>
        </is>
      </c>
      <c r="F522" s="185" t="inlineStr">
        <is>
          <t>ImpMatl_SS_AISI-304</t>
        </is>
      </c>
      <c r="G522" s="185" t="inlineStr">
        <is>
          <t>Stainless Steel, AISI-304</t>
        </is>
      </c>
      <c r="H522" s="185" t="inlineStr">
        <is>
          <t>H304</t>
        </is>
      </c>
      <c r="I522" s="185" t="inlineStr">
        <is>
          <t>Stainless Steel, AISI 316</t>
        </is>
      </c>
      <c r="J522" s="185" t="n"/>
      <c r="K522" s="185" t="inlineStr">
        <is>
          <t>Coating_Standard</t>
        </is>
      </c>
      <c r="L522" s="187" t="n">
        <v>98577176</v>
      </c>
      <c r="M522" s="185" t="inlineStr">
        <is>
          <t>B100811</t>
        </is>
      </c>
      <c r="O522" s="233" t="inlineStr">
        <is>
          <t>LT042</t>
        </is>
      </c>
    </row>
    <row r="523" customFormat="1" s="233">
      <c r="A523" s="64" t="n"/>
      <c r="B523" s="237">
        <f>IF(AND(E523 = "Case Ring",G523="Silicon Bronze, ASTM-B584, C87600", K523 = "Coating_Standard"),"Y","N")</f>
        <v/>
      </c>
      <c r="C523" s="233" t="inlineStr">
        <is>
          <t>ConTab_BOM_KP_Impeller_0701</t>
        </is>
      </c>
      <c r="D523" s="233" t="inlineStr">
        <is>
          <t>:3014-5_6-KP:3014-5_6-KPV:</t>
        </is>
      </c>
      <c r="E523" s="233" t="inlineStr">
        <is>
          <t>Case Ring</t>
        </is>
      </c>
      <c r="F523" s="233" t="inlineStr">
        <is>
          <t>ImpMatl_Silicon_Bronze_ASTM-B584_C87600</t>
        </is>
      </c>
      <c r="G523" s="233" t="inlineStr">
        <is>
          <t>Silicon Bronze, ASTM-B584, C87600</t>
        </is>
      </c>
      <c r="H523" s="233" t="inlineStr">
        <is>
          <t>B21</t>
        </is>
      </c>
      <c r="I523" s="233" t="inlineStr">
        <is>
          <t>Steel, Cold Drawn C1018</t>
        </is>
      </c>
      <c r="J523" s="233" t="n"/>
      <c r="K523" s="233" t="inlineStr">
        <is>
          <t>Coating_Scotchkote134_interior_IncludeImpeller</t>
        </is>
      </c>
      <c r="L523" s="233" t="inlineStr">
        <is>
          <t>RTF</t>
        </is>
      </c>
      <c r="M523" s="233" t="inlineStr">
        <is>
          <t>B100513</t>
        </is>
      </c>
      <c r="O523" s="233" t="inlineStr">
        <is>
          <t>LT250</t>
        </is>
      </c>
    </row>
    <row r="524" customFormat="1" s="233">
      <c r="A524" s="64" t="n"/>
      <c r="B524" s="237">
        <f>IF(AND(E524 = "Case Ring",G524="Silicon Bronze, ASTM-B584, C87600", K524 = "Coating_Standard"),"Y","N")</f>
        <v/>
      </c>
      <c r="C524" s="233" t="inlineStr">
        <is>
          <t>ConTab_BOM_KP_Impeller_0702</t>
        </is>
      </c>
      <c r="D524" s="233" t="inlineStr">
        <is>
          <t>:3014-5_6-KP:3014-5_6-KPV:</t>
        </is>
      </c>
      <c r="E524" s="233" t="inlineStr">
        <is>
          <t>Double Wear Ring</t>
        </is>
      </c>
      <c r="F524" s="233" t="inlineStr">
        <is>
          <t>ImpMatl_Silicon_Bronze_ASTM-B584_C87600</t>
        </is>
      </c>
      <c r="G524" s="233" t="inlineStr">
        <is>
          <t>Silicon Bronze, ASTM-B584, C87600</t>
        </is>
      </c>
      <c r="H524" s="233" t="inlineStr">
        <is>
          <t>B21</t>
        </is>
      </c>
      <c r="I524" s="233" t="inlineStr">
        <is>
          <t>Steel, Cold Drawn C1018</t>
        </is>
      </c>
      <c r="J524" s="233" t="n"/>
      <c r="K524" s="233" t="inlineStr">
        <is>
          <t>Coating_Scotchkote134_interior_IncludeImpeller</t>
        </is>
      </c>
      <c r="L524" s="233" t="inlineStr">
        <is>
          <t>RTF</t>
        </is>
      </c>
      <c r="M524" s="233" t="inlineStr">
        <is>
          <t>B100523</t>
        </is>
      </c>
      <c r="O524" s="233" t="inlineStr">
        <is>
          <t>LT250</t>
        </is>
      </c>
    </row>
    <row r="525" customFormat="1" s="233">
      <c r="A525" s="64" t="n"/>
      <c r="B525" s="237">
        <f>IF(AND(E525 = "Case Ring",G525="Silicon Bronze, ASTM-B584, C87600", K525 = "Coating_Standard"),"Y","N")</f>
        <v/>
      </c>
      <c r="C525" s="233" t="inlineStr">
        <is>
          <t>ConTab_BOM_KP_Impeller_0703</t>
        </is>
      </c>
      <c r="D525" s="233" t="inlineStr">
        <is>
          <t>:3014-5_6-KP:3014-5_6-KPV:</t>
        </is>
      </c>
      <c r="E525" s="233" t="inlineStr">
        <is>
          <t>Case Ring</t>
        </is>
      </c>
      <c r="F525" s="233" t="inlineStr">
        <is>
          <t>ImpMatl_NiAl-Bronze_ASTM-B148_C95400</t>
        </is>
      </c>
      <c r="G525" s="233" t="inlineStr">
        <is>
          <t>Nickel Aluminum Bronze ASTM B148 UNS C95400</t>
        </is>
      </c>
      <c r="H525" s="233" t="inlineStr">
        <is>
          <t>B22</t>
        </is>
      </c>
      <c r="I525" s="233" t="inlineStr">
        <is>
          <t>Steel, Cold Drawn C1018</t>
        </is>
      </c>
      <c r="J525" s="233" t="n"/>
      <c r="K525" s="233" t="inlineStr">
        <is>
          <t>Coating_Scotchkote134_interior_IncludeImpeller</t>
        </is>
      </c>
      <c r="L525" s="233" t="inlineStr">
        <is>
          <t>RTF</t>
        </is>
      </c>
      <c r="M525" s="233" t="inlineStr">
        <is>
          <t>B105714</t>
        </is>
      </c>
      <c r="O525" s="233" t="inlineStr">
        <is>
          <t>LT250</t>
        </is>
      </c>
    </row>
    <row r="526" customFormat="1" s="233">
      <c r="A526" s="64" t="n"/>
      <c r="B526" s="237">
        <f>IF(AND(E526 = "Case Ring",G526="Silicon Bronze, ASTM-B584, C87600", K526 = "Coating_Standard"),"Y","N")</f>
        <v/>
      </c>
      <c r="C526" s="233" t="inlineStr">
        <is>
          <t>ConTab_BOM_KP_Impeller_0704</t>
        </is>
      </c>
      <c r="D526" s="233" t="inlineStr">
        <is>
          <t>:3014-5_6-KP:3014-5_6-KPV:</t>
        </is>
      </c>
      <c r="E526" s="233" t="inlineStr">
        <is>
          <t>Double Wear Ring</t>
        </is>
      </c>
      <c r="F526" s="233" t="inlineStr">
        <is>
          <t>ImpMatl_NiAl-Bronze_ASTM-B148_C95400</t>
        </is>
      </c>
      <c r="G526" s="233" t="inlineStr">
        <is>
          <t>Nickel Aluminum Bronze ASTM B148 UNS C95400</t>
        </is>
      </c>
      <c r="H526" s="233" t="inlineStr">
        <is>
          <t>B22</t>
        </is>
      </c>
      <c r="I526" s="233" t="inlineStr">
        <is>
          <t>Steel, Cold Drawn C1018</t>
        </is>
      </c>
      <c r="J526" s="233" t="n"/>
      <c r="K526" s="233" t="inlineStr">
        <is>
          <t>Coating_Scotchkote134_interior_IncludeImpeller</t>
        </is>
      </c>
      <c r="L526" s="233" t="inlineStr">
        <is>
          <t>RTF</t>
        </is>
      </c>
      <c r="M526" s="233" t="inlineStr">
        <is>
          <t>B105715</t>
        </is>
      </c>
      <c r="O526" s="233" t="inlineStr">
        <is>
          <t>LT250</t>
        </is>
      </c>
      <c r="P526" s="235" t="n"/>
    </row>
    <row r="527" customFormat="1" s="233">
      <c r="A527" s="64" t="n"/>
      <c r="B527" s="237">
        <f>IF(AND(E527 = "Case Ring",G527="Silicon Bronze, ASTM-B584, C87600", K527 = "Coating_Standard"),"Y","N")</f>
        <v/>
      </c>
      <c r="C527" s="233" t="inlineStr">
        <is>
          <t>ConTab_BOM_KP_Impeller_0707</t>
        </is>
      </c>
      <c r="D527" s="233" t="inlineStr">
        <is>
          <t>:3014-5_6-KP:3014-5_6-KPV:</t>
        </is>
      </c>
      <c r="E527" s="233" t="inlineStr">
        <is>
          <t>Case Ring</t>
        </is>
      </c>
      <c r="F527" s="233" t="inlineStr">
        <is>
          <t>ImpMatl_Silicon_Bronze_ASTM-B584_C87600</t>
        </is>
      </c>
      <c r="G527" s="233" t="inlineStr">
        <is>
          <t>Silicon Bronze, ASTM-B584, C87600</t>
        </is>
      </c>
      <c r="H527" s="233" t="inlineStr">
        <is>
          <t>B21</t>
        </is>
      </c>
      <c r="I527" s="233" t="inlineStr">
        <is>
          <t>Steel, Cold Drawn C1018</t>
        </is>
      </c>
      <c r="J527" s="233" t="n"/>
      <c r="K527" s="233" t="inlineStr">
        <is>
          <t>Coating_Special</t>
        </is>
      </c>
      <c r="L527" s="233" t="inlineStr">
        <is>
          <t>RTF</t>
        </is>
      </c>
      <c r="M527" s="233" t="inlineStr">
        <is>
          <t>B100513</t>
        </is>
      </c>
      <c r="O527" s="233" t="inlineStr">
        <is>
          <t>LT250</t>
        </is>
      </c>
    </row>
    <row r="528" customFormat="1" s="233">
      <c r="A528" s="64" t="n"/>
      <c r="B528" s="237">
        <f>IF(AND(E528 = "Case Ring",G528="Silicon Bronze, ASTM-B584, C87600", K528 = "Coating_Standard"),"Y","N")</f>
        <v/>
      </c>
      <c r="C528" s="233" t="inlineStr">
        <is>
          <t>ConTab_BOM_KP_Impeller_0708</t>
        </is>
      </c>
      <c r="D528" s="233" t="inlineStr">
        <is>
          <t>:3014-5_6-KP:3014-5_6-KPV:</t>
        </is>
      </c>
      <c r="E528" s="233" t="inlineStr">
        <is>
          <t>Double Wear Ring</t>
        </is>
      </c>
      <c r="F528" s="233" t="inlineStr">
        <is>
          <t>ImpMatl_Silicon_Bronze_ASTM-B584_C87600</t>
        </is>
      </c>
      <c r="G528" s="233" t="inlineStr">
        <is>
          <t>Silicon Bronze, ASTM-B584, C87600</t>
        </is>
      </c>
      <c r="H528" s="233" t="inlineStr">
        <is>
          <t>B21</t>
        </is>
      </c>
      <c r="I528" s="233" t="inlineStr">
        <is>
          <t>Steel, Cold Drawn C1018</t>
        </is>
      </c>
      <c r="J528" s="233" t="n"/>
      <c r="K528" s="233" t="inlineStr">
        <is>
          <t>Coating_Special</t>
        </is>
      </c>
      <c r="L528" s="233" t="inlineStr">
        <is>
          <t>RTF</t>
        </is>
      </c>
      <c r="M528" s="233" t="inlineStr">
        <is>
          <t>B100523</t>
        </is>
      </c>
      <c r="O528" s="233" t="inlineStr">
        <is>
          <t>LT250</t>
        </is>
      </c>
    </row>
    <row r="529" customFormat="1" s="233">
      <c r="A529" s="64" t="n"/>
      <c r="B529" s="237">
        <f>IF(AND(E529 = "Case Ring",G529="Silicon Bronze, ASTM-B584, C87600", K529 = "Coating_Standard"),"Y","N")</f>
        <v/>
      </c>
      <c r="C529" s="233" t="inlineStr">
        <is>
          <t>ConTab_BOM_KP_Impeller_0709</t>
        </is>
      </c>
      <c r="D529" s="233" t="inlineStr">
        <is>
          <t>:3014-5_6-KP:3014-5_6-KPV:</t>
        </is>
      </c>
      <c r="E529" s="233" t="inlineStr">
        <is>
          <t>Case Ring</t>
        </is>
      </c>
      <c r="F529" s="233" t="inlineStr">
        <is>
          <t>ImpMatl_NiAl-Bronze_ASTM-B148_C95400</t>
        </is>
      </c>
      <c r="G529" s="233" t="inlineStr">
        <is>
          <t>Nickel Aluminum Bronze ASTM B148 UNS C95400</t>
        </is>
      </c>
      <c r="H529" s="233" t="inlineStr">
        <is>
          <t>B22</t>
        </is>
      </c>
      <c r="I529" s="233" t="inlineStr">
        <is>
          <t>Steel, Cold Drawn C1018</t>
        </is>
      </c>
      <c r="J529" s="233" t="n"/>
      <c r="K529" s="233" t="inlineStr">
        <is>
          <t>Coating_Special</t>
        </is>
      </c>
      <c r="L529" s="233" t="inlineStr">
        <is>
          <t>RTF</t>
        </is>
      </c>
      <c r="M529" s="233" t="inlineStr">
        <is>
          <t>B105714</t>
        </is>
      </c>
      <c r="O529" s="233" t="inlineStr">
        <is>
          <t>LT250</t>
        </is>
      </c>
    </row>
    <row r="530" customFormat="1" s="233">
      <c r="A530" s="64" t="n"/>
      <c r="B530" s="237">
        <f>IF(AND(E530 = "Case Ring",G530="Silicon Bronze, ASTM-B584, C87600", K530 = "Coating_Standard"),"Y","N")</f>
        <v/>
      </c>
      <c r="C530" s="233" t="inlineStr">
        <is>
          <t>ConTab_BOM_KP_Impeller_0710</t>
        </is>
      </c>
      <c r="D530" s="233" t="inlineStr">
        <is>
          <t>:3014-5_6-KP:3014-5_6-KPV:</t>
        </is>
      </c>
      <c r="E530" s="233" t="inlineStr">
        <is>
          <t>Double Wear Ring</t>
        </is>
      </c>
      <c r="F530" s="233" t="inlineStr">
        <is>
          <t>ImpMatl_NiAl-Bronze_ASTM-B148_C95400</t>
        </is>
      </c>
      <c r="G530" s="233" t="inlineStr">
        <is>
          <t>Nickel Aluminum Bronze ASTM B148 UNS C95400</t>
        </is>
      </c>
      <c r="H530" s="233" t="inlineStr">
        <is>
          <t>B22</t>
        </is>
      </c>
      <c r="I530" s="233" t="inlineStr">
        <is>
          <t>Steel, Cold Drawn C1018</t>
        </is>
      </c>
      <c r="J530" s="233" t="n"/>
      <c r="K530" s="233" t="inlineStr">
        <is>
          <t>Coating_Special</t>
        </is>
      </c>
      <c r="L530" s="233" t="inlineStr">
        <is>
          <t>RTF</t>
        </is>
      </c>
      <c r="M530" s="233" t="inlineStr">
        <is>
          <t>B105715</t>
        </is>
      </c>
      <c r="O530" s="233" t="inlineStr">
        <is>
          <t>LT250</t>
        </is>
      </c>
    </row>
    <row r="531" customFormat="1" s="233">
      <c r="A531" s="64" t="n"/>
      <c r="B531" s="237">
        <f>IF(AND(E531 = "Case Ring",G531="Silicon Bronze, ASTM-B584, C87600", K531 = "Coating_Standard"),"Y","N")</f>
        <v/>
      </c>
      <c r="C531" s="233" t="inlineStr">
        <is>
          <t>ConTab_BOM_KP_Impeller_0713</t>
        </is>
      </c>
      <c r="D531" s="233" t="inlineStr">
        <is>
          <t>:3014-5_6-KP:3014-5_6-KPV:</t>
        </is>
      </c>
      <c r="E531" s="233" t="inlineStr">
        <is>
          <t>Case Ring</t>
        </is>
      </c>
      <c r="F531" s="233" t="inlineStr">
        <is>
          <t>ImpMatl_Silicon_Bronze_ASTM-B584_C87600</t>
        </is>
      </c>
      <c r="G531" s="233" t="inlineStr">
        <is>
          <t>Silicon Bronze, ASTM-B584, C87600</t>
        </is>
      </c>
      <c r="H531" s="233" t="inlineStr">
        <is>
          <t>B21</t>
        </is>
      </c>
      <c r="I531" s="233" t="inlineStr">
        <is>
          <t>Steel, Cold Drawn C1018</t>
        </is>
      </c>
      <c r="J531" s="233" t="n"/>
      <c r="K531" s="233" t="inlineStr">
        <is>
          <t>Coating_Epoxy</t>
        </is>
      </c>
      <c r="L531" s="233" t="inlineStr">
        <is>
          <t>RTF</t>
        </is>
      </c>
      <c r="M531" s="233" t="inlineStr">
        <is>
          <t>B100513</t>
        </is>
      </c>
      <c r="O531" s="233" t="inlineStr">
        <is>
          <t>LT250</t>
        </is>
      </c>
    </row>
    <row r="532" customFormat="1" s="233">
      <c r="A532" s="64" t="n"/>
      <c r="B532" s="237">
        <f>IF(AND(E532 = "Case Ring",G532="Silicon Bronze, ASTM-B584, C87600", K532 = "Coating_Standard"),"Y","N")</f>
        <v/>
      </c>
      <c r="C532" s="233" t="inlineStr">
        <is>
          <t>ConTab_BOM_KP_Impeller_0714</t>
        </is>
      </c>
      <c r="D532" s="233" t="inlineStr">
        <is>
          <t>:3014-5_6-KP:3014-5_6-KPV:</t>
        </is>
      </c>
      <c r="E532" s="233" t="inlineStr">
        <is>
          <t>Double Wear Ring</t>
        </is>
      </c>
      <c r="F532" s="233" t="inlineStr">
        <is>
          <t>ImpMatl_Silicon_Bronze_ASTM-B584_C87600</t>
        </is>
      </c>
      <c r="G532" s="233" t="inlineStr">
        <is>
          <t>Silicon Bronze, ASTM-B584, C87600</t>
        </is>
      </c>
      <c r="H532" s="233" t="inlineStr">
        <is>
          <t>B21</t>
        </is>
      </c>
      <c r="I532" s="233" t="inlineStr">
        <is>
          <t>Steel, Cold Drawn C1018</t>
        </is>
      </c>
      <c r="J532" s="233" t="n"/>
      <c r="K532" s="233" t="inlineStr">
        <is>
          <t>Coating_Epoxy</t>
        </is>
      </c>
      <c r="L532" s="233" t="inlineStr">
        <is>
          <t>RTF</t>
        </is>
      </c>
      <c r="M532" s="233" t="inlineStr">
        <is>
          <t>B100523</t>
        </is>
      </c>
      <c r="O532" s="233" t="inlineStr">
        <is>
          <t>LT250</t>
        </is>
      </c>
    </row>
    <row r="533" customFormat="1" s="233">
      <c r="A533" s="64" t="n"/>
      <c r="B533" s="237">
        <f>IF(AND(E533 = "Case Ring",G533="Silicon Bronze, ASTM-B584, C87600", K533 = "Coating_Standard"),"Y","N")</f>
        <v/>
      </c>
      <c r="C533" s="233" t="inlineStr">
        <is>
          <t>ConTab_BOM_KP_Impeller_0715</t>
        </is>
      </c>
      <c r="D533" s="233" t="inlineStr">
        <is>
          <t>:3014-5_6-KP:3014-5_6-KPV:</t>
        </is>
      </c>
      <c r="E533" s="233" t="inlineStr">
        <is>
          <t>Case Ring</t>
        </is>
      </c>
      <c r="F533" s="233" t="inlineStr">
        <is>
          <t>ImpMatl_NiAl-Bronze_ASTM-B148_C95400</t>
        </is>
      </c>
      <c r="G533" s="233" t="inlineStr">
        <is>
          <t>Nickel Aluminum Bronze ASTM B148 UNS C95400</t>
        </is>
      </c>
      <c r="H533" s="233" t="inlineStr">
        <is>
          <t>B22</t>
        </is>
      </c>
      <c r="I533" s="233" t="inlineStr">
        <is>
          <t>Steel, Cold Drawn C1018</t>
        </is>
      </c>
      <c r="J533" s="233" t="n"/>
      <c r="K533" s="233" t="inlineStr">
        <is>
          <t>Coating_Epoxy</t>
        </is>
      </c>
      <c r="L533" s="233" t="inlineStr">
        <is>
          <t>RTF</t>
        </is>
      </c>
      <c r="M533" s="233" t="inlineStr">
        <is>
          <t>B105714</t>
        </is>
      </c>
      <c r="O533" s="233" t="inlineStr">
        <is>
          <t>LT250</t>
        </is>
      </c>
    </row>
    <row r="534" customFormat="1" s="233">
      <c r="A534" s="64" t="n"/>
      <c r="B534" s="237">
        <f>IF(AND(E534 = "Case Ring",G534="Silicon Bronze, ASTM-B584, C87600", K534 = "Coating_Standard"),"Y","N")</f>
        <v/>
      </c>
      <c r="C534" s="233" t="inlineStr">
        <is>
          <t>ConTab_BOM_KP_Impeller_0716</t>
        </is>
      </c>
      <c r="D534" s="233" t="inlineStr">
        <is>
          <t>:3014-5_6-KP:3014-5_6-KPV:</t>
        </is>
      </c>
      <c r="E534" s="233" t="inlineStr">
        <is>
          <t>Double Wear Ring</t>
        </is>
      </c>
      <c r="F534" s="233" t="inlineStr">
        <is>
          <t>ImpMatl_NiAl-Bronze_ASTM-B148_C95400</t>
        </is>
      </c>
      <c r="G534" s="233" t="inlineStr">
        <is>
          <t>Nickel Aluminum Bronze ASTM B148 UNS C95400</t>
        </is>
      </c>
      <c r="H534" s="233" t="inlineStr">
        <is>
          <t>B22</t>
        </is>
      </c>
      <c r="I534" s="233" t="inlineStr">
        <is>
          <t>Steel, Cold Drawn C1018</t>
        </is>
      </c>
      <c r="J534" s="233" t="n"/>
      <c r="K534" s="233" t="inlineStr">
        <is>
          <t>Coating_Epoxy</t>
        </is>
      </c>
      <c r="L534" s="233" t="inlineStr">
        <is>
          <t>RTF</t>
        </is>
      </c>
      <c r="M534" s="233" t="inlineStr">
        <is>
          <t>B105715</t>
        </is>
      </c>
      <c r="O534" s="233" t="inlineStr">
        <is>
          <t>LT250</t>
        </is>
      </c>
    </row>
    <row r="535" customFormat="1" s="233">
      <c r="A535" s="64" t="n"/>
      <c r="B535" s="237">
        <f>IF(AND(E535 = "Case Ring",G535="Silicon Bronze, ASTM-B584, C87600", K535 = "Coating_Standard"),"Y","N")</f>
        <v/>
      </c>
      <c r="C535" s="233" t="inlineStr">
        <is>
          <t>ConTab_BOM_KP_Impeller_0719</t>
        </is>
      </c>
      <c r="D535" s="233" t="inlineStr">
        <is>
          <t>:3014-5_6-KP:3014-5_6-KPV:</t>
        </is>
      </c>
      <c r="E535" s="233" t="inlineStr">
        <is>
          <t>Case Ring</t>
        </is>
      </c>
      <c r="F535" s="233" t="inlineStr">
        <is>
          <t>ImpMatl_Silicon_Bronze_ASTM-B584_C87600</t>
        </is>
      </c>
      <c r="G535" s="233" t="inlineStr">
        <is>
          <t>Silicon Bronze, ASTM-B584, C87600</t>
        </is>
      </c>
      <c r="H535" s="233" t="inlineStr">
        <is>
          <t>B21</t>
        </is>
      </c>
      <c r="I535" s="233" t="inlineStr">
        <is>
          <t>Steel, Cold Drawn C1018</t>
        </is>
      </c>
      <c r="J535" s="233" t="n"/>
      <c r="K535" s="233" t="inlineStr">
        <is>
          <t>Coating_Standard</t>
        </is>
      </c>
      <c r="L535" s="233" t="inlineStr">
        <is>
          <t>96698985</t>
        </is>
      </c>
      <c r="M535" s="233" t="inlineStr">
        <is>
          <t>B100513</t>
        </is>
      </c>
      <c r="N535" s="233" t="inlineStr">
        <is>
          <t>Standard</t>
        </is>
      </c>
      <c r="O535" s="233" t="inlineStr">
        <is>
          <t>LT027</t>
        </is>
      </c>
    </row>
    <row r="536" customFormat="1" s="233">
      <c r="A536" s="64" t="n"/>
      <c r="B536" s="237">
        <f>IF(AND(E536 = "Case Ring",G536="Silicon Bronze, ASTM-B584, C87600", K536 = "Coating_Standard"),"Y","N")</f>
        <v/>
      </c>
      <c r="C536" s="233" t="inlineStr">
        <is>
          <t>ConTab_BOM_KP_Impeller_0720</t>
        </is>
      </c>
      <c r="D536" s="233" t="inlineStr">
        <is>
          <t>:3014-5_6-KP:3014-5_6-KPV:</t>
        </is>
      </c>
      <c r="E536" s="233" t="inlineStr">
        <is>
          <t>Double Wear Ring</t>
        </is>
      </c>
      <c r="F536" s="233" t="inlineStr">
        <is>
          <t>ImpMatl_Silicon_Bronze_ASTM-B584_C87600</t>
        </is>
      </c>
      <c r="G536" s="233" t="inlineStr">
        <is>
          <t>Silicon Bronze, ASTM-B584, C87600</t>
        </is>
      </c>
      <c r="H536" s="233" t="inlineStr">
        <is>
          <t>B21</t>
        </is>
      </c>
      <c r="I536" s="233" t="inlineStr">
        <is>
          <t>Steel, Cold Drawn C1018</t>
        </is>
      </c>
      <c r="J536" s="233" t="n"/>
      <c r="K536" s="233" t="inlineStr">
        <is>
          <t>Coating_Standard</t>
        </is>
      </c>
      <c r="L536" s="233" t="inlineStr">
        <is>
          <t>96698987</t>
        </is>
      </c>
      <c r="M536" s="233" t="inlineStr">
        <is>
          <t>B100523</t>
        </is>
      </c>
      <c r="N536" s="233" t="inlineStr">
        <is>
          <t>Standard</t>
        </is>
      </c>
      <c r="O536" s="233" t="inlineStr">
        <is>
          <t>LT027</t>
        </is>
      </c>
    </row>
    <row r="537" customFormat="1" s="233">
      <c r="A537" s="64" t="n"/>
      <c r="B537" s="237">
        <f>IF(AND(E537 = "Case Ring",G537="Silicon Bronze, ASTM-B584, C87600", K537 = "Coating_Standard"),"Y","N")</f>
        <v/>
      </c>
      <c r="C537" s="233" t="inlineStr">
        <is>
          <t>ConTab_BOM_KP_Impeller_0721</t>
        </is>
      </c>
      <c r="D537" s="233" t="inlineStr">
        <is>
          <t>:3014-5_6-KP:3014-5_6-KPV:</t>
        </is>
      </c>
      <c r="E537" s="233" t="inlineStr">
        <is>
          <t>Case Ring</t>
        </is>
      </c>
      <c r="F537" s="233" t="inlineStr">
        <is>
          <t>ImpMatl_NiAl-Bronze_ASTM-B148_C95400</t>
        </is>
      </c>
      <c r="G537" s="233" t="inlineStr">
        <is>
          <t>Nickel Aluminum Bronze ASTM B148 UNS C95400</t>
        </is>
      </c>
      <c r="H537" s="233" t="inlineStr">
        <is>
          <t>B22</t>
        </is>
      </c>
      <c r="I537" s="233" t="inlineStr">
        <is>
          <t>Steel, Cold Drawn C1018</t>
        </is>
      </c>
      <c r="J537" s="233" t="n"/>
      <c r="K537" s="233" t="inlineStr">
        <is>
          <t>Coating_Standard</t>
        </is>
      </c>
      <c r="L537" s="233" t="n">
        <v>97781964</v>
      </c>
      <c r="M537" s="233" t="inlineStr">
        <is>
          <t>B105714</t>
        </is>
      </c>
      <c r="N537" s="233" t="inlineStr">
        <is>
          <t>Standard</t>
        </is>
      </c>
      <c r="O537" s="233" t="inlineStr">
        <is>
          <t>LT250</t>
        </is>
      </c>
    </row>
    <row r="538" customFormat="1" s="233">
      <c r="A538" s="64" t="n"/>
      <c r="B538" s="237">
        <f>IF(AND(E538 = "Case Ring",G538="Silicon Bronze, ASTM-B584, C87600", K538 = "Coating_Standard"),"Y","N")</f>
        <v/>
      </c>
      <c r="C538" s="233" t="inlineStr">
        <is>
          <t>ConTab_BOM_KP_Impeller_0722</t>
        </is>
      </c>
      <c r="D538" s="233" t="inlineStr">
        <is>
          <t>:3014-5_6-KP:3014-5_6-KPV:</t>
        </is>
      </c>
      <c r="E538" s="233" t="inlineStr">
        <is>
          <t>Double Wear Ring</t>
        </is>
      </c>
      <c r="F538" s="233" t="inlineStr">
        <is>
          <t>ImpMatl_NiAl-Bronze_ASTM-B148_C95400</t>
        </is>
      </c>
      <c r="G538" s="233" t="inlineStr">
        <is>
          <t>Nickel Aluminum Bronze ASTM B148 UNS C95400</t>
        </is>
      </c>
      <c r="H538" s="233" t="inlineStr">
        <is>
          <t>B22</t>
        </is>
      </c>
      <c r="I538" s="233" t="inlineStr">
        <is>
          <t>Steel, Cold Drawn C1018</t>
        </is>
      </c>
      <c r="J538" s="233" t="n"/>
      <c r="K538" s="233" t="inlineStr">
        <is>
          <t>Coating_Standard</t>
        </is>
      </c>
      <c r="L538" s="233" t="inlineStr">
        <is>
          <t>RTF</t>
        </is>
      </c>
      <c r="M538" s="233" t="inlineStr">
        <is>
          <t>B105715</t>
        </is>
      </c>
      <c r="N538" s="233" t="inlineStr">
        <is>
          <t>Standard</t>
        </is>
      </c>
      <c r="O538" s="233" t="inlineStr">
        <is>
          <t>LT250</t>
        </is>
      </c>
    </row>
    <row r="539" customFormat="1" s="233">
      <c r="A539" s="64" t="n"/>
      <c r="B539" s="237">
        <f>IF(AND(E539 = "Case Ring",G539="Silicon Bronze, ASTM-B584, C87600", K539 = "Coating_Standard"),"Y","N")</f>
        <v/>
      </c>
      <c r="C539" s="233" t="inlineStr">
        <is>
          <t>ConTab_BOM_KP_Impeller_0727</t>
        </is>
      </c>
      <c r="D539" s="233" t="inlineStr">
        <is>
          <t>:3014-5_6-KP:3014-5_6-KPV:</t>
        </is>
      </c>
      <c r="E539" s="233" t="inlineStr">
        <is>
          <t>Case Ring</t>
        </is>
      </c>
      <c r="F539" s="233" t="inlineStr">
        <is>
          <t>ImpMatl_SS_AISI-304</t>
        </is>
      </c>
      <c r="G539" s="233" t="inlineStr">
        <is>
          <t>Stainless Steel, AISI-304</t>
        </is>
      </c>
      <c r="H539" s="233" t="inlineStr">
        <is>
          <t>H304</t>
        </is>
      </c>
      <c r="I539" s="233" t="inlineStr">
        <is>
          <t>Stainless Steel, AISI 316</t>
        </is>
      </c>
      <c r="J539" s="233" t="n"/>
      <c r="K539" s="233" t="inlineStr">
        <is>
          <t>Coating_Standard</t>
        </is>
      </c>
      <c r="L539" s="233" t="inlineStr">
        <is>
          <t>RTF</t>
        </is>
      </c>
      <c r="M539" s="233" t="inlineStr">
        <is>
          <t>B100519</t>
        </is>
      </c>
      <c r="O539" s="233" t="inlineStr">
        <is>
          <t>LT043</t>
        </is>
      </c>
    </row>
    <row r="540" customFormat="1" s="233">
      <c r="A540" s="64" t="n"/>
      <c r="B540" s="237">
        <f>IF(AND(E540 = "Case Ring",G540="Silicon Bronze, ASTM-B584, C87600", K540 = "Coating_Standard"),"Y","N")</f>
        <v/>
      </c>
      <c r="C540" s="233" t="inlineStr">
        <is>
          <t>ConTab_BOM_KP_Impeller_0728</t>
        </is>
      </c>
      <c r="D540" s="233" t="inlineStr">
        <is>
          <t>:3014-5_6-KP:3014-5_6-KPV:</t>
        </is>
      </c>
      <c r="E540" s="233" t="inlineStr">
        <is>
          <t>Double Wear Ring</t>
        </is>
      </c>
      <c r="F540" s="233" t="inlineStr">
        <is>
          <t>ImpMatl_SS_AISI-304</t>
        </is>
      </c>
      <c r="G540" s="233" t="inlineStr">
        <is>
          <t>Stainless Steel, AISI-304</t>
        </is>
      </c>
      <c r="H540" s="233" t="inlineStr">
        <is>
          <t>H304</t>
        </is>
      </c>
      <c r="I540" s="233" t="inlineStr">
        <is>
          <t>Stainless Steel, AISI 316</t>
        </is>
      </c>
      <c r="J540" s="233" t="n"/>
      <c r="K540" s="233" t="inlineStr">
        <is>
          <t>Coating_Standard</t>
        </is>
      </c>
      <c r="L540" s="233" t="inlineStr">
        <is>
          <t>RTF</t>
        </is>
      </c>
      <c r="M540" s="233" t="inlineStr">
        <is>
          <t>B100529</t>
        </is>
      </c>
      <c r="O540" s="233" t="inlineStr">
        <is>
          <t>LT043</t>
        </is>
      </c>
    </row>
    <row r="541" customFormat="1" s="233">
      <c r="A541" s="64" t="n"/>
      <c r="B541" s="237">
        <f>IF(AND(E541 = "Case Ring",G541="Silicon Bronze, ASTM-B584, C87600", K541 = "Coating_Standard"),"Y","N")</f>
        <v/>
      </c>
      <c r="C541" s="233" t="inlineStr">
        <is>
          <t>ConTab_BOM_KP_Impeller_0733</t>
        </is>
      </c>
      <c r="D541" s="233" t="inlineStr">
        <is>
          <t>:3014-5_6-KP:3014-5_6-KPV:</t>
        </is>
      </c>
      <c r="E541" s="233" t="inlineStr">
        <is>
          <t>Case Ring</t>
        </is>
      </c>
      <c r="F541" s="233" t="inlineStr">
        <is>
          <t>ImpMatl_Silicon_Bronze_ASTM-B584_C87600</t>
        </is>
      </c>
      <c r="G541" s="233" t="inlineStr">
        <is>
          <t>Silicon Bronze, ASTM-B584, C87600</t>
        </is>
      </c>
      <c r="H541" s="233" t="inlineStr">
        <is>
          <t>B21</t>
        </is>
      </c>
      <c r="I541" s="233" t="inlineStr">
        <is>
          <t>Steel, Cold Drawn C1018</t>
        </is>
      </c>
      <c r="J541" s="233" t="n"/>
      <c r="K541" s="233" t="inlineStr">
        <is>
          <t>Coating_Scotchkote134_interior</t>
        </is>
      </c>
      <c r="L541" s="233" t="inlineStr">
        <is>
          <t>RTF</t>
        </is>
      </c>
      <c r="M541" s="233" t="inlineStr">
        <is>
          <t>B100513</t>
        </is>
      </c>
      <c r="O541" s="233" t="inlineStr">
        <is>
          <t>LT250</t>
        </is>
      </c>
    </row>
    <row r="542" customFormat="1" s="233">
      <c r="A542" s="64" t="n"/>
      <c r="B542" s="237">
        <f>IF(AND(E542 = "Case Ring",G542="Silicon Bronze, ASTM-B584, C87600", K542 = "Coating_Standard"),"Y","N")</f>
        <v/>
      </c>
      <c r="C542" s="233" t="inlineStr">
        <is>
          <t>ConTab_BOM_KP_Impeller_0734</t>
        </is>
      </c>
      <c r="D542" s="233" t="inlineStr">
        <is>
          <t>:3014-5_6-KP:3014-5_6-KPV:</t>
        </is>
      </c>
      <c r="E542" s="233" t="inlineStr">
        <is>
          <t>Double Wear Ring</t>
        </is>
      </c>
      <c r="F542" s="233" t="inlineStr">
        <is>
          <t>ImpMatl_Silicon_Bronze_ASTM-B584_C87600</t>
        </is>
      </c>
      <c r="G542" s="233" t="inlineStr">
        <is>
          <t>Silicon Bronze, ASTM-B584, C87600</t>
        </is>
      </c>
      <c r="H542" s="233" t="inlineStr">
        <is>
          <t>B21</t>
        </is>
      </c>
      <c r="I542" s="233" t="inlineStr">
        <is>
          <t>Steel, Cold Drawn C1018</t>
        </is>
      </c>
      <c r="J542" s="233" t="n"/>
      <c r="K542" s="233" t="inlineStr">
        <is>
          <t>Coating_Scotchkote134_interior</t>
        </is>
      </c>
      <c r="L542" s="233" t="inlineStr">
        <is>
          <t>RTF</t>
        </is>
      </c>
      <c r="M542" s="233" t="inlineStr">
        <is>
          <t>B100523</t>
        </is>
      </c>
      <c r="O542" s="233" t="inlineStr">
        <is>
          <t>LT250</t>
        </is>
      </c>
    </row>
    <row r="543" customFormat="1" s="233">
      <c r="A543" s="64" t="n"/>
      <c r="B543" s="237">
        <f>IF(AND(E543 = "Case Ring",G543="Silicon Bronze, ASTM-B584, C87600", K543 = "Coating_Standard"),"Y","N")</f>
        <v/>
      </c>
      <c r="C543" s="233" t="inlineStr">
        <is>
          <t>ConTab_BOM_KP_Impeller_0735</t>
        </is>
      </c>
      <c r="D543" s="233" t="inlineStr">
        <is>
          <t>:3014-5_6-KP:3014-5_6-KPV:</t>
        </is>
      </c>
      <c r="E543" s="233" t="inlineStr">
        <is>
          <t>Case Ring</t>
        </is>
      </c>
      <c r="F543" s="233" t="inlineStr">
        <is>
          <t>ImpMatl_NiAl-Bronze_ASTM-B148_C95400</t>
        </is>
      </c>
      <c r="G543" s="233" t="inlineStr">
        <is>
          <t>Nickel Aluminum Bronze ASTM B148 UNS C95400</t>
        </is>
      </c>
      <c r="H543" s="233" t="inlineStr">
        <is>
          <t>B22</t>
        </is>
      </c>
      <c r="I543" s="233" t="inlineStr">
        <is>
          <t>Steel, Cold Drawn C1018</t>
        </is>
      </c>
      <c r="J543" s="233" t="n"/>
      <c r="K543" s="233" t="inlineStr">
        <is>
          <t>Coating_Scotchkote134_interior</t>
        </is>
      </c>
      <c r="L543" s="233" t="inlineStr">
        <is>
          <t>RTF</t>
        </is>
      </c>
      <c r="M543" s="233" t="inlineStr">
        <is>
          <t>B105714</t>
        </is>
      </c>
      <c r="O543" s="233" t="inlineStr">
        <is>
          <t>LT250</t>
        </is>
      </c>
    </row>
    <row r="544" customFormat="1" s="233">
      <c r="A544" s="64" t="n"/>
      <c r="B544" s="237">
        <f>IF(AND(E544 = "Case Ring",G544="Silicon Bronze, ASTM-B584, C87600", K544 = "Coating_Standard"),"Y","N")</f>
        <v/>
      </c>
      <c r="C544" s="233" t="inlineStr">
        <is>
          <t>ConTab_BOM_KP_Impeller_0736</t>
        </is>
      </c>
      <c r="D544" s="233" t="inlineStr">
        <is>
          <t>:3014-5_6-KP:3014-5_6-KPV:</t>
        </is>
      </c>
      <c r="E544" s="233" t="inlineStr">
        <is>
          <t>Double Wear Ring</t>
        </is>
      </c>
      <c r="F544" s="233" t="inlineStr">
        <is>
          <t>ImpMatl_NiAl-Bronze_ASTM-B148_C95400</t>
        </is>
      </c>
      <c r="G544" s="233" t="inlineStr">
        <is>
          <t>Nickel Aluminum Bronze ASTM B148 UNS C95400</t>
        </is>
      </c>
      <c r="H544" s="233" t="inlineStr">
        <is>
          <t>B22</t>
        </is>
      </c>
      <c r="I544" s="233" t="inlineStr">
        <is>
          <t>Steel, Cold Drawn C1018</t>
        </is>
      </c>
      <c r="J544" s="233" t="n"/>
      <c r="K544" s="233" t="inlineStr">
        <is>
          <t>Coating_Scotchkote134_interior</t>
        </is>
      </c>
      <c r="L544" s="233" t="inlineStr">
        <is>
          <t>RTF</t>
        </is>
      </c>
      <c r="M544" s="233" t="inlineStr">
        <is>
          <t>B105715</t>
        </is>
      </c>
      <c r="O544" s="233" t="inlineStr">
        <is>
          <t>LT250</t>
        </is>
      </c>
      <c r="P544" s="235" t="n"/>
    </row>
    <row r="545" customFormat="1" s="233">
      <c r="A545" s="64" t="n"/>
      <c r="B545" s="237">
        <f>IF(AND(E545 = "Case Ring",G545="Silicon Bronze, ASTM-B584, C87600", K545 = "Coating_Standard"),"Y","N")</f>
        <v/>
      </c>
      <c r="C545" s="233" t="inlineStr">
        <is>
          <t>ConTab_BOM_KP_Impeller_0739</t>
        </is>
      </c>
      <c r="D545" s="233" t="inlineStr">
        <is>
          <t>:3014-5_6-KP:3014-5_6-KPV:</t>
        </is>
      </c>
      <c r="E545" s="233" t="inlineStr">
        <is>
          <t>Case Ring</t>
        </is>
      </c>
      <c r="F545" s="233" t="inlineStr">
        <is>
          <t>ImpMatl_Silicon_Bronze_ASTM-B584_C87600</t>
        </is>
      </c>
      <c r="G545" s="233" t="inlineStr">
        <is>
          <t>Silicon Bronze, ASTM-B584, C87600</t>
        </is>
      </c>
      <c r="H545" s="233" t="inlineStr">
        <is>
          <t>B21</t>
        </is>
      </c>
      <c r="I545" s="233" t="inlineStr">
        <is>
          <t>Steel, Cold Drawn C1018</t>
        </is>
      </c>
      <c r="J545" s="233" t="n"/>
      <c r="K545" s="233" t="inlineStr">
        <is>
          <t>Coating_Scotchkote134_interior_exterior</t>
        </is>
      </c>
      <c r="L545" s="233" t="inlineStr">
        <is>
          <t>RTF</t>
        </is>
      </c>
      <c r="M545" s="233" t="inlineStr">
        <is>
          <t>B100513</t>
        </is>
      </c>
      <c r="O545" s="233" t="inlineStr">
        <is>
          <t>LT250</t>
        </is>
      </c>
    </row>
    <row r="546" customFormat="1" s="233">
      <c r="A546" s="64" t="n"/>
      <c r="B546" s="237">
        <f>IF(AND(E546 = "Case Ring",G546="Silicon Bronze, ASTM-B584, C87600", K546 = "Coating_Standard"),"Y","N")</f>
        <v/>
      </c>
      <c r="C546" s="233" t="inlineStr">
        <is>
          <t>ConTab_BOM_KP_Impeller_0740</t>
        </is>
      </c>
      <c r="D546" s="233" t="inlineStr">
        <is>
          <t>:3014-5_6-KP:3014-5_6-KPV:</t>
        </is>
      </c>
      <c r="E546" s="233" t="inlineStr">
        <is>
          <t>Double Wear Ring</t>
        </is>
      </c>
      <c r="F546" s="233" t="inlineStr">
        <is>
          <t>ImpMatl_Silicon_Bronze_ASTM-B584_C87600</t>
        </is>
      </c>
      <c r="G546" s="233" t="inlineStr">
        <is>
          <t>Silicon Bronze, ASTM-B584, C87600</t>
        </is>
      </c>
      <c r="H546" s="233" t="inlineStr">
        <is>
          <t>B21</t>
        </is>
      </c>
      <c r="I546" s="233" t="inlineStr">
        <is>
          <t>Steel, Cold Drawn C1018</t>
        </is>
      </c>
      <c r="J546" s="233" t="n"/>
      <c r="K546" s="233" t="inlineStr">
        <is>
          <t>Coating_Scotchkote134_interior_exterior</t>
        </is>
      </c>
      <c r="L546" s="233" t="inlineStr">
        <is>
          <t>RTF</t>
        </is>
      </c>
      <c r="M546" s="233" t="inlineStr">
        <is>
          <t>B100523</t>
        </is>
      </c>
      <c r="O546" s="233" t="inlineStr">
        <is>
          <t>LT250</t>
        </is>
      </c>
    </row>
    <row r="547" customFormat="1" s="233">
      <c r="A547" s="64" t="n"/>
      <c r="B547" s="237">
        <f>IF(AND(E547 = "Case Ring",G547="Silicon Bronze, ASTM-B584, C87600", K547 = "Coating_Standard"),"Y","N")</f>
        <v/>
      </c>
      <c r="C547" s="233" t="inlineStr">
        <is>
          <t>ConTab_BOM_KP_Impeller_0741</t>
        </is>
      </c>
      <c r="D547" s="233" t="inlineStr">
        <is>
          <t>:3014-5_6-KP:3014-5_6-KPV:</t>
        </is>
      </c>
      <c r="E547" s="233" t="inlineStr">
        <is>
          <t>Case Ring</t>
        </is>
      </c>
      <c r="F547" s="233" t="inlineStr">
        <is>
          <t>ImpMatl_NiAl-Bronze_ASTM-B148_C95400</t>
        </is>
      </c>
      <c r="G547" s="233" t="inlineStr">
        <is>
          <t>Nickel Aluminum Bronze ASTM B148 UNS C95400</t>
        </is>
      </c>
      <c r="H547" s="233" t="inlineStr">
        <is>
          <t>B22</t>
        </is>
      </c>
      <c r="I547" s="233" t="inlineStr">
        <is>
          <t>Steel, Cold Drawn C1018</t>
        </is>
      </c>
      <c r="J547" s="233" t="n"/>
      <c r="K547" s="233" t="inlineStr">
        <is>
          <t>Coating_Scotchkote134_interior_exterior</t>
        </is>
      </c>
      <c r="L547" s="233" t="inlineStr">
        <is>
          <t>RTF</t>
        </is>
      </c>
      <c r="M547" s="233" t="inlineStr">
        <is>
          <t>B105714</t>
        </is>
      </c>
      <c r="O547" s="233" t="inlineStr">
        <is>
          <t>LT250</t>
        </is>
      </c>
    </row>
    <row r="548" customFormat="1" s="233">
      <c r="A548" s="64" t="n"/>
      <c r="B548" s="237">
        <f>IF(AND(E548 = "Case Ring",G548="Silicon Bronze, ASTM-B584, C87600", K548 = "Coating_Standard"),"Y","N")</f>
        <v/>
      </c>
      <c r="C548" s="233" t="inlineStr">
        <is>
          <t>ConTab_BOM_KP_Impeller_0742</t>
        </is>
      </c>
      <c r="D548" s="233" t="inlineStr">
        <is>
          <t>:3014-5_6-KP:3014-5_6-KPV:</t>
        </is>
      </c>
      <c r="E548" s="233" t="inlineStr">
        <is>
          <t>Double Wear Ring</t>
        </is>
      </c>
      <c r="F548" s="233" t="inlineStr">
        <is>
          <t>ImpMatl_NiAl-Bronze_ASTM-B148_C95400</t>
        </is>
      </c>
      <c r="G548" s="233" t="inlineStr">
        <is>
          <t>Nickel Aluminum Bronze ASTM B148 UNS C95400</t>
        </is>
      </c>
      <c r="H548" s="233" t="inlineStr">
        <is>
          <t>B22</t>
        </is>
      </c>
      <c r="I548" s="233" t="inlineStr">
        <is>
          <t>Steel, Cold Drawn C1018</t>
        </is>
      </c>
      <c r="J548" s="233" t="n"/>
      <c r="K548" s="233" t="inlineStr">
        <is>
          <t>Coating_Scotchkote134_interior_exterior</t>
        </is>
      </c>
      <c r="L548" s="233" t="inlineStr">
        <is>
          <t>RTF</t>
        </is>
      </c>
      <c r="M548" s="233" t="inlineStr">
        <is>
          <t>B105715</t>
        </is>
      </c>
      <c r="O548" s="233" t="inlineStr">
        <is>
          <t>LT250</t>
        </is>
      </c>
    </row>
    <row r="549" customFormat="1" s="233">
      <c r="A549" s="64" t="n"/>
      <c r="B549" s="237">
        <f>IF(AND(E549 = "Case Ring",G549="Silicon Bronze, ASTM-B584, C87600", K549 = "Coating_Standard"),"Y","N")</f>
        <v/>
      </c>
      <c r="C549" s="233" t="inlineStr">
        <is>
          <t>ConTab_BOM_KP_Impeller_0745</t>
        </is>
      </c>
      <c r="D549" s="233" t="inlineStr">
        <is>
          <t>:3014-5_6-KP:3014-5_6-KPV:</t>
        </is>
      </c>
      <c r="E549" s="233" t="inlineStr">
        <is>
          <t>Case Ring</t>
        </is>
      </c>
      <c r="F549" s="233" t="inlineStr">
        <is>
          <t>ImpMatl_Silicon_Bronze_ASTM-B584_C87600</t>
        </is>
      </c>
      <c r="G549" s="233" t="inlineStr">
        <is>
          <t>Silicon Bronze, ASTM-B584, C87600</t>
        </is>
      </c>
      <c r="H549" s="233" t="inlineStr">
        <is>
          <t>B21</t>
        </is>
      </c>
      <c r="I549" s="233" t="inlineStr">
        <is>
          <t>Steel, Cold Drawn C1018</t>
        </is>
      </c>
      <c r="J549" s="233" t="n"/>
      <c r="K549" s="233" t="inlineStr">
        <is>
          <t>Coating_Scotchkote134_interior_exterior_IncludeImpeller</t>
        </is>
      </c>
      <c r="L549" s="233" t="inlineStr">
        <is>
          <t>RTF</t>
        </is>
      </c>
      <c r="M549" s="233" t="inlineStr">
        <is>
          <t>B100513</t>
        </is>
      </c>
      <c r="O549" s="233" t="inlineStr">
        <is>
          <t>LT250</t>
        </is>
      </c>
    </row>
    <row r="550" customFormat="1" s="233">
      <c r="A550" s="64" t="n"/>
      <c r="B550" s="237">
        <f>IF(AND(E550 = "Case Ring",G550="Silicon Bronze, ASTM-B584, C87600", K550 = "Coating_Standard"),"Y","N")</f>
        <v/>
      </c>
      <c r="C550" s="233" t="inlineStr">
        <is>
          <t>ConTab_BOM_KP_Impeller_0746</t>
        </is>
      </c>
      <c r="D550" s="233" t="inlineStr">
        <is>
          <t>:3014-5_6-KP:3014-5_6-KPV:</t>
        </is>
      </c>
      <c r="E550" s="233" t="inlineStr">
        <is>
          <t>Double Wear Ring</t>
        </is>
      </c>
      <c r="F550" s="233" t="inlineStr">
        <is>
          <t>ImpMatl_Silicon_Bronze_ASTM-B584_C87600</t>
        </is>
      </c>
      <c r="G550" s="233" t="inlineStr">
        <is>
          <t>Silicon Bronze, ASTM-B584, C87600</t>
        </is>
      </c>
      <c r="H550" s="233" t="inlineStr">
        <is>
          <t>B21</t>
        </is>
      </c>
      <c r="I550" s="233" t="inlineStr">
        <is>
          <t>Steel, Cold Drawn C1018</t>
        </is>
      </c>
      <c r="J550" s="233" t="n"/>
      <c r="K550" s="233" t="inlineStr">
        <is>
          <t>Coating_Scotchkote134_interior_exterior_IncludeImpeller</t>
        </is>
      </c>
      <c r="L550" s="233" t="inlineStr">
        <is>
          <t>RTF</t>
        </is>
      </c>
      <c r="M550" s="233" t="inlineStr">
        <is>
          <t>B100523</t>
        </is>
      </c>
      <c r="O550" s="233" t="inlineStr">
        <is>
          <t>LT250</t>
        </is>
      </c>
    </row>
    <row r="551" customFormat="1" s="233">
      <c r="A551" s="64" t="n"/>
      <c r="B551" s="237">
        <f>IF(AND(E551 = "Case Ring",G551="Silicon Bronze, ASTM-B584, C87600", K551 = "Coating_Standard"),"Y","N")</f>
        <v/>
      </c>
      <c r="C551" s="233" t="inlineStr">
        <is>
          <t>ConTab_BOM_KP_Impeller_0747</t>
        </is>
      </c>
      <c r="D551" s="233" t="inlineStr">
        <is>
          <t>:3014-5_6-KP:3014-5_6-KPV:</t>
        </is>
      </c>
      <c r="E551" s="233" t="inlineStr">
        <is>
          <t>Case Ring</t>
        </is>
      </c>
      <c r="F551" s="233" t="inlineStr">
        <is>
          <t>ImpMatl_NiAl-Bronze_ASTM-B148_C95400</t>
        </is>
      </c>
      <c r="G551" s="233" t="inlineStr">
        <is>
          <t>Nickel Aluminum Bronze ASTM B148 UNS C95400</t>
        </is>
      </c>
      <c r="H551" s="233" t="inlineStr">
        <is>
          <t>B22</t>
        </is>
      </c>
      <c r="I551" s="233" t="inlineStr">
        <is>
          <t>Steel, Cold Drawn C1018</t>
        </is>
      </c>
      <c r="J551" s="233" t="n"/>
      <c r="K551" s="233" t="inlineStr">
        <is>
          <t>Coating_Scotchkote134_interior_exterior_IncludeImpeller</t>
        </is>
      </c>
      <c r="L551" s="233" t="inlineStr">
        <is>
          <t>RTF</t>
        </is>
      </c>
      <c r="M551" s="233" t="inlineStr">
        <is>
          <t>B105714</t>
        </is>
      </c>
      <c r="O551" s="233" t="inlineStr">
        <is>
          <t>LT250</t>
        </is>
      </c>
    </row>
    <row r="552" customFormat="1" s="233">
      <c r="A552" s="64" t="n"/>
      <c r="B552" s="237">
        <f>IF(AND(E552 = "Case Ring",G552="Silicon Bronze, ASTM-B584, C87600", K552 = "Coating_Standard"),"Y","N")</f>
        <v/>
      </c>
      <c r="C552" s="233" t="inlineStr">
        <is>
          <t>ConTab_BOM_KP_Impeller_0748</t>
        </is>
      </c>
      <c r="D552" s="233" t="inlineStr">
        <is>
          <t>:3014-5_6-KP:3014-5_6-KPV:</t>
        </is>
      </c>
      <c r="E552" s="233" t="inlineStr">
        <is>
          <t>Double Wear Ring</t>
        </is>
      </c>
      <c r="F552" s="233" t="inlineStr">
        <is>
          <t>ImpMatl_NiAl-Bronze_ASTM-B148_C95400</t>
        </is>
      </c>
      <c r="G552" s="233" t="inlineStr">
        <is>
          <t>Nickel Aluminum Bronze ASTM B148 UNS C95400</t>
        </is>
      </c>
      <c r="H552" s="233" t="inlineStr">
        <is>
          <t>B22</t>
        </is>
      </c>
      <c r="I552" s="233" t="inlineStr">
        <is>
          <t>Steel, Cold Drawn C1018</t>
        </is>
      </c>
      <c r="J552" s="233" t="n"/>
      <c r="K552" s="233" t="inlineStr">
        <is>
          <t>Coating_Scotchkote134_interior_exterior_IncludeImpeller</t>
        </is>
      </c>
      <c r="L552" s="233" t="inlineStr">
        <is>
          <t>RTF</t>
        </is>
      </c>
      <c r="M552" s="233" t="inlineStr">
        <is>
          <t>B105715</t>
        </is>
      </c>
      <c r="O552" s="233" t="inlineStr">
        <is>
          <t>LT250</t>
        </is>
      </c>
    </row>
    <row r="553" customFormat="1" s="233">
      <c r="A553" s="64" t="n"/>
      <c r="B553" s="237">
        <f>IF(AND(E553 = "Case Ring",G553="Silicon Bronze, ASTM-B584, C87600", K553 = "Coating_Standard"),"Y","N")</f>
        <v/>
      </c>
      <c r="C553" s="233" t="inlineStr">
        <is>
          <t>ConTab_BOM_KP_Impeller_0751</t>
        </is>
      </c>
      <c r="D553" s="233" t="inlineStr">
        <is>
          <t>:3014-7_8-KP:3014-7_8-KPV:3014-7_8-KPVS:</t>
        </is>
      </c>
      <c r="E553" s="233" t="inlineStr">
        <is>
          <t>Case Ring</t>
        </is>
      </c>
      <c r="F553" s="233" t="inlineStr">
        <is>
          <t>ImpMatl_Silicon_Bronze_ASTM-B584_C87600</t>
        </is>
      </c>
      <c r="G553" s="233" t="inlineStr">
        <is>
          <t>Silicon Bronze, ASTM-B584, C87600</t>
        </is>
      </c>
      <c r="H553" s="233" t="inlineStr">
        <is>
          <t>B21</t>
        </is>
      </c>
      <c r="I553" s="233" t="inlineStr">
        <is>
          <t>Steel, Cold Drawn C1018</t>
        </is>
      </c>
      <c r="J553" s="233" t="n"/>
      <c r="K553" s="233" t="inlineStr">
        <is>
          <t>Coating_Scotchkote134_interior_IncludeImpeller</t>
        </is>
      </c>
      <c r="L553" s="233" t="inlineStr">
        <is>
          <t>RTF</t>
        </is>
      </c>
      <c r="M553" s="233" t="inlineStr">
        <is>
          <t>B100513</t>
        </is>
      </c>
      <c r="O553" s="233" t="inlineStr">
        <is>
          <t>LT250</t>
        </is>
      </c>
    </row>
    <row r="554" customFormat="1" s="233">
      <c r="A554" s="64" t="n"/>
      <c r="B554" s="237">
        <f>IF(AND(E554 = "Case Ring",G554="Silicon Bronze, ASTM-B584, C87600", K554 = "Coating_Standard"),"Y","N")</f>
        <v/>
      </c>
      <c r="C554" s="233" t="inlineStr">
        <is>
          <t>ConTab_BOM_KP_Impeller_0752</t>
        </is>
      </c>
      <c r="D554" s="233" t="inlineStr">
        <is>
          <t>:3014-7_8-KP:3014-7_8-KPV:3014-7_8-KPVS:</t>
        </is>
      </c>
      <c r="E554" s="233" t="inlineStr">
        <is>
          <t>Double Wear Ring</t>
        </is>
      </c>
      <c r="F554" s="233" t="inlineStr">
        <is>
          <t>ImpMatl_Silicon_Bronze_ASTM-B584_C87600</t>
        </is>
      </c>
      <c r="G554" s="233" t="inlineStr">
        <is>
          <t>Silicon Bronze, ASTM-B584, C87600</t>
        </is>
      </c>
      <c r="H554" s="233" t="inlineStr">
        <is>
          <t>B21</t>
        </is>
      </c>
      <c r="I554" s="233" t="inlineStr">
        <is>
          <t>Steel, Cold Drawn C1018</t>
        </is>
      </c>
      <c r="J554" s="233" t="n"/>
      <c r="K554" s="233" t="inlineStr">
        <is>
          <t>Coating_Scotchkote134_interior_IncludeImpeller</t>
        </is>
      </c>
      <c r="L554" s="233" t="inlineStr">
        <is>
          <t>RTF</t>
        </is>
      </c>
      <c r="M554" s="233" t="inlineStr">
        <is>
          <t>B100523</t>
        </is>
      </c>
      <c r="O554" s="233" t="inlineStr">
        <is>
          <t>LT250</t>
        </is>
      </c>
    </row>
    <row r="555" customFormat="1" s="233">
      <c r="A555" s="64" t="n"/>
      <c r="B555" s="237">
        <f>IF(AND(E555 = "Case Ring",G555="Silicon Bronze, ASTM-B584, C87600", K555 = "Coating_Standard"),"Y","N")</f>
        <v/>
      </c>
      <c r="C555" s="233" t="inlineStr">
        <is>
          <t>ConTab_BOM_KP_Impeller_0753</t>
        </is>
      </c>
      <c r="D555" s="233" t="inlineStr">
        <is>
          <t>:3014-7_8-KP:3014-7_8-KPV:3014-7_8-KPVS:</t>
        </is>
      </c>
      <c r="E555" s="233" t="inlineStr">
        <is>
          <t>Case Ring</t>
        </is>
      </c>
      <c r="F555" s="233" t="inlineStr">
        <is>
          <t>ImpMatl_NiAl-Bronze_ASTM-B148_C95400</t>
        </is>
      </c>
      <c r="G555" s="233" t="inlineStr">
        <is>
          <t>Nickel Aluminum Bronze ASTM B148 UNS C95400</t>
        </is>
      </c>
      <c r="H555" s="233" t="inlineStr">
        <is>
          <t>B22</t>
        </is>
      </c>
      <c r="I555" s="233" t="inlineStr">
        <is>
          <t>Steel, Cold Drawn C1018</t>
        </is>
      </c>
      <c r="J555" s="233" t="n"/>
      <c r="K555" s="233" t="inlineStr">
        <is>
          <t>Coating_Scotchkote134_interior_IncludeImpeller</t>
        </is>
      </c>
      <c r="L555" s="233" t="inlineStr">
        <is>
          <t>RTF</t>
        </is>
      </c>
      <c r="M555" s="233" t="inlineStr">
        <is>
          <t>B105714</t>
        </is>
      </c>
      <c r="O555" s="233" t="inlineStr">
        <is>
          <t>LT250</t>
        </is>
      </c>
    </row>
    <row r="556" customFormat="1" s="233">
      <c r="A556" s="64" t="n"/>
      <c r="B556" s="237">
        <f>IF(AND(E556 = "Case Ring",G556="Silicon Bronze, ASTM-B584, C87600", K556 = "Coating_Standard"),"Y","N")</f>
        <v/>
      </c>
      <c r="C556" s="233" t="inlineStr">
        <is>
          <t>ConTab_BOM_KP_Impeller_0754</t>
        </is>
      </c>
      <c r="D556" s="233" t="inlineStr">
        <is>
          <t>:3014-7_8-KP:3014-7_8-KPV:3014-7_8-KPVS:</t>
        </is>
      </c>
      <c r="E556" s="233" t="inlineStr">
        <is>
          <t>Double Wear Ring</t>
        </is>
      </c>
      <c r="F556" s="233" t="inlineStr">
        <is>
          <t>ImpMatl_NiAl-Bronze_ASTM-B148_C95400</t>
        </is>
      </c>
      <c r="G556" s="233" t="inlineStr">
        <is>
          <t>Nickel Aluminum Bronze ASTM B148 UNS C95400</t>
        </is>
      </c>
      <c r="H556" s="233" t="inlineStr">
        <is>
          <t>B22</t>
        </is>
      </c>
      <c r="I556" s="233" t="inlineStr">
        <is>
          <t>Steel, Cold Drawn C1018</t>
        </is>
      </c>
      <c r="J556" s="233" t="n"/>
      <c r="K556" s="233" t="inlineStr">
        <is>
          <t>Coating_Scotchkote134_interior_IncludeImpeller</t>
        </is>
      </c>
      <c r="L556" s="233" t="inlineStr">
        <is>
          <t>RTF</t>
        </is>
      </c>
      <c r="M556" s="233" t="inlineStr">
        <is>
          <t>B105715</t>
        </is>
      </c>
      <c r="O556" s="233" t="inlineStr">
        <is>
          <t>LT250</t>
        </is>
      </c>
      <c r="P556" s="235" t="n"/>
    </row>
    <row r="557" customFormat="1" s="233">
      <c r="A557" s="64" t="n"/>
      <c r="B557" s="237">
        <f>IF(AND(E557 = "Case Ring",G557="Silicon Bronze, ASTM-B584, C87600", K557 = "Coating_Standard"),"Y","N")</f>
        <v/>
      </c>
      <c r="C557" s="233" t="inlineStr">
        <is>
          <t>ConTab_BOM_KP_Impeller_0757</t>
        </is>
      </c>
      <c r="D557" s="233" t="inlineStr">
        <is>
          <t>:3014-7_8-KP:3014-7_8-KPV:3014-7_8-KPVS:</t>
        </is>
      </c>
      <c r="E557" s="233" t="inlineStr">
        <is>
          <t>Case Ring</t>
        </is>
      </c>
      <c r="F557" s="233" t="inlineStr">
        <is>
          <t>ImpMatl_Silicon_Bronze_ASTM-B584_C87600</t>
        </is>
      </c>
      <c r="G557" s="233" t="inlineStr">
        <is>
          <t>Silicon Bronze, ASTM-B584, C87600</t>
        </is>
      </c>
      <c r="H557" s="233" t="inlineStr">
        <is>
          <t>B21</t>
        </is>
      </c>
      <c r="I557" s="233" t="inlineStr">
        <is>
          <t>Steel, Cold Drawn C1018</t>
        </is>
      </c>
      <c r="J557" s="233" t="n"/>
      <c r="K557" s="233" t="inlineStr">
        <is>
          <t>Coating_Special</t>
        </is>
      </c>
      <c r="L557" s="233" t="inlineStr">
        <is>
          <t>RTF</t>
        </is>
      </c>
      <c r="M557" s="233" t="inlineStr">
        <is>
          <t>B100513</t>
        </is>
      </c>
      <c r="O557" s="233" t="inlineStr">
        <is>
          <t>LT250</t>
        </is>
      </c>
    </row>
    <row r="558" customFormat="1" s="233">
      <c r="A558" s="64" t="n"/>
      <c r="B558" s="237">
        <f>IF(AND(E558 = "Case Ring",G558="Silicon Bronze, ASTM-B584, C87600", K558 = "Coating_Standard"),"Y","N")</f>
        <v/>
      </c>
      <c r="C558" s="233" t="inlineStr">
        <is>
          <t>ConTab_BOM_KP_Impeller_0758</t>
        </is>
      </c>
      <c r="D558" s="233" t="inlineStr">
        <is>
          <t>:3014-7_8-KP:3014-7_8-KPV:3014-7_8-KPVS:</t>
        </is>
      </c>
      <c r="E558" s="233" t="inlineStr">
        <is>
          <t>Double Wear Ring</t>
        </is>
      </c>
      <c r="F558" s="233" t="inlineStr">
        <is>
          <t>ImpMatl_Silicon_Bronze_ASTM-B584_C87600</t>
        </is>
      </c>
      <c r="G558" s="233" t="inlineStr">
        <is>
          <t>Silicon Bronze, ASTM-B584, C87600</t>
        </is>
      </c>
      <c r="H558" s="233" t="inlineStr">
        <is>
          <t>B21</t>
        </is>
      </c>
      <c r="I558" s="233" t="inlineStr">
        <is>
          <t>Steel, Cold Drawn C1018</t>
        </is>
      </c>
      <c r="J558" s="233" t="n"/>
      <c r="K558" s="233" t="inlineStr">
        <is>
          <t>Coating_Special</t>
        </is>
      </c>
      <c r="L558" s="233" t="inlineStr">
        <is>
          <t>RTF</t>
        </is>
      </c>
      <c r="M558" s="233" t="inlineStr">
        <is>
          <t>B100523</t>
        </is>
      </c>
      <c r="O558" s="233" t="inlineStr">
        <is>
          <t>LT250</t>
        </is>
      </c>
    </row>
    <row r="559" customFormat="1" s="233">
      <c r="A559" s="64" t="n"/>
      <c r="B559" s="237">
        <f>IF(AND(E559 = "Case Ring",G559="Silicon Bronze, ASTM-B584, C87600", K559 = "Coating_Standard"),"Y","N")</f>
        <v/>
      </c>
      <c r="C559" s="233" t="inlineStr">
        <is>
          <t>ConTab_BOM_KP_Impeller_0759</t>
        </is>
      </c>
      <c r="D559" s="233" t="inlineStr">
        <is>
          <t>:3014-7_8-KP:3014-7_8-KPV:3014-7_8-KPVS:</t>
        </is>
      </c>
      <c r="E559" s="233" t="inlineStr">
        <is>
          <t>Case Ring</t>
        </is>
      </c>
      <c r="F559" s="233" t="inlineStr">
        <is>
          <t>ImpMatl_NiAl-Bronze_ASTM-B148_C95400</t>
        </is>
      </c>
      <c r="G559" s="233" t="inlineStr">
        <is>
          <t>Nickel Aluminum Bronze ASTM B148 UNS C95400</t>
        </is>
      </c>
      <c r="H559" s="233" t="inlineStr">
        <is>
          <t>B22</t>
        </is>
      </c>
      <c r="I559" s="233" t="inlineStr">
        <is>
          <t>Steel, Cold Drawn C1018</t>
        </is>
      </c>
      <c r="J559" s="233" t="n"/>
      <c r="K559" s="233" t="inlineStr">
        <is>
          <t>Coating_Special</t>
        </is>
      </c>
      <c r="L559" s="233" t="inlineStr">
        <is>
          <t>RTF</t>
        </is>
      </c>
      <c r="M559" s="233" t="inlineStr">
        <is>
          <t>B105714</t>
        </is>
      </c>
      <c r="O559" s="233" t="inlineStr">
        <is>
          <t>LT250</t>
        </is>
      </c>
    </row>
    <row r="560" customFormat="1" s="233">
      <c r="A560" s="64" t="n"/>
      <c r="B560" s="237">
        <f>IF(AND(E560 = "Case Ring",G560="Silicon Bronze, ASTM-B584, C87600", K560 = "Coating_Standard"),"Y","N")</f>
        <v/>
      </c>
      <c r="C560" s="233" t="inlineStr">
        <is>
          <t>ConTab_BOM_KP_Impeller_0760</t>
        </is>
      </c>
      <c r="D560" s="233" t="inlineStr">
        <is>
          <t>:3014-7_8-KP:3014-7_8-KPV:3014-7_8-KPVS:</t>
        </is>
      </c>
      <c r="E560" s="233" t="inlineStr">
        <is>
          <t>Double Wear Ring</t>
        </is>
      </c>
      <c r="F560" s="233" t="inlineStr">
        <is>
          <t>ImpMatl_NiAl-Bronze_ASTM-B148_C95400</t>
        </is>
      </c>
      <c r="G560" s="233" t="inlineStr">
        <is>
          <t>Nickel Aluminum Bronze ASTM B148 UNS C95400</t>
        </is>
      </c>
      <c r="H560" s="233" t="inlineStr">
        <is>
          <t>B22</t>
        </is>
      </c>
      <c r="I560" s="233" t="inlineStr">
        <is>
          <t>Steel, Cold Drawn C1018</t>
        </is>
      </c>
      <c r="J560" s="233" t="n"/>
      <c r="K560" s="233" t="inlineStr">
        <is>
          <t>Coating_Special</t>
        </is>
      </c>
      <c r="L560" s="233" t="inlineStr">
        <is>
          <t>RTF</t>
        </is>
      </c>
      <c r="M560" s="233" t="inlineStr">
        <is>
          <t>B105715</t>
        </is>
      </c>
      <c r="O560" s="233" t="inlineStr">
        <is>
          <t>LT250</t>
        </is>
      </c>
      <c r="P560" s="235" t="n"/>
    </row>
    <row r="561" customFormat="1" s="233">
      <c r="A561" s="64" t="n"/>
      <c r="B561" s="237">
        <f>IF(AND(E561 = "Case Ring",G561="Silicon Bronze, ASTM-B584, C87600", K561 = "Coating_Standard"),"Y","N")</f>
        <v/>
      </c>
      <c r="C561" s="233" t="inlineStr">
        <is>
          <t>ConTab_BOM_KP_Impeller_0763</t>
        </is>
      </c>
      <c r="D561" s="233" t="inlineStr">
        <is>
          <t>:3014-7_8-KP:3014-7_8-KPV:3014-7_8-KPVS:</t>
        </is>
      </c>
      <c r="E561" s="233" t="inlineStr">
        <is>
          <t>Case Ring</t>
        </is>
      </c>
      <c r="F561" s="233" t="inlineStr">
        <is>
          <t>ImpMatl_Silicon_Bronze_ASTM-B584_C87600</t>
        </is>
      </c>
      <c r="G561" s="233" t="inlineStr">
        <is>
          <t>Silicon Bronze, ASTM-B584, C87600</t>
        </is>
      </c>
      <c r="H561" s="233" t="inlineStr">
        <is>
          <t>B21</t>
        </is>
      </c>
      <c r="I561" s="233" t="inlineStr">
        <is>
          <t>Steel, Cold Drawn C1018</t>
        </is>
      </c>
      <c r="J561" s="233" t="n"/>
      <c r="K561" s="233" t="inlineStr">
        <is>
          <t>Coating_Epoxy</t>
        </is>
      </c>
      <c r="L561" s="233" t="inlineStr">
        <is>
          <t>RTF</t>
        </is>
      </c>
      <c r="M561" s="233" t="inlineStr">
        <is>
          <t>B100513</t>
        </is>
      </c>
      <c r="O561" s="233" t="inlineStr">
        <is>
          <t>LT250</t>
        </is>
      </c>
    </row>
    <row r="562" customFormat="1" s="233">
      <c r="A562" s="64" t="n"/>
      <c r="B562" s="237">
        <f>IF(AND(E562 = "Case Ring",G562="Silicon Bronze, ASTM-B584, C87600", K562 = "Coating_Standard"),"Y","N")</f>
        <v/>
      </c>
      <c r="C562" s="233" t="inlineStr">
        <is>
          <t>ConTab_BOM_KP_Impeller_0764</t>
        </is>
      </c>
      <c r="D562" s="233" t="inlineStr">
        <is>
          <t>:3014-7_8-KP:3014-7_8-KPV:3014-7_8-KPVS:</t>
        </is>
      </c>
      <c r="E562" s="233" t="inlineStr">
        <is>
          <t>Double Wear Ring</t>
        </is>
      </c>
      <c r="F562" s="233" t="inlineStr">
        <is>
          <t>ImpMatl_Silicon_Bronze_ASTM-B584_C87600</t>
        </is>
      </c>
      <c r="G562" s="233" t="inlineStr">
        <is>
          <t>Silicon Bronze, ASTM-B584, C87600</t>
        </is>
      </c>
      <c r="H562" s="233" t="inlineStr">
        <is>
          <t>B21</t>
        </is>
      </c>
      <c r="I562" s="233" t="inlineStr">
        <is>
          <t>Steel, Cold Drawn C1018</t>
        </is>
      </c>
      <c r="J562" s="233" t="n"/>
      <c r="K562" s="233" t="inlineStr">
        <is>
          <t>Coating_Epoxy</t>
        </is>
      </c>
      <c r="L562" s="233" t="inlineStr">
        <is>
          <t>RTF</t>
        </is>
      </c>
      <c r="M562" s="233" t="inlineStr">
        <is>
          <t>B100523</t>
        </is>
      </c>
      <c r="O562" s="233" t="inlineStr">
        <is>
          <t>LT250</t>
        </is>
      </c>
    </row>
    <row r="563" customFormat="1" s="233">
      <c r="A563" s="64" t="n"/>
      <c r="B563" s="237">
        <f>IF(AND(E563 = "Case Ring",G563="Silicon Bronze, ASTM-B584, C87600", K563 = "Coating_Standard"),"Y","N")</f>
        <v/>
      </c>
      <c r="C563" s="233" t="inlineStr">
        <is>
          <t>ConTab_BOM_KP_Impeller_0765</t>
        </is>
      </c>
      <c r="D563" s="233" t="inlineStr">
        <is>
          <t>:3014-7_8-KP:3014-7_8-KPV:3014-7_8-KPVS:</t>
        </is>
      </c>
      <c r="E563" s="233" t="inlineStr">
        <is>
          <t>Case Ring</t>
        </is>
      </c>
      <c r="F563" s="233" t="inlineStr">
        <is>
          <t>ImpMatl_NiAl-Bronze_ASTM-B148_C95400</t>
        </is>
      </c>
      <c r="G563" s="233" t="inlineStr">
        <is>
          <t>Nickel Aluminum Bronze ASTM B148 UNS C95400</t>
        </is>
      </c>
      <c r="H563" s="233" t="inlineStr">
        <is>
          <t>B22</t>
        </is>
      </c>
      <c r="I563" s="233" t="inlineStr">
        <is>
          <t>Steel, Cold Drawn C1018</t>
        </is>
      </c>
      <c r="J563" s="233" t="n"/>
      <c r="K563" s="233" t="inlineStr">
        <is>
          <t>Coating_Epoxy</t>
        </is>
      </c>
      <c r="L563" s="233" t="inlineStr">
        <is>
          <t>RTF</t>
        </is>
      </c>
      <c r="M563" s="233" t="inlineStr">
        <is>
          <t>B105714</t>
        </is>
      </c>
      <c r="O563" s="233" t="inlineStr">
        <is>
          <t>LT250</t>
        </is>
      </c>
    </row>
    <row r="564" customFormat="1" s="233">
      <c r="A564" s="64" t="n"/>
      <c r="B564" s="237">
        <f>IF(AND(E564 = "Case Ring",G564="Silicon Bronze, ASTM-B584, C87600", K564 = "Coating_Standard"),"Y","N")</f>
        <v/>
      </c>
      <c r="C564" s="233" t="inlineStr">
        <is>
          <t>ConTab_BOM_KP_Impeller_0766</t>
        </is>
      </c>
      <c r="D564" s="233" t="inlineStr">
        <is>
          <t>:3014-7_8-KP:3014-7_8-KPV:3014-7_8-KPVS:</t>
        </is>
      </c>
      <c r="E564" s="233" t="inlineStr">
        <is>
          <t>Double Wear Ring</t>
        </is>
      </c>
      <c r="F564" s="233" t="inlineStr">
        <is>
          <t>ImpMatl_NiAl-Bronze_ASTM-B148_C95400</t>
        </is>
      </c>
      <c r="G564" s="233" t="inlineStr">
        <is>
          <t>Nickel Aluminum Bronze ASTM B148 UNS C95400</t>
        </is>
      </c>
      <c r="H564" s="233" t="inlineStr">
        <is>
          <t>B22</t>
        </is>
      </c>
      <c r="I564" s="233" t="inlineStr">
        <is>
          <t>Steel, Cold Drawn C1018</t>
        </is>
      </c>
      <c r="J564" s="233" t="n"/>
      <c r="K564" s="233" t="inlineStr">
        <is>
          <t>Coating_Epoxy</t>
        </is>
      </c>
      <c r="L564" s="233" t="inlineStr">
        <is>
          <t>RTF</t>
        </is>
      </c>
      <c r="M564" s="233" t="inlineStr">
        <is>
          <t>B105715</t>
        </is>
      </c>
      <c r="O564" s="233" t="inlineStr">
        <is>
          <t>LT250</t>
        </is>
      </c>
    </row>
    <row r="565" customFormat="1" s="233">
      <c r="A565" s="64" t="n"/>
      <c r="B565" s="237">
        <f>IF(AND(E565 = "Case Ring",G565="Silicon Bronze, ASTM-B584, C87600", K565 = "Coating_Standard"),"Y","N")</f>
        <v/>
      </c>
      <c r="C565" s="233" t="inlineStr">
        <is>
          <t>ConTab_BOM_KP_Impeller_0769</t>
        </is>
      </c>
      <c r="D565" s="233" t="inlineStr">
        <is>
          <t>:3014-7_8-KP:3014-7_8-KPV:3014-7_8-KPVS:</t>
        </is>
      </c>
      <c r="E565" s="233" t="inlineStr">
        <is>
          <t>Case Ring</t>
        </is>
      </c>
      <c r="F565" s="233" t="inlineStr">
        <is>
          <t>ImpMatl_Silicon_Bronze_ASTM-B584_C87600</t>
        </is>
      </c>
      <c r="G565" s="233" t="inlineStr">
        <is>
          <t>Silicon Bronze, ASTM-B584, C87600</t>
        </is>
      </c>
      <c r="H565" s="233" t="inlineStr">
        <is>
          <t>B21</t>
        </is>
      </c>
      <c r="I565" s="233" t="inlineStr">
        <is>
          <t>Steel, Cold Drawn C1018</t>
        </is>
      </c>
      <c r="J565" s="233" t="n"/>
      <c r="K565" s="233" t="inlineStr">
        <is>
          <t>Coating_Standard</t>
        </is>
      </c>
      <c r="L565" s="233" t="n">
        <v>97733888</v>
      </c>
      <c r="M565" s="233" t="inlineStr">
        <is>
          <t>B100513</t>
        </is>
      </c>
      <c r="N565" s="233" t="inlineStr">
        <is>
          <t>Standard</t>
        </is>
      </c>
      <c r="O565" s="233" t="inlineStr">
        <is>
          <t>LT027</t>
        </is>
      </c>
    </row>
    <row r="566" customFormat="1" s="233">
      <c r="A566" s="64" t="n"/>
      <c r="B566" s="237">
        <f>IF(AND(E566 = "Case Ring",G566="Silicon Bronze, ASTM-B584, C87600", K566 = "Coating_Standard"),"Y","N")</f>
        <v/>
      </c>
      <c r="C566" s="233" t="inlineStr">
        <is>
          <t>ConTab_BOM_KP_Impeller_0770</t>
        </is>
      </c>
      <c r="D566" s="233" t="inlineStr">
        <is>
          <t>:3014-7_8-KP:3014-7_8-KPV:3014-7_8-KPVS:</t>
        </is>
      </c>
      <c r="E566" s="233" t="inlineStr">
        <is>
          <t>Double Wear Ring</t>
        </is>
      </c>
      <c r="F566" s="233" t="inlineStr">
        <is>
          <t>ImpMatl_Silicon_Bronze_ASTM-B584_C87600</t>
        </is>
      </c>
      <c r="G566" s="233" t="inlineStr">
        <is>
          <t>Silicon Bronze, ASTM-B584, C87600</t>
        </is>
      </c>
      <c r="H566" s="233" t="inlineStr">
        <is>
          <t>B21</t>
        </is>
      </c>
      <c r="I566" s="233" t="inlineStr">
        <is>
          <t>Steel, Cold Drawn C1018</t>
        </is>
      </c>
      <c r="J566" s="233" t="n"/>
      <c r="K566" s="233" t="inlineStr">
        <is>
          <t>Coating_Standard</t>
        </is>
      </c>
      <c r="L566" s="233" t="n">
        <v>97733888</v>
      </c>
      <c r="M566" s="233" t="inlineStr">
        <is>
          <t>B100523</t>
        </is>
      </c>
      <c r="N566" s="233" t="inlineStr">
        <is>
          <t>Standard</t>
        </is>
      </c>
      <c r="O566" s="233" t="inlineStr">
        <is>
          <t>LT027</t>
        </is>
      </c>
    </row>
    <row r="567" customFormat="1" s="233">
      <c r="A567" s="64" t="n"/>
      <c r="B567" s="237">
        <f>IF(AND(E567 = "Case Ring",G567="Silicon Bronze, ASTM-B584, C87600", K567 = "Coating_Standard"),"Y","N")</f>
        <v/>
      </c>
      <c r="C567" s="233" t="inlineStr">
        <is>
          <t>ConTab_BOM_KP_Impeller_0771</t>
        </is>
      </c>
      <c r="D567" s="233" t="inlineStr">
        <is>
          <t>:3014-7_8-KP:3014-7_8-KPV:3014-7_8-KPVS:</t>
        </is>
      </c>
      <c r="E567" s="233" t="inlineStr">
        <is>
          <t>Case Ring</t>
        </is>
      </c>
      <c r="F567" s="233" t="inlineStr">
        <is>
          <t>ImpMatl_NiAl-Bronze_ASTM-B148_C95400</t>
        </is>
      </c>
      <c r="G567" s="233" t="inlineStr">
        <is>
          <t>Nickel Aluminum Bronze ASTM B148 UNS C95400</t>
        </is>
      </c>
      <c r="H567" s="233" t="inlineStr">
        <is>
          <t>B22</t>
        </is>
      </c>
      <c r="I567" s="233" t="inlineStr">
        <is>
          <t>Steel, Cold Drawn C1018</t>
        </is>
      </c>
      <c r="J567" s="233" t="n"/>
      <c r="K567" s="233" t="inlineStr">
        <is>
          <t>Coating_Standard</t>
        </is>
      </c>
      <c r="L567" s="233" t="n">
        <v>97931494</v>
      </c>
      <c r="M567" s="233" t="inlineStr">
        <is>
          <t>B105714</t>
        </is>
      </c>
      <c r="N567" s="233" t="inlineStr">
        <is>
          <t>Standard</t>
        </is>
      </c>
      <c r="O567" s="233" t="inlineStr">
        <is>
          <t>LT250</t>
        </is>
      </c>
      <c r="P567" s="235" t="n"/>
    </row>
    <row r="568" customFormat="1" s="233">
      <c r="A568" s="64" t="n"/>
      <c r="B568" s="237">
        <f>IF(AND(E568 = "Case Ring",G568="Silicon Bronze, ASTM-B584, C87600", K568 = "Coating_Standard"),"Y","N")</f>
        <v/>
      </c>
      <c r="C568" s="233" t="inlineStr">
        <is>
          <t>ConTab_BOM_KP_Impeller_0772</t>
        </is>
      </c>
      <c r="D568" s="233" t="inlineStr">
        <is>
          <t>:3014-7_8-KP:3014-7_8-KPV:3014-7_8-KPVS:</t>
        </is>
      </c>
      <c r="E568" s="233" t="inlineStr">
        <is>
          <t>Double Wear Ring</t>
        </is>
      </c>
      <c r="F568" s="233" t="inlineStr">
        <is>
          <t>ImpMatl_NiAl-Bronze_ASTM-B148_C95400</t>
        </is>
      </c>
      <c r="G568" s="233" t="inlineStr">
        <is>
          <t>Nickel Aluminum Bronze ASTM B148 UNS C95400</t>
        </is>
      </c>
      <c r="H568" s="233" t="inlineStr">
        <is>
          <t>B22</t>
        </is>
      </c>
      <c r="I568" s="233" t="inlineStr">
        <is>
          <t>Steel, Cold Drawn C1018</t>
        </is>
      </c>
      <c r="J568" s="233" t="n"/>
      <c r="K568" s="233" t="inlineStr">
        <is>
          <t>Coating_Standard</t>
        </is>
      </c>
      <c r="L568" s="233" t="n">
        <v>97931494</v>
      </c>
      <c r="M568" s="233" t="inlineStr">
        <is>
          <t>B105715</t>
        </is>
      </c>
      <c r="N568" s="233" t="inlineStr">
        <is>
          <t>Standard</t>
        </is>
      </c>
      <c r="O568" s="233" t="inlineStr">
        <is>
          <t>LT250</t>
        </is>
      </c>
    </row>
    <row r="569" customFormat="1" s="233">
      <c r="A569" s="64" t="n"/>
      <c r="B569" s="237">
        <f>IF(AND(E569 = "Case Ring",G569="Silicon Bronze, ASTM-B584, C87600", K569 = "Coating_Standard"),"Y","N")</f>
        <v/>
      </c>
      <c r="C569" s="233" t="inlineStr">
        <is>
          <t>ConTab_BOM_KP_Impeller_0775</t>
        </is>
      </c>
      <c r="D569" s="233" t="inlineStr">
        <is>
          <t>:3014-7_8-KP:3014-7_8-KPV:3014-7_8-KPVS:</t>
        </is>
      </c>
      <c r="E569" s="233" t="inlineStr">
        <is>
          <t>Case Ring</t>
        </is>
      </c>
      <c r="F569" s="233" t="inlineStr">
        <is>
          <t>ImpMatl_SS_AISI-304</t>
        </is>
      </c>
      <c r="G569" s="233" t="inlineStr">
        <is>
          <t>Stainless Steel, AISI-304</t>
        </is>
      </c>
      <c r="H569" s="233" t="inlineStr">
        <is>
          <t>H304</t>
        </is>
      </c>
      <c r="I569" s="233" t="inlineStr">
        <is>
          <t>Stainless Steel, AISI 316</t>
        </is>
      </c>
      <c r="J569" s="233" t="n"/>
      <c r="K569" s="233" t="inlineStr">
        <is>
          <t>Coating_Standard</t>
        </is>
      </c>
      <c r="L569" s="233" t="n">
        <v>97934470</v>
      </c>
      <c r="M569" s="233" t="inlineStr">
        <is>
          <t>B100519</t>
        </is>
      </c>
      <c r="O569" s="233" t="inlineStr">
        <is>
          <t>LT043</t>
        </is>
      </c>
    </row>
    <row r="570" customFormat="1" s="233">
      <c r="A570" s="64" t="n"/>
      <c r="B570" s="237">
        <f>IF(AND(E570 = "Case Ring",G570="Silicon Bronze, ASTM-B584, C87600", K570 = "Coating_Standard"),"Y","N")</f>
        <v/>
      </c>
      <c r="C570" s="233" t="inlineStr">
        <is>
          <t>ConTab_BOM_KP_Impeller_0776</t>
        </is>
      </c>
      <c r="D570" s="233" t="inlineStr">
        <is>
          <t>:3014-7_8-KP:3014-7_8-KPV:3014-7_8-KPVS:</t>
        </is>
      </c>
      <c r="E570" s="233" t="inlineStr">
        <is>
          <t>Double Wear Ring</t>
        </is>
      </c>
      <c r="F570" s="233" t="inlineStr">
        <is>
          <t>ImpMatl_SS_AISI-304</t>
        </is>
      </c>
      <c r="G570" s="233" t="inlineStr">
        <is>
          <t>Stainless Steel, AISI-304</t>
        </is>
      </c>
      <c r="H570" s="233" t="inlineStr">
        <is>
          <t>H304</t>
        </is>
      </c>
      <c r="I570" s="233" t="inlineStr">
        <is>
          <t>Stainless Steel, AISI 316</t>
        </is>
      </c>
      <c r="J570" s="233" t="n"/>
      <c r="K570" s="233" t="inlineStr">
        <is>
          <t>Coating_Standard</t>
        </is>
      </c>
      <c r="L570" s="233" t="n">
        <v>97934470</v>
      </c>
      <c r="M570" s="233" t="inlineStr">
        <is>
          <t>B100529</t>
        </is>
      </c>
      <c r="O570" s="233" t="inlineStr">
        <is>
          <t>LT043</t>
        </is>
      </c>
    </row>
    <row r="571" customFormat="1" s="233">
      <c r="A571" s="64" t="n"/>
      <c r="B571" s="237">
        <f>IF(AND(E571 = "Case Ring",G571="Silicon Bronze, ASTM-B584, C87600", K571 = "Coating_Standard"),"Y","N")</f>
        <v/>
      </c>
      <c r="C571" s="233" t="inlineStr">
        <is>
          <t>ConTab_BOM_KP_Impeller_0781</t>
        </is>
      </c>
      <c r="D571" s="233" t="inlineStr">
        <is>
          <t>:3014-7_8-KP:3014-7_8-KPV:3014-7_8-KPVS:</t>
        </is>
      </c>
      <c r="E571" s="233" t="inlineStr">
        <is>
          <t>Case Ring</t>
        </is>
      </c>
      <c r="F571" s="233" t="inlineStr">
        <is>
          <t>ImpMatl_Silicon_Bronze_ASTM-B584_C87600</t>
        </is>
      </c>
      <c r="G571" s="233" t="inlineStr">
        <is>
          <t>Silicon Bronze, ASTM-B584, C87600</t>
        </is>
      </c>
      <c r="H571" s="233" t="inlineStr">
        <is>
          <t>B21</t>
        </is>
      </c>
      <c r="I571" s="233" t="inlineStr">
        <is>
          <t>Steel, Cold Drawn C1018</t>
        </is>
      </c>
      <c r="J571" s="233" t="n"/>
      <c r="K571" s="233" t="inlineStr">
        <is>
          <t>Coating_Scotchkote134_interior</t>
        </is>
      </c>
      <c r="L571" s="233" t="inlineStr">
        <is>
          <t>RTF</t>
        </is>
      </c>
      <c r="M571" s="233" t="inlineStr">
        <is>
          <t>B100513</t>
        </is>
      </c>
      <c r="O571" s="233" t="inlineStr">
        <is>
          <t>LT250</t>
        </is>
      </c>
    </row>
    <row r="572" customFormat="1" s="233">
      <c r="A572" s="64" t="n"/>
      <c r="B572" s="237">
        <f>IF(AND(E572 = "Case Ring",G572="Silicon Bronze, ASTM-B584, C87600", K572 = "Coating_Standard"),"Y","N")</f>
        <v/>
      </c>
      <c r="C572" s="233" t="inlineStr">
        <is>
          <t>ConTab_BOM_KP_Impeller_0782</t>
        </is>
      </c>
      <c r="D572" s="233" t="inlineStr">
        <is>
          <t>:3014-7_8-KP:3014-7_8-KPV:3014-7_8-KPVS:</t>
        </is>
      </c>
      <c r="E572" s="233" t="inlineStr">
        <is>
          <t>Double Wear Ring</t>
        </is>
      </c>
      <c r="F572" s="233" t="inlineStr">
        <is>
          <t>ImpMatl_Silicon_Bronze_ASTM-B584_C87600</t>
        </is>
      </c>
      <c r="G572" s="233" t="inlineStr">
        <is>
          <t>Silicon Bronze, ASTM-B584, C87600</t>
        </is>
      </c>
      <c r="H572" s="233" t="inlineStr">
        <is>
          <t>B21</t>
        </is>
      </c>
      <c r="I572" s="233" t="inlineStr">
        <is>
          <t>Steel, Cold Drawn C1018</t>
        </is>
      </c>
      <c r="J572" s="233" t="n"/>
      <c r="K572" s="233" t="inlineStr">
        <is>
          <t>Coating_Scotchkote134_interior</t>
        </is>
      </c>
      <c r="L572" s="233" t="inlineStr">
        <is>
          <t>RTF</t>
        </is>
      </c>
      <c r="M572" s="233" t="inlineStr">
        <is>
          <t>B100523</t>
        </is>
      </c>
      <c r="O572" s="233" t="inlineStr">
        <is>
          <t>LT250</t>
        </is>
      </c>
      <c r="P572" s="235" t="n"/>
    </row>
    <row r="573" customFormat="1" s="233">
      <c r="A573" s="64" t="n"/>
      <c r="B573" s="237">
        <f>IF(AND(E573 = "Case Ring",G573="Silicon Bronze, ASTM-B584, C87600", K573 = "Coating_Standard"),"Y","N")</f>
        <v/>
      </c>
      <c r="C573" s="233" t="inlineStr">
        <is>
          <t>ConTab_BOM_KP_Impeller_0783</t>
        </is>
      </c>
      <c r="D573" s="233" t="inlineStr">
        <is>
          <t>:3014-7_8-KP:3014-7_8-KPV:3014-7_8-KPVS:</t>
        </is>
      </c>
      <c r="E573" s="233" t="inlineStr">
        <is>
          <t>Case Ring</t>
        </is>
      </c>
      <c r="F573" s="233" t="inlineStr">
        <is>
          <t>ImpMatl_NiAl-Bronze_ASTM-B148_C95400</t>
        </is>
      </c>
      <c r="G573" s="233" t="inlineStr">
        <is>
          <t>Nickel Aluminum Bronze ASTM B148 UNS C95400</t>
        </is>
      </c>
      <c r="H573" s="233" t="inlineStr">
        <is>
          <t>B22</t>
        </is>
      </c>
      <c r="I573" s="233" t="inlineStr">
        <is>
          <t>Steel, Cold Drawn C1018</t>
        </is>
      </c>
      <c r="J573" s="233" t="n"/>
      <c r="K573" s="233" t="inlineStr">
        <is>
          <t>Coating_Scotchkote134_interior</t>
        </is>
      </c>
      <c r="L573" s="233" t="inlineStr">
        <is>
          <t>RTF</t>
        </is>
      </c>
      <c r="M573" s="233" t="inlineStr">
        <is>
          <t>B105714</t>
        </is>
      </c>
      <c r="O573" s="233" t="inlineStr">
        <is>
          <t>LT250</t>
        </is>
      </c>
    </row>
    <row r="574" customFormat="1" s="233">
      <c r="A574" s="64" t="n"/>
      <c r="B574" s="237">
        <f>IF(AND(E574 = "Case Ring",G574="Silicon Bronze, ASTM-B584, C87600", K574 = "Coating_Standard"),"Y","N")</f>
        <v/>
      </c>
      <c r="C574" s="233" t="inlineStr">
        <is>
          <t>ConTab_BOM_KP_Impeller_0784</t>
        </is>
      </c>
      <c r="D574" s="233" t="inlineStr">
        <is>
          <t>:3014-7_8-KP:3014-7_8-KPV:3014-7_8-KPVS:</t>
        </is>
      </c>
      <c r="E574" s="233" t="inlineStr">
        <is>
          <t>Double Wear Ring</t>
        </is>
      </c>
      <c r="F574" s="233" t="inlineStr">
        <is>
          <t>ImpMatl_NiAl-Bronze_ASTM-B148_C95400</t>
        </is>
      </c>
      <c r="G574" s="233" t="inlineStr">
        <is>
          <t>Nickel Aluminum Bronze ASTM B148 UNS C95400</t>
        </is>
      </c>
      <c r="H574" s="233" t="inlineStr">
        <is>
          <t>B22</t>
        </is>
      </c>
      <c r="I574" s="233" t="inlineStr">
        <is>
          <t>Steel, Cold Drawn C1018</t>
        </is>
      </c>
      <c r="J574" s="233" t="n"/>
      <c r="K574" s="233" t="inlineStr">
        <is>
          <t>Coating_Scotchkote134_interior</t>
        </is>
      </c>
      <c r="L574" s="233" t="inlineStr">
        <is>
          <t>RTF</t>
        </is>
      </c>
      <c r="M574" s="233" t="inlineStr">
        <is>
          <t>B105715</t>
        </is>
      </c>
      <c r="O574" s="233" t="inlineStr">
        <is>
          <t>LT250</t>
        </is>
      </c>
    </row>
    <row r="575" customFormat="1" s="233">
      <c r="A575" s="64" t="n"/>
      <c r="B575" s="237">
        <f>IF(AND(E575 = "Case Ring",G575="Silicon Bronze, ASTM-B584, C87600", K575 = "Coating_Standard"),"Y","N")</f>
        <v/>
      </c>
      <c r="C575" s="233" t="inlineStr">
        <is>
          <t>ConTab_BOM_KP_Impeller_0787</t>
        </is>
      </c>
      <c r="D575" s="233" t="inlineStr">
        <is>
          <t>:3014-7_8-KP:3014-7_8-KPV:3014-7_8-KPVS:</t>
        </is>
      </c>
      <c r="E575" s="233" t="inlineStr">
        <is>
          <t>Case Ring</t>
        </is>
      </c>
      <c r="F575" s="233" t="inlineStr">
        <is>
          <t>ImpMatl_Silicon_Bronze_ASTM-B584_C87600</t>
        </is>
      </c>
      <c r="G575" s="233" t="inlineStr">
        <is>
          <t>Silicon Bronze, ASTM-B584, C87600</t>
        </is>
      </c>
      <c r="H575" s="233" t="inlineStr">
        <is>
          <t>B21</t>
        </is>
      </c>
      <c r="I575" s="233" t="inlineStr">
        <is>
          <t>Steel, Cold Drawn C1018</t>
        </is>
      </c>
      <c r="J575" s="233" t="n"/>
      <c r="K575" s="233" t="inlineStr">
        <is>
          <t>Coating_Scotchkote134_interior_exterior</t>
        </is>
      </c>
      <c r="L575" s="233" t="inlineStr">
        <is>
          <t>RTF</t>
        </is>
      </c>
      <c r="M575" s="233" t="inlineStr">
        <is>
          <t>B100513</t>
        </is>
      </c>
      <c r="O575" s="233" t="inlineStr">
        <is>
          <t>LT250</t>
        </is>
      </c>
    </row>
    <row r="576" customFormat="1" s="233">
      <c r="A576" s="64" t="n"/>
      <c r="B576" s="237">
        <f>IF(AND(E576 = "Case Ring",G576="Silicon Bronze, ASTM-B584, C87600", K576 = "Coating_Standard"),"Y","N")</f>
        <v/>
      </c>
      <c r="C576" s="233" t="inlineStr">
        <is>
          <t>ConTab_BOM_KP_Impeller_0788</t>
        </is>
      </c>
      <c r="D576" s="233" t="inlineStr">
        <is>
          <t>:3014-7_8-KP:3014-7_8-KPV:3014-7_8-KPVS:</t>
        </is>
      </c>
      <c r="E576" s="233" t="inlineStr">
        <is>
          <t>Double Wear Ring</t>
        </is>
      </c>
      <c r="F576" s="233" t="inlineStr">
        <is>
          <t>ImpMatl_Silicon_Bronze_ASTM-B584_C87600</t>
        </is>
      </c>
      <c r="G576" s="233" t="inlineStr">
        <is>
          <t>Silicon Bronze, ASTM-B584, C87600</t>
        </is>
      </c>
      <c r="H576" s="233" t="inlineStr">
        <is>
          <t>B21</t>
        </is>
      </c>
      <c r="I576" s="233" t="inlineStr">
        <is>
          <t>Steel, Cold Drawn C1018</t>
        </is>
      </c>
      <c r="J576" s="233" t="n"/>
      <c r="K576" s="233" t="inlineStr">
        <is>
          <t>Coating_Scotchkote134_interior_exterior</t>
        </is>
      </c>
      <c r="L576" s="233" t="inlineStr">
        <is>
          <t>RTF</t>
        </is>
      </c>
      <c r="M576" s="233" t="inlineStr">
        <is>
          <t>B100523</t>
        </is>
      </c>
      <c r="O576" s="233" t="inlineStr">
        <is>
          <t>LT250</t>
        </is>
      </c>
    </row>
    <row r="577" customFormat="1" s="233">
      <c r="A577" s="64" t="n"/>
      <c r="B577" s="237">
        <f>IF(AND(E577 = "Case Ring",G577="Silicon Bronze, ASTM-B584, C87600", K577 = "Coating_Standard"),"Y","N")</f>
        <v/>
      </c>
      <c r="C577" s="233" t="inlineStr">
        <is>
          <t>ConTab_BOM_KP_Impeller_0789</t>
        </is>
      </c>
      <c r="D577" s="233" t="inlineStr">
        <is>
          <t>:3014-7_8-KP:3014-7_8-KPV:3014-7_8-KPVS:</t>
        </is>
      </c>
      <c r="E577" s="233" t="inlineStr">
        <is>
          <t>Case Ring</t>
        </is>
      </c>
      <c r="F577" s="233" t="inlineStr">
        <is>
          <t>ImpMatl_NiAl-Bronze_ASTM-B148_C95400</t>
        </is>
      </c>
      <c r="G577" s="233" t="inlineStr">
        <is>
          <t>Nickel Aluminum Bronze ASTM B148 UNS C95400</t>
        </is>
      </c>
      <c r="H577" s="233" t="inlineStr">
        <is>
          <t>B22</t>
        </is>
      </c>
      <c r="I577" s="233" t="inlineStr">
        <is>
          <t>Steel, Cold Drawn C1018</t>
        </is>
      </c>
      <c r="J577" s="233" t="n"/>
      <c r="K577" s="233" t="inlineStr">
        <is>
          <t>Coating_Scotchkote134_interior_exterior</t>
        </is>
      </c>
      <c r="L577" s="233" t="inlineStr">
        <is>
          <t>RTF</t>
        </is>
      </c>
      <c r="M577" s="233" t="inlineStr">
        <is>
          <t>B105714</t>
        </is>
      </c>
      <c r="O577" s="233" t="inlineStr">
        <is>
          <t>LT250</t>
        </is>
      </c>
      <c r="P577" s="235" t="n"/>
    </row>
    <row r="578" customFormat="1" s="233">
      <c r="A578" s="64" t="n"/>
      <c r="B578" s="237">
        <f>IF(AND(E578 = "Case Ring",G578="Silicon Bronze, ASTM-B584, C87600", K578 = "Coating_Standard"),"Y","N")</f>
        <v/>
      </c>
      <c r="C578" s="233" t="inlineStr">
        <is>
          <t>ConTab_BOM_KP_Impeller_0790</t>
        </is>
      </c>
      <c r="D578" s="233" t="inlineStr">
        <is>
          <t>:3014-7_8-KP:3014-7_8-KPV:3014-7_8-KPVS:</t>
        </is>
      </c>
      <c r="E578" s="233" t="inlineStr">
        <is>
          <t>Double Wear Ring</t>
        </is>
      </c>
      <c r="F578" s="233" t="inlineStr">
        <is>
          <t>ImpMatl_NiAl-Bronze_ASTM-B148_C95400</t>
        </is>
      </c>
      <c r="G578" s="233" t="inlineStr">
        <is>
          <t>Nickel Aluminum Bronze ASTM B148 UNS C95400</t>
        </is>
      </c>
      <c r="H578" s="233" t="inlineStr">
        <is>
          <t>B22</t>
        </is>
      </c>
      <c r="I578" s="233" t="inlineStr">
        <is>
          <t>Steel, Cold Drawn C1018</t>
        </is>
      </c>
      <c r="J578" s="233" t="n"/>
      <c r="K578" s="233" t="inlineStr">
        <is>
          <t>Coating_Scotchkote134_interior_exterior</t>
        </is>
      </c>
      <c r="L578" s="233" t="inlineStr">
        <is>
          <t>RTF</t>
        </is>
      </c>
      <c r="M578" s="233" t="inlineStr">
        <is>
          <t>B105715</t>
        </is>
      </c>
      <c r="O578" s="233" t="inlineStr">
        <is>
          <t>LT250</t>
        </is>
      </c>
      <c r="P578" s="235" t="n"/>
    </row>
    <row r="579" customFormat="1" s="233">
      <c r="A579" s="64" t="n"/>
      <c r="B579" s="237">
        <f>IF(AND(E579 = "Case Ring",G579="Silicon Bronze, ASTM-B584, C87600", K579 = "Coating_Standard"),"Y","N")</f>
        <v/>
      </c>
      <c r="C579" s="233" t="inlineStr">
        <is>
          <t>ConTab_BOM_KP_Impeller_0793</t>
        </is>
      </c>
      <c r="D579" s="233" t="inlineStr">
        <is>
          <t>:3014-7_8-KP:3014-7_8-KPV:3014-7_8-KPVS:</t>
        </is>
      </c>
      <c r="E579" s="233" t="inlineStr">
        <is>
          <t>Case Ring</t>
        </is>
      </c>
      <c r="F579" s="233" t="inlineStr">
        <is>
          <t>ImpMatl_Silicon_Bronze_ASTM-B584_C87600</t>
        </is>
      </c>
      <c r="G579" s="233" t="inlineStr">
        <is>
          <t>Silicon Bronze, ASTM-B584, C87600</t>
        </is>
      </c>
      <c r="H579" s="233" t="inlineStr">
        <is>
          <t>B21</t>
        </is>
      </c>
      <c r="I579" s="233" t="inlineStr">
        <is>
          <t>Steel, Cold Drawn C1018</t>
        </is>
      </c>
      <c r="J579" s="233" t="n"/>
      <c r="K579" s="233" t="inlineStr">
        <is>
          <t>Coating_Scotchkote134_interior_exterior_IncludeImpeller</t>
        </is>
      </c>
      <c r="L579" s="233" t="inlineStr">
        <is>
          <t>RTF</t>
        </is>
      </c>
      <c r="M579" s="233" t="inlineStr">
        <is>
          <t>B100513</t>
        </is>
      </c>
      <c r="O579" s="233" t="inlineStr">
        <is>
          <t>LT250</t>
        </is>
      </c>
    </row>
    <row r="580" customFormat="1" s="233">
      <c r="A580" s="64" t="n"/>
      <c r="B580" s="237">
        <f>IF(AND(E580 = "Case Ring",G580="Silicon Bronze, ASTM-B584, C87600", K580 = "Coating_Standard"),"Y","N")</f>
        <v/>
      </c>
      <c r="C580" s="233" t="inlineStr">
        <is>
          <t>ConTab_BOM_KP_Impeller_0794</t>
        </is>
      </c>
      <c r="D580" s="233" t="inlineStr">
        <is>
          <t>:3014-7_8-KP:3014-7_8-KPV:3014-7_8-KPVS:</t>
        </is>
      </c>
      <c r="E580" s="233" t="inlineStr">
        <is>
          <t>Double Wear Ring</t>
        </is>
      </c>
      <c r="F580" s="233" t="inlineStr">
        <is>
          <t>ImpMatl_Silicon_Bronze_ASTM-B584_C87600</t>
        </is>
      </c>
      <c r="G580" s="233" t="inlineStr">
        <is>
          <t>Silicon Bronze, ASTM-B584, C87600</t>
        </is>
      </c>
      <c r="H580" s="233" t="inlineStr">
        <is>
          <t>B21</t>
        </is>
      </c>
      <c r="I580" s="233" t="inlineStr">
        <is>
          <t>Steel, Cold Drawn C1018</t>
        </is>
      </c>
      <c r="J580" s="233" t="n"/>
      <c r="K580" s="233" t="inlineStr">
        <is>
          <t>Coating_Scotchkote134_interior_exterior_IncludeImpeller</t>
        </is>
      </c>
      <c r="L580" s="233" t="inlineStr">
        <is>
          <t>RTF</t>
        </is>
      </c>
      <c r="M580" s="233" t="inlineStr">
        <is>
          <t>B100523</t>
        </is>
      </c>
      <c r="O580" s="233" t="inlineStr">
        <is>
          <t>LT250</t>
        </is>
      </c>
    </row>
    <row r="581" customFormat="1" s="233">
      <c r="A581" s="64" t="n"/>
      <c r="B581" s="237">
        <f>IF(AND(E581 = "Case Ring",G581="Silicon Bronze, ASTM-B584, C87600", K581 = "Coating_Standard"),"Y","N")</f>
        <v/>
      </c>
      <c r="C581" s="233" t="inlineStr">
        <is>
          <t>ConTab_BOM_KP_Impeller_0795</t>
        </is>
      </c>
      <c r="D581" s="233" t="inlineStr">
        <is>
          <t>:3014-7_8-KP:3014-7_8-KPV:3014-7_8-KPVS:</t>
        </is>
      </c>
      <c r="E581" s="233" t="inlineStr">
        <is>
          <t>Case Ring</t>
        </is>
      </c>
      <c r="F581" s="233" t="inlineStr">
        <is>
          <t>ImpMatl_NiAl-Bronze_ASTM-B148_C95400</t>
        </is>
      </c>
      <c r="G581" s="233" t="inlineStr">
        <is>
          <t>Nickel Aluminum Bronze ASTM B148 UNS C95400</t>
        </is>
      </c>
      <c r="H581" s="233" t="inlineStr">
        <is>
          <t>B22</t>
        </is>
      </c>
      <c r="I581" s="233" t="inlineStr">
        <is>
          <t>Steel, Cold Drawn C1018</t>
        </is>
      </c>
      <c r="J581" s="233" t="n"/>
      <c r="K581" s="233" t="inlineStr">
        <is>
          <t>Coating_Scotchkote134_interior_exterior_IncludeImpeller</t>
        </is>
      </c>
      <c r="L581" s="233" t="inlineStr">
        <is>
          <t>RTF</t>
        </is>
      </c>
      <c r="M581" s="233" t="inlineStr">
        <is>
          <t>B105714</t>
        </is>
      </c>
      <c r="O581" s="233" t="inlineStr">
        <is>
          <t>LT250</t>
        </is>
      </c>
      <c r="P581" s="235" t="n"/>
    </row>
    <row r="582" customFormat="1" s="233">
      <c r="A582" s="64" t="n"/>
      <c r="B582" s="237">
        <f>IF(AND(E582 = "Case Ring",G582="Silicon Bronze, ASTM-B584, C87600", K582 = "Coating_Standard"),"Y","N")</f>
        <v/>
      </c>
      <c r="C582" s="233" t="inlineStr">
        <is>
          <t>ConTab_BOM_KP_Impeller_0796</t>
        </is>
      </c>
      <c r="D582" s="233" t="inlineStr">
        <is>
          <t>:3014-7_8-KP:3014-7_8-KPV:3014-7_8-KPVS:</t>
        </is>
      </c>
      <c r="E582" s="233" t="inlineStr">
        <is>
          <t>Double Wear Ring</t>
        </is>
      </c>
      <c r="F582" s="233" t="inlineStr">
        <is>
          <t>ImpMatl_NiAl-Bronze_ASTM-B148_C95400</t>
        </is>
      </c>
      <c r="G582" s="233" t="inlineStr">
        <is>
          <t>Nickel Aluminum Bronze ASTM B148 UNS C95400</t>
        </is>
      </c>
      <c r="H582" s="233" t="inlineStr">
        <is>
          <t>B22</t>
        </is>
      </c>
      <c r="I582" s="233" t="inlineStr">
        <is>
          <t>Steel, Cold Drawn C1018</t>
        </is>
      </c>
      <c r="J582" s="233" t="n"/>
      <c r="K582" s="233" t="inlineStr">
        <is>
          <t>Coating_Scotchkote134_interior_exterior_IncludeImpeller</t>
        </is>
      </c>
      <c r="L582" s="233" t="inlineStr">
        <is>
          <t>RTF</t>
        </is>
      </c>
      <c r="M582" s="233" t="inlineStr">
        <is>
          <t>B105715</t>
        </is>
      </c>
      <c r="O582" s="233" t="inlineStr">
        <is>
          <t>LT250</t>
        </is>
      </c>
      <c r="P582" s="235" t="n"/>
    </row>
    <row r="583" customFormat="1" s="233">
      <c r="A583" s="64" t="n"/>
      <c r="B583" s="237">
        <f>IF(AND(E583 = "Case Ring",G583="Silicon Bronze, ASTM-B584, C87600", K583 = "Coating_Standard"),"Y","N")</f>
        <v/>
      </c>
      <c r="C583" s="233" t="inlineStr">
        <is>
          <t>ConTab_BOM_KP_Impeller_0799</t>
        </is>
      </c>
      <c r="D583" s="233" t="inlineStr">
        <is>
          <t>:3095-7_8-KP:3095-7_8-KPV:</t>
        </is>
      </c>
      <c r="E583" s="233" t="inlineStr">
        <is>
          <t>Case Ring</t>
        </is>
      </c>
      <c r="F583" s="233" t="inlineStr">
        <is>
          <t>ImpMatl_Silicon_Bronze_ASTM-B584_C87600</t>
        </is>
      </c>
      <c r="G583" s="233" t="inlineStr">
        <is>
          <t>Silicon Bronze, ASTM-B584, C87600</t>
        </is>
      </c>
      <c r="H583" s="233" t="inlineStr">
        <is>
          <t>B21</t>
        </is>
      </c>
      <c r="I583" s="233" t="inlineStr">
        <is>
          <t>Steel, Cold Drawn C1018</t>
        </is>
      </c>
      <c r="J583" s="233" t="inlineStr">
        <is>
          <t>:2:3:</t>
        </is>
      </c>
      <c r="K583" s="233" t="inlineStr">
        <is>
          <t>Coating_Scotchkote134_interior_IncludeImpeller</t>
        </is>
      </c>
      <c r="L583" s="233" t="inlineStr">
        <is>
          <t>RTF</t>
        </is>
      </c>
      <c r="M583" s="233" t="inlineStr">
        <is>
          <t>B100473</t>
        </is>
      </c>
      <c r="O583" s="233" t="inlineStr">
        <is>
          <t>LT250</t>
        </is>
      </c>
    </row>
    <row r="584" customFormat="1" s="233">
      <c r="A584" s="64" t="n"/>
      <c r="B584" s="237">
        <f>IF(AND(E584 = "Case Ring",G584="Silicon Bronze, ASTM-B584, C87600", K584 = "Coating_Standard"),"Y","N")</f>
        <v/>
      </c>
      <c r="C584" s="233" t="inlineStr">
        <is>
          <t>ConTab_BOM_KP_Impeller_0800</t>
        </is>
      </c>
      <c r="D584" s="233" t="inlineStr">
        <is>
          <t>:3095-7_8-KP:3095-7_8-KPV:3095-7_8-KPVS:</t>
        </is>
      </c>
      <c r="E584" s="233" t="inlineStr">
        <is>
          <t>Double Wear Ring</t>
        </is>
      </c>
      <c r="F584" s="233" t="inlineStr">
        <is>
          <t>ImpMatl_Silicon_Bronze_ASTM-B584_C87600</t>
        </is>
      </c>
      <c r="G584" s="233" t="inlineStr">
        <is>
          <t>Silicon Bronze, ASTM-B584, C87600</t>
        </is>
      </c>
      <c r="H584" s="233" t="inlineStr">
        <is>
          <t>B21</t>
        </is>
      </c>
      <c r="I584" s="233" t="inlineStr">
        <is>
          <t>Steel, Cold Drawn C1018</t>
        </is>
      </c>
      <c r="J584" s="233" t="inlineStr">
        <is>
          <t>:2:3:</t>
        </is>
      </c>
      <c r="K584" s="233" t="inlineStr">
        <is>
          <t>Coating_Scotchkote134_interior_IncludeImpeller</t>
        </is>
      </c>
      <c r="L584" s="233" t="inlineStr">
        <is>
          <t>RTF</t>
        </is>
      </c>
      <c r="M584" s="233" t="inlineStr">
        <is>
          <t>B100483</t>
        </is>
      </c>
      <c r="O584" s="233" t="inlineStr">
        <is>
          <t>LT250</t>
        </is>
      </c>
    </row>
    <row r="585" customFormat="1" s="233">
      <c r="A585" s="64" t="n"/>
      <c r="B585" s="237">
        <f>IF(AND(E585 = "Case Ring",G585="Silicon Bronze, ASTM-B584, C87600", K585 = "Coating_Standard"),"Y","N")</f>
        <v/>
      </c>
      <c r="C585" s="233" t="inlineStr">
        <is>
          <t>ConTab_BOM_KP_Impeller_0801</t>
        </is>
      </c>
      <c r="D585" s="233" t="inlineStr">
        <is>
          <t>:3095-7_8-KP:3095-7_8-KPV:</t>
        </is>
      </c>
      <c r="E585" s="233" t="inlineStr">
        <is>
          <t>Case Ring</t>
        </is>
      </c>
      <c r="F585" s="233" t="inlineStr">
        <is>
          <t>ImpMatl_Silicon_Bronze_ASTM-B584_C87600</t>
        </is>
      </c>
      <c r="G585" s="233" t="inlineStr">
        <is>
          <t>Silicon Bronze, ASTM-B584, C87600</t>
        </is>
      </c>
      <c r="H585" s="233" t="inlineStr">
        <is>
          <t>B21</t>
        </is>
      </c>
      <c r="I585" s="233" t="inlineStr">
        <is>
          <t>Steel, Cold Drawn C1018</t>
        </is>
      </c>
      <c r="J585" s="233" t="inlineStr">
        <is>
          <t>:E:</t>
        </is>
      </c>
      <c r="K585" s="233" t="inlineStr">
        <is>
          <t>Coating_Scotchkote134_interior_IncludeImpeller</t>
        </is>
      </c>
      <c r="L585" s="233" t="inlineStr">
        <is>
          <t>RTF</t>
        </is>
      </c>
      <c r="M585" s="233" t="inlineStr">
        <is>
          <t>B100493</t>
        </is>
      </c>
      <c r="O585" s="233" t="inlineStr">
        <is>
          <t>LT250</t>
        </is>
      </c>
      <c r="P585" s="235" t="n"/>
    </row>
    <row r="586" customFormat="1" s="233">
      <c r="A586" s="64" t="n"/>
      <c r="B586" s="237">
        <f>IF(AND(E586 = "Case Ring",G586="Silicon Bronze, ASTM-B584, C87600", K586 = "Coating_Standard"),"Y","N")</f>
        <v/>
      </c>
      <c r="C586" s="233" t="inlineStr">
        <is>
          <t>ConTab_BOM_KP_Impeller_0802</t>
        </is>
      </c>
      <c r="D586" s="233" t="inlineStr">
        <is>
          <t>:3095-7_8-KP:3095-7_8-KPV:3095-7_8-KPVS:</t>
        </is>
      </c>
      <c r="E586" s="233" t="inlineStr">
        <is>
          <t>Double Wear Ring</t>
        </is>
      </c>
      <c r="F586" s="233" t="inlineStr">
        <is>
          <t>ImpMatl_Silicon_Bronze_ASTM-B584_C87600</t>
        </is>
      </c>
      <c r="G586" s="233" t="inlineStr">
        <is>
          <t>Silicon Bronze, ASTM-B584, C87600</t>
        </is>
      </c>
      <c r="H586" s="233" t="inlineStr">
        <is>
          <t>B21</t>
        </is>
      </c>
      <c r="I586" s="233" t="inlineStr">
        <is>
          <t>Steel, Cold Drawn C1018</t>
        </is>
      </c>
      <c r="J586" s="233" t="inlineStr">
        <is>
          <t>:E:</t>
        </is>
      </c>
      <c r="K586" s="233" t="inlineStr">
        <is>
          <t>Coating_Scotchkote134_interior_IncludeImpeller</t>
        </is>
      </c>
      <c r="L586" s="233" t="inlineStr">
        <is>
          <t>RTF</t>
        </is>
      </c>
      <c r="M586" s="233" t="inlineStr">
        <is>
          <t>B100503</t>
        </is>
      </c>
      <c r="O586" s="233" t="inlineStr">
        <is>
          <t>LT250</t>
        </is>
      </c>
      <c r="P586" s="235" t="n"/>
    </row>
    <row r="587" customFormat="1" s="233">
      <c r="A587" s="64" t="n"/>
      <c r="B587" s="237">
        <f>IF(AND(E587 = "Case Ring",G587="Silicon Bronze, ASTM-B584, C87600", K587 = "Coating_Standard"),"Y","N")</f>
        <v/>
      </c>
      <c r="C587" s="233" t="inlineStr">
        <is>
          <t>ConTab_BOM_KP_Impeller_0803</t>
        </is>
      </c>
      <c r="D587" s="233" t="inlineStr">
        <is>
          <t>:3095-7_8-KP:3095-7_8-KPV:3095-7_8-KPVS:</t>
        </is>
      </c>
      <c r="E587" s="233" t="inlineStr">
        <is>
          <t>Case Ring</t>
        </is>
      </c>
      <c r="F587" s="233" t="inlineStr">
        <is>
          <t>ImpMatl_NiAl-Bronze_ASTM-B148_C95400</t>
        </is>
      </c>
      <c r="G587" s="233" t="inlineStr">
        <is>
          <t>Nickel Aluminum Bronze ASTM B148 UNS C95400</t>
        </is>
      </c>
      <c r="H587" s="233" t="inlineStr">
        <is>
          <t>B22</t>
        </is>
      </c>
      <c r="I587" s="233" t="inlineStr">
        <is>
          <t>Steel, Cold Drawn C1018</t>
        </is>
      </c>
      <c r="J587" s="233" t="inlineStr">
        <is>
          <t>:2:3:</t>
        </is>
      </c>
      <c r="K587" s="233" t="inlineStr">
        <is>
          <t>Coating_Scotchkote134_interior_IncludeImpeller</t>
        </is>
      </c>
      <c r="L587" s="233" t="inlineStr">
        <is>
          <t>RTF</t>
        </is>
      </c>
      <c r="M587" s="233" t="inlineStr">
        <is>
          <t>B105710</t>
        </is>
      </c>
      <c r="O587" s="233" t="inlineStr">
        <is>
          <t>LT250</t>
        </is>
      </c>
      <c r="P587" s="235" t="n"/>
    </row>
    <row r="588" customFormat="1" s="233">
      <c r="A588" s="64" t="n"/>
      <c r="B588" s="237">
        <f>IF(AND(E588 = "Case Ring",G588="Silicon Bronze, ASTM-B584, C87600", K588 = "Coating_Standard"),"Y","N")</f>
        <v/>
      </c>
      <c r="C588" s="233" t="inlineStr">
        <is>
          <t>ConTab_BOM_KP_Impeller_0804</t>
        </is>
      </c>
      <c r="D588" s="233" t="inlineStr">
        <is>
          <t>:3095-7_8-KP:3095-7_8-KPV:3095-7_8-KPVS:</t>
        </is>
      </c>
      <c r="E588" s="233" t="inlineStr">
        <is>
          <t>Double Wear Ring</t>
        </is>
      </c>
      <c r="F588" s="233" t="inlineStr">
        <is>
          <t>ImpMatl_NiAl-Bronze_ASTM-B148_C95400</t>
        </is>
      </c>
      <c r="G588" s="233" t="inlineStr">
        <is>
          <t>Nickel Aluminum Bronze ASTM B148 UNS C95400</t>
        </is>
      </c>
      <c r="H588" s="233" t="inlineStr">
        <is>
          <t>B22</t>
        </is>
      </c>
      <c r="I588" s="233" t="inlineStr">
        <is>
          <t>Steel, Cold Drawn C1018</t>
        </is>
      </c>
      <c r="J588" s="233" t="inlineStr">
        <is>
          <t>:2:3:</t>
        </is>
      </c>
      <c r="K588" s="233" t="inlineStr">
        <is>
          <t>Coating_Scotchkote134_interior_IncludeImpeller</t>
        </is>
      </c>
      <c r="L588" s="233" t="inlineStr">
        <is>
          <t>RTF</t>
        </is>
      </c>
      <c r="M588" s="233" t="inlineStr">
        <is>
          <t>B105711</t>
        </is>
      </c>
      <c r="O588" s="233" t="inlineStr">
        <is>
          <t>LT250</t>
        </is>
      </c>
    </row>
    <row r="589" customFormat="1" s="233">
      <c r="A589" s="64" t="n"/>
      <c r="B589" s="237">
        <f>IF(AND(E589 = "Case Ring",G589="Silicon Bronze, ASTM-B584, C87600", K589 = "Coating_Standard"),"Y","N")</f>
        <v/>
      </c>
      <c r="C589" s="233" t="inlineStr">
        <is>
          <t>ConTab_BOM_KP_Impeller_0805</t>
        </is>
      </c>
      <c r="D589" s="233" t="inlineStr">
        <is>
          <t>:3095-7_8-KP:3095-7_8-KPV:3095-7_8-KPVS:</t>
        </is>
      </c>
      <c r="E589" s="233" t="inlineStr">
        <is>
          <t>Case Ring</t>
        </is>
      </c>
      <c r="F589" s="233" t="inlineStr">
        <is>
          <t>ImpMatl_NiAl-Bronze_ASTM-B148_C95400</t>
        </is>
      </c>
      <c r="G589" s="233" t="inlineStr">
        <is>
          <t>Nickel Aluminum Bronze ASTM B148 UNS C95400</t>
        </is>
      </c>
      <c r="H589" s="233" t="inlineStr">
        <is>
          <t>B22</t>
        </is>
      </c>
      <c r="I589" s="233" t="inlineStr">
        <is>
          <t>Steel, Cold Drawn C1018</t>
        </is>
      </c>
      <c r="J589" s="233" t="inlineStr">
        <is>
          <t>:E:</t>
        </is>
      </c>
      <c r="K589" s="233" t="inlineStr">
        <is>
          <t>Coating_Scotchkote134_interior_IncludeImpeller</t>
        </is>
      </c>
      <c r="L589" s="233" t="inlineStr">
        <is>
          <t>RTF</t>
        </is>
      </c>
      <c r="M589" s="233" t="inlineStr">
        <is>
          <t>B105712</t>
        </is>
      </c>
      <c r="O589" s="233" t="inlineStr">
        <is>
          <t>LT250</t>
        </is>
      </c>
    </row>
    <row r="590" customFormat="1" s="233">
      <c r="A590" s="64" t="n"/>
      <c r="B590" s="237">
        <f>IF(AND(E590 = "Case Ring",G590="Silicon Bronze, ASTM-B584, C87600", K590 = "Coating_Standard"),"Y","N")</f>
        <v/>
      </c>
      <c r="C590" s="233" t="inlineStr">
        <is>
          <t>ConTab_BOM_KP_Impeller_0806</t>
        </is>
      </c>
      <c r="D590" s="233" t="inlineStr">
        <is>
          <t>:3095-7_8-KP:3095-7_8-KPV:3095-7_8-KPVS:</t>
        </is>
      </c>
      <c r="E590" s="233" t="inlineStr">
        <is>
          <t>Double Wear Ring</t>
        </is>
      </c>
      <c r="F590" s="233" t="inlineStr">
        <is>
          <t>ImpMatl_NiAl-Bronze_ASTM-B148_C95400</t>
        </is>
      </c>
      <c r="G590" s="233" t="inlineStr">
        <is>
          <t>Nickel Aluminum Bronze ASTM B148 UNS C95400</t>
        </is>
      </c>
      <c r="H590" s="233" t="inlineStr">
        <is>
          <t>B22</t>
        </is>
      </c>
      <c r="I590" s="233" t="inlineStr">
        <is>
          <t>Steel, Cold Drawn C1018</t>
        </is>
      </c>
      <c r="J590" s="233" t="inlineStr">
        <is>
          <t>:E:</t>
        </is>
      </c>
      <c r="K590" s="233" t="inlineStr">
        <is>
          <t>Coating_Scotchkote134_interior_IncludeImpeller</t>
        </is>
      </c>
      <c r="L590" s="233" t="inlineStr">
        <is>
          <t>RTF</t>
        </is>
      </c>
      <c r="M590" s="233" t="inlineStr">
        <is>
          <t>B105713</t>
        </is>
      </c>
      <c r="O590" s="233" t="inlineStr">
        <is>
          <t>LT250</t>
        </is>
      </c>
    </row>
    <row r="591" customFormat="1" s="233">
      <c r="A591" s="64" t="n"/>
      <c r="B591" s="237">
        <f>IF(AND(E591 = "Case Ring",G591="Silicon Bronze, ASTM-B584, C87600", K591 = "Coating_Standard"),"Y","N")</f>
        <v/>
      </c>
      <c r="C591" s="233" t="inlineStr">
        <is>
          <t>ConTab_BOM_KP_Impeller_0811</t>
        </is>
      </c>
      <c r="D591" s="233" t="inlineStr">
        <is>
          <t>:3095-7_8-KP:3095-7_8-KPV:</t>
        </is>
      </c>
      <c r="E591" s="233" t="inlineStr">
        <is>
          <t>Case Ring</t>
        </is>
      </c>
      <c r="F591" s="233" t="inlineStr">
        <is>
          <t>ImpMatl_Silicon_Bronze_ASTM-B584_C87600</t>
        </is>
      </c>
      <c r="G591" s="233" t="inlineStr">
        <is>
          <t>Silicon Bronze, ASTM-B584, C87600</t>
        </is>
      </c>
      <c r="H591" s="233" t="inlineStr">
        <is>
          <t>B21</t>
        </is>
      </c>
      <c r="I591" s="233" t="inlineStr">
        <is>
          <t>Steel, Cold Drawn C1018</t>
        </is>
      </c>
      <c r="J591" s="233" t="inlineStr">
        <is>
          <t>:2:3:</t>
        </is>
      </c>
      <c r="K591" s="233" t="inlineStr">
        <is>
          <t>Coating_Special</t>
        </is>
      </c>
      <c r="L591" s="233" t="inlineStr">
        <is>
          <t>RTF</t>
        </is>
      </c>
      <c r="M591" s="233" t="inlineStr">
        <is>
          <t>B100473</t>
        </is>
      </c>
      <c r="O591" s="233" t="inlineStr">
        <is>
          <t>LT250</t>
        </is>
      </c>
    </row>
    <row r="592" customFormat="1" s="233">
      <c r="A592" s="64" t="n"/>
      <c r="B592" s="237">
        <f>IF(AND(E592 = "Case Ring",G592="Silicon Bronze, ASTM-B584, C87600", K592 = "Coating_Standard"),"Y","N")</f>
        <v/>
      </c>
      <c r="C592" s="233" t="inlineStr">
        <is>
          <t>ConTab_BOM_KP_Impeller_0812</t>
        </is>
      </c>
      <c r="D592" s="233" t="inlineStr">
        <is>
          <t>:3095-7_8-KP:3095-7_8-KPV:3095-7_8-KPVS:</t>
        </is>
      </c>
      <c r="E592" s="233" t="inlineStr">
        <is>
          <t>Double Wear Ring</t>
        </is>
      </c>
      <c r="F592" s="233" t="inlineStr">
        <is>
          <t>ImpMatl_Silicon_Bronze_ASTM-B584_C87600</t>
        </is>
      </c>
      <c r="G592" s="233" t="inlineStr">
        <is>
          <t>Silicon Bronze, ASTM-B584, C87600</t>
        </is>
      </c>
      <c r="H592" s="233" t="inlineStr">
        <is>
          <t>B21</t>
        </is>
      </c>
      <c r="I592" s="233" t="inlineStr">
        <is>
          <t>Steel, Cold Drawn C1018</t>
        </is>
      </c>
      <c r="J592" s="233" t="inlineStr">
        <is>
          <t>:2:3:</t>
        </is>
      </c>
      <c r="K592" s="233" t="inlineStr">
        <is>
          <t>Coating_Special</t>
        </is>
      </c>
      <c r="L592" s="233" t="inlineStr">
        <is>
          <t>RTF</t>
        </is>
      </c>
      <c r="M592" s="233" t="inlineStr">
        <is>
          <t>B100483</t>
        </is>
      </c>
      <c r="O592" s="233" t="inlineStr">
        <is>
          <t>LT250</t>
        </is>
      </c>
    </row>
    <row r="593" customFormat="1" s="233">
      <c r="A593" s="64" t="n"/>
      <c r="B593" s="237">
        <f>IF(AND(E593 = "Case Ring",G593="Silicon Bronze, ASTM-B584, C87600", K593 = "Coating_Standard"),"Y","N")</f>
        <v/>
      </c>
      <c r="C593" s="233" t="inlineStr">
        <is>
          <t>ConTab_BOM_KP_Impeller_0813</t>
        </is>
      </c>
      <c r="D593" s="233" t="inlineStr">
        <is>
          <t>:3095-7_8-KP:3095-7_8-KPV:</t>
        </is>
      </c>
      <c r="E593" s="233" t="inlineStr">
        <is>
          <t>Case Ring</t>
        </is>
      </c>
      <c r="F593" s="233" t="inlineStr">
        <is>
          <t>ImpMatl_Silicon_Bronze_ASTM-B584_C87600</t>
        </is>
      </c>
      <c r="G593" s="233" t="inlineStr">
        <is>
          <t>Silicon Bronze, ASTM-B584, C87600</t>
        </is>
      </c>
      <c r="H593" s="233" t="inlineStr">
        <is>
          <t>B21</t>
        </is>
      </c>
      <c r="I593" s="233" t="inlineStr">
        <is>
          <t>Steel, Cold Drawn C1018</t>
        </is>
      </c>
      <c r="J593" s="233" t="inlineStr">
        <is>
          <t>:E:</t>
        </is>
      </c>
      <c r="K593" s="233" t="inlineStr">
        <is>
          <t>Coating_Special</t>
        </is>
      </c>
      <c r="L593" s="233" t="inlineStr">
        <is>
          <t>RTF</t>
        </is>
      </c>
      <c r="M593" s="233" t="inlineStr">
        <is>
          <t>B100493</t>
        </is>
      </c>
      <c r="O593" s="233" t="inlineStr">
        <is>
          <t>LT250</t>
        </is>
      </c>
    </row>
    <row r="594" customFormat="1" s="233">
      <c r="A594" s="64" t="n"/>
      <c r="B594" s="237">
        <f>IF(AND(E594 = "Case Ring",G594="Silicon Bronze, ASTM-B584, C87600", K594 = "Coating_Standard"),"Y","N")</f>
        <v/>
      </c>
      <c r="C594" s="233" t="inlineStr">
        <is>
          <t>ConTab_BOM_KP_Impeller_0814</t>
        </is>
      </c>
      <c r="D594" s="233" t="inlineStr">
        <is>
          <t>:3095-7_8-KP:3095-7_8-KPV:3095-7_8-KPVS:</t>
        </is>
      </c>
      <c r="E594" s="233" t="inlineStr">
        <is>
          <t>Double Wear Ring</t>
        </is>
      </c>
      <c r="F594" s="233" t="inlineStr">
        <is>
          <t>ImpMatl_Silicon_Bronze_ASTM-B584_C87600</t>
        </is>
      </c>
      <c r="G594" s="233" t="inlineStr">
        <is>
          <t>Silicon Bronze, ASTM-B584, C87600</t>
        </is>
      </c>
      <c r="H594" s="233" t="inlineStr">
        <is>
          <t>B21</t>
        </is>
      </c>
      <c r="I594" s="233" t="inlineStr">
        <is>
          <t>Steel, Cold Drawn C1018</t>
        </is>
      </c>
      <c r="J594" s="233" t="inlineStr">
        <is>
          <t>:E:</t>
        </is>
      </c>
      <c r="K594" s="233" t="inlineStr">
        <is>
          <t>Coating_Special</t>
        </is>
      </c>
      <c r="L594" s="233" t="inlineStr">
        <is>
          <t>RTF</t>
        </is>
      </c>
      <c r="M594" s="233" t="inlineStr">
        <is>
          <t>B100503</t>
        </is>
      </c>
      <c r="O594" s="233" t="inlineStr">
        <is>
          <t>LT250</t>
        </is>
      </c>
      <c r="P594" s="235" t="n"/>
    </row>
    <row r="595" customFormat="1" s="233">
      <c r="A595" s="64" t="n"/>
      <c r="B595" s="237">
        <f>IF(AND(E595 = "Case Ring",G595="Silicon Bronze, ASTM-B584, C87600", K595 = "Coating_Standard"),"Y","N")</f>
        <v/>
      </c>
      <c r="C595" s="233" t="inlineStr">
        <is>
          <t>ConTab_BOM_KP_Impeller_0815</t>
        </is>
      </c>
      <c r="D595" s="233" t="inlineStr">
        <is>
          <t>:3095-7_8-KP:3095-7_8-KPV:3095-7_8-KPVS:</t>
        </is>
      </c>
      <c r="E595" s="233" t="inlineStr">
        <is>
          <t>Case Ring</t>
        </is>
      </c>
      <c r="F595" s="233" t="inlineStr">
        <is>
          <t>ImpMatl_NiAl-Bronze_ASTM-B148_C95400</t>
        </is>
      </c>
      <c r="G595" s="233" t="inlineStr">
        <is>
          <t>Nickel Aluminum Bronze ASTM B148 UNS C95400</t>
        </is>
      </c>
      <c r="H595" s="233" t="inlineStr">
        <is>
          <t>B22</t>
        </is>
      </c>
      <c r="I595" s="233" t="inlineStr">
        <is>
          <t>Steel, Cold Drawn C1018</t>
        </is>
      </c>
      <c r="J595" s="233" t="inlineStr">
        <is>
          <t>:2:3:</t>
        </is>
      </c>
      <c r="K595" s="233" t="inlineStr">
        <is>
          <t>Coating_Special</t>
        </is>
      </c>
      <c r="L595" s="233" t="inlineStr">
        <is>
          <t>RTF</t>
        </is>
      </c>
      <c r="M595" s="233" t="inlineStr">
        <is>
          <t>B105710</t>
        </is>
      </c>
      <c r="O595" s="233" t="inlineStr">
        <is>
          <t>LT250</t>
        </is>
      </c>
      <c r="P595" s="235" t="n"/>
    </row>
    <row r="596" customFormat="1" s="233">
      <c r="A596" s="64" t="n"/>
      <c r="B596" s="237">
        <f>IF(AND(E596 = "Case Ring",G596="Silicon Bronze, ASTM-B584, C87600", K596 = "Coating_Standard"),"Y","N")</f>
        <v/>
      </c>
      <c r="C596" s="233" t="inlineStr">
        <is>
          <t>ConTab_BOM_KP_Impeller_0816</t>
        </is>
      </c>
      <c r="D596" s="233" t="inlineStr">
        <is>
          <t>:3095-7_8-KP:3095-7_8-KPV:3095-7_8-KPVS:</t>
        </is>
      </c>
      <c r="E596" s="233" t="inlineStr">
        <is>
          <t>Double Wear Ring</t>
        </is>
      </c>
      <c r="F596" s="233" t="inlineStr">
        <is>
          <t>ImpMatl_NiAl-Bronze_ASTM-B148_C95400</t>
        </is>
      </c>
      <c r="G596" s="233" t="inlineStr">
        <is>
          <t>Nickel Aluminum Bronze ASTM B148 UNS C95400</t>
        </is>
      </c>
      <c r="H596" s="233" t="inlineStr">
        <is>
          <t>B22</t>
        </is>
      </c>
      <c r="I596" s="233" t="inlineStr">
        <is>
          <t>Steel, Cold Drawn C1018</t>
        </is>
      </c>
      <c r="J596" s="233" t="inlineStr">
        <is>
          <t>:2:3:</t>
        </is>
      </c>
      <c r="K596" s="233" t="inlineStr">
        <is>
          <t>Coating_Special</t>
        </is>
      </c>
      <c r="L596" s="233" t="inlineStr">
        <is>
          <t>RTF</t>
        </is>
      </c>
      <c r="M596" s="233" t="inlineStr">
        <is>
          <t>B105711</t>
        </is>
      </c>
      <c r="O596" s="233" t="inlineStr">
        <is>
          <t>LT250</t>
        </is>
      </c>
    </row>
    <row r="597" customFormat="1" s="233">
      <c r="A597" s="64" t="n"/>
      <c r="B597" s="237">
        <f>IF(AND(E597 = "Case Ring",G597="Silicon Bronze, ASTM-B584, C87600", K597 = "Coating_Standard"),"Y","N")</f>
        <v/>
      </c>
      <c r="C597" s="233" t="inlineStr">
        <is>
          <t>ConTab_BOM_KP_Impeller_0817</t>
        </is>
      </c>
      <c r="D597" s="233" t="inlineStr">
        <is>
          <t>:3095-7_8-KP:3095-7_8-KPV:3095-7_8-KPVS:</t>
        </is>
      </c>
      <c r="E597" s="233" t="inlineStr">
        <is>
          <t>Case Ring</t>
        </is>
      </c>
      <c r="F597" s="233" t="inlineStr">
        <is>
          <t>ImpMatl_NiAl-Bronze_ASTM-B148_C95400</t>
        </is>
      </c>
      <c r="G597" s="233" t="inlineStr">
        <is>
          <t>Nickel Aluminum Bronze ASTM B148 UNS C95400</t>
        </is>
      </c>
      <c r="H597" s="233" t="inlineStr">
        <is>
          <t>B22</t>
        </is>
      </c>
      <c r="I597" s="233" t="inlineStr">
        <is>
          <t>Steel, Cold Drawn C1018</t>
        </is>
      </c>
      <c r="J597" s="233" t="inlineStr">
        <is>
          <t>:E:</t>
        </is>
      </c>
      <c r="K597" s="233" t="inlineStr">
        <is>
          <t>Coating_Special</t>
        </is>
      </c>
      <c r="L597" s="233" t="inlineStr">
        <is>
          <t>RTF</t>
        </is>
      </c>
      <c r="M597" s="233" t="inlineStr">
        <is>
          <t>B105712</t>
        </is>
      </c>
      <c r="O597" s="233" t="inlineStr">
        <is>
          <t>LT250</t>
        </is>
      </c>
    </row>
    <row r="598" customFormat="1" s="233">
      <c r="A598" s="64" t="n"/>
      <c r="B598" s="237">
        <f>IF(AND(E598 = "Case Ring",G598="Silicon Bronze, ASTM-B584, C87600", K598 = "Coating_Standard"),"Y","N")</f>
        <v/>
      </c>
      <c r="C598" s="233" t="inlineStr">
        <is>
          <t>ConTab_BOM_KP_Impeller_0818</t>
        </is>
      </c>
      <c r="D598" s="233" t="inlineStr">
        <is>
          <t>:3095-7_8-KP:3095-7_8-KPV:3095-7_8-KPVS:</t>
        </is>
      </c>
      <c r="E598" s="233" t="inlineStr">
        <is>
          <t>Double Wear Ring</t>
        </is>
      </c>
      <c r="F598" s="233" t="inlineStr">
        <is>
          <t>ImpMatl_NiAl-Bronze_ASTM-B148_C95400</t>
        </is>
      </c>
      <c r="G598" s="233" t="inlineStr">
        <is>
          <t>Nickel Aluminum Bronze ASTM B148 UNS C95400</t>
        </is>
      </c>
      <c r="H598" s="233" t="inlineStr">
        <is>
          <t>B22</t>
        </is>
      </c>
      <c r="I598" s="233" t="inlineStr">
        <is>
          <t>Steel, Cold Drawn C1018</t>
        </is>
      </c>
      <c r="J598" s="233" t="inlineStr">
        <is>
          <t>:E:</t>
        </is>
      </c>
      <c r="K598" s="233" t="inlineStr">
        <is>
          <t>Coating_Special</t>
        </is>
      </c>
      <c r="L598" s="233" t="inlineStr">
        <is>
          <t>RTF</t>
        </is>
      </c>
      <c r="M598" s="233" t="inlineStr">
        <is>
          <t>B105713</t>
        </is>
      </c>
      <c r="O598" s="233" t="inlineStr">
        <is>
          <t>LT250</t>
        </is>
      </c>
    </row>
    <row r="599" customFormat="1" s="233">
      <c r="A599" s="64" t="n"/>
      <c r="B599" s="237">
        <f>IF(AND(E599 = "Case Ring",G599="Silicon Bronze, ASTM-B584, C87600", K599 = "Coating_Standard"),"Y","N")</f>
        <v/>
      </c>
      <c r="C599" s="233" t="inlineStr">
        <is>
          <t>ConTab_BOM_KP_Impeller_0823</t>
        </is>
      </c>
      <c r="D599" s="233" t="inlineStr">
        <is>
          <t>:3095-7_8-KP:3095-7_8-KPV:</t>
        </is>
      </c>
      <c r="E599" s="233" t="inlineStr">
        <is>
          <t>Case Ring</t>
        </is>
      </c>
      <c r="F599" s="233" t="inlineStr">
        <is>
          <t>ImpMatl_Silicon_Bronze_ASTM-B584_C87600</t>
        </is>
      </c>
      <c r="G599" s="233" t="inlineStr">
        <is>
          <t>Silicon Bronze, ASTM-B584, C87600</t>
        </is>
      </c>
      <c r="H599" s="233" t="inlineStr">
        <is>
          <t>B21</t>
        </is>
      </c>
      <c r="I599" s="233" t="inlineStr">
        <is>
          <t>Steel, Cold Drawn C1018</t>
        </is>
      </c>
      <c r="J599" s="233" t="inlineStr">
        <is>
          <t>:2:3:</t>
        </is>
      </c>
      <c r="K599" s="233" t="inlineStr">
        <is>
          <t>Coating_Epoxy</t>
        </is>
      </c>
      <c r="L599" s="233" t="inlineStr">
        <is>
          <t>RTF</t>
        </is>
      </c>
      <c r="M599" s="233" t="inlineStr">
        <is>
          <t>B100473</t>
        </is>
      </c>
      <c r="O599" s="233" t="inlineStr">
        <is>
          <t>LT250</t>
        </is>
      </c>
    </row>
    <row r="600" customFormat="1" s="233">
      <c r="A600" s="64" t="n"/>
      <c r="B600" s="237">
        <f>IF(AND(E600 = "Case Ring",G600="Silicon Bronze, ASTM-B584, C87600", K600 = "Coating_Standard"),"Y","N")</f>
        <v/>
      </c>
      <c r="C600" s="233" t="inlineStr">
        <is>
          <t>ConTab_BOM_KP_Impeller_0824</t>
        </is>
      </c>
      <c r="D600" s="233" t="inlineStr">
        <is>
          <t>:3095-7_8-KP:3095-7_8-KPV:3095-7_8-KPVS:</t>
        </is>
      </c>
      <c r="E600" s="233" t="inlineStr">
        <is>
          <t>Double Wear Ring</t>
        </is>
      </c>
      <c r="F600" s="233" t="inlineStr">
        <is>
          <t>ImpMatl_Silicon_Bronze_ASTM-B584_C87600</t>
        </is>
      </c>
      <c r="G600" s="233" t="inlineStr">
        <is>
          <t>Silicon Bronze, ASTM-B584, C87600</t>
        </is>
      </c>
      <c r="H600" s="233" t="inlineStr">
        <is>
          <t>B21</t>
        </is>
      </c>
      <c r="I600" s="233" t="inlineStr">
        <is>
          <t>Steel, Cold Drawn C1018</t>
        </is>
      </c>
      <c r="J600" s="233" t="inlineStr">
        <is>
          <t>:2:3:</t>
        </is>
      </c>
      <c r="K600" s="233" t="inlineStr">
        <is>
          <t>Coating_Epoxy</t>
        </is>
      </c>
      <c r="L600" s="233" t="inlineStr">
        <is>
          <t>RTF</t>
        </is>
      </c>
      <c r="M600" s="233" t="inlineStr">
        <is>
          <t>B100483</t>
        </is>
      </c>
      <c r="O600" s="233" t="inlineStr">
        <is>
          <t>LT250</t>
        </is>
      </c>
    </row>
    <row r="601" customFormat="1" s="233">
      <c r="A601" s="64" t="n"/>
      <c r="B601" s="237">
        <f>IF(AND(E601 = "Case Ring",G601="Silicon Bronze, ASTM-B584, C87600", K601 = "Coating_Standard"),"Y","N")</f>
        <v/>
      </c>
      <c r="C601" s="233" t="inlineStr">
        <is>
          <t>ConTab_BOM_KP_Impeller_0825</t>
        </is>
      </c>
      <c r="D601" s="233" t="inlineStr">
        <is>
          <t>:3095-7_8-KP:3095-7_8-KPV:</t>
        </is>
      </c>
      <c r="E601" s="233" t="inlineStr">
        <is>
          <t>Case Ring</t>
        </is>
      </c>
      <c r="F601" s="233" t="inlineStr">
        <is>
          <t>ImpMatl_Silicon_Bronze_ASTM-B584_C87600</t>
        </is>
      </c>
      <c r="G601" s="233" t="inlineStr">
        <is>
          <t>Silicon Bronze, ASTM-B584, C87600</t>
        </is>
      </c>
      <c r="H601" s="233" t="inlineStr">
        <is>
          <t>B21</t>
        </is>
      </c>
      <c r="I601" s="233" t="inlineStr">
        <is>
          <t>Steel, Cold Drawn C1018</t>
        </is>
      </c>
      <c r="J601" s="233" t="inlineStr">
        <is>
          <t>:E:</t>
        </is>
      </c>
      <c r="K601" s="233" t="inlineStr">
        <is>
          <t>Coating_Epoxy</t>
        </is>
      </c>
      <c r="L601" s="233" t="inlineStr">
        <is>
          <t>RTF</t>
        </is>
      </c>
      <c r="M601" s="233" t="inlineStr">
        <is>
          <t>B100493</t>
        </is>
      </c>
      <c r="O601" s="233" t="inlineStr">
        <is>
          <t>LT250</t>
        </is>
      </c>
    </row>
    <row r="602" customFormat="1" s="233">
      <c r="A602" s="64" t="n"/>
      <c r="B602" s="237">
        <f>IF(AND(E602 = "Case Ring",G602="Silicon Bronze, ASTM-B584, C87600", K602 = "Coating_Standard"),"Y","N")</f>
        <v/>
      </c>
      <c r="C602" s="233" t="inlineStr">
        <is>
          <t>ConTab_BOM_KP_Impeller_0826</t>
        </is>
      </c>
      <c r="D602" s="233" t="inlineStr">
        <is>
          <t>:3095-7_8-KP:3095-7_8-KPV:3095-7_8-KPVS:</t>
        </is>
      </c>
      <c r="E602" s="233" t="inlineStr">
        <is>
          <t>Double Wear Ring</t>
        </is>
      </c>
      <c r="F602" s="233" t="inlineStr">
        <is>
          <t>ImpMatl_Silicon_Bronze_ASTM-B584_C87600</t>
        </is>
      </c>
      <c r="G602" s="233" t="inlineStr">
        <is>
          <t>Silicon Bronze, ASTM-B584, C87600</t>
        </is>
      </c>
      <c r="H602" s="233" t="inlineStr">
        <is>
          <t>B21</t>
        </is>
      </c>
      <c r="I602" s="233" t="inlineStr">
        <is>
          <t>Steel, Cold Drawn C1018</t>
        </is>
      </c>
      <c r="J602" s="233" t="inlineStr">
        <is>
          <t>:E:</t>
        </is>
      </c>
      <c r="K602" s="233" t="inlineStr">
        <is>
          <t>Coating_Epoxy</t>
        </is>
      </c>
      <c r="L602" s="233" t="inlineStr">
        <is>
          <t>RTF</t>
        </is>
      </c>
      <c r="M602" s="233" t="inlineStr">
        <is>
          <t>B100503</t>
        </is>
      </c>
      <c r="O602" s="233" t="inlineStr">
        <is>
          <t>LT250</t>
        </is>
      </c>
    </row>
    <row r="603" customFormat="1" s="233">
      <c r="A603" s="64" t="n"/>
      <c r="B603" s="237">
        <f>IF(AND(E603 = "Case Ring",G603="Silicon Bronze, ASTM-B584, C87600", K603 = "Coating_Standard"),"Y","N")</f>
        <v/>
      </c>
      <c r="C603" s="233" t="inlineStr">
        <is>
          <t>ConTab_BOM_KP_Impeller_0827</t>
        </is>
      </c>
      <c r="D603" s="233" t="inlineStr">
        <is>
          <t>:3095-7_8-KP:3095-7_8-KPV:3095-7_8-KPVS:</t>
        </is>
      </c>
      <c r="E603" s="233" t="inlineStr">
        <is>
          <t>Case Ring</t>
        </is>
      </c>
      <c r="F603" s="233" t="inlineStr">
        <is>
          <t>ImpMatl_NiAl-Bronze_ASTM-B148_C95400</t>
        </is>
      </c>
      <c r="G603" s="233" t="inlineStr">
        <is>
          <t>Nickel Aluminum Bronze ASTM B148 UNS C95400</t>
        </is>
      </c>
      <c r="H603" s="233" t="inlineStr">
        <is>
          <t>B22</t>
        </is>
      </c>
      <c r="I603" s="233" t="inlineStr">
        <is>
          <t>Steel, Cold Drawn C1018</t>
        </is>
      </c>
      <c r="J603" s="233" t="inlineStr">
        <is>
          <t>:2:3:</t>
        </is>
      </c>
      <c r="K603" s="233" t="inlineStr">
        <is>
          <t>Coating_Epoxy</t>
        </is>
      </c>
      <c r="L603" s="233" t="inlineStr">
        <is>
          <t>RTF</t>
        </is>
      </c>
      <c r="M603" s="233" t="inlineStr">
        <is>
          <t>B105710</t>
        </is>
      </c>
      <c r="O603" s="233" t="inlineStr">
        <is>
          <t>LT250</t>
        </is>
      </c>
    </row>
    <row r="604" customFormat="1" s="233">
      <c r="A604" s="64" t="n"/>
      <c r="B604" s="237">
        <f>IF(AND(E604 = "Case Ring",G604="Silicon Bronze, ASTM-B584, C87600", K604 = "Coating_Standard"),"Y","N")</f>
        <v/>
      </c>
      <c r="C604" s="233" t="inlineStr">
        <is>
          <t>ConTab_BOM_KP_Impeller_0828</t>
        </is>
      </c>
      <c r="D604" s="233" t="inlineStr">
        <is>
          <t>:3095-7_8-KP:3095-7_8-KPV:3095-7_8-KPVS:</t>
        </is>
      </c>
      <c r="E604" s="233" t="inlineStr">
        <is>
          <t>Double Wear Ring</t>
        </is>
      </c>
      <c r="F604" s="233" t="inlineStr">
        <is>
          <t>ImpMatl_NiAl-Bronze_ASTM-B148_C95400</t>
        </is>
      </c>
      <c r="G604" s="233" t="inlineStr">
        <is>
          <t>Nickel Aluminum Bronze ASTM B148 UNS C95400</t>
        </is>
      </c>
      <c r="H604" s="233" t="inlineStr">
        <is>
          <t>B22</t>
        </is>
      </c>
      <c r="I604" s="233" t="inlineStr">
        <is>
          <t>Steel, Cold Drawn C1018</t>
        </is>
      </c>
      <c r="J604" s="233" t="inlineStr">
        <is>
          <t>:2:3:</t>
        </is>
      </c>
      <c r="K604" s="233" t="inlineStr">
        <is>
          <t>Coating_Epoxy</t>
        </is>
      </c>
      <c r="L604" s="233" t="inlineStr">
        <is>
          <t>RTF</t>
        </is>
      </c>
      <c r="M604" s="233" t="inlineStr">
        <is>
          <t>B105711</t>
        </is>
      </c>
      <c r="O604" s="233" t="inlineStr">
        <is>
          <t>LT250</t>
        </is>
      </c>
    </row>
    <row r="605" customFormat="1" s="233">
      <c r="A605" s="64" t="n"/>
      <c r="B605" s="237">
        <f>IF(AND(E605 = "Case Ring",G605="Silicon Bronze, ASTM-B584, C87600", K605 = "Coating_Standard"),"Y","N")</f>
        <v/>
      </c>
      <c r="C605" s="233" t="inlineStr">
        <is>
          <t>ConTab_BOM_KP_Impeller_0829</t>
        </is>
      </c>
      <c r="D605" s="233" t="inlineStr">
        <is>
          <t>:3095-7_8-KP:3095-7_8-KPV:3095-7_8-KPVS:</t>
        </is>
      </c>
      <c r="E605" s="233" t="inlineStr">
        <is>
          <t>Case Ring</t>
        </is>
      </c>
      <c r="F605" s="233" t="inlineStr">
        <is>
          <t>ImpMatl_NiAl-Bronze_ASTM-B148_C95400</t>
        </is>
      </c>
      <c r="G605" s="233" t="inlineStr">
        <is>
          <t>Nickel Aluminum Bronze ASTM B148 UNS C95400</t>
        </is>
      </c>
      <c r="H605" s="233" t="inlineStr">
        <is>
          <t>B22</t>
        </is>
      </c>
      <c r="I605" s="233" t="inlineStr">
        <is>
          <t>Steel, Cold Drawn C1018</t>
        </is>
      </c>
      <c r="J605" s="233" t="inlineStr">
        <is>
          <t>:E:</t>
        </is>
      </c>
      <c r="K605" s="233" t="inlineStr">
        <is>
          <t>Coating_Epoxy</t>
        </is>
      </c>
      <c r="L605" s="233" t="inlineStr">
        <is>
          <t>RTF</t>
        </is>
      </c>
      <c r="M605" s="233" t="inlineStr">
        <is>
          <t>B105712</t>
        </is>
      </c>
      <c r="O605" s="233" t="inlineStr">
        <is>
          <t>LT250</t>
        </is>
      </c>
    </row>
    <row r="606" customFormat="1" s="233">
      <c r="A606" s="64" t="n"/>
      <c r="B606" s="237">
        <f>IF(AND(E606 = "Case Ring",G606="Silicon Bronze, ASTM-B584, C87600", K606 = "Coating_Standard"),"Y","N")</f>
        <v/>
      </c>
      <c r="C606" s="233" t="inlineStr">
        <is>
          <t>ConTab_BOM_KP_Impeller_0830</t>
        </is>
      </c>
      <c r="D606" s="233" t="inlineStr">
        <is>
          <t>:3095-7_8-KP:3095-7_8-KPV:3095-7_8-KPVS:</t>
        </is>
      </c>
      <c r="E606" s="233" t="inlineStr">
        <is>
          <t>Double Wear Ring</t>
        </is>
      </c>
      <c r="F606" s="233" t="inlineStr">
        <is>
          <t>ImpMatl_NiAl-Bronze_ASTM-B148_C95400</t>
        </is>
      </c>
      <c r="G606" s="233" t="inlineStr">
        <is>
          <t>Nickel Aluminum Bronze ASTM B148 UNS C95400</t>
        </is>
      </c>
      <c r="H606" s="233" t="inlineStr">
        <is>
          <t>B22</t>
        </is>
      </c>
      <c r="I606" s="233" t="inlineStr">
        <is>
          <t>Steel, Cold Drawn C1018</t>
        </is>
      </c>
      <c r="J606" s="233" t="inlineStr">
        <is>
          <t>:E:</t>
        </is>
      </c>
      <c r="K606" s="233" t="inlineStr">
        <is>
          <t>Coating_Epoxy</t>
        </is>
      </c>
      <c r="L606" s="233" t="inlineStr">
        <is>
          <t>RTF</t>
        </is>
      </c>
      <c r="M606" s="233" t="inlineStr">
        <is>
          <t>B105713</t>
        </is>
      </c>
      <c r="O606" s="233" t="inlineStr">
        <is>
          <t>LT250</t>
        </is>
      </c>
    </row>
    <row r="607" customFormat="1" s="233">
      <c r="A607" s="64" t="n"/>
      <c r="B607" s="237">
        <f>IF(AND(E607 = "Case Ring",G607="Silicon Bronze, ASTM-B584, C87600", K607 = "Coating_Standard"),"Y","N")</f>
        <v/>
      </c>
      <c r="C607" s="233" t="inlineStr">
        <is>
          <t>ConTab_BOM_KP_Impeller_0835</t>
        </is>
      </c>
      <c r="D607" s="233" t="inlineStr">
        <is>
          <t>:3095-7_8-KP:3095-7_8-KPV:</t>
        </is>
      </c>
      <c r="E607" s="233" t="inlineStr">
        <is>
          <t>Case Ring</t>
        </is>
      </c>
      <c r="F607" s="233" t="inlineStr">
        <is>
          <t>ImpMatl_Silicon_Bronze_ASTM-B584_C87600</t>
        </is>
      </c>
      <c r="G607" s="233" t="inlineStr">
        <is>
          <t>Silicon Bronze, ASTM-B584, C87600</t>
        </is>
      </c>
      <c r="H607" s="233" t="inlineStr">
        <is>
          <t>B21</t>
        </is>
      </c>
      <c r="I607" s="233" t="inlineStr">
        <is>
          <t>Steel, Cold Drawn C1018</t>
        </is>
      </c>
      <c r="J607" s="233" t="inlineStr">
        <is>
          <t>:2:3:</t>
        </is>
      </c>
      <c r="K607" s="233" t="inlineStr">
        <is>
          <t>Coating_Standard</t>
        </is>
      </c>
      <c r="L607" s="233" t="inlineStr">
        <is>
          <t>96698981</t>
        </is>
      </c>
      <c r="M607" s="233" t="inlineStr">
        <is>
          <t>B100473</t>
        </is>
      </c>
      <c r="N607" s="233" t="inlineStr">
        <is>
          <t>Standard</t>
        </is>
      </c>
      <c r="O607" s="233" t="inlineStr">
        <is>
          <t>LT027</t>
        </is>
      </c>
    </row>
    <row r="608" customFormat="1" s="233">
      <c r="A608" s="64" t="n"/>
      <c r="B608" s="237">
        <f>IF(AND(E608 = "Case Ring",G608="Silicon Bronze, ASTM-B584, C87600", K608 = "Coating_Standard"),"Y","N")</f>
        <v/>
      </c>
      <c r="C608" s="233" t="inlineStr">
        <is>
          <t>ConTab_BOM_KP_Impeller_0836</t>
        </is>
      </c>
      <c r="D608" s="233" t="inlineStr">
        <is>
          <t>:3095-7_8-KP:3095-7_8-KPV:3095-7_8-KPVS:</t>
        </is>
      </c>
      <c r="E608" s="233" t="inlineStr">
        <is>
          <t>Double Wear Ring</t>
        </is>
      </c>
      <c r="F608" s="233" t="inlineStr">
        <is>
          <t>ImpMatl_Silicon_Bronze_ASTM-B584_C87600</t>
        </is>
      </c>
      <c r="G608" s="233" t="inlineStr">
        <is>
          <t>Silicon Bronze, ASTM-B584, C87600</t>
        </is>
      </c>
      <c r="H608" s="233" t="inlineStr">
        <is>
          <t>B21</t>
        </is>
      </c>
      <c r="I608" s="233" t="inlineStr">
        <is>
          <t>Steel, Cold Drawn C1018</t>
        </is>
      </c>
      <c r="J608" s="233" t="inlineStr">
        <is>
          <t>:2:3:</t>
        </is>
      </c>
      <c r="K608" s="233" t="inlineStr">
        <is>
          <t>Coating_Standard</t>
        </is>
      </c>
      <c r="L608" s="233" t="inlineStr">
        <is>
          <t>96698983</t>
        </is>
      </c>
      <c r="M608" s="233" t="inlineStr">
        <is>
          <t>B100483</t>
        </is>
      </c>
      <c r="N608" s="233" t="inlineStr">
        <is>
          <t>Standard</t>
        </is>
      </c>
      <c r="O608" s="233" t="inlineStr">
        <is>
          <t>LT027</t>
        </is>
      </c>
    </row>
    <row r="609" customFormat="1" s="233">
      <c r="A609" s="64" t="n"/>
      <c r="B609" s="237">
        <f>IF(AND(E609 = "Case Ring",G609="Silicon Bronze, ASTM-B584, C87600", K609 = "Coating_Standard"),"Y","N")</f>
        <v/>
      </c>
      <c r="C609" s="233" t="inlineStr">
        <is>
          <t>ConTab_BOM_KP_Impeller_0837</t>
        </is>
      </c>
      <c r="D609" s="233" t="inlineStr">
        <is>
          <t>:3095-7_8-KP:3095-7_8-KPV:</t>
        </is>
      </c>
      <c r="E609" s="233" t="inlineStr">
        <is>
          <t>Case Ring</t>
        </is>
      </c>
      <c r="F609" s="233" t="inlineStr">
        <is>
          <t>ImpMatl_Silicon_Bronze_ASTM-B584_C87600</t>
        </is>
      </c>
      <c r="G609" s="233" t="inlineStr">
        <is>
          <t>Silicon Bronze, ASTM-B584, C87600</t>
        </is>
      </c>
      <c r="H609" s="233" t="inlineStr">
        <is>
          <t>B21</t>
        </is>
      </c>
      <c r="I609" s="233" t="inlineStr">
        <is>
          <t>Steel, Cold Drawn C1018</t>
        </is>
      </c>
      <c r="J609" s="233" t="inlineStr">
        <is>
          <t>:E:</t>
        </is>
      </c>
      <c r="K609" s="233" t="inlineStr">
        <is>
          <t>Coating_Standard</t>
        </is>
      </c>
      <c r="L609" s="233" t="n">
        <v>96701057</v>
      </c>
      <c r="M609" s="233" t="inlineStr">
        <is>
          <t>B100493</t>
        </is>
      </c>
      <c r="N609" s="233" t="inlineStr">
        <is>
          <t>Standard</t>
        </is>
      </c>
      <c r="O609" s="233" t="inlineStr">
        <is>
          <t>LT027</t>
        </is>
      </c>
    </row>
    <row r="610" customFormat="1" s="233">
      <c r="A610" s="64" t="n"/>
      <c r="B610" s="237">
        <f>IF(AND(E610 = "Case Ring",G610="Silicon Bronze, ASTM-B584, C87600", K610 = "Coating_Standard"),"Y","N")</f>
        <v/>
      </c>
      <c r="C610" s="233" t="inlineStr">
        <is>
          <t>ConTab_BOM_KP_Impeller_0838</t>
        </is>
      </c>
      <c r="D610" s="233" t="inlineStr">
        <is>
          <t>:3095-7_8-KP:3095-7_8-KPV:3095-7_8-KPVS:</t>
        </is>
      </c>
      <c r="E610" s="233" t="inlineStr">
        <is>
          <t>Double Wear Ring</t>
        </is>
      </c>
      <c r="F610" s="233" t="inlineStr">
        <is>
          <t>ImpMatl_Silicon_Bronze_ASTM-B584_C87600</t>
        </is>
      </c>
      <c r="G610" s="233" t="inlineStr">
        <is>
          <t>Silicon Bronze, ASTM-B584, C87600</t>
        </is>
      </c>
      <c r="H610" s="233" t="inlineStr">
        <is>
          <t>B21</t>
        </is>
      </c>
      <c r="I610" s="233" t="inlineStr">
        <is>
          <t>Steel, Cold Drawn C1018</t>
        </is>
      </c>
      <c r="J610" s="233" t="inlineStr">
        <is>
          <t>:E:</t>
        </is>
      </c>
      <c r="K610" s="233" t="inlineStr">
        <is>
          <t>Coating_Standard</t>
        </is>
      </c>
      <c r="L610" s="233" t="n">
        <v>96701059</v>
      </c>
      <c r="M610" s="233" t="inlineStr">
        <is>
          <t>B100503</t>
        </is>
      </c>
      <c r="N610" s="233" t="inlineStr">
        <is>
          <t>Standard</t>
        </is>
      </c>
      <c r="O610" s="233" t="inlineStr">
        <is>
          <t>LT027</t>
        </is>
      </c>
    </row>
    <row r="611" customFormat="1" s="233">
      <c r="A611" s="64" t="n"/>
      <c r="B611" s="237">
        <f>IF(AND(E611 = "Case Ring",G611="Silicon Bronze, ASTM-B584, C87600", K611 = "Coating_Standard"),"Y","N")</f>
        <v/>
      </c>
      <c r="C611" s="233" t="inlineStr">
        <is>
          <t>ConTab_BOM_KP_Impeller_0839</t>
        </is>
      </c>
      <c r="D611" s="233" t="inlineStr">
        <is>
          <t>:3095-7_8-KP:3095-7_8-KPV:3095-7_8-KPVS:</t>
        </is>
      </c>
      <c r="E611" s="233" t="inlineStr">
        <is>
          <t>Case Ring</t>
        </is>
      </c>
      <c r="F611" s="233" t="inlineStr">
        <is>
          <t>ImpMatl_NiAl-Bronze_ASTM-B148_C95400</t>
        </is>
      </c>
      <c r="G611" s="233" t="inlineStr">
        <is>
          <t>Nickel Aluminum Bronze ASTM B148 UNS C95400</t>
        </is>
      </c>
      <c r="H611" s="233" t="inlineStr">
        <is>
          <t>B22</t>
        </is>
      </c>
      <c r="I611" s="233" t="inlineStr">
        <is>
          <t>Steel, Cold Drawn C1018</t>
        </is>
      </c>
      <c r="J611" s="233" t="inlineStr">
        <is>
          <t>:2:3:</t>
        </is>
      </c>
      <c r="K611" s="233" t="inlineStr">
        <is>
          <t>Coating_Standard</t>
        </is>
      </c>
      <c r="L611" s="233" t="n">
        <v>97781962</v>
      </c>
      <c r="M611" s="233" t="inlineStr">
        <is>
          <t>B105710</t>
        </is>
      </c>
      <c r="N611" s="233" t="inlineStr">
        <is>
          <t>Standard</t>
        </is>
      </c>
      <c r="O611" s="233" t="inlineStr">
        <is>
          <t>LT250</t>
        </is>
      </c>
    </row>
    <row r="612" customFormat="1" s="233">
      <c r="A612" s="64" t="n"/>
      <c r="B612" s="237">
        <f>IF(AND(E612 = "Case Ring",G612="Silicon Bronze, ASTM-B584, C87600", K612 = "Coating_Standard"),"Y","N")</f>
        <v/>
      </c>
      <c r="C612" s="233" t="inlineStr">
        <is>
          <t>ConTab_BOM_KP_Impeller_0840</t>
        </is>
      </c>
      <c r="D612" s="233" t="inlineStr">
        <is>
          <t>:3095-7_8-KP:3095-7_8-KPV:3095-7_8-KPVS:</t>
        </is>
      </c>
      <c r="E612" s="233" t="inlineStr">
        <is>
          <t>Double Wear Ring</t>
        </is>
      </c>
      <c r="F612" s="233" t="inlineStr">
        <is>
          <t>ImpMatl_NiAl-Bronze_ASTM-B148_C95400</t>
        </is>
      </c>
      <c r="G612" s="233" t="inlineStr">
        <is>
          <t>Nickel Aluminum Bronze ASTM B148 UNS C95400</t>
        </is>
      </c>
      <c r="H612" s="233" t="inlineStr">
        <is>
          <t>B22</t>
        </is>
      </c>
      <c r="I612" s="233" t="inlineStr">
        <is>
          <t>Steel, Cold Drawn C1018</t>
        </is>
      </c>
      <c r="J612" s="233" t="inlineStr">
        <is>
          <t>:2:3:</t>
        </is>
      </c>
      <c r="K612" s="233" t="inlineStr">
        <is>
          <t>Coating_Standard</t>
        </is>
      </c>
      <c r="L612" s="233" t="inlineStr">
        <is>
          <t>RTF</t>
        </is>
      </c>
      <c r="M612" s="233" t="inlineStr">
        <is>
          <t>B105711</t>
        </is>
      </c>
      <c r="N612" s="233" t="inlineStr">
        <is>
          <t>Standard</t>
        </is>
      </c>
      <c r="O612" s="233" t="inlineStr">
        <is>
          <t>LT250</t>
        </is>
      </c>
    </row>
    <row r="613" customFormat="1" s="233">
      <c r="A613" s="64" t="n"/>
      <c r="B613" s="237">
        <f>IF(AND(E613 = "Case Ring",G613="Silicon Bronze, ASTM-B584, C87600", K613 = "Coating_Standard"),"Y","N")</f>
        <v/>
      </c>
      <c r="C613" s="233" t="inlineStr">
        <is>
          <t>ConTab_BOM_KP_Impeller_0841</t>
        </is>
      </c>
      <c r="D613" s="233" t="inlineStr">
        <is>
          <t>:3095-7_8-KP:3095-7_8-KPV:3095-7_8-KPVS:</t>
        </is>
      </c>
      <c r="E613" s="233" t="inlineStr">
        <is>
          <t>Case Ring</t>
        </is>
      </c>
      <c r="F613" s="233" t="inlineStr">
        <is>
          <t>ImpMatl_NiAl-Bronze_ASTM-B148_C95400</t>
        </is>
      </c>
      <c r="G613" s="233" t="inlineStr">
        <is>
          <t>Nickel Aluminum Bronze ASTM B148 UNS C95400</t>
        </is>
      </c>
      <c r="H613" s="233" t="inlineStr">
        <is>
          <t>B22</t>
        </is>
      </c>
      <c r="I613" s="233" t="inlineStr">
        <is>
          <t>Steel, Cold Drawn C1018</t>
        </is>
      </c>
      <c r="J613" s="233" t="inlineStr">
        <is>
          <t>:E:</t>
        </is>
      </c>
      <c r="K613" s="233" t="inlineStr">
        <is>
          <t>Coating_Standard</t>
        </is>
      </c>
      <c r="L613" s="233" t="n">
        <v>98126155</v>
      </c>
      <c r="M613" s="233" t="inlineStr">
        <is>
          <t>B105712</t>
        </is>
      </c>
      <c r="N613" s="233" t="inlineStr">
        <is>
          <t>Standard</t>
        </is>
      </c>
      <c r="O613" s="233" t="inlineStr">
        <is>
          <t>LT250</t>
        </is>
      </c>
    </row>
    <row r="614" customFormat="1" s="233">
      <c r="A614" s="64" t="n"/>
      <c r="B614" s="237">
        <f>IF(AND(E614 = "Case Ring",G614="Silicon Bronze, ASTM-B584, C87600", K614 = "Coating_Standard"),"Y","N")</f>
        <v/>
      </c>
      <c r="C614" s="233" t="inlineStr">
        <is>
          <t>ConTab_BOM_KP_Impeller_0842</t>
        </is>
      </c>
      <c r="D614" s="233" t="inlineStr">
        <is>
          <t>:3095-7_8-KP:3095-7_8-KPV:3095-7_8-KPVS:</t>
        </is>
      </c>
      <c r="E614" s="233" t="inlineStr">
        <is>
          <t>Double Wear Ring</t>
        </is>
      </c>
      <c r="F614" s="233" t="inlineStr">
        <is>
          <t>ImpMatl_NiAl-Bronze_ASTM-B148_C95400</t>
        </is>
      </c>
      <c r="G614" s="233" t="inlineStr">
        <is>
          <t>Nickel Aluminum Bronze ASTM B148 UNS C95400</t>
        </is>
      </c>
      <c r="H614" s="233" t="inlineStr">
        <is>
          <t>B22</t>
        </is>
      </c>
      <c r="I614" s="233" t="inlineStr">
        <is>
          <t>Steel, Cold Drawn C1018</t>
        </is>
      </c>
      <c r="J614" s="233" t="inlineStr">
        <is>
          <t>:E:</t>
        </is>
      </c>
      <c r="K614" s="233" t="inlineStr">
        <is>
          <t>Coating_Standard</t>
        </is>
      </c>
      <c r="L614" s="233" t="inlineStr">
        <is>
          <t>RTF</t>
        </is>
      </c>
      <c r="M614" s="233" t="inlineStr">
        <is>
          <t>B105713</t>
        </is>
      </c>
      <c r="N614" s="233" t="inlineStr">
        <is>
          <t>Standard</t>
        </is>
      </c>
      <c r="O614" s="233" t="inlineStr">
        <is>
          <t>LT250</t>
        </is>
      </c>
    </row>
    <row r="615" customFormat="1" s="233">
      <c r="A615" s="64" t="n"/>
      <c r="B615" s="237">
        <f>IF(AND(E615 = "Case Ring",G615="Silicon Bronze, ASTM-B584, C87600", K615 = "Coating_Standard"),"Y","N")</f>
        <v/>
      </c>
      <c r="C615" s="233" t="inlineStr">
        <is>
          <t>ConTab_BOM_KP_Impeller_0851</t>
        </is>
      </c>
      <c r="D615" s="233" t="inlineStr">
        <is>
          <t>:3095-7_8-KP:3095-7_8-KPV:3095-7_8-KPVS:</t>
        </is>
      </c>
      <c r="E615" s="233" t="inlineStr">
        <is>
          <t>Case Ring</t>
        </is>
      </c>
      <c r="F615" s="233" t="inlineStr">
        <is>
          <t>ImpMatl_SS_AISI-304</t>
        </is>
      </c>
      <c r="G615" s="233" t="inlineStr">
        <is>
          <t>Stainless Steel, AISI-304</t>
        </is>
      </c>
      <c r="H615" s="233" t="inlineStr">
        <is>
          <t>H304</t>
        </is>
      </c>
      <c r="I615" s="233" t="inlineStr">
        <is>
          <t>Stainless Steel, AISI 316</t>
        </is>
      </c>
      <c r="J615" s="233" t="inlineStr">
        <is>
          <t>:2:3:</t>
        </is>
      </c>
      <c r="K615" s="233" t="inlineStr">
        <is>
          <t>Coating_Standard</t>
        </is>
      </c>
      <c r="L615" s="233" t="inlineStr">
        <is>
          <t>RTF</t>
        </is>
      </c>
      <c r="M615" s="233" t="inlineStr">
        <is>
          <t>B100479</t>
        </is>
      </c>
      <c r="O615" s="233" t="inlineStr">
        <is>
          <t>LT043</t>
        </is>
      </c>
    </row>
    <row r="616" customFormat="1" s="233">
      <c r="A616" s="64" t="n"/>
      <c r="B616" s="237">
        <f>IF(AND(E616 = "Case Ring",G616="Silicon Bronze, ASTM-B584, C87600", K616 = "Coating_Standard"),"Y","N")</f>
        <v/>
      </c>
      <c r="C616" s="233" t="inlineStr">
        <is>
          <t>ConTab_BOM_KP_Impeller_0852</t>
        </is>
      </c>
      <c r="D616" s="233" t="inlineStr">
        <is>
          <t>:3095-7_8-KP:3095-7_8-KPV:3095-7_8-KPVS:</t>
        </is>
      </c>
      <c r="E616" s="233" t="inlineStr">
        <is>
          <t>Double Wear Ring</t>
        </is>
      </c>
      <c r="F616" s="233" t="inlineStr">
        <is>
          <t>ImpMatl_SS_AISI-304</t>
        </is>
      </c>
      <c r="G616" s="233" t="inlineStr">
        <is>
          <t>Stainless Steel, AISI-304</t>
        </is>
      </c>
      <c r="H616" s="233" t="inlineStr">
        <is>
          <t>H304</t>
        </is>
      </c>
      <c r="I616" s="233" t="inlineStr">
        <is>
          <t>Stainless Steel, AISI 316</t>
        </is>
      </c>
      <c r="J616" s="233" t="inlineStr">
        <is>
          <t>:2:3:</t>
        </is>
      </c>
      <c r="K616" s="233" t="inlineStr">
        <is>
          <t>Coating_Standard</t>
        </is>
      </c>
      <c r="L616" s="233" t="inlineStr">
        <is>
          <t>RTF</t>
        </is>
      </c>
      <c r="M616" s="233" t="inlineStr">
        <is>
          <t>B100489</t>
        </is>
      </c>
      <c r="O616" s="233" t="inlineStr">
        <is>
          <t>LT043</t>
        </is>
      </c>
    </row>
    <row r="617" customFormat="1" s="233">
      <c r="A617" s="64" t="n"/>
      <c r="B617" s="237">
        <f>IF(AND(E617 = "Case Ring",G617="Silicon Bronze, ASTM-B584, C87600", K617 = "Coating_Standard"),"Y","N")</f>
        <v/>
      </c>
      <c r="C617" s="233" t="inlineStr">
        <is>
          <t>ConTab_BOM_KP_Impeller_0853</t>
        </is>
      </c>
      <c r="D617" s="233" t="inlineStr">
        <is>
          <t>:3095-7_8-KP:3095-7_8-KPV:3095-7_8-KPVS:</t>
        </is>
      </c>
      <c r="E617" s="233" t="inlineStr">
        <is>
          <t>Case Ring</t>
        </is>
      </c>
      <c r="F617" s="233" t="inlineStr">
        <is>
          <t>ImpMatl_SS_AISI-304</t>
        </is>
      </c>
      <c r="G617" s="233" t="inlineStr">
        <is>
          <t>Stainless Steel, AISI-304</t>
        </is>
      </c>
      <c r="H617" s="233" t="inlineStr">
        <is>
          <t>H304</t>
        </is>
      </c>
      <c r="I617" s="233" t="inlineStr">
        <is>
          <t>Stainless Steel, AISI 316</t>
        </is>
      </c>
      <c r="J617" s="233" t="inlineStr">
        <is>
          <t>:E:</t>
        </is>
      </c>
      <c r="K617" s="233" t="inlineStr">
        <is>
          <t>Coating_Standard</t>
        </is>
      </c>
      <c r="L617" s="233" t="inlineStr">
        <is>
          <t>RTF</t>
        </is>
      </c>
      <c r="M617" s="233" t="inlineStr">
        <is>
          <t>B100499</t>
        </is>
      </c>
      <c r="O617" s="233" t="inlineStr">
        <is>
          <t>LT043</t>
        </is>
      </c>
    </row>
    <row r="618" customFormat="1" s="233">
      <c r="A618" s="64" t="n"/>
      <c r="B618" s="237">
        <f>IF(AND(E618 = "Case Ring",G618="Silicon Bronze, ASTM-B584, C87600", K618 = "Coating_Standard"),"Y","N")</f>
        <v/>
      </c>
      <c r="C618" s="233" t="inlineStr">
        <is>
          <t>ConTab_BOM_KP_Impeller_0854</t>
        </is>
      </c>
      <c r="D618" s="233" t="inlineStr">
        <is>
          <t>:3095-7_8-KP:3095-7_8-KPV:3095-7_8-KPVS:</t>
        </is>
      </c>
      <c r="E618" s="233" t="inlineStr">
        <is>
          <t>Double Wear Ring</t>
        </is>
      </c>
      <c r="F618" s="233" t="inlineStr">
        <is>
          <t>ImpMatl_SS_AISI-304</t>
        </is>
      </c>
      <c r="G618" s="233" t="inlineStr">
        <is>
          <t>Stainless Steel, AISI-304</t>
        </is>
      </c>
      <c r="H618" s="233" t="inlineStr">
        <is>
          <t>H304</t>
        </is>
      </c>
      <c r="I618" s="233" t="inlineStr">
        <is>
          <t>Stainless Steel, AISI 316</t>
        </is>
      </c>
      <c r="J618" s="233" t="inlineStr">
        <is>
          <t>:E:</t>
        </is>
      </c>
      <c r="K618" s="233" t="inlineStr">
        <is>
          <t>Coating_Standard</t>
        </is>
      </c>
      <c r="L618" s="233" t="inlineStr">
        <is>
          <t>RTF</t>
        </is>
      </c>
      <c r="M618" s="233" t="inlineStr">
        <is>
          <t>B100509</t>
        </is>
      </c>
      <c r="O618" s="233" t="inlineStr">
        <is>
          <t>LT043</t>
        </is>
      </c>
      <c r="P618" s="235" t="n"/>
    </row>
    <row r="619" customFormat="1" s="233">
      <c r="A619" s="64" t="n"/>
      <c r="B619" s="237">
        <f>IF(AND(E619 = "Case Ring",G619="Silicon Bronze, ASTM-B584, C87600", K619 = "Coating_Standard"),"Y","N")</f>
        <v/>
      </c>
      <c r="C619" s="233" t="inlineStr">
        <is>
          <t>ConTab_BOM_KP_Impeller_0863</t>
        </is>
      </c>
      <c r="D619" s="233" t="inlineStr">
        <is>
          <t>:3095-7_8-KP:3095-7_8-KPV:</t>
        </is>
      </c>
      <c r="E619" s="233" t="inlineStr">
        <is>
          <t>Case Ring</t>
        </is>
      </c>
      <c r="F619" s="233" t="inlineStr">
        <is>
          <t>ImpMatl_Silicon_Bronze_ASTM-B584_C87600</t>
        </is>
      </c>
      <c r="G619" s="233" t="inlineStr">
        <is>
          <t>Silicon Bronze, ASTM-B584, C87600</t>
        </is>
      </c>
      <c r="H619" s="233" t="inlineStr">
        <is>
          <t>B21</t>
        </is>
      </c>
      <c r="I619" s="233" t="inlineStr">
        <is>
          <t>Steel, Cold Drawn C1018</t>
        </is>
      </c>
      <c r="J619" s="233" t="inlineStr">
        <is>
          <t>:2:3:</t>
        </is>
      </c>
      <c r="K619" s="233" t="inlineStr">
        <is>
          <t>Coating_Scotchkote134_interior</t>
        </is>
      </c>
      <c r="L619" s="233" t="inlineStr">
        <is>
          <t>RTF</t>
        </is>
      </c>
      <c r="M619" s="233" t="inlineStr">
        <is>
          <t>B100473</t>
        </is>
      </c>
      <c r="O619" s="233" t="inlineStr">
        <is>
          <t>LT250</t>
        </is>
      </c>
    </row>
    <row r="620" customFormat="1" s="233">
      <c r="A620" s="64" t="n"/>
      <c r="B620" s="237">
        <f>IF(AND(E620 = "Case Ring",G620="Silicon Bronze, ASTM-B584, C87600", K620 = "Coating_Standard"),"Y","N")</f>
        <v/>
      </c>
      <c r="C620" s="233" t="inlineStr">
        <is>
          <t>ConTab_BOM_KP_Impeller_0864</t>
        </is>
      </c>
      <c r="D620" s="233" t="inlineStr">
        <is>
          <t>:3095-7_8-KP:3095-7_8-KPV:3095-7_8-KPVS:</t>
        </is>
      </c>
      <c r="E620" s="233" t="inlineStr">
        <is>
          <t>Double Wear Ring</t>
        </is>
      </c>
      <c r="F620" s="233" t="inlineStr">
        <is>
          <t>ImpMatl_Silicon_Bronze_ASTM-B584_C87600</t>
        </is>
      </c>
      <c r="G620" s="233" t="inlineStr">
        <is>
          <t>Silicon Bronze, ASTM-B584, C87600</t>
        </is>
      </c>
      <c r="H620" s="233" t="inlineStr">
        <is>
          <t>B21</t>
        </is>
      </c>
      <c r="I620" s="233" t="inlineStr">
        <is>
          <t>Steel, Cold Drawn C1018</t>
        </is>
      </c>
      <c r="J620" s="233" t="inlineStr">
        <is>
          <t>:2:3:</t>
        </is>
      </c>
      <c r="K620" s="233" t="inlineStr">
        <is>
          <t>Coating_Scotchkote134_interior</t>
        </is>
      </c>
      <c r="L620" s="233" t="inlineStr">
        <is>
          <t>RTF</t>
        </is>
      </c>
      <c r="M620" s="233" t="inlineStr">
        <is>
          <t>B100483</t>
        </is>
      </c>
      <c r="O620" s="233" t="inlineStr">
        <is>
          <t>LT250</t>
        </is>
      </c>
    </row>
    <row r="621" customFormat="1" s="233">
      <c r="A621" s="64" t="n"/>
      <c r="B621" s="237">
        <f>IF(AND(E621 = "Case Ring",G621="Silicon Bronze, ASTM-B584, C87600", K621 = "Coating_Standard"),"Y","N")</f>
        <v/>
      </c>
      <c r="C621" s="233" t="inlineStr">
        <is>
          <t>ConTab_BOM_KP_Impeller_0865</t>
        </is>
      </c>
      <c r="D621" s="233" t="inlineStr">
        <is>
          <t>:3095-7_8-KP:3095-7_8-KPV:</t>
        </is>
      </c>
      <c r="E621" s="233" t="inlineStr">
        <is>
          <t>Case Ring</t>
        </is>
      </c>
      <c r="F621" s="233" t="inlineStr">
        <is>
          <t>ImpMatl_Silicon_Bronze_ASTM-B584_C87600</t>
        </is>
      </c>
      <c r="G621" s="233" t="inlineStr">
        <is>
          <t>Silicon Bronze, ASTM-B584, C87600</t>
        </is>
      </c>
      <c r="H621" s="233" t="inlineStr">
        <is>
          <t>B21</t>
        </is>
      </c>
      <c r="I621" s="233" t="inlineStr">
        <is>
          <t>Steel, Cold Drawn C1018</t>
        </is>
      </c>
      <c r="J621" s="233" t="inlineStr">
        <is>
          <t>:E:</t>
        </is>
      </c>
      <c r="K621" s="233" t="inlineStr">
        <is>
          <t>Coating_Scotchkote134_interior</t>
        </is>
      </c>
      <c r="L621" s="233" t="inlineStr">
        <is>
          <t>RTF</t>
        </is>
      </c>
      <c r="M621" s="233" t="inlineStr">
        <is>
          <t>B100493</t>
        </is>
      </c>
      <c r="O621" s="233" t="inlineStr">
        <is>
          <t>LT250</t>
        </is>
      </c>
    </row>
    <row r="622" customFormat="1" s="233">
      <c r="A622" s="64" t="n"/>
      <c r="B622" s="237">
        <f>IF(AND(E622 = "Case Ring",G622="Silicon Bronze, ASTM-B584, C87600", K622 = "Coating_Standard"),"Y","N")</f>
        <v/>
      </c>
      <c r="C622" s="233" t="inlineStr">
        <is>
          <t>ConTab_BOM_KP_Impeller_0866</t>
        </is>
      </c>
      <c r="D622" s="233" t="inlineStr">
        <is>
          <t>:3095-7_8-KP:3095-7_8-KPV:3095-7_8-KPVS:</t>
        </is>
      </c>
      <c r="E622" s="233" t="inlineStr">
        <is>
          <t>Double Wear Ring</t>
        </is>
      </c>
      <c r="F622" s="233" t="inlineStr">
        <is>
          <t>ImpMatl_Silicon_Bronze_ASTM-B584_C87600</t>
        </is>
      </c>
      <c r="G622" s="233" t="inlineStr">
        <is>
          <t>Silicon Bronze, ASTM-B584, C87600</t>
        </is>
      </c>
      <c r="H622" s="233" t="inlineStr">
        <is>
          <t>B21</t>
        </is>
      </c>
      <c r="I622" s="233" t="inlineStr">
        <is>
          <t>Steel, Cold Drawn C1018</t>
        </is>
      </c>
      <c r="J622" s="233" t="inlineStr">
        <is>
          <t>:E:</t>
        </is>
      </c>
      <c r="K622" s="233" t="inlineStr">
        <is>
          <t>Coating_Scotchkote134_interior</t>
        </is>
      </c>
      <c r="L622" s="233" t="inlineStr">
        <is>
          <t>RTF</t>
        </is>
      </c>
      <c r="M622" s="233" t="inlineStr">
        <is>
          <t>B100503</t>
        </is>
      </c>
      <c r="O622" s="233" t="inlineStr">
        <is>
          <t>LT250</t>
        </is>
      </c>
    </row>
    <row r="623" customFormat="1" s="233">
      <c r="A623" s="64" t="n"/>
      <c r="B623" s="237">
        <f>IF(AND(E623 = "Case Ring",G623="Silicon Bronze, ASTM-B584, C87600", K623 = "Coating_Standard"),"Y","N")</f>
        <v/>
      </c>
      <c r="C623" s="233" t="inlineStr">
        <is>
          <t>ConTab_BOM_KP_Impeller_0867</t>
        </is>
      </c>
      <c r="D623" s="233" t="inlineStr">
        <is>
          <t>:3095-7_8-KP:3095-7_8-KPV:3095-7_8-KPVS:</t>
        </is>
      </c>
      <c r="E623" s="233" t="inlineStr">
        <is>
          <t>Case Ring</t>
        </is>
      </c>
      <c r="F623" s="233" t="inlineStr">
        <is>
          <t>ImpMatl_NiAl-Bronze_ASTM-B148_C95400</t>
        </is>
      </c>
      <c r="G623" s="233" t="inlineStr">
        <is>
          <t>Nickel Aluminum Bronze ASTM B148 UNS C95400</t>
        </is>
      </c>
      <c r="H623" s="233" t="inlineStr">
        <is>
          <t>B22</t>
        </is>
      </c>
      <c r="I623" s="233" t="inlineStr">
        <is>
          <t>Steel, Cold Drawn C1018</t>
        </is>
      </c>
      <c r="J623" s="233" t="inlineStr">
        <is>
          <t>:2:3:</t>
        </is>
      </c>
      <c r="K623" s="233" t="inlineStr">
        <is>
          <t>Coating_Scotchkote134_interior</t>
        </is>
      </c>
      <c r="L623" s="233" t="inlineStr">
        <is>
          <t>RTF</t>
        </is>
      </c>
      <c r="M623" s="233" t="inlineStr">
        <is>
          <t>B105710</t>
        </is>
      </c>
      <c r="O623" s="233" t="inlineStr">
        <is>
          <t>LT250</t>
        </is>
      </c>
    </row>
    <row r="624" customFormat="1" s="233">
      <c r="A624" s="64" t="n"/>
      <c r="B624" s="237">
        <f>IF(AND(E624 = "Case Ring",G624="Silicon Bronze, ASTM-B584, C87600", K624 = "Coating_Standard"),"Y","N")</f>
        <v/>
      </c>
      <c r="C624" s="233" t="inlineStr">
        <is>
          <t>ConTab_BOM_KP_Impeller_0868</t>
        </is>
      </c>
      <c r="D624" s="233" t="inlineStr">
        <is>
          <t>:3095-7_8-KP:3095-7_8-KPV:3095-7_8-KPVS:</t>
        </is>
      </c>
      <c r="E624" s="233" t="inlineStr">
        <is>
          <t>Double Wear Ring</t>
        </is>
      </c>
      <c r="F624" s="233" t="inlineStr">
        <is>
          <t>ImpMatl_NiAl-Bronze_ASTM-B148_C95400</t>
        </is>
      </c>
      <c r="G624" s="233" t="inlineStr">
        <is>
          <t>Nickel Aluminum Bronze ASTM B148 UNS C95400</t>
        </is>
      </c>
      <c r="H624" s="233" t="inlineStr">
        <is>
          <t>B22</t>
        </is>
      </c>
      <c r="I624" s="233" t="inlineStr">
        <is>
          <t>Steel, Cold Drawn C1018</t>
        </is>
      </c>
      <c r="J624" s="233" t="inlineStr">
        <is>
          <t>:2:3:</t>
        </is>
      </c>
      <c r="K624" s="233" t="inlineStr">
        <is>
          <t>Coating_Scotchkote134_interior</t>
        </is>
      </c>
      <c r="L624" s="233" t="inlineStr">
        <is>
          <t>RTF</t>
        </is>
      </c>
      <c r="M624" s="233" t="inlineStr">
        <is>
          <t>B105711</t>
        </is>
      </c>
      <c r="O624" s="233" t="inlineStr">
        <is>
          <t>LT250</t>
        </is>
      </c>
    </row>
    <row r="625" customFormat="1" s="233">
      <c r="A625" s="64" t="n"/>
      <c r="B625" s="237">
        <f>IF(AND(E625 = "Case Ring",G625="Silicon Bronze, ASTM-B584, C87600", K625 = "Coating_Standard"),"Y","N")</f>
        <v/>
      </c>
      <c r="C625" s="233" t="inlineStr">
        <is>
          <t>ConTab_BOM_KP_Impeller_0869</t>
        </is>
      </c>
      <c r="D625" s="233" t="inlineStr">
        <is>
          <t>:3095-7_8-KP:3095-7_8-KPV:3095-7_8-KPVS:</t>
        </is>
      </c>
      <c r="E625" s="233" t="inlineStr">
        <is>
          <t>Case Ring</t>
        </is>
      </c>
      <c r="F625" s="233" t="inlineStr">
        <is>
          <t>ImpMatl_NiAl-Bronze_ASTM-B148_C95400</t>
        </is>
      </c>
      <c r="G625" s="233" t="inlineStr">
        <is>
          <t>Nickel Aluminum Bronze ASTM B148 UNS C95400</t>
        </is>
      </c>
      <c r="H625" s="233" t="inlineStr">
        <is>
          <t>B22</t>
        </is>
      </c>
      <c r="I625" s="233" t="inlineStr">
        <is>
          <t>Steel, Cold Drawn C1018</t>
        </is>
      </c>
      <c r="J625" s="233" t="inlineStr">
        <is>
          <t>:E:</t>
        </is>
      </c>
      <c r="K625" s="233" t="inlineStr">
        <is>
          <t>Coating_Scotchkote134_interior</t>
        </is>
      </c>
      <c r="L625" s="233" t="inlineStr">
        <is>
          <t>RTF</t>
        </is>
      </c>
      <c r="M625" s="233" t="inlineStr">
        <is>
          <t>B105712</t>
        </is>
      </c>
      <c r="O625" s="233" t="inlineStr">
        <is>
          <t>LT250</t>
        </is>
      </c>
    </row>
    <row r="626" customFormat="1" s="233">
      <c r="A626" s="64" t="n"/>
      <c r="B626" s="237">
        <f>IF(AND(E626 = "Case Ring",G626="Silicon Bronze, ASTM-B584, C87600", K626 = "Coating_Standard"),"Y","N")</f>
        <v/>
      </c>
      <c r="C626" s="233" t="inlineStr">
        <is>
          <t>ConTab_BOM_KP_Impeller_0870</t>
        </is>
      </c>
      <c r="D626" s="233" t="inlineStr">
        <is>
          <t>:3095-7_8-KP:3095-7_8-KPV:3095-7_8-KPVS:</t>
        </is>
      </c>
      <c r="E626" s="233" t="inlineStr">
        <is>
          <t>Double Wear Ring</t>
        </is>
      </c>
      <c r="F626" s="233" t="inlineStr">
        <is>
          <t>ImpMatl_NiAl-Bronze_ASTM-B148_C95400</t>
        </is>
      </c>
      <c r="G626" s="233" t="inlineStr">
        <is>
          <t>Nickel Aluminum Bronze ASTM B148 UNS C95400</t>
        </is>
      </c>
      <c r="H626" s="233" t="inlineStr">
        <is>
          <t>B22</t>
        </is>
      </c>
      <c r="I626" s="233" t="inlineStr">
        <is>
          <t>Steel, Cold Drawn C1018</t>
        </is>
      </c>
      <c r="J626" s="233" t="inlineStr">
        <is>
          <t>:E:</t>
        </is>
      </c>
      <c r="K626" s="233" t="inlineStr">
        <is>
          <t>Coating_Scotchkote134_interior</t>
        </is>
      </c>
      <c r="L626" s="233" t="inlineStr">
        <is>
          <t>RTF</t>
        </is>
      </c>
      <c r="M626" s="233" t="inlineStr">
        <is>
          <t>B105713</t>
        </is>
      </c>
      <c r="O626" s="233" t="inlineStr">
        <is>
          <t>LT250</t>
        </is>
      </c>
    </row>
    <row r="627" customFormat="1" s="233">
      <c r="A627" s="64" t="n"/>
      <c r="B627" s="237">
        <f>IF(AND(E627 = "Case Ring",G627="Silicon Bronze, ASTM-B584, C87600", K627 = "Coating_Standard"),"Y","N")</f>
        <v/>
      </c>
      <c r="C627" s="233" t="inlineStr">
        <is>
          <t>ConTab_BOM_KP_Impeller_0875</t>
        </is>
      </c>
      <c r="D627" s="233" t="inlineStr">
        <is>
          <t>:3095-7_8-KP:3095-7_8-KPV:</t>
        </is>
      </c>
      <c r="E627" s="233" t="inlineStr">
        <is>
          <t>Case Ring</t>
        </is>
      </c>
      <c r="F627" s="233" t="inlineStr">
        <is>
          <t>ImpMatl_Silicon_Bronze_ASTM-B584_C87600</t>
        </is>
      </c>
      <c r="G627" s="233" t="inlineStr">
        <is>
          <t>Silicon Bronze, ASTM-B584, C87600</t>
        </is>
      </c>
      <c r="H627" s="233" t="inlineStr">
        <is>
          <t>B21</t>
        </is>
      </c>
      <c r="I627" s="233" t="inlineStr">
        <is>
          <t>Steel, Cold Drawn C1018</t>
        </is>
      </c>
      <c r="J627" s="233" t="inlineStr">
        <is>
          <t>:2:3:</t>
        </is>
      </c>
      <c r="K627" s="233" t="inlineStr">
        <is>
          <t>Coating_Scotchkote134_interior_exterior</t>
        </is>
      </c>
      <c r="L627" s="233" t="inlineStr">
        <is>
          <t>RTF</t>
        </is>
      </c>
      <c r="M627" s="233" t="inlineStr">
        <is>
          <t>B100473</t>
        </is>
      </c>
      <c r="O627" s="233" t="inlineStr">
        <is>
          <t>LT250</t>
        </is>
      </c>
    </row>
    <row r="628" customFormat="1" s="233">
      <c r="A628" s="64" t="n"/>
      <c r="B628" s="237">
        <f>IF(AND(E628 = "Case Ring",G628="Silicon Bronze, ASTM-B584, C87600", K628 = "Coating_Standard"),"Y","N")</f>
        <v/>
      </c>
      <c r="C628" s="233" t="inlineStr">
        <is>
          <t>ConTab_BOM_KP_Impeller_0876</t>
        </is>
      </c>
      <c r="D628" s="233" t="inlineStr">
        <is>
          <t>:3095-7_8-KP:3095-7_8-KPV:3095-7_8-KPVS:</t>
        </is>
      </c>
      <c r="E628" s="233" t="inlineStr">
        <is>
          <t>Double Wear Ring</t>
        </is>
      </c>
      <c r="F628" s="233" t="inlineStr">
        <is>
          <t>ImpMatl_Silicon_Bronze_ASTM-B584_C87600</t>
        </is>
      </c>
      <c r="G628" s="233" t="inlineStr">
        <is>
          <t>Silicon Bronze, ASTM-B584, C87600</t>
        </is>
      </c>
      <c r="H628" s="233" t="inlineStr">
        <is>
          <t>B21</t>
        </is>
      </c>
      <c r="I628" s="233" t="inlineStr">
        <is>
          <t>Steel, Cold Drawn C1018</t>
        </is>
      </c>
      <c r="J628" s="233" t="inlineStr">
        <is>
          <t>:2:3:</t>
        </is>
      </c>
      <c r="K628" s="233" t="inlineStr">
        <is>
          <t>Coating_Scotchkote134_interior_exterior</t>
        </is>
      </c>
      <c r="L628" s="233" t="inlineStr">
        <is>
          <t>RTF</t>
        </is>
      </c>
      <c r="M628" s="233" t="inlineStr">
        <is>
          <t>B100483</t>
        </is>
      </c>
      <c r="O628" s="233" t="inlineStr">
        <is>
          <t>LT250</t>
        </is>
      </c>
    </row>
    <row r="629" customFormat="1" s="233">
      <c r="A629" s="64" t="n"/>
      <c r="B629" s="237">
        <f>IF(AND(E629 = "Case Ring",G629="Silicon Bronze, ASTM-B584, C87600", K629 = "Coating_Standard"),"Y","N")</f>
        <v/>
      </c>
      <c r="C629" s="233" t="inlineStr">
        <is>
          <t>ConTab_BOM_KP_Impeller_0877</t>
        </is>
      </c>
      <c r="D629" s="233" t="inlineStr">
        <is>
          <t>:3095-7_8-KP:3095-7_8-KPV:</t>
        </is>
      </c>
      <c r="E629" s="233" t="inlineStr">
        <is>
          <t>Case Ring</t>
        </is>
      </c>
      <c r="F629" s="233" t="inlineStr">
        <is>
          <t>ImpMatl_Silicon_Bronze_ASTM-B584_C87600</t>
        </is>
      </c>
      <c r="G629" s="233" t="inlineStr">
        <is>
          <t>Silicon Bronze, ASTM-B584, C87600</t>
        </is>
      </c>
      <c r="H629" s="233" t="inlineStr">
        <is>
          <t>B21</t>
        </is>
      </c>
      <c r="I629" s="233" t="inlineStr">
        <is>
          <t>Steel, Cold Drawn C1018</t>
        </is>
      </c>
      <c r="J629" s="233" t="inlineStr">
        <is>
          <t>:E:</t>
        </is>
      </c>
      <c r="K629" s="233" t="inlineStr">
        <is>
          <t>Coating_Scotchkote134_interior_exterior</t>
        </is>
      </c>
      <c r="L629" s="233" t="inlineStr">
        <is>
          <t>RTF</t>
        </is>
      </c>
      <c r="M629" s="233" t="inlineStr">
        <is>
          <t>B100493</t>
        </is>
      </c>
      <c r="O629" s="233" t="inlineStr">
        <is>
          <t>LT250</t>
        </is>
      </c>
    </row>
    <row r="630" customFormat="1" s="233">
      <c r="A630" s="64" t="n"/>
      <c r="B630" s="237">
        <f>IF(AND(E630 = "Case Ring",G630="Silicon Bronze, ASTM-B584, C87600", K630 = "Coating_Standard"),"Y","N")</f>
        <v/>
      </c>
      <c r="C630" s="233" t="inlineStr">
        <is>
          <t>ConTab_BOM_KP_Impeller_0878</t>
        </is>
      </c>
      <c r="D630" s="233" t="inlineStr">
        <is>
          <t>:3095-7_8-KP:3095-7_8-KPV:3095-7_8-KPVS:</t>
        </is>
      </c>
      <c r="E630" s="233" t="inlineStr">
        <is>
          <t>Double Wear Ring</t>
        </is>
      </c>
      <c r="F630" s="233" t="inlineStr">
        <is>
          <t>ImpMatl_Silicon_Bronze_ASTM-B584_C87600</t>
        </is>
      </c>
      <c r="G630" s="233" t="inlineStr">
        <is>
          <t>Silicon Bronze, ASTM-B584, C87600</t>
        </is>
      </c>
      <c r="H630" s="233" t="inlineStr">
        <is>
          <t>B21</t>
        </is>
      </c>
      <c r="I630" s="233" t="inlineStr">
        <is>
          <t>Steel, Cold Drawn C1018</t>
        </is>
      </c>
      <c r="J630" s="233" t="inlineStr">
        <is>
          <t>:E:</t>
        </is>
      </c>
      <c r="K630" s="233" t="inlineStr">
        <is>
          <t>Coating_Scotchkote134_interior_exterior</t>
        </is>
      </c>
      <c r="L630" s="233" t="inlineStr">
        <is>
          <t>RTF</t>
        </is>
      </c>
      <c r="M630" s="233" t="inlineStr">
        <is>
          <t>B100503</t>
        </is>
      </c>
      <c r="O630" s="233" t="inlineStr">
        <is>
          <t>LT250</t>
        </is>
      </c>
    </row>
    <row r="631" customFormat="1" s="233">
      <c r="A631" s="64" t="n"/>
      <c r="B631" s="237">
        <f>IF(AND(E631 = "Case Ring",G631="Silicon Bronze, ASTM-B584, C87600", K631 = "Coating_Standard"),"Y","N")</f>
        <v/>
      </c>
      <c r="C631" s="233" t="inlineStr">
        <is>
          <t>ConTab_BOM_KP_Impeller_0879</t>
        </is>
      </c>
      <c r="D631" s="233" t="inlineStr">
        <is>
          <t>:3095-7_8-KP:3095-7_8-KPV:3095-7_8-KPVS:</t>
        </is>
      </c>
      <c r="E631" s="233" t="inlineStr">
        <is>
          <t>Case Ring</t>
        </is>
      </c>
      <c r="F631" s="233" t="inlineStr">
        <is>
          <t>ImpMatl_NiAl-Bronze_ASTM-B148_C95400</t>
        </is>
      </c>
      <c r="G631" s="233" t="inlineStr">
        <is>
          <t>Nickel Aluminum Bronze ASTM B148 UNS C95400</t>
        </is>
      </c>
      <c r="H631" s="233" t="inlineStr">
        <is>
          <t>B22</t>
        </is>
      </c>
      <c r="I631" s="233" t="inlineStr">
        <is>
          <t>Steel, Cold Drawn C1018</t>
        </is>
      </c>
      <c r="J631" s="233" t="inlineStr">
        <is>
          <t>:2:3:</t>
        </is>
      </c>
      <c r="K631" s="233" t="inlineStr">
        <is>
          <t>Coating_Scotchkote134_interior_exterior</t>
        </is>
      </c>
      <c r="L631" s="233" t="inlineStr">
        <is>
          <t>RTF</t>
        </is>
      </c>
      <c r="M631" s="233" t="inlineStr">
        <is>
          <t>B105710</t>
        </is>
      </c>
      <c r="O631" s="233" t="inlineStr">
        <is>
          <t>LT250</t>
        </is>
      </c>
    </row>
    <row r="632" customFormat="1" s="233">
      <c r="A632" s="64" t="n"/>
      <c r="B632" s="237">
        <f>IF(AND(E632 = "Case Ring",G632="Silicon Bronze, ASTM-B584, C87600", K632 = "Coating_Standard"),"Y","N")</f>
        <v/>
      </c>
      <c r="C632" s="233" t="inlineStr">
        <is>
          <t>ConTab_BOM_KP_Impeller_0880</t>
        </is>
      </c>
      <c r="D632" s="233" t="inlineStr">
        <is>
          <t>:3095-7_8-KP:3095-7_8-KPV:3095-7_8-KPVS:</t>
        </is>
      </c>
      <c r="E632" s="233" t="inlineStr">
        <is>
          <t>Double Wear Ring</t>
        </is>
      </c>
      <c r="F632" s="233" t="inlineStr">
        <is>
          <t>ImpMatl_NiAl-Bronze_ASTM-B148_C95400</t>
        </is>
      </c>
      <c r="G632" s="233" t="inlineStr">
        <is>
          <t>Nickel Aluminum Bronze ASTM B148 UNS C95400</t>
        </is>
      </c>
      <c r="H632" s="233" t="inlineStr">
        <is>
          <t>B22</t>
        </is>
      </c>
      <c r="I632" s="233" t="inlineStr">
        <is>
          <t>Steel, Cold Drawn C1018</t>
        </is>
      </c>
      <c r="J632" s="233" t="inlineStr">
        <is>
          <t>:2:3:</t>
        </is>
      </c>
      <c r="K632" s="233" t="inlineStr">
        <is>
          <t>Coating_Scotchkote134_interior_exterior</t>
        </is>
      </c>
      <c r="L632" s="233" t="inlineStr">
        <is>
          <t>RTF</t>
        </is>
      </c>
      <c r="M632" s="233" t="inlineStr">
        <is>
          <t>B105711</t>
        </is>
      </c>
      <c r="O632" s="233" t="inlineStr">
        <is>
          <t>LT250</t>
        </is>
      </c>
    </row>
    <row r="633" customFormat="1" s="233">
      <c r="A633" s="64" t="n"/>
      <c r="B633" s="237">
        <f>IF(AND(E633 = "Case Ring",G633="Silicon Bronze, ASTM-B584, C87600", K633 = "Coating_Standard"),"Y","N")</f>
        <v/>
      </c>
      <c r="C633" s="233" t="inlineStr">
        <is>
          <t>ConTab_BOM_KP_Impeller_0881</t>
        </is>
      </c>
      <c r="D633" s="233" t="inlineStr">
        <is>
          <t>:3095-7_8-KP:3095-7_8-KPV:3095-7_8-KPVS:</t>
        </is>
      </c>
      <c r="E633" s="233" t="inlineStr">
        <is>
          <t>Case Ring</t>
        </is>
      </c>
      <c r="F633" s="233" t="inlineStr">
        <is>
          <t>ImpMatl_NiAl-Bronze_ASTM-B148_C95400</t>
        </is>
      </c>
      <c r="G633" s="233" t="inlineStr">
        <is>
          <t>Nickel Aluminum Bronze ASTM B148 UNS C95400</t>
        </is>
      </c>
      <c r="H633" s="233" t="inlineStr">
        <is>
          <t>B22</t>
        </is>
      </c>
      <c r="I633" s="233" t="inlineStr">
        <is>
          <t>Steel, Cold Drawn C1018</t>
        </is>
      </c>
      <c r="J633" s="233" t="inlineStr">
        <is>
          <t>:E:</t>
        </is>
      </c>
      <c r="K633" s="233" t="inlineStr">
        <is>
          <t>Coating_Scotchkote134_interior_exterior</t>
        </is>
      </c>
      <c r="L633" s="233" t="inlineStr">
        <is>
          <t>RTF</t>
        </is>
      </c>
      <c r="M633" s="233" t="inlineStr">
        <is>
          <t>B105712</t>
        </is>
      </c>
      <c r="O633" s="233" t="inlineStr">
        <is>
          <t>LT250</t>
        </is>
      </c>
    </row>
    <row r="634" customFormat="1" s="233">
      <c r="A634" s="64" t="n"/>
      <c r="B634" s="237">
        <f>IF(AND(E634 = "Case Ring",G634="Silicon Bronze, ASTM-B584, C87600", K634 = "Coating_Standard"),"Y","N")</f>
        <v/>
      </c>
      <c r="C634" s="233" t="inlineStr">
        <is>
          <t>ConTab_BOM_KP_Impeller_0882</t>
        </is>
      </c>
      <c r="D634" s="233" t="inlineStr">
        <is>
          <t>:3095-7_8-KP:3095-7_8-KPV:3095-7_8-KPVS:</t>
        </is>
      </c>
      <c r="E634" s="233" t="inlineStr">
        <is>
          <t>Double Wear Ring</t>
        </is>
      </c>
      <c r="F634" s="233" t="inlineStr">
        <is>
          <t>ImpMatl_NiAl-Bronze_ASTM-B148_C95400</t>
        </is>
      </c>
      <c r="G634" s="233" t="inlineStr">
        <is>
          <t>Nickel Aluminum Bronze ASTM B148 UNS C95400</t>
        </is>
      </c>
      <c r="H634" s="233" t="inlineStr">
        <is>
          <t>B22</t>
        </is>
      </c>
      <c r="I634" s="233" t="inlineStr">
        <is>
          <t>Steel, Cold Drawn C1018</t>
        </is>
      </c>
      <c r="J634" s="233" t="inlineStr">
        <is>
          <t>:E:</t>
        </is>
      </c>
      <c r="K634" s="233" t="inlineStr">
        <is>
          <t>Coating_Scotchkote134_interior_exterior</t>
        </is>
      </c>
      <c r="L634" s="233" t="inlineStr">
        <is>
          <t>RTF</t>
        </is>
      </c>
      <c r="M634" s="233" t="inlineStr">
        <is>
          <t>B105713</t>
        </is>
      </c>
      <c r="O634" s="233" t="inlineStr">
        <is>
          <t>LT250</t>
        </is>
      </c>
    </row>
    <row r="635" customFormat="1" s="233">
      <c r="A635" s="64" t="n"/>
      <c r="B635" s="237">
        <f>IF(AND(E635 = "Case Ring",G635="Silicon Bronze, ASTM-B584, C87600", K635 = "Coating_Standard"),"Y","N")</f>
        <v/>
      </c>
      <c r="C635" s="233" t="inlineStr">
        <is>
          <t>ConTab_BOM_KP_Impeller_0887</t>
        </is>
      </c>
      <c r="D635" s="233" t="inlineStr">
        <is>
          <t>:3095-7_8-KP:3095-7_8-KPV:</t>
        </is>
      </c>
      <c r="E635" s="233" t="inlineStr">
        <is>
          <t>Case Ring</t>
        </is>
      </c>
      <c r="F635" s="233" t="inlineStr">
        <is>
          <t>ImpMatl_Silicon_Bronze_ASTM-B584_C87600</t>
        </is>
      </c>
      <c r="G635" s="233" t="inlineStr">
        <is>
          <t>Silicon Bronze, ASTM-B584, C87600</t>
        </is>
      </c>
      <c r="H635" s="233" t="inlineStr">
        <is>
          <t>B21</t>
        </is>
      </c>
      <c r="I635" s="233" t="inlineStr">
        <is>
          <t>Steel, Cold Drawn C1018</t>
        </is>
      </c>
      <c r="J635" s="233" t="inlineStr">
        <is>
          <t>:2:3:</t>
        </is>
      </c>
      <c r="K635" s="233" t="inlineStr">
        <is>
          <t>Coating_Scotchkote134_interior_exterior_IncludeImpeller</t>
        </is>
      </c>
      <c r="L635" s="233" t="inlineStr">
        <is>
          <t>RTF</t>
        </is>
      </c>
      <c r="M635" s="233" t="inlineStr">
        <is>
          <t>B100473</t>
        </is>
      </c>
      <c r="O635" s="233" t="inlineStr">
        <is>
          <t>LT250</t>
        </is>
      </c>
    </row>
    <row r="636" customFormat="1" s="233">
      <c r="A636" s="64" t="n"/>
      <c r="B636" s="237">
        <f>IF(AND(E636 = "Case Ring",G636="Silicon Bronze, ASTM-B584, C87600", K636 = "Coating_Standard"),"Y","N")</f>
        <v/>
      </c>
      <c r="C636" s="233" t="inlineStr">
        <is>
          <t>ConTab_BOM_KP_Impeller_0888</t>
        </is>
      </c>
      <c r="D636" s="233" t="inlineStr">
        <is>
          <t>:3095-7_8-KP:3095-7_8-KPV:3095-7_8-KPVS:</t>
        </is>
      </c>
      <c r="E636" s="233" t="inlineStr">
        <is>
          <t>Double Wear Ring</t>
        </is>
      </c>
      <c r="F636" s="233" t="inlineStr">
        <is>
          <t>ImpMatl_Silicon_Bronze_ASTM-B584_C87600</t>
        </is>
      </c>
      <c r="G636" s="233" t="inlineStr">
        <is>
          <t>Silicon Bronze, ASTM-B584, C87600</t>
        </is>
      </c>
      <c r="H636" s="233" t="inlineStr">
        <is>
          <t>B21</t>
        </is>
      </c>
      <c r="I636" s="233" t="inlineStr">
        <is>
          <t>Steel, Cold Drawn C1018</t>
        </is>
      </c>
      <c r="J636" s="233" t="inlineStr">
        <is>
          <t>:2:3:</t>
        </is>
      </c>
      <c r="K636" s="233" t="inlineStr">
        <is>
          <t>Coating_Scotchkote134_interior_exterior_IncludeImpeller</t>
        </is>
      </c>
      <c r="L636" s="233" t="inlineStr">
        <is>
          <t>RTF</t>
        </is>
      </c>
      <c r="M636" s="233" t="inlineStr">
        <is>
          <t>B100483</t>
        </is>
      </c>
      <c r="O636" s="233" t="inlineStr">
        <is>
          <t>LT250</t>
        </is>
      </c>
      <c r="P636" s="235" t="n"/>
    </row>
    <row r="637" customFormat="1" s="233">
      <c r="A637" s="64" t="n"/>
      <c r="B637" s="237">
        <f>IF(AND(E637 = "Case Ring",G637="Silicon Bronze, ASTM-B584, C87600", K637 = "Coating_Standard"),"Y","N")</f>
        <v/>
      </c>
      <c r="C637" s="233" t="inlineStr">
        <is>
          <t>ConTab_BOM_KP_Impeller_0889</t>
        </is>
      </c>
      <c r="D637" s="233" t="inlineStr">
        <is>
          <t>:3095-7_8-KP:3095-7_8-KPV:</t>
        </is>
      </c>
      <c r="E637" s="233" t="inlineStr">
        <is>
          <t>Case Ring</t>
        </is>
      </c>
      <c r="F637" s="233" t="inlineStr">
        <is>
          <t>ImpMatl_Silicon_Bronze_ASTM-B584_C87600</t>
        </is>
      </c>
      <c r="G637" s="233" t="inlineStr">
        <is>
          <t>Silicon Bronze, ASTM-B584, C87600</t>
        </is>
      </c>
      <c r="H637" s="233" t="inlineStr">
        <is>
          <t>B21</t>
        </is>
      </c>
      <c r="I637" s="233" t="inlineStr">
        <is>
          <t>Steel, Cold Drawn C1018</t>
        </is>
      </c>
      <c r="J637" s="233" t="inlineStr">
        <is>
          <t>:E:</t>
        </is>
      </c>
      <c r="K637" s="233" t="inlineStr">
        <is>
          <t>Coating_Scotchkote134_interior_exterior_IncludeImpeller</t>
        </is>
      </c>
      <c r="L637" s="233" t="inlineStr">
        <is>
          <t>RTF</t>
        </is>
      </c>
      <c r="M637" s="233" t="inlineStr">
        <is>
          <t>B100493</t>
        </is>
      </c>
      <c r="O637" s="233" t="inlineStr">
        <is>
          <t>LT250</t>
        </is>
      </c>
      <c r="P637" s="235" t="n"/>
    </row>
    <row r="638" customFormat="1" s="233">
      <c r="A638" s="64" t="n"/>
      <c r="B638" s="237">
        <f>IF(AND(E638 = "Case Ring",G638="Silicon Bronze, ASTM-B584, C87600", K638 = "Coating_Standard"),"Y","N")</f>
        <v/>
      </c>
      <c r="C638" s="233" t="inlineStr">
        <is>
          <t>ConTab_BOM_KP_Impeller_0890</t>
        </is>
      </c>
      <c r="D638" s="233" t="inlineStr">
        <is>
          <t>:3095-7_8-KP:3095-7_8-KPV:3095-7_8-KPVS:</t>
        </is>
      </c>
      <c r="E638" s="233" t="inlineStr">
        <is>
          <t>Double Wear Ring</t>
        </is>
      </c>
      <c r="F638" s="233" t="inlineStr">
        <is>
          <t>ImpMatl_Silicon_Bronze_ASTM-B584_C87600</t>
        </is>
      </c>
      <c r="G638" s="233" t="inlineStr">
        <is>
          <t>Silicon Bronze, ASTM-B584, C87600</t>
        </is>
      </c>
      <c r="H638" s="233" t="inlineStr">
        <is>
          <t>B21</t>
        </is>
      </c>
      <c r="I638" s="233" t="inlineStr">
        <is>
          <t>Steel, Cold Drawn C1018</t>
        </is>
      </c>
      <c r="J638" s="233" t="inlineStr">
        <is>
          <t>:E:</t>
        </is>
      </c>
      <c r="K638" s="233" t="inlineStr">
        <is>
          <t>Coating_Scotchkote134_interior_exterior_IncludeImpeller</t>
        </is>
      </c>
      <c r="L638" s="233" t="inlineStr">
        <is>
          <t>RTF</t>
        </is>
      </c>
      <c r="M638" s="233" t="inlineStr">
        <is>
          <t>B100503</t>
        </is>
      </c>
      <c r="O638" s="233" t="inlineStr">
        <is>
          <t>LT250</t>
        </is>
      </c>
      <c r="P638" s="235" t="n"/>
    </row>
    <row r="639" customFormat="1" s="233">
      <c r="A639" s="64" t="n"/>
      <c r="B639" s="237">
        <f>IF(AND(E639 = "Case Ring",G639="Silicon Bronze, ASTM-B584, C87600", K639 = "Coating_Standard"),"Y","N")</f>
        <v/>
      </c>
      <c r="C639" s="233" t="inlineStr">
        <is>
          <t>ConTab_BOM_KP_Impeller_0891</t>
        </is>
      </c>
      <c r="D639" s="233" t="inlineStr">
        <is>
          <t>:3095-7_8-KP:3095-7_8-KPV:3095-7_8-KPVS:</t>
        </is>
      </c>
      <c r="E639" s="233" t="inlineStr">
        <is>
          <t>Case Ring</t>
        </is>
      </c>
      <c r="F639" s="233" t="inlineStr">
        <is>
          <t>ImpMatl_NiAl-Bronze_ASTM-B148_C95400</t>
        </is>
      </c>
      <c r="G639" s="233" t="inlineStr">
        <is>
          <t>Nickel Aluminum Bronze ASTM B148 UNS C95400</t>
        </is>
      </c>
      <c r="H639" s="233" t="inlineStr">
        <is>
          <t>B22</t>
        </is>
      </c>
      <c r="I639" s="233" t="inlineStr">
        <is>
          <t>Steel, Cold Drawn C1018</t>
        </is>
      </c>
      <c r="J639" s="233" t="inlineStr">
        <is>
          <t>:2:3:</t>
        </is>
      </c>
      <c r="K639" s="233" t="inlineStr">
        <is>
          <t>Coating_Scotchkote134_interior_exterior_IncludeImpeller</t>
        </is>
      </c>
      <c r="L639" s="233" t="inlineStr">
        <is>
          <t>RTF</t>
        </is>
      </c>
      <c r="M639" s="233" t="inlineStr">
        <is>
          <t>B105710</t>
        </is>
      </c>
      <c r="O639" s="233" t="inlineStr">
        <is>
          <t>LT250</t>
        </is>
      </c>
      <c r="P639" s="235" t="n"/>
    </row>
    <row r="640" customFormat="1" s="233">
      <c r="A640" s="64" t="n"/>
      <c r="B640" s="237">
        <f>IF(AND(E640 = "Case Ring",G640="Silicon Bronze, ASTM-B584, C87600", K640 = "Coating_Standard"),"Y","N")</f>
        <v/>
      </c>
      <c r="C640" s="233" t="inlineStr">
        <is>
          <t>ConTab_BOM_KP_Impeller_0892</t>
        </is>
      </c>
      <c r="D640" s="233" t="inlineStr">
        <is>
          <t>:3095-7_8-KP:3095-7_8-KPV:3095-7_8-KPVS:</t>
        </is>
      </c>
      <c r="E640" s="233" t="inlineStr">
        <is>
          <t>Double Wear Ring</t>
        </is>
      </c>
      <c r="F640" s="233" t="inlineStr">
        <is>
          <t>ImpMatl_NiAl-Bronze_ASTM-B148_C95400</t>
        </is>
      </c>
      <c r="G640" s="233" t="inlineStr">
        <is>
          <t>Nickel Aluminum Bronze ASTM B148 UNS C95400</t>
        </is>
      </c>
      <c r="H640" s="233" t="inlineStr">
        <is>
          <t>B22</t>
        </is>
      </c>
      <c r="I640" s="233" t="inlineStr">
        <is>
          <t>Steel, Cold Drawn C1018</t>
        </is>
      </c>
      <c r="J640" s="233" t="inlineStr">
        <is>
          <t>:2:3:</t>
        </is>
      </c>
      <c r="K640" s="233" t="inlineStr">
        <is>
          <t>Coating_Scotchkote134_interior_exterior_IncludeImpeller</t>
        </is>
      </c>
      <c r="L640" s="233" t="inlineStr">
        <is>
          <t>RTF</t>
        </is>
      </c>
      <c r="M640" s="233" t="inlineStr">
        <is>
          <t>B105711</t>
        </is>
      </c>
      <c r="O640" s="233" t="inlineStr">
        <is>
          <t>LT250</t>
        </is>
      </c>
      <c r="P640" s="235" t="n"/>
    </row>
    <row r="641" customFormat="1" s="233">
      <c r="A641" s="64" t="n"/>
      <c r="B641" s="237">
        <f>IF(AND(E641 = "Case Ring",G641="Silicon Bronze, ASTM-B584, C87600", K641 = "Coating_Standard"),"Y","N")</f>
        <v/>
      </c>
      <c r="C641" s="233" t="inlineStr">
        <is>
          <t>ConTab_BOM_KP_Impeller_0893</t>
        </is>
      </c>
      <c r="D641" s="233" t="inlineStr">
        <is>
          <t>:3095-7_8-KP:3095-7_8-KPV:3095-7_8-KPVS:</t>
        </is>
      </c>
      <c r="E641" s="233" t="inlineStr">
        <is>
          <t>Case Ring</t>
        </is>
      </c>
      <c r="F641" s="233" t="inlineStr">
        <is>
          <t>ImpMatl_NiAl-Bronze_ASTM-B148_C95400</t>
        </is>
      </c>
      <c r="G641" s="233" t="inlineStr">
        <is>
          <t>Nickel Aluminum Bronze ASTM B148 UNS C95400</t>
        </is>
      </c>
      <c r="H641" s="233" t="inlineStr">
        <is>
          <t>B22</t>
        </is>
      </c>
      <c r="I641" s="233" t="inlineStr">
        <is>
          <t>Steel, Cold Drawn C1018</t>
        </is>
      </c>
      <c r="J641" s="233" t="inlineStr">
        <is>
          <t>:E:</t>
        </is>
      </c>
      <c r="K641" s="233" t="inlineStr">
        <is>
          <t>Coating_Scotchkote134_interior_exterior_IncludeImpeller</t>
        </is>
      </c>
      <c r="L641" s="233" t="inlineStr">
        <is>
          <t>RTF</t>
        </is>
      </c>
      <c r="M641" s="233" t="inlineStr">
        <is>
          <t>B105712</t>
        </is>
      </c>
      <c r="O641" s="233" t="inlineStr">
        <is>
          <t>LT250</t>
        </is>
      </c>
      <c r="P641" s="235" t="n"/>
    </row>
    <row r="642" customFormat="1" s="233">
      <c r="A642" s="64" t="n"/>
      <c r="B642" s="237">
        <f>IF(AND(E642 = "Case Ring",G642="Silicon Bronze, ASTM-B584, C87600", K642 = "Coating_Standard"),"Y","N")</f>
        <v/>
      </c>
      <c r="C642" s="233" t="inlineStr">
        <is>
          <t>ConTab_BOM_KP_Impeller_0894</t>
        </is>
      </c>
      <c r="D642" s="233" t="inlineStr">
        <is>
          <t>:3095-7_8-KP:3095-7_8-KPV:3095-7_8-KPVS:</t>
        </is>
      </c>
      <c r="E642" s="233" t="inlineStr">
        <is>
          <t>Double Wear Ring</t>
        </is>
      </c>
      <c r="F642" s="233" t="inlineStr">
        <is>
          <t>ImpMatl_NiAl-Bronze_ASTM-B148_C95400</t>
        </is>
      </c>
      <c r="G642" s="233" t="inlineStr">
        <is>
          <t>Nickel Aluminum Bronze ASTM B148 UNS C95400</t>
        </is>
      </c>
      <c r="H642" s="233" t="inlineStr">
        <is>
          <t>B22</t>
        </is>
      </c>
      <c r="I642" s="233" t="inlineStr">
        <is>
          <t>Steel, Cold Drawn C1018</t>
        </is>
      </c>
      <c r="J642" s="233" t="inlineStr">
        <is>
          <t>:E:</t>
        </is>
      </c>
      <c r="K642" s="233" t="inlineStr">
        <is>
          <t>Coating_Scotchkote134_interior_exterior_IncludeImpeller</t>
        </is>
      </c>
      <c r="L642" s="233" t="inlineStr">
        <is>
          <t>RTF</t>
        </is>
      </c>
      <c r="M642" s="233" t="inlineStr">
        <is>
          <t>B105713</t>
        </is>
      </c>
      <c r="O642" s="233" t="inlineStr">
        <is>
          <t>LT250</t>
        </is>
      </c>
    </row>
    <row r="643" customFormat="1" s="233">
      <c r="A643" s="64" t="n"/>
      <c r="B643" s="237">
        <f>IF(AND(E643 = "Case Ring",G643="Silicon Bronze, ASTM-B584, C87600", K643 = "Coating_Standard"),"Y","N")</f>
        <v/>
      </c>
      <c r="C643" s="233" t="inlineStr">
        <is>
          <t>ConTab_BOM_KP_Impeller_0899</t>
        </is>
      </c>
      <c r="D643" s="233" t="inlineStr">
        <is>
          <t>:4012-1_2-KP:4012-1_2-KPV:4012-1_2-KPVS:</t>
        </is>
      </c>
      <c r="E643" s="233" t="inlineStr">
        <is>
          <t>Case Ring</t>
        </is>
      </c>
      <c r="F643" s="233" t="inlineStr">
        <is>
          <t>ImpMatl_Silicon_Bronze_ASTM-B584_C87600</t>
        </is>
      </c>
      <c r="G643" s="233" t="inlineStr">
        <is>
          <t>Silicon Bronze, ASTM-B584, C87600</t>
        </is>
      </c>
      <c r="H643" s="233" t="inlineStr">
        <is>
          <t>B21</t>
        </is>
      </c>
      <c r="I643" s="233" t="inlineStr">
        <is>
          <t>Steel, Cold Drawn C1018</t>
        </is>
      </c>
      <c r="J643" s="233" t="n"/>
      <c r="K643" s="233" t="inlineStr">
        <is>
          <t>Coating_Scotchkote134_interior_IncludeImpeller</t>
        </is>
      </c>
      <c r="L643" s="233" t="inlineStr">
        <is>
          <t>RTF</t>
        </is>
      </c>
      <c r="M643" s="233" t="inlineStr">
        <is>
          <t>B100533</t>
        </is>
      </c>
      <c r="O643" s="233" t="inlineStr">
        <is>
          <t>LT250</t>
        </is>
      </c>
    </row>
    <row r="644" customFormat="1" s="233">
      <c r="A644" s="64" t="n"/>
      <c r="B644" s="237">
        <f>IF(AND(E644 = "Case Ring",G644="Silicon Bronze, ASTM-B584, C87600", K644 = "Coating_Standard"),"Y","N")</f>
        <v/>
      </c>
      <c r="C644" s="233" t="inlineStr">
        <is>
          <t>ConTab_BOM_KP_Impeller_0900</t>
        </is>
      </c>
      <c r="D644" s="233" t="inlineStr">
        <is>
          <t>:4012-1_2-KP:4012-1_2-KPV:4012-1_2-KPVS:</t>
        </is>
      </c>
      <c r="E644" s="233" t="inlineStr">
        <is>
          <t>Double Wear Ring</t>
        </is>
      </c>
      <c r="F644" s="233" t="inlineStr">
        <is>
          <t>ImpMatl_Silicon_Bronze_ASTM-B584_C87600</t>
        </is>
      </c>
      <c r="G644" s="233" t="inlineStr">
        <is>
          <t>Silicon Bronze, ASTM-B584, C87600</t>
        </is>
      </c>
      <c r="H644" s="233" t="inlineStr">
        <is>
          <t>B21</t>
        </is>
      </c>
      <c r="I644" s="233" t="inlineStr">
        <is>
          <t>Steel, Cold Drawn C1018</t>
        </is>
      </c>
      <c r="J644" s="233" t="n"/>
      <c r="K644" s="233" t="inlineStr">
        <is>
          <t>Coating_Scotchkote134_interior_IncludeImpeller</t>
        </is>
      </c>
      <c r="L644" s="233" t="inlineStr">
        <is>
          <t>RTF</t>
        </is>
      </c>
      <c r="M644" s="233" t="inlineStr">
        <is>
          <t>B100543</t>
        </is>
      </c>
      <c r="O644" s="233" t="inlineStr">
        <is>
          <t>LT250</t>
        </is>
      </c>
    </row>
    <row r="645" customFormat="1" s="233">
      <c r="A645" s="64" t="n"/>
      <c r="B645" s="237">
        <f>IF(AND(E645 = "Case Ring",G645="Silicon Bronze, ASTM-B584, C87600", K645 = "Coating_Standard"),"Y","N")</f>
        <v/>
      </c>
      <c r="C645" s="233" t="inlineStr">
        <is>
          <t>ConTab_BOM_KP_Impeller_0901</t>
        </is>
      </c>
      <c r="D645" s="233" t="inlineStr">
        <is>
          <t>:4012-1_2-KP:4012-1_2-KPV:4012-1_2-KPVS:</t>
        </is>
      </c>
      <c r="E645" s="233" t="inlineStr">
        <is>
          <t>Case Ring</t>
        </is>
      </c>
      <c r="F645" s="233" t="inlineStr">
        <is>
          <t>ImpMatl_NiAl-Bronze_ASTM-B148_C95400</t>
        </is>
      </c>
      <c r="G645" s="233" t="inlineStr">
        <is>
          <t>Nickel Aluminum Bronze ASTM B148 UNS C95400</t>
        </is>
      </c>
      <c r="H645" s="233" t="inlineStr">
        <is>
          <t>B22</t>
        </is>
      </c>
      <c r="I645" s="233" t="inlineStr">
        <is>
          <t>Steel, Cold Drawn C1018</t>
        </is>
      </c>
      <c r="J645" s="233" t="n"/>
      <c r="K645" s="233" t="inlineStr">
        <is>
          <t>Coating_Scotchkote134_interior_IncludeImpeller</t>
        </is>
      </c>
      <c r="L645" s="233" t="inlineStr">
        <is>
          <t>RTF</t>
        </is>
      </c>
      <c r="M645" s="233" t="inlineStr">
        <is>
          <t>B105716</t>
        </is>
      </c>
      <c r="O645" s="233" t="inlineStr">
        <is>
          <t>LT250</t>
        </is>
      </c>
      <c r="P645" s="235" t="n"/>
    </row>
    <row r="646" customFormat="1" s="233">
      <c r="A646" s="64" t="n"/>
      <c r="B646" s="237">
        <f>IF(AND(E646 = "Case Ring",G646="Silicon Bronze, ASTM-B584, C87600", K646 = "Coating_Standard"),"Y","N")</f>
        <v/>
      </c>
      <c r="C646" s="233" t="inlineStr">
        <is>
          <t>ConTab_BOM_KP_Impeller_0902</t>
        </is>
      </c>
      <c r="D646" s="233" t="inlineStr">
        <is>
          <t>:4012-1_2-KP:4012-1_2-KPV:4012-1_2-KPVS:</t>
        </is>
      </c>
      <c r="E646" s="233" t="inlineStr">
        <is>
          <t>Double Wear Ring</t>
        </is>
      </c>
      <c r="F646" s="233" t="inlineStr">
        <is>
          <t>ImpMatl_NiAl-Bronze_ASTM-B148_C95400</t>
        </is>
      </c>
      <c r="G646" s="233" t="inlineStr">
        <is>
          <t>Nickel Aluminum Bronze ASTM B148 UNS C95400</t>
        </is>
      </c>
      <c r="H646" s="233" t="inlineStr">
        <is>
          <t>B22</t>
        </is>
      </c>
      <c r="I646" s="233" t="inlineStr">
        <is>
          <t>Steel, Cold Drawn C1018</t>
        </is>
      </c>
      <c r="J646" s="233" t="n"/>
      <c r="K646" s="233" t="inlineStr">
        <is>
          <t>Coating_Scotchkote134_interior_IncludeImpeller</t>
        </is>
      </c>
      <c r="L646" s="233" t="inlineStr">
        <is>
          <t>RTF</t>
        </is>
      </c>
      <c r="M646" s="233" t="inlineStr">
        <is>
          <t>B105717</t>
        </is>
      </c>
      <c r="O646" s="233" t="inlineStr">
        <is>
          <t>LT250</t>
        </is>
      </c>
      <c r="P646" s="235" t="n"/>
    </row>
    <row r="647" customFormat="1" s="233">
      <c r="A647" s="64" t="n"/>
      <c r="B647" s="237">
        <f>IF(AND(E647 = "Case Ring",G647="Silicon Bronze, ASTM-B584, C87600", K647 = "Coating_Standard"),"Y","N")</f>
        <v/>
      </c>
      <c r="C647" s="233" t="inlineStr">
        <is>
          <t>ConTab_BOM_KP_Impeller_0905</t>
        </is>
      </c>
      <c r="D647" s="233" t="inlineStr">
        <is>
          <t>:4012-1_2-KP:4012-1_2-KPV:4012-1_2-KPVS:</t>
        </is>
      </c>
      <c r="E647" s="233" t="inlineStr">
        <is>
          <t>Case Ring</t>
        </is>
      </c>
      <c r="F647" s="233" t="inlineStr">
        <is>
          <t>ImpMatl_Silicon_Bronze_ASTM-B584_C87600</t>
        </is>
      </c>
      <c r="G647" s="233" t="inlineStr">
        <is>
          <t>Silicon Bronze, ASTM-B584, C87600</t>
        </is>
      </c>
      <c r="H647" s="233" t="inlineStr">
        <is>
          <t>B21</t>
        </is>
      </c>
      <c r="I647" s="233" t="inlineStr">
        <is>
          <t>Steel, Cold Drawn C1018</t>
        </is>
      </c>
      <c r="J647" s="233" t="n"/>
      <c r="K647" s="233" t="inlineStr">
        <is>
          <t>Coating_Special</t>
        </is>
      </c>
      <c r="L647" s="233" t="inlineStr">
        <is>
          <t>RTF</t>
        </is>
      </c>
      <c r="M647" s="233" t="inlineStr">
        <is>
          <t>B100533</t>
        </is>
      </c>
      <c r="O647" s="233" t="inlineStr">
        <is>
          <t>LT250</t>
        </is>
      </c>
    </row>
    <row r="648" customFormat="1" s="233">
      <c r="A648" s="64" t="n"/>
      <c r="B648" s="237">
        <f>IF(AND(E648 = "Case Ring",G648="Silicon Bronze, ASTM-B584, C87600", K648 = "Coating_Standard"),"Y","N")</f>
        <v/>
      </c>
      <c r="C648" s="233" t="inlineStr">
        <is>
          <t>ConTab_BOM_KP_Impeller_0906</t>
        </is>
      </c>
      <c r="D648" s="233" t="inlineStr">
        <is>
          <t>:4012-1_2-KP:4012-1_2-KPV:4012-1_2-KPVS:</t>
        </is>
      </c>
      <c r="E648" s="233" t="inlineStr">
        <is>
          <t>Double Wear Ring</t>
        </is>
      </c>
      <c r="F648" s="233" t="inlineStr">
        <is>
          <t>ImpMatl_Silicon_Bronze_ASTM-B584_C87600</t>
        </is>
      </c>
      <c r="G648" s="233" t="inlineStr">
        <is>
          <t>Silicon Bronze, ASTM-B584, C87600</t>
        </is>
      </c>
      <c r="H648" s="233" t="inlineStr">
        <is>
          <t>B21</t>
        </is>
      </c>
      <c r="I648" s="233" t="inlineStr">
        <is>
          <t>Steel, Cold Drawn C1018</t>
        </is>
      </c>
      <c r="J648" s="233" t="n"/>
      <c r="K648" s="233" t="inlineStr">
        <is>
          <t>Coating_Special</t>
        </is>
      </c>
      <c r="L648" s="233" t="inlineStr">
        <is>
          <t>RTF</t>
        </is>
      </c>
      <c r="M648" s="233" t="inlineStr">
        <is>
          <t>B100543</t>
        </is>
      </c>
      <c r="O648" s="233" t="inlineStr">
        <is>
          <t>LT250</t>
        </is>
      </c>
    </row>
    <row r="649" customFormat="1" s="233">
      <c r="A649" s="64" t="n"/>
      <c r="B649" s="237">
        <f>IF(AND(E649 = "Case Ring",G649="Silicon Bronze, ASTM-B584, C87600", K649 = "Coating_Standard"),"Y","N")</f>
        <v/>
      </c>
      <c r="C649" s="233" t="inlineStr">
        <is>
          <t>ConTab_BOM_KP_Impeller_0907</t>
        </is>
      </c>
      <c r="D649" s="233" t="inlineStr">
        <is>
          <t>:4012-1_2-KP:4012-1_2-KPV:4012-1_2-KPVS:</t>
        </is>
      </c>
      <c r="E649" s="233" t="inlineStr">
        <is>
          <t>Case Ring</t>
        </is>
      </c>
      <c r="F649" s="233" t="inlineStr">
        <is>
          <t>ImpMatl_NiAl-Bronze_ASTM-B148_C95400</t>
        </is>
      </c>
      <c r="G649" s="233" t="inlineStr">
        <is>
          <t>Nickel Aluminum Bronze ASTM B148 UNS C95400</t>
        </is>
      </c>
      <c r="H649" s="233" t="inlineStr">
        <is>
          <t>B22</t>
        </is>
      </c>
      <c r="I649" s="233" t="inlineStr">
        <is>
          <t>Steel, Cold Drawn C1018</t>
        </is>
      </c>
      <c r="J649" s="233" t="n"/>
      <c r="K649" s="233" t="inlineStr">
        <is>
          <t>Coating_Special</t>
        </is>
      </c>
      <c r="L649" s="233" t="inlineStr">
        <is>
          <t>RTF</t>
        </is>
      </c>
      <c r="M649" s="233" t="inlineStr">
        <is>
          <t>B105716</t>
        </is>
      </c>
      <c r="O649" s="233" t="inlineStr">
        <is>
          <t>LT250</t>
        </is>
      </c>
    </row>
    <row r="650" customFormat="1" s="233">
      <c r="A650" s="64" t="n"/>
      <c r="B650" s="237">
        <f>IF(AND(E650 = "Case Ring",G650="Silicon Bronze, ASTM-B584, C87600", K650 = "Coating_Standard"),"Y","N")</f>
        <v/>
      </c>
      <c r="C650" s="233" t="inlineStr">
        <is>
          <t>ConTab_BOM_KP_Impeller_0908</t>
        </is>
      </c>
      <c r="D650" s="233" t="inlineStr">
        <is>
          <t>:4012-1_2-KP:4012-1_2-KPV:4012-1_2-KPVS:</t>
        </is>
      </c>
      <c r="E650" s="233" t="inlineStr">
        <is>
          <t>Double Wear Ring</t>
        </is>
      </c>
      <c r="F650" s="233" t="inlineStr">
        <is>
          <t>ImpMatl_NiAl-Bronze_ASTM-B148_C95400</t>
        </is>
      </c>
      <c r="G650" s="233" t="inlineStr">
        <is>
          <t>Nickel Aluminum Bronze ASTM B148 UNS C95400</t>
        </is>
      </c>
      <c r="H650" s="233" t="inlineStr">
        <is>
          <t>B22</t>
        </is>
      </c>
      <c r="I650" s="233" t="inlineStr">
        <is>
          <t>Steel, Cold Drawn C1018</t>
        </is>
      </c>
      <c r="J650" s="233" t="n"/>
      <c r="K650" s="233" t="inlineStr">
        <is>
          <t>Coating_Special</t>
        </is>
      </c>
      <c r="L650" s="233" t="inlineStr">
        <is>
          <t>RTF</t>
        </is>
      </c>
      <c r="M650" s="233" t="inlineStr">
        <is>
          <t>B105717</t>
        </is>
      </c>
      <c r="O650" s="233" t="inlineStr">
        <is>
          <t>LT250</t>
        </is>
      </c>
    </row>
    <row r="651" customFormat="1" s="233">
      <c r="A651" s="64" t="n"/>
      <c r="B651" s="237">
        <f>IF(AND(E651 = "Case Ring",G651="Silicon Bronze, ASTM-B584, C87600", K651 = "Coating_Standard"),"Y","N")</f>
        <v/>
      </c>
      <c r="C651" s="233" t="inlineStr">
        <is>
          <t>ConTab_BOM_KP_Impeller_0911</t>
        </is>
      </c>
      <c r="D651" s="233" t="inlineStr">
        <is>
          <t>:4012-1_2-KP:4012-1_2-KPV:4012-1_2-KPVS:</t>
        </is>
      </c>
      <c r="E651" s="233" t="inlineStr">
        <is>
          <t>Case Ring</t>
        </is>
      </c>
      <c r="F651" s="233" t="inlineStr">
        <is>
          <t>ImpMatl_Silicon_Bronze_ASTM-B584_C87600</t>
        </is>
      </c>
      <c r="G651" s="233" t="inlineStr">
        <is>
          <t>Silicon Bronze, ASTM-B584, C87600</t>
        </is>
      </c>
      <c r="H651" s="233" t="inlineStr">
        <is>
          <t>B21</t>
        </is>
      </c>
      <c r="I651" s="233" t="inlineStr">
        <is>
          <t>Steel, Cold Drawn C1018</t>
        </is>
      </c>
      <c r="J651" s="233" t="n"/>
      <c r="K651" s="233" t="inlineStr">
        <is>
          <t>Coating_Epoxy</t>
        </is>
      </c>
      <c r="L651" s="233" t="inlineStr">
        <is>
          <t>RTF</t>
        </is>
      </c>
      <c r="M651" s="233" t="inlineStr">
        <is>
          <t>B100533</t>
        </is>
      </c>
      <c r="O651" s="233" t="inlineStr">
        <is>
          <t>LT250</t>
        </is>
      </c>
      <c r="P651" s="235" t="n"/>
    </row>
    <row r="652" customFormat="1" s="233">
      <c r="A652" s="64" t="n"/>
      <c r="B652" s="237">
        <f>IF(AND(E652 = "Case Ring",G652="Silicon Bronze, ASTM-B584, C87600", K652 = "Coating_Standard"),"Y","N")</f>
        <v/>
      </c>
      <c r="C652" s="233" t="inlineStr">
        <is>
          <t>ConTab_BOM_KP_Impeller_0912</t>
        </is>
      </c>
      <c r="D652" s="233" t="inlineStr">
        <is>
          <t>:4012-1_2-KP:4012-1_2-KPV:4012-1_2-KPVS:</t>
        </is>
      </c>
      <c r="E652" s="233" t="inlineStr">
        <is>
          <t>Double Wear Ring</t>
        </is>
      </c>
      <c r="F652" s="233" t="inlineStr">
        <is>
          <t>ImpMatl_Silicon_Bronze_ASTM-B584_C87600</t>
        </is>
      </c>
      <c r="G652" s="233" t="inlineStr">
        <is>
          <t>Silicon Bronze, ASTM-B584, C87600</t>
        </is>
      </c>
      <c r="H652" s="233" t="inlineStr">
        <is>
          <t>B21</t>
        </is>
      </c>
      <c r="I652" s="233" t="inlineStr">
        <is>
          <t>Steel, Cold Drawn C1018</t>
        </is>
      </c>
      <c r="J652" s="233" t="n"/>
      <c r="K652" s="233" t="inlineStr">
        <is>
          <t>Coating_Epoxy</t>
        </is>
      </c>
      <c r="L652" s="233" t="inlineStr">
        <is>
          <t>RTF</t>
        </is>
      </c>
      <c r="M652" s="233" t="inlineStr">
        <is>
          <t>B100543</t>
        </is>
      </c>
      <c r="O652" s="233" t="inlineStr">
        <is>
          <t>LT250</t>
        </is>
      </c>
    </row>
    <row r="653" customFormat="1" s="233">
      <c r="A653" s="64" t="n"/>
      <c r="B653" s="237">
        <f>IF(AND(E653 = "Case Ring",G653="Silicon Bronze, ASTM-B584, C87600", K653 = "Coating_Standard"),"Y","N")</f>
        <v/>
      </c>
      <c r="C653" s="233" t="inlineStr">
        <is>
          <t>ConTab_BOM_KP_Impeller_0913</t>
        </is>
      </c>
      <c r="D653" s="233" t="inlineStr">
        <is>
          <t>:4012-1_2-KP:4012-1_2-KPV:4012-1_2-KPVS:</t>
        </is>
      </c>
      <c r="E653" s="233" t="inlineStr">
        <is>
          <t>Case Ring</t>
        </is>
      </c>
      <c r="F653" s="233" t="inlineStr">
        <is>
          <t>ImpMatl_NiAl-Bronze_ASTM-B148_C95400</t>
        </is>
      </c>
      <c r="G653" s="233" t="inlineStr">
        <is>
          <t>Nickel Aluminum Bronze ASTM B148 UNS C95400</t>
        </is>
      </c>
      <c r="H653" s="233" t="inlineStr">
        <is>
          <t>B22</t>
        </is>
      </c>
      <c r="I653" s="233" t="inlineStr">
        <is>
          <t>Steel, Cold Drawn C1018</t>
        </is>
      </c>
      <c r="J653" s="233" t="n"/>
      <c r="K653" s="233" t="inlineStr">
        <is>
          <t>Coating_Epoxy</t>
        </is>
      </c>
      <c r="L653" s="233" t="inlineStr">
        <is>
          <t>RTF</t>
        </is>
      </c>
      <c r="M653" s="233" t="inlineStr">
        <is>
          <t>B105716</t>
        </is>
      </c>
      <c r="O653" s="233" t="inlineStr">
        <is>
          <t>LT250</t>
        </is>
      </c>
    </row>
    <row r="654" customFormat="1" s="233">
      <c r="A654" s="64" t="n"/>
      <c r="B654" s="237">
        <f>IF(AND(E654 = "Case Ring",G654="Silicon Bronze, ASTM-B584, C87600", K654 = "Coating_Standard"),"Y","N")</f>
        <v/>
      </c>
      <c r="C654" s="233" t="inlineStr">
        <is>
          <t>ConTab_BOM_KP_Impeller_0914</t>
        </is>
      </c>
      <c r="D654" s="233" t="inlineStr">
        <is>
          <t>:4012-1_2-KP:4012-1_2-KPV:4012-1_2-KPVS:</t>
        </is>
      </c>
      <c r="E654" s="233" t="inlineStr">
        <is>
          <t>Double Wear Ring</t>
        </is>
      </c>
      <c r="F654" s="233" t="inlineStr">
        <is>
          <t>ImpMatl_NiAl-Bronze_ASTM-B148_C95400</t>
        </is>
      </c>
      <c r="G654" s="233" t="inlineStr">
        <is>
          <t>Nickel Aluminum Bronze ASTM B148 UNS C95400</t>
        </is>
      </c>
      <c r="H654" s="233" t="inlineStr">
        <is>
          <t>B22</t>
        </is>
      </c>
      <c r="I654" s="233" t="inlineStr">
        <is>
          <t>Steel, Cold Drawn C1018</t>
        </is>
      </c>
      <c r="J654" s="233" t="n"/>
      <c r="K654" s="233" t="inlineStr">
        <is>
          <t>Coating_Epoxy</t>
        </is>
      </c>
      <c r="L654" s="233" t="inlineStr">
        <is>
          <t>RTF</t>
        </is>
      </c>
      <c r="M654" s="233" t="inlineStr">
        <is>
          <t>B105717</t>
        </is>
      </c>
      <c r="O654" s="233" t="inlineStr">
        <is>
          <t>LT250</t>
        </is>
      </c>
    </row>
    <row r="655" customFormat="1" s="233">
      <c r="A655" s="64" t="n"/>
      <c r="B655" s="237">
        <f>IF(AND(E655 = "Case Ring",G655="Silicon Bronze, ASTM-B584, C87600", K655 = "Coating_Standard"),"Y","N")</f>
        <v/>
      </c>
      <c r="C655" s="233" t="inlineStr">
        <is>
          <t>ConTab_BOM_KP_Impeller_0917</t>
        </is>
      </c>
      <c r="D655" s="233" t="inlineStr">
        <is>
          <t>:4012-1_2-KP:4012-1_2-KPV:4012-1_2-KPVS:</t>
        </is>
      </c>
      <c r="E655" s="233" t="inlineStr">
        <is>
          <t>Case Ring</t>
        </is>
      </c>
      <c r="F655" s="233" t="inlineStr">
        <is>
          <t>ImpMatl_Silicon_Bronze_ASTM-B584_C87600</t>
        </is>
      </c>
      <c r="G655" s="233" t="inlineStr">
        <is>
          <t>Silicon Bronze, ASTM-B584, C87600</t>
        </is>
      </c>
      <c r="H655" s="233" t="inlineStr">
        <is>
          <t>B21</t>
        </is>
      </c>
      <c r="I655" s="233" t="inlineStr">
        <is>
          <t>Steel, Cold Drawn C1018</t>
        </is>
      </c>
      <c r="J655" s="233" t="n"/>
      <c r="K655" s="233" t="inlineStr">
        <is>
          <t>Coating_Standard</t>
        </is>
      </c>
      <c r="L655" s="233" t="inlineStr">
        <is>
          <t>96698989</t>
        </is>
      </c>
      <c r="M655" s="233" t="inlineStr">
        <is>
          <t>B100533</t>
        </is>
      </c>
      <c r="N655" s="233" t="inlineStr">
        <is>
          <t>Standard</t>
        </is>
      </c>
      <c r="O655" s="233" t="inlineStr">
        <is>
          <t>LT027</t>
        </is>
      </c>
    </row>
    <row r="656" customFormat="1" s="233">
      <c r="A656" s="64" t="n"/>
      <c r="B656" s="237">
        <f>IF(AND(E656 = "Case Ring",G656="Silicon Bronze, ASTM-B584, C87600", K656 = "Coating_Standard"),"Y","N")</f>
        <v/>
      </c>
      <c r="C656" s="233" t="inlineStr">
        <is>
          <t>ConTab_BOM_KP_Impeller_0918</t>
        </is>
      </c>
      <c r="D656" s="233" t="inlineStr">
        <is>
          <t>:4012-1_2-KP:4012-1_2-KPV:4012-1_2-KPVS:</t>
        </is>
      </c>
      <c r="E656" s="233" t="inlineStr">
        <is>
          <t>Double Wear Ring</t>
        </is>
      </c>
      <c r="F656" s="233" t="inlineStr">
        <is>
          <t>ImpMatl_Silicon_Bronze_ASTM-B584_C87600</t>
        </is>
      </c>
      <c r="G656" s="233" t="inlineStr">
        <is>
          <t>Silicon Bronze, ASTM-B584, C87600</t>
        </is>
      </c>
      <c r="H656" s="233" t="inlineStr">
        <is>
          <t>B21</t>
        </is>
      </c>
      <c r="I656" s="233" t="inlineStr">
        <is>
          <t>Steel, Cold Drawn C1018</t>
        </is>
      </c>
      <c r="J656" s="233" t="n"/>
      <c r="K656" s="233" t="inlineStr">
        <is>
          <t>Coating_Standard</t>
        </is>
      </c>
      <c r="L656" s="233" t="inlineStr">
        <is>
          <t>96698991</t>
        </is>
      </c>
      <c r="M656" s="233" t="inlineStr">
        <is>
          <t>B100543</t>
        </is>
      </c>
      <c r="N656" s="233" t="inlineStr">
        <is>
          <t>Standard</t>
        </is>
      </c>
      <c r="O656" s="233" t="inlineStr">
        <is>
          <t>LT027</t>
        </is>
      </c>
    </row>
    <row r="657" customFormat="1" s="233">
      <c r="A657" s="64" t="n"/>
      <c r="B657" s="237">
        <f>IF(AND(E657 = "Case Ring",G657="Silicon Bronze, ASTM-B584, C87600", K657 = "Coating_Standard"),"Y","N")</f>
        <v/>
      </c>
      <c r="C657" s="233" t="inlineStr">
        <is>
          <t>ConTab_BOM_KP_Impeller_0919</t>
        </is>
      </c>
      <c r="D657" s="233" t="inlineStr">
        <is>
          <t>:4012-1_2-KP:4012-1_2-KPV:4012-1_2-KPVS:</t>
        </is>
      </c>
      <c r="E657" s="233" t="inlineStr">
        <is>
          <t>Case Ring</t>
        </is>
      </c>
      <c r="F657" s="233" t="inlineStr">
        <is>
          <t>ImpMatl_NiAl-Bronze_ASTM-B148_C95400</t>
        </is>
      </c>
      <c r="G657" s="233" t="inlineStr">
        <is>
          <t>Nickel Aluminum Bronze ASTM B148 UNS C95400</t>
        </is>
      </c>
      <c r="H657" s="233" t="inlineStr">
        <is>
          <t>B22</t>
        </is>
      </c>
      <c r="I657" s="233" t="inlineStr">
        <is>
          <t>Steel, Cold Drawn C1018</t>
        </is>
      </c>
      <c r="J657" s="233" t="n"/>
      <c r="K657" s="233" t="inlineStr">
        <is>
          <t>Coating_Standard</t>
        </is>
      </c>
      <c r="L657" s="233" t="n">
        <v>97782725</v>
      </c>
      <c r="M657" s="233" t="inlineStr">
        <is>
          <t>B105716</t>
        </is>
      </c>
      <c r="N657" s="233" t="inlineStr">
        <is>
          <t>Standard</t>
        </is>
      </c>
      <c r="O657" s="233" t="inlineStr">
        <is>
          <t>LT250</t>
        </is>
      </c>
    </row>
    <row r="658" customFormat="1" s="233">
      <c r="A658" s="64" t="n"/>
      <c r="B658" s="237">
        <f>IF(AND(E658 = "Case Ring",G658="Silicon Bronze, ASTM-B584, C87600", K658 = "Coating_Standard"),"Y","N")</f>
        <v/>
      </c>
      <c r="C658" s="233" t="inlineStr">
        <is>
          <t>ConTab_BOM_KP_Impeller_0920</t>
        </is>
      </c>
      <c r="D658" s="233" t="inlineStr">
        <is>
          <t>:4012-1_2-KP:4012-1_2-KPV:4012-1_2-KPVS:</t>
        </is>
      </c>
      <c r="E658" s="233" t="inlineStr">
        <is>
          <t>Double Wear Ring</t>
        </is>
      </c>
      <c r="F658" s="233" t="inlineStr">
        <is>
          <t>ImpMatl_NiAl-Bronze_ASTM-B148_C95400</t>
        </is>
      </c>
      <c r="G658" s="233" t="inlineStr">
        <is>
          <t>Nickel Aluminum Bronze ASTM B148 UNS C95400</t>
        </is>
      </c>
      <c r="H658" s="233" t="inlineStr">
        <is>
          <t>B22</t>
        </is>
      </c>
      <c r="I658" s="233" t="inlineStr">
        <is>
          <t>Steel, Cold Drawn C1018</t>
        </is>
      </c>
      <c r="J658" s="233" t="n"/>
      <c r="K658" s="233" t="inlineStr">
        <is>
          <t>Coating_Standard</t>
        </is>
      </c>
      <c r="L658" s="233" t="inlineStr">
        <is>
          <t>RTF</t>
        </is>
      </c>
      <c r="M658" s="233" t="inlineStr">
        <is>
          <t>B105717</t>
        </is>
      </c>
      <c r="N658" s="233" t="inlineStr">
        <is>
          <t>Standard</t>
        </is>
      </c>
      <c r="O658" s="233" t="inlineStr">
        <is>
          <t>LT250</t>
        </is>
      </c>
    </row>
    <row r="659" customFormat="1" s="233">
      <c r="A659" s="64" t="n"/>
      <c r="B659" s="237">
        <f>IF(AND(E659 = "Case Ring",G659="Silicon Bronze, ASTM-B584, C87600", K659 = "Coating_Standard"),"Y","N")</f>
        <v/>
      </c>
      <c r="C659" s="233" t="inlineStr">
        <is>
          <t>ConTab_BOM_KP_Impeller_0925</t>
        </is>
      </c>
      <c r="D659" s="233" t="inlineStr">
        <is>
          <t>:4012-1_2-KP:4012-1_2-KPV:4012-1_2-KPVS:</t>
        </is>
      </c>
      <c r="E659" s="233" t="inlineStr">
        <is>
          <t>Case Ring</t>
        </is>
      </c>
      <c r="F659" s="233" t="inlineStr">
        <is>
          <t>ImpMatl_SS_AISI-304</t>
        </is>
      </c>
      <c r="G659" s="233" t="inlineStr">
        <is>
          <t>Stainless Steel, AISI-304</t>
        </is>
      </c>
      <c r="H659" s="233" t="inlineStr">
        <is>
          <t>H304</t>
        </is>
      </c>
      <c r="I659" s="233" t="inlineStr">
        <is>
          <t>Stainless Steel, AISI 316</t>
        </is>
      </c>
      <c r="J659" s="233" t="n"/>
      <c r="K659" s="233" t="inlineStr">
        <is>
          <t>Coating_Standard</t>
        </is>
      </c>
      <c r="L659" s="233" t="inlineStr">
        <is>
          <t>RTF</t>
        </is>
      </c>
      <c r="M659" s="233" t="inlineStr">
        <is>
          <t>B100539</t>
        </is>
      </c>
      <c r="O659" s="233" t="inlineStr">
        <is>
          <t>LT043</t>
        </is>
      </c>
    </row>
    <row r="660" customFormat="1" s="233">
      <c r="A660" s="64" t="n"/>
      <c r="B660" s="237">
        <f>IF(AND(E660 = "Case Ring",G660="Silicon Bronze, ASTM-B584, C87600", K660 = "Coating_Standard"),"Y","N")</f>
        <v/>
      </c>
      <c r="C660" s="233" t="inlineStr">
        <is>
          <t>ConTab_BOM_KP_Impeller_0926</t>
        </is>
      </c>
      <c r="D660" s="233" t="inlineStr">
        <is>
          <t>:4012-1_2-KP:4012-1_2-KPV:4012-1_2-KPVS:</t>
        </is>
      </c>
      <c r="E660" s="233" t="inlineStr">
        <is>
          <t>Double Wear Ring</t>
        </is>
      </c>
      <c r="F660" s="233" t="inlineStr">
        <is>
          <t>ImpMatl_SS_AISI-304</t>
        </is>
      </c>
      <c r="G660" s="233" t="inlineStr">
        <is>
          <t>Stainless Steel, AISI-304</t>
        </is>
      </c>
      <c r="H660" s="233" t="inlineStr">
        <is>
          <t>H304</t>
        </is>
      </c>
      <c r="I660" s="233" t="inlineStr">
        <is>
          <t>Stainless Steel, AISI 316</t>
        </is>
      </c>
      <c r="J660" s="233" t="n"/>
      <c r="K660" s="233" t="inlineStr">
        <is>
          <t>Coating_Standard</t>
        </is>
      </c>
      <c r="L660" s="233" t="inlineStr">
        <is>
          <t>RTF</t>
        </is>
      </c>
      <c r="M660" s="233" t="inlineStr">
        <is>
          <t>B100549</t>
        </is>
      </c>
      <c r="O660" s="233" t="inlineStr">
        <is>
          <t>LT043</t>
        </is>
      </c>
    </row>
    <row r="661" customFormat="1" s="233">
      <c r="A661" s="64" t="n"/>
      <c r="B661" s="237">
        <f>IF(AND(E661 = "Case Ring",G661="Silicon Bronze, ASTM-B584, C87600", K661 = "Coating_Standard"),"Y","N")</f>
        <v/>
      </c>
      <c r="C661" s="233" t="inlineStr">
        <is>
          <t>ConTab_BOM_KP_Impeller_0931</t>
        </is>
      </c>
      <c r="D661" s="233" t="inlineStr">
        <is>
          <t>:4012-1_2-KP:4012-1_2-KPV:4012-1_2-KPVS:</t>
        </is>
      </c>
      <c r="E661" s="233" t="inlineStr">
        <is>
          <t>Case Ring</t>
        </is>
      </c>
      <c r="F661" s="233" t="inlineStr">
        <is>
          <t>ImpMatl_Silicon_Bronze_ASTM-B584_C87600</t>
        </is>
      </c>
      <c r="G661" s="233" t="inlineStr">
        <is>
          <t>Silicon Bronze, ASTM-B584, C87600</t>
        </is>
      </c>
      <c r="H661" s="233" t="inlineStr">
        <is>
          <t>B21</t>
        </is>
      </c>
      <c r="I661" s="233" t="inlineStr">
        <is>
          <t>Steel, Cold Drawn C1018</t>
        </is>
      </c>
      <c r="J661" s="233" t="n"/>
      <c r="K661" s="233" t="inlineStr">
        <is>
          <t>Coating_Scotchkote134_interior</t>
        </is>
      </c>
      <c r="L661" s="233" t="inlineStr">
        <is>
          <t>RTF</t>
        </is>
      </c>
      <c r="M661" s="233" t="inlineStr">
        <is>
          <t>B100533</t>
        </is>
      </c>
      <c r="O661" s="233" t="inlineStr">
        <is>
          <t>LT250</t>
        </is>
      </c>
    </row>
    <row r="662" customFormat="1" s="233">
      <c r="A662" s="64" t="n"/>
      <c r="B662" s="237">
        <f>IF(AND(E662 = "Case Ring",G662="Silicon Bronze, ASTM-B584, C87600", K662 = "Coating_Standard"),"Y","N")</f>
        <v/>
      </c>
      <c r="C662" s="233" t="inlineStr">
        <is>
          <t>ConTab_BOM_KP_Impeller_0932</t>
        </is>
      </c>
      <c r="D662" s="233" t="inlineStr">
        <is>
          <t>:4012-1_2-KP:4012-1_2-KPV:4012-1_2-KPVS:</t>
        </is>
      </c>
      <c r="E662" s="233" t="inlineStr">
        <is>
          <t>Double Wear Ring</t>
        </is>
      </c>
      <c r="F662" s="233" t="inlineStr">
        <is>
          <t>ImpMatl_Silicon_Bronze_ASTM-B584_C87600</t>
        </is>
      </c>
      <c r="G662" s="233" t="inlineStr">
        <is>
          <t>Silicon Bronze, ASTM-B584, C87600</t>
        </is>
      </c>
      <c r="H662" s="233" t="inlineStr">
        <is>
          <t>B21</t>
        </is>
      </c>
      <c r="I662" s="233" t="inlineStr">
        <is>
          <t>Steel, Cold Drawn C1018</t>
        </is>
      </c>
      <c r="J662" s="233" t="n"/>
      <c r="K662" s="233" t="inlineStr">
        <is>
          <t>Coating_Scotchkote134_interior</t>
        </is>
      </c>
      <c r="L662" s="233" t="inlineStr">
        <is>
          <t>RTF</t>
        </is>
      </c>
      <c r="M662" s="233" t="inlineStr">
        <is>
          <t>B100543</t>
        </is>
      </c>
      <c r="O662" s="233" t="inlineStr">
        <is>
          <t>LT250</t>
        </is>
      </c>
    </row>
    <row r="663" customFormat="1" s="233">
      <c r="A663" s="64" t="n"/>
      <c r="B663" s="237">
        <f>IF(AND(E663 = "Case Ring",G663="Silicon Bronze, ASTM-B584, C87600", K663 = "Coating_Standard"),"Y","N")</f>
        <v/>
      </c>
      <c r="C663" s="233" t="inlineStr">
        <is>
          <t>ConTab_BOM_KP_Impeller_0933</t>
        </is>
      </c>
      <c r="D663" s="233" t="inlineStr">
        <is>
          <t>:4012-1_2-KP:4012-1_2-KPV:4012-1_2-KPVS:</t>
        </is>
      </c>
      <c r="E663" s="233" t="inlineStr">
        <is>
          <t>Case Ring</t>
        </is>
      </c>
      <c r="F663" s="233" t="inlineStr">
        <is>
          <t>ImpMatl_NiAl-Bronze_ASTM-B148_C95400</t>
        </is>
      </c>
      <c r="G663" s="233" t="inlineStr">
        <is>
          <t>Nickel Aluminum Bronze ASTM B148 UNS C95400</t>
        </is>
      </c>
      <c r="H663" s="233" t="inlineStr">
        <is>
          <t>B22</t>
        </is>
      </c>
      <c r="I663" s="233" t="inlineStr">
        <is>
          <t>Steel, Cold Drawn C1018</t>
        </is>
      </c>
      <c r="J663" s="233" t="n"/>
      <c r="K663" s="233" t="inlineStr">
        <is>
          <t>Coating_Scotchkote134_interior</t>
        </is>
      </c>
      <c r="L663" s="233" t="inlineStr">
        <is>
          <t>RTF</t>
        </is>
      </c>
      <c r="M663" s="233" t="inlineStr">
        <is>
          <t>B105716</t>
        </is>
      </c>
      <c r="O663" s="233" t="inlineStr">
        <is>
          <t>LT250</t>
        </is>
      </c>
    </row>
    <row r="664" customFormat="1" s="233">
      <c r="A664" s="64" t="n"/>
      <c r="B664" s="237">
        <f>IF(AND(E664 = "Case Ring",G664="Silicon Bronze, ASTM-B584, C87600", K664 = "Coating_Standard"),"Y","N")</f>
        <v/>
      </c>
      <c r="C664" s="233" t="inlineStr">
        <is>
          <t>ConTab_BOM_KP_Impeller_0934</t>
        </is>
      </c>
      <c r="D664" s="233" t="inlineStr">
        <is>
          <t>:4012-1_2-KP:4012-1_2-KPV:4012-1_2-KPVS:</t>
        </is>
      </c>
      <c r="E664" s="233" t="inlineStr">
        <is>
          <t>Double Wear Ring</t>
        </is>
      </c>
      <c r="F664" s="233" t="inlineStr">
        <is>
          <t>ImpMatl_NiAl-Bronze_ASTM-B148_C95400</t>
        </is>
      </c>
      <c r="G664" s="233" t="inlineStr">
        <is>
          <t>Nickel Aluminum Bronze ASTM B148 UNS C95400</t>
        </is>
      </c>
      <c r="H664" s="233" t="inlineStr">
        <is>
          <t>B22</t>
        </is>
      </c>
      <c r="I664" s="233" t="inlineStr">
        <is>
          <t>Steel, Cold Drawn C1018</t>
        </is>
      </c>
      <c r="J664" s="233" t="n"/>
      <c r="K664" s="233" t="inlineStr">
        <is>
          <t>Coating_Scotchkote134_interior</t>
        </is>
      </c>
      <c r="L664" s="233" t="inlineStr">
        <is>
          <t>RTF</t>
        </is>
      </c>
      <c r="M664" s="233" t="inlineStr">
        <is>
          <t>B105717</t>
        </is>
      </c>
      <c r="O664" s="233" t="inlineStr">
        <is>
          <t>LT250</t>
        </is>
      </c>
    </row>
    <row r="665" customFormat="1" s="233">
      <c r="A665" s="64" t="n"/>
      <c r="B665" s="237">
        <f>IF(AND(E665 = "Case Ring",G665="Silicon Bronze, ASTM-B584, C87600", K665 = "Coating_Standard"),"Y","N")</f>
        <v/>
      </c>
      <c r="C665" s="233" t="inlineStr">
        <is>
          <t>ConTab_BOM_KP_Impeller_0937</t>
        </is>
      </c>
      <c r="D665" s="233" t="inlineStr">
        <is>
          <t>:4012-1_2-KP:4012-1_2-KPV:4012-1_2-KPVS:</t>
        </is>
      </c>
      <c r="E665" s="233" t="inlineStr">
        <is>
          <t>Case Ring</t>
        </is>
      </c>
      <c r="F665" s="233" t="inlineStr">
        <is>
          <t>ImpMatl_Silicon_Bronze_ASTM-B584_C87600</t>
        </is>
      </c>
      <c r="G665" s="233" t="inlineStr">
        <is>
          <t>Silicon Bronze, ASTM-B584, C87600</t>
        </is>
      </c>
      <c r="H665" s="233" t="inlineStr">
        <is>
          <t>B21</t>
        </is>
      </c>
      <c r="I665" s="233" t="inlineStr">
        <is>
          <t>Steel, Cold Drawn C1018</t>
        </is>
      </c>
      <c r="J665" s="233" t="n"/>
      <c r="K665" s="233" t="inlineStr">
        <is>
          <t>Coating_Scotchkote134_interior_exterior</t>
        </is>
      </c>
      <c r="L665" s="233" t="inlineStr">
        <is>
          <t>RTF</t>
        </is>
      </c>
      <c r="M665" s="233" t="inlineStr">
        <is>
          <t>B100533</t>
        </is>
      </c>
      <c r="O665" s="233" t="inlineStr">
        <is>
          <t>LT250</t>
        </is>
      </c>
    </row>
    <row r="666" customFormat="1" s="233">
      <c r="A666" s="64" t="n"/>
      <c r="B666" s="237">
        <f>IF(AND(E666 = "Case Ring",G666="Silicon Bronze, ASTM-B584, C87600", K666 = "Coating_Standard"),"Y","N")</f>
        <v/>
      </c>
      <c r="C666" s="233" t="inlineStr">
        <is>
          <t>ConTab_BOM_KP_Impeller_0938</t>
        </is>
      </c>
      <c r="D666" s="233" t="inlineStr">
        <is>
          <t>:4012-1_2-KP:4012-1_2-KPV:4012-1_2-KPVS:</t>
        </is>
      </c>
      <c r="E666" s="233" t="inlineStr">
        <is>
          <t>Double Wear Ring</t>
        </is>
      </c>
      <c r="F666" s="233" t="inlineStr">
        <is>
          <t>ImpMatl_Silicon_Bronze_ASTM-B584_C87600</t>
        </is>
      </c>
      <c r="G666" s="233" t="inlineStr">
        <is>
          <t>Silicon Bronze, ASTM-B584, C87600</t>
        </is>
      </c>
      <c r="H666" s="233" t="inlineStr">
        <is>
          <t>B21</t>
        </is>
      </c>
      <c r="I666" s="233" t="inlineStr">
        <is>
          <t>Steel, Cold Drawn C1018</t>
        </is>
      </c>
      <c r="J666" s="233" t="n"/>
      <c r="K666" s="233" t="inlineStr">
        <is>
          <t>Coating_Scotchkote134_interior_exterior</t>
        </is>
      </c>
      <c r="L666" s="233" t="inlineStr">
        <is>
          <t>RTF</t>
        </is>
      </c>
      <c r="M666" s="233" t="inlineStr">
        <is>
          <t>B100543</t>
        </is>
      </c>
      <c r="O666" s="233" t="inlineStr">
        <is>
          <t>LT250</t>
        </is>
      </c>
    </row>
    <row r="667" customFormat="1" s="233">
      <c r="A667" s="64" t="n"/>
      <c r="B667" s="237">
        <f>IF(AND(E667 = "Case Ring",G667="Silicon Bronze, ASTM-B584, C87600", K667 = "Coating_Standard"),"Y","N")</f>
        <v/>
      </c>
      <c r="C667" s="233" t="inlineStr">
        <is>
          <t>ConTab_BOM_KP_Impeller_0939</t>
        </is>
      </c>
      <c r="D667" s="233" t="inlineStr">
        <is>
          <t>:4012-1_2-KP:4012-1_2-KPV:4012-1_2-KPVS:</t>
        </is>
      </c>
      <c r="E667" s="233" t="inlineStr">
        <is>
          <t>Case Ring</t>
        </is>
      </c>
      <c r="F667" s="233" t="inlineStr">
        <is>
          <t>ImpMatl_NiAl-Bronze_ASTM-B148_C95400</t>
        </is>
      </c>
      <c r="G667" s="233" t="inlineStr">
        <is>
          <t>Nickel Aluminum Bronze ASTM B148 UNS C95400</t>
        </is>
      </c>
      <c r="H667" s="233" t="inlineStr">
        <is>
          <t>B22</t>
        </is>
      </c>
      <c r="I667" s="233" t="inlineStr">
        <is>
          <t>Steel, Cold Drawn C1018</t>
        </is>
      </c>
      <c r="J667" s="233" t="n"/>
      <c r="K667" s="233" t="inlineStr">
        <is>
          <t>Coating_Scotchkote134_interior_exterior</t>
        </is>
      </c>
      <c r="L667" s="233" t="inlineStr">
        <is>
          <t>RTF</t>
        </is>
      </c>
      <c r="M667" s="233" t="inlineStr">
        <is>
          <t>B105716</t>
        </is>
      </c>
      <c r="O667" s="233" t="inlineStr">
        <is>
          <t>LT250</t>
        </is>
      </c>
    </row>
    <row r="668" customFormat="1" s="233">
      <c r="A668" s="64" t="n"/>
      <c r="B668" s="237">
        <f>IF(AND(E668 = "Case Ring",G668="Silicon Bronze, ASTM-B584, C87600", K668 = "Coating_Standard"),"Y","N")</f>
        <v/>
      </c>
      <c r="C668" s="233" t="inlineStr">
        <is>
          <t>ConTab_BOM_KP_Impeller_0940</t>
        </is>
      </c>
      <c r="D668" s="233" t="inlineStr">
        <is>
          <t>:4012-1_2-KP:4012-1_2-KPV:4012-1_2-KPVS:</t>
        </is>
      </c>
      <c r="E668" s="233" t="inlineStr">
        <is>
          <t>Double Wear Ring</t>
        </is>
      </c>
      <c r="F668" s="233" t="inlineStr">
        <is>
          <t>ImpMatl_NiAl-Bronze_ASTM-B148_C95400</t>
        </is>
      </c>
      <c r="G668" s="233" t="inlineStr">
        <is>
          <t>Nickel Aluminum Bronze ASTM B148 UNS C95400</t>
        </is>
      </c>
      <c r="H668" s="233" t="inlineStr">
        <is>
          <t>B22</t>
        </is>
      </c>
      <c r="I668" s="233" t="inlineStr">
        <is>
          <t>Steel, Cold Drawn C1018</t>
        </is>
      </c>
      <c r="J668" s="233" t="n"/>
      <c r="K668" s="233" t="inlineStr">
        <is>
          <t>Coating_Scotchkote134_interior_exterior</t>
        </is>
      </c>
      <c r="L668" s="233" t="inlineStr">
        <is>
          <t>RTF</t>
        </is>
      </c>
      <c r="M668" s="233" t="inlineStr">
        <is>
          <t>B105717</t>
        </is>
      </c>
      <c r="O668" s="233" t="inlineStr">
        <is>
          <t>LT250</t>
        </is>
      </c>
    </row>
    <row r="669" customFormat="1" s="233">
      <c r="A669" s="64" t="n"/>
      <c r="B669" s="237">
        <f>IF(AND(E669 = "Case Ring",G669="Silicon Bronze, ASTM-B584, C87600", K669 = "Coating_Standard"),"Y","N")</f>
        <v/>
      </c>
      <c r="C669" s="233" t="inlineStr">
        <is>
          <t>ConTab_BOM_KP_Impeller_0943</t>
        </is>
      </c>
      <c r="D669" s="233" t="inlineStr">
        <is>
          <t>:4012-1_2-KP:4012-1_2-KPV:4012-1_2-KPVS:</t>
        </is>
      </c>
      <c r="E669" s="233" t="inlineStr">
        <is>
          <t>Case Ring</t>
        </is>
      </c>
      <c r="F669" s="233" t="inlineStr">
        <is>
          <t>ImpMatl_Silicon_Bronze_ASTM-B584_C87600</t>
        </is>
      </c>
      <c r="G669" s="233" t="inlineStr">
        <is>
          <t>Silicon Bronze, ASTM-B584, C87600</t>
        </is>
      </c>
      <c r="H669" s="233" t="inlineStr">
        <is>
          <t>B21</t>
        </is>
      </c>
      <c r="I669" s="233" t="inlineStr">
        <is>
          <t>Steel, Cold Drawn C1018</t>
        </is>
      </c>
      <c r="J669" s="233" t="n"/>
      <c r="K669" s="233" t="inlineStr">
        <is>
          <t>Coating_Scotchkote134_interior_exterior_IncludeImpeller</t>
        </is>
      </c>
      <c r="L669" s="233" t="inlineStr">
        <is>
          <t>RTF</t>
        </is>
      </c>
      <c r="M669" s="233" t="inlineStr">
        <is>
          <t>B100533</t>
        </is>
      </c>
      <c r="O669" s="233" t="inlineStr">
        <is>
          <t>LT250</t>
        </is>
      </c>
    </row>
    <row r="670" customFormat="1" s="233">
      <c r="A670" s="64" t="n"/>
      <c r="B670" s="237">
        <f>IF(AND(E670 = "Case Ring",G670="Silicon Bronze, ASTM-B584, C87600", K670 = "Coating_Standard"),"Y","N")</f>
        <v/>
      </c>
      <c r="C670" s="233" t="inlineStr">
        <is>
          <t>ConTab_BOM_KP_Impeller_0944</t>
        </is>
      </c>
      <c r="D670" s="233" t="inlineStr">
        <is>
          <t>:4012-1_2-KP:4012-1_2-KPV:4012-1_2-KPVS:</t>
        </is>
      </c>
      <c r="E670" s="233" t="inlineStr">
        <is>
          <t>Double Wear Ring</t>
        </is>
      </c>
      <c r="F670" s="233" t="inlineStr">
        <is>
          <t>ImpMatl_Silicon_Bronze_ASTM-B584_C87600</t>
        </is>
      </c>
      <c r="G670" s="233" t="inlineStr">
        <is>
          <t>Silicon Bronze, ASTM-B584, C87600</t>
        </is>
      </c>
      <c r="H670" s="233" t="inlineStr">
        <is>
          <t>B21</t>
        </is>
      </c>
      <c r="I670" s="233" t="inlineStr">
        <is>
          <t>Steel, Cold Drawn C1018</t>
        </is>
      </c>
      <c r="J670" s="233" t="n"/>
      <c r="K670" s="233" t="inlineStr">
        <is>
          <t>Coating_Scotchkote134_interior_exterior_IncludeImpeller</t>
        </is>
      </c>
      <c r="L670" s="233" t="inlineStr">
        <is>
          <t>RTF</t>
        </is>
      </c>
      <c r="M670" s="233" t="inlineStr">
        <is>
          <t>B100543</t>
        </is>
      </c>
      <c r="O670" s="233" t="inlineStr">
        <is>
          <t>LT250</t>
        </is>
      </c>
    </row>
    <row r="671" customFormat="1" s="233">
      <c r="A671" s="64" t="n"/>
      <c r="B671" s="237">
        <f>IF(AND(E671 = "Case Ring",G671="Silicon Bronze, ASTM-B584, C87600", K671 = "Coating_Standard"),"Y","N")</f>
        <v/>
      </c>
      <c r="C671" s="233" t="inlineStr">
        <is>
          <t>ConTab_BOM_KP_Impeller_0945</t>
        </is>
      </c>
      <c r="D671" s="233" t="inlineStr">
        <is>
          <t>:4012-1_2-KP:4012-1_2-KPV:4012-1_2-KPVS:</t>
        </is>
      </c>
      <c r="E671" s="233" t="inlineStr">
        <is>
          <t>Case Ring</t>
        </is>
      </c>
      <c r="F671" s="233" t="inlineStr">
        <is>
          <t>ImpMatl_NiAl-Bronze_ASTM-B148_C95400</t>
        </is>
      </c>
      <c r="G671" s="233" t="inlineStr">
        <is>
          <t>Nickel Aluminum Bronze ASTM B148 UNS C95400</t>
        </is>
      </c>
      <c r="H671" s="233" t="inlineStr">
        <is>
          <t>B22</t>
        </is>
      </c>
      <c r="I671" s="233" t="inlineStr">
        <is>
          <t>Steel, Cold Drawn C1018</t>
        </is>
      </c>
      <c r="J671" s="233" t="n"/>
      <c r="K671" s="233" t="inlineStr">
        <is>
          <t>Coating_Scotchkote134_interior_exterior_IncludeImpeller</t>
        </is>
      </c>
      <c r="L671" s="233" t="inlineStr">
        <is>
          <t>RTF</t>
        </is>
      </c>
      <c r="M671" s="233" t="inlineStr">
        <is>
          <t>B105716</t>
        </is>
      </c>
      <c r="O671" s="233" t="inlineStr">
        <is>
          <t>LT250</t>
        </is>
      </c>
    </row>
    <row r="672" customFormat="1" s="233">
      <c r="A672" s="64" t="n"/>
      <c r="B672" s="237">
        <f>IF(AND(E672 = "Case Ring",G672="Silicon Bronze, ASTM-B584, C87600", K672 = "Coating_Standard"),"Y","N")</f>
        <v/>
      </c>
      <c r="C672" s="233" t="inlineStr">
        <is>
          <t>ConTab_BOM_KP_Impeller_0946</t>
        </is>
      </c>
      <c r="D672" s="233" t="inlineStr">
        <is>
          <t>:4012-1_2-KP:4012-1_2-KPV:4012-1_2-KPVS:</t>
        </is>
      </c>
      <c r="E672" s="233" t="inlineStr">
        <is>
          <t>Double Wear Ring</t>
        </is>
      </c>
      <c r="F672" s="233" t="inlineStr">
        <is>
          <t>ImpMatl_NiAl-Bronze_ASTM-B148_C95400</t>
        </is>
      </c>
      <c r="G672" s="233" t="inlineStr">
        <is>
          <t>Nickel Aluminum Bronze ASTM B148 UNS C95400</t>
        </is>
      </c>
      <c r="H672" s="233" t="inlineStr">
        <is>
          <t>B22</t>
        </is>
      </c>
      <c r="I672" s="233" t="inlineStr">
        <is>
          <t>Steel, Cold Drawn C1018</t>
        </is>
      </c>
      <c r="J672" s="233" t="n"/>
      <c r="K672" s="233" t="inlineStr">
        <is>
          <t>Coating_Scotchkote134_interior_exterior_IncludeImpeller</t>
        </is>
      </c>
      <c r="L672" s="233" t="inlineStr">
        <is>
          <t>RTF</t>
        </is>
      </c>
      <c r="M672" s="233" t="inlineStr">
        <is>
          <t>B105717</t>
        </is>
      </c>
      <c r="O672" s="233" t="inlineStr">
        <is>
          <t>LT250</t>
        </is>
      </c>
    </row>
    <row r="673" customFormat="1" s="233">
      <c r="A673" s="64" t="n"/>
      <c r="B673" s="237">
        <f>IF(AND(E673 = "Case Ring",G673="Silicon Bronze, ASTM-B584, C87600", K673 = "Coating_Standard"),"Y","N")</f>
        <v/>
      </c>
      <c r="C673" s="233" t="inlineStr">
        <is>
          <t>ConTab_BOM_KP_Impeller_0949</t>
        </is>
      </c>
      <c r="D673" s="233" t="inlineStr">
        <is>
          <t>:4012-7_8-KP:4012-7_8-KPV:4012-7_8-KPVS:</t>
        </is>
      </c>
      <c r="E673" s="233" t="inlineStr">
        <is>
          <t>Case Ring</t>
        </is>
      </c>
      <c r="F673" s="233" t="inlineStr">
        <is>
          <t>ImpMatl_Silicon_Bronze_ASTM-B584_C87600</t>
        </is>
      </c>
      <c r="G673" s="233" t="inlineStr">
        <is>
          <t>Silicon Bronze, ASTM-B584, C87600</t>
        </is>
      </c>
      <c r="H673" s="233" t="inlineStr">
        <is>
          <t>B21</t>
        </is>
      </c>
      <c r="I673" s="233" t="inlineStr">
        <is>
          <t>Steel, Cold Drawn C1018</t>
        </is>
      </c>
      <c r="J673" s="233" t="n"/>
      <c r="K673" s="233" t="inlineStr">
        <is>
          <t>Coating_Scotchkote134_interior_IncludeImpeller</t>
        </is>
      </c>
      <c r="L673" s="233" t="inlineStr">
        <is>
          <t>RTF</t>
        </is>
      </c>
      <c r="M673" s="233" t="inlineStr">
        <is>
          <t>B100553</t>
        </is>
      </c>
      <c r="O673" s="233" t="inlineStr">
        <is>
          <t>LT250</t>
        </is>
      </c>
      <c r="P673" s="235" t="n"/>
    </row>
    <row r="674" customFormat="1" s="233">
      <c r="A674" s="64" t="n"/>
      <c r="B674" s="237">
        <f>IF(AND(E674 = "Case Ring",G674="Silicon Bronze, ASTM-B584, C87600", K674 = "Coating_Standard"),"Y","N")</f>
        <v/>
      </c>
      <c r="C674" s="233" t="inlineStr">
        <is>
          <t>ConTab_BOM_KP_Impeller_0950</t>
        </is>
      </c>
      <c r="D674" s="233" t="inlineStr">
        <is>
          <t>:4012-7_8-KP:4012-7_8-KPV:4012-7_8-KPVS:</t>
        </is>
      </c>
      <c r="E674" s="233" t="inlineStr">
        <is>
          <t>Double Wear Ring</t>
        </is>
      </c>
      <c r="F674" s="233" t="inlineStr">
        <is>
          <t>ImpMatl_Silicon_Bronze_ASTM-B584_C87600</t>
        </is>
      </c>
      <c r="G674" s="233" t="inlineStr">
        <is>
          <t>Silicon Bronze, ASTM-B584, C87600</t>
        </is>
      </c>
      <c r="H674" s="233" t="inlineStr">
        <is>
          <t>B21</t>
        </is>
      </c>
      <c r="I674" s="233" t="inlineStr">
        <is>
          <t>Steel, Cold Drawn C1018</t>
        </is>
      </c>
      <c r="J674" s="233" t="n"/>
      <c r="K674" s="233" t="inlineStr">
        <is>
          <t>Coating_Scotchkote134_interior_IncludeImpeller</t>
        </is>
      </c>
      <c r="L674" s="233" t="inlineStr">
        <is>
          <t>RTF</t>
        </is>
      </c>
      <c r="M674" s="233" t="inlineStr">
        <is>
          <t>B100563</t>
        </is>
      </c>
      <c r="O674" s="233" t="inlineStr">
        <is>
          <t>LT250</t>
        </is>
      </c>
      <c r="P674" s="235" t="n"/>
    </row>
    <row r="675" customFormat="1" s="233">
      <c r="A675" s="64" t="n"/>
      <c r="B675" s="237">
        <f>IF(AND(E675 = "Case Ring",G675="Silicon Bronze, ASTM-B584, C87600", K675 = "Coating_Standard"),"Y","N")</f>
        <v/>
      </c>
      <c r="C675" s="233" t="inlineStr">
        <is>
          <t>ConTab_BOM_KP_Impeller_0951</t>
        </is>
      </c>
      <c r="D675" s="233" t="inlineStr">
        <is>
          <t>:4012-7_8-KP:4012-7_8-KPV:4012-7_8-KPVS:</t>
        </is>
      </c>
      <c r="E675" s="233" t="inlineStr">
        <is>
          <t>Case Ring</t>
        </is>
      </c>
      <c r="F675" s="233" t="inlineStr">
        <is>
          <t>ImpMatl_NiAl-Bronze_ASTM-B148_C95400</t>
        </is>
      </c>
      <c r="G675" s="233" t="inlineStr">
        <is>
          <t>Nickel Aluminum Bronze ASTM B148 UNS C95400</t>
        </is>
      </c>
      <c r="H675" s="233" t="inlineStr">
        <is>
          <t>B22</t>
        </is>
      </c>
      <c r="I675" s="233" t="inlineStr">
        <is>
          <t>Steel, Cold Drawn C1018</t>
        </is>
      </c>
      <c r="J675" s="233" t="n"/>
      <c r="K675" s="233" t="inlineStr">
        <is>
          <t>Coating_Scotchkote134_interior_IncludeImpeller</t>
        </is>
      </c>
      <c r="L675" s="233" t="inlineStr">
        <is>
          <t>RTF</t>
        </is>
      </c>
      <c r="M675" s="233" t="inlineStr">
        <is>
          <t>B105718</t>
        </is>
      </c>
      <c r="O675" s="233" t="inlineStr">
        <is>
          <t>LT250</t>
        </is>
      </c>
      <c r="P675" s="235" t="n"/>
    </row>
    <row r="676" customFormat="1" s="233">
      <c r="A676" s="64" t="n"/>
      <c r="B676" s="237">
        <f>IF(AND(E676 = "Case Ring",G676="Silicon Bronze, ASTM-B584, C87600", K676 = "Coating_Standard"),"Y","N")</f>
        <v/>
      </c>
      <c r="C676" s="233" t="inlineStr">
        <is>
          <t>ConTab_BOM_KP_Impeller_0952</t>
        </is>
      </c>
      <c r="D676" s="233" t="inlineStr">
        <is>
          <t>:4012-7_8-KP:4012-7_8-KPV:4012-7_8-KPVS:</t>
        </is>
      </c>
      <c r="E676" s="233" t="inlineStr">
        <is>
          <t>Double Wear Ring</t>
        </is>
      </c>
      <c r="F676" s="233" t="inlineStr">
        <is>
          <t>ImpMatl_NiAl-Bronze_ASTM-B148_C95400</t>
        </is>
      </c>
      <c r="G676" s="233" t="inlineStr">
        <is>
          <t>Nickel Aluminum Bronze ASTM B148 UNS C95400</t>
        </is>
      </c>
      <c r="H676" s="233" t="inlineStr">
        <is>
          <t>B22</t>
        </is>
      </c>
      <c r="I676" s="233" t="inlineStr">
        <is>
          <t>Steel, Cold Drawn C1018</t>
        </is>
      </c>
      <c r="J676" s="233" t="n"/>
      <c r="K676" s="233" t="inlineStr">
        <is>
          <t>Coating_Scotchkote134_interior_IncludeImpeller</t>
        </is>
      </c>
      <c r="L676" s="233" t="inlineStr">
        <is>
          <t>RTF</t>
        </is>
      </c>
      <c r="M676" s="233" t="inlineStr">
        <is>
          <t>B105719</t>
        </is>
      </c>
      <c r="O676" s="233" t="inlineStr">
        <is>
          <t>LT250</t>
        </is>
      </c>
      <c r="P676" s="235" t="n"/>
    </row>
    <row r="677" customFormat="1" s="233">
      <c r="A677" s="64" t="n"/>
      <c r="B677" s="237">
        <f>IF(AND(E677 = "Case Ring",G677="Silicon Bronze, ASTM-B584, C87600", K677 = "Coating_Standard"),"Y","N")</f>
        <v/>
      </c>
      <c r="C677" s="233" t="inlineStr">
        <is>
          <t>ConTab_BOM_KP_Impeller_0955</t>
        </is>
      </c>
      <c r="D677" s="233" t="inlineStr">
        <is>
          <t>:4012-7_8-KP:4012-7_8-KPV:4012-7_8-KPVS:</t>
        </is>
      </c>
      <c r="E677" s="233" t="inlineStr">
        <is>
          <t>Case Ring</t>
        </is>
      </c>
      <c r="F677" s="233" t="inlineStr">
        <is>
          <t>ImpMatl_Silicon_Bronze_ASTM-B584_C87600</t>
        </is>
      </c>
      <c r="G677" s="233" t="inlineStr">
        <is>
          <t>Silicon Bronze, ASTM-B584, C87600</t>
        </is>
      </c>
      <c r="H677" s="233" t="inlineStr">
        <is>
          <t>B21</t>
        </is>
      </c>
      <c r="I677" s="233" t="inlineStr">
        <is>
          <t>Steel, Cold Drawn C1018</t>
        </is>
      </c>
      <c r="J677" s="233" t="n"/>
      <c r="K677" s="233" t="inlineStr">
        <is>
          <t>Coating_Special</t>
        </is>
      </c>
      <c r="L677" s="233" t="inlineStr">
        <is>
          <t>RTF</t>
        </is>
      </c>
      <c r="M677" s="233" t="inlineStr">
        <is>
          <t>B100553</t>
        </is>
      </c>
      <c r="O677" s="233" t="inlineStr">
        <is>
          <t>LT250</t>
        </is>
      </c>
      <c r="P677" s="235" t="n"/>
    </row>
    <row r="678" customFormat="1" s="233">
      <c r="A678" s="64" t="n"/>
      <c r="B678" s="237">
        <f>IF(AND(E678 = "Case Ring",G678="Silicon Bronze, ASTM-B584, C87600", K678 = "Coating_Standard"),"Y","N")</f>
        <v/>
      </c>
      <c r="C678" s="233" t="inlineStr">
        <is>
          <t>ConTab_BOM_KP_Impeller_0956</t>
        </is>
      </c>
      <c r="D678" s="233" t="inlineStr">
        <is>
          <t>:4012-7_8-KP:4012-7_8-KPV:4012-7_8-KPVS:</t>
        </is>
      </c>
      <c r="E678" s="233" t="inlineStr">
        <is>
          <t>Double Wear Ring</t>
        </is>
      </c>
      <c r="F678" s="233" t="inlineStr">
        <is>
          <t>ImpMatl_Silicon_Bronze_ASTM-B584_C87600</t>
        </is>
      </c>
      <c r="G678" s="233" t="inlineStr">
        <is>
          <t>Silicon Bronze, ASTM-B584, C87600</t>
        </is>
      </c>
      <c r="H678" s="233" t="inlineStr">
        <is>
          <t>B21</t>
        </is>
      </c>
      <c r="I678" s="233" t="inlineStr">
        <is>
          <t>Steel, Cold Drawn C1018</t>
        </is>
      </c>
      <c r="J678" s="233" t="n"/>
      <c r="K678" s="233" t="inlineStr">
        <is>
          <t>Coating_Special</t>
        </is>
      </c>
      <c r="L678" s="233" t="inlineStr">
        <is>
          <t>RTF</t>
        </is>
      </c>
      <c r="M678" s="233" t="inlineStr">
        <is>
          <t>B100563</t>
        </is>
      </c>
      <c r="O678" s="233" t="inlineStr">
        <is>
          <t>LT250</t>
        </is>
      </c>
      <c r="P678" s="235" t="n"/>
    </row>
    <row r="679" customFormat="1" s="233">
      <c r="A679" s="64" t="n"/>
      <c r="B679" s="237">
        <f>IF(AND(E679 = "Case Ring",G679="Silicon Bronze, ASTM-B584, C87600", K679 = "Coating_Standard"),"Y","N")</f>
        <v/>
      </c>
      <c r="C679" s="233" t="inlineStr">
        <is>
          <t>ConTab_BOM_KP_Impeller_0957</t>
        </is>
      </c>
      <c r="D679" s="233" t="inlineStr">
        <is>
          <t>:4012-7_8-KP:4012-7_8-KPV:4012-7_8-KPVS:</t>
        </is>
      </c>
      <c r="E679" s="233" t="inlineStr">
        <is>
          <t>Case Ring</t>
        </is>
      </c>
      <c r="F679" s="233" t="inlineStr">
        <is>
          <t>ImpMatl_NiAl-Bronze_ASTM-B148_C95400</t>
        </is>
      </c>
      <c r="G679" s="233" t="inlineStr">
        <is>
          <t>Nickel Aluminum Bronze ASTM B148 UNS C95400</t>
        </is>
      </c>
      <c r="H679" s="233" t="inlineStr">
        <is>
          <t>B22</t>
        </is>
      </c>
      <c r="I679" s="233" t="inlineStr">
        <is>
          <t>Steel, Cold Drawn C1018</t>
        </is>
      </c>
      <c r="J679" s="233" t="n"/>
      <c r="K679" s="233" t="inlineStr">
        <is>
          <t>Coating_Special</t>
        </is>
      </c>
      <c r="L679" s="233" t="inlineStr">
        <is>
          <t>RTF</t>
        </is>
      </c>
      <c r="M679" s="233" t="inlineStr">
        <is>
          <t>B105718</t>
        </is>
      </c>
      <c r="O679" s="233" t="inlineStr">
        <is>
          <t>LT250</t>
        </is>
      </c>
      <c r="P679" s="235" t="n"/>
    </row>
    <row r="680" customFormat="1" s="233">
      <c r="A680" s="64" t="n"/>
      <c r="B680" s="237">
        <f>IF(AND(E680 = "Case Ring",G680="Silicon Bronze, ASTM-B584, C87600", K680 = "Coating_Standard"),"Y","N")</f>
        <v/>
      </c>
      <c r="C680" s="233" t="inlineStr">
        <is>
          <t>ConTab_BOM_KP_Impeller_0958</t>
        </is>
      </c>
      <c r="D680" s="233" t="inlineStr">
        <is>
          <t>:4012-7_8-KP:4012-7_8-KPV:4012-7_8-KPVS:</t>
        </is>
      </c>
      <c r="E680" s="233" t="inlineStr">
        <is>
          <t>Double Wear Ring</t>
        </is>
      </c>
      <c r="F680" s="233" t="inlineStr">
        <is>
          <t>ImpMatl_NiAl-Bronze_ASTM-B148_C95400</t>
        </is>
      </c>
      <c r="G680" s="233" t="inlineStr">
        <is>
          <t>Nickel Aluminum Bronze ASTM B148 UNS C95400</t>
        </is>
      </c>
      <c r="H680" s="233" t="inlineStr">
        <is>
          <t>B22</t>
        </is>
      </c>
      <c r="I680" s="233" t="inlineStr">
        <is>
          <t>Steel, Cold Drawn C1018</t>
        </is>
      </c>
      <c r="J680" s="233" t="n"/>
      <c r="K680" s="233" t="inlineStr">
        <is>
          <t>Coating_Special</t>
        </is>
      </c>
      <c r="L680" s="233" t="inlineStr">
        <is>
          <t>RTF</t>
        </is>
      </c>
      <c r="M680" s="233" t="inlineStr">
        <is>
          <t>B105719</t>
        </is>
      </c>
      <c r="O680" s="233" t="inlineStr">
        <is>
          <t>LT250</t>
        </is>
      </c>
      <c r="P680" s="235" t="n"/>
    </row>
    <row r="681" customFormat="1" s="233">
      <c r="A681" s="64" t="n"/>
      <c r="B681" s="237">
        <f>IF(AND(E681 = "Case Ring",G681="Silicon Bronze, ASTM-B584, C87600", K681 = "Coating_Standard"),"Y","N")</f>
        <v/>
      </c>
      <c r="C681" s="233" t="inlineStr">
        <is>
          <t>ConTab_BOM_KP_Impeller_0961</t>
        </is>
      </c>
      <c r="D681" s="233" t="inlineStr">
        <is>
          <t>:4012-7_8-KP:4012-7_8-KPV:4012-7_8-KPVS:</t>
        </is>
      </c>
      <c r="E681" s="233" t="inlineStr">
        <is>
          <t>Case Ring</t>
        </is>
      </c>
      <c r="F681" s="233" t="inlineStr">
        <is>
          <t>ImpMatl_Silicon_Bronze_ASTM-B584_C87600</t>
        </is>
      </c>
      <c r="G681" s="233" t="inlineStr">
        <is>
          <t>Silicon Bronze, ASTM-B584, C87600</t>
        </is>
      </c>
      <c r="H681" s="233" t="inlineStr">
        <is>
          <t>B21</t>
        </is>
      </c>
      <c r="I681" s="233" t="inlineStr">
        <is>
          <t>Steel, Cold Drawn C1018</t>
        </is>
      </c>
      <c r="J681" s="233" t="n"/>
      <c r="K681" s="233" t="inlineStr">
        <is>
          <t>Coating_Epoxy</t>
        </is>
      </c>
      <c r="L681" s="233" t="inlineStr">
        <is>
          <t>RTF</t>
        </is>
      </c>
      <c r="M681" s="233" t="inlineStr">
        <is>
          <t>B100553</t>
        </is>
      </c>
      <c r="O681" s="233" t="inlineStr">
        <is>
          <t>LT250</t>
        </is>
      </c>
      <c r="P681" s="235" t="n"/>
    </row>
    <row r="682" customFormat="1" s="233">
      <c r="A682" s="64" t="n"/>
      <c r="B682" s="237">
        <f>IF(AND(E682 = "Case Ring",G682="Silicon Bronze, ASTM-B584, C87600", K682 = "Coating_Standard"),"Y","N")</f>
        <v/>
      </c>
      <c r="C682" s="233" t="inlineStr">
        <is>
          <t>ConTab_BOM_KP_Impeller_0962</t>
        </is>
      </c>
      <c r="D682" s="233" t="inlineStr">
        <is>
          <t>:4012-7_8-KP:4012-7_8-KPV:4012-7_8-KPVS:</t>
        </is>
      </c>
      <c r="E682" s="233" t="inlineStr">
        <is>
          <t>Double Wear Ring</t>
        </is>
      </c>
      <c r="F682" s="233" t="inlineStr">
        <is>
          <t>ImpMatl_Silicon_Bronze_ASTM-B584_C87600</t>
        </is>
      </c>
      <c r="G682" s="233" t="inlineStr">
        <is>
          <t>Silicon Bronze, ASTM-B584, C87600</t>
        </is>
      </c>
      <c r="H682" s="233" t="inlineStr">
        <is>
          <t>B21</t>
        </is>
      </c>
      <c r="I682" s="233" t="inlineStr">
        <is>
          <t>Steel, Cold Drawn C1018</t>
        </is>
      </c>
      <c r="J682" s="233" t="n"/>
      <c r="K682" s="233" t="inlineStr">
        <is>
          <t>Coating_Epoxy</t>
        </is>
      </c>
      <c r="L682" s="233" t="inlineStr">
        <is>
          <t>RTF</t>
        </is>
      </c>
      <c r="M682" s="233" t="inlineStr">
        <is>
          <t>B100563</t>
        </is>
      </c>
      <c r="O682" s="233" t="inlineStr">
        <is>
          <t>LT250</t>
        </is>
      </c>
      <c r="P682" s="235" t="n"/>
    </row>
    <row r="683" customFormat="1" s="233">
      <c r="A683" s="64" t="n"/>
      <c r="B683" s="237">
        <f>IF(AND(E683 = "Case Ring",G683="Silicon Bronze, ASTM-B584, C87600", K683 = "Coating_Standard"),"Y","N")</f>
        <v/>
      </c>
      <c r="C683" s="233" t="inlineStr">
        <is>
          <t>ConTab_BOM_KP_Impeller_0963</t>
        </is>
      </c>
      <c r="D683" s="233" t="inlineStr">
        <is>
          <t>:4012-7_8-KP:4012-7_8-KPV:4012-7_8-KPVS:</t>
        </is>
      </c>
      <c r="E683" s="233" t="inlineStr">
        <is>
          <t>Case Ring</t>
        </is>
      </c>
      <c r="F683" s="233" t="inlineStr">
        <is>
          <t>ImpMatl_NiAl-Bronze_ASTM-B148_C95400</t>
        </is>
      </c>
      <c r="G683" s="233" t="inlineStr">
        <is>
          <t>Nickel Aluminum Bronze ASTM B148 UNS C95400</t>
        </is>
      </c>
      <c r="H683" s="233" t="inlineStr">
        <is>
          <t>B22</t>
        </is>
      </c>
      <c r="I683" s="233" t="inlineStr">
        <is>
          <t>Steel, Cold Drawn C1018</t>
        </is>
      </c>
      <c r="J683" s="233" t="n"/>
      <c r="K683" s="233" t="inlineStr">
        <is>
          <t>Coating_Epoxy</t>
        </is>
      </c>
      <c r="L683" s="233" t="inlineStr">
        <is>
          <t>RTF</t>
        </is>
      </c>
      <c r="M683" s="233" t="inlineStr">
        <is>
          <t>B105718</t>
        </is>
      </c>
      <c r="O683" s="233" t="inlineStr">
        <is>
          <t>LT250</t>
        </is>
      </c>
      <c r="P683" s="235" t="n"/>
    </row>
    <row r="684" customFormat="1" s="233">
      <c r="A684" s="64" t="n"/>
      <c r="B684" s="237">
        <f>IF(AND(E684 = "Case Ring",G684="Silicon Bronze, ASTM-B584, C87600", K684 = "Coating_Standard"),"Y","N")</f>
        <v/>
      </c>
      <c r="C684" s="233" t="inlineStr">
        <is>
          <t>ConTab_BOM_KP_Impeller_0964</t>
        </is>
      </c>
      <c r="D684" s="233" t="inlineStr">
        <is>
          <t>:4012-7_8-KP:4012-7_8-KPV:4012-7_8-KPVS:</t>
        </is>
      </c>
      <c r="E684" s="233" t="inlineStr">
        <is>
          <t>Double Wear Ring</t>
        </is>
      </c>
      <c r="F684" s="233" t="inlineStr">
        <is>
          <t>ImpMatl_NiAl-Bronze_ASTM-B148_C95400</t>
        </is>
      </c>
      <c r="G684" s="233" t="inlineStr">
        <is>
          <t>Nickel Aluminum Bronze ASTM B148 UNS C95400</t>
        </is>
      </c>
      <c r="H684" s="233" t="inlineStr">
        <is>
          <t>B22</t>
        </is>
      </c>
      <c r="I684" s="233" t="inlineStr">
        <is>
          <t>Steel, Cold Drawn C1018</t>
        </is>
      </c>
      <c r="J684" s="233" t="n"/>
      <c r="K684" s="233" t="inlineStr">
        <is>
          <t>Coating_Epoxy</t>
        </is>
      </c>
      <c r="L684" s="233" t="inlineStr">
        <is>
          <t>RTF</t>
        </is>
      </c>
      <c r="M684" s="233" t="inlineStr">
        <is>
          <t>B105719</t>
        </is>
      </c>
      <c r="O684" s="233" t="inlineStr">
        <is>
          <t>LT250</t>
        </is>
      </c>
      <c r="P684" s="235" t="n"/>
    </row>
    <row r="685" customFormat="1" s="233">
      <c r="A685" s="64" t="n"/>
      <c r="B685" s="237">
        <f>IF(AND(E685 = "Case Ring",G685="Silicon Bronze, ASTM-B584, C87600", K685 = "Coating_Standard"),"Y","N")</f>
        <v/>
      </c>
      <c r="C685" s="233" t="inlineStr">
        <is>
          <t>ConTab_BOM_KP_Impeller_0967</t>
        </is>
      </c>
      <c r="D685" s="233" t="inlineStr">
        <is>
          <t>:4012-7_8-KP:4012-7_8-KPV:4012-7_8-KPVS:</t>
        </is>
      </c>
      <c r="E685" s="233" t="inlineStr">
        <is>
          <t>Case Ring</t>
        </is>
      </c>
      <c r="F685" s="233" t="inlineStr">
        <is>
          <t>ImpMatl_Silicon_Bronze_ASTM-B584_C87600</t>
        </is>
      </c>
      <c r="G685" s="233" t="inlineStr">
        <is>
          <t>Silicon Bronze, ASTM-B584, C87600</t>
        </is>
      </c>
      <c r="H685" s="233" t="inlineStr">
        <is>
          <t>B21</t>
        </is>
      </c>
      <c r="I685" s="233" t="inlineStr">
        <is>
          <t>Steel, Cold Drawn C1018</t>
        </is>
      </c>
      <c r="J685" s="233" t="n"/>
      <c r="K685" s="233" t="inlineStr">
        <is>
          <t>Coating_Standard</t>
        </is>
      </c>
      <c r="L685" s="233" t="inlineStr">
        <is>
          <t>96698993</t>
        </is>
      </c>
      <c r="M685" s="233" t="inlineStr">
        <is>
          <t>B100553</t>
        </is>
      </c>
      <c r="N685" s="233" t="inlineStr">
        <is>
          <t>Standard</t>
        </is>
      </c>
      <c r="O685" s="233" t="inlineStr">
        <is>
          <t>LT027</t>
        </is>
      </c>
      <c r="P685" s="235" t="n"/>
    </row>
    <row r="686" customFormat="1" s="233">
      <c r="A686" s="64" t="n"/>
      <c r="B686" s="237">
        <f>IF(AND(E686 = "Case Ring",G686="Silicon Bronze, ASTM-B584, C87600", K686 = "Coating_Standard"),"Y","N")</f>
        <v/>
      </c>
      <c r="C686" s="233" t="inlineStr">
        <is>
          <t>ConTab_BOM_KP_Impeller_0968</t>
        </is>
      </c>
      <c r="D686" s="233" t="inlineStr">
        <is>
          <t>:4012-7_8-KP:4012-7_8-KPV:4012-7_8-KPVS:</t>
        </is>
      </c>
      <c r="E686" s="233" t="inlineStr">
        <is>
          <t>Double Wear Ring</t>
        </is>
      </c>
      <c r="F686" s="233" t="inlineStr">
        <is>
          <t>ImpMatl_Silicon_Bronze_ASTM-B584_C87600</t>
        </is>
      </c>
      <c r="G686" s="233" t="inlineStr">
        <is>
          <t>Silicon Bronze, ASTM-B584, C87600</t>
        </is>
      </c>
      <c r="H686" s="233" t="inlineStr">
        <is>
          <t>B21</t>
        </is>
      </c>
      <c r="I686" s="233" t="inlineStr">
        <is>
          <t>Steel, Cold Drawn C1018</t>
        </is>
      </c>
      <c r="J686" s="233" t="n"/>
      <c r="K686" s="233" t="inlineStr">
        <is>
          <t>Coating_Standard</t>
        </is>
      </c>
      <c r="L686" s="233" t="inlineStr">
        <is>
          <t>96698995</t>
        </is>
      </c>
      <c r="M686" s="233" t="inlineStr">
        <is>
          <t>B100563</t>
        </is>
      </c>
      <c r="N686" s="233" t="inlineStr">
        <is>
          <t>Standard</t>
        </is>
      </c>
      <c r="O686" s="233" t="inlineStr">
        <is>
          <t>LT027</t>
        </is>
      </c>
      <c r="P686" s="235" t="n"/>
    </row>
    <row r="687" customFormat="1" s="233">
      <c r="A687" s="64" t="n"/>
      <c r="B687" s="237">
        <f>IF(AND(E687 = "Case Ring",G687="Silicon Bronze, ASTM-B584, C87600", K687 = "Coating_Standard"),"Y","N")</f>
        <v/>
      </c>
      <c r="C687" s="233" t="inlineStr">
        <is>
          <t>ConTab_BOM_KP_Impeller_0969</t>
        </is>
      </c>
      <c r="D687" s="233" t="inlineStr">
        <is>
          <t>:4012-7_8-KP:4012-7_8-KPV:4012-7_8-KPVS:</t>
        </is>
      </c>
      <c r="E687" s="233" t="inlineStr">
        <is>
          <t>Case Ring</t>
        </is>
      </c>
      <c r="F687" s="233" t="inlineStr">
        <is>
          <t>ImpMatl_NiAl-Bronze_ASTM-B148_C95400</t>
        </is>
      </c>
      <c r="G687" s="233" t="inlineStr">
        <is>
          <t>Nickel Aluminum Bronze ASTM B148 UNS C95400</t>
        </is>
      </c>
      <c r="H687" s="233" t="inlineStr">
        <is>
          <t>B22</t>
        </is>
      </c>
      <c r="I687" s="233" t="inlineStr">
        <is>
          <t>Steel, Cold Drawn C1018</t>
        </is>
      </c>
      <c r="J687" s="233" t="n"/>
      <c r="K687" s="233" t="inlineStr">
        <is>
          <t>Coating_Standard</t>
        </is>
      </c>
      <c r="L687" s="233" t="n">
        <v>97782727</v>
      </c>
      <c r="M687" s="233" t="inlineStr">
        <is>
          <t>B105718</t>
        </is>
      </c>
      <c r="N687" s="233" t="inlineStr">
        <is>
          <t>Standard</t>
        </is>
      </c>
      <c r="O687" s="233" t="inlineStr">
        <is>
          <t>LT250</t>
        </is>
      </c>
      <c r="P687" s="235" t="n"/>
    </row>
    <row r="688" customFormat="1" s="233">
      <c r="A688" s="64" t="n"/>
      <c r="B688" s="237">
        <f>IF(AND(E688 = "Case Ring",G688="Silicon Bronze, ASTM-B584, C87600", K688 = "Coating_Standard"),"Y","N")</f>
        <v/>
      </c>
      <c r="C688" s="233" t="inlineStr">
        <is>
          <t>ConTab_BOM_KP_Impeller_0970</t>
        </is>
      </c>
      <c r="D688" s="233" t="inlineStr">
        <is>
          <t>:4012-7_8-KP:4012-7_8-KPV:4012-7_8-KPVS:</t>
        </is>
      </c>
      <c r="E688" s="233" t="inlineStr">
        <is>
          <t>Double Wear Ring</t>
        </is>
      </c>
      <c r="F688" s="233" t="inlineStr">
        <is>
          <t>ImpMatl_NiAl-Bronze_ASTM-B148_C95400</t>
        </is>
      </c>
      <c r="G688" s="233" t="inlineStr">
        <is>
          <t>Nickel Aluminum Bronze ASTM B148 UNS C95400</t>
        </is>
      </c>
      <c r="H688" s="233" t="inlineStr">
        <is>
          <t>B22</t>
        </is>
      </c>
      <c r="I688" s="233" t="inlineStr">
        <is>
          <t>Steel, Cold Drawn C1018</t>
        </is>
      </c>
      <c r="J688" s="233" t="n"/>
      <c r="K688" s="233" t="inlineStr">
        <is>
          <t>Coating_Standard</t>
        </is>
      </c>
      <c r="L688" s="233" t="n">
        <v>97782731</v>
      </c>
      <c r="M688" s="233" t="inlineStr">
        <is>
          <t>B105719</t>
        </is>
      </c>
      <c r="N688" s="233" t="inlineStr">
        <is>
          <t>Standard</t>
        </is>
      </c>
      <c r="O688" s="233" t="inlineStr">
        <is>
          <t>LT250</t>
        </is>
      </c>
      <c r="P688" s="235" t="n"/>
    </row>
    <row r="689" customFormat="1" s="233">
      <c r="A689" s="64" t="n"/>
      <c r="B689" s="237">
        <f>IF(AND(E689 = "Case Ring",G689="Silicon Bronze, ASTM-B584, C87600", K689 = "Coating_Standard"),"Y","N")</f>
        <v/>
      </c>
      <c r="C689" s="233" t="inlineStr">
        <is>
          <t>ConTab_BOM_KP_Impeller_0975</t>
        </is>
      </c>
      <c r="D689" s="233" t="inlineStr">
        <is>
          <t>:4012-7_8-KP:4012-7_8-KPV:4012-7_8-KPVS:</t>
        </is>
      </c>
      <c r="E689" s="233" t="inlineStr">
        <is>
          <t>Case Ring</t>
        </is>
      </c>
      <c r="F689" s="233" t="inlineStr">
        <is>
          <t>ImpMatl_SS_AISI-304</t>
        </is>
      </c>
      <c r="G689" s="233" t="inlineStr">
        <is>
          <t>Stainless Steel, AISI-304</t>
        </is>
      </c>
      <c r="H689" s="233" t="inlineStr">
        <is>
          <t>H304</t>
        </is>
      </c>
      <c r="I689" s="233" t="inlineStr">
        <is>
          <t>Stainless Steel, AISI 316</t>
        </is>
      </c>
      <c r="J689" s="233" t="n"/>
      <c r="K689" s="233" t="inlineStr">
        <is>
          <t>Coating_Standard</t>
        </is>
      </c>
      <c r="L689" s="233" t="inlineStr">
        <is>
          <t>RTF</t>
        </is>
      </c>
      <c r="M689" s="233" t="inlineStr">
        <is>
          <t>B100559</t>
        </is>
      </c>
      <c r="O689" s="233" t="inlineStr">
        <is>
          <t>LT043</t>
        </is>
      </c>
      <c r="P689" s="235" t="n"/>
    </row>
    <row r="690" customFormat="1" s="233">
      <c r="A690" s="64" t="n"/>
      <c r="B690" s="237">
        <f>IF(AND(E690 = "Case Ring",G690="Silicon Bronze, ASTM-B584, C87600", K690 = "Coating_Standard"),"Y","N")</f>
        <v/>
      </c>
      <c r="C690" s="233" t="inlineStr">
        <is>
          <t>ConTab_BOM_KP_Impeller_0976</t>
        </is>
      </c>
      <c r="D690" s="233" t="inlineStr">
        <is>
          <t>:4012-7_8-KP:4012-7_8-KPV:4012-7_8-KPVS:</t>
        </is>
      </c>
      <c r="E690" s="233" t="inlineStr">
        <is>
          <t>Double Wear Ring</t>
        </is>
      </c>
      <c r="F690" s="233" t="inlineStr">
        <is>
          <t>ImpMatl_SS_AISI-304</t>
        </is>
      </c>
      <c r="G690" s="233" t="inlineStr">
        <is>
          <t>Stainless Steel, AISI-304</t>
        </is>
      </c>
      <c r="H690" s="233" t="inlineStr">
        <is>
          <t>H304</t>
        </is>
      </c>
      <c r="I690" s="233" t="inlineStr">
        <is>
          <t>Stainless Steel, AISI 316</t>
        </is>
      </c>
      <c r="J690" s="233" t="n"/>
      <c r="K690" s="233" t="inlineStr">
        <is>
          <t>Coating_Standard</t>
        </is>
      </c>
      <c r="L690" s="233" t="inlineStr">
        <is>
          <t>RTF</t>
        </is>
      </c>
      <c r="M690" s="233" t="inlineStr">
        <is>
          <t>B100569</t>
        </is>
      </c>
      <c r="O690" s="233" t="inlineStr">
        <is>
          <t>LT043</t>
        </is>
      </c>
      <c r="P690" s="235" t="n"/>
    </row>
    <row r="691" customFormat="1" s="233">
      <c r="A691" s="64" t="n"/>
      <c r="B691" s="237">
        <f>IF(AND(E691 = "Case Ring",G691="Silicon Bronze, ASTM-B584, C87600", K691 = "Coating_Standard"),"Y","N")</f>
        <v/>
      </c>
      <c r="C691" s="233" t="inlineStr">
        <is>
          <t>ConTab_BOM_KP_Impeller_0981</t>
        </is>
      </c>
      <c r="D691" s="233" t="inlineStr">
        <is>
          <t>:4012-7_8-KP:4012-7_8-KPV:4012-7_8-KPVS:</t>
        </is>
      </c>
      <c r="E691" s="233" t="inlineStr">
        <is>
          <t>Case Ring</t>
        </is>
      </c>
      <c r="F691" s="233" t="inlineStr">
        <is>
          <t>ImpMatl_Silicon_Bronze_ASTM-B584_C87600</t>
        </is>
      </c>
      <c r="G691" s="233" t="inlineStr">
        <is>
          <t>Silicon Bronze, ASTM-B584, C87600</t>
        </is>
      </c>
      <c r="H691" s="233" t="inlineStr">
        <is>
          <t>B21</t>
        </is>
      </c>
      <c r="I691" s="233" t="inlineStr">
        <is>
          <t>Steel, Cold Drawn C1018</t>
        </is>
      </c>
      <c r="J691" s="233" t="n"/>
      <c r="K691" s="233" t="inlineStr">
        <is>
          <t>Coating_Scotchkote134_interior</t>
        </is>
      </c>
      <c r="L691" s="233" t="inlineStr">
        <is>
          <t>RTF</t>
        </is>
      </c>
      <c r="M691" s="233" t="inlineStr">
        <is>
          <t>B100553</t>
        </is>
      </c>
      <c r="O691" s="233" t="inlineStr">
        <is>
          <t>LT250</t>
        </is>
      </c>
      <c r="P691" s="235" t="n"/>
    </row>
    <row r="692" customFormat="1" s="233">
      <c r="A692" s="64" t="n"/>
      <c r="B692" s="237">
        <f>IF(AND(E692 = "Case Ring",G692="Silicon Bronze, ASTM-B584, C87600", K692 = "Coating_Standard"),"Y","N")</f>
        <v/>
      </c>
      <c r="C692" s="233" t="inlineStr">
        <is>
          <t>ConTab_BOM_KP_Impeller_0982</t>
        </is>
      </c>
      <c r="D692" s="233" t="inlineStr">
        <is>
          <t>:4012-7_8-KP:4012-7_8-KPV:4012-7_8-KPVS:</t>
        </is>
      </c>
      <c r="E692" s="233" t="inlineStr">
        <is>
          <t>Double Wear Ring</t>
        </is>
      </c>
      <c r="F692" s="233" t="inlineStr">
        <is>
          <t>ImpMatl_Silicon_Bronze_ASTM-B584_C87600</t>
        </is>
      </c>
      <c r="G692" s="233" t="inlineStr">
        <is>
          <t>Silicon Bronze, ASTM-B584, C87600</t>
        </is>
      </c>
      <c r="H692" s="233" t="inlineStr">
        <is>
          <t>B21</t>
        </is>
      </c>
      <c r="I692" s="233" t="inlineStr">
        <is>
          <t>Steel, Cold Drawn C1018</t>
        </is>
      </c>
      <c r="J692" s="233" t="n"/>
      <c r="K692" s="233" t="inlineStr">
        <is>
          <t>Coating_Scotchkote134_interior</t>
        </is>
      </c>
      <c r="L692" s="233" t="inlineStr">
        <is>
          <t>RTF</t>
        </is>
      </c>
      <c r="M692" s="233" t="inlineStr">
        <is>
          <t>B100563</t>
        </is>
      </c>
      <c r="O692" s="233" t="inlineStr">
        <is>
          <t>LT250</t>
        </is>
      </c>
      <c r="P692" s="235" t="n"/>
    </row>
    <row r="693" customFormat="1" s="233">
      <c r="A693" s="64" t="n"/>
      <c r="B693" s="237">
        <f>IF(AND(E693 = "Case Ring",G693="Silicon Bronze, ASTM-B584, C87600", K693 = "Coating_Standard"),"Y","N")</f>
        <v/>
      </c>
      <c r="C693" s="233" t="inlineStr">
        <is>
          <t>ConTab_BOM_KP_Impeller_0983</t>
        </is>
      </c>
      <c r="D693" s="233" t="inlineStr">
        <is>
          <t>:4012-7_8-KP:4012-7_8-KPV:4012-7_8-KPVS:</t>
        </is>
      </c>
      <c r="E693" s="233" t="inlineStr">
        <is>
          <t>Case Ring</t>
        </is>
      </c>
      <c r="F693" s="233" t="inlineStr">
        <is>
          <t>ImpMatl_NiAl-Bronze_ASTM-B148_C95400</t>
        </is>
      </c>
      <c r="G693" s="233" t="inlineStr">
        <is>
          <t>Nickel Aluminum Bronze ASTM B148 UNS C95400</t>
        </is>
      </c>
      <c r="H693" s="233" t="inlineStr">
        <is>
          <t>B22</t>
        </is>
      </c>
      <c r="I693" s="233" t="inlineStr">
        <is>
          <t>Steel, Cold Drawn C1018</t>
        </is>
      </c>
      <c r="J693" s="233" t="n"/>
      <c r="K693" s="233" t="inlineStr">
        <is>
          <t>Coating_Scotchkote134_interior</t>
        </is>
      </c>
      <c r="L693" s="233" t="inlineStr">
        <is>
          <t>RTF</t>
        </is>
      </c>
      <c r="M693" s="233" t="inlineStr">
        <is>
          <t>B105718</t>
        </is>
      </c>
      <c r="O693" s="233" t="inlineStr">
        <is>
          <t>LT250</t>
        </is>
      </c>
      <c r="P693" s="235" t="n"/>
    </row>
    <row r="694" customFormat="1" s="233">
      <c r="A694" s="64" t="n"/>
      <c r="B694" s="237">
        <f>IF(AND(E694 = "Case Ring",G694="Silicon Bronze, ASTM-B584, C87600", K694 = "Coating_Standard"),"Y","N")</f>
        <v/>
      </c>
      <c r="C694" s="233" t="inlineStr">
        <is>
          <t>ConTab_BOM_KP_Impeller_0984</t>
        </is>
      </c>
      <c r="D694" s="233" t="inlineStr">
        <is>
          <t>:4012-7_8-KP:4012-7_8-KPV:4012-7_8-KPVS:</t>
        </is>
      </c>
      <c r="E694" s="233" t="inlineStr">
        <is>
          <t>Double Wear Ring</t>
        </is>
      </c>
      <c r="F694" s="233" t="inlineStr">
        <is>
          <t>ImpMatl_NiAl-Bronze_ASTM-B148_C95400</t>
        </is>
      </c>
      <c r="G694" s="233" t="inlineStr">
        <is>
          <t>Nickel Aluminum Bronze ASTM B148 UNS C95400</t>
        </is>
      </c>
      <c r="H694" s="233" t="inlineStr">
        <is>
          <t>B22</t>
        </is>
      </c>
      <c r="I694" s="233" t="inlineStr">
        <is>
          <t>Steel, Cold Drawn C1018</t>
        </is>
      </c>
      <c r="J694" s="233" t="n"/>
      <c r="K694" s="233" t="inlineStr">
        <is>
          <t>Coating_Scotchkote134_interior</t>
        </is>
      </c>
      <c r="L694" s="233" t="inlineStr">
        <is>
          <t>RTF</t>
        </is>
      </c>
      <c r="M694" s="233" t="inlineStr">
        <is>
          <t>B105719</t>
        </is>
      </c>
      <c r="O694" s="233" t="inlineStr">
        <is>
          <t>LT250</t>
        </is>
      </c>
      <c r="P694" s="235" t="n"/>
    </row>
    <row r="695" customFormat="1" s="233">
      <c r="A695" s="64" t="n"/>
      <c r="B695" s="237">
        <f>IF(AND(E695 = "Case Ring",G695="Silicon Bronze, ASTM-B584, C87600", K695 = "Coating_Standard"),"Y","N")</f>
        <v/>
      </c>
      <c r="C695" s="233" t="inlineStr">
        <is>
          <t>ConTab_BOM_KP_Impeller_0987</t>
        </is>
      </c>
      <c r="D695" s="233" t="inlineStr">
        <is>
          <t>:4012-7_8-KP:4012-7_8-KPV:4012-7_8-KPVS:</t>
        </is>
      </c>
      <c r="E695" s="233" t="inlineStr">
        <is>
          <t>Case Ring</t>
        </is>
      </c>
      <c r="F695" s="233" t="inlineStr">
        <is>
          <t>ImpMatl_Silicon_Bronze_ASTM-B584_C87600</t>
        </is>
      </c>
      <c r="G695" s="233" t="inlineStr">
        <is>
          <t>Silicon Bronze, ASTM-B584, C87600</t>
        </is>
      </c>
      <c r="H695" s="233" t="inlineStr">
        <is>
          <t>B21</t>
        </is>
      </c>
      <c r="I695" s="233" t="inlineStr">
        <is>
          <t>Steel, Cold Drawn C1018</t>
        </is>
      </c>
      <c r="J695" s="233" t="n"/>
      <c r="K695" s="233" t="inlineStr">
        <is>
          <t>Coating_Scotchkote134_interior_exterior</t>
        </is>
      </c>
      <c r="L695" s="233" t="inlineStr">
        <is>
          <t>RTF</t>
        </is>
      </c>
      <c r="M695" s="233" t="inlineStr">
        <is>
          <t>B100553</t>
        </is>
      </c>
      <c r="O695" s="233" t="inlineStr">
        <is>
          <t>LT250</t>
        </is>
      </c>
      <c r="P695" s="235" t="n"/>
    </row>
    <row r="696" customFormat="1" s="233">
      <c r="A696" s="64" t="n"/>
      <c r="B696" s="237">
        <f>IF(AND(E696 = "Case Ring",G696="Silicon Bronze, ASTM-B584, C87600", K696 = "Coating_Standard"),"Y","N")</f>
        <v/>
      </c>
      <c r="C696" s="233" t="inlineStr">
        <is>
          <t>ConTab_BOM_KP_Impeller_0988</t>
        </is>
      </c>
      <c r="D696" s="233" t="inlineStr">
        <is>
          <t>:4012-7_8-KP:4012-7_8-KPV:4012-7_8-KPVS:</t>
        </is>
      </c>
      <c r="E696" s="233" t="inlineStr">
        <is>
          <t>Double Wear Ring</t>
        </is>
      </c>
      <c r="F696" s="233" t="inlineStr">
        <is>
          <t>ImpMatl_Silicon_Bronze_ASTM-B584_C87600</t>
        </is>
      </c>
      <c r="G696" s="233" t="inlineStr">
        <is>
          <t>Silicon Bronze, ASTM-B584, C87600</t>
        </is>
      </c>
      <c r="H696" s="233" t="inlineStr">
        <is>
          <t>B21</t>
        </is>
      </c>
      <c r="I696" s="233" t="inlineStr">
        <is>
          <t>Steel, Cold Drawn C1018</t>
        </is>
      </c>
      <c r="J696" s="233" t="n"/>
      <c r="K696" s="233" t="inlineStr">
        <is>
          <t>Coating_Scotchkote134_interior_exterior</t>
        </is>
      </c>
      <c r="L696" s="233" t="inlineStr">
        <is>
          <t>RTF</t>
        </is>
      </c>
      <c r="M696" s="233" t="inlineStr">
        <is>
          <t>B100563</t>
        </is>
      </c>
      <c r="O696" s="233" t="inlineStr">
        <is>
          <t>LT250</t>
        </is>
      </c>
      <c r="P696" s="235" t="n"/>
    </row>
    <row r="697" customFormat="1" s="233">
      <c r="A697" s="64" t="n"/>
      <c r="B697" s="237">
        <f>IF(AND(E697 = "Case Ring",G697="Silicon Bronze, ASTM-B584, C87600", K697 = "Coating_Standard"),"Y","N")</f>
        <v/>
      </c>
      <c r="C697" s="233" t="inlineStr">
        <is>
          <t>ConTab_BOM_KP_Impeller_0989</t>
        </is>
      </c>
      <c r="D697" s="233" t="inlineStr">
        <is>
          <t>:4012-7_8-KP:4012-7_8-KPV:4012-7_8-KPVS:</t>
        </is>
      </c>
      <c r="E697" s="233" t="inlineStr">
        <is>
          <t>Case Ring</t>
        </is>
      </c>
      <c r="F697" s="233" t="inlineStr">
        <is>
          <t>ImpMatl_NiAl-Bronze_ASTM-B148_C95400</t>
        </is>
      </c>
      <c r="G697" s="233" t="inlineStr">
        <is>
          <t>Nickel Aluminum Bronze ASTM B148 UNS C95400</t>
        </is>
      </c>
      <c r="H697" s="233" t="inlineStr">
        <is>
          <t>B22</t>
        </is>
      </c>
      <c r="I697" s="233" t="inlineStr">
        <is>
          <t>Steel, Cold Drawn C1018</t>
        </is>
      </c>
      <c r="J697" s="233" t="n"/>
      <c r="K697" s="233" t="inlineStr">
        <is>
          <t>Coating_Scotchkote134_interior_exterior</t>
        </is>
      </c>
      <c r="L697" s="233" t="inlineStr">
        <is>
          <t>RTF</t>
        </is>
      </c>
      <c r="M697" s="233" t="inlineStr">
        <is>
          <t>B105718</t>
        </is>
      </c>
      <c r="O697" s="233" t="inlineStr">
        <is>
          <t>LT250</t>
        </is>
      </c>
      <c r="P697" s="235" t="n"/>
    </row>
    <row r="698" customFormat="1" s="233">
      <c r="A698" s="64" t="n"/>
      <c r="B698" s="237">
        <f>IF(AND(E698 = "Case Ring",G698="Silicon Bronze, ASTM-B584, C87600", K698 = "Coating_Standard"),"Y","N")</f>
        <v/>
      </c>
      <c r="C698" s="233" t="inlineStr">
        <is>
          <t>ConTab_BOM_KP_Impeller_0990</t>
        </is>
      </c>
      <c r="D698" s="233" t="inlineStr">
        <is>
          <t>:4012-7_8-KP:4012-7_8-KPV:4012-7_8-KPVS:</t>
        </is>
      </c>
      <c r="E698" s="233" t="inlineStr">
        <is>
          <t>Double Wear Ring</t>
        </is>
      </c>
      <c r="F698" s="233" t="inlineStr">
        <is>
          <t>ImpMatl_NiAl-Bronze_ASTM-B148_C95400</t>
        </is>
      </c>
      <c r="G698" s="233" t="inlineStr">
        <is>
          <t>Nickel Aluminum Bronze ASTM B148 UNS C95400</t>
        </is>
      </c>
      <c r="H698" s="233" t="inlineStr">
        <is>
          <t>B22</t>
        </is>
      </c>
      <c r="I698" s="233" t="inlineStr">
        <is>
          <t>Steel, Cold Drawn C1018</t>
        </is>
      </c>
      <c r="J698" s="233" t="n"/>
      <c r="K698" s="233" t="inlineStr">
        <is>
          <t>Coating_Scotchkote134_interior_exterior</t>
        </is>
      </c>
      <c r="L698" s="233" t="inlineStr">
        <is>
          <t>RTF</t>
        </is>
      </c>
      <c r="M698" s="233" t="inlineStr">
        <is>
          <t>B105719</t>
        </is>
      </c>
      <c r="O698" s="233" t="inlineStr">
        <is>
          <t>LT250</t>
        </is>
      </c>
      <c r="P698" s="235" t="n"/>
    </row>
    <row r="699" customFormat="1" s="233">
      <c r="A699" s="64" t="n"/>
      <c r="B699" s="237">
        <f>IF(AND(E699 = "Case Ring",G699="Silicon Bronze, ASTM-B584, C87600", K699 = "Coating_Standard"),"Y","N")</f>
        <v/>
      </c>
      <c r="C699" s="233" t="inlineStr">
        <is>
          <t>ConTab_BOM_KP_Impeller_0993</t>
        </is>
      </c>
      <c r="D699" s="233" t="inlineStr">
        <is>
          <t>:4012-7_8-KP:4012-7_8-KPV:4012-7_8-KPVS:</t>
        </is>
      </c>
      <c r="E699" s="233" t="inlineStr">
        <is>
          <t>Case Ring</t>
        </is>
      </c>
      <c r="F699" s="233" t="inlineStr">
        <is>
          <t>ImpMatl_Silicon_Bronze_ASTM-B584_C87600</t>
        </is>
      </c>
      <c r="G699" s="233" t="inlineStr">
        <is>
          <t>Silicon Bronze, ASTM-B584, C87600</t>
        </is>
      </c>
      <c r="H699" s="233" t="inlineStr">
        <is>
          <t>B21</t>
        </is>
      </c>
      <c r="I699" s="233" t="inlineStr">
        <is>
          <t>Steel, Cold Drawn C1018</t>
        </is>
      </c>
      <c r="J699" s="233" t="n"/>
      <c r="K699" s="233" t="inlineStr">
        <is>
          <t>Coating_Scotchkote134_interior_exterior_IncludeImpeller</t>
        </is>
      </c>
      <c r="L699" s="233" t="inlineStr">
        <is>
          <t>RTF</t>
        </is>
      </c>
      <c r="M699" s="233" t="inlineStr">
        <is>
          <t>B100553</t>
        </is>
      </c>
      <c r="O699" s="233" t="inlineStr">
        <is>
          <t>LT250</t>
        </is>
      </c>
      <c r="P699" s="235" t="n"/>
    </row>
    <row r="700" customFormat="1" s="233">
      <c r="A700" s="64" t="n"/>
      <c r="B700" s="237">
        <f>IF(AND(E700 = "Case Ring",G700="Silicon Bronze, ASTM-B584, C87600", K700 = "Coating_Standard"),"Y","N")</f>
        <v/>
      </c>
      <c r="C700" s="233" t="inlineStr">
        <is>
          <t>ConTab_BOM_KP_Impeller_0994</t>
        </is>
      </c>
      <c r="D700" s="233" t="inlineStr">
        <is>
          <t>:4012-7_8-KP:4012-7_8-KPV:4012-7_8-KPVS:</t>
        </is>
      </c>
      <c r="E700" s="233" t="inlineStr">
        <is>
          <t>Double Wear Ring</t>
        </is>
      </c>
      <c r="F700" s="233" t="inlineStr">
        <is>
          <t>ImpMatl_Silicon_Bronze_ASTM-B584_C87600</t>
        </is>
      </c>
      <c r="G700" s="233" t="inlineStr">
        <is>
          <t>Silicon Bronze, ASTM-B584, C87600</t>
        </is>
      </c>
      <c r="H700" s="233" t="inlineStr">
        <is>
          <t>B21</t>
        </is>
      </c>
      <c r="I700" s="233" t="inlineStr">
        <is>
          <t>Steel, Cold Drawn C1018</t>
        </is>
      </c>
      <c r="J700" s="233" t="n"/>
      <c r="K700" s="233" t="inlineStr">
        <is>
          <t>Coating_Scotchkote134_interior_exterior_IncludeImpeller</t>
        </is>
      </c>
      <c r="L700" s="233" t="inlineStr">
        <is>
          <t>RTF</t>
        </is>
      </c>
      <c r="M700" s="233" t="inlineStr">
        <is>
          <t>B100563</t>
        </is>
      </c>
      <c r="O700" s="233" t="inlineStr">
        <is>
          <t>LT250</t>
        </is>
      </c>
      <c r="P700" s="235" t="n"/>
    </row>
    <row r="701" customFormat="1" s="233">
      <c r="A701" s="64" t="n"/>
      <c r="B701" s="237">
        <f>IF(AND(E701 = "Case Ring",G701="Silicon Bronze, ASTM-B584, C87600", K701 = "Coating_Standard"),"Y","N")</f>
        <v/>
      </c>
      <c r="C701" s="233" t="inlineStr">
        <is>
          <t>ConTab_BOM_KP_Impeller_0995</t>
        </is>
      </c>
      <c r="D701" s="233" t="inlineStr">
        <is>
          <t>:4012-7_8-KP:4012-7_8-KPV:4012-7_8-KPVS:</t>
        </is>
      </c>
      <c r="E701" s="233" t="inlineStr">
        <is>
          <t>Case Ring</t>
        </is>
      </c>
      <c r="F701" s="233" t="inlineStr">
        <is>
          <t>ImpMatl_NiAl-Bronze_ASTM-B148_C95400</t>
        </is>
      </c>
      <c r="G701" s="233" t="inlineStr">
        <is>
          <t>Nickel Aluminum Bronze ASTM B148 UNS C95400</t>
        </is>
      </c>
      <c r="H701" s="233" t="inlineStr">
        <is>
          <t>B22</t>
        </is>
      </c>
      <c r="I701" s="233" t="inlineStr">
        <is>
          <t>Steel, Cold Drawn C1018</t>
        </is>
      </c>
      <c r="J701" s="233" t="n"/>
      <c r="K701" s="233" t="inlineStr">
        <is>
          <t>Coating_Scotchkote134_interior_exterior_IncludeImpeller</t>
        </is>
      </c>
      <c r="L701" s="233" t="inlineStr">
        <is>
          <t>RTF</t>
        </is>
      </c>
      <c r="M701" s="233" t="inlineStr">
        <is>
          <t>B105718</t>
        </is>
      </c>
      <c r="O701" s="233" t="inlineStr">
        <is>
          <t>LT250</t>
        </is>
      </c>
      <c r="P701" s="235" t="n"/>
    </row>
    <row r="702" customFormat="1" s="233">
      <c r="A702" s="64" t="n"/>
      <c r="B702" s="237">
        <f>IF(AND(E702 = "Case Ring",G702="Silicon Bronze, ASTM-B584, C87600", K702 = "Coating_Standard"),"Y","N")</f>
        <v/>
      </c>
      <c r="C702" s="233" t="inlineStr">
        <is>
          <t>ConTab_BOM_KP_Impeller_0996</t>
        </is>
      </c>
      <c r="D702" s="233" t="inlineStr">
        <is>
          <t>:4012-7_8-KP:4012-7_8-KPV:4012-7_8-KPVS:</t>
        </is>
      </c>
      <c r="E702" s="233" t="inlineStr">
        <is>
          <t>Double Wear Ring</t>
        </is>
      </c>
      <c r="F702" s="233" t="inlineStr">
        <is>
          <t>ImpMatl_NiAl-Bronze_ASTM-B148_C95400</t>
        </is>
      </c>
      <c r="G702" s="233" t="inlineStr">
        <is>
          <t>Nickel Aluminum Bronze ASTM B148 UNS C95400</t>
        </is>
      </c>
      <c r="H702" s="233" t="inlineStr">
        <is>
          <t>B22</t>
        </is>
      </c>
      <c r="I702" s="233" t="inlineStr">
        <is>
          <t>Steel, Cold Drawn C1018</t>
        </is>
      </c>
      <c r="J702" s="233" t="n"/>
      <c r="K702" s="233" t="inlineStr">
        <is>
          <t>Coating_Scotchkote134_interior_exterior_IncludeImpeller</t>
        </is>
      </c>
      <c r="L702" s="233" t="inlineStr">
        <is>
          <t>RTF</t>
        </is>
      </c>
      <c r="M702" s="233" t="inlineStr">
        <is>
          <t>B105719</t>
        </is>
      </c>
      <c r="O702" s="233" t="inlineStr">
        <is>
          <t>LT250</t>
        </is>
      </c>
      <c r="P702" s="235" t="n"/>
    </row>
    <row r="703" customFormat="1" s="233">
      <c r="A703" s="64" t="n"/>
      <c r="B703" s="237">
        <f>IF(AND(E703 = "Case Ring",G703="Silicon Bronze, ASTM-B584, C87600", K703 = "Coating_Standard"),"Y","N")</f>
        <v/>
      </c>
      <c r="C703" s="233" t="inlineStr">
        <is>
          <t>ConTab_BOM_KP_Impeller_0999</t>
        </is>
      </c>
      <c r="D703" s="233" t="inlineStr">
        <is>
          <t>:4015-7_8-KP:4015-7_8-KPV:</t>
        </is>
      </c>
      <c r="E703" s="233" t="inlineStr">
        <is>
          <t>Case Ring</t>
        </is>
      </c>
      <c r="F703" s="233" t="inlineStr">
        <is>
          <t>ImpMatl_Silicon_Bronze_ASTM-B584_C87600</t>
        </is>
      </c>
      <c r="G703" s="233" t="inlineStr">
        <is>
          <t>Silicon Bronze, ASTM-B584, C87600</t>
        </is>
      </c>
      <c r="H703" s="233" t="inlineStr">
        <is>
          <t>B21</t>
        </is>
      </c>
      <c r="I703" s="233" t="inlineStr">
        <is>
          <t>Steel, Cold Drawn C1018</t>
        </is>
      </c>
      <c r="J703" s="233" t="n"/>
      <c r="K703" s="233" t="inlineStr">
        <is>
          <t>Coating_Scotchkote134_interior_IncludeImpeller</t>
        </is>
      </c>
      <c r="L703" s="233" t="inlineStr">
        <is>
          <t>RTF</t>
        </is>
      </c>
      <c r="M703" s="233" t="inlineStr">
        <is>
          <t>B100573</t>
        </is>
      </c>
      <c r="O703" s="233" t="inlineStr">
        <is>
          <t>LT250</t>
        </is>
      </c>
      <c r="P703" s="235" t="n"/>
    </row>
    <row r="704" customFormat="1" s="233">
      <c r="A704" s="64" t="n"/>
      <c r="B704" s="237">
        <f>IF(AND(E704 = "Case Ring",G704="Silicon Bronze, ASTM-B584, C87600", K704 = "Coating_Standard"),"Y","N")</f>
        <v/>
      </c>
      <c r="C704" s="233" t="inlineStr">
        <is>
          <t>ConTab_BOM_KP_Impeller_1000</t>
        </is>
      </c>
      <c r="D704" s="233" t="inlineStr">
        <is>
          <t>:4015-7_8-KP:4015-7_8-KPV:</t>
        </is>
      </c>
      <c r="E704" s="233" t="inlineStr">
        <is>
          <t>Double Wear Ring</t>
        </is>
      </c>
      <c r="F704" s="233" t="inlineStr">
        <is>
          <t>ImpMatl_Silicon_Bronze_ASTM-B584_C87600</t>
        </is>
      </c>
      <c r="G704" s="233" t="inlineStr">
        <is>
          <t>Silicon Bronze, ASTM-B584, C87600</t>
        </is>
      </c>
      <c r="H704" s="233" t="inlineStr">
        <is>
          <t>B21</t>
        </is>
      </c>
      <c r="I704" s="233" t="inlineStr">
        <is>
          <t>Steel, Cold Drawn C1018</t>
        </is>
      </c>
      <c r="J704" s="233" t="n"/>
      <c r="K704" s="233" t="inlineStr">
        <is>
          <t>Coating_Scotchkote134_interior_IncludeImpeller</t>
        </is>
      </c>
      <c r="L704" s="233" t="inlineStr">
        <is>
          <t>RTF</t>
        </is>
      </c>
      <c r="M704" s="233" t="inlineStr">
        <is>
          <t>B100583</t>
        </is>
      </c>
      <c r="O704" s="233" t="inlineStr">
        <is>
          <t>LT250</t>
        </is>
      </c>
      <c r="P704" s="235" t="n"/>
    </row>
    <row r="705" customFormat="1" s="233">
      <c r="A705" s="64" t="n"/>
      <c r="B705" s="237">
        <f>IF(AND(E705 = "Case Ring",G705="Silicon Bronze, ASTM-B584, C87600", K705 = "Coating_Standard"),"Y","N")</f>
        <v/>
      </c>
      <c r="C705" s="233" t="inlineStr">
        <is>
          <t>ConTab_BOM_KP_Impeller_1001</t>
        </is>
      </c>
      <c r="D705" s="233" t="inlineStr">
        <is>
          <t>:4015-7_8-KP:4015-7_8-KPV:</t>
        </is>
      </c>
      <c r="E705" s="233" t="inlineStr">
        <is>
          <t>Case Ring</t>
        </is>
      </c>
      <c r="F705" s="233" t="inlineStr">
        <is>
          <t>ImpMatl_NiAl-Bronze_ASTM-B148_C95400</t>
        </is>
      </c>
      <c r="G705" s="233" t="inlineStr">
        <is>
          <t>Nickel Aluminum Bronze ASTM B148 UNS C95400</t>
        </is>
      </c>
      <c r="H705" s="233" t="inlineStr">
        <is>
          <t>B22</t>
        </is>
      </c>
      <c r="I705" s="233" t="inlineStr">
        <is>
          <t>Steel, Cold Drawn C1018</t>
        </is>
      </c>
      <c r="J705" s="233" t="n"/>
      <c r="K705" s="233" t="inlineStr">
        <is>
          <t>Coating_Scotchkote134_interior_IncludeImpeller</t>
        </is>
      </c>
      <c r="L705" s="233" t="inlineStr">
        <is>
          <t>RTF</t>
        </is>
      </c>
      <c r="M705" s="233" t="inlineStr">
        <is>
          <t>B105720</t>
        </is>
      </c>
      <c r="O705" s="233" t="inlineStr">
        <is>
          <t>LT250</t>
        </is>
      </c>
      <c r="P705" s="235" t="n"/>
    </row>
    <row r="706" customFormat="1" s="233">
      <c r="A706" s="64" t="n"/>
      <c r="B706" s="237">
        <f>IF(AND(E706 = "Case Ring",G706="Silicon Bronze, ASTM-B584, C87600", K706 = "Coating_Standard"),"Y","N")</f>
        <v/>
      </c>
      <c r="C706" s="233" t="inlineStr">
        <is>
          <t>ConTab_BOM_KP_Impeller_1002</t>
        </is>
      </c>
      <c r="D706" s="233" t="inlineStr">
        <is>
          <t>:4015-7_8-KP:4015-7_8-KPV:</t>
        </is>
      </c>
      <c r="E706" s="233" t="inlineStr">
        <is>
          <t>Double Wear Ring</t>
        </is>
      </c>
      <c r="F706" s="233" t="inlineStr">
        <is>
          <t>ImpMatl_NiAl-Bronze_ASTM-B148_C95400</t>
        </is>
      </c>
      <c r="G706" s="233" t="inlineStr">
        <is>
          <t>Nickel Aluminum Bronze ASTM B148 UNS C95400</t>
        </is>
      </c>
      <c r="H706" s="233" t="inlineStr">
        <is>
          <t>B22</t>
        </is>
      </c>
      <c r="I706" s="233" t="inlineStr">
        <is>
          <t>Steel, Cold Drawn C1018</t>
        </is>
      </c>
      <c r="J706" s="233" t="n"/>
      <c r="K706" s="233" t="inlineStr">
        <is>
          <t>Coating_Scotchkote134_interior_IncludeImpeller</t>
        </is>
      </c>
      <c r="L706" s="233" t="inlineStr">
        <is>
          <t>RTF</t>
        </is>
      </c>
      <c r="M706" s="233" t="inlineStr">
        <is>
          <t>B105721</t>
        </is>
      </c>
      <c r="O706" s="233" t="inlineStr">
        <is>
          <t>LT250</t>
        </is>
      </c>
      <c r="P706" s="235" t="n"/>
    </row>
    <row r="707" customFormat="1" s="233">
      <c r="A707" s="64" t="n"/>
      <c r="B707" s="237">
        <f>IF(AND(E707 = "Case Ring",G707="Silicon Bronze, ASTM-B584, C87600", K707 = "Coating_Standard"),"Y","N")</f>
        <v/>
      </c>
      <c r="C707" s="233" t="inlineStr">
        <is>
          <t>ConTab_BOM_KP_Impeller_1005</t>
        </is>
      </c>
      <c r="D707" s="233" t="inlineStr">
        <is>
          <t>:4015-7_8-KP:4015-7_8-KPV:</t>
        </is>
      </c>
      <c r="E707" s="233" t="inlineStr">
        <is>
          <t>Case Ring</t>
        </is>
      </c>
      <c r="F707" s="233" t="inlineStr">
        <is>
          <t>ImpMatl_Silicon_Bronze_ASTM-B584_C87600</t>
        </is>
      </c>
      <c r="G707" s="233" t="inlineStr">
        <is>
          <t>Silicon Bronze, ASTM-B584, C87600</t>
        </is>
      </c>
      <c r="H707" s="233" t="inlineStr">
        <is>
          <t>B21</t>
        </is>
      </c>
      <c r="I707" s="233" t="inlineStr">
        <is>
          <t>Steel, Cold Drawn C1018</t>
        </is>
      </c>
      <c r="J707" s="233" t="n"/>
      <c r="K707" s="233" t="inlineStr">
        <is>
          <t>Coating_Special</t>
        </is>
      </c>
      <c r="L707" s="233" t="inlineStr">
        <is>
          <t>RTF</t>
        </is>
      </c>
      <c r="M707" s="233" t="inlineStr">
        <is>
          <t>B100573</t>
        </is>
      </c>
      <c r="O707" s="233" t="inlineStr">
        <is>
          <t>LT250</t>
        </is>
      </c>
      <c r="P707" s="235" t="n"/>
    </row>
    <row r="708" customFormat="1" s="233">
      <c r="A708" s="64" t="n"/>
      <c r="B708" s="237">
        <f>IF(AND(E708 = "Case Ring",G708="Silicon Bronze, ASTM-B584, C87600", K708 = "Coating_Standard"),"Y","N")</f>
        <v/>
      </c>
      <c r="C708" s="233" t="inlineStr">
        <is>
          <t>ConTab_BOM_KP_Impeller_1006</t>
        </is>
      </c>
      <c r="D708" s="233" t="inlineStr">
        <is>
          <t>:4015-7_8-KP:4015-7_8-KPV:</t>
        </is>
      </c>
      <c r="E708" s="233" t="inlineStr">
        <is>
          <t>Double Wear Ring</t>
        </is>
      </c>
      <c r="F708" s="233" t="inlineStr">
        <is>
          <t>ImpMatl_Silicon_Bronze_ASTM-B584_C87600</t>
        </is>
      </c>
      <c r="G708" s="233" t="inlineStr">
        <is>
          <t>Silicon Bronze, ASTM-B584, C87600</t>
        </is>
      </c>
      <c r="H708" s="233" t="inlineStr">
        <is>
          <t>B21</t>
        </is>
      </c>
      <c r="I708" s="233" t="inlineStr">
        <is>
          <t>Steel, Cold Drawn C1018</t>
        </is>
      </c>
      <c r="J708" s="233" t="n"/>
      <c r="K708" s="233" t="inlineStr">
        <is>
          <t>Coating_Special</t>
        </is>
      </c>
      <c r="L708" s="233" t="inlineStr">
        <is>
          <t>RTF</t>
        </is>
      </c>
      <c r="M708" s="233" t="inlineStr">
        <is>
          <t>B100583</t>
        </is>
      </c>
      <c r="O708" s="233" t="inlineStr">
        <is>
          <t>LT250</t>
        </is>
      </c>
      <c r="P708" s="235" t="n"/>
    </row>
    <row r="709" customFormat="1" s="233">
      <c r="A709" s="64" t="n"/>
      <c r="B709" s="237">
        <f>IF(AND(E709 = "Case Ring",G709="Silicon Bronze, ASTM-B584, C87600", K709 = "Coating_Standard"),"Y","N")</f>
        <v/>
      </c>
      <c r="C709" s="233" t="inlineStr">
        <is>
          <t>ConTab_BOM_KP_Impeller_1007</t>
        </is>
      </c>
      <c r="D709" s="233" t="inlineStr">
        <is>
          <t>:4015-7_8-KP:4015-7_8-KPV:</t>
        </is>
      </c>
      <c r="E709" s="233" t="inlineStr">
        <is>
          <t>Case Ring</t>
        </is>
      </c>
      <c r="F709" s="233" t="inlineStr">
        <is>
          <t>ImpMatl_NiAl-Bronze_ASTM-B148_C95400</t>
        </is>
      </c>
      <c r="G709" s="233" t="inlineStr">
        <is>
          <t>Nickel Aluminum Bronze ASTM B148 UNS C95400</t>
        </is>
      </c>
      <c r="H709" s="233" t="inlineStr">
        <is>
          <t>B22</t>
        </is>
      </c>
      <c r="I709" s="233" t="inlineStr">
        <is>
          <t>Steel, Cold Drawn C1018</t>
        </is>
      </c>
      <c r="J709" s="233" t="n"/>
      <c r="K709" s="233" t="inlineStr">
        <is>
          <t>Coating_Special</t>
        </is>
      </c>
      <c r="L709" s="233" t="inlineStr">
        <is>
          <t>RTF</t>
        </is>
      </c>
      <c r="M709" s="233" t="inlineStr">
        <is>
          <t>B105720</t>
        </is>
      </c>
      <c r="O709" s="233" t="inlineStr">
        <is>
          <t>LT250</t>
        </is>
      </c>
      <c r="P709" s="235" t="n"/>
    </row>
    <row r="710" customFormat="1" s="233">
      <c r="A710" s="64" t="n"/>
      <c r="B710" s="237">
        <f>IF(AND(E710 = "Case Ring",G710="Silicon Bronze, ASTM-B584, C87600", K710 = "Coating_Standard"),"Y","N")</f>
        <v/>
      </c>
      <c r="C710" s="233" t="inlineStr">
        <is>
          <t>ConTab_BOM_KP_Impeller_1008</t>
        </is>
      </c>
      <c r="D710" s="233" t="inlineStr">
        <is>
          <t>:4015-7_8-KP:4015-7_8-KPV:</t>
        </is>
      </c>
      <c r="E710" s="233" t="inlineStr">
        <is>
          <t>Double Wear Ring</t>
        </is>
      </c>
      <c r="F710" s="233" t="inlineStr">
        <is>
          <t>ImpMatl_NiAl-Bronze_ASTM-B148_C95400</t>
        </is>
      </c>
      <c r="G710" s="233" t="inlineStr">
        <is>
          <t>Nickel Aluminum Bronze ASTM B148 UNS C95400</t>
        </is>
      </c>
      <c r="H710" s="233" t="inlineStr">
        <is>
          <t>B22</t>
        </is>
      </c>
      <c r="I710" s="233" t="inlineStr">
        <is>
          <t>Steel, Cold Drawn C1018</t>
        </is>
      </c>
      <c r="J710" s="233" t="n"/>
      <c r="K710" s="233" t="inlineStr">
        <is>
          <t>Coating_Special</t>
        </is>
      </c>
      <c r="L710" s="233" t="inlineStr">
        <is>
          <t>RTF</t>
        </is>
      </c>
      <c r="M710" s="233" t="inlineStr">
        <is>
          <t>B105721</t>
        </is>
      </c>
      <c r="O710" s="233" t="inlineStr">
        <is>
          <t>LT250</t>
        </is>
      </c>
      <c r="P710" s="235" t="n"/>
    </row>
    <row r="711" customFormat="1" s="233">
      <c r="A711" s="64" t="n"/>
      <c r="B711" s="237">
        <f>IF(AND(E711 = "Case Ring",G711="Silicon Bronze, ASTM-B584, C87600", K711 = "Coating_Standard"),"Y","N")</f>
        <v/>
      </c>
      <c r="C711" s="233" t="inlineStr">
        <is>
          <t>ConTab_BOM_KP_Impeller_1011</t>
        </is>
      </c>
      <c r="D711" s="233" t="inlineStr">
        <is>
          <t>:4015-7_8-KP:4015-7_8-KPV:</t>
        </is>
      </c>
      <c r="E711" s="233" t="inlineStr">
        <is>
          <t>Case Ring</t>
        </is>
      </c>
      <c r="F711" s="233" t="inlineStr">
        <is>
          <t>ImpMatl_Silicon_Bronze_ASTM-B584_C87600</t>
        </is>
      </c>
      <c r="G711" s="233" t="inlineStr">
        <is>
          <t>Silicon Bronze, ASTM-B584, C87600</t>
        </is>
      </c>
      <c r="H711" s="233" t="inlineStr">
        <is>
          <t>B21</t>
        </is>
      </c>
      <c r="I711" s="233" t="inlineStr">
        <is>
          <t>Steel, Cold Drawn C1018</t>
        </is>
      </c>
      <c r="J711" s="233" t="n"/>
      <c r="K711" s="233" t="inlineStr">
        <is>
          <t>Coating_Epoxy</t>
        </is>
      </c>
      <c r="L711" s="233" t="inlineStr">
        <is>
          <t>RTF</t>
        </is>
      </c>
      <c r="M711" s="233" t="inlineStr">
        <is>
          <t>B100573</t>
        </is>
      </c>
      <c r="O711" s="233" t="inlineStr">
        <is>
          <t>LT250</t>
        </is>
      </c>
      <c r="P711" s="235" t="n"/>
    </row>
    <row r="712" customFormat="1" s="233">
      <c r="A712" s="64" t="n"/>
      <c r="B712" s="237">
        <f>IF(AND(E712 = "Case Ring",G712="Silicon Bronze, ASTM-B584, C87600", K712 = "Coating_Standard"),"Y","N")</f>
        <v/>
      </c>
      <c r="C712" s="233" t="inlineStr">
        <is>
          <t>ConTab_BOM_KP_Impeller_1012</t>
        </is>
      </c>
      <c r="D712" s="233" t="inlineStr">
        <is>
          <t>:4015-7_8-KP:4015-7_8-KPV:</t>
        </is>
      </c>
      <c r="E712" s="233" t="inlineStr">
        <is>
          <t>Double Wear Ring</t>
        </is>
      </c>
      <c r="F712" s="233" t="inlineStr">
        <is>
          <t>ImpMatl_Silicon_Bronze_ASTM-B584_C87600</t>
        </is>
      </c>
      <c r="G712" s="233" t="inlineStr">
        <is>
          <t>Silicon Bronze, ASTM-B584, C87600</t>
        </is>
      </c>
      <c r="H712" s="233" t="inlineStr">
        <is>
          <t>B21</t>
        </is>
      </c>
      <c r="I712" s="233" t="inlineStr">
        <is>
          <t>Steel, Cold Drawn C1018</t>
        </is>
      </c>
      <c r="J712" s="233" t="n"/>
      <c r="K712" s="233" t="inlineStr">
        <is>
          <t>Coating_Epoxy</t>
        </is>
      </c>
      <c r="L712" s="233" t="inlineStr">
        <is>
          <t>RTF</t>
        </is>
      </c>
      <c r="M712" s="233" t="inlineStr">
        <is>
          <t>B100583</t>
        </is>
      </c>
      <c r="O712" s="233" t="inlineStr">
        <is>
          <t>LT250</t>
        </is>
      </c>
      <c r="P712" s="235" t="n"/>
    </row>
    <row r="713" customFormat="1" s="233">
      <c r="A713" s="64" t="n"/>
      <c r="B713" s="237">
        <f>IF(AND(E713 = "Case Ring",G713="Silicon Bronze, ASTM-B584, C87600", K713 = "Coating_Standard"),"Y","N")</f>
        <v/>
      </c>
      <c r="C713" s="233" t="inlineStr">
        <is>
          <t>ConTab_BOM_KP_Impeller_1013</t>
        </is>
      </c>
      <c r="D713" s="233" t="inlineStr">
        <is>
          <t>:4015-7_8-KP:4015-7_8-KPV:</t>
        </is>
      </c>
      <c r="E713" s="233" t="inlineStr">
        <is>
          <t>Case Ring</t>
        </is>
      </c>
      <c r="F713" s="233" t="inlineStr">
        <is>
          <t>ImpMatl_NiAl-Bronze_ASTM-B148_C95400</t>
        </is>
      </c>
      <c r="G713" s="233" t="inlineStr">
        <is>
          <t>Nickel Aluminum Bronze ASTM B148 UNS C95400</t>
        </is>
      </c>
      <c r="H713" s="233" t="inlineStr">
        <is>
          <t>B22</t>
        </is>
      </c>
      <c r="I713" s="233" t="inlineStr">
        <is>
          <t>Steel, Cold Drawn C1018</t>
        </is>
      </c>
      <c r="J713" s="233" t="n"/>
      <c r="K713" s="233" t="inlineStr">
        <is>
          <t>Coating_Epoxy</t>
        </is>
      </c>
      <c r="L713" s="233" t="inlineStr">
        <is>
          <t>RTF</t>
        </is>
      </c>
      <c r="M713" s="233" t="inlineStr">
        <is>
          <t>B105720</t>
        </is>
      </c>
      <c r="O713" s="233" t="inlineStr">
        <is>
          <t>LT250</t>
        </is>
      </c>
      <c r="P713" s="235" t="n"/>
    </row>
    <row r="714" customFormat="1" s="233">
      <c r="A714" s="64" t="n"/>
      <c r="B714" s="237">
        <f>IF(AND(E714 = "Case Ring",G714="Silicon Bronze, ASTM-B584, C87600", K714 = "Coating_Standard"),"Y","N")</f>
        <v/>
      </c>
      <c r="C714" s="233" t="inlineStr">
        <is>
          <t>ConTab_BOM_KP_Impeller_1014</t>
        </is>
      </c>
      <c r="D714" s="233" t="inlineStr">
        <is>
          <t>:4015-7_8-KP:4015-7_8-KPV:</t>
        </is>
      </c>
      <c r="E714" s="233" t="inlineStr">
        <is>
          <t>Double Wear Ring</t>
        </is>
      </c>
      <c r="F714" s="233" t="inlineStr">
        <is>
          <t>ImpMatl_NiAl-Bronze_ASTM-B148_C95400</t>
        </is>
      </c>
      <c r="G714" s="233" t="inlineStr">
        <is>
          <t>Nickel Aluminum Bronze ASTM B148 UNS C95400</t>
        </is>
      </c>
      <c r="H714" s="233" t="inlineStr">
        <is>
          <t>B22</t>
        </is>
      </c>
      <c r="I714" s="233" t="inlineStr">
        <is>
          <t>Steel, Cold Drawn C1018</t>
        </is>
      </c>
      <c r="J714" s="233" t="n"/>
      <c r="K714" s="233" t="inlineStr">
        <is>
          <t>Coating_Epoxy</t>
        </is>
      </c>
      <c r="L714" s="233" t="inlineStr">
        <is>
          <t>RTF</t>
        </is>
      </c>
      <c r="M714" s="233" t="inlineStr">
        <is>
          <t>B105721</t>
        </is>
      </c>
      <c r="O714" s="233" t="inlineStr">
        <is>
          <t>LT250</t>
        </is>
      </c>
      <c r="P714" s="235" t="n"/>
    </row>
    <row r="715" customFormat="1" s="233">
      <c r="A715" s="64" t="n"/>
      <c r="B715" s="237">
        <f>IF(AND(E715 = "Case Ring",G715="Silicon Bronze, ASTM-B584, C87600", K715 = "Coating_Standard"),"Y","N")</f>
        <v/>
      </c>
      <c r="C715" s="233" t="inlineStr">
        <is>
          <t>ConTab_BOM_KP_Impeller_1017</t>
        </is>
      </c>
      <c r="D715" s="233" t="inlineStr">
        <is>
          <t>:4015-7_8-KP:4015-7_8-KPV:</t>
        </is>
      </c>
      <c r="E715" s="233" t="inlineStr">
        <is>
          <t>Case Ring</t>
        </is>
      </c>
      <c r="F715" s="233" t="inlineStr">
        <is>
          <t>ImpMatl_Silicon_Bronze_ASTM-B584_C87600</t>
        </is>
      </c>
      <c r="G715" s="233" t="inlineStr">
        <is>
          <t>Silicon Bronze, ASTM-B584, C87600</t>
        </is>
      </c>
      <c r="H715" s="233" t="inlineStr">
        <is>
          <t>B21</t>
        </is>
      </c>
      <c r="I715" s="233" t="inlineStr">
        <is>
          <t>Steel, Cold Drawn C1018</t>
        </is>
      </c>
      <c r="J715" s="233" t="n"/>
      <c r="K715" s="233" t="inlineStr">
        <is>
          <t>Coating_Standard</t>
        </is>
      </c>
      <c r="L715" s="233" t="inlineStr">
        <is>
          <t>96698997</t>
        </is>
      </c>
      <c r="M715" s="233" t="inlineStr">
        <is>
          <t>B100573</t>
        </is>
      </c>
      <c r="N715" s="233" t="inlineStr">
        <is>
          <t>Standard</t>
        </is>
      </c>
      <c r="O715" s="233" t="inlineStr">
        <is>
          <t>LT027</t>
        </is>
      </c>
      <c r="P715" s="235" t="n"/>
    </row>
    <row r="716" customFormat="1" s="233">
      <c r="A716" s="64" t="n"/>
      <c r="B716" s="237">
        <f>IF(AND(E716 = "Case Ring",G716="Silicon Bronze, ASTM-B584, C87600", K716 = "Coating_Standard"),"Y","N")</f>
        <v/>
      </c>
      <c r="C716" s="233" t="inlineStr">
        <is>
          <t>ConTab_BOM_KP_Impeller_1018</t>
        </is>
      </c>
      <c r="D716" s="233" t="inlineStr">
        <is>
          <t>:4015-7_8-KP:4015-7_8-KPV:</t>
        </is>
      </c>
      <c r="E716" s="233" t="inlineStr">
        <is>
          <t>Double Wear Ring</t>
        </is>
      </c>
      <c r="F716" s="233" t="inlineStr">
        <is>
          <t>ImpMatl_Silicon_Bronze_ASTM-B584_C87600</t>
        </is>
      </c>
      <c r="G716" s="233" t="inlineStr">
        <is>
          <t>Silicon Bronze, ASTM-B584, C87600</t>
        </is>
      </c>
      <c r="H716" s="233" t="inlineStr">
        <is>
          <t>B21</t>
        </is>
      </c>
      <c r="I716" s="233" t="inlineStr">
        <is>
          <t>Steel, Cold Drawn C1018</t>
        </is>
      </c>
      <c r="J716" s="233" t="n"/>
      <c r="K716" s="233" t="inlineStr">
        <is>
          <t>Coating_Standard</t>
        </is>
      </c>
      <c r="L716" s="233" t="inlineStr">
        <is>
          <t>96698999</t>
        </is>
      </c>
      <c r="M716" s="233" t="inlineStr">
        <is>
          <t>B100583</t>
        </is>
      </c>
      <c r="N716" s="233" t="inlineStr">
        <is>
          <t>Standard</t>
        </is>
      </c>
      <c r="O716" s="233" t="inlineStr">
        <is>
          <t>LT027</t>
        </is>
      </c>
      <c r="P716" s="235" t="n"/>
    </row>
    <row r="717" customFormat="1" s="233">
      <c r="A717" s="64" t="n"/>
      <c r="B717" s="237">
        <f>IF(AND(E717 = "Case Ring",G717="Silicon Bronze, ASTM-B584, C87600", K717 = "Coating_Standard"),"Y","N")</f>
        <v/>
      </c>
      <c r="C717" s="233" t="inlineStr">
        <is>
          <t>ConTab_BOM_KP_Impeller_1019</t>
        </is>
      </c>
      <c r="D717" s="233" t="inlineStr">
        <is>
          <t>:4015-7_8-KP:4015-7_8-KPV:</t>
        </is>
      </c>
      <c r="E717" s="233" t="inlineStr">
        <is>
          <t>Case Ring</t>
        </is>
      </c>
      <c r="F717" s="233" t="inlineStr">
        <is>
          <t>ImpMatl_NiAl-Bronze_ASTM-B148_C95400</t>
        </is>
      </c>
      <c r="G717" s="233" t="inlineStr">
        <is>
          <t>Nickel Aluminum Bronze ASTM B148 UNS C95400</t>
        </is>
      </c>
      <c r="H717" s="233" t="inlineStr">
        <is>
          <t>B22</t>
        </is>
      </c>
      <c r="I717" s="233" t="inlineStr">
        <is>
          <t>Steel, Cold Drawn C1018</t>
        </is>
      </c>
      <c r="J717" s="233" t="n"/>
      <c r="K717" s="233" t="inlineStr">
        <is>
          <t>Coating_Standard</t>
        </is>
      </c>
      <c r="L717" s="233" t="n">
        <v>97782732</v>
      </c>
      <c r="M717" s="233" t="inlineStr">
        <is>
          <t>B105720</t>
        </is>
      </c>
      <c r="N717" s="233" t="inlineStr">
        <is>
          <t>Standard</t>
        </is>
      </c>
      <c r="O717" s="233" t="inlineStr">
        <is>
          <t>LT250</t>
        </is>
      </c>
      <c r="P717" s="235" t="n"/>
    </row>
    <row r="718" customFormat="1" s="233">
      <c r="A718" s="64" t="n"/>
      <c r="B718" s="237">
        <f>IF(AND(E718 = "Case Ring",G718="Silicon Bronze, ASTM-B584, C87600", K718 = "Coating_Standard"),"Y","N")</f>
        <v/>
      </c>
      <c r="C718" s="233" t="inlineStr">
        <is>
          <t>ConTab_BOM_KP_Impeller_1020</t>
        </is>
      </c>
      <c r="D718" s="233" t="inlineStr">
        <is>
          <t>:4015-7_8-KP:4015-7_8-KPV:</t>
        </is>
      </c>
      <c r="E718" s="233" t="inlineStr">
        <is>
          <t>Double Wear Ring</t>
        </is>
      </c>
      <c r="F718" s="233" t="inlineStr">
        <is>
          <t>ImpMatl_NiAl-Bronze_ASTM-B148_C95400</t>
        </is>
      </c>
      <c r="G718" s="233" t="inlineStr">
        <is>
          <t>Nickel Aluminum Bronze ASTM B148 UNS C95400</t>
        </is>
      </c>
      <c r="H718" s="233" t="inlineStr">
        <is>
          <t>B22</t>
        </is>
      </c>
      <c r="I718" s="233" t="inlineStr">
        <is>
          <t>Steel, Cold Drawn C1018</t>
        </is>
      </c>
      <c r="J718" s="233" t="n"/>
      <c r="K718" s="233" t="inlineStr">
        <is>
          <t>Coating_Standard</t>
        </is>
      </c>
      <c r="L718" s="233" t="inlineStr">
        <is>
          <t>RTF</t>
        </is>
      </c>
      <c r="M718" s="233" t="inlineStr">
        <is>
          <t>B105721</t>
        </is>
      </c>
      <c r="N718" s="233" t="inlineStr">
        <is>
          <t>Standard</t>
        </is>
      </c>
      <c r="O718" s="233" t="inlineStr">
        <is>
          <t>LT250</t>
        </is>
      </c>
      <c r="P718" s="235" t="n"/>
    </row>
    <row r="719" customFormat="1" s="233">
      <c r="A719" s="64" t="n"/>
      <c r="B719" s="237">
        <f>IF(AND(E719 = "Case Ring",G719="Silicon Bronze, ASTM-B584, C87600", K719 = "Coating_Standard"),"Y","N")</f>
        <v/>
      </c>
      <c r="C719" s="233" t="inlineStr">
        <is>
          <t>ConTab_BOM_KP_Impeller_1025</t>
        </is>
      </c>
      <c r="D719" s="233" t="inlineStr">
        <is>
          <t>:4015-7_8-KP:4015-7_8-KPV:</t>
        </is>
      </c>
      <c r="E719" s="233" t="inlineStr">
        <is>
          <t>Case Ring</t>
        </is>
      </c>
      <c r="F719" s="233" t="inlineStr">
        <is>
          <t>ImpMatl_SS_AISI-304</t>
        </is>
      </c>
      <c r="G719" s="233" t="inlineStr">
        <is>
          <t>Stainless Steel, AISI-304</t>
        </is>
      </c>
      <c r="H719" s="233" t="inlineStr">
        <is>
          <t>H304</t>
        </is>
      </c>
      <c r="I719" s="233" t="inlineStr">
        <is>
          <t>Stainless Steel, AISI 316</t>
        </is>
      </c>
      <c r="J719" s="233" t="n"/>
      <c r="K719" s="233" t="inlineStr">
        <is>
          <t>Coating_Standard</t>
        </is>
      </c>
      <c r="L719" s="233" t="inlineStr">
        <is>
          <t>RTF</t>
        </is>
      </c>
      <c r="M719" s="233" t="inlineStr">
        <is>
          <t>B100579</t>
        </is>
      </c>
      <c r="O719" s="233" t="inlineStr">
        <is>
          <t>LT043</t>
        </is>
      </c>
      <c r="P719" s="235" t="n"/>
    </row>
    <row r="720" customFormat="1" s="233">
      <c r="A720" s="64" t="n"/>
      <c r="B720" s="237">
        <f>IF(AND(E720 = "Case Ring",G720="Silicon Bronze, ASTM-B584, C87600", K720 = "Coating_Standard"),"Y","N")</f>
        <v/>
      </c>
      <c r="C720" s="233" t="inlineStr">
        <is>
          <t>ConTab_BOM_KP_Impeller_1026</t>
        </is>
      </c>
      <c r="D720" s="233" t="inlineStr">
        <is>
          <t>:4015-7_8-KP:4015-7_8-KPV:</t>
        </is>
      </c>
      <c r="E720" s="233" t="inlineStr">
        <is>
          <t>Double Wear Ring</t>
        </is>
      </c>
      <c r="F720" s="233" t="inlineStr">
        <is>
          <t>ImpMatl_SS_AISI-304</t>
        </is>
      </c>
      <c r="G720" s="233" t="inlineStr">
        <is>
          <t>Stainless Steel, AISI-304</t>
        </is>
      </c>
      <c r="H720" s="233" t="inlineStr">
        <is>
          <t>H304</t>
        </is>
      </c>
      <c r="I720" s="233" t="inlineStr">
        <is>
          <t>Stainless Steel, AISI 316</t>
        </is>
      </c>
      <c r="J720" s="233" t="n"/>
      <c r="K720" s="233" t="inlineStr">
        <is>
          <t>Coating_Standard</t>
        </is>
      </c>
      <c r="L720" s="233" t="inlineStr">
        <is>
          <t>RTF</t>
        </is>
      </c>
      <c r="M720" s="233" t="inlineStr">
        <is>
          <t>B100589</t>
        </is>
      </c>
      <c r="O720" s="233" t="inlineStr">
        <is>
          <t>LT043</t>
        </is>
      </c>
      <c r="P720" s="235" t="n"/>
    </row>
    <row r="721" customFormat="1" s="233">
      <c r="A721" s="64" t="n"/>
      <c r="B721" s="237">
        <f>IF(AND(E721 = "Case Ring",G721="Silicon Bronze, ASTM-B584, C87600", K721 = "Coating_Standard"),"Y","N")</f>
        <v/>
      </c>
      <c r="C721" s="233" t="inlineStr">
        <is>
          <t>ConTab_BOM_KP_Impeller_1031</t>
        </is>
      </c>
      <c r="D721" s="233" t="inlineStr">
        <is>
          <t>:4015-7_8-KP:4015-7_8-KPV:</t>
        </is>
      </c>
      <c r="E721" s="233" t="inlineStr">
        <is>
          <t>Case Ring</t>
        </is>
      </c>
      <c r="F721" s="233" t="inlineStr">
        <is>
          <t>ImpMatl_Silicon_Bronze_ASTM-B584_C87600</t>
        </is>
      </c>
      <c r="G721" s="233" t="inlineStr">
        <is>
          <t>Silicon Bronze, ASTM-B584, C87600</t>
        </is>
      </c>
      <c r="H721" s="233" t="inlineStr">
        <is>
          <t>B21</t>
        </is>
      </c>
      <c r="I721" s="233" t="inlineStr">
        <is>
          <t>Steel, Cold Drawn C1018</t>
        </is>
      </c>
      <c r="J721" s="233" t="n"/>
      <c r="K721" s="233" t="inlineStr">
        <is>
          <t>Coating_Scotchkote134_interior</t>
        </is>
      </c>
      <c r="L721" s="233" t="inlineStr">
        <is>
          <t>RTF</t>
        </is>
      </c>
      <c r="M721" s="233" t="inlineStr">
        <is>
          <t>B100573</t>
        </is>
      </c>
      <c r="O721" s="233" t="inlineStr">
        <is>
          <t>LT250</t>
        </is>
      </c>
      <c r="P721" s="235" t="n"/>
    </row>
    <row r="722" customFormat="1" s="233">
      <c r="A722" s="64" t="n"/>
      <c r="B722" s="237">
        <f>IF(AND(E722 = "Case Ring",G722="Silicon Bronze, ASTM-B584, C87600", K722 = "Coating_Standard"),"Y","N")</f>
        <v/>
      </c>
      <c r="C722" s="233" t="inlineStr">
        <is>
          <t>ConTab_BOM_KP_Impeller_1032</t>
        </is>
      </c>
      <c r="D722" s="233" t="inlineStr">
        <is>
          <t>:4015-7_8-KP:4015-7_8-KPV:</t>
        </is>
      </c>
      <c r="E722" s="233" t="inlineStr">
        <is>
          <t>Double Wear Ring</t>
        </is>
      </c>
      <c r="F722" s="233" t="inlineStr">
        <is>
          <t>ImpMatl_Silicon_Bronze_ASTM-B584_C87600</t>
        </is>
      </c>
      <c r="G722" s="233" t="inlineStr">
        <is>
          <t>Silicon Bronze, ASTM-B584, C87600</t>
        </is>
      </c>
      <c r="H722" s="233" t="inlineStr">
        <is>
          <t>B21</t>
        </is>
      </c>
      <c r="I722" s="233" t="inlineStr">
        <is>
          <t>Steel, Cold Drawn C1018</t>
        </is>
      </c>
      <c r="J722" s="233" t="n"/>
      <c r="K722" s="233" t="inlineStr">
        <is>
          <t>Coating_Scotchkote134_interior</t>
        </is>
      </c>
      <c r="L722" s="233" t="inlineStr">
        <is>
          <t>RTF</t>
        </is>
      </c>
      <c r="M722" s="233" t="inlineStr">
        <is>
          <t>B100583</t>
        </is>
      </c>
      <c r="O722" s="233" t="inlineStr">
        <is>
          <t>LT250</t>
        </is>
      </c>
      <c r="P722" s="235" t="n"/>
    </row>
    <row r="723" customFormat="1" s="233">
      <c r="A723" s="64" t="n"/>
      <c r="B723" s="237">
        <f>IF(AND(E723 = "Case Ring",G723="Silicon Bronze, ASTM-B584, C87600", K723 = "Coating_Standard"),"Y","N")</f>
        <v/>
      </c>
      <c r="C723" s="233" t="inlineStr">
        <is>
          <t>ConTab_BOM_KP_Impeller_1033</t>
        </is>
      </c>
      <c r="D723" s="233" t="inlineStr">
        <is>
          <t>:4015-7_8-KP:4015-7_8-KPV:</t>
        </is>
      </c>
      <c r="E723" s="233" t="inlineStr">
        <is>
          <t>Case Ring</t>
        </is>
      </c>
      <c r="F723" s="233" t="inlineStr">
        <is>
          <t>ImpMatl_NiAl-Bronze_ASTM-B148_C95400</t>
        </is>
      </c>
      <c r="G723" s="233" t="inlineStr">
        <is>
          <t>Nickel Aluminum Bronze ASTM B148 UNS C95400</t>
        </is>
      </c>
      <c r="H723" s="233" t="inlineStr">
        <is>
          <t>B22</t>
        </is>
      </c>
      <c r="I723" s="233" t="inlineStr">
        <is>
          <t>Steel, Cold Drawn C1018</t>
        </is>
      </c>
      <c r="J723" s="233" t="n"/>
      <c r="K723" s="233" t="inlineStr">
        <is>
          <t>Coating_Scotchkote134_interior</t>
        </is>
      </c>
      <c r="L723" s="233" t="inlineStr">
        <is>
          <t>RTF</t>
        </is>
      </c>
      <c r="M723" s="233" t="inlineStr">
        <is>
          <t>B105720</t>
        </is>
      </c>
      <c r="O723" s="233" t="inlineStr">
        <is>
          <t>LT250</t>
        </is>
      </c>
      <c r="P723" s="235" t="n"/>
    </row>
    <row r="724" customFormat="1" s="233">
      <c r="A724" s="64" t="n"/>
      <c r="B724" s="237">
        <f>IF(AND(E724 = "Case Ring",G724="Silicon Bronze, ASTM-B584, C87600", K724 = "Coating_Standard"),"Y","N")</f>
        <v/>
      </c>
      <c r="C724" s="233" t="inlineStr">
        <is>
          <t>ConTab_BOM_KP_Impeller_1034</t>
        </is>
      </c>
      <c r="D724" s="233" t="inlineStr">
        <is>
          <t>:4015-7_8-KP:4015-7_8-KPV:</t>
        </is>
      </c>
      <c r="E724" s="233" t="inlineStr">
        <is>
          <t>Double Wear Ring</t>
        </is>
      </c>
      <c r="F724" s="233" t="inlineStr">
        <is>
          <t>ImpMatl_NiAl-Bronze_ASTM-B148_C95400</t>
        </is>
      </c>
      <c r="G724" s="233" t="inlineStr">
        <is>
          <t>Nickel Aluminum Bronze ASTM B148 UNS C95400</t>
        </is>
      </c>
      <c r="H724" s="233" t="inlineStr">
        <is>
          <t>B22</t>
        </is>
      </c>
      <c r="I724" s="233" t="inlineStr">
        <is>
          <t>Steel, Cold Drawn C1018</t>
        </is>
      </c>
      <c r="J724" s="233" t="n"/>
      <c r="K724" s="233" t="inlineStr">
        <is>
          <t>Coating_Scotchkote134_interior</t>
        </is>
      </c>
      <c r="L724" s="233" t="inlineStr">
        <is>
          <t>RTF</t>
        </is>
      </c>
      <c r="M724" s="233" t="inlineStr">
        <is>
          <t>B105721</t>
        </is>
      </c>
      <c r="O724" s="233" t="inlineStr">
        <is>
          <t>LT250</t>
        </is>
      </c>
      <c r="P724" s="235" t="n"/>
    </row>
    <row r="725" customFormat="1" s="233">
      <c r="A725" s="64" t="n"/>
      <c r="B725" s="237">
        <f>IF(AND(E725 = "Case Ring",G725="Silicon Bronze, ASTM-B584, C87600", K725 = "Coating_Standard"),"Y","N")</f>
        <v/>
      </c>
      <c r="C725" s="233" t="inlineStr">
        <is>
          <t>ConTab_BOM_KP_Impeller_1037</t>
        </is>
      </c>
      <c r="D725" s="233" t="inlineStr">
        <is>
          <t>:4015-7_8-KP:4015-7_8-KPV:</t>
        </is>
      </c>
      <c r="E725" s="233" t="inlineStr">
        <is>
          <t>Case Ring</t>
        </is>
      </c>
      <c r="F725" s="233" t="inlineStr">
        <is>
          <t>ImpMatl_Silicon_Bronze_ASTM-B584_C87600</t>
        </is>
      </c>
      <c r="G725" s="233" t="inlineStr">
        <is>
          <t>Silicon Bronze, ASTM-B584, C87600</t>
        </is>
      </c>
      <c r="H725" s="233" t="inlineStr">
        <is>
          <t>B21</t>
        </is>
      </c>
      <c r="I725" s="233" t="inlineStr">
        <is>
          <t>Steel, Cold Drawn C1018</t>
        </is>
      </c>
      <c r="J725" s="233" t="n"/>
      <c r="K725" s="233" t="inlineStr">
        <is>
          <t>Coating_Scotchkote134_interior_exterior</t>
        </is>
      </c>
      <c r="L725" s="233" t="inlineStr">
        <is>
          <t>RTF</t>
        </is>
      </c>
      <c r="M725" s="233" t="inlineStr">
        <is>
          <t>B100573</t>
        </is>
      </c>
      <c r="O725" s="233" t="inlineStr">
        <is>
          <t>LT250</t>
        </is>
      </c>
      <c r="P725" s="235" t="n"/>
    </row>
    <row r="726" customFormat="1" s="233">
      <c r="A726" s="64" t="n"/>
      <c r="B726" s="237">
        <f>IF(AND(E726 = "Case Ring",G726="Silicon Bronze, ASTM-B584, C87600", K726 = "Coating_Standard"),"Y","N")</f>
        <v/>
      </c>
      <c r="C726" s="233" t="inlineStr">
        <is>
          <t>ConTab_BOM_KP_Impeller_1038</t>
        </is>
      </c>
      <c r="D726" s="233" t="inlineStr">
        <is>
          <t>:4015-7_8-KP:4015-7_8-KPV:</t>
        </is>
      </c>
      <c r="E726" s="233" t="inlineStr">
        <is>
          <t>Double Wear Ring</t>
        </is>
      </c>
      <c r="F726" s="233" t="inlineStr">
        <is>
          <t>ImpMatl_Silicon_Bronze_ASTM-B584_C87600</t>
        </is>
      </c>
      <c r="G726" s="233" t="inlineStr">
        <is>
          <t>Silicon Bronze, ASTM-B584, C87600</t>
        </is>
      </c>
      <c r="H726" s="233" t="inlineStr">
        <is>
          <t>B21</t>
        </is>
      </c>
      <c r="I726" s="233" t="inlineStr">
        <is>
          <t>Steel, Cold Drawn C1018</t>
        </is>
      </c>
      <c r="J726" s="233" t="n"/>
      <c r="K726" s="233" t="inlineStr">
        <is>
          <t>Coating_Scotchkote134_interior_exterior</t>
        </is>
      </c>
      <c r="L726" s="233" t="inlineStr">
        <is>
          <t>RTF</t>
        </is>
      </c>
      <c r="M726" s="233" t="inlineStr">
        <is>
          <t>B100583</t>
        </is>
      </c>
      <c r="O726" s="233" t="inlineStr">
        <is>
          <t>LT250</t>
        </is>
      </c>
      <c r="P726" s="235" t="n"/>
    </row>
    <row r="727" customFormat="1" s="233">
      <c r="A727" s="64" t="n"/>
      <c r="B727" s="237">
        <f>IF(AND(E727 = "Case Ring",G727="Silicon Bronze, ASTM-B584, C87600", K727 = "Coating_Standard"),"Y","N")</f>
        <v/>
      </c>
      <c r="C727" s="233" t="inlineStr">
        <is>
          <t>ConTab_BOM_KP_Impeller_1039</t>
        </is>
      </c>
      <c r="D727" s="233" t="inlineStr">
        <is>
          <t>:4015-7_8-KP:4015-7_8-KPV:</t>
        </is>
      </c>
      <c r="E727" s="233" t="inlineStr">
        <is>
          <t>Case Ring</t>
        </is>
      </c>
      <c r="F727" s="233" t="inlineStr">
        <is>
          <t>ImpMatl_NiAl-Bronze_ASTM-B148_C95400</t>
        </is>
      </c>
      <c r="G727" s="233" t="inlineStr">
        <is>
          <t>Nickel Aluminum Bronze ASTM B148 UNS C95400</t>
        </is>
      </c>
      <c r="H727" s="233" t="inlineStr">
        <is>
          <t>B22</t>
        </is>
      </c>
      <c r="I727" s="233" t="inlineStr">
        <is>
          <t>Steel, Cold Drawn C1018</t>
        </is>
      </c>
      <c r="J727" s="233" t="n"/>
      <c r="K727" s="233" t="inlineStr">
        <is>
          <t>Coating_Scotchkote134_interior_exterior</t>
        </is>
      </c>
      <c r="L727" s="233" t="inlineStr">
        <is>
          <t>RTF</t>
        </is>
      </c>
      <c r="M727" s="233" t="inlineStr">
        <is>
          <t>B105720</t>
        </is>
      </c>
      <c r="O727" s="233" t="inlineStr">
        <is>
          <t>LT250</t>
        </is>
      </c>
      <c r="P727" s="235" t="n"/>
    </row>
    <row r="728" customFormat="1" s="233">
      <c r="A728" s="64" t="n"/>
      <c r="B728" s="237">
        <f>IF(AND(E728 = "Case Ring",G728="Silicon Bronze, ASTM-B584, C87600", K728 = "Coating_Standard"),"Y","N")</f>
        <v/>
      </c>
      <c r="C728" s="233" t="inlineStr">
        <is>
          <t>ConTab_BOM_KP_Impeller_1040</t>
        </is>
      </c>
      <c r="D728" s="233" t="inlineStr">
        <is>
          <t>:4015-7_8-KP:4015-7_8-KPV:</t>
        </is>
      </c>
      <c r="E728" s="233" t="inlineStr">
        <is>
          <t>Double Wear Ring</t>
        </is>
      </c>
      <c r="F728" s="233" t="inlineStr">
        <is>
          <t>ImpMatl_NiAl-Bronze_ASTM-B148_C95400</t>
        </is>
      </c>
      <c r="G728" s="233" t="inlineStr">
        <is>
          <t>Nickel Aluminum Bronze ASTM B148 UNS C95400</t>
        </is>
      </c>
      <c r="H728" s="233" t="inlineStr">
        <is>
          <t>B22</t>
        </is>
      </c>
      <c r="I728" s="233" t="inlineStr">
        <is>
          <t>Steel, Cold Drawn C1018</t>
        </is>
      </c>
      <c r="J728" s="233" t="n"/>
      <c r="K728" s="233" t="inlineStr">
        <is>
          <t>Coating_Scotchkote134_interior_exterior</t>
        </is>
      </c>
      <c r="L728" s="233" t="inlineStr">
        <is>
          <t>RTF</t>
        </is>
      </c>
      <c r="M728" s="233" t="inlineStr">
        <is>
          <t>B105721</t>
        </is>
      </c>
      <c r="O728" s="233" t="inlineStr">
        <is>
          <t>LT250</t>
        </is>
      </c>
      <c r="P728" s="235" t="n"/>
    </row>
    <row r="729" customFormat="1" s="233">
      <c r="A729" s="64" t="n"/>
      <c r="B729" s="237">
        <f>IF(AND(E729 = "Case Ring",G729="Silicon Bronze, ASTM-B584, C87600", K729 = "Coating_Standard"),"Y","N")</f>
        <v/>
      </c>
      <c r="C729" s="233" t="inlineStr">
        <is>
          <t>ConTab_BOM_KP_Impeller_1043</t>
        </is>
      </c>
      <c r="D729" s="233" t="inlineStr">
        <is>
          <t>:4015-7_8-KP:4015-7_8-KPV:</t>
        </is>
      </c>
      <c r="E729" s="233" t="inlineStr">
        <is>
          <t>Case Ring</t>
        </is>
      </c>
      <c r="F729" s="233" t="inlineStr">
        <is>
          <t>ImpMatl_Silicon_Bronze_ASTM-B584_C87600</t>
        </is>
      </c>
      <c r="G729" s="233" t="inlineStr">
        <is>
          <t>Silicon Bronze, ASTM-B584, C87600</t>
        </is>
      </c>
      <c r="H729" s="233" t="inlineStr">
        <is>
          <t>B21</t>
        </is>
      </c>
      <c r="I729" s="233" t="inlineStr">
        <is>
          <t>Steel, Cold Drawn C1018</t>
        </is>
      </c>
      <c r="J729" s="233" t="n"/>
      <c r="K729" s="233" t="inlineStr">
        <is>
          <t>Coating_Scotchkote134_interior_exterior_IncludeImpeller</t>
        </is>
      </c>
      <c r="L729" s="233" t="inlineStr">
        <is>
          <t>RTF</t>
        </is>
      </c>
      <c r="M729" s="233" t="inlineStr">
        <is>
          <t>B100573</t>
        </is>
      </c>
      <c r="O729" s="233" t="inlineStr">
        <is>
          <t>LT250</t>
        </is>
      </c>
      <c r="P729" s="235" t="n"/>
    </row>
    <row r="730" customFormat="1" s="233">
      <c r="A730" s="64" t="n"/>
      <c r="B730" s="237">
        <f>IF(AND(E730 = "Case Ring",G730="Silicon Bronze, ASTM-B584, C87600", K730 = "Coating_Standard"),"Y","N")</f>
        <v/>
      </c>
      <c r="C730" s="233" t="inlineStr">
        <is>
          <t>ConTab_BOM_KP_Impeller_1044</t>
        </is>
      </c>
      <c r="D730" s="233" t="inlineStr">
        <is>
          <t>:4015-7_8-KP:4015-7_8-KPV:</t>
        </is>
      </c>
      <c r="E730" s="233" t="inlineStr">
        <is>
          <t>Double Wear Ring</t>
        </is>
      </c>
      <c r="F730" s="233" t="inlineStr">
        <is>
          <t>ImpMatl_Silicon_Bronze_ASTM-B584_C87600</t>
        </is>
      </c>
      <c r="G730" s="233" t="inlineStr">
        <is>
          <t>Silicon Bronze, ASTM-B584, C87600</t>
        </is>
      </c>
      <c r="H730" s="233" t="inlineStr">
        <is>
          <t>B21</t>
        </is>
      </c>
      <c r="I730" s="233" t="inlineStr">
        <is>
          <t>Steel, Cold Drawn C1018</t>
        </is>
      </c>
      <c r="J730" s="233" t="n"/>
      <c r="K730" s="233" t="inlineStr">
        <is>
          <t>Coating_Scotchkote134_interior_exterior_IncludeImpeller</t>
        </is>
      </c>
      <c r="L730" s="233" t="inlineStr">
        <is>
          <t>RTF</t>
        </is>
      </c>
      <c r="M730" s="233" t="inlineStr">
        <is>
          <t>B100583</t>
        </is>
      </c>
      <c r="O730" s="233" t="inlineStr">
        <is>
          <t>LT250</t>
        </is>
      </c>
      <c r="P730" s="235" t="n"/>
    </row>
    <row r="731" customFormat="1" s="233">
      <c r="A731" s="64" t="n"/>
      <c r="B731" s="237">
        <f>IF(AND(E731 = "Case Ring",G731="Silicon Bronze, ASTM-B584, C87600", K731 = "Coating_Standard"),"Y","N")</f>
        <v/>
      </c>
      <c r="C731" s="233" t="inlineStr">
        <is>
          <t>ConTab_BOM_KP_Impeller_1045</t>
        </is>
      </c>
      <c r="D731" s="233" t="inlineStr">
        <is>
          <t>:4015-7_8-KP:4015-7_8-KPV:</t>
        </is>
      </c>
      <c r="E731" s="233" t="inlineStr">
        <is>
          <t>Case Ring</t>
        </is>
      </c>
      <c r="F731" s="233" t="inlineStr">
        <is>
          <t>ImpMatl_NiAl-Bronze_ASTM-B148_C95400</t>
        </is>
      </c>
      <c r="G731" s="233" t="inlineStr">
        <is>
          <t>Nickel Aluminum Bronze ASTM B148 UNS C95400</t>
        </is>
      </c>
      <c r="H731" s="233" t="inlineStr">
        <is>
          <t>B22</t>
        </is>
      </c>
      <c r="I731" s="233" t="inlineStr">
        <is>
          <t>Steel, Cold Drawn C1018</t>
        </is>
      </c>
      <c r="J731" s="233" t="n"/>
      <c r="K731" s="233" t="inlineStr">
        <is>
          <t>Coating_Scotchkote134_interior_exterior_IncludeImpeller</t>
        </is>
      </c>
      <c r="L731" s="233" t="inlineStr">
        <is>
          <t>RTF</t>
        </is>
      </c>
      <c r="M731" s="233" t="inlineStr">
        <is>
          <t>B105720</t>
        </is>
      </c>
      <c r="O731" s="233" t="inlineStr">
        <is>
          <t>LT250</t>
        </is>
      </c>
      <c r="P731" s="235" t="n"/>
    </row>
    <row r="732" customFormat="1" s="233">
      <c r="A732" s="64" t="n"/>
      <c r="B732" s="237">
        <f>IF(AND(E732 = "Case Ring",G732="Silicon Bronze, ASTM-B584, C87600", K732 = "Coating_Standard"),"Y","N")</f>
        <v/>
      </c>
      <c r="C732" s="233" t="inlineStr">
        <is>
          <t>ConTab_BOM_KP_Impeller_1046</t>
        </is>
      </c>
      <c r="D732" s="233" t="inlineStr">
        <is>
          <t>:4015-7_8-KP:4015-7_8-KPV:</t>
        </is>
      </c>
      <c r="E732" s="233" t="inlineStr">
        <is>
          <t>Double Wear Ring</t>
        </is>
      </c>
      <c r="F732" s="233" t="inlineStr">
        <is>
          <t>ImpMatl_NiAl-Bronze_ASTM-B148_C95400</t>
        </is>
      </c>
      <c r="G732" s="233" t="inlineStr">
        <is>
          <t>Nickel Aluminum Bronze ASTM B148 UNS C95400</t>
        </is>
      </c>
      <c r="H732" s="233" t="inlineStr">
        <is>
          <t>B22</t>
        </is>
      </c>
      <c r="I732" s="233" t="inlineStr">
        <is>
          <t>Steel, Cold Drawn C1018</t>
        </is>
      </c>
      <c r="J732" s="233" t="n"/>
      <c r="K732" s="233" t="inlineStr">
        <is>
          <t>Coating_Scotchkote134_interior_exterior_IncludeImpeller</t>
        </is>
      </c>
      <c r="L732" s="233" t="inlineStr">
        <is>
          <t>RTF</t>
        </is>
      </c>
      <c r="M732" s="233" t="inlineStr">
        <is>
          <t>B105721</t>
        </is>
      </c>
      <c r="O732" s="233" t="inlineStr">
        <is>
          <t>LT250</t>
        </is>
      </c>
      <c r="P732" s="235" t="n"/>
    </row>
    <row r="733" customFormat="1" s="233">
      <c r="A733" s="64" t="n"/>
      <c r="B733" s="237">
        <f>IF(AND(E733 = "Case Ring",G733="Silicon Bronze, ASTM-B584, C87600", K733 = "Coating_Standard"),"Y","N")</f>
        <v/>
      </c>
      <c r="C733" s="233" t="inlineStr">
        <is>
          <t>ConTab_BOM_KP_Impeller_1049</t>
        </is>
      </c>
      <c r="D733" s="233" t="inlineStr">
        <is>
          <t>:4015-9_0-KP:4015-9_0-KPV:4015-9_0-KPVS:</t>
        </is>
      </c>
      <c r="E733" s="233" t="inlineStr">
        <is>
          <t>Case Ring</t>
        </is>
      </c>
      <c r="F733" s="233" t="inlineStr">
        <is>
          <t>ImpMatl_Silicon_Bronze_ASTM-B584_C87600</t>
        </is>
      </c>
      <c r="G733" s="233" t="inlineStr">
        <is>
          <t>Silicon Bronze, ASTM-B584, C87600</t>
        </is>
      </c>
      <c r="H733" s="233" t="inlineStr">
        <is>
          <t>B21</t>
        </is>
      </c>
      <c r="I733" s="233" t="inlineStr">
        <is>
          <t>Steel, Cold Drawn C1018</t>
        </is>
      </c>
      <c r="J733" s="233" t="n"/>
      <c r="K733" s="233" t="inlineStr">
        <is>
          <t>Coating_Scotchkote134_interior_IncludeImpeller</t>
        </is>
      </c>
      <c r="L733" s="233" t="inlineStr">
        <is>
          <t>RTF</t>
        </is>
      </c>
      <c r="M733" s="233" t="inlineStr">
        <is>
          <t>B100573</t>
        </is>
      </c>
      <c r="O733" s="233" t="inlineStr">
        <is>
          <t>LT250</t>
        </is>
      </c>
      <c r="P733" s="235" t="n"/>
    </row>
    <row r="734" customFormat="1" s="233">
      <c r="A734" s="64" t="n"/>
      <c r="B734" s="237">
        <f>IF(AND(E734 = "Case Ring",G734="Silicon Bronze, ASTM-B584, C87600", K734 = "Coating_Standard"),"Y","N")</f>
        <v/>
      </c>
      <c r="C734" s="233" t="inlineStr">
        <is>
          <t>ConTab_BOM_KP_Impeller_1050</t>
        </is>
      </c>
      <c r="D734" s="233" t="inlineStr">
        <is>
          <t>:4015-9_0-KP:4015-9_0-KPV:4015-9_0-KPVS:</t>
        </is>
      </c>
      <c r="E734" s="233" t="inlineStr">
        <is>
          <t>Double Wear Ring</t>
        </is>
      </c>
      <c r="F734" s="233" t="inlineStr">
        <is>
          <t>ImpMatl_Silicon_Bronze_ASTM-B584_C87600</t>
        </is>
      </c>
      <c r="G734" s="233" t="inlineStr">
        <is>
          <t>Silicon Bronze, ASTM-B584, C87600</t>
        </is>
      </c>
      <c r="H734" s="233" t="inlineStr">
        <is>
          <t>B21</t>
        </is>
      </c>
      <c r="I734" s="233" t="inlineStr">
        <is>
          <t>Steel, Cold Drawn C1018</t>
        </is>
      </c>
      <c r="J734" s="233" t="n"/>
      <c r="K734" s="233" t="inlineStr">
        <is>
          <t>Coating_Scotchkote134_interior_IncludeImpeller</t>
        </is>
      </c>
      <c r="L734" s="233" t="inlineStr">
        <is>
          <t>RTF</t>
        </is>
      </c>
      <c r="M734" s="233" t="inlineStr">
        <is>
          <t>B100583</t>
        </is>
      </c>
      <c r="O734" s="233" t="inlineStr">
        <is>
          <t>LT250</t>
        </is>
      </c>
      <c r="P734" s="235" t="n"/>
    </row>
    <row r="735" customFormat="1" s="233">
      <c r="A735" s="64" t="n"/>
      <c r="B735" s="237">
        <f>IF(AND(E735 = "Case Ring",G735="Silicon Bronze, ASTM-B584, C87600", K735 = "Coating_Standard"),"Y","N")</f>
        <v/>
      </c>
      <c r="C735" s="233" t="inlineStr">
        <is>
          <t>ConTab_BOM_KP_Impeller_1051</t>
        </is>
      </c>
      <c r="D735" s="233" t="inlineStr">
        <is>
          <t>:4015-9_0-KP:4015-9_0-KPV:4015-9_0-KPVS:</t>
        </is>
      </c>
      <c r="E735" s="233" t="inlineStr">
        <is>
          <t>Case Ring</t>
        </is>
      </c>
      <c r="F735" s="233" t="inlineStr">
        <is>
          <t>ImpMatl_NiAl-Bronze_ASTM-B148_C95400</t>
        </is>
      </c>
      <c r="G735" s="233" t="inlineStr">
        <is>
          <t>Nickel Aluminum Bronze ASTM B148 UNS C95400</t>
        </is>
      </c>
      <c r="H735" s="233" t="inlineStr">
        <is>
          <t>B22</t>
        </is>
      </c>
      <c r="I735" s="233" t="inlineStr">
        <is>
          <t>Steel, Cold Drawn C1018</t>
        </is>
      </c>
      <c r="J735" s="233" t="n"/>
      <c r="K735" s="233" t="inlineStr">
        <is>
          <t>Coating_Scotchkote134_interior_IncludeImpeller</t>
        </is>
      </c>
      <c r="L735" s="233" t="inlineStr">
        <is>
          <t>RTF</t>
        </is>
      </c>
      <c r="M735" s="233" t="inlineStr">
        <is>
          <t>B105720</t>
        </is>
      </c>
      <c r="O735" s="233" t="inlineStr">
        <is>
          <t>LT250</t>
        </is>
      </c>
      <c r="P735" s="235" t="n"/>
    </row>
    <row r="736" customFormat="1" s="233">
      <c r="A736" s="64" t="n"/>
      <c r="B736" s="237">
        <f>IF(AND(E736 = "Case Ring",G736="Silicon Bronze, ASTM-B584, C87600", K736 = "Coating_Standard"),"Y","N")</f>
        <v/>
      </c>
      <c r="C736" s="233" t="inlineStr">
        <is>
          <t>ConTab_BOM_KP_Impeller_1052</t>
        </is>
      </c>
      <c r="D736" s="233" t="inlineStr">
        <is>
          <t>:4015-9_0-KP:4015-9_0-KPV:4015-9_0-KPVS:</t>
        </is>
      </c>
      <c r="E736" s="233" t="inlineStr">
        <is>
          <t>Double Wear Ring</t>
        </is>
      </c>
      <c r="F736" s="233" t="inlineStr">
        <is>
          <t>ImpMatl_NiAl-Bronze_ASTM-B148_C95400</t>
        </is>
      </c>
      <c r="G736" s="233" t="inlineStr">
        <is>
          <t>Nickel Aluminum Bronze ASTM B148 UNS C95400</t>
        </is>
      </c>
      <c r="H736" s="233" t="inlineStr">
        <is>
          <t>B22</t>
        </is>
      </c>
      <c r="I736" s="233" t="inlineStr">
        <is>
          <t>Steel, Cold Drawn C1018</t>
        </is>
      </c>
      <c r="J736" s="233" t="n"/>
      <c r="K736" s="233" t="inlineStr">
        <is>
          <t>Coating_Scotchkote134_interior_IncludeImpeller</t>
        </is>
      </c>
      <c r="L736" s="233" t="inlineStr">
        <is>
          <t>RTF</t>
        </is>
      </c>
      <c r="M736" s="233" t="inlineStr">
        <is>
          <t>B105721</t>
        </is>
      </c>
      <c r="O736" s="233" t="inlineStr">
        <is>
          <t>LT250</t>
        </is>
      </c>
      <c r="P736" s="235" t="n"/>
    </row>
    <row r="737" customFormat="1" s="233">
      <c r="A737" s="64" t="n"/>
      <c r="B737" s="237">
        <f>IF(AND(E737 = "Case Ring",G737="Silicon Bronze, ASTM-B584, C87600", K737 = "Coating_Standard"),"Y","N")</f>
        <v/>
      </c>
      <c r="C737" s="233" t="inlineStr">
        <is>
          <t>ConTab_BOM_KP_Impeller_1055</t>
        </is>
      </c>
      <c r="D737" s="233" t="inlineStr">
        <is>
          <t>:4015-9_0-KP:4015-9_0-KPV:4015-9_0-KPVS:</t>
        </is>
      </c>
      <c r="E737" s="233" t="inlineStr">
        <is>
          <t>Case Ring</t>
        </is>
      </c>
      <c r="F737" s="233" t="inlineStr">
        <is>
          <t>ImpMatl_Silicon_Bronze_ASTM-B584_C87600</t>
        </is>
      </c>
      <c r="G737" s="233" t="inlineStr">
        <is>
          <t>Silicon Bronze, ASTM-B584, C87600</t>
        </is>
      </c>
      <c r="H737" s="233" t="inlineStr">
        <is>
          <t>B21</t>
        </is>
      </c>
      <c r="I737" s="233" t="inlineStr">
        <is>
          <t>Steel, Cold Drawn C1018</t>
        </is>
      </c>
      <c r="J737" s="233" t="n"/>
      <c r="K737" s="233" t="inlineStr">
        <is>
          <t>Coating_Special</t>
        </is>
      </c>
      <c r="L737" s="233" t="inlineStr">
        <is>
          <t>RTF</t>
        </is>
      </c>
      <c r="M737" s="233" t="inlineStr">
        <is>
          <t>B100573</t>
        </is>
      </c>
      <c r="O737" s="233" t="inlineStr">
        <is>
          <t>LT250</t>
        </is>
      </c>
      <c r="P737" s="235" t="n"/>
    </row>
    <row r="738" customFormat="1" s="233">
      <c r="A738" s="64" t="n"/>
      <c r="B738" s="237">
        <f>IF(AND(E738 = "Case Ring",G738="Silicon Bronze, ASTM-B584, C87600", K738 = "Coating_Standard"),"Y","N")</f>
        <v/>
      </c>
      <c r="C738" s="233" t="inlineStr">
        <is>
          <t>ConTab_BOM_KP_Impeller_1056</t>
        </is>
      </c>
      <c r="D738" s="233" t="inlineStr">
        <is>
          <t>:4015-9_0-KP:4015-9_0-KPV:4015-9_0-KPVS:</t>
        </is>
      </c>
      <c r="E738" s="233" t="inlineStr">
        <is>
          <t>Double Wear Ring</t>
        </is>
      </c>
      <c r="F738" s="233" t="inlineStr">
        <is>
          <t>ImpMatl_Silicon_Bronze_ASTM-B584_C87600</t>
        </is>
      </c>
      <c r="G738" s="233" t="inlineStr">
        <is>
          <t>Silicon Bronze, ASTM-B584, C87600</t>
        </is>
      </c>
      <c r="H738" s="233" t="inlineStr">
        <is>
          <t>B21</t>
        </is>
      </c>
      <c r="I738" s="233" t="inlineStr">
        <is>
          <t>Steel, Cold Drawn C1018</t>
        </is>
      </c>
      <c r="J738" s="233" t="n"/>
      <c r="K738" s="233" t="inlineStr">
        <is>
          <t>Coating_Special</t>
        </is>
      </c>
      <c r="L738" s="233" t="inlineStr">
        <is>
          <t>RTF</t>
        </is>
      </c>
      <c r="M738" s="233" t="inlineStr">
        <is>
          <t>B100583</t>
        </is>
      </c>
      <c r="O738" s="233" t="inlineStr">
        <is>
          <t>LT250</t>
        </is>
      </c>
      <c r="P738" s="235" t="n"/>
    </row>
    <row r="739" customFormat="1" s="233">
      <c r="A739" s="64" t="n"/>
      <c r="B739" s="237">
        <f>IF(AND(E739 = "Case Ring",G739="Silicon Bronze, ASTM-B584, C87600", K739 = "Coating_Standard"),"Y","N")</f>
        <v/>
      </c>
      <c r="C739" s="233" t="inlineStr">
        <is>
          <t>ConTab_BOM_KP_Impeller_1057</t>
        </is>
      </c>
      <c r="D739" s="233" t="inlineStr">
        <is>
          <t>:4015-9_0-KP:4015-9_0-KPV:4015-9_0-KPVS:</t>
        </is>
      </c>
      <c r="E739" s="233" t="inlineStr">
        <is>
          <t>Case Ring</t>
        </is>
      </c>
      <c r="F739" s="233" t="inlineStr">
        <is>
          <t>ImpMatl_NiAl-Bronze_ASTM-B148_C95400</t>
        </is>
      </c>
      <c r="G739" s="233" t="inlineStr">
        <is>
          <t>Nickel Aluminum Bronze ASTM B148 UNS C95400</t>
        </is>
      </c>
      <c r="H739" s="233" t="inlineStr">
        <is>
          <t>B22</t>
        </is>
      </c>
      <c r="I739" s="233" t="inlineStr">
        <is>
          <t>Steel, Cold Drawn C1018</t>
        </is>
      </c>
      <c r="J739" s="233" t="n"/>
      <c r="K739" s="233" t="inlineStr">
        <is>
          <t>Coating_Special</t>
        </is>
      </c>
      <c r="L739" s="233" t="inlineStr">
        <is>
          <t>RTF</t>
        </is>
      </c>
      <c r="M739" s="233" t="inlineStr">
        <is>
          <t>B105720</t>
        </is>
      </c>
      <c r="O739" s="233" t="inlineStr">
        <is>
          <t>LT250</t>
        </is>
      </c>
      <c r="P739" s="235" t="n"/>
    </row>
    <row r="740" customFormat="1" s="233">
      <c r="A740" s="64" t="n"/>
      <c r="B740" s="237">
        <f>IF(AND(E740 = "Case Ring",G740="Silicon Bronze, ASTM-B584, C87600", K740 = "Coating_Standard"),"Y","N")</f>
        <v/>
      </c>
      <c r="C740" s="233" t="inlineStr">
        <is>
          <t>ConTab_BOM_KP_Impeller_1058</t>
        </is>
      </c>
      <c r="D740" s="233" t="inlineStr">
        <is>
          <t>:4015-9_0-KP:4015-9_0-KPV:4015-9_0-KPVS:</t>
        </is>
      </c>
      <c r="E740" s="233" t="inlineStr">
        <is>
          <t>Double Wear Ring</t>
        </is>
      </c>
      <c r="F740" s="233" t="inlineStr">
        <is>
          <t>ImpMatl_NiAl-Bronze_ASTM-B148_C95400</t>
        </is>
      </c>
      <c r="G740" s="233" t="inlineStr">
        <is>
          <t>Nickel Aluminum Bronze ASTM B148 UNS C95400</t>
        </is>
      </c>
      <c r="H740" s="233" t="inlineStr">
        <is>
          <t>B22</t>
        </is>
      </c>
      <c r="I740" s="233" t="inlineStr">
        <is>
          <t>Steel, Cold Drawn C1018</t>
        </is>
      </c>
      <c r="J740" s="233" t="n"/>
      <c r="K740" s="233" t="inlineStr">
        <is>
          <t>Coating_Special</t>
        </is>
      </c>
      <c r="L740" s="233" t="inlineStr">
        <is>
          <t>RTF</t>
        </is>
      </c>
      <c r="M740" s="233" t="inlineStr">
        <is>
          <t>B105721</t>
        </is>
      </c>
      <c r="O740" s="233" t="inlineStr">
        <is>
          <t>LT250</t>
        </is>
      </c>
      <c r="P740" s="235" t="n"/>
    </row>
    <row r="741" customFormat="1" s="233">
      <c r="A741" s="64" t="n"/>
      <c r="B741" s="237">
        <f>IF(AND(E741 = "Case Ring",G741="Silicon Bronze, ASTM-B584, C87600", K741 = "Coating_Standard"),"Y","N")</f>
        <v/>
      </c>
      <c r="C741" s="233" t="inlineStr">
        <is>
          <t>ConTab_BOM_KP_Impeller_1061</t>
        </is>
      </c>
      <c r="D741" s="233" t="inlineStr">
        <is>
          <t>:4015-9_0-KP:4015-9_0-KPV:4015-9_0-KPVS:</t>
        </is>
      </c>
      <c r="E741" s="233" t="inlineStr">
        <is>
          <t>Case Ring</t>
        </is>
      </c>
      <c r="F741" s="233" t="inlineStr">
        <is>
          <t>ImpMatl_Silicon_Bronze_ASTM-B584_C87600</t>
        </is>
      </c>
      <c r="G741" s="233" t="inlineStr">
        <is>
          <t>Silicon Bronze, ASTM-B584, C87600</t>
        </is>
      </c>
      <c r="H741" s="233" t="inlineStr">
        <is>
          <t>B21</t>
        </is>
      </c>
      <c r="I741" s="233" t="inlineStr">
        <is>
          <t>Steel, Cold Drawn C1018</t>
        </is>
      </c>
      <c r="J741" s="233" t="n"/>
      <c r="K741" s="233" t="inlineStr">
        <is>
          <t>Coating_Epoxy</t>
        </is>
      </c>
      <c r="L741" s="233" t="inlineStr">
        <is>
          <t>RTF</t>
        </is>
      </c>
      <c r="M741" s="233" t="inlineStr">
        <is>
          <t>B100573</t>
        </is>
      </c>
      <c r="O741" s="233" t="inlineStr">
        <is>
          <t>LT250</t>
        </is>
      </c>
      <c r="P741" s="235" t="n"/>
    </row>
    <row r="742" customFormat="1" s="233">
      <c r="A742" s="64" t="n"/>
      <c r="B742" s="237">
        <f>IF(AND(E742 = "Case Ring",G742="Silicon Bronze, ASTM-B584, C87600", K742 = "Coating_Standard"),"Y","N")</f>
        <v/>
      </c>
      <c r="C742" s="233" t="inlineStr">
        <is>
          <t>ConTab_BOM_KP_Impeller_1062</t>
        </is>
      </c>
      <c r="D742" s="233" t="inlineStr">
        <is>
          <t>:4015-9_0-KP:4015-9_0-KPV:4015-9_0-KPVS:</t>
        </is>
      </c>
      <c r="E742" s="233" t="inlineStr">
        <is>
          <t>Double Wear Ring</t>
        </is>
      </c>
      <c r="F742" s="233" t="inlineStr">
        <is>
          <t>ImpMatl_Silicon_Bronze_ASTM-B584_C87600</t>
        </is>
      </c>
      <c r="G742" s="233" t="inlineStr">
        <is>
          <t>Silicon Bronze, ASTM-B584, C87600</t>
        </is>
      </c>
      <c r="H742" s="233" t="inlineStr">
        <is>
          <t>B21</t>
        </is>
      </c>
      <c r="I742" s="233" t="inlineStr">
        <is>
          <t>Steel, Cold Drawn C1018</t>
        </is>
      </c>
      <c r="J742" s="233" t="n"/>
      <c r="K742" s="233" t="inlineStr">
        <is>
          <t>Coating_Epoxy</t>
        </is>
      </c>
      <c r="L742" s="233" t="inlineStr">
        <is>
          <t>RTF</t>
        </is>
      </c>
      <c r="M742" s="233" t="inlineStr">
        <is>
          <t>B100583</t>
        </is>
      </c>
      <c r="O742" s="233" t="inlineStr">
        <is>
          <t>LT250</t>
        </is>
      </c>
      <c r="P742" s="235" t="n"/>
    </row>
    <row r="743" customFormat="1" s="233">
      <c r="A743" s="64" t="n"/>
      <c r="B743" s="237">
        <f>IF(AND(E743 = "Case Ring",G743="Silicon Bronze, ASTM-B584, C87600", K743 = "Coating_Standard"),"Y","N")</f>
        <v/>
      </c>
      <c r="C743" s="233" t="inlineStr">
        <is>
          <t>ConTab_BOM_KP_Impeller_1063</t>
        </is>
      </c>
      <c r="D743" s="233" t="inlineStr">
        <is>
          <t>:4015-9_0-KP:4015-9_0-KPV:4015-9_0-KPVS:</t>
        </is>
      </c>
      <c r="E743" s="233" t="inlineStr">
        <is>
          <t>Case Ring</t>
        </is>
      </c>
      <c r="F743" s="233" t="inlineStr">
        <is>
          <t>ImpMatl_NiAl-Bronze_ASTM-B148_C95400</t>
        </is>
      </c>
      <c r="G743" s="233" t="inlineStr">
        <is>
          <t>Nickel Aluminum Bronze ASTM B148 UNS C95400</t>
        </is>
      </c>
      <c r="H743" s="233" t="inlineStr">
        <is>
          <t>B22</t>
        </is>
      </c>
      <c r="I743" s="233" t="inlineStr">
        <is>
          <t>Steel, Cold Drawn C1018</t>
        </is>
      </c>
      <c r="J743" s="233" t="n"/>
      <c r="K743" s="233" t="inlineStr">
        <is>
          <t>Coating_Epoxy</t>
        </is>
      </c>
      <c r="L743" s="233" t="inlineStr">
        <is>
          <t>RTF</t>
        </is>
      </c>
      <c r="M743" s="233" t="inlineStr">
        <is>
          <t>B105720</t>
        </is>
      </c>
      <c r="O743" s="233" t="inlineStr">
        <is>
          <t>LT250</t>
        </is>
      </c>
      <c r="P743" s="235" t="n"/>
    </row>
    <row r="744" customFormat="1" s="233">
      <c r="A744" s="64" t="n"/>
      <c r="B744" s="237">
        <f>IF(AND(E744 = "Case Ring",G744="Silicon Bronze, ASTM-B584, C87600", K744 = "Coating_Standard"),"Y","N")</f>
        <v/>
      </c>
      <c r="C744" s="233" t="inlineStr">
        <is>
          <t>ConTab_BOM_KP_Impeller_1064</t>
        </is>
      </c>
      <c r="D744" s="233" t="inlineStr">
        <is>
          <t>:4015-9_0-KP:4015-9_0-KPV:4015-9_0-KPVS:</t>
        </is>
      </c>
      <c r="E744" s="233" t="inlineStr">
        <is>
          <t>Double Wear Ring</t>
        </is>
      </c>
      <c r="F744" s="233" t="inlineStr">
        <is>
          <t>ImpMatl_NiAl-Bronze_ASTM-B148_C95400</t>
        </is>
      </c>
      <c r="G744" s="233" t="inlineStr">
        <is>
          <t>Nickel Aluminum Bronze ASTM B148 UNS C95400</t>
        </is>
      </c>
      <c r="H744" s="233" t="inlineStr">
        <is>
          <t>B22</t>
        </is>
      </c>
      <c r="I744" s="233" t="inlineStr">
        <is>
          <t>Steel, Cold Drawn C1018</t>
        </is>
      </c>
      <c r="J744" s="233" t="n"/>
      <c r="K744" s="233" t="inlineStr">
        <is>
          <t>Coating_Epoxy</t>
        </is>
      </c>
      <c r="L744" s="233" t="inlineStr">
        <is>
          <t>RTF</t>
        </is>
      </c>
      <c r="M744" s="233" t="inlineStr">
        <is>
          <t>B105721</t>
        </is>
      </c>
      <c r="O744" s="233" t="inlineStr">
        <is>
          <t>LT250</t>
        </is>
      </c>
      <c r="P744" s="235" t="n"/>
    </row>
    <row r="745" customFormat="1" s="233">
      <c r="A745" s="64" t="n"/>
      <c r="B745" s="237">
        <f>IF(AND(E745 = "Case Ring",G745="Silicon Bronze, ASTM-B584, C87600", K745 = "Coating_Standard"),"Y","N")</f>
        <v/>
      </c>
      <c r="C745" s="233" t="inlineStr">
        <is>
          <t>ConTab_BOM_KP_Impeller_1067</t>
        </is>
      </c>
      <c r="D745" s="233" t="inlineStr">
        <is>
          <t>:4015-9_0-KP:4015-9_0-KPV:4015-9_0-KPVS:</t>
        </is>
      </c>
      <c r="E745" s="233" t="inlineStr">
        <is>
          <t>Case Ring</t>
        </is>
      </c>
      <c r="F745" s="233" t="inlineStr">
        <is>
          <t>ImpMatl_Silicon_Bronze_ASTM-B584_C87600</t>
        </is>
      </c>
      <c r="G745" s="233" t="inlineStr">
        <is>
          <t>Silicon Bronze, ASTM-B584, C87600</t>
        </is>
      </c>
      <c r="H745" s="233" t="inlineStr">
        <is>
          <t>B21</t>
        </is>
      </c>
      <c r="I745" s="233" t="inlineStr">
        <is>
          <t>Steel, Cold Drawn C1018</t>
        </is>
      </c>
      <c r="J745" s="233" t="n"/>
      <c r="K745" s="233" t="inlineStr">
        <is>
          <t>Coating_Standard</t>
        </is>
      </c>
      <c r="L745" s="233" t="n">
        <v>97732160</v>
      </c>
      <c r="M745" s="233" t="inlineStr">
        <is>
          <t>B100573</t>
        </is>
      </c>
      <c r="N745" s="233" t="inlineStr">
        <is>
          <t>Standard</t>
        </is>
      </c>
      <c r="O745" s="233" t="inlineStr">
        <is>
          <t>LT027</t>
        </is>
      </c>
    </row>
    <row r="746" customFormat="1" s="233">
      <c r="A746" s="64" t="n"/>
      <c r="B746" s="237">
        <f>IF(AND(E746 = "Case Ring",G746="Silicon Bronze, ASTM-B584, C87600", K746 = "Coating_Standard"),"Y","N")</f>
        <v/>
      </c>
      <c r="C746" s="233" t="inlineStr">
        <is>
          <t>ConTab_BOM_KP_Impeller_1068</t>
        </is>
      </c>
      <c r="D746" s="233" t="inlineStr">
        <is>
          <t>:4015-9_0-KP:4015-9_0-KPV:4015-9_0-KPVS:</t>
        </is>
      </c>
      <c r="E746" s="233" t="inlineStr">
        <is>
          <t>Double Wear Ring</t>
        </is>
      </c>
      <c r="F746" s="233" t="inlineStr">
        <is>
          <t>ImpMatl_Silicon_Bronze_ASTM-B584_C87600</t>
        </is>
      </c>
      <c r="G746" s="233" t="inlineStr">
        <is>
          <t>Silicon Bronze, ASTM-B584, C87600</t>
        </is>
      </c>
      <c r="H746" s="233" t="inlineStr">
        <is>
          <t>B21</t>
        </is>
      </c>
      <c r="I746" s="233" t="inlineStr">
        <is>
          <t>Steel, Cold Drawn C1018</t>
        </is>
      </c>
      <c r="J746" s="233" t="n"/>
      <c r="K746" s="233" t="inlineStr">
        <is>
          <t>Coating_Standard</t>
        </is>
      </c>
      <c r="L746" s="233" t="n">
        <v>97732160</v>
      </c>
      <c r="M746" s="233" t="inlineStr">
        <is>
          <t>B100583</t>
        </is>
      </c>
      <c r="N746" s="233" t="inlineStr">
        <is>
          <t>Standard</t>
        </is>
      </c>
      <c r="O746" s="233" t="inlineStr">
        <is>
          <t>LT027</t>
        </is>
      </c>
    </row>
    <row r="747" customFormat="1" s="233">
      <c r="A747" s="64" t="n"/>
      <c r="B747" s="237">
        <f>IF(AND(E747 = "Case Ring",G747="Silicon Bronze, ASTM-B584, C87600", K747 = "Coating_Standard"),"Y","N")</f>
        <v/>
      </c>
      <c r="C747" s="233" t="inlineStr">
        <is>
          <t>ConTab_BOM_KP_Impeller_1069</t>
        </is>
      </c>
      <c r="D747" s="233" t="inlineStr">
        <is>
          <t>:4015-9_0-KP:4015-9_0-KPV:4015-9_0-KPVS:</t>
        </is>
      </c>
      <c r="E747" s="233" t="inlineStr">
        <is>
          <t>Case Ring</t>
        </is>
      </c>
      <c r="F747" s="233" t="inlineStr">
        <is>
          <t>ImpMatl_NiAl-Bronze_ASTM-B148_C95400</t>
        </is>
      </c>
      <c r="G747" s="233" t="inlineStr">
        <is>
          <t>Nickel Aluminum Bronze ASTM B148 UNS C95400</t>
        </is>
      </c>
      <c r="H747" s="233" t="inlineStr">
        <is>
          <t>B22</t>
        </is>
      </c>
      <c r="I747" s="233" t="inlineStr">
        <is>
          <t>Steel, Cold Drawn C1018</t>
        </is>
      </c>
      <c r="J747" s="233" t="n"/>
      <c r="K747" s="233" t="inlineStr">
        <is>
          <t>Coating_Standard</t>
        </is>
      </c>
      <c r="L747" s="233" t="n">
        <v>97931499</v>
      </c>
      <c r="M747" s="233" t="inlineStr">
        <is>
          <t>B105720</t>
        </is>
      </c>
      <c r="N747" s="233" t="inlineStr">
        <is>
          <t>Standard</t>
        </is>
      </c>
      <c r="O747" s="233" t="inlineStr">
        <is>
          <t>LT250</t>
        </is>
      </c>
    </row>
    <row r="748" customFormat="1" s="233">
      <c r="A748" s="64" t="n"/>
      <c r="B748" s="237">
        <f>IF(AND(E748 = "Case Ring",G748="Silicon Bronze, ASTM-B584, C87600", K748 = "Coating_Standard"),"Y","N")</f>
        <v/>
      </c>
      <c r="C748" s="233" t="inlineStr">
        <is>
          <t>ConTab_BOM_KP_Impeller_1070</t>
        </is>
      </c>
      <c r="D748" s="233" t="inlineStr">
        <is>
          <t>:4015-9_0-KP:4015-9_0-KPV:4015-9_0-KPVS:</t>
        </is>
      </c>
      <c r="E748" s="233" t="inlineStr">
        <is>
          <t>Double Wear Ring</t>
        </is>
      </c>
      <c r="F748" s="233" t="inlineStr">
        <is>
          <t>ImpMatl_NiAl-Bronze_ASTM-B148_C95400</t>
        </is>
      </c>
      <c r="G748" s="233" t="inlineStr">
        <is>
          <t>Nickel Aluminum Bronze ASTM B148 UNS C95400</t>
        </is>
      </c>
      <c r="H748" s="233" t="inlineStr">
        <is>
          <t>B22</t>
        </is>
      </c>
      <c r="I748" s="233" t="inlineStr">
        <is>
          <t>Steel, Cold Drawn C1018</t>
        </is>
      </c>
      <c r="J748" s="233" t="n"/>
      <c r="K748" s="233" t="inlineStr">
        <is>
          <t>Coating_Standard</t>
        </is>
      </c>
      <c r="L748" s="233" t="n">
        <v>97931499</v>
      </c>
      <c r="M748" s="233" t="inlineStr">
        <is>
          <t>B105721</t>
        </is>
      </c>
      <c r="N748" s="233" t="inlineStr">
        <is>
          <t>Standard</t>
        </is>
      </c>
      <c r="O748" s="233" t="inlineStr">
        <is>
          <t>LT250</t>
        </is>
      </c>
    </row>
    <row r="749" customFormat="1" s="233">
      <c r="A749" s="64" t="n"/>
      <c r="B749" s="237">
        <f>IF(AND(E749 = "Case Ring",G749="Silicon Bronze, ASTM-B584, C87600", K749 = "Coating_Standard"),"Y","N")</f>
        <v/>
      </c>
      <c r="C749" s="233" t="inlineStr">
        <is>
          <t>ConTab_BOM_KP_Impeller_1073</t>
        </is>
      </c>
      <c r="D749" s="233" t="inlineStr">
        <is>
          <t>:4015-9_0-KP:4015-9_0-KPV:4015-9_0-KPVS:</t>
        </is>
      </c>
      <c r="E749" s="233" t="inlineStr">
        <is>
          <t>Case Ring</t>
        </is>
      </c>
      <c r="F749" s="233" t="inlineStr">
        <is>
          <t>ImpMatl_SS_AISI-304</t>
        </is>
      </c>
      <c r="G749" s="233" t="inlineStr">
        <is>
          <t>Stainless Steel, AISI-304</t>
        </is>
      </c>
      <c r="H749" s="233" t="inlineStr">
        <is>
          <t>H304</t>
        </is>
      </c>
      <c r="I749" s="233" t="inlineStr">
        <is>
          <t>Stainless Steel, AISI 316</t>
        </is>
      </c>
      <c r="J749" s="233" t="n"/>
      <c r="K749" s="233" t="inlineStr">
        <is>
          <t>Coating_Standard</t>
        </is>
      </c>
      <c r="L749" s="233" t="n">
        <v>97934508</v>
      </c>
      <c r="M749" s="233" t="inlineStr">
        <is>
          <t>B100579</t>
        </is>
      </c>
      <c r="O749" s="233" t="inlineStr">
        <is>
          <t>LT043</t>
        </is>
      </c>
    </row>
    <row r="750" customFormat="1" s="233">
      <c r="A750" s="64" t="n"/>
      <c r="B750" s="237">
        <f>IF(AND(E750 = "Case Ring",G750="Silicon Bronze, ASTM-B584, C87600", K750 = "Coating_Standard"),"Y","N")</f>
        <v/>
      </c>
      <c r="C750" s="233" t="inlineStr">
        <is>
          <t>ConTab_BOM_KP_Impeller_1074</t>
        </is>
      </c>
      <c r="D750" s="233" t="inlineStr">
        <is>
          <t>:4015-9_0-KP:4015-9_0-KPV:4015-9_0-KPVS:</t>
        </is>
      </c>
      <c r="E750" s="233" t="inlineStr">
        <is>
          <t>Double Wear Ring</t>
        </is>
      </c>
      <c r="F750" s="233" t="inlineStr">
        <is>
          <t>ImpMatl_SS_AISI-304</t>
        </is>
      </c>
      <c r="G750" s="233" t="inlineStr">
        <is>
          <t>Stainless Steel, AISI-304</t>
        </is>
      </c>
      <c r="H750" s="233" t="inlineStr">
        <is>
          <t>H304</t>
        </is>
      </c>
      <c r="I750" s="233" t="inlineStr">
        <is>
          <t>Stainless Steel, AISI 316</t>
        </is>
      </c>
      <c r="J750" s="233" t="n"/>
      <c r="K750" s="233" t="inlineStr">
        <is>
          <t>Coating_Standard</t>
        </is>
      </c>
      <c r="L750" s="233" t="n">
        <v>97934508</v>
      </c>
      <c r="M750" s="233" t="inlineStr">
        <is>
          <t>B100589</t>
        </is>
      </c>
      <c r="O750" s="233" t="inlineStr">
        <is>
          <t>LT043</t>
        </is>
      </c>
    </row>
    <row r="751" customFormat="1" s="233">
      <c r="A751" s="64" t="n"/>
      <c r="B751" s="237">
        <f>IF(AND(E751 = "Case Ring",G751="Silicon Bronze, ASTM-B584, C87600", K751 = "Coating_Standard"),"Y","N")</f>
        <v/>
      </c>
      <c r="C751" s="233" t="inlineStr">
        <is>
          <t>ConTab_BOM_KP_Impeller_1079</t>
        </is>
      </c>
      <c r="D751" s="233" t="inlineStr">
        <is>
          <t>:4015-9_0-KP:4015-9_0-KPV:4015-9_0-KPVS:</t>
        </is>
      </c>
      <c r="E751" s="233" t="inlineStr">
        <is>
          <t>Case Ring</t>
        </is>
      </c>
      <c r="F751" s="233" t="inlineStr">
        <is>
          <t>ImpMatl_Silicon_Bronze_ASTM-B584_C87600</t>
        </is>
      </c>
      <c r="G751" s="233" t="inlineStr">
        <is>
          <t>Silicon Bronze, ASTM-B584, C87600</t>
        </is>
      </c>
      <c r="H751" s="233" t="inlineStr">
        <is>
          <t>B21</t>
        </is>
      </c>
      <c r="I751" s="233" t="inlineStr">
        <is>
          <t>Steel, Cold Drawn C1018</t>
        </is>
      </c>
      <c r="J751" s="233" t="n"/>
      <c r="K751" s="233" t="inlineStr">
        <is>
          <t>Coating_Scotchkote134_interior</t>
        </is>
      </c>
      <c r="L751" s="233" t="inlineStr">
        <is>
          <t>RTF</t>
        </is>
      </c>
      <c r="M751" s="233" t="inlineStr">
        <is>
          <t>B100573</t>
        </is>
      </c>
      <c r="O751" s="233" t="inlineStr">
        <is>
          <t>LT250</t>
        </is>
      </c>
    </row>
    <row r="752" customFormat="1" s="233">
      <c r="A752" s="64" t="n"/>
      <c r="B752" s="237">
        <f>IF(AND(E752 = "Case Ring",G752="Silicon Bronze, ASTM-B584, C87600", K752 = "Coating_Standard"),"Y","N")</f>
        <v/>
      </c>
      <c r="C752" s="233" t="inlineStr">
        <is>
          <t>ConTab_BOM_KP_Impeller_1080</t>
        </is>
      </c>
      <c r="D752" s="233" t="inlineStr">
        <is>
          <t>:4015-9_0-KP:4015-9_0-KPV:4015-9_0-KPVS:</t>
        </is>
      </c>
      <c r="E752" s="233" t="inlineStr">
        <is>
          <t>Double Wear Ring</t>
        </is>
      </c>
      <c r="F752" s="233" t="inlineStr">
        <is>
          <t>ImpMatl_Silicon_Bronze_ASTM-B584_C87600</t>
        </is>
      </c>
      <c r="G752" s="233" t="inlineStr">
        <is>
          <t>Silicon Bronze, ASTM-B584, C87600</t>
        </is>
      </c>
      <c r="H752" s="233" t="inlineStr">
        <is>
          <t>B21</t>
        </is>
      </c>
      <c r="I752" s="233" t="inlineStr">
        <is>
          <t>Steel, Cold Drawn C1018</t>
        </is>
      </c>
      <c r="J752" s="233" t="n"/>
      <c r="K752" s="233" t="inlineStr">
        <is>
          <t>Coating_Scotchkote134_interior</t>
        </is>
      </c>
      <c r="L752" s="233" t="inlineStr">
        <is>
          <t>RTF</t>
        </is>
      </c>
      <c r="M752" s="233" t="inlineStr">
        <is>
          <t>B100583</t>
        </is>
      </c>
      <c r="O752" s="233" t="inlineStr">
        <is>
          <t>LT250</t>
        </is>
      </c>
    </row>
    <row r="753" customFormat="1" s="233">
      <c r="A753" s="64" t="n"/>
      <c r="B753" s="237">
        <f>IF(AND(E753 = "Case Ring",G753="Silicon Bronze, ASTM-B584, C87600", K753 = "Coating_Standard"),"Y","N")</f>
        <v/>
      </c>
      <c r="C753" s="233" t="inlineStr">
        <is>
          <t>ConTab_BOM_KP_Impeller_1081</t>
        </is>
      </c>
      <c r="D753" s="233" t="inlineStr">
        <is>
          <t>:4015-9_0-KP:4015-9_0-KPV:4015-9_0-KPVS:</t>
        </is>
      </c>
      <c r="E753" s="233" t="inlineStr">
        <is>
          <t>Case Ring</t>
        </is>
      </c>
      <c r="F753" s="233" t="inlineStr">
        <is>
          <t>ImpMatl_NiAl-Bronze_ASTM-B148_C95400</t>
        </is>
      </c>
      <c r="G753" s="233" t="inlineStr">
        <is>
          <t>Nickel Aluminum Bronze ASTM B148 UNS C95400</t>
        </is>
      </c>
      <c r="H753" s="233" t="inlineStr">
        <is>
          <t>B22</t>
        </is>
      </c>
      <c r="I753" s="233" t="inlineStr">
        <is>
          <t>Steel, Cold Drawn C1018</t>
        </is>
      </c>
      <c r="J753" s="233" t="n"/>
      <c r="K753" s="233" t="inlineStr">
        <is>
          <t>Coating_Scotchkote134_interior</t>
        </is>
      </c>
      <c r="L753" s="233" t="inlineStr">
        <is>
          <t>RTF</t>
        </is>
      </c>
      <c r="M753" s="233" t="inlineStr">
        <is>
          <t>B105720</t>
        </is>
      </c>
      <c r="O753" s="233" t="inlineStr">
        <is>
          <t>LT250</t>
        </is>
      </c>
    </row>
    <row r="754" customFormat="1" s="233">
      <c r="A754" s="64" t="n"/>
      <c r="B754" s="237">
        <f>IF(AND(E754 = "Case Ring",G754="Silicon Bronze, ASTM-B584, C87600", K754 = "Coating_Standard"),"Y","N")</f>
        <v/>
      </c>
      <c r="C754" s="233" t="inlineStr">
        <is>
          <t>ConTab_BOM_KP_Impeller_1082</t>
        </is>
      </c>
      <c r="D754" s="233" t="inlineStr">
        <is>
          <t>:4015-9_0-KP:4015-9_0-KPV:4015-9_0-KPVS:</t>
        </is>
      </c>
      <c r="E754" s="233" t="inlineStr">
        <is>
          <t>Double Wear Ring</t>
        </is>
      </c>
      <c r="F754" s="233" t="inlineStr">
        <is>
          <t>ImpMatl_NiAl-Bronze_ASTM-B148_C95400</t>
        </is>
      </c>
      <c r="G754" s="233" t="inlineStr">
        <is>
          <t>Nickel Aluminum Bronze ASTM B148 UNS C95400</t>
        </is>
      </c>
      <c r="H754" s="233" t="inlineStr">
        <is>
          <t>B22</t>
        </is>
      </c>
      <c r="I754" s="233" t="inlineStr">
        <is>
          <t>Steel, Cold Drawn C1018</t>
        </is>
      </c>
      <c r="J754" s="233" t="n"/>
      <c r="K754" s="233" t="inlineStr">
        <is>
          <t>Coating_Scotchkote134_interior</t>
        </is>
      </c>
      <c r="L754" s="233" t="inlineStr">
        <is>
          <t>RTF</t>
        </is>
      </c>
      <c r="M754" s="233" t="inlineStr">
        <is>
          <t>B105721</t>
        </is>
      </c>
      <c r="O754" s="233" t="inlineStr">
        <is>
          <t>LT250</t>
        </is>
      </c>
      <c r="P754" s="235" t="n"/>
    </row>
    <row r="755" customFormat="1" s="233">
      <c r="A755" s="64" t="n"/>
      <c r="B755" s="237">
        <f>IF(AND(E755 = "Case Ring",G755="Silicon Bronze, ASTM-B584, C87600", K755 = "Coating_Standard"),"Y","N")</f>
        <v/>
      </c>
      <c r="C755" s="233" t="inlineStr">
        <is>
          <t>ConTab_BOM_KP_Impeller_1085</t>
        </is>
      </c>
      <c r="D755" s="233" t="inlineStr">
        <is>
          <t>:4015-9_0-KP:4015-9_0-KPV:4015-9_0-KPVS:</t>
        </is>
      </c>
      <c r="E755" s="233" t="inlineStr">
        <is>
          <t>Case Ring</t>
        </is>
      </c>
      <c r="F755" s="233" t="inlineStr">
        <is>
          <t>ImpMatl_Silicon_Bronze_ASTM-B584_C87600</t>
        </is>
      </c>
      <c r="G755" s="233" t="inlineStr">
        <is>
          <t>Silicon Bronze, ASTM-B584, C87600</t>
        </is>
      </c>
      <c r="H755" s="233" t="inlineStr">
        <is>
          <t>B21</t>
        </is>
      </c>
      <c r="I755" s="233" t="inlineStr">
        <is>
          <t>Steel, Cold Drawn C1018</t>
        </is>
      </c>
      <c r="J755" s="233" t="n"/>
      <c r="K755" s="233" t="inlineStr">
        <is>
          <t>Coating_Scotchkote134_interior_exterior</t>
        </is>
      </c>
      <c r="L755" s="233" t="inlineStr">
        <is>
          <t>RTF</t>
        </is>
      </c>
      <c r="M755" s="233" t="inlineStr">
        <is>
          <t>B100573</t>
        </is>
      </c>
      <c r="O755" s="233" t="inlineStr">
        <is>
          <t>LT250</t>
        </is>
      </c>
    </row>
    <row r="756" customFormat="1" s="233">
      <c r="A756" s="64" t="n"/>
      <c r="B756" s="237">
        <f>IF(AND(E756 = "Case Ring",G756="Silicon Bronze, ASTM-B584, C87600", K756 = "Coating_Standard"),"Y","N")</f>
        <v/>
      </c>
      <c r="C756" s="233" t="inlineStr">
        <is>
          <t>ConTab_BOM_KP_Impeller_1086</t>
        </is>
      </c>
      <c r="D756" s="233" t="inlineStr">
        <is>
          <t>:4015-9_0-KP:4015-9_0-KPV:4015-9_0-KPVS:</t>
        </is>
      </c>
      <c r="E756" s="233" t="inlineStr">
        <is>
          <t>Double Wear Ring</t>
        </is>
      </c>
      <c r="F756" s="233" t="inlineStr">
        <is>
          <t>ImpMatl_Silicon_Bronze_ASTM-B584_C87600</t>
        </is>
      </c>
      <c r="G756" s="233" t="inlineStr">
        <is>
          <t>Silicon Bronze, ASTM-B584, C87600</t>
        </is>
      </c>
      <c r="H756" s="233" t="inlineStr">
        <is>
          <t>B21</t>
        </is>
      </c>
      <c r="I756" s="233" t="inlineStr">
        <is>
          <t>Steel, Cold Drawn C1018</t>
        </is>
      </c>
      <c r="J756" s="233" t="n"/>
      <c r="K756" s="233" t="inlineStr">
        <is>
          <t>Coating_Scotchkote134_interior_exterior</t>
        </is>
      </c>
      <c r="L756" s="233" t="inlineStr">
        <is>
          <t>RTF</t>
        </is>
      </c>
      <c r="M756" s="233" t="inlineStr">
        <is>
          <t>B100583</t>
        </is>
      </c>
      <c r="O756" s="233" t="inlineStr">
        <is>
          <t>LT250</t>
        </is>
      </c>
    </row>
    <row r="757" customFormat="1" s="233">
      <c r="A757" s="64" t="n"/>
      <c r="B757" s="237">
        <f>IF(AND(E757 = "Case Ring",G757="Silicon Bronze, ASTM-B584, C87600", K757 = "Coating_Standard"),"Y","N")</f>
        <v/>
      </c>
      <c r="C757" s="233" t="inlineStr">
        <is>
          <t>ConTab_BOM_KP_Impeller_1087</t>
        </is>
      </c>
      <c r="D757" s="233" t="inlineStr">
        <is>
          <t>:4015-9_0-KP:4015-9_0-KPV:4015-9_0-KPVS:</t>
        </is>
      </c>
      <c r="E757" s="233" t="inlineStr">
        <is>
          <t>Case Ring</t>
        </is>
      </c>
      <c r="F757" s="233" t="inlineStr">
        <is>
          <t>ImpMatl_NiAl-Bronze_ASTM-B148_C95400</t>
        </is>
      </c>
      <c r="G757" s="233" t="inlineStr">
        <is>
          <t>Nickel Aluminum Bronze ASTM B148 UNS C95400</t>
        </is>
      </c>
      <c r="H757" s="233" t="inlineStr">
        <is>
          <t>B22</t>
        </is>
      </c>
      <c r="I757" s="233" t="inlineStr">
        <is>
          <t>Steel, Cold Drawn C1018</t>
        </is>
      </c>
      <c r="J757" s="233" t="n"/>
      <c r="K757" s="233" t="inlineStr">
        <is>
          <t>Coating_Scotchkote134_interior_exterior</t>
        </is>
      </c>
      <c r="L757" s="233" t="inlineStr">
        <is>
          <t>RTF</t>
        </is>
      </c>
      <c r="M757" s="233" t="inlineStr">
        <is>
          <t>B105720</t>
        </is>
      </c>
      <c r="O757" s="233" t="inlineStr">
        <is>
          <t>LT250</t>
        </is>
      </c>
    </row>
    <row r="758" customFormat="1" s="233">
      <c r="A758" s="64" t="n"/>
      <c r="B758" s="237">
        <f>IF(AND(E758 = "Case Ring",G758="Silicon Bronze, ASTM-B584, C87600", K758 = "Coating_Standard"),"Y","N")</f>
        <v/>
      </c>
      <c r="C758" s="233" t="inlineStr">
        <is>
          <t>ConTab_BOM_KP_Impeller_1088</t>
        </is>
      </c>
      <c r="D758" s="233" t="inlineStr">
        <is>
          <t>:4015-9_0-KP:4015-9_0-KPV:4015-9_0-KPVS:</t>
        </is>
      </c>
      <c r="E758" s="233" t="inlineStr">
        <is>
          <t>Double Wear Ring</t>
        </is>
      </c>
      <c r="F758" s="233" t="inlineStr">
        <is>
          <t>ImpMatl_NiAl-Bronze_ASTM-B148_C95400</t>
        </is>
      </c>
      <c r="G758" s="233" t="inlineStr">
        <is>
          <t>Nickel Aluminum Bronze ASTM B148 UNS C95400</t>
        </is>
      </c>
      <c r="H758" s="233" t="inlineStr">
        <is>
          <t>B22</t>
        </is>
      </c>
      <c r="I758" s="233" t="inlineStr">
        <is>
          <t>Steel, Cold Drawn C1018</t>
        </is>
      </c>
      <c r="J758" s="233" t="n"/>
      <c r="K758" s="233" t="inlineStr">
        <is>
          <t>Coating_Scotchkote134_interior_exterior</t>
        </is>
      </c>
      <c r="L758" s="233" t="inlineStr">
        <is>
          <t>RTF</t>
        </is>
      </c>
      <c r="M758" s="233" t="inlineStr">
        <is>
          <t>B105721</t>
        </is>
      </c>
      <c r="O758" s="233" t="inlineStr">
        <is>
          <t>LT250</t>
        </is>
      </c>
      <c r="P758" s="235" t="n"/>
    </row>
    <row r="759" customFormat="1" s="233">
      <c r="A759" s="64" t="n"/>
      <c r="B759" s="237">
        <f>IF(AND(E759 = "Case Ring",G759="Silicon Bronze, ASTM-B584, C87600", K759 = "Coating_Standard"),"Y","N")</f>
        <v/>
      </c>
      <c r="C759" s="233" t="inlineStr">
        <is>
          <t>ConTab_BOM_KP_Impeller_1091</t>
        </is>
      </c>
      <c r="D759" s="233" t="inlineStr">
        <is>
          <t>:4015-9_0-KP:4015-9_0-KPV:4015-9_0-KPVS:</t>
        </is>
      </c>
      <c r="E759" s="233" t="inlineStr">
        <is>
          <t>Case Ring</t>
        </is>
      </c>
      <c r="F759" s="233" t="inlineStr">
        <is>
          <t>ImpMatl_Silicon_Bronze_ASTM-B584_C87600</t>
        </is>
      </c>
      <c r="G759" s="233" t="inlineStr">
        <is>
          <t>Silicon Bronze, ASTM-B584, C87600</t>
        </is>
      </c>
      <c r="H759" s="233" t="inlineStr">
        <is>
          <t>B21</t>
        </is>
      </c>
      <c r="I759" s="233" t="inlineStr">
        <is>
          <t>Steel, Cold Drawn C1018</t>
        </is>
      </c>
      <c r="J759" s="233" t="n"/>
      <c r="K759" s="233" t="inlineStr">
        <is>
          <t>Coating_Scotchkote134_interior_exterior_IncludeImpeller</t>
        </is>
      </c>
      <c r="L759" s="233" t="inlineStr">
        <is>
          <t>RTF</t>
        </is>
      </c>
      <c r="M759" s="233" t="inlineStr">
        <is>
          <t>B100573</t>
        </is>
      </c>
      <c r="O759" s="233" t="inlineStr">
        <is>
          <t>LT250</t>
        </is>
      </c>
    </row>
    <row r="760" customFormat="1" s="233">
      <c r="A760" s="64" t="n"/>
      <c r="B760" s="237">
        <f>IF(AND(E760 = "Case Ring",G760="Silicon Bronze, ASTM-B584, C87600", K760 = "Coating_Standard"),"Y","N")</f>
        <v/>
      </c>
      <c r="C760" s="233" t="inlineStr">
        <is>
          <t>ConTab_BOM_KP_Impeller_1092</t>
        </is>
      </c>
      <c r="D760" s="233" t="inlineStr">
        <is>
          <t>:4015-9_0-KP:4015-9_0-KPV:4015-9_0-KPVS:</t>
        </is>
      </c>
      <c r="E760" s="233" t="inlineStr">
        <is>
          <t>Double Wear Ring</t>
        </is>
      </c>
      <c r="F760" s="233" t="inlineStr">
        <is>
          <t>ImpMatl_Silicon_Bronze_ASTM-B584_C87600</t>
        </is>
      </c>
      <c r="G760" s="233" t="inlineStr">
        <is>
          <t>Silicon Bronze, ASTM-B584, C87600</t>
        </is>
      </c>
      <c r="H760" s="233" t="inlineStr">
        <is>
          <t>B21</t>
        </is>
      </c>
      <c r="I760" s="233" t="inlineStr">
        <is>
          <t>Steel, Cold Drawn C1018</t>
        </is>
      </c>
      <c r="J760" s="233" t="n"/>
      <c r="K760" s="233" t="inlineStr">
        <is>
          <t>Coating_Scotchkote134_interior_exterior_IncludeImpeller</t>
        </is>
      </c>
      <c r="L760" s="233" t="inlineStr">
        <is>
          <t>RTF</t>
        </is>
      </c>
      <c r="M760" s="233" t="inlineStr">
        <is>
          <t>B100583</t>
        </is>
      </c>
      <c r="O760" s="233" t="inlineStr">
        <is>
          <t>LT250</t>
        </is>
      </c>
    </row>
    <row r="761" customFormat="1" s="233">
      <c r="A761" s="64" t="n"/>
      <c r="B761" s="237">
        <f>IF(AND(E761 = "Case Ring",G761="Silicon Bronze, ASTM-B584, C87600", K761 = "Coating_Standard"),"Y","N")</f>
        <v/>
      </c>
      <c r="C761" s="233" t="inlineStr">
        <is>
          <t>ConTab_BOM_KP_Impeller_1093</t>
        </is>
      </c>
      <c r="D761" s="233" t="inlineStr">
        <is>
          <t>:4015-9_0-KP:4015-9_0-KPV:4015-9_0-KPVS:</t>
        </is>
      </c>
      <c r="E761" s="233" t="inlineStr">
        <is>
          <t>Case Ring</t>
        </is>
      </c>
      <c r="F761" s="233" t="inlineStr">
        <is>
          <t>ImpMatl_NiAl-Bronze_ASTM-B148_C95400</t>
        </is>
      </c>
      <c r="G761" s="233" t="inlineStr">
        <is>
          <t>Nickel Aluminum Bronze ASTM B148 UNS C95400</t>
        </is>
      </c>
      <c r="H761" s="233" t="inlineStr">
        <is>
          <t>B22</t>
        </is>
      </c>
      <c r="I761" s="233" t="inlineStr">
        <is>
          <t>Steel, Cold Drawn C1018</t>
        </is>
      </c>
      <c r="J761" s="233" t="n"/>
      <c r="K761" s="233" t="inlineStr">
        <is>
          <t>Coating_Scotchkote134_interior_exterior_IncludeImpeller</t>
        </is>
      </c>
      <c r="L761" s="233" t="inlineStr">
        <is>
          <t>RTF</t>
        </is>
      </c>
      <c r="M761" s="233" t="inlineStr">
        <is>
          <t>B105720</t>
        </is>
      </c>
      <c r="O761" s="233" t="inlineStr">
        <is>
          <t>LT250</t>
        </is>
      </c>
    </row>
    <row r="762" customFormat="1" s="233">
      <c r="A762" s="64" t="n"/>
      <c r="B762" s="237">
        <f>IF(AND(E762 = "Case Ring",G762="Silicon Bronze, ASTM-B584, C87600", K762 = "Coating_Standard"),"Y","N")</f>
        <v/>
      </c>
      <c r="C762" s="233" t="inlineStr">
        <is>
          <t>ConTab_BOM_KP_Impeller_1094</t>
        </is>
      </c>
      <c r="D762" s="233" t="inlineStr">
        <is>
          <t>:4015-9_0-KP:4015-9_0-KPV:4015-9_0-KPVS:</t>
        </is>
      </c>
      <c r="E762" s="233" t="inlineStr">
        <is>
          <t>Double Wear Ring</t>
        </is>
      </c>
      <c r="F762" s="233" t="inlineStr">
        <is>
          <t>ImpMatl_NiAl-Bronze_ASTM-B148_C95400</t>
        </is>
      </c>
      <c r="G762" s="233" t="inlineStr">
        <is>
          <t>Nickel Aluminum Bronze ASTM B148 UNS C95400</t>
        </is>
      </c>
      <c r="H762" s="233" t="inlineStr">
        <is>
          <t>B22</t>
        </is>
      </c>
      <c r="I762" s="233" t="inlineStr">
        <is>
          <t>Steel, Cold Drawn C1018</t>
        </is>
      </c>
      <c r="J762" s="233" t="n"/>
      <c r="K762" s="233" t="inlineStr">
        <is>
          <t>Coating_Scotchkote134_interior_exterior_IncludeImpeller</t>
        </is>
      </c>
      <c r="L762" s="233" t="inlineStr">
        <is>
          <t>RTF</t>
        </is>
      </c>
      <c r="M762" s="233" t="inlineStr">
        <is>
          <t>B105721</t>
        </is>
      </c>
      <c r="O762" s="233" t="inlineStr">
        <is>
          <t>LT250</t>
        </is>
      </c>
    </row>
    <row r="763" customFormat="1" s="233">
      <c r="A763" s="64" t="n"/>
      <c r="B763" s="237">
        <f>IF(AND(E763 = "Case Ring",G763="Silicon Bronze, ASTM-B584, C87600", K763 = "Coating_Standard"),"Y","N")</f>
        <v/>
      </c>
      <c r="C763" s="233" t="inlineStr">
        <is>
          <t>ConTab_BOM_KP_Impeller_1097</t>
        </is>
      </c>
      <c r="D763" s="233" t="inlineStr">
        <is>
          <t>:5012-7_8-KP:5012-7_8-KPV:5012-7_8-KPVS:</t>
        </is>
      </c>
      <c r="E763" s="233" t="inlineStr">
        <is>
          <t>Case Ring</t>
        </is>
      </c>
      <c r="F763" s="233" t="inlineStr">
        <is>
          <t>ImpMatl_Silicon_Bronze_ASTM-B584_C87600</t>
        </is>
      </c>
      <c r="G763" s="233" t="inlineStr">
        <is>
          <t>Silicon Bronze, ASTM-B584, C87600</t>
        </is>
      </c>
      <c r="H763" s="233" t="inlineStr">
        <is>
          <t>B21</t>
        </is>
      </c>
      <c r="I763" s="233" t="inlineStr">
        <is>
          <t>Steel, Cold Drawn C1018</t>
        </is>
      </c>
      <c r="J763" s="233" t="n"/>
      <c r="K763" s="233" t="inlineStr">
        <is>
          <t>Coating_Scotchkote134_interior_IncludeImpeller</t>
        </is>
      </c>
      <c r="L763" s="233" t="inlineStr">
        <is>
          <t>RTF</t>
        </is>
      </c>
      <c r="M763" s="233" t="inlineStr">
        <is>
          <t>B100593</t>
        </is>
      </c>
      <c r="O763" s="233" t="inlineStr">
        <is>
          <t>LT250</t>
        </is>
      </c>
    </row>
    <row r="764" customFormat="1" s="233">
      <c r="A764" s="64" t="n"/>
      <c r="B764" s="237">
        <f>IF(AND(E764 = "Case Ring",G764="Silicon Bronze, ASTM-B584, C87600", K764 = "Coating_Standard"),"Y","N")</f>
        <v/>
      </c>
      <c r="C764" s="233" t="inlineStr">
        <is>
          <t>ConTab_BOM_KP_Impeller_1098</t>
        </is>
      </c>
      <c r="D764" s="233" t="inlineStr">
        <is>
          <t>:5012-7_8-KP:5012-7_8-KPV:5012-7_8-KPVS:</t>
        </is>
      </c>
      <c r="E764" s="233" t="inlineStr">
        <is>
          <t>Double Wear Ring</t>
        </is>
      </c>
      <c r="F764" s="233" t="inlineStr">
        <is>
          <t>ImpMatl_Silicon_Bronze_ASTM-B584_C87600</t>
        </is>
      </c>
      <c r="G764" s="233" t="inlineStr">
        <is>
          <t>Silicon Bronze, ASTM-B584, C87600</t>
        </is>
      </c>
      <c r="H764" s="233" t="inlineStr">
        <is>
          <t>B21</t>
        </is>
      </c>
      <c r="I764" s="233" t="inlineStr">
        <is>
          <t>Steel, Cold Drawn C1018</t>
        </is>
      </c>
      <c r="J764" s="233" t="n"/>
      <c r="K764" s="233" t="inlineStr">
        <is>
          <t>Coating_Scotchkote134_interior_IncludeImpeller</t>
        </is>
      </c>
      <c r="L764" s="233" t="inlineStr">
        <is>
          <t>RTF</t>
        </is>
      </c>
      <c r="M764" s="233" t="inlineStr">
        <is>
          <t>B100603</t>
        </is>
      </c>
      <c r="O764" s="233" t="inlineStr">
        <is>
          <t>LT250</t>
        </is>
      </c>
    </row>
    <row r="765" customFormat="1" s="233">
      <c r="A765" s="64" t="n"/>
      <c r="B765" s="237">
        <f>IF(AND(E765 = "Case Ring",G765="Silicon Bronze, ASTM-B584, C87600", K765 = "Coating_Standard"),"Y","N")</f>
        <v/>
      </c>
      <c r="C765" s="233" t="inlineStr">
        <is>
          <t>ConTab_BOM_KP_Impeller_1099</t>
        </is>
      </c>
      <c r="D765" s="233" t="inlineStr">
        <is>
          <t>:5012-7_8-KP:5012-7_8-KPV:5012-7_8-KPVS:</t>
        </is>
      </c>
      <c r="E765" s="233" t="inlineStr">
        <is>
          <t>Case Ring</t>
        </is>
      </c>
      <c r="F765" s="233" t="inlineStr">
        <is>
          <t>ImpMatl_NiAl-Bronze_ASTM-B148_C95400</t>
        </is>
      </c>
      <c r="G765" s="233" t="inlineStr">
        <is>
          <t>Nickel Aluminum Bronze ASTM B148 UNS C95400</t>
        </is>
      </c>
      <c r="H765" s="233" t="inlineStr">
        <is>
          <t>B22</t>
        </is>
      </c>
      <c r="I765" s="233" t="inlineStr">
        <is>
          <t>Steel, Cold Drawn C1018</t>
        </is>
      </c>
      <c r="J765" s="233" t="n"/>
      <c r="K765" s="233" t="inlineStr">
        <is>
          <t>Coating_Scotchkote134_interior_IncludeImpeller</t>
        </is>
      </c>
      <c r="L765" s="233" t="inlineStr">
        <is>
          <t>RTF</t>
        </is>
      </c>
      <c r="M765" s="233" t="inlineStr">
        <is>
          <t>B105722</t>
        </is>
      </c>
      <c r="O765" s="233" t="inlineStr">
        <is>
          <t>LT250</t>
        </is>
      </c>
      <c r="P765" s="235" t="n"/>
    </row>
    <row r="766" customFormat="1" s="233">
      <c r="A766" s="64" t="n"/>
      <c r="B766" s="237">
        <f>IF(AND(E766 = "Case Ring",G766="Silicon Bronze, ASTM-B584, C87600", K766 = "Coating_Standard"),"Y","N")</f>
        <v/>
      </c>
      <c r="C766" s="233" t="inlineStr">
        <is>
          <t>ConTab_BOM_KP_Impeller_1100</t>
        </is>
      </c>
      <c r="D766" s="233" t="inlineStr">
        <is>
          <t>:5012-7_8-KP:5012-7_8-KPV:5012-7_8-KPVS:</t>
        </is>
      </c>
      <c r="E766" s="233" t="inlineStr">
        <is>
          <t>Double Wear Ring</t>
        </is>
      </c>
      <c r="F766" s="233" t="inlineStr">
        <is>
          <t>ImpMatl_NiAl-Bronze_ASTM-B148_C95400</t>
        </is>
      </c>
      <c r="G766" s="233" t="inlineStr">
        <is>
          <t>Nickel Aluminum Bronze ASTM B148 UNS C95400</t>
        </is>
      </c>
      <c r="H766" s="233" t="inlineStr">
        <is>
          <t>B22</t>
        </is>
      </c>
      <c r="I766" s="233" t="inlineStr">
        <is>
          <t>Steel, Cold Drawn C1018</t>
        </is>
      </c>
      <c r="J766" s="233" t="n"/>
      <c r="K766" s="233" t="inlineStr">
        <is>
          <t>Coating_Scotchkote134_interior_IncludeImpeller</t>
        </is>
      </c>
      <c r="L766" s="233" t="inlineStr">
        <is>
          <t>RTF</t>
        </is>
      </c>
      <c r="M766" s="233" t="inlineStr">
        <is>
          <t>B105723</t>
        </is>
      </c>
      <c r="O766" s="233" t="inlineStr">
        <is>
          <t>LT250</t>
        </is>
      </c>
      <c r="P766" s="235" t="n"/>
    </row>
    <row r="767" customFormat="1" s="233">
      <c r="A767" s="64" t="n"/>
      <c r="B767" s="237">
        <f>IF(AND(E767 = "Case Ring",G767="Silicon Bronze, ASTM-B584, C87600", K767 = "Coating_Standard"),"Y","N")</f>
        <v/>
      </c>
      <c r="C767" s="233" t="inlineStr">
        <is>
          <t>ConTab_BOM_KP_Impeller_1103</t>
        </is>
      </c>
      <c r="D767" s="233" t="inlineStr">
        <is>
          <t>:5012-7_8-KP:5012-7_8-KPV:5012-7_8-KPVS:</t>
        </is>
      </c>
      <c r="E767" s="233" t="inlineStr">
        <is>
          <t>Case Ring</t>
        </is>
      </c>
      <c r="F767" s="233" t="inlineStr">
        <is>
          <t>ImpMatl_Silicon_Bronze_ASTM-B584_C87600</t>
        </is>
      </c>
      <c r="G767" s="233" t="inlineStr">
        <is>
          <t>Silicon Bronze, ASTM-B584, C87600</t>
        </is>
      </c>
      <c r="H767" s="233" t="inlineStr">
        <is>
          <t>B21</t>
        </is>
      </c>
      <c r="I767" s="233" t="inlineStr">
        <is>
          <t>Steel, Cold Drawn C1018</t>
        </is>
      </c>
      <c r="J767" s="233" t="n"/>
      <c r="K767" s="233" t="inlineStr">
        <is>
          <t>Coating_Special</t>
        </is>
      </c>
      <c r="L767" s="233" t="inlineStr">
        <is>
          <t>RTF</t>
        </is>
      </c>
      <c r="M767" s="233" t="inlineStr">
        <is>
          <t>B100593</t>
        </is>
      </c>
      <c r="O767" s="233" t="inlineStr">
        <is>
          <t>LT250</t>
        </is>
      </c>
    </row>
    <row r="768" customFormat="1" s="233">
      <c r="A768" s="64" t="n"/>
      <c r="B768" s="237">
        <f>IF(AND(E768 = "Case Ring",G768="Silicon Bronze, ASTM-B584, C87600", K768 = "Coating_Standard"),"Y","N")</f>
        <v/>
      </c>
      <c r="C768" s="233" t="inlineStr">
        <is>
          <t>ConTab_BOM_KP_Impeller_1104</t>
        </is>
      </c>
      <c r="D768" s="233" t="inlineStr">
        <is>
          <t>:5012-7_8-KP:5012-7_8-KPV:5012-7_8-KPVS:</t>
        </is>
      </c>
      <c r="E768" s="233" t="inlineStr">
        <is>
          <t>Double Wear Ring</t>
        </is>
      </c>
      <c r="F768" s="233" t="inlineStr">
        <is>
          <t>ImpMatl_Silicon_Bronze_ASTM-B584_C87600</t>
        </is>
      </c>
      <c r="G768" s="233" t="inlineStr">
        <is>
          <t>Silicon Bronze, ASTM-B584, C87600</t>
        </is>
      </c>
      <c r="H768" s="233" t="inlineStr">
        <is>
          <t>B21</t>
        </is>
      </c>
      <c r="I768" s="233" t="inlineStr">
        <is>
          <t>Steel, Cold Drawn C1018</t>
        </is>
      </c>
      <c r="J768" s="233" t="n"/>
      <c r="K768" s="233" t="inlineStr">
        <is>
          <t>Coating_Special</t>
        </is>
      </c>
      <c r="L768" s="233" t="inlineStr">
        <is>
          <t>RTF</t>
        </is>
      </c>
      <c r="M768" s="233" t="inlineStr">
        <is>
          <t>B100603</t>
        </is>
      </c>
      <c r="O768" s="233" t="inlineStr">
        <is>
          <t>LT250</t>
        </is>
      </c>
    </row>
    <row r="769" customFormat="1" s="233">
      <c r="A769" s="64" t="n"/>
      <c r="B769" s="237">
        <f>IF(AND(E769 = "Case Ring",G769="Silicon Bronze, ASTM-B584, C87600", K769 = "Coating_Standard"),"Y","N")</f>
        <v/>
      </c>
      <c r="C769" s="233" t="inlineStr">
        <is>
          <t>ConTab_BOM_KP_Impeller_1105</t>
        </is>
      </c>
      <c r="D769" s="233" t="inlineStr">
        <is>
          <t>:5012-7_8-KP:5012-7_8-KPV:5012-7_8-KPVS:</t>
        </is>
      </c>
      <c r="E769" s="233" t="inlineStr">
        <is>
          <t>Case Ring</t>
        </is>
      </c>
      <c r="F769" s="233" t="inlineStr">
        <is>
          <t>ImpMatl_NiAl-Bronze_ASTM-B148_C95400</t>
        </is>
      </c>
      <c r="G769" s="233" t="inlineStr">
        <is>
          <t>Nickel Aluminum Bronze ASTM B148 UNS C95400</t>
        </is>
      </c>
      <c r="H769" s="233" t="inlineStr">
        <is>
          <t>B22</t>
        </is>
      </c>
      <c r="I769" s="233" t="inlineStr">
        <is>
          <t>Steel, Cold Drawn C1018</t>
        </is>
      </c>
      <c r="J769" s="233" t="n"/>
      <c r="K769" s="233" t="inlineStr">
        <is>
          <t>Coating_Special</t>
        </is>
      </c>
      <c r="L769" s="233" t="inlineStr">
        <is>
          <t>RTF</t>
        </is>
      </c>
      <c r="M769" s="233" t="inlineStr">
        <is>
          <t>B105722</t>
        </is>
      </c>
      <c r="O769" s="233" t="inlineStr">
        <is>
          <t>LT250</t>
        </is>
      </c>
    </row>
    <row r="770" customFormat="1" s="233">
      <c r="A770" s="64" t="n"/>
      <c r="B770" s="237">
        <f>IF(AND(E770 = "Case Ring",G770="Silicon Bronze, ASTM-B584, C87600", K770 = "Coating_Standard"),"Y","N")</f>
        <v/>
      </c>
      <c r="C770" s="233" t="inlineStr">
        <is>
          <t>ConTab_BOM_KP_Impeller_1106</t>
        </is>
      </c>
      <c r="D770" s="233" t="inlineStr">
        <is>
          <t>:5012-7_8-KP:5012-7_8-KPV:5012-7_8-KPVS:</t>
        </is>
      </c>
      <c r="E770" s="233" t="inlineStr">
        <is>
          <t>Double Wear Ring</t>
        </is>
      </c>
      <c r="F770" s="233" t="inlineStr">
        <is>
          <t>ImpMatl_NiAl-Bronze_ASTM-B148_C95400</t>
        </is>
      </c>
      <c r="G770" s="233" t="inlineStr">
        <is>
          <t>Nickel Aluminum Bronze ASTM B148 UNS C95400</t>
        </is>
      </c>
      <c r="H770" s="233" t="inlineStr">
        <is>
          <t>B22</t>
        </is>
      </c>
      <c r="I770" s="233" t="inlineStr">
        <is>
          <t>Steel, Cold Drawn C1018</t>
        </is>
      </c>
      <c r="J770" s="233" t="n"/>
      <c r="K770" s="233" t="inlineStr">
        <is>
          <t>Coating_Special</t>
        </is>
      </c>
      <c r="L770" s="233" t="inlineStr">
        <is>
          <t>RTF</t>
        </is>
      </c>
      <c r="M770" s="233" t="inlineStr">
        <is>
          <t>B105723</t>
        </is>
      </c>
      <c r="O770" s="233" t="inlineStr">
        <is>
          <t>LT250</t>
        </is>
      </c>
    </row>
    <row r="771" customFormat="1" s="233">
      <c r="A771" s="64" t="n"/>
      <c r="B771" s="237">
        <f>IF(AND(E771 = "Case Ring",G771="Silicon Bronze, ASTM-B584, C87600", K771 = "Coating_Standard"),"Y","N")</f>
        <v/>
      </c>
      <c r="C771" s="233" t="inlineStr">
        <is>
          <t>ConTab_BOM_KP_Impeller_1109</t>
        </is>
      </c>
      <c r="D771" s="233" t="inlineStr">
        <is>
          <t>:5012-7_8-KP:5012-7_8-KPV:5012-7_8-KPVS:</t>
        </is>
      </c>
      <c r="E771" s="233" t="inlineStr">
        <is>
          <t>Case Ring</t>
        </is>
      </c>
      <c r="F771" s="233" t="inlineStr">
        <is>
          <t>ImpMatl_Silicon_Bronze_ASTM-B584_C87600</t>
        </is>
      </c>
      <c r="G771" s="233" t="inlineStr">
        <is>
          <t>Silicon Bronze, ASTM-B584, C87600</t>
        </is>
      </c>
      <c r="H771" s="233" t="inlineStr">
        <is>
          <t>B21</t>
        </is>
      </c>
      <c r="I771" s="233" t="inlineStr">
        <is>
          <t>Steel, Cold Drawn C1018</t>
        </is>
      </c>
      <c r="J771" s="233" t="n"/>
      <c r="K771" s="233" t="inlineStr">
        <is>
          <t>Coating_Epoxy</t>
        </is>
      </c>
      <c r="L771" s="233" t="inlineStr">
        <is>
          <t>RTF</t>
        </is>
      </c>
      <c r="M771" s="233" t="inlineStr">
        <is>
          <t>B100593</t>
        </is>
      </c>
      <c r="O771" s="233" t="inlineStr">
        <is>
          <t>LT250</t>
        </is>
      </c>
    </row>
    <row r="772" customFormat="1" s="233">
      <c r="A772" s="64" t="n"/>
      <c r="B772" s="237">
        <f>IF(AND(E772 = "Case Ring",G772="Silicon Bronze, ASTM-B584, C87600", K772 = "Coating_Standard"),"Y","N")</f>
        <v/>
      </c>
      <c r="C772" s="233" t="inlineStr">
        <is>
          <t>ConTab_BOM_KP_Impeller_1110</t>
        </is>
      </c>
      <c r="D772" s="233" t="inlineStr">
        <is>
          <t>:5012-7_8-KP:5012-7_8-KPV:5012-7_8-KPVS:</t>
        </is>
      </c>
      <c r="E772" s="233" t="inlineStr">
        <is>
          <t>Double Wear Ring</t>
        </is>
      </c>
      <c r="F772" s="233" t="inlineStr">
        <is>
          <t>ImpMatl_Silicon_Bronze_ASTM-B584_C87600</t>
        </is>
      </c>
      <c r="G772" s="233" t="inlineStr">
        <is>
          <t>Silicon Bronze, ASTM-B584, C87600</t>
        </is>
      </c>
      <c r="H772" s="233" t="inlineStr">
        <is>
          <t>B21</t>
        </is>
      </c>
      <c r="I772" s="233" t="inlineStr">
        <is>
          <t>Steel, Cold Drawn C1018</t>
        </is>
      </c>
      <c r="J772" s="233" t="n"/>
      <c r="K772" s="233" t="inlineStr">
        <is>
          <t>Coating_Epoxy</t>
        </is>
      </c>
      <c r="L772" s="233" t="inlineStr">
        <is>
          <t>RTF</t>
        </is>
      </c>
      <c r="M772" s="233" t="inlineStr">
        <is>
          <t>B100603</t>
        </is>
      </c>
      <c r="O772" s="233" t="inlineStr">
        <is>
          <t>LT250</t>
        </is>
      </c>
    </row>
    <row r="773" customFormat="1" s="233">
      <c r="A773" s="64" t="n"/>
      <c r="B773" s="237">
        <f>IF(AND(E773 = "Case Ring",G773="Silicon Bronze, ASTM-B584, C87600", K773 = "Coating_Standard"),"Y","N")</f>
        <v/>
      </c>
      <c r="C773" s="233" t="inlineStr">
        <is>
          <t>ConTab_BOM_KP_Impeller_1111</t>
        </is>
      </c>
      <c r="D773" s="233" t="inlineStr">
        <is>
          <t>:5012-7_8-KP:5012-7_8-KPV:5012-7_8-KPVS:</t>
        </is>
      </c>
      <c r="E773" s="233" t="inlineStr">
        <is>
          <t>Case Ring</t>
        </is>
      </c>
      <c r="F773" s="233" t="inlineStr">
        <is>
          <t>ImpMatl_NiAl-Bronze_ASTM-B148_C95400</t>
        </is>
      </c>
      <c r="G773" s="233" t="inlineStr">
        <is>
          <t>Nickel Aluminum Bronze ASTM B148 UNS C95400</t>
        </is>
      </c>
      <c r="H773" s="233" t="inlineStr">
        <is>
          <t>B22</t>
        </is>
      </c>
      <c r="I773" s="233" t="inlineStr">
        <is>
          <t>Steel, Cold Drawn C1018</t>
        </is>
      </c>
      <c r="J773" s="233" t="n"/>
      <c r="K773" s="233" t="inlineStr">
        <is>
          <t>Coating_Epoxy</t>
        </is>
      </c>
      <c r="L773" s="233" t="inlineStr">
        <is>
          <t>RTF</t>
        </is>
      </c>
      <c r="M773" s="233" t="inlineStr">
        <is>
          <t>B105722</t>
        </is>
      </c>
      <c r="O773" s="233" t="inlineStr">
        <is>
          <t>LT250</t>
        </is>
      </c>
    </row>
    <row r="774" customFormat="1" s="233">
      <c r="A774" s="64" t="n"/>
      <c r="B774" s="237">
        <f>IF(AND(E774 = "Case Ring",G774="Silicon Bronze, ASTM-B584, C87600", K774 = "Coating_Standard"),"Y","N")</f>
        <v/>
      </c>
      <c r="C774" s="233" t="inlineStr">
        <is>
          <t>ConTab_BOM_KP_Impeller_1112</t>
        </is>
      </c>
      <c r="D774" s="233" t="inlineStr">
        <is>
          <t>:5012-7_8-KP:5012-7_8-KPV:5012-7_8-KPVS:</t>
        </is>
      </c>
      <c r="E774" s="233" t="inlineStr">
        <is>
          <t>Double Wear Ring</t>
        </is>
      </c>
      <c r="F774" s="233" t="inlineStr">
        <is>
          <t>ImpMatl_NiAl-Bronze_ASTM-B148_C95400</t>
        </is>
      </c>
      <c r="G774" s="233" t="inlineStr">
        <is>
          <t>Nickel Aluminum Bronze ASTM B148 UNS C95400</t>
        </is>
      </c>
      <c r="H774" s="233" t="inlineStr">
        <is>
          <t>B22</t>
        </is>
      </c>
      <c r="I774" s="233" t="inlineStr">
        <is>
          <t>Steel, Cold Drawn C1018</t>
        </is>
      </c>
      <c r="J774" s="233" t="n"/>
      <c r="K774" s="233" t="inlineStr">
        <is>
          <t>Coating_Epoxy</t>
        </is>
      </c>
      <c r="L774" s="233" t="inlineStr">
        <is>
          <t>RTF</t>
        </is>
      </c>
      <c r="M774" s="233" t="inlineStr">
        <is>
          <t>B105723</t>
        </is>
      </c>
      <c r="O774" s="233" t="inlineStr">
        <is>
          <t>LT250</t>
        </is>
      </c>
    </row>
    <row r="775" customFormat="1" s="233">
      <c r="A775" s="64" t="n"/>
      <c r="B775" s="237">
        <f>IF(AND(E775 = "Case Ring",G775="Silicon Bronze, ASTM-B584, C87600", K775 = "Coating_Standard"),"Y","N")</f>
        <v/>
      </c>
      <c r="C775" s="233" t="inlineStr">
        <is>
          <t>ConTab_BOM_KP_Impeller_1115</t>
        </is>
      </c>
      <c r="D775" s="233" t="inlineStr">
        <is>
          <t>:5012-7_8-KP:5012-7_8-KPV:5012-7_8-KPVS:</t>
        </is>
      </c>
      <c r="E775" s="233" t="inlineStr">
        <is>
          <t>Case Ring</t>
        </is>
      </c>
      <c r="F775" s="233" t="inlineStr">
        <is>
          <t>ImpMatl_Silicon_Bronze_ASTM-B584_C87600</t>
        </is>
      </c>
      <c r="G775" s="233" t="inlineStr">
        <is>
          <t>Silicon Bronze, ASTM-B584, C87600</t>
        </is>
      </c>
      <c r="H775" s="233" t="inlineStr">
        <is>
          <t>B21</t>
        </is>
      </c>
      <c r="I775" s="233" t="inlineStr">
        <is>
          <t>Steel, Cold Drawn C1018</t>
        </is>
      </c>
      <c r="J775" s="233" t="n"/>
      <c r="K775" s="233" t="inlineStr">
        <is>
          <t>Coating_Standard</t>
        </is>
      </c>
      <c r="L775" s="233" t="inlineStr">
        <is>
          <t>96699001</t>
        </is>
      </c>
      <c r="M775" s="233" t="inlineStr">
        <is>
          <t>B100593</t>
        </is>
      </c>
      <c r="N775" s="233" t="inlineStr">
        <is>
          <t>Standard</t>
        </is>
      </c>
      <c r="O775" s="233" t="inlineStr">
        <is>
          <t>LT027</t>
        </is>
      </c>
    </row>
    <row r="776" customFormat="1" s="233">
      <c r="A776" s="64" t="n"/>
      <c r="B776" s="237">
        <f>IF(AND(E776 = "Case Ring",G776="Silicon Bronze, ASTM-B584, C87600", K776 = "Coating_Standard"),"Y","N")</f>
        <v/>
      </c>
      <c r="C776" s="233" t="inlineStr">
        <is>
          <t>ConTab_BOM_KP_Impeller_1116</t>
        </is>
      </c>
      <c r="D776" s="233" t="inlineStr">
        <is>
          <t>:5012-7_8-KP:5012-7_8-KPV:5012-7_8-KPVS:</t>
        </is>
      </c>
      <c r="E776" s="233" t="inlineStr">
        <is>
          <t>Double Wear Ring</t>
        </is>
      </c>
      <c r="F776" s="233" t="inlineStr">
        <is>
          <t>ImpMatl_Silicon_Bronze_ASTM-B584_C87600</t>
        </is>
      </c>
      <c r="G776" s="233" t="inlineStr">
        <is>
          <t>Silicon Bronze, ASTM-B584, C87600</t>
        </is>
      </c>
      <c r="H776" s="233" t="inlineStr">
        <is>
          <t>B21</t>
        </is>
      </c>
      <c r="I776" s="233" t="inlineStr">
        <is>
          <t>Steel, Cold Drawn C1018</t>
        </is>
      </c>
      <c r="J776" s="233" t="n"/>
      <c r="K776" s="233" t="inlineStr">
        <is>
          <t>Coating_Standard</t>
        </is>
      </c>
      <c r="L776" s="233" t="inlineStr">
        <is>
          <t>96699001</t>
        </is>
      </c>
      <c r="M776" s="233" t="inlineStr">
        <is>
          <t>B100603</t>
        </is>
      </c>
      <c r="N776" s="233" t="inlineStr">
        <is>
          <t>Standard</t>
        </is>
      </c>
      <c r="O776" s="233" t="inlineStr">
        <is>
          <t>LT027</t>
        </is>
      </c>
    </row>
    <row r="777" customFormat="1" s="233">
      <c r="A777" s="64" t="n"/>
      <c r="B777" s="237">
        <f>IF(AND(E777 = "Case Ring",G777="Silicon Bronze, ASTM-B584, C87600", K777 = "Coating_Standard"),"Y","N")</f>
        <v/>
      </c>
      <c r="C777" s="233" t="inlineStr">
        <is>
          <t>ConTab_BOM_KP_Impeller_1117</t>
        </is>
      </c>
      <c r="D777" s="233" t="inlineStr">
        <is>
          <t>:5012-7_8-KP:5012-7_8-KPV:5012-7_8-KPVS:</t>
        </is>
      </c>
      <c r="E777" s="233" t="inlineStr">
        <is>
          <t>Case Ring</t>
        </is>
      </c>
      <c r="F777" s="233" t="inlineStr">
        <is>
          <t>ImpMatl_NiAl-Bronze_ASTM-B148_C95400</t>
        </is>
      </c>
      <c r="G777" s="233" t="inlineStr">
        <is>
          <t>Nickel Aluminum Bronze ASTM B148 UNS C95400</t>
        </is>
      </c>
      <c r="H777" s="233" t="inlineStr">
        <is>
          <t>B22</t>
        </is>
      </c>
      <c r="I777" s="233" t="inlineStr">
        <is>
          <t>Steel, Cold Drawn C1018</t>
        </is>
      </c>
      <c r="J777" s="233" t="n"/>
      <c r="K777" s="233" t="inlineStr">
        <is>
          <t>Coating_Standard</t>
        </is>
      </c>
      <c r="L777" s="233" t="n">
        <v>97782733</v>
      </c>
      <c r="M777" s="233" t="inlineStr">
        <is>
          <t>B105722</t>
        </is>
      </c>
      <c r="N777" s="233" t="inlineStr">
        <is>
          <t>Standard</t>
        </is>
      </c>
      <c r="O777" s="233" t="inlineStr">
        <is>
          <t>LT250</t>
        </is>
      </c>
    </row>
    <row r="778" customFormat="1" s="233">
      <c r="A778" s="64" t="n"/>
      <c r="B778" s="237">
        <f>IF(AND(E778 = "Case Ring",G778="Silicon Bronze, ASTM-B584, C87600", K778 = "Coating_Standard"),"Y","N")</f>
        <v/>
      </c>
      <c r="C778" s="233" t="inlineStr">
        <is>
          <t>ConTab_BOM_KP_Impeller_1118</t>
        </is>
      </c>
      <c r="D778" s="233" t="inlineStr">
        <is>
          <t>:5012-7_8-KP:5012-7_8-KPV:5012-7_8-KPVS:</t>
        </is>
      </c>
      <c r="E778" s="233" t="inlineStr">
        <is>
          <t>Double Wear Ring</t>
        </is>
      </c>
      <c r="F778" s="233" t="inlineStr">
        <is>
          <t>ImpMatl_NiAl-Bronze_ASTM-B148_C95400</t>
        </is>
      </c>
      <c r="G778" s="233" t="inlineStr">
        <is>
          <t>Nickel Aluminum Bronze ASTM B148 UNS C95400</t>
        </is>
      </c>
      <c r="H778" s="233" t="inlineStr">
        <is>
          <t>B22</t>
        </is>
      </c>
      <c r="I778" s="233" t="inlineStr">
        <is>
          <t>Steel, Cold Drawn C1018</t>
        </is>
      </c>
      <c r="J778" s="233" t="n"/>
      <c r="K778" s="233" t="inlineStr">
        <is>
          <t>Coating_Standard</t>
        </is>
      </c>
      <c r="L778" s="233" t="n">
        <v>97782733</v>
      </c>
      <c r="M778" s="233" t="inlineStr">
        <is>
          <t>B105723</t>
        </is>
      </c>
      <c r="N778" s="233" t="inlineStr">
        <is>
          <t>Standard</t>
        </is>
      </c>
      <c r="O778" s="233" t="inlineStr">
        <is>
          <t>LT250</t>
        </is>
      </c>
      <c r="P778" s="235" t="n"/>
    </row>
    <row r="779" customFormat="1" s="233">
      <c r="A779" s="64" t="n"/>
      <c r="B779" s="237">
        <f>IF(AND(E779 = "Case Ring",G779="Silicon Bronze, ASTM-B584, C87600", K779 = "Coating_Standard"),"Y","N")</f>
        <v/>
      </c>
      <c r="C779" s="233" t="inlineStr">
        <is>
          <t>ConTab_BOM_KP_Impeller_1123</t>
        </is>
      </c>
      <c r="D779" s="233" t="inlineStr">
        <is>
          <t>:5012-7_8-KP:5012-7_8-KPV:5012-7_8-KPVS:</t>
        </is>
      </c>
      <c r="E779" s="233" t="inlineStr">
        <is>
          <t>Case Ring</t>
        </is>
      </c>
      <c r="F779" s="233" t="inlineStr">
        <is>
          <t>ImpMatl_SS_AISI-304</t>
        </is>
      </c>
      <c r="G779" s="233" t="inlineStr">
        <is>
          <t>Stainless Steel, AISI-304</t>
        </is>
      </c>
      <c r="H779" s="233" t="inlineStr">
        <is>
          <t>H304</t>
        </is>
      </c>
      <c r="I779" s="233" t="inlineStr">
        <is>
          <t>Stainless Steel, AISI 316</t>
        </is>
      </c>
      <c r="J779" s="233" t="n"/>
      <c r="K779" s="233" t="inlineStr">
        <is>
          <t>Coating_Standard</t>
        </is>
      </c>
      <c r="L779" s="233" t="inlineStr">
        <is>
          <t>RTF</t>
        </is>
      </c>
      <c r="M779" s="233" t="inlineStr">
        <is>
          <t>B100599</t>
        </is>
      </c>
      <c r="O779" s="233" t="inlineStr">
        <is>
          <t>LT043</t>
        </is>
      </c>
    </row>
    <row r="780" customFormat="1" s="233">
      <c r="A780" s="64" t="n"/>
      <c r="B780" s="237">
        <f>IF(AND(E780 = "Case Ring",G780="Silicon Bronze, ASTM-B584, C87600", K780 = "Coating_Standard"),"Y","N")</f>
        <v/>
      </c>
      <c r="C780" s="233" t="inlineStr">
        <is>
          <t>ConTab_BOM_KP_Impeller_1124</t>
        </is>
      </c>
      <c r="D780" s="233" t="inlineStr">
        <is>
          <t>:5012-7_8-KP:5012-7_8-KPV:5012-7_8-KPVS:</t>
        </is>
      </c>
      <c r="E780" s="233" t="inlineStr">
        <is>
          <t>Double Wear Ring</t>
        </is>
      </c>
      <c r="F780" s="233" t="inlineStr">
        <is>
          <t>ImpMatl_SS_AISI-304</t>
        </is>
      </c>
      <c r="G780" s="233" t="inlineStr">
        <is>
          <t>Stainless Steel, AISI-304</t>
        </is>
      </c>
      <c r="H780" s="233" t="inlineStr">
        <is>
          <t>H304</t>
        </is>
      </c>
      <c r="I780" s="233" t="inlineStr">
        <is>
          <t>Stainless Steel, AISI 316</t>
        </is>
      </c>
      <c r="J780" s="233" t="n"/>
      <c r="K780" s="233" t="inlineStr">
        <is>
          <t>Coating_Standard</t>
        </is>
      </c>
      <c r="L780" s="233" t="inlineStr">
        <is>
          <t>RTF</t>
        </is>
      </c>
      <c r="M780" s="233" t="inlineStr">
        <is>
          <t>B100609</t>
        </is>
      </c>
      <c r="O780" s="233" t="inlineStr">
        <is>
          <t>LT043</t>
        </is>
      </c>
    </row>
    <row r="781" customFormat="1" s="233">
      <c r="A781" s="64" t="n"/>
      <c r="B781" s="237">
        <f>IF(AND(E781 = "Case Ring",G781="Silicon Bronze, ASTM-B584, C87600", K781 = "Coating_Standard"),"Y","N")</f>
        <v/>
      </c>
      <c r="C781" s="233" t="inlineStr">
        <is>
          <t>ConTab_BOM_KP_Impeller_1129</t>
        </is>
      </c>
      <c r="D781" s="233" t="inlineStr">
        <is>
          <t>:5012-7_8-KP:5012-7_8-KPV:5012-7_8-KPVS:</t>
        </is>
      </c>
      <c r="E781" s="233" t="inlineStr">
        <is>
          <t>Case Ring</t>
        </is>
      </c>
      <c r="F781" s="233" t="inlineStr">
        <is>
          <t>ImpMatl_Silicon_Bronze_ASTM-B584_C87600</t>
        </is>
      </c>
      <c r="G781" s="233" t="inlineStr">
        <is>
          <t>Silicon Bronze, ASTM-B584, C87600</t>
        </is>
      </c>
      <c r="H781" s="233" t="inlineStr">
        <is>
          <t>B21</t>
        </is>
      </c>
      <c r="I781" s="233" t="inlineStr">
        <is>
          <t>Steel, Cold Drawn C1018</t>
        </is>
      </c>
      <c r="J781" s="233" t="n"/>
      <c r="K781" s="233" t="inlineStr">
        <is>
          <t>Coating_Scotchkote134_interior</t>
        </is>
      </c>
      <c r="L781" s="233" t="inlineStr">
        <is>
          <t>RTF</t>
        </is>
      </c>
      <c r="M781" s="233" t="inlineStr">
        <is>
          <t>B100593</t>
        </is>
      </c>
      <c r="O781" s="233" t="inlineStr">
        <is>
          <t>LT250</t>
        </is>
      </c>
    </row>
    <row r="782" customFormat="1" s="233">
      <c r="A782" s="64" t="n"/>
      <c r="B782" s="237">
        <f>IF(AND(E782 = "Case Ring",G782="Silicon Bronze, ASTM-B584, C87600", K782 = "Coating_Standard"),"Y","N")</f>
        <v/>
      </c>
      <c r="C782" s="233" t="inlineStr">
        <is>
          <t>ConTab_BOM_KP_Impeller_1130</t>
        </is>
      </c>
      <c r="D782" s="233" t="inlineStr">
        <is>
          <t>:5012-7_8-KP:5012-7_8-KPV:5012-7_8-KPVS:</t>
        </is>
      </c>
      <c r="E782" s="233" t="inlineStr">
        <is>
          <t>Double Wear Ring</t>
        </is>
      </c>
      <c r="F782" s="233" t="inlineStr">
        <is>
          <t>ImpMatl_Silicon_Bronze_ASTM-B584_C87600</t>
        </is>
      </c>
      <c r="G782" s="233" t="inlineStr">
        <is>
          <t>Silicon Bronze, ASTM-B584, C87600</t>
        </is>
      </c>
      <c r="H782" s="233" t="inlineStr">
        <is>
          <t>B21</t>
        </is>
      </c>
      <c r="I782" s="233" t="inlineStr">
        <is>
          <t>Steel, Cold Drawn C1018</t>
        </is>
      </c>
      <c r="J782" s="233" t="n"/>
      <c r="K782" s="233" t="inlineStr">
        <is>
          <t>Coating_Scotchkote134_interior</t>
        </is>
      </c>
      <c r="L782" s="233" t="inlineStr">
        <is>
          <t>RTF</t>
        </is>
      </c>
      <c r="M782" s="233" t="inlineStr">
        <is>
          <t>B100603</t>
        </is>
      </c>
      <c r="O782" s="233" t="inlineStr">
        <is>
          <t>LT250</t>
        </is>
      </c>
    </row>
    <row r="783" customFormat="1" s="233">
      <c r="A783" s="64" t="n"/>
      <c r="B783" s="237">
        <f>IF(AND(E783 = "Case Ring",G783="Silicon Bronze, ASTM-B584, C87600", K783 = "Coating_Standard"),"Y","N")</f>
        <v/>
      </c>
      <c r="C783" s="233" t="inlineStr">
        <is>
          <t>ConTab_BOM_KP_Impeller_1131</t>
        </is>
      </c>
      <c r="D783" s="233" t="inlineStr">
        <is>
          <t>:5012-7_8-KP:5012-7_8-KPV:5012-7_8-KPVS:</t>
        </is>
      </c>
      <c r="E783" s="233" t="inlineStr">
        <is>
          <t>Case Ring</t>
        </is>
      </c>
      <c r="F783" s="233" t="inlineStr">
        <is>
          <t>ImpMatl_NiAl-Bronze_ASTM-B148_C95400</t>
        </is>
      </c>
      <c r="G783" s="233" t="inlineStr">
        <is>
          <t>Nickel Aluminum Bronze ASTM B148 UNS C95400</t>
        </is>
      </c>
      <c r="H783" s="233" t="inlineStr">
        <is>
          <t>B22</t>
        </is>
      </c>
      <c r="I783" s="233" t="inlineStr">
        <is>
          <t>Steel, Cold Drawn C1018</t>
        </is>
      </c>
      <c r="J783" s="233" t="n"/>
      <c r="K783" s="233" t="inlineStr">
        <is>
          <t>Coating_Scotchkote134_interior</t>
        </is>
      </c>
      <c r="L783" s="233" t="inlineStr">
        <is>
          <t>RTF</t>
        </is>
      </c>
      <c r="M783" s="233" t="inlineStr">
        <is>
          <t>B105722</t>
        </is>
      </c>
      <c r="O783" s="233" t="inlineStr">
        <is>
          <t>LT250</t>
        </is>
      </c>
    </row>
    <row r="784" customFormat="1" s="233">
      <c r="A784" s="64" t="n"/>
      <c r="B784" s="237">
        <f>IF(AND(E784 = "Case Ring",G784="Silicon Bronze, ASTM-B584, C87600", K784 = "Coating_Standard"),"Y","N")</f>
        <v/>
      </c>
      <c r="C784" s="233" t="inlineStr">
        <is>
          <t>ConTab_BOM_KP_Impeller_1132</t>
        </is>
      </c>
      <c r="D784" s="233" t="inlineStr">
        <is>
          <t>:5012-7_8-KP:5012-7_8-KPV:5012-7_8-KPVS:</t>
        </is>
      </c>
      <c r="E784" s="233" t="inlineStr">
        <is>
          <t>Double Wear Ring</t>
        </is>
      </c>
      <c r="F784" s="233" t="inlineStr">
        <is>
          <t>ImpMatl_NiAl-Bronze_ASTM-B148_C95400</t>
        </is>
      </c>
      <c r="G784" s="233" t="inlineStr">
        <is>
          <t>Nickel Aluminum Bronze ASTM B148 UNS C95400</t>
        </is>
      </c>
      <c r="H784" s="233" t="inlineStr">
        <is>
          <t>B22</t>
        </is>
      </c>
      <c r="I784" s="233" t="inlineStr">
        <is>
          <t>Steel, Cold Drawn C1018</t>
        </is>
      </c>
      <c r="J784" s="233" t="n"/>
      <c r="K784" s="233" t="inlineStr">
        <is>
          <t>Coating_Scotchkote134_interior</t>
        </is>
      </c>
      <c r="L784" s="233" t="inlineStr">
        <is>
          <t>RTF</t>
        </is>
      </c>
      <c r="M784" s="233" t="inlineStr">
        <is>
          <t>B105723</t>
        </is>
      </c>
      <c r="O784" s="233" t="inlineStr">
        <is>
          <t>LT250</t>
        </is>
      </c>
    </row>
    <row r="785" customFormat="1" s="233">
      <c r="A785" s="64" t="n"/>
      <c r="B785" s="237">
        <f>IF(AND(E785 = "Case Ring",G785="Silicon Bronze, ASTM-B584, C87600", K785 = "Coating_Standard"),"Y","N")</f>
        <v/>
      </c>
      <c r="C785" s="233" t="inlineStr">
        <is>
          <t>ConTab_BOM_KP_Impeller_1135</t>
        </is>
      </c>
      <c r="D785" s="233" t="inlineStr">
        <is>
          <t>:5012-7_8-KP:5012-7_8-KPV:5012-7_8-KPVS:</t>
        </is>
      </c>
      <c r="E785" s="233" t="inlineStr">
        <is>
          <t>Case Ring</t>
        </is>
      </c>
      <c r="F785" s="233" t="inlineStr">
        <is>
          <t>ImpMatl_Silicon_Bronze_ASTM-B584_C87600</t>
        </is>
      </c>
      <c r="G785" s="233" t="inlineStr">
        <is>
          <t>Silicon Bronze, ASTM-B584, C87600</t>
        </is>
      </c>
      <c r="H785" s="233" t="inlineStr">
        <is>
          <t>B21</t>
        </is>
      </c>
      <c r="I785" s="233" t="inlineStr">
        <is>
          <t>Steel, Cold Drawn C1018</t>
        </is>
      </c>
      <c r="J785" s="233" t="n"/>
      <c r="K785" s="233" t="inlineStr">
        <is>
          <t>Coating_Scotchkote134_interior_exterior</t>
        </is>
      </c>
      <c r="L785" s="233" t="inlineStr">
        <is>
          <t>RTF</t>
        </is>
      </c>
      <c r="M785" s="233" t="inlineStr">
        <is>
          <t>B100593</t>
        </is>
      </c>
      <c r="O785" s="233" t="inlineStr">
        <is>
          <t>LT250</t>
        </is>
      </c>
    </row>
    <row r="786" customFormat="1" s="233">
      <c r="A786" s="64" t="n"/>
      <c r="B786" s="237">
        <f>IF(AND(E786 = "Case Ring",G786="Silicon Bronze, ASTM-B584, C87600", K786 = "Coating_Standard"),"Y","N")</f>
        <v/>
      </c>
      <c r="C786" s="233" t="inlineStr">
        <is>
          <t>ConTab_BOM_KP_Impeller_1136</t>
        </is>
      </c>
      <c r="D786" s="233" t="inlineStr">
        <is>
          <t>:5012-7_8-KP:5012-7_8-KPV:5012-7_8-KPVS:</t>
        </is>
      </c>
      <c r="E786" s="233" t="inlineStr">
        <is>
          <t>Double Wear Ring</t>
        </is>
      </c>
      <c r="F786" s="233" t="inlineStr">
        <is>
          <t>ImpMatl_Silicon_Bronze_ASTM-B584_C87600</t>
        </is>
      </c>
      <c r="G786" s="233" t="inlineStr">
        <is>
          <t>Silicon Bronze, ASTM-B584, C87600</t>
        </is>
      </c>
      <c r="H786" s="233" t="inlineStr">
        <is>
          <t>B21</t>
        </is>
      </c>
      <c r="I786" s="233" t="inlineStr">
        <is>
          <t>Steel, Cold Drawn C1018</t>
        </is>
      </c>
      <c r="J786" s="233" t="n"/>
      <c r="K786" s="233" t="inlineStr">
        <is>
          <t>Coating_Scotchkote134_interior_exterior</t>
        </is>
      </c>
      <c r="L786" s="233" t="inlineStr">
        <is>
          <t>RTF</t>
        </is>
      </c>
      <c r="M786" s="233" t="inlineStr">
        <is>
          <t>B100603</t>
        </is>
      </c>
      <c r="O786" s="233" t="inlineStr">
        <is>
          <t>LT250</t>
        </is>
      </c>
    </row>
    <row r="787" customFormat="1" s="233">
      <c r="A787" s="64" t="n"/>
      <c r="B787" s="237">
        <f>IF(AND(E787 = "Case Ring",G787="Silicon Bronze, ASTM-B584, C87600", K787 = "Coating_Standard"),"Y","N")</f>
        <v/>
      </c>
      <c r="C787" s="233" t="inlineStr">
        <is>
          <t>ConTab_BOM_KP_Impeller_1137</t>
        </is>
      </c>
      <c r="D787" s="233" t="inlineStr">
        <is>
          <t>:5012-7_8-KP:5012-7_8-KPV:5012-7_8-KPVS:</t>
        </is>
      </c>
      <c r="E787" s="233" t="inlineStr">
        <is>
          <t>Case Ring</t>
        </is>
      </c>
      <c r="F787" s="233" t="inlineStr">
        <is>
          <t>ImpMatl_NiAl-Bronze_ASTM-B148_C95400</t>
        </is>
      </c>
      <c r="G787" s="233" t="inlineStr">
        <is>
          <t>Nickel Aluminum Bronze ASTM B148 UNS C95400</t>
        </is>
      </c>
      <c r="H787" s="233" t="inlineStr">
        <is>
          <t>B22</t>
        </is>
      </c>
      <c r="I787" s="233" t="inlineStr">
        <is>
          <t>Steel, Cold Drawn C1018</t>
        </is>
      </c>
      <c r="J787" s="233" t="n"/>
      <c r="K787" s="233" t="inlineStr">
        <is>
          <t>Coating_Scotchkote134_interior_exterior</t>
        </is>
      </c>
      <c r="L787" s="233" t="inlineStr">
        <is>
          <t>RTF</t>
        </is>
      </c>
      <c r="M787" s="233" t="inlineStr">
        <is>
          <t>B105722</t>
        </is>
      </c>
      <c r="O787" s="233" t="inlineStr">
        <is>
          <t>LT250</t>
        </is>
      </c>
    </row>
    <row r="788" customFormat="1" s="233">
      <c r="A788" s="64" t="n"/>
      <c r="B788" s="237">
        <f>IF(AND(E788 = "Case Ring",G788="Silicon Bronze, ASTM-B584, C87600", K788 = "Coating_Standard"),"Y","N")</f>
        <v/>
      </c>
      <c r="C788" s="233" t="inlineStr">
        <is>
          <t>ConTab_BOM_KP_Impeller_1138</t>
        </is>
      </c>
      <c r="D788" s="233" t="inlineStr">
        <is>
          <t>:5012-7_8-KP:5012-7_8-KPV:5012-7_8-KPVS:</t>
        </is>
      </c>
      <c r="E788" s="233" t="inlineStr">
        <is>
          <t>Double Wear Ring</t>
        </is>
      </c>
      <c r="F788" s="233" t="inlineStr">
        <is>
          <t>ImpMatl_NiAl-Bronze_ASTM-B148_C95400</t>
        </is>
      </c>
      <c r="G788" s="233" t="inlineStr">
        <is>
          <t>Nickel Aluminum Bronze ASTM B148 UNS C95400</t>
        </is>
      </c>
      <c r="H788" s="233" t="inlineStr">
        <is>
          <t>B22</t>
        </is>
      </c>
      <c r="I788" s="233" t="inlineStr">
        <is>
          <t>Steel, Cold Drawn C1018</t>
        </is>
      </c>
      <c r="J788" s="233" t="n"/>
      <c r="K788" s="233" t="inlineStr">
        <is>
          <t>Coating_Scotchkote134_interior_exterior</t>
        </is>
      </c>
      <c r="L788" s="233" t="inlineStr">
        <is>
          <t>RTF</t>
        </is>
      </c>
      <c r="M788" s="233" t="inlineStr">
        <is>
          <t>B105723</t>
        </is>
      </c>
      <c r="O788" s="233" t="inlineStr">
        <is>
          <t>LT250</t>
        </is>
      </c>
      <c r="P788" s="235" t="n"/>
    </row>
    <row r="789" customFormat="1" s="233">
      <c r="A789" s="64" t="n"/>
      <c r="B789" s="237">
        <f>IF(AND(E789 = "Case Ring",G789="Silicon Bronze, ASTM-B584, C87600", K789 = "Coating_Standard"),"Y","N")</f>
        <v/>
      </c>
      <c r="C789" s="233" t="inlineStr">
        <is>
          <t>ConTab_BOM_KP_Impeller_1141</t>
        </is>
      </c>
      <c r="D789" s="233" t="inlineStr">
        <is>
          <t>:5012-7_8-KP:5012-7_8-KPV:5012-7_8-KPVS:</t>
        </is>
      </c>
      <c r="E789" s="233" t="inlineStr">
        <is>
          <t>Case Ring</t>
        </is>
      </c>
      <c r="F789" s="233" t="inlineStr">
        <is>
          <t>ImpMatl_Silicon_Bronze_ASTM-B584_C87600</t>
        </is>
      </c>
      <c r="G789" s="233" t="inlineStr">
        <is>
          <t>Silicon Bronze, ASTM-B584, C87600</t>
        </is>
      </c>
      <c r="H789" s="233" t="inlineStr">
        <is>
          <t>B21</t>
        </is>
      </c>
      <c r="I789" s="233" t="inlineStr">
        <is>
          <t>Steel, Cold Drawn C1018</t>
        </is>
      </c>
      <c r="J789" s="233" t="n"/>
      <c r="K789" s="233" t="inlineStr">
        <is>
          <t>Coating_Scotchkote134_interior_exterior_IncludeImpeller</t>
        </is>
      </c>
      <c r="L789" s="233" t="inlineStr">
        <is>
          <t>RTF</t>
        </is>
      </c>
      <c r="M789" s="233" t="inlineStr">
        <is>
          <t>B100593</t>
        </is>
      </c>
      <c r="O789" s="233" t="inlineStr">
        <is>
          <t>LT250</t>
        </is>
      </c>
    </row>
    <row r="790" customFormat="1" s="233">
      <c r="A790" s="64" t="n"/>
      <c r="B790" s="237">
        <f>IF(AND(E790 = "Case Ring",G790="Silicon Bronze, ASTM-B584, C87600", K790 = "Coating_Standard"),"Y","N")</f>
        <v/>
      </c>
      <c r="C790" s="233" t="inlineStr">
        <is>
          <t>ConTab_BOM_KP_Impeller_1142</t>
        </is>
      </c>
      <c r="D790" s="233" t="inlineStr">
        <is>
          <t>:5012-7_8-KP:5012-7_8-KPV:5012-7_8-KPVS:</t>
        </is>
      </c>
      <c r="E790" s="233" t="inlineStr">
        <is>
          <t>Double Wear Ring</t>
        </is>
      </c>
      <c r="F790" s="233" t="inlineStr">
        <is>
          <t>ImpMatl_Silicon_Bronze_ASTM-B584_C87600</t>
        </is>
      </c>
      <c r="G790" s="233" t="inlineStr">
        <is>
          <t>Silicon Bronze, ASTM-B584, C87600</t>
        </is>
      </c>
      <c r="H790" s="233" t="inlineStr">
        <is>
          <t>B21</t>
        </is>
      </c>
      <c r="I790" s="233" t="inlineStr">
        <is>
          <t>Steel, Cold Drawn C1018</t>
        </is>
      </c>
      <c r="J790" s="233" t="n"/>
      <c r="K790" s="233" t="inlineStr">
        <is>
          <t>Coating_Scotchkote134_interior_exterior_IncludeImpeller</t>
        </is>
      </c>
      <c r="L790" s="233" t="inlineStr">
        <is>
          <t>RTF</t>
        </is>
      </c>
      <c r="M790" s="233" t="inlineStr">
        <is>
          <t>B100603</t>
        </is>
      </c>
      <c r="O790" s="233" t="inlineStr">
        <is>
          <t>LT250</t>
        </is>
      </c>
    </row>
    <row r="791" customFormat="1" s="233">
      <c r="A791" s="64" t="n"/>
      <c r="B791" s="237">
        <f>IF(AND(E791 = "Case Ring",G791="Silicon Bronze, ASTM-B584, C87600", K791 = "Coating_Standard"),"Y","N")</f>
        <v/>
      </c>
      <c r="C791" s="233" t="inlineStr">
        <is>
          <t>ConTab_BOM_KP_Impeller_1143</t>
        </is>
      </c>
      <c r="D791" s="233" t="inlineStr">
        <is>
          <t>:5012-7_8-KP:5012-7_8-KPV:5012-7_8-KPVS:</t>
        </is>
      </c>
      <c r="E791" s="233" t="inlineStr">
        <is>
          <t>Case Ring</t>
        </is>
      </c>
      <c r="F791" s="233" t="inlineStr">
        <is>
          <t>ImpMatl_NiAl-Bronze_ASTM-B148_C95400</t>
        </is>
      </c>
      <c r="G791" s="233" t="inlineStr">
        <is>
          <t>Nickel Aluminum Bronze ASTM B148 UNS C95400</t>
        </is>
      </c>
      <c r="H791" s="233" t="inlineStr">
        <is>
          <t>B22</t>
        </is>
      </c>
      <c r="I791" s="233" t="inlineStr">
        <is>
          <t>Steel, Cold Drawn C1018</t>
        </is>
      </c>
      <c r="J791" s="233" t="n"/>
      <c r="K791" s="233" t="inlineStr">
        <is>
          <t>Coating_Scotchkote134_interior_exterior_IncludeImpeller</t>
        </is>
      </c>
      <c r="L791" s="233" t="inlineStr">
        <is>
          <t>RTF</t>
        </is>
      </c>
      <c r="M791" s="233" t="inlineStr">
        <is>
          <t>B105722</t>
        </is>
      </c>
      <c r="O791" s="233" t="inlineStr">
        <is>
          <t>LT250</t>
        </is>
      </c>
    </row>
    <row r="792" customFormat="1" s="233">
      <c r="A792" s="64" t="n"/>
      <c r="B792" s="237">
        <f>IF(AND(E792 = "Case Ring",G792="Silicon Bronze, ASTM-B584, C87600", K792 = "Coating_Standard"),"Y","N")</f>
        <v/>
      </c>
      <c r="C792" s="233" t="inlineStr">
        <is>
          <t>ConTab_BOM_KP_Impeller_1144</t>
        </is>
      </c>
      <c r="D792" s="233" t="inlineStr">
        <is>
          <t>:5012-7_8-KP:5012-7_8-KPV:5012-7_8-KPVS:</t>
        </is>
      </c>
      <c r="E792" s="233" t="inlineStr">
        <is>
          <t>Double Wear Ring</t>
        </is>
      </c>
      <c r="F792" s="233" t="inlineStr">
        <is>
          <t>ImpMatl_NiAl-Bronze_ASTM-B148_C95400</t>
        </is>
      </c>
      <c r="G792" s="233" t="inlineStr">
        <is>
          <t>Nickel Aluminum Bronze ASTM B148 UNS C95400</t>
        </is>
      </c>
      <c r="H792" s="233" t="inlineStr">
        <is>
          <t>B22</t>
        </is>
      </c>
      <c r="I792" s="233" t="inlineStr">
        <is>
          <t>Steel, Cold Drawn C1018</t>
        </is>
      </c>
      <c r="J792" s="233" t="n"/>
      <c r="K792" s="233" t="inlineStr">
        <is>
          <t>Coating_Scotchkote134_interior_exterior_IncludeImpeller</t>
        </is>
      </c>
      <c r="L792" s="233" t="inlineStr">
        <is>
          <t>RTF</t>
        </is>
      </c>
      <c r="M792" s="233" t="inlineStr">
        <is>
          <t>B105723</t>
        </is>
      </c>
      <c r="O792" s="233" t="inlineStr">
        <is>
          <t>LT250</t>
        </is>
      </c>
      <c r="P792" s="235" t="n"/>
    </row>
    <row r="793" customFormat="1" s="233">
      <c r="A793" s="64" t="n"/>
      <c r="B793" s="237">
        <f>IF(AND(E793 = "Case Ring",G793="Silicon Bronze, ASTM-B584, C87600", K793 = "Coating_Standard"),"Y","N")</f>
        <v/>
      </c>
      <c r="C793" s="233" t="inlineStr">
        <is>
          <t>ConTab_BOM_KP_Impeller_1147</t>
        </is>
      </c>
      <c r="D793" s="233" t="inlineStr">
        <is>
          <t>:5015-9_0-KP:5015-9_0-KPV:5015-9_0-KPVS:</t>
        </is>
      </c>
      <c r="E793" s="233" t="inlineStr">
        <is>
          <t>Case Ring</t>
        </is>
      </c>
      <c r="F793" s="233" t="inlineStr">
        <is>
          <t>ImpMatl_Silicon_Bronze_ASTM-B584_C87600</t>
        </is>
      </c>
      <c r="G793" s="233" t="inlineStr">
        <is>
          <t>Silicon Bronze, ASTM-B584, C87600</t>
        </is>
      </c>
      <c r="H793" s="233" t="inlineStr">
        <is>
          <t>B21</t>
        </is>
      </c>
      <c r="I793" s="233" t="inlineStr">
        <is>
          <t>Steel, Cold Drawn C1018</t>
        </is>
      </c>
      <c r="J793" s="233" t="n"/>
      <c r="K793" s="233" t="inlineStr">
        <is>
          <t>Coating_Scotchkote134_interior_IncludeImpeller</t>
        </is>
      </c>
      <c r="L793" s="233" t="inlineStr">
        <is>
          <t>RTF</t>
        </is>
      </c>
      <c r="M793" s="233" t="inlineStr">
        <is>
          <t>B100613</t>
        </is>
      </c>
      <c r="O793" s="233" t="inlineStr">
        <is>
          <t>LT250</t>
        </is>
      </c>
    </row>
    <row r="794" customFormat="1" s="233">
      <c r="A794" s="64" t="n"/>
      <c r="B794" s="237">
        <f>IF(AND(E794 = "Case Ring",G794="Silicon Bronze, ASTM-B584, C87600", K794 = "Coating_Standard"),"Y","N")</f>
        <v/>
      </c>
      <c r="C794" s="233" t="inlineStr">
        <is>
          <t>ConTab_BOM_KP_Impeller_1148</t>
        </is>
      </c>
      <c r="D794" s="233" t="inlineStr">
        <is>
          <t>:5015-9_0-KP:5015-9_0-KPV:5015-9_0-KPVS:</t>
        </is>
      </c>
      <c r="E794" s="233" t="inlineStr">
        <is>
          <t>Double Wear Ring</t>
        </is>
      </c>
      <c r="F794" s="233" t="inlineStr">
        <is>
          <t>ImpMatl_Silicon_Bronze_ASTM-B584_C87600</t>
        </is>
      </c>
      <c r="G794" s="233" t="inlineStr">
        <is>
          <t>Silicon Bronze, ASTM-B584, C87600</t>
        </is>
      </c>
      <c r="H794" s="233" t="inlineStr">
        <is>
          <t>B21</t>
        </is>
      </c>
      <c r="I794" s="233" t="inlineStr">
        <is>
          <t>Steel, Cold Drawn C1018</t>
        </is>
      </c>
      <c r="J794" s="233" t="n"/>
      <c r="K794" s="233" t="inlineStr">
        <is>
          <t>Coating_Scotchkote134_interior_IncludeImpeller</t>
        </is>
      </c>
      <c r="L794" s="233" t="inlineStr">
        <is>
          <t>RTF</t>
        </is>
      </c>
      <c r="M794" s="233" t="inlineStr">
        <is>
          <t>B100623</t>
        </is>
      </c>
      <c r="O794" s="233" t="inlineStr">
        <is>
          <t>LT250</t>
        </is>
      </c>
    </row>
    <row r="795" customFormat="1" s="233">
      <c r="A795" s="64" t="n"/>
      <c r="B795" s="237">
        <f>IF(AND(E795 = "Case Ring",G795="Silicon Bronze, ASTM-B584, C87600", K795 = "Coating_Standard"),"Y","N")</f>
        <v/>
      </c>
      <c r="C795" s="233" t="inlineStr">
        <is>
          <t>ConTab_BOM_KP_Impeller_1149</t>
        </is>
      </c>
      <c r="D795" s="233" t="inlineStr">
        <is>
          <t>:5015-9_0-KP:5015-9_0-KPV:5015-9_0-KPVS:</t>
        </is>
      </c>
      <c r="E795" s="233" t="inlineStr">
        <is>
          <t>Case Ring</t>
        </is>
      </c>
      <c r="F795" s="233" t="inlineStr">
        <is>
          <t>ImpMatl_NiAl-Bronze_ASTM-B148_C95400</t>
        </is>
      </c>
      <c r="G795" s="233" t="inlineStr">
        <is>
          <t>Nickel Aluminum Bronze ASTM B148 UNS C95400</t>
        </is>
      </c>
      <c r="H795" s="233" t="inlineStr">
        <is>
          <t>B22</t>
        </is>
      </c>
      <c r="I795" s="233" t="inlineStr">
        <is>
          <t>Steel, Cold Drawn C1018</t>
        </is>
      </c>
      <c r="J795" s="233" t="n"/>
      <c r="K795" s="233" t="inlineStr">
        <is>
          <t>Coating_Scotchkote134_interior_IncludeImpeller</t>
        </is>
      </c>
      <c r="L795" s="233" t="inlineStr">
        <is>
          <t>RTF</t>
        </is>
      </c>
      <c r="M795" s="233" t="inlineStr">
        <is>
          <t>B105724</t>
        </is>
      </c>
      <c r="O795" s="233" t="inlineStr">
        <is>
          <t>LT250</t>
        </is>
      </c>
    </row>
    <row r="796" customFormat="1" s="233">
      <c r="A796" s="64" t="n"/>
      <c r="B796" s="237">
        <f>IF(AND(E796 = "Case Ring",G796="Silicon Bronze, ASTM-B584, C87600", K796 = "Coating_Standard"),"Y","N")</f>
        <v/>
      </c>
      <c r="C796" s="233" t="inlineStr">
        <is>
          <t>ConTab_BOM_KP_Impeller_1150</t>
        </is>
      </c>
      <c r="D796" s="233" t="inlineStr">
        <is>
          <t>:5015-9_0-KP:5015-9_0-KPV:5015-9_0-KPVS:</t>
        </is>
      </c>
      <c r="E796" s="233" t="inlineStr">
        <is>
          <t>Double Wear Ring</t>
        </is>
      </c>
      <c r="F796" s="233" t="inlineStr">
        <is>
          <t>ImpMatl_NiAl-Bronze_ASTM-B148_C95400</t>
        </is>
      </c>
      <c r="G796" s="233" t="inlineStr">
        <is>
          <t>Nickel Aluminum Bronze ASTM B148 UNS C95400</t>
        </is>
      </c>
      <c r="H796" s="233" t="inlineStr">
        <is>
          <t>B22</t>
        </is>
      </c>
      <c r="I796" s="233" t="inlineStr">
        <is>
          <t>Steel, Cold Drawn C1018</t>
        </is>
      </c>
      <c r="J796" s="233" t="n"/>
      <c r="K796" s="233" t="inlineStr">
        <is>
          <t>Coating_Scotchkote134_interior_IncludeImpeller</t>
        </is>
      </c>
      <c r="L796" s="233" t="inlineStr">
        <is>
          <t>RTF</t>
        </is>
      </c>
      <c r="M796" s="233" t="inlineStr">
        <is>
          <t>B105725</t>
        </is>
      </c>
      <c r="O796" s="233" t="inlineStr">
        <is>
          <t>LT250</t>
        </is>
      </c>
    </row>
    <row r="797" customFormat="1" s="233">
      <c r="A797" s="64" t="n"/>
      <c r="B797" s="237">
        <f>IF(AND(E797 = "Case Ring",G797="Silicon Bronze, ASTM-B584, C87600", K797 = "Coating_Standard"),"Y","N")</f>
        <v/>
      </c>
      <c r="C797" s="233" t="inlineStr">
        <is>
          <t>ConTab_BOM_KP_Impeller_1153</t>
        </is>
      </c>
      <c r="D797" s="233" t="inlineStr">
        <is>
          <t>:5015-9_0-KP:5015-9_0-KPV:5015-9_0-KPVS:</t>
        </is>
      </c>
      <c r="E797" s="233" t="inlineStr">
        <is>
          <t>Case Ring</t>
        </is>
      </c>
      <c r="F797" s="233" t="inlineStr">
        <is>
          <t>ImpMatl_Silicon_Bronze_ASTM-B584_C87600</t>
        </is>
      </c>
      <c r="G797" s="233" t="inlineStr">
        <is>
          <t>Silicon Bronze, ASTM-B584, C87600</t>
        </is>
      </c>
      <c r="H797" s="233" t="inlineStr">
        <is>
          <t>B21</t>
        </is>
      </c>
      <c r="I797" s="233" t="inlineStr">
        <is>
          <t>Steel, Cold Drawn C1018</t>
        </is>
      </c>
      <c r="J797" s="233" t="n"/>
      <c r="K797" s="233" t="inlineStr">
        <is>
          <t>Coating_Special</t>
        </is>
      </c>
      <c r="L797" s="233" t="inlineStr">
        <is>
          <t>RTF</t>
        </is>
      </c>
      <c r="M797" s="233" t="inlineStr">
        <is>
          <t>B100613</t>
        </is>
      </c>
      <c r="O797" s="233" t="inlineStr">
        <is>
          <t>LT250</t>
        </is>
      </c>
    </row>
    <row r="798" customFormat="1" s="233">
      <c r="A798" s="64" t="n"/>
      <c r="B798" s="237">
        <f>IF(AND(E798 = "Case Ring",G798="Silicon Bronze, ASTM-B584, C87600", K798 = "Coating_Standard"),"Y","N")</f>
        <v/>
      </c>
      <c r="C798" s="233" t="inlineStr">
        <is>
          <t>ConTab_BOM_KP_Impeller_1154</t>
        </is>
      </c>
      <c r="D798" s="233" t="inlineStr">
        <is>
          <t>:5015-9_0-KP:5015-9_0-KPV:5015-9_0-KPVS:</t>
        </is>
      </c>
      <c r="E798" s="233" t="inlineStr">
        <is>
          <t>Double Wear Ring</t>
        </is>
      </c>
      <c r="F798" s="233" t="inlineStr">
        <is>
          <t>ImpMatl_Silicon_Bronze_ASTM-B584_C87600</t>
        </is>
      </c>
      <c r="G798" s="233" t="inlineStr">
        <is>
          <t>Silicon Bronze, ASTM-B584, C87600</t>
        </is>
      </c>
      <c r="H798" s="233" t="inlineStr">
        <is>
          <t>B21</t>
        </is>
      </c>
      <c r="I798" s="233" t="inlineStr">
        <is>
          <t>Steel, Cold Drawn C1018</t>
        </is>
      </c>
      <c r="J798" s="233" t="n"/>
      <c r="K798" s="233" t="inlineStr">
        <is>
          <t>Coating_Special</t>
        </is>
      </c>
      <c r="L798" s="233" t="inlineStr">
        <is>
          <t>RTF</t>
        </is>
      </c>
      <c r="M798" s="233" t="inlineStr">
        <is>
          <t>B100623</t>
        </is>
      </c>
      <c r="O798" s="233" t="inlineStr">
        <is>
          <t>LT250</t>
        </is>
      </c>
      <c r="P798" s="235" t="n"/>
    </row>
    <row r="799" customFormat="1" s="233">
      <c r="A799" s="64" t="n"/>
      <c r="B799" s="237">
        <f>IF(AND(E799 = "Case Ring",G799="Silicon Bronze, ASTM-B584, C87600", K799 = "Coating_Standard"),"Y","N")</f>
        <v/>
      </c>
      <c r="C799" s="233" t="inlineStr">
        <is>
          <t>ConTab_BOM_KP_Impeller_1155</t>
        </is>
      </c>
      <c r="D799" s="233" t="inlineStr">
        <is>
          <t>:5015-9_0-KP:5015-9_0-KPV:5015-9_0-KPVS:</t>
        </is>
      </c>
      <c r="E799" s="233" t="inlineStr">
        <is>
          <t>Case Ring</t>
        </is>
      </c>
      <c r="F799" s="233" t="inlineStr">
        <is>
          <t>ImpMatl_NiAl-Bronze_ASTM-B148_C95400</t>
        </is>
      </c>
      <c r="G799" s="233" t="inlineStr">
        <is>
          <t>Nickel Aluminum Bronze ASTM B148 UNS C95400</t>
        </is>
      </c>
      <c r="H799" s="233" t="inlineStr">
        <is>
          <t>B22</t>
        </is>
      </c>
      <c r="I799" s="233" t="inlineStr">
        <is>
          <t>Steel, Cold Drawn C1018</t>
        </is>
      </c>
      <c r="J799" s="233" t="n"/>
      <c r="K799" s="233" t="inlineStr">
        <is>
          <t>Coating_Special</t>
        </is>
      </c>
      <c r="L799" s="233" t="inlineStr">
        <is>
          <t>RTF</t>
        </is>
      </c>
      <c r="M799" s="233" t="inlineStr">
        <is>
          <t>B105724</t>
        </is>
      </c>
      <c r="O799" s="233" t="inlineStr">
        <is>
          <t>LT250</t>
        </is>
      </c>
      <c r="P799" s="235" t="n"/>
    </row>
    <row r="800" customFormat="1" s="233">
      <c r="A800" s="64" t="n"/>
      <c r="B800" s="237">
        <f>IF(AND(E800 = "Case Ring",G800="Silicon Bronze, ASTM-B584, C87600", K800 = "Coating_Standard"),"Y","N")</f>
        <v/>
      </c>
      <c r="C800" s="233" t="inlineStr">
        <is>
          <t>ConTab_BOM_KP_Impeller_1156</t>
        </is>
      </c>
      <c r="D800" s="233" t="inlineStr">
        <is>
          <t>:5015-9_0-KP:5015-9_0-KPV:5015-9_0-KPVS:</t>
        </is>
      </c>
      <c r="E800" s="233" t="inlineStr">
        <is>
          <t>Double Wear Ring</t>
        </is>
      </c>
      <c r="F800" s="233" t="inlineStr">
        <is>
          <t>ImpMatl_NiAl-Bronze_ASTM-B148_C95400</t>
        </is>
      </c>
      <c r="G800" s="233" t="inlineStr">
        <is>
          <t>Nickel Aluminum Bronze ASTM B148 UNS C95400</t>
        </is>
      </c>
      <c r="H800" s="233" t="inlineStr">
        <is>
          <t>B22</t>
        </is>
      </c>
      <c r="I800" s="233" t="inlineStr">
        <is>
          <t>Steel, Cold Drawn C1018</t>
        </is>
      </c>
      <c r="J800" s="233" t="n"/>
      <c r="K800" s="233" t="inlineStr">
        <is>
          <t>Coating_Special</t>
        </is>
      </c>
      <c r="L800" s="233" t="inlineStr">
        <is>
          <t>RTF</t>
        </is>
      </c>
      <c r="M800" s="233" t="inlineStr">
        <is>
          <t>B105725</t>
        </is>
      </c>
      <c r="O800" s="233" t="inlineStr">
        <is>
          <t>LT250</t>
        </is>
      </c>
    </row>
    <row r="801" customFormat="1" s="233">
      <c r="A801" s="64" t="n"/>
      <c r="B801" s="237">
        <f>IF(AND(E801 = "Case Ring",G801="Silicon Bronze, ASTM-B584, C87600", K801 = "Coating_Standard"),"Y","N")</f>
        <v/>
      </c>
      <c r="C801" s="233" t="inlineStr">
        <is>
          <t>ConTab_BOM_KP_Impeller_1159</t>
        </is>
      </c>
      <c r="D801" s="233" t="inlineStr">
        <is>
          <t>:5015-9_0-KP:5015-9_0-KPV:5015-9_0-KPVS:</t>
        </is>
      </c>
      <c r="E801" s="233" t="inlineStr">
        <is>
          <t>Case Ring</t>
        </is>
      </c>
      <c r="F801" s="233" t="inlineStr">
        <is>
          <t>ImpMatl_Silicon_Bronze_ASTM-B584_C87600</t>
        </is>
      </c>
      <c r="G801" s="233" t="inlineStr">
        <is>
          <t>Silicon Bronze, ASTM-B584, C87600</t>
        </is>
      </c>
      <c r="H801" s="233" t="inlineStr">
        <is>
          <t>B21</t>
        </is>
      </c>
      <c r="I801" s="233" t="inlineStr">
        <is>
          <t>Steel, Cold Drawn C1018</t>
        </is>
      </c>
      <c r="J801" s="233" t="n"/>
      <c r="K801" s="233" t="inlineStr">
        <is>
          <t>Coating_Epoxy</t>
        </is>
      </c>
      <c r="L801" s="233" t="inlineStr">
        <is>
          <t>RTF</t>
        </is>
      </c>
      <c r="M801" s="233" t="inlineStr">
        <is>
          <t>B100613</t>
        </is>
      </c>
      <c r="O801" s="233" t="inlineStr">
        <is>
          <t>LT250</t>
        </is>
      </c>
    </row>
    <row r="802" customFormat="1" s="233">
      <c r="A802" s="64" t="n"/>
      <c r="B802" s="237">
        <f>IF(AND(E802 = "Case Ring",G802="Silicon Bronze, ASTM-B584, C87600", K802 = "Coating_Standard"),"Y","N")</f>
        <v/>
      </c>
      <c r="C802" s="233" t="inlineStr">
        <is>
          <t>ConTab_BOM_KP_Impeller_1160</t>
        </is>
      </c>
      <c r="D802" s="233" t="inlineStr">
        <is>
          <t>:5015-9_0-KP:5015-9_0-KPV:5015-9_0-KPVS:</t>
        </is>
      </c>
      <c r="E802" s="233" t="inlineStr">
        <is>
          <t>Double Wear Ring</t>
        </is>
      </c>
      <c r="F802" s="233" t="inlineStr">
        <is>
          <t>ImpMatl_Silicon_Bronze_ASTM-B584_C87600</t>
        </is>
      </c>
      <c r="G802" s="233" t="inlineStr">
        <is>
          <t>Silicon Bronze, ASTM-B584, C87600</t>
        </is>
      </c>
      <c r="H802" s="233" t="inlineStr">
        <is>
          <t>B21</t>
        </is>
      </c>
      <c r="I802" s="233" t="inlineStr">
        <is>
          <t>Steel, Cold Drawn C1018</t>
        </is>
      </c>
      <c r="J802" s="233" t="n"/>
      <c r="K802" s="233" t="inlineStr">
        <is>
          <t>Coating_Epoxy</t>
        </is>
      </c>
      <c r="L802" s="233" t="inlineStr">
        <is>
          <t>RTF</t>
        </is>
      </c>
      <c r="M802" s="233" t="inlineStr">
        <is>
          <t>B100623</t>
        </is>
      </c>
      <c r="O802" s="233" t="inlineStr">
        <is>
          <t>LT250</t>
        </is>
      </c>
    </row>
    <row r="803" customFormat="1" s="233">
      <c r="A803" s="64" t="n"/>
      <c r="B803" s="237">
        <f>IF(AND(E803 = "Case Ring",G803="Silicon Bronze, ASTM-B584, C87600", K803 = "Coating_Standard"),"Y","N")</f>
        <v/>
      </c>
      <c r="C803" s="233" t="inlineStr">
        <is>
          <t>ConTab_BOM_KP_Impeller_1161</t>
        </is>
      </c>
      <c r="D803" s="233" t="inlineStr">
        <is>
          <t>:5015-9_0-KP:5015-9_0-KPV:5015-9_0-KPVS:</t>
        </is>
      </c>
      <c r="E803" s="233" t="inlineStr">
        <is>
          <t>Case Ring</t>
        </is>
      </c>
      <c r="F803" s="233" t="inlineStr">
        <is>
          <t>ImpMatl_NiAl-Bronze_ASTM-B148_C95400</t>
        </is>
      </c>
      <c r="G803" s="233" t="inlineStr">
        <is>
          <t>Nickel Aluminum Bronze ASTM B148 UNS C95400</t>
        </is>
      </c>
      <c r="H803" s="233" t="inlineStr">
        <is>
          <t>B22</t>
        </is>
      </c>
      <c r="I803" s="233" t="inlineStr">
        <is>
          <t>Steel, Cold Drawn C1018</t>
        </is>
      </c>
      <c r="J803" s="233" t="n"/>
      <c r="K803" s="233" t="inlineStr">
        <is>
          <t>Coating_Epoxy</t>
        </is>
      </c>
      <c r="L803" s="233" t="inlineStr">
        <is>
          <t>RTF</t>
        </is>
      </c>
      <c r="M803" s="233" t="inlineStr">
        <is>
          <t>B105724</t>
        </is>
      </c>
      <c r="O803" s="233" t="inlineStr">
        <is>
          <t>LT250</t>
        </is>
      </c>
    </row>
    <row r="804" customFormat="1" s="233">
      <c r="A804" s="64" t="n"/>
      <c r="B804" s="237">
        <f>IF(AND(E804 = "Case Ring",G804="Silicon Bronze, ASTM-B584, C87600", K804 = "Coating_Standard"),"Y","N")</f>
        <v/>
      </c>
      <c r="C804" s="233" t="inlineStr">
        <is>
          <t>ConTab_BOM_KP_Impeller_1162</t>
        </is>
      </c>
      <c r="D804" s="233" t="inlineStr">
        <is>
          <t>:5015-9_0-KP:5015-9_0-KPV:5015-9_0-KPVS:</t>
        </is>
      </c>
      <c r="E804" s="233" t="inlineStr">
        <is>
          <t>Double Wear Ring</t>
        </is>
      </c>
      <c r="F804" s="233" t="inlineStr">
        <is>
          <t>ImpMatl_NiAl-Bronze_ASTM-B148_C95400</t>
        </is>
      </c>
      <c r="G804" s="233" t="inlineStr">
        <is>
          <t>Nickel Aluminum Bronze ASTM B148 UNS C95400</t>
        </is>
      </c>
      <c r="H804" s="233" t="inlineStr">
        <is>
          <t>B22</t>
        </is>
      </c>
      <c r="I804" s="233" t="inlineStr">
        <is>
          <t>Steel, Cold Drawn C1018</t>
        </is>
      </c>
      <c r="J804" s="233" t="n"/>
      <c r="K804" s="233" t="inlineStr">
        <is>
          <t>Coating_Epoxy</t>
        </is>
      </c>
      <c r="L804" s="233" t="inlineStr">
        <is>
          <t>RTF</t>
        </is>
      </c>
      <c r="M804" s="233" t="inlineStr">
        <is>
          <t>B105725</t>
        </is>
      </c>
      <c r="O804" s="233" t="inlineStr">
        <is>
          <t>LT250</t>
        </is>
      </c>
    </row>
    <row r="805" customFormat="1" s="233">
      <c r="A805" s="64" t="n"/>
      <c r="B805" s="237">
        <f>IF(AND(E805 = "Case Ring",G805="Silicon Bronze, ASTM-B584, C87600", K805 = "Coating_Standard"),"Y","N")</f>
        <v/>
      </c>
      <c r="C805" s="233" t="inlineStr">
        <is>
          <t>ConTab_BOM_KP_Impeller_1165</t>
        </is>
      </c>
      <c r="D805" s="233" t="inlineStr">
        <is>
          <t>:5015-9_0-KP:5015-9_0-KPV:5015-9_0-KPVS:</t>
        </is>
      </c>
      <c r="E805" s="233" t="inlineStr">
        <is>
          <t>Case Ring</t>
        </is>
      </c>
      <c r="F805" s="233" t="inlineStr">
        <is>
          <t>ImpMatl_Silicon_Bronze_ASTM-B584_C87600</t>
        </is>
      </c>
      <c r="G805" s="233" t="inlineStr">
        <is>
          <t>Silicon Bronze, ASTM-B584, C87600</t>
        </is>
      </c>
      <c r="H805" s="233" t="inlineStr">
        <is>
          <t>B21</t>
        </is>
      </c>
      <c r="I805" s="233" t="inlineStr">
        <is>
          <t>Steel, Cold Drawn C1018</t>
        </is>
      </c>
      <c r="J805" s="233" t="n"/>
      <c r="K805" s="233" t="inlineStr">
        <is>
          <t>Coating_Standard</t>
        </is>
      </c>
      <c r="L805" s="233" t="inlineStr">
        <is>
          <t>96699005</t>
        </is>
      </c>
      <c r="M805" s="233" t="inlineStr">
        <is>
          <t>B100613</t>
        </is>
      </c>
      <c r="N805" s="233" t="inlineStr">
        <is>
          <t>Standard</t>
        </is>
      </c>
      <c r="O805" s="233" t="inlineStr">
        <is>
          <t>LT027</t>
        </is>
      </c>
    </row>
    <row r="806" customFormat="1" s="233">
      <c r="A806" s="64" t="n"/>
      <c r="B806" s="237">
        <f>IF(AND(E806 = "Case Ring",G806="Silicon Bronze, ASTM-B584, C87600", K806 = "Coating_Standard"),"Y","N")</f>
        <v/>
      </c>
      <c r="C806" s="233" t="inlineStr">
        <is>
          <t>ConTab_BOM_KP_Impeller_1166</t>
        </is>
      </c>
      <c r="D806" s="233" t="inlineStr">
        <is>
          <t>:5015-9_0-KP:5015-9_0-KPV:5015-9_0-KPVS:</t>
        </is>
      </c>
      <c r="E806" s="233" t="inlineStr">
        <is>
          <t>Double Wear Ring</t>
        </is>
      </c>
      <c r="F806" s="233" t="inlineStr">
        <is>
          <t>ImpMatl_Silicon_Bronze_ASTM-B584_C87600</t>
        </is>
      </c>
      <c r="G806" s="233" t="inlineStr">
        <is>
          <t>Silicon Bronze, ASTM-B584, C87600</t>
        </is>
      </c>
      <c r="H806" s="233" t="inlineStr">
        <is>
          <t>B21</t>
        </is>
      </c>
      <c r="I806" s="233" t="inlineStr">
        <is>
          <t>Steel, Cold Drawn C1018</t>
        </is>
      </c>
      <c r="J806" s="233" t="n"/>
      <c r="K806" s="233" t="inlineStr">
        <is>
          <t>Coating_Standard</t>
        </is>
      </c>
      <c r="L806" s="233" t="n">
        <v>96699005</v>
      </c>
      <c r="M806" s="233" t="inlineStr">
        <is>
          <t>B100623</t>
        </is>
      </c>
      <c r="N806" s="233" t="inlineStr">
        <is>
          <t>Standard</t>
        </is>
      </c>
      <c r="O806" s="233" t="inlineStr">
        <is>
          <t>LT027</t>
        </is>
      </c>
    </row>
    <row r="807" customFormat="1" s="233">
      <c r="A807" s="64" t="n"/>
      <c r="B807" s="237">
        <f>IF(AND(E807 = "Case Ring",G807="Silicon Bronze, ASTM-B584, C87600", K807 = "Coating_Standard"),"Y","N")</f>
        <v/>
      </c>
      <c r="C807" s="233" t="inlineStr">
        <is>
          <t>ConTab_BOM_KP_Impeller_1167</t>
        </is>
      </c>
      <c r="D807" s="233" t="inlineStr">
        <is>
          <t>:5015-9_0-KP:5015-9_0-KPV:5015-9_0-KPVS:</t>
        </is>
      </c>
      <c r="E807" s="233" t="inlineStr">
        <is>
          <t>Case Ring</t>
        </is>
      </c>
      <c r="F807" s="233" t="inlineStr">
        <is>
          <t>ImpMatl_NiAl-Bronze_ASTM-B148_C95400</t>
        </is>
      </c>
      <c r="G807" s="233" t="inlineStr">
        <is>
          <t>Nickel Aluminum Bronze ASTM B148 UNS C95400</t>
        </is>
      </c>
      <c r="H807" s="233" t="inlineStr">
        <is>
          <t>B22</t>
        </is>
      </c>
      <c r="I807" s="233" t="inlineStr">
        <is>
          <t>Steel, Cold Drawn C1018</t>
        </is>
      </c>
      <c r="J807" s="233" t="n"/>
      <c r="K807" s="233" t="inlineStr">
        <is>
          <t>Coating_Standard</t>
        </is>
      </c>
      <c r="L807" s="233" t="n">
        <v>97782734</v>
      </c>
      <c r="M807" s="233" t="inlineStr">
        <is>
          <t>B105724</t>
        </is>
      </c>
      <c r="N807" s="233" t="inlineStr">
        <is>
          <t>Standard</t>
        </is>
      </c>
      <c r="O807" s="233" t="inlineStr">
        <is>
          <t>LT250</t>
        </is>
      </c>
    </row>
    <row r="808" customFormat="1" s="233">
      <c r="A808" s="64" t="n"/>
      <c r="B808" s="237">
        <f>IF(AND(E808 = "Case Ring",G808="Silicon Bronze, ASTM-B584, C87600", K808 = "Coating_Standard"),"Y","N")</f>
        <v/>
      </c>
      <c r="C808" s="233" t="inlineStr">
        <is>
          <t>ConTab_BOM_KP_Impeller_1168</t>
        </is>
      </c>
      <c r="D808" s="233" t="inlineStr">
        <is>
          <t>:5015-9_0-KP:5015-9_0-KPV:5015-9_0-KPVS:</t>
        </is>
      </c>
      <c r="E808" s="233" t="inlineStr">
        <is>
          <t>Double Wear Ring</t>
        </is>
      </c>
      <c r="F808" s="233" t="inlineStr">
        <is>
          <t>ImpMatl_NiAl-Bronze_ASTM-B148_C95400</t>
        </is>
      </c>
      <c r="G808" s="233" t="inlineStr">
        <is>
          <t>Nickel Aluminum Bronze ASTM B148 UNS C95400</t>
        </is>
      </c>
      <c r="H808" s="233" t="inlineStr">
        <is>
          <t>B22</t>
        </is>
      </c>
      <c r="I808" s="233" t="inlineStr">
        <is>
          <t>Steel, Cold Drawn C1018</t>
        </is>
      </c>
      <c r="J808" s="233" t="n"/>
      <c r="K808" s="233" t="inlineStr">
        <is>
          <t>Coating_Standard</t>
        </is>
      </c>
      <c r="L808" s="233" t="n">
        <v>97782734</v>
      </c>
      <c r="M808" s="233" t="inlineStr">
        <is>
          <t>B105725</t>
        </is>
      </c>
      <c r="N808" s="233" t="inlineStr">
        <is>
          <t>Standard</t>
        </is>
      </c>
      <c r="O808" s="233" t="inlineStr">
        <is>
          <t>LT250</t>
        </is>
      </c>
    </row>
    <row r="809" customFormat="1" s="233">
      <c r="A809" s="64" t="n"/>
      <c r="B809" s="237">
        <f>IF(AND(E809 = "Case Ring",G809="Silicon Bronze, ASTM-B584, C87600", K809 = "Coating_Standard"),"Y","N")</f>
        <v/>
      </c>
      <c r="C809" s="233" t="inlineStr">
        <is>
          <t>ConTab_BOM_KP_Impeller_1173</t>
        </is>
      </c>
      <c r="D809" s="233" t="inlineStr">
        <is>
          <t>:5015-9_0-KP:5015-9_0-KPV:5015-9_0-KPVS:</t>
        </is>
      </c>
      <c r="E809" s="233" t="inlineStr">
        <is>
          <t>Case Ring</t>
        </is>
      </c>
      <c r="F809" s="233" t="inlineStr">
        <is>
          <t>ImpMatl_SS_AISI-304</t>
        </is>
      </c>
      <c r="G809" s="233" t="inlineStr">
        <is>
          <t>Stainless Steel, AISI-304</t>
        </is>
      </c>
      <c r="H809" s="233" t="inlineStr">
        <is>
          <t>H304</t>
        </is>
      </c>
      <c r="I809" s="233" t="inlineStr">
        <is>
          <t>Stainless Steel, AISI 316</t>
        </is>
      </c>
      <c r="J809" s="233" t="n"/>
      <c r="K809" s="233" t="inlineStr">
        <is>
          <t>Coating_Standard</t>
        </is>
      </c>
      <c r="L809" s="233" t="inlineStr">
        <is>
          <t>RTF</t>
        </is>
      </c>
      <c r="M809" s="233" t="inlineStr">
        <is>
          <t>B100619</t>
        </is>
      </c>
      <c r="O809" s="233" t="inlineStr">
        <is>
          <t>LT043</t>
        </is>
      </c>
    </row>
    <row r="810" customFormat="1" s="233">
      <c r="A810" s="64" t="n"/>
      <c r="B810" s="237">
        <f>IF(AND(E810 = "Case Ring",G810="Silicon Bronze, ASTM-B584, C87600", K810 = "Coating_Standard"),"Y","N")</f>
        <v/>
      </c>
      <c r="C810" s="233" t="inlineStr">
        <is>
          <t>ConTab_BOM_KP_Impeller_1174</t>
        </is>
      </c>
      <c r="D810" s="233" t="inlineStr">
        <is>
          <t>:5015-9_0-KP:5015-9_0-KPV:5015-9_0-KPVS:</t>
        </is>
      </c>
      <c r="E810" s="233" t="inlineStr">
        <is>
          <t>Double Wear Ring</t>
        </is>
      </c>
      <c r="F810" s="233" t="inlineStr">
        <is>
          <t>ImpMatl_SS_AISI-304</t>
        </is>
      </c>
      <c r="G810" s="233" t="inlineStr">
        <is>
          <t>Stainless Steel, AISI-304</t>
        </is>
      </c>
      <c r="H810" s="233" t="inlineStr">
        <is>
          <t>H304</t>
        </is>
      </c>
      <c r="I810" s="233" t="inlineStr">
        <is>
          <t>Stainless Steel, AISI 316</t>
        </is>
      </c>
      <c r="J810" s="233" t="n"/>
      <c r="K810" s="233" t="inlineStr">
        <is>
          <t>Coating_Standard</t>
        </is>
      </c>
      <c r="L810" s="233" t="inlineStr">
        <is>
          <t>RTF</t>
        </is>
      </c>
      <c r="M810" s="233" t="inlineStr">
        <is>
          <t>B100629</t>
        </is>
      </c>
      <c r="O810" s="233" t="inlineStr">
        <is>
          <t>LT043</t>
        </is>
      </c>
      <c r="P810" s="235" t="n"/>
    </row>
    <row r="811" customFormat="1" s="233">
      <c r="A811" s="64" t="n"/>
      <c r="B811" s="237">
        <f>IF(AND(E811 = "Case Ring",G811="Silicon Bronze, ASTM-B584, C87600", K811 = "Coating_Standard"),"Y","N")</f>
        <v/>
      </c>
      <c r="C811" s="233" t="inlineStr">
        <is>
          <t>ConTab_BOM_KP_Impeller_1179</t>
        </is>
      </c>
      <c r="D811" s="233" t="inlineStr">
        <is>
          <t>:5015-9_0-KP:5015-9_0-KPV:5015-9_0-KPVS:</t>
        </is>
      </c>
      <c r="E811" s="233" t="inlineStr">
        <is>
          <t>Case Ring</t>
        </is>
      </c>
      <c r="F811" s="233" t="inlineStr">
        <is>
          <t>ImpMatl_Silicon_Bronze_ASTM-B584_C87600</t>
        </is>
      </c>
      <c r="G811" s="233" t="inlineStr">
        <is>
          <t>Silicon Bronze, ASTM-B584, C87600</t>
        </is>
      </c>
      <c r="H811" s="233" t="inlineStr">
        <is>
          <t>B21</t>
        </is>
      </c>
      <c r="I811" s="233" t="inlineStr">
        <is>
          <t>Steel, Cold Drawn C1018</t>
        </is>
      </c>
      <c r="J811" s="233" t="n"/>
      <c r="K811" s="233" t="inlineStr">
        <is>
          <t>Coating_Scotchkote134_interior</t>
        </is>
      </c>
      <c r="L811" s="233" t="inlineStr">
        <is>
          <t>RTF</t>
        </is>
      </c>
      <c r="M811" s="233" t="inlineStr">
        <is>
          <t>B100613</t>
        </is>
      </c>
      <c r="O811" s="233" t="inlineStr">
        <is>
          <t>LT250</t>
        </is>
      </c>
    </row>
    <row r="812" customFormat="1" s="233">
      <c r="A812" s="64" t="n"/>
      <c r="B812" s="237">
        <f>IF(AND(E812 = "Case Ring",G812="Silicon Bronze, ASTM-B584, C87600", K812 = "Coating_Standard"),"Y","N")</f>
        <v/>
      </c>
      <c r="C812" s="233" t="inlineStr">
        <is>
          <t>ConTab_BOM_KP_Impeller_1180</t>
        </is>
      </c>
      <c r="D812" s="233" t="inlineStr">
        <is>
          <t>:5015-9_0-KP:5015-9_0-KPV:5015-9_0-KPVS:</t>
        </is>
      </c>
      <c r="E812" s="233" t="inlineStr">
        <is>
          <t>Double Wear Ring</t>
        </is>
      </c>
      <c r="F812" s="233" t="inlineStr">
        <is>
          <t>ImpMatl_Silicon_Bronze_ASTM-B584_C87600</t>
        </is>
      </c>
      <c r="G812" s="233" t="inlineStr">
        <is>
          <t>Silicon Bronze, ASTM-B584, C87600</t>
        </is>
      </c>
      <c r="H812" s="233" t="inlineStr">
        <is>
          <t>B21</t>
        </is>
      </c>
      <c r="I812" s="233" t="inlineStr">
        <is>
          <t>Steel, Cold Drawn C1018</t>
        </is>
      </c>
      <c r="J812" s="233" t="n"/>
      <c r="K812" s="233" t="inlineStr">
        <is>
          <t>Coating_Scotchkote134_interior</t>
        </is>
      </c>
      <c r="L812" s="233" t="inlineStr">
        <is>
          <t>RTF</t>
        </is>
      </c>
      <c r="M812" s="233" t="inlineStr">
        <is>
          <t>B100623</t>
        </is>
      </c>
      <c r="O812" s="233" t="inlineStr">
        <is>
          <t>LT250</t>
        </is>
      </c>
    </row>
    <row r="813" customFormat="1" s="233">
      <c r="A813" s="64" t="n"/>
      <c r="B813" s="237">
        <f>IF(AND(E813 = "Case Ring",G813="Silicon Bronze, ASTM-B584, C87600", K813 = "Coating_Standard"),"Y","N")</f>
        <v/>
      </c>
      <c r="C813" s="233" t="inlineStr">
        <is>
          <t>ConTab_BOM_KP_Impeller_1181</t>
        </is>
      </c>
      <c r="D813" s="233" t="inlineStr">
        <is>
          <t>:5015-9_0-KP:5015-9_0-KPV:5015-9_0-KPVS:</t>
        </is>
      </c>
      <c r="E813" s="233" t="inlineStr">
        <is>
          <t>Case Ring</t>
        </is>
      </c>
      <c r="F813" s="233" t="inlineStr">
        <is>
          <t>ImpMatl_NiAl-Bronze_ASTM-B148_C95400</t>
        </is>
      </c>
      <c r="G813" s="233" t="inlineStr">
        <is>
          <t>Nickel Aluminum Bronze ASTM B148 UNS C95400</t>
        </is>
      </c>
      <c r="H813" s="233" t="inlineStr">
        <is>
          <t>B22</t>
        </is>
      </c>
      <c r="I813" s="233" t="inlineStr">
        <is>
          <t>Steel, Cold Drawn C1018</t>
        </is>
      </c>
      <c r="J813" s="233" t="n"/>
      <c r="K813" s="233" t="inlineStr">
        <is>
          <t>Coating_Scotchkote134_interior</t>
        </is>
      </c>
      <c r="L813" s="233" t="inlineStr">
        <is>
          <t>RTF</t>
        </is>
      </c>
      <c r="M813" s="233" t="inlineStr">
        <is>
          <t>B105724</t>
        </is>
      </c>
      <c r="O813" s="233" t="inlineStr">
        <is>
          <t>LT250</t>
        </is>
      </c>
    </row>
    <row r="814" customFormat="1" s="233">
      <c r="A814" s="64" t="n"/>
      <c r="B814" s="237">
        <f>IF(AND(E814 = "Case Ring",G814="Silicon Bronze, ASTM-B584, C87600", K814 = "Coating_Standard"),"Y","N")</f>
        <v/>
      </c>
      <c r="C814" s="233" t="inlineStr">
        <is>
          <t>ConTab_BOM_KP_Impeller_1182</t>
        </is>
      </c>
      <c r="D814" s="233" t="inlineStr">
        <is>
          <t>:5015-9_0-KP:5015-9_0-KPV:5015-9_0-KPVS:</t>
        </is>
      </c>
      <c r="E814" s="233" t="inlineStr">
        <is>
          <t>Double Wear Ring</t>
        </is>
      </c>
      <c r="F814" s="233" t="inlineStr">
        <is>
          <t>ImpMatl_NiAl-Bronze_ASTM-B148_C95400</t>
        </is>
      </c>
      <c r="G814" s="233" t="inlineStr">
        <is>
          <t>Nickel Aluminum Bronze ASTM B148 UNS C95400</t>
        </is>
      </c>
      <c r="H814" s="233" t="inlineStr">
        <is>
          <t>B22</t>
        </is>
      </c>
      <c r="I814" s="233" t="inlineStr">
        <is>
          <t>Steel, Cold Drawn C1018</t>
        </is>
      </c>
      <c r="J814" s="233" t="n"/>
      <c r="K814" s="233" t="inlineStr">
        <is>
          <t>Coating_Scotchkote134_interior</t>
        </is>
      </c>
      <c r="L814" s="233" t="inlineStr">
        <is>
          <t>RTF</t>
        </is>
      </c>
      <c r="M814" s="233" t="inlineStr">
        <is>
          <t>B105725</t>
        </is>
      </c>
      <c r="O814" s="233" t="inlineStr">
        <is>
          <t>LT250</t>
        </is>
      </c>
    </row>
    <row r="815" customFormat="1" s="233">
      <c r="A815" s="64" t="n"/>
      <c r="B815" s="237">
        <f>IF(AND(E815 = "Case Ring",G815="Silicon Bronze, ASTM-B584, C87600", K815 = "Coating_Standard"),"Y","N")</f>
        <v/>
      </c>
      <c r="C815" s="233" t="inlineStr">
        <is>
          <t>ConTab_BOM_KP_Impeller_1185</t>
        </is>
      </c>
      <c r="D815" s="233" t="inlineStr">
        <is>
          <t>:5015-9_0-KP:5015-9_0-KPV:5015-9_0-KPVS:</t>
        </is>
      </c>
      <c r="E815" s="233" t="inlineStr">
        <is>
          <t>Case Ring</t>
        </is>
      </c>
      <c r="F815" s="233" t="inlineStr">
        <is>
          <t>ImpMatl_Silicon_Bronze_ASTM-B584_C87600</t>
        </is>
      </c>
      <c r="G815" s="233" t="inlineStr">
        <is>
          <t>Silicon Bronze, ASTM-B584, C87600</t>
        </is>
      </c>
      <c r="H815" s="233" t="inlineStr">
        <is>
          <t>B21</t>
        </is>
      </c>
      <c r="I815" s="233" t="inlineStr">
        <is>
          <t>Steel, Cold Drawn C1018</t>
        </is>
      </c>
      <c r="J815" s="233" t="n"/>
      <c r="K815" s="233" t="inlineStr">
        <is>
          <t>Coating_Scotchkote134_interior_exterior</t>
        </is>
      </c>
      <c r="L815" s="233" t="inlineStr">
        <is>
          <t>RTF</t>
        </is>
      </c>
      <c r="M815" s="233" t="inlineStr">
        <is>
          <t>B100613</t>
        </is>
      </c>
      <c r="O815" s="233" t="inlineStr">
        <is>
          <t>LT250</t>
        </is>
      </c>
      <c r="P815" s="235" t="n"/>
    </row>
    <row r="816" customFormat="1" s="233">
      <c r="A816" s="64" t="n"/>
      <c r="B816" s="237">
        <f>IF(AND(E816 = "Case Ring",G816="Silicon Bronze, ASTM-B584, C87600", K816 = "Coating_Standard"),"Y","N")</f>
        <v/>
      </c>
      <c r="C816" s="233" t="inlineStr">
        <is>
          <t>ConTab_BOM_KP_Impeller_1186</t>
        </is>
      </c>
      <c r="D816" s="233" t="inlineStr">
        <is>
          <t>:5015-9_0-KP:5015-9_0-KPV:5015-9_0-KPVS:</t>
        </is>
      </c>
      <c r="E816" s="233" t="inlineStr">
        <is>
          <t>Double Wear Ring</t>
        </is>
      </c>
      <c r="F816" s="233" t="inlineStr">
        <is>
          <t>ImpMatl_Silicon_Bronze_ASTM-B584_C87600</t>
        </is>
      </c>
      <c r="G816" s="233" t="inlineStr">
        <is>
          <t>Silicon Bronze, ASTM-B584, C87600</t>
        </is>
      </c>
      <c r="H816" s="233" t="inlineStr">
        <is>
          <t>B21</t>
        </is>
      </c>
      <c r="I816" s="233" t="inlineStr">
        <is>
          <t>Steel, Cold Drawn C1018</t>
        </is>
      </c>
      <c r="J816" s="233" t="n"/>
      <c r="K816" s="233" t="inlineStr">
        <is>
          <t>Coating_Scotchkote134_interior_exterior</t>
        </is>
      </c>
      <c r="L816" s="233" t="inlineStr">
        <is>
          <t>RTF</t>
        </is>
      </c>
      <c r="M816" s="233" t="inlineStr">
        <is>
          <t>B100623</t>
        </is>
      </c>
      <c r="O816" s="233" t="inlineStr">
        <is>
          <t>LT250</t>
        </is>
      </c>
    </row>
    <row r="817" customFormat="1" s="233">
      <c r="A817" s="64" t="n"/>
      <c r="B817" s="237">
        <f>IF(AND(E817 = "Case Ring",G817="Silicon Bronze, ASTM-B584, C87600", K817 = "Coating_Standard"),"Y","N")</f>
        <v/>
      </c>
      <c r="C817" s="233" t="inlineStr">
        <is>
          <t>ConTab_BOM_KP_Impeller_1187</t>
        </is>
      </c>
      <c r="D817" s="233" t="inlineStr">
        <is>
          <t>:5015-9_0-KP:5015-9_0-KPV:5015-9_0-KPVS:</t>
        </is>
      </c>
      <c r="E817" s="233" t="inlineStr">
        <is>
          <t>Case Ring</t>
        </is>
      </c>
      <c r="F817" s="233" t="inlineStr">
        <is>
          <t>ImpMatl_NiAl-Bronze_ASTM-B148_C95400</t>
        </is>
      </c>
      <c r="G817" s="233" t="inlineStr">
        <is>
          <t>Nickel Aluminum Bronze ASTM B148 UNS C95400</t>
        </is>
      </c>
      <c r="H817" s="233" t="inlineStr">
        <is>
          <t>B22</t>
        </is>
      </c>
      <c r="I817" s="233" t="inlineStr">
        <is>
          <t>Steel, Cold Drawn C1018</t>
        </is>
      </c>
      <c r="J817" s="233" t="n"/>
      <c r="K817" s="233" t="inlineStr">
        <is>
          <t>Coating_Scotchkote134_interior_exterior</t>
        </is>
      </c>
      <c r="L817" s="233" t="inlineStr">
        <is>
          <t>RTF</t>
        </is>
      </c>
      <c r="M817" s="233" t="inlineStr">
        <is>
          <t>B105724</t>
        </is>
      </c>
      <c r="O817" s="233" t="inlineStr">
        <is>
          <t>LT250</t>
        </is>
      </c>
    </row>
    <row r="818" customFormat="1" s="233">
      <c r="A818" s="64" t="n"/>
      <c r="B818" s="237">
        <f>IF(AND(E818 = "Case Ring",G818="Silicon Bronze, ASTM-B584, C87600", K818 = "Coating_Standard"),"Y","N")</f>
        <v/>
      </c>
      <c r="C818" s="233" t="inlineStr">
        <is>
          <t>ConTab_BOM_KP_Impeller_1188</t>
        </is>
      </c>
      <c r="D818" s="233" t="inlineStr">
        <is>
          <t>:5015-9_0-KP:5015-9_0-KPV:5015-9_0-KPVS:</t>
        </is>
      </c>
      <c r="E818" s="233" t="inlineStr">
        <is>
          <t>Double Wear Ring</t>
        </is>
      </c>
      <c r="F818" s="233" t="inlineStr">
        <is>
          <t>ImpMatl_NiAl-Bronze_ASTM-B148_C95400</t>
        </is>
      </c>
      <c r="G818" s="233" t="inlineStr">
        <is>
          <t>Nickel Aluminum Bronze ASTM B148 UNS C95400</t>
        </is>
      </c>
      <c r="H818" s="233" t="inlineStr">
        <is>
          <t>B22</t>
        </is>
      </c>
      <c r="I818" s="233" t="inlineStr">
        <is>
          <t>Steel, Cold Drawn C1018</t>
        </is>
      </c>
      <c r="J818" s="233" t="n"/>
      <c r="K818" s="233" t="inlineStr">
        <is>
          <t>Coating_Scotchkote134_interior_exterior</t>
        </is>
      </c>
      <c r="L818" s="233" t="inlineStr">
        <is>
          <t>RTF</t>
        </is>
      </c>
      <c r="M818" s="233" t="inlineStr">
        <is>
          <t>B105725</t>
        </is>
      </c>
      <c r="O818" s="233" t="inlineStr">
        <is>
          <t>LT250</t>
        </is>
      </c>
    </row>
    <row r="819" customFormat="1" s="233">
      <c r="A819" s="64" t="n"/>
      <c r="B819" s="237">
        <f>IF(AND(E819 = "Case Ring",G819="Silicon Bronze, ASTM-B584, C87600", K819 = "Coating_Standard"),"Y","N")</f>
        <v/>
      </c>
      <c r="C819" s="233" t="inlineStr">
        <is>
          <t>ConTab_BOM_KP_Impeller_1191</t>
        </is>
      </c>
      <c r="D819" s="233" t="inlineStr">
        <is>
          <t>:5015-9_0-KP:5015-9_0-KPV:5015-9_0-KPVS:</t>
        </is>
      </c>
      <c r="E819" s="233" t="inlineStr">
        <is>
          <t>Case Ring</t>
        </is>
      </c>
      <c r="F819" s="233" t="inlineStr">
        <is>
          <t>ImpMatl_Silicon_Bronze_ASTM-B584_C87600</t>
        </is>
      </c>
      <c r="G819" s="233" t="inlineStr">
        <is>
          <t>Silicon Bronze, ASTM-B584, C87600</t>
        </is>
      </c>
      <c r="H819" s="233" t="inlineStr">
        <is>
          <t>B21</t>
        </is>
      </c>
      <c r="I819" s="233" t="inlineStr">
        <is>
          <t>Steel, Cold Drawn C1018</t>
        </is>
      </c>
      <c r="J819" s="233" t="n"/>
      <c r="K819" s="233" t="inlineStr">
        <is>
          <t>Coating_Scotchkote134_interior_exterior_IncludeImpeller</t>
        </is>
      </c>
      <c r="L819" s="233" t="inlineStr">
        <is>
          <t>RTF</t>
        </is>
      </c>
      <c r="M819" s="233" t="inlineStr">
        <is>
          <t>B100613</t>
        </is>
      </c>
      <c r="O819" s="233" t="inlineStr">
        <is>
          <t>LT250</t>
        </is>
      </c>
      <c r="P819" s="235" t="n"/>
    </row>
    <row r="820" customFormat="1" s="233">
      <c r="A820" s="64" t="n"/>
      <c r="B820" s="237">
        <f>IF(AND(E820 = "Case Ring",G820="Silicon Bronze, ASTM-B584, C87600", K820 = "Coating_Standard"),"Y","N")</f>
        <v/>
      </c>
      <c r="C820" s="233" t="inlineStr">
        <is>
          <t>ConTab_BOM_KP_Impeller_1192</t>
        </is>
      </c>
      <c r="D820" s="233" t="inlineStr">
        <is>
          <t>:5015-9_0-KP:5015-9_0-KPV:5015-9_0-KPVS:</t>
        </is>
      </c>
      <c r="E820" s="233" t="inlineStr">
        <is>
          <t>Double Wear Ring</t>
        </is>
      </c>
      <c r="F820" s="233" t="inlineStr">
        <is>
          <t>ImpMatl_Silicon_Bronze_ASTM-B584_C87600</t>
        </is>
      </c>
      <c r="G820" s="233" t="inlineStr">
        <is>
          <t>Silicon Bronze, ASTM-B584, C87600</t>
        </is>
      </c>
      <c r="H820" s="233" t="inlineStr">
        <is>
          <t>B21</t>
        </is>
      </c>
      <c r="I820" s="233" t="inlineStr">
        <is>
          <t>Steel, Cold Drawn C1018</t>
        </is>
      </c>
      <c r="J820" s="233" t="n"/>
      <c r="K820" s="233" t="inlineStr">
        <is>
          <t>Coating_Scotchkote134_interior_exterior_IncludeImpeller</t>
        </is>
      </c>
      <c r="L820" s="233" t="inlineStr">
        <is>
          <t>RTF</t>
        </is>
      </c>
      <c r="M820" s="233" t="inlineStr">
        <is>
          <t>B100623</t>
        </is>
      </c>
      <c r="O820" s="233" t="inlineStr">
        <is>
          <t>LT250</t>
        </is>
      </c>
    </row>
    <row r="821" customFormat="1" s="233">
      <c r="A821" s="64" t="n"/>
      <c r="B821" s="237">
        <f>IF(AND(E821 = "Case Ring",G821="Silicon Bronze, ASTM-B584, C87600", K821 = "Coating_Standard"),"Y","N")</f>
        <v/>
      </c>
      <c r="C821" s="233" t="inlineStr">
        <is>
          <t>ConTab_BOM_KP_Impeller_1193</t>
        </is>
      </c>
      <c r="D821" s="233" t="inlineStr">
        <is>
          <t>:5015-9_0-KP:5015-9_0-KPV:5015-9_0-KPVS:</t>
        </is>
      </c>
      <c r="E821" s="233" t="inlineStr">
        <is>
          <t>Case Ring</t>
        </is>
      </c>
      <c r="F821" s="233" t="inlineStr">
        <is>
          <t>ImpMatl_NiAl-Bronze_ASTM-B148_C95400</t>
        </is>
      </c>
      <c r="G821" s="233" t="inlineStr">
        <is>
          <t>Nickel Aluminum Bronze ASTM B148 UNS C95400</t>
        </is>
      </c>
      <c r="H821" s="233" t="inlineStr">
        <is>
          <t>B22</t>
        </is>
      </c>
      <c r="I821" s="233" t="inlineStr">
        <is>
          <t>Steel, Cold Drawn C1018</t>
        </is>
      </c>
      <c r="J821" s="233" t="n"/>
      <c r="K821" s="233" t="inlineStr">
        <is>
          <t>Coating_Scotchkote134_interior_exterior_IncludeImpeller</t>
        </is>
      </c>
      <c r="L821" s="233" t="inlineStr">
        <is>
          <t>RTF</t>
        </is>
      </c>
      <c r="M821" s="233" t="inlineStr">
        <is>
          <t>B105724</t>
        </is>
      </c>
      <c r="O821" s="233" t="inlineStr">
        <is>
          <t>LT250</t>
        </is>
      </c>
    </row>
    <row r="822" customFormat="1" s="233">
      <c r="A822" s="64" t="n"/>
      <c r="B822" s="237">
        <f>IF(AND(E822 = "Case Ring",G822="Silicon Bronze, ASTM-B584, C87600", K822 = "Coating_Standard"),"Y","N")</f>
        <v/>
      </c>
      <c r="C822" s="233" t="inlineStr">
        <is>
          <t>ConTab_BOM_KP_Impeller_1194</t>
        </is>
      </c>
      <c r="D822" s="233" t="inlineStr">
        <is>
          <t>:5015-9_0-KP:5015-9_0-KPV:5015-9_0-KPVS:</t>
        </is>
      </c>
      <c r="E822" s="233" t="inlineStr">
        <is>
          <t>Double Wear Ring</t>
        </is>
      </c>
      <c r="F822" s="233" t="inlineStr">
        <is>
          <t>ImpMatl_NiAl-Bronze_ASTM-B148_C95400</t>
        </is>
      </c>
      <c r="G822" s="233" t="inlineStr">
        <is>
          <t>Nickel Aluminum Bronze ASTM B148 UNS C95400</t>
        </is>
      </c>
      <c r="H822" s="233" t="inlineStr">
        <is>
          <t>B22</t>
        </is>
      </c>
      <c r="I822" s="233" t="inlineStr">
        <is>
          <t>Steel, Cold Drawn C1018</t>
        </is>
      </c>
      <c r="J822" s="233" t="n"/>
      <c r="K822" s="233" t="inlineStr">
        <is>
          <t>Coating_Scotchkote134_interior_exterior_IncludeImpeller</t>
        </is>
      </c>
      <c r="L822" s="233" t="inlineStr">
        <is>
          <t>RTF</t>
        </is>
      </c>
      <c r="M822" s="233" t="inlineStr">
        <is>
          <t>B105725</t>
        </is>
      </c>
      <c r="O822" s="233" t="inlineStr">
        <is>
          <t>LT250</t>
        </is>
      </c>
      <c r="P822" s="235" t="n"/>
    </row>
    <row r="823" customFormat="1" s="233">
      <c r="A823" s="64" t="n"/>
      <c r="B823" s="237">
        <f>IF(AND(E823 = "Case Ring",G823="Silicon Bronze, ASTM-B584, C87600", K823 = "Coating_Standard"),"Y","N")</f>
        <v/>
      </c>
      <c r="C823" s="233" t="inlineStr">
        <is>
          <t>ConTab_BOM_KP_Impeller_1197</t>
        </is>
      </c>
      <c r="D823" s="233" t="inlineStr">
        <is>
          <t>:6012-1_2-KP:6012-1_2-KPV:</t>
        </is>
      </c>
      <c r="E823" s="233" t="inlineStr">
        <is>
          <t>Case Ring</t>
        </is>
      </c>
      <c r="F823" s="233" t="inlineStr">
        <is>
          <t>ImpMatl_Silicon_Bronze_ASTM-B584_C87600</t>
        </is>
      </c>
      <c r="G823" s="233" t="inlineStr">
        <is>
          <t>Silicon Bronze, ASTM-B584, C87600</t>
        </is>
      </c>
      <c r="H823" s="233" t="inlineStr">
        <is>
          <t>B21</t>
        </is>
      </c>
      <c r="I823" s="233" t="inlineStr">
        <is>
          <t>Steel, Cold Drawn C1018</t>
        </is>
      </c>
      <c r="J823" s="233" t="n"/>
      <c r="K823" s="233" t="inlineStr">
        <is>
          <t>Coating_Scotchkote134_interior_IncludeImpeller</t>
        </is>
      </c>
      <c r="L823" s="233" t="inlineStr">
        <is>
          <t>RTF</t>
        </is>
      </c>
      <c r="M823" s="233" t="inlineStr">
        <is>
          <t>B100633</t>
        </is>
      </c>
      <c r="O823" s="233" t="inlineStr">
        <is>
          <t>LT250</t>
        </is>
      </c>
      <c r="P823" s="235" t="n"/>
    </row>
    <row r="824" customFormat="1" s="233">
      <c r="A824" s="64" t="n"/>
      <c r="B824" s="237">
        <f>IF(AND(E824 = "Case Ring",G824="Silicon Bronze, ASTM-B584, C87600", K824 = "Coating_Standard"),"Y","N")</f>
        <v/>
      </c>
      <c r="C824" s="233" t="inlineStr">
        <is>
          <t>ConTab_BOM_KP_Impeller_1198</t>
        </is>
      </c>
      <c r="D824" s="233" t="inlineStr">
        <is>
          <t>:6012-1_2-KP:6012-1_2-KPV:</t>
        </is>
      </c>
      <c r="E824" s="233" t="inlineStr">
        <is>
          <t>Double Wear Ring</t>
        </is>
      </c>
      <c r="F824" s="233" t="inlineStr">
        <is>
          <t>ImpMatl_Silicon_Bronze_ASTM-B584_C87600</t>
        </is>
      </c>
      <c r="G824" s="233" t="inlineStr">
        <is>
          <t>Silicon Bronze, ASTM-B584, C87600</t>
        </is>
      </c>
      <c r="H824" s="233" t="inlineStr">
        <is>
          <t>B21</t>
        </is>
      </c>
      <c r="I824" s="233" t="inlineStr">
        <is>
          <t>Steel, Cold Drawn C1018</t>
        </is>
      </c>
      <c r="J824" s="233" t="n"/>
      <c r="K824" s="233" t="inlineStr">
        <is>
          <t>Coating_Scotchkote134_interior_IncludeImpeller</t>
        </is>
      </c>
      <c r="L824" s="233" t="inlineStr">
        <is>
          <t>RTF</t>
        </is>
      </c>
      <c r="M824" s="233" t="inlineStr">
        <is>
          <t>B100643</t>
        </is>
      </c>
      <c r="O824" s="233" t="inlineStr">
        <is>
          <t>LT250</t>
        </is>
      </c>
      <c r="P824" s="235" t="n"/>
    </row>
    <row r="825" customFormat="1" s="233">
      <c r="A825" s="64" t="n"/>
      <c r="B825" s="237">
        <f>IF(AND(E825 = "Case Ring",G825="Silicon Bronze, ASTM-B584, C87600", K825 = "Coating_Standard"),"Y","N")</f>
        <v/>
      </c>
      <c r="C825" s="233" t="inlineStr">
        <is>
          <t>ConTab_BOM_KP_Impeller_1199</t>
        </is>
      </c>
      <c r="D825" s="233" t="inlineStr">
        <is>
          <t>:6012-1_2-KP:6012-1_2-KPV:</t>
        </is>
      </c>
      <c r="E825" s="233" t="inlineStr">
        <is>
          <t>Case Ring</t>
        </is>
      </c>
      <c r="F825" s="233" t="inlineStr">
        <is>
          <t>ImpMatl_NiAl-Bronze_ASTM-B148_C95400</t>
        </is>
      </c>
      <c r="G825" s="233" t="inlineStr">
        <is>
          <t>Nickel Aluminum Bronze ASTM B148 UNS C95400</t>
        </is>
      </c>
      <c r="H825" s="233" t="inlineStr">
        <is>
          <t>B22</t>
        </is>
      </c>
      <c r="I825" s="233" t="inlineStr">
        <is>
          <t>Steel, Cold Drawn C1018</t>
        </is>
      </c>
      <c r="J825" s="233" t="n"/>
      <c r="K825" s="233" t="inlineStr">
        <is>
          <t>Coating_Scotchkote134_interior_IncludeImpeller</t>
        </is>
      </c>
      <c r="L825" s="233" t="inlineStr">
        <is>
          <t>RTF</t>
        </is>
      </c>
      <c r="M825" s="233" t="inlineStr">
        <is>
          <t>B105726</t>
        </is>
      </c>
      <c r="O825" s="233" t="inlineStr">
        <is>
          <t>LT250</t>
        </is>
      </c>
    </row>
    <row r="826" customFormat="1" s="233">
      <c r="A826" s="64" t="n"/>
      <c r="B826" s="237">
        <f>IF(AND(E826 = "Case Ring",G826="Silicon Bronze, ASTM-B584, C87600", K826 = "Coating_Standard"),"Y","N")</f>
        <v/>
      </c>
      <c r="C826" s="233" t="inlineStr">
        <is>
          <t>ConTab_BOM_KP_Impeller_1200</t>
        </is>
      </c>
      <c r="D826" s="233" t="inlineStr">
        <is>
          <t>:6012-1_2-KP:6012-1_2-KPV:</t>
        </is>
      </c>
      <c r="E826" s="233" t="inlineStr">
        <is>
          <t>Double Wear Ring</t>
        </is>
      </c>
      <c r="F826" s="233" t="inlineStr">
        <is>
          <t>ImpMatl_NiAl-Bronze_ASTM-B148_C95400</t>
        </is>
      </c>
      <c r="G826" s="233" t="inlineStr">
        <is>
          <t>Nickel Aluminum Bronze ASTM B148 UNS C95400</t>
        </is>
      </c>
      <c r="H826" s="233" t="inlineStr">
        <is>
          <t>B22</t>
        </is>
      </c>
      <c r="I826" s="233" t="inlineStr">
        <is>
          <t>Steel, Cold Drawn C1018</t>
        </is>
      </c>
      <c r="J826" s="233" t="n"/>
      <c r="K826" s="233" t="inlineStr">
        <is>
          <t>Coating_Scotchkote134_interior_IncludeImpeller</t>
        </is>
      </c>
      <c r="L826" s="233" t="inlineStr">
        <is>
          <t>RTF</t>
        </is>
      </c>
      <c r="M826" s="233" t="inlineStr">
        <is>
          <t>B105727</t>
        </is>
      </c>
      <c r="O826" s="233" t="inlineStr">
        <is>
          <t>LT250</t>
        </is>
      </c>
    </row>
    <row r="827" customFormat="1" s="233">
      <c r="A827" s="64" t="n"/>
      <c r="B827" s="237">
        <f>IF(AND(E827 = "Case Ring",G827="Silicon Bronze, ASTM-B584, C87600", K827 = "Coating_Standard"),"Y","N")</f>
        <v/>
      </c>
      <c r="C827" s="233" t="inlineStr">
        <is>
          <t>ConTab_BOM_KP_Impeller_1203</t>
        </is>
      </c>
      <c r="D827" s="233" t="inlineStr">
        <is>
          <t>:6012-1_2-KP:6012-1_2-KPV:</t>
        </is>
      </c>
      <c r="E827" s="233" t="inlineStr">
        <is>
          <t>Case Ring</t>
        </is>
      </c>
      <c r="F827" s="233" t="inlineStr">
        <is>
          <t>ImpMatl_Silicon_Bronze_ASTM-B584_C87600</t>
        </is>
      </c>
      <c r="G827" s="233" t="inlineStr">
        <is>
          <t>Silicon Bronze, ASTM-B584, C87600</t>
        </is>
      </c>
      <c r="H827" s="233" t="inlineStr">
        <is>
          <t>B21</t>
        </is>
      </c>
      <c r="I827" s="233" t="inlineStr">
        <is>
          <t>Steel, Cold Drawn C1018</t>
        </is>
      </c>
      <c r="J827" s="233" t="n"/>
      <c r="K827" s="233" t="inlineStr">
        <is>
          <t>Coating_Special</t>
        </is>
      </c>
      <c r="L827" s="233" t="inlineStr">
        <is>
          <t>RTF</t>
        </is>
      </c>
      <c r="M827" s="233" t="inlineStr">
        <is>
          <t>B100633</t>
        </is>
      </c>
      <c r="O827" s="233" t="inlineStr">
        <is>
          <t>LT250</t>
        </is>
      </c>
      <c r="P827" s="235" t="n"/>
    </row>
    <row r="828" customFormat="1" s="233">
      <c r="A828" s="64" t="n"/>
      <c r="B828" s="237">
        <f>IF(AND(E828 = "Case Ring",G828="Silicon Bronze, ASTM-B584, C87600", K828 = "Coating_Standard"),"Y","N")</f>
        <v/>
      </c>
      <c r="C828" s="233" t="inlineStr">
        <is>
          <t>ConTab_BOM_KP_Impeller_1204</t>
        </is>
      </c>
      <c r="D828" s="233" t="inlineStr">
        <is>
          <t>:6012-1_2-KP:6012-1_2-KPV:</t>
        </is>
      </c>
      <c r="E828" s="233" t="inlineStr">
        <is>
          <t>Double Wear Ring</t>
        </is>
      </c>
      <c r="F828" s="233" t="inlineStr">
        <is>
          <t>ImpMatl_Silicon_Bronze_ASTM-B584_C87600</t>
        </is>
      </c>
      <c r="G828" s="233" t="inlineStr">
        <is>
          <t>Silicon Bronze, ASTM-B584, C87600</t>
        </is>
      </c>
      <c r="H828" s="233" t="inlineStr">
        <is>
          <t>B21</t>
        </is>
      </c>
      <c r="I828" s="233" t="inlineStr">
        <is>
          <t>Steel, Cold Drawn C1018</t>
        </is>
      </c>
      <c r="J828" s="233" t="n"/>
      <c r="K828" s="233" t="inlineStr">
        <is>
          <t>Coating_Special</t>
        </is>
      </c>
      <c r="L828" s="233" t="inlineStr">
        <is>
          <t>RTF</t>
        </is>
      </c>
      <c r="M828" s="233" t="inlineStr">
        <is>
          <t>B100643</t>
        </is>
      </c>
      <c r="O828" s="233" t="inlineStr">
        <is>
          <t>LT250</t>
        </is>
      </c>
      <c r="P828" s="235" t="n"/>
    </row>
    <row r="829" customFormat="1" s="233">
      <c r="A829" s="64" t="n"/>
      <c r="B829" s="237">
        <f>IF(AND(E829 = "Case Ring",G829="Silicon Bronze, ASTM-B584, C87600", K829 = "Coating_Standard"),"Y","N")</f>
        <v/>
      </c>
      <c r="C829" s="233" t="inlineStr">
        <is>
          <t>ConTab_BOM_KP_Impeller_1205</t>
        </is>
      </c>
      <c r="D829" s="233" t="inlineStr">
        <is>
          <t>:6012-1_2-KP:6012-1_2-KPV:</t>
        </is>
      </c>
      <c r="E829" s="233" t="inlineStr">
        <is>
          <t>Case Ring</t>
        </is>
      </c>
      <c r="F829" s="233" t="inlineStr">
        <is>
          <t>ImpMatl_NiAl-Bronze_ASTM-B148_C95400</t>
        </is>
      </c>
      <c r="G829" s="233" t="inlineStr">
        <is>
          <t>Nickel Aluminum Bronze ASTM B148 UNS C95400</t>
        </is>
      </c>
      <c r="H829" s="233" t="inlineStr">
        <is>
          <t>B22</t>
        </is>
      </c>
      <c r="I829" s="233" t="inlineStr">
        <is>
          <t>Steel, Cold Drawn C1018</t>
        </is>
      </c>
      <c r="J829" s="233" t="n"/>
      <c r="K829" s="233" t="inlineStr">
        <is>
          <t>Coating_Special</t>
        </is>
      </c>
      <c r="L829" s="233" t="inlineStr">
        <is>
          <t>RTF</t>
        </is>
      </c>
      <c r="M829" s="233" t="inlineStr">
        <is>
          <t>B105726</t>
        </is>
      </c>
      <c r="O829" s="233" t="inlineStr">
        <is>
          <t>LT250</t>
        </is>
      </c>
      <c r="P829" s="235" t="n"/>
    </row>
    <row r="830" customFormat="1" s="233">
      <c r="A830" s="64" t="n"/>
      <c r="B830" s="237">
        <f>IF(AND(E830 = "Case Ring",G830="Silicon Bronze, ASTM-B584, C87600", K830 = "Coating_Standard"),"Y","N")</f>
        <v/>
      </c>
      <c r="C830" s="233" t="inlineStr">
        <is>
          <t>ConTab_BOM_KP_Impeller_1206</t>
        </is>
      </c>
      <c r="D830" s="233" t="inlineStr">
        <is>
          <t>:6012-1_2-KP:6012-1_2-KPV:</t>
        </is>
      </c>
      <c r="E830" s="233" t="inlineStr">
        <is>
          <t>Double Wear Ring</t>
        </is>
      </c>
      <c r="F830" s="233" t="inlineStr">
        <is>
          <t>ImpMatl_NiAl-Bronze_ASTM-B148_C95400</t>
        </is>
      </c>
      <c r="G830" s="233" t="inlineStr">
        <is>
          <t>Nickel Aluminum Bronze ASTM B148 UNS C95400</t>
        </is>
      </c>
      <c r="H830" s="233" t="inlineStr">
        <is>
          <t>B22</t>
        </is>
      </c>
      <c r="I830" s="233" t="inlineStr">
        <is>
          <t>Steel, Cold Drawn C1018</t>
        </is>
      </c>
      <c r="J830" s="233" t="n"/>
      <c r="K830" s="233" t="inlineStr">
        <is>
          <t>Coating_Special</t>
        </is>
      </c>
      <c r="L830" s="233" t="inlineStr">
        <is>
          <t>RTF</t>
        </is>
      </c>
      <c r="M830" s="233" t="inlineStr">
        <is>
          <t>B105727</t>
        </is>
      </c>
      <c r="O830" s="233" t="inlineStr">
        <is>
          <t>LT250</t>
        </is>
      </c>
    </row>
    <row r="831" customFormat="1" s="233">
      <c r="A831" s="64" t="n"/>
      <c r="B831" s="237">
        <f>IF(AND(E831 = "Case Ring",G831="Silicon Bronze, ASTM-B584, C87600", K831 = "Coating_Standard"),"Y","N")</f>
        <v/>
      </c>
      <c r="C831" s="233" t="inlineStr">
        <is>
          <t>ConTab_BOM_KP_Impeller_1209</t>
        </is>
      </c>
      <c r="D831" s="233" t="inlineStr">
        <is>
          <t>:6012-1_2-KP:6012-1_2-KPV:</t>
        </is>
      </c>
      <c r="E831" s="233" t="inlineStr">
        <is>
          <t>Case Ring</t>
        </is>
      </c>
      <c r="F831" s="233" t="inlineStr">
        <is>
          <t>ImpMatl_Silicon_Bronze_ASTM-B584_C87600</t>
        </is>
      </c>
      <c r="G831" s="233" t="inlineStr">
        <is>
          <t>Silicon Bronze, ASTM-B584, C87600</t>
        </is>
      </c>
      <c r="H831" s="233" t="inlineStr">
        <is>
          <t>B21</t>
        </is>
      </c>
      <c r="I831" s="233" t="inlineStr">
        <is>
          <t>Steel, Cold Drawn C1018</t>
        </is>
      </c>
      <c r="J831" s="233" t="n"/>
      <c r="K831" s="233" t="inlineStr">
        <is>
          <t>Coating_Epoxy</t>
        </is>
      </c>
      <c r="L831" s="233" t="inlineStr">
        <is>
          <t>RTF</t>
        </is>
      </c>
      <c r="M831" s="233" t="inlineStr">
        <is>
          <t>B100633</t>
        </is>
      </c>
      <c r="O831" s="233" t="inlineStr">
        <is>
          <t>LT250</t>
        </is>
      </c>
    </row>
    <row r="832" customFormat="1" s="233">
      <c r="A832" s="64" t="n"/>
      <c r="B832" s="237">
        <f>IF(AND(E832 = "Case Ring",G832="Silicon Bronze, ASTM-B584, C87600", K832 = "Coating_Standard"),"Y","N")</f>
        <v/>
      </c>
      <c r="C832" s="233" t="inlineStr">
        <is>
          <t>ConTab_BOM_KP_Impeller_1210</t>
        </is>
      </c>
      <c r="D832" s="233" t="inlineStr">
        <is>
          <t>:6012-1_2-KP:6012-1_2-KPV:</t>
        </is>
      </c>
      <c r="E832" s="233" t="inlineStr">
        <is>
          <t>Double Wear Ring</t>
        </is>
      </c>
      <c r="F832" s="233" t="inlineStr">
        <is>
          <t>ImpMatl_Silicon_Bronze_ASTM-B584_C87600</t>
        </is>
      </c>
      <c r="G832" s="233" t="inlineStr">
        <is>
          <t>Silicon Bronze, ASTM-B584, C87600</t>
        </is>
      </c>
      <c r="H832" s="233" t="inlineStr">
        <is>
          <t>B21</t>
        </is>
      </c>
      <c r="I832" s="233" t="inlineStr">
        <is>
          <t>Steel, Cold Drawn C1018</t>
        </is>
      </c>
      <c r="J832" s="233" t="n"/>
      <c r="K832" s="233" t="inlineStr">
        <is>
          <t>Coating_Epoxy</t>
        </is>
      </c>
      <c r="L832" s="233" t="inlineStr">
        <is>
          <t>RTF</t>
        </is>
      </c>
      <c r="M832" s="233" t="inlineStr">
        <is>
          <t>B100643</t>
        </is>
      </c>
      <c r="O832" s="233" t="inlineStr">
        <is>
          <t>LT250</t>
        </is>
      </c>
    </row>
    <row r="833" customFormat="1" s="233">
      <c r="A833" s="64" t="n"/>
      <c r="B833" s="237">
        <f>IF(AND(E833 = "Case Ring",G833="Silicon Bronze, ASTM-B584, C87600", K833 = "Coating_Standard"),"Y","N")</f>
        <v/>
      </c>
      <c r="C833" s="233" t="inlineStr">
        <is>
          <t>ConTab_BOM_KP_Impeller_1211</t>
        </is>
      </c>
      <c r="D833" s="233" t="inlineStr">
        <is>
          <t>:6012-1_2-KP:6012-1_2-KPV:</t>
        </is>
      </c>
      <c r="E833" s="233" t="inlineStr">
        <is>
          <t>Case Ring</t>
        </is>
      </c>
      <c r="F833" s="233" t="inlineStr">
        <is>
          <t>ImpMatl_NiAl-Bronze_ASTM-B148_C95400</t>
        </is>
      </c>
      <c r="G833" s="233" t="inlineStr">
        <is>
          <t>Nickel Aluminum Bronze ASTM B148 UNS C95400</t>
        </is>
      </c>
      <c r="H833" s="233" t="inlineStr">
        <is>
          <t>B22</t>
        </is>
      </c>
      <c r="I833" s="233" t="inlineStr">
        <is>
          <t>Steel, Cold Drawn C1018</t>
        </is>
      </c>
      <c r="J833" s="233" t="n"/>
      <c r="K833" s="233" t="inlineStr">
        <is>
          <t>Coating_Epoxy</t>
        </is>
      </c>
      <c r="L833" s="233" t="inlineStr">
        <is>
          <t>RTF</t>
        </is>
      </c>
      <c r="M833" s="233" t="inlineStr">
        <is>
          <t>B105726</t>
        </is>
      </c>
      <c r="O833" s="233" t="inlineStr">
        <is>
          <t>LT250</t>
        </is>
      </c>
    </row>
    <row r="834" customFormat="1" s="233">
      <c r="A834" s="64" t="n"/>
      <c r="B834" s="237">
        <f>IF(AND(E834 = "Case Ring",G834="Silicon Bronze, ASTM-B584, C87600", K834 = "Coating_Standard"),"Y","N")</f>
        <v/>
      </c>
      <c r="C834" s="233" t="inlineStr">
        <is>
          <t>ConTab_BOM_KP_Impeller_1212</t>
        </is>
      </c>
      <c r="D834" s="233" t="inlineStr">
        <is>
          <t>:6012-1_2-KP:6012-1_2-KPV:</t>
        </is>
      </c>
      <c r="E834" s="233" t="inlineStr">
        <is>
          <t>Double Wear Ring</t>
        </is>
      </c>
      <c r="F834" s="233" t="inlineStr">
        <is>
          <t>ImpMatl_NiAl-Bronze_ASTM-B148_C95400</t>
        </is>
      </c>
      <c r="G834" s="233" t="inlineStr">
        <is>
          <t>Nickel Aluminum Bronze ASTM B148 UNS C95400</t>
        </is>
      </c>
      <c r="H834" s="233" t="inlineStr">
        <is>
          <t>B22</t>
        </is>
      </c>
      <c r="I834" s="233" t="inlineStr">
        <is>
          <t>Steel, Cold Drawn C1018</t>
        </is>
      </c>
      <c r="J834" s="233" t="n"/>
      <c r="K834" s="233" t="inlineStr">
        <is>
          <t>Coating_Epoxy</t>
        </is>
      </c>
      <c r="L834" s="233" t="inlineStr">
        <is>
          <t>RTF</t>
        </is>
      </c>
      <c r="M834" s="233" t="inlineStr">
        <is>
          <t>B105727</t>
        </is>
      </c>
      <c r="O834" s="233" t="inlineStr">
        <is>
          <t>LT250</t>
        </is>
      </c>
    </row>
    <row r="835" customFormat="1" s="233">
      <c r="A835" s="64" t="n"/>
      <c r="B835" s="237">
        <f>IF(AND(E835 = "Case Ring",G835="Silicon Bronze, ASTM-B584, C87600", K835 = "Coating_Standard"),"Y","N")</f>
        <v/>
      </c>
      <c r="C835" s="233" t="inlineStr">
        <is>
          <t>ConTab_BOM_KP_Impeller_1215</t>
        </is>
      </c>
      <c r="D835" s="233" t="inlineStr">
        <is>
          <t>:6012-1_2-KP:6012-1_2-KPV:</t>
        </is>
      </c>
      <c r="E835" s="233" t="inlineStr">
        <is>
          <t>Case Ring</t>
        </is>
      </c>
      <c r="F835" s="233" t="inlineStr">
        <is>
          <t>ImpMatl_Silicon_Bronze_ASTM-B584_C87600</t>
        </is>
      </c>
      <c r="G835" s="233" t="inlineStr">
        <is>
          <t>Silicon Bronze, ASTM-B584, C87600</t>
        </is>
      </c>
      <c r="H835" s="233" t="inlineStr">
        <is>
          <t>B21</t>
        </is>
      </c>
      <c r="I835" s="233" t="inlineStr">
        <is>
          <t>Steel, Cold Drawn C1018</t>
        </is>
      </c>
      <c r="J835" s="233" t="n"/>
      <c r="K835" s="233" t="inlineStr">
        <is>
          <t>Coating_Standard</t>
        </is>
      </c>
      <c r="L835" s="233" t="n">
        <v>97782736</v>
      </c>
      <c r="M835" s="233" t="inlineStr">
        <is>
          <t>B100633</t>
        </is>
      </c>
      <c r="N835" s="233" t="inlineStr">
        <is>
          <t>Standard</t>
        </is>
      </c>
      <c r="O835" s="233" t="inlineStr">
        <is>
          <t>LT027</t>
        </is>
      </c>
    </row>
    <row r="836" customFormat="1" s="233">
      <c r="A836" s="64" t="n"/>
      <c r="B836" s="237">
        <f>IF(AND(E836 = "Case Ring",G836="Silicon Bronze, ASTM-B584, C87600", K836 = "Coating_Standard"),"Y","N")</f>
        <v/>
      </c>
      <c r="C836" s="233" t="inlineStr">
        <is>
          <t>ConTab_BOM_KP_Impeller_1216</t>
        </is>
      </c>
      <c r="D836" s="233" t="inlineStr">
        <is>
          <t>:6012-1_2-KP:6012-1_2-KPV:</t>
        </is>
      </c>
      <c r="E836" s="233" t="inlineStr">
        <is>
          <t>Double Wear Ring</t>
        </is>
      </c>
      <c r="F836" s="233" t="inlineStr">
        <is>
          <t>ImpMatl_Silicon_Bronze_ASTM-B584_C87600</t>
        </is>
      </c>
      <c r="G836" s="233" t="inlineStr">
        <is>
          <t>Silicon Bronze, ASTM-B584, C87600</t>
        </is>
      </c>
      <c r="H836" s="233" t="inlineStr">
        <is>
          <t>B21</t>
        </is>
      </c>
      <c r="I836" s="233" t="inlineStr">
        <is>
          <t>Steel, Cold Drawn C1018</t>
        </is>
      </c>
      <c r="J836" s="233" t="n"/>
      <c r="K836" s="233" t="inlineStr">
        <is>
          <t>Coating_Standard</t>
        </is>
      </c>
      <c r="L836" s="233" t="inlineStr">
        <is>
          <t>96699011</t>
        </is>
      </c>
      <c r="M836" s="233" t="inlineStr">
        <is>
          <t>B100643</t>
        </is>
      </c>
      <c r="N836" s="233" t="inlineStr">
        <is>
          <t>Standard</t>
        </is>
      </c>
      <c r="O836" s="233" t="inlineStr">
        <is>
          <t>LT027</t>
        </is>
      </c>
    </row>
    <row r="837" customFormat="1" s="233">
      <c r="A837" s="64" t="n"/>
      <c r="B837" s="237">
        <f>IF(AND(E837 = "Case Ring",G837="Silicon Bronze, ASTM-B584, C87600", K837 = "Coating_Standard"),"Y","N")</f>
        <v/>
      </c>
      <c r="C837" s="233" t="inlineStr">
        <is>
          <t>ConTab_BOM_KP_Impeller_1217</t>
        </is>
      </c>
      <c r="D837" s="233" t="inlineStr">
        <is>
          <t>:6012-1_2-KP:6012-1_2-KPV:</t>
        </is>
      </c>
      <c r="E837" s="233" t="inlineStr">
        <is>
          <t>Case Ring</t>
        </is>
      </c>
      <c r="F837" s="233" t="inlineStr">
        <is>
          <t>ImpMatl_NiAl-Bronze_ASTM-B148_C95400</t>
        </is>
      </c>
      <c r="G837" s="233" t="inlineStr">
        <is>
          <t>Nickel Aluminum Bronze ASTM B148 UNS C95400</t>
        </is>
      </c>
      <c r="H837" s="233" t="inlineStr">
        <is>
          <t>B22</t>
        </is>
      </c>
      <c r="I837" s="233" t="inlineStr">
        <is>
          <t>Steel, Cold Drawn C1018</t>
        </is>
      </c>
      <c r="J837" s="233" t="n"/>
      <c r="K837" s="233" t="inlineStr">
        <is>
          <t>Coating_Standard</t>
        </is>
      </c>
      <c r="L837" s="233" t="n">
        <v>97782736</v>
      </c>
      <c r="M837" s="233" t="inlineStr">
        <is>
          <t>B105726</t>
        </is>
      </c>
      <c r="N837" s="233" t="inlineStr">
        <is>
          <t>Standard</t>
        </is>
      </c>
      <c r="O837" s="233" t="inlineStr">
        <is>
          <t>LT250</t>
        </is>
      </c>
    </row>
    <row r="838" customFormat="1" s="233">
      <c r="A838" s="64" t="n"/>
      <c r="B838" s="237">
        <f>IF(AND(E838 = "Case Ring",G838="Silicon Bronze, ASTM-B584, C87600", K838 = "Coating_Standard"),"Y","N")</f>
        <v/>
      </c>
      <c r="C838" s="233" t="inlineStr">
        <is>
          <t>ConTab_BOM_KP_Impeller_1218</t>
        </is>
      </c>
      <c r="D838" s="233" t="inlineStr">
        <is>
          <t>:6012-1_2-KP:6012-1_2-KPV:</t>
        </is>
      </c>
      <c r="E838" s="233" t="inlineStr">
        <is>
          <t>Double Wear Ring</t>
        </is>
      </c>
      <c r="F838" s="233" t="inlineStr">
        <is>
          <t>ImpMatl_NiAl-Bronze_ASTM-B148_C95400</t>
        </is>
      </c>
      <c r="G838" s="233" t="inlineStr">
        <is>
          <t>Nickel Aluminum Bronze ASTM B148 UNS C95400</t>
        </is>
      </c>
      <c r="H838" s="233" t="inlineStr">
        <is>
          <t>B22</t>
        </is>
      </c>
      <c r="I838" s="233" t="inlineStr">
        <is>
          <t>Steel, Cold Drawn C1018</t>
        </is>
      </c>
      <c r="J838" s="233" t="n"/>
      <c r="K838" s="233" t="inlineStr">
        <is>
          <t>Coating_Standard</t>
        </is>
      </c>
      <c r="L838" s="233" t="inlineStr">
        <is>
          <t>RTF</t>
        </is>
      </c>
      <c r="M838" s="233" t="inlineStr">
        <is>
          <t>B105727</t>
        </is>
      </c>
      <c r="N838" s="233" t="inlineStr">
        <is>
          <t>Standard</t>
        </is>
      </c>
      <c r="O838" s="233" t="inlineStr">
        <is>
          <t>LT250</t>
        </is>
      </c>
    </row>
    <row r="839" customFormat="1" s="233">
      <c r="A839" s="64" t="n"/>
      <c r="B839" s="237">
        <f>IF(AND(E839 = "Case Ring",G839="Silicon Bronze, ASTM-B584, C87600", K839 = "Coating_Standard"),"Y","N")</f>
        <v/>
      </c>
      <c r="C839" s="233" t="inlineStr">
        <is>
          <t>ConTab_BOM_KP_Impeller_1223</t>
        </is>
      </c>
      <c r="D839" s="233" t="inlineStr">
        <is>
          <t>:6012-1_2-KP:6012-1_2-KPV:</t>
        </is>
      </c>
      <c r="E839" s="233" t="inlineStr">
        <is>
          <t>Case Ring</t>
        </is>
      </c>
      <c r="F839" s="233" t="inlineStr">
        <is>
          <t>ImpMatl_SS_AISI-304</t>
        </is>
      </c>
      <c r="G839" s="233" t="inlineStr">
        <is>
          <t>Stainless Steel, AISI-304</t>
        </is>
      </c>
      <c r="H839" s="233" t="inlineStr">
        <is>
          <t>H304</t>
        </is>
      </c>
      <c r="I839" s="233" t="inlineStr">
        <is>
          <t>Stainless Steel, AISI 316</t>
        </is>
      </c>
      <c r="J839" s="233" t="n"/>
      <c r="K839" s="233" t="inlineStr">
        <is>
          <t>Coating_Standard</t>
        </is>
      </c>
      <c r="L839" s="233" t="inlineStr">
        <is>
          <t>RTF</t>
        </is>
      </c>
      <c r="M839" s="233" t="inlineStr">
        <is>
          <t>B100639</t>
        </is>
      </c>
      <c r="O839" s="233" t="inlineStr">
        <is>
          <t>LT043</t>
        </is>
      </c>
    </row>
    <row r="840" customFormat="1" s="233">
      <c r="A840" s="64" t="n"/>
      <c r="B840" s="237">
        <f>IF(AND(E840 = "Case Ring",G840="Silicon Bronze, ASTM-B584, C87600", K840 = "Coating_Standard"),"Y","N")</f>
        <v/>
      </c>
      <c r="C840" s="233" t="inlineStr">
        <is>
          <t>ConTab_BOM_KP_Impeller_1224</t>
        </is>
      </c>
      <c r="D840" s="233" t="inlineStr">
        <is>
          <t>:6012-1_2-KP:6012-1_2-KPV:</t>
        </is>
      </c>
      <c r="E840" s="233" t="inlineStr">
        <is>
          <t>Double Wear Ring</t>
        </is>
      </c>
      <c r="F840" s="233" t="inlineStr">
        <is>
          <t>ImpMatl_SS_AISI-304</t>
        </is>
      </c>
      <c r="G840" s="233" t="inlineStr">
        <is>
          <t>Stainless Steel, AISI-304</t>
        </is>
      </c>
      <c r="H840" s="233" t="inlineStr">
        <is>
          <t>H304</t>
        </is>
      </c>
      <c r="I840" s="233" t="inlineStr">
        <is>
          <t>Stainless Steel, AISI 316</t>
        </is>
      </c>
      <c r="J840" s="233" t="n"/>
      <c r="K840" s="233" t="inlineStr">
        <is>
          <t>Coating_Standard</t>
        </is>
      </c>
      <c r="L840" s="233" t="inlineStr">
        <is>
          <t>RTF</t>
        </is>
      </c>
      <c r="M840" s="233" t="inlineStr">
        <is>
          <t>B100649</t>
        </is>
      </c>
      <c r="O840" s="233" t="inlineStr">
        <is>
          <t>LT043</t>
        </is>
      </c>
    </row>
    <row r="841" customFormat="1" s="233">
      <c r="A841" s="64" t="n"/>
      <c r="B841" s="237">
        <f>IF(AND(E841 = "Case Ring",G841="Silicon Bronze, ASTM-B584, C87600", K841 = "Coating_Standard"),"Y","N")</f>
        <v/>
      </c>
      <c r="C841" s="233" t="inlineStr">
        <is>
          <t>ConTab_BOM_KP_Impeller_1229</t>
        </is>
      </c>
      <c r="D841" s="233" t="inlineStr">
        <is>
          <t>:6012-1_2-KP:6012-1_2-KPV:</t>
        </is>
      </c>
      <c r="E841" s="233" t="inlineStr">
        <is>
          <t>Case Ring</t>
        </is>
      </c>
      <c r="F841" s="233" t="inlineStr">
        <is>
          <t>ImpMatl_Silicon_Bronze_ASTM-B584_C87600</t>
        </is>
      </c>
      <c r="G841" s="233" t="inlineStr">
        <is>
          <t>Silicon Bronze, ASTM-B584, C87600</t>
        </is>
      </c>
      <c r="H841" s="233" t="inlineStr">
        <is>
          <t>B21</t>
        </is>
      </c>
      <c r="I841" s="233" t="inlineStr">
        <is>
          <t>Steel, Cold Drawn C1018</t>
        </is>
      </c>
      <c r="J841" s="233" t="n"/>
      <c r="K841" s="233" t="inlineStr">
        <is>
          <t>Coating_Scotchkote134_interior</t>
        </is>
      </c>
      <c r="L841" s="233" t="inlineStr">
        <is>
          <t>RTF</t>
        </is>
      </c>
      <c r="M841" s="233" t="inlineStr">
        <is>
          <t>B100633</t>
        </is>
      </c>
      <c r="O841" s="233" t="inlineStr">
        <is>
          <t>LT250</t>
        </is>
      </c>
    </row>
    <row r="842" customFormat="1" s="233">
      <c r="A842" s="64" t="n"/>
      <c r="B842" s="237">
        <f>IF(AND(E842 = "Case Ring",G842="Silicon Bronze, ASTM-B584, C87600", K842 = "Coating_Standard"),"Y","N")</f>
        <v/>
      </c>
      <c r="C842" s="233" t="inlineStr">
        <is>
          <t>ConTab_BOM_KP_Impeller_1230</t>
        </is>
      </c>
      <c r="D842" s="233" t="inlineStr">
        <is>
          <t>:6012-1_2-KP:6012-1_2-KPV:</t>
        </is>
      </c>
      <c r="E842" s="233" t="inlineStr">
        <is>
          <t>Double Wear Ring</t>
        </is>
      </c>
      <c r="F842" s="233" t="inlineStr">
        <is>
          <t>ImpMatl_Silicon_Bronze_ASTM-B584_C87600</t>
        </is>
      </c>
      <c r="G842" s="233" t="inlineStr">
        <is>
          <t>Silicon Bronze, ASTM-B584, C87600</t>
        </is>
      </c>
      <c r="H842" s="233" t="inlineStr">
        <is>
          <t>B21</t>
        </is>
      </c>
      <c r="I842" s="233" t="inlineStr">
        <is>
          <t>Steel, Cold Drawn C1018</t>
        </is>
      </c>
      <c r="J842" s="233" t="n"/>
      <c r="K842" s="233" t="inlineStr">
        <is>
          <t>Coating_Scotchkote134_interior</t>
        </is>
      </c>
      <c r="L842" s="233" t="inlineStr">
        <is>
          <t>RTF</t>
        </is>
      </c>
      <c r="M842" s="233" t="inlineStr">
        <is>
          <t>B100643</t>
        </is>
      </c>
      <c r="O842" s="233" t="inlineStr">
        <is>
          <t>LT250</t>
        </is>
      </c>
    </row>
    <row r="843" customFormat="1" s="233">
      <c r="A843" s="64" t="n"/>
      <c r="B843" s="237">
        <f>IF(AND(E843 = "Case Ring",G843="Silicon Bronze, ASTM-B584, C87600", K843 = "Coating_Standard"),"Y","N")</f>
        <v/>
      </c>
      <c r="C843" s="233" t="inlineStr">
        <is>
          <t>ConTab_BOM_KP_Impeller_1231</t>
        </is>
      </c>
      <c r="D843" s="233" t="inlineStr">
        <is>
          <t>:6012-1_2-KP:6012-1_2-KPV:</t>
        </is>
      </c>
      <c r="E843" s="233" t="inlineStr">
        <is>
          <t>Case Ring</t>
        </is>
      </c>
      <c r="F843" s="233" t="inlineStr">
        <is>
          <t>ImpMatl_NiAl-Bronze_ASTM-B148_C95400</t>
        </is>
      </c>
      <c r="G843" s="233" t="inlineStr">
        <is>
          <t>Nickel Aluminum Bronze ASTM B148 UNS C95400</t>
        </is>
      </c>
      <c r="H843" s="233" t="inlineStr">
        <is>
          <t>B22</t>
        </is>
      </c>
      <c r="I843" s="233" t="inlineStr">
        <is>
          <t>Steel, Cold Drawn C1018</t>
        </is>
      </c>
      <c r="J843" s="233" t="n"/>
      <c r="K843" s="233" t="inlineStr">
        <is>
          <t>Coating_Scotchkote134_interior</t>
        </is>
      </c>
      <c r="L843" s="233" t="inlineStr">
        <is>
          <t>RTF</t>
        </is>
      </c>
      <c r="M843" s="233" t="inlineStr">
        <is>
          <t>B105726</t>
        </is>
      </c>
      <c r="O843" s="233" t="inlineStr">
        <is>
          <t>LT250</t>
        </is>
      </c>
    </row>
    <row r="844" customFormat="1" s="233">
      <c r="A844" s="64" t="n"/>
      <c r="B844" s="237">
        <f>IF(AND(E844 = "Case Ring",G844="Silicon Bronze, ASTM-B584, C87600", K844 = "Coating_Standard"),"Y","N")</f>
        <v/>
      </c>
      <c r="C844" s="233" t="inlineStr">
        <is>
          <t>ConTab_BOM_KP_Impeller_1232</t>
        </is>
      </c>
      <c r="D844" s="233" t="inlineStr">
        <is>
          <t>:6012-1_2-KP:6012-1_2-KPV:</t>
        </is>
      </c>
      <c r="E844" s="233" t="inlineStr">
        <is>
          <t>Double Wear Ring</t>
        </is>
      </c>
      <c r="F844" s="233" t="inlineStr">
        <is>
          <t>ImpMatl_NiAl-Bronze_ASTM-B148_C95400</t>
        </is>
      </c>
      <c r="G844" s="233" t="inlineStr">
        <is>
          <t>Nickel Aluminum Bronze ASTM B148 UNS C95400</t>
        </is>
      </c>
      <c r="H844" s="233" t="inlineStr">
        <is>
          <t>B22</t>
        </is>
      </c>
      <c r="I844" s="233" t="inlineStr">
        <is>
          <t>Steel, Cold Drawn C1018</t>
        </is>
      </c>
      <c r="J844" s="233" t="n"/>
      <c r="K844" s="233" t="inlineStr">
        <is>
          <t>Coating_Scotchkote134_interior</t>
        </is>
      </c>
      <c r="L844" s="233" t="inlineStr">
        <is>
          <t>RTF</t>
        </is>
      </c>
      <c r="M844" s="233" t="inlineStr">
        <is>
          <t>B105727</t>
        </is>
      </c>
      <c r="O844" s="233" t="inlineStr">
        <is>
          <t>LT250</t>
        </is>
      </c>
    </row>
    <row r="845" customFormat="1" s="233">
      <c r="A845" s="64" t="n"/>
      <c r="B845" s="237">
        <f>IF(AND(E845 = "Case Ring",G845="Silicon Bronze, ASTM-B584, C87600", K845 = "Coating_Standard"),"Y","N")</f>
        <v/>
      </c>
      <c r="C845" s="233" t="inlineStr">
        <is>
          <t>ConTab_BOM_KP_Impeller_1235</t>
        </is>
      </c>
      <c r="D845" s="233" t="inlineStr">
        <is>
          <t>:6012-1_2-KP:6012-1_2-KPV:</t>
        </is>
      </c>
      <c r="E845" s="233" t="inlineStr">
        <is>
          <t>Case Ring</t>
        </is>
      </c>
      <c r="F845" s="233" t="inlineStr">
        <is>
          <t>ImpMatl_Silicon_Bronze_ASTM-B584_C87600</t>
        </is>
      </c>
      <c r="G845" s="233" t="inlineStr">
        <is>
          <t>Silicon Bronze, ASTM-B584, C87600</t>
        </is>
      </c>
      <c r="H845" s="233" t="inlineStr">
        <is>
          <t>B21</t>
        </is>
      </c>
      <c r="I845" s="233" t="inlineStr">
        <is>
          <t>Steel, Cold Drawn C1018</t>
        </is>
      </c>
      <c r="J845" s="233" t="n"/>
      <c r="K845" s="233" t="inlineStr">
        <is>
          <t>Coating_Scotchkote134_interior_exterior</t>
        </is>
      </c>
      <c r="L845" s="233" t="inlineStr">
        <is>
          <t>RTF</t>
        </is>
      </c>
      <c r="M845" s="233" t="inlineStr">
        <is>
          <t>B100633</t>
        </is>
      </c>
      <c r="O845" s="233" t="inlineStr">
        <is>
          <t>LT250</t>
        </is>
      </c>
    </row>
    <row r="846" customFormat="1" s="233">
      <c r="A846" s="64" t="n"/>
      <c r="B846" s="237">
        <f>IF(AND(E846 = "Case Ring",G846="Silicon Bronze, ASTM-B584, C87600", K846 = "Coating_Standard"),"Y","N")</f>
        <v/>
      </c>
      <c r="C846" s="233" t="inlineStr">
        <is>
          <t>ConTab_BOM_KP_Impeller_1236</t>
        </is>
      </c>
      <c r="D846" s="233" t="inlineStr">
        <is>
          <t>:6012-1_2-KP:6012-1_2-KPV:</t>
        </is>
      </c>
      <c r="E846" s="233" t="inlineStr">
        <is>
          <t>Double Wear Ring</t>
        </is>
      </c>
      <c r="F846" s="233" t="inlineStr">
        <is>
          <t>ImpMatl_Silicon_Bronze_ASTM-B584_C87600</t>
        </is>
      </c>
      <c r="G846" s="233" t="inlineStr">
        <is>
          <t>Silicon Bronze, ASTM-B584, C87600</t>
        </is>
      </c>
      <c r="H846" s="233" t="inlineStr">
        <is>
          <t>B21</t>
        </is>
      </c>
      <c r="I846" s="233" t="inlineStr">
        <is>
          <t>Steel, Cold Drawn C1018</t>
        </is>
      </c>
      <c r="J846" s="233" t="n"/>
      <c r="K846" s="233" t="inlineStr">
        <is>
          <t>Coating_Scotchkote134_interior_exterior</t>
        </is>
      </c>
      <c r="L846" s="233" t="inlineStr">
        <is>
          <t>RTF</t>
        </is>
      </c>
      <c r="M846" s="233" t="inlineStr">
        <is>
          <t>B100643</t>
        </is>
      </c>
      <c r="O846" s="233" t="inlineStr">
        <is>
          <t>LT250</t>
        </is>
      </c>
    </row>
    <row r="847" customFormat="1" s="233">
      <c r="A847" s="64" t="n"/>
      <c r="B847" s="237">
        <f>IF(AND(E847 = "Case Ring",G847="Silicon Bronze, ASTM-B584, C87600", K847 = "Coating_Standard"),"Y","N")</f>
        <v/>
      </c>
      <c r="C847" s="233" t="inlineStr">
        <is>
          <t>ConTab_BOM_KP_Impeller_1237</t>
        </is>
      </c>
      <c r="D847" s="233" t="inlineStr">
        <is>
          <t>:6012-1_2-KP:6012-1_2-KPV:</t>
        </is>
      </c>
      <c r="E847" s="233" t="inlineStr">
        <is>
          <t>Case Ring</t>
        </is>
      </c>
      <c r="F847" s="233" t="inlineStr">
        <is>
          <t>ImpMatl_NiAl-Bronze_ASTM-B148_C95400</t>
        </is>
      </c>
      <c r="G847" s="233" t="inlineStr">
        <is>
          <t>Nickel Aluminum Bronze ASTM B148 UNS C95400</t>
        </is>
      </c>
      <c r="H847" s="233" t="inlineStr">
        <is>
          <t>B22</t>
        </is>
      </c>
      <c r="I847" s="233" t="inlineStr">
        <is>
          <t>Steel, Cold Drawn C1018</t>
        </is>
      </c>
      <c r="J847" s="233" t="n"/>
      <c r="K847" s="233" t="inlineStr">
        <is>
          <t>Coating_Scotchkote134_interior_exterior</t>
        </is>
      </c>
      <c r="L847" s="233" t="inlineStr">
        <is>
          <t>RTF</t>
        </is>
      </c>
      <c r="M847" s="233" t="inlineStr">
        <is>
          <t>B105726</t>
        </is>
      </c>
      <c r="O847" s="233" t="inlineStr">
        <is>
          <t>LT250</t>
        </is>
      </c>
    </row>
    <row r="848" customFormat="1" s="233">
      <c r="A848" s="64" t="n"/>
      <c r="B848" s="237">
        <f>IF(AND(E848 = "Case Ring",G848="Silicon Bronze, ASTM-B584, C87600", K848 = "Coating_Standard"),"Y","N")</f>
        <v/>
      </c>
      <c r="C848" s="233" t="inlineStr">
        <is>
          <t>ConTab_BOM_KP_Impeller_1238</t>
        </is>
      </c>
      <c r="D848" s="233" t="inlineStr">
        <is>
          <t>:6012-1_2-KP:6012-1_2-KPV:</t>
        </is>
      </c>
      <c r="E848" s="233" t="inlineStr">
        <is>
          <t>Double Wear Ring</t>
        </is>
      </c>
      <c r="F848" s="233" t="inlineStr">
        <is>
          <t>ImpMatl_NiAl-Bronze_ASTM-B148_C95400</t>
        </is>
      </c>
      <c r="G848" s="233" t="inlineStr">
        <is>
          <t>Nickel Aluminum Bronze ASTM B148 UNS C95400</t>
        </is>
      </c>
      <c r="H848" s="233" t="inlineStr">
        <is>
          <t>B22</t>
        </is>
      </c>
      <c r="I848" s="233" t="inlineStr">
        <is>
          <t>Steel, Cold Drawn C1018</t>
        </is>
      </c>
      <c r="J848" s="233" t="n"/>
      <c r="K848" s="233" t="inlineStr">
        <is>
          <t>Coating_Scotchkote134_interior_exterior</t>
        </is>
      </c>
      <c r="L848" s="233" t="inlineStr">
        <is>
          <t>RTF</t>
        </is>
      </c>
      <c r="M848" s="233" t="inlineStr">
        <is>
          <t>B105727</t>
        </is>
      </c>
      <c r="O848" s="233" t="inlineStr">
        <is>
          <t>LT250</t>
        </is>
      </c>
    </row>
    <row r="849" customFormat="1" s="233">
      <c r="A849" s="64" t="n"/>
      <c r="B849" s="237">
        <f>IF(AND(E849 = "Case Ring",G849="Silicon Bronze, ASTM-B584, C87600", K849 = "Coating_Standard"),"Y","N")</f>
        <v/>
      </c>
      <c r="C849" s="233" t="inlineStr">
        <is>
          <t>ConTab_BOM_KP_Impeller_1241</t>
        </is>
      </c>
      <c r="D849" s="233" t="inlineStr">
        <is>
          <t>:6012-1_2-KP:6012-1_2-KPV:</t>
        </is>
      </c>
      <c r="E849" s="233" t="inlineStr">
        <is>
          <t>Case Ring</t>
        </is>
      </c>
      <c r="F849" s="233" t="inlineStr">
        <is>
          <t>ImpMatl_Silicon_Bronze_ASTM-B584_C87600</t>
        </is>
      </c>
      <c r="G849" s="233" t="inlineStr">
        <is>
          <t>Silicon Bronze, ASTM-B584, C87600</t>
        </is>
      </c>
      <c r="H849" s="233" t="inlineStr">
        <is>
          <t>B21</t>
        </is>
      </c>
      <c r="I849" s="233" t="inlineStr">
        <is>
          <t>Steel, Cold Drawn C1018</t>
        </is>
      </c>
      <c r="J849" s="233" t="n"/>
      <c r="K849" s="233" t="inlineStr">
        <is>
          <t>Coating_Scotchkote134_interior_exterior_IncludeImpeller</t>
        </is>
      </c>
      <c r="L849" s="233" t="inlineStr">
        <is>
          <t>RTF</t>
        </is>
      </c>
      <c r="M849" s="233" t="inlineStr">
        <is>
          <t>B100633</t>
        </is>
      </c>
      <c r="O849" s="233" t="inlineStr">
        <is>
          <t>LT250</t>
        </is>
      </c>
    </row>
    <row r="850" customFormat="1" s="233">
      <c r="A850" s="64" t="n"/>
      <c r="B850" s="237">
        <f>IF(AND(E850 = "Case Ring",G850="Silicon Bronze, ASTM-B584, C87600", K850 = "Coating_Standard"),"Y","N")</f>
        <v/>
      </c>
      <c r="C850" s="233" t="inlineStr">
        <is>
          <t>ConTab_BOM_KP_Impeller_1242</t>
        </is>
      </c>
      <c r="D850" s="233" t="inlineStr">
        <is>
          <t>:6012-1_2-KP:6012-1_2-KPV:</t>
        </is>
      </c>
      <c r="E850" s="233" t="inlineStr">
        <is>
          <t>Double Wear Ring</t>
        </is>
      </c>
      <c r="F850" s="233" t="inlineStr">
        <is>
          <t>ImpMatl_Silicon_Bronze_ASTM-B584_C87600</t>
        </is>
      </c>
      <c r="G850" s="233" t="inlineStr">
        <is>
          <t>Silicon Bronze, ASTM-B584, C87600</t>
        </is>
      </c>
      <c r="H850" s="233" t="inlineStr">
        <is>
          <t>B21</t>
        </is>
      </c>
      <c r="I850" s="233" t="inlineStr">
        <is>
          <t>Steel, Cold Drawn C1018</t>
        </is>
      </c>
      <c r="J850" s="233" t="n"/>
      <c r="K850" s="233" t="inlineStr">
        <is>
          <t>Coating_Scotchkote134_interior_exterior_IncludeImpeller</t>
        </is>
      </c>
      <c r="L850" s="233" t="inlineStr">
        <is>
          <t>RTF</t>
        </is>
      </c>
      <c r="M850" s="233" t="inlineStr">
        <is>
          <t>B100643</t>
        </is>
      </c>
      <c r="O850" s="233" t="inlineStr">
        <is>
          <t>LT250</t>
        </is>
      </c>
    </row>
    <row r="851" customFormat="1" s="233">
      <c r="A851" s="64" t="n"/>
      <c r="B851" s="237">
        <f>IF(AND(E851 = "Case Ring",G851="Silicon Bronze, ASTM-B584, C87600", K851 = "Coating_Standard"),"Y","N")</f>
        <v/>
      </c>
      <c r="C851" s="233" t="inlineStr">
        <is>
          <t>ConTab_BOM_KP_Impeller_1243</t>
        </is>
      </c>
      <c r="D851" s="233" t="inlineStr">
        <is>
          <t>:6012-1_2-KP:6012-1_2-KPV:</t>
        </is>
      </c>
      <c r="E851" s="233" t="inlineStr">
        <is>
          <t>Case Ring</t>
        </is>
      </c>
      <c r="F851" s="233" t="inlineStr">
        <is>
          <t>ImpMatl_NiAl-Bronze_ASTM-B148_C95400</t>
        </is>
      </c>
      <c r="G851" s="233" t="inlineStr">
        <is>
          <t>Nickel Aluminum Bronze ASTM B148 UNS C95400</t>
        </is>
      </c>
      <c r="H851" s="233" t="inlineStr">
        <is>
          <t>B22</t>
        </is>
      </c>
      <c r="I851" s="233" t="inlineStr">
        <is>
          <t>Steel, Cold Drawn C1018</t>
        </is>
      </c>
      <c r="J851" s="233" t="n"/>
      <c r="K851" s="233" t="inlineStr">
        <is>
          <t>Coating_Scotchkote134_interior_exterior_IncludeImpeller</t>
        </is>
      </c>
      <c r="L851" s="233" t="inlineStr">
        <is>
          <t>RTF</t>
        </is>
      </c>
      <c r="M851" s="233" t="inlineStr">
        <is>
          <t>B105726</t>
        </is>
      </c>
      <c r="O851" s="233" t="inlineStr">
        <is>
          <t>LT250</t>
        </is>
      </c>
    </row>
    <row r="852" customFormat="1" s="233">
      <c r="A852" s="64" t="n"/>
      <c r="B852" s="237">
        <f>IF(AND(E852 = "Case Ring",G852="Silicon Bronze, ASTM-B584, C87600", K852 = "Coating_Standard"),"Y","N")</f>
        <v/>
      </c>
      <c r="C852" s="233" t="inlineStr">
        <is>
          <t>ConTab_BOM_KP_Impeller_1244</t>
        </is>
      </c>
      <c r="D852" s="233" t="inlineStr">
        <is>
          <t>:6012-1_2-KP:6012-1_2-KPV:</t>
        </is>
      </c>
      <c r="E852" s="233" t="inlineStr">
        <is>
          <t>Double Wear Ring</t>
        </is>
      </c>
      <c r="F852" s="233" t="inlineStr">
        <is>
          <t>ImpMatl_NiAl-Bronze_ASTM-B148_C95400</t>
        </is>
      </c>
      <c r="G852" s="233" t="inlineStr">
        <is>
          <t>Nickel Aluminum Bronze ASTM B148 UNS C95400</t>
        </is>
      </c>
      <c r="H852" s="233" t="inlineStr">
        <is>
          <t>B22</t>
        </is>
      </c>
      <c r="I852" s="233" t="inlineStr">
        <is>
          <t>Steel, Cold Drawn C1018</t>
        </is>
      </c>
      <c r="J852" s="233" t="n"/>
      <c r="K852" s="233" t="inlineStr">
        <is>
          <t>Coating_Scotchkote134_interior_exterior_IncludeImpeller</t>
        </is>
      </c>
      <c r="L852" s="233" t="inlineStr">
        <is>
          <t>RTF</t>
        </is>
      </c>
      <c r="M852" s="233" t="inlineStr">
        <is>
          <t>B105727</t>
        </is>
      </c>
      <c r="O852" s="233" t="inlineStr">
        <is>
          <t>LT250</t>
        </is>
      </c>
    </row>
    <row r="853" customFormat="1" s="233">
      <c r="A853" s="64" t="n"/>
      <c r="B853" s="237">
        <f>IF(AND(E853 = "Case Ring",G853="Silicon Bronze, ASTM-B584, C87600", K853 = "Coating_Standard"),"Y","N")</f>
        <v/>
      </c>
      <c r="C853" s="233" t="inlineStr">
        <is>
          <t>ConTab_BOM_KP_Impeller_1247</t>
        </is>
      </c>
      <c r="D853" s="233" t="inlineStr">
        <is>
          <t>:6012-3_4-KP:6012-3_4-KPV:6012-3_4-KPVS:</t>
        </is>
      </c>
      <c r="E853" s="233" t="inlineStr">
        <is>
          <t>Case Ring</t>
        </is>
      </c>
      <c r="F853" s="233" t="inlineStr">
        <is>
          <t>ImpMatl_Silicon_Bronze_ASTM-B584_C87600</t>
        </is>
      </c>
      <c r="G853" s="233" t="inlineStr">
        <is>
          <t>Silicon Bronze, ASTM-B584, C87600</t>
        </is>
      </c>
      <c r="H853" s="233" t="inlineStr">
        <is>
          <t>B21</t>
        </is>
      </c>
      <c r="I853" s="233" t="inlineStr">
        <is>
          <t>Steel, Cold Drawn C1018</t>
        </is>
      </c>
      <c r="J853" s="233" t="n"/>
      <c r="K853" s="233" t="inlineStr">
        <is>
          <t>Coating_Scotchkote134_interior_IncludeImpeller</t>
        </is>
      </c>
      <c r="L853" s="233" t="inlineStr">
        <is>
          <t>RTF</t>
        </is>
      </c>
      <c r="M853" s="233" t="inlineStr">
        <is>
          <t>B100653</t>
        </is>
      </c>
      <c r="O853" s="233" t="inlineStr">
        <is>
          <t>LT250</t>
        </is>
      </c>
    </row>
    <row r="854" customFormat="1" s="233">
      <c r="A854" s="64" t="n"/>
      <c r="B854" s="237">
        <f>IF(AND(E854 = "Case Ring",G854="Silicon Bronze, ASTM-B584, C87600", K854 = "Coating_Standard"),"Y","N")</f>
        <v/>
      </c>
      <c r="C854" s="233" t="inlineStr">
        <is>
          <t>ConTab_BOM_KP_Impeller_1248</t>
        </is>
      </c>
      <c r="D854" s="233" t="inlineStr">
        <is>
          <t>:6012-3_4-KP:6012-3_4-KPV:6012-3_4-KPVS:</t>
        </is>
      </c>
      <c r="E854" s="233" t="inlineStr">
        <is>
          <t>Double Wear Ring</t>
        </is>
      </c>
      <c r="F854" s="233" t="inlineStr">
        <is>
          <t>ImpMatl_Silicon_Bronze_ASTM-B584_C87600</t>
        </is>
      </c>
      <c r="G854" s="233" t="inlineStr">
        <is>
          <t>Silicon Bronze, ASTM-B584, C87600</t>
        </is>
      </c>
      <c r="H854" s="233" t="inlineStr">
        <is>
          <t>B21</t>
        </is>
      </c>
      <c r="I854" s="233" t="inlineStr">
        <is>
          <t>Steel, Cold Drawn C1018</t>
        </is>
      </c>
      <c r="J854" s="233" t="n"/>
      <c r="K854" s="233" t="inlineStr">
        <is>
          <t>Coating_Scotchkote134_interior_IncludeImpeller</t>
        </is>
      </c>
      <c r="L854" s="233" t="inlineStr">
        <is>
          <t>RTF</t>
        </is>
      </c>
      <c r="M854" s="233" t="inlineStr">
        <is>
          <t>B100663</t>
        </is>
      </c>
      <c r="O854" s="233" t="inlineStr">
        <is>
          <t>LT250</t>
        </is>
      </c>
      <c r="P854" s="235" t="n"/>
    </row>
    <row r="855" customFormat="1" s="233">
      <c r="A855" s="64" t="n"/>
      <c r="B855" s="237">
        <f>IF(AND(E855 = "Case Ring",G855="Silicon Bronze, ASTM-B584, C87600", K855 = "Coating_Standard"),"Y","N")</f>
        <v/>
      </c>
      <c r="C855" s="233" t="inlineStr">
        <is>
          <t>ConTab_BOM_KP_Impeller_1249</t>
        </is>
      </c>
      <c r="D855" s="233" t="inlineStr">
        <is>
          <t>:6012-3_4-KP:6012-3_4-KPV:6012-3_4-KPVS:</t>
        </is>
      </c>
      <c r="E855" s="233" t="inlineStr">
        <is>
          <t>Case Ring</t>
        </is>
      </c>
      <c r="F855" s="233" t="inlineStr">
        <is>
          <t>ImpMatl_NiAl-Bronze_ASTM-B148_C95400</t>
        </is>
      </c>
      <c r="G855" s="233" t="inlineStr">
        <is>
          <t>Nickel Aluminum Bronze ASTM B148 UNS C95400</t>
        </is>
      </c>
      <c r="H855" s="233" t="inlineStr">
        <is>
          <t>B22</t>
        </is>
      </c>
      <c r="I855" s="233" t="inlineStr">
        <is>
          <t>Steel, Cold Drawn C1018</t>
        </is>
      </c>
      <c r="J855" s="233" t="n"/>
      <c r="K855" s="233" t="inlineStr">
        <is>
          <t>Coating_Scotchkote134_interior_IncludeImpeller</t>
        </is>
      </c>
      <c r="L855" s="233" t="n">
        <v>97782737</v>
      </c>
      <c r="M855" s="233" t="inlineStr">
        <is>
          <t>B105728</t>
        </is>
      </c>
      <c r="O855" s="233" t="inlineStr">
        <is>
          <t>LT250</t>
        </is>
      </c>
    </row>
    <row r="856" customFormat="1" s="233">
      <c r="A856" s="64" t="n"/>
      <c r="B856" s="237">
        <f>IF(AND(E856 = "Case Ring",G856="Silicon Bronze, ASTM-B584, C87600", K856 = "Coating_Standard"),"Y","N")</f>
        <v/>
      </c>
      <c r="C856" s="233" t="inlineStr">
        <is>
          <t>ConTab_BOM_KP_Impeller_1250</t>
        </is>
      </c>
      <c r="D856" s="233" t="inlineStr">
        <is>
          <t>:6012-3_4-KP:6012-3_4-KPV:6012-3_4-KPVS:</t>
        </is>
      </c>
      <c r="E856" s="233" t="inlineStr">
        <is>
          <t>Double Wear Ring</t>
        </is>
      </c>
      <c r="F856" s="233" t="inlineStr">
        <is>
          <t>ImpMatl_NiAl-Bronze_ASTM-B148_C95400</t>
        </is>
      </c>
      <c r="G856" s="233" t="inlineStr">
        <is>
          <t>Nickel Aluminum Bronze ASTM B148 UNS C95400</t>
        </is>
      </c>
      <c r="H856" s="233" t="inlineStr">
        <is>
          <t>B22</t>
        </is>
      </c>
      <c r="I856" s="233" t="inlineStr">
        <is>
          <t>Steel, Cold Drawn C1018</t>
        </is>
      </c>
      <c r="J856" s="233" t="n"/>
      <c r="K856" s="233" t="inlineStr">
        <is>
          <t>Coating_Scotchkote134_interior_IncludeImpeller</t>
        </is>
      </c>
      <c r="L856" s="233" t="inlineStr">
        <is>
          <t>RTF</t>
        </is>
      </c>
      <c r="M856" s="233" t="inlineStr">
        <is>
          <t>B105729</t>
        </is>
      </c>
      <c r="O856" s="233" t="inlineStr">
        <is>
          <t>LT250</t>
        </is>
      </c>
    </row>
    <row r="857" customFormat="1" s="233">
      <c r="A857" s="64" t="n"/>
      <c r="B857" s="237">
        <f>IF(AND(E857 = "Case Ring",G857="Silicon Bronze, ASTM-B584, C87600", K857 = "Coating_Standard"),"Y","N")</f>
        <v/>
      </c>
      <c r="C857" s="233" t="inlineStr">
        <is>
          <t>ConTab_BOM_KP_Impeller_1253</t>
        </is>
      </c>
      <c r="D857" s="233" t="inlineStr">
        <is>
          <t>:6012-3_4-KP:6012-3_4-KPV:6012-3_4-KPVS:</t>
        </is>
      </c>
      <c r="E857" s="233" t="inlineStr">
        <is>
          <t>Case Ring</t>
        </is>
      </c>
      <c r="F857" s="233" t="inlineStr">
        <is>
          <t>ImpMatl_Silicon_Bronze_ASTM-B584_C87600</t>
        </is>
      </c>
      <c r="G857" s="233" t="inlineStr">
        <is>
          <t>Silicon Bronze, ASTM-B584, C87600</t>
        </is>
      </c>
      <c r="H857" s="233" t="inlineStr">
        <is>
          <t>B21</t>
        </is>
      </c>
      <c r="I857" s="233" t="inlineStr">
        <is>
          <t>Steel, Cold Drawn C1018</t>
        </is>
      </c>
      <c r="J857" s="233" t="n"/>
      <c r="K857" s="233" t="inlineStr">
        <is>
          <t>Coating_Special</t>
        </is>
      </c>
      <c r="L857" s="233" t="inlineStr">
        <is>
          <t>RTF</t>
        </is>
      </c>
      <c r="M857" s="233" t="inlineStr">
        <is>
          <t>B100653</t>
        </is>
      </c>
      <c r="O857" s="233" t="inlineStr">
        <is>
          <t>LT250</t>
        </is>
      </c>
    </row>
    <row r="858" customFormat="1" s="233">
      <c r="A858" s="64" t="n"/>
      <c r="B858" s="237">
        <f>IF(AND(E858 = "Case Ring",G858="Silicon Bronze, ASTM-B584, C87600", K858 = "Coating_Standard"),"Y","N")</f>
        <v/>
      </c>
      <c r="C858" s="233" t="inlineStr">
        <is>
          <t>ConTab_BOM_KP_Impeller_1254</t>
        </is>
      </c>
      <c r="D858" s="233" t="inlineStr">
        <is>
          <t>:6012-3_4-KP:6012-3_4-KPV:6012-3_4-KPVS:</t>
        </is>
      </c>
      <c r="E858" s="233" t="inlineStr">
        <is>
          <t>Double Wear Ring</t>
        </is>
      </c>
      <c r="F858" s="233" t="inlineStr">
        <is>
          <t>ImpMatl_Silicon_Bronze_ASTM-B584_C87600</t>
        </is>
      </c>
      <c r="G858" s="233" t="inlineStr">
        <is>
          <t>Silicon Bronze, ASTM-B584, C87600</t>
        </is>
      </c>
      <c r="H858" s="233" t="inlineStr">
        <is>
          <t>B21</t>
        </is>
      </c>
      <c r="I858" s="233" t="inlineStr">
        <is>
          <t>Steel, Cold Drawn C1018</t>
        </is>
      </c>
      <c r="J858" s="233" t="n"/>
      <c r="K858" s="233" t="inlineStr">
        <is>
          <t>Coating_Special</t>
        </is>
      </c>
      <c r="L858" s="233" t="inlineStr">
        <is>
          <t>RTF</t>
        </is>
      </c>
      <c r="M858" s="233" t="inlineStr">
        <is>
          <t>B100663</t>
        </is>
      </c>
      <c r="O858" s="233" t="inlineStr">
        <is>
          <t>LT250</t>
        </is>
      </c>
    </row>
    <row r="859" customFormat="1" s="233">
      <c r="A859" s="64" t="n"/>
      <c r="B859" s="237">
        <f>IF(AND(E859 = "Case Ring",G859="Silicon Bronze, ASTM-B584, C87600", K859 = "Coating_Standard"),"Y","N")</f>
        <v/>
      </c>
      <c r="C859" s="233" t="inlineStr">
        <is>
          <t>ConTab_BOM_KP_Impeller_1255</t>
        </is>
      </c>
      <c r="D859" s="233" t="inlineStr">
        <is>
          <t>:6012-3_4-KP:6012-3_4-KPV:6012-3_4-KPVS:</t>
        </is>
      </c>
      <c r="E859" s="233" t="inlineStr">
        <is>
          <t>Case Ring</t>
        </is>
      </c>
      <c r="F859" s="233" t="inlineStr">
        <is>
          <t>ImpMatl_NiAl-Bronze_ASTM-B148_C95400</t>
        </is>
      </c>
      <c r="G859" s="233" t="inlineStr">
        <is>
          <t>Nickel Aluminum Bronze ASTM B148 UNS C95400</t>
        </is>
      </c>
      <c r="H859" s="233" t="inlineStr">
        <is>
          <t>B22</t>
        </is>
      </c>
      <c r="I859" s="233" t="inlineStr">
        <is>
          <t>Steel, Cold Drawn C1018</t>
        </is>
      </c>
      <c r="J859" s="233" t="n"/>
      <c r="K859" s="233" t="inlineStr">
        <is>
          <t>Coating_Special</t>
        </is>
      </c>
      <c r="L859" s="233" t="inlineStr">
        <is>
          <t>RTF</t>
        </is>
      </c>
      <c r="M859" s="233" t="inlineStr">
        <is>
          <t>B105728</t>
        </is>
      </c>
      <c r="O859" s="233" t="inlineStr">
        <is>
          <t>LT250</t>
        </is>
      </c>
    </row>
    <row r="860" customFormat="1" s="233">
      <c r="A860" s="64" t="n"/>
      <c r="B860" s="237">
        <f>IF(AND(E860 = "Case Ring",G860="Silicon Bronze, ASTM-B584, C87600", K860 = "Coating_Standard"),"Y","N")</f>
        <v/>
      </c>
      <c r="C860" s="233" t="inlineStr">
        <is>
          <t>ConTab_BOM_KP_Impeller_1256</t>
        </is>
      </c>
      <c r="D860" s="233" t="inlineStr">
        <is>
          <t>:6012-3_4-KP:6012-3_4-KPV:6012-3_4-KPVS:</t>
        </is>
      </c>
      <c r="E860" s="233" t="inlineStr">
        <is>
          <t>Double Wear Ring</t>
        </is>
      </c>
      <c r="F860" s="233" t="inlineStr">
        <is>
          <t>ImpMatl_NiAl-Bronze_ASTM-B148_C95400</t>
        </is>
      </c>
      <c r="G860" s="233" t="inlineStr">
        <is>
          <t>Nickel Aluminum Bronze ASTM B148 UNS C95400</t>
        </is>
      </c>
      <c r="H860" s="233" t="inlineStr">
        <is>
          <t>B22</t>
        </is>
      </c>
      <c r="I860" s="233" t="inlineStr">
        <is>
          <t>Steel, Cold Drawn C1018</t>
        </is>
      </c>
      <c r="J860" s="233" t="n"/>
      <c r="K860" s="233" t="inlineStr">
        <is>
          <t>Coating_Special</t>
        </is>
      </c>
      <c r="L860" s="233" t="inlineStr">
        <is>
          <t>RTF</t>
        </is>
      </c>
      <c r="M860" s="233" t="inlineStr">
        <is>
          <t>B105729</t>
        </is>
      </c>
      <c r="O860" s="233" t="inlineStr">
        <is>
          <t>LT250</t>
        </is>
      </c>
    </row>
    <row r="861" customFormat="1" s="233">
      <c r="A861" s="64" t="n"/>
      <c r="B861" s="237">
        <f>IF(AND(E861 = "Case Ring",G861="Silicon Bronze, ASTM-B584, C87600", K861 = "Coating_Standard"),"Y","N")</f>
        <v/>
      </c>
      <c r="C861" s="233" t="inlineStr">
        <is>
          <t>ConTab_BOM_KP_Impeller_1259</t>
        </is>
      </c>
      <c r="D861" s="233" t="inlineStr">
        <is>
          <t>:6012-3_4-KP:6012-3_4-KPV:6012-3_4-KPVS:</t>
        </is>
      </c>
      <c r="E861" s="233" t="inlineStr">
        <is>
          <t>Case Ring</t>
        </is>
      </c>
      <c r="F861" s="233" t="inlineStr">
        <is>
          <t>ImpMatl_Silicon_Bronze_ASTM-B584_C87600</t>
        </is>
      </c>
      <c r="G861" s="233" t="inlineStr">
        <is>
          <t>Silicon Bronze, ASTM-B584, C87600</t>
        </is>
      </c>
      <c r="H861" s="233" t="inlineStr">
        <is>
          <t>B21</t>
        </is>
      </c>
      <c r="I861" s="233" t="inlineStr">
        <is>
          <t>Steel, Cold Drawn C1018</t>
        </is>
      </c>
      <c r="J861" s="233" t="n"/>
      <c r="K861" s="233" t="inlineStr">
        <is>
          <t>Coating_Epoxy</t>
        </is>
      </c>
      <c r="L861" s="233" t="inlineStr">
        <is>
          <t>RTF</t>
        </is>
      </c>
      <c r="M861" s="233" t="inlineStr">
        <is>
          <t>B100653</t>
        </is>
      </c>
      <c r="O861" s="233" t="inlineStr">
        <is>
          <t>LT250</t>
        </is>
      </c>
    </row>
    <row r="862" customFormat="1" s="233">
      <c r="A862" s="64" t="n"/>
      <c r="B862" s="237">
        <f>IF(AND(E862 = "Case Ring",G862="Silicon Bronze, ASTM-B584, C87600", K862 = "Coating_Standard"),"Y","N")</f>
        <v/>
      </c>
      <c r="C862" s="233" t="inlineStr">
        <is>
          <t>ConTab_BOM_KP_Impeller_1260</t>
        </is>
      </c>
      <c r="D862" s="233" t="inlineStr">
        <is>
          <t>:6012-3_4-KP:6012-3_4-KPV:6012-3_4-KPVS:</t>
        </is>
      </c>
      <c r="E862" s="233" t="inlineStr">
        <is>
          <t>Double Wear Ring</t>
        </is>
      </c>
      <c r="F862" s="233" t="inlineStr">
        <is>
          <t>ImpMatl_Silicon_Bronze_ASTM-B584_C87600</t>
        </is>
      </c>
      <c r="G862" s="233" t="inlineStr">
        <is>
          <t>Silicon Bronze, ASTM-B584, C87600</t>
        </is>
      </c>
      <c r="H862" s="233" t="inlineStr">
        <is>
          <t>B21</t>
        </is>
      </c>
      <c r="I862" s="233" t="inlineStr">
        <is>
          <t>Steel, Cold Drawn C1018</t>
        </is>
      </c>
      <c r="J862" s="233" t="n"/>
      <c r="K862" s="233" t="inlineStr">
        <is>
          <t>Coating_Epoxy</t>
        </is>
      </c>
      <c r="L862" s="233" t="inlineStr">
        <is>
          <t>RTF</t>
        </is>
      </c>
      <c r="M862" s="233" t="inlineStr">
        <is>
          <t>B100663</t>
        </is>
      </c>
      <c r="O862" s="233" t="inlineStr">
        <is>
          <t>LT250</t>
        </is>
      </c>
    </row>
    <row r="863" customFormat="1" s="233">
      <c r="A863" s="64" t="n"/>
      <c r="B863" s="237">
        <f>IF(AND(E863 = "Case Ring",G863="Silicon Bronze, ASTM-B584, C87600", K863 = "Coating_Standard"),"Y","N")</f>
        <v/>
      </c>
      <c r="C863" s="233" t="inlineStr">
        <is>
          <t>ConTab_BOM_KP_Impeller_1261</t>
        </is>
      </c>
      <c r="D863" s="233" t="inlineStr">
        <is>
          <t>:6012-3_4-KP:6012-3_4-KPV:6012-3_4-KPVS:</t>
        </is>
      </c>
      <c r="E863" s="233" t="inlineStr">
        <is>
          <t>Case Ring</t>
        </is>
      </c>
      <c r="F863" s="233" t="inlineStr">
        <is>
          <t>ImpMatl_NiAl-Bronze_ASTM-B148_C95400</t>
        </is>
      </c>
      <c r="G863" s="233" t="inlineStr">
        <is>
          <t>Nickel Aluminum Bronze ASTM B148 UNS C95400</t>
        </is>
      </c>
      <c r="H863" s="233" t="inlineStr">
        <is>
          <t>B22</t>
        </is>
      </c>
      <c r="I863" s="233" t="inlineStr">
        <is>
          <t>Steel, Cold Drawn C1018</t>
        </is>
      </c>
      <c r="J863" s="233" t="n"/>
      <c r="K863" s="233" t="inlineStr">
        <is>
          <t>Coating_Epoxy</t>
        </is>
      </c>
      <c r="L863" s="233" t="inlineStr">
        <is>
          <t>RTF</t>
        </is>
      </c>
      <c r="M863" s="233" t="inlineStr">
        <is>
          <t>B105728</t>
        </is>
      </c>
      <c r="O863" s="233" t="inlineStr">
        <is>
          <t>LT250</t>
        </is>
      </c>
    </row>
    <row r="864" customFormat="1" s="233">
      <c r="A864" s="64" t="n"/>
      <c r="B864" s="237">
        <f>IF(AND(E864 = "Case Ring",G864="Silicon Bronze, ASTM-B584, C87600", K864 = "Coating_Standard"),"Y","N")</f>
        <v/>
      </c>
      <c r="C864" s="233" t="inlineStr">
        <is>
          <t>ConTab_BOM_KP_Impeller_1262</t>
        </is>
      </c>
      <c r="D864" s="233" t="inlineStr">
        <is>
          <t>:6012-3_4-KP:6012-3_4-KPV:6012-3_4-KPVS:</t>
        </is>
      </c>
      <c r="E864" s="233" t="inlineStr">
        <is>
          <t>Double Wear Ring</t>
        </is>
      </c>
      <c r="F864" s="233" t="inlineStr">
        <is>
          <t>ImpMatl_NiAl-Bronze_ASTM-B148_C95400</t>
        </is>
      </c>
      <c r="G864" s="233" t="inlineStr">
        <is>
          <t>Nickel Aluminum Bronze ASTM B148 UNS C95400</t>
        </is>
      </c>
      <c r="H864" s="233" t="inlineStr">
        <is>
          <t>B22</t>
        </is>
      </c>
      <c r="I864" s="233" t="inlineStr">
        <is>
          <t>Steel, Cold Drawn C1018</t>
        </is>
      </c>
      <c r="J864" s="233" t="n"/>
      <c r="K864" s="233" t="inlineStr">
        <is>
          <t>Coating_Epoxy</t>
        </is>
      </c>
      <c r="L864" s="233" t="inlineStr">
        <is>
          <t>RTF</t>
        </is>
      </c>
      <c r="M864" s="233" t="inlineStr">
        <is>
          <t>B105729</t>
        </is>
      </c>
      <c r="O864" s="233" t="inlineStr">
        <is>
          <t>LT250</t>
        </is>
      </c>
    </row>
    <row r="865" customFormat="1" s="233">
      <c r="A865" s="64" t="n"/>
      <c r="B865" s="237">
        <f>IF(AND(E865 = "Case Ring",G865="Silicon Bronze, ASTM-B584, C87600", K865 = "Coating_Standard"),"Y","N")</f>
        <v/>
      </c>
      <c r="C865" s="233" t="inlineStr">
        <is>
          <t>ConTab_BOM_KP_Impeller_1265</t>
        </is>
      </c>
      <c r="D865" s="233" t="inlineStr">
        <is>
          <t>:6012-3_4-KP:6012-3_4-KPV:6012-3_4-KPVS:</t>
        </is>
      </c>
      <c r="E865" s="233" t="inlineStr">
        <is>
          <t>Case Ring</t>
        </is>
      </c>
      <c r="F865" s="233" t="inlineStr">
        <is>
          <t>ImpMatl_Silicon_Bronze_ASTM-B584_C87600</t>
        </is>
      </c>
      <c r="G865" s="233" t="inlineStr">
        <is>
          <t>Silicon Bronze, ASTM-B584, C87600</t>
        </is>
      </c>
      <c r="H865" s="233" t="inlineStr">
        <is>
          <t>B21</t>
        </is>
      </c>
      <c r="I865" s="233" t="inlineStr">
        <is>
          <t>Steel, Cold Drawn C1018</t>
        </is>
      </c>
      <c r="J865" s="233" t="n"/>
      <c r="K865" s="233" t="inlineStr">
        <is>
          <t>Coating_Standard</t>
        </is>
      </c>
      <c r="L865" s="233" t="n">
        <v>96699013</v>
      </c>
      <c r="M865" s="233" t="inlineStr">
        <is>
          <t>B100653</t>
        </is>
      </c>
      <c r="N865" s="233" t="inlineStr">
        <is>
          <t>Standard</t>
        </is>
      </c>
      <c r="O865" s="233" t="inlineStr">
        <is>
          <t>LT027</t>
        </is>
      </c>
      <c r="P865" s="235" t="n"/>
    </row>
    <row r="866" customFormat="1" s="233">
      <c r="A866" s="64" t="n"/>
      <c r="B866" s="237">
        <f>IF(AND(E866 = "Case Ring",G866="Silicon Bronze, ASTM-B584, C87600", K866 = "Coating_Standard"),"Y","N")</f>
        <v/>
      </c>
      <c r="C866" s="233" t="inlineStr">
        <is>
          <t>ConTab_BOM_KP_Impeller_1266</t>
        </is>
      </c>
      <c r="D866" s="233" t="inlineStr">
        <is>
          <t>:6012-3_4-KP:6012-3_4-KPV:6012-3_4-KPVS:</t>
        </is>
      </c>
      <c r="E866" s="233" t="inlineStr">
        <is>
          <t>Double Wear Ring</t>
        </is>
      </c>
      <c r="F866" s="233" t="inlineStr">
        <is>
          <t>ImpMatl_Silicon_Bronze_ASTM-B584_C87600</t>
        </is>
      </c>
      <c r="G866" s="233" t="inlineStr">
        <is>
          <t>Silicon Bronze, ASTM-B584, C87600</t>
        </is>
      </c>
      <c r="H866" s="233" t="inlineStr">
        <is>
          <t>B21</t>
        </is>
      </c>
      <c r="I866" s="233" t="inlineStr">
        <is>
          <t>Steel, Cold Drawn C1018</t>
        </is>
      </c>
      <c r="J866" s="233" t="n"/>
      <c r="K866" s="233" t="inlineStr">
        <is>
          <t>Coating_Standard</t>
        </is>
      </c>
      <c r="L866" s="233" t="n">
        <v>96699013</v>
      </c>
      <c r="M866" s="233" t="inlineStr">
        <is>
          <t>B100663</t>
        </is>
      </c>
      <c r="N866" s="233" t="inlineStr">
        <is>
          <t>Standard</t>
        </is>
      </c>
      <c r="O866" s="233" t="inlineStr">
        <is>
          <t>LT027</t>
        </is>
      </c>
      <c r="P866" s="235" t="n"/>
    </row>
    <row r="867" customFormat="1" s="233">
      <c r="A867" s="64" t="n"/>
      <c r="B867" s="237">
        <f>IF(AND(E867 = "Case Ring",G867="Silicon Bronze, ASTM-B584, C87600", K867 = "Coating_Standard"),"Y","N")</f>
        <v/>
      </c>
      <c r="C867" s="233" t="inlineStr">
        <is>
          <t>ConTab_BOM_KP_Impeller_1267</t>
        </is>
      </c>
      <c r="D867" s="233" t="inlineStr">
        <is>
          <t>:6012-3_4-KP:6012-3_4-KPV:6012-3_4-KPVS:</t>
        </is>
      </c>
      <c r="E867" s="233" t="inlineStr">
        <is>
          <t>Case Ring</t>
        </is>
      </c>
      <c r="F867" s="233" t="inlineStr">
        <is>
          <t>ImpMatl_NiAl-Bronze_ASTM-B148_C95400</t>
        </is>
      </c>
      <c r="G867" s="233" t="inlineStr">
        <is>
          <t>Nickel Aluminum Bronze ASTM B148 UNS C95400</t>
        </is>
      </c>
      <c r="H867" s="233" t="inlineStr">
        <is>
          <t>B22</t>
        </is>
      </c>
      <c r="I867" s="233" t="inlineStr">
        <is>
          <t>Steel, Cold Drawn C1018</t>
        </is>
      </c>
      <c r="J867" s="233" t="n"/>
      <c r="K867" s="233" t="inlineStr">
        <is>
          <t>Coating_Standard</t>
        </is>
      </c>
      <c r="L867" s="233" t="n">
        <v>97782737</v>
      </c>
      <c r="M867" s="233" t="inlineStr">
        <is>
          <t>B105728</t>
        </is>
      </c>
      <c r="N867" s="233" t="inlineStr">
        <is>
          <t>Standard</t>
        </is>
      </c>
      <c r="O867" s="233" t="inlineStr">
        <is>
          <t>LT250</t>
        </is>
      </c>
    </row>
    <row r="868" customFormat="1" s="233">
      <c r="A868" s="64" t="n"/>
      <c r="B868" s="237">
        <f>IF(AND(E868 = "Case Ring",G868="Silicon Bronze, ASTM-B584, C87600", K868 = "Coating_Standard"),"Y","N")</f>
        <v/>
      </c>
      <c r="C868" s="233" t="inlineStr">
        <is>
          <t>ConTab_BOM_KP_Impeller_1268</t>
        </is>
      </c>
      <c r="D868" s="233" t="inlineStr">
        <is>
          <t>:6012-3_4-KP:6012-3_4-KPV:6012-3_4-KPVS:</t>
        </is>
      </c>
      <c r="E868" s="233" t="inlineStr">
        <is>
          <t>Double Wear Ring</t>
        </is>
      </c>
      <c r="F868" s="233" t="inlineStr">
        <is>
          <t>ImpMatl_NiAl-Bronze_ASTM-B148_C95400</t>
        </is>
      </c>
      <c r="G868" s="233" t="inlineStr">
        <is>
          <t>Nickel Aluminum Bronze ASTM B148 UNS C95400</t>
        </is>
      </c>
      <c r="H868" s="233" t="inlineStr">
        <is>
          <t>B22</t>
        </is>
      </c>
      <c r="I868" s="233" t="inlineStr">
        <is>
          <t>Steel, Cold Drawn C1018</t>
        </is>
      </c>
      <c r="J868" s="233" t="n"/>
      <c r="K868" s="233" t="inlineStr">
        <is>
          <t>Coating_Standard</t>
        </is>
      </c>
      <c r="L868" s="233" t="n">
        <v>97782737</v>
      </c>
      <c r="M868" s="233" t="inlineStr">
        <is>
          <t>B105729</t>
        </is>
      </c>
      <c r="N868" s="233" t="inlineStr">
        <is>
          <t>Standard</t>
        </is>
      </c>
      <c r="O868" s="233" t="inlineStr">
        <is>
          <t>LT250</t>
        </is>
      </c>
    </row>
    <row r="869" customFormat="1" s="233">
      <c r="A869" s="64" t="n"/>
      <c r="B869" s="237">
        <f>IF(AND(E869 = "Case Ring",G869="Silicon Bronze, ASTM-B584, C87600", K869 = "Coating_Standard"),"Y","N")</f>
        <v/>
      </c>
      <c r="C869" s="233" t="inlineStr">
        <is>
          <t>ConTab_BOM_KP_Impeller_1273</t>
        </is>
      </c>
      <c r="D869" s="233" t="inlineStr">
        <is>
          <t>:6012-3_4-KP:6012-3_4-KPV:6012-3_4-KPVS:</t>
        </is>
      </c>
      <c r="E869" s="233" t="inlineStr">
        <is>
          <t>Case Ring</t>
        </is>
      </c>
      <c r="F869" s="233" t="inlineStr">
        <is>
          <t>ImpMatl_SS_AISI-304</t>
        </is>
      </c>
      <c r="G869" s="233" t="inlineStr">
        <is>
          <t>Stainless Steel, AISI-304</t>
        </is>
      </c>
      <c r="H869" s="233" t="inlineStr">
        <is>
          <t>H304</t>
        </is>
      </c>
      <c r="I869" s="233" t="inlineStr">
        <is>
          <t>Stainless Steel, AISI 316</t>
        </is>
      </c>
      <c r="J869" s="233" t="n"/>
      <c r="K869" s="233" t="inlineStr">
        <is>
          <t>Coating_Standard</t>
        </is>
      </c>
      <c r="L869" s="233" t="n">
        <v>97948546</v>
      </c>
      <c r="M869" s="233" t="inlineStr">
        <is>
          <t>B100659</t>
        </is>
      </c>
      <c r="O869" s="233" t="inlineStr">
        <is>
          <t>LT043</t>
        </is>
      </c>
      <c r="P869" s="235" t="n"/>
    </row>
    <row r="870" customFormat="1" s="233">
      <c r="A870" s="64" t="n"/>
      <c r="B870" s="237">
        <f>IF(AND(E870 = "Case Ring",G870="Silicon Bronze, ASTM-B584, C87600", K870 = "Coating_Standard"),"Y","N")</f>
        <v/>
      </c>
      <c r="C870" s="233" t="inlineStr">
        <is>
          <t>ConTab_BOM_KP_Impeller_1274</t>
        </is>
      </c>
      <c r="D870" s="233" t="inlineStr">
        <is>
          <t>:6012-3_4-KP:6012-3_4-KPV:6012-3_4-KPVS:</t>
        </is>
      </c>
      <c r="E870" s="233" t="inlineStr">
        <is>
          <t>Double Wear Ring</t>
        </is>
      </c>
      <c r="F870" s="233" t="inlineStr">
        <is>
          <t>ImpMatl_SS_AISI-304</t>
        </is>
      </c>
      <c r="G870" s="233" t="inlineStr">
        <is>
          <t>Stainless Steel, AISI-304</t>
        </is>
      </c>
      <c r="H870" s="233" t="inlineStr">
        <is>
          <t>H304</t>
        </is>
      </c>
      <c r="I870" s="233" t="inlineStr">
        <is>
          <t>Stainless Steel, AISI 316</t>
        </is>
      </c>
      <c r="J870" s="233" t="n"/>
      <c r="K870" s="233" t="inlineStr">
        <is>
          <t>Coating_Standard</t>
        </is>
      </c>
      <c r="L870" s="233" t="n">
        <v>97948546</v>
      </c>
      <c r="M870" s="233" t="inlineStr">
        <is>
          <t>B100669</t>
        </is>
      </c>
      <c r="O870" s="233" t="inlineStr">
        <is>
          <t>LT043</t>
        </is>
      </c>
      <c r="P870" s="235" t="n"/>
    </row>
    <row r="871" customFormat="1" s="233">
      <c r="A871" s="64" t="n"/>
      <c r="B871" s="237">
        <f>IF(AND(E871 = "Case Ring",G871="Silicon Bronze, ASTM-B584, C87600", K871 = "Coating_Standard"),"Y","N")</f>
        <v/>
      </c>
      <c r="C871" s="233" t="inlineStr">
        <is>
          <t>ConTab_BOM_KP_Impeller_1279</t>
        </is>
      </c>
      <c r="D871" s="233" t="inlineStr">
        <is>
          <t>:6012-3_4-KP:6012-3_4-KPV:6012-3_4-KPVS:</t>
        </is>
      </c>
      <c r="E871" s="233" t="inlineStr">
        <is>
          <t>Case Ring</t>
        </is>
      </c>
      <c r="F871" s="233" t="inlineStr">
        <is>
          <t>ImpMatl_Silicon_Bronze_ASTM-B584_C87600</t>
        </is>
      </c>
      <c r="G871" s="233" t="inlineStr">
        <is>
          <t>Silicon Bronze, ASTM-B584, C87600</t>
        </is>
      </c>
      <c r="H871" s="233" t="inlineStr">
        <is>
          <t>B21</t>
        </is>
      </c>
      <c r="I871" s="233" t="inlineStr">
        <is>
          <t>Steel, Cold Drawn C1018</t>
        </is>
      </c>
      <c r="J871" s="233" t="n"/>
      <c r="K871" s="233" t="inlineStr">
        <is>
          <t>Coating_Scotchkote134_interior</t>
        </is>
      </c>
      <c r="L871" s="233" t="inlineStr">
        <is>
          <t>RTF</t>
        </is>
      </c>
      <c r="M871" s="233" t="inlineStr">
        <is>
          <t>B100653</t>
        </is>
      </c>
      <c r="O871" s="233" t="inlineStr">
        <is>
          <t>LT250</t>
        </is>
      </c>
      <c r="P871" s="235" t="n"/>
    </row>
    <row r="872" customFormat="1" s="233">
      <c r="A872" s="64" t="n"/>
      <c r="B872" s="237">
        <f>IF(AND(E872 = "Case Ring",G872="Silicon Bronze, ASTM-B584, C87600", K872 = "Coating_Standard"),"Y","N")</f>
        <v/>
      </c>
      <c r="C872" s="233" t="inlineStr">
        <is>
          <t>ConTab_BOM_KP_Impeller_1280</t>
        </is>
      </c>
      <c r="D872" s="233" t="inlineStr">
        <is>
          <t>:6012-3_4-KP:6012-3_4-KPV:6012-3_4-KPVS:</t>
        </is>
      </c>
      <c r="E872" s="233" t="inlineStr">
        <is>
          <t>Double Wear Ring</t>
        </is>
      </c>
      <c r="F872" s="233" t="inlineStr">
        <is>
          <t>ImpMatl_Silicon_Bronze_ASTM-B584_C87600</t>
        </is>
      </c>
      <c r="G872" s="233" t="inlineStr">
        <is>
          <t>Silicon Bronze, ASTM-B584, C87600</t>
        </is>
      </c>
      <c r="H872" s="233" t="inlineStr">
        <is>
          <t>B21</t>
        </is>
      </c>
      <c r="I872" s="233" t="inlineStr">
        <is>
          <t>Steel, Cold Drawn C1018</t>
        </is>
      </c>
      <c r="J872" s="233" t="n"/>
      <c r="K872" s="233" t="inlineStr">
        <is>
          <t>Coating_Scotchkote134_interior</t>
        </is>
      </c>
      <c r="L872" s="233" t="inlineStr">
        <is>
          <t>RTF</t>
        </is>
      </c>
      <c r="M872" s="233" t="inlineStr">
        <is>
          <t>B100663</t>
        </is>
      </c>
      <c r="O872" s="233" t="inlineStr">
        <is>
          <t>LT250</t>
        </is>
      </c>
      <c r="P872" s="235" t="n"/>
    </row>
    <row r="873" customFormat="1" s="233">
      <c r="A873" s="64" t="n"/>
      <c r="B873" s="237">
        <f>IF(AND(E873 = "Case Ring",G873="Silicon Bronze, ASTM-B584, C87600", K873 = "Coating_Standard"),"Y","N")</f>
        <v/>
      </c>
      <c r="C873" s="233" t="inlineStr">
        <is>
          <t>ConTab_BOM_KP_Impeller_1281</t>
        </is>
      </c>
      <c r="D873" s="233" t="inlineStr">
        <is>
          <t>:6012-3_4-KP:6012-3_4-KPV:6012-3_4-KPVS:</t>
        </is>
      </c>
      <c r="E873" s="233" t="inlineStr">
        <is>
          <t>Case Ring</t>
        </is>
      </c>
      <c r="F873" s="233" t="inlineStr">
        <is>
          <t>ImpMatl_NiAl-Bronze_ASTM-B148_C95400</t>
        </is>
      </c>
      <c r="G873" s="233" t="inlineStr">
        <is>
          <t>Nickel Aluminum Bronze ASTM B148 UNS C95400</t>
        </is>
      </c>
      <c r="H873" s="233" t="inlineStr">
        <is>
          <t>B22</t>
        </is>
      </c>
      <c r="I873" s="233" t="inlineStr">
        <is>
          <t>Steel, Cold Drawn C1018</t>
        </is>
      </c>
      <c r="J873" s="233" t="n"/>
      <c r="K873" s="233" t="inlineStr">
        <is>
          <t>Coating_Scotchkote134_interior</t>
        </is>
      </c>
      <c r="L873" s="233" t="inlineStr">
        <is>
          <t>RTF</t>
        </is>
      </c>
      <c r="M873" s="233" t="inlineStr">
        <is>
          <t>B105728</t>
        </is>
      </c>
      <c r="O873" s="233" t="inlineStr">
        <is>
          <t>LT250</t>
        </is>
      </c>
      <c r="P873" s="235" t="n"/>
    </row>
    <row r="874" customFormat="1" s="233">
      <c r="A874" s="64" t="n"/>
      <c r="B874" s="237">
        <f>IF(AND(E874 = "Case Ring",G874="Silicon Bronze, ASTM-B584, C87600", K874 = "Coating_Standard"),"Y","N")</f>
        <v/>
      </c>
      <c r="C874" s="233" t="inlineStr">
        <is>
          <t>ConTab_BOM_KP_Impeller_1282</t>
        </is>
      </c>
      <c r="D874" s="233" t="inlineStr">
        <is>
          <t>:6012-3_4-KP:6012-3_4-KPV:6012-3_4-KPVS:</t>
        </is>
      </c>
      <c r="E874" s="233" t="inlineStr">
        <is>
          <t>Double Wear Ring</t>
        </is>
      </c>
      <c r="F874" s="233" t="inlineStr">
        <is>
          <t>ImpMatl_NiAl-Bronze_ASTM-B148_C95400</t>
        </is>
      </c>
      <c r="G874" s="233" t="inlineStr">
        <is>
          <t>Nickel Aluminum Bronze ASTM B148 UNS C95400</t>
        </is>
      </c>
      <c r="H874" s="233" t="inlineStr">
        <is>
          <t>B22</t>
        </is>
      </c>
      <c r="I874" s="233" t="inlineStr">
        <is>
          <t>Steel, Cold Drawn C1018</t>
        </is>
      </c>
      <c r="J874" s="233" t="n"/>
      <c r="K874" s="233" t="inlineStr">
        <is>
          <t>Coating_Scotchkote134_interior</t>
        </is>
      </c>
      <c r="L874" s="233" t="inlineStr">
        <is>
          <t>RTF</t>
        </is>
      </c>
      <c r="M874" s="233" t="inlineStr">
        <is>
          <t>B105729</t>
        </is>
      </c>
      <c r="O874" s="233" t="inlineStr">
        <is>
          <t>LT250</t>
        </is>
      </c>
      <c r="P874" s="235" t="n"/>
    </row>
    <row r="875" customFormat="1" s="233">
      <c r="A875" s="64" t="n"/>
      <c r="B875" s="237">
        <f>IF(AND(E875 = "Case Ring",G875="Silicon Bronze, ASTM-B584, C87600", K875 = "Coating_Standard"),"Y","N")</f>
        <v/>
      </c>
      <c r="C875" s="233" t="inlineStr">
        <is>
          <t>ConTab_BOM_KP_Impeller_1285</t>
        </is>
      </c>
      <c r="D875" s="233" t="inlineStr">
        <is>
          <t>:6012-3_4-KP:6012-3_4-KPV:6012-3_4-KPVS:</t>
        </is>
      </c>
      <c r="E875" s="233" t="inlineStr">
        <is>
          <t>Case Ring</t>
        </is>
      </c>
      <c r="F875" s="233" t="inlineStr">
        <is>
          <t>ImpMatl_Silicon_Bronze_ASTM-B584_C87600</t>
        </is>
      </c>
      <c r="G875" s="233" t="inlineStr">
        <is>
          <t>Silicon Bronze, ASTM-B584, C87600</t>
        </is>
      </c>
      <c r="H875" s="233" t="inlineStr">
        <is>
          <t>B21</t>
        </is>
      </c>
      <c r="I875" s="233" t="inlineStr">
        <is>
          <t>Steel, Cold Drawn C1018</t>
        </is>
      </c>
      <c r="J875" s="233" t="n"/>
      <c r="K875" s="233" t="inlineStr">
        <is>
          <t>Coating_Scotchkote134_interior_exterior</t>
        </is>
      </c>
      <c r="L875" s="233" t="inlineStr">
        <is>
          <t>RTF</t>
        </is>
      </c>
      <c r="M875" s="233" t="inlineStr">
        <is>
          <t>B100653</t>
        </is>
      </c>
      <c r="O875" s="233" t="inlineStr">
        <is>
          <t>LT250</t>
        </is>
      </c>
      <c r="P875" s="235" t="n"/>
    </row>
    <row r="876" customFormat="1" s="233">
      <c r="A876" s="64" t="n"/>
      <c r="B876" s="237">
        <f>IF(AND(E876 = "Case Ring",G876="Silicon Bronze, ASTM-B584, C87600", K876 = "Coating_Standard"),"Y","N")</f>
        <v/>
      </c>
      <c r="C876" s="233" t="inlineStr">
        <is>
          <t>ConTab_BOM_KP_Impeller_1286</t>
        </is>
      </c>
      <c r="D876" s="233" t="inlineStr">
        <is>
          <t>:6012-3_4-KP:6012-3_4-KPV:6012-3_4-KPVS:</t>
        </is>
      </c>
      <c r="E876" s="233" t="inlineStr">
        <is>
          <t>Double Wear Ring</t>
        </is>
      </c>
      <c r="F876" s="233" t="inlineStr">
        <is>
          <t>ImpMatl_Silicon_Bronze_ASTM-B584_C87600</t>
        </is>
      </c>
      <c r="G876" s="233" t="inlineStr">
        <is>
          <t>Silicon Bronze, ASTM-B584, C87600</t>
        </is>
      </c>
      <c r="H876" s="233" t="inlineStr">
        <is>
          <t>B21</t>
        </is>
      </c>
      <c r="I876" s="233" t="inlineStr">
        <is>
          <t>Steel, Cold Drawn C1018</t>
        </is>
      </c>
      <c r="J876" s="233" t="n"/>
      <c r="K876" s="233" t="inlineStr">
        <is>
          <t>Coating_Scotchkote134_interior_exterior</t>
        </is>
      </c>
      <c r="L876" s="233" t="inlineStr">
        <is>
          <t>RTF</t>
        </is>
      </c>
      <c r="M876" s="233" t="inlineStr">
        <is>
          <t>B100663</t>
        </is>
      </c>
      <c r="O876" s="233" t="inlineStr">
        <is>
          <t>LT250</t>
        </is>
      </c>
      <c r="P876" s="235" t="n"/>
    </row>
    <row r="877" customFormat="1" s="233">
      <c r="A877" s="64" t="n"/>
      <c r="B877" s="237">
        <f>IF(AND(E877 = "Case Ring",G877="Silicon Bronze, ASTM-B584, C87600", K877 = "Coating_Standard"),"Y","N")</f>
        <v/>
      </c>
      <c r="C877" s="233" t="inlineStr">
        <is>
          <t>ConTab_BOM_KP_Impeller_1287</t>
        </is>
      </c>
      <c r="D877" s="233" t="inlineStr">
        <is>
          <t>:6012-3_4-KP:6012-3_4-KPV:6012-3_4-KPVS:</t>
        </is>
      </c>
      <c r="E877" s="233" t="inlineStr">
        <is>
          <t>Case Ring</t>
        </is>
      </c>
      <c r="F877" s="233" t="inlineStr">
        <is>
          <t>ImpMatl_NiAl-Bronze_ASTM-B148_C95400</t>
        </is>
      </c>
      <c r="G877" s="233" t="inlineStr">
        <is>
          <t>Nickel Aluminum Bronze ASTM B148 UNS C95400</t>
        </is>
      </c>
      <c r="H877" s="233" t="inlineStr">
        <is>
          <t>B22</t>
        </is>
      </c>
      <c r="I877" s="233" t="inlineStr">
        <is>
          <t>Steel, Cold Drawn C1018</t>
        </is>
      </c>
      <c r="J877" s="233" t="n"/>
      <c r="K877" s="233" t="inlineStr">
        <is>
          <t>Coating_Scotchkote134_interior_exterior</t>
        </is>
      </c>
      <c r="L877" s="233" t="inlineStr">
        <is>
          <t>RTF</t>
        </is>
      </c>
      <c r="M877" s="233" t="inlineStr">
        <is>
          <t>B105728</t>
        </is>
      </c>
      <c r="O877" s="233" t="inlineStr">
        <is>
          <t>LT250</t>
        </is>
      </c>
      <c r="P877" s="235" t="n"/>
    </row>
    <row r="878" customFormat="1" s="233">
      <c r="A878" s="64" t="n"/>
      <c r="B878" s="237">
        <f>IF(AND(E878 = "Case Ring",G878="Silicon Bronze, ASTM-B584, C87600", K878 = "Coating_Standard"),"Y","N")</f>
        <v/>
      </c>
      <c r="C878" s="233" t="inlineStr">
        <is>
          <t>ConTab_BOM_KP_Impeller_1288</t>
        </is>
      </c>
      <c r="D878" s="233" t="inlineStr">
        <is>
          <t>:6012-3_4-KP:6012-3_4-KPV:6012-3_4-KPVS:</t>
        </is>
      </c>
      <c r="E878" s="233" t="inlineStr">
        <is>
          <t>Double Wear Ring</t>
        </is>
      </c>
      <c r="F878" s="233" t="inlineStr">
        <is>
          <t>ImpMatl_NiAl-Bronze_ASTM-B148_C95400</t>
        </is>
      </c>
      <c r="G878" s="233" t="inlineStr">
        <is>
          <t>Nickel Aluminum Bronze ASTM B148 UNS C95400</t>
        </is>
      </c>
      <c r="H878" s="233" t="inlineStr">
        <is>
          <t>B22</t>
        </is>
      </c>
      <c r="I878" s="233" t="inlineStr">
        <is>
          <t>Steel, Cold Drawn C1018</t>
        </is>
      </c>
      <c r="J878" s="233" t="n"/>
      <c r="K878" s="233" t="inlineStr">
        <is>
          <t>Coating_Scotchkote134_interior_exterior</t>
        </is>
      </c>
      <c r="L878" s="233" t="inlineStr">
        <is>
          <t>RTF</t>
        </is>
      </c>
      <c r="M878" s="233" t="inlineStr">
        <is>
          <t>B105729</t>
        </is>
      </c>
      <c r="O878" s="233" t="inlineStr">
        <is>
          <t>LT250</t>
        </is>
      </c>
      <c r="P878" s="235" t="n"/>
    </row>
    <row r="879" customFormat="1" s="233">
      <c r="A879" s="64" t="n"/>
      <c r="B879" s="237">
        <f>IF(AND(E879 = "Case Ring",G879="Silicon Bronze, ASTM-B584, C87600", K879 = "Coating_Standard"),"Y","N")</f>
        <v/>
      </c>
      <c r="C879" s="233" t="inlineStr">
        <is>
          <t>ConTab_BOM_KP_Impeller_1291</t>
        </is>
      </c>
      <c r="D879" s="233" t="inlineStr">
        <is>
          <t>:6012-3_4-KP:6012-3_4-KPV:6012-3_4-KPVS:</t>
        </is>
      </c>
      <c r="E879" s="233" t="inlineStr">
        <is>
          <t>Case Ring</t>
        </is>
      </c>
      <c r="F879" s="233" t="inlineStr">
        <is>
          <t>ImpMatl_Silicon_Bronze_ASTM-B584_C87600</t>
        </is>
      </c>
      <c r="G879" s="233" t="inlineStr">
        <is>
          <t>Silicon Bronze, ASTM-B584, C87600</t>
        </is>
      </c>
      <c r="H879" s="233" t="inlineStr">
        <is>
          <t>B21</t>
        </is>
      </c>
      <c r="I879" s="233" t="inlineStr">
        <is>
          <t>Steel, Cold Drawn C1018</t>
        </is>
      </c>
      <c r="J879" s="233" t="n"/>
      <c r="K879" s="233" t="inlineStr">
        <is>
          <t>Coating_Scotchkote134_interior_exterior_IncludeImpeller</t>
        </is>
      </c>
      <c r="L879" s="233" t="inlineStr">
        <is>
          <t>RTF</t>
        </is>
      </c>
      <c r="M879" s="233" t="inlineStr">
        <is>
          <t>B100653</t>
        </is>
      </c>
      <c r="O879" s="233" t="inlineStr">
        <is>
          <t>LT250</t>
        </is>
      </c>
      <c r="P879" s="235" t="n"/>
    </row>
    <row r="880" customFormat="1" s="233">
      <c r="A880" s="64" t="n"/>
      <c r="B880" s="237">
        <f>IF(AND(E880 = "Case Ring",G880="Silicon Bronze, ASTM-B584, C87600", K880 = "Coating_Standard"),"Y","N")</f>
        <v/>
      </c>
      <c r="C880" s="233" t="inlineStr">
        <is>
          <t>ConTab_BOM_KP_Impeller_1292</t>
        </is>
      </c>
      <c r="D880" s="233" t="inlineStr">
        <is>
          <t>:6012-3_4-KP:6012-3_4-KPV:6012-3_4-KPVS:</t>
        </is>
      </c>
      <c r="E880" s="233" t="inlineStr">
        <is>
          <t>Double Wear Ring</t>
        </is>
      </c>
      <c r="F880" s="233" t="inlineStr">
        <is>
          <t>ImpMatl_Silicon_Bronze_ASTM-B584_C87600</t>
        </is>
      </c>
      <c r="G880" s="233" t="inlineStr">
        <is>
          <t>Silicon Bronze, ASTM-B584, C87600</t>
        </is>
      </c>
      <c r="H880" s="233" t="inlineStr">
        <is>
          <t>B21</t>
        </is>
      </c>
      <c r="I880" s="233" t="inlineStr">
        <is>
          <t>Steel, Cold Drawn C1018</t>
        </is>
      </c>
      <c r="J880" s="233" t="n"/>
      <c r="K880" s="233" t="inlineStr">
        <is>
          <t>Coating_Scotchkote134_interior_exterior_IncludeImpeller</t>
        </is>
      </c>
      <c r="L880" s="233" t="inlineStr">
        <is>
          <t>RTF</t>
        </is>
      </c>
      <c r="M880" s="233" t="inlineStr">
        <is>
          <t>B100663</t>
        </is>
      </c>
      <c r="O880" s="233" t="inlineStr">
        <is>
          <t>LT250</t>
        </is>
      </c>
      <c r="P880" s="235" t="n"/>
    </row>
    <row r="881" customFormat="1" s="233">
      <c r="A881" s="64" t="n"/>
      <c r="B881" s="237">
        <f>IF(AND(E881 = "Case Ring",G881="Silicon Bronze, ASTM-B584, C87600", K881 = "Coating_Standard"),"Y","N")</f>
        <v/>
      </c>
      <c r="C881" s="233" t="inlineStr">
        <is>
          <t>ConTab_BOM_KP_Impeller_1293</t>
        </is>
      </c>
      <c r="D881" s="233" t="inlineStr">
        <is>
          <t>:6012-3_4-KP:6012-3_4-KPV:6012-3_4-KPVS:</t>
        </is>
      </c>
      <c r="E881" s="233" t="inlineStr">
        <is>
          <t>Case Ring</t>
        </is>
      </c>
      <c r="F881" s="233" t="inlineStr">
        <is>
          <t>ImpMatl_NiAl-Bronze_ASTM-B148_C95400</t>
        </is>
      </c>
      <c r="G881" s="233" t="inlineStr">
        <is>
          <t>Nickel Aluminum Bronze ASTM B148 UNS C95400</t>
        </is>
      </c>
      <c r="H881" s="233" t="inlineStr">
        <is>
          <t>B22</t>
        </is>
      </c>
      <c r="I881" s="233" t="inlineStr">
        <is>
          <t>Steel, Cold Drawn C1018</t>
        </is>
      </c>
      <c r="J881" s="233" t="n"/>
      <c r="K881" s="233" t="inlineStr">
        <is>
          <t>Coating_Scotchkote134_interior_exterior_IncludeImpeller</t>
        </is>
      </c>
      <c r="L881" s="233" t="n">
        <v>97782737</v>
      </c>
      <c r="M881" s="233" t="inlineStr">
        <is>
          <t>B105728</t>
        </is>
      </c>
      <c r="O881" s="233" t="inlineStr">
        <is>
          <t>LT250</t>
        </is>
      </c>
      <c r="P881" s="235" t="n"/>
    </row>
    <row r="882" customFormat="1" s="233">
      <c r="A882" s="64" t="n"/>
      <c r="B882" s="237">
        <f>IF(AND(E882 = "Case Ring",G882="Silicon Bronze, ASTM-B584, C87600", K882 = "Coating_Standard"),"Y","N")</f>
        <v/>
      </c>
      <c r="C882" s="233" t="inlineStr">
        <is>
          <t>ConTab_BOM_KP_Impeller_1294</t>
        </is>
      </c>
      <c r="D882" s="233" t="inlineStr">
        <is>
          <t>:6012-3_4-KP:6012-3_4-KPV:6012-3_4-KPVS:</t>
        </is>
      </c>
      <c r="E882" s="233" t="inlineStr">
        <is>
          <t>Double Wear Ring</t>
        </is>
      </c>
      <c r="F882" s="233" t="inlineStr">
        <is>
          <t>ImpMatl_NiAl-Bronze_ASTM-B148_C95400</t>
        </is>
      </c>
      <c r="G882" s="233" t="inlineStr">
        <is>
          <t>Nickel Aluminum Bronze ASTM B148 UNS C95400</t>
        </is>
      </c>
      <c r="H882" s="233" t="inlineStr">
        <is>
          <t>B22</t>
        </is>
      </c>
      <c r="I882" s="233" t="inlineStr">
        <is>
          <t>Steel, Cold Drawn C1018</t>
        </is>
      </c>
      <c r="J882" s="233" t="n"/>
      <c r="K882" s="233" t="inlineStr">
        <is>
          <t>Coating_Scotchkote134_interior_exterior_IncludeImpeller</t>
        </is>
      </c>
      <c r="L882" s="233" t="inlineStr">
        <is>
          <t>RTF</t>
        </is>
      </c>
      <c r="M882" s="233" t="inlineStr">
        <is>
          <t>B105729</t>
        </is>
      </c>
      <c r="O882" s="233" t="inlineStr">
        <is>
          <t>LT250</t>
        </is>
      </c>
      <c r="P882" s="235" t="n"/>
    </row>
    <row r="883" customFormat="1" s="233">
      <c r="A883" s="64" t="n"/>
      <c r="B883" s="237">
        <f>IF(AND(E883 = "Case Ring",G883="Silicon Bronze, ASTM-B584, C87600", K883 = "Coating_Standard"),"Y","N")</f>
        <v/>
      </c>
      <c r="C883" s="233" t="inlineStr">
        <is>
          <t>ConTab_BOM_KP_Impeller_1297</t>
        </is>
      </c>
      <c r="D883" s="233" t="inlineStr">
        <is>
          <t>:6015-1_2-KP:6015-1_2-KPV:</t>
        </is>
      </c>
      <c r="E883" s="233" t="inlineStr">
        <is>
          <t>Case Ring</t>
        </is>
      </c>
      <c r="F883" s="233" t="inlineStr">
        <is>
          <t>ImpMatl_Silicon_Bronze_ASTM-B584_C87600</t>
        </is>
      </c>
      <c r="G883" s="233" t="inlineStr">
        <is>
          <t>Silicon Bronze, ASTM-B584, C87600</t>
        </is>
      </c>
      <c r="H883" s="233" t="inlineStr">
        <is>
          <t>B21</t>
        </is>
      </c>
      <c r="I883" s="233" t="inlineStr">
        <is>
          <t>Steel, Cold Drawn C1018</t>
        </is>
      </c>
      <c r="J883" s="233" t="n"/>
      <c r="K883" s="233" t="inlineStr">
        <is>
          <t>Coating_Scotchkote134_interior_IncludeImpeller</t>
        </is>
      </c>
      <c r="L883" s="233" t="inlineStr">
        <is>
          <t>RTF</t>
        </is>
      </c>
      <c r="M883" s="233" t="inlineStr">
        <is>
          <t>B100673</t>
        </is>
      </c>
      <c r="O883" s="233" t="inlineStr">
        <is>
          <t>LT250</t>
        </is>
      </c>
      <c r="P883" s="235" t="n"/>
    </row>
    <row r="884" customFormat="1" s="233">
      <c r="A884" s="64" t="n"/>
      <c r="B884" s="237">
        <f>IF(AND(E884 = "Case Ring",G884="Silicon Bronze, ASTM-B584, C87600", K884 = "Coating_Standard"),"Y","N")</f>
        <v/>
      </c>
      <c r="C884" s="233" t="inlineStr">
        <is>
          <t>ConTab_BOM_KP_Impeller_1298</t>
        </is>
      </c>
      <c r="D884" s="233" t="inlineStr">
        <is>
          <t>:6015-1_2-KP:6015-1_2-KPV:</t>
        </is>
      </c>
      <c r="E884" s="233" t="inlineStr">
        <is>
          <t>Double Wear Ring</t>
        </is>
      </c>
      <c r="F884" s="233" t="inlineStr">
        <is>
          <t>ImpMatl_Silicon_Bronze_ASTM-B584_C87600</t>
        </is>
      </c>
      <c r="G884" s="233" t="inlineStr">
        <is>
          <t>Silicon Bronze, ASTM-B584, C87600</t>
        </is>
      </c>
      <c r="H884" s="233" t="inlineStr">
        <is>
          <t>B21</t>
        </is>
      </c>
      <c r="I884" s="233" t="inlineStr">
        <is>
          <t>Steel, Cold Drawn C1018</t>
        </is>
      </c>
      <c r="J884" s="233" t="n"/>
      <c r="K884" s="233" t="inlineStr">
        <is>
          <t>Coating_Scotchkote134_interior_IncludeImpeller</t>
        </is>
      </c>
      <c r="L884" s="233" t="inlineStr">
        <is>
          <t>RTF</t>
        </is>
      </c>
      <c r="M884" s="233" t="inlineStr">
        <is>
          <t>B100683</t>
        </is>
      </c>
      <c r="O884" s="233" t="inlineStr">
        <is>
          <t>LT250</t>
        </is>
      </c>
      <c r="P884" s="235" t="n"/>
    </row>
    <row r="885" customFormat="1" s="233">
      <c r="A885" s="64" t="n"/>
      <c r="B885" s="237">
        <f>IF(AND(E885 = "Case Ring",G885="Silicon Bronze, ASTM-B584, C87600", K885 = "Coating_Standard"),"Y","N")</f>
        <v/>
      </c>
      <c r="C885" s="233" t="inlineStr">
        <is>
          <t>ConTab_BOM_KP_Impeller_1299</t>
        </is>
      </c>
      <c r="D885" s="233" t="inlineStr">
        <is>
          <t>:6015-1_2-KP:6015-1_2-KPV:</t>
        </is>
      </c>
      <c r="E885" s="233" t="inlineStr">
        <is>
          <t>Case Ring</t>
        </is>
      </c>
      <c r="F885" s="233" t="inlineStr">
        <is>
          <t>ImpMatl_NiAl-Bronze_ASTM-B148_C95400</t>
        </is>
      </c>
      <c r="G885" s="233" t="inlineStr">
        <is>
          <t>Nickel Aluminum Bronze ASTM B148 UNS C95400</t>
        </is>
      </c>
      <c r="H885" s="233" t="inlineStr">
        <is>
          <t>B22</t>
        </is>
      </c>
      <c r="I885" s="233" t="inlineStr">
        <is>
          <t>Steel, Cold Drawn C1018</t>
        </is>
      </c>
      <c r="J885" s="233" t="n"/>
      <c r="K885" s="233" t="inlineStr">
        <is>
          <t>Coating_Scotchkote134_interior_IncludeImpeller</t>
        </is>
      </c>
      <c r="L885" s="233" t="inlineStr">
        <is>
          <t>RTF</t>
        </is>
      </c>
      <c r="M885" s="233" t="inlineStr">
        <is>
          <t>B105730</t>
        </is>
      </c>
      <c r="O885" s="233" t="inlineStr">
        <is>
          <t>LT250</t>
        </is>
      </c>
      <c r="P885" s="235" t="n"/>
    </row>
    <row r="886" customFormat="1" s="233">
      <c r="A886" s="64" t="n"/>
      <c r="B886" s="237">
        <f>IF(AND(E886 = "Case Ring",G886="Silicon Bronze, ASTM-B584, C87600", K886 = "Coating_Standard"),"Y","N")</f>
        <v/>
      </c>
      <c r="C886" s="233" t="inlineStr">
        <is>
          <t>ConTab_BOM_KP_Impeller_1300</t>
        </is>
      </c>
      <c r="D886" s="233" t="inlineStr">
        <is>
          <t>:6015-1_2-KP:6015-1_2-KPV:</t>
        </is>
      </c>
      <c r="E886" s="233" t="inlineStr">
        <is>
          <t>Double Wear Ring</t>
        </is>
      </c>
      <c r="F886" s="233" t="inlineStr">
        <is>
          <t>ImpMatl_NiAl-Bronze_ASTM-B148_C95400</t>
        </is>
      </c>
      <c r="G886" s="233" t="inlineStr">
        <is>
          <t>Nickel Aluminum Bronze ASTM B148 UNS C95400</t>
        </is>
      </c>
      <c r="H886" s="233" t="inlineStr">
        <is>
          <t>B22</t>
        </is>
      </c>
      <c r="I886" s="233" t="inlineStr">
        <is>
          <t>Steel, Cold Drawn C1018</t>
        </is>
      </c>
      <c r="J886" s="233" t="n"/>
      <c r="K886" s="233" t="inlineStr">
        <is>
          <t>Coating_Scotchkote134_interior_IncludeImpeller</t>
        </is>
      </c>
      <c r="L886" s="233" t="inlineStr">
        <is>
          <t>RTF</t>
        </is>
      </c>
      <c r="M886" s="233" t="inlineStr">
        <is>
          <t>B105731</t>
        </is>
      </c>
      <c r="O886" s="233" t="inlineStr">
        <is>
          <t>LT250</t>
        </is>
      </c>
      <c r="P886" s="235" t="n"/>
    </row>
    <row r="887" customFormat="1" s="233">
      <c r="A887" s="64" t="n"/>
      <c r="B887" s="237">
        <f>IF(AND(E887 = "Case Ring",G887="Silicon Bronze, ASTM-B584, C87600", K887 = "Coating_Standard"),"Y","N")</f>
        <v/>
      </c>
      <c r="C887" s="233" t="inlineStr">
        <is>
          <t>ConTab_BOM_KP_Impeller_1303</t>
        </is>
      </c>
      <c r="D887" s="233" t="inlineStr">
        <is>
          <t>:6015-1_2-KP:6015-1_2-KPV:</t>
        </is>
      </c>
      <c r="E887" s="233" t="inlineStr">
        <is>
          <t>Case Ring</t>
        </is>
      </c>
      <c r="F887" s="233" t="inlineStr">
        <is>
          <t>ImpMatl_Silicon_Bronze_ASTM-B584_C87600</t>
        </is>
      </c>
      <c r="G887" s="233" t="inlineStr">
        <is>
          <t>Silicon Bronze, ASTM-B584, C87600</t>
        </is>
      </c>
      <c r="H887" s="233" t="inlineStr">
        <is>
          <t>B21</t>
        </is>
      </c>
      <c r="I887" s="233" t="inlineStr">
        <is>
          <t>Steel, Cold Drawn C1018</t>
        </is>
      </c>
      <c r="J887" s="233" t="n"/>
      <c r="K887" s="233" t="inlineStr">
        <is>
          <t>Coating_Special</t>
        </is>
      </c>
      <c r="L887" s="233" t="inlineStr">
        <is>
          <t>RTF</t>
        </is>
      </c>
      <c r="M887" s="233" t="inlineStr">
        <is>
          <t>B100673</t>
        </is>
      </c>
      <c r="O887" s="233" t="inlineStr">
        <is>
          <t>LT250</t>
        </is>
      </c>
      <c r="P887" s="235" t="n"/>
    </row>
    <row r="888" customFormat="1" s="233">
      <c r="A888" s="64" t="n"/>
      <c r="B888" s="237">
        <f>IF(AND(E888 = "Case Ring",G888="Silicon Bronze, ASTM-B584, C87600", K888 = "Coating_Standard"),"Y","N")</f>
        <v/>
      </c>
      <c r="C888" s="233" t="inlineStr">
        <is>
          <t>ConTab_BOM_KP_Impeller_1304</t>
        </is>
      </c>
      <c r="D888" s="233" t="inlineStr">
        <is>
          <t>:6015-1_2-KP:6015-1_2-KPV:</t>
        </is>
      </c>
      <c r="E888" s="233" t="inlineStr">
        <is>
          <t>Double Wear Ring</t>
        </is>
      </c>
      <c r="F888" s="233" t="inlineStr">
        <is>
          <t>ImpMatl_Silicon_Bronze_ASTM-B584_C87600</t>
        </is>
      </c>
      <c r="G888" s="233" t="inlineStr">
        <is>
          <t>Silicon Bronze, ASTM-B584, C87600</t>
        </is>
      </c>
      <c r="H888" s="233" t="inlineStr">
        <is>
          <t>B21</t>
        </is>
      </c>
      <c r="I888" s="233" t="inlineStr">
        <is>
          <t>Steel, Cold Drawn C1018</t>
        </is>
      </c>
      <c r="J888" s="233" t="n"/>
      <c r="K888" s="233" t="inlineStr">
        <is>
          <t>Coating_Special</t>
        </is>
      </c>
      <c r="L888" s="233" t="inlineStr">
        <is>
          <t>RTF</t>
        </is>
      </c>
      <c r="M888" s="233" t="inlineStr">
        <is>
          <t>B100683</t>
        </is>
      </c>
      <c r="O888" s="233" t="inlineStr">
        <is>
          <t>LT250</t>
        </is>
      </c>
    </row>
    <row r="889" customFormat="1" s="233">
      <c r="A889" s="64" t="n"/>
      <c r="B889" s="237">
        <f>IF(AND(E889 = "Case Ring",G889="Silicon Bronze, ASTM-B584, C87600", K889 = "Coating_Standard"),"Y","N")</f>
        <v/>
      </c>
      <c r="C889" s="233" t="inlineStr">
        <is>
          <t>ConTab_BOM_KP_Impeller_1305</t>
        </is>
      </c>
      <c r="D889" s="233" t="inlineStr">
        <is>
          <t>:6015-1_2-KP:6015-1_2-KPV:</t>
        </is>
      </c>
      <c r="E889" s="233" t="inlineStr">
        <is>
          <t>Case Ring</t>
        </is>
      </c>
      <c r="F889" s="233" t="inlineStr">
        <is>
          <t>ImpMatl_NiAl-Bronze_ASTM-B148_C95400</t>
        </is>
      </c>
      <c r="G889" s="233" t="inlineStr">
        <is>
          <t>Nickel Aluminum Bronze ASTM B148 UNS C95400</t>
        </is>
      </c>
      <c r="H889" s="233" t="inlineStr">
        <is>
          <t>B22</t>
        </is>
      </c>
      <c r="I889" s="233" t="inlineStr">
        <is>
          <t>Steel, Cold Drawn C1018</t>
        </is>
      </c>
      <c r="J889" s="233" t="n"/>
      <c r="K889" s="233" t="inlineStr">
        <is>
          <t>Coating_Special</t>
        </is>
      </c>
      <c r="L889" s="233" t="inlineStr">
        <is>
          <t>RTF</t>
        </is>
      </c>
      <c r="M889" s="233" t="inlineStr">
        <is>
          <t>B105730</t>
        </is>
      </c>
      <c r="O889" s="233" t="inlineStr">
        <is>
          <t>LT250</t>
        </is>
      </c>
    </row>
    <row r="890" customFormat="1" s="233">
      <c r="A890" s="64" t="n"/>
      <c r="B890" s="237">
        <f>IF(AND(E890 = "Case Ring",G890="Silicon Bronze, ASTM-B584, C87600", K890 = "Coating_Standard"),"Y","N")</f>
        <v/>
      </c>
      <c r="C890" s="233" t="inlineStr">
        <is>
          <t>ConTab_BOM_KP_Impeller_1306</t>
        </is>
      </c>
      <c r="D890" s="233" t="inlineStr">
        <is>
          <t>:6015-1_2-KP:6015-1_2-KPV:</t>
        </is>
      </c>
      <c r="E890" s="233" t="inlineStr">
        <is>
          <t>Double Wear Ring</t>
        </is>
      </c>
      <c r="F890" s="233" t="inlineStr">
        <is>
          <t>ImpMatl_NiAl-Bronze_ASTM-B148_C95400</t>
        </is>
      </c>
      <c r="G890" s="233" t="inlineStr">
        <is>
          <t>Nickel Aluminum Bronze ASTM B148 UNS C95400</t>
        </is>
      </c>
      <c r="H890" s="233" t="inlineStr">
        <is>
          <t>B22</t>
        </is>
      </c>
      <c r="I890" s="233" t="inlineStr">
        <is>
          <t>Steel, Cold Drawn C1018</t>
        </is>
      </c>
      <c r="J890" s="233" t="n"/>
      <c r="K890" s="233" t="inlineStr">
        <is>
          <t>Coating_Special</t>
        </is>
      </c>
      <c r="L890" s="233" t="inlineStr">
        <is>
          <t>RTF</t>
        </is>
      </c>
      <c r="M890" s="233" t="inlineStr">
        <is>
          <t>B105731</t>
        </is>
      </c>
      <c r="O890" s="233" t="inlineStr">
        <is>
          <t>LT250</t>
        </is>
      </c>
    </row>
    <row r="891" customFormat="1" s="233">
      <c r="A891" s="64" t="n"/>
      <c r="B891" s="237">
        <f>IF(AND(E891 = "Case Ring",G891="Silicon Bronze, ASTM-B584, C87600", K891 = "Coating_Standard"),"Y","N")</f>
        <v/>
      </c>
      <c r="C891" s="233" t="inlineStr">
        <is>
          <t>ConTab_BOM_KP_Impeller_1309</t>
        </is>
      </c>
      <c r="D891" s="233" t="inlineStr">
        <is>
          <t>:6015-1_2-KP:6015-1_2-KPV:</t>
        </is>
      </c>
      <c r="E891" s="233" t="inlineStr">
        <is>
          <t>Case Ring</t>
        </is>
      </c>
      <c r="F891" s="233" t="inlineStr">
        <is>
          <t>ImpMatl_Silicon_Bronze_ASTM-B584_C87600</t>
        </is>
      </c>
      <c r="G891" s="233" t="inlineStr">
        <is>
          <t>Silicon Bronze, ASTM-B584, C87600</t>
        </is>
      </c>
      <c r="H891" s="233" t="inlineStr">
        <is>
          <t>B21</t>
        </is>
      </c>
      <c r="I891" s="233" t="inlineStr">
        <is>
          <t>Steel, Cold Drawn C1018</t>
        </is>
      </c>
      <c r="J891" s="233" t="n"/>
      <c r="K891" s="233" t="inlineStr">
        <is>
          <t>Coating_Epoxy</t>
        </is>
      </c>
      <c r="L891" s="233" t="inlineStr">
        <is>
          <t>RTF</t>
        </is>
      </c>
      <c r="M891" s="233" t="inlineStr">
        <is>
          <t>B100673</t>
        </is>
      </c>
      <c r="O891" s="233" t="inlineStr">
        <is>
          <t>LT250</t>
        </is>
      </c>
      <c r="P891" s="235" t="n"/>
    </row>
    <row r="892" customFormat="1" s="233">
      <c r="A892" s="64" t="n"/>
      <c r="B892" s="237">
        <f>IF(AND(E892 = "Case Ring",G892="Silicon Bronze, ASTM-B584, C87600", K892 = "Coating_Standard"),"Y","N")</f>
        <v/>
      </c>
      <c r="C892" s="233" t="inlineStr">
        <is>
          <t>ConTab_BOM_KP_Impeller_1310</t>
        </is>
      </c>
      <c r="D892" s="233" t="inlineStr">
        <is>
          <t>:6015-1_2-KP:6015-1_2-KPV:</t>
        </is>
      </c>
      <c r="E892" s="233" t="inlineStr">
        <is>
          <t>Double Wear Ring</t>
        </is>
      </c>
      <c r="F892" s="233" t="inlineStr">
        <is>
          <t>ImpMatl_Silicon_Bronze_ASTM-B584_C87600</t>
        </is>
      </c>
      <c r="G892" s="233" t="inlineStr">
        <is>
          <t>Silicon Bronze, ASTM-B584, C87600</t>
        </is>
      </c>
      <c r="H892" s="233" t="inlineStr">
        <is>
          <t>B21</t>
        </is>
      </c>
      <c r="I892" s="233" t="inlineStr">
        <is>
          <t>Steel, Cold Drawn C1018</t>
        </is>
      </c>
      <c r="J892" s="233" t="n"/>
      <c r="K892" s="233" t="inlineStr">
        <is>
          <t>Coating_Epoxy</t>
        </is>
      </c>
      <c r="L892" s="233" t="inlineStr">
        <is>
          <t>RTF</t>
        </is>
      </c>
      <c r="M892" s="233" t="inlineStr">
        <is>
          <t>B100683</t>
        </is>
      </c>
      <c r="O892" s="233" t="inlineStr">
        <is>
          <t>LT250</t>
        </is>
      </c>
      <c r="P892" s="235" t="n"/>
    </row>
    <row r="893" customFormat="1" s="233">
      <c r="A893" s="64" t="n"/>
      <c r="B893" s="237">
        <f>IF(AND(E893 = "Case Ring",G893="Silicon Bronze, ASTM-B584, C87600", K893 = "Coating_Standard"),"Y","N")</f>
        <v/>
      </c>
      <c r="C893" s="233" t="inlineStr">
        <is>
          <t>ConTab_BOM_KP_Impeller_1311</t>
        </is>
      </c>
      <c r="D893" s="233" t="inlineStr">
        <is>
          <t>:6015-1_2-KP:6015-1_2-KPV:</t>
        </is>
      </c>
      <c r="E893" s="233" t="inlineStr">
        <is>
          <t>Case Ring</t>
        </is>
      </c>
      <c r="F893" s="233" t="inlineStr">
        <is>
          <t>ImpMatl_NiAl-Bronze_ASTM-B148_C95400</t>
        </is>
      </c>
      <c r="G893" s="233" t="inlineStr">
        <is>
          <t>Nickel Aluminum Bronze ASTM B148 UNS C95400</t>
        </is>
      </c>
      <c r="H893" s="233" t="inlineStr">
        <is>
          <t>B22</t>
        </is>
      </c>
      <c r="I893" s="233" t="inlineStr">
        <is>
          <t>Steel, Cold Drawn C1018</t>
        </is>
      </c>
      <c r="J893" s="233" t="n"/>
      <c r="K893" s="233" t="inlineStr">
        <is>
          <t>Coating_Epoxy</t>
        </is>
      </c>
      <c r="L893" s="233" t="inlineStr">
        <is>
          <t>RTF</t>
        </is>
      </c>
      <c r="M893" s="233" t="inlineStr">
        <is>
          <t>B105730</t>
        </is>
      </c>
      <c r="O893" s="233" t="inlineStr">
        <is>
          <t>LT250</t>
        </is>
      </c>
    </row>
    <row r="894" customFormat="1" s="233">
      <c r="A894" s="64" t="n"/>
      <c r="B894" s="237">
        <f>IF(AND(E894 = "Case Ring",G894="Silicon Bronze, ASTM-B584, C87600", K894 = "Coating_Standard"),"Y","N")</f>
        <v/>
      </c>
      <c r="C894" s="233" t="inlineStr">
        <is>
          <t>ConTab_BOM_KP_Impeller_1312</t>
        </is>
      </c>
      <c r="D894" s="233" t="inlineStr">
        <is>
          <t>:6015-1_2-KP:6015-1_2-KPV:</t>
        </is>
      </c>
      <c r="E894" s="233" t="inlineStr">
        <is>
          <t>Double Wear Ring</t>
        </is>
      </c>
      <c r="F894" s="233" t="inlineStr">
        <is>
          <t>ImpMatl_NiAl-Bronze_ASTM-B148_C95400</t>
        </is>
      </c>
      <c r="G894" s="233" t="inlineStr">
        <is>
          <t>Nickel Aluminum Bronze ASTM B148 UNS C95400</t>
        </is>
      </c>
      <c r="H894" s="233" t="inlineStr">
        <is>
          <t>B22</t>
        </is>
      </c>
      <c r="I894" s="233" t="inlineStr">
        <is>
          <t>Steel, Cold Drawn C1018</t>
        </is>
      </c>
      <c r="J894" s="233" t="n"/>
      <c r="K894" s="233" t="inlineStr">
        <is>
          <t>Coating_Epoxy</t>
        </is>
      </c>
      <c r="L894" s="233" t="inlineStr">
        <is>
          <t>RTF</t>
        </is>
      </c>
      <c r="M894" s="233" t="inlineStr">
        <is>
          <t>B105731</t>
        </is>
      </c>
      <c r="O894" s="233" t="inlineStr">
        <is>
          <t>LT250</t>
        </is>
      </c>
    </row>
    <row r="895" customFormat="1" s="233">
      <c r="A895" s="64" t="n"/>
      <c r="B895" s="237">
        <f>IF(AND(E895 = "Case Ring",G895="Silicon Bronze, ASTM-B584, C87600", K895 = "Coating_Standard"),"Y","N")</f>
        <v/>
      </c>
      <c r="C895" s="233" t="inlineStr">
        <is>
          <t>ConTab_BOM_KP_Impeller_1315</t>
        </is>
      </c>
      <c r="D895" s="233" t="inlineStr">
        <is>
          <t>:6015-1_2-KP:6015-1_2-KPV:</t>
        </is>
      </c>
      <c r="E895" s="233" t="inlineStr">
        <is>
          <t>Case Ring</t>
        </is>
      </c>
      <c r="F895" s="233" t="inlineStr">
        <is>
          <t>ImpMatl_Silicon_Bronze_ASTM-B584_C87600</t>
        </is>
      </c>
      <c r="G895" s="233" t="inlineStr">
        <is>
          <t>Silicon Bronze, ASTM-B584, C87600</t>
        </is>
      </c>
      <c r="H895" s="233" t="inlineStr">
        <is>
          <t>B21</t>
        </is>
      </c>
      <c r="I895" s="233" t="inlineStr">
        <is>
          <t>Steel, Cold Drawn C1018</t>
        </is>
      </c>
      <c r="J895" s="233" t="n"/>
      <c r="K895" s="233" t="inlineStr">
        <is>
          <t>Coating_Standard</t>
        </is>
      </c>
      <c r="L895" s="233" t="inlineStr">
        <is>
          <t>96699017</t>
        </is>
      </c>
      <c r="M895" s="233" t="inlineStr">
        <is>
          <t>B100673</t>
        </is>
      </c>
      <c r="N895" s="233" t="inlineStr">
        <is>
          <t>Standard</t>
        </is>
      </c>
      <c r="O895" s="233" t="inlineStr">
        <is>
          <t>LT027</t>
        </is>
      </c>
    </row>
    <row r="896" customFormat="1" s="233">
      <c r="A896" s="64" t="n"/>
      <c r="B896" s="237">
        <f>IF(AND(E896 = "Case Ring",G896="Silicon Bronze, ASTM-B584, C87600", K896 = "Coating_Standard"),"Y","N")</f>
        <v/>
      </c>
      <c r="C896" s="233" t="inlineStr">
        <is>
          <t>ConTab_BOM_KP_Impeller_1316</t>
        </is>
      </c>
      <c r="D896" s="233" t="inlineStr">
        <is>
          <t>:6015-1_2-KP:6015-1_2-KPV:</t>
        </is>
      </c>
      <c r="E896" s="233" t="inlineStr">
        <is>
          <t>Double Wear Ring</t>
        </is>
      </c>
      <c r="F896" s="233" t="inlineStr">
        <is>
          <t>ImpMatl_Silicon_Bronze_ASTM-B584_C87600</t>
        </is>
      </c>
      <c r="G896" s="233" t="inlineStr">
        <is>
          <t>Silicon Bronze, ASTM-B584, C87600</t>
        </is>
      </c>
      <c r="H896" s="233" t="inlineStr">
        <is>
          <t>B21</t>
        </is>
      </c>
      <c r="I896" s="233" t="inlineStr">
        <is>
          <t>Steel, Cold Drawn C1018</t>
        </is>
      </c>
      <c r="J896" s="233" t="n"/>
      <c r="K896" s="233" t="inlineStr">
        <is>
          <t>Coating_Standard</t>
        </is>
      </c>
      <c r="L896" s="233" t="inlineStr">
        <is>
          <t>96699019</t>
        </is>
      </c>
      <c r="M896" s="233" t="inlineStr">
        <is>
          <t>B100683</t>
        </is>
      </c>
      <c r="N896" s="233" t="inlineStr">
        <is>
          <t>Standard</t>
        </is>
      </c>
      <c r="O896" s="233" t="inlineStr">
        <is>
          <t>LT027</t>
        </is>
      </c>
      <c r="P896" s="235" t="n"/>
    </row>
    <row r="897" customFormat="1" s="233">
      <c r="A897" s="64" t="n"/>
      <c r="B897" s="237">
        <f>IF(AND(E897 = "Case Ring",G897="Silicon Bronze, ASTM-B584, C87600", K897 = "Coating_Standard"),"Y","N")</f>
        <v/>
      </c>
      <c r="C897" s="233" t="inlineStr">
        <is>
          <t>ConTab_BOM_KP_Impeller_1317</t>
        </is>
      </c>
      <c r="D897" s="233" t="inlineStr">
        <is>
          <t>:6015-1_2-KP:6015-1_2-KPV:</t>
        </is>
      </c>
      <c r="E897" s="233" t="inlineStr">
        <is>
          <t>Case Ring</t>
        </is>
      </c>
      <c r="F897" s="233" t="inlineStr">
        <is>
          <t>ImpMatl_NiAl-Bronze_ASTM-B148_C95400</t>
        </is>
      </c>
      <c r="G897" s="233" t="inlineStr">
        <is>
          <t>Nickel Aluminum Bronze ASTM B148 UNS C95400</t>
        </is>
      </c>
      <c r="H897" s="233" t="inlineStr">
        <is>
          <t>B22</t>
        </is>
      </c>
      <c r="I897" s="233" t="inlineStr">
        <is>
          <t>Steel, Cold Drawn C1018</t>
        </is>
      </c>
      <c r="J897" s="233" t="n"/>
      <c r="K897" s="233" t="inlineStr">
        <is>
          <t>Coating_Standard</t>
        </is>
      </c>
      <c r="L897" s="233" t="n">
        <v>97782738</v>
      </c>
      <c r="M897" s="233" t="inlineStr">
        <is>
          <t>B105730</t>
        </is>
      </c>
      <c r="N897" s="233" t="inlineStr">
        <is>
          <t>Standard</t>
        </is>
      </c>
      <c r="O897" s="233" t="inlineStr">
        <is>
          <t>LT250</t>
        </is>
      </c>
    </row>
    <row r="898" customFormat="1" s="233">
      <c r="A898" s="64" t="n"/>
      <c r="B898" s="237">
        <f>IF(AND(E898 = "Case Ring",G898="Silicon Bronze, ASTM-B584, C87600", K898 = "Coating_Standard"),"Y","N")</f>
        <v/>
      </c>
      <c r="C898" s="233" t="inlineStr">
        <is>
          <t>ConTab_BOM_KP_Impeller_1318</t>
        </is>
      </c>
      <c r="D898" s="233" t="inlineStr">
        <is>
          <t>:6015-1_2-KP:6015-1_2-KPV:</t>
        </is>
      </c>
      <c r="E898" s="233" t="inlineStr">
        <is>
          <t>Double Wear Ring</t>
        </is>
      </c>
      <c r="F898" s="233" t="inlineStr">
        <is>
          <t>ImpMatl_NiAl-Bronze_ASTM-B148_C95400</t>
        </is>
      </c>
      <c r="G898" s="233" t="inlineStr">
        <is>
          <t>Nickel Aluminum Bronze ASTM B148 UNS C95400</t>
        </is>
      </c>
      <c r="H898" s="233" t="inlineStr">
        <is>
          <t>B22</t>
        </is>
      </c>
      <c r="I898" s="233" t="inlineStr">
        <is>
          <t>Steel, Cold Drawn C1018</t>
        </is>
      </c>
      <c r="J898" s="233" t="n"/>
      <c r="K898" s="233" t="inlineStr">
        <is>
          <t>Coating_Standard</t>
        </is>
      </c>
      <c r="L898" s="233" t="inlineStr">
        <is>
          <t>RTF</t>
        </is>
      </c>
      <c r="M898" s="233" t="inlineStr">
        <is>
          <t>B105731</t>
        </is>
      </c>
      <c r="N898" s="233" t="inlineStr">
        <is>
          <t>Standard</t>
        </is>
      </c>
      <c r="O898" s="233" t="inlineStr">
        <is>
          <t>LT250</t>
        </is>
      </c>
    </row>
    <row r="899" customFormat="1" s="233">
      <c r="A899" s="64" t="n"/>
      <c r="B899" s="237">
        <f>IF(AND(E899 = "Case Ring",G899="Silicon Bronze, ASTM-B584, C87600", K899 = "Coating_Standard"),"Y","N")</f>
        <v/>
      </c>
      <c r="C899" s="233" t="inlineStr">
        <is>
          <t>ConTab_BOM_KP_Impeller_1323</t>
        </is>
      </c>
      <c r="D899" s="233" t="inlineStr">
        <is>
          <t>:6015-1_2-KP:6015-1_2-KPV:</t>
        </is>
      </c>
      <c r="E899" s="233" t="inlineStr">
        <is>
          <t>Case Ring</t>
        </is>
      </c>
      <c r="F899" s="233" t="inlineStr">
        <is>
          <t>ImpMatl_SS_AISI-304</t>
        </is>
      </c>
      <c r="G899" s="233" t="inlineStr">
        <is>
          <t>Stainless Steel, AISI-304</t>
        </is>
      </c>
      <c r="H899" s="233" t="inlineStr">
        <is>
          <t>H304</t>
        </is>
      </c>
      <c r="I899" s="233" t="inlineStr">
        <is>
          <t>Stainless Steel, AISI 316</t>
        </is>
      </c>
      <c r="J899" s="233" t="n"/>
      <c r="K899" s="233" t="inlineStr">
        <is>
          <t>Coating_Standard</t>
        </is>
      </c>
      <c r="L899" s="233" t="inlineStr">
        <is>
          <t>RTF</t>
        </is>
      </c>
      <c r="M899" s="233" t="inlineStr">
        <is>
          <t>B100679</t>
        </is>
      </c>
      <c r="O899" s="233" t="inlineStr">
        <is>
          <t>LT043</t>
        </is>
      </c>
    </row>
    <row r="900" customFormat="1" s="233">
      <c r="A900" s="64" t="n"/>
      <c r="B900" s="237">
        <f>IF(AND(E900 = "Case Ring",G900="Silicon Bronze, ASTM-B584, C87600", K900 = "Coating_Standard"),"Y","N")</f>
        <v/>
      </c>
      <c r="C900" s="233" t="inlineStr">
        <is>
          <t>ConTab_BOM_KP_Impeller_1324</t>
        </is>
      </c>
      <c r="D900" s="233" t="inlineStr">
        <is>
          <t>:6015-1_2-KP:6015-1_2-KPV:</t>
        </is>
      </c>
      <c r="E900" s="233" t="inlineStr">
        <is>
          <t>Double Wear Ring</t>
        </is>
      </c>
      <c r="F900" s="233" t="inlineStr">
        <is>
          <t>ImpMatl_SS_AISI-304</t>
        </is>
      </c>
      <c r="G900" s="233" t="inlineStr">
        <is>
          <t>Stainless Steel, AISI-304</t>
        </is>
      </c>
      <c r="H900" s="233" t="inlineStr">
        <is>
          <t>H304</t>
        </is>
      </c>
      <c r="I900" s="233" t="inlineStr">
        <is>
          <t>Stainless Steel, AISI 316</t>
        </is>
      </c>
      <c r="J900" s="233" t="n"/>
      <c r="K900" s="233" t="inlineStr">
        <is>
          <t>Coating_Standard</t>
        </is>
      </c>
      <c r="L900" s="233" t="inlineStr">
        <is>
          <t>RTF</t>
        </is>
      </c>
      <c r="M900" s="233" t="inlineStr">
        <is>
          <t>B100689</t>
        </is>
      </c>
      <c r="O900" s="233" t="inlineStr">
        <is>
          <t>LT043</t>
        </is>
      </c>
      <c r="P900" s="235" t="n"/>
    </row>
    <row r="901" customFormat="1" s="233">
      <c r="A901" s="64" t="n"/>
      <c r="B901" s="237">
        <f>IF(AND(E901 = "Case Ring",G901="Silicon Bronze, ASTM-B584, C87600", K901 = "Coating_Standard"),"Y","N")</f>
        <v/>
      </c>
      <c r="C901" s="233" t="inlineStr">
        <is>
          <t>ConTab_BOM_KP_Impeller_1329</t>
        </is>
      </c>
      <c r="D901" s="233" t="inlineStr">
        <is>
          <t>:6015-1_2-KP:6015-1_2-KPV:</t>
        </is>
      </c>
      <c r="E901" s="233" t="inlineStr">
        <is>
          <t>Case Ring</t>
        </is>
      </c>
      <c r="F901" s="233" t="inlineStr">
        <is>
          <t>ImpMatl_Silicon_Bronze_ASTM-B584_C87600</t>
        </is>
      </c>
      <c r="G901" s="233" t="inlineStr">
        <is>
          <t>Silicon Bronze, ASTM-B584, C87600</t>
        </is>
      </c>
      <c r="H901" s="233" t="inlineStr">
        <is>
          <t>B21</t>
        </is>
      </c>
      <c r="I901" s="233" t="inlineStr">
        <is>
          <t>Steel, Cold Drawn C1018</t>
        </is>
      </c>
      <c r="J901" s="233" t="n"/>
      <c r="K901" s="233" t="inlineStr">
        <is>
          <t>Coating_Scotchkote134_interior</t>
        </is>
      </c>
      <c r="L901" s="233" t="inlineStr">
        <is>
          <t>RTF</t>
        </is>
      </c>
      <c r="M901" s="233" t="inlineStr">
        <is>
          <t>B100673</t>
        </is>
      </c>
      <c r="O901" s="233" t="inlineStr">
        <is>
          <t>LT250</t>
        </is>
      </c>
    </row>
    <row r="902" customFormat="1" s="233">
      <c r="A902" s="64" t="n"/>
      <c r="B902" s="237">
        <f>IF(AND(E902 = "Case Ring",G902="Silicon Bronze, ASTM-B584, C87600", K902 = "Coating_Standard"),"Y","N")</f>
        <v/>
      </c>
      <c r="C902" s="233" t="inlineStr">
        <is>
          <t>ConTab_BOM_KP_Impeller_1330</t>
        </is>
      </c>
      <c r="D902" s="233" t="inlineStr">
        <is>
          <t>:6015-1_2-KP:6015-1_2-KPV:</t>
        </is>
      </c>
      <c r="E902" s="233" t="inlineStr">
        <is>
          <t>Double Wear Ring</t>
        </is>
      </c>
      <c r="F902" s="233" t="inlineStr">
        <is>
          <t>ImpMatl_Silicon_Bronze_ASTM-B584_C87600</t>
        </is>
      </c>
      <c r="G902" s="233" t="inlineStr">
        <is>
          <t>Silicon Bronze, ASTM-B584, C87600</t>
        </is>
      </c>
      <c r="H902" s="233" t="inlineStr">
        <is>
          <t>B21</t>
        </is>
      </c>
      <c r="I902" s="233" t="inlineStr">
        <is>
          <t>Steel, Cold Drawn C1018</t>
        </is>
      </c>
      <c r="J902" s="233" t="n"/>
      <c r="K902" s="233" t="inlineStr">
        <is>
          <t>Coating_Scotchkote134_interior</t>
        </is>
      </c>
      <c r="L902" s="233" t="inlineStr">
        <is>
          <t>RTF</t>
        </is>
      </c>
      <c r="M902" s="233" t="inlineStr">
        <is>
          <t>B100683</t>
        </is>
      </c>
      <c r="O902" s="233" t="inlineStr">
        <is>
          <t>LT250</t>
        </is>
      </c>
    </row>
    <row r="903" customFormat="1" s="233">
      <c r="A903" s="64" t="n"/>
      <c r="B903" s="237">
        <f>IF(AND(E903 = "Case Ring",G903="Silicon Bronze, ASTM-B584, C87600", K903 = "Coating_Standard"),"Y","N")</f>
        <v/>
      </c>
      <c r="C903" s="233" t="inlineStr">
        <is>
          <t>ConTab_BOM_KP_Impeller_1331</t>
        </is>
      </c>
      <c r="D903" s="233" t="inlineStr">
        <is>
          <t>:6015-1_2-KP:6015-1_2-KPV:</t>
        </is>
      </c>
      <c r="E903" s="233" t="inlineStr">
        <is>
          <t>Case Ring</t>
        </is>
      </c>
      <c r="F903" s="233" t="inlineStr">
        <is>
          <t>ImpMatl_NiAl-Bronze_ASTM-B148_C95400</t>
        </is>
      </c>
      <c r="G903" s="233" t="inlineStr">
        <is>
          <t>Nickel Aluminum Bronze ASTM B148 UNS C95400</t>
        </is>
      </c>
      <c r="H903" s="233" t="inlineStr">
        <is>
          <t>B22</t>
        </is>
      </c>
      <c r="I903" s="233" t="inlineStr">
        <is>
          <t>Steel, Cold Drawn C1018</t>
        </is>
      </c>
      <c r="J903" s="233" t="n"/>
      <c r="K903" s="233" t="inlineStr">
        <is>
          <t>Coating_Scotchkote134_interior</t>
        </is>
      </c>
      <c r="L903" s="233" t="inlineStr">
        <is>
          <t>RTF</t>
        </is>
      </c>
      <c r="M903" s="233" t="inlineStr">
        <is>
          <t>B105730</t>
        </is>
      </c>
      <c r="O903" s="233" t="inlineStr">
        <is>
          <t>LT250</t>
        </is>
      </c>
    </row>
    <row r="904" customFormat="1" s="233">
      <c r="A904" s="64" t="n"/>
      <c r="B904" s="237">
        <f>IF(AND(E904 = "Case Ring",G904="Silicon Bronze, ASTM-B584, C87600", K904 = "Coating_Standard"),"Y","N")</f>
        <v/>
      </c>
      <c r="C904" s="233" t="inlineStr">
        <is>
          <t>ConTab_BOM_KP_Impeller_1332</t>
        </is>
      </c>
      <c r="D904" s="233" t="inlineStr">
        <is>
          <t>:6015-1_2-KP:6015-1_2-KPV:</t>
        </is>
      </c>
      <c r="E904" s="233" t="inlineStr">
        <is>
          <t>Double Wear Ring</t>
        </is>
      </c>
      <c r="F904" s="233" t="inlineStr">
        <is>
          <t>ImpMatl_NiAl-Bronze_ASTM-B148_C95400</t>
        </is>
      </c>
      <c r="G904" s="233" t="inlineStr">
        <is>
          <t>Nickel Aluminum Bronze ASTM B148 UNS C95400</t>
        </is>
      </c>
      <c r="H904" s="233" t="inlineStr">
        <is>
          <t>B22</t>
        </is>
      </c>
      <c r="I904" s="233" t="inlineStr">
        <is>
          <t>Steel, Cold Drawn C1018</t>
        </is>
      </c>
      <c r="J904" s="233" t="n"/>
      <c r="K904" s="233" t="inlineStr">
        <is>
          <t>Coating_Scotchkote134_interior</t>
        </is>
      </c>
      <c r="L904" s="233" t="inlineStr">
        <is>
          <t>RTF</t>
        </is>
      </c>
      <c r="M904" s="233" t="inlineStr">
        <is>
          <t>B105731</t>
        </is>
      </c>
      <c r="O904" s="233" t="inlineStr">
        <is>
          <t>LT250</t>
        </is>
      </c>
    </row>
    <row r="905" customFormat="1" s="233">
      <c r="A905" s="64" t="n"/>
      <c r="B905" s="237">
        <f>IF(AND(E905 = "Case Ring",G905="Silicon Bronze, ASTM-B584, C87600", K905 = "Coating_Standard"),"Y","N")</f>
        <v/>
      </c>
      <c r="C905" s="233" t="inlineStr">
        <is>
          <t>ConTab_BOM_KP_Impeller_1335</t>
        </is>
      </c>
      <c r="D905" s="233" t="inlineStr">
        <is>
          <t>:6015-1_2-KP:6015-1_2-KPV:</t>
        </is>
      </c>
      <c r="E905" s="233" t="inlineStr">
        <is>
          <t>Case Ring</t>
        </is>
      </c>
      <c r="F905" s="233" t="inlineStr">
        <is>
          <t>ImpMatl_Silicon_Bronze_ASTM-B584_C87600</t>
        </is>
      </c>
      <c r="G905" s="233" t="inlineStr">
        <is>
          <t>Silicon Bronze, ASTM-B584, C87600</t>
        </is>
      </c>
      <c r="H905" s="233" t="inlineStr">
        <is>
          <t>B21</t>
        </is>
      </c>
      <c r="I905" s="233" t="inlineStr">
        <is>
          <t>Steel, Cold Drawn C1018</t>
        </is>
      </c>
      <c r="J905" s="233" t="n"/>
      <c r="K905" s="233" t="inlineStr">
        <is>
          <t>Coating_Scotchkote134_interior_exterior</t>
        </is>
      </c>
      <c r="L905" s="233" t="inlineStr">
        <is>
          <t>RTF</t>
        </is>
      </c>
      <c r="M905" s="233" t="inlineStr">
        <is>
          <t>B100673</t>
        </is>
      </c>
      <c r="O905" s="233" t="inlineStr">
        <is>
          <t>LT250</t>
        </is>
      </c>
    </row>
    <row r="906" customFormat="1" s="233">
      <c r="A906" s="64" t="n"/>
      <c r="B906" s="237">
        <f>IF(AND(E906 = "Case Ring",G906="Silicon Bronze, ASTM-B584, C87600", K906 = "Coating_Standard"),"Y","N")</f>
        <v/>
      </c>
      <c r="C906" s="233" t="inlineStr">
        <is>
          <t>ConTab_BOM_KP_Impeller_1336</t>
        </is>
      </c>
      <c r="D906" s="233" t="inlineStr">
        <is>
          <t>:6015-1_2-KP:6015-1_2-KPV:</t>
        </is>
      </c>
      <c r="E906" s="233" t="inlineStr">
        <is>
          <t>Double Wear Ring</t>
        </is>
      </c>
      <c r="F906" s="233" t="inlineStr">
        <is>
          <t>ImpMatl_Silicon_Bronze_ASTM-B584_C87600</t>
        </is>
      </c>
      <c r="G906" s="233" t="inlineStr">
        <is>
          <t>Silicon Bronze, ASTM-B584, C87600</t>
        </is>
      </c>
      <c r="H906" s="233" t="inlineStr">
        <is>
          <t>B21</t>
        </is>
      </c>
      <c r="I906" s="233" t="inlineStr">
        <is>
          <t>Steel, Cold Drawn C1018</t>
        </is>
      </c>
      <c r="J906" s="233" t="n"/>
      <c r="K906" s="233" t="inlineStr">
        <is>
          <t>Coating_Scotchkote134_interior_exterior</t>
        </is>
      </c>
      <c r="L906" s="233" t="inlineStr">
        <is>
          <t>RTF</t>
        </is>
      </c>
      <c r="M906" s="233" t="inlineStr">
        <is>
          <t>B100683</t>
        </is>
      </c>
      <c r="O906" s="233" t="inlineStr">
        <is>
          <t>LT250</t>
        </is>
      </c>
      <c r="P906" s="235" t="n"/>
    </row>
    <row r="907" customFormat="1" s="233">
      <c r="A907" s="64" t="n"/>
      <c r="B907" s="237">
        <f>IF(AND(E907 = "Case Ring",G907="Silicon Bronze, ASTM-B584, C87600", K907 = "Coating_Standard"),"Y","N")</f>
        <v/>
      </c>
      <c r="C907" s="233" t="inlineStr">
        <is>
          <t>ConTab_BOM_KP_Impeller_1337</t>
        </is>
      </c>
      <c r="D907" s="233" t="inlineStr">
        <is>
          <t>:6015-1_2-KP:6015-1_2-KPV:</t>
        </is>
      </c>
      <c r="E907" s="233" t="inlineStr">
        <is>
          <t>Case Ring</t>
        </is>
      </c>
      <c r="F907" s="233" t="inlineStr">
        <is>
          <t>ImpMatl_NiAl-Bronze_ASTM-B148_C95400</t>
        </is>
      </c>
      <c r="G907" s="233" t="inlineStr">
        <is>
          <t>Nickel Aluminum Bronze ASTM B148 UNS C95400</t>
        </is>
      </c>
      <c r="H907" s="233" t="inlineStr">
        <is>
          <t>B22</t>
        </is>
      </c>
      <c r="I907" s="233" t="inlineStr">
        <is>
          <t>Steel, Cold Drawn C1018</t>
        </is>
      </c>
      <c r="J907" s="233" t="n"/>
      <c r="K907" s="233" t="inlineStr">
        <is>
          <t>Coating_Scotchkote134_interior_exterior</t>
        </is>
      </c>
      <c r="L907" s="233" t="inlineStr">
        <is>
          <t>RTF</t>
        </is>
      </c>
      <c r="M907" s="233" t="inlineStr">
        <is>
          <t>B105730</t>
        </is>
      </c>
      <c r="O907" s="233" t="inlineStr">
        <is>
          <t>LT250</t>
        </is>
      </c>
    </row>
    <row r="908" customFormat="1" s="233">
      <c r="A908" s="64" t="n"/>
      <c r="B908" s="237">
        <f>IF(AND(E908 = "Case Ring",G908="Silicon Bronze, ASTM-B584, C87600", K908 = "Coating_Standard"),"Y","N")</f>
        <v/>
      </c>
      <c r="C908" s="233" t="inlineStr">
        <is>
          <t>ConTab_BOM_KP_Impeller_1338</t>
        </is>
      </c>
      <c r="D908" s="233" t="inlineStr">
        <is>
          <t>:6015-1_2-KP:6015-1_2-KPV:</t>
        </is>
      </c>
      <c r="E908" s="233" t="inlineStr">
        <is>
          <t>Double Wear Ring</t>
        </is>
      </c>
      <c r="F908" s="233" t="inlineStr">
        <is>
          <t>ImpMatl_NiAl-Bronze_ASTM-B148_C95400</t>
        </is>
      </c>
      <c r="G908" s="233" t="inlineStr">
        <is>
          <t>Nickel Aluminum Bronze ASTM B148 UNS C95400</t>
        </is>
      </c>
      <c r="H908" s="233" t="inlineStr">
        <is>
          <t>B22</t>
        </is>
      </c>
      <c r="I908" s="233" t="inlineStr">
        <is>
          <t>Steel, Cold Drawn C1018</t>
        </is>
      </c>
      <c r="J908" s="233" t="n"/>
      <c r="K908" s="233" t="inlineStr">
        <is>
          <t>Coating_Scotchkote134_interior_exterior</t>
        </is>
      </c>
      <c r="L908" s="233" t="inlineStr">
        <is>
          <t>RTF</t>
        </is>
      </c>
      <c r="M908" s="233" t="inlineStr">
        <is>
          <t>B105731</t>
        </is>
      </c>
      <c r="O908" s="233" t="inlineStr">
        <is>
          <t>LT250</t>
        </is>
      </c>
    </row>
    <row r="909" customFormat="1" s="233">
      <c r="A909" s="64" t="n"/>
      <c r="B909" s="237">
        <f>IF(AND(E909 = "Case Ring",G909="Silicon Bronze, ASTM-B584, C87600", K909 = "Coating_Standard"),"Y","N")</f>
        <v/>
      </c>
      <c r="C909" s="233" t="inlineStr">
        <is>
          <t>ConTab_BOM_KP_Impeller_1341</t>
        </is>
      </c>
      <c r="D909" s="233" t="inlineStr">
        <is>
          <t>:6015-1_2-KP:6015-1_2-KPV:</t>
        </is>
      </c>
      <c r="E909" s="233" t="inlineStr">
        <is>
          <t>Case Ring</t>
        </is>
      </c>
      <c r="F909" s="233" t="inlineStr">
        <is>
          <t>ImpMatl_Silicon_Bronze_ASTM-B584_C87600</t>
        </is>
      </c>
      <c r="G909" s="233" t="inlineStr">
        <is>
          <t>Silicon Bronze, ASTM-B584, C87600</t>
        </is>
      </c>
      <c r="H909" s="233" t="inlineStr">
        <is>
          <t>B21</t>
        </is>
      </c>
      <c r="I909" s="233" t="inlineStr">
        <is>
          <t>Steel, Cold Drawn C1018</t>
        </is>
      </c>
      <c r="J909" s="233" t="n"/>
      <c r="K909" s="233" t="inlineStr">
        <is>
          <t>Coating_Scotchkote134_interior_exterior_IncludeImpeller</t>
        </is>
      </c>
      <c r="L909" s="233" t="inlineStr">
        <is>
          <t>RTF</t>
        </is>
      </c>
      <c r="M909" s="233" t="inlineStr">
        <is>
          <t>B100673</t>
        </is>
      </c>
      <c r="O909" s="233" t="inlineStr">
        <is>
          <t>LT250</t>
        </is>
      </c>
      <c r="P909" s="235" t="n"/>
    </row>
    <row r="910" customFormat="1" s="233">
      <c r="A910" s="64" t="n"/>
      <c r="B910" s="237">
        <f>IF(AND(E910 = "Case Ring",G910="Silicon Bronze, ASTM-B584, C87600", K910 = "Coating_Standard"),"Y","N")</f>
        <v/>
      </c>
      <c r="C910" s="233" t="inlineStr">
        <is>
          <t>ConTab_BOM_KP_Impeller_1342</t>
        </is>
      </c>
      <c r="D910" s="233" t="inlineStr">
        <is>
          <t>:6015-1_2-KP:6015-1_2-KPV:</t>
        </is>
      </c>
      <c r="E910" s="233" t="inlineStr">
        <is>
          <t>Double Wear Ring</t>
        </is>
      </c>
      <c r="F910" s="233" t="inlineStr">
        <is>
          <t>ImpMatl_Silicon_Bronze_ASTM-B584_C87600</t>
        </is>
      </c>
      <c r="G910" s="233" t="inlineStr">
        <is>
          <t>Silicon Bronze, ASTM-B584, C87600</t>
        </is>
      </c>
      <c r="H910" s="233" t="inlineStr">
        <is>
          <t>B21</t>
        </is>
      </c>
      <c r="I910" s="233" t="inlineStr">
        <is>
          <t>Steel, Cold Drawn C1018</t>
        </is>
      </c>
      <c r="J910" s="233" t="n"/>
      <c r="K910" s="233" t="inlineStr">
        <is>
          <t>Coating_Scotchkote134_interior_exterior_IncludeImpeller</t>
        </is>
      </c>
      <c r="L910" s="233" t="inlineStr">
        <is>
          <t>RTF</t>
        </is>
      </c>
      <c r="M910" s="233" t="inlineStr">
        <is>
          <t>B100683</t>
        </is>
      </c>
      <c r="O910" s="233" t="inlineStr">
        <is>
          <t>LT250</t>
        </is>
      </c>
      <c r="P910" s="235" t="n"/>
    </row>
    <row r="911" customFormat="1" s="233">
      <c r="A911" s="64" t="n"/>
      <c r="B911" s="237">
        <f>IF(AND(E911 = "Case Ring",G911="Silicon Bronze, ASTM-B584, C87600", K911 = "Coating_Standard"),"Y","N")</f>
        <v/>
      </c>
      <c r="C911" s="233" t="inlineStr">
        <is>
          <t>ConTab_BOM_KP_Impeller_1343</t>
        </is>
      </c>
      <c r="D911" s="233" t="inlineStr">
        <is>
          <t>:6015-1_2-KP:6015-1_2-KPV:</t>
        </is>
      </c>
      <c r="E911" s="233" t="inlineStr">
        <is>
          <t>Case Ring</t>
        </is>
      </c>
      <c r="F911" s="233" t="inlineStr">
        <is>
          <t>ImpMatl_NiAl-Bronze_ASTM-B148_C95400</t>
        </is>
      </c>
      <c r="G911" s="233" t="inlineStr">
        <is>
          <t>Nickel Aluminum Bronze ASTM B148 UNS C95400</t>
        </is>
      </c>
      <c r="H911" s="233" t="inlineStr">
        <is>
          <t>B22</t>
        </is>
      </c>
      <c r="I911" s="233" t="inlineStr">
        <is>
          <t>Steel, Cold Drawn C1018</t>
        </is>
      </c>
      <c r="J911" s="233" t="n"/>
      <c r="K911" s="233" t="inlineStr">
        <is>
          <t>Coating_Scotchkote134_interior_exterior_IncludeImpeller</t>
        </is>
      </c>
      <c r="L911" s="233" t="inlineStr">
        <is>
          <t>RTF</t>
        </is>
      </c>
      <c r="M911" s="233" t="inlineStr">
        <is>
          <t>B105730</t>
        </is>
      </c>
      <c r="O911" s="233" t="inlineStr">
        <is>
          <t>LT250</t>
        </is>
      </c>
    </row>
    <row r="912" customFormat="1" s="233">
      <c r="A912" s="64" t="n"/>
      <c r="B912" s="237">
        <f>IF(AND(E912 = "Case Ring",G912="Silicon Bronze, ASTM-B584, C87600", K912 = "Coating_Standard"),"Y","N")</f>
        <v/>
      </c>
      <c r="C912" s="233" t="inlineStr">
        <is>
          <t>ConTab_BOM_KP_Impeller_1344</t>
        </is>
      </c>
      <c r="D912" s="233" t="inlineStr">
        <is>
          <t>:6015-1_2-KP:6015-1_2-KPV:</t>
        </is>
      </c>
      <c r="E912" s="233" t="inlineStr">
        <is>
          <t>Double Wear Ring</t>
        </is>
      </c>
      <c r="F912" s="233" t="inlineStr">
        <is>
          <t>ImpMatl_NiAl-Bronze_ASTM-B148_C95400</t>
        </is>
      </c>
      <c r="G912" s="233" t="inlineStr">
        <is>
          <t>Nickel Aluminum Bronze ASTM B148 UNS C95400</t>
        </is>
      </c>
      <c r="H912" s="233" t="inlineStr">
        <is>
          <t>B22</t>
        </is>
      </c>
      <c r="I912" s="233" t="inlineStr">
        <is>
          <t>Steel, Cold Drawn C1018</t>
        </is>
      </c>
      <c r="J912" s="233" t="n"/>
      <c r="K912" s="233" t="inlineStr">
        <is>
          <t>Coating_Scotchkote134_interior_exterior_IncludeImpeller</t>
        </is>
      </c>
      <c r="L912" s="233" t="inlineStr">
        <is>
          <t>RTF</t>
        </is>
      </c>
      <c r="M912" s="233" t="inlineStr">
        <is>
          <t>B105731</t>
        </is>
      </c>
      <c r="O912" s="233" t="inlineStr">
        <is>
          <t>LT250</t>
        </is>
      </c>
    </row>
    <row r="913" customFormat="1" s="233">
      <c r="A913" s="64" t="n"/>
      <c r="B913" s="237">
        <f>IF(AND(E913 = "Case Ring",G913="Silicon Bronze, ASTM-B584, C87600", K913 = "Coating_Standard"),"Y","N")</f>
        <v/>
      </c>
      <c r="C913" s="233" t="inlineStr">
        <is>
          <t>ConTab_BOM_KP_Impeller_1347</t>
        </is>
      </c>
      <c r="D913" s="233" t="inlineStr">
        <is>
          <t>:6015-3_4-KP:6015-3_4-KPV:6015-3_4-KPVS:</t>
        </is>
      </c>
      <c r="E913" s="233" t="inlineStr">
        <is>
          <t>Case Ring</t>
        </is>
      </c>
      <c r="F913" s="233" t="inlineStr">
        <is>
          <t>ImpMatl_Silicon_Bronze_ASTM-B584_C87600</t>
        </is>
      </c>
      <c r="G913" s="233" t="inlineStr">
        <is>
          <t>Silicon Bronze, ASTM-B584, C87600</t>
        </is>
      </c>
      <c r="H913" s="233" t="inlineStr">
        <is>
          <t>B21</t>
        </is>
      </c>
      <c r="I913" s="233" t="inlineStr">
        <is>
          <t>Steel, Cold Drawn C1018</t>
        </is>
      </c>
      <c r="J913" s="233" t="n"/>
      <c r="K913" s="233" t="inlineStr">
        <is>
          <t>Coating_Scotchkote134_interior_IncludeImpeller</t>
        </is>
      </c>
      <c r="L913" s="233" t="inlineStr">
        <is>
          <t>RTF</t>
        </is>
      </c>
      <c r="M913" s="233" t="inlineStr">
        <is>
          <t>B100673</t>
        </is>
      </c>
      <c r="O913" s="233" t="inlineStr">
        <is>
          <t>LT250</t>
        </is>
      </c>
    </row>
    <row r="914" customFormat="1" s="233">
      <c r="A914" s="64" t="n"/>
      <c r="B914" s="237">
        <f>IF(AND(E914 = "Case Ring",G914="Silicon Bronze, ASTM-B584, C87600", K914 = "Coating_Standard"),"Y","N")</f>
        <v/>
      </c>
      <c r="C914" s="233" t="inlineStr">
        <is>
          <t>ConTab_BOM_KP_Impeller_1348</t>
        </is>
      </c>
      <c r="D914" s="233" t="inlineStr">
        <is>
          <t>:6015-3_4-KP:6015-3_4-KPV:6015-3_4-KPVS:</t>
        </is>
      </c>
      <c r="E914" s="233" t="inlineStr">
        <is>
          <t>Double Wear Ring</t>
        </is>
      </c>
      <c r="F914" s="233" t="inlineStr">
        <is>
          <t>ImpMatl_Silicon_Bronze_ASTM-B584_C87600</t>
        </is>
      </c>
      <c r="G914" s="233" t="inlineStr">
        <is>
          <t>Silicon Bronze, ASTM-B584, C87600</t>
        </is>
      </c>
      <c r="H914" s="233" t="inlineStr">
        <is>
          <t>B21</t>
        </is>
      </c>
      <c r="I914" s="233" t="inlineStr">
        <is>
          <t>Steel, Cold Drawn C1018</t>
        </is>
      </c>
      <c r="J914" s="233" t="n"/>
      <c r="K914" s="233" t="inlineStr">
        <is>
          <t>Coating_Scotchkote134_interior_IncludeImpeller</t>
        </is>
      </c>
      <c r="L914" s="233" t="inlineStr">
        <is>
          <t>RTF</t>
        </is>
      </c>
      <c r="M914" s="233" t="inlineStr">
        <is>
          <t>B100683</t>
        </is>
      </c>
      <c r="O914" s="233" t="inlineStr">
        <is>
          <t>LT250</t>
        </is>
      </c>
      <c r="P914" s="235" t="n"/>
    </row>
    <row r="915" customFormat="1" s="233">
      <c r="A915" s="64" t="n"/>
      <c r="B915" s="237">
        <f>IF(AND(E915 = "Case Ring",G915="Silicon Bronze, ASTM-B584, C87600", K915 = "Coating_Standard"),"Y","N")</f>
        <v/>
      </c>
      <c r="C915" s="233" t="inlineStr">
        <is>
          <t>ConTab_BOM_KP_Impeller_1349</t>
        </is>
      </c>
      <c r="D915" s="233" t="inlineStr">
        <is>
          <t>:6015-3_4-KP:6015-3_4-KPV:6015-3_4-KPVS:</t>
        </is>
      </c>
      <c r="E915" s="233" t="inlineStr">
        <is>
          <t>Case Ring</t>
        </is>
      </c>
      <c r="F915" s="233" t="inlineStr">
        <is>
          <t>ImpMatl_NiAl-Bronze_ASTM-B148_C95400</t>
        </is>
      </c>
      <c r="G915" s="233" t="inlineStr">
        <is>
          <t>Nickel Aluminum Bronze ASTM B148 UNS C95400</t>
        </is>
      </c>
      <c r="H915" s="233" t="inlineStr">
        <is>
          <t>B22</t>
        </is>
      </c>
      <c r="I915" s="233" t="inlineStr">
        <is>
          <t>Steel, Cold Drawn C1018</t>
        </is>
      </c>
      <c r="J915" s="233" t="n"/>
      <c r="K915" s="233" t="inlineStr">
        <is>
          <t>Coating_Scotchkote134_interior_IncludeImpeller</t>
        </is>
      </c>
      <c r="L915" s="233" t="inlineStr">
        <is>
          <t>RTF</t>
        </is>
      </c>
      <c r="M915" s="233" t="inlineStr">
        <is>
          <t>B105730</t>
        </is>
      </c>
      <c r="O915" s="233" t="inlineStr">
        <is>
          <t>LT250</t>
        </is>
      </c>
    </row>
    <row r="916" customFormat="1" s="233">
      <c r="A916" s="64" t="n"/>
      <c r="B916" s="237">
        <f>IF(AND(E916 = "Case Ring",G916="Silicon Bronze, ASTM-B584, C87600", K916 = "Coating_Standard"),"Y","N")</f>
        <v/>
      </c>
      <c r="C916" s="233" t="inlineStr">
        <is>
          <t>ConTab_BOM_KP_Impeller_1350</t>
        </is>
      </c>
      <c r="D916" s="233" t="inlineStr">
        <is>
          <t>:6015-3_4-KP:6015-3_4-KPV:6015-3_4-KPVS:</t>
        </is>
      </c>
      <c r="E916" s="233" t="inlineStr">
        <is>
          <t>Double Wear Ring</t>
        </is>
      </c>
      <c r="F916" s="233" t="inlineStr">
        <is>
          <t>ImpMatl_NiAl-Bronze_ASTM-B148_C95400</t>
        </is>
      </c>
      <c r="G916" s="233" t="inlineStr">
        <is>
          <t>Nickel Aluminum Bronze ASTM B148 UNS C95400</t>
        </is>
      </c>
      <c r="H916" s="233" t="inlineStr">
        <is>
          <t>B22</t>
        </is>
      </c>
      <c r="I916" s="233" t="inlineStr">
        <is>
          <t>Steel, Cold Drawn C1018</t>
        </is>
      </c>
      <c r="J916" s="233" t="n"/>
      <c r="K916" s="233" t="inlineStr">
        <is>
          <t>Coating_Scotchkote134_interior_IncludeImpeller</t>
        </is>
      </c>
      <c r="L916" s="233" t="inlineStr">
        <is>
          <t>RTF</t>
        </is>
      </c>
      <c r="M916" s="233" t="inlineStr">
        <is>
          <t>B105731</t>
        </is>
      </c>
      <c r="O916" s="233" t="inlineStr">
        <is>
          <t>LT250</t>
        </is>
      </c>
    </row>
    <row r="917" customFormat="1" s="233">
      <c r="A917" s="64" t="n"/>
      <c r="B917" s="237">
        <f>IF(AND(E917 = "Case Ring",G917="Silicon Bronze, ASTM-B584, C87600", K917 = "Coating_Standard"),"Y","N")</f>
        <v/>
      </c>
      <c r="C917" s="233" t="inlineStr">
        <is>
          <t>ConTab_BOM_KP_Impeller_1353</t>
        </is>
      </c>
      <c r="D917" s="233" t="inlineStr">
        <is>
          <t>:6015-3_4-KP:6015-3_4-KPV:6015-3_4-KPVS:</t>
        </is>
      </c>
      <c r="E917" s="233" t="inlineStr">
        <is>
          <t>Case Ring</t>
        </is>
      </c>
      <c r="F917" s="233" t="inlineStr">
        <is>
          <t>ImpMatl_Silicon_Bronze_ASTM-B584_C87600</t>
        </is>
      </c>
      <c r="G917" s="233" t="inlineStr">
        <is>
          <t>Silicon Bronze, ASTM-B584, C87600</t>
        </is>
      </c>
      <c r="H917" s="233" t="inlineStr">
        <is>
          <t>B21</t>
        </is>
      </c>
      <c r="I917" s="233" t="inlineStr">
        <is>
          <t>Steel, Cold Drawn C1018</t>
        </is>
      </c>
      <c r="J917" s="233" t="n"/>
      <c r="K917" s="233" t="inlineStr">
        <is>
          <t>Coating_Special</t>
        </is>
      </c>
      <c r="L917" s="233" t="inlineStr">
        <is>
          <t>RTF</t>
        </is>
      </c>
      <c r="M917" s="233" t="inlineStr">
        <is>
          <t>B100673</t>
        </is>
      </c>
      <c r="O917" s="233" t="inlineStr">
        <is>
          <t>LT250</t>
        </is>
      </c>
    </row>
    <row r="918" customFormat="1" s="233">
      <c r="A918" s="64" t="n"/>
      <c r="B918" s="237">
        <f>IF(AND(E918 = "Case Ring",G918="Silicon Bronze, ASTM-B584, C87600", K918 = "Coating_Standard"),"Y","N")</f>
        <v/>
      </c>
      <c r="C918" s="233" t="inlineStr">
        <is>
          <t>ConTab_BOM_KP_Impeller_1354</t>
        </is>
      </c>
      <c r="D918" s="233" t="inlineStr">
        <is>
          <t>:6015-3_4-KP:6015-3_4-KPV:6015-3_4-KPVS:</t>
        </is>
      </c>
      <c r="E918" s="233" t="inlineStr">
        <is>
          <t>Double Wear Ring</t>
        </is>
      </c>
      <c r="F918" s="233" t="inlineStr">
        <is>
          <t>ImpMatl_Silicon_Bronze_ASTM-B584_C87600</t>
        </is>
      </c>
      <c r="G918" s="233" t="inlineStr">
        <is>
          <t>Silicon Bronze, ASTM-B584, C87600</t>
        </is>
      </c>
      <c r="H918" s="233" t="inlineStr">
        <is>
          <t>B21</t>
        </is>
      </c>
      <c r="I918" s="233" t="inlineStr">
        <is>
          <t>Steel, Cold Drawn C1018</t>
        </is>
      </c>
      <c r="J918" s="233" t="n"/>
      <c r="K918" s="233" t="inlineStr">
        <is>
          <t>Coating_Special</t>
        </is>
      </c>
      <c r="L918" s="233" t="inlineStr">
        <is>
          <t>RTF</t>
        </is>
      </c>
      <c r="M918" s="233" t="inlineStr">
        <is>
          <t>B100683</t>
        </is>
      </c>
      <c r="O918" s="233" t="inlineStr">
        <is>
          <t>LT250</t>
        </is>
      </c>
    </row>
    <row r="919" customFormat="1" s="233">
      <c r="A919" s="64" t="n"/>
      <c r="B919" s="237">
        <f>IF(AND(E919 = "Case Ring",G919="Silicon Bronze, ASTM-B584, C87600", K919 = "Coating_Standard"),"Y","N")</f>
        <v/>
      </c>
      <c r="C919" s="233" t="inlineStr">
        <is>
          <t>ConTab_BOM_KP_Impeller_1355</t>
        </is>
      </c>
      <c r="D919" s="233" t="inlineStr">
        <is>
          <t>:6015-3_4-KP:6015-3_4-KPV:6015-3_4-KPVS:</t>
        </is>
      </c>
      <c r="E919" s="233" t="inlineStr">
        <is>
          <t>Case Ring</t>
        </is>
      </c>
      <c r="F919" s="233" t="inlineStr">
        <is>
          <t>ImpMatl_NiAl-Bronze_ASTM-B148_C95400</t>
        </is>
      </c>
      <c r="G919" s="233" t="inlineStr">
        <is>
          <t>Nickel Aluminum Bronze ASTM B148 UNS C95400</t>
        </is>
      </c>
      <c r="H919" s="233" t="inlineStr">
        <is>
          <t>B22</t>
        </is>
      </c>
      <c r="I919" s="233" t="inlineStr">
        <is>
          <t>Steel, Cold Drawn C1018</t>
        </is>
      </c>
      <c r="J919" s="233" t="n"/>
      <c r="K919" s="233" t="inlineStr">
        <is>
          <t>Coating_Special</t>
        </is>
      </c>
      <c r="L919" s="233" t="inlineStr">
        <is>
          <t>RTF</t>
        </is>
      </c>
      <c r="M919" s="233" t="inlineStr">
        <is>
          <t>B105730</t>
        </is>
      </c>
      <c r="O919" s="233" t="inlineStr">
        <is>
          <t>LT250</t>
        </is>
      </c>
    </row>
    <row r="920" customFormat="1" s="233">
      <c r="A920" s="64" t="n"/>
      <c r="B920" s="237">
        <f>IF(AND(E920 = "Case Ring",G920="Silicon Bronze, ASTM-B584, C87600", K920 = "Coating_Standard"),"Y","N")</f>
        <v/>
      </c>
      <c r="C920" s="233" t="inlineStr">
        <is>
          <t>ConTab_BOM_KP_Impeller_1356</t>
        </is>
      </c>
      <c r="D920" s="233" t="inlineStr">
        <is>
          <t>:6015-3_4-KP:6015-3_4-KPV:6015-3_4-KPVS:</t>
        </is>
      </c>
      <c r="E920" s="233" t="inlineStr">
        <is>
          <t>Double Wear Ring</t>
        </is>
      </c>
      <c r="F920" s="233" t="inlineStr">
        <is>
          <t>ImpMatl_NiAl-Bronze_ASTM-B148_C95400</t>
        </is>
      </c>
      <c r="G920" s="233" t="inlineStr">
        <is>
          <t>Nickel Aluminum Bronze ASTM B148 UNS C95400</t>
        </is>
      </c>
      <c r="H920" s="233" t="inlineStr">
        <is>
          <t>B22</t>
        </is>
      </c>
      <c r="I920" s="233" t="inlineStr">
        <is>
          <t>Steel, Cold Drawn C1018</t>
        </is>
      </c>
      <c r="J920" s="233" t="n"/>
      <c r="K920" s="233" t="inlineStr">
        <is>
          <t>Coating_Special</t>
        </is>
      </c>
      <c r="L920" s="233" t="inlineStr">
        <is>
          <t>RTF</t>
        </is>
      </c>
      <c r="M920" s="233" t="inlineStr">
        <is>
          <t>B105731</t>
        </is>
      </c>
      <c r="O920" s="233" t="inlineStr">
        <is>
          <t>LT250</t>
        </is>
      </c>
    </row>
    <row r="921" customFormat="1" s="233">
      <c r="A921" s="64" t="n"/>
      <c r="B921" s="237">
        <f>IF(AND(E921 = "Case Ring",G921="Silicon Bronze, ASTM-B584, C87600", K921 = "Coating_Standard"),"Y","N")</f>
        <v/>
      </c>
      <c r="C921" s="233" t="inlineStr">
        <is>
          <t>ConTab_BOM_KP_Impeller_1359</t>
        </is>
      </c>
      <c r="D921" s="233" t="inlineStr">
        <is>
          <t>:6015-3_4-KP:6015-3_4-KPV:6015-3_4-KPVS:</t>
        </is>
      </c>
      <c r="E921" s="233" t="inlineStr">
        <is>
          <t>Case Ring</t>
        </is>
      </c>
      <c r="F921" s="233" t="inlineStr">
        <is>
          <t>ImpMatl_Silicon_Bronze_ASTM-B584_C87600</t>
        </is>
      </c>
      <c r="G921" s="233" t="inlineStr">
        <is>
          <t>Silicon Bronze, ASTM-B584, C87600</t>
        </is>
      </c>
      <c r="H921" s="233" t="inlineStr">
        <is>
          <t>B21</t>
        </is>
      </c>
      <c r="I921" s="233" t="inlineStr">
        <is>
          <t>Steel, Cold Drawn C1018</t>
        </is>
      </c>
      <c r="J921" s="233" t="n"/>
      <c r="K921" s="233" t="inlineStr">
        <is>
          <t>Coating_Epoxy</t>
        </is>
      </c>
      <c r="L921" s="233" t="inlineStr">
        <is>
          <t>RTF</t>
        </is>
      </c>
      <c r="M921" s="233" t="inlineStr">
        <is>
          <t>B100673</t>
        </is>
      </c>
      <c r="O921" s="233" t="inlineStr">
        <is>
          <t>LT250</t>
        </is>
      </c>
    </row>
    <row r="922" customFormat="1" s="233">
      <c r="A922" s="64" t="n"/>
      <c r="B922" s="237">
        <f>IF(AND(E922 = "Case Ring",G922="Silicon Bronze, ASTM-B584, C87600", K922 = "Coating_Standard"),"Y","N")</f>
        <v/>
      </c>
      <c r="C922" s="233" t="inlineStr">
        <is>
          <t>ConTab_BOM_KP_Impeller_1360</t>
        </is>
      </c>
      <c r="D922" s="233" t="inlineStr">
        <is>
          <t>:6015-3_4-KP:6015-3_4-KPV:6015-3_4-KPVS:</t>
        </is>
      </c>
      <c r="E922" s="233" t="inlineStr">
        <is>
          <t>Double Wear Ring</t>
        </is>
      </c>
      <c r="F922" s="233" t="inlineStr">
        <is>
          <t>ImpMatl_Silicon_Bronze_ASTM-B584_C87600</t>
        </is>
      </c>
      <c r="G922" s="233" t="inlineStr">
        <is>
          <t>Silicon Bronze, ASTM-B584, C87600</t>
        </is>
      </c>
      <c r="H922" s="233" t="inlineStr">
        <is>
          <t>B21</t>
        </is>
      </c>
      <c r="I922" s="233" t="inlineStr">
        <is>
          <t>Steel, Cold Drawn C1018</t>
        </is>
      </c>
      <c r="J922" s="233" t="n"/>
      <c r="K922" s="233" t="inlineStr">
        <is>
          <t>Coating_Epoxy</t>
        </is>
      </c>
      <c r="L922" s="233" t="inlineStr">
        <is>
          <t>RTF</t>
        </is>
      </c>
      <c r="M922" s="233" t="inlineStr">
        <is>
          <t>B100683</t>
        </is>
      </c>
      <c r="O922" s="233" t="inlineStr">
        <is>
          <t>LT250</t>
        </is>
      </c>
    </row>
    <row r="923" customFormat="1" s="233">
      <c r="A923" s="64" t="n"/>
      <c r="B923" s="237">
        <f>IF(AND(E923 = "Case Ring",G923="Silicon Bronze, ASTM-B584, C87600", K923 = "Coating_Standard"),"Y","N")</f>
        <v/>
      </c>
      <c r="C923" s="233" t="inlineStr">
        <is>
          <t>ConTab_BOM_KP_Impeller_1361</t>
        </is>
      </c>
      <c r="D923" s="233" t="inlineStr">
        <is>
          <t>:6015-3_4-KP:6015-3_4-KPV:6015-3_4-KPVS:</t>
        </is>
      </c>
      <c r="E923" s="233" t="inlineStr">
        <is>
          <t>Case Ring</t>
        </is>
      </c>
      <c r="F923" s="233" t="inlineStr">
        <is>
          <t>ImpMatl_NiAl-Bronze_ASTM-B148_C95400</t>
        </is>
      </c>
      <c r="G923" s="233" t="inlineStr">
        <is>
          <t>Nickel Aluminum Bronze ASTM B148 UNS C95400</t>
        </is>
      </c>
      <c r="H923" s="233" t="inlineStr">
        <is>
          <t>B22</t>
        </is>
      </c>
      <c r="I923" s="233" t="inlineStr">
        <is>
          <t>Steel, Cold Drawn C1018</t>
        </is>
      </c>
      <c r="J923" s="233" t="n"/>
      <c r="K923" s="233" t="inlineStr">
        <is>
          <t>Coating_Epoxy</t>
        </is>
      </c>
      <c r="L923" s="233" t="inlineStr">
        <is>
          <t>RTF</t>
        </is>
      </c>
      <c r="M923" s="233" t="inlineStr">
        <is>
          <t>B105730</t>
        </is>
      </c>
      <c r="O923" s="233" t="inlineStr">
        <is>
          <t>LT250</t>
        </is>
      </c>
      <c r="P923" s="235" t="n"/>
    </row>
    <row r="924" customFormat="1" s="233">
      <c r="A924" s="64" t="n"/>
      <c r="B924" s="237">
        <f>IF(AND(E924 = "Case Ring",G924="Silicon Bronze, ASTM-B584, C87600", K924 = "Coating_Standard"),"Y","N")</f>
        <v/>
      </c>
      <c r="C924" s="233" t="inlineStr">
        <is>
          <t>ConTab_BOM_KP_Impeller_1362</t>
        </is>
      </c>
      <c r="D924" s="233" t="inlineStr">
        <is>
          <t>:6015-3_4-KP:6015-3_4-KPV:6015-3_4-KPVS:</t>
        </is>
      </c>
      <c r="E924" s="233" t="inlineStr">
        <is>
          <t>Double Wear Ring</t>
        </is>
      </c>
      <c r="F924" s="233" t="inlineStr">
        <is>
          <t>ImpMatl_NiAl-Bronze_ASTM-B148_C95400</t>
        </is>
      </c>
      <c r="G924" s="233" t="inlineStr">
        <is>
          <t>Nickel Aluminum Bronze ASTM B148 UNS C95400</t>
        </is>
      </c>
      <c r="H924" s="233" t="inlineStr">
        <is>
          <t>B22</t>
        </is>
      </c>
      <c r="I924" s="233" t="inlineStr">
        <is>
          <t>Steel, Cold Drawn C1018</t>
        </is>
      </c>
      <c r="J924" s="233" t="n"/>
      <c r="K924" s="233" t="inlineStr">
        <is>
          <t>Coating_Epoxy</t>
        </is>
      </c>
      <c r="L924" s="233" t="inlineStr">
        <is>
          <t>RTF</t>
        </is>
      </c>
      <c r="M924" s="233" t="inlineStr">
        <is>
          <t>B105731</t>
        </is>
      </c>
      <c r="O924" s="233" t="inlineStr">
        <is>
          <t>LT250</t>
        </is>
      </c>
      <c r="P924" s="235" t="n"/>
    </row>
    <row r="925" customFormat="1" s="233">
      <c r="A925" s="64" t="n"/>
      <c r="B925" s="237">
        <f>IF(AND(E925 = "Case Ring",G925="Silicon Bronze, ASTM-B584, C87600", K925 = "Coating_Standard"),"Y","N")</f>
        <v/>
      </c>
      <c r="C925" s="233" t="inlineStr">
        <is>
          <t>ConTab_BOM_KP_Impeller_1365</t>
        </is>
      </c>
      <c r="D925" s="233" t="inlineStr">
        <is>
          <t>:6015-3_4-KP:6015-3_4-KPV:6015-3_4-KPVS:</t>
        </is>
      </c>
      <c r="E925" s="233" t="inlineStr">
        <is>
          <t>Case Ring</t>
        </is>
      </c>
      <c r="F925" s="233" t="inlineStr">
        <is>
          <t>ImpMatl_Silicon_Bronze_ASTM-B584_C87600</t>
        </is>
      </c>
      <c r="G925" s="233" t="inlineStr">
        <is>
          <t>Silicon Bronze, ASTM-B584, C87600</t>
        </is>
      </c>
      <c r="H925" s="233" t="inlineStr">
        <is>
          <t>B21</t>
        </is>
      </c>
      <c r="I925" s="233" t="inlineStr">
        <is>
          <t>Steel, Cold Drawn C1018</t>
        </is>
      </c>
      <c r="J925" s="233" t="n"/>
      <c r="K925" s="233" t="inlineStr">
        <is>
          <t>Coating_Standard</t>
        </is>
      </c>
      <c r="L925" s="233" t="n">
        <v>97937548</v>
      </c>
      <c r="M925" s="233" t="inlineStr">
        <is>
          <t>B100673</t>
        </is>
      </c>
      <c r="O925" s="233" t="inlineStr">
        <is>
          <t>LT027</t>
        </is>
      </c>
    </row>
    <row r="926" customFormat="1" s="233">
      <c r="A926" s="64" t="n"/>
      <c r="B926" s="237">
        <f>IF(AND(E926 = "Case Ring",G926="Silicon Bronze, ASTM-B584, C87600", K926 = "Coating_Standard"),"Y","N")</f>
        <v/>
      </c>
      <c r="C926" s="233" t="inlineStr">
        <is>
          <t>ConTab_BOM_KP_Impeller_1366</t>
        </is>
      </c>
      <c r="D926" s="233" t="inlineStr">
        <is>
          <t>:6015-3_4-KP:6015-3_4-KPV:6015-3_4-KPVS:</t>
        </is>
      </c>
      <c r="E926" s="233" t="inlineStr">
        <is>
          <t>Double Wear Ring</t>
        </is>
      </c>
      <c r="F926" s="233" t="inlineStr">
        <is>
          <t>ImpMatl_Silicon_Bronze_ASTM-B584_C87600</t>
        </is>
      </c>
      <c r="G926" s="233" t="inlineStr">
        <is>
          <t>Silicon Bronze, ASTM-B584, C87600</t>
        </is>
      </c>
      <c r="H926" s="233" t="inlineStr">
        <is>
          <t>B21</t>
        </is>
      </c>
      <c r="I926" s="233" t="inlineStr">
        <is>
          <t>Steel, Cold Drawn C1018</t>
        </is>
      </c>
      <c r="J926" s="233" t="n"/>
      <c r="K926" s="233" t="inlineStr">
        <is>
          <t>Coating_Standard</t>
        </is>
      </c>
      <c r="L926" s="233" t="n">
        <v>97937548</v>
      </c>
      <c r="M926" s="233" t="inlineStr">
        <is>
          <t>B100683</t>
        </is>
      </c>
      <c r="O926" s="233" t="inlineStr">
        <is>
          <t>LT027</t>
        </is>
      </c>
    </row>
    <row r="927" customFormat="1" s="233">
      <c r="A927" s="64" t="n"/>
      <c r="B927" s="237">
        <f>IF(AND(E927 = "Case Ring",G927="Silicon Bronze, ASTM-B584, C87600", K927 = "Coating_Standard"),"Y","N")</f>
        <v/>
      </c>
      <c r="C927" s="233" t="inlineStr">
        <is>
          <t>ConTab_BOM_KP_Impeller_1367</t>
        </is>
      </c>
      <c r="D927" s="233" t="inlineStr">
        <is>
          <t>:6015-3_4-KP:6015-3_4-KPV:6015-3_4-KPVS:</t>
        </is>
      </c>
      <c r="E927" s="233" t="inlineStr">
        <is>
          <t>Case Ring</t>
        </is>
      </c>
      <c r="F927" s="233" t="inlineStr">
        <is>
          <t>ImpMatl_NiAl-Bronze_ASTM-B148_C95400</t>
        </is>
      </c>
      <c r="G927" s="233" t="inlineStr">
        <is>
          <t>Nickel Aluminum Bronze ASTM B148 UNS C95400</t>
        </is>
      </c>
      <c r="H927" s="233" t="inlineStr">
        <is>
          <t>B22</t>
        </is>
      </c>
      <c r="I927" s="233" t="inlineStr">
        <is>
          <t>Steel, Cold Drawn C1018</t>
        </is>
      </c>
      <c r="J927" s="233" t="n"/>
      <c r="K927" s="233" t="inlineStr">
        <is>
          <t>Coating_Standard</t>
        </is>
      </c>
      <c r="L927" s="233" t="n">
        <v>97937549</v>
      </c>
      <c r="M927" s="233" t="inlineStr">
        <is>
          <t>B105730</t>
        </is>
      </c>
      <c r="O927" s="233" t="inlineStr">
        <is>
          <t>LT250</t>
        </is>
      </c>
    </row>
    <row r="928" customFormat="1" s="233">
      <c r="A928" s="64" t="n"/>
      <c r="B928" s="237">
        <f>IF(AND(E928 = "Case Ring",G928="Silicon Bronze, ASTM-B584, C87600", K928 = "Coating_Standard"),"Y","N")</f>
        <v/>
      </c>
      <c r="C928" s="233" t="inlineStr">
        <is>
          <t>ConTab_BOM_KP_Impeller_1368</t>
        </is>
      </c>
      <c r="D928" s="233" t="inlineStr">
        <is>
          <t>:6015-3_4-KP:6015-3_4-KPV:6015-3_4-KPVS:</t>
        </is>
      </c>
      <c r="E928" s="233" t="inlineStr">
        <is>
          <t>Double Wear Ring</t>
        </is>
      </c>
      <c r="F928" s="233" t="inlineStr">
        <is>
          <t>ImpMatl_NiAl-Bronze_ASTM-B148_C95400</t>
        </is>
      </c>
      <c r="G928" s="233" t="inlineStr">
        <is>
          <t>Nickel Aluminum Bronze ASTM B148 UNS C95400</t>
        </is>
      </c>
      <c r="H928" s="233" t="inlineStr">
        <is>
          <t>B22</t>
        </is>
      </c>
      <c r="I928" s="233" t="inlineStr">
        <is>
          <t>Steel, Cold Drawn C1018</t>
        </is>
      </c>
      <c r="J928" s="233" t="n"/>
      <c r="K928" s="233" t="inlineStr">
        <is>
          <t>Coating_Standard</t>
        </is>
      </c>
      <c r="L928" s="233" t="n">
        <v>97937549</v>
      </c>
      <c r="M928" s="233" t="inlineStr">
        <is>
          <t>B105731</t>
        </is>
      </c>
      <c r="O928" s="233" t="inlineStr">
        <is>
          <t>LT250</t>
        </is>
      </c>
    </row>
    <row r="929" customFormat="1" s="233">
      <c r="A929" s="64" t="n"/>
      <c r="B929" s="237">
        <f>IF(AND(E929 = "Case Ring",G929="Silicon Bronze, ASTM-B584, C87600", K929 = "Coating_Standard"),"Y","N")</f>
        <v/>
      </c>
      <c r="C929" s="233" t="inlineStr">
        <is>
          <t>ConTab_BOM_KP_Impeller_1371</t>
        </is>
      </c>
      <c r="D929" s="233" t="inlineStr">
        <is>
          <t>:6015-3_4-KP:6015-3_4-KPV:6015-3_4-KPVS:</t>
        </is>
      </c>
      <c r="E929" s="233" t="inlineStr">
        <is>
          <t>Case Ring</t>
        </is>
      </c>
      <c r="F929" s="233" t="inlineStr">
        <is>
          <t>ImpMatl_SS_AISI-304</t>
        </is>
      </c>
      <c r="G929" s="233" t="inlineStr">
        <is>
          <t>Stainless Steel, AISI-304</t>
        </is>
      </c>
      <c r="H929" s="233" t="inlineStr">
        <is>
          <t>H304</t>
        </is>
      </c>
      <c r="I929" s="233" t="inlineStr">
        <is>
          <t>Stainless Steel, AISI 316</t>
        </is>
      </c>
      <c r="J929" s="233" t="n"/>
      <c r="K929" s="233" t="inlineStr">
        <is>
          <t>Coating_Standard</t>
        </is>
      </c>
      <c r="L929" s="233" t="n">
        <v>97937550</v>
      </c>
      <c r="M929" s="233" t="inlineStr">
        <is>
          <t>B100679</t>
        </is>
      </c>
      <c r="O929" s="233" t="inlineStr">
        <is>
          <t>LT043</t>
        </is>
      </c>
    </row>
    <row r="930" customFormat="1" s="233">
      <c r="A930" s="64" t="n"/>
      <c r="B930" s="237">
        <f>IF(AND(E930 = "Case Ring",G930="Silicon Bronze, ASTM-B584, C87600", K930 = "Coating_Standard"),"Y","N")</f>
        <v/>
      </c>
      <c r="C930" s="233" t="inlineStr">
        <is>
          <t>ConTab_BOM_KP_Impeller_1372</t>
        </is>
      </c>
      <c r="D930" s="233" t="inlineStr">
        <is>
          <t>:6015-3_4-KP:6015-3_4-KPV:6015-3_4-KPVS:</t>
        </is>
      </c>
      <c r="E930" s="233" t="inlineStr">
        <is>
          <t>Double Wear Ring</t>
        </is>
      </c>
      <c r="F930" s="233" t="inlineStr">
        <is>
          <t>ImpMatl_SS_AISI-304</t>
        </is>
      </c>
      <c r="G930" s="233" t="inlineStr">
        <is>
          <t>Stainless Steel, AISI-304</t>
        </is>
      </c>
      <c r="H930" s="233" t="inlineStr">
        <is>
          <t>H304</t>
        </is>
      </c>
      <c r="I930" s="233" t="inlineStr">
        <is>
          <t>Stainless Steel, AISI 316</t>
        </is>
      </c>
      <c r="J930" s="233" t="n"/>
      <c r="K930" s="233" t="inlineStr">
        <is>
          <t>Coating_Standard</t>
        </is>
      </c>
      <c r="L930" s="233" t="n">
        <v>97937550</v>
      </c>
      <c r="M930" s="233" t="inlineStr">
        <is>
          <t>B100689</t>
        </is>
      </c>
      <c r="O930" s="233" t="inlineStr">
        <is>
          <t>LT043</t>
        </is>
      </c>
    </row>
    <row r="931" customFormat="1" s="233">
      <c r="A931" s="64" t="n"/>
      <c r="B931" s="237">
        <f>IF(AND(E931 = "Case Ring",G931="Silicon Bronze, ASTM-B584, C87600", K931 = "Coating_Standard"),"Y","N")</f>
        <v/>
      </c>
      <c r="C931" s="233" t="inlineStr">
        <is>
          <t>ConTab_BOM_KP_Impeller_1377</t>
        </is>
      </c>
      <c r="D931" s="233" t="inlineStr">
        <is>
          <t>:6015-3_4-KP:6015-3_4-KPV:6015-3_4-KPVS:</t>
        </is>
      </c>
      <c r="E931" s="233" t="inlineStr">
        <is>
          <t>Case Ring</t>
        </is>
      </c>
      <c r="F931" s="233" t="inlineStr">
        <is>
          <t>ImpMatl_Silicon_Bronze_ASTM-B584_C87600</t>
        </is>
      </c>
      <c r="G931" s="233" t="inlineStr">
        <is>
          <t>Silicon Bronze, ASTM-B584, C87600</t>
        </is>
      </c>
      <c r="H931" s="233" t="inlineStr">
        <is>
          <t>B21</t>
        </is>
      </c>
      <c r="I931" s="233" t="inlineStr">
        <is>
          <t>Steel, Cold Drawn C1018</t>
        </is>
      </c>
      <c r="J931" s="233" t="n"/>
      <c r="K931" s="233" t="inlineStr">
        <is>
          <t>Coating_Scotchkote134_interior</t>
        </is>
      </c>
      <c r="L931" s="233" t="inlineStr">
        <is>
          <t>RTF</t>
        </is>
      </c>
      <c r="M931" s="233" t="inlineStr">
        <is>
          <t>B100673</t>
        </is>
      </c>
      <c r="O931" s="233" t="inlineStr">
        <is>
          <t>LT250</t>
        </is>
      </c>
    </row>
    <row r="932" customFormat="1" s="233">
      <c r="A932" s="64" t="n"/>
      <c r="B932" s="237">
        <f>IF(AND(E932 = "Case Ring",G932="Silicon Bronze, ASTM-B584, C87600", K932 = "Coating_Standard"),"Y","N")</f>
        <v/>
      </c>
      <c r="C932" s="233" t="inlineStr">
        <is>
          <t>ConTab_BOM_KP_Impeller_1378</t>
        </is>
      </c>
      <c r="D932" s="233" t="inlineStr">
        <is>
          <t>:6015-3_4-KP:6015-3_4-KPV:6015-3_4-KPVS:</t>
        </is>
      </c>
      <c r="E932" s="233" t="inlineStr">
        <is>
          <t>Double Wear Ring</t>
        </is>
      </c>
      <c r="F932" s="233" t="inlineStr">
        <is>
          <t>ImpMatl_Silicon_Bronze_ASTM-B584_C87600</t>
        </is>
      </c>
      <c r="G932" s="233" t="inlineStr">
        <is>
          <t>Silicon Bronze, ASTM-B584, C87600</t>
        </is>
      </c>
      <c r="H932" s="233" t="inlineStr">
        <is>
          <t>B21</t>
        </is>
      </c>
      <c r="I932" s="233" t="inlineStr">
        <is>
          <t>Steel, Cold Drawn C1018</t>
        </is>
      </c>
      <c r="J932" s="233" t="n"/>
      <c r="K932" s="233" t="inlineStr">
        <is>
          <t>Coating_Scotchkote134_interior</t>
        </is>
      </c>
      <c r="L932" s="233" t="inlineStr">
        <is>
          <t>RTF</t>
        </is>
      </c>
      <c r="M932" s="233" t="inlineStr">
        <is>
          <t>B100683</t>
        </is>
      </c>
      <c r="O932" s="233" t="inlineStr">
        <is>
          <t>LT250</t>
        </is>
      </c>
    </row>
    <row r="933" customFormat="1" s="233">
      <c r="A933" s="64" t="n"/>
      <c r="B933" s="237">
        <f>IF(AND(E933 = "Case Ring",G933="Silicon Bronze, ASTM-B584, C87600", K933 = "Coating_Standard"),"Y","N")</f>
        <v/>
      </c>
      <c r="C933" s="233" t="inlineStr">
        <is>
          <t>ConTab_BOM_KP_Impeller_1379</t>
        </is>
      </c>
      <c r="D933" s="233" t="inlineStr">
        <is>
          <t>:6015-3_4-KP:6015-3_4-KPV:6015-3_4-KPVS:</t>
        </is>
      </c>
      <c r="E933" s="233" t="inlineStr">
        <is>
          <t>Case Ring</t>
        </is>
      </c>
      <c r="F933" s="233" t="inlineStr">
        <is>
          <t>ImpMatl_NiAl-Bronze_ASTM-B148_C95400</t>
        </is>
      </c>
      <c r="G933" s="233" t="inlineStr">
        <is>
          <t>Nickel Aluminum Bronze ASTM B148 UNS C95400</t>
        </is>
      </c>
      <c r="H933" s="233" t="inlineStr">
        <is>
          <t>B22</t>
        </is>
      </c>
      <c r="I933" s="233" t="inlineStr">
        <is>
          <t>Steel, Cold Drawn C1018</t>
        </is>
      </c>
      <c r="J933" s="233" t="n"/>
      <c r="K933" s="233" t="inlineStr">
        <is>
          <t>Coating_Scotchkote134_interior</t>
        </is>
      </c>
      <c r="L933" s="233" t="inlineStr">
        <is>
          <t>RTF</t>
        </is>
      </c>
      <c r="M933" s="233" t="inlineStr">
        <is>
          <t>B105730</t>
        </is>
      </c>
      <c r="O933" s="233" t="inlineStr">
        <is>
          <t>LT250</t>
        </is>
      </c>
    </row>
    <row r="934" customFormat="1" s="233">
      <c r="A934" s="64" t="n"/>
      <c r="B934" s="237">
        <f>IF(AND(E934 = "Case Ring",G934="Silicon Bronze, ASTM-B584, C87600", K934 = "Coating_Standard"),"Y","N")</f>
        <v/>
      </c>
      <c r="C934" s="233" t="inlineStr">
        <is>
          <t>ConTab_BOM_KP_Impeller_1380</t>
        </is>
      </c>
      <c r="D934" s="233" t="inlineStr">
        <is>
          <t>:6015-3_4-KP:6015-3_4-KPV:6015-3_4-KPVS:</t>
        </is>
      </c>
      <c r="E934" s="233" t="inlineStr">
        <is>
          <t>Double Wear Ring</t>
        </is>
      </c>
      <c r="F934" s="233" t="inlineStr">
        <is>
          <t>ImpMatl_NiAl-Bronze_ASTM-B148_C95400</t>
        </is>
      </c>
      <c r="G934" s="233" t="inlineStr">
        <is>
          <t>Nickel Aluminum Bronze ASTM B148 UNS C95400</t>
        </is>
      </c>
      <c r="H934" s="233" t="inlineStr">
        <is>
          <t>B22</t>
        </is>
      </c>
      <c r="I934" s="233" t="inlineStr">
        <is>
          <t>Steel, Cold Drawn C1018</t>
        </is>
      </c>
      <c r="J934" s="233" t="n"/>
      <c r="K934" s="233" t="inlineStr">
        <is>
          <t>Coating_Scotchkote134_interior</t>
        </is>
      </c>
      <c r="L934" s="233" t="inlineStr">
        <is>
          <t>RTF</t>
        </is>
      </c>
      <c r="M934" s="233" t="inlineStr">
        <is>
          <t>B105731</t>
        </is>
      </c>
      <c r="O934" s="233" t="inlineStr">
        <is>
          <t>LT250</t>
        </is>
      </c>
    </row>
    <row r="935" customFormat="1" s="233">
      <c r="A935" s="64" t="n"/>
      <c r="B935" s="237">
        <f>IF(AND(E935 = "Case Ring",G935="Silicon Bronze, ASTM-B584, C87600", K935 = "Coating_Standard"),"Y","N")</f>
        <v/>
      </c>
      <c r="C935" s="233" t="inlineStr">
        <is>
          <t>ConTab_BOM_KP_Impeller_1383</t>
        </is>
      </c>
      <c r="D935" s="233" t="inlineStr">
        <is>
          <t>:6015-3_4-KP:6015-3_4-KPV:6015-3_4-KPVS:</t>
        </is>
      </c>
      <c r="E935" s="233" t="inlineStr">
        <is>
          <t>Case Ring</t>
        </is>
      </c>
      <c r="F935" s="233" t="inlineStr">
        <is>
          <t>ImpMatl_Silicon_Bronze_ASTM-B584_C87600</t>
        </is>
      </c>
      <c r="G935" s="233" t="inlineStr">
        <is>
          <t>Silicon Bronze, ASTM-B584, C87600</t>
        </is>
      </c>
      <c r="H935" s="233" t="inlineStr">
        <is>
          <t>B21</t>
        </is>
      </c>
      <c r="I935" s="233" t="inlineStr">
        <is>
          <t>Steel, Cold Drawn C1018</t>
        </is>
      </c>
      <c r="J935" s="233" t="n"/>
      <c r="K935" s="233" t="inlineStr">
        <is>
          <t>Coating_Scotchkote134_interior_exterior</t>
        </is>
      </c>
      <c r="L935" s="233" t="inlineStr">
        <is>
          <t>RTF</t>
        </is>
      </c>
      <c r="M935" s="233" t="inlineStr">
        <is>
          <t>B100673</t>
        </is>
      </c>
      <c r="O935" s="233" t="inlineStr">
        <is>
          <t>LT250</t>
        </is>
      </c>
    </row>
    <row r="936" customFormat="1" s="233">
      <c r="A936" s="64" t="n"/>
      <c r="B936" s="237">
        <f>IF(AND(E936 = "Case Ring",G936="Silicon Bronze, ASTM-B584, C87600", K936 = "Coating_Standard"),"Y","N")</f>
        <v/>
      </c>
      <c r="C936" s="233" t="inlineStr">
        <is>
          <t>ConTab_BOM_KP_Impeller_1384</t>
        </is>
      </c>
      <c r="D936" s="233" t="inlineStr">
        <is>
          <t>:6015-3_4-KP:6015-3_4-KPV:6015-3_4-KPVS:</t>
        </is>
      </c>
      <c r="E936" s="233" t="inlineStr">
        <is>
          <t>Double Wear Ring</t>
        </is>
      </c>
      <c r="F936" s="233" t="inlineStr">
        <is>
          <t>ImpMatl_Silicon_Bronze_ASTM-B584_C87600</t>
        </is>
      </c>
      <c r="G936" s="233" t="inlineStr">
        <is>
          <t>Silicon Bronze, ASTM-B584, C87600</t>
        </is>
      </c>
      <c r="H936" s="233" t="inlineStr">
        <is>
          <t>B21</t>
        </is>
      </c>
      <c r="I936" s="233" t="inlineStr">
        <is>
          <t>Steel, Cold Drawn C1018</t>
        </is>
      </c>
      <c r="J936" s="233" t="n"/>
      <c r="K936" s="233" t="inlineStr">
        <is>
          <t>Coating_Scotchkote134_interior_exterior</t>
        </is>
      </c>
      <c r="L936" s="233" t="inlineStr">
        <is>
          <t>RTF</t>
        </is>
      </c>
      <c r="M936" s="233" t="inlineStr">
        <is>
          <t>B100683</t>
        </is>
      </c>
      <c r="O936" s="233" t="inlineStr">
        <is>
          <t>LT250</t>
        </is>
      </c>
    </row>
    <row r="937" customFormat="1" s="233">
      <c r="A937" s="64" t="n"/>
      <c r="B937" s="237">
        <f>IF(AND(E937 = "Case Ring",G937="Silicon Bronze, ASTM-B584, C87600", K937 = "Coating_Standard"),"Y","N")</f>
        <v/>
      </c>
      <c r="C937" s="233" t="inlineStr">
        <is>
          <t>ConTab_BOM_KP_Impeller_1385</t>
        </is>
      </c>
      <c r="D937" s="233" t="inlineStr">
        <is>
          <t>:6015-3_4-KP:6015-3_4-KPV:6015-3_4-KPVS:</t>
        </is>
      </c>
      <c r="E937" s="233" t="inlineStr">
        <is>
          <t>Case Ring</t>
        </is>
      </c>
      <c r="F937" s="233" t="inlineStr">
        <is>
          <t>ImpMatl_NiAl-Bronze_ASTM-B148_C95400</t>
        </is>
      </c>
      <c r="G937" s="233" t="inlineStr">
        <is>
          <t>Nickel Aluminum Bronze ASTM B148 UNS C95400</t>
        </is>
      </c>
      <c r="H937" s="233" t="inlineStr">
        <is>
          <t>B22</t>
        </is>
      </c>
      <c r="I937" s="233" t="inlineStr">
        <is>
          <t>Steel, Cold Drawn C1018</t>
        </is>
      </c>
      <c r="J937" s="233" t="n"/>
      <c r="K937" s="233" t="inlineStr">
        <is>
          <t>Coating_Scotchkote134_interior_exterior</t>
        </is>
      </c>
      <c r="L937" s="233" t="inlineStr">
        <is>
          <t>RTF</t>
        </is>
      </c>
      <c r="M937" s="233" t="inlineStr">
        <is>
          <t>B105730</t>
        </is>
      </c>
      <c r="O937" s="233" t="inlineStr">
        <is>
          <t>LT250</t>
        </is>
      </c>
    </row>
    <row r="938" customFormat="1" s="233">
      <c r="A938" s="64" t="n"/>
      <c r="B938" s="237">
        <f>IF(AND(E938 = "Case Ring",G938="Silicon Bronze, ASTM-B584, C87600", K938 = "Coating_Standard"),"Y","N")</f>
        <v/>
      </c>
      <c r="C938" s="233" t="inlineStr">
        <is>
          <t>ConTab_BOM_KP_Impeller_1386</t>
        </is>
      </c>
      <c r="D938" s="233" t="inlineStr">
        <is>
          <t>:6015-3_4-KP:6015-3_4-KPV:6015-3_4-KPVS:</t>
        </is>
      </c>
      <c r="E938" s="233" t="inlineStr">
        <is>
          <t>Double Wear Ring</t>
        </is>
      </c>
      <c r="F938" s="233" t="inlineStr">
        <is>
          <t>ImpMatl_NiAl-Bronze_ASTM-B148_C95400</t>
        </is>
      </c>
      <c r="G938" s="233" t="inlineStr">
        <is>
          <t>Nickel Aluminum Bronze ASTM B148 UNS C95400</t>
        </is>
      </c>
      <c r="H938" s="233" t="inlineStr">
        <is>
          <t>B22</t>
        </is>
      </c>
      <c r="I938" s="233" t="inlineStr">
        <is>
          <t>Steel, Cold Drawn C1018</t>
        </is>
      </c>
      <c r="J938" s="233" t="n"/>
      <c r="K938" s="233" t="inlineStr">
        <is>
          <t>Coating_Scotchkote134_interior_exterior</t>
        </is>
      </c>
      <c r="L938" s="233" t="inlineStr">
        <is>
          <t>RTF</t>
        </is>
      </c>
      <c r="M938" s="233" t="inlineStr">
        <is>
          <t>B105731</t>
        </is>
      </c>
      <c r="O938" s="233" t="inlineStr">
        <is>
          <t>LT250</t>
        </is>
      </c>
    </row>
    <row r="939" customFormat="1" s="233">
      <c r="A939" s="64" t="n"/>
      <c r="B939" s="237">
        <f>IF(AND(E939 = "Case Ring",G939="Silicon Bronze, ASTM-B584, C87600", K939 = "Coating_Standard"),"Y","N")</f>
        <v/>
      </c>
      <c r="C939" s="233" t="inlineStr">
        <is>
          <t>ConTab_BOM_KP_Impeller_1389</t>
        </is>
      </c>
      <c r="D939" s="233" t="inlineStr">
        <is>
          <t>:6015-3_4-KP:6015-3_4-KPV:6015-3_4-KPVS:</t>
        </is>
      </c>
      <c r="E939" s="233" t="inlineStr">
        <is>
          <t>Case Ring</t>
        </is>
      </c>
      <c r="F939" s="233" t="inlineStr">
        <is>
          <t>ImpMatl_Silicon_Bronze_ASTM-B584_C87600</t>
        </is>
      </c>
      <c r="G939" s="233" t="inlineStr">
        <is>
          <t>Silicon Bronze, ASTM-B584, C87600</t>
        </is>
      </c>
      <c r="H939" s="233" t="inlineStr">
        <is>
          <t>B21</t>
        </is>
      </c>
      <c r="I939" s="233" t="inlineStr">
        <is>
          <t>Steel, Cold Drawn C1018</t>
        </is>
      </c>
      <c r="J939" s="233" t="n"/>
      <c r="K939" s="233" t="inlineStr">
        <is>
          <t>Coating_Scotchkote134_interior_exterior_IncludeImpeller</t>
        </is>
      </c>
      <c r="L939" s="233" t="inlineStr">
        <is>
          <t>RTF</t>
        </is>
      </c>
      <c r="M939" s="233" t="inlineStr">
        <is>
          <t>B100673</t>
        </is>
      </c>
      <c r="O939" s="233" t="inlineStr">
        <is>
          <t>LT250</t>
        </is>
      </c>
    </row>
    <row r="940" customFormat="1" s="233">
      <c r="A940" s="64" t="n"/>
      <c r="B940" s="237">
        <f>IF(AND(E940 = "Case Ring",G940="Silicon Bronze, ASTM-B584, C87600", K940 = "Coating_Standard"),"Y","N")</f>
        <v/>
      </c>
      <c r="C940" s="233" t="inlineStr">
        <is>
          <t>ConTab_BOM_KP_Impeller_1390</t>
        </is>
      </c>
      <c r="D940" s="233" t="inlineStr">
        <is>
          <t>:6015-3_4-KP:6015-3_4-KPV:6015-3_4-KPVS:</t>
        </is>
      </c>
      <c r="E940" s="233" t="inlineStr">
        <is>
          <t>Double Wear Ring</t>
        </is>
      </c>
      <c r="F940" s="233" t="inlineStr">
        <is>
          <t>ImpMatl_Silicon_Bronze_ASTM-B584_C87600</t>
        </is>
      </c>
      <c r="G940" s="233" t="inlineStr">
        <is>
          <t>Silicon Bronze, ASTM-B584, C87600</t>
        </is>
      </c>
      <c r="H940" s="233" t="inlineStr">
        <is>
          <t>B21</t>
        </is>
      </c>
      <c r="I940" s="233" t="inlineStr">
        <is>
          <t>Steel, Cold Drawn C1018</t>
        </is>
      </c>
      <c r="J940" s="233" t="n"/>
      <c r="K940" s="233" t="inlineStr">
        <is>
          <t>Coating_Scotchkote134_interior_exterior_IncludeImpeller</t>
        </is>
      </c>
      <c r="L940" s="233" t="inlineStr">
        <is>
          <t>RTF</t>
        </is>
      </c>
      <c r="M940" s="233" t="inlineStr">
        <is>
          <t>B100683</t>
        </is>
      </c>
      <c r="O940" s="233" t="inlineStr">
        <is>
          <t>LT250</t>
        </is>
      </c>
    </row>
    <row r="941" customFormat="1" s="233">
      <c r="A941" s="64" t="n"/>
      <c r="B941" s="237">
        <f>IF(AND(E941 = "Case Ring",G941="Silicon Bronze, ASTM-B584, C87600", K941 = "Coating_Standard"),"Y","N")</f>
        <v/>
      </c>
      <c r="C941" s="233" t="inlineStr">
        <is>
          <t>ConTab_BOM_KP_Impeller_1391</t>
        </is>
      </c>
      <c r="D941" s="233" t="inlineStr">
        <is>
          <t>:6015-3_4-KP:6015-3_4-KPV:6015-3_4-KPVS:</t>
        </is>
      </c>
      <c r="E941" s="233" t="inlineStr">
        <is>
          <t>Case Ring</t>
        </is>
      </c>
      <c r="F941" s="233" t="inlineStr">
        <is>
          <t>ImpMatl_NiAl-Bronze_ASTM-B148_C95400</t>
        </is>
      </c>
      <c r="G941" s="233" t="inlineStr">
        <is>
          <t>Nickel Aluminum Bronze ASTM B148 UNS C95400</t>
        </is>
      </c>
      <c r="H941" s="233" t="inlineStr">
        <is>
          <t>B22</t>
        </is>
      </c>
      <c r="I941" s="233" t="inlineStr">
        <is>
          <t>Steel, Cold Drawn C1018</t>
        </is>
      </c>
      <c r="J941" s="233" t="n"/>
      <c r="K941" s="233" t="inlineStr">
        <is>
          <t>Coating_Scotchkote134_interior_exterior_IncludeImpeller</t>
        </is>
      </c>
      <c r="L941" s="233" t="inlineStr">
        <is>
          <t>RTF</t>
        </is>
      </c>
      <c r="M941" s="233" t="inlineStr">
        <is>
          <t>B105730</t>
        </is>
      </c>
      <c r="O941" s="233" t="inlineStr">
        <is>
          <t>LT250</t>
        </is>
      </c>
    </row>
    <row r="942" customFormat="1" s="233">
      <c r="A942" s="64" t="n"/>
      <c r="B942" s="237">
        <f>IF(AND(E942 = "Case Ring",G942="Silicon Bronze, ASTM-B584, C87600", K942 = "Coating_Standard"),"Y","N")</f>
        <v/>
      </c>
      <c r="C942" s="233" t="inlineStr">
        <is>
          <t>ConTab_BOM_KP_Impeller_1392</t>
        </is>
      </c>
      <c r="D942" s="233" t="inlineStr">
        <is>
          <t>:6015-3_4-KP:6015-3_4-KPV:6015-3_4-KPVS:</t>
        </is>
      </c>
      <c r="E942" s="233" t="inlineStr">
        <is>
          <t>Double Wear Ring</t>
        </is>
      </c>
      <c r="F942" s="233" t="inlineStr">
        <is>
          <t>ImpMatl_NiAl-Bronze_ASTM-B148_C95400</t>
        </is>
      </c>
      <c r="G942" s="233" t="inlineStr">
        <is>
          <t>Nickel Aluminum Bronze ASTM B148 UNS C95400</t>
        </is>
      </c>
      <c r="H942" s="233" t="inlineStr">
        <is>
          <t>B22</t>
        </is>
      </c>
      <c r="I942" s="233" t="inlineStr">
        <is>
          <t>Steel, Cold Drawn C1018</t>
        </is>
      </c>
      <c r="J942" s="233" t="n"/>
      <c r="K942" s="233" t="inlineStr">
        <is>
          <t>Coating_Scotchkote134_interior_exterior_IncludeImpeller</t>
        </is>
      </c>
      <c r="L942" s="233" t="inlineStr">
        <is>
          <t>RTF</t>
        </is>
      </c>
      <c r="M942" s="233" t="inlineStr">
        <is>
          <t>B105731</t>
        </is>
      </c>
      <c r="O942" s="233" t="inlineStr">
        <is>
          <t>LT250</t>
        </is>
      </c>
    </row>
    <row r="943" customFormat="1" s="233">
      <c r="A943" s="64" t="n"/>
      <c r="B943" s="237">
        <f>IF(AND(E943 = "Case Ring",G943="Silicon Bronze, ASTM-B584, C87600", K943 = "Coating_Standard"),"Y","N")</f>
        <v/>
      </c>
      <c r="C943" s="233" t="inlineStr">
        <is>
          <t>ConTab_BOM_KP_Impeller_1395</t>
        </is>
      </c>
      <c r="D943" s="233" t="inlineStr">
        <is>
          <t>:6019-7_8-KP:6019-7_8-KPV:</t>
        </is>
      </c>
      <c r="E943" s="233" t="inlineStr">
        <is>
          <t>Case Ring</t>
        </is>
      </c>
      <c r="F943" s="233" t="inlineStr">
        <is>
          <t>ImpMatl_Silicon_Bronze_ASTM-B584_C87600</t>
        </is>
      </c>
      <c r="G943" s="233" t="inlineStr">
        <is>
          <t>Silicon Bronze, ASTM-B584, C87600</t>
        </is>
      </c>
      <c r="H943" s="233" t="inlineStr">
        <is>
          <t>B21</t>
        </is>
      </c>
      <c r="I943" s="233" t="inlineStr">
        <is>
          <t>Steel, Cold Drawn C1018</t>
        </is>
      </c>
      <c r="J943" s="233" t="inlineStr">
        <is>
          <t>:5:</t>
        </is>
      </c>
      <c r="K943" s="233" t="inlineStr">
        <is>
          <t>Coating_Scotchkote134_interior_IncludeImpeller</t>
        </is>
      </c>
      <c r="L943" s="233" t="inlineStr">
        <is>
          <t>RTF</t>
        </is>
      </c>
      <c r="M943" s="233" t="inlineStr">
        <is>
          <t>B100693</t>
        </is>
      </c>
      <c r="O943" s="233" t="inlineStr">
        <is>
          <t>LT250</t>
        </is>
      </c>
    </row>
    <row r="944" customFormat="1" s="233">
      <c r="A944" s="64" t="n"/>
      <c r="B944" s="237">
        <f>IF(AND(E944 = "Case Ring",G944="Silicon Bronze, ASTM-B584, C87600", K944 = "Coating_Standard"),"Y","N")</f>
        <v/>
      </c>
      <c r="C944" s="233" t="inlineStr">
        <is>
          <t>ConTab_BOM_KP_Impeller_1396</t>
        </is>
      </c>
      <c r="D944" s="233" t="inlineStr">
        <is>
          <t>:6019-7_8-KP:6019-7_8-KPV:</t>
        </is>
      </c>
      <c r="E944" s="233" t="inlineStr">
        <is>
          <t>Double Wear Ring</t>
        </is>
      </c>
      <c r="F944" s="233" t="inlineStr">
        <is>
          <t>ImpMatl_Silicon_Bronze_ASTM-B584_C87600</t>
        </is>
      </c>
      <c r="G944" s="233" t="inlineStr">
        <is>
          <t>Silicon Bronze, ASTM-B584, C87600</t>
        </is>
      </c>
      <c r="H944" s="233" t="inlineStr">
        <is>
          <t>B21</t>
        </is>
      </c>
      <c r="I944" s="233" t="inlineStr">
        <is>
          <t>Steel, Cold Drawn C1018</t>
        </is>
      </c>
      <c r="J944" s="233" t="inlineStr">
        <is>
          <t>:5:</t>
        </is>
      </c>
      <c r="K944" s="233" t="inlineStr">
        <is>
          <t>Coating_Scotchkote134_interior_IncludeImpeller</t>
        </is>
      </c>
      <c r="L944" s="233" t="inlineStr">
        <is>
          <t>RTF</t>
        </is>
      </c>
      <c r="M944" s="233" t="inlineStr">
        <is>
          <t>B100703</t>
        </is>
      </c>
      <c r="O944" s="233" t="inlineStr">
        <is>
          <t>LT250</t>
        </is>
      </c>
    </row>
    <row r="945" customFormat="1" s="233">
      <c r="A945" s="64" t="n"/>
      <c r="B945" s="237">
        <f>IF(AND(E945 = "Case Ring",G945="Silicon Bronze, ASTM-B584, C87600", K945 = "Coating_Standard"),"Y","N")</f>
        <v/>
      </c>
      <c r="C945" s="233" t="inlineStr">
        <is>
          <t>ConTab_BOM_KP_Impeller_1397</t>
        </is>
      </c>
      <c r="D945" s="233" t="inlineStr">
        <is>
          <t>:6019-7_8-KP:6019-7_8-KPV:</t>
        </is>
      </c>
      <c r="E945" s="233" t="inlineStr">
        <is>
          <t>Case Ring</t>
        </is>
      </c>
      <c r="F945" s="233" t="inlineStr">
        <is>
          <t>ImpMatl_Silicon_Bronze_ASTM-B584_C87600</t>
        </is>
      </c>
      <c r="G945" s="233" t="inlineStr">
        <is>
          <t>Silicon Bronze, ASTM-B584, C87600</t>
        </is>
      </c>
      <c r="H945" s="233" t="inlineStr">
        <is>
          <t>B21</t>
        </is>
      </c>
      <c r="I945" s="233" t="inlineStr">
        <is>
          <t>Steel, Cold Drawn C1018</t>
        </is>
      </c>
      <c r="J945" s="233" t="inlineStr">
        <is>
          <t>:6:</t>
        </is>
      </c>
      <c r="K945" s="233" t="inlineStr">
        <is>
          <t>Coating_Scotchkote134_interior_IncludeImpeller</t>
        </is>
      </c>
      <c r="L945" s="233" t="inlineStr">
        <is>
          <t>RTF</t>
        </is>
      </c>
      <c r="M945" s="233" t="inlineStr">
        <is>
          <t>B100713</t>
        </is>
      </c>
      <c r="O945" s="233" t="inlineStr">
        <is>
          <t>LT250</t>
        </is>
      </c>
    </row>
    <row r="946" customFormat="1" s="233">
      <c r="A946" s="64" t="n"/>
      <c r="B946" s="237">
        <f>IF(AND(E946 = "Case Ring",G946="Silicon Bronze, ASTM-B584, C87600", K946 = "Coating_Standard"),"Y","N")</f>
        <v/>
      </c>
      <c r="C946" s="233" t="inlineStr">
        <is>
          <t>ConTab_BOM_KP_Impeller_1398</t>
        </is>
      </c>
      <c r="D946" s="233" t="inlineStr">
        <is>
          <t>:6019-7_8-KP:6019-7_8-KPV:</t>
        </is>
      </c>
      <c r="E946" s="233" t="inlineStr">
        <is>
          <t>Double Wear Ring</t>
        </is>
      </c>
      <c r="F946" s="233" t="inlineStr">
        <is>
          <t>ImpMatl_Silicon_Bronze_ASTM-B584_C87600</t>
        </is>
      </c>
      <c r="G946" s="233" t="inlineStr">
        <is>
          <t>Silicon Bronze, ASTM-B584, C87600</t>
        </is>
      </c>
      <c r="H946" s="233" t="inlineStr">
        <is>
          <t>B21</t>
        </is>
      </c>
      <c r="I946" s="233" t="inlineStr">
        <is>
          <t>Steel, Cold Drawn C1018</t>
        </is>
      </c>
      <c r="J946" s="233" t="inlineStr">
        <is>
          <t>:6:</t>
        </is>
      </c>
      <c r="K946" s="233" t="inlineStr">
        <is>
          <t>Coating_Scotchkote134_interior_IncludeImpeller</t>
        </is>
      </c>
      <c r="L946" s="233" t="inlineStr">
        <is>
          <t>RTF</t>
        </is>
      </c>
      <c r="M946" s="233" t="inlineStr">
        <is>
          <t>B100723</t>
        </is>
      </c>
      <c r="O946" s="233" t="inlineStr">
        <is>
          <t>LT250</t>
        </is>
      </c>
    </row>
    <row r="947" customFormat="1" s="233">
      <c r="A947" s="64" t="n"/>
      <c r="B947" s="237">
        <f>IF(AND(E947 = "Case Ring",G947="Silicon Bronze, ASTM-B584, C87600", K947 = "Coating_Standard"),"Y","N")</f>
        <v/>
      </c>
      <c r="C947" s="233" t="inlineStr">
        <is>
          <t>ConTab_BOM_KP_Impeller_1399</t>
        </is>
      </c>
      <c r="D947" s="233" t="inlineStr">
        <is>
          <t>:6019-7_8-KP:6019-7_8-KPV:</t>
        </is>
      </c>
      <c r="E947" s="233" t="inlineStr">
        <is>
          <t>Case Ring</t>
        </is>
      </c>
      <c r="F947" s="233" t="inlineStr">
        <is>
          <t>ImpMatl_NiAl-Bronze_ASTM-B148_C95400</t>
        </is>
      </c>
      <c r="G947" s="233" t="inlineStr">
        <is>
          <t>Nickel Aluminum Bronze ASTM B148 UNS C95400</t>
        </is>
      </c>
      <c r="H947" s="233" t="inlineStr">
        <is>
          <t>B22</t>
        </is>
      </c>
      <c r="I947" s="233" t="inlineStr">
        <is>
          <t>Steel, Cold Drawn C1018</t>
        </is>
      </c>
      <c r="J947" s="233" t="inlineStr">
        <is>
          <t>:5:</t>
        </is>
      </c>
      <c r="K947" s="233" t="inlineStr">
        <is>
          <t>Coating_Scotchkote134_interior_IncludeImpeller</t>
        </is>
      </c>
      <c r="L947" s="233" t="inlineStr">
        <is>
          <t>RTF</t>
        </is>
      </c>
      <c r="M947" s="233" t="inlineStr">
        <is>
          <t>B105732</t>
        </is>
      </c>
      <c r="O947" s="233" t="inlineStr">
        <is>
          <t>LT250</t>
        </is>
      </c>
    </row>
    <row r="948" customFormat="1" s="233">
      <c r="A948" s="64" t="n"/>
      <c r="B948" s="237">
        <f>IF(AND(E948 = "Case Ring",G948="Silicon Bronze, ASTM-B584, C87600", K948 = "Coating_Standard"),"Y","N")</f>
        <v/>
      </c>
      <c r="C948" s="233" t="inlineStr">
        <is>
          <t>ConTab_BOM_KP_Impeller_1400</t>
        </is>
      </c>
      <c r="D948" s="233" t="inlineStr">
        <is>
          <t>:6019-7_8-KP:6019-7_8-KPV:</t>
        </is>
      </c>
      <c r="E948" s="233" t="inlineStr">
        <is>
          <t>Double Wear Ring</t>
        </is>
      </c>
      <c r="F948" s="233" t="inlineStr">
        <is>
          <t>ImpMatl_NiAl-Bronze_ASTM-B148_C95400</t>
        </is>
      </c>
      <c r="G948" s="233" t="inlineStr">
        <is>
          <t>Nickel Aluminum Bronze ASTM B148 UNS C95400</t>
        </is>
      </c>
      <c r="H948" s="233" t="inlineStr">
        <is>
          <t>B22</t>
        </is>
      </c>
      <c r="I948" s="233" t="inlineStr">
        <is>
          <t>Steel, Cold Drawn C1018</t>
        </is>
      </c>
      <c r="J948" s="233" t="inlineStr">
        <is>
          <t>:5:</t>
        </is>
      </c>
      <c r="K948" s="233" t="inlineStr">
        <is>
          <t>Coating_Scotchkote134_interior_IncludeImpeller</t>
        </is>
      </c>
      <c r="L948" s="233" t="inlineStr">
        <is>
          <t>RTF</t>
        </is>
      </c>
      <c r="M948" s="233" t="inlineStr">
        <is>
          <t>B105733</t>
        </is>
      </c>
      <c r="O948" s="233" t="inlineStr">
        <is>
          <t>LT250</t>
        </is>
      </c>
    </row>
    <row r="949" customFormat="1" s="233">
      <c r="A949" s="64" t="n"/>
      <c r="B949" s="237">
        <f>IF(AND(E949 = "Case Ring",G949="Silicon Bronze, ASTM-B584, C87600", K949 = "Coating_Standard"),"Y","N")</f>
        <v/>
      </c>
      <c r="C949" s="233" t="inlineStr">
        <is>
          <t>ConTab_BOM_KP_Impeller_1401</t>
        </is>
      </c>
      <c r="D949" s="233" t="inlineStr">
        <is>
          <t>:6019-7_8-KP:6019-7_8-KPV:</t>
        </is>
      </c>
      <c r="E949" s="233" t="inlineStr">
        <is>
          <t>Case Ring</t>
        </is>
      </c>
      <c r="F949" s="233" t="inlineStr">
        <is>
          <t>ImpMatl_NiAl-Bronze_ASTM-B148_C95400</t>
        </is>
      </c>
      <c r="G949" s="233" t="inlineStr">
        <is>
          <t>Nickel Aluminum Bronze ASTM B148 UNS C95400</t>
        </is>
      </c>
      <c r="H949" s="233" t="inlineStr">
        <is>
          <t>B22</t>
        </is>
      </c>
      <c r="I949" s="233" t="inlineStr">
        <is>
          <t>Steel, Cold Drawn C1018</t>
        </is>
      </c>
      <c r="J949" s="233" t="inlineStr">
        <is>
          <t>:6:</t>
        </is>
      </c>
      <c r="K949" s="233" t="inlineStr">
        <is>
          <t>Coating_Scotchkote134_interior_IncludeImpeller</t>
        </is>
      </c>
      <c r="L949" s="233" t="inlineStr">
        <is>
          <t>RTF</t>
        </is>
      </c>
      <c r="M949" s="233" t="inlineStr">
        <is>
          <t>B105734</t>
        </is>
      </c>
      <c r="O949" s="233" t="inlineStr">
        <is>
          <t>LT250</t>
        </is>
      </c>
    </row>
    <row r="950" customFormat="1" s="233">
      <c r="A950" s="64" t="n"/>
      <c r="B950" s="237">
        <f>IF(AND(E950 = "Case Ring",G950="Silicon Bronze, ASTM-B584, C87600", K950 = "Coating_Standard"),"Y","N")</f>
        <v/>
      </c>
      <c r="C950" s="233" t="inlineStr">
        <is>
          <t>ConTab_BOM_KP_Impeller_1402</t>
        </is>
      </c>
      <c r="D950" s="233" t="inlineStr">
        <is>
          <t>:6019-7_8-KP:6019-7_8-KPV:</t>
        </is>
      </c>
      <c r="E950" s="233" t="inlineStr">
        <is>
          <t>Double Wear Ring</t>
        </is>
      </c>
      <c r="F950" s="233" t="inlineStr">
        <is>
          <t>ImpMatl_NiAl-Bronze_ASTM-B148_C95400</t>
        </is>
      </c>
      <c r="G950" s="233" t="inlineStr">
        <is>
          <t>Nickel Aluminum Bronze ASTM B148 UNS C95400</t>
        </is>
      </c>
      <c r="H950" s="233" t="inlineStr">
        <is>
          <t>B22</t>
        </is>
      </c>
      <c r="I950" s="233" t="inlineStr">
        <is>
          <t>Steel, Cold Drawn C1018</t>
        </is>
      </c>
      <c r="J950" s="233" t="inlineStr">
        <is>
          <t>:6:</t>
        </is>
      </c>
      <c r="K950" s="233" t="inlineStr">
        <is>
          <t>Coating_Scotchkote134_interior_IncludeImpeller</t>
        </is>
      </c>
      <c r="L950" s="233" t="inlineStr">
        <is>
          <t>RTF</t>
        </is>
      </c>
      <c r="M950" s="233" t="inlineStr">
        <is>
          <t>B105735</t>
        </is>
      </c>
      <c r="O950" s="233" t="inlineStr">
        <is>
          <t>LT250</t>
        </is>
      </c>
    </row>
    <row r="951" customFormat="1" s="233">
      <c r="A951" s="64" t="n"/>
      <c r="B951" s="237">
        <f>IF(AND(E951 = "Case Ring",G951="Silicon Bronze, ASTM-B584, C87600", K951 = "Coating_Standard"),"Y","N")</f>
        <v/>
      </c>
      <c r="C951" s="233" t="inlineStr">
        <is>
          <t>ConTab_BOM_KP_Impeller_1407</t>
        </is>
      </c>
      <c r="D951" s="233" t="inlineStr">
        <is>
          <t>:6019-7_8-KP:6019-7_8-KPV:</t>
        </is>
      </c>
      <c r="E951" s="233" t="inlineStr">
        <is>
          <t>Case Ring</t>
        </is>
      </c>
      <c r="F951" s="233" t="inlineStr">
        <is>
          <t>ImpMatl_Silicon_Bronze_ASTM-B584_C87600</t>
        </is>
      </c>
      <c r="G951" s="233" t="inlineStr">
        <is>
          <t>Silicon Bronze, ASTM-B584, C87600</t>
        </is>
      </c>
      <c r="H951" s="233" t="inlineStr">
        <is>
          <t>B21</t>
        </is>
      </c>
      <c r="I951" s="233" t="inlineStr">
        <is>
          <t>Steel, Cold Drawn C1018</t>
        </is>
      </c>
      <c r="J951" s="233" t="inlineStr">
        <is>
          <t>:5:</t>
        </is>
      </c>
      <c r="K951" s="233" t="inlineStr">
        <is>
          <t>Coating_Special</t>
        </is>
      </c>
      <c r="L951" s="233" t="inlineStr">
        <is>
          <t>RTF</t>
        </is>
      </c>
      <c r="M951" s="233" t="inlineStr">
        <is>
          <t>B100693</t>
        </is>
      </c>
      <c r="O951" s="233" t="inlineStr">
        <is>
          <t>LT250</t>
        </is>
      </c>
      <c r="P951" s="235" t="n"/>
    </row>
    <row r="952" customFormat="1" s="233">
      <c r="A952" s="64" t="n"/>
      <c r="B952" s="237">
        <f>IF(AND(E952 = "Case Ring",G952="Silicon Bronze, ASTM-B584, C87600", K952 = "Coating_Standard"),"Y","N")</f>
        <v/>
      </c>
      <c r="C952" s="233" t="inlineStr">
        <is>
          <t>ConTab_BOM_KP_Impeller_1408</t>
        </is>
      </c>
      <c r="D952" s="233" t="inlineStr">
        <is>
          <t>:6019-7_8-KP:6019-7_8-KPV:</t>
        </is>
      </c>
      <c r="E952" s="233" t="inlineStr">
        <is>
          <t>Double Wear Ring</t>
        </is>
      </c>
      <c r="F952" s="233" t="inlineStr">
        <is>
          <t>ImpMatl_Silicon_Bronze_ASTM-B584_C87600</t>
        </is>
      </c>
      <c r="G952" s="233" t="inlineStr">
        <is>
          <t>Silicon Bronze, ASTM-B584, C87600</t>
        </is>
      </c>
      <c r="H952" s="233" t="inlineStr">
        <is>
          <t>B21</t>
        </is>
      </c>
      <c r="I952" s="233" t="inlineStr">
        <is>
          <t>Steel, Cold Drawn C1018</t>
        </is>
      </c>
      <c r="J952" s="233" t="inlineStr">
        <is>
          <t>:5:</t>
        </is>
      </c>
      <c r="K952" s="233" t="inlineStr">
        <is>
          <t>Coating_Special</t>
        </is>
      </c>
      <c r="L952" s="233" t="inlineStr">
        <is>
          <t>RTF</t>
        </is>
      </c>
      <c r="M952" s="233" t="inlineStr">
        <is>
          <t>B100703</t>
        </is>
      </c>
      <c r="O952" s="233" t="inlineStr">
        <is>
          <t>LT250</t>
        </is>
      </c>
    </row>
    <row r="953" customFormat="1" s="233">
      <c r="A953" s="64" t="n"/>
      <c r="B953" s="237">
        <f>IF(AND(E953 = "Case Ring",G953="Silicon Bronze, ASTM-B584, C87600", K953 = "Coating_Standard"),"Y","N")</f>
        <v/>
      </c>
      <c r="C953" s="233" t="inlineStr">
        <is>
          <t>ConTab_BOM_KP_Impeller_1409</t>
        </is>
      </c>
      <c r="D953" s="233" t="inlineStr">
        <is>
          <t>:6019-7_8-KP:6019-7_8-KPV:</t>
        </is>
      </c>
      <c r="E953" s="233" t="inlineStr">
        <is>
          <t>Case Ring</t>
        </is>
      </c>
      <c r="F953" s="233" t="inlineStr">
        <is>
          <t>ImpMatl_Silicon_Bronze_ASTM-B584_C87600</t>
        </is>
      </c>
      <c r="G953" s="233" t="inlineStr">
        <is>
          <t>Silicon Bronze, ASTM-B584, C87600</t>
        </is>
      </c>
      <c r="H953" s="233" t="inlineStr">
        <is>
          <t>B21</t>
        </is>
      </c>
      <c r="I953" s="233" t="inlineStr">
        <is>
          <t>Steel, Cold Drawn C1018</t>
        </is>
      </c>
      <c r="J953" s="233" t="inlineStr">
        <is>
          <t>:6:</t>
        </is>
      </c>
      <c r="K953" s="233" t="inlineStr">
        <is>
          <t>Coating_Special</t>
        </is>
      </c>
      <c r="L953" s="233" t="inlineStr">
        <is>
          <t>RTF</t>
        </is>
      </c>
      <c r="M953" s="233" t="inlineStr">
        <is>
          <t>B100713</t>
        </is>
      </c>
      <c r="O953" s="233" t="inlineStr">
        <is>
          <t>LT250</t>
        </is>
      </c>
      <c r="P953" s="235" t="n"/>
    </row>
    <row r="954" customFormat="1" s="233">
      <c r="A954" s="64" t="n"/>
      <c r="B954" s="237">
        <f>IF(AND(E954 = "Case Ring",G954="Silicon Bronze, ASTM-B584, C87600", K954 = "Coating_Standard"),"Y","N")</f>
        <v/>
      </c>
      <c r="C954" s="233" t="inlineStr">
        <is>
          <t>ConTab_BOM_KP_Impeller_1410</t>
        </is>
      </c>
      <c r="D954" s="233" t="inlineStr">
        <is>
          <t>:6019-7_8-KP:6019-7_8-KPV:</t>
        </is>
      </c>
      <c r="E954" s="233" t="inlineStr">
        <is>
          <t>Double Wear Ring</t>
        </is>
      </c>
      <c r="F954" s="233" t="inlineStr">
        <is>
          <t>ImpMatl_Silicon_Bronze_ASTM-B584_C87600</t>
        </is>
      </c>
      <c r="G954" s="233" t="inlineStr">
        <is>
          <t>Silicon Bronze, ASTM-B584, C87600</t>
        </is>
      </c>
      <c r="H954" s="233" t="inlineStr">
        <is>
          <t>B21</t>
        </is>
      </c>
      <c r="I954" s="233" t="inlineStr">
        <is>
          <t>Steel, Cold Drawn C1018</t>
        </is>
      </c>
      <c r="J954" s="233" t="inlineStr">
        <is>
          <t>:6:</t>
        </is>
      </c>
      <c r="K954" s="233" t="inlineStr">
        <is>
          <t>Coating_Special</t>
        </is>
      </c>
      <c r="L954" s="233" t="inlineStr">
        <is>
          <t>RTF</t>
        </is>
      </c>
      <c r="M954" s="233" t="inlineStr">
        <is>
          <t>B100723</t>
        </is>
      </c>
      <c r="O954" s="233" t="inlineStr">
        <is>
          <t>LT250</t>
        </is>
      </c>
      <c r="P954" s="235" t="n"/>
    </row>
    <row r="955" customFormat="1" s="233">
      <c r="A955" s="64" t="n"/>
      <c r="B955" s="237">
        <f>IF(AND(E955 = "Case Ring",G955="Silicon Bronze, ASTM-B584, C87600", K955 = "Coating_Standard"),"Y","N")</f>
        <v/>
      </c>
      <c r="C955" s="233" t="inlineStr">
        <is>
          <t>ConTab_BOM_KP_Impeller_1411</t>
        </is>
      </c>
      <c r="D955" s="233" t="inlineStr">
        <is>
          <t>:6019-7_8-KP:6019-7_8-KPV:</t>
        </is>
      </c>
      <c r="E955" s="233" t="inlineStr">
        <is>
          <t>Case Ring</t>
        </is>
      </c>
      <c r="F955" s="233" t="inlineStr">
        <is>
          <t>ImpMatl_NiAl-Bronze_ASTM-B148_C95400</t>
        </is>
      </c>
      <c r="G955" s="233" t="inlineStr">
        <is>
          <t>Nickel Aluminum Bronze ASTM B148 UNS C95400</t>
        </is>
      </c>
      <c r="H955" s="233" t="inlineStr">
        <is>
          <t>B22</t>
        </is>
      </c>
      <c r="I955" s="233" t="inlineStr">
        <is>
          <t>Steel, Cold Drawn C1018</t>
        </is>
      </c>
      <c r="J955" s="233" t="inlineStr">
        <is>
          <t>:5:</t>
        </is>
      </c>
      <c r="K955" s="233" t="inlineStr">
        <is>
          <t>Coating_Special</t>
        </is>
      </c>
      <c r="L955" s="233" t="inlineStr">
        <is>
          <t>RTF</t>
        </is>
      </c>
      <c r="M955" s="233" t="inlineStr">
        <is>
          <t>B105732</t>
        </is>
      </c>
      <c r="O955" s="233" t="inlineStr">
        <is>
          <t>LT250</t>
        </is>
      </c>
      <c r="P955" s="235" t="n"/>
    </row>
    <row r="956" customFormat="1" s="233">
      <c r="A956" s="64" t="n"/>
      <c r="B956" s="237">
        <f>IF(AND(E956 = "Case Ring",G956="Silicon Bronze, ASTM-B584, C87600", K956 = "Coating_Standard"),"Y","N")</f>
        <v/>
      </c>
      <c r="C956" s="233" t="inlineStr">
        <is>
          <t>ConTab_BOM_KP_Impeller_1412</t>
        </is>
      </c>
      <c r="D956" s="233" t="inlineStr">
        <is>
          <t>:6019-7_8-KP:6019-7_8-KPV:</t>
        </is>
      </c>
      <c r="E956" s="233" t="inlineStr">
        <is>
          <t>Double Wear Ring</t>
        </is>
      </c>
      <c r="F956" s="233" t="inlineStr">
        <is>
          <t>ImpMatl_NiAl-Bronze_ASTM-B148_C95400</t>
        </is>
      </c>
      <c r="G956" s="233" t="inlineStr">
        <is>
          <t>Nickel Aluminum Bronze ASTM B148 UNS C95400</t>
        </is>
      </c>
      <c r="H956" s="233" t="inlineStr">
        <is>
          <t>B22</t>
        </is>
      </c>
      <c r="I956" s="233" t="inlineStr">
        <is>
          <t>Steel, Cold Drawn C1018</t>
        </is>
      </c>
      <c r="J956" s="233" t="inlineStr">
        <is>
          <t>:5:</t>
        </is>
      </c>
      <c r="K956" s="233" t="inlineStr">
        <is>
          <t>Coating_Special</t>
        </is>
      </c>
      <c r="L956" s="233" t="inlineStr">
        <is>
          <t>RTF</t>
        </is>
      </c>
      <c r="M956" s="233" t="inlineStr">
        <is>
          <t>B105733</t>
        </is>
      </c>
      <c r="O956" s="233" t="inlineStr">
        <is>
          <t>LT250</t>
        </is>
      </c>
      <c r="P956" s="235" t="n"/>
    </row>
    <row r="957" customFormat="1" s="233">
      <c r="A957" s="64" t="n"/>
      <c r="B957" s="237">
        <f>IF(AND(E957 = "Case Ring",G957="Silicon Bronze, ASTM-B584, C87600", K957 = "Coating_Standard"),"Y","N")</f>
        <v/>
      </c>
      <c r="C957" s="233" t="inlineStr">
        <is>
          <t>ConTab_BOM_KP_Impeller_1413</t>
        </is>
      </c>
      <c r="D957" s="233" t="inlineStr">
        <is>
          <t>:6019-7_8-KP:6019-7_8-KPV:</t>
        </is>
      </c>
      <c r="E957" s="233" t="inlineStr">
        <is>
          <t>Case Ring</t>
        </is>
      </c>
      <c r="F957" s="233" t="inlineStr">
        <is>
          <t>ImpMatl_NiAl-Bronze_ASTM-B148_C95400</t>
        </is>
      </c>
      <c r="G957" s="233" t="inlineStr">
        <is>
          <t>Nickel Aluminum Bronze ASTM B148 UNS C95400</t>
        </is>
      </c>
      <c r="H957" s="233" t="inlineStr">
        <is>
          <t>B22</t>
        </is>
      </c>
      <c r="I957" s="233" t="inlineStr">
        <is>
          <t>Steel, Cold Drawn C1018</t>
        </is>
      </c>
      <c r="J957" s="233" t="inlineStr">
        <is>
          <t>:6:</t>
        </is>
      </c>
      <c r="K957" s="233" t="inlineStr">
        <is>
          <t>Coating_Special</t>
        </is>
      </c>
      <c r="L957" s="233" t="inlineStr">
        <is>
          <t>RTF</t>
        </is>
      </c>
      <c r="M957" s="233" t="inlineStr">
        <is>
          <t>B105734</t>
        </is>
      </c>
      <c r="O957" s="233" t="inlineStr">
        <is>
          <t>LT250</t>
        </is>
      </c>
      <c r="P957" s="235" t="n"/>
    </row>
    <row r="958" customFormat="1" s="233">
      <c r="A958" s="64" t="n"/>
      <c r="B958" s="237">
        <f>IF(AND(E958 = "Case Ring",G958="Silicon Bronze, ASTM-B584, C87600", K958 = "Coating_Standard"),"Y","N")</f>
        <v/>
      </c>
      <c r="C958" s="233" t="inlineStr">
        <is>
          <t>ConTab_BOM_KP_Impeller_1414</t>
        </is>
      </c>
      <c r="D958" s="233" t="inlineStr">
        <is>
          <t>:6019-7_8-KP:6019-7_8-KPV:</t>
        </is>
      </c>
      <c r="E958" s="233" t="inlineStr">
        <is>
          <t>Double Wear Ring</t>
        </is>
      </c>
      <c r="F958" s="233" t="inlineStr">
        <is>
          <t>ImpMatl_NiAl-Bronze_ASTM-B148_C95400</t>
        </is>
      </c>
      <c r="G958" s="233" t="inlineStr">
        <is>
          <t>Nickel Aluminum Bronze ASTM B148 UNS C95400</t>
        </is>
      </c>
      <c r="H958" s="233" t="inlineStr">
        <is>
          <t>B22</t>
        </is>
      </c>
      <c r="I958" s="233" t="inlineStr">
        <is>
          <t>Steel, Cold Drawn C1018</t>
        </is>
      </c>
      <c r="J958" s="233" t="inlineStr">
        <is>
          <t>:6:</t>
        </is>
      </c>
      <c r="K958" s="233" t="inlineStr">
        <is>
          <t>Coating_Special</t>
        </is>
      </c>
      <c r="L958" s="233" t="inlineStr">
        <is>
          <t>RTF</t>
        </is>
      </c>
      <c r="M958" s="233" t="inlineStr">
        <is>
          <t>B105735</t>
        </is>
      </c>
      <c r="O958" s="233" t="inlineStr">
        <is>
          <t>LT250</t>
        </is>
      </c>
      <c r="P958" s="235" t="n"/>
    </row>
    <row r="959" customFormat="1" s="233">
      <c r="A959" s="64" t="n"/>
      <c r="B959" s="237">
        <f>IF(AND(E959 = "Case Ring",G959="Silicon Bronze, ASTM-B584, C87600", K959 = "Coating_Standard"),"Y","N")</f>
        <v/>
      </c>
      <c r="C959" s="233" t="inlineStr">
        <is>
          <t>ConTab_BOM_KP_Impeller_1419</t>
        </is>
      </c>
      <c r="D959" s="233" t="inlineStr">
        <is>
          <t>:6019-7_8-KP:6019-7_8-KPV:</t>
        </is>
      </c>
      <c r="E959" s="233" t="inlineStr">
        <is>
          <t>Case Ring</t>
        </is>
      </c>
      <c r="F959" s="233" t="inlineStr">
        <is>
          <t>ImpMatl_Silicon_Bronze_ASTM-B584_C87600</t>
        </is>
      </c>
      <c r="G959" s="233" t="inlineStr">
        <is>
          <t>Silicon Bronze, ASTM-B584, C87600</t>
        </is>
      </c>
      <c r="H959" s="233" t="inlineStr">
        <is>
          <t>B21</t>
        </is>
      </c>
      <c r="I959" s="233" t="inlineStr">
        <is>
          <t>Steel, Cold Drawn C1018</t>
        </is>
      </c>
      <c r="J959" s="233" t="inlineStr">
        <is>
          <t>:5:</t>
        </is>
      </c>
      <c r="K959" s="233" t="inlineStr">
        <is>
          <t>Coating_Epoxy</t>
        </is>
      </c>
      <c r="L959" s="233" t="inlineStr">
        <is>
          <t>RTF</t>
        </is>
      </c>
      <c r="M959" s="233" t="inlineStr">
        <is>
          <t>B100693</t>
        </is>
      </c>
      <c r="O959" s="233" t="inlineStr">
        <is>
          <t>LT250</t>
        </is>
      </c>
    </row>
    <row r="960" customFormat="1" s="233">
      <c r="A960" s="64" t="n"/>
      <c r="B960" s="237">
        <f>IF(AND(E960 = "Case Ring",G960="Silicon Bronze, ASTM-B584, C87600", K960 = "Coating_Standard"),"Y","N")</f>
        <v/>
      </c>
      <c r="C960" s="233" t="inlineStr">
        <is>
          <t>ConTab_BOM_KP_Impeller_1420</t>
        </is>
      </c>
      <c r="D960" s="233" t="inlineStr">
        <is>
          <t>:6019-7_8-KP:6019-7_8-KPV:</t>
        </is>
      </c>
      <c r="E960" s="233" t="inlineStr">
        <is>
          <t>Double Wear Ring</t>
        </is>
      </c>
      <c r="F960" s="233" t="inlineStr">
        <is>
          <t>ImpMatl_Silicon_Bronze_ASTM-B584_C87600</t>
        </is>
      </c>
      <c r="G960" s="233" t="inlineStr">
        <is>
          <t>Silicon Bronze, ASTM-B584, C87600</t>
        </is>
      </c>
      <c r="H960" s="233" t="inlineStr">
        <is>
          <t>B21</t>
        </is>
      </c>
      <c r="I960" s="233" t="inlineStr">
        <is>
          <t>Steel, Cold Drawn C1018</t>
        </is>
      </c>
      <c r="J960" s="233" t="inlineStr">
        <is>
          <t>:5:</t>
        </is>
      </c>
      <c r="K960" s="233" t="inlineStr">
        <is>
          <t>Coating_Epoxy</t>
        </is>
      </c>
      <c r="L960" s="233" t="inlineStr">
        <is>
          <t>RTF</t>
        </is>
      </c>
      <c r="M960" s="233" t="inlineStr">
        <is>
          <t>B100703</t>
        </is>
      </c>
      <c r="O960" s="233" t="inlineStr">
        <is>
          <t>LT250</t>
        </is>
      </c>
      <c r="P960" s="235" t="n"/>
    </row>
    <row r="961" customFormat="1" s="233">
      <c r="A961" s="64" t="n"/>
      <c r="B961" s="237">
        <f>IF(AND(E961 = "Case Ring",G961="Silicon Bronze, ASTM-B584, C87600", K961 = "Coating_Standard"),"Y","N")</f>
        <v/>
      </c>
      <c r="C961" s="233" t="inlineStr">
        <is>
          <t>ConTab_BOM_KP_Impeller_1421</t>
        </is>
      </c>
      <c r="D961" s="233" t="inlineStr">
        <is>
          <t>:6019-7_8-KP:6019-7_8-KPV:</t>
        </is>
      </c>
      <c r="E961" s="233" t="inlineStr">
        <is>
          <t>Case Ring</t>
        </is>
      </c>
      <c r="F961" s="233" t="inlineStr">
        <is>
          <t>ImpMatl_Silicon_Bronze_ASTM-B584_C87600</t>
        </is>
      </c>
      <c r="G961" s="233" t="inlineStr">
        <is>
          <t>Silicon Bronze, ASTM-B584, C87600</t>
        </is>
      </c>
      <c r="H961" s="233" t="inlineStr">
        <is>
          <t>B21</t>
        </is>
      </c>
      <c r="I961" s="233" t="inlineStr">
        <is>
          <t>Steel, Cold Drawn C1018</t>
        </is>
      </c>
      <c r="J961" s="233" t="inlineStr">
        <is>
          <t>:6:</t>
        </is>
      </c>
      <c r="K961" s="233" t="inlineStr">
        <is>
          <t>Coating_Epoxy</t>
        </is>
      </c>
      <c r="L961" s="233" t="inlineStr">
        <is>
          <t>RTF</t>
        </is>
      </c>
      <c r="M961" s="233" t="inlineStr">
        <is>
          <t>B100713</t>
        </is>
      </c>
      <c r="O961" s="233" t="inlineStr">
        <is>
          <t>LT250</t>
        </is>
      </c>
      <c r="P961" s="235" t="n"/>
    </row>
    <row r="962" customFormat="1" s="233">
      <c r="A962" s="64" t="n"/>
      <c r="B962" s="237">
        <f>IF(AND(E962 = "Case Ring",G962="Silicon Bronze, ASTM-B584, C87600", K962 = "Coating_Standard"),"Y","N")</f>
        <v/>
      </c>
      <c r="C962" s="233" t="inlineStr">
        <is>
          <t>ConTab_BOM_KP_Impeller_1422</t>
        </is>
      </c>
      <c r="D962" s="233" t="inlineStr">
        <is>
          <t>:6019-7_8-KP:6019-7_8-KPV:</t>
        </is>
      </c>
      <c r="E962" s="233" t="inlineStr">
        <is>
          <t>Double Wear Ring</t>
        </is>
      </c>
      <c r="F962" s="233" t="inlineStr">
        <is>
          <t>ImpMatl_Silicon_Bronze_ASTM-B584_C87600</t>
        </is>
      </c>
      <c r="G962" s="233" t="inlineStr">
        <is>
          <t>Silicon Bronze, ASTM-B584, C87600</t>
        </is>
      </c>
      <c r="H962" s="233" t="inlineStr">
        <is>
          <t>B21</t>
        </is>
      </c>
      <c r="I962" s="233" t="inlineStr">
        <is>
          <t>Steel, Cold Drawn C1018</t>
        </is>
      </c>
      <c r="J962" s="233" t="inlineStr">
        <is>
          <t>:6:</t>
        </is>
      </c>
      <c r="K962" s="233" t="inlineStr">
        <is>
          <t>Coating_Epoxy</t>
        </is>
      </c>
      <c r="L962" s="233" t="inlineStr">
        <is>
          <t>RTF</t>
        </is>
      </c>
      <c r="M962" s="233" t="inlineStr">
        <is>
          <t>B100723</t>
        </is>
      </c>
      <c r="O962" s="233" t="inlineStr">
        <is>
          <t>LT250</t>
        </is>
      </c>
      <c r="P962" s="235" t="n"/>
    </row>
    <row r="963" customFormat="1" s="233">
      <c r="A963" s="64" t="n"/>
      <c r="B963" s="237">
        <f>IF(AND(E963 = "Case Ring",G963="Silicon Bronze, ASTM-B584, C87600", K963 = "Coating_Standard"),"Y","N")</f>
        <v/>
      </c>
      <c r="C963" s="233" t="inlineStr">
        <is>
          <t>ConTab_BOM_KP_Impeller_1423</t>
        </is>
      </c>
      <c r="D963" s="233" t="inlineStr">
        <is>
          <t>:6019-7_8-KP:6019-7_8-KPV:</t>
        </is>
      </c>
      <c r="E963" s="233" t="inlineStr">
        <is>
          <t>Case Ring</t>
        </is>
      </c>
      <c r="F963" s="233" t="inlineStr">
        <is>
          <t>ImpMatl_NiAl-Bronze_ASTM-B148_C95400</t>
        </is>
      </c>
      <c r="G963" s="233" t="inlineStr">
        <is>
          <t>Nickel Aluminum Bronze ASTM B148 UNS C95400</t>
        </is>
      </c>
      <c r="H963" s="233" t="inlineStr">
        <is>
          <t>B22</t>
        </is>
      </c>
      <c r="I963" s="233" t="inlineStr">
        <is>
          <t>Steel, Cold Drawn C1018</t>
        </is>
      </c>
      <c r="J963" s="233" t="inlineStr">
        <is>
          <t>:5:</t>
        </is>
      </c>
      <c r="K963" s="233" t="inlineStr">
        <is>
          <t>Coating_Epoxy</t>
        </is>
      </c>
      <c r="L963" s="233" t="inlineStr">
        <is>
          <t>RTF</t>
        </is>
      </c>
      <c r="M963" s="233" t="inlineStr">
        <is>
          <t>B105732</t>
        </is>
      </c>
      <c r="O963" s="233" t="inlineStr">
        <is>
          <t>LT250</t>
        </is>
      </c>
      <c r="P963" s="235" t="n"/>
    </row>
    <row r="964" customFormat="1" s="233">
      <c r="A964" s="64" t="n"/>
      <c r="B964" s="237">
        <f>IF(AND(E964 = "Case Ring",G964="Silicon Bronze, ASTM-B584, C87600", K964 = "Coating_Standard"),"Y","N")</f>
        <v/>
      </c>
      <c r="C964" s="233" t="inlineStr">
        <is>
          <t>ConTab_BOM_KP_Impeller_1424</t>
        </is>
      </c>
      <c r="D964" s="233" t="inlineStr">
        <is>
          <t>:6019-7_8-KP:6019-7_8-KPV:</t>
        </is>
      </c>
      <c r="E964" s="233" t="inlineStr">
        <is>
          <t>Double Wear Ring</t>
        </is>
      </c>
      <c r="F964" s="233" t="inlineStr">
        <is>
          <t>ImpMatl_NiAl-Bronze_ASTM-B148_C95400</t>
        </is>
      </c>
      <c r="G964" s="233" t="inlineStr">
        <is>
          <t>Nickel Aluminum Bronze ASTM B148 UNS C95400</t>
        </is>
      </c>
      <c r="H964" s="233" t="inlineStr">
        <is>
          <t>B22</t>
        </is>
      </c>
      <c r="I964" s="233" t="inlineStr">
        <is>
          <t>Steel, Cold Drawn C1018</t>
        </is>
      </c>
      <c r="J964" s="233" t="inlineStr">
        <is>
          <t>:5:</t>
        </is>
      </c>
      <c r="K964" s="233" t="inlineStr">
        <is>
          <t>Coating_Epoxy</t>
        </is>
      </c>
      <c r="L964" s="233" t="inlineStr">
        <is>
          <t>RTF</t>
        </is>
      </c>
      <c r="M964" s="233" t="inlineStr">
        <is>
          <t>B105733</t>
        </is>
      </c>
      <c r="O964" s="233" t="inlineStr">
        <is>
          <t>LT250</t>
        </is>
      </c>
      <c r="P964" s="235" t="n"/>
    </row>
    <row r="965" customFormat="1" s="233">
      <c r="A965" s="64" t="n"/>
      <c r="B965" s="237">
        <f>IF(AND(E965 = "Case Ring",G965="Silicon Bronze, ASTM-B584, C87600", K965 = "Coating_Standard"),"Y","N")</f>
        <v/>
      </c>
      <c r="C965" s="233" t="inlineStr">
        <is>
          <t>ConTab_BOM_KP_Impeller_1425</t>
        </is>
      </c>
      <c r="D965" s="233" t="inlineStr">
        <is>
          <t>:6019-7_8-KP:6019-7_8-KPV:</t>
        </is>
      </c>
      <c r="E965" s="233" t="inlineStr">
        <is>
          <t>Case Ring</t>
        </is>
      </c>
      <c r="F965" s="233" t="inlineStr">
        <is>
          <t>ImpMatl_NiAl-Bronze_ASTM-B148_C95400</t>
        </is>
      </c>
      <c r="G965" s="233" t="inlineStr">
        <is>
          <t>Nickel Aluminum Bronze ASTM B148 UNS C95400</t>
        </is>
      </c>
      <c r="H965" s="233" t="inlineStr">
        <is>
          <t>B22</t>
        </is>
      </c>
      <c r="I965" s="233" t="inlineStr">
        <is>
          <t>Steel, Cold Drawn C1018</t>
        </is>
      </c>
      <c r="J965" s="233" t="inlineStr">
        <is>
          <t>:6:</t>
        </is>
      </c>
      <c r="K965" s="233" t="inlineStr">
        <is>
          <t>Coating_Epoxy</t>
        </is>
      </c>
      <c r="L965" s="233" t="inlineStr">
        <is>
          <t>RTF</t>
        </is>
      </c>
      <c r="M965" s="233" t="inlineStr">
        <is>
          <t>B105734</t>
        </is>
      </c>
      <c r="O965" s="233" t="inlineStr">
        <is>
          <t>LT250</t>
        </is>
      </c>
      <c r="P965" s="235" t="n"/>
    </row>
    <row r="966" customFormat="1" s="233">
      <c r="A966" s="64" t="n"/>
      <c r="B966" s="237">
        <f>IF(AND(E966 = "Case Ring",G966="Silicon Bronze, ASTM-B584, C87600", K966 = "Coating_Standard"),"Y","N")</f>
        <v/>
      </c>
      <c r="C966" s="233" t="inlineStr">
        <is>
          <t>ConTab_BOM_KP_Impeller_1426</t>
        </is>
      </c>
      <c r="D966" s="233" t="inlineStr">
        <is>
          <t>:6019-7_8-KP:6019-7_8-KPV:</t>
        </is>
      </c>
      <c r="E966" s="233" t="inlineStr">
        <is>
          <t>Double Wear Ring</t>
        </is>
      </c>
      <c r="F966" s="233" t="inlineStr">
        <is>
          <t>ImpMatl_NiAl-Bronze_ASTM-B148_C95400</t>
        </is>
      </c>
      <c r="G966" s="233" t="inlineStr">
        <is>
          <t>Nickel Aluminum Bronze ASTM B148 UNS C95400</t>
        </is>
      </c>
      <c r="H966" s="233" t="inlineStr">
        <is>
          <t>B22</t>
        </is>
      </c>
      <c r="I966" s="233" t="inlineStr">
        <is>
          <t>Steel, Cold Drawn C1018</t>
        </is>
      </c>
      <c r="J966" s="233" t="inlineStr">
        <is>
          <t>:6:</t>
        </is>
      </c>
      <c r="K966" s="233" t="inlineStr">
        <is>
          <t>Coating_Epoxy</t>
        </is>
      </c>
      <c r="L966" s="233" t="inlineStr">
        <is>
          <t>RTF</t>
        </is>
      </c>
      <c r="M966" s="233" t="inlineStr">
        <is>
          <t>B105735</t>
        </is>
      </c>
      <c r="O966" s="233" t="inlineStr">
        <is>
          <t>LT250</t>
        </is>
      </c>
      <c r="P966" s="235" t="n"/>
    </row>
    <row r="967" customFormat="1" s="233">
      <c r="A967" s="64" t="n"/>
      <c r="B967" s="237">
        <f>IF(AND(E967 = "Case Ring",G967="Silicon Bronze, ASTM-B584, C87600", K967 = "Coating_Standard"),"Y","N")</f>
        <v/>
      </c>
      <c r="C967" s="233" t="inlineStr">
        <is>
          <t>ConTab_BOM_KP_Impeller_1431</t>
        </is>
      </c>
      <c r="D967" s="233" t="inlineStr">
        <is>
          <t>:6019-7_8-KP:6019-7_8-KPV:</t>
        </is>
      </c>
      <c r="E967" s="233" t="inlineStr">
        <is>
          <t>Case Ring</t>
        </is>
      </c>
      <c r="F967" s="233" t="inlineStr">
        <is>
          <t>ImpMatl_Silicon_Bronze_ASTM-B584_C87600</t>
        </is>
      </c>
      <c r="G967" s="233" t="inlineStr">
        <is>
          <t>Silicon Bronze, ASTM-B584, C87600</t>
        </is>
      </c>
      <c r="H967" s="233" t="inlineStr">
        <is>
          <t>B21</t>
        </is>
      </c>
      <c r="I967" s="233" t="inlineStr">
        <is>
          <t>Steel, Cold Drawn C1018</t>
        </is>
      </c>
      <c r="J967" s="233" t="inlineStr">
        <is>
          <t>:5:</t>
        </is>
      </c>
      <c r="K967" s="233" t="inlineStr">
        <is>
          <t>Coating_Standard</t>
        </is>
      </c>
      <c r="L967" s="233" t="inlineStr">
        <is>
          <t>96699021</t>
        </is>
      </c>
      <c r="M967" s="233" t="inlineStr">
        <is>
          <t>B100693</t>
        </is>
      </c>
      <c r="N967" s="233" t="inlineStr">
        <is>
          <t>Standard</t>
        </is>
      </c>
      <c r="O967" s="233" t="inlineStr">
        <is>
          <t>LT027</t>
        </is>
      </c>
      <c r="P967" s="235" t="n"/>
    </row>
    <row r="968" customFormat="1" s="233">
      <c r="A968" s="64" t="n"/>
      <c r="B968" s="237">
        <f>IF(AND(E968 = "Case Ring",G968="Silicon Bronze, ASTM-B584, C87600", K968 = "Coating_Standard"),"Y","N")</f>
        <v/>
      </c>
      <c r="C968" s="233" t="inlineStr">
        <is>
          <t>ConTab_BOM_KP_Impeller_1432</t>
        </is>
      </c>
      <c r="D968" s="233" t="inlineStr">
        <is>
          <t>:6019-7_8-KP:6019-7_8-KPV:</t>
        </is>
      </c>
      <c r="E968" s="233" t="inlineStr">
        <is>
          <t>Double Wear Ring</t>
        </is>
      </c>
      <c r="F968" s="233" t="inlineStr">
        <is>
          <t>ImpMatl_Silicon_Bronze_ASTM-B584_C87600</t>
        </is>
      </c>
      <c r="G968" s="233" t="inlineStr">
        <is>
          <t>Silicon Bronze, ASTM-B584, C87600</t>
        </is>
      </c>
      <c r="H968" s="233" t="inlineStr">
        <is>
          <t>B21</t>
        </is>
      </c>
      <c r="I968" s="233" t="inlineStr">
        <is>
          <t>Steel, Cold Drawn C1018</t>
        </is>
      </c>
      <c r="J968" s="233" t="inlineStr">
        <is>
          <t>:5:</t>
        </is>
      </c>
      <c r="K968" s="233" t="inlineStr">
        <is>
          <t>Coating_Standard</t>
        </is>
      </c>
      <c r="L968" s="233" t="inlineStr">
        <is>
          <t>96699021</t>
        </is>
      </c>
      <c r="M968" s="233" t="inlineStr">
        <is>
          <t>B100703</t>
        </is>
      </c>
      <c r="N968" s="233" t="inlineStr">
        <is>
          <t>Standard</t>
        </is>
      </c>
      <c r="O968" s="233" t="inlineStr">
        <is>
          <t>LT027</t>
        </is>
      </c>
      <c r="P968" s="235" t="n"/>
    </row>
    <row r="969" customFormat="1" s="233">
      <c r="A969" s="64" t="n"/>
      <c r="B969" s="237">
        <f>IF(AND(E969 = "Case Ring",G969="Silicon Bronze, ASTM-B584, C87600", K969 = "Coating_Standard"),"Y","N")</f>
        <v/>
      </c>
      <c r="C969" s="233" t="inlineStr">
        <is>
          <t>ConTab_BOM_KP_Impeller_1433</t>
        </is>
      </c>
      <c r="D969" s="233" t="inlineStr">
        <is>
          <t>:6019-7_8-KP:6019-7_8-KPV:</t>
        </is>
      </c>
      <c r="E969" s="233" t="inlineStr">
        <is>
          <t>Case Ring</t>
        </is>
      </c>
      <c r="F969" s="233" t="inlineStr">
        <is>
          <t>ImpMatl_Silicon_Bronze_ASTM-B584_C87600</t>
        </is>
      </c>
      <c r="G969" s="233" t="inlineStr">
        <is>
          <t>Silicon Bronze, ASTM-B584, C87600</t>
        </is>
      </c>
      <c r="H969" s="233" t="inlineStr">
        <is>
          <t>B21</t>
        </is>
      </c>
      <c r="I969" s="233" t="inlineStr">
        <is>
          <t>Steel, Cold Drawn C1018</t>
        </is>
      </c>
      <c r="J969" s="233" t="inlineStr">
        <is>
          <t>:6:</t>
        </is>
      </c>
      <c r="K969" s="233" t="inlineStr">
        <is>
          <t>Coating_Standard</t>
        </is>
      </c>
      <c r="L969" s="233" t="inlineStr">
        <is>
          <t>96699025</t>
        </is>
      </c>
      <c r="M969" s="233" t="inlineStr">
        <is>
          <t>B100713</t>
        </is>
      </c>
      <c r="N969" s="233" t="inlineStr">
        <is>
          <t>Standard</t>
        </is>
      </c>
      <c r="O969" s="233" t="inlineStr">
        <is>
          <t>LT027</t>
        </is>
      </c>
      <c r="P969" s="235" t="n"/>
    </row>
    <row r="970" customFormat="1" s="233">
      <c r="A970" s="64" t="n"/>
      <c r="B970" s="237">
        <f>IF(AND(E970 = "Case Ring",G970="Silicon Bronze, ASTM-B584, C87600", K970 = "Coating_Standard"),"Y","N")</f>
        <v/>
      </c>
      <c r="C970" s="233" t="inlineStr">
        <is>
          <t>ConTab_BOM_KP_Impeller_1434</t>
        </is>
      </c>
      <c r="D970" s="233" t="inlineStr">
        <is>
          <t>:6019-7_8-KP:6019-7_8-KPV:</t>
        </is>
      </c>
      <c r="E970" s="233" t="inlineStr">
        <is>
          <t>Double Wear Ring</t>
        </is>
      </c>
      <c r="F970" s="233" t="inlineStr">
        <is>
          <t>ImpMatl_Silicon_Bronze_ASTM-B584_C87600</t>
        </is>
      </c>
      <c r="G970" s="233" t="inlineStr">
        <is>
          <t>Silicon Bronze, ASTM-B584, C87600</t>
        </is>
      </c>
      <c r="H970" s="233" t="inlineStr">
        <is>
          <t>B21</t>
        </is>
      </c>
      <c r="I970" s="233" t="inlineStr">
        <is>
          <t>Steel, Cold Drawn C1018</t>
        </is>
      </c>
      <c r="J970" s="233" t="inlineStr">
        <is>
          <t>:6:</t>
        </is>
      </c>
      <c r="K970" s="233" t="inlineStr">
        <is>
          <t>Coating_Standard</t>
        </is>
      </c>
      <c r="L970" s="233" t="inlineStr">
        <is>
          <t>96699025</t>
        </is>
      </c>
      <c r="M970" s="233" t="inlineStr">
        <is>
          <t>B100723</t>
        </is>
      </c>
      <c r="N970" s="233" t="inlineStr">
        <is>
          <t>Standard</t>
        </is>
      </c>
      <c r="O970" s="233" t="inlineStr">
        <is>
          <t>LT027</t>
        </is>
      </c>
      <c r="P970" s="235" t="n"/>
    </row>
    <row r="971" customFormat="1" s="233">
      <c r="A971" s="64" t="n"/>
      <c r="B971" s="237">
        <f>IF(AND(E971 = "Case Ring",G971="Silicon Bronze, ASTM-B584, C87600", K971 = "Coating_Standard"),"Y","N")</f>
        <v/>
      </c>
      <c r="C971" s="233" t="inlineStr">
        <is>
          <t>ConTab_BOM_KP_Impeller_1435</t>
        </is>
      </c>
      <c r="D971" s="233" t="inlineStr">
        <is>
          <t>:6019-7_8-KP:6019-7_8-KPV:</t>
        </is>
      </c>
      <c r="E971" s="233" t="inlineStr">
        <is>
          <t>Case Ring</t>
        </is>
      </c>
      <c r="F971" s="233" t="inlineStr">
        <is>
          <t>ImpMatl_NiAl-Bronze_ASTM-B148_C95400</t>
        </is>
      </c>
      <c r="G971" s="233" t="inlineStr">
        <is>
          <t>Nickel Aluminum Bronze ASTM B148 UNS C95400</t>
        </is>
      </c>
      <c r="H971" s="233" t="inlineStr">
        <is>
          <t>B22</t>
        </is>
      </c>
      <c r="I971" s="233" t="inlineStr">
        <is>
          <t>Steel, Cold Drawn C1018</t>
        </is>
      </c>
      <c r="J971" s="233" t="inlineStr">
        <is>
          <t>:5:</t>
        </is>
      </c>
      <c r="K971" s="233" t="inlineStr">
        <is>
          <t>Coating_Standard</t>
        </is>
      </c>
      <c r="L971" s="233" t="n">
        <v>97782739</v>
      </c>
      <c r="M971" s="233" t="inlineStr">
        <is>
          <t>B105732</t>
        </is>
      </c>
      <c r="N971" s="233" t="inlineStr">
        <is>
          <t>Standard</t>
        </is>
      </c>
      <c r="O971" s="233" t="inlineStr">
        <is>
          <t>LT250</t>
        </is>
      </c>
      <c r="P971" s="235" t="n"/>
    </row>
    <row r="972" customFormat="1" s="233">
      <c r="A972" s="64" t="n"/>
      <c r="B972" s="237">
        <f>IF(AND(E972 = "Case Ring",G972="Silicon Bronze, ASTM-B584, C87600", K972 = "Coating_Standard"),"Y","N")</f>
        <v/>
      </c>
      <c r="C972" s="233" t="inlineStr">
        <is>
          <t>ConTab_BOM_KP_Impeller_1436</t>
        </is>
      </c>
      <c r="D972" s="233" t="inlineStr">
        <is>
          <t>:6019-7_8-KP:6019-7_8-KPV:</t>
        </is>
      </c>
      <c r="E972" s="233" t="inlineStr">
        <is>
          <t>Double Wear Ring</t>
        </is>
      </c>
      <c r="F972" s="233" t="inlineStr">
        <is>
          <t>ImpMatl_NiAl-Bronze_ASTM-B148_C95400</t>
        </is>
      </c>
      <c r="G972" s="233" t="inlineStr">
        <is>
          <t>Nickel Aluminum Bronze ASTM B148 UNS C95400</t>
        </is>
      </c>
      <c r="H972" s="233" t="inlineStr">
        <is>
          <t>B22</t>
        </is>
      </c>
      <c r="I972" s="233" t="inlineStr">
        <is>
          <t>Steel, Cold Drawn C1018</t>
        </is>
      </c>
      <c r="J972" s="233" t="inlineStr">
        <is>
          <t>:5:</t>
        </is>
      </c>
      <c r="K972" s="233" t="inlineStr">
        <is>
          <t>Coating_Standard</t>
        </is>
      </c>
      <c r="L972" s="233" t="n">
        <v>97782739</v>
      </c>
      <c r="M972" s="233" t="inlineStr">
        <is>
          <t>B105733</t>
        </is>
      </c>
      <c r="N972" s="233" t="inlineStr">
        <is>
          <t>Standard</t>
        </is>
      </c>
      <c r="O972" s="233" t="inlineStr">
        <is>
          <t>LT250</t>
        </is>
      </c>
      <c r="P972" s="235" t="n"/>
    </row>
    <row r="973" customFormat="1" s="233">
      <c r="A973" s="64" t="n"/>
      <c r="B973" s="237">
        <f>IF(AND(E973 = "Case Ring",G973="Silicon Bronze, ASTM-B584, C87600", K973 = "Coating_Standard"),"Y","N")</f>
        <v/>
      </c>
      <c r="C973" s="233" t="inlineStr">
        <is>
          <t>ConTab_BOM_KP_Impeller_1437</t>
        </is>
      </c>
      <c r="D973" s="233" t="inlineStr">
        <is>
          <t>:6019-7_8-KP:6019-7_8-KPV:</t>
        </is>
      </c>
      <c r="E973" s="233" t="inlineStr">
        <is>
          <t>Case Ring</t>
        </is>
      </c>
      <c r="F973" s="233" t="inlineStr">
        <is>
          <t>ImpMatl_NiAl-Bronze_ASTM-B148_C95400</t>
        </is>
      </c>
      <c r="G973" s="233" t="inlineStr">
        <is>
          <t>Nickel Aluminum Bronze ASTM B148 UNS C95400</t>
        </is>
      </c>
      <c r="H973" s="233" t="inlineStr">
        <is>
          <t>B22</t>
        </is>
      </c>
      <c r="I973" s="233" t="inlineStr">
        <is>
          <t>Steel, Cold Drawn C1018</t>
        </is>
      </c>
      <c r="J973" s="233" t="inlineStr">
        <is>
          <t>:6:</t>
        </is>
      </c>
      <c r="K973" s="233" t="inlineStr">
        <is>
          <t>Coating_Standard</t>
        </is>
      </c>
      <c r="L973" s="233" t="n">
        <v>97782740</v>
      </c>
      <c r="M973" s="233" t="inlineStr">
        <is>
          <t>B105734</t>
        </is>
      </c>
      <c r="N973" s="233" t="inlineStr">
        <is>
          <t>Standard</t>
        </is>
      </c>
      <c r="O973" s="233" t="inlineStr">
        <is>
          <t>LT250</t>
        </is>
      </c>
      <c r="P973" s="235" t="n"/>
    </row>
    <row r="974" customFormat="1" s="233">
      <c r="A974" s="64" t="n"/>
      <c r="B974" s="237">
        <f>IF(AND(E974 = "Case Ring",G974="Silicon Bronze, ASTM-B584, C87600", K974 = "Coating_Standard"),"Y","N")</f>
        <v/>
      </c>
      <c r="C974" s="233" t="inlineStr">
        <is>
          <t>ConTab_BOM_KP_Impeller_1438</t>
        </is>
      </c>
      <c r="D974" s="233" t="inlineStr">
        <is>
          <t>:6019-7_8-KP:6019-7_8-KPV:</t>
        </is>
      </c>
      <c r="E974" s="233" t="inlineStr">
        <is>
          <t>Double Wear Ring</t>
        </is>
      </c>
      <c r="F974" s="233" t="inlineStr">
        <is>
          <t>ImpMatl_NiAl-Bronze_ASTM-B148_C95400</t>
        </is>
      </c>
      <c r="G974" s="233" t="inlineStr">
        <is>
          <t>Nickel Aluminum Bronze ASTM B148 UNS C95400</t>
        </is>
      </c>
      <c r="H974" s="233" t="inlineStr">
        <is>
          <t>B22</t>
        </is>
      </c>
      <c r="I974" s="233" t="inlineStr">
        <is>
          <t>Steel, Cold Drawn C1018</t>
        </is>
      </c>
      <c r="J974" s="233" t="inlineStr">
        <is>
          <t>:6:</t>
        </is>
      </c>
      <c r="K974" s="233" t="inlineStr">
        <is>
          <t>Coating_Standard</t>
        </is>
      </c>
      <c r="L974" s="233" t="n">
        <v>97782740</v>
      </c>
      <c r="M974" s="233" t="inlineStr">
        <is>
          <t>B105735</t>
        </is>
      </c>
      <c r="N974" s="233" t="inlineStr">
        <is>
          <t>Standard</t>
        </is>
      </c>
      <c r="O974" s="233" t="inlineStr">
        <is>
          <t>LT250</t>
        </is>
      </c>
      <c r="P974" s="235" t="n"/>
    </row>
    <row r="975" customFormat="1" s="233">
      <c r="A975" s="64" t="n"/>
      <c r="B975" s="237">
        <f>IF(AND(E975 = "Case Ring",G975="Silicon Bronze, ASTM-B584, C87600", K975 = "Coating_Standard"),"Y","N")</f>
        <v/>
      </c>
      <c r="C975" s="233" t="inlineStr">
        <is>
          <t>ConTab_BOM_KP_Impeller_1447</t>
        </is>
      </c>
      <c r="D975" s="233" t="inlineStr">
        <is>
          <t>:6019-7_8-KP:6019-7_8-KPV:</t>
        </is>
      </c>
      <c r="E975" s="233" t="inlineStr">
        <is>
          <t>Case Ring</t>
        </is>
      </c>
      <c r="F975" s="233" t="inlineStr">
        <is>
          <t>ImpMatl_SS_AISI-304</t>
        </is>
      </c>
      <c r="G975" s="233" t="inlineStr">
        <is>
          <t>Stainless Steel, AISI-304</t>
        </is>
      </c>
      <c r="H975" s="233" t="inlineStr">
        <is>
          <t>H304</t>
        </is>
      </c>
      <c r="I975" s="233" t="inlineStr">
        <is>
          <t>Stainless Steel, AISI 316</t>
        </is>
      </c>
      <c r="J975" s="233" t="inlineStr">
        <is>
          <t>:5:</t>
        </is>
      </c>
      <c r="K975" s="233" t="inlineStr">
        <is>
          <t>Coating_Standard</t>
        </is>
      </c>
      <c r="L975" s="233" t="inlineStr">
        <is>
          <t>RTF</t>
        </is>
      </c>
      <c r="M975" s="233" t="inlineStr">
        <is>
          <t>B100699</t>
        </is>
      </c>
      <c r="O975" s="233" t="inlineStr">
        <is>
          <t>LT043</t>
        </is>
      </c>
    </row>
    <row r="976" customFormat="1" s="233">
      <c r="A976" s="64" t="n"/>
      <c r="B976" s="237">
        <f>IF(AND(E976 = "Case Ring",G976="Silicon Bronze, ASTM-B584, C87600", K976 = "Coating_Standard"),"Y","N")</f>
        <v/>
      </c>
      <c r="C976" s="233" t="inlineStr">
        <is>
          <t>ConTab_BOM_KP_Impeller_1448</t>
        </is>
      </c>
      <c r="D976" s="233" t="inlineStr">
        <is>
          <t>:6019-7_8-KP:6019-7_8-KPV:</t>
        </is>
      </c>
      <c r="E976" s="233" t="inlineStr">
        <is>
          <t>Double Wear Ring</t>
        </is>
      </c>
      <c r="F976" s="233" t="inlineStr">
        <is>
          <t>ImpMatl_SS_AISI-304</t>
        </is>
      </c>
      <c r="G976" s="233" t="inlineStr">
        <is>
          <t>Stainless Steel, AISI-304</t>
        </is>
      </c>
      <c r="H976" s="233" t="inlineStr">
        <is>
          <t>H304</t>
        </is>
      </c>
      <c r="I976" s="233" t="inlineStr">
        <is>
          <t>Stainless Steel, AISI 316</t>
        </is>
      </c>
      <c r="J976" s="233" t="inlineStr">
        <is>
          <t>:5:</t>
        </is>
      </c>
      <c r="K976" s="233" t="inlineStr">
        <is>
          <t>Coating_Standard</t>
        </is>
      </c>
      <c r="L976" s="233" t="inlineStr">
        <is>
          <t>RTF</t>
        </is>
      </c>
      <c r="M976" s="233" t="inlineStr">
        <is>
          <t>B100709</t>
        </is>
      </c>
      <c r="O976" s="233" t="inlineStr">
        <is>
          <t>LT043</t>
        </is>
      </c>
    </row>
    <row r="977" customFormat="1" s="233">
      <c r="A977" s="64" t="n"/>
      <c r="B977" s="237">
        <f>IF(AND(E977 = "Case Ring",G977="Silicon Bronze, ASTM-B584, C87600", K977 = "Coating_Standard"),"Y","N")</f>
        <v/>
      </c>
      <c r="C977" s="233" t="inlineStr">
        <is>
          <t>ConTab_BOM_KP_Impeller_1449</t>
        </is>
      </c>
      <c r="D977" s="233" t="inlineStr">
        <is>
          <t>:6019-7_8-KP:6019-7_8-KPV:</t>
        </is>
      </c>
      <c r="E977" s="233" t="inlineStr">
        <is>
          <t>Case Ring</t>
        </is>
      </c>
      <c r="F977" s="233" t="inlineStr">
        <is>
          <t>ImpMatl_SS_AISI-304</t>
        </is>
      </c>
      <c r="G977" s="233" t="inlineStr">
        <is>
          <t>Stainless Steel, AISI-304</t>
        </is>
      </c>
      <c r="H977" s="233" t="inlineStr">
        <is>
          <t>H304</t>
        </is>
      </c>
      <c r="I977" s="233" t="inlineStr">
        <is>
          <t>Stainless Steel, AISI 316</t>
        </is>
      </c>
      <c r="J977" s="233" t="inlineStr">
        <is>
          <t>:6:</t>
        </is>
      </c>
      <c r="K977" s="233" t="inlineStr">
        <is>
          <t>Coating_Standard</t>
        </is>
      </c>
      <c r="L977" s="233" t="inlineStr">
        <is>
          <t>RTF</t>
        </is>
      </c>
      <c r="M977" s="233" t="inlineStr">
        <is>
          <t>B100719</t>
        </is>
      </c>
      <c r="O977" s="233" t="inlineStr">
        <is>
          <t>LT043</t>
        </is>
      </c>
    </row>
    <row r="978" customFormat="1" s="233">
      <c r="A978" s="64" t="n"/>
      <c r="B978" s="237">
        <f>IF(AND(E978 = "Case Ring",G978="Silicon Bronze, ASTM-B584, C87600", K978 = "Coating_Standard"),"Y","N")</f>
        <v/>
      </c>
      <c r="C978" s="233" t="inlineStr">
        <is>
          <t>ConTab_BOM_KP_Impeller_1450</t>
        </is>
      </c>
      <c r="D978" s="233" t="inlineStr">
        <is>
          <t>:6019-7_8-KP:6019-7_8-KPV:</t>
        </is>
      </c>
      <c r="E978" s="233" t="inlineStr">
        <is>
          <t>Double Wear Ring</t>
        </is>
      </c>
      <c r="F978" s="233" t="inlineStr">
        <is>
          <t>ImpMatl_SS_AISI-304</t>
        </is>
      </c>
      <c r="G978" s="233" t="inlineStr">
        <is>
          <t>Stainless Steel, AISI-304</t>
        </is>
      </c>
      <c r="H978" s="233" t="inlineStr">
        <is>
          <t>H304</t>
        </is>
      </c>
      <c r="I978" s="233" t="inlineStr">
        <is>
          <t>Stainless Steel, AISI 316</t>
        </is>
      </c>
      <c r="J978" s="233" t="inlineStr">
        <is>
          <t>:6:</t>
        </is>
      </c>
      <c r="K978" s="233" t="inlineStr">
        <is>
          <t>Coating_Standard</t>
        </is>
      </c>
      <c r="L978" s="233" t="inlineStr">
        <is>
          <t>RTF</t>
        </is>
      </c>
      <c r="M978" s="233" t="inlineStr">
        <is>
          <t>B100729</t>
        </is>
      </c>
      <c r="O978" s="233" t="inlineStr">
        <is>
          <t>LT043</t>
        </is>
      </c>
    </row>
    <row r="979" customFormat="1" s="233">
      <c r="A979" s="64" t="n"/>
      <c r="B979" s="237">
        <f>IF(AND(E979 = "Case Ring",G979="Silicon Bronze, ASTM-B584, C87600", K979 = "Coating_Standard"),"Y","N")</f>
        <v/>
      </c>
      <c r="C979" s="233" t="inlineStr">
        <is>
          <t>ConTab_BOM_KP_Impeller_1459</t>
        </is>
      </c>
      <c r="D979" s="233" t="inlineStr">
        <is>
          <t>:6019-7_8-KP:6019-7_8-KPV:</t>
        </is>
      </c>
      <c r="E979" s="233" t="inlineStr">
        <is>
          <t>Case Ring</t>
        </is>
      </c>
      <c r="F979" s="233" t="inlineStr">
        <is>
          <t>ImpMatl_Silicon_Bronze_ASTM-B584_C87600</t>
        </is>
      </c>
      <c r="G979" s="233" t="inlineStr">
        <is>
          <t>Silicon Bronze, ASTM-B584, C87600</t>
        </is>
      </c>
      <c r="H979" s="233" t="inlineStr">
        <is>
          <t>B21</t>
        </is>
      </c>
      <c r="I979" s="233" t="inlineStr">
        <is>
          <t>Steel, Cold Drawn C1018</t>
        </is>
      </c>
      <c r="J979" s="233" t="inlineStr">
        <is>
          <t>:5:</t>
        </is>
      </c>
      <c r="K979" s="233" t="inlineStr">
        <is>
          <t>Coating_Scotchkote134_interior</t>
        </is>
      </c>
      <c r="L979" s="233" t="inlineStr">
        <is>
          <t>RTF</t>
        </is>
      </c>
      <c r="M979" s="233" t="inlineStr">
        <is>
          <t>B100693</t>
        </is>
      </c>
      <c r="O979" s="233" t="inlineStr">
        <is>
          <t>LT250</t>
        </is>
      </c>
      <c r="P979" s="235" t="n"/>
    </row>
    <row r="980" customFormat="1" s="233">
      <c r="A980" s="64" t="n"/>
      <c r="B980" s="237">
        <f>IF(AND(E980 = "Case Ring",G980="Silicon Bronze, ASTM-B584, C87600", K980 = "Coating_Standard"),"Y","N")</f>
        <v/>
      </c>
      <c r="C980" s="233" t="inlineStr">
        <is>
          <t>ConTab_BOM_KP_Impeller_1460</t>
        </is>
      </c>
      <c r="D980" s="233" t="inlineStr">
        <is>
          <t>:6019-7_8-KP:6019-7_8-KPV:</t>
        </is>
      </c>
      <c r="E980" s="233" t="inlineStr">
        <is>
          <t>Double Wear Ring</t>
        </is>
      </c>
      <c r="F980" s="233" t="inlineStr">
        <is>
          <t>ImpMatl_Silicon_Bronze_ASTM-B584_C87600</t>
        </is>
      </c>
      <c r="G980" s="233" t="inlineStr">
        <is>
          <t>Silicon Bronze, ASTM-B584, C87600</t>
        </is>
      </c>
      <c r="H980" s="233" t="inlineStr">
        <is>
          <t>B21</t>
        </is>
      </c>
      <c r="I980" s="233" t="inlineStr">
        <is>
          <t>Steel, Cold Drawn C1018</t>
        </is>
      </c>
      <c r="J980" s="233" t="inlineStr">
        <is>
          <t>:5:</t>
        </is>
      </c>
      <c r="K980" s="233" t="inlineStr">
        <is>
          <t>Coating_Scotchkote134_interior</t>
        </is>
      </c>
      <c r="L980" s="233" t="inlineStr">
        <is>
          <t>RTF</t>
        </is>
      </c>
      <c r="M980" s="233" t="inlineStr">
        <is>
          <t>B100703</t>
        </is>
      </c>
      <c r="O980" s="233" t="inlineStr">
        <is>
          <t>LT250</t>
        </is>
      </c>
      <c r="P980" s="235" t="n"/>
    </row>
    <row r="981" customFormat="1" s="233">
      <c r="A981" s="64" t="n"/>
      <c r="B981" s="237">
        <f>IF(AND(E981 = "Case Ring",G981="Silicon Bronze, ASTM-B584, C87600", K981 = "Coating_Standard"),"Y","N")</f>
        <v/>
      </c>
      <c r="C981" s="233" t="inlineStr">
        <is>
          <t>ConTab_BOM_KP_Impeller_1461</t>
        </is>
      </c>
      <c r="D981" s="233" t="inlineStr">
        <is>
          <t>:6019-7_8-KP:6019-7_8-KPV:</t>
        </is>
      </c>
      <c r="E981" s="233" t="inlineStr">
        <is>
          <t>Case Ring</t>
        </is>
      </c>
      <c r="F981" s="233" t="inlineStr">
        <is>
          <t>ImpMatl_Silicon_Bronze_ASTM-B584_C87600</t>
        </is>
      </c>
      <c r="G981" s="233" t="inlineStr">
        <is>
          <t>Silicon Bronze, ASTM-B584, C87600</t>
        </is>
      </c>
      <c r="H981" s="233" t="inlineStr">
        <is>
          <t>B21</t>
        </is>
      </c>
      <c r="I981" s="233" t="inlineStr">
        <is>
          <t>Steel, Cold Drawn C1018</t>
        </is>
      </c>
      <c r="J981" s="233" t="inlineStr">
        <is>
          <t>:6:</t>
        </is>
      </c>
      <c r="K981" s="233" t="inlineStr">
        <is>
          <t>Coating_Scotchkote134_interior</t>
        </is>
      </c>
      <c r="L981" s="233" t="inlineStr">
        <is>
          <t>RTF</t>
        </is>
      </c>
      <c r="M981" s="233" t="inlineStr">
        <is>
          <t>B100713</t>
        </is>
      </c>
      <c r="O981" s="233" t="inlineStr">
        <is>
          <t>LT250</t>
        </is>
      </c>
    </row>
    <row r="982" customFormat="1" s="233">
      <c r="A982" s="64" t="n"/>
      <c r="B982" s="237">
        <f>IF(AND(E982 = "Case Ring",G982="Silicon Bronze, ASTM-B584, C87600", K982 = "Coating_Standard"),"Y","N")</f>
        <v/>
      </c>
      <c r="C982" s="233" t="inlineStr">
        <is>
          <t>ConTab_BOM_KP_Impeller_1462</t>
        </is>
      </c>
      <c r="D982" s="233" t="inlineStr">
        <is>
          <t>:6019-7_8-KP:6019-7_8-KPV:</t>
        </is>
      </c>
      <c r="E982" s="233" t="inlineStr">
        <is>
          <t>Double Wear Ring</t>
        </is>
      </c>
      <c r="F982" s="233" t="inlineStr">
        <is>
          <t>ImpMatl_Silicon_Bronze_ASTM-B584_C87600</t>
        </is>
      </c>
      <c r="G982" s="233" t="inlineStr">
        <is>
          <t>Silicon Bronze, ASTM-B584, C87600</t>
        </is>
      </c>
      <c r="H982" s="233" t="inlineStr">
        <is>
          <t>B21</t>
        </is>
      </c>
      <c r="I982" s="233" t="inlineStr">
        <is>
          <t>Steel, Cold Drawn C1018</t>
        </is>
      </c>
      <c r="J982" s="233" t="inlineStr">
        <is>
          <t>:6:</t>
        </is>
      </c>
      <c r="K982" s="233" t="inlineStr">
        <is>
          <t>Coating_Scotchkote134_interior</t>
        </is>
      </c>
      <c r="L982" s="233" t="inlineStr">
        <is>
          <t>RTF</t>
        </is>
      </c>
      <c r="M982" s="233" t="inlineStr">
        <is>
          <t>B100723</t>
        </is>
      </c>
      <c r="O982" s="233" t="inlineStr">
        <is>
          <t>LT250</t>
        </is>
      </c>
    </row>
    <row r="983" customFormat="1" s="233">
      <c r="A983" s="64" t="n"/>
      <c r="B983" s="237">
        <f>IF(AND(E983 = "Case Ring",G983="Silicon Bronze, ASTM-B584, C87600", K983 = "Coating_Standard"),"Y","N")</f>
        <v/>
      </c>
      <c r="C983" s="233" t="inlineStr">
        <is>
          <t>ConTab_BOM_KP_Impeller_1463</t>
        </is>
      </c>
      <c r="D983" s="233" t="inlineStr">
        <is>
          <t>:6019-7_8-KP:6019-7_8-KPV:</t>
        </is>
      </c>
      <c r="E983" s="233" t="inlineStr">
        <is>
          <t>Case Ring</t>
        </is>
      </c>
      <c r="F983" s="233" t="inlineStr">
        <is>
          <t>ImpMatl_NiAl-Bronze_ASTM-B148_C95400</t>
        </is>
      </c>
      <c r="G983" s="233" t="inlineStr">
        <is>
          <t>Nickel Aluminum Bronze ASTM B148 UNS C95400</t>
        </is>
      </c>
      <c r="H983" s="233" t="inlineStr">
        <is>
          <t>B22</t>
        </is>
      </c>
      <c r="I983" s="233" t="inlineStr">
        <is>
          <t>Steel, Cold Drawn C1018</t>
        </is>
      </c>
      <c r="J983" s="233" t="inlineStr">
        <is>
          <t>:5:</t>
        </is>
      </c>
      <c r="K983" s="233" t="inlineStr">
        <is>
          <t>Coating_Scotchkote134_interior</t>
        </is>
      </c>
      <c r="L983" s="233" t="inlineStr">
        <is>
          <t>RTF</t>
        </is>
      </c>
      <c r="M983" s="233" t="inlineStr">
        <is>
          <t>B105732</t>
        </is>
      </c>
      <c r="O983" s="233" t="inlineStr">
        <is>
          <t>LT250</t>
        </is>
      </c>
    </row>
    <row r="984" customFormat="1" s="233">
      <c r="A984" s="64" t="n"/>
      <c r="B984" s="237">
        <f>IF(AND(E984 = "Case Ring",G984="Silicon Bronze, ASTM-B584, C87600", K984 = "Coating_Standard"),"Y","N")</f>
        <v/>
      </c>
      <c r="C984" s="233" t="inlineStr">
        <is>
          <t>ConTab_BOM_KP_Impeller_1464</t>
        </is>
      </c>
      <c r="D984" s="233" t="inlineStr">
        <is>
          <t>:6019-7_8-KP:6019-7_8-KPV:</t>
        </is>
      </c>
      <c r="E984" s="233" t="inlineStr">
        <is>
          <t>Double Wear Ring</t>
        </is>
      </c>
      <c r="F984" s="233" t="inlineStr">
        <is>
          <t>ImpMatl_NiAl-Bronze_ASTM-B148_C95400</t>
        </is>
      </c>
      <c r="G984" s="233" t="inlineStr">
        <is>
          <t>Nickel Aluminum Bronze ASTM B148 UNS C95400</t>
        </is>
      </c>
      <c r="H984" s="233" t="inlineStr">
        <is>
          <t>B22</t>
        </is>
      </c>
      <c r="I984" s="233" t="inlineStr">
        <is>
          <t>Steel, Cold Drawn C1018</t>
        </is>
      </c>
      <c r="J984" s="233" t="inlineStr">
        <is>
          <t>:5:</t>
        </is>
      </c>
      <c r="K984" s="233" t="inlineStr">
        <is>
          <t>Coating_Scotchkote134_interior</t>
        </is>
      </c>
      <c r="L984" s="233" t="inlineStr">
        <is>
          <t>RTF</t>
        </is>
      </c>
      <c r="M984" s="233" t="inlineStr">
        <is>
          <t>B105733</t>
        </is>
      </c>
      <c r="O984" s="233" t="inlineStr">
        <is>
          <t>LT250</t>
        </is>
      </c>
    </row>
    <row r="985" customFormat="1" s="233">
      <c r="A985" s="64" t="n"/>
      <c r="B985" s="237">
        <f>IF(AND(E985 = "Case Ring",G985="Silicon Bronze, ASTM-B584, C87600", K985 = "Coating_Standard"),"Y","N")</f>
        <v/>
      </c>
      <c r="C985" s="233" t="inlineStr">
        <is>
          <t>ConTab_BOM_KP_Impeller_1465</t>
        </is>
      </c>
      <c r="D985" s="233" t="inlineStr">
        <is>
          <t>:6019-7_8-KP:6019-7_8-KPV:</t>
        </is>
      </c>
      <c r="E985" s="233" t="inlineStr">
        <is>
          <t>Case Ring</t>
        </is>
      </c>
      <c r="F985" s="233" t="inlineStr">
        <is>
          <t>ImpMatl_NiAl-Bronze_ASTM-B148_C95400</t>
        </is>
      </c>
      <c r="G985" s="233" t="inlineStr">
        <is>
          <t>Nickel Aluminum Bronze ASTM B148 UNS C95400</t>
        </is>
      </c>
      <c r="H985" s="233" t="inlineStr">
        <is>
          <t>B22</t>
        </is>
      </c>
      <c r="I985" s="233" t="inlineStr">
        <is>
          <t>Steel, Cold Drawn C1018</t>
        </is>
      </c>
      <c r="J985" s="233" t="inlineStr">
        <is>
          <t>:6:</t>
        </is>
      </c>
      <c r="K985" s="233" t="inlineStr">
        <is>
          <t>Coating_Scotchkote134_interior</t>
        </is>
      </c>
      <c r="L985" s="233" t="inlineStr">
        <is>
          <t>RTF</t>
        </is>
      </c>
      <c r="M985" s="233" t="inlineStr">
        <is>
          <t>B105734</t>
        </is>
      </c>
      <c r="O985" s="233" t="inlineStr">
        <is>
          <t>LT250</t>
        </is>
      </c>
    </row>
    <row r="986" customFormat="1" s="233">
      <c r="A986" s="64" t="n"/>
      <c r="B986" s="237">
        <f>IF(AND(E986 = "Case Ring",G986="Silicon Bronze, ASTM-B584, C87600", K986 = "Coating_Standard"),"Y","N")</f>
        <v/>
      </c>
      <c r="C986" s="233" t="inlineStr">
        <is>
          <t>ConTab_BOM_KP_Impeller_1466</t>
        </is>
      </c>
      <c r="D986" s="233" t="inlineStr">
        <is>
          <t>:6019-7_8-KP:6019-7_8-KPV:</t>
        </is>
      </c>
      <c r="E986" s="233" t="inlineStr">
        <is>
          <t>Double Wear Ring</t>
        </is>
      </c>
      <c r="F986" s="233" t="inlineStr">
        <is>
          <t>ImpMatl_NiAl-Bronze_ASTM-B148_C95400</t>
        </is>
      </c>
      <c r="G986" s="233" t="inlineStr">
        <is>
          <t>Nickel Aluminum Bronze ASTM B148 UNS C95400</t>
        </is>
      </c>
      <c r="H986" s="233" t="inlineStr">
        <is>
          <t>B22</t>
        </is>
      </c>
      <c r="I986" s="233" t="inlineStr">
        <is>
          <t>Steel, Cold Drawn C1018</t>
        </is>
      </c>
      <c r="J986" s="233" t="inlineStr">
        <is>
          <t>:6:</t>
        </is>
      </c>
      <c r="K986" s="233" t="inlineStr">
        <is>
          <t>Coating_Scotchkote134_interior</t>
        </is>
      </c>
      <c r="L986" s="233" t="inlineStr">
        <is>
          <t>RTF</t>
        </is>
      </c>
      <c r="M986" s="233" t="inlineStr">
        <is>
          <t>B105735</t>
        </is>
      </c>
      <c r="O986" s="233" t="inlineStr">
        <is>
          <t>LT250</t>
        </is>
      </c>
    </row>
    <row r="987" customFormat="1" s="233">
      <c r="A987" s="64" t="n"/>
      <c r="B987" s="237">
        <f>IF(AND(E987 = "Case Ring",G987="Silicon Bronze, ASTM-B584, C87600", K987 = "Coating_Standard"),"Y","N")</f>
        <v/>
      </c>
      <c r="C987" s="233" t="inlineStr">
        <is>
          <t>ConTab_BOM_KP_Impeller_1471</t>
        </is>
      </c>
      <c r="D987" s="233" t="inlineStr">
        <is>
          <t>:6019-7_8-KP:6019-7_8-KPV:</t>
        </is>
      </c>
      <c r="E987" s="233" t="inlineStr">
        <is>
          <t>Case Ring</t>
        </is>
      </c>
      <c r="F987" s="233" t="inlineStr">
        <is>
          <t>ImpMatl_Silicon_Bronze_ASTM-B584_C87600</t>
        </is>
      </c>
      <c r="G987" s="233" t="inlineStr">
        <is>
          <t>Silicon Bronze, ASTM-B584, C87600</t>
        </is>
      </c>
      <c r="H987" s="233" t="inlineStr">
        <is>
          <t>B21</t>
        </is>
      </c>
      <c r="I987" s="233" t="inlineStr">
        <is>
          <t>Steel, Cold Drawn C1018</t>
        </is>
      </c>
      <c r="J987" s="233" t="inlineStr">
        <is>
          <t>:5:</t>
        </is>
      </c>
      <c r="K987" s="233" t="inlineStr">
        <is>
          <t>Coating_Scotchkote134_interior_exterior</t>
        </is>
      </c>
      <c r="L987" s="233" t="inlineStr">
        <is>
          <t>RTF</t>
        </is>
      </c>
      <c r="M987" s="233" t="inlineStr">
        <is>
          <t>B100693</t>
        </is>
      </c>
      <c r="O987" s="233" t="inlineStr">
        <is>
          <t>LT250</t>
        </is>
      </c>
    </row>
    <row r="988" customFormat="1" s="233">
      <c r="A988" s="64" t="n"/>
      <c r="B988" s="237">
        <f>IF(AND(E988 = "Case Ring",G988="Silicon Bronze, ASTM-B584, C87600", K988 = "Coating_Standard"),"Y","N")</f>
        <v/>
      </c>
      <c r="C988" s="233" t="inlineStr">
        <is>
          <t>ConTab_BOM_KP_Impeller_1472</t>
        </is>
      </c>
      <c r="D988" s="233" t="inlineStr">
        <is>
          <t>:6019-7_8-KP:6019-7_8-KPV:</t>
        </is>
      </c>
      <c r="E988" s="233" t="inlineStr">
        <is>
          <t>Double Wear Ring</t>
        </is>
      </c>
      <c r="F988" s="233" t="inlineStr">
        <is>
          <t>ImpMatl_Silicon_Bronze_ASTM-B584_C87600</t>
        </is>
      </c>
      <c r="G988" s="233" t="inlineStr">
        <is>
          <t>Silicon Bronze, ASTM-B584, C87600</t>
        </is>
      </c>
      <c r="H988" s="233" t="inlineStr">
        <is>
          <t>B21</t>
        </is>
      </c>
      <c r="I988" s="233" t="inlineStr">
        <is>
          <t>Steel, Cold Drawn C1018</t>
        </is>
      </c>
      <c r="J988" s="233" t="inlineStr">
        <is>
          <t>:5:</t>
        </is>
      </c>
      <c r="K988" s="233" t="inlineStr">
        <is>
          <t>Coating_Scotchkote134_interior_exterior</t>
        </is>
      </c>
      <c r="L988" s="233" t="inlineStr">
        <is>
          <t>RTF</t>
        </is>
      </c>
      <c r="M988" s="233" t="inlineStr">
        <is>
          <t>B100703</t>
        </is>
      </c>
      <c r="O988" s="233" t="inlineStr">
        <is>
          <t>LT250</t>
        </is>
      </c>
    </row>
    <row r="989" customFormat="1" s="233">
      <c r="A989" s="64" t="n"/>
      <c r="B989" s="237">
        <f>IF(AND(E989 = "Case Ring",G989="Silicon Bronze, ASTM-B584, C87600", K989 = "Coating_Standard"),"Y","N")</f>
        <v/>
      </c>
      <c r="C989" s="233" t="inlineStr">
        <is>
          <t>ConTab_BOM_KP_Impeller_1473</t>
        </is>
      </c>
      <c r="D989" s="233" t="inlineStr">
        <is>
          <t>:6019-7_8-KP:6019-7_8-KPV:</t>
        </is>
      </c>
      <c r="E989" s="233" t="inlineStr">
        <is>
          <t>Case Ring</t>
        </is>
      </c>
      <c r="F989" s="233" t="inlineStr">
        <is>
          <t>ImpMatl_Silicon_Bronze_ASTM-B584_C87600</t>
        </is>
      </c>
      <c r="G989" s="233" t="inlineStr">
        <is>
          <t>Silicon Bronze, ASTM-B584, C87600</t>
        </is>
      </c>
      <c r="H989" s="233" t="inlineStr">
        <is>
          <t>B21</t>
        </is>
      </c>
      <c r="I989" s="233" t="inlineStr">
        <is>
          <t>Steel, Cold Drawn C1018</t>
        </is>
      </c>
      <c r="J989" s="233" t="inlineStr">
        <is>
          <t>:6:</t>
        </is>
      </c>
      <c r="K989" s="233" t="inlineStr">
        <is>
          <t>Coating_Scotchkote134_interior_exterior</t>
        </is>
      </c>
      <c r="L989" s="233" t="inlineStr">
        <is>
          <t>RTF</t>
        </is>
      </c>
      <c r="M989" s="233" t="inlineStr">
        <is>
          <t>B100713</t>
        </is>
      </c>
      <c r="O989" s="233" t="inlineStr">
        <is>
          <t>LT250</t>
        </is>
      </c>
      <c r="P989" s="235" t="n"/>
    </row>
    <row r="990" customFormat="1" s="233">
      <c r="A990" s="64" t="n"/>
      <c r="B990" s="237">
        <f>IF(AND(E990 = "Case Ring",G990="Silicon Bronze, ASTM-B584, C87600", K990 = "Coating_Standard"),"Y","N")</f>
        <v/>
      </c>
      <c r="C990" s="233" t="inlineStr">
        <is>
          <t>ConTab_BOM_KP_Impeller_1474</t>
        </is>
      </c>
      <c r="D990" s="233" t="inlineStr">
        <is>
          <t>:6019-7_8-KP:6019-7_8-KPV:</t>
        </is>
      </c>
      <c r="E990" s="233" t="inlineStr">
        <is>
          <t>Double Wear Ring</t>
        </is>
      </c>
      <c r="F990" s="233" t="inlineStr">
        <is>
          <t>ImpMatl_Silicon_Bronze_ASTM-B584_C87600</t>
        </is>
      </c>
      <c r="G990" s="233" t="inlineStr">
        <is>
          <t>Silicon Bronze, ASTM-B584, C87600</t>
        </is>
      </c>
      <c r="H990" s="233" t="inlineStr">
        <is>
          <t>B21</t>
        </is>
      </c>
      <c r="I990" s="233" t="inlineStr">
        <is>
          <t>Steel, Cold Drawn C1018</t>
        </is>
      </c>
      <c r="J990" s="233" t="inlineStr">
        <is>
          <t>:6:</t>
        </is>
      </c>
      <c r="K990" s="233" t="inlineStr">
        <is>
          <t>Coating_Scotchkote134_interior_exterior</t>
        </is>
      </c>
      <c r="L990" s="233" t="inlineStr">
        <is>
          <t>RTF</t>
        </is>
      </c>
      <c r="M990" s="233" t="inlineStr">
        <is>
          <t>B100723</t>
        </is>
      </c>
      <c r="O990" s="233" t="inlineStr">
        <is>
          <t>LT250</t>
        </is>
      </c>
    </row>
    <row r="991" customFormat="1" s="233">
      <c r="A991" s="64" t="n"/>
      <c r="B991" s="237">
        <f>IF(AND(E991 = "Case Ring",G991="Silicon Bronze, ASTM-B584, C87600", K991 = "Coating_Standard"),"Y","N")</f>
        <v/>
      </c>
      <c r="C991" s="233" t="inlineStr">
        <is>
          <t>ConTab_BOM_KP_Impeller_1475</t>
        </is>
      </c>
      <c r="D991" s="233" t="inlineStr">
        <is>
          <t>:6019-7_8-KP:6019-7_8-KPV:</t>
        </is>
      </c>
      <c r="E991" s="233" t="inlineStr">
        <is>
          <t>Case Ring</t>
        </is>
      </c>
      <c r="F991" s="233" t="inlineStr">
        <is>
          <t>ImpMatl_NiAl-Bronze_ASTM-B148_C95400</t>
        </is>
      </c>
      <c r="G991" s="233" t="inlineStr">
        <is>
          <t>Nickel Aluminum Bronze ASTM B148 UNS C95400</t>
        </is>
      </c>
      <c r="H991" s="233" t="inlineStr">
        <is>
          <t>B22</t>
        </is>
      </c>
      <c r="I991" s="233" t="inlineStr">
        <is>
          <t>Steel, Cold Drawn C1018</t>
        </is>
      </c>
      <c r="J991" s="233" t="inlineStr">
        <is>
          <t>:5:</t>
        </is>
      </c>
      <c r="K991" s="233" t="inlineStr">
        <is>
          <t>Coating_Scotchkote134_interior_exterior</t>
        </is>
      </c>
      <c r="L991" s="233" t="inlineStr">
        <is>
          <t>RTF</t>
        </is>
      </c>
      <c r="M991" s="233" t="inlineStr">
        <is>
          <t>B105732</t>
        </is>
      </c>
      <c r="O991" s="233" t="inlineStr">
        <is>
          <t>LT250</t>
        </is>
      </c>
    </row>
    <row r="992" customFormat="1" s="233">
      <c r="A992" s="64" t="n"/>
      <c r="B992" s="237">
        <f>IF(AND(E992 = "Case Ring",G992="Silicon Bronze, ASTM-B584, C87600", K992 = "Coating_Standard"),"Y","N")</f>
        <v/>
      </c>
      <c r="C992" s="233" t="inlineStr">
        <is>
          <t>ConTab_BOM_KP_Impeller_1476</t>
        </is>
      </c>
      <c r="D992" s="233" t="inlineStr">
        <is>
          <t>:6019-7_8-KP:6019-7_8-KPV:</t>
        </is>
      </c>
      <c r="E992" s="233" t="inlineStr">
        <is>
          <t>Double Wear Ring</t>
        </is>
      </c>
      <c r="F992" s="233" t="inlineStr">
        <is>
          <t>ImpMatl_NiAl-Bronze_ASTM-B148_C95400</t>
        </is>
      </c>
      <c r="G992" s="233" t="inlineStr">
        <is>
          <t>Nickel Aluminum Bronze ASTM B148 UNS C95400</t>
        </is>
      </c>
      <c r="H992" s="233" t="inlineStr">
        <is>
          <t>B22</t>
        </is>
      </c>
      <c r="I992" s="233" t="inlineStr">
        <is>
          <t>Steel, Cold Drawn C1018</t>
        </is>
      </c>
      <c r="J992" s="233" t="inlineStr">
        <is>
          <t>:5:</t>
        </is>
      </c>
      <c r="K992" s="233" t="inlineStr">
        <is>
          <t>Coating_Scotchkote134_interior_exterior</t>
        </is>
      </c>
      <c r="L992" s="233" t="inlineStr">
        <is>
          <t>RTF</t>
        </is>
      </c>
      <c r="M992" s="233" t="inlineStr">
        <is>
          <t>B105733</t>
        </is>
      </c>
      <c r="O992" s="233" t="inlineStr">
        <is>
          <t>LT250</t>
        </is>
      </c>
    </row>
    <row r="993" customFormat="1" s="233">
      <c r="A993" s="64" t="n"/>
      <c r="B993" s="237">
        <f>IF(AND(E993 = "Case Ring",G993="Silicon Bronze, ASTM-B584, C87600", K993 = "Coating_Standard"),"Y","N")</f>
        <v/>
      </c>
      <c r="C993" s="233" t="inlineStr">
        <is>
          <t>ConTab_BOM_KP_Impeller_1477</t>
        </is>
      </c>
      <c r="D993" s="233" t="inlineStr">
        <is>
          <t>:6019-7_8-KP:6019-7_8-KPV:</t>
        </is>
      </c>
      <c r="E993" s="233" t="inlineStr">
        <is>
          <t>Case Ring</t>
        </is>
      </c>
      <c r="F993" s="233" t="inlineStr">
        <is>
          <t>ImpMatl_NiAl-Bronze_ASTM-B148_C95400</t>
        </is>
      </c>
      <c r="G993" s="233" t="inlineStr">
        <is>
          <t>Nickel Aluminum Bronze ASTM B148 UNS C95400</t>
        </is>
      </c>
      <c r="H993" s="233" t="inlineStr">
        <is>
          <t>B22</t>
        </is>
      </c>
      <c r="I993" s="233" t="inlineStr">
        <is>
          <t>Steel, Cold Drawn C1018</t>
        </is>
      </c>
      <c r="J993" s="233" t="inlineStr">
        <is>
          <t>:6:</t>
        </is>
      </c>
      <c r="K993" s="233" t="inlineStr">
        <is>
          <t>Coating_Scotchkote134_interior_exterior</t>
        </is>
      </c>
      <c r="L993" s="233" t="inlineStr">
        <is>
          <t>RTF</t>
        </is>
      </c>
      <c r="M993" s="233" t="inlineStr">
        <is>
          <t>B105734</t>
        </is>
      </c>
      <c r="O993" s="233" t="inlineStr">
        <is>
          <t>LT250</t>
        </is>
      </c>
    </row>
    <row r="994" customFormat="1" s="233">
      <c r="A994" s="64" t="n"/>
      <c r="B994" s="237">
        <f>IF(AND(E994 = "Case Ring",G994="Silicon Bronze, ASTM-B584, C87600", K994 = "Coating_Standard"),"Y","N")</f>
        <v/>
      </c>
      <c r="C994" s="233" t="inlineStr">
        <is>
          <t>ConTab_BOM_KP_Impeller_1478</t>
        </is>
      </c>
      <c r="D994" s="233" t="inlineStr">
        <is>
          <t>:6019-7_8-KP:6019-7_8-KPV:</t>
        </is>
      </c>
      <c r="E994" s="233" t="inlineStr">
        <is>
          <t>Double Wear Ring</t>
        </is>
      </c>
      <c r="F994" s="233" t="inlineStr">
        <is>
          <t>ImpMatl_NiAl-Bronze_ASTM-B148_C95400</t>
        </is>
      </c>
      <c r="G994" s="233" t="inlineStr">
        <is>
          <t>Nickel Aluminum Bronze ASTM B148 UNS C95400</t>
        </is>
      </c>
      <c r="H994" s="233" t="inlineStr">
        <is>
          <t>B22</t>
        </is>
      </c>
      <c r="I994" s="233" t="inlineStr">
        <is>
          <t>Steel, Cold Drawn C1018</t>
        </is>
      </c>
      <c r="J994" s="233" t="inlineStr">
        <is>
          <t>:6:</t>
        </is>
      </c>
      <c r="K994" s="233" t="inlineStr">
        <is>
          <t>Coating_Scotchkote134_interior_exterior</t>
        </is>
      </c>
      <c r="L994" s="233" t="inlineStr">
        <is>
          <t>RTF</t>
        </is>
      </c>
      <c r="M994" s="233" t="inlineStr">
        <is>
          <t>B105735</t>
        </is>
      </c>
      <c r="O994" s="233" t="inlineStr">
        <is>
          <t>LT250</t>
        </is>
      </c>
    </row>
    <row r="995" customFormat="1" s="233">
      <c r="A995" s="64" t="n"/>
      <c r="B995" s="237">
        <f>IF(AND(E995 = "Case Ring",G995="Silicon Bronze, ASTM-B584, C87600", K995 = "Coating_Standard"),"Y","N")</f>
        <v/>
      </c>
      <c r="C995" s="233" t="inlineStr">
        <is>
          <t>ConTab_BOM_KP_Impeller_1483</t>
        </is>
      </c>
      <c r="D995" s="233" t="inlineStr">
        <is>
          <t>:6019-7_8-KP:6019-7_8-KPV:</t>
        </is>
      </c>
      <c r="E995" s="233" t="inlineStr">
        <is>
          <t>Case Ring</t>
        </is>
      </c>
      <c r="F995" s="233" t="inlineStr">
        <is>
          <t>ImpMatl_Silicon_Bronze_ASTM-B584_C87600</t>
        </is>
      </c>
      <c r="G995" s="233" t="inlineStr">
        <is>
          <t>Silicon Bronze, ASTM-B584, C87600</t>
        </is>
      </c>
      <c r="H995" s="233" t="inlineStr">
        <is>
          <t>B21</t>
        </is>
      </c>
      <c r="I995" s="233" t="inlineStr">
        <is>
          <t>Steel, Cold Drawn C1018</t>
        </is>
      </c>
      <c r="J995" s="233" t="inlineStr">
        <is>
          <t>:5:</t>
        </is>
      </c>
      <c r="K995" s="233" t="inlineStr">
        <is>
          <t>Coating_Scotchkote134_interior_exterior_IncludeImpeller</t>
        </is>
      </c>
      <c r="L995" s="233" t="inlineStr">
        <is>
          <t>RTF</t>
        </is>
      </c>
      <c r="M995" s="233" t="inlineStr">
        <is>
          <t>B100693</t>
        </is>
      </c>
      <c r="O995" s="233" t="inlineStr">
        <is>
          <t>LT250</t>
        </is>
      </c>
    </row>
    <row r="996" customFormat="1" s="233">
      <c r="A996" s="64" t="n"/>
      <c r="B996" s="237">
        <f>IF(AND(E996 = "Case Ring",G996="Silicon Bronze, ASTM-B584, C87600", K996 = "Coating_Standard"),"Y","N")</f>
        <v/>
      </c>
      <c r="C996" s="233" t="inlineStr">
        <is>
          <t>ConTab_BOM_KP_Impeller_1484</t>
        </is>
      </c>
      <c r="D996" s="233" t="inlineStr">
        <is>
          <t>:6019-7_8-KP:6019-7_8-KPV:</t>
        </is>
      </c>
      <c r="E996" s="233" t="inlineStr">
        <is>
          <t>Double Wear Ring</t>
        </is>
      </c>
      <c r="F996" s="233" t="inlineStr">
        <is>
          <t>ImpMatl_Silicon_Bronze_ASTM-B584_C87600</t>
        </is>
      </c>
      <c r="G996" s="233" t="inlineStr">
        <is>
          <t>Silicon Bronze, ASTM-B584, C87600</t>
        </is>
      </c>
      <c r="H996" s="233" t="inlineStr">
        <is>
          <t>B21</t>
        </is>
      </c>
      <c r="I996" s="233" t="inlineStr">
        <is>
          <t>Steel, Cold Drawn C1018</t>
        </is>
      </c>
      <c r="J996" s="233" t="inlineStr">
        <is>
          <t>:5:</t>
        </is>
      </c>
      <c r="K996" s="233" t="inlineStr">
        <is>
          <t>Coating_Scotchkote134_interior_exterior_IncludeImpeller</t>
        </is>
      </c>
      <c r="L996" s="233" t="inlineStr">
        <is>
          <t>RTF</t>
        </is>
      </c>
      <c r="M996" s="233" t="inlineStr">
        <is>
          <t>B100703</t>
        </is>
      </c>
      <c r="O996" s="233" t="inlineStr">
        <is>
          <t>LT250</t>
        </is>
      </c>
    </row>
    <row r="997" customFormat="1" s="233">
      <c r="A997" s="64" t="n"/>
      <c r="B997" s="237">
        <f>IF(AND(E997 = "Case Ring",G997="Silicon Bronze, ASTM-B584, C87600", K997 = "Coating_Standard"),"Y","N")</f>
        <v/>
      </c>
      <c r="C997" s="233" t="inlineStr">
        <is>
          <t>ConTab_BOM_KP_Impeller_1485</t>
        </is>
      </c>
      <c r="D997" s="233" t="inlineStr">
        <is>
          <t>:6019-7_8-KP:6019-7_8-KPV:</t>
        </is>
      </c>
      <c r="E997" s="233" t="inlineStr">
        <is>
          <t>Case Ring</t>
        </is>
      </c>
      <c r="F997" s="233" t="inlineStr">
        <is>
          <t>ImpMatl_Silicon_Bronze_ASTM-B584_C87600</t>
        </is>
      </c>
      <c r="G997" s="233" t="inlineStr">
        <is>
          <t>Silicon Bronze, ASTM-B584, C87600</t>
        </is>
      </c>
      <c r="H997" s="233" t="inlineStr">
        <is>
          <t>B21</t>
        </is>
      </c>
      <c r="I997" s="233" t="inlineStr">
        <is>
          <t>Steel, Cold Drawn C1018</t>
        </is>
      </c>
      <c r="J997" s="233" t="inlineStr">
        <is>
          <t>:6:</t>
        </is>
      </c>
      <c r="K997" s="233" t="inlineStr">
        <is>
          <t>Coating_Scotchkote134_interior_exterior_IncludeImpeller</t>
        </is>
      </c>
      <c r="L997" s="233" t="inlineStr">
        <is>
          <t>RTF</t>
        </is>
      </c>
      <c r="M997" s="233" t="inlineStr">
        <is>
          <t>B100713</t>
        </is>
      </c>
      <c r="O997" s="233" t="inlineStr">
        <is>
          <t>LT250</t>
        </is>
      </c>
    </row>
    <row r="998" customFormat="1" s="233">
      <c r="A998" s="64" t="n"/>
      <c r="B998" s="237">
        <f>IF(AND(E998 = "Case Ring",G998="Silicon Bronze, ASTM-B584, C87600", K998 = "Coating_Standard"),"Y","N")</f>
        <v/>
      </c>
      <c r="C998" s="233" t="inlineStr">
        <is>
          <t>ConTab_BOM_KP_Impeller_1486</t>
        </is>
      </c>
      <c r="D998" s="233" t="inlineStr">
        <is>
          <t>:6019-7_8-KP:6019-7_8-KPV:</t>
        </is>
      </c>
      <c r="E998" s="233" t="inlineStr">
        <is>
          <t>Double Wear Ring</t>
        </is>
      </c>
      <c r="F998" s="233" t="inlineStr">
        <is>
          <t>ImpMatl_Silicon_Bronze_ASTM-B584_C87600</t>
        </is>
      </c>
      <c r="G998" s="233" t="inlineStr">
        <is>
          <t>Silicon Bronze, ASTM-B584, C87600</t>
        </is>
      </c>
      <c r="H998" s="233" t="inlineStr">
        <is>
          <t>B21</t>
        </is>
      </c>
      <c r="I998" s="233" t="inlineStr">
        <is>
          <t>Steel, Cold Drawn C1018</t>
        </is>
      </c>
      <c r="J998" s="233" t="inlineStr">
        <is>
          <t>:6:</t>
        </is>
      </c>
      <c r="K998" s="233" t="inlineStr">
        <is>
          <t>Coating_Scotchkote134_interior_exterior_IncludeImpeller</t>
        </is>
      </c>
      <c r="L998" s="233" t="inlineStr">
        <is>
          <t>RTF</t>
        </is>
      </c>
      <c r="M998" s="233" t="inlineStr">
        <is>
          <t>B100723</t>
        </is>
      </c>
      <c r="O998" s="233" t="inlineStr">
        <is>
          <t>LT250</t>
        </is>
      </c>
    </row>
    <row r="999" customFormat="1" s="233">
      <c r="A999" s="64" t="n"/>
      <c r="B999" s="237">
        <f>IF(AND(E999 = "Case Ring",G999="Silicon Bronze, ASTM-B584, C87600", K999 = "Coating_Standard"),"Y","N")</f>
        <v/>
      </c>
      <c r="C999" s="233" t="inlineStr">
        <is>
          <t>ConTab_BOM_KP_Impeller_1487</t>
        </is>
      </c>
      <c r="D999" s="233" t="inlineStr">
        <is>
          <t>:6019-7_8-KP:6019-7_8-KPV:</t>
        </is>
      </c>
      <c r="E999" s="233" t="inlineStr">
        <is>
          <t>Case Ring</t>
        </is>
      </c>
      <c r="F999" s="233" t="inlineStr">
        <is>
          <t>ImpMatl_NiAl-Bronze_ASTM-B148_C95400</t>
        </is>
      </c>
      <c r="G999" s="233" t="inlineStr">
        <is>
          <t>Nickel Aluminum Bronze ASTM B148 UNS C95400</t>
        </is>
      </c>
      <c r="H999" s="233" t="inlineStr">
        <is>
          <t>B22</t>
        </is>
      </c>
      <c r="I999" s="233" t="inlineStr">
        <is>
          <t>Steel, Cold Drawn C1018</t>
        </is>
      </c>
      <c r="J999" s="233" t="inlineStr">
        <is>
          <t>:5:</t>
        </is>
      </c>
      <c r="K999" s="233" t="inlineStr">
        <is>
          <t>Coating_Scotchkote134_interior_exterior_IncludeImpeller</t>
        </is>
      </c>
      <c r="L999" s="233" t="inlineStr">
        <is>
          <t>RTF</t>
        </is>
      </c>
      <c r="M999" s="233" t="inlineStr">
        <is>
          <t>B105732</t>
        </is>
      </c>
      <c r="O999" s="233" t="inlineStr">
        <is>
          <t>LT250</t>
        </is>
      </c>
      <c r="P999" s="235" t="n"/>
    </row>
    <row r="1000" customFormat="1" s="233">
      <c r="A1000" s="64" t="n"/>
      <c r="B1000" s="237">
        <f>IF(AND(E1000 = "Case Ring",G1000="Silicon Bronze, ASTM-B584, C87600", K1000 = "Coating_Standard"),"Y","N")</f>
        <v/>
      </c>
      <c r="C1000" s="233" t="inlineStr">
        <is>
          <t>ConTab_BOM_KP_Impeller_1488</t>
        </is>
      </c>
      <c r="D1000" s="233" t="inlineStr">
        <is>
          <t>:6019-7_8-KP:6019-7_8-KPV:</t>
        </is>
      </c>
      <c r="E1000" s="233" t="inlineStr">
        <is>
          <t>Double Wear Ring</t>
        </is>
      </c>
      <c r="F1000" s="233" t="inlineStr">
        <is>
          <t>ImpMatl_NiAl-Bronze_ASTM-B148_C95400</t>
        </is>
      </c>
      <c r="G1000" s="233" t="inlineStr">
        <is>
          <t>Nickel Aluminum Bronze ASTM B148 UNS C95400</t>
        </is>
      </c>
      <c r="H1000" s="233" t="inlineStr">
        <is>
          <t>B22</t>
        </is>
      </c>
      <c r="I1000" s="233" t="inlineStr">
        <is>
          <t>Steel, Cold Drawn C1018</t>
        </is>
      </c>
      <c r="J1000" s="233" t="inlineStr">
        <is>
          <t>:5:</t>
        </is>
      </c>
      <c r="K1000" s="233" t="inlineStr">
        <is>
          <t>Coating_Scotchkote134_interior_exterior_IncludeImpeller</t>
        </is>
      </c>
      <c r="L1000" s="233" t="inlineStr">
        <is>
          <t>RTF</t>
        </is>
      </c>
      <c r="M1000" s="233" t="inlineStr">
        <is>
          <t>B105733</t>
        </is>
      </c>
      <c r="O1000" s="233" t="inlineStr">
        <is>
          <t>LT250</t>
        </is>
      </c>
      <c r="P1000" s="235" t="n"/>
    </row>
    <row r="1001" customFormat="1" s="233">
      <c r="A1001" s="64" t="n"/>
      <c r="B1001" s="237">
        <f>IF(AND(E1001 = "Case Ring",G1001="Silicon Bronze, ASTM-B584, C87600", K1001 = "Coating_Standard"),"Y","N")</f>
        <v/>
      </c>
      <c r="C1001" s="233" t="inlineStr">
        <is>
          <t>ConTab_BOM_KP_Impeller_1489</t>
        </is>
      </c>
      <c r="D1001" s="233" t="inlineStr">
        <is>
          <t>:6019-7_8-KP:6019-7_8-KPV:</t>
        </is>
      </c>
      <c r="E1001" s="233" t="inlineStr">
        <is>
          <t>Case Ring</t>
        </is>
      </c>
      <c r="F1001" s="233" t="inlineStr">
        <is>
          <t>ImpMatl_NiAl-Bronze_ASTM-B148_C95400</t>
        </is>
      </c>
      <c r="G1001" s="233" t="inlineStr">
        <is>
          <t>Nickel Aluminum Bronze ASTM B148 UNS C95400</t>
        </is>
      </c>
      <c r="H1001" s="233" t="inlineStr">
        <is>
          <t>B22</t>
        </is>
      </c>
      <c r="I1001" s="233" t="inlineStr">
        <is>
          <t>Steel, Cold Drawn C1018</t>
        </is>
      </c>
      <c r="J1001" s="233" t="inlineStr">
        <is>
          <t>:6:</t>
        </is>
      </c>
      <c r="K1001" s="233" t="inlineStr">
        <is>
          <t>Coating_Scotchkote134_interior_exterior_IncludeImpeller</t>
        </is>
      </c>
      <c r="L1001" s="233" t="inlineStr">
        <is>
          <t>RTF</t>
        </is>
      </c>
      <c r="M1001" s="233" t="inlineStr">
        <is>
          <t>B105734</t>
        </is>
      </c>
      <c r="O1001" s="233" t="inlineStr">
        <is>
          <t>LT250</t>
        </is>
      </c>
      <c r="P1001" s="235" t="n"/>
    </row>
    <row r="1002" customFormat="1" s="233">
      <c r="A1002" s="64" t="n"/>
      <c r="B1002" s="237">
        <f>IF(AND(E1002 = "Case Ring",G1002="Silicon Bronze, ASTM-B584, C87600", K1002 = "Coating_Standard"),"Y","N")</f>
        <v/>
      </c>
      <c r="C1002" s="233" t="inlineStr">
        <is>
          <t>ConTab_BOM_KP_Impeller_1490</t>
        </is>
      </c>
      <c r="D1002" s="233" t="inlineStr">
        <is>
          <t>:6019-7_8-KP:6019-7_8-KPV:</t>
        </is>
      </c>
      <c r="E1002" s="233" t="inlineStr">
        <is>
          <t>Double Wear Ring</t>
        </is>
      </c>
      <c r="F1002" s="233" t="inlineStr">
        <is>
          <t>ImpMatl_NiAl-Bronze_ASTM-B148_C95400</t>
        </is>
      </c>
      <c r="G1002" s="233" t="inlineStr">
        <is>
          <t>Nickel Aluminum Bronze ASTM B148 UNS C95400</t>
        </is>
      </c>
      <c r="H1002" s="233" t="inlineStr">
        <is>
          <t>B22</t>
        </is>
      </c>
      <c r="I1002" s="233" t="inlineStr">
        <is>
          <t>Steel, Cold Drawn C1018</t>
        </is>
      </c>
      <c r="J1002" s="233" t="inlineStr">
        <is>
          <t>:6:</t>
        </is>
      </c>
      <c r="K1002" s="233" t="inlineStr">
        <is>
          <t>Coating_Scotchkote134_interior_exterior_IncludeImpeller</t>
        </is>
      </c>
      <c r="L1002" s="233" t="inlineStr">
        <is>
          <t>RTF</t>
        </is>
      </c>
      <c r="M1002" s="233" t="inlineStr">
        <is>
          <t>B105735</t>
        </is>
      </c>
      <c r="O1002" s="233" t="inlineStr">
        <is>
          <t>LT250</t>
        </is>
      </c>
    </row>
    <row r="1003" customFormat="1" s="233">
      <c r="A1003" s="64" t="n"/>
      <c r="B1003" s="237">
        <f>IF(AND(E1003 = "Case Ring",G1003="Silicon Bronze, ASTM-B584, C87600", K1003 = "Coating_Standard"),"Y","N")</f>
        <v/>
      </c>
      <c r="C1003" s="233" t="inlineStr">
        <is>
          <t>ConTab_BOM_KP_Impeller_1495</t>
        </is>
      </c>
      <c r="D1003" s="233" t="inlineStr">
        <is>
          <t>:6020-3_4-KP:6020-3_4-KPV:</t>
        </is>
      </c>
      <c r="E1003" s="233" t="inlineStr">
        <is>
          <t>Case Ring</t>
        </is>
      </c>
      <c r="F1003" s="233" t="inlineStr">
        <is>
          <t>ImpMatl_Silicon_Bronze_ASTM-B584_C87600</t>
        </is>
      </c>
      <c r="G1003" s="233" t="inlineStr">
        <is>
          <t>Silicon Bronze, ASTM-B584, C87600</t>
        </is>
      </c>
      <c r="H1003" s="233" t="inlineStr">
        <is>
          <t>B21</t>
        </is>
      </c>
      <c r="I1003" s="233" t="inlineStr">
        <is>
          <t>Steel, Cold Drawn C1018</t>
        </is>
      </c>
      <c r="J1003" s="233" t="n"/>
      <c r="K1003" s="233" t="inlineStr">
        <is>
          <t>Coating_Scotchkote134_interior_IncludeImpeller</t>
        </is>
      </c>
      <c r="L1003" s="233" t="inlineStr">
        <is>
          <t>RTF</t>
        </is>
      </c>
      <c r="M1003" s="233" t="inlineStr">
        <is>
          <t>B100733</t>
        </is>
      </c>
      <c r="O1003" s="233" t="inlineStr">
        <is>
          <t>LT250</t>
        </is>
      </c>
    </row>
    <row r="1004" customFormat="1" s="233">
      <c r="A1004" s="64" t="n"/>
      <c r="B1004" s="237">
        <f>IF(AND(E1004 = "Case Ring",G1004="Silicon Bronze, ASTM-B584, C87600", K1004 = "Coating_Standard"),"Y","N")</f>
        <v/>
      </c>
      <c r="C1004" s="233" t="inlineStr">
        <is>
          <t>ConTab_BOM_KP_Impeller_1496</t>
        </is>
      </c>
      <c r="D1004" s="233" t="inlineStr">
        <is>
          <t>:6020-3_4-KP:6020-3_4-KPV:</t>
        </is>
      </c>
      <c r="E1004" s="233" t="inlineStr">
        <is>
          <t>Double Wear Ring</t>
        </is>
      </c>
      <c r="F1004" s="233" t="inlineStr">
        <is>
          <t>ImpMatl_Silicon_Bronze_ASTM-B584_C87600</t>
        </is>
      </c>
      <c r="G1004" s="233" t="inlineStr">
        <is>
          <t>Silicon Bronze, ASTM-B584, C87600</t>
        </is>
      </c>
      <c r="H1004" s="233" t="inlineStr">
        <is>
          <t>B21</t>
        </is>
      </c>
      <c r="I1004" s="233" t="inlineStr">
        <is>
          <t>Steel, Cold Drawn C1018</t>
        </is>
      </c>
      <c r="J1004" s="233" t="n"/>
      <c r="K1004" s="233" t="inlineStr">
        <is>
          <t>Coating_Scotchkote134_interior_IncludeImpeller</t>
        </is>
      </c>
      <c r="L1004" s="233" t="inlineStr">
        <is>
          <t>RTF</t>
        </is>
      </c>
      <c r="M1004" s="233" t="inlineStr">
        <is>
          <t>B100743</t>
        </is>
      </c>
      <c r="O1004" s="233" t="inlineStr">
        <is>
          <t>LT250</t>
        </is>
      </c>
    </row>
    <row r="1005" customFormat="1" s="233">
      <c r="A1005" s="64" t="n"/>
      <c r="B1005" s="237">
        <f>IF(AND(E1005 = "Case Ring",G1005="Silicon Bronze, ASTM-B584, C87600", K1005 = "Coating_Standard"),"Y","N")</f>
        <v/>
      </c>
      <c r="C1005" s="233" t="inlineStr">
        <is>
          <t>ConTab_BOM_KP_Impeller_1497</t>
        </is>
      </c>
      <c r="D1005" s="233" t="inlineStr">
        <is>
          <t>:6020-3_4-KP:6020-3_4-KPV:</t>
        </is>
      </c>
      <c r="E1005" s="233" t="inlineStr">
        <is>
          <t>Case Ring</t>
        </is>
      </c>
      <c r="F1005" s="233" t="inlineStr">
        <is>
          <t>ImpMatl_NiAl-Bronze_ASTM-B148_C95400</t>
        </is>
      </c>
      <c r="G1005" s="233" t="inlineStr">
        <is>
          <t>Nickel Aluminum Bronze ASTM B148 UNS C95400</t>
        </is>
      </c>
      <c r="H1005" s="233" t="inlineStr">
        <is>
          <t>B22</t>
        </is>
      </c>
      <c r="I1005" s="233" t="inlineStr">
        <is>
          <t>Steel, Cold Drawn C1018</t>
        </is>
      </c>
      <c r="J1005" s="233" t="n"/>
      <c r="K1005" s="233" t="inlineStr">
        <is>
          <t>Coating_Scotchkote134_interior_IncludeImpeller</t>
        </is>
      </c>
      <c r="L1005" s="233" t="inlineStr">
        <is>
          <t>RTF</t>
        </is>
      </c>
      <c r="M1005" s="233" t="inlineStr">
        <is>
          <t>B105736</t>
        </is>
      </c>
      <c r="O1005" s="233" t="inlineStr">
        <is>
          <t>LT250</t>
        </is>
      </c>
    </row>
    <row r="1006" customFormat="1" s="233">
      <c r="A1006" s="64" t="n"/>
      <c r="B1006" s="237">
        <f>IF(AND(E1006 = "Case Ring",G1006="Silicon Bronze, ASTM-B584, C87600", K1006 = "Coating_Standard"),"Y","N")</f>
        <v/>
      </c>
      <c r="C1006" s="233" t="inlineStr">
        <is>
          <t>ConTab_BOM_KP_Impeller_1498</t>
        </is>
      </c>
      <c r="D1006" s="233" t="inlineStr">
        <is>
          <t>:6020-3_4-KP:6020-3_4-KPV:</t>
        </is>
      </c>
      <c r="E1006" s="233" t="inlineStr">
        <is>
          <t>Double Wear Ring</t>
        </is>
      </c>
      <c r="F1006" s="233" t="inlineStr">
        <is>
          <t>ImpMatl_NiAl-Bronze_ASTM-B148_C95400</t>
        </is>
      </c>
      <c r="G1006" s="233" t="inlineStr">
        <is>
          <t>Nickel Aluminum Bronze ASTM B148 UNS C95400</t>
        </is>
      </c>
      <c r="H1006" s="233" t="inlineStr">
        <is>
          <t>B22</t>
        </is>
      </c>
      <c r="I1006" s="233" t="inlineStr">
        <is>
          <t>Steel, Cold Drawn C1018</t>
        </is>
      </c>
      <c r="J1006" s="233" t="n"/>
      <c r="K1006" s="233" t="inlineStr">
        <is>
          <t>Coating_Scotchkote134_interior_IncludeImpeller</t>
        </is>
      </c>
      <c r="L1006" s="233" t="inlineStr">
        <is>
          <t>RTF</t>
        </is>
      </c>
      <c r="M1006" s="233" t="inlineStr">
        <is>
          <t>B105737</t>
        </is>
      </c>
      <c r="O1006" s="233" t="inlineStr">
        <is>
          <t>LT250</t>
        </is>
      </c>
    </row>
    <row r="1007" customFormat="1" s="233">
      <c r="A1007" s="64" t="n"/>
      <c r="B1007" s="237">
        <f>IF(AND(E1007 = "Case Ring",G1007="Silicon Bronze, ASTM-B584, C87600", K1007 = "Coating_Standard"),"Y","N")</f>
        <v/>
      </c>
      <c r="C1007" s="233" t="inlineStr">
        <is>
          <t>ConTab_BOM_KP_Impeller_1501</t>
        </is>
      </c>
      <c r="D1007" s="233" t="inlineStr">
        <is>
          <t>:6020-3_4-KP:6020-3_4-KPV:</t>
        </is>
      </c>
      <c r="E1007" s="233" t="inlineStr">
        <is>
          <t>Case Ring</t>
        </is>
      </c>
      <c r="F1007" s="233" t="inlineStr">
        <is>
          <t>ImpMatl_Silicon_Bronze_ASTM-B584_C87600</t>
        </is>
      </c>
      <c r="G1007" s="233" t="inlineStr">
        <is>
          <t>Silicon Bronze, ASTM-B584, C87600</t>
        </is>
      </c>
      <c r="H1007" s="233" t="inlineStr">
        <is>
          <t>B21</t>
        </is>
      </c>
      <c r="I1007" s="233" t="inlineStr">
        <is>
          <t>Steel, Cold Drawn C1018</t>
        </is>
      </c>
      <c r="J1007" s="233" t="n"/>
      <c r="K1007" s="233" t="inlineStr">
        <is>
          <t>Coating_Special</t>
        </is>
      </c>
      <c r="L1007" s="233" t="inlineStr">
        <is>
          <t>RTF</t>
        </is>
      </c>
      <c r="M1007" s="233" t="inlineStr">
        <is>
          <t>B100733</t>
        </is>
      </c>
      <c r="O1007" s="233" t="inlineStr">
        <is>
          <t>LT250</t>
        </is>
      </c>
    </row>
    <row r="1008" customFormat="1" s="233">
      <c r="A1008" s="64" t="n"/>
      <c r="B1008" s="237">
        <f>IF(AND(E1008 = "Case Ring",G1008="Silicon Bronze, ASTM-B584, C87600", K1008 = "Coating_Standard"),"Y","N")</f>
        <v/>
      </c>
      <c r="C1008" s="233" t="inlineStr">
        <is>
          <t>ConTab_BOM_KP_Impeller_1502</t>
        </is>
      </c>
      <c r="D1008" s="233" t="inlineStr">
        <is>
          <t>:6020-3_4-KP:6020-3_4-KPV:</t>
        </is>
      </c>
      <c r="E1008" s="233" t="inlineStr">
        <is>
          <t>Double Wear Ring</t>
        </is>
      </c>
      <c r="F1008" s="233" t="inlineStr">
        <is>
          <t>ImpMatl_Silicon_Bronze_ASTM-B584_C87600</t>
        </is>
      </c>
      <c r="G1008" s="233" t="inlineStr">
        <is>
          <t>Silicon Bronze, ASTM-B584, C87600</t>
        </is>
      </c>
      <c r="H1008" s="233" t="inlineStr">
        <is>
          <t>B21</t>
        </is>
      </c>
      <c r="I1008" s="233" t="inlineStr">
        <is>
          <t>Steel, Cold Drawn C1018</t>
        </is>
      </c>
      <c r="J1008" s="233" t="n"/>
      <c r="K1008" s="233" t="inlineStr">
        <is>
          <t>Coating_Special</t>
        </is>
      </c>
      <c r="L1008" s="233" t="inlineStr">
        <is>
          <t>RTF</t>
        </is>
      </c>
      <c r="M1008" s="233" t="inlineStr">
        <is>
          <t>B100743</t>
        </is>
      </c>
      <c r="O1008" s="233" t="inlineStr">
        <is>
          <t>LT250</t>
        </is>
      </c>
    </row>
    <row r="1009" customFormat="1" s="233">
      <c r="A1009" s="64" t="n"/>
      <c r="B1009" s="237">
        <f>IF(AND(E1009 = "Case Ring",G1009="Silicon Bronze, ASTM-B584, C87600", K1009 = "Coating_Standard"),"Y","N")</f>
        <v/>
      </c>
      <c r="C1009" s="233" t="inlineStr">
        <is>
          <t>ConTab_BOM_KP_Impeller_1503</t>
        </is>
      </c>
      <c r="D1009" s="233" t="inlineStr">
        <is>
          <t>:6020-3_4-KP:6020-3_4-KPV:</t>
        </is>
      </c>
      <c r="E1009" s="233" t="inlineStr">
        <is>
          <t>Case Ring</t>
        </is>
      </c>
      <c r="F1009" s="233" t="inlineStr">
        <is>
          <t>ImpMatl_NiAl-Bronze_ASTM-B148_C95400</t>
        </is>
      </c>
      <c r="G1009" s="233" t="inlineStr">
        <is>
          <t>Nickel Aluminum Bronze ASTM B148 UNS C95400</t>
        </is>
      </c>
      <c r="H1009" s="233" t="inlineStr">
        <is>
          <t>B22</t>
        </is>
      </c>
      <c r="I1009" s="233" t="inlineStr">
        <is>
          <t>Steel, Cold Drawn C1018</t>
        </is>
      </c>
      <c r="J1009" s="233" t="n"/>
      <c r="K1009" s="233" t="inlineStr">
        <is>
          <t>Coating_Special</t>
        </is>
      </c>
      <c r="L1009" s="233" t="inlineStr">
        <is>
          <t>RTF</t>
        </is>
      </c>
      <c r="M1009" s="233" t="inlineStr">
        <is>
          <t>B105736</t>
        </is>
      </c>
      <c r="O1009" s="233" t="inlineStr">
        <is>
          <t>LT250</t>
        </is>
      </c>
    </row>
    <row r="1010" customFormat="1" s="233">
      <c r="A1010" s="64" t="n"/>
      <c r="B1010" s="237">
        <f>IF(AND(E1010 = "Case Ring",G1010="Silicon Bronze, ASTM-B584, C87600", K1010 = "Coating_Standard"),"Y","N")</f>
        <v/>
      </c>
      <c r="C1010" s="233" t="inlineStr">
        <is>
          <t>ConTab_BOM_KP_Impeller_1504</t>
        </is>
      </c>
      <c r="D1010" s="233" t="inlineStr">
        <is>
          <t>:6020-3_4-KP:6020-3_4-KPV:</t>
        </is>
      </c>
      <c r="E1010" s="233" t="inlineStr">
        <is>
          <t>Double Wear Ring</t>
        </is>
      </c>
      <c r="F1010" s="233" t="inlineStr">
        <is>
          <t>ImpMatl_NiAl-Bronze_ASTM-B148_C95400</t>
        </is>
      </c>
      <c r="G1010" s="233" t="inlineStr">
        <is>
          <t>Nickel Aluminum Bronze ASTM B148 UNS C95400</t>
        </is>
      </c>
      <c r="H1010" s="233" t="inlineStr">
        <is>
          <t>B22</t>
        </is>
      </c>
      <c r="I1010" s="233" t="inlineStr">
        <is>
          <t>Steel, Cold Drawn C1018</t>
        </is>
      </c>
      <c r="J1010" s="233" t="n"/>
      <c r="K1010" s="233" t="inlineStr">
        <is>
          <t>Coating_Special</t>
        </is>
      </c>
      <c r="L1010" s="233" t="inlineStr">
        <is>
          <t>RTF</t>
        </is>
      </c>
      <c r="M1010" s="233" t="inlineStr">
        <is>
          <t>B105737</t>
        </is>
      </c>
      <c r="O1010" s="233" t="inlineStr">
        <is>
          <t>LT250</t>
        </is>
      </c>
    </row>
    <row r="1011" customFormat="1" s="233">
      <c r="A1011" s="64" t="n"/>
      <c r="B1011" s="237">
        <f>IF(AND(E1011 = "Case Ring",G1011="Silicon Bronze, ASTM-B584, C87600", K1011 = "Coating_Standard"),"Y","N")</f>
        <v/>
      </c>
      <c r="C1011" s="233" t="inlineStr">
        <is>
          <t>ConTab_BOM_KP_Impeller_1507</t>
        </is>
      </c>
      <c r="D1011" s="233" t="inlineStr">
        <is>
          <t>:6020-3_4-KP:6020-3_4-KPV:</t>
        </is>
      </c>
      <c r="E1011" s="233" t="inlineStr">
        <is>
          <t>Case Ring</t>
        </is>
      </c>
      <c r="F1011" s="233" t="inlineStr">
        <is>
          <t>ImpMatl_Silicon_Bronze_ASTM-B584_C87600</t>
        </is>
      </c>
      <c r="G1011" s="233" t="inlineStr">
        <is>
          <t>Silicon Bronze, ASTM-B584, C87600</t>
        </is>
      </c>
      <c r="H1011" s="233" t="inlineStr">
        <is>
          <t>B21</t>
        </is>
      </c>
      <c r="I1011" s="233" t="inlineStr">
        <is>
          <t>Steel, Cold Drawn C1018</t>
        </is>
      </c>
      <c r="J1011" s="233" t="n"/>
      <c r="K1011" s="233" t="inlineStr">
        <is>
          <t>Coating_Epoxy</t>
        </is>
      </c>
      <c r="L1011" s="233" t="inlineStr">
        <is>
          <t>RTF</t>
        </is>
      </c>
      <c r="M1011" s="233" t="inlineStr">
        <is>
          <t>B100733</t>
        </is>
      </c>
      <c r="O1011" s="233" t="inlineStr">
        <is>
          <t>LT250</t>
        </is>
      </c>
    </row>
    <row r="1012" customFormat="1" s="233">
      <c r="A1012" s="64" t="n"/>
      <c r="B1012" s="237">
        <f>IF(AND(E1012 = "Case Ring",G1012="Silicon Bronze, ASTM-B584, C87600", K1012 = "Coating_Standard"),"Y","N")</f>
        <v/>
      </c>
      <c r="C1012" s="233" t="inlineStr">
        <is>
          <t>ConTab_BOM_KP_Impeller_1508</t>
        </is>
      </c>
      <c r="D1012" s="233" t="inlineStr">
        <is>
          <t>:6020-3_4-KP:6020-3_4-KPV:</t>
        </is>
      </c>
      <c r="E1012" s="233" t="inlineStr">
        <is>
          <t>Double Wear Ring</t>
        </is>
      </c>
      <c r="F1012" s="233" t="inlineStr">
        <is>
          <t>ImpMatl_Silicon_Bronze_ASTM-B584_C87600</t>
        </is>
      </c>
      <c r="G1012" s="233" t="inlineStr">
        <is>
          <t>Silicon Bronze, ASTM-B584, C87600</t>
        </is>
      </c>
      <c r="H1012" s="233" t="inlineStr">
        <is>
          <t>B21</t>
        </is>
      </c>
      <c r="I1012" s="233" t="inlineStr">
        <is>
          <t>Steel, Cold Drawn C1018</t>
        </is>
      </c>
      <c r="J1012" s="233" t="n"/>
      <c r="K1012" s="233" t="inlineStr">
        <is>
          <t>Coating_Epoxy</t>
        </is>
      </c>
      <c r="L1012" s="233" t="inlineStr">
        <is>
          <t>RTF</t>
        </is>
      </c>
      <c r="M1012" s="233" t="inlineStr">
        <is>
          <t>B100743</t>
        </is>
      </c>
      <c r="O1012" s="233" t="inlineStr">
        <is>
          <t>LT250</t>
        </is>
      </c>
    </row>
    <row r="1013" customFormat="1" s="233">
      <c r="A1013" s="64" t="n"/>
      <c r="B1013" s="237">
        <f>IF(AND(E1013 = "Case Ring",G1013="Silicon Bronze, ASTM-B584, C87600", K1013 = "Coating_Standard"),"Y","N")</f>
        <v/>
      </c>
      <c r="C1013" s="233" t="inlineStr">
        <is>
          <t>ConTab_BOM_KP_Impeller_1509</t>
        </is>
      </c>
      <c r="D1013" s="233" t="inlineStr">
        <is>
          <t>:6020-3_4-KP:6020-3_4-KPV:</t>
        </is>
      </c>
      <c r="E1013" s="233" t="inlineStr">
        <is>
          <t>Case Ring</t>
        </is>
      </c>
      <c r="F1013" s="233" t="inlineStr">
        <is>
          <t>ImpMatl_NiAl-Bronze_ASTM-B148_C95400</t>
        </is>
      </c>
      <c r="G1013" s="233" t="inlineStr">
        <is>
          <t>Nickel Aluminum Bronze ASTM B148 UNS C95400</t>
        </is>
      </c>
      <c r="H1013" s="233" t="inlineStr">
        <is>
          <t>B22</t>
        </is>
      </c>
      <c r="I1013" s="233" t="inlineStr">
        <is>
          <t>Steel, Cold Drawn C1018</t>
        </is>
      </c>
      <c r="J1013" s="233" t="n"/>
      <c r="K1013" s="233" t="inlineStr">
        <is>
          <t>Coating_Epoxy</t>
        </is>
      </c>
      <c r="L1013" s="233" t="inlineStr">
        <is>
          <t>RTF</t>
        </is>
      </c>
      <c r="M1013" s="233" t="inlineStr">
        <is>
          <t>B105736</t>
        </is>
      </c>
      <c r="O1013" s="233" t="inlineStr">
        <is>
          <t>LT250</t>
        </is>
      </c>
    </row>
    <row r="1014" customFormat="1" s="233">
      <c r="A1014" s="64" t="n"/>
      <c r="B1014" s="237">
        <f>IF(AND(E1014 = "Case Ring",G1014="Silicon Bronze, ASTM-B584, C87600", K1014 = "Coating_Standard"),"Y","N")</f>
        <v/>
      </c>
      <c r="C1014" s="233" t="inlineStr">
        <is>
          <t>ConTab_BOM_KP_Impeller_1510</t>
        </is>
      </c>
      <c r="D1014" s="233" t="inlineStr">
        <is>
          <t>:6020-3_4-KP:6020-3_4-KPV:</t>
        </is>
      </c>
      <c r="E1014" s="233" t="inlineStr">
        <is>
          <t>Double Wear Ring</t>
        </is>
      </c>
      <c r="F1014" s="233" t="inlineStr">
        <is>
          <t>ImpMatl_NiAl-Bronze_ASTM-B148_C95400</t>
        </is>
      </c>
      <c r="G1014" s="233" t="inlineStr">
        <is>
          <t>Nickel Aluminum Bronze ASTM B148 UNS C95400</t>
        </is>
      </c>
      <c r="H1014" s="233" t="inlineStr">
        <is>
          <t>B22</t>
        </is>
      </c>
      <c r="I1014" s="233" t="inlineStr">
        <is>
          <t>Steel, Cold Drawn C1018</t>
        </is>
      </c>
      <c r="J1014" s="233" t="n"/>
      <c r="K1014" s="233" t="inlineStr">
        <is>
          <t>Coating_Epoxy</t>
        </is>
      </c>
      <c r="L1014" s="233" t="inlineStr">
        <is>
          <t>RTF</t>
        </is>
      </c>
      <c r="M1014" s="233" t="inlineStr">
        <is>
          <t>B105737</t>
        </is>
      </c>
      <c r="O1014" s="233" t="inlineStr">
        <is>
          <t>LT250</t>
        </is>
      </c>
    </row>
    <row r="1015" customFormat="1" s="233">
      <c r="A1015" s="64" t="n"/>
      <c r="B1015" s="237">
        <f>IF(AND(E1015 = "Case Ring",G1015="Silicon Bronze, ASTM-B584, C87600", K1015 = "Coating_Standard"),"Y","N")</f>
        <v/>
      </c>
      <c r="C1015" s="233" t="inlineStr">
        <is>
          <t>ConTab_BOM_KP_Impeller_1513</t>
        </is>
      </c>
      <c r="D1015" s="233" t="inlineStr">
        <is>
          <t>:6020-3_4-KP:6020-3_4-KPV:</t>
        </is>
      </c>
      <c r="E1015" s="233" t="inlineStr">
        <is>
          <t>Case Ring</t>
        </is>
      </c>
      <c r="F1015" s="233" t="inlineStr">
        <is>
          <t>ImpMatl_Silicon_Bronze_ASTM-B584_C87600</t>
        </is>
      </c>
      <c r="G1015" s="233" t="inlineStr">
        <is>
          <t>Silicon Bronze, ASTM-B584, C87600</t>
        </is>
      </c>
      <c r="H1015" s="233" t="inlineStr">
        <is>
          <t>B21</t>
        </is>
      </c>
      <c r="I1015" s="233" t="inlineStr">
        <is>
          <t>Steel, Cold Drawn C1018</t>
        </is>
      </c>
      <c r="J1015" s="233" t="n"/>
      <c r="K1015" s="233" t="inlineStr">
        <is>
          <t>Coating_Standard</t>
        </is>
      </c>
      <c r="L1015" s="233" t="inlineStr">
        <is>
          <t>96699026</t>
        </is>
      </c>
      <c r="M1015" s="233" t="inlineStr">
        <is>
          <t>B100733</t>
        </is>
      </c>
      <c r="N1015" s="233" t="inlineStr">
        <is>
          <t>Standard</t>
        </is>
      </c>
      <c r="O1015" s="233" t="inlineStr">
        <is>
          <t>LT027</t>
        </is>
      </c>
    </row>
    <row r="1016" customFormat="1" s="233">
      <c r="A1016" s="64" t="n"/>
      <c r="B1016" s="237">
        <f>IF(AND(E1016 = "Case Ring",G1016="Silicon Bronze, ASTM-B584, C87600", K1016 = "Coating_Standard"),"Y","N")</f>
        <v/>
      </c>
      <c r="C1016" s="233" t="inlineStr">
        <is>
          <t>ConTab_BOM_KP_Impeller_1514</t>
        </is>
      </c>
      <c r="D1016" s="233" t="inlineStr">
        <is>
          <t>:6020-3_4-KP:6020-3_4-KPV:</t>
        </is>
      </c>
      <c r="E1016" s="233" t="inlineStr">
        <is>
          <t>Double Wear Ring</t>
        </is>
      </c>
      <c r="F1016" s="233" t="inlineStr">
        <is>
          <t>ImpMatl_Silicon_Bronze_ASTM-B584_C87600</t>
        </is>
      </c>
      <c r="G1016" s="233" t="inlineStr">
        <is>
          <t>Silicon Bronze, ASTM-B584, C87600</t>
        </is>
      </c>
      <c r="H1016" s="233" t="inlineStr">
        <is>
          <t>B21</t>
        </is>
      </c>
      <c r="I1016" s="233" t="inlineStr">
        <is>
          <t>Steel, Cold Drawn C1018</t>
        </is>
      </c>
      <c r="J1016" s="233" t="n"/>
      <c r="K1016" s="233" t="inlineStr">
        <is>
          <t>Coating_Standard</t>
        </is>
      </c>
      <c r="L1016" s="233" t="inlineStr">
        <is>
          <t>96699030</t>
        </is>
      </c>
      <c r="M1016" s="233" t="inlineStr">
        <is>
          <t>B100743</t>
        </is>
      </c>
      <c r="N1016" s="233" t="inlineStr">
        <is>
          <t>Standard</t>
        </is>
      </c>
      <c r="O1016" s="233" t="inlineStr">
        <is>
          <t>LT027</t>
        </is>
      </c>
    </row>
    <row r="1017" customFormat="1" s="233">
      <c r="A1017" s="64" t="n"/>
      <c r="B1017" s="237">
        <f>IF(AND(E1017 = "Case Ring",G1017="Silicon Bronze, ASTM-B584, C87600", K1017 = "Coating_Standard"),"Y","N")</f>
        <v/>
      </c>
      <c r="C1017" s="233" t="inlineStr">
        <is>
          <t>ConTab_BOM_KP_Impeller_1515</t>
        </is>
      </c>
      <c r="D1017" s="233" t="inlineStr">
        <is>
          <t>:6020-3_4-KP:6020-3_4-KPV:</t>
        </is>
      </c>
      <c r="E1017" s="233" t="inlineStr">
        <is>
          <t>Case Ring</t>
        </is>
      </c>
      <c r="F1017" s="233" t="inlineStr">
        <is>
          <t>ImpMatl_NiAl-Bronze_ASTM-B148_C95400</t>
        </is>
      </c>
      <c r="G1017" s="233" t="inlineStr">
        <is>
          <t>Nickel Aluminum Bronze ASTM B148 UNS C95400</t>
        </is>
      </c>
      <c r="H1017" s="233" t="inlineStr">
        <is>
          <t>B22</t>
        </is>
      </c>
      <c r="I1017" s="233" t="inlineStr">
        <is>
          <t>Steel, Cold Drawn C1018</t>
        </is>
      </c>
      <c r="J1017" s="233" t="n"/>
      <c r="K1017" s="233" t="inlineStr">
        <is>
          <t>Coating_Standard</t>
        </is>
      </c>
      <c r="L1017" s="233" t="n">
        <v>97783387</v>
      </c>
      <c r="M1017" s="233" t="inlineStr">
        <is>
          <t>B105736</t>
        </is>
      </c>
      <c r="N1017" s="233" t="inlineStr">
        <is>
          <t>Standard</t>
        </is>
      </c>
      <c r="O1017" s="233" t="inlineStr">
        <is>
          <t>LT250</t>
        </is>
      </c>
    </row>
    <row r="1018" customFormat="1" s="233">
      <c r="A1018" s="64" t="n"/>
      <c r="B1018" s="237">
        <f>IF(AND(E1018 = "Case Ring",G1018="Silicon Bronze, ASTM-B584, C87600", K1018 = "Coating_Standard"),"Y","N")</f>
        <v/>
      </c>
      <c r="C1018" s="233" t="inlineStr">
        <is>
          <t>ConTab_BOM_KP_Impeller_1516</t>
        </is>
      </c>
      <c r="D1018" s="233" t="inlineStr">
        <is>
          <t>:6020-3_4-KP:6020-3_4-KPV:</t>
        </is>
      </c>
      <c r="E1018" s="233" t="inlineStr">
        <is>
          <t>Double Wear Ring</t>
        </is>
      </c>
      <c r="F1018" s="233" t="inlineStr">
        <is>
          <t>ImpMatl_NiAl-Bronze_ASTM-B148_C95400</t>
        </is>
      </c>
      <c r="G1018" s="233" t="inlineStr">
        <is>
          <t>Nickel Aluminum Bronze ASTM B148 UNS C95400</t>
        </is>
      </c>
      <c r="H1018" s="233" t="inlineStr">
        <is>
          <t>B22</t>
        </is>
      </c>
      <c r="I1018" s="233" t="inlineStr">
        <is>
          <t>Steel, Cold Drawn C1018</t>
        </is>
      </c>
      <c r="J1018" s="233" t="n"/>
      <c r="K1018" s="233" t="inlineStr">
        <is>
          <t>Coating_Standard</t>
        </is>
      </c>
      <c r="L1018" s="233" t="inlineStr">
        <is>
          <t>RTF</t>
        </is>
      </c>
      <c r="M1018" s="233" t="inlineStr">
        <is>
          <t>B105737</t>
        </is>
      </c>
      <c r="N1018" s="233" t="inlineStr">
        <is>
          <t>Standard</t>
        </is>
      </c>
      <c r="O1018" s="233" t="inlineStr">
        <is>
          <t>LT250</t>
        </is>
      </c>
    </row>
    <row r="1019" customFormat="1" s="233">
      <c r="A1019" s="64" t="n"/>
      <c r="B1019" s="237">
        <f>IF(AND(E1019 = "Case Ring",G1019="Silicon Bronze, ASTM-B584, C87600", K1019 = "Coating_Standard"),"Y","N")</f>
        <v/>
      </c>
      <c r="C1019" s="233" t="inlineStr">
        <is>
          <t>ConTab_BOM_KP_Impeller_1521</t>
        </is>
      </c>
      <c r="D1019" s="233" t="inlineStr">
        <is>
          <t>:6020-3_4-KP:6020-3_4-KPV:</t>
        </is>
      </c>
      <c r="E1019" s="233" t="inlineStr">
        <is>
          <t>Case Ring</t>
        </is>
      </c>
      <c r="F1019" s="233" t="inlineStr">
        <is>
          <t>ImpMatl_SS_AISI-304</t>
        </is>
      </c>
      <c r="G1019" s="233" t="inlineStr">
        <is>
          <t>Stainless Steel, AISI-304</t>
        </is>
      </c>
      <c r="H1019" s="233" t="inlineStr">
        <is>
          <t>H304</t>
        </is>
      </c>
      <c r="I1019" s="233" t="inlineStr">
        <is>
          <t>Stainless Steel, AISI 316</t>
        </is>
      </c>
      <c r="J1019" s="233" t="n"/>
      <c r="K1019" s="233" t="inlineStr">
        <is>
          <t>Coating_Standard</t>
        </is>
      </c>
      <c r="L1019" s="233" t="inlineStr">
        <is>
          <t>RTF</t>
        </is>
      </c>
      <c r="M1019" s="233" t="inlineStr">
        <is>
          <t>B100739</t>
        </is>
      </c>
      <c r="O1019" s="233" t="inlineStr">
        <is>
          <t>LT043</t>
        </is>
      </c>
    </row>
    <row r="1020" customFormat="1" s="233">
      <c r="A1020" s="64" t="n"/>
      <c r="B1020" s="237">
        <f>IF(AND(E1020 = "Case Ring",G1020="Silicon Bronze, ASTM-B584, C87600", K1020 = "Coating_Standard"),"Y","N")</f>
        <v/>
      </c>
      <c r="C1020" s="233" t="inlineStr">
        <is>
          <t>ConTab_BOM_KP_Impeller_1522</t>
        </is>
      </c>
      <c r="D1020" s="233" t="inlineStr">
        <is>
          <t>:6020-3_4-KP:6020-3_4-KPV:</t>
        </is>
      </c>
      <c r="E1020" s="233" t="inlineStr">
        <is>
          <t>Double Wear Ring</t>
        </is>
      </c>
      <c r="F1020" s="233" t="inlineStr">
        <is>
          <t>ImpMatl_SS_AISI-304</t>
        </is>
      </c>
      <c r="G1020" s="233" t="inlineStr">
        <is>
          <t>Stainless Steel, AISI-304</t>
        </is>
      </c>
      <c r="H1020" s="233" t="inlineStr">
        <is>
          <t>H304</t>
        </is>
      </c>
      <c r="I1020" s="233" t="inlineStr">
        <is>
          <t>Stainless Steel, AISI 316</t>
        </is>
      </c>
      <c r="J1020" s="233" t="n"/>
      <c r="K1020" s="233" t="inlineStr">
        <is>
          <t>Coating_Standard</t>
        </is>
      </c>
      <c r="L1020" s="233" t="inlineStr">
        <is>
          <t>RTF</t>
        </is>
      </c>
      <c r="M1020" s="233" t="inlineStr">
        <is>
          <t>B100749</t>
        </is>
      </c>
      <c r="O1020" s="233" t="inlineStr">
        <is>
          <t>LT043</t>
        </is>
      </c>
      <c r="P1020" s="235" t="n"/>
    </row>
    <row r="1021" customFormat="1" s="233">
      <c r="A1021" s="64" t="n"/>
      <c r="B1021" s="237">
        <f>IF(AND(E1021 = "Case Ring",G1021="Silicon Bronze, ASTM-B584, C87600", K1021 = "Coating_Standard"),"Y","N")</f>
        <v/>
      </c>
      <c r="C1021" s="233" t="inlineStr">
        <is>
          <t>ConTab_BOM_KP_Impeller_1527</t>
        </is>
      </c>
      <c r="D1021" s="233" t="inlineStr">
        <is>
          <t>:6020-3_4-KP:6020-3_4-KPV:</t>
        </is>
      </c>
      <c r="E1021" s="233" t="inlineStr">
        <is>
          <t>Case Ring</t>
        </is>
      </c>
      <c r="F1021" s="233" t="inlineStr">
        <is>
          <t>ImpMatl_Silicon_Bronze_ASTM-B584_C87600</t>
        </is>
      </c>
      <c r="G1021" s="233" t="inlineStr">
        <is>
          <t>Silicon Bronze, ASTM-B584, C87600</t>
        </is>
      </c>
      <c r="H1021" s="233" t="inlineStr">
        <is>
          <t>B21</t>
        </is>
      </c>
      <c r="I1021" s="233" t="inlineStr">
        <is>
          <t>Steel, Cold Drawn C1018</t>
        </is>
      </c>
      <c r="J1021" s="233" t="n"/>
      <c r="K1021" s="233" t="inlineStr">
        <is>
          <t>Coating_Scotchkote134_interior</t>
        </is>
      </c>
      <c r="L1021" s="233" t="inlineStr">
        <is>
          <t>RTF</t>
        </is>
      </c>
      <c r="M1021" s="233" t="inlineStr">
        <is>
          <t>B100733</t>
        </is>
      </c>
      <c r="O1021" s="233" t="inlineStr">
        <is>
          <t>LT250</t>
        </is>
      </c>
    </row>
    <row r="1022" customFormat="1" s="233">
      <c r="A1022" s="64" t="n"/>
      <c r="B1022" s="237">
        <f>IF(AND(E1022 = "Case Ring",G1022="Silicon Bronze, ASTM-B584, C87600", K1022 = "Coating_Standard"),"Y","N")</f>
        <v/>
      </c>
      <c r="C1022" s="233" t="inlineStr">
        <is>
          <t>ConTab_BOM_KP_Impeller_1528</t>
        </is>
      </c>
      <c r="D1022" s="233" t="inlineStr">
        <is>
          <t>:6020-3_4-KP:6020-3_4-KPV:</t>
        </is>
      </c>
      <c r="E1022" s="233" t="inlineStr">
        <is>
          <t>Double Wear Ring</t>
        </is>
      </c>
      <c r="F1022" s="233" t="inlineStr">
        <is>
          <t>ImpMatl_Silicon_Bronze_ASTM-B584_C87600</t>
        </is>
      </c>
      <c r="G1022" s="233" t="inlineStr">
        <is>
          <t>Silicon Bronze, ASTM-B584, C87600</t>
        </is>
      </c>
      <c r="H1022" s="233" t="inlineStr">
        <is>
          <t>B21</t>
        </is>
      </c>
      <c r="I1022" s="233" t="inlineStr">
        <is>
          <t>Steel, Cold Drawn C1018</t>
        </is>
      </c>
      <c r="J1022" s="233" t="n"/>
      <c r="K1022" s="233" t="inlineStr">
        <is>
          <t>Coating_Scotchkote134_interior</t>
        </is>
      </c>
      <c r="L1022" s="233" t="inlineStr">
        <is>
          <t>RTF</t>
        </is>
      </c>
      <c r="M1022" s="233" t="inlineStr">
        <is>
          <t>B100743</t>
        </is>
      </c>
      <c r="O1022" s="233" t="inlineStr">
        <is>
          <t>LT250</t>
        </is>
      </c>
    </row>
    <row r="1023" customFormat="1" s="233">
      <c r="A1023" s="64" t="n"/>
      <c r="B1023" s="237">
        <f>IF(AND(E1023 = "Case Ring",G1023="Silicon Bronze, ASTM-B584, C87600", K1023 = "Coating_Standard"),"Y","N")</f>
        <v/>
      </c>
      <c r="C1023" s="233" t="inlineStr">
        <is>
          <t>ConTab_BOM_KP_Impeller_1529</t>
        </is>
      </c>
      <c r="D1023" s="233" t="inlineStr">
        <is>
          <t>:6020-3_4-KP:6020-3_4-KPV:</t>
        </is>
      </c>
      <c r="E1023" s="233" t="inlineStr">
        <is>
          <t>Case Ring</t>
        </is>
      </c>
      <c r="F1023" s="233" t="inlineStr">
        <is>
          <t>ImpMatl_NiAl-Bronze_ASTM-B148_C95400</t>
        </is>
      </c>
      <c r="G1023" s="233" t="inlineStr">
        <is>
          <t>Nickel Aluminum Bronze ASTM B148 UNS C95400</t>
        </is>
      </c>
      <c r="H1023" s="233" t="inlineStr">
        <is>
          <t>B22</t>
        </is>
      </c>
      <c r="I1023" s="233" t="inlineStr">
        <is>
          <t>Steel, Cold Drawn C1018</t>
        </is>
      </c>
      <c r="J1023" s="233" t="n"/>
      <c r="K1023" s="233" t="inlineStr">
        <is>
          <t>Coating_Scotchkote134_interior</t>
        </is>
      </c>
      <c r="L1023" s="233" t="inlineStr">
        <is>
          <t>RTF</t>
        </is>
      </c>
      <c r="M1023" s="233" t="inlineStr">
        <is>
          <t>B105736</t>
        </is>
      </c>
      <c r="O1023" s="233" t="inlineStr">
        <is>
          <t>LT250</t>
        </is>
      </c>
    </row>
    <row r="1024" customFormat="1" s="233">
      <c r="A1024" s="64" t="n"/>
      <c r="B1024" s="237">
        <f>IF(AND(E1024 = "Case Ring",G1024="Silicon Bronze, ASTM-B584, C87600", K1024 = "Coating_Standard"),"Y","N")</f>
        <v/>
      </c>
      <c r="C1024" s="233" t="inlineStr">
        <is>
          <t>ConTab_BOM_KP_Impeller_1530</t>
        </is>
      </c>
      <c r="D1024" s="233" t="inlineStr">
        <is>
          <t>:6020-3_4-KP:6020-3_4-KPV:</t>
        </is>
      </c>
      <c r="E1024" s="233" t="inlineStr">
        <is>
          <t>Double Wear Ring</t>
        </is>
      </c>
      <c r="F1024" s="233" t="inlineStr">
        <is>
          <t>ImpMatl_NiAl-Bronze_ASTM-B148_C95400</t>
        </is>
      </c>
      <c r="G1024" s="233" t="inlineStr">
        <is>
          <t>Nickel Aluminum Bronze ASTM B148 UNS C95400</t>
        </is>
      </c>
      <c r="H1024" s="233" t="inlineStr">
        <is>
          <t>B22</t>
        </is>
      </c>
      <c r="I1024" s="233" t="inlineStr">
        <is>
          <t>Steel, Cold Drawn C1018</t>
        </is>
      </c>
      <c r="J1024" s="233" t="n"/>
      <c r="K1024" s="233" t="inlineStr">
        <is>
          <t>Coating_Scotchkote134_interior</t>
        </is>
      </c>
      <c r="L1024" s="233" t="inlineStr">
        <is>
          <t>RTF</t>
        </is>
      </c>
      <c r="M1024" s="233" t="inlineStr">
        <is>
          <t>B105737</t>
        </is>
      </c>
      <c r="O1024" s="233" t="inlineStr">
        <is>
          <t>LT250</t>
        </is>
      </c>
    </row>
    <row r="1025" customFormat="1" s="233">
      <c r="A1025" s="64" t="n"/>
      <c r="B1025" s="237">
        <f>IF(AND(E1025 = "Case Ring",G1025="Silicon Bronze, ASTM-B584, C87600", K1025 = "Coating_Standard"),"Y","N")</f>
        <v/>
      </c>
      <c r="C1025" s="233" t="inlineStr">
        <is>
          <t>ConTab_BOM_KP_Impeller_1533</t>
        </is>
      </c>
      <c r="D1025" s="233" t="inlineStr">
        <is>
          <t>:6020-3_4-KP:6020-3_4-KPV:</t>
        </is>
      </c>
      <c r="E1025" s="233" t="inlineStr">
        <is>
          <t>Case Ring</t>
        </is>
      </c>
      <c r="F1025" s="233" t="inlineStr">
        <is>
          <t>ImpMatl_Silicon_Bronze_ASTM-B584_C87600</t>
        </is>
      </c>
      <c r="G1025" s="233" t="inlineStr">
        <is>
          <t>Silicon Bronze, ASTM-B584, C87600</t>
        </is>
      </c>
      <c r="H1025" s="233" t="inlineStr">
        <is>
          <t>B21</t>
        </is>
      </c>
      <c r="I1025" s="233" t="inlineStr">
        <is>
          <t>Steel, Cold Drawn C1018</t>
        </is>
      </c>
      <c r="J1025" s="233" t="n"/>
      <c r="K1025" s="233" t="inlineStr">
        <is>
          <t>Coating_Scotchkote134_interior_exterior</t>
        </is>
      </c>
      <c r="L1025" s="233" t="inlineStr">
        <is>
          <t>RTF</t>
        </is>
      </c>
      <c r="M1025" s="233" t="inlineStr">
        <is>
          <t>B100733</t>
        </is>
      </c>
      <c r="O1025" s="233" t="inlineStr">
        <is>
          <t>LT250</t>
        </is>
      </c>
    </row>
    <row r="1026" customFormat="1" s="233">
      <c r="A1026" s="64" t="n"/>
      <c r="B1026" s="237">
        <f>IF(AND(E1026 = "Case Ring",G1026="Silicon Bronze, ASTM-B584, C87600", K1026 = "Coating_Standard"),"Y","N")</f>
        <v/>
      </c>
      <c r="C1026" s="233" t="inlineStr">
        <is>
          <t>ConTab_BOM_KP_Impeller_1534</t>
        </is>
      </c>
      <c r="D1026" s="233" t="inlineStr">
        <is>
          <t>:6020-3_4-KP:6020-3_4-KPV:</t>
        </is>
      </c>
      <c r="E1026" s="233" t="inlineStr">
        <is>
          <t>Double Wear Ring</t>
        </is>
      </c>
      <c r="F1026" s="233" t="inlineStr">
        <is>
          <t>ImpMatl_Silicon_Bronze_ASTM-B584_C87600</t>
        </is>
      </c>
      <c r="G1026" s="233" t="inlineStr">
        <is>
          <t>Silicon Bronze, ASTM-B584, C87600</t>
        </is>
      </c>
      <c r="H1026" s="233" t="inlineStr">
        <is>
          <t>B21</t>
        </is>
      </c>
      <c r="I1026" s="233" t="inlineStr">
        <is>
          <t>Steel, Cold Drawn C1018</t>
        </is>
      </c>
      <c r="J1026" s="233" t="n"/>
      <c r="K1026" s="233" t="inlineStr">
        <is>
          <t>Coating_Scotchkote134_interior_exterior</t>
        </is>
      </c>
      <c r="L1026" s="233" t="inlineStr">
        <is>
          <t>RTF</t>
        </is>
      </c>
      <c r="M1026" s="233" t="inlineStr">
        <is>
          <t>B100743</t>
        </is>
      </c>
      <c r="O1026" s="233" t="inlineStr">
        <is>
          <t>LT250</t>
        </is>
      </c>
    </row>
    <row r="1027" customFormat="1" s="233">
      <c r="A1027" s="64" t="n"/>
      <c r="B1027" s="237">
        <f>IF(AND(E1027 = "Case Ring",G1027="Silicon Bronze, ASTM-B584, C87600", K1027 = "Coating_Standard"),"Y","N")</f>
        <v/>
      </c>
      <c r="C1027" s="233" t="inlineStr">
        <is>
          <t>ConTab_BOM_KP_Impeller_1535</t>
        </is>
      </c>
      <c r="D1027" s="233" t="inlineStr">
        <is>
          <t>:6020-3_4-KP:6020-3_4-KPV:</t>
        </is>
      </c>
      <c r="E1027" s="233" t="inlineStr">
        <is>
          <t>Case Ring</t>
        </is>
      </c>
      <c r="F1027" s="233" t="inlineStr">
        <is>
          <t>ImpMatl_NiAl-Bronze_ASTM-B148_C95400</t>
        </is>
      </c>
      <c r="G1027" s="233" t="inlineStr">
        <is>
          <t>Nickel Aluminum Bronze ASTM B148 UNS C95400</t>
        </is>
      </c>
      <c r="H1027" s="233" t="inlineStr">
        <is>
          <t>B22</t>
        </is>
      </c>
      <c r="I1027" s="233" t="inlineStr">
        <is>
          <t>Steel, Cold Drawn C1018</t>
        </is>
      </c>
      <c r="J1027" s="233" t="n"/>
      <c r="K1027" s="233" t="inlineStr">
        <is>
          <t>Coating_Scotchkote134_interior_exterior</t>
        </is>
      </c>
      <c r="L1027" s="233" t="inlineStr">
        <is>
          <t>RTF</t>
        </is>
      </c>
      <c r="M1027" s="233" t="inlineStr">
        <is>
          <t>B105736</t>
        </is>
      </c>
      <c r="O1027" s="233" t="inlineStr">
        <is>
          <t>LT250</t>
        </is>
      </c>
    </row>
    <row r="1028" customFormat="1" s="233">
      <c r="A1028" s="64" t="n"/>
      <c r="B1028" s="237">
        <f>IF(AND(E1028 = "Case Ring",G1028="Silicon Bronze, ASTM-B584, C87600", K1028 = "Coating_Standard"),"Y","N")</f>
        <v/>
      </c>
      <c r="C1028" s="233" t="inlineStr">
        <is>
          <t>ConTab_BOM_KP_Impeller_1536</t>
        </is>
      </c>
      <c r="D1028" s="233" t="inlineStr">
        <is>
          <t>:6020-3_4-KP:6020-3_4-KPV:</t>
        </is>
      </c>
      <c r="E1028" s="233" t="inlineStr">
        <is>
          <t>Double Wear Ring</t>
        </is>
      </c>
      <c r="F1028" s="233" t="inlineStr">
        <is>
          <t>ImpMatl_NiAl-Bronze_ASTM-B148_C95400</t>
        </is>
      </c>
      <c r="G1028" s="233" t="inlineStr">
        <is>
          <t>Nickel Aluminum Bronze ASTM B148 UNS C95400</t>
        </is>
      </c>
      <c r="H1028" s="233" t="inlineStr">
        <is>
          <t>B22</t>
        </is>
      </c>
      <c r="I1028" s="233" t="inlineStr">
        <is>
          <t>Steel, Cold Drawn C1018</t>
        </is>
      </c>
      <c r="J1028" s="233" t="n"/>
      <c r="K1028" s="233" t="inlineStr">
        <is>
          <t>Coating_Scotchkote134_interior_exterior</t>
        </is>
      </c>
      <c r="L1028" s="233" t="inlineStr">
        <is>
          <t>RTF</t>
        </is>
      </c>
      <c r="M1028" s="233" t="inlineStr">
        <is>
          <t>B105737</t>
        </is>
      </c>
      <c r="O1028" s="233" t="inlineStr">
        <is>
          <t>LT250</t>
        </is>
      </c>
    </row>
    <row r="1029" customFormat="1" s="233">
      <c r="A1029" s="64" t="n"/>
      <c r="B1029" s="237">
        <f>IF(AND(E1029 = "Case Ring",G1029="Silicon Bronze, ASTM-B584, C87600", K1029 = "Coating_Standard"),"Y","N")</f>
        <v/>
      </c>
      <c r="C1029" s="233" t="inlineStr">
        <is>
          <t>ConTab_BOM_KP_Impeller_1539</t>
        </is>
      </c>
      <c r="D1029" s="233" t="inlineStr">
        <is>
          <t>:6020-3_4-KP:6020-3_4-KPV:</t>
        </is>
      </c>
      <c r="E1029" s="233" t="inlineStr">
        <is>
          <t>Case Ring</t>
        </is>
      </c>
      <c r="F1029" s="233" t="inlineStr">
        <is>
          <t>ImpMatl_Silicon_Bronze_ASTM-B584_C87600</t>
        </is>
      </c>
      <c r="G1029" s="233" t="inlineStr">
        <is>
          <t>Silicon Bronze, ASTM-B584, C87600</t>
        </is>
      </c>
      <c r="H1029" s="233" t="inlineStr">
        <is>
          <t>B21</t>
        </is>
      </c>
      <c r="I1029" s="233" t="inlineStr">
        <is>
          <t>Steel, Cold Drawn C1018</t>
        </is>
      </c>
      <c r="J1029" s="233" t="n"/>
      <c r="K1029" s="233" t="inlineStr">
        <is>
          <t>Coating_Scotchkote134_interior_exterior_IncludeImpeller</t>
        </is>
      </c>
      <c r="L1029" s="233" t="inlineStr">
        <is>
          <t>RTF</t>
        </is>
      </c>
      <c r="M1029" s="233" t="inlineStr">
        <is>
          <t>B100733</t>
        </is>
      </c>
      <c r="O1029" s="233" t="inlineStr">
        <is>
          <t>LT250</t>
        </is>
      </c>
    </row>
    <row r="1030" customFormat="1" s="233">
      <c r="A1030" s="64" t="n"/>
      <c r="B1030" s="237">
        <f>IF(AND(E1030 = "Case Ring",G1030="Silicon Bronze, ASTM-B584, C87600", K1030 = "Coating_Standard"),"Y","N")</f>
        <v/>
      </c>
      <c r="C1030" s="233" t="inlineStr">
        <is>
          <t>ConTab_BOM_KP_Impeller_1540</t>
        </is>
      </c>
      <c r="D1030" s="233" t="inlineStr">
        <is>
          <t>:6020-3_4-KP:6020-3_4-KPV:</t>
        </is>
      </c>
      <c r="E1030" s="233" t="inlineStr">
        <is>
          <t>Double Wear Ring</t>
        </is>
      </c>
      <c r="F1030" s="233" t="inlineStr">
        <is>
          <t>ImpMatl_Silicon_Bronze_ASTM-B584_C87600</t>
        </is>
      </c>
      <c r="G1030" s="233" t="inlineStr">
        <is>
          <t>Silicon Bronze, ASTM-B584, C87600</t>
        </is>
      </c>
      <c r="H1030" s="233" t="inlineStr">
        <is>
          <t>B21</t>
        </is>
      </c>
      <c r="I1030" s="233" t="inlineStr">
        <is>
          <t>Steel, Cold Drawn C1018</t>
        </is>
      </c>
      <c r="J1030" s="233" t="n"/>
      <c r="K1030" s="233" t="inlineStr">
        <is>
          <t>Coating_Scotchkote134_interior_exterior_IncludeImpeller</t>
        </is>
      </c>
      <c r="L1030" s="233" t="inlineStr">
        <is>
          <t>RTF</t>
        </is>
      </c>
      <c r="M1030" s="233" t="inlineStr">
        <is>
          <t>B100743</t>
        </is>
      </c>
      <c r="O1030" s="233" t="inlineStr">
        <is>
          <t>LT250</t>
        </is>
      </c>
    </row>
    <row r="1031" customFormat="1" s="233">
      <c r="A1031" s="64" t="n"/>
      <c r="B1031" s="237">
        <f>IF(AND(E1031 = "Case Ring",G1031="Silicon Bronze, ASTM-B584, C87600", K1031 = "Coating_Standard"),"Y","N")</f>
        <v/>
      </c>
      <c r="C1031" s="233" t="inlineStr">
        <is>
          <t>ConTab_BOM_KP_Impeller_1541</t>
        </is>
      </c>
      <c r="D1031" s="233" t="inlineStr">
        <is>
          <t>:6020-3_4-KP:6020-3_4-KPV:</t>
        </is>
      </c>
      <c r="E1031" s="233" t="inlineStr">
        <is>
          <t>Case Ring</t>
        </is>
      </c>
      <c r="F1031" s="233" t="inlineStr">
        <is>
          <t>ImpMatl_NiAl-Bronze_ASTM-B148_C95400</t>
        </is>
      </c>
      <c r="G1031" s="233" t="inlineStr">
        <is>
          <t>Nickel Aluminum Bronze ASTM B148 UNS C95400</t>
        </is>
      </c>
      <c r="H1031" s="233" t="inlineStr">
        <is>
          <t>B22</t>
        </is>
      </c>
      <c r="I1031" s="233" t="inlineStr">
        <is>
          <t>Steel, Cold Drawn C1018</t>
        </is>
      </c>
      <c r="J1031" s="233" t="n"/>
      <c r="K1031" s="233" t="inlineStr">
        <is>
          <t>Coating_Scotchkote134_interior_exterior_IncludeImpeller</t>
        </is>
      </c>
      <c r="L1031" s="233" t="inlineStr">
        <is>
          <t>RTF</t>
        </is>
      </c>
      <c r="M1031" s="233" t="inlineStr">
        <is>
          <t>B105736</t>
        </is>
      </c>
      <c r="O1031" s="233" t="inlineStr">
        <is>
          <t>LT250</t>
        </is>
      </c>
    </row>
    <row r="1032" customFormat="1" s="233">
      <c r="A1032" s="64" t="n"/>
      <c r="B1032" s="237">
        <f>IF(AND(E1032 = "Case Ring",G1032="Silicon Bronze, ASTM-B584, C87600", K1032 = "Coating_Standard"),"Y","N")</f>
        <v/>
      </c>
      <c r="C1032" s="233" t="inlineStr">
        <is>
          <t>ConTab_BOM_KP_Impeller_1542</t>
        </is>
      </c>
      <c r="D1032" s="233" t="inlineStr">
        <is>
          <t>:6020-3_4-KP:6020-3_4-KPV:</t>
        </is>
      </c>
      <c r="E1032" s="233" t="inlineStr">
        <is>
          <t>Double Wear Ring</t>
        </is>
      </c>
      <c r="F1032" s="233" t="inlineStr">
        <is>
          <t>ImpMatl_NiAl-Bronze_ASTM-B148_C95400</t>
        </is>
      </c>
      <c r="G1032" s="233" t="inlineStr">
        <is>
          <t>Nickel Aluminum Bronze ASTM B148 UNS C95400</t>
        </is>
      </c>
      <c r="H1032" s="233" t="inlineStr">
        <is>
          <t>B22</t>
        </is>
      </c>
      <c r="I1032" s="233" t="inlineStr">
        <is>
          <t>Steel, Cold Drawn C1018</t>
        </is>
      </c>
      <c r="J1032" s="233" t="n"/>
      <c r="K1032" s="233" t="inlineStr">
        <is>
          <t>Coating_Scotchkote134_interior_exterior_IncludeImpeller</t>
        </is>
      </c>
      <c r="L1032" s="233" t="inlineStr">
        <is>
          <t>RTF</t>
        </is>
      </c>
      <c r="M1032" s="233" t="inlineStr">
        <is>
          <t>B105737</t>
        </is>
      </c>
      <c r="O1032" s="233" t="inlineStr">
        <is>
          <t>LT250</t>
        </is>
      </c>
    </row>
    <row r="1033" customFormat="1" s="233">
      <c r="A1033" s="64" t="n"/>
      <c r="B1033" s="237">
        <f>IF(AND(E1033 = "Case Ring",G1033="Silicon Bronze, ASTM-B584, C87600", K1033 = "Coating_Standard"),"Y","N")</f>
        <v/>
      </c>
      <c r="C1033" s="233" t="inlineStr">
        <is>
          <t>ConTab_BOM_KP_Impeller_1545</t>
        </is>
      </c>
      <c r="D1033" s="233" t="inlineStr">
        <is>
          <t>:8012-5_6-KP:8012-5_6-KPV:8012-5_6-KPVS:</t>
        </is>
      </c>
      <c r="E1033" s="233" t="inlineStr">
        <is>
          <t>Case Ring</t>
        </is>
      </c>
      <c r="F1033" s="233" t="inlineStr">
        <is>
          <t>ImpMatl_Cast_Iron_ASTM-A48_Cl30</t>
        </is>
      </c>
      <c r="G1033" s="233" t="inlineStr">
        <is>
          <t>Cast Iron, ASTM-A48, CL 30</t>
        </is>
      </c>
      <c r="H1033" s="233" t="inlineStr">
        <is>
          <t>C30</t>
        </is>
      </c>
      <c r="I1033" s="233" t="inlineStr">
        <is>
          <t>Steel, Cold Drawn C1018</t>
        </is>
      </c>
      <c r="J1033" s="233" t="n"/>
      <c r="K1033" s="233" t="inlineStr">
        <is>
          <t>Coating_Scotchkote134_interior_exterior_IncludeImpeller</t>
        </is>
      </c>
      <c r="L1033" s="233" t="inlineStr">
        <is>
          <t>RTF</t>
        </is>
      </c>
      <c r="M1033" s="233" t="inlineStr">
        <is>
          <t>B100757</t>
        </is>
      </c>
      <c r="O1033" s="233" t="inlineStr">
        <is>
          <t>LT250</t>
        </is>
      </c>
    </row>
    <row r="1034" customFormat="1" s="233">
      <c r="A1034" s="64" t="n"/>
      <c r="B1034" s="237">
        <f>IF(AND(E1034 = "Case Ring",G1034="Silicon Bronze, ASTM-B584, C87600", K1034 = "Coating_Standard"),"Y","N")</f>
        <v/>
      </c>
      <c r="C1034" s="233" t="inlineStr">
        <is>
          <t>ConTab_BOM_KP_Impeller_1546</t>
        </is>
      </c>
      <c r="D1034" s="233" t="inlineStr">
        <is>
          <t>:8012-5_6-KP:8012-5_6-KPV:8012-5_6-KPVS:</t>
        </is>
      </c>
      <c r="E1034" s="233" t="inlineStr">
        <is>
          <t>Double Wear Ring</t>
        </is>
      </c>
      <c r="F1034" s="233" t="inlineStr">
        <is>
          <t>ImpMatl_Cast_Iron_ASTM-A48_Cl30</t>
        </is>
      </c>
      <c r="G1034" s="233" t="inlineStr">
        <is>
          <t>Cast Iron, ASTM-A48, CL 30</t>
        </is>
      </c>
      <c r="H1034" s="233" t="inlineStr">
        <is>
          <t>C30</t>
        </is>
      </c>
      <c r="I1034" s="233" t="inlineStr">
        <is>
          <t>Steel, Cold Drawn C1018</t>
        </is>
      </c>
      <c r="J1034" s="233" t="n"/>
      <c r="K1034" s="233" t="inlineStr">
        <is>
          <t>Coating_Scotchkote134_interior_exterior_IncludeImpeller</t>
        </is>
      </c>
      <c r="L1034" s="233" t="inlineStr">
        <is>
          <t>RTF</t>
        </is>
      </c>
      <c r="M1034" s="233" t="inlineStr">
        <is>
          <t>B100767</t>
        </is>
      </c>
      <c r="O1034" s="233" t="inlineStr">
        <is>
          <t>LT250</t>
        </is>
      </c>
    </row>
    <row r="1035" customFormat="1" s="233">
      <c r="A1035" s="64" t="n"/>
      <c r="B1035" s="237">
        <f>IF(AND(E1035 = "Case Ring",G1035="Silicon Bronze, ASTM-B584, C87600", K1035 = "Coating_Standard"),"Y","N")</f>
        <v/>
      </c>
      <c r="C1035" s="233" t="inlineStr">
        <is>
          <t>ConTab_BOM_KP_Impeller_1547</t>
        </is>
      </c>
      <c r="D1035" s="233" t="inlineStr">
        <is>
          <t>:8012-5_6-KP:8012-5_6-KPV:8012-5_6-KPVS:</t>
        </is>
      </c>
      <c r="E1035" s="233" t="inlineStr">
        <is>
          <t>Case Ring</t>
        </is>
      </c>
      <c r="F1035" s="233" t="inlineStr">
        <is>
          <t>ImpMatl_Silicon_Bronze_ASTM-B584_C87600</t>
        </is>
      </c>
      <c r="G1035" s="233" t="inlineStr">
        <is>
          <t>Silicon Bronze, ASTM-B584, C87600</t>
        </is>
      </c>
      <c r="H1035" s="233" t="inlineStr">
        <is>
          <t>B21</t>
        </is>
      </c>
      <c r="I1035" s="233" t="inlineStr">
        <is>
          <t>Steel, Cold Drawn C1018</t>
        </is>
      </c>
      <c r="J1035" s="233" t="n"/>
      <c r="K1035" s="233" t="inlineStr">
        <is>
          <t>Coating_Scotchkote134_interior_IncludeImpeller</t>
        </is>
      </c>
      <c r="L1035" s="233" t="inlineStr">
        <is>
          <t>RTF</t>
        </is>
      </c>
      <c r="M1035" s="233" t="inlineStr">
        <is>
          <t>B100753</t>
        </is>
      </c>
      <c r="O1035" s="233" t="inlineStr">
        <is>
          <t>LT250</t>
        </is>
      </c>
    </row>
    <row r="1036" customFormat="1" s="233">
      <c r="A1036" s="64" t="n"/>
      <c r="B1036" s="237">
        <f>IF(AND(E1036 = "Case Ring",G1036="Silicon Bronze, ASTM-B584, C87600", K1036 = "Coating_Standard"),"Y","N")</f>
        <v/>
      </c>
      <c r="C1036" s="233" t="inlineStr">
        <is>
          <t>ConTab_BOM_KP_Impeller_1548</t>
        </is>
      </c>
      <c r="D1036" s="233" t="inlineStr">
        <is>
          <t>:8012-5_6-KP:8012-5_6-KPV:8012-5_6-KPVS:</t>
        </is>
      </c>
      <c r="E1036" s="233" t="inlineStr">
        <is>
          <t>Double Wear Ring</t>
        </is>
      </c>
      <c r="F1036" s="233" t="inlineStr">
        <is>
          <t>ImpMatl_Silicon_Bronze_ASTM-B584_C87600</t>
        </is>
      </c>
      <c r="G1036" s="233" t="inlineStr">
        <is>
          <t>Silicon Bronze, ASTM-B584, C87600</t>
        </is>
      </c>
      <c r="H1036" s="233" t="inlineStr">
        <is>
          <t>B21</t>
        </is>
      </c>
      <c r="I1036" s="233" t="inlineStr">
        <is>
          <t>Steel, Cold Drawn C1018</t>
        </is>
      </c>
      <c r="J1036" s="233" t="n"/>
      <c r="K1036" s="233" t="inlineStr">
        <is>
          <t>Coating_Scotchkote134_interior_IncludeImpeller</t>
        </is>
      </c>
      <c r="L1036" s="233" t="inlineStr">
        <is>
          <t>RTF</t>
        </is>
      </c>
      <c r="M1036" s="233" t="inlineStr">
        <is>
          <t>B100763</t>
        </is>
      </c>
      <c r="O1036" s="233" t="inlineStr">
        <is>
          <t>LT250</t>
        </is>
      </c>
    </row>
    <row r="1037" customFormat="1" s="233">
      <c r="A1037" s="64" t="n"/>
      <c r="B1037" s="237">
        <f>IF(AND(E1037 = "Case Ring",G1037="Silicon Bronze, ASTM-B584, C87600", K1037 = "Coating_Standard"),"Y","N")</f>
        <v/>
      </c>
      <c r="C1037" s="233" t="inlineStr">
        <is>
          <t>ConTab_BOM_KP_Impeller_1549</t>
        </is>
      </c>
      <c r="D1037" s="233" t="inlineStr">
        <is>
          <t>:8012-5_6-KP:8012-5_6-KPV:8012-5_6-KPVS:</t>
        </is>
      </c>
      <c r="E1037" s="233" t="inlineStr">
        <is>
          <t>Case Ring</t>
        </is>
      </c>
      <c r="F1037" s="233" t="inlineStr">
        <is>
          <t>ImpMatl_NiAl-Bronze_ASTM-B148_C95400</t>
        </is>
      </c>
      <c r="G1037" s="233" t="inlineStr">
        <is>
          <t>Nickel Aluminum Bronze ASTM B148 UNS C95400</t>
        </is>
      </c>
      <c r="H1037" s="233" t="inlineStr">
        <is>
          <t>B22</t>
        </is>
      </c>
      <c r="I1037" s="233" t="inlineStr">
        <is>
          <t>Steel, Cold Drawn C1018</t>
        </is>
      </c>
      <c r="J1037" s="233" t="n"/>
      <c r="K1037" s="233" t="inlineStr">
        <is>
          <t>Coating_Scotchkote134_interior_IncludeImpeller</t>
        </is>
      </c>
      <c r="L1037" s="233" t="inlineStr">
        <is>
          <t>RTF</t>
        </is>
      </c>
      <c r="M1037" s="233" t="inlineStr">
        <is>
          <t>B105738</t>
        </is>
      </c>
      <c r="O1037" s="233" t="inlineStr">
        <is>
          <t>LT250</t>
        </is>
      </c>
    </row>
    <row r="1038" customFormat="1" s="233">
      <c r="A1038" s="64" t="n"/>
      <c r="B1038" s="237">
        <f>IF(AND(E1038 = "Case Ring",G1038="Silicon Bronze, ASTM-B584, C87600", K1038 = "Coating_Standard"),"Y","N")</f>
        <v/>
      </c>
      <c r="C1038" s="233" t="inlineStr">
        <is>
          <t>ConTab_BOM_KP_Impeller_1550</t>
        </is>
      </c>
      <c r="D1038" s="233" t="inlineStr">
        <is>
          <t>:8012-5_6-KP:8012-5_6-KPV:8012-5_6-KPVS:</t>
        </is>
      </c>
      <c r="E1038" s="233" t="inlineStr">
        <is>
          <t>Double Wear Ring</t>
        </is>
      </c>
      <c r="F1038" s="233" t="inlineStr">
        <is>
          <t>ImpMatl_NiAl-Bronze_ASTM-B148_C95400</t>
        </is>
      </c>
      <c r="G1038" s="233" t="inlineStr">
        <is>
          <t>Nickel Aluminum Bronze ASTM B148 UNS C95400</t>
        </is>
      </c>
      <c r="H1038" s="233" t="inlineStr">
        <is>
          <t>B22</t>
        </is>
      </c>
      <c r="I1038" s="233" t="inlineStr">
        <is>
          <t>Steel, Cold Drawn C1018</t>
        </is>
      </c>
      <c r="J1038" s="233" t="n"/>
      <c r="K1038" s="233" t="inlineStr">
        <is>
          <t>Coating_Scotchkote134_interior_IncludeImpeller</t>
        </is>
      </c>
      <c r="L1038" s="233" t="inlineStr">
        <is>
          <t>RTF</t>
        </is>
      </c>
      <c r="M1038" s="233" t="inlineStr">
        <is>
          <t>B105739</t>
        </is>
      </c>
      <c r="O1038" s="233" t="inlineStr">
        <is>
          <t>LT250</t>
        </is>
      </c>
    </row>
    <row r="1039" customFormat="1" s="233">
      <c r="A1039" s="64" t="n"/>
      <c r="B1039" s="237">
        <f>IF(AND(E1039 = "Case Ring",G1039="Silicon Bronze, ASTM-B584, C87600", K1039 = "Coating_Standard"),"Y","N")</f>
        <v/>
      </c>
      <c r="C1039" s="233" t="inlineStr">
        <is>
          <t>ConTab_BOM_KP_Impeller_1551</t>
        </is>
      </c>
      <c r="D1039" s="233" t="inlineStr">
        <is>
          <t>:8012-5_6-KP:8012-5_6-KPV:8012-5_6-KPVS:</t>
        </is>
      </c>
      <c r="E1039" s="233" t="inlineStr">
        <is>
          <t>Case Ring</t>
        </is>
      </c>
      <c r="F1039" s="233" t="inlineStr">
        <is>
          <t>ImpMatl_Cast_Iron_ASTM-A48_Cl30</t>
        </is>
      </c>
      <c r="G1039" s="233" t="inlineStr">
        <is>
          <t>Cast Iron, ASTM-A48, CL 30</t>
        </is>
      </c>
      <c r="H1039" s="233" t="inlineStr">
        <is>
          <t>C30</t>
        </is>
      </c>
      <c r="I1039" s="233" t="inlineStr">
        <is>
          <t>Steel, Cold Drawn C1018</t>
        </is>
      </c>
      <c r="J1039" s="233" t="n"/>
      <c r="K1039" s="233" t="inlineStr">
        <is>
          <t>Coating_Scotchkote134_interior_IncludeImpeller</t>
        </is>
      </c>
      <c r="L1039" s="233" t="inlineStr">
        <is>
          <t>RTF</t>
        </is>
      </c>
      <c r="M1039" s="233" t="inlineStr">
        <is>
          <t>B100757</t>
        </is>
      </c>
      <c r="O1039" s="233" t="inlineStr">
        <is>
          <t>LT250</t>
        </is>
      </c>
      <c r="P1039" s="235" t="n"/>
    </row>
    <row r="1040" customFormat="1" s="233">
      <c r="A1040" s="64" t="n"/>
      <c r="B1040" s="237">
        <f>IF(AND(E1040 = "Case Ring",G1040="Silicon Bronze, ASTM-B584, C87600", K1040 = "Coating_Standard"),"Y","N")</f>
        <v/>
      </c>
      <c r="C1040" s="233" t="inlineStr">
        <is>
          <t>ConTab_BOM_KP_Impeller_1552</t>
        </is>
      </c>
      <c r="D1040" s="233" t="inlineStr">
        <is>
          <t>:8012-5_6-KP:8012-5_6-KPV:8012-5_6-KPVS:</t>
        </is>
      </c>
      <c r="E1040" s="233" t="inlineStr">
        <is>
          <t>Double Wear Ring</t>
        </is>
      </c>
      <c r="F1040" s="233" t="inlineStr">
        <is>
          <t>ImpMatl_Cast_Iron_ASTM-A48_Cl30</t>
        </is>
      </c>
      <c r="G1040" s="233" t="inlineStr">
        <is>
          <t>Cast Iron, ASTM-A48, CL 30</t>
        </is>
      </c>
      <c r="H1040" s="233" t="inlineStr">
        <is>
          <t>C30</t>
        </is>
      </c>
      <c r="I1040" s="233" t="inlineStr">
        <is>
          <t>Steel, Cold Drawn C1018</t>
        </is>
      </c>
      <c r="J1040" s="233" t="n"/>
      <c r="K1040" s="233" t="inlineStr">
        <is>
          <t>Coating_Scotchkote134_interior_IncludeImpeller</t>
        </is>
      </c>
      <c r="L1040" s="233" t="inlineStr">
        <is>
          <t>RTF</t>
        </is>
      </c>
      <c r="M1040" s="233" t="inlineStr">
        <is>
          <t>B100767</t>
        </is>
      </c>
      <c r="O1040" s="233" t="inlineStr">
        <is>
          <t>LT250</t>
        </is>
      </c>
    </row>
    <row r="1041" customFormat="1" s="233">
      <c r="A1041" s="64" t="n"/>
      <c r="B1041" s="237">
        <f>IF(AND(E1041 = "Case Ring",G1041="Silicon Bronze, ASTM-B584, C87600", K1041 = "Coating_Standard"),"Y","N")</f>
        <v/>
      </c>
      <c r="C1041" s="233" t="inlineStr">
        <is>
          <t>ConTab_BOM_KP_Impeller_1553</t>
        </is>
      </c>
      <c r="D1041" s="233" t="inlineStr">
        <is>
          <t>:8012-5_6-KP:8012-5_6-KPV:8012-5_6-KPVS:</t>
        </is>
      </c>
      <c r="E1041" s="233" t="inlineStr">
        <is>
          <t>Case Ring</t>
        </is>
      </c>
      <c r="F1041" s="233" t="inlineStr">
        <is>
          <t>ImpMatl_Silicon_Bronze_ASTM-B584_C87600</t>
        </is>
      </c>
      <c r="G1041" s="233" t="inlineStr">
        <is>
          <t>Silicon Bronze, ASTM-B584, C87600</t>
        </is>
      </c>
      <c r="H1041" s="233" t="inlineStr">
        <is>
          <t>B21</t>
        </is>
      </c>
      <c r="I1041" s="233" t="inlineStr">
        <is>
          <t>Steel, Cold Drawn C1018</t>
        </is>
      </c>
      <c r="J1041" s="233" t="n"/>
      <c r="K1041" s="233" t="inlineStr">
        <is>
          <t>Coating_Special</t>
        </is>
      </c>
      <c r="L1041" s="233" t="inlineStr">
        <is>
          <t>RTF</t>
        </is>
      </c>
      <c r="M1041" s="233" t="inlineStr">
        <is>
          <t>B100753</t>
        </is>
      </c>
      <c r="O1041" s="233" t="inlineStr">
        <is>
          <t>LT250</t>
        </is>
      </c>
    </row>
    <row r="1042" customFormat="1" s="233">
      <c r="A1042" s="64" t="n"/>
      <c r="B1042" s="237">
        <f>IF(AND(E1042 = "Case Ring",G1042="Silicon Bronze, ASTM-B584, C87600", K1042 = "Coating_Standard"),"Y","N")</f>
        <v/>
      </c>
      <c r="C1042" s="233" t="inlineStr">
        <is>
          <t>ConTab_BOM_KP_Impeller_1554</t>
        </is>
      </c>
      <c r="D1042" s="233" t="inlineStr">
        <is>
          <t>:8012-5_6-KP:8012-5_6-KPV:8012-5_6-KPVS:</t>
        </is>
      </c>
      <c r="E1042" s="233" t="inlineStr">
        <is>
          <t>Double Wear Ring</t>
        </is>
      </c>
      <c r="F1042" s="233" t="inlineStr">
        <is>
          <t>ImpMatl_Silicon_Bronze_ASTM-B584_C87600</t>
        </is>
      </c>
      <c r="G1042" s="233" t="inlineStr">
        <is>
          <t>Silicon Bronze, ASTM-B584, C87600</t>
        </is>
      </c>
      <c r="H1042" s="233" t="inlineStr">
        <is>
          <t>B21</t>
        </is>
      </c>
      <c r="I1042" s="233" t="inlineStr">
        <is>
          <t>Steel, Cold Drawn C1018</t>
        </is>
      </c>
      <c r="J1042" s="233" t="n"/>
      <c r="K1042" s="233" t="inlineStr">
        <is>
          <t>Coating_Special</t>
        </is>
      </c>
      <c r="L1042" s="233" t="inlineStr">
        <is>
          <t>RTF</t>
        </is>
      </c>
      <c r="M1042" s="233" t="inlineStr">
        <is>
          <t>B100763</t>
        </is>
      </c>
      <c r="O1042" s="233" t="inlineStr">
        <is>
          <t>LT250</t>
        </is>
      </c>
    </row>
    <row r="1043" customFormat="1" s="233">
      <c r="A1043" s="64" t="n"/>
      <c r="B1043" s="237">
        <f>IF(AND(E1043 = "Case Ring",G1043="Silicon Bronze, ASTM-B584, C87600", K1043 = "Coating_Standard"),"Y","N")</f>
        <v/>
      </c>
      <c r="C1043" s="233" t="inlineStr">
        <is>
          <t>ConTab_BOM_KP_Impeller_1555</t>
        </is>
      </c>
      <c r="D1043" s="233" t="inlineStr">
        <is>
          <t>:8012-5_6-KP:8012-5_6-KPV:8012-5_6-KPVS:</t>
        </is>
      </c>
      <c r="E1043" s="233" t="inlineStr">
        <is>
          <t>Case Ring</t>
        </is>
      </c>
      <c r="F1043" s="233" t="inlineStr">
        <is>
          <t>ImpMatl_NiAl-Bronze_ASTM-B148_C95400</t>
        </is>
      </c>
      <c r="G1043" s="233" t="inlineStr">
        <is>
          <t>Nickel Aluminum Bronze ASTM B148 UNS C95400</t>
        </is>
      </c>
      <c r="H1043" s="233" t="inlineStr">
        <is>
          <t>B22</t>
        </is>
      </c>
      <c r="I1043" s="233" t="inlineStr">
        <is>
          <t>Steel, Cold Drawn C1018</t>
        </is>
      </c>
      <c r="J1043" s="233" t="n"/>
      <c r="K1043" s="233" t="inlineStr">
        <is>
          <t>Coating_Special</t>
        </is>
      </c>
      <c r="L1043" s="233" t="inlineStr">
        <is>
          <t>RTF</t>
        </is>
      </c>
      <c r="M1043" s="233" t="inlineStr">
        <is>
          <t>B105738</t>
        </is>
      </c>
      <c r="O1043" s="233" t="inlineStr">
        <is>
          <t>LT250</t>
        </is>
      </c>
      <c r="P1043" s="235" t="n"/>
    </row>
    <row r="1044" customFormat="1" s="233">
      <c r="A1044" s="64" t="n"/>
      <c r="B1044" s="237">
        <f>IF(AND(E1044 = "Case Ring",G1044="Silicon Bronze, ASTM-B584, C87600", K1044 = "Coating_Standard"),"Y","N")</f>
        <v/>
      </c>
      <c r="C1044" s="233" t="inlineStr">
        <is>
          <t>ConTab_BOM_KP_Impeller_1556</t>
        </is>
      </c>
      <c r="D1044" s="233" t="inlineStr">
        <is>
          <t>:8012-5_6-KP:8012-5_6-KPV:8012-5_6-KPVS:</t>
        </is>
      </c>
      <c r="E1044" s="233" t="inlineStr">
        <is>
          <t>Double Wear Ring</t>
        </is>
      </c>
      <c r="F1044" s="233" t="inlineStr">
        <is>
          <t>ImpMatl_NiAl-Bronze_ASTM-B148_C95400</t>
        </is>
      </c>
      <c r="G1044" s="233" t="inlineStr">
        <is>
          <t>Nickel Aluminum Bronze ASTM B148 UNS C95400</t>
        </is>
      </c>
      <c r="H1044" s="233" t="inlineStr">
        <is>
          <t>B22</t>
        </is>
      </c>
      <c r="I1044" s="233" t="inlineStr">
        <is>
          <t>Steel, Cold Drawn C1018</t>
        </is>
      </c>
      <c r="J1044" s="233" t="n"/>
      <c r="K1044" s="233" t="inlineStr">
        <is>
          <t>Coating_Special</t>
        </is>
      </c>
      <c r="L1044" s="233" t="inlineStr">
        <is>
          <t>RTF</t>
        </is>
      </c>
      <c r="M1044" s="233" t="inlineStr">
        <is>
          <t>B105739</t>
        </is>
      </c>
      <c r="O1044" s="233" t="inlineStr">
        <is>
          <t>LT250</t>
        </is>
      </c>
      <c r="P1044" s="235" t="n"/>
    </row>
    <row r="1045" customFormat="1" s="233">
      <c r="A1045" s="64" t="n"/>
      <c r="B1045" s="237">
        <f>IF(AND(E1045 = "Case Ring",G1045="Silicon Bronze, ASTM-B584, C87600", K1045 = "Coating_Standard"),"Y","N")</f>
        <v/>
      </c>
      <c r="C1045" s="233" t="inlineStr">
        <is>
          <t>ConTab_BOM_KP_Impeller_1557</t>
        </is>
      </c>
      <c r="D1045" s="233" t="inlineStr">
        <is>
          <t>:8012-5_6-KP:8012-5_6-KPV:8012-5_6-KPVS:</t>
        </is>
      </c>
      <c r="E1045" s="233" t="inlineStr">
        <is>
          <t>Case Ring</t>
        </is>
      </c>
      <c r="F1045" s="233" t="inlineStr">
        <is>
          <t>ImpMatl_Cast_Iron_ASTM-A48_Cl30</t>
        </is>
      </c>
      <c r="G1045" s="233" t="inlineStr">
        <is>
          <t>Cast Iron, ASTM-A48, CL 30</t>
        </is>
      </c>
      <c r="H1045" s="233" t="inlineStr">
        <is>
          <t>C30</t>
        </is>
      </c>
      <c r="I1045" s="233" t="inlineStr">
        <is>
          <t>Steel, Cold Drawn C1018</t>
        </is>
      </c>
      <c r="J1045" s="233" t="n"/>
      <c r="K1045" s="233" t="inlineStr">
        <is>
          <t>Coating_Special</t>
        </is>
      </c>
      <c r="L1045" s="233" t="inlineStr">
        <is>
          <t>RTF</t>
        </is>
      </c>
      <c r="M1045" s="233" t="inlineStr">
        <is>
          <t>B100757</t>
        </is>
      </c>
      <c r="O1045" s="233" t="inlineStr">
        <is>
          <t>LT250</t>
        </is>
      </c>
    </row>
    <row r="1046" customFormat="1" s="233">
      <c r="A1046" s="64" t="n"/>
      <c r="B1046" s="237">
        <f>IF(AND(E1046 = "Case Ring",G1046="Silicon Bronze, ASTM-B584, C87600", K1046 = "Coating_Standard"),"Y","N")</f>
        <v/>
      </c>
      <c r="C1046" s="233" t="inlineStr">
        <is>
          <t>ConTab_BOM_KP_Impeller_1558</t>
        </is>
      </c>
      <c r="D1046" s="233" t="inlineStr">
        <is>
          <t>:8012-5_6-KP:8012-5_6-KPV:8012-5_6-KPVS:</t>
        </is>
      </c>
      <c r="E1046" s="233" t="inlineStr">
        <is>
          <t>Double Wear Ring</t>
        </is>
      </c>
      <c r="F1046" s="233" t="inlineStr">
        <is>
          <t>ImpMatl_Cast_Iron_ASTM-A48_Cl30</t>
        </is>
      </c>
      <c r="G1046" s="233" t="inlineStr">
        <is>
          <t>Cast Iron, ASTM-A48, CL 30</t>
        </is>
      </c>
      <c r="H1046" s="233" t="inlineStr">
        <is>
          <t>C30</t>
        </is>
      </c>
      <c r="I1046" s="233" t="inlineStr">
        <is>
          <t>Steel, Cold Drawn C1018</t>
        </is>
      </c>
      <c r="J1046" s="233" t="n"/>
      <c r="K1046" s="233" t="inlineStr">
        <is>
          <t>Coating_Special</t>
        </is>
      </c>
      <c r="L1046" s="233" t="inlineStr">
        <is>
          <t>RTF</t>
        </is>
      </c>
      <c r="M1046" s="233" t="inlineStr">
        <is>
          <t>B100767</t>
        </is>
      </c>
      <c r="O1046" s="233" t="inlineStr">
        <is>
          <t>LT250</t>
        </is>
      </c>
    </row>
    <row r="1047" customFormat="1" s="233">
      <c r="A1047" s="64" t="n"/>
      <c r="B1047" s="237">
        <f>IF(AND(E1047 = "Case Ring",G1047="Silicon Bronze, ASTM-B584, C87600", K1047 = "Coating_Standard"),"Y","N")</f>
        <v/>
      </c>
      <c r="C1047" s="233" t="inlineStr">
        <is>
          <t>ConTab_BOM_KP_Impeller_1559</t>
        </is>
      </c>
      <c r="D1047" s="233" t="inlineStr">
        <is>
          <t>:8012-5_6-KP:8012-5_6-KPV:8012-5_6-KPVS:</t>
        </is>
      </c>
      <c r="E1047" s="233" t="inlineStr">
        <is>
          <t>Case Ring</t>
        </is>
      </c>
      <c r="F1047" s="233" t="inlineStr">
        <is>
          <t>ImpMatl_Silicon_Bronze_ASTM-B584_C87600</t>
        </is>
      </c>
      <c r="G1047" s="233" t="inlineStr">
        <is>
          <t>Silicon Bronze, ASTM-B584, C87600</t>
        </is>
      </c>
      <c r="H1047" s="233" t="inlineStr">
        <is>
          <t>B21</t>
        </is>
      </c>
      <c r="I1047" s="233" t="inlineStr">
        <is>
          <t>Steel, Cold Drawn C1018</t>
        </is>
      </c>
      <c r="J1047" s="233" t="n"/>
      <c r="K1047" s="233" t="inlineStr">
        <is>
          <t>Coating_Epoxy</t>
        </is>
      </c>
      <c r="L1047" s="233" t="inlineStr">
        <is>
          <t>RTF</t>
        </is>
      </c>
      <c r="M1047" s="233" t="inlineStr">
        <is>
          <t>B100753</t>
        </is>
      </c>
      <c r="O1047" s="233" t="inlineStr">
        <is>
          <t>LT250</t>
        </is>
      </c>
    </row>
    <row r="1048" customFormat="1" s="233">
      <c r="A1048" s="64" t="n"/>
      <c r="B1048" s="237">
        <f>IF(AND(E1048 = "Case Ring",G1048="Silicon Bronze, ASTM-B584, C87600", K1048 = "Coating_Standard"),"Y","N")</f>
        <v/>
      </c>
      <c r="C1048" s="233" t="inlineStr">
        <is>
          <t>ConTab_BOM_KP_Impeller_1560</t>
        </is>
      </c>
      <c r="D1048" s="233" t="inlineStr">
        <is>
          <t>:8012-5_6-KP:8012-5_6-KPV:8012-5_6-KPVS:</t>
        </is>
      </c>
      <c r="E1048" s="233" t="inlineStr">
        <is>
          <t>Double Wear Ring</t>
        </is>
      </c>
      <c r="F1048" s="233" t="inlineStr">
        <is>
          <t>ImpMatl_Silicon_Bronze_ASTM-B584_C87600</t>
        </is>
      </c>
      <c r="G1048" s="233" t="inlineStr">
        <is>
          <t>Silicon Bronze, ASTM-B584, C87600</t>
        </is>
      </c>
      <c r="H1048" s="233" t="inlineStr">
        <is>
          <t>B21</t>
        </is>
      </c>
      <c r="I1048" s="233" t="inlineStr">
        <is>
          <t>Steel, Cold Drawn C1018</t>
        </is>
      </c>
      <c r="J1048" s="233" t="n"/>
      <c r="K1048" s="233" t="inlineStr">
        <is>
          <t>Coating_Epoxy</t>
        </is>
      </c>
      <c r="L1048" s="233" t="inlineStr">
        <is>
          <t>RTF</t>
        </is>
      </c>
      <c r="M1048" s="233" t="inlineStr">
        <is>
          <t>B100763</t>
        </is>
      </c>
      <c r="O1048" s="233" t="inlineStr">
        <is>
          <t>LT250</t>
        </is>
      </c>
    </row>
    <row r="1049" customFormat="1" s="233">
      <c r="A1049" s="64" t="n"/>
      <c r="B1049" s="237">
        <f>IF(AND(E1049 = "Case Ring",G1049="Silicon Bronze, ASTM-B584, C87600", K1049 = "Coating_Standard"),"Y","N")</f>
        <v/>
      </c>
      <c r="C1049" s="233" t="inlineStr">
        <is>
          <t>ConTab_BOM_KP_Impeller_1561</t>
        </is>
      </c>
      <c r="D1049" s="233" t="inlineStr">
        <is>
          <t>:8012-5_6-KP:8012-5_6-KPV:8012-5_6-KPVS:</t>
        </is>
      </c>
      <c r="E1049" s="233" t="inlineStr">
        <is>
          <t>Case Ring</t>
        </is>
      </c>
      <c r="F1049" s="233" t="inlineStr">
        <is>
          <t>ImpMatl_NiAl-Bronze_ASTM-B148_C95400</t>
        </is>
      </c>
      <c r="G1049" s="233" t="inlineStr">
        <is>
          <t>Nickel Aluminum Bronze ASTM B148 UNS C95400</t>
        </is>
      </c>
      <c r="H1049" s="233" t="inlineStr">
        <is>
          <t>B22</t>
        </is>
      </c>
      <c r="I1049" s="233" t="inlineStr">
        <is>
          <t>Steel, Cold Drawn C1018</t>
        </is>
      </c>
      <c r="J1049" s="233" t="n"/>
      <c r="K1049" s="233" t="inlineStr">
        <is>
          <t>Coating_Epoxy</t>
        </is>
      </c>
      <c r="L1049" s="233" t="inlineStr">
        <is>
          <t>RTF</t>
        </is>
      </c>
      <c r="M1049" s="233" t="inlineStr">
        <is>
          <t>B105738</t>
        </is>
      </c>
      <c r="O1049" s="233" t="inlineStr">
        <is>
          <t>LT250</t>
        </is>
      </c>
      <c r="P1049" s="235" t="n"/>
    </row>
    <row r="1050" customFormat="1" s="233">
      <c r="A1050" s="64" t="n"/>
      <c r="B1050" s="237">
        <f>IF(AND(E1050 = "Case Ring",G1050="Silicon Bronze, ASTM-B584, C87600", K1050 = "Coating_Standard"),"Y","N")</f>
        <v/>
      </c>
      <c r="C1050" s="233" t="inlineStr">
        <is>
          <t>ConTab_BOM_KP_Impeller_1562</t>
        </is>
      </c>
      <c r="D1050" s="233" t="inlineStr">
        <is>
          <t>:8012-5_6-KP:8012-5_6-KPV:8012-5_6-KPVS:</t>
        </is>
      </c>
      <c r="E1050" s="233" t="inlineStr">
        <is>
          <t>Double Wear Ring</t>
        </is>
      </c>
      <c r="F1050" s="233" t="inlineStr">
        <is>
          <t>ImpMatl_NiAl-Bronze_ASTM-B148_C95400</t>
        </is>
      </c>
      <c r="G1050" s="233" t="inlineStr">
        <is>
          <t>Nickel Aluminum Bronze ASTM B148 UNS C95400</t>
        </is>
      </c>
      <c r="H1050" s="233" t="inlineStr">
        <is>
          <t>B22</t>
        </is>
      </c>
      <c r="I1050" s="233" t="inlineStr">
        <is>
          <t>Steel, Cold Drawn C1018</t>
        </is>
      </c>
      <c r="J1050" s="233" t="n"/>
      <c r="K1050" s="233" t="inlineStr">
        <is>
          <t>Coating_Epoxy</t>
        </is>
      </c>
      <c r="L1050" s="233" t="inlineStr">
        <is>
          <t>RTF</t>
        </is>
      </c>
      <c r="M1050" s="233" t="inlineStr">
        <is>
          <t>B105739</t>
        </is>
      </c>
      <c r="O1050" s="233" t="inlineStr">
        <is>
          <t>LT250</t>
        </is>
      </c>
      <c r="P1050" s="235" t="n"/>
    </row>
    <row r="1051" customFormat="1" s="233">
      <c r="A1051" s="64" t="n"/>
      <c r="B1051" s="237">
        <f>IF(AND(E1051 = "Case Ring",G1051="Silicon Bronze, ASTM-B584, C87600", K1051 = "Coating_Standard"),"Y","N")</f>
        <v/>
      </c>
      <c r="C1051" s="233" t="inlineStr">
        <is>
          <t>ConTab_BOM_KP_Impeller_1563</t>
        </is>
      </c>
      <c r="D1051" s="233" t="inlineStr">
        <is>
          <t>:8012-5_6-KP:8012-5_6-KPV:8012-5_6-KPVS:</t>
        </is>
      </c>
      <c r="E1051" s="233" t="inlineStr">
        <is>
          <t>Case Ring</t>
        </is>
      </c>
      <c r="F1051" s="233" t="inlineStr">
        <is>
          <t>ImpMatl_Cast_Iron_ASTM-A48_Cl30</t>
        </is>
      </c>
      <c r="G1051" s="233" t="inlineStr">
        <is>
          <t>Cast Iron, ASTM-A48, CL 30</t>
        </is>
      </c>
      <c r="H1051" s="233" t="inlineStr">
        <is>
          <t>C30</t>
        </is>
      </c>
      <c r="I1051" s="233" t="inlineStr">
        <is>
          <t>Steel, Cold Drawn C1018</t>
        </is>
      </c>
      <c r="J1051" s="233" t="n"/>
      <c r="K1051" s="233" t="inlineStr">
        <is>
          <t>Coating_Epoxy</t>
        </is>
      </c>
      <c r="L1051" s="233" t="inlineStr">
        <is>
          <t>RTF</t>
        </is>
      </c>
      <c r="M1051" s="233" t="inlineStr">
        <is>
          <t>B100757</t>
        </is>
      </c>
      <c r="O1051" s="233" t="inlineStr">
        <is>
          <t>LT250</t>
        </is>
      </c>
      <c r="P1051" s="235" t="n"/>
    </row>
    <row r="1052" customFormat="1" s="233">
      <c r="A1052" s="64" t="n"/>
      <c r="B1052" s="237">
        <f>IF(AND(E1052 = "Case Ring",G1052="Silicon Bronze, ASTM-B584, C87600", K1052 = "Coating_Standard"),"Y","N")</f>
        <v/>
      </c>
      <c r="C1052" s="233" t="inlineStr">
        <is>
          <t>ConTab_BOM_KP_Impeller_1564</t>
        </is>
      </c>
      <c r="D1052" s="233" t="inlineStr">
        <is>
          <t>:8012-5_6-KP:8012-5_6-KPV:8012-5_6-KPVS:</t>
        </is>
      </c>
      <c r="E1052" s="233" t="inlineStr">
        <is>
          <t>Double Wear Ring</t>
        </is>
      </c>
      <c r="F1052" s="233" t="inlineStr">
        <is>
          <t>ImpMatl_Cast_Iron_ASTM-A48_Cl30</t>
        </is>
      </c>
      <c r="G1052" s="233" t="inlineStr">
        <is>
          <t>Cast Iron, ASTM-A48, CL 30</t>
        </is>
      </c>
      <c r="H1052" s="233" t="inlineStr">
        <is>
          <t>C30</t>
        </is>
      </c>
      <c r="I1052" s="233" t="inlineStr">
        <is>
          <t>Steel, Cold Drawn C1018</t>
        </is>
      </c>
      <c r="J1052" s="233" t="n"/>
      <c r="K1052" s="233" t="inlineStr">
        <is>
          <t>Coating_Epoxy</t>
        </is>
      </c>
      <c r="L1052" s="233" t="inlineStr">
        <is>
          <t>RTF</t>
        </is>
      </c>
      <c r="M1052" s="233" t="inlineStr">
        <is>
          <t>B100767</t>
        </is>
      </c>
      <c r="O1052" s="233" t="inlineStr">
        <is>
          <t>LT250</t>
        </is>
      </c>
      <c r="P1052" s="235" t="n"/>
    </row>
    <row r="1053" customFormat="1" s="233">
      <c r="A1053" s="64" t="n"/>
      <c r="B1053" s="237">
        <f>IF(AND(E1053 = "Case Ring",G1053="Silicon Bronze, ASTM-B584, C87600", K1053 = "Coating_Standard"),"Y","N")</f>
        <v/>
      </c>
      <c r="C1053" s="233" t="inlineStr">
        <is>
          <t>ConTab_BOM_KP_Impeller_1565</t>
        </is>
      </c>
      <c r="D1053" s="233" t="inlineStr">
        <is>
          <t>:8012-5_6-KP:8012-5_6-KPV:8012-5_6-KPVS:</t>
        </is>
      </c>
      <c r="E1053" s="233" t="inlineStr">
        <is>
          <t>Case Ring</t>
        </is>
      </c>
      <c r="F1053" s="233" t="inlineStr">
        <is>
          <t>ImpMatl_Silicon_Bronze_ASTM-B584_C87600</t>
        </is>
      </c>
      <c r="G1053" s="233" t="inlineStr">
        <is>
          <t>Silicon Bronze, ASTM-B584, C87600</t>
        </is>
      </c>
      <c r="H1053" s="233" t="inlineStr">
        <is>
          <t>B21</t>
        </is>
      </c>
      <c r="I1053" s="233" t="inlineStr">
        <is>
          <t>Steel, Cold Drawn C1018</t>
        </is>
      </c>
      <c r="J1053" s="233" t="n"/>
      <c r="K1053" s="233" t="inlineStr">
        <is>
          <t>Coating_Standard</t>
        </is>
      </c>
      <c r="L1053" s="233" t="n">
        <v>96699033</v>
      </c>
      <c r="M1053" s="233" t="inlineStr">
        <is>
          <t>B100753</t>
        </is>
      </c>
      <c r="N1053" s="233" t="inlineStr">
        <is>
          <t>Standard</t>
        </is>
      </c>
      <c r="O1053" s="233" t="inlineStr">
        <is>
          <t>LT027</t>
        </is>
      </c>
      <c r="P1053" s="235" t="n"/>
    </row>
    <row r="1054" customFormat="1" s="233">
      <c r="A1054" s="64" t="n"/>
      <c r="B1054" s="237">
        <f>IF(AND(E1054 = "Case Ring",G1054="Silicon Bronze, ASTM-B584, C87600", K1054 = "Coating_Standard"),"Y","N")</f>
        <v/>
      </c>
      <c r="C1054" s="233" t="inlineStr">
        <is>
          <t>ConTab_BOM_KP_Impeller_1566</t>
        </is>
      </c>
      <c r="D1054" s="233" t="inlineStr">
        <is>
          <t>:8012-5_6-KP:8012-5_6-KPV:8012-5_6-KPVS:</t>
        </is>
      </c>
      <c r="E1054" s="233" t="inlineStr">
        <is>
          <t>Double Wear Ring</t>
        </is>
      </c>
      <c r="F1054" s="233" t="inlineStr">
        <is>
          <t>ImpMatl_Silicon_Bronze_ASTM-B584_C87600</t>
        </is>
      </c>
      <c r="G1054" s="233" t="inlineStr">
        <is>
          <t>Silicon Bronze, ASTM-B584, C87600</t>
        </is>
      </c>
      <c r="H1054" s="233" t="inlineStr">
        <is>
          <t>B21</t>
        </is>
      </c>
      <c r="I1054" s="233" t="inlineStr">
        <is>
          <t>Steel, Cold Drawn C1018</t>
        </is>
      </c>
      <c r="J1054" s="233" t="n"/>
      <c r="K1054" s="233" t="inlineStr">
        <is>
          <t>Coating_Standard</t>
        </is>
      </c>
      <c r="L1054" s="233" t="n">
        <v>96699033</v>
      </c>
      <c r="M1054" s="233" t="inlineStr">
        <is>
          <t>B100763</t>
        </is>
      </c>
      <c r="N1054" s="233" t="inlineStr">
        <is>
          <t>Standard</t>
        </is>
      </c>
      <c r="O1054" s="233" t="inlineStr">
        <is>
          <t>LT027</t>
        </is>
      </c>
      <c r="P1054" s="235" t="n"/>
    </row>
    <row r="1055" customFormat="1" s="233">
      <c r="A1055" s="64" t="n"/>
      <c r="B1055" s="237">
        <f>IF(AND(E1055 = "Case Ring",G1055="Silicon Bronze, ASTM-B584, C87600", K1055 = "Coating_Standard"),"Y","N")</f>
        <v/>
      </c>
      <c r="C1055" s="233" t="inlineStr">
        <is>
          <t>ConTab_BOM_KP_Impeller_1567</t>
        </is>
      </c>
      <c r="D1055" s="233" t="inlineStr">
        <is>
          <t>:8012-5_6-KP:8012-5_6-KPV:8012-5_6-KPVS:</t>
        </is>
      </c>
      <c r="E1055" s="233" t="inlineStr">
        <is>
          <t>Case Ring</t>
        </is>
      </c>
      <c r="F1055" s="233" t="inlineStr">
        <is>
          <t>ImpMatl_NiAl-Bronze_ASTM-B148_C95400</t>
        </is>
      </c>
      <c r="G1055" s="233" t="inlineStr">
        <is>
          <t>Nickel Aluminum Bronze ASTM B148 UNS C95400</t>
        </is>
      </c>
      <c r="H1055" s="233" t="inlineStr">
        <is>
          <t>B22</t>
        </is>
      </c>
      <c r="I1055" s="233" t="inlineStr">
        <is>
          <t>Steel, Cold Drawn C1018</t>
        </is>
      </c>
      <c r="J1055" s="233" t="n"/>
      <c r="K1055" s="233" t="inlineStr">
        <is>
          <t>Coating_Standard</t>
        </is>
      </c>
      <c r="L1055" s="233" t="n">
        <v>97783388</v>
      </c>
      <c r="M1055" s="233" t="inlineStr">
        <is>
          <t>B105738</t>
        </is>
      </c>
      <c r="N1055" s="233" t="inlineStr">
        <is>
          <t>Standard</t>
        </is>
      </c>
      <c r="O1055" s="233" t="inlineStr">
        <is>
          <t>LT250</t>
        </is>
      </c>
      <c r="P1055" s="235" t="n"/>
    </row>
    <row r="1056" customFormat="1" s="233">
      <c r="A1056" s="64" t="n"/>
      <c r="B1056" s="237">
        <f>IF(AND(E1056 = "Case Ring",G1056="Silicon Bronze, ASTM-B584, C87600", K1056 = "Coating_Standard"),"Y","N")</f>
        <v/>
      </c>
      <c r="C1056" s="233" t="inlineStr">
        <is>
          <t>ConTab_BOM_KP_Impeller_1568</t>
        </is>
      </c>
      <c r="D1056" s="233" t="inlineStr">
        <is>
          <t>:8012-5_6-KP:8012-5_6-KPV:8012-5_6-KPVS:</t>
        </is>
      </c>
      <c r="E1056" s="233" t="inlineStr">
        <is>
          <t>Double Wear Ring</t>
        </is>
      </c>
      <c r="F1056" s="233" t="inlineStr">
        <is>
          <t>ImpMatl_NiAl-Bronze_ASTM-B148_C95400</t>
        </is>
      </c>
      <c r="G1056" s="233" t="inlineStr">
        <is>
          <t>Nickel Aluminum Bronze ASTM B148 UNS C95400</t>
        </is>
      </c>
      <c r="H1056" s="233" t="inlineStr">
        <is>
          <t>B22</t>
        </is>
      </c>
      <c r="I1056" s="233" t="inlineStr">
        <is>
          <t>Steel, Cold Drawn C1018</t>
        </is>
      </c>
      <c r="J1056" s="233" t="n"/>
      <c r="K1056" s="233" t="inlineStr">
        <is>
          <t>Coating_Standard</t>
        </is>
      </c>
      <c r="L1056" s="233" t="n">
        <v>97783388</v>
      </c>
      <c r="M1056" s="233" t="inlineStr">
        <is>
          <t>B105739</t>
        </is>
      </c>
      <c r="N1056" s="233" t="inlineStr">
        <is>
          <t>Standard</t>
        </is>
      </c>
      <c r="O1056" s="233" t="inlineStr">
        <is>
          <t>LT250</t>
        </is>
      </c>
      <c r="P1056" s="235" t="n"/>
    </row>
    <row r="1057" customFormat="1" s="233">
      <c r="A1057" s="64" t="n"/>
      <c r="B1057" s="237">
        <f>IF(AND(E1057 = "Case Ring",G1057="Silicon Bronze, ASTM-B584, C87600", K1057 = "Coating_Standard"),"Y","N")</f>
        <v/>
      </c>
      <c r="C1057" s="233" t="inlineStr">
        <is>
          <t>ConTab_BOM_KP_Impeller_1569</t>
        </is>
      </c>
      <c r="D1057" s="233" t="inlineStr">
        <is>
          <t>:8012-5_6-KP:8012-5_6-KPV:8012-5_6-KPVS:</t>
        </is>
      </c>
      <c r="E1057" s="233" t="inlineStr">
        <is>
          <t>Case Ring</t>
        </is>
      </c>
      <c r="F1057" s="233" t="inlineStr">
        <is>
          <t>ImpMatl_Cast_Iron_ASTM-A48_Cl30</t>
        </is>
      </c>
      <c r="G1057" s="233" t="inlineStr">
        <is>
          <t>Cast Iron, ASTM-A48, CL 30</t>
        </is>
      </c>
      <c r="H1057" s="233" t="inlineStr">
        <is>
          <t>C30</t>
        </is>
      </c>
      <c r="I1057" s="233" t="inlineStr">
        <is>
          <t>Steel, Cold Drawn C1018</t>
        </is>
      </c>
      <c r="J1057" s="233" t="n"/>
      <c r="K1057" s="233" t="inlineStr">
        <is>
          <t>Coating_Standard</t>
        </is>
      </c>
      <c r="L1057" s="233" t="inlineStr">
        <is>
          <t>RTF</t>
        </is>
      </c>
      <c r="M1057" s="233" t="inlineStr">
        <is>
          <t>B100757</t>
        </is>
      </c>
      <c r="O1057" s="233" t="inlineStr">
        <is>
          <t>LT040</t>
        </is>
      </c>
      <c r="P1057" s="235" t="n"/>
    </row>
    <row r="1058" customFormat="1" s="233">
      <c r="A1058" s="64" t="n"/>
      <c r="B1058" s="237">
        <f>IF(AND(E1058 = "Case Ring",G1058="Silicon Bronze, ASTM-B584, C87600", K1058 = "Coating_Standard"),"Y","N")</f>
        <v/>
      </c>
      <c r="C1058" s="233" t="inlineStr">
        <is>
          <t>ConTab_BOM_KP_Impeller_1570</t>
        </is>
      </c>
      <c r="D1058" s="233" t="inlineStr">
        <is>
          <t>:8012-5_6-KP:8012-5_6-KPV:8012-5_6-KPVS:</t>
        </is>
      </c>
      <c r="E1058" s="233" t="inlineStr">
        <is>
          <t>Double Wear Ring</t>
        </is>
      </c>
      <c r="F1058" s="233" t="inlineStr">
        <is>
          <t>ImpMatl_Cast_Iron_ASTM-A48_Cl30</t>
        </is>
      </c>
      <c r="G1058" s="233" t="inlineStr">
        <is>
          <t>Cast Iron, ASTM-A48, CL 30</t>
        </is>
      </c>
      <c r="H1058" s="233" t="inlineStr">
        <is>
          <t>C30</t>
        </is>
      </c>
      <c r="I1058" s="233" t="inlineStr">
        <is>
          <t>Steel, Cold Drawn C1018</t>
        </is>
      </c>
      <c r="J1058" s="233" t="n"/>
      <c r="K1058" s="233" t="inlineStr">
        <is>
          <t>Coating_Standard</t>
        </is>
      </c>
      <c r="L1058" s="233" t="inlineStr">
        <is>
          <t>RTF</t>
        </is>
      </c>
      <c r="M1058" s="233" t="inlineStr">
        <is>
          <t>B100767</t>
        </is>
      </c>
      <c r="O1058" s="233" t="inlineStr">
        <is>
          <t>LT040</t>
        </is>
      </c>
      <c r="P1058" s="235" t="n"/>
    </row>
    <row r="1059" customFormat="1" s="233">
      <c r="A1059" s="64" t="n"/>
      <c r="B1059" s="237">
        <f>IF(AND(E1059 = "Case Ring",G1059="Silicon Bronze, ASTM-B584, C87600", K1059 = "Coating_Standard"),"Y","N")</f>
        <v/>
      </c>
      <c r="C1059" s="233" t="inlineStr">
        <is>
          <t>ConTab_BOM_KP_Impeller_1571</t>
        </is>
      </c>
      <c r="D1059" s="233" t="inlineStr">
        <is>
          <t>:8012-5_6-KP:8012-5_6-KPV:8012-5_6-KPVS:</t>
        </is>
      </c>
      <c r="E1059" s="233" t="inlineStr">
        <is>
          <t>Case Ring</t>
        </is>
      </c>
      <c r="F1059" s="233" t="inlineStr">
        <is>
          <t>ImpMatl_SS_AISI-304</t>
        </is>
      </c>
      <c r="G1059" s="233" t="inlineStr">
        <is>
          <t>Stainless Steel, AISI-304</t>
        </is>
      </c>
      <c r="H1059" s="233" t="inlineStr">
        <is>
          <t>H304</t>
        </is>
      </c>
      <c r="I1059" s="233" t="inlineStr">
        <is>
          <t>Stainless Steel, AISI 316</t>
        </is>
      </c>
      <c r="J1059" s="233" t="n"/>
      <c r="K1059" s="233" t="inlineStr">
        <is>
          <t>Coating_Standard</t>
        </is>
      </c>
      <c r="L1059" s="233" t="n">
        <v>97934501</v>
      </c>
      <c r="M1059" s="233" t="inlineStr">
        <is>
          <t>B100759</t>
        </is>
      </c>
      <c r="O1059" s="233" t="inlineStr">
        <is>
          <t>LT043</t>
        </is>
      </c>
      <c r="P1059" s="235" t="n"/>
    </row>
    <row r="1060" customFormat="1" s="233">
      <c r="A1060" s="64" t="n"/>
      <c r="B1060" s="237">
        <f>IF(AND(E1060 = "Case Ring",G1060="Silicon Bronze, ASTM-B584, C87600", K1060 = "Coating_Standard"),"Y","N")</f>
        <v/>
      </c>
      <c r="C1060" s="233" t="inlineStr">
        <is>
          <t>ConTab_BOM_KP_Impeller_1572</t>
        </is>
      </c>
      <c r="D1060" s="233" t="inlineStr">
        <is>
          <t>:8012-5_6-KP:8012-5_6-KPV:8012-5_6-KPVS:</t>
        </is>
      </c>
      <c r="E1060" s="233" t="inlineStr">
        <is>
          <t>Double Wear Ring</t>
        </is>
      </c>
      <c r="F1060" s="233" t="inlineStr">
        <is>
          <t>ImpMatl_SS_AISI-304</t>
        </is>
      </c>
      <c r="G1060" s="233" t="inlineStr">
        <is>
          <t>Stainless Steel, AISI-304</t>
        </is>
      </c>
      <c r="H1060" s="233" t="inlineStr">
        <is>
          <t>H304</t>
        </is>
      </c>
      <c r="I1060" s="233" t="inlineStr">
        <is>
          <t>Stainless Steel, AISI 316</t>
        </is>
      </c>
      <c r="J1060" s="233" t="n"/>
      <c r="K1060" s="233" t="inlineStr">
        <is>
          <t>Coating_Standard</t>
        </is>
      </c>
      <c r="L1060" s="233" t="n">
        <v>97934501</v>
      </c>
      <c r="M1060" s="233" t="inlineStr">
        <is>
          <t>B100769</t>
        </is>
      </c>
      <c r="O1060" s="233" t="inlineStr">
        <is>
          <t>LT043</t>
        </is>
      </c>
      <c r="P1060" s="235" t="n"/>
    </row>
    <row r="1061" customFormat="1" s="233">
      <c r="A1061" s="64" t="n"/>
      <c r="B1061" s="237">
        <f>IF(AND(E1061 = "Case Ring",G1061="Silicon Bronze, ASTM-B584, C87600", K1061 = "Coating_Standard"),"Y","N")</f>
        <v/>
      </c>
      <c r="C1061" s="233" t="inlineStr">
        <is>
          <t>ConTab_BOM_KP_Impeller_1573</t>
        </is>
      </c>
      <c r="D1061" s="233" t="inlineStr">
        <is>
          <t>:8012-5_6-KP:8012-5_6-KPV:8012-5_6-KPVS:</t>
        </is>
      </c>
      <c r="E1061" s="233" t="inlineStr">
        <is>
          <t>Case Ring</t>
        </is>
      </c>
      <c r="F1061" s="233" t="inlineStr">
        <is>
          <t>ImpMatl_SS_AISI-316</t>
        </is>
      </c>
      <c r="G1061" s="233" t="inlineStr">
        <is>
          <t>Stainless Steel, AISI-316</t>
        </is>
      </c>
      <c r="H1061" s="233" t="inlineStr">
        <is>
          <t>H316</t>
        </is>
      </c>
      <c r="I1061" s="233" t="inlineStr">
        <is>
          <t>Stainless Steel, AISI 316</t>
        </is>
      </c>
      <c r="J1061" s="233" t="n"/>
      <c r="K1061" s="233" t="inlineStr">
        <is>
          <t>Coating_Standard</t>
        </is>
      </c>
      <c r="L1061" s="233" t="n">
        <v>97934503</v>
      </c>
      <c r="M1061" s="233" t="inlineStr">
        <is>
          <t>B100760</t>
        </is>
      </c>
      <c r="O1061" s="233" t="inlineStr">
        <is>
          <t>LT041</t>
        </is>
      </c>
      <c r="P1061" s="235" t="n"/>
    </row>
    <row r="1062" customFormat="1" s="233">
      <c r="A1062" s="64" t="n"/>
      <c r="B1062" s="237">
        <f>IF(AND(E1062 = "Case Ring",G1062="Silicon Bronze, ASTM-B584, C87600", K1062 = "Coating_Standard"),"Y","N")</f>
        <v/>
      </c>
      <c r="C1062" s="233" t="inlineStr">
        <is>
          <t>ConTab_BOM_KP_Impeller_1574</t>
        </is>
      </c>
      <c r="D1062" s="233" t="inlineStr">
        <is>
          <t>:8012-5_6-KP:8012-5_6-KPV:8012-5_6-KPVS:</t>
        </is>
      </c>
      <c r="E1062" s="233" t="inlineStr">
        <is>
          <t>Double Wear Ring</t>
        </is>
      </c>
      <c r="F1062" s="233" t="inlineStr">
        <is>
          <t>ImpMatl_SS_AISI-316</t>
        </is>
      </c>
      <c r="G1062" s="233" t="inlineStr">
        <is>
          <t>Stainless Steel, AISI-316</t>
        </is>
      </c>
      <c r="H1062" s="233" t="inlineStr">
        <is>
          <t>H316</t>
        </is>
      </c>
      <c r="I1062" s="233" t="inlineStr">
        <is>
          <t>Stainless Steel, AISI 316</t>
        </is>
      </c>
      <c r="J1062" s="233" t="n"/>
      <c r="K1062" s="233" t="inlineStr">
        <is>
          <t>Coating_Standard</t>
        </is>
      </c>
      <c r="L1062" s="233" t="n">
        <v>97934503</v>
      </c>
      <c r="M1062" s="233" t="inlineStr">
        <is>
          <t>B100770</t>
        </is>
      </c>
      <c r="O1062" s="233" t="inlineStr">
        <is>
          <t>LT041</t>
        </is>
      </c>
      <c r="P1062" s="235" t="n"/>
    </row>
    <row r="1063" customFormat="1" s="233">
      <c r="A1063" s="64" t="n"/>
      <c r="B1063" s="237">
        <f>IF(AND(E1063 = "Case Ring",G1063="Silicon Bronze, ASTM-B584, C87600", K1063 = "Coating_Standard"),"Y","N")</f>
        <v/>
      </c>
      <c r="C1063" s="233" t="inlineStr">
        <is>
          <t>ConTab_BOM_KP_Impeller_1575</t>
        </is>
      </c>
      <c r="D1063" s="233" t="inlineStr">
        <is>
          <t>:8012-5_6-KP:8012-5_6-KPV:8012-5_6-KPVS:</t>
        </is>
      </c>
      <c r="E1063" s="233" t="inlineStr">
        <is>
          <t>Case Ring</t>
        </is>
      </c>
      <c r="F1063" s="233" t="inlineStr">
        <is>
          <t>ImpMatl_Special</t>
        </is>
      </c>
      <c r="G1063" s="233" t="inlineStr">
        <is>
          <t>Special/Other</t>
        </is>
      </c>
      <c r="H1063" s="233" t="inlineStr">
        <is>
          <t>X</t>
        </is>
      </c>
      <c r="I1063" s="233" t="inlineStr">
        <is>
          <t>Special/Other</t>
        </is>
      </c>
      <c r="J1063" s="233" t="n"/>
      <c r="K1063" s="233" t="inlineStr">
        <is>
          <t>Coating_Standard</t>
        </is>
      </c>
      <c r="L1063" s="233" t="inlineStr">
        <is>
          <t>RTF</t>
        </is>
      </c>
      <c r="M1063" s="233" t="inlineStr">
        <is>
          <t>B100762</t>
        </is>
      </c>
      <c r="O1063" s="233" t="inlineStr">
        <is>
          <t>LT029</t>
        </is>
      </c>
      <c r="P1063" s="235" t="n"/>
    </row>
    <row r="1064" customFormat="1" s="233">
      <c r="A1064" s="64" t="n"/>
      <c r="B1064" s="237">
        <f>IF(AND(E1064 = "Case Ring",G1064="Silicon Bronze, ASTM-B584, C87600", K1064 = "Coating_Standard"),"Y","N")</f>
        <v/>
      </c>
      <c r="C1064" s="233" t="inlineStr">
        <is>
          <t>ConTab_BOM_KP_Impeller_1576</t>
        </is>
      </c>
      <c r="D1064" s="233" t="inlineStr">
        <is>
          <t>:8012-5_6-KP:8012-5_6-KPV:8012-5_6-KPVS:</t>
        </is>
      </c>
      <c r="E1064" s="233" t="inlineStr">
        <is>
          <t>Double Wear Ring</t>
        </is>
      </c>
      <c r="F1064" s="233" t="inlineStr">
        <is>
          <t>ImpMatl_Special</t>
        </is>
      </c>
      <c r="G1064" s="233" t="inlineStr">
        <is>
          <t>Special/Other</t>
        </is>
      </c>
      <c r="H1064" s="233" t="inlineStr">
        <is>
          <t>X</t>
        </is>
      </c>
      <c r="I1064" s="233" t="inlineStr">
        <is>
          <t>Special/Other</t>
        </is>
      </c>
      <c r="J1064" s="233" t="n"/>
      <c r="K1064" s="233" t="inlineStr">
        <is>
          <t>Coating_Standard</t>
        </is>
      </c>
      <c r="L1064" s="233" t="inlineStr">
        <is>
          <t>RTF</t>
        </is>
      </c>
      <c r="M1064" s="233" t="inlineStr">
        <is>
          <t>B100772</t>
        </is>
      </c>
      <c r="O1064" s="233" t="inlineStr">
        <is>
          <t>LT029</t>
        </is>
      </c>
      <c r="P1064" s="235" t="n"/>
    </row>
    <row r="1065" customFormat="1" s="233">
      <c r="A1065" s="64" t="n"/>
      <c r="B1065" s="237">
        <f>IF(AND(E1065 = "Case Ring",G1065="Silicon Bronze, ASTM-B584, C87600", K1065 = "Coating_Standard"),"Y","N")</f>
        <v/>
      </c>
      <c r="C1065" s="233" t="inlineStr">
        <is>
          <t>ConTab_BOM_KP_Impeller_1577</t>
        </is>
      </c>
      <c r="D1065" s="233" t="inlineStr">
        <is>
          <t>:8012-5_6-KP:8012-5_6-KPV:8012-5_6-KPVS:</t>
        </is>
      </c>
      <c r="E1065" s="233" t="inlineStr">
        <is>
          <t>Case Ring</t>
        </is>
      </c>
      <c r="F1065" s="233" t="inlineStr">
        <is>
          <t>ImpMatl_Silicon_Bronze_ASTM-B584_C87600</t>
        </is>
      </c>
      <c r="G1065" s="233" t="inlineStr">
        <is>
          <t>Silicon Bronze, ASTM-B584, C87600</t>
        </is>
      </c>
      <c r="H1065" s="233" t="inlineStr">
        <is>
          <t>B21</t>
        </is>
      </c>
      <c r="I1065" s="233" t="inlineStr">
        <is>
          <t>Steel, Cold Drawn C1018</t>
        </is>
      </c>
      <c r="J1065" s="233" t="n"/>
      <c r="K1065" s="233" t="inlineStr">
        <is>
          <t>Coating_Scotchkote134_interior</t>
        </is>
      </c>
      <c r="L1065" s="233" t="inlineStr">
        <is>
          <t>RTF</t>
        </is>
      </c>
      <c r="M1065" s="233" t="inlineStr">
        <is>
          <t>B100753</t>
        </is>
      </c>
      <c r="O1065" s="233" t="inlineStr">
        <is>
          <t>LT250</t>
        </is>
      </c>
      <c r="P1065" s="235" t="n"/>
    </row>
    <row r="1066" customFormat="1" s="233">
      <c r="A1066" s="64" t="n"/>
      <c r="B1066" s="237">
        <f>IF(AND(E1066 = "Case Ring",G1066="Silicon Bronze, ASTM-B584, C87600", K1066 = "Coating_Standard"),"Y","N")</f>
        <v/>
      </c>
      <c r="C1066" s="233" t="inlineStr">
        <is>
          <t>ConTab_BOM_KP_Impeller_1578</t>
        </is>
      </c>
      <c r="D1066" s="233" t="inlineStr">
        <is>
          <t>:8012-5_6-KP:8012-5_6-KPV:8012-5_6-KPVS:</t>
        </is>
      </c>
      <c r="E1066" s="233" t="inlineStr">
        <is>
          <t>Double Wear Ring</t>
        </is>
      </c>
      <c r="F1066" s="233" t="inlineStr">
        <is>
          <t>ImpMatl_Silicon_Bronze_ASTM-B584_C87600</t>
        </is>
      </c>
      <c r="G1066" s="233" t="inlineStr">
        <is>
          <t>Silicon Bronze, ASTM-B584, C87600</t>
        </is>
      </c>
      <c r="H1066" s="233" t="inlineStr">
        <is>
          <t>B21</t>
        </is>
      </c>
      <c r="I1066" s="233" t="inlineStr">
        <is>
          <t>Steel, Cold Drawn C1018</t>
        </is>
      </c>
      <c r="J1066" s="233" t="n"/>
      <c r="K1066" s="233" t="inlineStr">
        <is>
          <t>Coating_Scotchkote134_interior</t>
        </is>
      </c>
      <c r="L1066" s="233" t="inlineStr">
        <is>
          <t>RTF</t>
        </is>
      </c>
      <c r="M1066" s="233" t="inlineStr">
        <is>
          <t>B100763</t>
        </is>
      </c>
      <c r="O1066" s="233" t="inlineStr">
        <is>
          <t>LT250</t>
        </is>
      </c>
      <c r="P1066" s="235" t="n"/>
    </row>
    <row r="1067" customFormat="1" s="233">
      <c r="A1067" s="64" t="n"/>
      <c r="B1067" s="237">
        <f>IF(AND(E1067 = "Case Ring",G1067="Silicon Bronze, ASTM-B584, C87600", K1067 = "Coating_Standard"),"Y","N")</f>
        <v/>
      </c>
      <c r="C1067" s="233" t="inlineStr">
        <is>
          <t>ConTab_BOM_KP_Impeller_1579</t>
        </is>
      </c>
      <c r="D1067" s="233" t="inlineStr">
        <is>
          <t>:8012-5_6-KP:8012-5_6-KPV:8012-5_6-KPVS:</t>
        </is>
      </c>
      <c r="E1067" s="233" t="inlineStr">
        <is>
          <t>Case Ring</t>
        </is>
      </c>
      <c r="F1067" s="233" t="inlineStr">
        <is>
          <t>ImpMatl_NiAl-Bronze_ASTM-B148_C95400</t>
        </is>
      </c>
      <c r="G1067" s="233" t="inlineStr">
        <is>
          <t>Nickel Aluminum Bronze ASTM B148 UNS C95400</t>
        </is>
      </c>
      <c r="H1067" s="233" t="inlineStr">
        <is>
          <t>B22</t>
        </is>
      </c>
      <c r="I1067" s="233" t="inlineStr">
        <is>
          <t>Steel, Cold Drawn C1018</t>
        </is>
      </c>
      <c r="J1067" s="233" t="n"/>
      <c r="K1067" s="233" t="inlineStr">
        <is>
          <t>Coating_Scotchkote134_interior</t>
        </is>
      </c>
      <c r="L1067" s="233" t="inlineStr">
        <is>
          <t>RTF</t>
        </is>
      </c>
      <c r="M1067" s="233" t="inlineStr">
        <is>
          <t>B105738</t>
        </is>
      </c>
      <c r="O1067" s="233" t="inlineStr">
        <is>
          <t>LT250</t>
        </is>
      </c>
      <c r="P1067" s="235" t="n"/>
    </row>
    <row r="1068" customFormat="1" s="233">
      <c r="A1068" s="64" t="n"/>
      <c r="B1068" s="237">
        <f>IF(AND(E1068 = "Case Ring",G1068="Silicon Bronze, ASTM-B584, C87600", K1068 = "Coating_Standard"),"Y","N")</f>
        <v/>
      </c>
      <c r="C1068" s="233" t="inlineStr">
        <is>
          <t>ConTab_BOM_KP_Impeller_1580</t>
        </is>
      </c>
      <c r="D1068" s="233" t="inlineStr">
        <is>
          <t>:8012-5_6-KP:8012-5_6-KPV:8012-5_6-KPVS:</t>
        </is>
      </c>
      <c r="E1068" s="233" t="inlineStr">
        <is>
          <t>Double Wear Ring</t>
        </is>
      </c>
      <c r="F1068" s="233" t="inlineStr">
        <is>
          <t>ImpMatl_NiAl-Bronze_ASTM-B148_C95400</t>
        </is>
      </c>
      <c r="G1068" s="233" t="inlineStr">
        <is>
          <t>Nickel Aluminum Bronze ASTM B148 UNS C95400</t>
        </is>
      </c>
      <c r="H1068" s="233" t="inlineStr">
        <is>
          <t>B22</t>
        </is>
      </c>
      <c r="I1068" s="233" t="inlineStr">
        <is>
          <t>Steel, Cold Drawn C1018</t>
        </is>
      </c>
      <c r="J1068" s="233" t="n"/>
      <c r="K1068" s="233" t="inlineStr">
        <is>
          <t>Coating_Scotchkote134_interior</t>
        </is>
      </c>
      <c r="L1068" s="233" t="inlineStr">
        <is>
          <t>RTF</t>
        </is>
      </c>
      <c r="M1068" s="233" t="inlineStr">
        <is>
          <t>B105739</t>
        </is>
      </c>
      <c r="O1068" s="233" t="inlineStr">
        <is>
          <t>LT250</t>
        </is>
      </c>
      <c r="P1068" s="235" t="n"/>
    </row>
    <row r="1069" customFormat="1" s="233">
      <c r="A1069" s="64" t="n"/>
      <c r="B1069" s="237">
        <f>IF(AND(E1069 = "Case Ring",G1069="Silicon Bronze, ASTM-B584, C87600", K1069 = "Coating_Standard"),"Y","N")</f>
        <v/>
      </c>
      <c r="C1069" s="233" t="inlineStr">
        <is>
          <t>ConTab_BOM_KP_Impeller_1581</t>
        </is>
      </c>
      <c r="D1069" s="233" t="inlineStr">
        <is>
          <t>:8012-5_6-KP:8012-5_6-KPV:8012-5_6-KPVS:</t>
        </is>
      </c>
      <c r="E1069" s="233" t="inlineStr">
        <is>
          <t>Case Ring</t>
        </is>
      </c>
      <c r="F1069" s="233" t="inlineStr">
        <is>
          <t>ImpMatl_Cast_Iron_ASTM-A48_Cl30</t>
        </is>
      </c>
      <c r="G1069" s="233" t="inlineStr">
        <is>
          <t>Cast Iron, ASTM-A48, CL 30</t>
        </is>
      </c>
      <c r="H1069" s="233" t="inlineStr">
        <is>
          <t>C30</t>
        </is>
      </c>
      <c r="I1069" s="233" t="inlineStr">
        <is>
          <t>Steel, Cold Drawn C1018</t>
        </is>
      </c>
      <c r="J1069" s="233" t="n"/>
      <c r="K1069" s="233" t="inlineStr">
        <is>
          <t>Coating_Scotchkote134_interior</t>
        </is>
      </c>
      <c r="L1069" s="233" t="inlineStr">
        <is>
          <t>RTF</t>
        </is>
      </c>
      <c r="M1069" s="233" t="inlineStr">
        <is>
          <t>B100757</t>
        </is>
      </c>
      <c r="O1069" s="233" t="inlineStr">
        <is>
          <t>LT250</t>
        </is>
      </c>
    </row>
    <row r="1070" customFormat="1" s="233">
      <c r="A1070" s="64" t="n"/>
      <c r="B1070" s="237">
        <f>IF(AND(E1070 = "Case Ring",G1070="Silicon Bronze, ASTM-B584, C87600", K1070 = "Coating_Standard"),"Y","N")</f>
        <v/>
      </c>
      <c r="C1070" s="233" t="inlineStr">
        <is>
          <t>ConTab_BOM_KP_Impeller_1582</t>
        </is>
      </c>
      <c r="D1070" s="233" t="inlineStr">
        <is>
          <t>:8012-5_6-KP:8012-5_6-KPV:8012-5_6-KPVS:</t>
        </is>
      </c>
      <c r="E1070" s="233" t="inlineStr">
        <is>
          <t>Double Wear Ring</t>
        </is>
      </c>
      <c r="F1070" s="233" t="inlineStr">
        <is>
          <t>ImpMatl_Cast_Iron_ASTM-A48_Cl30</t>
        </is>
      </c>
      <c r="G1070" s="233" t="inlineStr">
        <is>
          <t>Cast Iron, ASTM-A48, CL 30</t>
        </is>
      </c>
      <c r="H1070" s="233" t="inlineStr">
        <is>
          <t>C30</t>
        </is>
      </c>
      <c r="I1070" s="233" t="inlineStr">
        <is>
          <t>Steel, Cold Drawn C1018</t>
        </is>
      </c>
      <c r="J1070" s="233" t="n"/>
      <c r="K1070" s="233" t="inlineStr">
        <is>
          <t>Coating_Scotchkote134_interior</t>
        </is>
      </c>
      <c r="L1070" s="233" t="inlineStr">
        <is>
          <t>RTF</t>
        </is>
      </c>
      <c r="M1070" s="233" t="inlineStr">
        <is>
          <t>B100767</t>
        </is>
      </c>
      <c r="O1070" s="233" t="inlineStr">
        <is>
          <t>LT250</t>
        </is>
      </c>
      <c r="P1070" s="235" t="n"/>
    </row>
    <row r="1071" customFormat="1" s="233">
      <c r="A1071" s="64" t="n"/>
      <c r="B1071" s="237">
        <f>IF(AND(E1071 = "Case Ring",G1071="Silicon Bronze, ASTM-B584, C87600", K1071 = "Coating_Standard"),"Y","N")</f>
        <v/>
      </c>
      <c r="C1071" s="233" t="inlineStr">
        <is>
          <t>ConTab_BOM_KP_Impeller_1583</t>
        </is>
      </c>
      <c r="D1071" s="233" t="inlineStr">
        <is>
          <t>:8012-5_6-KP:8012-5_6-KPV:8012-5_6-KPVS:</t>
        </is>
      </c>
      <c r="E1071" s="233" t="inlineStr">
        <is>
          <t>Case Ring</t>
        </is>
      </c>
      <c r="F1071" s="233" t="inlineStr">
        <is>
          <t>ImpMatl_Silicon_Bronze_ASTM-B584_C87600</t>
        </is>
      </c>
      <c r="G1071" s="233" t="inlineStr">
        <is>
          <t>Silicon Bronze, ASTM-B584, C87600</t>
        </is>
      </c>
      <c r="H1071" s="233" t="inlineStr">
        <is>
          <t>B21</t>
        </is>
      </c>
      <c r="I1071" s="233" t="inlineStr">
        <is>
          <t>Steel, Cold Drawn C1018</t>
        </is>
      </c>
      <c r="J1071" s="233" t="n"/>
      <c r="K1071" s="233" t="inlineStr">
        <is>
          <t>Coating_Scotchkote134_interior_exterior</t>
        </is>
      </c>
      <c r="L1071" s="233" t="inlineStr">
        <is>
          <t>RTF</t>
        </is>
      </c>
      <c r="M1071" s="233" t="inlineStr">
        <is>
          <t>B100753</t>
        </is>
      </c>
      <c r="O1071" s="233" t="inlineStr">
        <is>
          <t>LT250</t>
        </is>
      </c>
      <c r="P1071" s="235" t="n"/>
    </row>
    <row r="1072" customFormat="1" s="233">
      <c r="A1072" s="64" t="n"/>
      <c r="B1072" s="237">
        <f>IF(AND(E1072 = "Case Ring",G1072="Silicon Bronze, ASTM-B584, C87600", K1072 = "Coating_Standard"),"Y","N")</f>
        <v/>
      </c>
      <c r="C1072" s="233" t="inlineStr">
        <is>
          <t>ConTab_BOM_KP_Impeller_1584</t>
        </is>
      </c>
      <c r="D1072" s="233" t="inlineStr">
        <is>
          <t>:8012-5_6-KP:8012-5_6-KPV:8012-5_6-KPVS:</t>
        </is>
      </c>
      <c r="E1072" s="233" t="inlineStr">
        <is>
          <t>Double Wear Ring</t>
        </is>
      </c>
      <c r="F1072" s="233" t="inlineStr">
        <is>
          <t>ImpMatl_Silicon_Bronze_ASTM-B584_C87600</t>
        </is>
      </c>
      <c r="G1072" s="233" t="inlineStr">
        <is>
          <t>Silicon Bronze, ASTM-B584, C87600</t>
        </is>
      </c>
      <c r="H1072" s="233" t="inlineStr">
        <is>
          <t>B21</t>
        </is>
      </c>
      <c r="I1072" s="233" t="inlineStr">
        <is>
          <t>Steel, Cold Drawn C1018</t>
        </is>
      </c>
      <c r="J1072" s="233" t="n"/>
      <c r="K1072" s="233" t="inlineStr">
        <is>
          <t>Coating_Scotchkote134_interior_exterior</t>
        </is>
      </c>
      <c r="L1072" s="233" t="inlineStr">
        <is>
          <t>RTF</t>
        </is>
      </c>
      <c r="M1072" s="233" t="inlineStr">
        <is>
          <t>B100763</t>
        </is>
      </c>
      <c r="O1072" s="233" t="inlineStr">
        <is>
          <t>LT250</t>
        </is>
      </c>
      <c r="P1072" s="235" t="n"/>
    </row>
    <row r="1073" customFormat="1" s="233">
      <c r="A1073" s="64" t="n"/>
      <c r="B1073" s="237">
        <f>IF(AND(E1073 = "Case Ring",G1073="Silicon Bronze, ASTM-B584, C87600", K1073 = "Coating_Standard"),"Y","N")</f>
        <v/>
      </c>
      <c r="C1073" s="233" t="inlineStr">
        <is>
          <t>ConTab_BOM_KP_Impeller_1585</t>
        </is>
      </c>
      <c r="D1073" s="233" t="inlineStr">
        <is>
          <t>:8012-5_6-KP:8012-5_6-KPV:8012-5_6-KPVS:</t>
        </is>
      </c>
      <c r="E1073" s="233" t="inlineStr">
        <is>
          <t>Case Ring</t>
        </is>
      </c>
      <c r="F1073" s="233" t="inlineStr">
        <is>
          <t>ImpMatl_NiAl-Bronze_ASTM-B148_C95400</t>
        </is>
      </c>
      <c r="G1073" s="233" t="inlineStr">
        <is>
          <t>Nickel Aluminum Bronze ASTM B148 UNS C95400</t>
        </is>
      </c>
      <c r="H1073" s="233" t="inlineStr">
        <is>
          <t>B22</t>
        </is>
      </c>
      <c r="I1073" s="233" t="inlineStr">
        <is>
          <t>Steel, Cold Drawn C1018</t>
        </is>
      </c>
      <c r="J1073" s="233" t="n"/>
      <c r="K1073" s="233" t="inlineStr">
        <is>
          <t>Coating_Scotchkote134_interior_exterior</t>
        </is>
      </c>
      <c r="L1073" s="233" t="inlineStr">
        <is>
          <t>RTF</t>
        </is>
      </c>
      <c r="M1073" s="233" t="inlineStr">
        <is>
          <t>B105738</t>
        </is>
      </c>
      <c r="O1073" s="233" t="inlineStr">
        <is>
          <t>LT250</t>
        </is>
      </c>
      <c r="P1073" s="235" t="n"/>
    </row>
    <row r="1074" customFormat="1" s="233">
      <c r="A1074" s="64" t="n"/>
      <c r="B1074" s="237">
        <f>IF(AND(E1074 = "Case Ring",G1074="Silicon Bronze, ASTM-B584, C87600", K1074 = "Coating_Standard"),"Y","N")</f>
        <v/>
      </c>
      <c r="C1074" s="233" t="inlineStr">
        <is>
          <t>ConTab_BOM_KP_Impeller_1586</t>
        </is>
      </c>
      <c r="D1074" s="233" t="inlineStr">
        <is>
          <t>:8012-5_6-KP:8012-5_6-KPV:8012-5_6-KPVS:</t>
        </is>
      </c>
      <c r="E1074" s="233" t="inlineStr">
        <is>
          <t>Double Wear Ring</t>
        </is>
      </c>
      <c r="F1074" s="233" t="inlineStr">
        <is>
          <t>ImpMatl_NiAl-Bronze_ASTM-B148_C95400</t>
        </is>
      </c>
      <c r="G1074" s="233" t="inlineStr">
        <is>
          <t>Nickel Aluminum Bronze ASTM B148 UNS C95400</t>
        </is>
      </c>
      <c r="H1074" s="233" t="inlineStr">
        <is>
          <t>B22</t>
        </is>
      </c>
      <c r="I1074" s="233" t="inlineStr">
        <is>
          <t>Steel, Cold Drawn C1018</t>
        </is>
      </c>
      <c r="J1074" s="233" t="n"/>
      <c r="K1074" s="233" t="inlineStr">
        <is>
          <t>Coating_Scotchkote134_interior_exterior</t>
        </is>
      </c>
      <c r="L1074" s="233" t="inlineStr">
        <is>
          <t>RTF</t>
        </is>
      </c>
      <c r="M1074" s="233" t="inlineStr">
        <is>
          <t>B105739</t>
        </is>
      </c>
      <c r="O1074" s="233" t="inlineStr">
        <is>
          <t>LT250</t>
        </is>
      </c>
      <c r="P1074" s="235" t="n"/>
    </row>
    <row r="1075" customFormat="1" s="233">
      <c r="A1075" s="64" t="n"/>
      <c r="B1075" s="237">
        <f>IF(AND(E1075 = "Case Ring",G1075="Silicon Bronze, ASTM-B584, C87600", K1075 = "Coating_Standard"),"Y","N")</f>
        <v/>
      </c>
      <c r="C1075" s="233" t="inlineStr">
        <is>
          <t>ConTab_BOM_KP_Impeller_1587</t>
        </is>
      </c>
      <c r="D1075" s="233" t="inlineStr">
        <is>
          <t>:8012-5_6-KP:8012-5_6-KPV:8012-5_6-KPVS:</t>
        </is>
      </c>
      <c r="E1075" s="233" t="inlineStr">
        <is>
          <t>Case Ring</t>
        </is>
      </c>
      <c r="F1075" s="233" t="inlineStr">
        <is>
          <t>ImpMatl_Cast_Iron_ASTM-A48_Cl30</t>
        </is>
      </c>
      <c r="G1075" s="233" t="inlineStr">
        <is>
          <t>Cast Iron, ASTM-A48, CL 30</t>
        </is>
      </c>
      <c r="H1075" s="233" t="inlineStr">
        <is>
          <t>C30</t>
        </is>
      </c>
      <c r="I1075" s="233" t="inlineStr">
        <is>
          <t>Steel, Cold Drawn C1018</t>
        </is>
      </c>
      <c r="J1075" s="233" t="n"/>
      <c r="K1075" s="233" t="inlineStr">
        <is>
          <t>Coating_Scotchkote134_interior_exterior</t>
        </is>
      </c>
      <c r="L1075" s="233" t="inlineStr">
        <is>
          <t>RTF</t>
        </is>
      </c>
      <c r="M1075" s="233" t="inlineStr">
        <is>
          <t>B100757</t>
        </is>
      </c>
      <c r="O1075" s="233" t="inlineStr">
        <is>
          <t>LT250</t>
        </is>
      </c>
      <c r="P1075" s="235" t="n"/>
    </row>
    <row r="1076" customFormat="1" s="233">
      <c r="A1076" s="64" t="n"/>
      <c r="B1076" s="237">
        <f>IF(AND(E1076 = "Case Ring",G1076="Silicon Bronze, ASTM-B584, C87600", K1076 = "Coating_Standard"),"Y","N")</f>
        <v/>
      </c>
      <c r="C1076" s="233" t="inlineStr">
        <is>
          <t>ConTab_BOM_KP_Impeller_1588</t>
        </is>
      </c>
      <c r="D1076" s="233" t="inlineStr">
        <is>
          <t>:8012-5_6-KP:8012-5_6-KPV:8012-5_6-KPVS:</t>
        </is>
      </c>
      <c r="E1076" s="233" t="inlineStr">
        <is>
          <t>Double Wear Ring</t>
        </is>
      </c>
      <c r="F1076" s="233" t="inlineStr">
        <is>
          <t>ImpMatl_Cast_Iron_ASTM-A48_Cl30</t>
        </is>
      </c>
      <c r="G1076" s="233" t="inlineStr">
        <is>
          <t>Cast Iron, ASTM-A48, CL 30</t>
        </is>
      </c>
      <c r="H1076" s="233" t="inlineStr">
        <is>
          <t>C30</t>
        </is>
      </c>
      <c r="I1076" s="233" t="inlineStr">
        <is>
          <t>Steel, Cold Drawn C1018</t>
        </is>
      </c>
      <c r="J1076" s="233" t="n"/>
      <c r="K1076" s="233" t="inlineStr">
        <is>
          <t>Coating_Scotchkote134_interior_exterior</t>
        </is>
      </c>
      <c r="L1076" s="233" t="inlineStr">
        <is>
          <t>RTF</t>
        </is>
      </c>
      <c r="M1076" s="233" t="inlineStr">
        <is>
          <t>B100767</t>
        </is>
      </c>
      <c r="O1076" s="233" t="inlineStr">
        <is>
          <t>LT250</t>
        </is>
      </c>
      <c r="P1076" s="235" t="n"/>
    </row>
    <row r="1077" customFormat="1" s="233">
      <c r="A1077" s="64" t="n"/>
      <c r="B1077" s="237">
        <f>IF(AND(E1077 = "Case Ring",G1077="Silicon Bronze, ASTM-B584, C87600", K1077 = "Coating_Standard"),"Y","N")</f>
        <v/>
      </c>
      <c r="C1077" s="233" t="inlineStr">
        <is>
          <t>ConTab_BOM_KP_Impeller_1589</t>
        </is>
      </c>
      <c r="D1077" s="233" t="inlineStr">
        <is>
          <t>:8012-5_6-KP:8012-5_6-KPV:8012-5_6-KPVS:</t>
        </is>
      </c>
      <c r="E1077" s="233" t="inlineStr">
        <is>
          <t>Case Ring</t>
        </is>
      </c>
      <c r="F1077" s="233" t="inlineStr">
        <is>
          <t>ImpMatl_Silicon_Bronze_ASTM-B584_C87600</t>
        </is>
      </c>
      <c r="G1077" s="233" t="inlineStr">
        <is>
          <t>Silicon Bronze, ASTM-B584, C87600</t>
        </is>
      </c>
      <c r="H1077" s="233" t="inlineStr">
        <is>
          <t>B21</t>
        </is>
      </c>
      <c r="I1077" s="233" t="inlineStr">
        <is>
          <t>Steel, Cold Drawn C1018</t>
        </is>
      </c>
      <c r="J1077" s="233" t="n"/>
      <c r="K1077" s="233" t="inlineStr">
        <is>
          <t>Coating_Scotchkote134_interior_exterior_IncludeImpeller</t>
        </is>
      </c>
      <c r="L1077" s="233" t="inlineStr">
        <is>
          <t>RTF</t>
        </is>
      </c>
      <c r="M1077" s="233" t="inlineStr">
        <is>
          <t>B100753</t>
        </is>
      </c>
      <c r="O1077" s="233" t="inlineStr">
        <is>
          <t>LT250</t>
        </is>
      </c>
      <c r="P1077" s="235" t="n"/>
    </row>
    <row r="1078" customFormat="1" s="233">
      <c r="A1078" s="64" t="n"/>
      <c r="B1078" s="237">
        <f>IF(AND(E1078 = "Case Ring",G1078="Silicon Bronze, ASTM-B584, C87600", K1078 = "Coating_Standard"),"Y","N")</f>
        <v/>
      </c>
      <c r="C1078" s="233" t="inlineStr">
        <is>
          <t>ConTab_BOM_KP_Impeller_1590</t>
        </is>
      </c>
      <c r="D1078" s="233" t="inlineStr">
        <is>
          <t>:8012-5_6-KP:8012-5_6-KPV:8012-5_6-KPVS:</t>
        </is>
      </c>
      <c r="E1078" s="233" t="inlineStr">
        <is>
          <t>Double Wear Ring</t>
        </is>
      </c>
      <c r="F1078" s="233" t="inlineStr">
        <is>
          <t>ImpMatl_Silicon_Bronze_ASTM-B584_C87600</t>
        </is>
      </c>
      <c r="G1078" s="233" t="inlineStr">
        <is>
          <t>Silicon Bronze, ASTM-B584, C87600</t>
        </is>
      </c>
      <c r="H1078" s="233" t="inlineStr">
        <is>
          <t>B21</t>
        </is>
      </c>
      <c r="I1078" s="233" t="inlineStr">
        <is>
          <t>Steel, Cold Drawn C1018</t>
        </is>
      </c>
      <c r="J1078" s="233" t="n"/>
      <c r="K1078" s="233" t="inlineStr">
        <is>
          <t>Coating_Scotchkote134_interior_exterior_IncludeImpeller</t>
        </is>
      </c>
      <c r="L1078" s="233" t="inlineStr">
        <is>
          <t>RTF</t>
        </is>
      </c>
      <c r="M1078" s="233" t="inlineStr">
        <is>
          <t>B100763</t>
        </is>
      </c>
      <c r="O1078" s="233" t="inlineStr">
        <is>
          <t>LT250</t>
        </is>
      </c>
      <c r="P1078" s="235" t="n"/>
    </row>
    <row r="1079" customFormat="1" s="233">
      <c r="A1079" s="64" t="n"/>
      <c r="B1079" s="237">
        <f>IF(AND(E1079 = "Case Ring",G1079="Silicon Bronze, ASTM-B584, C87600", K1079 = "Coating_Standard"),"Y","N")</f>
        <v/>
      </c>
      <c r="C1079" s="233" t="inlineStr">
        <is>
          <t>ConTab_BOM_KP_Impeller_1591</t>
        </is>
      </c>
      <c r="D1079" s="233" t="inlineStr">
        <is>
          <t>:8012-5_6-KP:8012-5_6-KPV:8012-5_6-KPVS:</t>
        </is>
      </c>
      <c r="E1079" s="233" t="inlineStr">
        <is>
          <t>Case Ring</t>
        </is>
      </c>
      <c r="F1079" s="233" t="inlineStr">
        <is>
          <t>ImpMatl_NiAl-Bronze_ASTM-B148_C95400</t>
        </is>
      </c>
      <c r="G1079" s="233" t="inlineStr">
        <is>
          <t>Nickel Aluminum Bronze ASTM B148 UNS C95400</t>
        </is>
      </c>
      <c r="H1079" s="233" t="inlineStr">
        <is>
          <t>B22</t>
        </is>
      </c>
      <c r="I1079" s="233" t="inlineStr">
        <is>
          <t>Steel, Cold Drawn C1018</t>
        </is>
      </c>
      <c r="J1079" s="233" t="n"/>
      <c r="K1079" s="233" t="inlineStr">
        <is>
          <t>Coating_Scotchkote134_interior_exterior_IncludeImpeller</t>
        </is>
      </c>
      <c r="L1079" s="233" t="inlineStr">
        <is>
          <t>RTF</t>
        </is>
      </c>
      <c r="M1079" s="233" t="inlineStr">
        <is>
          <t>B105738</t>
        </is>
      </c>
      <c r="O1079" s="233" t="inlineStr">
        <is>
          <t>LT250</t>
        </is>
      </c>
      <c r="P1079" s="235" t="n"/>
    </row>
    <row r="1080" customFormat="1" s="233">
      <c r="A1080" s="64" t="n"/>
      <c r="B1080" s="237">
        <f>IF(AND(E1080 = "Case Ring",G1080="Silicon Bronze, ASTM-B584, C87600", K1080 = "Coating_Standard"),"Y","N")</f>
        <v/>
      </c>
      <c r="C1080" s="233" t="inlineStr">
        <is>
          <t>ConTab_BOM_KP_Impeller_1592</t>
        </is>
      </c>
      <c r="D1080" s="233" t="inlineStr">
        <is>
          <t>:8012-5_6-KP:8012-5_6-KPV:8012-5_6-KPVS:</t>
        </is>
      </c>
      <c r="E1080" s="233" t="inlineStr">
        <is>
          <t>Double Wear Ring</t>
        </is>
      </c>
      <c r="F1080" s="233" t="inlineStr">
        <is>
          <t>ImpMatl_NiAl-Bronze_ASTM-B148_C95400</t>
        </is>
      </c>
      <c r="G1080" s="233" t="inlineStr">
        <is>
          <t>Nickel Aluminum Bronze ASTM B148 UNS C95400</t>
        </is>
      </c>
      <c r="H1080" s="233" t="inlineStr">
        <is>
          <t>B22</t>
        </is>
      </c>
      <c r="I1080" s="233" t="inlineStr">
        <is>
          <t>Steel, Cold Drawn C1018</t>
        </is>
      </c>
      <c r="J1080" s="233" t="n"/>
      <c r="K1080" s="233" t="inlineStr">
        <is>
          <t>Coating_Scotchkote134_interior_exterior_IncludeImpeller</t>
        </is>
      </c>
      <c r="L1080" s="233" t="inlineStr">
        <is>
          <t>RTF</t>
        </is>
      </c>
      <c r="M1080" s="233" t="inlineStr">
        <is>
          <t>B105739</t>
        </is>
      </c>
      <c r="O1080" s="233" t="inlineStr">
        <is>
          <t>LT250</t>
        </is>
      </c>
    </row>
    <row r="1081" customFormat="1" s="233">
      <c r="A1081" s="64" t="n"/>
      <c r="B1081" s="237">
        <f>IF(AND(E1081 = "Case Ring",G1081="Silicon Bronze, ASTM-B584, C87600", K1081 = "Coating_Standard"),"Y","N")</f>
        <v/>
      </c>
      <c r="C1081" s="233" t="inlineStr">
        <is>
          <t>ConTab_BOM_KP_Impeller_1593</t>
        </is>
      </c>
      <c r="D1081" s="233" t="inlineStr">
        <is>
          <t>:8015-3_4-KP:8015-3_4-KPV:8015-3_4-KPVS:</t>
        </is>
      </c>
      <c r="E1081" s="233" t="inlineStr">
        <is>
          <t>Case Ring</t>
        </is>
      </c>
      <c r="F1081" s="233" t="inlineStr">
        <is>
          <t>ImpMatl_Silicon_Bronze_ASTM-B584_C87600</t>
        </is>
      </c>
      <c r="G1081" s="233" t="inlineStr">
        <is>
          <t>Silicon Bronze, ASTM-B584, C87600</t>
        </is>
      </c>
      <c r="H1081" s="233" t="inlineStr">
        <is>
          <t>B21</t>
        </is>
      </c>
      <c r="I1081" s="233" t="inlineStr">
        <is>
          <t>Steel, Cold Drawn C1018</t>
        </is>
      </c>
      <c r="J1081" s="233" t="n"/>
      <c r="K1081" s="233" t="inlineStr">
        <is>
          <t>Coating_Scotchkote134_interior_exterior_IncludeImpeller</t>
        </is>
      </c>
      <c r="L1081" s="233" t="inlineStr">
        <is>
          <t>RTF</t>
        </is>
      </c>
      <c r="M1081" s="233" t="inlineStr">
        <is>
          <t>B100773</t>
        </is>
      </c>
      <c r="N1081" s="185" t="n"/>
      <c r="O1081" s="233" t="inlineStr">
        <is>
          <t>LT250</t>
        </is>
      </c>
      <c r="P1081" s="235" t="n"/>
    </row>
    <row r="1082" customFormat="1" s="233">
      <c r="A1082" s="64" t="n"/>
      <c r="B1082" s="237">
        <f>IF(AND(E1082 = "Case Ring",G1082="Silicon Bronze, ASTM-B584, C87600", K1082 = "Coating_Standard"),"Y","N")</f>
        <v/>
      </c>
      <c r="C1082" s="233" t="inlineStr">
        <is>
          <t>ConTab_BOM_KP_Impeller_1594</t>
        </is>
      </c>
      <c r="D1082" s="233" t="inlineStr">
        <is>
          <t>:8015-3_4-KP:8015-3_4-KPV:8015-3_4-KPVS:</t>
        </is>
      </c>
      <c r="E1082" s="233" t="inlineStr">
        <is>
          <t>Double Wear Ring</t>
        </is>
      </c>
      <c r="F1082" s="233" t="inlineStr">
        <is>
          <t>ImpMatl_Silicon_Bronze_ASTM-B584_C87600</t>
        </is>
      </c>
      <c r="G1082" s="233" t="inlineStr">
        <is>
          <t>Silicon Bronze, ASTM-B584, C87600</t>
        </is>
      </c>
      <c r="H1082" s="233" t="inlineStr">
        <is>
          <t>B21</t>
        </is>
      </c>
      <c r="I1082" s="233" t="inlineStr">
        <is>
          <t>Steel, Cold Drawn C1018</t>
        </is>
      </c>
      <c r="J1082" s="233" t="n"/>
      <c r="K1082" s="233" t="inlineStr">
        <is>
          <t>Coating_Scotchkote134_interior_exterior_IncludeImpeller</t>
        </is>
      </c>
      <c r="L1082" s="233" t="inlineStr">
        <is>
          <t>RTF</t>
        </is>
      </c>
      <c r="M1082" s="233" t="inlineStr">
        <is>
          <t>B100783</t>
        </is>
      </c>
      <c r="O1082" s="233" t="inlineStr">
        <is>
          <t>LT250</t>
        </is>
      </c>
      <c r="P1082" s="235" t="n"/>
    </row>
    <row r="1083" customFormat="1" s="233">
      <c r="A1083" s="64" t="n"/>
      <c r="B1083" s="237">
        <f>IF(AND(E1083 = "Case Ring",G1083="Silicon Bronze, ASTM-B584, C87600", K1083 = "Coating_Standard"),"Y","N")</f>
        <v/>
      </c>
      <c r="C1083" s="233" t="inlineStr">
        <is>
          <t>ConTab_BOM_KP_Impeller_1595</t>
        </is>
      </c>
      <c r="D1083" s="233" t="inlineStr">
        <is>
          <t>:8015-3_4-KP:8015-3_4-KPV:8015-3_4-KPVS:</t>
        </is>
      </c>
      <c r="E1083" s="233" t="inlineStr">
        <is>
          <t>Case Ring</t>
        </is>
      </c>
      <c r="F1083" s="233" t="inlineStr">
        <is>
          <t>ImpMatl_NiAl-Bronze_ASTM-B148_C95400</t>
        </is>
      </c>
      <c r="G1083" s="233" t="inlineStr">
        <is>
          <t>Nickel Aluminum Bronze ASTM B148 UNS C95400</t>
        </is>
      </c>
      <c r="H1083" s="233" t="inlineStr">
        <is>
          <t>B22</t>
        </is>
      </c>
      <c r="I1083" s="233" t="inlineStr">
        <is>
          <t>Steel, Cold Drawn C1018</t>
        </is>
      </c>
      <c r="J1083" s="233" t="n"/>
      <c r="K1083" s="233" t="inlineStr">
        <is>
          <t>Coating_Scotchkote134_interior_exterior_IncludeImpeller</t>
        </is>
      </c>
      <c r="L1083" s="233" t="inlineStr">
        <is>
          <t>RTF</t>
        </is>
      </c>
      <c r="M1083" s="233" t="inlineStr">
        <is>
          <t>B105740</t>
        </is>
      </c>
      <c r="O1083" s="233" t="inlineStr">
        <is>
          <t>LT250</t>
        </is>
      </c>
      <c r="P1083" s="235" t="n"/>
    </row>
    <row r="1084" customFormat="1" s="233">
      <c r="A1084" s="64" t="n"/>
      <c r="B1084" s="237">
        <f>IF(AND(E1084 = "Case Ring",G1084="Silicon Bronze, ASTM-B584, C87600", K1084 = "Coating_Standard"),"Y","N")</f>
        <v/>
      </c>
      <c r="C1084" s="233" t="inlineStr">
        <is>
          <t>ConTab_BOM_KP_Impeller_1596</t>
        </is>
      </c>
      <c r="D1084" s="233" t="inlineStr">
        <is>
          <t>:8015-3_4-KP:8015-3_4-KPV:8015-3_4-KPVS:</t>
        </is>
      </c>
      <c r="E1084" s="233" t="inlineStr">
        <is>
          <t>Double Wear Ring</t>
        </is>
      </c>
      <c r="F1084" s="233" t="inlineStr">
        <is>
          <t>ImpMatl_NiAl-Bronze_ASTM-B148_C95400</t>
        </is>
      </c>
      <c r="G1084" s="233" t="inlineStr">
        <is>
          <t>Nickel Aluminum Bronze ASTM B148 UNS C95400</t>
        </is>
      </c>
      <c r="H1084" s="233" t="inlineStr">
        <is>
          <t>B22</t>
        </is>
      </c>
      <c r="I1084" s="233" t="inlineStr">
        <is>
          <t>Steel, Cold Drawn C1018</t>
        </is>
      </c>
      <c r="J1084" s="233" t="n"/>
      <c r="K1084" s="233" t="inlineStr">
        <is>
          <t>Coating_Scotchkote134_interior_exterior_IncludeImpeller</t>
        </is>
      </c>
      <c r="L1084" s="233" t="inlineStr">
        <is>
          <t>RTF</t>
        </is>
      </c>
      <c r="M1084" s="233" t="inlineStr">
        <is>
          <t>B105741</t>
        </is>
      </c>
      <c r="O1084" s="233" t="inlineStr">
        <is>
          <t>LT250</t>
        </is>
      </c>
      <c r="P1084" s="235" t="n"/>
    </row>
    <row r="1085" customFormat="1" s="233">
      <c r="A1085" s="64" t="n"/>
      <c r="B1085" s="237">
        <f>IF(AND(E1085 = "Case Ring",G1085="Silicon Bronze, ASTM-B584, C87600", K1085 = "Coating_Standard"),"Y","N")</f>
        <v/>
      </c>
      <c r="C1085" s="233" t="inlineStr">
        <is>
          <t>ConTab_BOM_KP_Impeller_1597</t>
        </is>
      </c>
      <c r="D1085" s="233" t="inlineStr">
        <is>
          <t>:8015-3_4-KP:8015-3_4-KPV:8015-3_4-KPVS:</t>
        </is>
      </c>
      <c r="E1085" s="233" t="inlineStr">
        <is>
          <t>Case Ring</t>
        </is>
      </c>
      <c r="F1085" s="233" t="inlineStr">
        <is>
          <t>ImpMatl_Cast_Iron_ASTM-A48_Cl30</t>
        </is>
      </c>
      <c r="G1085" s="233" t="inlineStr">
        <is>
          <t>Cast Iron, ASTM-A48, CL 30</t>
        </is>
      </c>
      <c r="H1085" s="233" t="inlineStr">
        <is>
          <t>C30</t>
        </is>
      </c>
      <c r="I1085" s="233" t="inlineStr">
        <is>
          <t>Steel, Cold Drawn C1018</t>
        </is>
      </c>
      <c r="J1085" s="233" t="n"/>
      <c r="K1085" s="233" t="inlineStr">
        <is>
          <t>Coating_Scotchkote134_interior_exterior_IncludeImpeller</t>
        </is>
      </c>
      <c r="L1085" s="233" t="inlineStr">
        <is>
          <t>RTF</t>
        </is>
      </c>
      <c r="M1085" s="233" t="inlineStr">
        <is>
          <t>B100777</t>
        </is>
      </c>
      <c r="O1085" s="233" t="inlineStr">
        <is>
          <t>LT250</t>
        </is>
      </c>
      <c r="P1085" s="235" t="n"/>
    </row>
    <row r="1086" customFormat="1" s="233">
      <c r="A1086" s="64" t="n"/>
      <c r="B1086" s="237">
        <f>IF(AND(E1086 = "Case Ring",G1086="Silicon Bronze, ASTM-B584, C87600", K1086 = "Coating_Standard"),"Y","N")</f>
        <v/>
      </c>
      <c r="C1086" s="233" t="inlineStr">
        <is>
          <t>ConTab_BOM_KP_Impeller_1598</t>
        </is>
      </c>
      <c r="D1086" s="233" t="inlineStr">
        <is>
          <t>:8015-3_4-KP:8015-3_4-KPV:8015-3_4-KPVS:</t>
        </is>
      </c>
      <c r="E1086" s="233" t="inlineStr">
        <is>
          <t>Double Wear Ring</t>
        </is>
      </c>
      <c r="F1086" s="233" t="inlineStr">
        <is>
          <t>ImpMatl_Cast_Iron_ASTM-A48_Cl30</t>
        </is>
      </c>
      <c r="G1086" s="233" t="inlineStr">
        <is>
          <t>Cast Iron, ASTM-A48, CL 30</t>
        </is>
      </c>
      <c r="H1086" s="233" t="inlineStr">
        <is>
          <t>C30</t>
        </is>
      </c>
      <c r="I1086" s="233" t="inlineStr">
        <is>
          <t>Steel, Cold Drawn C1018</t>
        </is>
      </c>
      <c r="J1086" s="233" t="n"/>
      <c r="K1086" s="233" t="inlineStr">
        <is>
          <t>Coating_Scotchkote134_interior_exterior_IncludeImpeller</t>
        </is>
      </c>
      <c r="L1086" s="233" t="inlineStr">
        <is>
          <t>RTF</t>
        </is>
      </c>
      <c r="M1086" s="233" t="inlineStr">
        <is>
          <t>B100787</t>
        </is>
      </c>
      <c r="O1086" s="233" t="inlineStr">
        <is>
          <t>LT250</t>
        </is>
      </c>
      <c r="P1086" s="235" t="n"/>
    </row>
    <row r="1087" customFormat="1" s="233">
      <c r="A1087" s="64" t="n"/>
      <c r="B1087" s="237">
        <f>IF(AND(E1087 = "Case Ring",G1087="Silicon Bronze, ASTM-B584, C87600", K1087 = "Coating_Standard"),"Y","N")</f>
        <v/>
      </c>
      <c r="C1087" s="233" t="inlineStr">
        <is>
          <t>ConTab_BOM_KP_Impeller_1599</t>
        </is>
      </c>
      <c r="D1087" s="233" t="inlineStr">
        <is>
          <t>:8015-3_4-KP:8015-3_4-KPV:8015-3_4-KPVS:</t>
        </is>
      </c>
      <c r="E1087" s="233" t="inlineStr">
        <is>
          <t>Case Ring</t>
        </is>
      </c>
      <c r="F1087" s="233" t="inlineStr">
        <is>
          <t>ImpMatl_Silicon_Bronze_ASTM-B584_C87600</t>
        </is>
      </c>
      <c r="G1087" s="233" t="inlineStr">
        <is>
          <t>Silicon Bronze, ASTM-B584, C87600</t>
        </is>
      </c>
      <c r="H1087" s="233" t="inlineStr">
        <is>
          <t>B21</t>
        </is>
      </c>
      <c r="I1087" s="233" t="inlineStr">
        <is>
          <t>Steel, Cold Drawn C1018</t>
        </is>
      </c>
      <c r="J1087" s="233" t="n"/>
      <c r="K1087" s="233" t="inlineStr">
        <is>
          <t>Coating_Scotchkote134_interior_IncludeImpeller</t>
        </is>
      </c>
      <c r="L1087" s="233" t="inlineStr">
        <is>
          <t>RTF</t>
        </is>
      </c>
      <c r="M1087" s="233" t="inlineStr">
        <is>
          <t>B100773</t>
        </is>
      </c>
      <c r="O1087" s="233" t="inlineStr">
        <is>
          <t>LT250</t>
        </is>
      </c>
      <c r="P1087" s="235" t="n"/>
    </row>
    <row r="1088" customFormat="1" s="233">
      <c r="A1088" s="64" t="n"/>
      <c r="B1088" s="237">
        <f>IF(AND(E1088 = "Case Ring",G1088="Silicon Bronze, ASTM-B584, C87600", K1088 = "Coating_Standard"),"Y","N")</f>
        <v/>
      </c>
      <c r="C1088" s="233" t="inlineStr">
        <is>
          <t>ConTab_BOM_KP_Impeller_1600</t>
        </is>
      </c>
      <c r="D1088" s="233" t="inlineStr">
        <is>
          <t>:8015-3_4-KP:8015-3_4-KPV:8015-3_4-KPVS:</t>
        </is>
      </c>
      <c r="E1088" s="233" t="inlineStr">
        <is>
          <t>Double Wear Ring</t>
        </is>
      </c>
      <c r="F1088" s="233" t="inlineStr">
        <is>
          <t>ImpMatl_Silicon_Bronze_ASTM-B584_C87600</t>
        </is>
      </c>
      <c r="G1088" s="233" t="inlineStr">
        <is>
          <t>Silicon Bronze, ASTM-B584, C87600</t>
        </is>
      </c>
      <c r="H1088" s="233" t="inlineStr">
        <is>
          <t>B21</t>
        </is>
      </c>
      <c r="I1088" s="233" t="inlineStr">
        <is>
          <t>Steel, Cold Drawn C1018</t>
        </is>
      </c>
      <c r="J1088" s="233" t="n"/>
      <c r="K1088" s="233" t="inlineStr">
        <is>
          <t>Coating_Scotchkote134_interior_IncludeImpeller</t>
        </is>
      </c>
      <c r="L1088" s="233" t="inlineStr">
        <is>
          <t>RTF</t>
        </is>
      </c>
      <c r="M1088" s="233" t="inlineStr">
        <is>
          <t>B100783</t>
        </is>
      </c>
      <c r="O1088" s="233" t="inlineStr">
        <is>
          <t>LT250</t>
        </is>
      </c>
      <c r="P1088" s="235" t="n"/>
    </row>
    <row r="1089" customFormat="1" s="233">
      <c r="A1089" s="64" t="n"/>
      <c r="B1089" s="237">
        <f>IF(AND(E1089 = "Case Ring",G1089="Silicon Bronze, ASTM-B584, C87600", K1089 = "Coating_Standard"),"Y","N")</f>
        <v/>
      </c>
      <c r="C1089" s="233" t="inlineStr">
        <is>
          <t>ConTab_BOM_KP_Impeller_1601</t>
        </is>
      </c>
      <c r="D1089" s="233" t="inlineStr">
        <is>
          <t>:8015-3_4-KP:8015-3_4-KPV:8015-3_4-KPVS:</t>
        </is>
      </c>
      <c r="E1089" s="233" t="inlineStr">
        <is>
          <t>Case Ring</t>
        </is>
      </c>
      <c r="F1089" s="233" t="inlineStr">
        <is>
          <t>ImpMatl_NiAl-Bronze_ASTM-B148_C95400</t>
        </is>
      </c>
      <c r="G1089" s="233" t="inlineStr">
        <is>
          <t>Nickel Aluminum Bronze ASTM B148 UNS C95400</t>
        </is>
      </c>
      <c r="H1089" s="233" t="inlineStr">
        <is>
          <t>B22</t>
        </is>
      </c>
      <c r="I1089" s="233" t="inlineStr">
        <is>
          <t>Steel, Cold Drawn C1018</t>
        </is>
      </c>
      <c r="J1089" s="233" t="n"/>
      <c r="K1089" s="233" t="inlineStr">
        <is>
          <t>Coating_Scotchkote134_interior_IncludeImpeller</t>
        </is>
      </c>
      <c r="L1089" s="233" t="inlineStr">
        <is>
          <t>RTF</t>
        </is>
      </c>
      <c r="M1089" s="233" t="inlineStr">
        <is>
          <t>B105740</t>
        </is>
      </c>
      <c r="O1089" s="233" t="inlineStr">
        <is>
          <t>LT250</t>
        </is>
      </c>
    </row>
    <row r="1090" customFormat="1" s="233">
      <c r="A1090" s="64" t="n"/>
      <c r="B1090" s="237">
        <f>IF(AND(E1090 = "Case Ring",G1090="Silicon Bronze, ASTM-B584, C87600", K1090 = "Coating_Standard"),"Y","N")</f>
        <v/>
      </c>
      <c r="C1090" s="233" t="inlineStr">
        <is>
          <t>ConTab_BOM_KP_Impeller_1602</t>
        </is>
      </c>
      <c r="D1090" s="233" t="inlineStr">
        <is>
          <t>:8015-3_4-KP:8015-3_4-KPV:8015-3_4-KPVS:</t>
        </is>
      </c>
      <c r="E1090" s="233" t="inlineStr">
        <is>
          <t>Double Wear Ring</t>
        </is>
      </c>
      <c r="F1090" s="233" t="inlineStr">
        <is>
          <t>ImpMatl_NiAl-Bronze_ASTM-B148_C95400</t>
        </is>
      </c>
      <c r="G1090" s="233" t="inlineStr">
        <is>
          <t>Nickel Aluminum Bronze ASTM B148 UNS C95400</t>
        </is>
      </c>
      <c r="H1090" s="233" t="inlineStr">
        <is>
          <t>B22</t>
        </is>
      </c>
      <c r="I1090" s="233" t="inlineStr">
        <is>
          <t>Steel, Cold Drawn C1018</t>
        </is>
      </c>
      <c r="J1090" s="233" t="n"/>
      <c r="K1090" s="233" t="inlineStr">
        <is>
          <t>Coating_Scotchkote134_interior_IncludeImpeller</t>
        </is>
      </c>
      <c r="L1090" s="233" t="inlineStr">
        <is>
          <t>RTF</t>
        </is>
      </c>
      <c r="M1090" s="233" t="inlineStr">
        <is>
          <t>B105741</t>
        </is>
      </c>
      <c r="O1090" s="233" t="inlineStr">
        <is>
          <t>LT250</t>
        </is>
      </c>
    </row>
    <row r="1091" customFormat="1" s="233">
      <c r="A1091" s="64" t="n"/>
      <c r="B1091" s="237">
        <f>IF(AND(E1091 = "Case Ring",G1091="Silicon Bronze, ASTM-B584, C87600", K1091 = "Coating_Standard"),"Y","N")</f>
        <v/>
      </c>
      <c r="C1091" s="233" t="inlineStr">
        <is>
          <t>ConTab_BOM_KP_Impeller_1603</t>
        </is>
      </c>
      <c r="D1091" s="233" t="inlineStr">
        <is>
          <t>:8015-3_4-KP:8015-3_4-KPV:8015-3_4-KPVS:</t>
        </is>
      </c>
      <c r="E1091" s="233" t="inlineStr">
        <is>
          <t>Case Ring</t>
        </is>
      </c>
      <c r="F1091" s="233" t="inlineStr">
        <is>
          <t>ImpMatl_Cast_Iron_ASTM-A48_Cl30</t>
        </is>
      </c>
      <c r="G1091" s="233" t="inlineStr">
        <is>
          <t>Cast Iron, ASTM-A48, CL 30</t>
        </is>
      </c>
      <c r="H1091" s="233" t="inlineStr">
        <is>
          <t>C30</t>
        </is>
      </c>
      <c r="I1091" s="233" t="inlineStr">
        <is>
          <t>Steel, Cold Drawn C1018</t>
        </is>
      </c>
      <c r="J1091" s="233" t="n"/>
      <c r="K1091" s="233" t="inlineStr">
        <is>
          <t>Coating_Scotchkote134_interior_IncludeImpeller</t>
        </is>
      </c>
      <c r="L1091" s="233" t="inlineStr">
        <is>
          <t>RTF</t>
        </is>
      </c>
      <c r="M1091" s="233" t="inlineStr">
        <is>
          <t>B100777</t>
        </is>
      </c>
      <c r="O1091" s="233" t="inlineStr">
        <is>
          <t>LT250</t>
        </is>
      </c>
    </row>
    <row r="1092" customFormat="1" s="233">
      <c r="A1092" s="64" t="n"/>
      <c r="B1092" s="237">
        <f>IF(AND(E1092 = "Case Ring",G1092="Silicon Bronze, ASTM-B584, C87600", K1092 = "Coating_Standard"),"Y","N")</f>
        <v/>
      </c>
      <c r="C1092" s="233" t="inlineStr">
        <is>
          <t>ConTab_BOM_KP_Impeller_1604</t>
        </is>
      </c>
      <c r="D1092" s="233" t="inlineStr">
        <is>
          <t>:8015-3_4-KP:8015-3_4-KPV:8015-3_4-KPVS:</t>
        </is>
      </c>
      <c r="E1092" s="233" t="inlineStr">
        <is>
          <t>Double Wear Ring</t>
        </is>
      </c>
      <c r="F1092" s="233" t="inlineStr">
        <is>
          <t>ImpMatl_Cast_Iron_ASTM-A48_Cl30</t>
        </is>
      </c>
      <c r="G1092" s="233" t="inlineStr">
        <is>
          <t>Cast Iron, ASTM-A48, CL 30</t>
        </is>
      </c>
      <c r="H1092" s="233" t="inlineStr">
        <is>
          <t>C30</t>
        </is>
      </c>
      <c r="I1092" s="233" t="inlineStr">
        <is>
          <t>Steel, Cold Drawn C1018</t>
        </is>
      </c>
      <c r="J1092" s="233" t="n"/>
      <c r="K1092" s="233" t="inlineStr">
        <is>
          <t>Coating_Scotchkote134_interior_IncludeImpeller</t>
        </is>
      </c>
      <c r="L1092" s="233" t="inlineStr">
        <is>
          <t>RTF</t>
        </is>
      </c>
      <c r="M1092" s="233" t="inlineStr">
        <is>
          <t>B100787</t>
        </is>
      </c>
      <c r="O1092" s="233" t="inlineStr">
        <is>
          <t>LT250</t>
        </is>
      </c>
    </row>
    <row r="1093" customFormat="1" s="233">
      <c r="A1093" s="64" t="n"/>
      <c r="B1093" s="237">
        <f>IF(AND(E1093 = "Case Ring",G1093="Silicon Bronze, ASTM-B584, C87600", K1093 = "Coating_Standard"),"Y","N")</f>
        <v/>
      </c>
      <c r="C1093" s="233" t="inlineStr">
        <is>
          <t>ConTab_BOM_KP_Impeller_1605</t>
        </is>
      </c>
      <c r="D1093" s="233" t="inlineStr">
        <is>
          <t>:8015-3_4-KP:8015-3_4-KPV:8015-3_4-KPVS:</t>
        </is>
      </c>
      <c r="E1093" s="233" t="inlineStr">
        <is>
          <t>Case Ring</t>
        </is>
      </c>
      <c r="F1093" s="233" t="inlineStr">
        <is>
          <t>ImpMatl_Silicon_Bronze_ASTM-B584_C87600</t>
        </is>
      </c>
      <c r="G1093" s="233" t="inlineStr">
        <is>
          <t>Silicon Bronze, ASTM-B584, C87600</t>
        </is>
      </c>
      <c r="H1093" s="233" t="inlineStr">
        <is>
          <t>B21</t>
        </is>
      </c>
      <c r="I1093" s="233" t="inlineStr">
        <is>
          <t>Steel, Cold Drawn C1018</t>
        </is>
      </c>
      <c r="J1093" s="233" t="n"/>
      <c r="K1093" s="233" t="inlineStr">
        <is>
          <t>Coating_Special</t>
        </is>
      </c>
      <c r="L1093" s="233" t="inlineStr">
        <is>
          <t>RTF</t>
        </is>
      </c>
      <c r="M1093" s="233" t="inlineStr">
        <is>
          <t>B100773</t>
        </is>
      </c>
      <c r="O1093" s="233" t="inlineStr">
        <is>
          <t>LT250</t>
        </is>
      </c>
    </row>
    <row r="1094" customFormat="1" s="233">
      <c r="A1094" s="64" t="n"/>
      <c r="B1094" s="237">
        <f>IF(AND(E1094 = "Case Ring",G1094="Silicon Bronze, ASTM-B584, C87600", K1094 = "Coating_Standard"),"Y","N")</f>
        <v/>
      </c>
      <c r="C1094" s="233" t="inlineStr">
        <is>
          <t>ConTab_BOM_KP_Impeller_1606</t>
        </is>
      </c>
      <c r="D1094" s="233" t="inlineStr">
        <is>
          <t>:8015-3_4-KP:8015-3_4-KPV:8015-3_4-KPVS:</t>
        </is>
      </c>
      <c r="E1094" s="233" t="inlineStr">
        <is>
          <t>Double Wear Ring</t>
        </is>
      </c>
      <c r="F1094" s="233" t="inlineStr">
        <is>
          <t>ImpMatl_Silicon_Bronze_ASTM-B584_C87600</t>
        </is>
      </c>
      <c r="G1094" s="233" t="inlineStr">
        <is>
          <t>Silicon Bronze, ASTM-B584, C87600</t>
        </is>
      </c>
      <c r="H1094" s="233" t="inlineStr">
        <is>
          <t>B21</t>
        </is>
      </c>
      <c r="I1094" s="233" t="inlineStr">
        <is>
          <t>Steel, Cold Drawn C1018</t>
        </is>
      </c>
      <c r="J1094" s="233" t="n"/>
      <c r="K1094" s="233" t="inlineStr">
        <is>
          <t>Coating_Special</t>
        </is>
      </c>
      <c r="L1094" s="233" t="inlineStr">
        <is>
          <t>RTF</t>
        </is>
      </c>
      <c r="M1094" s="233" t="inlineStr">
        <is>
          <t>B100783</t>
        </is>
      </c>
      <c r="O1094" s="233" t="inlineStr">
        <is>
          <t>LT250</t>
        </is>
      </c>
    </row>
    <row r="1095" customFormat="1" s="233">
      <c r="A1095" s="64" t="n"/>
      <c r="B1095" s="237">
        <f>IF(AND(E1095 = "Case Ring",G1095="Silicon Bronze, ASTM-B584, C87600", K1095 = "Coating_Standard"),"Y","N")</f>
        <v/>
      </c>
      <c r="C1095" s="233" t="inlineStr">
        <is>
          <t>ConTab_BOM_KP_Impeller_1607</t>
        </is>
      </c>
      <c r="D1095" s="233" t="inlineStr">
        <is>
          <t>:8015-3_4-KP:8015-3_4-KPV:8015-3_4-KPVS:</t>
        </is>
      </c>
      <c r="E1095" s="233" t="inlineStr">
        <is>
          <t>Case Ring</t>
        </is>
      </c>
      <c r="F1095" s="233" t="inlineStr">
        <is>
          <t>ImpMatl_NiAl-Bronze_ASTM-B148_C95400</t>
        </is>
      </c>
      <c r="G1095" s="233" t="inlineStr">
        <is>
          <t>Nickel Aluminum Bronze ASTM B148 UNS C95400</t>
        </is>
      </c>
      <c r="H1095" s="233" t="inlineStr">
        <is>
          <t>B22</t>
        </is>
      </c>
      <c r="I1095" s="233" t="inlineStr">
        <is>
          <t>Steel, Cold Drawn C1018</t>
        </is>
      </c>
      <c r="J1095" s="233" t="n"/>
      <c r="K1095" s="233" t="inlineStr">
        <is>
          <t>Coating_Special</t>
        </is>
      </c>
      <c r="L1095" s="233" t="inlineStr">
        <is>
          <t>RTF</t>
        </is>
      </c>
      <c r="M1095" s="233" t="inlineStr">
        <is>
          <t>B105740</t>
        </is>
      </c>
      <c r="O1095" s="233" t="inlineStr">
        <is>
          <t>LT250</t>
        </is>
      </c>
      <c r="P1095" s="235" t="n"/>
    </row>
    <row r="1096" customFormat="1" s="233">
      <c r="A1096" s="64" t="n"/>
      <c r="B1096" s="237">
        <f>IF(AND(E1096 = "Case Ring",G1096="Silicon Bronze, ASTM-B584, C87600", K1096 = "Coating_Standard"),"Y","N")</f>
        <v/>
      </c>
      <c r="C1096" s="233" t="inlineStr">
        <is>
          <t>ConTab_BOM_KP_Impeller_1608</t>
        </is>
      </c>
      <c r="D1096" s="233" t="inlineStr">
        <is>
          <t>:8015-3_4-KP:8015-3_4-KPV:8015-3_4-KPVS:</t>
        </is>
      </c>
      <c r="E1096" s="233" t="inlineStr">
        <is>
          <t>Double Wear Ring</t>
        </is>
      </c>
      <c r="F1096" s="233" t="inlineStr">
        <is>
          <t>ImpMatl_NiAl-Bronze_ASTM-B148_C95400</t>
        </is>
      </c>
      <c r="G1096" s="233" t="inlineStr">
        <is>
          <t>Nickel Aluminum Bronze ASTM B148 UNS C95400</t>
        </is>
      </c>
      <c r="H1096" s="233" t="inlineStr">
        <is>
          <t>B22</t>
        </is>
      </c>
      <c r="I1096" s="233" t="inlineStr">
        <is>
          <t>Steel, Cold Drawn C1018</t>
        </is>
      </c>
      <c r="J1096" s="233" t="n"/>
      <c r="K1096" s="233" t="inlineStr">
        <is>
          <t>Coating_Special</t>
        </is>
      </c>
      <c r="L1096" s="233" t="inlineStr">
        <is>
          <t>RTF</t>
        </is>
      </c>
      <c r="M1096" s="233" t="inlineStr">
        <is>
          <t>B105741</t>
        </is>
      </c>
      <c r="O1096" s="233" t="inlineStr">
        <is>
          <t>LT250</t>
        </is>
      </c>
    </row>
    <row r="1097" customFormat="1" s="233">
      <c r="A1097" s="64" t="n"/>
      <c r="B1097" s="237">
        <f>IF(AND(E1097 = "Case Ring",G1097="Silicon Bronze, ASTM-B584, C87600", K1097 = "Coating_Standard"),"Y","N")</f>
        <v/>
      </c>
      <c r="C1097" s="233" t="inlineStr">
        <is>
          <t>ConTab_BOM_KP_Impeller_1609</t>
        </is>
      </c>
      <c r="D1097" s="233" t="inlineStr">
        <is>
          <t>:8015-3_4-KP:8015-3_4-KPV:8015-3_4-KPVS:</t>
        </is>
      </c>
      <c r="E1097" s="233" t="inlineStr">
        <is>
          <t>Case Ring</t>
        </is>
      </c>
      <c r="F1097" s="233" t="inlineStr">
        <is>
          <t>ImpMatl_Cast_Iron_ASTM-A48_Cl30</t>
        </is>
      </c>
      <c r="G1097" s="233" t="inlineStr">
        <is>
          <t>Cast Iron, ASTM-A48, CL 30</t>
        </is>
      </c>
      <c r="H1097" s="233" t="inlineStr">
        <is>
          <t>C30</t>
        </is>
      </c>
      <c r="I1097" s="233" t="inlineStr">
        <is>
          <t>Steel, Cold Drawn C1018</t>
        </is>
      </c>
      <c r="J1097" s="233" t="n"/>
      <c r="K1097" s="233" t="inlineStr">
        <is>
          <t>Coating_Special</t>
        </is>
      </c>
      <c r="L1097" s="233" t="inlineStr">
        <is>
          <t>RTF</t>
        </is>
      </c>
      <c r="M1097" s="233" t="inlineStr">
        <is>
          <t>B100777</t>
        </is>
      </c>
      <c r="O1097" s="233" t="inlineStr">
        <is>
          <t>LT250</t>
        </is>
      </c>
    </row>
    <row r="1098" customFormat="1" s="233">
      <c r="A1098" s="64" t="n"/>
      <c r="B1098" s="237">
        <f>IF(AND(E1098 = "Case Ring",G1098="Silicon Bronze, ASTM-B584, C87600", K1098 = "Coating_Standard"),"Y","N")</f>
        <v/>
      </c>
      <c r="C1098" s="233" t="inlineStr">
        <is>
          <t>ConTab_BOM_KP_Impeller_1610</t>
        </is>
      </c>
      <c r="D1098" s="233" t="inlineStr">
        <is>
          <t>:8015-3_4-KP:8015-3_4-KPV:8015-3_4-KPVS:</t>
        </is>
      </c>
      <c r="E1098" s="233" t="inlineStr">
        <is>
          <t>Double Wear Ring</t>
        </is>
      </c>
      <c r="F1098" s="233" t="inlineStr">
        <is>
          <t>ImpMatl_Cast_Iron_ASTM-A48_Cl30</t>
        </is>
      </c>
      <c r="G1098" s="233" t="inlineStr">
        <is>
          <t>Cast Iron, ASTM-A48, CL 30</t>
        </is>
      </c>
      <c r="H1098" s="233" t="inlineStr">
        <is>
          <t>C30</t>
        </is>
      </c>
      <c r="I1098" s="233" t="inlineStr">
        <is>
          <t>Steel, Cold Drawn C1018</t>
        </is>
      </c>
      <c r="J1098" s="233" t="n"/>
      <c r="K1098" s="233" t="inlineStr">
        <is>
          <t>Coating_Special</t>
        </is>
      </c>
      <c r="L1098" s="233" t="inlineStr">
        <is>
          <t>RTF</t>
        </is>
      </c>
      <c r="M1098" s="233" t="inlineStr">
        <is>
          <t>B100787</t>
        </is>
      </c>
      <c r="O1098" s="233" t="inlineStr">
        <is>
          <t>LT250</t>
        </is>
      </c>
    </row>
    <row r="1099" customFormat="1" s="233">
      <c r="A1099" s="64" t="n"/>
      <c r="B1099" s="237">
        <f>IF(AND(E1099 = "Case Ring",G1099="Silicon Bronze, ASTM-B584, C87600", K1099 = "Coating_Standard"),"Y","N")</f>
        <v/>
      </c>
      <c r="C1099" s="233" t="inlineStr">
        <is>
          <t>ConTab_BOM_KP_Impeller_1611</t>
        </is>
      </c>
      <c r="D1099" s="233" t="inlineStr">
        <is>
          <t>:8015-3_4-KP:8015-3_4-KPV:8015-3_4-KPVS:</t>
        </is>
      </c>
      <c r="E1099" s="233" t="inlineStr">
        <is>
          <t>Case Ring</t>
        </is>
      </c>
      <c r="F1099" s="233" t="inlineStr">
        <is>
          <t>ImpMatl_Silicon_Bronze_ASTM-B584_C87600</t>
        </is>
      </c>
      <c r="G1099" s="233" t="inlineStr">
        <is>
          <t>Silicon Bronze, ASTM-B584, C87600</t>
        </is>
      </c>
      <c r="H1099" s="233" t="inlineStr">
        <is>
          <t>B21</t>
        </is>
      </c>
      <c r="I1099" s="233" t="inlineStr">
        <is>
          <t>Steel, Cold Drawn C1018</t>
        </is>
      </c>
      <c r="J1099" s="233" t="n"/>
      <c r="K1099" s="233" t="inlineStr">
        <is>
          <t>Coating_Epoxy</t>
        </is>
      </c>
      <c r="L1099" s="233" t="inlineStr">
        <is>
          <t>RTF</t>
        </is>
      </c>
      <c r="M1099" s="233" t="inlineStr">
        <is>
          <t>B100773</t>
        </is>
      </c>
      <c r="O1099" s="233" t="inlineStr">
        <is>
          <t>LT250</t>
        </is>
      </c>
    </row>
    <row r="1100" customFormat="1" s="233">
      <c r="A1100" s="64" t="n"/>
      <c r="B1100" s="237">
        <f>IF(AND(E1100 = "Case Ring",G1100="Silicon Bronze, ASTM-B584, C87600", K1100 = "Coating_Standard"),"Y","N")</f>
        <v/>
      </c>
      <c r="C1100" s="233" t="inlineStr">
        <is>
          <t>ConTab_BOM_KP_Impeller_1612</t>
        </is>
      </c>
      <c r="D1100" s="233" t="inlineStr">
        <is>
          <t>:8015-3_4-KP:8015-3_4-KPV:8015-3_4-KPVS:</t>
        </is>
      </c>
      <c r="E1100" s="233" t="inlineStr">
        <is>
          <t>Double Wear Ring</t>
        </is>
      </c>
      <c r="F1100" s="233" t="inlineStr">
        <is>
          <t>ImpMatl_Silicon_Bronze_ASTM-B584_C87600</t>
        </is>
      </c>
      <c r="G1100" s="233" t="inlineStr">
        <is>
          <t>Silicon Bronze, ASTM-B584, C87600</t>
        </is>
      </c>
      <c r="H1100" s="233" t="inlineStr">
        <is>
          <t>B21</t>
        </is>
      </c>
      <c r="I1100" s="233" t="inlineStr">
        <is>
          <t>Steel, Cold Drawn C1018</t>
        </is>
      </c>
      <c r="J1100" s="233" t="n"/>
      <c r="K1100" s="233" t="inlineStr">
        <is>
          <t>Coating_Epoxy</t>
        </is>
      </c>
      <c r="L1100" s="233" t="inlineStr">
        <is>
          <t>RTF</t>
        </is>
      </c>
      <c r="M1100" s="233" t="inlineStr">
        <is>
          <t>B100783</t>
        </is>
      </c>
      <c r="O1100" s="233" t="inlineStr">
        <is>
          <t>LT250</t>
        </is>
      </c>
    </row>
    <row r="1101" customFormat="1" s="233">
      <c r="A1101" s="64" t="n"/>
      <c r="B1101" s="237">
        <f>IF(AND(E1101 = "Case Ring",G1101="Silicon Bronze, ASTM-B584, C87600", K1101 = "Coating_Standard"),"Y","N")</f>
        <v/>
      </c>
      <c r="C1101" s="233" t="inlineStr">
        <is>
          <t>ConTab_BOM_KP_Impeller_1613</t>
        </is>
      </c>
      <c r="D1101" s="233" t="inlineStr">
        <is>
          <t>:8015-3_4-KP:8015-3_4-KPV:8015-3_4-KPVS:</t>
        </is>
      </c>
      <c r="E1101" s="233" t="inlineStr">
        <is>
          <t>Case Ring</t>
        </is>
      </c>
      <c r="F1101" s="233" t="inlineStr">
        <is>
          <t>ImpMatl_NiAl-Bronze_ASTM-B148_C95400</t>
        </is>
      </c>
      <c r="G1101" s="233" t="inlineStr">
        <is>
          <t>Nickel Aluminum Bronze ASTM B148 UNS C95400</t>
        </is>
      </c>
      <c r="H1101" s="233" t="inlineStr">
        <is>
          <t>B22</t>
        </is>
      </c>
      <c r="I1101" s="233" t="inlineStr">
        <is>
          <t>Steel, Cold Drawn C1018</t>
        </is>
      </c>
      <c r="J1101" s="233" t="n"/>
      <c r="K1101" s="233" t="inlineStr">
        <is>
          <t>Coating_Epoxy</t>
        </is>
      </c>
      <c r="L1101" s="233" t="inlineStr">
        <is>
          <t>RTF</t>
        </is>
      </c>
      <c r="M1101" s="233" t="inlineStr">
        <is>
          <t>B105740</t>
        </is>
      </c>
      <c r="O1101" s="233" t="inlineStr">
        <is>
          <t>LT250</t>
        </is>
      </c>
    </row>
    <row r="1102" customFormat="1" s="233">
      <c r="A1102" s="64" t="n"/>
      <c r="B1102" s="237">
        <f>IF(AND(E1102 = "Case Ring",G1102="Silicon Bronze, ASTM-B584, C87600", K1102 = "Coating_Standard"),"Y","N")</f>
        <v/>
      </c>
      <c r="C1102" s="233" t="inlineStr">
        <is>
          <t>ConTab_BOM_KP_Impeller_1614</t>
        </is>
      </c>
      <c r="D1102" s="233" t="inlineStr">
        <is>
          <t>:8015-3_4-KP:8015-3_4-KPV:8015-3_4-KPVS:</t>
        </is>
      </c>
      <c r="E1102" s="233" t="inlineStr">
        <is>
          <t>Double Wear Ring</t>
        </is>
      </c>
      <c r="F1102" s="233" t="inlineStr">
        <is>
          <t>ImpMatl_NiAl-Bronze_ASTM-B148_C95400</t>
        </is>
      </c>
      <c r="G1102" s="233" t="inlineStr">
        <is>
          <t>Nickel Aluminum Bronze ASTM B148 UNS C95400</t>
        </is>
      </c>
      <c r="H1102" s="233" t="inlineStr">
        <is>
          <t>B22</t>
        </is>
      </c>
      <c r="I1102" s="233" t="inlineStr">
        <is>
          <t>Steel, Cold Drawn C1018</t>
        </is>
      </c>
      <c r="J1102" s="233" t="n"/>
      <c r="K1102" s="233" t="inlineStr">
        <is>
          <t>Coating_Epoxy</t>
        </is>
      </c>
      <c r="L1102" s="233" t="inlineStr">
        <is>
          <t>RTF</t>
        </is>
      </c>
      <c r="M1102" s="233" t="inlineStr">
        <is>
          <t>B105741</t>
        </is>
      </c>
      <c r="O1102" s="233" t="inlineStr">
        <is>
          <t>LT250</t>
        </is>
      </c>
    </row>
    <row r="1103" customFormat="1" s="233">
      <c r="A1103" s="64" t="n"/>
      <c r="B1103" s="237">
        <f>IF(AND(E1103 = "Case Ring",G1103="Silicon Bronze, ASTM-B584, C87600", K1103 = "Coating_Standard"),"Y","N")</f>
        <v/>
      </c>
      <c r="C1103" s="233" t="inlineStr">
        <is>
          <t>ConTab_BOM_KP_Impeller_1615</t>
        </is>
      </c>
      <c r="D1103" s="233" t="inlineStr">
        <is>
          <t>:8015-3_4-KP:8015-3_4-KPV:8015-3_4-KPVS:</t>
        </is>
      </c>
      <c r="E1103" s="233" t="inlineStr">
        <is>
          <t>Case Ring</t>
        </is>
      </c>
      <c r="F1103" s="233" t="inlineStr">
        <is>
          <t>ImpMatl_Cast_Iron_ASTM-A48_Cl30</t>
        </is>
      </c>
      <c r="G1103" s="233" t="inlineStr">
        <is>
          <t>Cast Iron, ASTM-A48, CL 30</t>
        </is>
      </c>
      <c r="H1103" s="233" t="inlineStr">
        <is>
          <t>C30</t>
        </is>
      </c>
      <c r="I1103" s="233" t="inlineStr">
        <is>
          <t>Steel, Cold Drawn C1018</t>
        </is>
      </c>
      <c r="J1103" s="233" t="n"/>
      <c r="K1103" s="233" t="inlineStr">
        <is>
          <t>Coating_Epoxy</t>
        </is>
      </c>
      <c r="L1103" s="233" t="inlineStr">
        <is>
          <t>RTF</t>
        </is>
      </c>
      <c r="M1103" s="233" t="inlineStr">
        <is>
          <t>B100777</t>
        </is>
      </c>
      <c r="O1103" s="233" t="inlineStr">
        <is>
          <t>LT250</t>
        </is>
      </c>
      <c r="P1103" s="235" t="n"/>
    </row>
    <row r="1104" customFormat="1" s="233">
      <c r="A1104" s="64" t="n"/>
      <c r="B1104" s="237">
        <f>IF(AND(E1104 = "Case Ring",G1104="Silicon Bronze, ASTM-B584, C87600", K1104 = "Coating_Standard"),"Y","N")</f>
        <v/>
      </c>
      <c r="C1104" s="233" t="inlineStr">
        <is>
          <t>ConTab_BOM_KP_Impeller_1616</t>
        </is>
      </c>
      <c r="D1104" s="233" t="inlineStr">
        <is>
          <t>:8015-3_4-KP:8015-3_4-KPV:8015-3_4-KPVS:</t>
        </is>
      </c>
      <c r="E1104" s="233" t="inlineStr">
        <is>
          <t>Double Wear Ring</t>
        </is>
      </c>
      <c r="F1104" s="233" t="inlineStr">
        <is>
          <t>ImpMatl_Cast_Iron_ASTM-A48_Cl30</t>
        </is>
      </c>
      <c r="G1104" s="233" t="inlineStr">
        <is>
          <t>Cast Iron, ASTM-A48, CL 30</t>
        </is>
      </c>
      <c r="H1104" s="233" t="inlineStr">
        <is>
          <t>C30</t>
        </is>
      </c>
      <c r="I1104" s="233" t="inlineStr">
        <is>
          <t>Steel, Cold Drawn C1018</t>
        </is>
      </c>
      <c r="J1104" s="233" t="n"/>
      <c r="K1104" s="233" t="inlineStr">
        <is>
          <t>Coating_Epoxy</t>
        </is>
      </c>
      <c r="L1104" s="233" t="inlineStr">
        <is>
          <t>RTF</t>
        </is>
      </c>
      <c r="M1104" s="233" t="inlineStr">
        <is>
          <t>B100787</t>
        </is>
      </c>
      <c r="O1104" s="233" t="inlineStr">
        <is>
          <t>LT250</t>
        </is>
      </c>
      <c r="P1104" s="235" t="n"/>
    </row>
    <row r="1105" customFormat="1" s="233">
      <c r="A1105" s="64" t="n"/>
      <c r="B1105" s="237">
        <f>IF(AND(E1105 = "Case Ring",G1105="Silicon Bronze, ASTM-B584, C87600", K1105 = "Coating_Standard"),"Y","N")</f>
        <v/>
      </c>
      <c r="C1105" s="233" t="inlineStr">
        <is>
          <t>ConTab_BOM_KP_Impeller_1617</t>
        </is>
      </c>
      <c r="D1105" s="233" t="inlineStr">
        <is>
          <t>:8015-3_4-KP:8015-3_4-KPV:8015-3_4-KPVS:</t>
        </is>
      </c>
      <c r="E1105" s="233" t="inlineStr">
        <is>
          <t>Case Ring</t>
        </is>
      </c>
      <c r="F1105" s="233" t="inlineStr">
        <is>
          <t>ImpMatl_Silicon_Bronze_ASTM-B584_C87600</t>
        </is>
      </c>
      <c r="G1105" s="233" t="inlineStr">
        <is>
          <t>Silicon Bronze, ASTM-B584, C87600</t>
        </is>
      </c>
      <c r="H1105" s="233" t="inlineStr">
        <is>
          <t>B21</t>
        </is>
      </c>
      <c r="I1105" s="233" t="inlineStr">
        <is>
          <t>Steel, Cold Drawn C1018</t>
        </is>
      </c>
      <c r="J1105" s="233" t="n"/>
      <c r="K1105" s="233" t="inlineStr">
        <is>
          <t>Coating_Standard</t>
        </is>
      </c>
      <c r="L1105" s="233" t="n">
        <v>96699037</v>
      </c>
      <c r="M1105" s="233" t="inlineStr">
        <is>
          <t>B100773</t>
        </is>
      </c>
      <c r="N1105" s="233" t="inlineStr">
        <is>
          <t>Standard</t>
        </is>
      </c>
      <c r="O1105" s="233" t="inlineStr">
        <is>
          <t>LT027</t>
        </is>
      </c>
    </row>
    <row r="1106" customFormat="1" s="233">
      <c r="A1106" s="64" t="n"/>
      <c r="B1106" s="237">
        <f>IF(AND(E1106 = "Case Ring",G1106="Silicon Bronze, ASTM-B584, C87600", K1106 = "Coating_Standard"),"Y","N")</f>
        <v/>
      </c>
      <c r="C1106" s="233" t="inlineStr">
        <is>
          <t>ConTab_BOM_KP_Impeller_1618</t>
        </is>
      </c>
      <c r="D1106" s="233" t="inlineStr">
        <is>
          <t>:8015-3_4-KP:8015-3_4-KPV:8015-3_4-KPVS:</t>
        </is>
      </c>
      <c r="E1106" s="233" t="inlineStr">
        <is>
          <t>Double Wear Ring</t>
        </is>
      </c>
      <c r="F1106" s="233" t="inlineStr">
        <is>
          <t>ImpMatl_Silicon_Bronze_ASTM-B584_C87600</t>
        </is>
      </c>
      <c r="G1106" s="233" t="inlineStr">
        <is>
          <t>Silicon Bronze, ASTM-B584, C87600</t>
        </is>
      </c>
      <c r="H1106" s="233" t="inlineStr">
        <is>
          <t>B21</t>
        </is>
      </c>
      <c r="I1106" s="233" t="inlineStr">
        <is>
          <t>Steel, Cold Drawn C1018</t>
        </is>
      </c>
      <c r="J1106" s="233" t="n"/>
      <c r="K1106" s="233" t="inlineStr">
        <is>
          <t>Coating_Standard</t>
        </is>
      </c>
      <c r="L1106" s="233" t="n">
        <v>96699037</v>
      </c>
      <c r="M1106" s="233" t="inlineStr">
        <is>
          <t>B100783</t>
        </is>
      </c>
      <c r="N1106" s="233" t="inlineStr">
        <is>
          <t>Standard</t>
        </is>
      </c>
      <c r="O1106" s="233" t="inlineStr">
        <is>
          <t>LT027</t>
        </is>
      </c>
    </row>
    <row r="1107" customFormat="1" s="233">
      <c r="A1107" s="64" t="n"/>
      <c r="B1107" s="237">
        <f>IF(AND(E1107 = "Case Ring",G1107="Silicon Bronze, ASTM-B584, C87600", K1107 = "Coating_Standard"),"Y","N")</f>
        <v/>
      </c>
      <c r="C1107" s="233" t="inlineStr">
        <is>
          <t>ConTab_BOM_KP_Impeller_1619</t>
        </is>
      </c>
      <c r="D1107" s="233" t="inlineStr">
        <is>
          <t>:8015-3_4-KP:8015-3_4-KPV:8015-3_4-KPVS:</t>
        </is>
      </c>
      <c r="E1107" s="233" t="inlineStr">
        <is>
          <t>Case Ring</t>
        </is>
      </c>
      <c r="F1107" s="233" t="inlineStr">
        <is>
          <t>ImpMatl_NiAl-Bronze_ASTM-B148_C95400</t>
        </is>
      </c>
      <c r="G1107" s="233" t="inlineStr">
        <is>
          <t>Nickel Aluminum Bronze ASTM B148 UNS C95400</t>
        </is>
      </c>
      <c r="H1107" s="233" t="inlineStr">
        <is>
          <t>B22</t>
        </is>
      </c>
      <c r="I1107" s="233" t="inlineStr">
        <is>
          <t>Steel, Cold Drawn C1018</t>
        </is>
      </c>
      <c r="J1107" s="233" t="n"/>
      <c r="K1107" s="233" t="inlineStr">
        <is>
          <t>Coating_Standard</t>
        </is>
      </c>
      <c r="L1107" s="233" t="n">
        <v>97783390</v>
      </c>
      <c r="M1107" s="233" t="inlineStr">
        <is>
          <t>B105740</t>
        </is>
      </c>
      <c r="N1107" s="233" t="inlineStr">
        <is>
          <t>Standard</t>
        </is>
      </c>
      <c r="O1107" s="233" t="inlineStr">
        <is>
          <t>LT250</t>
        </is>
      </c>
      <c r="P1107" s="235" t="n"/>
    </row>
    <row r="1108" customFormat="1" s="233">
      <c r="A1108" s="64" t="n"/>
      <c r="B1108" s="237">
        <f>IF(AND(E1108 = "Case Ring",G1108="Silicon Bronze, ASTM-B584, C87600", K1108 = "Coating_Standard"),"Y","N")</f>
        <v/>
      </c>
      <c r="C1108" s="233" t="inlineStr">
        <is>
          <t>ConTab_BOM_KP_Impeller_1620</t>
        </is>
      </c>
      <c r="D1108" s="233" t="inlineStr">
        <is>
          <t>:8015-3_4-KP:8015-3_4-KPV:8015-3_4-KPVS:</t>
        </is>
      </c>
      <c r="E1108" s="233" t="inlineStr">
        <is>
          <t>Double Wear Ring</t>
        </is>
      </c>
      <c r="F1108" s="233" t="inlineStr">
        <is>
          <t>ImpMatl_NiAl-Bronze_ASTM-B148_C95400</t>
        </is>
      </c>
      <c r="G1108" s="233" t="inlineStr">
        <is>
          <t>Nickel Aluminum Bronze ASTM B148 UNS C95400</t>
        </is>
      </c>
      <c r="H1108" s="233" t="inlineStr">
        <is>
          <t>B22</t>
        </is>
      </c>
      <c r="I1108" s="233" t="inlineStr">
        <is>
          <t>Steel, Cold Drawn C1018</t>
        </is>
      </c>
      <c r="J1108" s="233" t="n"/>
      <c r="K1108" s="233" t="inlineStr">
        <is>
          <t>Coating_Standard</t>
        </is>
      </c>
      <c r="L1108" s="233" t="n">
        <v>97783390</v>
      </c>
      <c r="M1108" s="233" t="inlineStr">
        <is>
          <t>B105741</t>
        </is>
      </c>
      <c r="N1108" s="233" t="inlineStr">
        <is>
          <t>Standard</t>
        </is>
      </c>
      <c r="O1108" s="233" t="inlineStr">
        <is>
          <t>LT250</t>
        </is>
      </c>
      <c r="P1108" s="235" t="n"/>
    </row>
    <row r="1109" customFormat="1" s="233">
      <c r="A1109" s="64" t="n"/>
      <c r="B1109" s="237">
        <f>IF(AND(E1109 = "Case Ring",G1109="Silicon Bronze, ASTM-B584, C87600", K1109 = "Coating_Standard"),"Y","N")</f>
        <v/>
      </c>
      <c r="C1109" s="233" t="inlineStr">
        <is>
          <t>ConTab_BOM_KP_Impeller_1621</t>
        </is>
      </c>
      <c r="D1109" s="233" t="inlineStr">
        <is>
          <t>:8015-3_4-KP:8015-3_4-KPV:8015-3_4-KPVS:</t>
        </is>
      </c>
      <c r="E1109" s="233" t="inlineStr">
        <is>
          <t>Case Ring</t>
        </is>
      </c>
      <c r="F1109" s="233" t="inlineStr">
        <is>
          <t>ImpMatl_Cast_Iron_ASTM-A48_Cl30</t>
        </is>
      </c>
      <c r="G1109" s="233" t="inlineStr">
        <is>
          <t>Cast Iron, ASTM-A48, CL 30</t>
        </is>
      </c>
      <c r="H1109" s="233" t="inlineStr">
        <is>
          <t>C30</t>
        </is>
      </c>
      <c r="I1109" s="233" t="inlineStr">
        <is>
          <t>Steel, Cold Drawn C1018</t>
        </is>
      </c>
      <c r="J1109" s="233" t="n"/>
      <c r="K1109" s="233" t="inlineStr">
        <is>
          <t>Coating_Standard</t>
        </is>
      </c>
      <c r="L1109" s="233" t="inlineStr">
        <is>
          <t>RTF</t>
        </is>
      </c>
      <c r="M1109" s="233" t="inlineStr">
        <is>
          <t>B100777</t>
        </is>
      </c>
      <c r="O1109" s="233" t="inlineStr">
        <is>
          <t>LT040</t>
        </is>
      </c>
    </row>
    <row r="1110" customFormat="1" s="233">
      <c r="A1110" s="64" t="n"/>
      <c r="B1110" s="237">
        <f>IF(AND(E1110 = "Case Ring",G1110="Silicon Bronze, ASTM-B584, C87600", K1110 = "Coating_Standard"),"Y","N")</f>
        <v/>
      </c>
      <c r="C1110" s="233" t="inlineStr">
        <is>
          <t>ConTab_BOM_KP_Impeller_1622</t>
        </is>
      </c>
      <c r="D1110" s="233" t="inlineStr">
        <is>
          <t>:8015-3_4-KP:8015-3_4-KPV:8015-3_4-KPVS:</t>
        </is>
      </c>
      <c r="E1110" s="233" t="inlineStr">
        <is>
          <t>Double Wear Ring</t>
        </is>
      </c>
      <c r="F1110" s="233" t="inlineStr">
        <is>
          <t>ImpMatl_Cast_Iron_ASTM-A48_Cl30</t>
        </is>
      </c>
      <c r="G1110" s="233" t="inlineStr">
        <is>
          <t>Cast Iron, ASTM-A48, CL 30</t>
        </is>
      </c>
      <c r="H1110" s="233" t="inlineStr">
        <is>
          <t>C30</t>
        </is>
      </c>
      <c r="I1110" s="233" t="inlineStr">
        <is>
          <t>Steel, Cold Drawn C1018</t>
        </is>
      </c>
      <c r="J1110" s="233" t="n"/>
      <c r="K1110" s="233" t="inlineStr">
        <is>
          <t>Coating_Standard</t>
        </is>
      </c>
      <c r="L1110" s="233" t="inlineStr">
        <is>
          <t>RTF</t>
        </is>
      </c>
      <c r="M1110" s="233" t="inlineStr">
        <is>
          <t>B100787</t>
        </is>
      </c>
      <c r="O1110" s="233" t="inlineStr">
        <is>
          <t>LT040</t>
        </is>
      </c>
      <c r="P1110" s="235" t="n"/>
    </row>
    <row r="1111" customFormat="1" s="233">
      <c r="A1111" s="64" t="n"/>
      <c r="B1111" s="237">
        <f>IF(AND(E1111 = "Case Ring",G1111="Silicon Bronze, ASTM-B584, C87600", K1111 = "Coating_Standard"),"Y","N")</f>
        <v/>
      </c>
      <c r="C1111" s="233" t="inlineStr">
        <is>
          <t>ConTab_BOM_KP_Impeller_1623</t>
        </is>
      </c>
      <c r="D1111" s="233" t="inlineStr">
        <is>
          <t>:8015-3_4-KP:8015-3_4-KPV:8015-3_4-KPVS:</t>
        </is>
      </c>
      <c r="E1111" s="233" t="inlineStr">
        <is>
          <t>Case Ring</t>
        </is>
      </c>
      <c r="F1111" s="233" t="inlineStr">
        <is>
          <t>ImpMatl_SS_AISI-304</t>
        </is>
      </c>
      <c r="G1111" s="233" t="inlineStr">
        <is>
          <t>Stainless Steel, AISI-304</t>
        </is>
      </c>
      <c r="H1111" s="233" t="inlineStr">
        <is>
          <t>H304</t>
        </is>
      </c>
      <c r="I1111" s="233" t="inlineStr">
        <is>
          <t>Stainless Steel, AISI 316</t>
        </is>
      </c>
      <c r="J1111" s="233" t="n"/>
      <c r="K1111" s="233" t="inlineStr">
        <is>
          <t>Coating_Standard</t>
        </is>
      </c>
      <c r="L1111" s="233" t="n">
        <v>97934504</v>
      </c>
      <c r="M1111" s="233" t="inlineStr">
        <is>
          <t>B100779</t>
        </is>
      </c>
      <c r="O1111" s="233" t="inlineStr">
        <is>
          <t>LT043</t>
        </is>
      </c>
    </row>
    <row r="1112" customFormat="1" s="233">
      <c r="A1112" s="64" t="n"/>
      <c r="B1112" s="237">
        <f>IF(AND(E1112 = "Case Ring",G1112="Silicon Bronze, ASTM-B584, C87600", K1112 = "Coating_Standard"),"Y","N")</f>
        <v/>
      </c>
      <c r="C1112" s="233" t="inlineStr">
        <is>
          <t>ConTab_BOM_KP_Impeller_1624</t>
        </is>
      </c>
      <c r="D1112" s="233" t="inlineStr">
        <is>
          <t>:8015-3_4-KP:8015-3_4-KPV:8015-3_4-KPVS:</t>
        </is>
      </c>
      <c r="E1112" s="233" t="inlineStr">
        <is>
          <t>Double Wear Ring</t>
        </is>
      </c>
      <c r="F1112" s="233" t="inlineStr">
        <is>
          <t>ImpMatl_SS_AISI-304</t>
        </is>
      </c>
      <c r="G1112" s="233" t="inlineStr">
        <is>
          <t>Stainless Steel, AISI-304</t>
        </is>
      </c>
      <c r="H1112" s="233" t="inlineStr">
        <is>
          <t>H304</t>
        </is>
      </c>
      <c r="I1112" s="233" t="inlineStr">
        <is>
          <t>Stainless Steel, AISI 316</t>
        </is>
      </c>
      <c r="J1112" s="233" t="n"/>
      <c r="K1112" s="233" t="inlineStr">
        <is>
          <t>Coating_Standard</t>
        </is>
      </c>
      <c r="L1112" s="233" t="n">
        <v>97934504</v>
      </c>
      <c r="M1112" s="233" t="inlineStr">
        <is>
          <t>B100789</t>
        </is>
      </c>
      <c r="O1112" s="233" t="inlineStr">
        <is>
          <t>LT043</t>
        </is>
      </c>
    </row>
    <row r="1113" customFormat="1" s="233">
      <c r="A1113" s="64" t="n"/>
      <c r="B1113" s="237">
        <f>IF(AND(E1113 = "Case Ring",G1113="Silicon Bronze, ASTM-B584, C87600", K1113 = "Coating_Standard"),"Y","N")</f>
        <v/>
      </c>
      <c r="C1113" s="233" t="inlineStr">
        <is>
          <t>ConTab_BOM_KP_Impeller_1625</t>
        </is>
      </c>
      <c r="D1113" s="233" t="inlineStr">
        <is>
          <t>:8015-3_4-KP:8015-3_4-KPV:8015-3_4-KPVS:</t>
        </is>
      </c>
      <c r="E1113" s="233" t="inlineStr">
        <is>
          <t>Case Ring</t>
        </is>
      </c>
      <c r="F1113" s="233" t="inlineStr">
        <is>
          <t>ImpMatl_SS_AISI-316</t>
        </is>
      </c>
      <c r="G1113" s="233" t="inlineStr">
        <is>
          <t>Stainless Steel, AISI-316</t>
        </is>
      </c>
      <c r="H1113" s="233" t="inlineStr">
        <is>
          <t>H316</t>
        </is>
      </c>
      <c r="I1113" s="233" t="inlineStr">
        <is>
          <t>Stainless Steel, AISI 316</t>
        </is>
      </c>
      <c r="J1113" s="233" t="n"/>
      <c r="K1113" s="233" t="inlineStr">
        <is>
          <t>Coating_Standard</t>
        </is>
      </c>
      <c r="L1113" s="233" t="n">
        <v>97934506</v>
      </c>
      <c r="M1113" s="233" t="inlineStr">
        <is>
          <t>B100780</t>
        </is>
      </c>
      <c r="O1113" s="233" t="inlineStr">
        <is>
          <t>LT041</t>
        </is>
      </c>
      <c r="P1113" s="235" t="n"/>
    </row>
    <row r="1114" customFormat="1" s="233">
      <c r="A1114" s="64" t="n"/>
      <c r="B1114" s="237">
        <f>IF(AND(E1114 = "Case Ring",G1114="Silicon Bronze, ASTM-B584, C87600", K1114 = "Coating_Standard"),"Y","N")</f>
        <v/>
      </c>
      <c r="C1114" s="233" t="inlineStr">
        <is>
          <t>ConTab_BOM_KP_Impeller_1626</t>
        </is>
      </c>
      <c r="D1114" s="233" t="inlineStr">
        <is>
          <t>:8015-3_4-KP:8015-3_4-KPV:8015-3_4-KPVS:</t>
        </is>
      </c>
      <c r="E1114" s="233" t="inlineStr">
        <is>
          <t>Double Wear Ring</t>
        </is>
      </c>
      <c r="F1114" s="233" t="inlineStr">
        <is>
          <t>ImpMatl_SS_AISI-316</t>
        </is>
      </c>
      <c r="G1114" s="233" t="inlineStr">
        <is>
          <t>Stainless Steel, AISI-316</t>
        </is>
      </c>
      <c r="H1114" s="233" t="inlineStr">
        <is>
          <t>H316</t>
        </is>
      </c>
      <c r="I1114" s="233" t="inlineStr">
        <is>
          <t>Stainless Steel, AISI 316</t>
        </is>
      </c>
      <c r="J1114" s="233" t="n"/>
      <c r="K1114" s="233" t="inlineStr">
        <is>
          <t>Coating_Standard</t>
        </is>
      </c>
      <c r="L1114" s="233" t="n">
        <v>97934506</v>
      </c>
      <c r="M1114" s="233" t="inlineStr">
        <is>
          <t>B100790</t>
        </is>
      </c>
      <c r="O1114" s="233" t="inlineStr">
        <is>
          <t>LT041</t>
        </is>
      </c>
    </row>
    <row r="1115" customFormat="1" s="233">
      <c r="A1115" s="64" t="n"/>
      <c r="B1115" s="237">
        <f>IF(AND(E1115 = "Case Ring",G1115="Silicon Bronze, ASTM-B584, C87600", K1115 = "Coating_Standard"),"Y","N")</f>
        <v/>
      </c>
      <c r="C1115" s="233" t="inlineStr">
        <is>
          <t>ConTab_BOM_KP_Impeller_1627</t>
        </is>
      </c>
      <c r="D1115" s="233" t="inlineStr">
        <is>
          <t>:8015-3_4-KP:8015-3_4-KPV:8015-3_4-KPVS:</t>
        </is>
      </c>
      <c r="E1115" s="233" t="inlineStr">
        <is>
          <t>Case Ring</t>
        </is>
      </c>
      <c r="F1115" s="233" t="inlineStr">
        <is>
          <t>ImpMatl_Special</t>
        </is>
      </c>
      <c r="G1115" s="233" t="inlineStr">
        <is>
          <t>Special/Other</t>
        </is>
      </c>
      <c r="H1115" s="233" t="inlineStr">
        <is>
          <t>X</t>
        </is>
      </c>
      <c r="I1115" s="233" t="inlineStr">
        <is>
          <t>Special/Other</t>
        </is>
      </c>
      <c r="J1115" s="233" t="n"/>
      <c r="K1115" s="233" t="inlineStr">
        <is>
          <t>Coating_Standard</t>
        </is>
      </c>
      <c r="L1115" s="233" t="inlineStr">
        <is>
          <t>RTF</t>
        </is>
      </c>
      <c r="M1115" s="233" t="inlineStr">
        <is>
          <t>B100782</t>
        </is>
      </c>
      <c r="O1115" s="233" t="inlineStr">
        <is>
          <t>LT029</t>
        </is>
      </c>
    </row>
    <row r="1116" customFormat="1" s="233">
      <c r="A1116" s="64" t="n"/>
      <c r="B1116" s="237">
        <f>IF(AND(E1116 = "Case Ring",G1116="Silicon Bronze, ASTM-B584, C87600", K1116 = "Coating_Standard"),"Y","N")</f>
        <v/>
      </c>
      <c r="C1116" s="233" t="inlineStr">
        <is>
          <t>ConTab_BOM_KP_Impeller_1628</t>
        </is>
      </c>
      <c r="D1116" s="233" t="inlineStr">
        <is>
          <t>:8015-3_4-KP:8015-3_4-KPV:8015-3_4-KPVS:</t>
        </is>
      </c>
      <c r="E1116" s="233" t="inlineStr">
        <is>
          <t>Double Wear Ring</t>
        </is>
      </c>
      <c r="F1116" s="233" t="inlineStr">
        <is>
          <t>ImpMatl_Special</t>
        </is>
      </c>
      <c r="G1116" s="233" t="inlineStr">
        <is>
          <t>Special/Other</t>
        </is>
      </c>
      <c r="H1116" s="233" t="inlineStr">
        <is>
          <t>X</t>
        </is>
      </c>
      <c r="I1116" s="233" t="inlineStr">
        <is>
          <t>Special/Other</t>
        </is>
      </c>
      <c r="J1116" s="233" t="n"/>
      <c r="K1116" s="233" t="inlineStr">
        <is>
          <t>Coating_Standard</t>
        </is>
      </c>
      <c r="L1116" s="233" t="inlineStr">
        <is>
          <t>RTF</t>
        </is>
      </c>
      <c r="M1116" s="233" t="inlineStr">
        <is>
          <t>B100792</t>
        </is>
      </c>
      <c r="O1116" s="233" t="inlineStr">
        <is>
          <t>LT029</t>
        </is>
      </c>
    </row>
    <row r="1117" customFormat="1" s="233">
      <c r="A1117" s="64" t="n"/>
      <c r="B1117" s="237">
        <f>IF(AND(E1117 = "Case Ring",G1117="Silicon Bronze, ASTM-B584, C87600", K1117 = "Coating_Standard"),"Y","N")</f>
        <v/>
      </c>
      <c r="C1117" s="233" t="inlineStr">
        <is>
          <t>ConTab_BOM_KP_Impeller_1629</t>
        </is>
      </c>
      <c r="D1117" s="233" t="inlineStr">
        <is>
          <t>:8015-3_4-KP:8015-3_4-KPV:8015-3_4-KPVS:</t>
        </is>
      </c>
      <c r="E1117" s="233" t="inlineStr">
        <is>
          <t>Case Ring</t>
        </is>
      </c>
      <c r="F1117" s="233" t="inlineStr">
        <is>
          <t>ImpMatl_Silicon_Bronze_ASTM-B584_C87600</t>
        </is>
      </c>
      <c r="G1117" s="233" t="inlineStr">
        <is>
          <t>Silicon Bronze, ASTM-B584, C87600</t>
        </is>
      </c>
      <c r="H1117" s="233" t="inlineStr">
        <is>
          <t>B21</t>
        </is>
      </c>
      <c r="I1117" s="233" t="inlineStr">
        <is>
          <t>Steel, Cold Drawn C1018</t>
        </is>
      </c>
      <c r="J1117" s="233" t="n"/>
      <c r="K1117" s="233" t="inlineStr">
        <is>
          <t>Coating_Scotchkote134_interior</t>
        </is>
      </c>
      <c r="L1117" s="233" t="inlineStr">
        <is>
          <t>RTF</t>
        </is>
      </c>
      <c r="M1117" s="233" t="inlineStr">
        <is>
          <t>B100773</t>
        </is>
      </c>
      <c r="O1117" s="233" t="inlineStr">
        <is>
          <t>LT250</t>
        </is>
      </c>
    </row>
    <row r="1118" customFormat="1" s="233">
      <c r="A1118" s="64" t="n"/>
      <c r="B1118" s="237">
        <f>IF(AND(E1118 = "Case Ring",G1118="Silicon Bronze, ASTM-B584, C87600", K1118 = "Coating_Standard"),"Y","N")</f>
        <v/>
      </c>
      <c r="C1118" s="233" t="inlineStr">
        <is>
          <t>ConTab_BOM_KP_Impeller_1630</t>
        </is>
      </c>
      <c r="D1118" s="233" t="inlineStr">
        <is>
          <t>:8015-3_4-KP:8015-3_4-KPV:8015-3_4-KPVS:</t>
        </is>
      </c>
      <c r="E1118" s="233" t="inlineStr">
        <is>
          <t>Double Wear Ring</t>
        </is>
      </c>
      <c r="F1118" s="233" t="inlineStr">
        <is>
          <t>ImpMatl_Silicon_Bronze_ASTM-B584_C87600</t>
        </is>
      </c>
      <c r="G1118" s="233" t="inlineStr">
        <is>
          <t>Silicon Bronze, ASTM-B584, C87600</t>
        </is>
      </c>
      <c r="H1118" s="233" t="inlineStr">
        <is>
          <t>B21</t>
        </is>
      </c>
      <c r="I1118" s="233" t="inlineStr">
        <is>
          <t>Steel, Cold Drawn C1018</t>
        </is>
      </c>
      <c r="J1118" s="233" t="n"/>
      <c r="K1118" s="233" t="inlineStr">
        <is>
          <t>Coating_Scotchkote134_interior</t>
        </is>
      </c>
      <c r="L1118" s="233" t="inlineStr">
        <is>
          <t>RTF</t>
        </is>
      </c>
      <c r="M1118" s="233" t="inlineStr">
        <is>
          <t>B100783</t>
        </is>
      </c>
      <c r="O1118" s="233" t="inlineStr">
        <is>
          <t>LT250</t>
        </is>
      </c>
    </row>
    <row r="1119" customFormat="1" s="233">
      <c r="A1119" s="64" t="n"/>
      <c r="B1119" s="237">
        <f>IF(AND(E1119 = "Case Ring",G1119="Silicon Bronze, ASTM-B584, C87600", K1119 = "Coating_Standard"),"Y","N")</f>
        <v/>
      </c>
      <c r="C1119" s="233" t="inlineStr">
        <is>
          <t>ConTab_BOM_KP_Impeller_1631</t>
        </is>
      </c>
      <c r="D1119" s="233" t="inlineStr">
        <is>
          <t>:8015-3_4-KP:8015-3_4-KPV:8015-3_4-KPVS:</t>
        </is>
      </c>
      <c r="E1119" s="233" t="inlineStr">
        <is>
          <t>Case Ring</t>
        </is>
      </c>
      <c r="F1119" s="233" t="inlineStr">
        <is>
          <t>ImpMatl_NiAl-Bronze_ASTM-B148_C95400</t>
        </is>
      </c>
      <c r="G1119" s="233" t="inlineStr">
        <is>
          <t>Nickel Aluminum Bronze ASTM B148 UNS C95400</t>
        </is>
      </c>
      <c r="H1119" s="233" t="inlineStr">
        <is>
          <t>B22</t>
        </is>
      </c>
      <c r="I1119" s="233" t="inlineStr">
        <is>
          <t>Steel, Cold Drawn C1018</t>
        </is>
      </c>
      <c r="J1119" s="233" t="n"/>
      <c r="K1119" s="233" t="inlineStr">
        <is>
          <t>Coating_Scotchkote134_interior</t>
        </is>
      </c>
      <c r="L1119" s="233" t="n">
        <v>97783390</v>
      </c>
      <c r="M1119" s="233" t="inlineStr">
        <is>
          <t>B105740</t>
        </is>
      </c>
      <c r="O1119" s="233" t="inlineStr">
        <is>
          <t>LT250</t>
        </is>
      </c>
    </row>
    <row r="1120" customFormat="1" s="233">
      <c r="A1120" s="64" t="n"/>
      <c r="B1120" s="237">
        <f>IF(AND(E1120 = "Case Ring",G1120="Silicon Bronze, ASTM-B584, C87600", K1120 = "Coating_Standard"),"Y","N")</f>
        <v/>
      </c>
      <c r="C1120" s="233" t="inlineStr">
        <is>
          <t>ConTab_BOM_KP_Impeller_1632</t>
        </is>
      </c>
      <c r="D1120" s="233" t="inlineStr">
        <is>
          <t>:8015-3_4-KP:8015-3_4-KPV:8015-3_4-KPVS:</t>
        </is>
      </c>
      <c r="E1120" s="233" t="inlineStr">
        <is>
          <t>Double Wear Ring</t>
        </is>
      </c>
      <c r="F1120" s="233" t="inlineStr">
        <is>
          <t>ImpMatl_NiAl-Bronze_ASTM-B148_C95400</t>
        </is>
      </c>
      <c r="G1120" s="233" t="inlineStr">
        <is>
          <t>Nickel Aluminum Bronze ASTM B148 UNS C95400</t>
        </is>
      </c>
      <c r="H1120" s="233" t="inlineStr">
        <is>
          <t>B22</t>
        </is>
      </c>
      <c r="I1120" s="233" t="inlineStr">
        <is>
          <t>Steel, Cold Drawn C1018</t>
        </is>
      </c>
      <c r="J1120" s="233" t="n"/>
      <c r="K1120" s="233" t="inlineStr">
        <is>
          <t>Coating_Scotchkote134_interior</t>
        </is>
      </c>
      <c r="L1120" s="233" t="inlineStr">
        <is>
          <t>RTF</t>
        </is>
      </c>
      <c r="M1120" s="233" t="inlineStr">
        <is>
          <t>B105741</t>
        </is>
      </c>
      <c r="O1120" s="233" t="inlineStr">
        <is>
          <t>LT250</t>
        </is>
      </c>
    </row>
    <row r="1121" customFormat="1" s="233">
      <c r="A1121" s="64" t="n"/>
      <c r="B1121" s="237">
        <f>IF(AND(E1121 = "Case Ring",G1121="Silicon Bronze, ASTM-B584, C87600", K1121 = "Coating_Standard"),"Y","N")</f>
        <v/>
      </c>
      <c r="C1121" s="233" t="inlineStr">
        <is>
          <t>ConTab_BOM_KP_Impeller_1633</t>
        </is>
      </c>
      <c r="D1121" s="233" t="inlineStr">
        <is>
          <t>:8015-3_4-KP:8015-3_4-KPV:8015-3_4-KPVS:</t>
        </is>
      </c>
      <c r="E1121" s="233" t="inlineStr">
        <is>
          <t>Case Ring</t>
        </is>
      </c>
      <c r="F1121" s="233" t="inlineStr">
        <is>
          <t>ImpMatl_Cast_Iron_ASTM-A48_Cl30</t>
        </is>
      </c>
      <c r="G1121" s="233" t="inlineStr">
        <is>
          <t>Cast Iron, ASTM-A48, CL 30</t>
        </is>
      </c>
      <c r="H1121" s="233" t="inlineStr">
        <is>
          <t>C30</t>
        </is>
      </c>
      <c r="I1121" s="233" t="inlineStr">
        <is>
          <t>Steel, Cold Drawn C1018</t>
        </is>
      </c>
      <c r="J1121" s="233" t="n"/>
      <c r="K1121" s="233" t="inlineStr">
        <is>
          <t>Coating_Scotchkote134_interior</t>
        </is>
      </c>
      <c r="L1121" s="233" t="inlineStr">
        <is>
          <t>RTF</t>
        </is>
      </c>
      <c r="M1121" s="233" t="inlineStr">
        <is>
          <t>B100777</t>
        </is>
      </c>
      <c r="O1121" s="233" t="inlineStr">
        <is>
          <t>LT250</t>
        </is>
      </c>
    </row>
    <row r="1122" customFormat="1" s="233">
      <c r="A1122" s="64" t="n"/>
      <c r="B1122" s="237">
        <f>IF(AND(E1122 = "Case Ring",G1122="Silicon Bronze, ASTM-B584, C87600", K1122 = "Coating_Standard"),"Y","N")</f>
        <v/>
      </c>
      <c r="C1122" s="233" t="inlineStr">
        <is>
          <t>ConTab_BOM_KP_Impeller_1634</t>
        </is>
      </c>
      <c r="D1122" s="233" t="inlineStr">
        <is>
          <t>:8015-3_4-KP:8015-3_4-KPV:8015-3_4-KPVS:</t>
        </is>
      </c>
      <c r="E1122" s="233" t="inlineStr">
        <is>
          <t>Double Wear Ring</t>
        </is>
      </c>
      <c r="F1122" s="233" t="inlineStr">
        <is>
          <t>ImpMatl_Cast_Iron_ASTM-A48_Cl30</t>
        </is>
      </c>
      <c r="G1122" s="233" t="inlineStr">
        <is>
          <t>Cast Iron, ASTM-A48, CL 30</t>
        </is>
      </c>
      <c r="H1122" s="233" t="inlineStr">
        <is>
          <t>C30</t>
        </is>
      </c>
      <c r="I1122" s="233" t="inlineStr">
        <is>
          <t>Steel, Cold Drawn C1018</t>
        </is>
      </c>
      <c r="J1122" s="233" t="n"/>
      <c r="K1122" s="233" t="inlineStr">
        <is>
          <t>Coating_Scotchkote134_interior</t>
        </is>
      </c>
      <c r="L1122" s="233" t="inlineStr">
        <is>
          <t>RTF</t>
        </is>
      </c>
      <c r="M1122" s="233" t="inlineStr">
        <is>
          <t>B100787</t>
        </is>
      </c>
      <c r="O1122" s="233" t="inlineStr">
        <is>
          <t>LT250</t>
        </is>
      </c>
    </row>
    <row r="1123" customFormat="1" s="233">
      <c r="A1123" s="64" t="n"/>
      <c r="B1123" s="237">
        <f>IF(AND(E1123 = "Case Ring",G1123="Silicon Bronze, ASTM-B584, C87600", K1123 = "Coating_Standard"),"Y","N")</f>
        <v/>
      </c>
      <c r="C1123" s="233" t="inlineStr">
        <is>
          <t>ConTab_BOM_KP_Impeller_1635</t>
        </is>
      </c>
      <c r="D1123" s="233" t="inlineStr">
        <is>
          <t>:8015-3_4-KP:8015-3_4-KPV:8015-3_4-KPVS:</t>
        </is>
      </c>
      <c r="E1123" s="233" t="inlineStr">
        <is>
          <t>Case Ring</t>
        </is>
      </c>
      <c r="F1123" s="233" t="inlineStr">
        <is>
          <t>ImpMatl_Silicon_Bronze_ASTM-B584_C87600</t>
        </is>
      </c>
      <c r="G1123" s="233" t="inlineStr">
        <is>
          <t>Silicon Bronze, ASTM-B584, C87600</t>
        </is>
      </c>
      <c r="H1123" s="233" t="inlineStr">
        <is>
          <t>B21</t>
        </is>
      </c>
      <c r="I1123" s="233" t="inlineStr">
        <is>
          <t>Steel, Cold Drawn C1018</t>
        </is>
      </c>
      <c r="J1123" s="233" t="n"/>
      <c r="K1123" s="233" t="inlineStr">
        <is>
          <t>Coating_Scotchkote134_interior_exterior</t>
        </is>
      </c>
      <c r="L1123" s="233" t="inlineStr">
        <is>
          <t>RTF</t>
        </is>
      </c>
      <c r="M1123" s="233" t="inlineStr">
        <is>
          <t>B100773</t>
        </is>
      </c>
      <c r="O1123" s="233" t="inlineStr">
        <is>
          <t>LT250</t>
        </is>
      </c>
      <c r="P1123" s="235" t="n"/>
    </row>
    <row r="1124" customFormat="1" s="233">
      <c r="A1124" s="64" t="n"/>
      <c r="B1124" s="237">
        <f>IF(AND(E1124 = "Case Ring",G1124="Silicon Bronze, ASTM-B584, C87600", K1124 = "Coating_Standard"),"Y","N")</f>
        <v/>
      </c>
      <c r="C1124" s="233" t="inlineStr">
        <is>
          <t>ConTab_BOM_KP_Impeller_1636</t>
        </is>
      </c>
      <c r="D1124" s="233" t="inlineStr">
        <is>
          <t>:8015-3_4-KP:8015-3_4-KPV:8015-3_4-KPVS:</t>
        </is>
      </c>
      <c r="E1124" s="233" t="inlineStr">
        <is>
          <t>Double Wear Ring</t>
        </is>
      </c>
      <c r="F1124" s="233" t="inlineStr">
        <is>
          <t>ImpMatl_Silicon_Bronze_ASTM-B584_C87600</t>
        </is>
      </c>
      <c r="G1124" s="233" t="inlineStr">
        <is>
          <t>Silicon Bronze, ASTM-B584, C87600</t>
        </is>
      </c>
      <c r="H1124" s="233" t="inlineStr">
        <is>
          <t>B21</t>
        </is>
      </c>
      <c r="I1124" s="233" t="inlineStr">
        <is>
          <t>Steel, Cold Drawn C1018</t>
        </is>
      </c>
      <c r="J1124" s="233" t="n"/>
      <c r="K1124" s="233" t="inlineStr">
        <is>
          <t>Coating_Scotchkote134_interior_exterior</t>
        </is>
      </c>
      <c r="L1124" s="233" t="inlineStr">
        <is>
          <t>RTF</t>
        </is>
      </c>
      <c r="M1124" s="233" t="inlineStr">
        <is>
          <t>B100783</t>
        </is>
      </c>
      <c r="O1124" s="233" t="inlineStr">
        <is>
          <t>LT250</t>
        </is>
      </c>
      <c r="P1124" s="235" t="n"/>
    </row>
    <row r="1125" customFormat="1" s="233">
      <c r="A1125" s="64" t="n"/>
      <c r="B1125" s="237">
        <f>IF(AND(E1125 = "Case Ring",G1125="Silicon Bronze, ASTM-B584, C87600", K1125 = "Coating_Standard"),"Y","N")</f>
        <v/>
      </c>
      <c r="C1125" s="233" t="inlineStr">
        <is>
          <t>ConTab_BOM_KP_Impeller_1637</t>
        </is>
      </c>
      <c r="D1125" s="233" t="inlineStr">
        <is>
          <t>:8015-3_4-KP:8015-3_4-KPV:8015-3_4-KPVS:</t>
        </is>
      </c>
      <c r="E1125" s="233" t="inlineStr">
        <is>
          <t>Case Ring</t>
        </is>
      </c>
      <c r="F1125" s="233" t="inlineStr">
        <is>
          <t>ImpMatl_NiAl-Bronze_ASTM-B148_C95400</t>
        </is>
      </c>
      <c r="G1125" s="233" t="inlineStr">
        <is>
          <t>Nickel Aluminum Bronze ASTM B148 UNS C95400</t>
        </is>
      </c>
      <c r="H1125" s="233" t="inlineStr">
        <is>
          <t>B22</t>
        </is>
      </c>
      <c r="I1125" s="233" t="inlineStr">
        <is>
          <t>Steel, Cold Drawn C1018</t>
        </is>
      </c>
      <c r="J1125" s="233" t="n"/>
      <c r="K1125" s="233" t="inlineStr">
        <is>
          <t>Coating_Scotchkote134_interior_exterior</t>
        </is>
      </c>
      <c r="L1125" s="233" t="n">
        <v>97783390</v>
      </c>
      <c r="M1125" s="233" t="inlineStr">
        <is>
          <t>B105740</t>
        </is>
      </c>
      <c r="O1125" s="233" t="inlineStr">
        <is>
          <t>LT250</t>
        </is>
      </c>
    </row>
    <row r="1126" customFormat="1" s="233">
      <c r="A1126" s="64" t="n"/>
      <c r="B1126" s="237">
        <f>IF(AND(E1126 = "Case Ring",G1126="Silicon Bronze, ASTM-B584, C87600", K1126 = "Coating_Standard"),"Y","N")</f>
        <v/>
      </c>
      <c r="C1126" s="233" t="inlineStr">
        <is>
          <t>ConTab_BOM_KP_Impeller_1638</t>
        </is>
      </c>
      <c r="D1126" s="233" t="inlineStr">
        <is>
          <t>:8015-3_4-KP:8015-3_4-KPV:8015-3_4-KPVS:</t>
        </is>
      </c>
      <c r="E1126" s="233" t="inlineStr">
        <is>
          <t>Double Wear Ring</t>
        </is>
      </c>
      <c r="F1126" s="233" t="inlineStr">
        <is>
          <t>ImpMatl_NiAl-Bronze_ASTM-B148_C95400</t>
        </is>
      </c>
      <c r="G1126" s="233" t="inlineStr">
        <is>
          <t>Nickel Aluminum Bronze ASTM B148 UNS C95400</t>
        </is>
      </c>
      <c r="H1126" s="233" t="inlineStr">
        <is>
          <t>B22</t>
        </is>
      </c>
      <c r="I1126" s="233" t="inlineStr">
        <is>
          <t>Steel, Cold Drawn C1018</t>
        </is>
      </c>
      <c r="J1126" s="233" t="n"/>
      <c r="K1126" s="233" t="inlineStr">
        <is>
          <t>Coating_Scotchkote134_interior_exterior</t>
        </is>
      </c>
      <c r="L1126" s="233" t="inlineStr">
        <is>
          <t>RTF</t>
        </is>
      </c>
      <c r="M1126" s="233" t="inlineStr">
        <is>
          <t>B105741</t>
        </is>
      </c>
      <c r="O1126" s="233" t="inlineStr">
        <is>
          <t>LT250</t>
        </is>
      </c>
    </row>
    <row r="1127" customFormat="1" s="233">
      <c r="A1127" s="64" t="n"/>
      <c r="B1127" s="237">
        <f>IF(AND(E1127 = "Case Ring",G1127="Silicon Bronze, ASTM-B584, C87600", K1127 = "Coating_Standard"),"Y","N")</f>
        <v/>
      </c>
      <c r="C1127" s="233" t="inlineStr">
        <is>
          <t>ConTab_BOM_KP_Impeller_1639</t>
        </is>
      </c>
      <c r="D1127" s="233" t="inlineStr">
        <is>
          <t>:8015-3_4-KP:8015-3_4-KPV:8015-3_4-KPVS:</t>
        </is>
      </c>
      <c r="E1127" s="233" t="inlineStr">
        <is>
          <t>Case Ring</t>
        </is>
      </c>
      <c r="F1127" s="233" t="inlineStr">
        <is>
          <t>ImpMatl_Cast_Iron_ASTM-A48_Cl30</t>
        </is>
      </c>
      <c r="G1127" s="233" t="inlineStr">
        <is>
          <t>Cast Iron, ASTM-A48, CL 30</t>
        </is>
      </c>
      <c r="H1127" s="233" t="inlineStr">
        <is>
          <t>C30</t>
        </is>
      </c>
      <c r="I1127" s="233" t="inlineStr">
        <is>
          <t>Steel, Cold Drawn C1018</t>
        </is>
      </c>
      <c r="J1127" s="233" t="n"/>
      <c r="K1127" s="233" t="inlineStr">
        <is>
          <t>Coating_Scotchkote134_interior_exterior</t>
        </is>
      </c>
      <c r="L1127" s="233" t="inlineStr">
        <is>
          <t>RTF</t>
        </is>
      </c>
      <c r="M1127" s="233" t="inlineStr">
        <is>
          <t>B100777</t>
        </is>
      </c>
      <c r="O1127" s="233" t="inlineStr">
        <is>
          <t>LT250</t>
        </is>
      </c>
    </row>
    <row r="1128" customFormat="1" s="233">
      <c r="A1128" s="64" t="n"/>
      <c r="B1128" s="237">
        <f>IF(AND(E1128 = "Case Ring",G1128="Silicon Bronze, ASTM-B584, C87600", K1128 = "Coating_Standard"),"Y","N")</f>
        <v/>
      </c>
      <c r="C1128" s="233" t="inlineStr">
        <is>
          <t>ConTab_BOM_KP_Impeller_1640</t>
        </is>
      </c>
      <c r="D1128" s="233" t="inlineStr">
        <is>
          <t>:8015-3_4-KP:8015-3_4-KPV:8015-3_4-KPVS:</t>
        </is>
      </c>
      <c r="E1128" s="233" t="inlineStr">
        <is>
          <t>Double Wear Ring</t>
        </is>
      </c>
      <c r="F1128" s="233" t="inlineStr">
        <is>
          <t>ImpMatl_Cast_Iron_ASTM-A48_Cl30</t>
        </is>
      </c>
      <c r="G1128" s="233" t="inlineStr">
        <is>
          <t>Cast Iron, ASTM-A48, CL 30</t>
        </is>
      </c>
      <c r="H1128" s="233" t="inlineStr">
        <is>
          <t>C30</t>
        </is>
      </c>
      <c r="I1128" s="233" t="inlineStr">
        <is>
          <t>Steel, Cold Drawn C1018</t>
        </is>
      </c>
      <c r="J1128" s="233" t="n"/>
      <c r="K1128" s="233" t="inlineStr">
        <is>
          <t>Coating_Scotchkote134_interior_exterior</t>
        </is>
      </c>
      <c r="L1128" s="233" t="inlineStr">
        <is>
          <t>RTF</t>
        </is>
      </c>
      <c r="M1128" s="233" t="inlineStr">
        <is>
          <t>B100787</t>
        </is>
      </c>
      <c r="O1128" s="233" t="inlineStr">
        <is>
          <t>LT250</t>
        </is>
      </c>
    </row>
    <row r="1129" customFormat="1" s="233">
      <c r="A1129" s="64" t="n"/>
      <c r="B1129" s="237">
        <f>IF(AND(E1129 = "Case Ring",G1129="Silicon Bronze, ASTM-B584, C87600", K1129 = "Coating_Standard"),"Y","N")</f>
        <v/>
      </c>
      <c r="C1129" s="233" t="inlineStr">
        <is>
          <t>ConTab_BOM_KP_Impeller_1641</t>
        </is>
      </c>
      <c r="D1129" s="233" t="inlineStr">
        <is>
          <t>:8020-5_6-KP:8020-5_6-KPV:8020-5_6-KPVS:</t>
        </is>
      </c>
      <c r="E1129" s="233" t="inlineStr">
        <is>
          <t>Case Ring</t>
        </is>
      </c>
      <c r="F1129" s="233" t="inlineStr">
        <is>
          <t>ImpMatl_Silicon_Bronze_ASTM-B584_C87600</t>
        </is>
      </c>
      <c r="G1129" s="233" t="inlineStr">
        <is>
          <t>Silicon Bronze, ASTM-B584, C87600</t>
        </is>
      </c>
      <c r="H1129" s="233" t="inlineStr">
        <is>
          <t>B21</t>
        </is>
      </c>
      <c r="I1129" s="233" t="inlineStr">
        <is>
          <t>Steel, Cold Drawn C1018</t>
        </is>
      </c>
      <c r="J1129" s="233" t="n"/>
      <c r="K1129" s="233" t="inlineStr">
        <is>
          <t>Coating_Standard</t>
        </is>
      </c>
      <c r="L1129" s="233" t="inlineStr">
        <is>
          <t>96699041</t>
        </is>
      </c>
      <c r="M1129" s="233" t="inlineStr">
        <is>
          <t>B100793</t>
        </is>
      </c>
      <c r="N1129" s="233" t="inlineStr">
        <is>
          <t>Standard</t>
        </is>
      </c>
      <c r="O1129" s="233" t="inlineStr">
        <is>
          <t>LT027</t>
        </is>
      </c>
    </row>
    <row r="1130" customFormat="1" s="233">
      <c r="A1130" s="64" t="n"/>
      <c r="B1130" s="237">
        <f>IF(AND(E1130 = "Case Ring",G1130="Silicon Bronze, ASTM-B584, C87600", K1130 = "Coating_Standard"),"Y","N")</f>
        <v/>
      </c>
      <c r="C1130" s="233" t="inlineStr">
        <is>
          <t>ConTab_BOM_KP_Impeller_1642</t>
        </is>
      </c>
      <c r="D1130" s="233" t="inlineStr">
        <is>
          <t>:8020-5_6-KP:8020-5_6-KPV:8020-5_6-KPVS:</t>
        </is>
      </c>
      <c r="E1130" s="233" t="inlineStr">
        <is>
          <t>Double Wear Ring</t>
        </is>
      </c>
      <c r="F1130" s="233" t="inlineStr">
        <is>
          <t>ImpMatl_Silicon_Bronze_ASTM-B584_C87600</t>
        </is>
      </c>
      <c r="G1130" s="233" t="inlineStr">
        <is>
          <t>Silicon Bronze, ASTM-B584, C87600</t>
        </is>
      </c>
      <c r="H1130" s="233" t="inlineStr">
        <is>
          <t>B21</t>
        </is>
      </c>
      <c r="I1130" s="233" t="inlineStr">
        <is>
          <t>Steel, Cold Drawn C1018</t>
        </is>
      </c>
      <c r="J1130" s="233" t="n"/>
      <c r="K1130" s="233" t="inlineStr">
        <is>
          <t>Coating_Standard</t>
        </is>
      </c>
      <c r="L1130" s="233" t="inlineStr">
        <is>
          <t>96699041</t>
        </is>
      </c>
      <c r="M1130" s="233" t="inlineStr">
        <is>
          <t>B100803</t>
        </is>
      </c>
      <c r="N1130" s="233" t="inlineStr">
        <is>
          <t>Standard</t>
        </is>
      </c>
      <c r="O1130" s="233" t="inlineStr">
        <is>
          <t>LT027</t>
        </is>
      </c>
    </row>
    <row r="1131" customFormat="1" s="233">
      <c r="A1131" s="64" t="n"/>
      <c r="B1131" s="237">
        <f>IF(AND(E1131 = "Case Ring",G1131="Silicon Bronze, ASTM-B584, C87600", K1131 = "Coating_Standard"),"Y","N")</f>
        <v/>
      </c>
      <c r="C1131" s="233" t="inlineStr">
        <is>
          <t>ConTab_BOM_KP_Impeller_1643</t>
        </is>
      </c>
      <c r="D1131" s="233" t="inlineStr">
        <is>
          <t>:8020-5_6-KP:8020-5_6-KPV:8020-5_6-KPVS:</t>
        </is>
      </c>
      <c r="E1131" s="233" t="inlineStr">
        <is>
          <t>Case Ring</t>
        </is>
      </c>
      <c r="F1131" s="233" t="inlineStr">
        <is>
          <t>ImpMatl_NiAl-Bronze_ASTM-B148_C95400</t>
        </is>
      </c>
      <c r="G1131" s="233" t="inlineStr">
        <is>
          <t>Nickel Aluminum Bronze ASTM B148 UNS C95400</t>
        </is>
      </c>
      <c r="H1131" s="233" t="inlineStr">
        <is>
          <t>B22</t>
        </is>
      </c>
      <c r="I1131" s="233" t="inlineStr">
        <is>
          <t>Steel, Cold Drawn C1018</t>
        </is>
      </c>
      <c r="J1131" s="233" t="n"/>
      <c r="K1131" s="233" t="inlineStr">
        <is>
          <t>Coating_Standard</t>
        </is>
      </c>
      <c r="L1131" s="233" t="n">
        <v>97783401</v>
      </c>
      <c r="M1131" s="233" t="inlineStr">
        <is>
          <t>B105742</t>
        </is>
      </c>
      <c r="N1131" s="233" t="inlineStr">
        <is>
          <t>Standard</t>
        </is>
      </c>
      <c r="O1131" s="233" t="inlineStr">
        <is>
          <t>LT250</t>
        </is>
      </c>
      <c r="P1131" s="235" t="n"/>
    </row>
    <row r="1132" customFormat="1" s="233">
      <c r="A1132" s="64" t="n"/>
      <c r="B1132" s="237">
        <f>IF(AND(E1132 = "Case Ring",G1132="Silicon Bronze, ASTM-B584, C87600", K1132 = "Coating_Standard"),"Y","N")</f>
        <v/>
      </c>
      <c r="C1132" s="233" t="inlineStr">
        <is>
          <t>ConTab_BOM_KP_Impeller_1644</t>
        </is>
      </c>
      <c r="D1132" s="233" t="inlineStr">
        <is>
          <t>:8020-5_6-KP:8020-5_6-KPV:8020-5_6-KPVS:</t>
        </is>
      </c>
      <c r="E1132" s="233" t="inlineStr">
        <is>
          <t>Double Wear Ring</t>
        </is>
      </c>
      <c r="F1132" s="233" t="inlineStr">
        <is>
          <t>ImpMatl_NiAl-Bronze_ASTM-B148_C95400</t>
        </is>
      </c>
      <c r="G1132" s="233" t="inlineStr">
        <is>
          <t>Nickel Aluminum Bronze ASTM B148 UNS C95400</t>
        </is>
      </c>
      <c r="H1132" s="233" t="inlineStr">
        <is>
          <t>B22</t>
        </is>
      </c>
      <c r="I1132" s="233" t="inlineStr">
        <is>
          <t>Steel, Cold Drawn C1018</t>
        </is>
      </c>
      <c r="J1132" s="233" t="n"/>
      <c r="K1132" s="233" t="inlineStr">
        <is>
          <t>Coating_Standard</t>
        </is>
      </c>
      <c r="L1132" s="233" t="n">
        <v>97783401</v>
      </c>
      <c r="M1132" s="233" t="inlineStr">
        <is>
          <t>B105743</t>
        </is>
      </c>
      <c r="N1132" s="233" t="inlineStr">
        <is>
          <t>Standard</t>
        </is>
      </c>
      <c r="O1132" s="233" t="inlineStr">
        <is>
          <t>LT250</t>
        </is>
      </c>
      <c r="P1132" s="235" t="n"/>
    </row>
    <row r="1133" customFormat="1" s="233">
      <c r="A1133" s="64" t="n"/>
      <c r="B1133" s="237">
        <f>IF(AND(E1133 = "Case Ring",G1133="Silicon Bronze, ASTM-B584, C87600", K1133 = "Coating_Standard"),"Y","N")</f>
        <v/>
      </c>
      <c r="C1133" s="233" t="inlineStr">
        <is>
          <t>ConTab_BOM_KP_Impeller_1645</t>
        </is>
      </c>
      <c r="D1133" s="233" t="inlineStr">
        <is>
          <t>:8020-5_6-KP:8020-5_6-KPV:8020-5_6-KPVS:</t>
        </is>
      </c>
      <c r="E1133" s="233" t="inlineStr">
        <is>
          <t>Case Ring</t>
        </is>
      </c>
      <c r="F1133" s="233" t="inlineStr">
        <is>
          <t>ImpMatl_Cast_Iron_ASTM-A48_Cl30</t>
        </is>
      </c>
      <c r="G1133" s="233" t="inlineStr">
        <is>
          <t>Cast Iron, ASTM-A48, CL 30</t>
        </is>
      </c>
      <c r="H1133" s="233" t="inlineStr">
        <is>
          <t>C30</t>
        </is>
      </c>
      <c r="I1133" s="233" t="inlineStr">
        <is>
          <t>Steel, Cold Drawn C1018</t>
        </is>
      </c>
      <c r="J1133" s="233" t="n"/>
      <c r="K1133" s="233" t="inlineStr">
        <is>
          <t>Coating_Standard</t>
        </is>
      </c>
      <c r="L1133" s="233" t="inlineStr">
        <is>
          <t>RTF</t>
        </is>
      </c>
      <c r="M1133" s="233" t="inlineStr">
        <is>
          <t>B100797</t>
        </is>
      </c>
      <c r="O1133" s="233" t="inlineStr">
        <is>
          <t>LT040</t>
        </is>
      </c>
    </row>
    <row r="1134" customFormat="1" s="233">
      <c r="A1134" s="64" t="n"/>
      <c r="B1134" s="237">
        <f>IF(AND(E1134 = "Case Ring",G1134="Silicon Bronze, ASTM-B584, C87600", K1134 = "Coating_Standard"),"Y","N")</f>
        <v/>
      </c>
      <c r="C1134" s="233" t="inlineStr">
        <is>
          <t>ConTab_BOM_KP_Impeller_1646</t>
        </is>
      </c>
      <c r="D1134" s="233" t="inlineStr">
        <is>
          <t>:8020-5_6-KP:8020-5_6-KPV:8020-5_6-KPVS:</t>
        </is>
      </c>
      <c r="E1134" s="233" t="inlineStr">
        <is>
          <t>Double Wear Ring</t>
        </is>
      </c>
      <c r="F1134" s="233" t="inlineStr">
        <is>
          <t>ImpMatl_Cast_Iron_ASTM-A48_Cl30</t>
        </is>
      </c>
      <c r="G1134" s="233" t="inlineStr">
        <is>
          <t>Cast Iron, ASTM-A48, CL 30</t>
        </is>
      </c>
      <c r="H1134" s="233" t="inlineStr">
        <is>
          <t>C30</t>
        </is>
      </c>
      <c r="I1134" s="233" t="inlineStr">
        <is>
          <t>Steel, Cold Drawn C1018</t>
        </is>
      </c>
      <c r="J1134" s="233" t="n"/>
      <c r="K1134" s="233" t="inlineStr">
        <is>
          <t>Coating_Standard</t>
        </is>
      </c>
      <c r="L1134" s="233" t="inlineStr">
        <is>
          <t>RTF</t>
        </is>
      </c>
      <c r="M1134" s="233" t="inlineStr">
        <is>
          <t>B100807</t>
        </is>
      </c>
      <c r="O1134" s="233" t="inlineStr">
        <is>
          <t>LT040</t>
        </is>
      </c>
    </row>
    <row r="1135" customFormat="1" s="233">
      <c r="A1135" s="64" t="n"/>
      <c r="B1135" s="237">
        <f>IF(AND(E1135 = "Case Ring",G1135="Silicon Bronze, ASTM-B584, C87600", K1135 = "Coating_Standard"),"Y","N")</f>
        <v/>
      </c>
      <c r="C1135" s="233" t="inlineStr">
        <is>
          <t>ConTab_BOM_KP_Impeller_1647</t>
        </is>
      </c>
      <c r="D1135" s="233" t="inlineStr">
        <is>
          <t>:8020-5_6-KP:8020-5_6-KPV:8020-5_6-KPVS:</t>
        </is>
      </c>
      <c r="E1135" s="233" t="inlineStr">
        <is>
          <t>Case Ring</t>
        </is>
      </c>
      <c r="F1135" s="233" t="inlineStr">
        <is>
          <t>ImpMatl_SS_AISI-303</t>
        </is>
      </c>
      <c r="G1135" s="233" t="inlineStr">
        <is>
          <t>Stainless Steel, AISI-303</t>
        </is>
      </c>
      <c r="H1135" s="233" t="inlineStr">
        <is>
          <t>H303</t>
        </is>
      </c>
      <c r="I1135" s="233" t="inlineStr">
        <is>
          <t>Stainless Steel, AISI 316</t>
        </is>
      </c>
      <c r="J1135" s="233" t="n"/>
      <c r="K1135" s="233" t="inlineStr">
        <is>
          <t>Coating_Standard</t>
        </is>
      </c>
      <c r="L1135" s="233" t="inlineStr">
        <is>
          <t>RTF</t>
        </is>
      </c>
      <c r="M1135" s="233" t="inlineStr">
        <is>
          <t>B100798</t>
        </is>
      </c>
      <c r="O1135" s="233" t="inlineStr">
        <is>
          <t>LT043</t>
        </is>
      </c>
    </row>
    <row r="1136" customFormat="1" s="233">
      <c r="A1136" s="64" t="n"/>
      <c r="B1136" s="237">
        <f>IF(AND(E1136 = "Case Ring",G1136="Silicon Bronze, ASTM-B584, C87600", K1136 = "Coating_Standard"),"Y","N")</f>
        <v/>
      </c>
      <c r="C1136" s="233" t="inlineStr">
        <is>
          <t>ConTab_BOM_KP_Impeller_1648</t>
        </is>
      </c>
      <c r="D1136" s="233" t="inlineStr">
        <is>
          <t>:8020-5_6-KP:8020-5_6-KPV:8020-5_6-KPVS:</t>
        </is>
      </c>
      <c r="E1136" s="233" t="inlineStr">
        <is>
          <t>Double Wear Ring</t>
        </is>
      </c>
      <c r="F1136" s="233" t="inlineStr">
        <is>
          <t>ImpMatl_SS_AISI-303</t>
        </is>
      </c>
      <c r="G1136" s="233" t="inlineStr">
        <is>
          <t>Stainless Steel, AISI-303</t>
        </is>
      </c>
      <c r="H1136" s="233" t="inlineStr">
        <is>
          <t>H303</t>
        </is>
      </c>
      <c r="I1136" s="233" t="inlineStr">
        <is>
          <t>Stainless Steel, AISI 316</t>
        </is>
      </c>
      <c r="J1136" s="233" t="n"/>
      <c r="K1136" s="233" t="inlineStr">
        <is>
          <t>Coating_Standard</t>
        </is>
      </c>
      <c r="L1136" s="233" t="inlineStr">
        <is>
          <t>RTF</t>
        </is>
      </c>
      <c r="M1136" s="233" t="inlineStr">
        <is>
          <t>B100808</t>
        </is>
      </c>
      <c r="O1136" s="233" t="inlineStr">
        <is>
          <t>LT043</t>
        </is>
      </c>
    </row>
    <row r="1137" customFormat="1" s="233">
      <c r="A1137" s="64" t="n"/>
      <c r="B1137" s="237">
        <f>IF(AND(E1137 = "Case Ring",G1137="Silicon Bronze, ASTM-B584, C87600", K1137 = "Coating_Standard"),"Y","N")</f>
        <v/>
      </c>
      <c r="C1137" s="233" t="inlineStr">
        <is>
          <t>ConTab_BOM_KP_Impeller_1649</t>
        </is>
      </c>
      <c r="D1137" s="233" t="inlineStr">
        <is>
          <t>:8020-5_6-KP:8020-5_6-KPV:8020-5_6-KPVS:</t>
        </is>
      </c>
      <c r="E1137" s="233" t="inlineStr">
        <is>
          <t>Case Ring</t>
        </is>
      </c>
      <c r="F1137" s="233" t="inlineStr">
        <is>
          <t>ImpMatl_SS_AISI-304</t>
        </is>
      </c>
      <c r="G1137" s="233" t="inlineStr">
        <is>
          <t>Stainless Steel, AISI-304</t>
        </is>
      </c>
      <c r="H1137" s="233" t="inlineStr">
        <is>
          <t>H304</t>
        </is>
      </c>
      <c r="I1137" s="233" t="inlineStr">
        <is>
          <t>Stainless Steel, AISI 316</t>
        </is>
      </c>
      <c r="J1137" s="233" t="n"/>
      <c r="K1137" s="233" t="inlineStr">
        <is>
          <t>Coating_Standard</t>
        </is>
      </c>
      <c r="L1137" s="233" t="n">
        <v>97947448</v>
      </c>
      <c r="M1137" s="233" t="inlineStr">
        <is>
          <t>B100799</t>
        </is>
      </c>
      <c r="O1137" s="233" t="inlineStr">
        <is>
          <t>LT043</t>
        </is>
      </c>
      <c r="P1137" s="235" t="n"/>
    </row>
    <row r="1138" customFormat="1" s="233">
      <c r="A1138" s="64" t="n"/>
      <c r="B1138" s="237">
        <f>IF(AND(E1138 = "Case Ring",G1138="Silicon Bronze, ASTM-B584, C87600", K1138 = "Coating_Standard"),"Y","N")</f>
        <v/>
      </c>
      <c r="C1138" s="233" t="inlineStr">
        <is>
          <t>ConTab_BOM_KP_Impeller_1650</t>
        </is>
      </c>
      <c r="D1138" s="233" t="inlineStr">
        <is>
          <t>:8020-5_6-KP:8020-5_6-KPV:8020-5_6-KPVS:</t>
        </is>
      </c>
      <c r="E1138" s="233" t="inlineStr">
        <is>
          <t>Double Wear Ring</t>
        </is>
      </c>
      <c r="F1138" s="233" t="inlineStr">
        <is>
          <t>ImpMatl_SS_AISI-304</t>
        </is>
      </c>
      <c r="G1138" s="233" t="inlineStr">
        <is>
          <t>Stainless Steel, AISI-304</t>
        </is>
      </c>
      <c r="H1138" s="233" t="inlineStr">
        <is>
          <t>H304</t>
        </is>
      </c>
      <c r="I1138" s="233" t="inlineStr">
        <is>
          <t>Stainless Steel, AISI 316</t>
        </is>
      </c>
      <c r="J1138" s="233" t="n"/>
      <c r="K1138" s="233" t="inlineStr">
        <is>
          <t>Coating_Standard</t>
        </is>
      </c>
      <c r="L1138" s="233" t="n">
        <v>97947448</v>
      </c>
      <c r="M1138" s="233" t="inlineStr">
        <is>
          <t>B100809</t>
        </is>
      </c>
      <c r="O1138" s="233" t="inlineStr">
        <is>
          <t>LT043</t>
        </is>
      </c>
    </row>
    <row r="1139" customFormat="1" s="233">
      <c r="A1139" s="64" t="n"/>
      <c r="B1139" s="237">
        <f>IF(AND(E1139 = "Case Ring",G1139="Silicon Bronze, ASTM-B584, C87600", K1139 = "Coating_Standard"),"Y","N")</f>
        <v/>
      </c>
      <c r="C1139" s="233" t="inlineStr">
        <is>
          <t>ConTab_BOM_KP_Impeller_1651</t>
        </is>
      </c>
      <c r="D1139" s="233" t="inlineStr">
        <is>
          <t>:8020-5_6-KP:8020-5_6-KPV:8020-5_6-KPVS:</t>
        </is>
      </c>
      <c r="E1139" s="233" t="inlineStr">
        <is>
          <t>Case Ring</t>
        </is>
      </c>
      <c r="F1139" s="233" t="inlineStr">
        <is>
          <t>ImpMatl_SS_AISI-316</t>
        </is>
      </c>
      <c r="G1139" s="233" t="inlineStr">
        <is>
          <t>Stainless Steel, AISI-316</t>
        </is>
      </c>
      <c r="H1139" s="233" t="inlineStr">
        <is>
          <t>H316</t>
        </is>
      </c>
      <c r="I1139" s="233" t="inlineStr">
        <is>
          <t>Stainless Steel, AISI 316</t>
        </is>
      </c>
      <c r="J1139" s="233" t="n"/>
      <c r="K1139" s="233" t="inlineStr">
        <is>
          <t>Coating_Standard</t>
        </is>
      </c>
      <c r="L1139" s="233" t="n">
        <v>97947449</v>
      </c>
      <c r="M1139" s="233" t="inlineStr">
        <is>
          <t>B100800</t>
        </is>
      </c>
      <c r="O1139" s="233" t="inlineStr">
        <is>
          <t>LT041</t>
        </is>
      </c>
    </row>
    <row r="1140" customFormat="1" s="233">
      <c r="A1140" s="64" t="n"/>
      <c r="B1140" s="237">
        <f>IF(AND(E1140 = "Case Ring",G1140="Silicon Bronze, ASTM-B584, C87600", K1140 = "Coating_Standard"),"Y","N")</f>
        <v/>
      </c>
      <c r="C1140" s="233" t="inlineStr">
        <is>
          <t>ConTab_BOM_KP_Impeller_1652</t>
        </is>
      </c>
      <c r="D1140" s="233" t="inlineStr">
        <is>
          <t>:8020-5_6-KP:8020-5_6-KPV:8020-5_6-KPVS:</t>
        </is>
      </c>
      <c r="E1140" s="233" t="inlineStr">
        <is>
          <t>Double Wear Ring</t>
        </is>
      </c>
      <c r="F1140" s="233" t="inlineStr">
        <is>
          <t>ImpMatl_SS_AISI-316</t>
        </is>
      </c>
      <c r="G1140" s="233" t="inlineStr">
        <is>
          <t>Stainless Steel, AISI-316</t>
        </is>
      </c>
      <c r="H1140" s="233" t="inlineStr">
        <is>
          <t>H316</t>
        </is>
      </c>
      <c r="I1140" s="233" t="inlineStr">
        <is>
          <t>Stainless Steel, AISI 316</t>
        </is>
      </c>
      <c r="J1140" s="233" t="n"/>
      <c r="K1140" s="233" t="inlineStr">
        <is>
          <t>Coating_Standard</t>
        </is>
      </c>
      <c r="L1140" s="233" t="n">
        <v>97947449</v>
      </c>
      <c r="M1140" s="233" t="inlineStr">
        <is>
          <t>B100810</t>
        </is>
      </c>
      <c r="O1140" s="233" t="inlineStr">
        <is>
          <t>LT041</t>
        </is>
      </c>
    </row>
    <row r="1141" customFormat="1" s="233">
      <c r="A1141" s="64" t="n"/>
      <c r="B1141" s="237">
        <f>IF(AND(E1141 = "Case Ring",G1141="Silicon Bronze, ASTM-B584, C87600", K1141 = "Coating_Standard"),"Y","N")</f>
        <v/>
      </c>
      <c r="C1141" s="233" t="inlineStr">
        <is>
          <t>ConTab_BOM_KP_Impeller_1653</t>
        </is>
      </c>
      <c r="D1141" s="233" t="inlineStr">
        <is>
          <t>:8020-5_6-KP:8020-5_6-KPV:8020-5_6-KPVS:</t>
        </is>
      </c>
      <c r="E1141" s="233" t="inlineStr">
        <is>
          <t>Case Ring</t>
        </is>
      </c>
      <c r="F1141" s="233" t="inlineStr">
        <is>
          <t>ImpMatl_Special</t>
        </is>
      </c>
      <c r="G1141" s="233" t="inlineStr">
        <is>
          <t>Special/Other</t>
        </is>
      </c>
      <c r="H1141" s="233" t="inlineStr">
        <is>
          <t>X</t>
        </is>
      </c>
      <c r="I1141" s="233" t="inlineStr">
        <is>
          <t>Special/Other</t>
        </is>
      </c>
      <c r="J1141" s="233" t="n"/>
      <c r="K1141" s="233" t="inlineStr">
        <is>
          <t>Coating_Standard</t>
        </is>
      </c>
      <c r="L1141" s="233" t="inlineStr">
        <is>
          <t>RTF</t>
        </is>
      </c>
      <c r="M1141" s="233" t="inlineStr">
        <is>
          <t>B100802</t>
        </is>
      </c>
      <c r="O1141" s="233" t="inlineStr">
        <is>
          <t>LT029</t>
        </is>
      </c>
    </row>
    <row r="1142" customFormat="1" s="233">
      <c r="A1142" s="64" t="n"/>
      <c r="B1142" s="237">
        <f>IF(AND(E1142 = "Case Ring",G1142="Silicon Bronze, ASTM-B584, C87600", K1142 = "Coating_Standard"),"Y","N")</f>
        <v/>
      </c>
      <c r="C1142" s="233" t="inlineStr">
        <is>
          <t>ConTab_BOM_KP_Impeller_1654</t>
        </is>
      </c>
      <c r="D1142" s="233" t="inlineStr">
        <is>
          <t>:8020-5_6-KP:8020-5_6-KPV:8020-5_6-KPVS:</t>
        </is>
      </c>
      <c r="E1142" s="233" t="inlineStr">
        <is>
          <t>Double Wear Ring</t>
        </is>
      </c>
      <c r="F1142" s="233" t="inlineStr">
        <is>
          <t>ImpMatl_Special</t>
        </is>
      </c>
      <c r="G1142" s="233" t="inlineStr">
        <is>
          <t>Special/Other</t>
        </is>
      </c>
      <c r="H1142" s="233" t="inlineStr">
        <is>
          <t>X</t>
        </is>
      </c>
      <c r="I1142" s="233" t="inlineStr">
        <is>
          <t>Special/Other</t>
        </is>
      </c>
      <c r="J1142" s="233" t="n"/>
      <c r="K1142" s="233" t="inlineStr">
        <is>
          <t>Coating_Standard</t>
        </is>
      </c>
      <c r="L1142" s="233" t="inlineStr">
        <is>
          <t>RTF</t>
        </is>
      </c>
      <c r="M1142" s="233" t="inlineStr">
        <is>
          <t>B100812</t>
        </is>
      </c>
      <c r="O1142" s="233" t="inlineStr">
        <is>
          <t>LT029</t>
        </is>
      </c>
    </row>
    <row r="1143" customFormat="1" s="233">
      <c r="A1143" s="64" t="n"/>
      <c r="B1143" s="237">
        <f>IF(AND(E1143 = "Case Ring",G1143="Silicon Bronze, ASTM-B584, C87600", K1143 = "Coating_Standard"),"Y","N")</f>
        <v/>
      </c>
      <c r="C1143" s="233" t="inlineStr">
        <is>
          <t>ConTab_BOM_KP_Impeller_1655</t>
        </is>
      </c>
      <c r="D1143" s="233" t="inlineStr">
        <is>
          <t>:8020-5_6-KP:8020-5_6-KPV:8020-5_6-KPVS:</t>
        </is>
      </c>
      <c r="E1143" s="233" t="inlineStr">
        <is>
          <t>Case Ring</t>
        </is>
      </c>
      <c r="F1143" s="233" t="inlineStr">
        <is>
          <t>ImpMatl_Silicon_Bronze_ASTM-B584_C87600</t>
        </is>
      </c>
      <c r="G1143" s="233" t="inlineStr">
        <is>
          <t>Silicon Bronze, ASTM-B584, C87600</t>
        </is>
      </c>
      <c r="H1143" s="233" t="inlineStr">
        <is>
          <t>B21</t>
        </is>
      </c>
      <c r="I1143" s="233" t="inlineStr">
        <is>
          <t>Steel, Cold Drawn C1018</t>
        </is>
      </c>
      <c r="J1143" s="233" t="n"/>
      <c r="K1143" s="233" t="inlineStr">
        <is>
          <t>Coating_Scotchkote134_interior</t>
        </is>
      </c>
      <c r="L1143" s="233" t="inlineStr">
        <is>
          <t>RTF</t>
        </is>
      </c>
      <c r="M1143" s="233" t="inlineStr">
        <is>
          <t>B100793</t>
        </is>
      </c>
      <c r="O1143" s="233" t="inlineStr">
        <is>
          <t>LT250</t>
        </is>
      </c>
    </row>
    <row r="1144" customFormat="1" s="233">
      <c r="A1144" s="64" t="n"/>
      <c r="B1144" s="237">
        <f>IF(AND(E1144 = "Case Ring",G1144="Silicon Bronze, ASTM-B584, C87600", K1144 = "Coating_Standard"),"Y","N")</f>
        <v/>
      </c>
      <c r="C1144" s="233" t="inlineStr">
        <is>
          <t>ConTab_BOM_KP_Impeller_1656</t>
        </is>
      </c>
      <c r="D1144" s="233" t="inlineStr">
        <is>
          <t>:8020-5_6-KP:8020-5_6-KPV:8020-5_6-KPVS:</t>
        </is>
      </c>
      <c r="E1144" s="233" t="inlineStr">
        <is>
          <t>Double Wear Ring</t>
        </is>
      </c>
      <c r="F1144" s="233" t="inlineStr">
        <is>
          <t>ImpMatl_Silicon_Bronze_ASTM-B584_C87600</t>
        </is>
      </c>
      <c r="G1144" s="233" t="inlineStr">
        <is>
          <t>Silicon Bronze, ASTM-B584, C87600</t>
        </is>
      </c>
      <c r="H1144" s="233" t="inlineStr">
        <is>
          <t>B21</t>
        </is>
      </c>
      <c r="I1144" s="233" t="inlineStr">
        <is>
          <t>Steel, Cold Drawn C1018</t>
        </is>
      </c>
      <c r="J1144" s="233" t="n"/>
      <c r="K1144" s="233" t="inlineStr">
        <is>
          <t>Coating_Scotchkote134_interior</t>
        </is>
      </c>
      <c r="L1144" s="233" t="inlineStr">
        <is>
          <t>RTF</t>
        </is>
      </c>
      <c r="M1144" s="233" t="inlineStr">
        <is>
          <t>B100803</t>
        </is>
      </c>
      <c r="O1144" s="233" t="inlineStr">
        <is>
          <t>LT250</t>
        </is>
      </c>
    </row>
    <row r="1145" customFormat="1" s="233">
      <c r="A1145" s="64" t="n"/>
      <c r="B1145" s="237">
        <f>IF(AND(E1145 = "Case Ring",G1145="Silicon Bronze, ASTM-B584, C87600", K1145 = "Coating_Standard"),"Y","N")</f>
        <v/>
      </c>
      <c r="C1145" s="233" t="inlineStr">
        <is>
          <t>ConTab_BOM_KP_Impeller_1657</t>
        </is>
      </c>
      <c r="D1145" s="233" t="inlineStr">
        <is>
          <t>:8020-5_6-KP:8020-5_6-KPV:8020-5_6-KPVS:</t>
        </is>
      </c>
      <c r="E1145" s="233" t="inlineStr">
        <is>
          <t>Case Ring</t>
        </is>
      </c>
      <c r="F1145" s="233" t="inlineStr">
        <is>
          <t>ImpMatl_NiAl-Bronze_ASTM-B148_C95400</t>
        </is>
      </c>
      <c r="G1145" s="233" t="inlineStr">
        <is>
          <t>Nickel Aluminum Bronze ASTM B148 UNS C95400</t>
        </is>
      </c>
      <c r="H1145" s="233" t="inlineStr">
        <is>
          <t>B22</t>
        </is>
      </c>
      <c r="I1145" s="233" t="inlineStr">
        <is>
          <t>Steel, Cold Drawn C1018</t>
        </is>
      </c>
      <c r="J1145" s="233" t="n"/>
      <c r="K1145" s="233" t="inlineStr">
        <is>
          <t>Coating_Scotchkote134_interior</t>
        </is>
      </c>
      <c r="L1145" s="233" t="inlineStr">
        <is>
          <t>RTF</t>
        </is>
      </c>
      <c r="M1145" s="233" t="inlineStr">
        <is>
          <t>B105742</t>
        </is>
      </c>
      <c r="O1145" s="233" t="inlineStr">
        <is>
          <t>LT250</t>
        </is>
      </c>
    </row>
    <row r="1146" customFormat="1" s="233">
      <c r="A1146" s="64" t="n"/>
      <c r="B1146" s="237">
        <f>IF(AND(E1146 = "Case Ring",G1146="Silicon Bronze, ASTM-B584, C87600", K1146 = "Coating_Standard"),"Y","N")</f>
        <v/>
      </c>
      <c r="C1146" s="233" t="inlineStr">
        <is>
          <t>ConTab_BOM_KP_Impeller_1658</t>
        </is>
      </c>
      <c r="D1146" s="233" t="inlineStr">
        <is>
          <t>:8020-5_6-KP:8020-5_6-KPV:8020-5_6-KPVS:</t>
        </is>
      </c>
      <c r="E1146" s="233" t="inlineStr">
        <is>
          <t>Double Wear Ring</t>
        </is>
      </c>
      <c r="F1146" s="233" t="inlineStr">
        <is>
          <t>ImpMatl_NiAl-Bronze_ASTM-B148_C95400</t>
        </is>
      </c>
      <c r="G1146" s="233" t="inlineStr">
        <is>
          <t>Nickel Aluminum Bronze ASTM B148 UNS C95400</t>
        </is>
      </c>
      <c r="H1146" s="233" t="inlineStr">
        <is>
          <t>B22</t>
        </is>
      </c>
      <c r="I1146" s="233" t="inlineStr">
        <is>
          <t>Steel, Cold Drawn C1018</t>
        </is>
      </c>
      <c r="J1146" s="233" t="n"/>
      <c r="K1146" s="233" t="inlineStr">
        <is>
          <t>Coating_Scotchkote134_interior</t>
        </is>
      </c>
      <c r="L1146" s="233" t="inlineStr">
        <is>
          <t>RTF</t>
        </is>
      </c>
      <c r="M1146" s="233" t="inlineStr">
        <is>
          <t>B105743</t>
        </is>
      </c>
      <c r="O1146" s="233" t="inlineStr">
        <is>
          <t>LT250</t>
        </is>
      </c>
    </row>
    <row r="1147" customFormat="1" s="233">
      <c r="A1147" s="64" t="n"/>
      <c r="B1147" s="237">
        <f>IF(AND(E1147 = "Case Ring",G1147="Silicon Bronze, ASTM-B584, C87600", K1147 = "Coating_Standard"),"Y","N")</f>
        <v/>
      </c>
      <c r="C1147" s="233" t="inlineStr">
        <is>
          <t>ConTab_BOM_KP_Impeller_1659</t>
        </is>
      </c>
      <c r="D1147" s="233" t="inlineStr">
        <is>
          <t>:8020-5_6-KP:8020-5_6-KPV:8020-5_6-KPVS:</t>
        </is>
      </c>
      <c r="E1147" s="233" t="inlineStr">
        <is>
          <t>Case Ring</t>
        </is>
      </c>
      <c r="F1147" s="233" t="inlineStr">
        <is>
          <t>ImpMatl_Cast_Iron_ASTM-A48_Cl30</t>
        </is>
      </c>
      <c r="G1147" s="233" t="inlineStr">
        <is>
          <t>Cast Iron, ASTM-A48, CL 30</t>
        </is>
      </c>
      <c r="H1147" s="233" t="inlineStr">
        <is>
          <t>C30</t>
        </is>
      </c>
      <c r="I1147" s="233" t="inlineStr">
        <is>
          <t>Steel, Cold Drawn C1018</t>
        </is>
      </c>
      <c r="J1147" s="233" t="n"/>
      <c r="K1147" s="233" t="inlineStr">
        <is>
          <t>Coating_Scotchkote134_interior</t>
        </is>
      </c>
      <c r="L1147" s="233" t="inlineStr">
        <is>
          <t>RTF</t>
        </is>
      </c>
      <c r="M1147" s="233" t="inlineStr">
        <is>
          <t>B100797</t>
        </is>
      </c>
      <c r="O1147" s="233" t="inlineStr">
        <is>
          <t>LT250</t>
        </is>
      </c>
    </row>
    <row r="1148" customFormat="1" s="233">
      <c r="A1148" s="64" t="n"/>
      <c r="B1148" s="237">
        <f>IF(AND(E1148 = "Case Ring",G1148="Silicon Bronze, ASTM-B584, C87600", K1148 = "Coating_Standard"),"Y","N")</f>
        <v/>
      </c>
      <c r="C1148" s="233" t="inlineStr">
        <is>
          <t>ConTab_BOM_KP_Impeller_1660</t>
        </is>
      </c>
      <c r="D1148" s="233" t="inlineStr">
        <is>
          <t>:8020-5_6-KP:8020-5_6-KPV:8020-5_6-KPVS:</t>
        </is>
      </c>
      <c r="E1148" s="233" t="inlineStr">
        <is>
          <t>Double Wear Ring</t>
        </is>
      </c>
      <c r="F1148" s="233" t="inlineStr">
        <is>
          <t>ImpMatl_Cast_Iron_ASTM-A48_Cl30</t>
        </is>
      </c>
      <c r="G1148" s="233" t="inlineStr">
        <is>
          <t>Cast Iron, ASTM-A48, CL 30</t>
        </is>
      </c>
      <c r="H1148" s="233" t="inlineStr">
        <is>
          <t>C30</t>
        </is>
      </c>
      <c r="I1148" s="233" t="inlineStr">
        <is>
          <t>Steel, Cold Drawn C1018</t>
        </is>
      </c>
      <c r="J1148" s="233" t="n"/>
      <c r="K1148" s="233" t="inlineStr">
        <is>
          <t>Coating_Scotchkote134_interior</t>
        </is>
      </c>
      <c r="L1148" s="233" t="inlineStr">
        <is>
          <t>RTF</t>
        </is>
      </c>
      <c r="M1148" s="233" t="inlineStr">
        <is>
          <t>B100807</t>
        </is>
      </c>
      <c r="O1148" s="233" t="inlineStr">
        <is>
          <t>LT250</t>
        </is>
      </c>
    </row>
    <row r="1149" customFormat="1" s="233">
      <c r="A1149" s="64" t="n"/>
      <c r="B1149" s="237">
        <f>IF(AND(E1149 = "Case Ring",G1149="Silicon Bronze, ASTM-B584, C87600", K1149 = "Coating_Standard"),"Y","N")</f>
        <v/>
      </c>
      <c r="C1149" s="233" t="inlineStr">
        <is>
          <t>ConTab_BOM_KP_Impeller_1661</t>
        </is>
      </c>
      <c r="D1149" s="233" t="inlineStr">
        <is>
          <t>:8020-5_6-KP:8020-5_6-KPV:8020-5_6-KPVS:</t>
        </is>
      </c>
      <c r="E1149" s="233" t="inlineStr">
        <is>
          <t>Case Ring</t>
        </is>
      </c>
      <c r="F1149" s="233" t="inlineStr">
        <is>
          <t>ImpMatl_Silicon_Bronze_ASTM-B584_C87600</t>
        </is>
      </c>
      <c r="G1149" s="233" t="inlineStr">
        <is>
          <t>Silicon Bronze, ASTM-B584, C87600</t>
        </is>
      </c>
      <c r="H1149" s="233" t="inlineStr">
        <is>
          <t>B21</t>
        </is>
      </c>
      <c r="I1149" s="233" t="inlineStr">
        <is>
          <t>Steel, Cold Drawn C1018</t>
        </is>
      </c>
      <c r="J1149" s="233" t="n"/>
      <c r="K1149" s="233" t="inlineStr">
        <is>
          <t>Coating_Scotchkote134_interior_exterior</t>
        </is>
      </c>
      <c r="L1149" s="233" t="inlineStr">
        <is>
          <t>RTF</t>
        </is>
      </c>
      <c r="M1149" s="233" t="inlineStr">
        <is>
          <t>B100793</t>
        </is>
      </c>
      <c r="O1149" s="233" t="inlineStr">
        <is>
          <t>LT250</t>
        </is>
      </c>
    </row>
    <row r="1150" customFormat="1" s="233">
      <c r="A1150" s="64" t="n"/>
      <c r="B1150" s="237">
        <f>IF(AND(E1150 = "Case Ring",G1150="Silicon Bronze, ASTM-B584, C87600", K1150 = "Coating_Standard"),"Y","N")</f>
        <v/>
      </c>
      <c r="C1150" s="233" t="inlineStr">
        <is>
          <t>ConTab_BOM_KP_Impeller_1662</t>
        </is>
      </c>
      <c r="D1150" s="233" t="inlineStr">
        <is>
          <t>:8020-5_6-KP:8020-5_6-KPV:8020-5_6-KPVS:</t>
        </is>
      </c>
      <c r="E1150" s="233" t="inlineStr">
        <is>
          <t>Double Wear Ring</t>
        </is>
      </c>
      <c r="F1150" s="233" t="inlineStr">
        <is>
          <t>ImpMatl_Silicon_Bronze_ASTM-B584_C87600</t>
        </is>
      </c>
      <c r="G1150" s="233" t="inlineStr">
        <is>
          <t>Silicon Bronze, ASTM-B584, C87600</t>
        </is>
      </c>
      <c r="H1150" s="233" t="inlineStr">
        <is>
          <t>B21</t>
        </is>
      </c>
      <c r="I1150" s="233" t="inlineStr">
        <is>
          <t>Steel, Cold Drawn C1018</t>
        </is>
      </c>
      <c r="J1150" s="233" t="n"/>
      <c r="K1150" s="233" t="inlineStr">
        <is>
          <t>Coating_Scotchkote134_interior_exterior</t>
        </is>
      </c>
      <c r="L1150" s="233" t="inlineStr">
        <is>
          <t>RTF</t>
        </is>
      </c>
      <c r="M1150" s="233" t="inlineStr">
        <is>
          <t>B100803</t>
        </is>
      </c>
      <c r="O1150" s="233" t="inlineStr">
        <is>
          <t>LT250</t>
        </is>
      </c>
    </row>
    <row r="1151" customFormat="1" s="233">
      <c r="A1151" s="64" t="n"/>
      <c r="B1151" s="237">
        <f>IF(AND(E1151 = "Case Ring",G1151="Silicon Bronze, ASTM-B584, C87600", K1151 = "Coating_Standard"),"Y","N")</f>
        <v/>
      </c>
      <c r="C1151" s="233" t="inlineStr">
        <is>
          <t>ConTab_BOM_KP_Impeller_1663</t>
        </is>
      </c>
      <c r="D1151" s="233" t="inlineStr">
        <is>
          <t>:8020-5_6-KP:8020-5_6-KPV:8020-5_6-KPVS:</t>
        </is>
      </c>
      <c r="E1151" s="233" t="inlineStr">
        <is>
          <t>Case Ring</t>
        </is>
      </c>
      <c r="F1151" s="233" t="inlineStr">
        <is>
          <t>ImpMatl_NiAl-Bronze_ASTM-B148_C95400</t>
        </is>
      </c>
      <c r="G1151" s="233" t="inlineStr">
        <is>
          <t>Nickel Aluminum Bronze ASTM B148 UNS C95400</t>
        </is>
      </c>
      <c r="H1151" s="233" t="inlineStr">
        <is>
          <t>B22</t>
        </is>
      </c>
      <c r="I1151" s="233" t="inlineStr">
        <is>
          <t>Steel, Cold Drawn C1018</t>
        </is>
      </c>
      <c r="J1151" s="233" t="n"/>
      <c r="K1151" s="233" t="inlineStr">
        <is>
          <t>Coating_Scotchkote134_interior_exterior</t>
        </is>
      </c>
      <c r="L1151" s="233" t="inlineStr">
        <is>
          <t>RTF</t>
        </is>
      </c>
      <c r="M1151" s="233" t="inlineStr">
        <is>
          <t>B105742</t>
        </is>
      </c>
      <c r="O1151" s="233" t="inlineStr">
        <is>
          <t>LT250</t>
        </is>
      </c>
    </row>
    <row r="1152" customFormat="1" s="233">
      <c r="A1152" s="64" t="n"/>
      <c r="B1152" s="237">
        <f>IF(AND(E1152 = "Case Ring",G1152="Silicon Bronze, ASTM-B584, C87600", K1152 = "Coating_Standard"),"Y","N")</f>
        <v/>
      </c>
      <c r="C1152" s="233" t="inlineStr">
        <is>
          <t>ConTab_BOM_KP_Impeller_1664</t>
        </is>
      </c>
      <c r="D1152" s="233" t="inlineStr">
        <is>
          <t>:8020-5_6-KP:8020-5_6-KPV:8020-5_6-KPVS:</t>
        </is>
      </c>
      <c r="E1152" s="233" t="inlineStr">
        <is>
          <t>Double Wear Ring</t>
        </is>
      </c>
      <c r="F1152" s="233" t="inlineStr">
        <is>
          <t>ImpMatl_NiAl-Bronze_ASTM-B148_C95400</t>
        </is>
      </c>
      <c r="G1152" s="233" t="inlineStr">
        <is>
          <t>Nickel Aluminum Bronze ASTM B148 UNS C95400</t>
        </is>
      </c>
      <c r="H1152" s="233" t="inlineStr">
        <is>
          <t>B22</t>
        </is>
      </c>
      <c r="I1152" s="233" t="inlineStr">
        <is>
          <t>Steel, Cold Drawn C1018</t>
        </is>
      </c>
      <c r="J1152" s="233" t="n"/>
      <c r="K1152" s="233" t="inlineStr">
        <is>
          <t>Coating_Scotchkote134_interior_exterior</t>
        </is>
      </c>
      <c r="L1152" s="233" t="inlineStr">
        <is>
          <t>RTF</t>
        </is>
      </c>
      <c r="M1152" s="233" t="inlineStr">
        <is>
          <t>B105743</t>
        </is>
      </c>
      <c r="O1152" s="233" t="inlineStr">
        <is>
          <t>LT250</t>
        </is>
      </c>
      <c r="P1152" s="235" t="n"/>
    </row>
    <row r="1153" customFormat="1" s="233">
      <c r="A1153" s="64" t="n"/>
      <c r="B1153" s="237">
        <f>IF(AND(E1153 = "Case Ring",G1153="Silicon Bronze, ASTM-B584, C87600", K1153 = "Coating_Standard"),"Y","N")</f>
        <v/>
      </c>
      <c r="C1153" s="233" t="inlineStr">
        <is>
          <t>ConTab_BOM_KP_Impeller_1665</t>
        </is>
      </c>
      <c r="D1153" s="233" t="inlineStr">
        <is>
          <t>:8020-5_6-KP:8020-5_6-KPV:8020-5_6-KPVS:</t>
        </is>
      </c>
      <c r="E1153" s="233" t="inlineStr">
        <is>
          <t>Case Ring</t>
        </is>
      </c>
      <c r="F1153" s="233" t="inlineStr">
        <is>
          <t>ImpMatl_Cast_Iron_ASTM-A48_Cl30</t>
        </is>
      </c>
      <c r="G1153" s="233" t="inlineStr">
        <is>
          <t>Cast Iron, ASTM-A48, CL 30</t>
        </is>
      </c>
      <c r="H1153" s="233" t="inlineStr">
        <is>
          <t>C30</t>
        </is>
      </c>
      <c r="I1153" s="233" t="inlineStr">
        <is>
          <t>Steel, Cold Drawn C1018</t>
        </is>
      </c>
      <c r="J1153" s="233" t="n"/>
      <c r="K1153" s="233" t="inlineStr">
        <is>
          <t>Coating_Scotchkote134_interior_exterior</t>
        </is>
      </c>
      <c r="L1153" s="233" t="inlineStr">
        <is>
          <t>RTF</t>
        </is>
      </c>
      <c r="M1153" s="233" t="inlineStr">
        <is>
          <t>B100797</t>
        </is>
      </c>
      <c r="O1153" s="233" t="inlineStr">
        <is>
          <t>LT250</t>
        </is>
      </c>
    </row>
    <row r="1154" customFormat="1" s="233">
      <c r="A1154" s="64" t="n"/>
      <c r="B1154" s="237">
        <f>IF(AND(E1154 = "Case Ring",G1154="Silicon Bronze, ASTM-B584, C87600", K1154 = "Coating_Standard"),"Y","N")</f>
        <v/>
      </c>
      <c r="C1154" s="233" t="inlineStr">
        <is>
          <t>ConTab_BOM_KP_Impeller_1666</t>
        </is>
      </c>
      <c r="D1154" s="233" t="inlineStr">
        <is>
          <t>:8020-5_6-KP:8020-5_6-KPV:8020-5_6-KPVS:</t>
        </is>
      </c>
      <c r="E1154" s="233" t="inlineStr">
        <is>
          <t>Double Wear Ring</t>
        </is>
      </c>
      <c r="F1154" s="233" t="inlineStr">
        <is>
          <t>ImpMatl_Cast_Iron_ASTM-A48_Cl30</t>
        </is>
      </c>
      <c r="G1154" s="233" t="inlineStr">
        <is>
          <t>Cast Iron, ASTM-A48, CL 30</t>
        </is>
      </c>
      <c r="H1154" s="233" t="inlineStr">
        <is>
          <t>C30</t>
        </is>
      </c>
      <c r="I1154" s="233" t="inlineStr">
        <is>
          <t>Steel, Cold Drawn C1018</t>
        </is>
      </c>
      <c r="J1154" s="233" t="n"/>
      <c r="K1154" s="233" t="inlineStr">
        <is>
          <t>Coating_Scotchkote134_interior_exterior</t>
        </is>
      </c>
      <c r="L1154" s="233" t="inlineStr">
        <is>
          <t>RTF</t>
        </is>
      </c>
      <c r="M1154" s="233" t="inlineStr">
        <is>
          <t>B100807</t>
        </is>
      </c>
      <c r="O1154" s="233" t="inlineStr">
        <is>
          <t>LT250</t>
        </is>
      </c>
    </row>
    <row r="1155" customFormat="1" s="233">
      <c r="A1155" s="64" t="n"/>
      <c r="B1155" s="237">
        <f>IF(AND(E1155 = "Case Ring",G1155="Silicon Bronze, ASTM-B584, C87600", K1155 = "Coating_Standard"),"Y","N")</f>
        <v/>
      </c>
      <c r="C1155" s="233" t="inlineStr">
        <is>
          <t>ConTab_BOM_KP_Impeller_1667</t>
        </is>
      </c>
      <c r="D1155" s="233" t="inlineStr">
        <is>
          <t>:8020-5_6-KP:8020-5_6-KPV:8020-5_6-KPVS:</t>
        </is>
      </c>
      <c r="E1155" s="233" t="inlineStr">
        <is>
          <t>Case Ring</t>
        </is>
      </c>
      <c r="F1155" s="233" t="inlineStr">
        <is>
          <t>ImpMatl_Silicon_Bronze_ASTM-B584_C87600</t>
        </is>
      </c>
      <c r="G1155" s="233" t="inlineStr">
        <is>
          <t>Silicon Bronze, ASTM-B584, C87600</t>
        </is>
      </c>
      <c r="H1155" s="233" t="inlineStr">
        <is>
          <t>B21</t>
        </is>
      </c>
      <c r="I1155" s="233" t="inlineStr">
        <is>
          <t>Steel, Cold Drawn C1018</t>
        </is>
      </c>
      <c r="J1155" s="233" t="n"/>
      <c r="K1155" s="233" t="inlineStr">
        <is>
          <t>Coating_Scotchkote134_interior_exterior_IncludeImpeller</t>
        </is>
      </c>
      <c r="L1155" s="233" t="inlineStr">
        <is>
          <t>RTF</t>
        </is>
      </c>
      <c r="M1155" s="233" t="inlineStr">
        <is>
          <t>B100793</t>
        </is>
      </c>
      <c r="O1155" s="233" t="inlineStr">
        <is>
          <t>LT250</t>
        </is>
      </c>
    </row>
    <row r="1156" customFormat="1" s="233">
      <c r="A1156" s="64" t="n"/>
      <c r="B1156" s="237">
        <f>IF(AND(E1156 = "Case Ring",G1156="Silicon Bronze, ASTM-B584, C87600", K1156 = "Coating_Standard"),"Y","N")</f>
        <v/>
      </c>
      <c r="C1156" s="233" t="inlineStr">
        <is>
          <t>ConTab_BOM_KP_Impeller_1668</t>
        </is>
      </c>
      <c r="D1156" s="233" t="inlineStr">
        <is>
          <t>:8020-5_6-KP:8020-5_6-KPV:8020-5_6-KPVS:</t>
        </is>
      </c>
      <c r="E1156" s="233" t="inlineStr">
        <is>
          <t>Double Wear Ring</t>
        </is>
      </c>
      <c r="F1156" s="233" t="inlineStr">
        <is>
          <t>ImpMatl_Silicon_Bronze_ASTM-B584_C87600</t>
        </is>
      </c>
      <c r="G1156" s="233" t="inlineStr">
        <is>
          <t>Silicon Bronze, ASTM-B584, C87600</t>
        </is>
      </c>
      <c r="H1156" s="233" t="inlineStr">
        <is>
          <t>B21</t>
        </is>
      </c>
      <c r="I1156" s="233" t="inlineStr">
        <is>
          <t>Steel, Cold Drawn C1018</t>
        </is>
      </c>
      <c r="J1156" s="233" t="n"/>
      <c r="K1156" s="233" t="inlineStr">
        <is>
          <t>Coating_Scotchkote134_interior_exterior_IncludeImpeller</t>
        </is>
      </c>
      <c r="L1156" s="233" t="inlineStr">
        <is>
          <t>RTF</t>
        </is>
      </c>
      <c r="M1156" s="233" t="inlineStr">
        <is>
          <t>B100803</t>
        </is>
      </c>
      <c r="O1156" s="233" t="inlineStr">
        <is>
          <t>LT250</t>
        </is>
      </c>
    </row>
    <row r="1157" customFormat="1" s="233">
      <c r="A1157" s="64" t="n"/>
      <c r="B1157" s="237">
        <f>IF(AND(E1157 = "Case Ring",G1157="Silicon Bronze, ASTM-B584, C87600", K1157 = "Coating_Standard"),"Y","N")</f>
        <v/>
      </c>
      <c r="C1157" s="233" t="inlineStr">
        <is>
          <t>ConTab_BOM_KP_Impeller_1669</t>
        </is>
      </c>
      <c r="D1157" s="233" t="inlineStr">
        <is>
          <t>:8020-5_6-KP:8020-5_6-KPV:8020-5_6-KPVS:</t>
        </is>
      </c>
      <c r="E1157" s="233" t="inlineStr">
        <is>
          <t>Case Ring</t>
        </is>
      </c>
      <c r="F1157" s="233" t="inlineStr">
        <is>
          <t>ImpMatl_NiAl-Bronze_ASTM-B148_C95400</t>
        </is>
      </c>
      <c r="G1157" s="233" t="inlineStr">
        <is>
          <t>Nickel Aluminum Bronze ASTM B148 UNS C95400</t>
        </is>
      </c>
      <c r="H1157" s="233" t="inlineStr">
        <is>
          <t>B22</t>
        </is>
      </c>
      <c r="I1157" s="233" t="inlineStr">
        <is>
          <t>Steel, Cold Drawn C1018</t>
        </is>
      </c>
      <c r="J1157" s="233" t="n"/>
      <c r="K1157" s="233" t="inlineStr">
        <is>
          <t>Coating_Scotchkote134_interior_exterior_IncludeImpeller</t>
        </is>
      </c>
      <c r="L1157" s="233" t="inlineStr">
        <is>
          <t>RTF</t>
        </is>
      </c>
      <c r="M1157" s="233" t="inlineStr">
        <is>
          <t>B105742</t>
        </is>
      </c>
      <c r="O1157" s="233" t="inlineStr">
        <is>
          <t>LT250</t>
        </is>
      </c>
    </row>
    <row r="1158" customFormat="1" s="233">
      <c r="A1158" s="64" t="n"/>
      <c r="B1158" s="237">
        <f>IF(AND(E1158 = "Case Ring",G1158="Silicon Bronze, ASTM-B584, C87600", K1158 = "Coating_Standard"),"Y","N")</f>
        <v/>
      </c>
      <c r="C1158" s="233" t="inlineStr">
        <is>
          <t>ConTab_BOM_KP_Impeller_1670</t>
        </is>
      </c>
      <c r="D1158" s="233" t="inlineStr">
        <is>
          <t>:8020-5_6-KP:8020-5_6-KPV:8020-5_6-KPVS:</t>
        </is>
      </c>
      <c r="E1158" s="233" t="inlineStr">
        <is>
          <t>Double Wear Ring</t>
        </is>
      </c>
      <c r="F1158" s="233" t="inlineStr">
        <is>
          <t>ImpMatl_NiAl-Bronze_ASTM-B148_C95400</t>
        </is>
      </c>
      <c r="G1158" s="233" t="inlineStr">
        <is>
          <t>Nickel Aluminum Bronze ASTM B148 UNS C95400</t>
        </is>
      </c>
      <c r="H1158" s="233" t="inlineStr">
        <is>
          <t>B22</t>
        </is>
      </c>
      <c r="I1158" s="233" t="inlineStr">
        <is>
          <t>Steel, Cold Drawn C1018</t>
        </is>
      </c>
      <c r="J1158" s="233" t="n"/>
      <c r="K1158" s="233" t="inlineStr">
        <is>
          <t>Coating_Scotchkote134_interior_exterior_IncludeImpeller</t>
        </is>
      </c>
      <c r="L1158" s="233" t="inlineStr">
        <is>
          <t>RTF</t>
        </is>
      </c>
      <c r="M1158" s="233" t="inlineStr">
        <is>
          <t>B105743</t>
        </is>
      </c>
      <c r="O1158" s="233" t="inlineStr">
        <is>
          <t>LT250</t>
        </is>
      </c>
    </row>
    <row r="1159" customFormat="1" s="233">
      <c r="A1159" s="64" t="n"/>
      <c r="B1159" s="237">
        <f>IF(AND(E1159 = "Case Ring",G1159="Silicon Bronze, ASTM-B584, C87600", K1159 = "Coating_Standard"),"Y","N")</f>
        <v/>
      </c>
      <c r="C1159" s="233" t="inlineStr">
        <is>
          <t>ConTab_BOM_KP_Impeller_1671</t>
        </is>
      </c>
      <c r="D1159" s="233" t="inlineStr">
        <is>
          <t>:8020-5_6-KP:8020-5_6-KPV:8020-5_6-KPVS:</t>
        </is>
      </c>
      <c r="E1159" s="233" t="inlineStr">
        <is>
          <t>Case Ring</t>
        </is>
      </c>
      <c r="F1159" s="233" t="inlineStr">
        <is>
          <t>ImpMatl_Cast_Iron_ASTM-A48_Cl30</t>
        </is>
      </c>
      <c r="G1159" s="233" t="inlineStr">
        <is>
          <t>Cast Iron, ASTM-A48, CL 30</t>
        </is>
      </c>
      <c r="H1159" s="233" t="inlineStr">
        <is>
          <t>C30</t>
        </is>
      </c>
      <c r="I1159" s="233" t="inlineStr">
        <is>
          <t>Steel, Cold Drawn C1018</t>
        </is>
      </c>
      <c r="J1159" s="233" t="n"/>
      <c r="K1159" s="233" t="inlineStr">
        <is>
          <t>Coating_Scotchkote134_interior_exterior_IncludeImpeller</t>
        </is>
      </c>
      <c r="L1159" s="233" t="inlineStr">
        <is>
          <t>RTF</t>
        </is>
      </c>
      <c r="M1159" s="233" t="inlineStr">
        <is>
          <t>B100797</t>
        </is>
      </c>
      <c r="O1159" s="233" t="inlineStr">
        <is>
          <t>LT250</t>
        </is>
      </c>
    </row>
    <row r="1160" customFormat="1" s="233">
      <c r="A1160" s="64" t="n"/>
      <c r="B1160" s="237">
        <f>IF(AND(E1160 = "Case Ring",G1160="Silicon Bronze, ASTM-B584, C87600", K1160 = "Coating_Standard"),"Y","N")</f>
        <v/>
      </c>
      <c r="C1160" s="233" t="inlineStr">
        <is>
          <t>ConTab_BOM_KP_Impeller_1672</t>
        </is>
      </c>
      <c r="D1160" s="233" t="inlineStr">
        <is>
          <t>:8020-5_6-KP:8020-5_6-KPV:8020-5_6-KPVS:</t>
        </is>
      </c>
      <c r="E1160" s="233" t="inlineStr">
        <is>
          <t>Double Wear Ring</t>
        </is>
      </c>
      <c r="F1160" s="233" t="inlineStr">
        <is>
          <t>ImpMatl_Cast_Iron_ASTM-A48_Cl30</t>
        </is>
      </c>
      <c r="G1160" s="233" t="inlineStr">
        <is>
          <t>Cast Iron, ASTM-A48, CL 30</t>
        </is>
      </c>
      <c r="H1160" s="233" t="inlineStr">
        <is>
          <t>C30</t>
        </is>
      </c>
      <c r="I1160" s="233" t="inlineStr">
        <is>
          <t>Steel, Cold Drawn C1018</t>
        </is>
      </c>
      <c r="J1160" s="233" t="n"/>
      <c r="K1160" s="233" t="inlineStr">
        <is>
          <t>Coating_Scotchkote134_interior_exterior_IncludeImpeller</t>
        </is>
      </c>
      <c r="L1160" s="233" t="inlineStr">
        <is>
          <t>RTF</t>
        </is>
      </c>
      <c r="M1160" s="233" t="inlineStr">
        <is>
          <t>B100807</t>
        </is>
      </c>
      <c r="O1160" s="233" t="inlineStr">
        <is>
          <t>LT250</t>
        </is>
      </c>
    </row>
    <row r="1161" customFormat="1" s="233">
      <c r="A1161" s="64" t="n"/>
      <c r="B1161" s="237">
        <f>IF(AND(E1161 = "Case Ring",G1161="Silicon Bronze, ASTM-B584, C87600", K1161 = "Coating_Standard"),"Y","N")</f>
        <v/>
      </c>
      <c r="C1161" s="233" t="inlineStr">
        <is>
          <t>ConTab_BOM_KP_Impeller_1673</t>
        </is>
      </c>
      <c r="D1161" s="233" t="inlineStr">
        <is>
          <t>:8020-5_6-KP:8020-5_6-KPV:8020-5_6-KPVS:</t>
        </is>
      </c>
      <c r="E1161" s="233" t="inlineStr">
        <is>
          <t>Case Ring</t>
        </is>
      </c>
      <c r="F1161" s="233" t="inlineStr">
        <is>
          <t>ImpMatl_Silicon_Bronze_ASTM-B584_C87600</t>
        </is>
      </c>
      <c r="G1161" s="233" t="inlineStr">
        <is>
          <t>Silicon Bronze, ASTM-B584, C87600</t>
        </is>
      </c>
      <c r="H1161" s="233" t="inlineStr">
        <is>
          <t>B21</t>
        </is>
      </c>
      <c r="I1161" s="233" t="inlineStr">
        <is>
          <t>Steel, Cold Drawn C1018</t>
        </is>
      </c>
      <c r="J1161" s="233" t="n"/>
      <c r="K1161" s="233" t="inlineStr">
        <is>
          <t>Coating_Scotchkote134_interior_IncludeImpeller</t>
        </is>
      </c>
      <c r="L1161" s="233" t="inlineStr">
        <is>
          <t>RTF</t>
        </is>
      </c>
      <c r="M1161" s="233" t="inlineStr">
        <is>
          <t>B100793</t>
        </is>
      </c>
      <c r="O1161" s="233" t="inlineStr">
        <is>
          <t>LT250</t>
        </is>
      </c>
    </row>
    <row r="1162" customFormat="1" s="233">
      <c r="A1162" s="64" t="n"/>
      <c r="B1162" s="237">
        <f>IF(AND(E1162 = "Case Ring",G1162="Silicon Bronze, ASTM-B584, C87600", K1162 = "Coating_Standard"),"Y","N")</f>
        <v/>
      </c>
      <c r="C1162" s="233" t="inlineStr">
        <is>
          <t>ConTab_BOM_KP_Impeller_1674</t>
        </is>
      </c>
      <c r="D1162" s="233" t="inlineStr">
        <is>
          <t>:8020-5_6-KP:8020-5_6-KPV:8020-5_6-KPVS:</t>
        </is>
      </c>
      <c r="E1162" s="233" t="inlineStr">
        <is>
          <t>Double Wear Ring</t>
        </is>
      </c>
      <c r="F1162" s="233" t="inlineStr">
        <is>
          <t>ImpMatl_Silicon_Bronze_ASTM-B584_C87600</t>
        </is>
      </c>
      <c r="G1162" s="233" t="inlineStr">
        <is>
          <t>Silicon Bronze, ASTM-B584, C87600</t>
        </is>
      </c>
      <c r="H1162" s="233" t="inlineStr">
        <is>
          <t>B21</t>
        </is>
      </c>
      <c r="I1162" s="233" t="inlineStr">
        <is>
          <t>Steel, Cold Drawn C1018</t>
        </is>
      </c>
      <c r="J1162" s="233" t="n"/>
      <c r="K1162" s="233" t="inlineStr">
        <is>
          <t>Coating_Scotchkote134_interior_IncludeImpeller</t>
        </is>
      </c>
      <c r="L1162" s="233" t="inlineStr">
        <is>
          <t>RTF</t>
        </is>
      </c>
      <c r="M1162" s="233" t="inlineStr">
        <is>
          <t>B100803</t>
        </is>
      </c>
      <c r="O1162" s="233" t="inlineStr">
        <is>
          <t>LT250</t>
        </is>
      </c>
    </row>
    <row r="1163" customFormat="1" s="233">
      <c r="A1163" s="64" t="n"/>
      <c r="B1163" s="237">
        <f>IF(AND(E1163 = "Case Ring",G1163="Silicon Bronze, ASTM-B584, C87600", K1163 = "Coating_Standard"),"Y","N")</f>
        <v/>
      </c>
      <c r="C1163" s="233" t="inlineStr">
        <is>
          <t>ConTab_BOM_KP_Impeller_1675</t>
        </is>
      </c>
      <c r="D1163" s="233" t="inlineStr">
        <is>
          <t>:8020-5_6-KP:8020-5_6-KPV:8020-5_6-KPVS:</t>
        </is>
      </c>
      <c r="E1163" s="233" t="inlineStr">
        <is>
          <t>Case Ring</t>
        </is>
      </c>
      <c r="F1163" s="233" t="inlineStr">
        <is>
          <t>ImpMatl_NiAl-Bronze_ASTM-B148_C95400</t>
        </is>
      </c>
      <c r="G1163" s="233" t="inlineStr">
        <is>
          <t>Nickel Aluminum Bronze ASTM B148 UNS C95400</t>
        </is>
      </c>
      <c r="H1163" s="233" t="inlineStr">
        <is>
          <t>B22</t>
        </is>
      </c>
      <c r="I1163" s="233" t="inlineStr">
        <is>
          <t>Steel, Cold Drawn C1018</t>
        </is>
      </c>
      <c r="J1163" s="233" t="n"/>
      <c r="K1163" s="233" t="inlineStr">
        <is>
          <t>Coating_Scotchkote134_interior_IncludeImpeller</t>
        </is>
      </c>
      <c r="L1163" s="233" t="inlineStr">
        <is>
          <t>RTF</t>
        </is>
      </c>
      <c r="M1163" s="233" t="inlineStr">
        <is>
          <t>B105742</t>
        </is>
      </c>
      <c r="O1163" s="233" t="inlineStr">
        <is>
          <t>LT250</t>
        </is>
      </c>
    </row>
    <row r="1164" customFormat="1" s="233">
      <c r="A1164" s="64" t="n"/>
      <c r="B1164" s="237">
        <f>IF(AND(E1164 = "Case Ring",G1164="Silicon Bronze, ASTM-B584, C87600", K1164 = "Coating_Standard"),"Y","N")</f>
        <v/>
      </c>
      <c r="C1164" s="233" t="inlineStr">
        <is>
          <t>ConTab_BOM_KP_Impeller_1676</t>
        </is>
      </c>
      <c r="D1164" s="233" t="inlineStr">
        <is>
          <t>:8020-5_6-KP:8020-5_6-KPV:8020-5_6-KPVS:</t>
        </is>
      </c>
      <c r="E1164" s="233" t="inlineStr">
        <is>
          <t>Double Wear Ring</t>
        </is>
      </c>
      <c r="F1164" s="233" t="inlineStr">
        <is>
          <t>ImpMatl_NiAl-Bronze_ASTM-B148_C95400</t>
        </is>
      </c>
      <c r="G1164" s="233" t="inlineStr">
        <is>
          <t>Nickel Aluminum Bronze ASTM B148 UNS C95400</t>
        </is>
      </c>
      <c r="H1164" s="233" t="inlineStr">
        <is>
          <t>B22</t>
        </is>
      </c>
      <c r="I1164" s="233" t="inlineStr">
        <is>
          <t>Steel, Cold Drawn C1018</t>
        </is>
      </c>
      <c r="J1164" s="233" t="n"/>
      <c r="K1164" s="233" t="inlineStr">
        <is>
          <t>Coating_Scotchkote134_interior_IncludeImpeller</t>
        </is>
      </c>
      <c r="L1164" s="233" t="inlineStr">
        <is>
          <t>RTF</t>
        </is>
      </c>
      <c r="M1164" s="233" t="inlineStr">
        <is>
          <t>B105743</t>
        </is>
      </c>
      <c r="O1164" s="233" t="inlineStr">
        <is>
          <t>LT250</t>
        </is>
      </c>
    </row>
    <row r="1165" customFormat="1" s="233">
      <c r="A1165" s="64" t="n"/>
      <c r="B1165" s="237">
        <f>IF(AND(E1165 = "Case Ring",G1165="Silicon Bronze, ASTM-B584, C87600", K1165 = "Coating_Standard"),"Y","N")</f>
        <v/>
      </c>
      <c r="C1165" s="233" t="inlineStr">
        <is>
          <t>ConTab_BOM_KP_Impeller_1677</t>
        </is>
      </c>
      <c r="D1165" s="233" t="inlineStr">
        <is>
          <t>:8020-5_6-KP:8020-5_6-KPV:8020-5_6-KPVS:</t>
        </is>
      </c>
      <c r="E1165" s="233" t="inlineStr">
        <is>
          <t>Case Ring</t>
        </is>
      </c>
      <c r="F1165" s="233" t="inlineStr">
        <is>
          <t>ImpMatl_Cast_Iron_ASTM-A48_Cl30</t>
        </is>
      </c>
      <c r="G1165" s="233" t="inlineStr">
        <is>
          <t>Cast Iron, ASTM-A48, CL 30</t>
        </is>
      </c>
      <c r="H1165" s="233" t="inlineStr">
        <is>
          <t>C30</t>
        </is>
      </c>
      <c r="I1165" s="233" t="inlineStr">
        <is>
          <t>Steel, Cold Drawn C1018</t>
        </is>
      </c>
      <c r="J1165" s="233" t="n"/>
      <c r="K1165" s="233" t="inlineStr">
        <is>
          <t>Coating_Scotchkote134_interior_IncludeImpeller</t>
        </is>
      </c>
      <c r="L1165" s="233" t="inlineStr">
        <is>
          <t>RTF</t>
        </is>
      </c>
      <c r="M1165" s="233" t="inlineStr">
        <is>
          <t>B100797</t>
        </is>
      </c>
      <c r="O1165" s="233" t="inlineStr">
        <is>
          <t>LT250</t>
        </is>
      </c>
    </row>
    <row r="1166" customFormat="1" s="233">
      <c r="A1166" s="64" t="n"/>
      <c r="B1166" s="237">
        <f>IF(AND(E1166 = "Case Ring",G1166="Silicon Bronze, ASTM-B584, C87600", K1166 = "Coating_Standard"),"Y","N")</f>
        <v/>
      </c>
      <c r="C1166" s="233" t="inlineStr">
        <is>
          <t>ConTab_BOM_KP_Impeller_1678</t>
        </is>
      </c>
      <c r="D1166" s="233" t="inlineStr">
        <is>
          <t>:8020-5_6-KP:8020-5_6-KPV:8020-5_6-KPVS:</t>
        </is>
      </c>
      <c r="E1166" s="233" t="inlineStr">
        <is>
          <t>Double Wear Ring</t>
        </is>
      </c>
      <c r="F1166" s="233" t="inlineStr">
        <is>
          <t>ImpMatl_Cast_Iron_ASTM-A48_Cl30</t>
        </is>
      </c>
      <c r="G1166" s="233" t="inlineStr">
        <is>
          <t>Cast Iron, ASTM-A48, CL 30</t>
        </is>
      </c>
      <c r="H1166" s="233" t="inlineStr">
        <is>
          <t>C30</t>
        </is>
      </c>
      <c r="I1166" s="233" t="inlineStr">
        <is>
          <t>Steel, Cold Drawn C1018</t>
        </is>
      </c>
      <c r="J1166" s="233" t="n"/>
      <c r="K1166" s="233" t="inlineStr">
        <is>
          <t>Coating_Scotchkote134_interior_IncludeImpeller</t>
        </is>
      </c>
      <c r="L1166" s="233" t="inlineStr">
        <is>
          <t>RTF</t>
        </is>
      </c>
      <c r="M1166" s="233" t="inlineStr">
        <is>
          <t>B100807</t>
        </is>
      </c>
      <c r="O1166" s="233" t="inlineStr">
        <is>
          <t>LT250</t>
        </is>
      </c>
    </row>
    <row r="1167" customFormat="1" s="233">
      <c r="A1167" s="64" t="n"/>
      <c r="B1167" s="237">
        <f>IF(AND(E1167 = "Case Ring",G1167="Silicon Bronze, ASTM-B584, C87600", K1167 = "Coating_Standard"),"Y","N")</f>
        <v/>
      </c>
      <c r="C1167" s="233" t="inlineStr">
        <is>
          <t>ConTab_BOM_KP_Impeller_1679</t>
        </is>
      </c>
      <c r="D1167" s="233" t="inlineStr">
        <is>
          <t>:8020-5_6-KP:8020-5_6-KPV:8020-5_6-KPVS:</t>
        </is>
      </c>
      <c r="E1167" s="233" t="inlineStr">
        <is>
          <t>Case Ring</t>
        </is>
      </c>
      <c r="F1167" s="233" t="inlineStr">
        <is>
          <t>ImpMatl_Silicon_Bronze_ASTM-B584_C87600</t>
        </is>
      </c>
      <c r="G1167" s="233" t="inlineStr">
        <is>
          <t>Silicon Bronze, ASTM-B584, C87600</t>
        </is>
      </c>
      <c r="H1167" s="233" t="inlineStr">
        <is>
          <t>B21</t>
        </is>
      </c>
      <c r="I1167" s="233" t="inlineStr">
        <is>
          <t>Steel, Cold Drawn C1018</t>
        </is>
      </c>
      <c r="J1167" s="233" t="n"/>
      <c r="K1167" s="233" t="inlineStr">
        <is>
          <t>Coating_Special</t>
        </is>
      </c>
      <c r="L1167" s="233" t="inlineStr">
        <is>
          <t>RTF</t>
        </is>
      </c>
      <c r="M1167" s="233" t="inlineStr">
        <is>
          <t>B100793</t>
        </is>
      </c>
      <c r="O1167" s="233" t="inlineStr">
        <is>
          <t>LT250</t>
        </is>
      </c>
    </row>
    <row r="1168" customFormat="1" s="233">
      <c r="A1168" s="64" t="n"/>
      <c r="B1168" s="237">
        <f>IF(AND(E1168 = "Case Ring",G1168="Silicon Bronze, ASTM-B584, C87600", K1168 = "Coating_Standard"),"Y","N")</f>
        <v/>
      </c>
      <c r="C1168" s="233" t="inlineStr">
        <is>
          <t>ConTab_BOM_KP_Impeller_1680</t>
        </is>
      </c>
      <c r="D1168" s="233" t="inlineStr">
        <is>
          <t>:8020-5_6-KP:8020-5_6-KPV:8020-5_6-KPVS:</t>
        </is>
      </c>
      <c r="E1168" s="233" t="inlineStr">
        <is>
          <t>Double Wear Ring</t>
        </is>
      </c>
      <c r="F1168" s="233" t="inlineStr">
        <is>
          <t>ImpMatl_Silicon_Bronze_ASTM-B584_C87600</t>
        </is>
      </c>
      <c r="G1168" s="233" t="inlineStr">
        <is>
          <t>Silicon Bronze, ASTM-B584, C87600</t>
        </is>
      </c>
      <c r="H1168" s="233" t="inlineStr">
        <is>
          <t>B21</t>
        </is>
      </c>
      <c r="I1168" s="233" t="inlineStr">
        <is>
          <t>Steel, Cold Drawn C1018</t>
        </is>
      </c>
      <c r="J1168" s="233" t="n"/>
      <c r="K1168" s="233" t="inlineStr">
        <is>
          <t>Coating_Special</t>
        </is>
      </c>
      <c r="L1168" s="233" t="inlineStr">
        <is>
          <t>RTF</t>
        </is>
      </c>
      <c r="M1168" s="233" t="inlineStr">
        <is>
          <t>B100803</t>
        </is>
      </c>
      <c r="O1168" s="233" t="inlineStr">
        <is>
          <t>LT250</t>
        </is>
      </c>
      <c r="P1168" s="235" t="n"/>
    </row>
    <row r="1169" customFormat="1" s="233">
      <c r="A1169" s="64" t="n"/>
      <c r="B1169" s="237">
        <f>IF(AND(E1169 = "Case Ring",G1169="Silicon Bronze, ASTM-B584, C87600", K1169 = "Coating_Standard"),"Y","N")</f>
        <v/>
      </c>
      <c r="C1169" s="233" t="inlineStr">
        <is>
          <t>ConTab_BOM_KP_Impeller_1681</t>
        </is>
      </c>
      <c r="D1169" s="233" t="inlineStr">
        <is>
          <t>:8020-5_6-KP:8020-5_6-KPV:8020-5_6-KPVS:</t>
        </is>
      </c>
      <c r="E1169" s="233" t="inlineStr">
        <is>
          <t>Case Ring</t>
        </is>
      </c>
      <c r="F1169" s="233" t="inlineStr">
        <is>
          <t>ImpMatl_NiAl-Bronze_ASTM-B148_C95400</t>
        </is>
      </c>
      <c r="G1169" s="233" t="inlineStr">
        <is>
          <t>Nickel Aluminum Bronze ASTM B148 UNS C95400</t>
        </is>
      </c>
      <c r="H1169" s="233" t="inlineStr">
        <is>
          <t>B22</t>
        </is>
      </c>
      <c r="I1169" s="233" t="inlineStr">
        <is>
          <t>Steel, Cold Drawn C1018</t>
        </is>
      </c>
      <c r="J1169" s="233" t="n"/>
      <c r="K1169" s="233" t="inlineStr">
        <is>
          <t>Coating_Special</t>
        </is>
      </c>
      <c r="L1169" s="233" t="inlineStr">
        <is>
          <t>RTF</t>
        </is>
      </c>
      <c r="M1169" s="233" t="inlineStr">
        <is>
          <t>B105742</t>
        </is>
      </c>
      <c r="O1169" s="233" t="inlineStr">
        <is>
          <t>LT250</t>
        </is>
      </c>
    </row>
    <row r="1170" customFormat="1" s="233">
      <c r="A1170" s="64" t="n"/>
      <c r="B1170" s="237">
        <f>IF(AND(E1170 = "Case Ring",G1170="Silicon Bronze, ASTM-B584, C87600", K1170 = "Coating_Standard"),"Y","N")</f>
        <v/>
      </c>
      <c r="C1170" s="233" t="inlineStr">
        <is>
          <t>ConTab_BOM_KP_Impeller_1682</t>
        </is>
      </c>
      <c r="D1170" s="233" t="inlineStr">
        <is>
          <t>:8020-5_6-KP:8020-5_6-KPV:8020-5_6-KPVS:</t>
        </is>
      </c>
      <c r="E1170" s="233" t="inlineStr">
        <is>
          <t>Double Wear Ring</t>
        </is>
      </c>
      <c r="F1170" s="233" t="inlineStr">
        <is>
          <t>ImpMatl_NiAl-Bronze_ASTM-B148_C95400</t>
        </is>
      </c>
      <c r="G1170" s="233" t="inlineStr">
        <is>
          <t>Nickel Aluminum Bronze ASTM B148 UNS C95400</t>
        </is>
      </c>
      <c r="H1170" s="233" t="inlineStr">
        <is>
          <t>B22</t>
        </is>
      </c>
      <c r="I1170" s="233" t="inlineStr">
        <is>
          <t>Steel, Cold Drawn C1018</t>
        </is>
      </c>
      <c r="J1170" s="233" t="n"/>
      <c r="K1170" s="233" t="inlineStr">
        <is>
          <t>Coating_Special</t>
        </is>
      </c>
      <c r="L1170" s="233" t="inlineStr">
        <is>
          <t>RTF</t>
        </is>
      </c>
      <c r="M1170" s="233" t="inlineStr">
        <is>
          <t>B105743</t>
        </is>
      </c>
      <c r="O1170" s="233" t="inlineStr">
        <is>
          <t>LT250</t>
        </is>
      </c>
    </row>
    <row r="1171" customFormat="1" s="233">
      <c r="A1171" s="64" t="n"/>
      <c r="B1171" s="237">
        <f>IF(AND(E1171 = "Case Ring",G1171="Silicon Bronze, ASTM-B584, C87600", K1171 = "Coating_Standard"),"Y","N")</f>
        <v/>
      </c>
      <c r="C1171" s="233" t="inlineStr">
        <is>
          <t>ConTab_BOM_KP_Impeller_1683</t>
        </is>
      </c>
      <c r="D1171" s="233" t="inlineStr">
        <is>
          <t>:8020-5_6-KP:8020-5_6-KPV:8020-5_6-KPVS:</t>
        </is>
      </c>
      <c r="E1171" s="233" t="inlineStr">
        <is>
          <t>Case Ring</t>
        </is>
      </c>
      <c r="F1171" s="233" t="inlineStr">
        <is>
          <t>ImpMatl_Cast_Iron_ASTM-A48_Cl30</t>
        </is>
      </c>
      <c r="G1171" s="233" t="inlineStr">
        <is>
          <t>Cast Iron, ASTM-A48, CL 30</t>
        </is>
      </c>
      <c r="H1171" s="233" t="inlineStr">
        <is>
          <t>C30</t>
        </is>
      </c>
      <c r="I1171" s="233" t="inlineStr">
        <is>
          <t>Steel, Cold Drawn C1018</t>
        </is>
      </c>
      <c r="J1171" s="233" t="n"/>
      <c r="K1171" s="233" t="inlineStr">
        <is>
          <t>Coating_Special</t>
        </is>
      </c>
      <c r="L1171" s="233" t="inlineStr">
        <is>
          <t>RTF</t>
        </is>
      </c>
      <c r="M1171" s="233" t="inlineStr">
        <is>
          <t>B100797</t>
        </is>
      </c>
      <c r="O1171" s="233" t="inlineStr">
        <is>
          <t>LT250</t>
        </is>
      </c>
    </row>
    <row r="1172" customFormat="1" s="233">
      <c r="A1172" s="64" t="n"/>
      <c r="B1172" s="237">
        <f>IF(AND(E1172 = "Case Ring",G1172="Silicon Bronze, ASTM-B584, C87600", K1172 = "Coating_Standard"),"Y","N")</f>
        <v/>
      </c>
      <c r="C1172" s="233" t="inlineStr">
        <is>
          <t>ConTab_BOM_KP_Impeller_1684</t>
        </is>
      </c>
      <c r="D1172" s="233" t="inlineStr">
        <is>
          <t>:8020-5_6-KP:8020-5_6-KPV:8020-5_6-KPVS:</t>
        </is>
      </c>
      <c r="E1172" s="233" t="inlineStr">
        <is>
          <t>Double Wear Ring</t>
        </is>
      </c>
      <c r="F1172" s="233" t="inlineStr">
        <is>
          <t>ImpMatl_Cast_Iron_ASTM-A48_Cl30</t>
        </is>
      </c>
      <c r="G1172" s="233" t="inlineStr">
        <is>
          <t>Cast Iron, ASTM-A48, CL 30</t>
        </is>
      </c>
      <c r="H1172" s="233" t="inlineStr">
        <is>
          <t>C30</t>
        </is>
      </c>
      <c r="I1172" s="233" t="inlineStr">
        <is>
          <t>Steel, Cold Drawn C1018</t>
        </is>
      </c>
      <c r="J1172" s="233" t="n"/>
      <c r="K1172" s="233" t="inlineStr">
        <is>
          <t>Coating_Special</t>
        </is>
      </c>
      <c r="L1172" s="233" t="inlineStr">
        <is>
          <t>RTF</t>
        </is>
      </c>
      <c r="M1172" s="233" t="inlineStr">
        <is>
          <t>B100807</t>
        </is>
      </c>
      <c r="O1172" s="233" t="inlineStr">
        <is>
          <t>LT250</t>
        </is>
      </c>
    </row>
    <row r="1173" customFormat="1" s="233">
      <c r="A1173" s="64" t="n"/>
      <c r="B1173" s="237">
        <f>IF(AND(E1173 = "Case Ring",G1173="Silicon Bronze, ASTM-B584, C87600", K1173 = "Coating_Standard"),"Y","N")</f>
        <v/>
      </c>
      <c r="C1173" s="233" t="inlineStr">
        <is>
          <t>ConTab_BOM_KP_Impeller_1685</t>
        </is>
      </c>
      <c r="D1173" s="233" t="inlineStr">
        <is>
          <t>:8020-5_6-KP:8020-5_6-KPV:8020-5_6-KPVS:</t>
        </is>
      </c>
      <c r="E1173" s="233" t="inlineStr">
        <is>
          <t>Case Ring</t>
        </is>
      </c>
      <c r="F1173" s="233" t="inlineStr">
        <is>
          <t>ImpMatl_Silicon_Bronze_ASTM-B584_C87600</t>
        </is>
      </c>
      <c r="G1173" s="233" t="inlineStr">
        <is>
          <t>Silicon Bronze, ASTM-B584, C87600</t>
        </is>
      </c>
      <c r="H1173" s="233" t="inlineStr">
        <is>
          <t>B21</t>
        </is>
      </c>
      <c r="I1173" s="233" t="inlineStr">
        <is>
          <t>Steel, Cold Drawn C1018</t>
        </is>
      </c>
      <c r="J1173" s="233" t="n"/>
      <c r="K1173" s="233" t="inlineStr">
        <is>
          <t>Coating_Epoxy</t>
        </is>
      </c>
      <c r="L1173" s="233" t="inlineStr">
        <is>
          <t>RTF</t>
        </is>
      </c>
      <c r="M1173" s="233" t="inlineStr">
        <is>
          <t>B100793</t>
        </is>
      </c>
      <c r="O1173" s="233" t="inlineStr">
        <is>
          <t>LT250</t>
        </is>
      </c>
    </row>
    <row r="1174" customFormat="1" s="233">
      <c r="A1174" s="64" t="n"/>
      <c r="B1174" s="237">
        <f>IF(AND(E1174 = "Case Ring",G1174="Silicon Bronze, ASTM-B584, C87600", K1174 = "Coating_Standard"),"Y","N")</f>
        <v/>
      </c>
      <c r="C1174" s="233" t="inlineStr">
        <is>
          <t>ConTab_BOM_KP_Impeller_1686</t>
        </is>
      </c>
      <c r="D1174" s="233" t="inlineStr">
        <is>
          <t>:8020-5_6-KP:8020-5_6-KPV:8020-5_6-KPVS:</t>
        </is>
      </c>
      <c r="E1174" s="233" t="inlineStr">
        <is>
          <t>Double Wear Ring</t>
        </is>
      </c>
      <c r="F1174" s="233" t="inlineStr">
        <is>
          <t>ImpMatl_Silicon_Bronze_ASTM-B584_C87600</t>
        </is>
      </c>
      <c r="G1174" s="233" t="inlineStr">
        <is>
          <t>Silicon Bronze, ASTM-B584, C87600</t>
        </is>
      </c>
      <c r="H1174" s="233" t="inlineStr">
        <is>
          <t>B21</t>
        </is>
      </c>
      <c r="I1174" s="233" t="inlineStr">
        <is>
          <t>Steel, Cold Drawn C1018</t>
        </is>
      </c>
      <c r="J1174" s="233" t="n"/>
      <c r="K1174" s="233" t="inlineStr">
        <is>
          <t>Coating_Epoxy</t>
        </is>
      </c>
      <c r="L1174" s="233" t="inlineStr">
        <is>
          <t>RTF</t>
        </is>
      </c>
      <c r="M1174" s="233" t="inlineStr">
        <is>
          <t>B100803</t>
        </is>
      </c>
      <c r="O1174" s="233" t="inlineStr">
        <is>
          <t>LT250</t>
        </is>
      </c>
    </row>
    <row r="1175" customFormat="1" s="233">
      <c r="A1175" s="64" t="n"/>
      <c r="B1175" s="237">
        <f>IF(AND(E1175 = "Case Ring",G1175="Silicon Bronze, ASTM-B584, C87600", K1175 = "Coating_Standard"),"Y","N")</f>
        <v/>
      </c>
      <c r="C1175" s="233" t="inlineStr">
        <is>
          <t>ConTab_BOM_KP_Impeller_1687</t>
        </is>
      </c>
      <c r="D1175" s="233" t="inlineStr">
        <is>
          <t>:8020-5_6-KP:8020-5_6-KPV:8020-5_6-KPVS:</t>
        </is>
      </c>
      <c r="E1175" s="233" t="inlineStr">
        <is>
          <t>Case Ring</t>
        </is>
      </c>
      <c r="F1175" s="233" t="inlineStr">
        <is>
          <t>ImpMatl_NiAl-Bronze_ASTM-B148_C95400</t>
        </is>
      </c>
      <c r="G1175" s="233" t="inlineStr">
        <is>
          <t>Nickel Aluminum Bronze ASTM B148 UNS C95400</t>
        </is>
      </c>
      <c r="H1175" s="233" t="inlineStr">
        <is>
          <t>B22</t>
        </is>
      </c>
      <c r="I1175" s="233" t="inlineStr">
        <is>
          <t>Steel, Cold Drawn C1018</t>
        </is>
      </c>
      <c r="J1175" s="233" t="n"/>
      <c r="K1175" s="233" t="inlineStr">
        <is>
          <t>Coating_Epoxy</t>
        </is>
      </c>
      <c r="L1175" s="233" t="inlineStr">
        <is>
          <t>RTF</t>
        </is>
      </c>
      <c r="M1175" s="233" t="inlineStr">
        <is>
          <t>B105742</t>
        </is>
      </c>
      <c r="O1175" s="233" t="inlineStr">
        <is>
          <t>LT250</t>
        </is>
      </c>
    </row>
    <row r="1176" customFormat="1" s="233">
      <c r="A1176" s="64" t="n"/>
      <c r="B1176" s="237">
        <f>IF(AND(E1176 = "Case Ring",G1176="Silicon Bronze, ASTM-B584, C87600", K1176 = "Coating_Standard"),"Y","N")</f>
        <v/>
      </c>
      <c r="C1176" s="233" t="inlineStr">
        <is>
          <t>ConTab_BOM_KP_Impeller_1688</t>
        </is>
      </c>
      <c r="D1176" s="233" t="inlineStr">
        <is>
          <t>:8020-5_6-KP:8020-5_6-KPV:8020-5_6-KPVS:</t>
        </is>
      </c>
      <c r="E1176" s="233" t="inlineStr">
        <is>
          <t>Double Wear Ring</t>
        </is>
      </c>
      <c r="F1176" s="233" t="inlineStr">
        <is>
          <t>ImpMatl_NiAl-Bronze_ASTM-B148_C95400</t>
        </is>
      </c>
      <c r="G1176" s="233" t="inlineStr">
        <is>
          <t>Nickel Aluminum Bronze ASTM B148 UNS C95400</t>
        </is>
      </c>
      <c r="H1176" s="233" t="inlineStr">
        <is>
          <t>B22</t>
        </is>
      </c>
      <c r="I1176" s="233" t="inlineStr">
        <is>
          <t>Steel, Cold Drawn C1018</t>
        </is>
      </c>
      <c r="J1176" s="233" t="n"/>
      <c r="K1176" s="233" t="inlineStr">
        <is>
          <t>Coating_Epoxy</t>
        </is>
      </c>
      <c r="L1176" s="233" t="inlineStr">
        <is>
          <t>RTF</t>
        </is>
      </c>
      <c r="M1176" s="233" t="inlineStr">
        <is>
          <t>B105743</t>
        </is>
      </c>
      <c r="O1176" s="233" t="inlineStr">
        <is>
          <t>LT250</t>
        </is>
      </c>
    </row>
    <row r="1177" customFormat="1" s="233">
      <c r="A1177" s="64" t="n"/>
      <c r="B1177" s="237">
        <f>IF(AND(E1177 = "Case Ring",G1177="Silicon Bronze, ASTM-B584, C87600", K1177 = "Coating_Standard"),"Y","N")</f>
        <v/>
      </c>
      <c r="C1177" s="233" t="inlineStr">
        <is>
          <t>ConTab_BOM_KP_Impeller_1689</t>
        </is>
      </c>
      <c r="D1177" s="233" t="inlineStr">
        <is>
          <t>:8020-5_6-KP:8020-5_6-KPV:8020-5_6-KPVS:</t>
        </is>
      </c>
      <c r="E1177" s="233" t="inlineStr">
        <is>
          <t>Case Ring</t>
        </is>
      </c>
      <c r="F1177" s="233" t="inlineStr">
        <is>
          <t>ImpMatl_Cast_Iron_ASTM-A48_Cl30</t>
        </is>
      </c>
      <c r="G1177" s="233" t="inlineStr">
        <is>
          <t>Cast Iron, ASTM-A48, CL 30</t>
        </is>
      </c>
      <c r="H1177" s="233" t="inlineStr">
        <is>
          <t>C30</t>
        </is>
      </c>
      <c r="I1177" s="233" t="inlineStr">
        <is>
          <t>Steel, Cold Drawn C1018</t>
        </is>
      </c>
      <c r="J1177" s="233" t="n"/>
      <c r="K1177" s="233" t="inlineStr">
        <is>
          <t>Coating_Epoxy</t>
        </is>
      </c>
      <c r="L1177" s="233" t="inlineStr">
        <is>
          <t>RTF</t>
        </is>
      </c>
      <c r="M1177" s="233" t="inlineStr">
        <is>
          <t>B100797</t>
        </is>
      </c>
      <c r="O1177" s="233" t="inlineStr">
        <is>
          <t>LT250</t>
        </is>
      </c>
    </row>
    <row r="1178" customFormat="1" s="233">
      <c r="A1178" s="64" t="n"/>
      <c r="B1178" s="237">
        <f>IF(AND(E1178 = "Case Ring",G1178="Silicon Bronze, ASTM-B584, C87600", K1178 = "Coating_Standard"),"Y","N")</f>
        <v/>
      </c>
      <c r="C1178" s="233" t="inlineStr">
        <is>
          <t>ConTab_BOM_KP_Impeller_1690</t>
        </is>
      </c>
      <c r="D1178" s="233" t="inlineStr">
        <is>
          <t>:8020-5_6-KP:8020-5_6-KPV:8020-5_6-KPVS:</t>
        </is>
      </c>
      <c r="E1178" s="233" t="inlineStr">
        <is>
          <t>Double Wear Ring</t>
        </is>
      </c>
      <c r="F1178" s="233" t="inlineStr">
        <is>
          <t>ImpMatl_Cast_Iron_ASTM-A48_Cl30</t>
        </is>
      </c>
      <c r="G1178" s="233" t="inlineStr">
        <is>
          <t>Cast Iron, ASTM-A48, CL 30</t>
        </is>
      </c>
      <c r="H1178" s="233" t="inlineStr">
        <is>
          <t>C30</t>
        </is>
      </c>
      <c r="I1178" s="233" t="inlineStr">
        <is>
          <t>Steel, Cold Drawn C1018</t>
        </is>
      </c>
      <c r="J1178" s="233" t="n"/>
      <c r="K1178" s="233" t="inlineStr">
        <is>
          <t>Coating_Epoxy</t>
        </is>
      </c>
      <c r="L1178" s="233" t="inlineStr">
        <is>
          <t>RTF</t>
        </is>
      </c>
      <c r="M1178" s="233" t="inlineStr">
        <is>
          <t>B100807</t>
        </is>
      </c>
      <c r="O1178" s="233" t="inlineStr">
        <is>
          <t>LT250</t>
        </is>
      </c>
    </row>
    <row r="1179" customFormat="1" s="233">
      <c r="A1179" s="64" t="n"/>
      <c r="B1179" s="237" t="inlineStr">
        <is>
          <t>N</t>
        </is>
      </c>
      <c r="C1179" s="233" t="inlineStr">
        <is>
          <t>ConTab_BOM_KP_Impeller_1691</t>
        </is>
      </c>
      <c r="D1179" s="233" t="inlineStr">
        <is>
          <t>:6019-7_8-KPVS:</t>
        </is>
      </c>
      <c r="E1179" s="233" t="inlineStr">
        <is>
          <t>Case Ring</t>
        </is>
      </c>
      <c r="F1179" s="233" t="inlineStr">
        <is>
          <t>ImpMatl_Silicon_Bronze_ASTM-B584_C87600</t>
        </is>
      </c>
      <c r="G1179" s="233" t="inlineStr">
        <is>
          <t>Silicon Bronze, ASTM-B584, C87600</t>
        </is>
      </c>
      <c r="H1179" s="233" t="inlineStr">
        <is>
          <t>B21</t>
        </is>
      </c>
      <c r="I1179" s="233" t="inlineStr">
        <is>
          <t>Steel, Cold Drawn C1018</t>
        </is>
      </c>
      <c r="J1179" s="233" t="inlineStr">
        <is>
          <t>:4:</t>
        </is>
      </c>
      <c r="K1179" s="233" t="inlineStr">
        <is>
          <t>Coating_Scotchkote134_interior_IncludeImpeller</t>
        </is>
      </c>
      <c r="L1179" s="233" t="inlineStr">
        <is>
          <t>RTF</t>
        </is>
      </c>
      <c r="M1179" s="233" t="inlineStr">
        <is>
          <t>B100693</t>
        </is>
      </c>
      <c r="O1179" s="233" t="inlineStr">
        <is>
          <t>LT250</t>
        </is>
      </c>
    </row>
    <row r="1180" customFormat="1" s="233">
      <c r="A1180" s="64" t="n"/>
      <c r="B1180" s="237" t="inlineStr">
        <is>
          <t>N</t>
        </is>
      </c>
      <c r="C1180" s="233" t="inlineStr">
        <is>
          <t>ConTab_BOM_KP_Impeller_1692</t>
        </is>
      </c>
      <c r="D1180" s="233" t="inlineStr">
        <is>
          <t>:6019-7_8-KPVS:</t>
        </is>
      </c>
      <c r="E1180" s="233" t="inlineStr">
        <is>
          <t>Double Wear Ring</t>
        </is>
      </c>
      <c r="F1180" s="233" t="inlineStr">
        <is>
          <t>ImpMatl_Silicon_Bronze_ASTM-B584_C87600</t>
        </is>
      </c>
      <c r="G1180" s="233" t="inlineStr">
        <is>
          <t>Silicon Bronze, ASTM-B584, C87600</t>
        </is>
      </c>
      <c r="H1180" s="233" t="inlineStr">
        <is>
          <t>B21</t>
        </is>
      </c>
      <c r="I1180" s="233" t="inlineStr">
        <is>
          <t>Steel, Cold Drawn C1018</t>
        </is>
      </c>
      <c r="J1180" s="233" t="inlineStr">
        <is>
          <t>:4:</t>
        </is>
      </c>
      <c r="K1180" s="233" t="inlineStr">
        <is>
          <t>Coating_Scotchkote134_interior_IncludeImpeller</t>
        </is>
      </c>
      <c r="L1180" s="233" t="inlineStr">
        <is>
          <t>RTF</t>
        </is>
      </c>
      <c r="M1180" s="233" t="inlineStr">
        <is>
          <t>B100703</t>
        </is>
      </c>
      <c r="O1180" s="233" t="inlineStr">
        <is>
          <t>LT250</t>
        </is>
      </c>
    </row>
    <row r="1181" customFormat="1" s="233">
      <c r="A1181" s="64" t="n"/>
      <c r="B1181" s="237" t="inlineStr">
        <is>
          <t>N</t>
        </is>
      </c>
      <c r="C1181" s="233" t="inlineStr">
        <is>
          <t>ConTab_BOM_KP_Impeller_1693</t>
        </is>
      </c>
      <c r="D1181" s="233" t="inlineStr">
        <is>
          <t>:6019-7_8-KPVS:</t>
        </is>
      </c>
      <c r="E1181" s="233" t="inlineStr">
        <is>
          <t>Case Ring</t>
        </is>
      </c>
      <c r="F1181" s="233" t="inlineStr">
        <is>
          <t>ImpMatl_NiAl-Bronze_ASTM-B148_C95400</t>
        </is>
      </c>
      <c r="G1181" s="233" t="inlineStr">
        <is>
          <t>Nickel Aluminum Bronze ASTM B148 UNS C95400</t>
        </is>
      </c>
      <c r="H1181" s="233" t="inlineStr">
        <is>
          <t>B22</t>
        </is>
      </c>
      <c r="I1181" s="233" t="inlineStr">
        <is>
          <t>Steel, Cold Drawn C1018</t>
        </is>
      </c>
      <c r="J1181" s="233" t="inlineStr">
        <is>
          <t>:4:</t>
        </is>
      </c>
      <c r="K1181" s="233" t="inlineStr">
        <is>
          <t>Coating_Scotchkote134_interior_IncludeImpeller</t>
        </is>
      </c>
      <c r="L1181" s="233" t="inlineStr">
        <is>
          <t>RTF</t>
        </is>
      </c>
      <c r="M1181" s="233" t="inlineStr">
        <is>
          <t>B105732</t>
        </is>
      </c>
      <c r="O1181" s="233" t="inlineStr">
        <is>
          <t>LT250</t>
        </is>
      </c>
    </row>
    <row r="1182" customFormat="1" s="233">
      <c r="A1182" s="64" t="n"/>
      <c r="B1182" s="237" t="inlineStr">
        <is>
          <t>N</t>
        </is>
      </c>
      <c r="C1182" s="233" t="inlineStr">
        <is>
          <t>ConTab_BOM_KP_Impeller_1694</t>
        </is>
      </c>
      <c r="D1182" s="233" t="inlineStr">
        <is>
          <t>:6019-7_8-KPVS:</t>
        </is>
      </c>
      <c r="E1182" s="233" t="inlineStr">
        <is>
          <t>Double Wear Ring</t>
        </is>
      </c>
      <c r="F1182" s="233" t="inlineStr">
        <is>
          <t>ImpMatl_NiAl-Bronze_ASTM-B148_C95400</t>
        </is>
      </c>
      <c r="G1182" s="233" t="inlineStr">
        <is>
          <t>Nickel Aluminum Bronze ASTM B148 UNS C95400</t>
        </is>
      </c>
      <c r="H1182" s="233" t="inlineStr">
        <is>
          <t>B22</t>
        </is>
      </c>
      <c r="I1182" s="233" t="inlineStr">
        <is>
          <t>Steel, Cold Drawn C1018</t>
        </is>
      </c>
      <c r="J1182" s="233" t="inlineStr">
        <is>
          <t>:4:</t>
        </is>
      </c>
      <c r="K1182" s="233" t="inlineStr">
        <is>
          <t>Coating_Scotchkote134_interior_IncludeImpeller</t>
        </is>
      </c>
      <c r="L1182" s="233" t="inlineStr">
        <is>
          <t>RTF</t>
        </is>
      </c>
      <c r="M1182" s="233" t="inlineStr">
        <is>
          <t>B105733</t>
        </is>
      </c>
      <c r="O1182" s="233" t="inlineStr">
        <is>
          <t>LT250</t>
        </is>
      </c>
    </row>
    <row r="1183" customFormat="1" s="233">
      <c r="A1183" s="64" t="n"/>
      <c r="B1183" s="237" t="inlineStr">
        <is>
          <t>N</t>
        </is>
      </c>
      <c r="C1183" s="233" t="inlineStr">
        <is>
          <t>ConTab_BOM_KP_Impeller_1695</t>
        </is>
      </c>
      <c r="D1183" s="233" t="inlineStr">
        <is>
          <t>:6019-7_8-KPVS:</t>
        </is>
      </c>
      <c r="E1183" s="233" t="inlineStr">
        <is>
          <t>Case Ring</t>
        </is>
      </c>
      <c r="F1183" s="233" t="inlineStr">
        <is>
          <t>ImpMatl_Silicon_Bronze_ASTM-B584_C87600</t>
        </is>
      </c>
      <c r="G1183" s="233" t="inlineStr">
        <is>
          <t>Silicon Bronze, ASTM-B584, C87600</t>
        </is>
      </c>
      <c r="H1183" s="233" t="inlineStr">
        <is>
          <t>B21</t>
        </is>
      </c>
      <c r="I1183" s="233" t="inlineStr">
        <is>
          <t>Steel, Cold Drawn C1018</t>
        </is>
      </c>
      <c r="J1183" s="233" t="inlineStr">
        <is>
          <t>:4:</t>
        </is>
      </c>
      <c r="K1183" s="233" t="inlineStr">
        <is>
          <t>Coating_Special</t>
        </is>
      </c>
      <c r="L1183" s="233" t="inlineStr">
        <is>
          <t>RTF</t>
        </is>
      </c>
      <c r="M1183" s="233" t="inlineStr">
        <is>
          <t>B100693</t>
        </is>
      </c>
      <c r="O1183" s="233" t="inlineStr">
        <is>
          <t>LT250</t>
        </is>
      </c>
      <c r="P1183" s="235" t="n"/>
    </row>
    <row r="1184" customFormat="1" s="233">
      <c r="A1184" s="64" t="n"/>
      <c r="B1184" s="237" t="inlineStr">
        <is>
          <t>N</t>
        </is>
      </c>
      <c r="C1184" s="233" t="inlineStr">
        <is>
          <t>ConTab_BOM_KP_Impeller_1696</t>
        </is>
      </c>
      <c r="D1184" s="233" t="inlineStr">
        <is>
          <t>:6019-7_8-KPVS:</t>
        </is>
      </c>
      <c r="E1184" s="233" t="inlineStr">
        <is>
          <t>Double Wear Ring</t>
        </is>
      </c>
      <c r="F1184" s="233" t="inlineStr">
        <is>
          <t>ImpMatl_Silicon_Bronze_ASTM-B584_C87600</t>
        </is>
      </c>
      <c r="G1184" s="233" t="inlineStr">
        <is>
          <t>Silicon Bronze, ASTM-B584, C87600</t>
        </is>
      </c>
      <c r="H1184" s="233" t="inlineStr">
        <is>
          <t>B21</t>
        </is>
      </c>
      <c r="I1184" s="233" t="inlineStr">
        <is>
          <t>Steel, Cold Drawn C1018</t>
        </is>
      </c>
      <c r="J1184" s="233" t="inlineStr">
        <is>
          <t>:4:</t>
        </is>
      </c>
      <c r="K1184" s="233" t="inlineStr">
        <is>
          <t>Coating_Special</t>
        </is>
      </c>
      <c r="L1184" s="233" t="inlineStr">
        <is>
          <t>RTF</t>
        </is>
      </c>
      <c r="M1184" s="233" t="inlineStr">
        <is>
          <t>B100703</t>
        </is>
      </c>
      <c r="O1184" s="233" t="inlineStr">
        <is>
          <t>LT250</t>
        </is>
      </c>
    </row>
    <row r="1185" customFormat="1" s="233">
      <c r="A1185" s="64" t="n"/>
      <c r="B1185" s="237" t="inlineStr">
        <is>
          <t>N</t>
        </is>
      </c>
      <c r="C1185" s="233" t="inlineStr">
        <is>
          <t>ConTab_BOM_KP_Impeller_1697</t>
        </is>
      </c>
      <c r="D1185" s="233" t="inlineStr">
        <is>
          <t>:6019-7_8-KPVS:</t>
        </is>
      </c>
      <c r="E1185" s="233" t="inlineStr">
        <is>
          <t>Case Ring</t>
        </is>
      </c>
      <c r="F1185" s="233" t="inlineStr">
        <is>
          <t>ImpMatl_NiAl-Bronze_ASTM-B148_C95400</t>
        </is>
      </c>
      <c r="G1185" s="233" t="inlineStr">
        <is>
          <t>Nickel Aluminum Bronze ASTM B148 UNS C95400</t>
        </is>
      </c>
      <c r="H1185" s="233" t="inlineStr">
        <is>
          <t>B22</t>
        </is>
      </c>
      <c r="I1185" s="233" t="inlineStr">
        <is>
          <t>Steel, Cold Drawn C1018</t>
        </is>
      </c>
      <c r="J1185" s="233" t="inlineStr">
        <is>
          <t>:4:</t>
        </is>
      </c>
      <c r="K1185" s="233" t="inlineStr">
        <is>
          <t>Coating_Special</t>
        </is>
      </c>
      <c r="L1185" s="233" t="inlineStr">
        <is>
          <t>RTF</t>
        </is>
      </c>
      <c r="M1185" s="233" t="inlineStr">
        <is>
          <t>B105732</t>
        </is>
      </c>
      <c r="O1185" s="233" t="inlineStr">
        <is>
          <t>LT250</t>
        </is>
      </c>
      <c r="P1185" s="235" t="n"/>
    </row>
    <row r="1186" customFormat="1" s="233">
      <c r="A1186" s="64" t="n"/>
      <c r="B1186" s="237" t="inlineStr">
        <is>
          <t>N</t>
        </is>
      </c>
      <c r="C1186" s="233" t="inlineStr">
        <is>
          <t>ConTab_BOM_KP_Impeller_1698</t>
        </is>
      </c>
      <c r="D1186" s="233" t="inlineStr">
        <is>
          <t>:6019-7_8-KPVS:</t>
        </is>
      </c>
      <c r="E1186" s="233" t="inlineStr">
        <is>
          <t>Double Wear Ring</t>
        </is>
      </c>
      <c r="F1186" s="233" t="inlineStr">
        <is>
          <t>ImpMatl_NiAl-Bronze_ASTM-B148_C95400</t>
        </is>
      </c>
      <c r="G1186" s="233" t="inlineStr">
        <is>
          <t>Nickel Aluminum Bronze ASTM B148 UNS C95400</t>
        </is>
      </c>
      <c r="H1186" s="233" t="inlineStr">
        <is>
          <t>B22</t>
        </is>
      </c>
      <c r="I1186" s="233" t="inlineStr">
        <is>
          <t>Steel, Cold Drawn C1018</t>
        </is>
      </c>
      <c r="J1186" s="233" t="inlineStr">
        <is>
          <t>:4:</t>
        </is>
      </c>
      <c r="K1186" s="233" t="inlineStr">
        <is>
          <t>Coating_Special</t>
        </is>
      </c>
      <c r="L1186" s="233" t="inlineStr">
        <is>
          <t>RTF</t>
        </is>
      </c>
      <c r="M1186" s="233" t="inlineStr">
        <is>
          <t>B105733</t>
        </is>
      </c>
      <c r="O1186" s="233" t="inlineStr">
        <is>
          <t>LT250</t>
        </is>
      </c>
      <c r="P1186" s="235" t="n"/>
    </row>
    <row r="1187" customFormat="1" s="233">
      <c r="A1187" s="64" t="n"/>
      <c r="B1187" s="237" t="inlineStr">
        <is>
          <t>N</t>
        </is>
      </c>
      <c r="C1187" s="233" t="inlineStr">
        <is>
          <t>ConTab_BOM_KP_Impeller_1699</t>
        </is>
      </c>
      <c r="D1187" s="233" t="inlineStr">
        <is>
          <t>:6019-7_8-KPVS:</t>
        </is>
      </c>
      <c r="E1187" s="233" t="inlineStr">
        <is>
          <t>Case Ring</t>
        </is>
      </c>
      <c r="F1187" s="233" t="inlineStr">
        <is>
          <t>ImpMatl_Silicon_Bronze_ASTM-B584_C87600</t>
        </is>
      </c>
      <c r="G1187" s="233" t="inlineStr">
        <is>
          <t>Silicon Bronze, ASTM-B584, C87600</t>
        </is>
      </c>
      <c r="H1187" s="233" t="inlineStr">
        <is>
          <t>B21</t>
        </is>
      </c>
      <c r="I1187" s="233" t="inlineStr">
        <is>
          <t>Steel, Cold Drawn C1018</t>
        </is>
      </c>
      <c r="J1187" s="233" t="inlineStr">
        <is>
          <t>:4:</t>
        </is>
      </c>
      <c r="K1187" s="233" t="inlineStr">
        <is>
          <t>Coating_Epoxy</t>
        </is>
      </c>
      <c r="L1187" s="233" t="inlineStr">
        <is>
          <t>RTF</t>
        </is>
      </c>
      <c r="M1187" s="233" t="inlineStr">
        <is>
          <t>B100693</t>
        </is>
      </c>
      <c r="O1187" s="233" t="inlineStr">
        <is>
          <t>LT250</t>
        </is>
      </c>
    </row>
    <row r="1188" customFormat="1" s="233">
      <c r="A1188" s="64" t="n"/>
      <c r="B1188" s="237" t="inlineStr">
        <is>
          <t>N</t>
        </is>
      </c>
      <c r="C1188" s="233" t="inlineStr">
        <is>
          <t>ConTab_BOM_KP_Impeller_1700</t>
        </is>
      </c>
      <c r="D1188" s="233" t="inlineStr">
        <is>
          <t>:6019-7_8-KPVS:</t>
        </is>
      </c>
      <c r="E1188" s="233" t="inlineStr">
        <is>
          <t>Double Wear Ring</t>
        </is>
      </c>
      <c r="F1188" s="233" t="inlineStr">
        <is>
          <t>ImpMatl_Silicon_Bronze_ASTM-B584_C87600</t>
        </is>
      </c>
      <c r="G1188" s="233" t="inlineStr">
        <is>
          <t>Silicon Bronze, ASTM-B584, C87600</t>
        </is>
      </c>
      <c r="H1188" s="233" t="inlineStr">
        <is>
          <t>B21</t>
        </is>
      </c>
      <c r="I1188" s="233" t="inlineStr">
        <is>
          <t>Steel, Cold Drawn C1018</t>
        </is>
      </c>
      <c r="J1188" s="233" t="inlineStr">
        <is>
          <t>:4:</t>
        </is>
      </c>
      <c r="K1188" s="233" t="inlineStr">
        <is>
          <t>Coating_Epoxy</t>
        </is>
      </c>
      <c r="L1188" s="233" t="inlineStr">
        <is>
          <t>RTF</t>
        </is>
      </c>
      <c r="M1188" s="233" t="inlineStr">
        <is>
          <t>B100703</t>
        </is>
      </c>
      <c r="O1188" s="233" t="inlineStr">
        <is>
          <t>LT250</t>
        </is>
      </c>
      <c r="P1188" s="235" t="n"/>
    </row>
    <row r="1189" customFormat="1" s="233">
      <c r="A1189" s="64" t="n"/>
      <c r="B1189" s="237" t="inlineStr">
        <is>
          <t>N</t>
        </is>
      </c>
      <c r="C1189" s="233" t="inlineStr">
        <is>
          <t>ConTab_BOM_KP_Impeller_1701</t>
        </is>
      </c>
      <c r="D1189" s="233" t="inlineStr">
        <is>
          <t>:6019-7_8-KPVS:</t>
        </is>
      </c>
      <c r="E1189" s="233" t="inlineStr">
        <is>
          <t>Case Ring</t>
        </is>
      </c>
      <c r="F1189" s="233" t="inlineStr">
        <is>
          <t>ImpMatl_NiAl-Bronze_ASTM-B148_C95400</t>
        </is>
      </c>
      <c r="G1189" s="233" t="inlineStr">
        <is>
          <t>Nickel Aluminum Bronze ASTM B148 UNS C95400</t>
        </is>
      </c>
      <c r="H1189" s="233" t="inlineStr">
        <is>
          <t>B22</t>
        </is>
      </c>
      <c r="I1189" s="233" t="inlineStr">
        <is>
          <t>Steel, Cold Drawn C1018</t>
        </is>
      </c>
      <c r="J1189" s="233" t="inlineStr">
        <is>
          <t>:4:</t>
        </is>
      </c>
      <c r="K1189" s="233" t="inlineStr">
        <is>
          <t>Coating_Epoxy</t>
        </is>
      </c>
      <c r="L1189" s="233" t="inlineStr">
        <is>
          <t>RTF</t>
        </is>
      </c>
      <c r="M1189" s="233" t="inlineStr">
        <is>
          <t>B105732</t>
        </is>
      </c>
      <c r="O1189" s="233" t="inlineStr">
        <is>
          <t>LT250</t>
        </is>
      </c>
      <c r="P1189" s="235" t="n"/>
    </row>
    <row r="1190" customFormat="1" s="233">
      <c r="A1190" s="64" t="n"/>
      <c r="B1190" s="237" t="inlineStr">
        <is>
          <t>N</t>
        </is>
      </c>
      <c r="C1190" s="233" t="inlineStr">
        <is>
          <t>ConTab_BOM_KP_Impeller_1702</t>
        </is>
      </c>
      <c r="D1190" s="233" t="inlineStr">
        <is>
          <t>:6019-7_8-KPVS:</t>
        </is>
      </c>
      <c r="E1190" s="233" t="inlineStr">
        <is>
          <t>Double Wear Ring</t>
        </is>
      </c>
      <c r="F1190" s="233" t="inlineStr">
        <is>
          <t>ImpMatl_NiAl-Bronze_ASTM-B148_C95400</t>
        </is>
      </c>
      <c r="G1190" s="233" t="inlineStr">
        <is>
          <t>Nickel Aluminum Bronze ASTM B148 UNS C95400</t>
        </is>
      </c>
      <c r="H1190" s="233" t="inlineStr">
        <is>
          <t>B22</t>
        </is>
      </c>
      <c r="I1190" s="233" t="inlineStr">
        <is>
          <t>Steel, Cold Drawn C1018</t>
        </is>
      </c>
      <c r="J1190" s="233" t="inlineStr">
        <is>
          <t>:4:</t>
        </is>
      </c>
      <c r="K1190" s="233" t="inlineStr">
        <is>
          <t>Coating_Epoxy</t>
        </is>
      </c>
      <c r="L1190" s="233" t="inlineStr">
        <is>
          <t>RTF</t>
        </is>
      </c>
      <c r="M1190" s="233" t="inlineStr">
        <is>
          <t>B105733</t>
        </is>
      </c>
      <c r="O1190" s="233" t="inlineStr">
        <is>
          <t>LT250</t>
        </is>
      </c>
      <c r="P1190" s="235" t="n"/>
    </row>
    <row r="1191" customFormat="1" s="233">
      <c r="A1191" s="64" t="n"/>
      <c r="B1191" s="237" t="inlineStr">
        <is>
          <t>Y</t>
        </is>
      </c>
      <c r="C1191" s="233" t="inlineStr">
        <is>
          <t>ConTab_BOM_KP_Impeller_1703</t>
        </is>
      </c>
      <c r="D1191" s="233" t="inlineStr">
        <is>
          <t>:6019-7_8-KPVS:</t>
        </is>
      </c>
      <c r="E1191" s="233" t="inlineStr">
        <is>
          <t>Case Ring</t>
        </is>
      </c>
      <c r="F1191" s="233" t="inlineStr">
        <is>
          <t>ImpMatl_Silicon_Bronze_ASTM-B584_C87600</t>
        </is>
      </c>
      <c r="G1191" s="233" t="inlineStr">
        <is>
          <t>Silicon Bronze, ASTM-B584, C87600</t>
        </is>
      </c>
      <c r="H1191" s="233" t="inlineStr">
        <is>
          <t>B21</t>
        </is>
      </c>
      <c r="I1191" s="233" t="inlineStr">
        <is>
          <t>Steel, Cold Drawn C1018</t>
        </is>
      </c>
      <c r="J1191" s="233" t="inlineStr">
        <is>
          <t>:4:</t>
        </is>
      </c>
      <c r="K1191" s="233" t="inlineStr">
        <is>
          <t>Coating_Standard</t>
        </is>
      </c>
      <c r="L1191" s="233" t="n">
        <v>96699021</v>
      </c>
      <c r="M1191" s="233" t="inlineStr">
        <is>
          <t>B100693</t>
        </is>
      </c>
      <c r="N1191" s="233" t="inlineStr">
        <is>
          <t>Standard</t>
        </is>
      </c>
      <c r="O1191" s="233" t="inlineStr">
        <is>
          <t>LT027</t>
        </is>
      </c>
      <c r="P1191" s="235" t="n"/>
    </row>
    <row r="1192" customFormat="1" s="233">
      <c r="A1192" s="64" t="n"/>
      <c r="B1192" s="237" t="inlineStr">
        <is>
          <t>N</t>
        </is>
      </c>
      <c r="C1192" s="233" t="inlineStr">
        <is>
          <t>ConTab_BOM_KP_Impeller_1704</t>
        </is>
      </c>
      <c r="D1192" s="233" t="inlineStr">
        <is>
          <t>:6019-7_8-KPVS:</t>
        </is>
      </c>
      <c r="E1192" s="233" t="inlineStr">
        <is>
          <t>Double Wear Ring</t>
        </is>
      </c>
      <c r="F1192" s="233" t="inlineStr">
        <is>
          <t>ImpMatl_Silicon_Bronze_ASTM-B584_C87600</t>
        </is>
      </c>
      <c r="G1192" s="233" t="inlineStr">
        <is>
          <t>Silicon Bronze, ASTM-B584, C87600</t>
        </is>
      </c>
      <c r="H1192" s="233" t="inlineStr">
        <is>
          <t>B21</t>
        </is>
      </c>
      <c r="I1192" s="233" t="inlineStr">
        <is>
          <t>Steel, Cold Drawn C1018</t>
        </is>
      </c>
      <c r="J1192" s="233" t="inlineStr">
        <is>
          <t>:4:</t>
        </is>
      </c>
      <c r="K1192" s="233" t="inlineStr">
        <is>
          <t>Coating_Standard</t>
        </is>
      </c>
      <c r="L1192" s="233" t="inlineStr">
        <is>
          <t>96699021</t>
        </is>
      </c>
      <c r="M1192" s="233" t="inlineStr">
        <is>
          <t>B100703</t>
        </is>
      </c>
      <c r="N1192" s="233" t="inlineStr">
        <is>
          <t>Standard</t>
        </is>
      </c>
      <c r="O1192" s="233" t="inlineStr">
        <is>
          <t>LT027</t>
        </is>
      </c>
      <c r="P1192" s="235" t="n"/>
    </row>
    <row r="1193" customFormat="1" s="233">
      <c r="A1193" s="64" t="n"/>
      <c r="B1193" s="237" t="inlineStr">
        <is>
          <t>N</t>
        </is>
      </c>
      <c r="C1193" s="233" t="inlineStr">
        <is>
          <t>ConTab_BOM_KP_Impeller_1705</t>
        </is>
      </c>
      <c r="D1193" s="233" t="inlineStr">
        <is>
          <t>:6019-7_8-KPVS:</t>
        </is>
      </c>
      <c r="E1193" s="233" t="inlineStr">
        <is>
          <t>Case Ring</t>
        </is>
      </c>
      <c r="F1193" s="233" t="inlineStr">
        <is>
          <t>ImpMatl_NiAl-Bronze_ASTM-B148_C95400</t>
        </is>
      </c>
      <c r="G1193" s="233" t="inlineStr">
        <is>
          <t>Nickel Aluminum Bronze ASTM B148 UNS C95400</t>
        </is>
      </c>
      <c r="H1193" s="233" t="inlineStr">
        <is>
          <t>B22</t>
        </is>
      </c>
      <c r="I1193" s="233" t="inlineStr">
        <is>
          <t>Steel, Cold Drawn C1018</t>
        </is>
      </c>
      <c r="J1193" s="233" t="inlineStr">
        <is>
          <t>:4:</t>
        </is>
      </c>
      <c r="K1193" s="233" t="inlineStr">
        <is>
          <t>Coating_Standard</t>
        </is>
      </c>
      <c r="L1193" s="233" t="n">
        <v>97782739</v>
      </c>
      <c r="M1193" s="233" t="inlineStr">
        <is>
          <t>B105732</t>
        </is>
      </c>
      <c r="N1193" s="233" t="inlineStr">
        <is>
          <t>Standard</t>
        </is>
      </c>
      <c r="O1193" s="233" t="inlineStr">
        <is>
          <t>LT250</t>
        </is>
      </c>
      <c r="P1193" s="235" t="n"/>
    </row>
    <row r="1194" customFormat="1" s="233">
      <c r="A1194" s="64" t="n"/>
      <c r="B1194" s="237" t="inlineStr">
        <is>
          <t>N</t>
        </is>
      </c>
      <c r="C1194" s="233" t="inlineStr">
        <is>
          <t>ConTab_BOM_KP_Impeller_1706</t>
        </is>
      </c>
      <c r="D1194" s="233" t="inlineStr">
        <is>
          <t>:6019-7_8-KPVS:</t>
        </is>
      </c>
      <c r="E1194" s="233" t="inlineStr">
        <is>
          <t>Double Wear Ring</t>
        </is>
      </c>
      <c r="F1194" s="233" t="inlineStr">
        <is>
          <t>ImpMatl_NiAl-Bronze_ASTM-B148_C95400</t>
        </is>
      </c>
      <c r="G1194" s="233" t="inlineStr">
        <is>
          <t>Nickel Aluminum Bronze ASTM B148 UNS C95400</t>
        </is>
      </c>
      <c r="H1194" s="233" t="inlineStr">
        <is>
          <t>B22</t>
        </is>
      </c>
      <c r="I1194" s="233" t="inlineStr">
        <is>
          <t>Steel, Cold Drawn C1018</t>
        </is>
      </c>
      <c r="J1194" s="233" t="inlineStr">
        <is>
          <t>:4:</t>
        </is>
      </c>
      <c r="K1194" s="233" t="inlineStr">
        <is>
          <t>Coating_Standard</t>
        </is>
      </c>
      <c r="L1194" s="233" t="n">
        <v>97782739</v>
      </c>
      <c r="M1194" s="233" t="inlineStr">
        <is>
          <t>B105733</t>
        </is>
      </c>
      <c r="N1194" s="233" t="inlineStr">
        <is>
          <t>Standard</t>
        </is>
      </c>
      <c r="O1194" s="233" t="inlineStr">
        <is>
          <t>LT250</t>
        </is>
      </c>
      <c r="P1194" s="235" t="n"/>
    </row>
    <row r="1195" customFormat="1" s="233">
      <c r="A1195" s="64" t="n"/>
      <c r="B1195" s="237" t="inlineStr">
        <is>
          <t>N</t>
        </is>
      </c>
      <c r="C1195" s="233" t="inlineStr">
        <is>
          <t>ConTab_BOM_KP_Impeller_1707</t>
        </is>
      </c>
      <c r="D1195" s="233" t="inlineStr">
        <is>
          <t>:6019-7_8-KPVS:</t>
        </is>
      </c>
      <c r="E1195" s="233" t="inlineStr">
        <is>
          <t>Case Ring</t>
        </is>
      </c>
      <c r="F1195" s="233" t="inlineStr">
        <is>
          <t>ImpMatl_SS_AISI-304</t>
        </is>
      </c>
      <c r="G1195" s="233" t="inlineStr">
        <is>
          <t>Stainless Steel, AISI-304</t>
        </is>
      </c>
      <c r="H1195" s="233" t="inlineStr">
        <is>
          <t>H304</t>
        </is>
      </c>
      <c r="I1195" s="233" t="inlineStr">
        <is>
          <t>Stainless Steel, AISI 316</t>
        </is>
      </c>
      <c r="J1195" s="233" t="inlineStr">
        <is>
          <t>:4:</t>
        </is>
      </c>
      <c r="K1195" s="233" t="inlineStr">
        <is>
          <t>Coating_Standard</t>
        </is>
      </c>
      <c r="L1195" s="233" t="inlineStr">
        <is>
          <t>RTF</t>
        </is>
      </c>
      <c r="M1195" s="233" t="inlineStr">
        <is>
          <t>B100699</t>
        </is>
      </c>
      <c r="O1195" s="233" t="inlineStr">
        <is>
          <t>LT043</t>
        </is>
      </c>
    </row>
    <row r="1196" customFormat="1" s="233">
      <c r="A1196" s="64" t="n"/>
      <c r="B1196" s="237" t="inlineStr">
        <is>
          <t>N</t>
        </is>
      </c>
      <c r="C1196" s="233" t="inlineStr">
        <is>
          <t>ConTab_BOM_KP_Impeller_1708</t>
        </is>
      </c>
      <c r="D1196" s="233" t="inlineStr">
        <is>
          <t>:6019-7_8-KPVS:</t>
        </is>
      </c>
      <c r="E1196" s="233" t="inlineStr">
        <is>
          <t>Double Wear Ring</t>
        </is>
      </c>
      <c r="F1196" s="233" t="inlineStr">
        <is>
          <t>ImpMatl_SS_AISI-304</t>
        </is>
      </c>
      <c r="G1196" s="233" t="inlineStr">
        <is>
          <t>Stainless Steel, AISI-304</t>
        </is>
      </c>
      <c r="H1196" s="233" t="inlineStr">
        <is>
          <t>H304</t>
        </is>
      </c>
      <c r="I1196" s="233" t="inlineStr">
        <is>
          <t>Stainless Steel, AISI 316</t>
        </is>
      </c>
      <c r="J1196" s="233" t="inlineStr">
        <is>
          <t>:4:</t>
        </is>
      </c>
      <c r="K1196" s="233" t="inlineStr">
        <is>
          <t>Coating_Standard</t>
        </is>
      </c>
      <c r="L1196" s="233" t="inlineStr">
        <is>
          <t>RTF</t>
        </is>
      </c>
      <c r="M1196" s="233" t="inlineStr">
        <is>
          <t>B100709</t>
        </is>
      </c>
      <c r="O1196" s="233" t="inlineStr">
        <is>
          <t>LT043</t>
        </is>
      </c>
    </row>
    <row r="1197" customFormat="1" s="233">
      <c r="A1197" s="64" t="n"/>
      <c r="B1197" s="237" t="inlineStr">
        <is>
          <t>N</t>
        </is>
      </c>
      <c r="C1197" s="233" t="inlineStr">
        <is>
          <t>ConTab_BOM_KP_Impeller_1709</t>
        </is>
      </c>
      <c r="D1197" s="233" t="inlineStr">
        <is>
          <t>:6019-7_8-KPVS:</t>
        </is>
      </c>
      <c r="E1197" s="233" t="inlineStr">
        <is>
          <t>Case Ring</t>
        </is>
      </c>
      <c r="F1197" s="233" t="inlineStr">
        <is>
          <t>ImpMatl_Silicon_Bronze_ASTM-B584_C87600</t>
        </is>
      </c>
      <c r="G1197" s="233" t="inlineStr">
        <is>
          <t>Silicon Bronze, ASTM-B584, C87600</t>
        </is>
      </c>
      <c r="H1197" s="233" t="inlineStr">
        <is>
          <t>B21</t>
        </is>
      </c>
      <c r="I1197" s="233" t="inlineStr">
        <is>
          <t>Steel, Cold Drawn C1018</t>
        </is>
      </c>
      <c r="J1197" s="233" t="inlineStr">
        <is>
          <t>:4:</t>
        </is>
      </c>
      <c r="K1197" s="233" t="inlineStr">
        <is>
          <t>Coating_Scotchkote134_interior</t>
        </is>
      </c>
      <c r="L1197" s="233" t="inlineStr">
        <is>
          <t>RTF</t>
        </is>
      </c>
      <c r="M1197" s="233" t="inlineStr">
        <is>
          <t>B100693</t>
        </is>
      </c>
      <c r="O1197" s="233" t="inlineStr">
        <is>
          <t>LT250</t>
        </is>
      </c>
      <c r="P1197" s="235" t="n"/>
    </row>
    <row r="1198" customFormat="1" s="233">
      <c r="A1198" s="64" t="n"/>
      <c r="B1198" s="237" t="inlineStr">
        <is>
          <t>N</t>
        </is>
      </c>
      <c r="C1198" s="233" t="inlineStr">
        <is>
          <t>ConTab_BOM_KP_Impeller_1710</t>
        </is>
      </c>
      <c r="D1198" s="233" t="inlineStr">
        <is>
          <t>:6019-7_8-KPVS:</t>
        </is>
      </c>
      <c r="E1198" s="233" t="inlineStr">
        <is>
          <t>Double Wear Ring</t>
        </is>
      </c>
      <c r="F1198" s="233" t="inlineStr">
        <is>
          <t>ImpMatl_Silicon_Bronze_ASTM-B584_C87600</t>
        </is>
      </c>
      <c r="G1198" s="233" t="inlineStr">
        <is>
          <t>Silicon Bronze, ASTM-B584, C87600</t>
        </is>
      </c>
      <c r="H1198" s="233" t="inlineStr">
        <is>
          <t>B21</t>
        </is>
      </c>
      <c r="I1198" s="233" t="inlineStr">
        <is>
          <t>Steel, Cold Drawn C1018</t>
        </is>
      </c>
      <c r="J1198" s="233" t="inlineStr">
        <is>
          <t>:4:</t>
        </is>
      </c>
      <c r="K1198" s="233" t="inlineStr">
        <is>
          <t>Coating_Scotchkote134_interior</t>
        </is>
      </c>
      <c r="L1198" s="233" t="inlineStr">
        <is>
          <t>RTF</t>
        </is>
      </c>
      <c r="M1198" s="233" t="inlineStr">
        <is>
          <t>B100703</t>
        </is>
      </c>
      <c r="O1198" s="233" t="inlineStr">
        <is>
          <t>LT250</t>
        </is>
      </c>
      <c r="P1198" s="235" t="n"/>
    </row>
    <row r="1199" customFormat="1" s="233">
      <c r="A1199" s="64" t="n"/>
      <c r="B1199" s="237" t="inlineStr">
        <is>
          <t>N</t>
        </is>
      </c>
      <c r="C1199" s="233" t="inlineStr">
        <is>
          <t>ConTab_BOM_KP_Impeller_1711</t>
        </is>
      </c>
      <c r="D1199" s="233" t="inlineStr">
        <is>
          <t>:6019-7_8-KPVS:</t>
        </is>
      </c>
      <c r="E1199" s="233" t="inlineStr">
        <is>
          <t>Case Ring</t>
        </is>
      </c>
      <c r="F1199" s="233" t="inlineStr">
        <is>
          <t>ImpMatl_NiAl-Bronze_ASTM-B148_C95400</t>
        </is>
      </c>
      <c r="G1199" s="233" t="inlineStr">
        <is>
          <t>Nickel Aluminum Bronze ASTM B148 UNS C95400</t>
        </is>
      </c>
      <c r="H1199" s="233" t="inlineStr">
        <is>
          <t>B22</t>
        </is>
      </c>
      <c r="I1199" s="233" t="inlineStr">
        <is>
          <t>Steel, Cold Drawn C1018</t>
        </is>
      </c>
      <c r="J1199" s="233" t="inlineStr">
        <is>
          <t>:4:</t>
        </is>
      </c>
      <c r="K1199" s="233" t="inlineStr">
        <is>
          <t>Coating_Scotchkote134_interior</t>
        </is>
      </c>
      <c r="L1199" s="233" t="inlineStr">
        <is>
          <t>RTF</t>
        </is>
      </c>
      <c r="M1199" s="233" t="inlineStr">
        <is>
          <t>B105732</t>
        </is>
      </c>
      <c r="O1199" s="233" t="inlineStr">
        <is>
          <t>LT250</t>
        </is>
      </c>
    </row>
    <row r="1200" customFormat="1" s="233">
      <c r="A1200" s="64" t="n"/>
      <c r="B1200" s="237" t="inlineStr">
        <is>
          <t>N</t>
        </is>
      </c>
      <c r="C1200" s="233" t="inlineStr">
        <is>
          <t>ConTab_BOM_KP_Impeller_1712</t>
        </is>
      </c>
      <c r="D1200" s="233" t="inlineStr">
        <is>
          <t>:6019-7_8-KPVS:</t>
        </is>
      </c>
      <c r="E1200" s="233" t="inlineStr">
        <is>
          <t>Double Wear Ring</t>
        </is>
      </c>
      <c r="F1200" s="233" t="inlineStr">
        <is>
          <t>ImpMatl_NiAl-Bronze_ASTM-B148_C95400</t>
        </is>
      </c>
      <c r="G1200" s="233" t="inlineStr">
        <is>
          <t>Nickel Aluminum Bronze ASTM B148 UNS C95400</t>
        </is>
      </c>
      <c r="H1200" s="233" t="inlineStr">
        <is>
          <t>B22</t>
        </is>
      </c>
      <c r="I1200" s="233" t="inlineStr">
        <is>
          <t>Steel, Cold Drawn C1018</t>
        </is>
      </c>
      <c r="J1200" s="233" t="inlineStr">
        <is>
          <t>:4:</t>
        </is>
      </c>
      <c r="K1200" s="233" t="inlineStr">
        <is>
          <t>Coating_Scotchkote134_interior</t>
        </is>
      </c>
      <c r="L1200" s="233" t="inlineStr">
        <is>
          <t>RTF</t>
        </is>
      </c>
      <c r="M1200" s="233" t="inlineStr">
        <is>
          <t>B105733</t>
        </is>
      </c>
      <c r="O1200" s="233" t="inlineStr">
        <is>
          <t>LT250</t>
        </is>
      </c>
    </row>
    <row r="1201" customFormat="1" s="233">
      <c r="A1201" s="64" t="n"/>
      <c r="B1201" s="237" t="inlineStr">
        <is>
          <t>N</t>
        </is>
      </c>
      <c r="C1201" s="233" t="inlineStr">
        <is>
          <t>ConTab_BOM_KP_Impeller_1713</t>
        </is>
      </c>
      <c r="D1201" s="233" t="inlineStr">
        <is>
          <t>:6019-7_8-KPVS:</t>
        </is>
      </c>
      <c r="E1201" s="233" t="inlineStr">
        <is>
          <t>Case Ring</t>
        </is>
      </c>
      <c r="F1201" s="233" t="inlineStr">
        <is>
          <t>ImpMatl_Silicon_Bronze_ASTM-B584_C87600</t>
        </is>
      </c>
      <c r="G1201" s="233" t="inlineStr">
        <is>
          <t>Silicon Bronze, ASTM-B584, C87600</t>
        </is>
      </c>
      <c r="H1201" s="233" t="inlineStr">
        <is>
          <t>B21</t>
        </is>
      </c>
      <c r="I1201" s="233" t="inlineStr">
        <is>
          <t>Steel, Cold Drawn C1018</t>
        </is>
      </c>
      <c r="J1201" s="233" t="inlineStr">
        <is>
          <t>:4:</t>
        </is>
      </c>
      <c r="K1201" s="233" t="inlineStr">
        <is>
          <t>Coating_Scotchkote134_interior_exterior</t>
        </is>
      </c>
      <c r="L1201" s="233" t="inlineStr">
        <is>
          <t>RTF</t>
        </is>
      </c>
      <c r="M1201" s="233" t="inlineStr">
        <is>
          <t>B100693</t>
        </is>
      </c>
      <c r="O1201" s="233" t="inlineStr">
        <is>
          <t>LT250</t>
        </is>
      </c>
    </row>
    <row r="1202" customFormat="1" s="233">
      <c r="A1202" s="64" t="n"/>
      <c r="B1202" s="237" t="inlineStr">
        <is>
          <t>N</t>
        </is>
      </c>
      <c r="C1202" s="233" t="inlineStr">
        <is>
          <t>ConTab_BOM_KP_Impeller_1714</t>
        </is>
      </c>
      <c r="D1202" s="233" t="inlineStr">
        <is>
          <t>:6019-7_8-KPVS:</t>
        </is>
      </c>
      <c r="E1202" s="233" t="inlineStr">
        <is>
          <t>Double Wear Ring</t>
        </is>
      </c>
      <c r="F1202" s="233" t="inlineStr">
        <is>
          <t>ImpMatl_Silicon_Bronze_ASTM-B584_C87600</t>
        </is>
      </c>
      <c r="G1202" s="233" t="inlineStr">
        <is>
          <t>Silicon Bronze, ASTM-B584, C87600</t>
        </is>
      </c>
      <c r="H1202" s="233" t="inlineStr">
        <is>
          <t>B21</t>
        </is>
      </c>
      <c r="I1202" s="233" t="inlineStr">
        <is>
          <t>Steel, Cold Drawn C1018</t>
        </is>
      </c>
      <c r="J1202" s="233" t="inlineStr">
        <is>
          <t>:4:</t>
        </is>
      </c>
      <c r="K1202" s="233" t="inlineStr">
        <is>
          <t>Coating_Scotchkote134_interior_exterior</t>
        </is>
      </c>
      <c r="L1202" s="233" t="inlineStr">
        <is>
          <t>RTF</t>
        </is>
      </c>
      <c r="M1202" s="233" t="inlineStr">
        <is>
          <t>B100703</t>
        </is>
      </c>
      <c r="O1202" s="233" t="inlineStr">
        <is>
          <t>LT250</t>
        </is>
      </c>
    </row>
    <row r="1203" customFormat="1" s="233">
      <c r="A1203" s="64" t="n"/>
      <c r="B1203" s="237" t="inlineStr">
        <is>
          <t>N</t>
        </is>
      </c>
      <c r="C1203" s="233" t="inlineStr">
        <is>
          <t>ConTab_BOM_KP_Impeller_1715</t>
        </is>
      </c>
      <c r="D1203" s="233" t="inlineStr">
        <is>
          <t>:6019-7_8-KPVS:</t>
        </is>
      </c>
      <c r="E1203" s="233" t="inlineStr">
        <is>
          <t>Case Ring</t>
        </is>
      </c>
      <c r="F1203" s="233" t="inlineStr">
        <is>
          <t>ImpMatl_NiAl-Bronze_ASTM-B148_C95400</t>
        </is>
      </c>
      <c r="G1203" s="233" t="inlineStr">
        <is>
          <t>Nickel Aluminum Bronze ASTM B148 UNS C95400</t>
        </is>
      </c>
      <c r="H1203" s="233" t="inlineStr">
        <is>
          <t>B22</t>
        </is>
      </c>
      <c r="I1203" s="233" t="inlineStr">
        <is>
          <t>Steel, Cold Drawn C1018</t>
        </is>
      </c>
      <c r="J1203" s="233" t="inlineStr">
        <is>
          <t>:4:</t>
        </is>
      </c>
      <c r="K1203" s="233" t="inlineStr">
        <is>
          <t>Coating_Scotchkote134_interior_exterior</t>
        </is>
      </c>
      <c r="L1203" s="233" t="inlineStr">
        <is>
          <t>RTF</t>
        </is>
      </c>
      <c r="M1203" s="233" t="inlineStr">
        <is>
          <t>B105732</t>
        </is>
      </c>
      <c r="O1203" s="233" t="inlineStr">
        <is>
          <t>LT250</t>
        </is>
      </c>
    </row>
    <row r="1204" customFormat="1" s="233">
      <c r="A1204" s="64" t="n"/>
      <c r="B1204" s="237" t="inlineStr">
        <is>
          <t>N</t>
        </is>
      </c>
      <c r="C1204" s="233" t="inlineStr">
        <is>
          <t>ConTab_BOM_KP_Impeller_1716</t>
        </is>
      </c>
      <c r="D1204" s="233" t="inlineStr">
        <is>
          <t>:6019-7_8-KPVS:</t>
        </is>
      </c>
      <c r="E1204" s="233" t="inlineStr">
        <is>
          <t>Double Wear Ring</t>
        </is>
      </c>
      <c r="F1204" s="233" t="inlineStr">
        <is>
          <t>ImpMatl_NiAl-Bronze_ASTM-B148_C95400</t>
        </is>
      </c>
      <c r="G1204" s="233" t="inlineStr">
        <is>
          <t>Nickel Aluminum Bronze ASTM B148 UNS C95400</t>
        </is>
      </c>
      <c r="H1204" s="233" t="inlineStr">
        <is>
          <t>B22</t>
        </is>
      </c>
      <c r="I1204" s="233" t="inlineStr">
        <is>
          <t>Steel, Cold Drawn C1018</t>
        </is>
      </c>
      <c r="J1204" s="233" t="inlineStr">
        <is>
          <t>:4:</t>
        </is>
      </c>
      <c r="K1204" s="233" t="inlineStr">
        <is>
          <t>Coating_Scotchkote134_interior_exterior</t>
        </is>
      </c>
      <c r="L1204" s="233" t="inlineStr">
        <is>
          <t>RTF</t>
        </is>
      </c>
      <c r="M1204" s="233" t="inlineStr">
        <is>
          <t>B105733</t>
        </is>
      </c>
      <c r="O1204" s="233" t="inlineStr">
        <is>
          <t>LT250</t>
        </is>
      </c>
    </row>
    <row r="1205" customFormat="1" s="233">
      <c r="A1205" s="64" t="n"/>
      <c r="B1205" s="237" t="inlineStr">
        <is>
          <t>N</t>
        </is>
      </c>
      <c r="C1205" s="233" t="inlineStr">
        <is>
          <t>ConTab_BOM_KP_Impeller_1717</t>
        </is>
      </c>
      <c r="D1205" s="233" t="inlineStr">
        <is>
          <t>:6019-7_8-KPVS:</t>
        </is>
      </c>
      <c r="E1205" s="233" t="inlineStr">
        <is>
          <t>Case Ring</t>
        </is>
      </c>
      <c r="F1205" s="233" t="inlineStr">
        <is>
          <t>ImpMatl_Silicon_Bronze_ASTM-B584_C87600</t>
        </is>
      </c>
      <c r="G1205" s="233" t="inlineStr">
        <is>
          <t>Silicon Bronze, ASTM-B584, C87600</t>
        </is>
      </c>
      <c r="H1205" s="233" t="inlineStr">
        <is>
          <t>B21</t>
        </is>
      </c>
      <c r="I1205" s="233" t="inlineStr">
        <is>
          <t>Steel, Cold Drawn C1018</t>
        </is>
      </c>
      <c r="J1205" s="233" t="inlineStr">
        <is>
          <t>:4:</t>
        </is>
      </c>
      <c r="K1205" s="233" t="inlineStr">
        <is>
          <t>Coating_Scotchkote134_interior_exterior_IncludeImpeller</t>
        </is>
      </c>
      <c r="L1205" s="233" t="inlineStr">
        <is>
          <t>RTF</t>
        </is>
      </c>
      <c r="M1205" s="233" t="inlineStr">
        <is>
          <t>B100693</t>
        </is>
      </c>
      <c r="O1205" s="233" t="inlineStr">
        <is>
          <t>LT250</t>
        </is>
      </c>
    </row>
    <row r="1206" customFormat="1" s="233">
      <c r="A1206" s="64" t="n"/>
      <c r="B1206" s="237" t="inlineStr">
        <is>
          <t>N</t>
        </is>
      </c>
      <c r="C1206" s="233" t="inlineStr">
        <is>
          <t>ConTab_BOM_KP_Impeller_1718</t>
        </is>
      </c>
      <c r="D1206" s="233" t="inlineStr">
        <is>
          <t>:6019-7_8-KPVS:</t>
        </is>
      </c>
      <c r="E1206" s="233" t="inlineStr">
        <is>
          <t>Double Wear Ring</t>
        </is>
      </c>
      <c r="F1206" s="233" t="inlineStr">
        <is>
          <t>ImpMatl_Silicon_Bronze_ASTM-B584_C87600</t>
        </is>
      </c>
      <c r="G1206" s="233" t="inlineStr">
        <is>
          <t>Silicon Bronze, ASTM-B584, C87600</t>
        </is>
      </c>
      <c r="H1206" s="233" t="inlineStr">
        <is>
          <t>B21</t>
        </is>
      </c>
      <c r="I1206" s="233" t="inlineStr">
        <is>
          <t>Steel, Cold Drawn C1018</t>
        </is>
      </c>
      <c r="J1206" s="233" t="inlineStr">
        <is>
          <t>:4:</t>
        </is>
      </c>
      <c r="K1206" s="233" t="inlineStr">
        <is>
          <t>Coating_Scotchkote134_interior_exterior_IncludeImpeller</t>
        </is>
      </c>
      <c r="L1206" s="233" t="inlineStr">
        <is>
          <t>RTF</t>
        </is>
      </c>
      <c r="M1206" s="233" t="inlineStr">
        <is>
          <t>B100703</t>
        </is>
      </c>
      <c r="O1206" s="233" t="inlineStr">
        <is>
          <t>LT250</t>
        </is>
      </c>
    </row>
    <row r="1207" customFormat="1" s="233">
      <c r="A1207" s="64" t="n"/>
      <c r="B1207" s="237" t="inlineStr">
        <is>
          <t>N</t>
        </is>
      </c>
      <c r="C1207" s="233" t="inlineStr">
        <is>
          <t>ConTab_BOM_KP_Impeller_1719</t>
        </is>
      </c>
      <c r="D1207" s="233" t="inlineStr">
        <is>
          <t>:6019-7_8-KPVS:</t>
        </is>
      </c>
      <c r="E1207" s="233" t="inlineStr">
        <is>
          <t>Case Ring</t>
        </is>
      </c>
      <c r="F1207" s="233" t="inlineStr">
        <is>
          <t>ImpMatl_NiAl-Bronze_ASTM-B148_C95400</t>
        </is>
      </c>
      <c r="G1207" s="233" t="inlineStr">
        <is>
          <t>Nickel Aluminum Bronze ASTM B148 UNS C95400</t>
        </is>
      </c>
      <c r="H1207" s="233" t="inlineStr">
        <is>
          <t>B22</t>
        </is>
      </c>
      <c r="I1207" s="233" t="inlineStr">
        <is>
          <t>Steel, Cold Drawn C1018</t>
        </is>
      </c>
      <c r="J1207" s="233" t="inlineStr">
        <is>
          <t>:4:</t>
        </is>
      </c>
      <c r="K1207" s="233" t="inlineStr">
        <is>
          <t>Coating_Scotchkote134_interior_exterior_IncludeImpeller</t>
        </is>
      </c>
      <c r="L1207" s="233" t="inlineStr">
        <is>
          <t>RTF</t>
        </is>
      </c>
      <c r="M1207" s="233" t="inlineStr">
        <is>
          <t>B105732</t>
        </is>
      </c>
      <c r="O1207" s="233" t="inlineStr">
        <is>
          <t>LT250</t>
        </is>
      </c>
      <c r="P1207" s="235" t="n"/>
    </row>
    <row r="1208" customFormat="1" s="233">
      <c r="A1208" s="64" t="n"/>
      <c r="B1208" s="237" t="inlineStr">
        <is>
          <t>N</t>
        </is>
      </c>
      <c r="C1208" s="233" t="inlineStr">
        <is>
          <t>ConTab_BOM_KP_Impeller_1720</t>
        </is>
      </c>
      <c r="D1208" s="233" t="inlineStr">
        <is>
          <t>:6019-7_8-KPVS:</t>
        </is>
      </c>
      <c r="E1208" s="233" t="inlineStr">
        <is>
          <t>Double Wear Ring</t>
        </is>
      </c>
      <c r="F1208" s="233" t="inlineStr">
        <is>
          <t>ImpMatl_NiAl-Bronze_ASTM-B148_C95400</t>
        </is>
      </c>
      <c r="G1208" s="233" t="inlineStr">
        <is>
          <t>Nickel Aluminum Bronze ASTM B148 UNS C95400</t>
        </is>
      </c>
      <c r="H1208" s="233" t="inlineStr">
        <is>
          <t>B22</t>
        </is>
      </c>
      <c r="I1208" s="233" t="inlineStr">
        <is>
          <t>Steel, Cold Drawn C1018</t>
        </is>
      </c>
      <c r="J1208" s="233" t="inlineStr">
        <is>
          <t>:4:</t>
        </is>
      </c>
      <c r="K1208" s="233" t="inlineStr">
        <is>
          <t>Coating_Scotchkote134_interior_exterior_IncludeImpeller</t>
        </is>
      </c>
      <c r="L1208" s="233" t="inlineStr">
        <is>
          <t>RTF</t>
        </is>
      </c>
      <c r="M1208" s="233" t="inlineStr">
        <is>
          <t>B105733</t>
        </is>
      </c>
      <c r="O1208" s="233" t="inlineStr">
        <is>
          <t>LT250</t>
        </is>
      </c>
      <c r="P1208" s="235" t="n"/>
    </row>
    <row r="1209" customFormat="1" s="233">
      <c r="A1209" s="64" t="n"/>
      <c r="B1209" s="237" t="inlineStr">
        <is>
          <t>N</t>
        </is>
      </c>
      <c r="C1209" s="233" t="inlineStr">
        <is>
          <t>ConTab_BOM_KP_Impeller_1721</t>
        </is>
      </c>
      <c r="D1209" s="233" t="inlineStr">
        <is>
          <t>:3095-7_8-KPVS:</t>
        </is>
      </c>
      <c r="E1209" s="233" t="inlineStr">
        <is>
          <t>Case Ring</t>
        </is>
      </c>
      <c r="F1209" s="233" t="inlineStr">
        <is>
          <t>ImpMatl_Silicon_Bronze_ASTM-B584_C87600</t>
        </is>
      </c>
      <c r="G1209" s="233" t="inlineStr">
        <is>
          <t>Silicon Bronze, ASTM-B584, C87600</t>
        </is>
      </c>
      <c r="H1209" s="233" t="inlineStr">
        <is>
          <t>B21</t>
        </is>
      </c>
      <c r="I1209" s="233" t="inlineStr">
        <is>
          <t>Steel, Cold Drawn C1018</t>
        </is>
      </c>
      <c r="J1209" s="233" t="inlineStr">
        <is>
          <t>:2:</t>
        </is>
      </c>
      <c r="K1209" s="233" t="inlineStr">
        <is>
          <t>Coating_Scotchkote134_interior_IncludeImpeller</t>
        </is>
      </c>
      <c r="L1209" s="233" t="inlineStr">
        <is>
          <t>RTF</t>
        </is>
      </c>
      <c r="M1209" s="233" t="inlineStr">
        <is>
          <t>B100493</t>
        </is>
      </c>
      <c r="O1209" s="233" t="inlineStr">
        <is>
          <t>LT250</t>
        </is>
      </c>
      <c r="P1209" s="235" t="n"/>
    </row>
    <row r="1210" customFormat="1" s="233">
      <c r="A1210" s="64" t="n"/>
      <c r="B1210" s="237" t="inlineStr">
        <is>
          <t>N</t>
        </is>
      </c>
      <c r="C1210" s="233" t="inlineStr">
        <is>
          <t>ConTab_BOM_KP_Impeller_1722</t>
        </is>
      </c>
      <c r="D1210" s="233" t="inlineStr">
        <is>
          <t>:3095-7_8-KPVS:</t>
        </is>
      </c>
      <c r="E1210" s="233" t="inlineStr">
        <is>
          <t>Case Ring</t>
        </is>
      </c>
      <c r="F1210" s="233" t="inlineStr">
        <is>
          <t>ImpMatl_Silicon_Bronze_ASTM-B584_C87600</t>
        </is>
      </c>
      <c r="G1210" s="233" t="inlineStr">
        <is>
          <t>Silicon Bronze, ASTM-B584, C87600</t>
        </is>
      </c>
      <c r="H1210" s="233" t="inlineStr">
        <is>
          <t>B21</t>
        </is>
      </c>
      <c r="I1210" s="233" t="inlineStr">
        <is>
          <t>Steel, Cold Drawn C1018</t>
        </is>
      </c>
      <c r="J1210" s="233" t="inlineStr">
        <is>
          <t>:2:</t>
        </is>
      </c>
      <c r="K1210" s="233" t="inlineStr">
        <is>
          <t>Coating_Special</t>
        </is>
      </c>
      <c r="L1210" s="233" t="inlineStr">
        <is>
          <t>RTF</t>
        </is>
      </c>
      <c r="M1210" s="233" t="inlineStr">
        <is>
          <t>B100493</t>
        </is>
      </c>
      <c r="O1210" s="233" t="inlineStr">
        <is>
          <t>LT250</t>
        </is>
      </c>
    </row>
    <row r="1211" customFormat="1" s="233">
      <c r="A1211" s="64" t="n"/>
      <c r="B1211" s="237" t="inlineStr">
        <is>
          <t>N</t>
        </is>
      </c>
      <c r="C1211" s="233" t="inlineStr">
        <is>
          <t>ConTab_BOM_KP_Impeller_1723</t>
        </is>
      </c>
      <c r="D1211" s="233" t="inlineStr">
        <is>
          <t>:3095-7_8-KPVS:</t>
        </is>
      </c>
      <c r="E1211" s="233" t="inlineStr">
        <is>
          <t>Case Ring</t>
        </is>
      </c>
      <c r="F1211" s="233" t="inlineStr">
        <is>
          <t>ImpMatl_Silicon_Bronze_ASTM-B584_C87600</t>
        </is>
      </c>
      <c r="G1211" s="233" t="inlineStr">
        <is>
          <t>Silicon Bronze, ASTM-B584, C87600</t>
        </is>
      </c>
      <c r="H1211" s="233" t="inlineStr">
        <is>
          <t>B21</t>
        </is>
      </c>
      <c r="I1211" s="233" t="inlineStr">
        <is>
          <t>Steel, Cold Drawn C1018</t>
        </is>
      </c>
      <c r="J1211" s="233" t="inlineStr">
        <is>
          <t>:2:</t>
        </is>
      </c>
      <c r="K1211" s="233" t="inlineStr">
        <is>
          <t>Coating_Epoxy</t>
        </is>
      </c>
      <c r="L1211" s="233" t="inlineStr">
        <is>
          <t>RTF</t>
        </is>
      </c>
      <c r="M1211" s="233" t="inlineStr">
        <is>
          <t>B100493</t>
        </is>
      </c>
      <c r="O1211" s="233" t="inlineStr">
        <is>
          <t>LT250</t>
        </is>
      </c>
    </row>
    <row r="1212" customFormat="1" s="233">
      <c r="A1212" s="64" t="n"/>
      <c r="B1212" s="237" t="inlineStr">
        <is>
          <t>Y</t>
        </is>
      </c>
      <c r="C1212" s="233" t="inlineStr">
        <is>
          <t>ConTab_BOM_KP_Impeller_1724</t>
        </is>
      </c>
      <c r="D1212" s="233" t="inlineStr">
        <is>
          <t>:3095-7_8-KPVS:</t>
        </is>
      </c>
      <c r="E1212" s="233" t="inlineStr">
        <is>
          <t>Case Ring</t>
        </is>
      </c>
      <c r="F1212" s="233" t="inlineStr">
        <is>
          <t>ImpMatl_Silicon_Bronze_ASTM-B584_C87600</t>
        </is>
      </c>
      <c r="G1212" s="233" t="inlineStr">
        <is>
          <t>Silicon Bronze, ASTM-B584, C87600</t>
        </is>
      </c>
      <c r="H1212" s="233" t="inlineStr">
        <is>
          <t>B21</t>
        </is>
      </c>
      <c r="I1212" s="233" t="inlineStr">
        <is>
          <t>Steel, Cold Drawn C1018</t>
        </is>
      </c>
      <c r="J1212" s="233" t="inlineStr">
        <is>
          <t>:2:</t>
        </is>
      </c>
      <c r="K1212" s="233" t="inlineStr">
        <is>
          <t>Coating_Standard</t>
        </is>
      </c>
      <c r="L1212" s="233" t="n">
        <v>96701057</v>
      </c>
      <c r="M1212" s="233" t="inlineStr">
        <is>
          <t>B100493</t>
        </is>
      </c>
      <c r="N1212" s="233" t="inlineStr">
        <is>
          <t>Standard</t>
        </is>
      </c>
      <c r="O1212" s="233" t="inlineStr">
        <is>
          <t>LT027</t>
        </is>
      </c>
    </row>
    <row r="1213" customFormat="1" s="233">
      <c r="A1213" s="64" t="n"/>
      <c r="B1213" s="237" t="inlineStr">
        <is>
          <t>N</t>
        </is>
      </c>
      <c r="C1213" s="233" t="inlineStr">
        <is>
          <t>ConTab_BOM_KP_Impeller_1725</t>
        </is>
      </c>
      <c r="D1213" s="233" t="inlineStr">
        <is>
          <t>:3095-7_8-KPVS:</t>
        </is>
      </c>
      <c r="E1213" s="233" t="inlineStr">
        <is>
          <t>Case Ring</t>
        </is>
      </c>
      <c r="F1213" s="233" t="inlineStr">
        <is>
          <t>ImpMatl_Silicon_Bronze_ASTM-B584_C87600</t>
        </is>
      </c>
      <c r="G1213" s="233" t="inlineStr">
        <is>
          <t>Silicon Bronze, ASTM-B584, C87600</t>
        </is>
      </c>
      <c r="H1213" s="233" t="inlineStr">
        <is>
          <t>B21</t>
        </is>
      </c>
      <c r="I1213" s="233" t="inlineStr">
        <is>
          <t>Steel, Cold Drawn C1018</t>
        </is>
      </c>
      <c r="J1213" s="233" t="inlineStr">
        <is>
          <t>:2:</t>
        </is>
      </c>
      <c r="K1213" s="233" t="inlineStr">
        <is>
          <t>Coating_Scotchkote134_interior</t>
        </is>
      </c>
      <c r="L1213" s="233" t="inlineStr">
        <is>
          <t>RTF</t>
        </is>
      </c>
      <c r="M1213" s="233" t="inlineStr">
        <is>
          <t>B100493</t>
        </is>
      </c>
      <c r="O1213" s="233" t="inlineStr">
        <is>
          <t>LT250</t>
        </is>
      </c>
    </row>
    <row r="1214" customFormat="1" s="233">
      <c r="A1214" s="64" t="n"/>
      <c r="B1214" s="237" t="inlineStr">
        <is>
          <t>N</t>
        </is>
      </c>
      <c r="C1214" s="233" t="inlineStr">
        <is>
          <t>ConTab_BOM_KP_Impeller_1726</t>
        </is>
      </c>
      <c r="D1214" s="233" t="inlineStr">
        <is>
          <t>:3095-7_8-KPVS:</t>
        </is>
      </c>
      <c r="E1214" s="233" t="inlineStr">
        <is>
          <t>Case Ring</t>
        </is>
      </c>
      <c r="F1214" s="233" t="inlineStr">
        <is>
          <t>ImpMatl_Silicon_Bronze_ASTM-B584_C87600</t>
        </is>
      </c>
      <c r="G1214" s="233" t="inlineStr">
        <is>
          <t>Silicon Bronze, ASTM-B584, C87600</t>
        </is>
      </c>
      <c r="H1214" s="233" t="inlineStr">
        <is>
          <t>B21</t>
        </is>
      </c>
      <c r="I1214" s="233" t="inlineStr">
        <is>
          <t>Steel, Cold Drawn C1018</t>
        </is>
      </c>
      <c r="J1214" s="233" t="inlineStr">
        <is>
          <t>:2:</t>
        </is>
      </c>
      <c r="K1214" s="233" t="inlineStr">
        <is>
          <t>Coating_Scotchkote134_interior_exterior</t>
        </is>
      </c>
      <c r="L1214" s="233" t="inlineStr">
        <is>
          <t>RTF</t>
        </is>
      </c>
      <c r="M1214" s="233" t="inlineStr">
        <is>
          <t>B100493</t>
        </is>
      </c>
      <c r="O1214" s="233" t="inlineStr">
        <is>
          <t>LT250</t>
        </is>
      </c>
    </row>
    <row r="1215" customFormat="1" s="233">
      <c r="A1215" s="64" t="n"/>
      <c r="B1215" s="237" t="inlineStr">
        <is>
          <t>N</t>
        </is>
      </c>
      <c r="C1215" s="233" t="inlineStr">
        <is>
          <t>ConTab_BOM_KP_Impeller_1727</t>
        </is>
      </c>
      <c r="D1215" s="233" t="inlineStr">
        <is>
          <t>:3095-7_8-KPVS:</t>
        </is>
      </c>
      <c r="E1215" s="233" t="inlineStr">
        <is>
          <t>Case Ring</t>
        </is>
      </c>
      <c r="F1215" s="233" t="inlineStr">
        <is>
          <t>ImpMatl_Silicon_Bronze_ASTM-B584_C87600</t>
        </is>
      </c>
      <c r="G1215" s="233" t="inlineStr">
        <is>
          <t>Silicon Bronze, ASTM-B584, C87600</t>
        </is>
      </c>
      <c r="H1215" s="233" t="inlineStr">
        <is>
          <t>B21</t>
        </is>
      </c>
      <c r="I1215" s="233" t="inlineStr">
        <is>
          <t>Steel, Cold Drawn C1018</t>
        </is>
      </c>
      <c r="J1215" s="233" t="inlineStr">
        <is>
          <t>:2:</t>
        </is>
      </c>
      <c r="K1215" s="233" t="inlineStr">
        <is>
          <t>Coating_Scotchkote134_interior_exterior_IncludeImpeller</t>
        </is>
      </c>
      <c r="L1215" s="233" t="inlineStr">
        <is>
          <t>RTF</t>
        </is>
      </c>
      <c r="M1215" s="233" t="inlineStr">
        <is>
          <t>B100493</t>
        </is>
      </c>
      <c r="O1215" s="233" t="inlineStr">
        <is>
          <t>LT250</t>
        </is>
      </c>
      <c r="P1215" s="235" t="n"/>
    </row>
    <row r="1216">
      <c r="A1216" s="44" t="inlineStr">
        <is>
          <t>[END]</t>
        </is>
      </c>
      <c r="B1216" s="237" t="n"/>
    </row>
  </sheetData>
  <autoFilter ref="B6:O1216"/>
  <dataValidations disablePrompts="1" count="2">
    <dataValidation sqref="A6" showErrorMessage="1" showInputMessage="1" allowBlank="1" type="list">
      <formula1>"Full Data, Quick Price"</formula1>
    </dataValidation>
    <dataValidation sqref="C4:O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ageMargins left="0.7479166666666667" right="0.7479166666666667" top="0.9840277777777777" bottom="0.9840277777777777" header="0.5118055555555555" footer="0.5118055555555555"/>
  <pageSetup orientation="portrait" firstPageNumber="0" horizontalDpi="300" verticalDpi="300"/>
  <legacyDrawing xmlns:r="http://schemas.openxmlformats.org/officeDocument/2006/relationships" r:id="anysvml"/>
</worksheet>
</file>

<file path=xl/worksheets/sheet8.xml><?xml version="1.0" encoding="utf-8"?>
<worksheet xmlns="http://schemas.openxmlformats.org/spreadsheetml/2006/main">
  <sheetPr codeName="Sheet8">
    <outlinePr summaryBelow="1" summaryRight="1"/>
    <pageSetUpPr autoPageBreaks="0"/>
  </sheetPr>
  <dimension ref="A1:AB604"/>
  <sheetViews>
    <sheetView zoomScale="85" zoomScaleNormal="85" workbookViewId="0">
      <pane xSplit="1" ySplit="6" topLeftCell="B7" activePane="bottomRight" state="frozen"/>
      <selection pane="topRight" activeCell="B42" sqref="B42"/>
      <selection pane="bottomLeft" activeCell="B42" sqref="B42"/>
      <selection pane="bottomRight" activeCell="F256" sqref="F256"/>
    </sheetView>
  </sheetViews>
  <sheetFormatPr baseColWidth="8" defaultRowHeight="12.75" outlineLevelRow="1"/>
  <cols>
    <col width="28.5703125" bestFit="1" customWidth="1" style="64" min="1" max="1"/>
    <col width="7.5703125" customWidth="1" style="109" min="2" max="3"/>
    <col width="31" bestFit="1" customWidth="1" style="109" min="4" max="4"/>
    <col width="10" customWidth="1" style="109" min="5" max="5"/>
    <col width="76.28515625" customWidth="1" style="109" min="6" max="6"/>
    <col width="19.7109375" customWidth="1" style="109" min="7" max="7"/>
    <col width="38.5703125" customWidth="1" style="109" min="8" max="8"/>
    <col width="28.42578125" customWidth="1" style="109" min="9" max="9"/>
    <col width="33" customWidth="1" style="109" min="10" max="10"/>
    <col width="15.42578125" customWidth="1" style="109" min="11" max="11"/>
    <col width="9.42578125" customWidth="1" style="109" min="12" max="13"/>
    <col width="10.7109375" customWidth="1" style="109" min="14" max="14"/>
    <col width="10.7109375" customWidth="1" style="109" min="15" max="15"/>
    <col width="12" bestFit="1" customWidth="1" style="273" min="16" max="16"/>
    <col width="9.140625" customWidth="1" style="273" min="17" max="17"/>
    <col width="15.5703125" bestFit="1" customWidth="1" style="109" min="18" max="18"/>
  </cols>
  <sheetData>
    <row r="1" ht="13.5" customFormat="1" customHeight="1" s="60" thickBot="1">
      <c r="A1" s="45" t="inlineStr">
        <is>
          <t>Export Set-up</t>
        </is>
      </c>
      <c r="B1" s="133" t="inlineStr">
        <is>
          <t>Z:\KP_WearRing.xml</t>
        </is>
      </c>
      <c r="C1" s="133" t="n"/>
      <c r="D1" s="46" t="n"/>
      <c r="E1" s="46" t="n"/>
      <c r="F1" s="46" t="n"/>
      <c r="G1" s="56" t="n"/>
      <c r="H1" s="56" t="n"/>
      <c r="I1" s="56" t="n"/>
      <c r="J1" s="56" t="n"/>
      <c r="K1" s="56" t="n"/>
      <c r="L1" s="56" t="n"/>
      <c r="M1" s="56" t="n"/>
      <c r="N1" s="56" t="n"/>
      <c r="O1" s="56" t="n"/>
      <c r="P1" s="56" t="n"/>
      <c r="Q1" s="121" t="n"/>
      <c r="Y1" s="60" t="inlineStr">
        <is>
          <t>PSD v1.2</t>
        </is>
      </c>
    </row>
    <row r="2" outlineLevel="1" ht="13.5" customHeight="1" s="109" thickTop="1">
      <c r="A2" s="42" t="inlineStr">
        <is>
          <t>Price_BOM_KP_WearRings</t>
        </is>
      </c>
      <c r="B2" s="134" t="n"/>
      <c r="C2" s="134" t="n"/>
      <c r="D2" s="58">
        <f>IF($A$6="Full Data", "ID", "")</f>
        <v/>
      </c>
      <c r="E2" s="58">
        <f>IF($A$6="Quick Price", "ID", "")</f>
        <v/>
      </c>
      <c r="F2" s="58" t="inlineStr">
        <is>
          <t>Model</t>
        </is>
      </c>
      <c r="G2" s="58" t="inlineStr">
        <is>
          <t>WearRingConfiguration</t>
        </is>
      </c>
      <c r="H2" s="58" t="n"/>
      <c r="I2" s="58" t="inlineStr">
        <is>
          <t>CaseRingMatl</t>
        </is>
      </c>
      <c r="J2" s="58" t="inlineStr">
        <is>
          <t>ImpellerRingMatl</t>
        </is>
      </c>
      <c r="K2" s="58" t="inlineStr">
        <is>
          <t>PacoMatlCode</t>
        </is>
      </c>
      <c r="L2" s="58" t="inlineStr">
        <is>
          <t>BOM</t>
        </is>
      </c>
      <c r="M2" s="58" t="inlineStr">
        <is>
          <t>PriceID</t>
        </is>
      </c>
      <c r="N2" s="58" t="n"/>
      <c r="O2" s="58">
        <f>IF($A$6="Full Data", "Comments1","")</f>
        <v/>
      </c>
      <c r="P2" s="58" t="inlineStr">
        <is>
          <t>LeadtimeID</t>
        </is>
      </c>
      <c r="Q2" s="273" t="n"/>
    </row>
    <row r="3" outlineLevel="1" s="109">
      <c r="A3" s="42">
        <f>IF($A$6="Full Data", "PumpOptions", "BasicOptionsDynamicDesc")</f>
        <v/>
      </c>
      <c r="B3" s="134" t="n"/>
      <c r="C3" s="134" t="n"/>
      <c r="D3" s="58">
        <f>IF($A$6="Full Data", "PriceList","")</f>
        <v/>
      </c>
      <c r="E3" s="58">
        <f>IF($A$6="Quick Price", "PriceList","")</f>
        <v/>
      </c>
      <c r="F3" s="58" t="n"/>
      <c r="G3" s="58" t="n"/>
      <c r="H3" s="58" t="inlineStr">
        <is>
          <t>ID</t>
        </is>
      </c>
      <c r="I3" s="58" t="n"/>
      <c r="J3" s="58" t="n"/>
      <c r="K3" s="58" t="n"/>
      <c r="L3" s="58" t="n"/>
      <c r="M3" s="58" t="n"/>
      <c r="N3" s="58" t="n"/>
      <c r="O3" s="58" t="n"/>
      <c r="P3" s="58" t="n"/>
      <c r="Q3" s="273" t="n"/>
    </row>
    <row r="4" outlineLevel="1" customFormat="1" s="62">
      <c r="A4" s="49" t="inlineStr">
        <is>
          <t>[Attribute type]</t>
        </is>
      </c>
      <c r="B4" s="135" t="n"/>
      <c r="C4" s="135" t="n"/>
      <c r="D4" s="61">
        <f>IF($A$6="Full Data", "pointer-merge","")</f>
        <v/>
      </c>
      <c r="E4" s="61">
        <f>IF($A$6="Quick Price", "pointer-merge","")</f>
        <v/>
      </c>
      <c r="F4" s="61" t="inlineStr">
        <is>
          <t>text</t>
        </is>
      </c>
      <c r="G4" s="61" t="inlineStr">
        <is>
          <t>text</t>
        </is>
      </c>
      <c r="H4" s="61" t="inlineStr">
        <is>
          <t>pointer</t>
        </is>
      </c>
      <c r="I4" s="61" t="inlineStr">
        <is>
          <t>text</t>
        </is>
      </c>
      <c r="J4" s="61" t="inlineStr">
        <is>
          <t>text</t>
        </is>
      </c>
      <c r="K4" s="61" t="inlineStr">
        <is>
          <t>text</t>
        </is>
      </c>
      <c r="L4" s="61" t="inlineStr">
        <is>
          <t>text</t>
        </is>
      </c>
      <c r="M4" s="61" t="inlineStr">
        <is>
          <t>pointer</t>
        </is>
      </c>
      <c r="N4" s="61" t="n"/>
      <c r="O4" s="61">
        <f>IF($A$6="Full Data", "text", "")</f>
        <v/>
      </c>
      <c r="P4" s="61" t="inlineStr">
        <is>
          <t>pointer</t>
        </is>
      </c>
      <c r="Q4" s="51" t="inlineStr">
        <is>
          <t>[END]</t>
        </is>
      </c>
    </row>
    <row r="5" outlineLevel="1" ht="13.5" customFormat="1" customHeight="1" s="60" thickBot="1">
      <c r="A5" s="53" t="inlineStr">
        <is>
          <t>[Attribute width]</t>
        </is>
      </c>
      <c r="B5" s="84" t="n"/>
      <c r="C5" s="84" t="n"/>
      <c r="D5" s="63" t="n"/>
      <c r="E5" s="63" t="n"/>
      <c r="F5" s="63" t="n"/>
      <c r="G5" s="63" t="n"/>
      <c r="H5" s="63" t="n"/>
      <c r="I5" s="63" t="n"/>
      <c r="J5" s="63" t="n"/>
      <c r="K5" s="63" t="n"/>
      <c r="L5" s="63" t="n"/>
      <c r="M5" s="63" t="n"/>
      <c r="N5" s="63" t="n"/>
      <c r="O5" s="63" t="n"/>
      <c r="P5" s="63" t="n"/>
      <c r="Q5" s="121" t="n"/>
    </row>
    <row r="6" ht="13.5" customHeight="1" s="109" thickTop="1">
      <c r="A6" s="64" t="inlineStr">
        <is>
          <t>Full Data</t>
        </is>
      </c>
      <c r="B6" s="136" t="inlineStr">
        <is>
          <t>Item</t>
        </is>
      </c>
      <c r="C6" s="136" t="inlineStr">
        <is>
          <t>QP</t>
        </is>
      </c>
      <c r="D6" s="274" t="inlineStr">
        <is>
          <t>ID</t>
        </is>
      </c>
      <c r="E6" s="274" t="n"/>
      <c r="F6" s="143" t="inlineStr">
        <is>
          <t>Model</t>
        </is>
      </c>
      <c r="G6" s="143" t="inlineStr">
        <is>
          <t>Wear Ring Configuration</t>
        </is>
      </c>
      <c r="H6" s="274" t="inlineStr">
        <is>
          <t>Option ID</t>
        </is>
      </c>
      <c r="I6" s="143" t="inlineStr">
        <is>
          <t>Case Ring Matl</t>
        </is>
      </c>
      <c r="J6" s="143" t="inlineStr">
        <is>
          <t>Impeller Ring Matl</t>
        </is>
      </c>
      <c r="K6" s="143" t="inlineStr">
        <is>
          <t>PacoMatlCode</t>
        </is>
      </c>
      <c r="L6" s="143" t="inlineStr">
        <is>
          <t>BOM</t>
        </is>
      </c>
      <c r="M6" s="143" t="inlineStr">
        <is>
          <t>Price ID</t>
        </is>
      </c>
      <c r="N6" s="136" t="inlineStr">
        <is>
          <t>Price</t>
        </is>
      </c>
      <c r="O6" s="143" t="inlineStr">
        <is>
          <t>Comment1</t>
        </is>
      </c>
      <c r="P6" s="258" t="inlineStr">
        <is>
          <t>LeadTimeID</t>
        </is>
      </c>
      <c r="Q6" s="89" t="inlineStr">
        <is>
          <t>Days</t>
        </is>
      </c>
    </row>
    <row r="7" s="109">
      <c r="A7" s="44" t="inlineStr">
        <is>
          <t>[START]</t>
        </is>
      </c>
      <c r="B7" s="233" t="n">
        <v>1</v>
      </c>
      <c r="C7" s="233">
        <f>IF(AND(G7 = "Case Ring",K7="B18"),"Y","N")</f>
        <v/>
      </c>
      <c r="D7" s="233" t="inlineStr">
        <is>
          <t>ConTab_BOM_KP_WearRings_1</t>
        </is>
      </c>
      <c r="E7" s="233">
        <f>IF(C7="Y",D7,"")</f>
        <v/>
      </c>
      <c r="F7" s="233" t="inlineStr">
        <is>
          <t>:1012-9_0-KP:1012-9_0-KPV:</t>
        </is>
      </c>
      <c r="G7" s="233" t="inlineStr">
        <is>
          <t>Case Ring</t>
        </is>
      </c>
      <c r="H7" s="235" t="inlineStr">
        <is>
          <t>WRMatl_Bronze_CDA90500</t>
        </is>
      </c>
      <c r="I7" s="233" t="inlineStr">
        <is>
          <t>Bronze, ASTM B584, C90500</t>
        </is>
      </c>
      <c r="J7" s="233" t="inlineStr">
        <is>
          <t>na</t>
        </is>
      </c>
      <c r="K7" s="233" t="inlineStr">
        <is>
          <t>B18</t>
        </is>
      </c>
      <c r="L7" s="235" t="n">
        <v>97766043</v>
      </c>
      <c r="M7" s="233" t="inlineStr">
        <is>
          <t>B105677</t>
        </is>
      </c>
      <c r="N7" s="233" t="n">
        <v>0</v>
      </c>
      <c r="O7" s="233" t="n"/>
      <c r="P7" s="235" t="inlineStr">
        <is>
          <t>LT057</t>
        </is>
      </c>
      <c r="Q7" s="235" t="n"/>
      <c r="R7" s="233" t="n"/>
      <c r="S7" s="237" t="n"/>
      <c r="T7" s="233" t="n"/>
      <c r="U7" s="233" t="n"/>
      <c r="V7" s="233" t="n"/>
      <c r="W7" s="233" t="n"/>
      <c r="X7" s="233" t="n"/>
      <c r="Y7" s="233" t="n"/>
      <c r="Z7" s="233" t="n"/>
      <c r="AA7" s="233" t="n"/>
      <c r="AB7" s="233" t="n"/>
    </row>
    <row r="8" s="109">
      <c r="A8" s="64" t="n"/>
      <c r="B8" s="233" t="n">
        <v>3</v>
      </c>
      <c r="C8" s="233">
        <f>IF(AND(G8 = "Case Ring",K8="B18"),"Y","N")</f>
        <v/>
      </c>
      <c r="D8" s="233" t="inlineStr">
        <is>
          <t>ConTab_BOM_KP_WearRings_3</t>
        </is>
      </c>
      <c r="E8" s="233">
        <f>IF(C8="Y",D8,"")</f>
        <v/>
      </c>
      <c r="F8" s="233" t="inlineStr">
        <is>
          <t>:1012-9_0-KP:1012-9_0-KPV:</t>
        </is>
      </c>
      <c r="G8" s="233" t="inlineStr">
        <is>
          <t>Double Wear Ring</t>
        </is>
      </c>
      <c r="H8" s="233" t="inlineStr">
        <is>
          <t>WRMatl_B22_B18</t>
        </is>
      </c>
      <c r="I8" s="233" t="inlineStr">
        <is>
          <t>Bronze, ASTM B584, C90500</t>
        </is>
      </c>
      <c r="J8" s="233" t="inlineStr">
        <is>
          <t xml:space="preserve">Ni-Al Bronze ASTM B148 C95400 </t>
        </is>
      </c>
      <c r="K8" s="233" t="inlineStr">
        <is>
          <t>B22/B18</t>
        </is>
      </c>
      <c r="L8" s="235" t="inlineStr">
        <is>
          <t>RTF</t>
        </is>
      </c>
      <c r="M8" s="233" t="inlineStr">
        <is>
          <t>B105699</t>
        </is>
      </c>
      <c r="N8" s="233" t="n">
        <v>0</v>
      </c>
      <c r="O8" s="233" t="n"/>
      <c r="P8" s="235" t="inlineStr">
        <is>
          <t>LT057</t>
        </is>
      </c>
      <c r="Q8" s="235" t="n"/>
      <c r="R8" s="233" t="n"/>
      <c r="S8" s="233" t="n"/>
      <c r="T8" s="233" t="n"/>
      <c r="U8" s="233" t="n"/>
      <c r="V8" s="233" t="n"/>
      <c r="W8" s="233" t="n"/>
      <c r="X8" s="233" t="n"/>
      <c r="Y8" s="233" t="n"/>
      <c r="Z8" s="233" t="n"/>
      <c r="AA8" s="233" t="n"/>
      <c r="AB8" s="233" t="n"/>
    </row>
    <row r="9" s="109">
      <c r="A9" s="64" t="n"/>
      <c r="B9" s="233" t="n">
        <v>4</v>
      </c>
      <c r="C9" s="233">
        <f>IF(AND(G9 = "Case Ring",K9="B18"),"Y","N")</f>
        <v/>
      </c>
      <c r="D9" s="233" t="inlineStr">
        <is>
          <t>ConTab_BOM_KP_WearRings_4</t>
        </is>
      </c>
      <c r="E9" s="233">
        <f>IF(C9="Y",D9,"")</f>
        <v/>
      </c>
      <c r="F9" s="233" t="inlineStr">
        <is>
          <t>:1012-9_0-KP:1012-9_0-KPV:</t>
        </is>
      </c>
      <c r="G9" s="233" t="inlineStr">
        <is>
          <t>Case Ring</t>
        </is>
      </c>
      <c r="H9" s="233" t="inlineStr">
        <is>
          <t>WRMatl_Cast_Iron_ASTM-A48_Cl30</t>
        </is>
      </c>
      <c r="I9" s="233" t="inlineStr">
        <is>
          <t>Cast Iron, ASTM-A48, CL 30</t>
        </is>
      </c>
      <c r="J9" s="233" t="inlineStr">
        <is>
          <t>na</t>
        </is>
      </c>
      <c r="K9" s="233" t="inlineStr">
        <is>
          <t>C30</t>
        </is>
      </c>
      <c r="L9" s="235" t="inlineStr">
        <is>
          <t>RTF</t>
        </is>
      </c>
      <c r="M9" s="233" t="inlineStr">
        <is>
          <t>B101146</t>
        </is>
      </c>
      <c r="N9" s="233" t="n">
        <v>685</v>
      </c>
      <c r="O9" s="233" t="n"/>
      <c r="P9" s="235" t="inlineStr">
        <is>
          <t>LT058</t>
        </is>
      </c>
      <c r="Q9" s="235" t="n">
        <v>70</v>
      </c>
      <c r="R9" s="233" t="n"/>
      <c r="S9" s="233" t="n"/>
      <c r="T9" s="233" t="n"/>
      <c r="U9" s="233" t="n"/>
      <c r="V9" s="233" t="n"/>
      <c r="W9" s="233" t="n"/>
      <c r="X9" s="233" t="n"/>
      <c r="Y9" s="233" t="n"/>
      <c r="Z9" s="233" t="n"/>
      <c r="AA9" s="233" t="n"/>
      <c r="AB9" s="233" t="n"/>
    </row>
    <row r="10" s="109">
      <c r="A10" s="64" t="n"/>
      <c r="B10" s="233" t="n">
        <v>6</v>
      </c>
      <c r="C10" s="233">
        <f>IF(AND(G10 = "Case Ring",K10="B18"),"Y","N")</f>
        <v/>
      </c>
      <c r="D10" s="233" t="inlineStr">
        <is>
          <t>ConTab_BOM_KP_WearRings_6</t>
        </is>
      </c>
      <c r="E10" s="233">
        <f>IF(C10="Y",D10,"")</f>
        <v/>
      </c>
      <c r="F10" s="233" t="inlineStr">
        <is>
          <t>:1012-9_0-KP:1012-9_0-KPV:</t>
        </is>
      </c>
      <c r="G10" s="233" t="inlineStr">
        <is>
          <t>Case Ring</t>
        </is>
      </c>
      <c r="H10" s="233" t="inlineStr">
        <is>
          <t>WRMatl_Nitronic_60_ASTM_A276_XM-19_UNS_21800</t>
        </is>
      </c>
      <c r="I10" s="233" t="inlineStr">
        <is>
          <t>Nitronic 60, ASTM A276 XM-19 UNS 21800</t>
        </is>
      </c>
      <c r="J10" s="233" t="inlineStr">
        <is>
          <t>na</t>
        </is>
      </c>
      <c r="K10" s="233" t="inlineStr">
        <is>
          <t>N5</t>
        </is>
      </c>
      <c r="L10" s="235" t="inlineStr">
        <is>
          <t>RTF</t>
        </is>
      </c>
      <c r="M10" s="233" t="inlineStr">
        <is>
          <t>B101150</t>
        </is>
      </c>
      <c r="N10" s="233" t="n">
        <v>865</v>
      </c>
      <c r="O10" s="233" t="n"/>
      <c r="P10" s="235" t="inlineStr">
        <is>
          <t>LT059</t>
        </is>
      </c>
      <c r="Q10" s="235" t="n">
        <v>98</v>
      </c>
      <c r="R10" s="233" t="n"/>
      <c r="S10" s="233" t="n"/>
      <c r="T10" s="233" t="n"/>
      <c r="U10" s="233" t="n"/>
      <c r="V10" s="233" t="n"/>
      <c r="W10" s="233" t="n"/>
      <c r="X10" s="233" t="n"/>
      <c r="Y10" s="233" t="n"/>
      <c r="Z10" s="233" t="n"/>
      <c r="AA10" s="233" t="n"/>
      <c r="AB10" s="233" t="n"/>
    </row>
    <row r="11" s="109">
      <c r="A11" s="64" t="n"/>
      <c r="B11" s="233" t="n">
        <v>7</v>
      </c>
      <c r="C11" s="233">
        <f>IF(AND(G11 = "Case Ring",K11="B18"),"Y","N")</f>
        <v/>
      </c>
      <c r="D11" s="233" t="inlineStr">
        <is>
          <t>ConTab_BOM_KP_WearRings_7</t>
        </is>
      </c>
      <c r="E11" s="233">
        <f>IF(C11="Y",D11,"")</f>
        <v/>
      </c>
      <c r="F11" s="233" t="inlineStr">
        <is>
          <t>:1012-9_0-KP:1012-9_0-KPV:</t>
        </is>
      </c>
      <c r="G11" s="233" t="inlineStr">
        <is>
          <t>Double Wear Ring</t>
        </is>
      </c>
      <c r="H11" s="233" t="inlineStr">
        <is>
          <t>WRMatl_Nitronic_60_316SS</t>
        </is>
      </c>
      <c r="I11" s="233" t="inlineStr">
        <is>
          <t>Nitronic 60, ASTM A276 XM-19 UNS 21800</t>
        </is>
      </c>
      <c r="J11" s="233" t="inlineStr">
        <is>
          <t>Stainless Steel, AISI-316</t>
        </is>
      </c>
      <c r="K11" s="233" t="inlineStr">
        <is>
          <t>N5/H316</t>
        </is>
      </c>
      <c r="L11" s="235" t="inlineStr">
        <is>
          <t>RTF</t>
        </is>
      </c>
      <c r="M11" s="233" t="inlineStr">
        <is>
          <t>B101155</t>
        </is>
      </c>
      <c r="N11" s="233" t="n">
        <v>2350</v>
      </c>
      <c r="O11" s="233" t="n"/>
      <c r="P11" s="235" t="inlineStr">
        <is>
          <t>LT059</t>
        </is>
      </c>
      <c r="Q11" s="235" t="n">
        <v>98</v>
      </c>
      <c r="R11" s="233" t="n"/>
      <c r="S11" s="233" t="n"/>
      <c r="T11" s="233" t="n"/>
      <c r="U11" s="233" t="n"/>
      <c r="V11" s="233" t="n"/>
      <c r="W11" s="233" t="n"/>
      <c r="X11" s="233" t="n"/>
      <c r="Y11" s="233" t="n"/>
      <c r="Z11" s="233" t="n"/>
      <c r="AA11" s="233" t="n"/>
      <c r="AB11" s="233" t="n"/>
    </row>
    <row r="12" s="109">
      <c r="A12" s="64" t="n"/>
      <c r="B12" s="233" t="n">
        <v>10</v>
      </c>
      <c r="C12" s="233">
        <f>IF(AND(G12 = "Case Ring",K12="B18"),"Y","N")</f>
        <v/>
      </c>
      <c r="D12" s="233" t="inlineStr">
        <is>
          <t>ConTab_BOM_KP_WearRings_10</t>
        </is>
      </c>
      <c r="E12" s="233">
        <f>IF(C12="Y",D12,"")</f>
        <v/>
      </c>
      <c r="F12" s="233" t="inlineStr">
        <is>
          <t>:1015-3_4-KP:1015-3_4-KPV:1015-3_4-KPVS:</t>
        </is>
      </c>
      <c r="G12" s="233" t="inlineStr">
        <is>
          <t>Case Ring</t>
        </is>
      </c>
      <c r="H12" s="235" t="inlineStr">
        <is>
          <t>WRMatl_Bronze_CDA90500</t>
        </is>
      </c>
      <c r="I12" s="233" t="inlineStr">
        <is>
          <t>Bronze, ASTM B584, C90500</t>
        </is>
      </c>
      <c r="J12" s="233" t="inlineStr">
        <is>
          <t>na</t>
        </is>
      </c>
      <c r="K12" s="233" t="inlineStr">
        <is>
          <t>B18</t>
        </is>
      </c>
      <c r="L12" s="235" t="n">
        <v>96890342</v>
      </c>
      <c r="M12" s="233" t="inlineStr">
        <is>
          <t>B105678</t>
        </is>
      </c>
      <c r="N12" s="233" t="n">
        <v>0</v>
      </c>
      <c r="O12" s="233" t="n"/>
      <c r="P12" s="235" t="inlineStr">
        <is>
          <t>LT018</t>
        </is>
      </c>
      <c r="Q12" s="235" t="n"/>
      <c r="R12" s="233" t="n"/>
      <c r="S12" s="237" t="n"/>
      <c r="T12" s="233" t="n"/>
      <c r="U12" s="233" t="n"/>
      <c r="V12" s="233" t="n"/>
      <c r="W12" s="233" t="n"/>
      <c r="X12" s="233" t="n"/>
      <c r="Y12" s="233" t="n"/>
      <c r="Z12" s="233" t="n"/>
      <c r="AA12" s="233" t="n"/>
      <c r="AB12" s="233" t="n"/>
    </row>
    <row r="13" s="109">
      <c r="A13" s="64" t="n"/>
      <c r="B13" s="233" t="n">
        <v>11</v>
      </c>
      <c r="C13" s="233">
        <f>IF(AND(G13 = "Case Ring",K13="B18"),"Y","N")</f>
        <v/>
      </c>
      <c r="D13" s="233" t="inlineStr">
        <is>
          <t>ConTab_BOM_KP_WearRings_11</t>
        </is>
      </c>
      <c r="E13" s="233">
        <f>IF(C13="Y",D13,"")</f>
        <v/>
      </c>
      <c r="F13" s="233" t="inlineStr">
        <is>
          <t>:1015-3_4-KP:1015-3_4-KPV:1015-3_4-KPVS:</t>
        </is>
      </c>
      <c r="G13" s="233" t="inlineStr">
        <is>
          <t>Case Ring</t>
        </is>
      </c>
      <c r="H13" s="233" t="inlineStr">
        <is>
          <t>WRMatl_NiAl-Bronze_ASTM-B148_C95400</t>
        </is>
      </c>
      <c r="I13" s="233" t="inlineStr">
        <is>
          <t xml:space="preserve">Ni-Al Bronze ASTM B148 C95400 </t>
        </is>
      </c>
      <c r="J13" s="233" t="inlineStr">
        <is>
          <t>na</t>
        </is>
      </c>
      <c r="K13" s="233" t="inlineStr">
        <is>
          <t>B22</t>
        </is>
      </c>
      <c r="L13" s="235" t="inlineStr">
        <is>
          <t>RTF</t>
        </is>
      </c>
      <c r="M13" s="233" t="inlineStr">
        <is>
          <t>B105061</t>
        </is>
      </c>
      <c r="N13" s="233" t="n"/>
      <c r="O13" s="233" t="n"/>
      <c r="P13" s="235" t="inlineStr">
        <is>
          <t>LT057</t>
        </is>
      </c>
      <c r="Q13" s="235" t="n">
        <v>42</v>
      </c>
      <c r="R13" s="233" t="n"/>
      <c r="S13" s="190" t="n"/>
      <c r="T13" s="233" t="n"/>
      <c r="U13" s="233" t="n"/>
      <c r="V13" s="233" t="n"/>
      <c r="W13" s="233" t="n"/>
      <c r="X13" s="233" t="n"/>
      <c r="Y13" s="233" t="n"/>
      <c r="Z13" s="233" t="n"/>
      <c r="AA13" s="233" t="n"/>
      <c r="AB13" s="233" t="n"/>
    </row>
    <row r="14" s="109">
      <c r="A14" s="64" t="n"/>
      <c r="B14" s="233" t="n">
        <v>12</v>
      </c>
      <c r="C14" s="233">
        <f>IF(AND(G14 = "Case Ring",K14="B18"),"Y","N")</f>
        <v/>
      </c>
      <c r="D14" s="233" t="inlineStr">
        <is>
          <t>ConTab_BOM_KP_WearRings_12</t>
        </is>
      </c>
      <c r="E14" s="233">
        <f>IF(C14="Y",D14,"")</f>
        <v/>
      </c>
      <c r="F14" s="233" t="inlineStr">
        <is>
          <t>:1015-3_4-KP:1015-3_4-KPV:1015-3_4-KPVS:</t>
        </is>
      </c>
      <c r="G14" s="233" t="inlineStr">
        <is>
          <t>Double Wear Ring</t>
        </is>
      </c>
      <c r="H14" s="233" t="inlineStr">
        <is>
          <t>WRMatl_B22_B18</t>
        </is>
      </c>
      <c r="I14" s="233" t="inlineStr">
        <is>
          <t>Bronze, ASTM B584, C90500</t>
        </is>
      </c>
      <c r="J14" s="233" t="inlineStr">
        <is>
          <t xml:space="preserve">Ni-Al Bronze ASTM B148 C95400 </t>
        </is>
      </c>
      <c r="K14" s="233" t="inlineStr">
        <is>
          <t>B22/B18</t>
        </is>
      </c>
      <c r="L14" s="235" t="n">
        <v>97766012</v>
      </c>
      <c r="M14" s="233" t="inlineStr">
        <is>
          <t>B105700</t>
        </is>
      </c>
      <c r="N14" s="233" t="n">
        <v>0</v>
      </c>
      <c r="O14" s="233" t="n"/>
      <c r="P14" s="235" t="inlineStr">
        <is>
          <t>LT057</t>
        </is>
      </c>
      <c r="Q14" s="235" t="n"/>
      <c r="R14" s="233" t="n"/>
      <c r="S14" s="233" t="n"/>
      <c r="T14" s="233" t="n"/>
      <c r="U14" s="233" t="n"/>
      <c r="V14" s="233" t="n"/>
      <c r="W14" s="233" t="n"/>
      <c r="X14" s="233" t="n"/>
      <c r="Y14" s="233" t="n"/>
      <c r="Z14" s="233" t="n"/>
      <c r="AA14" s="233" t="n"/>
      <c r="AB14" s="233" t="n"/>
    </row>
    <row r="15" s="109">
      <c r="A15" s="64" t="n"/>
      <c r="B15" s="233" t="n">
        <v>13</v>
      </c>
      <c r="C15" s="233">
        <f>IF(AND(G15 = "Case Ring",K15="B18"),"Y","N")</f>
        <v/>
      </c>
      <c r="D15" s="233" t="inlineStr">
        <is>
          <t>ConTab_BOM_KP_WearRings_13</t>
        </is>
      </c>
      <c r="E15" s="233">
        <f>IF(C15="Y",D15,"")</f>
        <v/>
      </c>
      <c r="F15" s="233" t="inlineStr">
        <is>
          <t>:1015-3_4-KP:1015-3_4-KPV:1015-3_4-KPVS:</t>
        </is>
      </c>
      <c r="G15" s="233" t="inlineStr">
        <is>
          <t>Case Ring</t>
        </is>
      </c>
      <c r="H15" s="233" t="inlineStr">
        <is>
          <t>WRMatl_Cast_Iron_ASTM-A48_Cl30</t>
        </is>
      </c>
      <c r="I15" s="233" t="inlineStr">
        <is>
          <t>Cast Iron, ASTM-A48, CL 30</t>
        </is>
      </c>
      <c r="J15" s="233" t="inlineStr">
        <is>
          <t>na</t>
        </is>
      </c>
      <c r="K15" s="233" t="inlineStr">
        <is>
          <t>C30</t>
        </is>
      </c>
      <c r="L15" s="235" t="inlineStr">
        <is>
          <t>RTF</t>
        </is>
      </c>
      <c r="M15" s="233" t="inlineStr">
        <is>
          <t>B101158</t>
        </is>
      </c>
      <c r="N15" s="233" t="n">
        <v>705</v>
      </c>
      <c r="O15" s="233" t="n"/>
      <c r="P15" s="235" t="inlineStr">
        <is>
          <t>LT058</t>
        </is>
      </c>
      <c r="Q15" s="235" t="n">
        <v>70</v>
      </c>
      <c r="R15" s="233" t="n"/>
      <c r="S15" s="233" t="n"/>
      <c r="T15" s="233" t="n"/>
      <c r="U15" s="233" t="n"/>
      <c r="V15" s="233" t="n"/>
      <c r="W15" s="233" t="n"/>
      <c r="X15" s="233" t="n"/>
      <c r="Y15" s="233" t="n"/>
      <c r="Z15" s="233" t="n"/>
      <c r="AA15" s="233" t="n"/>
      <c r="AB15" s="233" t="n"/>
    </row>
    <row r="16" s="109">
      <c r="A16" s="64" t="n"/>
      <c r="B16" s="233" t="n">
        <v>14</v>
      </c>
      <c r="C16" s="233">
        <f>IF(AND(G16 = "Case Ring",K16="B18"),"Y","N")</f>
        <v/>
      </c>
      <c r="D16" s="233" t="inlineStr">
        <is>
          <t>ConTab_BOM_KP_WearRings_14</t>
        </is>
      </c>
      <c r="E16" s="233">
        <f>IF(C16="Y",D16,"")</f>
        <v/>
      </c>
      <c r="F16" s="233" t="inlineStr">
        <is>
          <t>:1015-3_4-KP:1015-3_4-KPV:1015-3_4-KPVS:</t>
        </is>
      </c>
      <c r="G16" s="233" t="inlineStr">
        <is>
          <t>Double Wear Ring</t>
        </is>
      </c>
      <c r="H16" s="233" t="inlineStr">
        <is>
          <t>WRMatl_CI_CI</t>
        </is>
      </c>
      <c r="I16" s="233" t="inlineStr">
        <is>
          <t>Cast Iron, ASTM-A48, Class 30</t>
        </is>
      </c>
      <c r="J16" s="233" t="inlineStr">
        <is>
          <t>Cast Iron, ASTM-A48, Class 30</t>
        </is>
      </c>
      <c r="K16" s="233" t="inlineStr">
        <is>
          <t>C30/C30</t>
        </is>
      </c>
      <c r="L16" s="235" t="inlineStr">
        <is>
          <t>RTF</t>
        </is>
      </c>
      <c r="M16" s="233" t="inlineStr">
        <is>
          <t>B104689</t>
        </is>
      </c>
      <c r="N16" s="233" t="n">
        <v>1900</v>
      </c>
      <c r="O16" s="233" t="n"/>
      <c r="P16" s="235" t="inlineStr">
        <is>
          <t>LT058</t>
        </is>
      </c>
      <c r="Q16" s="235" t="n">
        <v>70</v>
      </c>
      <c r="R16" s="233" t="n"/>
      <c r="S16" s="233" t="n"/>
      <c r="T16" s="233" t="n"/>
      <c r="U16" s="233" t="n"/>
      <c r="V16" s="233" t="n"/>
      <c r="W16" s="233" t="n"/>
      <c r="X16" s="233" t="n"/>
      <c r="Y16" s="233" t="n"/>
      <c r="Z16" s="233" t="n"/>
      <c r="AA16" s="233" t="n"/>
      <c r="AB16" s="233" t="n"/>
    </row>
    <row r="17" s="109">
      <c r="A17" s="64" t="n"/>
      <c r="B17" s="233" t="n">
        <v>15</v>
      </c>
      <c r="C17" s="233">
        <f>IF(AND(G17 = "Case Ring",K17="B18"),"Y","N")</f>
        <v/>
      </c>
      <c r="D17" s="233" t="inlineStr">
        <is>
          <t>ConTab_BOM_KP_WearRings_15</t>
        </is>
      </c>
      <c r="E17" s="233">
        <f>IF(C17="Y",D17,"")</f>
        <v/>
      </c>
      <c r="F17" s="233" t="inlineStr">
        <is>
          <t>:1015-3_4-KP:1015-3_4-KPV:1015-3_4-KPVS:</t>
        </is>
      </c>
      <c r="G17" s="233" t="inlineStr">
        <is>
          <t>Case Ring</t>
        </is>
      </c>
      <c r="H17" s="233" t="inlineStr">
        <is>
          <t>WRMatl_Nitronic_60_ASTM_A276_XM-19_UNS_21800</t>
        </is>
      </c>
      <c r="I17" s="233" t="inlineStr">
        <is>
          <t>Nitronic 60, ASTM A276 XM-19 UNS 21800</t>
        </is>
      </c>
      <c r="J17" s="233" t="inlineStr">
        <is>
          <t>na</t>
        </is>
      </c>
      <c r="K17" s="233" t="inlineStr">
        <is>
          <t>N5</t>
        </is>
      </c>
      <c r="L17" s="235" t="inlineStr">
        <is>
          <t>RTF</t>
        </is>
      </c>
      <c r="M17" s="233" t="inlineStr">
        <is>
          <t>B101162</t>
        </is>
      </c>
      <c r="N17" s="233" t="n">
        <v>895</v>
      </c>
      <c r="O17" s="233" t="n"/>
      <c r="P17" s="235" t="inlineStr">
        <is>
          <t>LT059</t>
        </is>
      </c>
      <c r="Q17" s="235" t="n">
        <v>98</v>
      </c>
      <c r="R17" s="233" t="n"/>
      <c r="S17" s="233" t="n"/>
      <c r="T17" s="233" t="n"/>
      <c r="U17" s="233" t="n"/>
      <c r="V17" s="233" t="n"/>
      <c r="W17" s="233" t="n"/>
      <c r="X17" s="233" t="n"/>
      <c r="Y17" s="233" t="n"/>
      <c r="Z17" s="233" t="n"/>
      <c r="AA17" s="233" t="n"/>
      <c r="AB17" s="233" t="n"/>
    </row>
    <row r="18" s="109">
      <c r="A18" s="64" t="n"/>
      <c r="B18" s="233" t="n">
        <v>16</v>
      </c>
      <c r="C18" s="233">
        <f>IF(AND(G18 = "Case Ring",K18="B18"),"Y","N")</f>
        <v/>
      </c>
      <c r="D18" s="233" t="inlineStr">
        <is>
          <t>ConTab_BOM_KP_WearRings_16</t>
        </is>
      </c>
      <c r="E18" s="233">
        <f>IF(C18="Y",D18,"")</f>
        <v/>
      </c>
      <c r="F18" s="233" t="inlineStr">
        <is>
          <t>:1015-3_4-KP:1015-3_4-KPV:1015-3_4-KPVS:</t>
        </is>
      </c>
      <c r="G18" s="233" t="inlineStr">
        <is>
          <t>Double Wear Ring</t>
        </is>
      </c>
      <c r="H18" s="233" t="inlineStr">
        <is>
          <t>WRMatl_Nitronic_60_316SS</t>
        </is>
      </c>
      <c r="I18" s="233" t="inlineStr">
        <is>
          <t>Nitronic 60, ASTM A276 XM-19 UNS 21800</t>
        </is>
      </c>
      <c r="J18" s="233" t="inlineStr">
        <is>
          <t>Stainless Steel, AISI-316</t>
        </is>
      </c>
      <c r="K18" s="233" t="inlineStr">
        <is>
          <t>N5/H316</t>
        </is>
      </c>
      <c r="L18" s="235" t="inlineStr">
        <is>
          <t>RTF</t>
        </is>
      </c>
      <c r="M18" s="233" t="inlineStr">
        <is>
          <t>B104690</t>
        </is>
      </c>
      <c r="N18" s="233" t="n">
        <v>2310</v>
      </c>
      <c r="O18" s="233" t="n"/>
      <c r="P18" s="235" t="inlineStr">
        <is>
          <t>LT059</t>
        </is>
      </c>
      <c r="Q18" s="235" t="n">
        <v>98</v>
      </c>
      <c r="R18" s="233" t="n"/>
      <c r="S18" s="233" t="n"/>
      <c r="T18" s="233" t="n"/>
      <c r="U18" s="233" t="n"/>
      <c r="V18" s="233" t="n"/>
      <c r="W18" s="233" t="n"/>
      <c r="X18" s="233" t="n"/>
      <c r="Y18" s="233" t="n"/>
      <c r="Z18" s="233" t="n"/>
      <c r="AA18" s="233" t="n"/>
      <c r="AB18" s="233" t="n"/>
    </row>
    <row r="19" s="109">
      <c r="A19" s="64" t="n"/>
      <c r="B19" s="233" t="n">
        <v>17</v>
      </c>
      <c r="C19" s="233">
        <f>IF(AND(G19 = "Case Ring",K19="B18"),"Y","N")</f>
        <v/>
      </c>
      <c r="D19" s="233" t="inlineStr">
        <is>
          <t>ConTab_BOM_KP_WearRings_17</t>
        </is>
      </c>
      <c r="E19" s="233">
        <f>IF(C19="Y",D19,"")</f>
        <v/>
      </c>
      <c r="F19" s="233" t="inlineStr">
        <is>
          <t>:1015-3_4-KP:1015-3_4-KPV:1015-3_4-KPVS:</t>
        </is>
      </c>
      <c r="G19" s="233" t="inlineStr">
        <is>
          <t>Case Ring</t>
        </is>
      </c>
      <c r="H19" s="233" t="inlineStr">
        <is>
          <t>WRMatl_Special</t>
        </is>
      </c>
      <c r="I19" s="233" t="inlineStr">
        <is>
          <t>Special/Other</t>
        </is>
      </c>
      <c r="J19" s="233" t="inlineStr">
        <is>
          <t>na</t>
        </is>
      </c>
      <c r="K19" s="233" t="n"/>
      <c r="L19" s="235" t="inlineStr">
        <is>
          <t>RTF</t>
        </is>
      </c>
      <c r="M19" s="233" t="inlineStr">
        <is>
          <t>B101163</t>
        </is>
      </c>
      <c r="N19" s="233" t="inlineStr">
        <is>
          <t>RTF</t>
        </is>
      </c>
      <c r="O19" s="233" t="n"/>
      <c r="P19" s="235" t="inlineStr">
        <is>
          <t>LT029</t>
        </is>
      </c>
      <c r="Q19" s="235" t="n">
        <v>999</v>
      </c>
      <c r="R19" s="233" t="n"/>
      <c r="S19" s="233" t="n"/>
      <c r="T19" s="233" t="n"/>
      <c r="U19" s="233" t="n"/>
      <c r="V19" s="233" t="n"/>
      <c r="W19" s="233" t="n"/>
      <c r="X19" s="233" t="n"/>
      <c r="Y19" s="233" t="n"/>
      <c r="Z19" s="233" t="n"/>
      <c r="AA19" s="233" t="n"/>
      <c r="AB19" s="233" t="n"/>
    </row>
    <row r="20" s="109">
      <c r="A20" s="64" t="n"/>
      <c r="B20" s="233" t="n">
        <v>18</v>
      </c>
      <c r="C20" s="233">
        <f>IF(AND(G20 = "Case Ring",K20="B18"),"Y","N")</f>
        <v/>
      </c>
      <c r="D20" s="233" t="inlineStr">
        <is>
          <t>ConTab_BOM_KP_WearRings_18</t>
        </is>
      </c>
      <c r="E20" s="233">
        <f>IF(C20="Y",D20,"")</f>
        <v/>
      </c>
      <c r="F20" s="233" t="inlineStr">
        <is>
          <t>:1015-3_4-KP:1015-3_4-KPV:1015-3_4-KPVS:</t>
        </is>
      </c>
      <c r="G20" s="233" t="inlineStr">
        <is>
          <t>Double Wear Ring</t>
        </is>
      </c>
      <c r="H20" s="233" t="inlineStr">
        <is>
          <t>WRMatl_Special</t>
        </is>
      </c>
      <c r="I20" s="233" t="inlineStr">
        <is>
          <t>Special/Other</t>
        </is>
      </c>
      <c r="J20" s="233" t="inlineStr">
        <is>
          <t>Special/Other</t>
        </is>
      </c>
      <c r="K20" s="233" t="n"/>
      <c r="L20" s="235" t="inlineStr">
        <is>
          <t>RTF</t>
        </is>
      </c>
      <c r="M20" s="233" t="inlineStr">
        <is>
          <t>B104691</t>
        </is>
      </c>
      <c r="N20" s="233" t="inlineStr">
        <is>
          <t>RTF</t>
        </is>
      </c>
      <c r="O20" s="233" t="n"/>
      <c r="P20" s="235" t="inlineStr">
        <is>
          <t>LT029</t>
        </is>
      </c>
      <c r="Q20" s="235" t="n">
        <v>999</v>
      </c>
      <c r="R20" s="233" t="n"/>
      <c r="S20" s="233" t="n"/>
      <c r="T20" s="233" t="n"/>
      <c r="U20" s="233" t="n"/>
      <c r="V20" s="233" t="n"/>
      <c r="W20" s="233" t="n"/>
      <c r="X20" s="233" t="n"/>
      <c r="Y20" s="233" t="n"/>
      <c r="Z20" s="233" t="n"/>
      <c r="AA20" s="233" t="n"/>
      <c r="AB20" s="233" t="n"/>
    </row>
    <row r="21" s="109">
      <c r="A21" s="64" t="n"/>
      <c r="B21" s="233" t="n">
        <v>19</v>
      </c>
      <c r="C21" s="233">
        <f>IF(AND(G21 = "Case Ring",K21="B18"),"Y","N")</f>
        <v/>
      </c>
      <c r="D21" s="233" t="inlineStr">
        <is>
          <t>ConTab_BOM_KP_WearRings_19</t>
        </is>
      </c>
      <c r="E21" s="233">
        <f>IF(C21="Y",D21,"")</f>
        <v/>
      </c>
      <c r="F21" s="233" t="inlineStr">
        <is>
          <t>:1020-3_4-KP:1020-3_4-KPVS:</t>
        </is>
      </c>
      <c r="G21" s="233" t="inlineStr">
        <is>
          <t>Case Ring</t>
        </is>
      </c>
      <c r="H21" s="235" t="inlineStr">
        <is>
          <t>WRMatl_Bronze_CDA90500</t>
        </is>
      </c>
      <c r="I21" s="233" t="inlineStr">
        <is>
          <t>Bronze, ASTM B584, C90500</t>
        </is>
      </c>
      <c r="J21" s="233" t="inlineStr">
        <is>
          <t>na</t>
        </is>
      </c>
      <c r="K21" s="233" t="inlineStr">
        <is>
          <t>B18</t>
        </is>
      </c>
      <c r="L21" s="235" t="n">
        <v>96890346</v>
      </c>
      <c r="M21" s="233" t="inlineStr">
        <is>
          <t>B105682</t>
        </is>
      </c>
      <c r="N21" s="233" t="n">
        <v>0</v>
      </c>
      <c r="O21" s="233" t="n"/>
      <c r="P21" s="235" t="inlineStr">
        <is>
          <t>LT057</t>
        </is>
      </c>
      <c r="Q21" s="235" t="n"/>
      <c r="R21" s="233" t="n"/>
      <c r="S21" s="233" t="n"/>
      <c r="T21" s="233" t="n"/>
      <c r="U21" s="233" t="n"/>
      <c r="V21" s="233" t="n"/>
      <c r="W21" s="233" t="n"/>
      <c r="X21" s="233" t="n"/>
      <c r="Y21" s="233" t="n"/>
      <c r="Z21" s="233" t="n"/>
      <c r="AA21" s="233" t="n"/>
      <c r="AB21" s="233" t="n"/>
    </row>
    <row r="22" s="109">
      <c r="A22" s="64" t="n"/>
      <c r="B22" s="233" t="n">
        <v>21</v>
      </c>
      <c r="C22" s="233">
        <f>IF(AND(G22 = "Case Ring",K22="B18"),"Y","N")</f>
        <v/>
      </c>
      <c r="D22" s="233" t="inlineStr">
        <is>
          <t>ConTab_BOM_KP_WearRings_21</t>
        </is>
      </c>
      <c r="E22" s="233">
        <f>IF(C22="Y",D22,"")</f>
        <v/>
      </c>
      <c r="F22" s="233" t="inlineStr">
        <is>
          <t>:1020-3_4-KP:1020-3_4-KPVS:</t>
        </is>
      </c>
      <c r="G22" s="233" t="inlineStr">
        <is>
          <t>Double Wear Ring</t>
        </is>
      </c>
      <c r="H22" s="233" t="inlineStr">
        <is>
          <t>WRMatl_B22_B18</t>
        </is>
      </c>
      <c r="I22" s="233" t="inlineStr">
        <is>
          <t>Bronze, ASTM B584, C90500</t>
        </is>
      </c>
      <c r="J22" s="233" t="inlineStr">
        <is>
          <t xml:space="preserve">Ni-Al Bronze ASTM B148 C95400 </t>
        </is>
      </c>
      <c r="K22" s="233" t="inlineStr">
        <is>
          <t>B22/B18</t>
        </is>
      </c>
      <c r="L22" s="235" t="n">
        <v>97766007</v>
      </c>
      <c r="M22" s="233" t="inlineStr">
        <is>
          <t>B105704</t>
        </is>
      </c>
      <c r="N22" s="233" t="n">
        <v>0</v>
      </c>
      <c r="O22" s="233" t="n"/>
      <c r="P22" s="235" t="inlineStr">
        <is>
          <t>LT057</t>
        </is>
      </c>
      <c r="Q22" s="235" t="n"/>
      <c r="R22" s="233" t="n"/>
      <c r="S22" s="233" t="n"/>
      <c r="T22" s="233" t="n"/>
      <c r="U22" s="233" t="n"/>
      <c r="V22" s="233" t="n"/>
      <c r="W22" s="233" t="n"/>
      <c r="X22" s="233" t="n"/>
      <c r="Y22" s="233" t="n"/>
      <c r="Z22" s="233" t="n"/>
      <c r="AA22" s="233" t="n"/>
      <c r="AB22" s="233" t="n"/>
    </row>
    <row r="23" s="109">
      <c r="A23" s="64" t="n"/>
      <c r="B23" s="233" t="n">
        <v>22</v>
      </c>
      <c r="C23" s="233">
        <f>IF(AND(G23 = "Case Ring",K23="B18"),"Y","N")</f>
        <v/>
      </c>
      <c r="D23" s="233" t="inlineStr">
        <is>
          <t>ConTab_BOM_KP_WearRings_22</t>
        </is>
      </c>
      <c r="E23" s="233">
        <f>IF(C23="Y",D23,"")</f>
        <v/>
      </c>
      <c r="F23" s="233" t="inlineStr">
        <is>
          <t>:1020-3_4-KP:1020-3_4-KPVS:</t>
        </is>
      </c>
      <c r="G23" s="233" t="inlineStr">
        <is>
          <t>Case Ring</t>
        </is>
      </c>
      <c r="H23" s="233" t="inlineStr">
        <is>
          <t>WRMatl_Cast_Iron_ASTM-A48_Cl30</t>
        </is>
      </c>
      <c r="I23" s="233" t="inlineStr">
        <is>
          <t>Cast Iron, ASTM-A48, CL 30</t>
        </is>
      </c>
      <c r="J23" s="233" t="inlineStr">
        <is>
          <t>na</t>
        </is>
      </c>
      <c r="K23" s="233" t="inlineStr">
        <is>
          <t>C30</t>
        </is>
      </c>
      <c r="L23" s="235" t="inlineStr">
        <is>
          <t>RTF</t>
        </is>
      </c>
      <c r="M23" s="233" t="inlineStr">
        <is>
          <t>B104680</t>
        </is>
      </c>
      <c r="N23" s="233" t="n">
        <v>830</v>
      </c>
      <c r="O23" s="233" t="n"/>
      <c r="P23" s="235" t="inlineStr">
        <is>
          <t>LT058</t>
        </is>
      </c>
      <c r="Q23" s="235" t="n">
        <v>70</v>
      </c>
      <c r="R23" s="233" t="n"/>
      <c r="S23" s="233" t="n"/>
      <c r="T23" s="233" t="n"/>
      <c r="U23" s="233" t="n"/>
      <c r="V23" s="233" t="n"/>
      <c r="W23" s="233" t="n"/>
      <c r="X23" s="233" t="n"/>
      <c r="Y23" s="233" t="n"/>
      <c r="Z23" s="233" t="n"/>
      <c r="AA23" s="233" t="n"/>
      <c r="AB23" s="233" t="n"/>
    </row>
    <row r="24" s="109">
      <c r="A24" s="64" t="n"/>
      <c r="B24" s="233" t="n">
        <v>24</v>
      </c>
      <c r="C24" s="233">
        <f>IF(AND(G24 = "Case Ring",K24="B18"),"Y","N")</f>
        <v/>
      </c>
      <c r="D24" s="233" t="inlineStr">
        <is>
          <t>ConTab_BOM_KP_WearRings_24</t>
        </is>
      </c>
      <c r="E24" s="233">
        <f>IF(C24="Y",D24,"")</f>
        <v/>
      </c>
      <c r="F24" s="233" t="inlineStr">
        <is>
          <t>:1020-3_4-KP:1020-3_4-KPVS:</t>
        </is>
      </c>
      <c r="G24" s="233" t="inlineStr">
        <is>
          <t>Case Ring</t>
        </is>
      </c>
      <c r="H24" s="233" t="inlineStr">
        <is>
          <t>WRMatl_Nitronic_60_ASTM_A276_XM-19_UNS_21800</t>
        </is>
      </c>
      <c r="I24" s="233" t="inlineStr">
        <is>
          <t>Nitronic 60, ASTM A276 XM-19 UNS 21800</t>
        </is>
      </c>
      <c r="J24" s="233" t="inlineStr">
        <is>
          <t>na</t>
        </is>
      </c>
      <c r="K24" s="233" t="inlineStr">
        <is>
          <t>N5</t>
        </is>
      </c>
      <c r="L24" s="235" t="inlineStr">
        <is>
          <t>RTF</t>
        </is>
      </c>
      <c r="M24" s="233" t="inlineStr">
        <is>
          <t>B104684</t>
        </is>
      </c>
      <c r="N24" s="233" t="n">
        <v>1080</v>
      </c>
      <c r="O24" s="233" t="n"/>
      <c r="P24" s="235" t="inlineStr">
        <is>
          <t>LT059</t>
        </is>
      </c>
      <c r="Q24" s="235" t="n">
        <v>98</v>
      </c>
      <c r="R24" s="233" t="n"/>
      <c r="S24" s="233" t="n"/>
      <c r="T24" s="233" t="n"/>
      <c r="U24" s="233" t="n"/>
      <c r="V24" s="233" t="n"/>
      <c r="W24" s="233" t="n"/>
      <c r="X24" s="233" t="n"/>
      <c r="Y24" s="233" t="n"/>
      <c r="Z24" s="233" t="n"/>
      <c r="AA24" s="233" t="n"/>
      <c r="AB24" s="233" t="n"/>
    </row>
    <row r="25" s="109">
      <c r="A25" s="64" t="n"/>
      <c r="B25" s="233" t="n">
        <v>25</v>
      </c>
      <c r="C25" s="233">
        <f>IF(AND(G25 = "Case Ring",K25="B18"),"Y","N")</f>
        <v/>
      </c>
      <c r="D25" s="233" t="inlineStr">
        <is>
          <t>ConTab_BOM_KP_WearRings_25</t>
        </is>
      </c>
      <c r="E25" s="233">
        <f>IF(C25="Y",D25,"")</f>
        <v/>
      </c>
      <c r="F25" s="233" t="inlineStr">
        <is>
          <t>:1020-3_4-KP:1020-3_4-KPVS:</t>
        </is>
      </c>
      <c r="G25" s="233" t="inlineStr">
        <is>
          <t>Double Wear Ring</t>
        </is>
      </c>
      <c r="H25" s="233" t="inlineStr">
        <is>
          <t>WRMatl_Nitronic_60_316SS</t>
        </is>
      </c>
      <c r="I25" s="233" t="inlineStr">
        <is>
          <t>Nitronic 60, ASTM A276 XM-19 UNS 21800</t>
        </is>
      </c>
      <c r="J25" s="233" t="inlineStr">
        <is>
          <t>Stainless Steel, AISI-316</t>
        </is>
      </c>
      <c r="K25" s="233" t="inlineStr">
        <is>
          <t>N5/H316</t>
        </is>
      </c>
      <c r="L25" s="235" t="inlineStr">
        <is>
          <t>RTF</t>
        </is>
      </c>
      <c r="M25" s="233" t="inlineStr">
        <is>
          <t>B101167</t>
        </is>
      </c>
      <c r="N25" s="233" t="n">
        <v>2430</v>
      </c>
      <c r="O25" s="233" t="n"/>
      <c r="P25" s="235" t="inlineStr">
        <is>
          <t>LT059</t>
        </is>
      </c>
      <c r="Q25" s="235" t="n">
        <v>98</v>
      </c>
      <c r="R25" s="233" t="n"/>
      <c r="S25" s="233" t="n"/>
      <c r="T25" s="233" t="n"/>
      <c r="U25" s="233" t="n"/>
      <c r="V25" s="233" t="n"/>
      <c r="W25" s="233" t="n"/>
      <c r="X25" s="233" t="n"/>
      <c r="Y25" s="233" t="n"/>
      <c r="Z25" s="233" t="n"/>
      <c r="AA25" s="233" t="n"/>
      <c r="AB25" s="233" t="n"/>
    </row>
    <row r="26" s="109">
      <c r="A26" s="64" t="n"/>
      <c r="B26" s="233" t="n">
        <v>28</v>
      </c>
      <c r="C26" s="233">
        <f>IF(AND(G26 = "Case Ring",K26="B18"),"Y","N")</f>
        <v/>
      </c>
      <c r="D26" s="233" t="inlineStr">
        <is>
          <t>ConTab_BOM_KP_WearRings_28</t>
        </is>
      </c>
      <c r="E26" s="233">
        <f>IF(C26="Y",D26,"")</f>
        <v/>
      </c>
      <c r="F26" s="233" t="inlineStr">
        <is>
          <t>:1024-1_2-KP:</t>
        </is>
      </c>
      <c r="G26" s="233" t="inlineStr">
        <is>
          <t>Case Ring</t>
        </is>
      </c>
      <c r="H26" s="235" t="inlineStr">
        <is>
          <t>WRMatl_Bronze_CDA90500</t>
        </is>
      </c>
      <c r="I26" s="233" t="inlineStr">
        <is>
          <t>Bronze, ASTM B584, C90500</t>
        </is>
      </c>
      <c r="J26" s="233" t="inlineStr">
        <is>
          <t>na</t>
        </is>
      </c>
      <c r="K26" s="233" t="inlineStr">
        <is>
          <t>B18</t>
        </is>
      </c>
      <c r="L26" s="235" t="n">
        <v>96890343</v>
      </c>
      <c r="M26" s="233" t="inlineStr">
        <is>
          <t>B105679</t>
        </is>
      </c>
      <c r="N26" s="233" t="n">
        <v>0</v>
      </c>
      <c r="O26" s="233" t="n"/>
      <c r="P26" s="235" t="inlineStr">
        <is>
          <t>LT057</t>
        </is>
      </c>
      <c r="Q26" s="235" t="n"/>
      <c r="R26" s="233" t="n"/>
      <c r="S26" s="237" t="n"/>
      <c r="T26" s="233" t="n"/>
      <c r="U26" s="233" t="n"/>
      <c r="V26" s="233" t="n"/>
      <c r="W26" s="233" t="n"/>
      <c r="X26" s="233" t="n"/>
      <c r="Y26" s="233" t="n"/>
      <c r="Z26" s="233" t="n"/>
      <c r="AA26" s="233" t="n"/>
      <c r="AB26" s="233" t="n"/>
    </row>
    <row r="27" s="109">
      <c r="A27" s="64" t="n"/>
      <c r="B27" s="233" t="n">
        <v>30</v>
      </c>
      <c r="C27" s="233">
        <f>IF(AND(G27 = "Case Ring",K27="B18"),"Y","N")</f>
        <v/>
      </c>
      <c r="D27" s="233" t="inlineStr">
        <is>
          <t>ConTab_BOM_KP_WearRings_30</t>
        </is>
      </c>
      <c r="E27" s="233">
        <f>IF(C27="Y",D27,"")</f>
        <v/>
      </c>
      <c r="F27" s="233" t="inlineStr">
        <is>
          <t>:1024-1_2-KP:</t>
        </is>
      </c>
      <c r="G27" s="233" t="inlineStr">
        <is>
          <t>Double Wear Ring</t>
        </is>
      </c>
      <c r="H27" s="233" t="inlineStr">
        <is>
          <t>WRMatl_B22_B18</t>
        </is>
      </c>
      <c r="I27" s="233" t="inlineStr">
        <is>
          <t>Bronze, ASTM B584, C90500</t>
        </is>
      </c>
      <c r="J27" s="233" t="inlineStr">
        <is>
          <t xml:space="preserve">Ni-Al Bronze ASTM B148 C95400 </t>
        </is>
      </c>
      <c r="K27" s="233" t="inlineStr">
        <is>
          <t>B22/B18</t>
        </is>
      </c>
      <c r="L27" s="235" t="n">
        <v>97766008</v>
      </c>
      <c r="M27" s="233" t="inlineStr">
        <is>
          <t>B105701</t>
        </is>
      </c>
      <c r="N27" s="233" t="n">
        <v>0</v>
      </c>
      <c r="O27" s="233" t="n"/>
      <c r="P27" s="235" t="inlineStr">
        <is>
          <t>LT057</t>
        </is>
      </c>
      <c r="Q27" s="235" t="n"/>
      <c r="R27" s="233" t="n"/>
      <c r="S27" s="233" t="n"/>
      <c r="T27" s="233" t="n"/>
      <c r="U27" s="233" t="n"/>
      <c r="V27" s="233" t="n"/>
      <c r="W27" s="233" t="n"/>
      <c r="X27" s="233" t="n"/>
      <c r="Y27" s="233" t="n"/>
      <c r="Z27" s="233" t="n"/>
      <c r="AA27" s="233" t="n"/>
      <c r="AB27" s="233" t="n"/>
    </row>
    <row r="28" s="109">
      <c r="A28" s="64" t="n"/>
      <c r="B28" s="233" t="n">
        <v>31</v>
      </c>
      <c r="C28" s="233">
        <f>IF(AND(G28 = "Case Ring",K28="B18"),"Y","N")</f>
        <v/>
      </c>
      <c r="D28" s="233" t="inlineStr">
        <is>
          <t>ConTab_BOM_KP_WearRings_31</t>
        </is>
      </c>
      <c r="E28" s="233">
        <f>IF(C28="Y",D28,"")</f>
        <v/>
      </c>
      <c r="F28" s="233" t="inlineStr">
        <is>
          <t>:1024-1_2-KP:</t>
        </is>
      </c>
      <c r="G28" s="233" t="inlineStr">
        <is>
          <t>Case Ring</t>
        </is>
      </c>
      <c r="H28" s="233" t="inlineStr">
        <is>
          <t>WRMatl_Cast_Iron_ASTM-A48_Cl30</t>
        </is>
      </c>
      <c r="I28" s="233" t="inlineStr">
        <is>
          <t>Cast Iron, ASTM-A48, CL 30</t>
        </is>
      </c>
      <c r="J28" s="233" t="inlineStr">
        <is>
          <t>na</t>
        </is>
      </c>
      <c r="K28" s="233" t="inlineStr">
        <is>
          <t>C30</t>
        </is>
      </c>
      <c r="L28" s="235" t="inlineStr">
        <is>
          <t>RTF</t>
        </is>
      </c>
      <c r="M28" s="233" t="inlineStr">
        <is>
          <t>B101170</t>
        </is>
      </c>
      <c r="N28" s="233" t="n">
        <v>725</v>
      </c>
      <c r="O28" s="233" t="n"/>
      <c r="P28" s="235" t="inlineStr">
        <is>
          <t>LT058</t>
        </is>
      </c>
      <c r="Q28" s="235" t="n">
        <v>70</v>
      </c>
      <c r="R28" s="233" t="n"/>
      <c r="S28" s="233" t="n"/>
      <c r="T28" s="233" t="n"/>
      <c r="U28" s="233" t="n"/>
      <c r="V28" s="233" t="n"/>
      <c r="W28" s="233" t="n"/>
      <c r="X28" s="233" t="n"/>
      <c r="Y28" s="233" t="n"/>
      <c r="Z28" s="233" t="n"/>
      <c r="AA28" s="233" t="n"/>
      <c r="AB28" s="233" t="n"/>
    </row>
    <row r="29" s="109">
      <c r="A29" s="64" t="n"/>
      <c r="B29" s="233" t="n">
        <v>33</v>
      </c>
      <c r="C29" s="233">
        <f>IF(AND(G29 = "Case Ring",K29="B18"),"Y","N")</f>
        <v/>
      </c>
      <c r="D29" s="233" t="inlineStr">
        <is>
          <t>ConTab_BOM_KP_WearRings_33</t>
        </is>
      </c>
      <c r="E29" s="233">
        <f>IF(C29="Y",D29,"")</f>
        <v/>
      </c>
      <c r="F29" s="233" t="inlineStr">
        <is>
          <t>:1024-1_2-KP:</t>
        </is>
      </c>
      <c r="G29" s="233" t="inlineStr">
        <is>
          <t>Case Ring</t>
        </is>
      </c>
      <c r="H29" s="233" t="inlineStr">
        <is>
          <t>WRMatl_Nitronic_60_ASTM_A276_XM-19_UNS_21800</t>
        </is>
      </c>
      <c r="I29" s="233" t="inlineStr">
        <is>
          <t>Nitronic 60, ASTM A276 XM-19 UNS 21800</t>
        </is>
      </c>
      <c r="J29" s="233" t="inlineStr">
        <is>
          <t>na</t>
        </is>
      </c>
      <c r="K29" s="233" t="inlineStr">
        <is>
          <t>N5</t>
        </is>
      </c>
      <c r="L29" s="235" t="inlineStr">
        <is>
          <t>RTF</t>
        </is>
      </c>
      <c r="M29" s="233" t="inlineStr">
        <is>
          <t>B101174</t>
        </is>
      </c>
      <c r="N29" s="233" t="n">
        <v>925</v>
      </c>
      <c r="O29" s="233" t="n"/>
      <c r="P29" s="235" t="inlineStr">
        <is>
          <t>LT059</t>
        </is>
      </c>
      <c r="Q29" s="235" t="n">
        <v>98</v>
      </c>
      <c r="R29" s="233" t="n"/>
      <c r="S29" s="233" t="n"/>
      <c r="T29" s="233" t="n"/>
      <c r="U29" s="233" t="n"/>
      <c r="V29" s="233" t="n"/>
      <c r="W29" s="233" t="n"/>
      <c r="X29" s="233" t="n"/>
      <c r="Y29" s="233" t="n"/>
      <c r="Z29" s="233" t="n"/>
      <c r="AA29" s="233" t="n"/>
      <c r="AB29" s="233" t="n"/>
    </row>
    <row r="30" s="109">
      <c r="A30" s="64" t="n"/>
      <c r="B30" s="233" t="n">
        <v>34</v>
      </c>
      <c r="C30" s="233">
        <f>IF(AND(G30 = "Case Ring",K30="B18"),"Y","N")</f>
        <v/>
      </c>
      <c r="D30" s="233" t="inlineStr">
        <is>
          <t>ConTab_BOM_KP_WearRings_34</t>
        </is>
      </c>
      <c r="E30" s="233">
        <f>IF(C30="Y",D30,"")</f>
        <v/>
      </c>
      <c r="F30" s="233" t="inlineStr">
        <is>
          <t>:1024-1_2-KP:</t>
        </is>
      </c>
      <c r="G30" s="233" t="inlineStr">
        <is>
          <t>Double Wear Ring</t>
        </is>
      </c>
      <c r="H30" s="233" t="inlineStr">
        <is>
          <t>WRMatl_Nitronic_60_316SS</t>
        </is>
      </c>
      <c r="I30" s="233" t="inlineStr">
        <is>
          <t>Nitronic 60, ASTM A276 XM-19 UNS 21800</t>
        </is>
      </c>
      <c r="J30" s="233" t="inlineStr">
        <is>
          <t>Stainless Steel, AISI-316</t>
        </is>
      </c>
      <c r="K30" s="233" t="inlineStr">
        <is>
          <t>N5/H316</t>
        </is>
      </c>
      <c r="L30" s="235" t="inlineStr">
        <is>
          <t>RTF</t>
        </is>
      </c>
      <c r="M30" s="233" t="inlineStr">
        <is>
          <t>B101179</t>
        </is>
      </c>
      <c r="N30" s="233" t="n">
        <v>2510</v>
      </c>
      <c r="O30" s="233" t="n"/>
      <c r="P30" s="235" t="inlineStr">
        <is>
          <t>LT059</t>
        </is>
      </c>
      <c r="Q30" s="235" t="n">
        <v>98</v>
      </c>
      <c r="R30" s="233" t="n"/>
      <c r="S30" s="233" t="n"/>
      <c r="T30" s="233" t="n"/>
      <c r="U30" s="233" t="n"/>
      <c r="V30" s="233" t="n"/>
      <c r="W30" s="233" t="n"/>
      <c r="X30" s="233" t="n"/>
      <c r="Y30" s="233" t="n"/>
      <c r="Z30" s="233" t="n"/>
      <c r="AA30" s="233" t="n"/>
      <c r="AB30" s="233" t="n"/>
    </row>
    <row r="31" s="109">
      <c r="A31" s="64" t="n"/>
      <c r="B31" s="233" t="n">
        <v>37</v>
      </c>
      <c r="C31" s="233">
        <f>IF(AND(G31 = "Case Ring",K31="B18"),"Y","N")</f>
        <v/>
      </c>
      <c r="D31" s="233" t="inlineStr">
        <is>
          <t>ConTab_BOM_KP_WearRings_37</t>
        </is>
      </c>
      <c r="E31" s="233">
        <f>IF(C31="Y",D31,"")</f>
        <v/>
      </c>
      <c r="F31" s="233" t="inlineStr">
        <is>
          <t>:1024-3_4-KP:</t>
        </is>
      </c>
      <c r="G31" s="233" t="inlineStr">
        <is>
          <t>Case Ring</t>
        </is>
      </c>
      <c r="H31" s="235" t="inlineStr">
        <is>
          <t>WRMatl_Bronze_CDA90500</t>
        </is>
      </c>
      <c r="I31" s="233" t="inlineStr">
        <is>
          <t>Bronze, ASTM B584, C90500</t>
        </is>
      </c>
      <c r="J31" s="233" t="inlineStr">
        <is>
          <t>na</t>
        </is>
      </c>
      <c r="K31" s="233" t="inlineStr">
        <is>
          <t>B18</t>
        </is>
      </c>
      <c r="L31" s="235" t="n">
        <v>96890343</v>
      </c>
      <c r="M31" s="233" t="inlineStr">
        <is>
          <t>B105679</t>
        </is>
      </c>
      <c r="N31" s="233" t="n">
        <v>0</v>
      </c>
      <c r="O31" s="233" t="n"/>
      <c r="P31" s="235" t="inlineStr">
        <is>
          <t>LT057</t>
        </is>
      </c>
      <c r="Q31" s="235" t="n"/>
      <c r="R31" s="233" t="n"/>
      <c r="S31" s="233" t="n"/>
      <c r="T31" s="233" t="n"/>
      <c r="U31" s="233" t="n"/>
      <c r="V31" s="233" t="n"/>
      <c r="W31" s="233" t="n"/>
      <c r="X31" s="233" t="n"/>
      <c r="Y31" s="233" t="n"/>
      <c r="Z31" s="233" t="n"/>
      <c r="AA31" s="233" t="n"/>
      <c r="AB31" s="233" t="n"/>
    </row>
    <row r="32" s="109">
      <c r="A32" s="64" t="n"/>
      <c r="B32" s="233" t="n">
        <v>39</v>
      </c>
      <c r="C32" s="233">
        <f>IF(AND(G32 = "Case Ring",K32="B18"),"Y","N")</f>
        <v/>
      </c>
      <c r="D32" s="233" t="inlineStr">
        <is>
          <t>ConTab_BOM_KP_WearRings_39</t>
        </is>
      </c>
      <c r="E32" s="233">
        <f>IF(C32="Y",D32,"")</f>
        <v/>
      </c>
      <c r="F32" s="233" t="inlineStr">
        <is>
          <t>:1024-3_4-KP:</t>
        </is>
      </c>
      <c r="G32" s="233" t="inlineStr">
        <is>
          <t>Double Wear Ring</t>
        </is>
      </c>
      <c r="H32" s="233" t="inlineStr">
        <is>
          <t>WRMatl_B22_B18</t>
        </is>
      </c>
      <c r="I32" s="233" t="inlineStr">
        <is>
          <t>Bronze, ASTM B584, C90500</t>
        </is>
      </c>
      <c r="J32" s="233" t="inlineStr">
        <is>
          <t xml:space="preserve">Ni-Al Bronze ASTM B148 C95400 </t>
        </is>
      </c>
      <c r="K32" s="233" t="inlineStr">
        <is>
          <t>B22/B18</t>
        </is>
      </c>
      <c r="L32" s="235" t="n">
        <v>97766008</v>
      </c>
      <c r="M32" s="233" t="inlineStr">
        <is>
          <t>B105701</t>
        </is>
      </c>
      <c r="N32" s="233" t="n">
        <v>0</v>
      </c>
      <c r="O32" s="233" t="n"/>
      <c r="P32" s="235" t="inlineStr">
        <is>
          <t>LT057</t>
        </is>
      </c>
      <c r="Q32" s="235" t="n"/>
      <c r="R32" s="233" t="n"/>
      <c r="S32" s="233" t="n"/>
      <c r="T32" s="233" t="n"/>
      <c r="U32" s="233" t="n"/>
      <c r="V32" s="233" t="n"/>
      <c r="W32" s="233" t="n"/>
      <c r="X32" s="233" t="n"/>
      <c r="Y32" s="233" t="n"/>
      <c r="Z32" s="233" t="n"/>
      <c r="AA32" s="233" t="n"/>
      <c r="AB32" s="233" t="n"/>
    </row>
    <row r="33" s="109">
      <c r="A33" s="64" t="n"/>
      <c r="B33" s="233" t="n">
        <v>40</v>
      </c>
      <c r="C33" s="233">
        <f>IF(AND(G33 = "Case Ring",K33="B18"),"Y","N")</f>
        <v/>
      </c>
      <c r="D33" s="233" t="inlineStr">
        <is>
          <t>ConTab_BOM_KP_WearRings_40</t>
        </is>
      </c>
      <c r="E33" s="233">
        <f>IF(C33="Y",D33,"")</f>
        <v/>
      </c>
      <c r="F33" s="233" t="inlineStr">
        <is>
          <t>:1024-3_4-KP:</t>
        </is>
      </c>
      <c r="G33" s="233" t="inlineStr">
        <is>
          <t>Case Ring</t>
        </is>
      </c>
      <c r="H33" s="233" t="inlineStr">
        <is>
          <t>WRMatl_Cast_Iron_ASTM-A48_Cl30</t>
        </is>
      </c>
      <c r="I33" s="233" t="inlineStr">
        <is>
          <t>Cast Iron, ASTM-A48, CL 30</t>
        </is>
      </c>
      <c r="J33" s="233" t="inlineStr">
        <is>
          <t>na</t>
        </is>
      </c>
      <c r="K33" s="233" t="inlineStr">
        <is>
          <t>C30</t>
        </is>
      </c>
      <c r="L33" s="235" t="inlineStr">
        <is>
          <t>RTF</t>
        </is>
      </c>
      <c r="M33" s="233" t="inlineStr">
        <is>
          <t>B101182</t>
        </is>
      </c>
      <c r="N33" s="233" t="n">
        <v>725</v>
      </c>
      <c r="O33" s="233" t="n"/>
      <c r="P33" s="235" t="inlineStr">
        <is>
          <t>LT058</t>
        </is>
      </c>
      <c r="Q33" s="235" t="n">
        <v>70</v>
      </c>
      <c r="R33" s="233" t="n"/>
      <c r="S33" s="233" t="n"/>
      <c r="T33" s="233" t="n"/>
      <c r="U33" s="233" t="n"/>
      <c r="V33" s="233" t="n"/>
      <c r="W33" s="233" t="n"/>
      <c r="X33" s="233" t="n"/>
      <c r="Y33" s="233" t="n"/>
      <c r="Z33" s="233" t="n"/>
      <c r="AA33" s="233" t="n"/>
      <c r="AB33" s="233" t="n"/>
    </row>
    <row r="34" s="109">
      <c r="A34" s="64" t="n"/>
      <c r="B34" s="233" t="n">
        <v>42</v>
      </c>
      <c r="C34" s="233">
        <f>IF(AND(G34 = "Case Ring",K34="B18"),"Y","N")</f>
        <v/>
      </c>
      <c r="D34" s="233" t="inlineStr">
        <is>
          <t>ConTab_BOM_KP_WearRings_42</t>
        </is>
      </c>
      <c r="E34" s="233">
        <f>IF(C34="Y",D34,"")</f>
        <v/>
      </c>
      <c r="F34" s="233" t="inlineStr">
        <is>
          <t>:1024-3_4-KP:</t>
        </is>
      </c>
      <c r="G34" s="233" t="inlineStr">
        <is>
          <t>Case Ring</t>
        </is>
      </c>
      <c r="H34" s="233" t="inlineStr">
        <is>
          <t>WRMatl_Nitronic_60_ASTM_A276_XM-19_UNS_21800</t>
        </is>
      </c>
      <c r="I34" s="233" t="inlineStr">
        <is>
          <t>Nitronic 60, ASTM A276 XM-19 UNS 21800</t>
        </is>
      </c>
      <c r="J34" s="233" t="inlineStr">
        <is>
          <t>na</t>
        </is>
      </c>
      <c r="K34" s="233" t="inlineStr">
        <is>
          <t>N5</t>
        </is>
      </c>
      <c r="L34" s="235" t="inlineStr">
        <is>
          <t>RTF</t>
        </is>
      </c>
      <c r="M34" s="233" t="inlineStr">
        <is>
          <t>B101186</t>
        </is>
      </c>
      <c r="N34" s="233" t="n">
        <v>925</v>
      </c>
      <c r="O34" s="233" t="n"/>
      <c r="P34" s="235" t="inlineStr">
        <is>
          <t>LT059</t>
        </is>
      </c>
      <c r="Q34" s="235" t="n">
        <v>98</v>
      </c>
      <c r="R34" s="233" t="n"/>
      <c r="S34" s="233" t="n"/>
      <c r="T34" s="233" t="n"/>
      <c r="U34" s="233" t="n"/>
      <c r="V34" s="233" t="n"/>
      <c r="W34" s="233" t="n"/>
      <c r="X34" s="233" t="n"/>
      <c r="Y34" s="233" t="n"/>
      <c r="Z34" s="233" t="n"/>
      <c r="AA34" s="233" t="n"/>
      <c r="AB34" s="233" t="n"/>
    </row>
    <row r="35" s="109">
      <c r="A35" s="64" t="n"/>
      <c r="B35" s="233" t="n">
        <v>43</v>
      </c>
      <c r="C35" s="233">
        <f>IF(AND(G35 = "Case Ring",K35="B18"),"Y","N")</f>
        <v/>
      </c>
      <c r="D35" s="233" t="inlineStr">
        <is>
          <t>ConTab_BOM_KP_WearRings_43</t>
        </is>
      </c>
      <c r="E35" s="233">
        <f>IF(C35="Y",D35,"")</f>
        <v/>
      </c>
      <c r="F35" s="233" t="inlineStr">
        <is>
          <t>:1024-3_4-KP:</t>
        </is>
      </c>
      <c r="G35" s="233" t="inlineStr">
        <is>
          <t>Double Wear Ring</t>
        </is>
      </c>
      <c r="H35" s="233" t="inlineStr">
        <is>
          <t>WRMatl_Nitronic_60_316SS</t>
        </is>
      </c>
      <c r="I35" s="233" t="inlineStr">
        <is>
          <t>Nitronic 60, ASTM A276 XM-19 UNS 21800</t>
        </is>
      </c>
      <c r="J35" s="233" t="inlineStr">
        <is>
          <t>Stainless Steel, AISI-316</t>
        </is>
      </c>
      <c r="K35" s="233" t="inlineStr">
        <is>
          <t>N5/H316</t>
        </is>
      </c>
      <c r="L35" s="235" t="inlineStr">
        <is>
          <t>RTF</t>
        </is>
      </c>
      <c r="M35" s="233" t="inlineStr">
        <is>
          <t>B101191</t>
        </is>
      </c>
      <c r="N35" s="233" t="n">
        <v>2510</v>
      </c>
      <c r="O35" s="233" t="n"/>
      <c r="P35" s="235" t="inlineStr">
        <is>
          <t>LT059</t>
        </is>
      </c>
      <c r="Q35" s="235" t="n">
        <v>98</v>
      </c>
      <c r="R35" s="233" t="n"/>
      <c r="S35" s="233" t="n"/>
      <c r="T35" s="233" t="n"/>
      <c r="U35" s="233" t="n"/>
      <c r="V35" s="233" t="n"/>
      <c r="W35" s="233" t="n"/>
      <c r="X35" s="233" t="n"/>
      <c r="Y35" s="233" t="n"/>
      <c r="Z35" s="233" t="n"/>
      <c r="AA35" s="233" t="n"/>
      <c r="AB35" s="233" t="n"/>
    </row>
    <row r="36" s="109">
      <c r="A36" s="64" t="n"/>
      <c r="B36" s="233" t="n">
        <v>46</v>
      </c>
      <c r="C36" s="233">
        <f>IF(AND(G36 = "Case Ring",K36="B18"),"Y","N")</f>
        <v/>
      </c>
      <c r="D36" s="233" t="inlineStr">
        <is>
          <t>ConTab_BOM_KP_WearRings_46</t>
        </is>
      </c>
      <c r="E36" s="233">
        <f>IF(C36="Y",D36,"")</f>
        <v/>
      </c>
      <c r="F36" s="233" t="inlineStr">
        <is>
          <t>:1220-5_6-KP:1220-7_8-KP:1220-5_6-KPV:1220-7_8-KPV:1220-5_6-KPVS:1220-7_8-KPVS:</t>
        </is>
      </c>
      <c r="G36" s="233" t="inlineStr">
        <is>
          <t>Case Ring</t>
        </is>
      </c>
      <c r="H36" s="235" t="inlineStr">
        <is>
          <t>WRMatl_Bronze_CDA90500</t>
        </is>
      </c>
      <c r="I36" s="233" t="inlineStr">
        <is>
          <t>Bronze, ASTM B584, C90500</t>
        </is>
      </c>
      <c r="J36" s="233" t="inlineStr">
        <is>
          <t>na</t>
        </is>
      </c>
      <c r="K36" s="233" t="inlineStr">
        <is>
          <t>B18</t>
        </is>
      </c>
      <c r="L36" s="235" t="n">
        <v>96890344</v>
      </c>
      <c r="M36" s="233" t="inlineStr">
        <is>
          <t>B105680</t>
        </is>
      </c>
      <c r="N36" s="233" t="n">
        <v>0</v>
      </c>
      <c r="O36" s="233" t="n"/>
      <c r="P36" s="235" t="inlineStr">
        <is>
          <t>LT057</t>
        </is>
      </c>
      <c r="Q36" s="235" t="n">
        <v>42</v>
      </c>
      <c r="R36" s="233" t="n"/>
      <c r="S36" s="233" t="n"/>
      <c r="T36" s="233" t="n"/>
      <c r="U36" s="233" t="n"/>
      <c r="V36" s="233" t="n"/>
      <c r="W36" s="233" t="n"/>
      <c r="X36" s="233" t="n"/>
      <c r="Y36" s="233" t="n"/>
      <c r="Z36" s="233" t="n"/>
      <c r="AA36" s="233" t="n"/>
      <c r="AB36" s="233" t="n"/>
    </row>
    <row r="37" s="109">
      <c r="A37" s="64" t="n"/>
      <c r="B37" s="233" t="n">
        <v>47</v>
      </c>
      <c r="C37" s="233">
        <f>IF(AND(G37 = "Case Ring",K37="B18"),"Y","N")</f>
        <v/>
      </c>
      <c r="D37" s="233" t="inlineStr">
        <is>
          <t>ConTab_BOM_KP_WearRings_47</t>
        </is>
      </c>
      <c r="E37" s="233">
        <f>IF(C37="Y",D37,"")</f>
        <v/>
      </c>
      <c r="F37" s="233" t="inlineStr">
        <is>
          <t>:1220-5_6-KP:1220-7_8-KP:1220-5_6-KPV:1220-7_8-KPV:1220-5_6-KPVS:1220-7_8-KPVS:</t>
        </is>
      </c>
      <c r="G37" s="233" t="inlineStr">
        <is>
          <t>Case Ring</t>
        </is>
      </c>
      <c r="H37" s="233" t="inlineStr">
        <is>
          <t>WRMatl_NiAl-Bronze_ASTM-B148_C95400</t>
        </is>
      </c>
      <c r="I37" s="233" t="inlineStr">
        <is>
          <t xml:space="preserve">Ni-Al Bronze ASTM B148 C95400 </t>
        </is>
      </c>
      <c r="J37" s="233" t="inlineStr">
        <is>
          <t>na</t>
        </is>
      </c>
      <c r="K37" s="233" t="inlineStr">
        <is>
          <t>B22</t>
        </is>
      </c>
      <c r="L37" s="235" t="inlineStr">
        <is>
          <t>RTF</t>
        </is>
      </c>
      <c r="M37" s="233" t="inlineStr">
        <is>
          <t>B105064</t>
        </is>
      </c>
      <c r="N37" s="233" t="n"/>
      <c r="O37" s="233" t="n"/>
      <c r="P37" s="235" t="inlineStr">
        <is>
          <t>LT057</t>
        </is>
      </c>
      <c r="Q37" s="235" t="n">
        <v>42</v>
      </c>
      <c r="R37" s="233" t="n"/>
      <c r="S37" s="190" t="n"/>
      <c r="T37" s="233" t="n"/>
      <c r="U37" s="233" t="n"/>
      <c r="V37" s="233" t="n"/>
      <c r="W37" s="233" t="n"/>
      <c r="X37" s="233" t="n"/>
      <c r="Y37" s="233" t="n"/>
      <c r="Z37" s="233" t="n"/>
      <c r="AA37" s="233" t="n"/>
      <c r="AB37" s="233" t="n"/>
    </row>
    <row r="38" s="109">
      <c r="A38" s="64" t="n"/>
      <c r="B38" s="233" t="n">
        <v>48</v>
      </c>
      <c r="C38" s="233">
        <f>IF(AND(G38 = "Case Ring",K38="B18"),"Y","N")</f>
        <v/>
      </c>
      <c r="D38" s="233" t="inlineStr">
        <is>
          <t>ConTab_BOM_KP_WearRings_48</t>
        </is>
      </c>
      <c r="E38" s="233">
        <f>IF(C38="Y",D38,"")</f>
        <v/>
      </c>
      <c r="F38" s="233" t="inlineStr">
        <is>
          <t>:1220-5_6-KP:1220-7_8-KP:1220-5_6-KPV:1220-7_8-KPV:1220-5_6-KPVS:1220-7_8-KPVS:</t>
        </is>
      </c>
      <c r="G38" s="233" t="inlineStr">
        <is>
          <t>Double Wear Ring</t>
        </is>
      </c>
      <c r="H38" s="233" t="inlineStr">
        <is>
          <t>WRMatl_B22_B18</t>
        </is>
      </c>
      <c r="I38" s="233" t="inlineStr">
        <is>
          <t>Bronze, ASTM B584, C90500</t>
        </is>
      </c>
      <c r="J38" s="233" t="inlineStr">
        <is>
          <t xml:space="preserve">Ni-Al Bronze ASTM B148 C95400 </t>
        </is>
      </c>
      <c r="K38" s="233" t="inlineStr">
        <is>
          <t>B22/B18</t>
        </is>
      </c>
      <c r="L38" s="235" t="n">
        <v>97766009</v>
      </c>
      <c r="M38" s="233" t="inlineStr">
        <is>
          <t>B105702</t>
        </is>
      </c>
      <c r="N38" s="233" t="n">
        <v>0</v>
      </c>
      <c r="O38" s="233" t="n"/>
      <c r="P38" s="235" t="inlineStr">
        <is>
          <t>LT057</t>
        </is>
      </c>
      <c r="Q38" s="235" t="n">
        <v>42</v>
      </c>
      <c r="R38" s="233" t="n"/>
      <c r="S38" s="233" t="n"/>
      <c r="T38" s="233" t="n"/>
      <c r="U38" s="233" t="n"/>
      <c r="V38" s="233" t="n"/>
      <c r="W38" s="233" t="n"/>
      <c r="X38" s="233" t="n"/>
      <c r="Y38" s="233" t="n"/>
      <c r="Z38" s="233" t="n"/>
      <c r="AA38" s="233" t="n"/>
      <c r="AB38" s="233" t="n"/>
    </row>
    <row r="39" s="109">
      <c r="A39" s="64" t="n"/>
      <c r="B39" s="233" t="n">
        <v>49</v>
      </c>
      <c r="C39" s="233">
        <f>IF(AND(G39 = "Case Ring",K39="B18"),"Y","N")</f>
        <v/>
      </c>
      <c r="D39" s="233" t="inlineStr">
        <is>
          <t>ConTab_BOM_KP_WearRings_49</t>
        </is>
      </c>
      <c r="E39" s="233">
        <f>IF(C39="Y",D39,"")</f>
        <v/>
      </c>
      <c r="F39" s="233" t="inlineStr">
        <is>
          <t>:1220-5_6-KP:1220-7_8-KP:1220-5_6-KPV:1220-7_8-KPV:1220-5_6-KPVS:1220-7_8-KPVS:</t>
        </is>
      </c>
      <c r="G39" s="233" t="inlineStr">
        <is>
          <t>Case Ring</t>
        </is>
      </c>
      <c r="H39" s="233" t="inlineStr">
        <is>
          <t>WRMatl_Cast_Iron_ASTM-A48_Cl30</t>
        </is>
      </c>
      <c r="I39" s="233" t="inlineStr">
        <is>
          <t>Cast Iron, ASTM-A48, CL 30</t>
        </is>
      </c>
      <c r="J39" s="233" t="inlineStr">
        <is>
          <t>na</t>
        </is>
      </c>
      <c r="K39" s="233" t="inlineStr">
        <is>
          <t>C30</t>
        </is>
      </c>
      <c r="L39" s="235" t="inlineStr">
        <is>
          <t>RTF</t>
        </is>
      </c>
      <c r="M39" s="233" t="inlineStr">
        <is>
          <t>B101194</t>
        </is>
      </c>
      <c r="N39" s="233" t="n">
        <v>780</v>
      </c>
      <c r="O39" s="233" t="n"/>
      <c r="P39" s="235" t="inlineStr">
        <is>
          <t>LT058</t>
        </is>
      </c>
      <c r="Q39" s="235" t="n">
        <v>70</v>
      </c>
      <c r="R39" s="233" t="n"/>
      <c r="S39" s="233" t="n"/>
      <c r="T39" s="233" t="n"/>
      <c r="U39" s="233" t="n"/>
      <c r="V39" s="233" t="n"/>
      <c r="W39" s="233" t="n"/>
      <c r="X39" s="233" t="n"/>
      <c r="Y39" s="233" t="n"/>
      <c r="Z39" s="233" t="n"/>
      <c r="AA39" s="233" t="n"/>
      <c r="AB39" s="233" t="n"/>
    </row>
    <row r="40" s="109">
      <c r="A40" s="64" t="n"/>
      <c r="B40" s="233" t="n">
        <v>50</v>
      </c>
      <c r="C40" s="233">
        <f>IF(AND(G40 = "Case Ring",K40="B18"),"Y","N")</f>
        <v/>
      </c>
      <c r="D40" s="233" t="inlineStr">
        <is>
          <t>ConTab_BOM_KP_WearRings_50</t>
        </is>
      </c>
      <c r="E40" s="233">
        <f>IF(C40="Y",D40,"")</f>
        <v/>
      </c>
      <c r="F40" s="233" t="inlineStr">
        <is>
          <t>:1220-5_6-KP:1220-7_8-KP:1220-5_6-KPV:1220-7_8-KPV:1220-5_6-KPVS:1220-7_8-KPVS:</t>
        </is>
      </c>
      <c r="G40" s="233" t="inlineStr">
        <is>
          <t>Double Wear Ring</t>
        </is>
      </c>
      <c r="H40" s="233" t="inlineStr">
        <is>
          <t>WRMatl_CI_CI</t>
        </is>
      </c>
      <c r="I40" s="233" t="inlineStr">
        <is>
          <t>Cast Iron, ASTM-A48, Class 30</t>
        </is>
      </c>
      <c r="J40" s="233" t="inlineStr">
        <is>
          <t>Cast Iron, ASTM-A48, Class 30</t>
        </is>
      </c>
      <c r="K40" s="233" t="inlineStr">
        <is>
          <t>C30/C30</t>
        </is>
      </c>
      <c r="L40" s="235" t="inlineStr">
        <is>
          <t>RTF</t>
        </is>
      </c>
      <c r="M40" s="233" t="inlineStr">
        <is>
          <t>B101202</t>
        </is>
      </c>
      <c r="N40" s="233" t="n">
        <v>2160</v>
      </c>
      <c r="O40" s="233" t="n"/>
      <c r="P40" s="235" t="inlineStr">
        <is>
          <t>LT058</t>
        </is>
      </c>
      <c r="Q40" s="235" t="n">
        <v>70</v>
      </c>
      <c r="R40" s="233" t="n"/>
      <c r="S40" s="233" t="n"/>
      <c r="T40" s="233" t="n"/>
      <c r="U40" s="233" t="n"/>
      <c r="V40" s="233" t="n"/>
      <c r="W40" s="233" t="n"/>
      <c r="X40" s="233" t="n"/>
      <c r="Y40" s="233" t="n"/>
      <c r="Z40" s="233" t="n"/>
      <c r="AA40" s="233" t="n"/>
      <c r="AB40" s="233" t="n"/>
    </row>
    <row r="41" s="109">
      <c r="A41" s="64" t="n"/>
      <c r="B41" s="233" t="n">
        <v>51</v>
      </c>
      <c r="C41" s="233">
        <f>IF(AND(G41 = "Case Ring",K41="B18"),"Y","N")</f>
        <v/>
      </c>
      <c r="D41" s="233" t="inlineStr">
        <is>
          <t>ConTab_BOM_KP_WearRings_51</t>
        </is>
      </c>
      <c r="E41" s="233">
        <f>IF(C41="Y",D41,"")</f>
        <v/>
      </c>
      <c r="F41" s="233" t="inlineStr">
        <is>
          <t>:1220-5_6-KP:1220-7_8-KP:1220-5_6-KPV:1220-7_8-KPV:1220-5_6-KPVS:1220-7_8-KPVS:</t>
        </is>
      </c>
      <c r="G41" s="233" t="inlineStr">
        <is>
          <t>Case Ring</t>
        </is>
      </c>
      <c r="H41" s="233" t="inlineStr">
        <is>
          <t>WRMatl_Nitronic_60_ASTM_A276_XM-19_UNS_21800</t>
        </is>
      </c>
      <c r="I41" s="233" t="inlineStr">
        <is>
          <t>Nitronic 60, ASTM A276 XM-19 UNS 21800</t>
        </is>
      </c>
      <c r="J41" s="233" t="inlineStr">
        <is>
          <t>na</t>
        </is>
      </c>
      <c r="K41" s="233" t="inlineStr">
        <is>
          <t>N5</t>
        </is>
      </c>
      <c r="L41" s="235" t="inlineStr">
        <is>
          <t>RTF</t>
        </is>
      </c>
      <c r="M41" s="233" t="inlineStr">
        <is>
          <t>B101198</t>
        </is>
      </c>
      <c r="N41" s="233" t="n">
        <v>1005</v>
      </c>
      <c r="O41" s="233" t="n"/>
      <c r="P41" s="235" t="inlineStr">
        <is>
          <t>LT059</t>
        </is>
      </c>
      <c r="Q41" s="235" t="n">
        <v>98</v>
      </c>
      <c r="R41" s="233" t="n"/>
      <c r="S41" s="233" t="n"/>
      <c r="T41" s="233" t="n"/>
      <c r="U41" s="233" t="n"/>
      <c r="V41" s="233" t="n"/>
      <c r="W41" s="233" t="n"/>
      <c r="X41" s="233" t="n"/>
      <c r="Y41" s="233" t="n"/>
      <c r="Z41" s="233" t="n"/>
      <c r="AA41" s="233" t="n"/>
      <c r="AB41" s="233" t="n"/>
    </row>
    <row r="42" s="109">
      <c r="A42" s="64" t="n"/>
      <c r="B42" s="233" t="n">
        <v>52</v>
      </c>
      <c r="C42" s="233">
        <f>IF(AND(G42 = "Case Ring",K42="B18"),"Y","N")</f>
        <v/>
      </c>
      <c r="D42" s="233" t="inlineStr">
        <is>
          <t>ConTab_BOM_KP_WearRings_52</t>
        </is>
      </c>
      <c r="E42" s="233">
        <f>IF(C42="Y",D42,"")</f>
        <v/>
      </c>
      <c r="F42" s="233" t="inlineStr">
        <is>
          <t>:1220-5_6-KP:1220-7_8-KP:1220-5_6-KPV:1220-7_8-KPV:1220-5_6-KPVS:1220-7_8-KPVS:</t>
        </is>
      </c>
      <c r="G42" s="233" t="inlineStr">
        <is>
          <t>Double Wear Ring</t>
        </is>
      </c>
      <c r="H42" s="233" t="inlineStr">
        <is>
          <t>WRMatl_Nitronic_60_316SS</t>
        </is>
      </c>
      <c r="I42" s="233" t="inlineStr">
        <is>
          <t>Nitronic 60, ASTM A276 XM-19 UNS 21800</t>
        </is>
      </c>
      <c r="J42" s="233" t="inlineStr">
        <is>
          <t>Stainless Steel, AISI-316</t>
        </is>
      </c>
      <c r="K42" s="233" t="inlineStr">
        <is>
          <t>N5/H316</t>
        </is>
      </c>
      <c r="L42" s="235" t="inlineStr">
        <is>
          <t>RTF</t>
        </is>
      </c>
      <c r="M42" s="233" t="inlineStr">
        <is>
          <t>B101203</t>
        </is>
      </c>
      <c r="N42" s="233" t="n">
        <v>2720</v>
      </c>
      <c r="O42" s="233" t="n"/>
      <c r="P42" s="235" t="inlineStr">
        <is>
          <t>LT059</t>
        </is>
      </c>
      <c r="Q42" s="235" t="n">
        <v>98</v>
      </c>
      <c r="R42" s="233" t="n"/>
      <c r="S42" s="233" t="n"/>
      <c r="T42" s="233" t="n"/>
      <c r="U42" s="233" t="n"/>
      <c r="V42" s="233" t="n"/>
      <c r="W42" s="233" t="n"/>
      <c r="X42" s="233" t="n"/>
      <c r="Y42" s="233" t="n"/>
      <c r="Z42" s="233" t="n"/>
      <c r="AA42" s="233" t="n"/>
      <c r="AB42" s="233" t="n"/>
    </row>
    <row r="43" s="109">
      <c r="A43" s="64" t="n"/>
      <c r="B43" s="233" t="n">
        <v>53</v>
      </c>
      <c r="C43" s="233">
        <f>IF(AND(G43 = "Case Ring",K43="B18"),"Y","N")</f>
        <v/>
      </c>
      <c r="D43" s="233" t="inlineStr">
        <is>
          <t>ConTab_BOM_KP_WearRings_53</t>
        </is>
      </c>
      <c r="E43" s="233">
        <f>IF(C43="Y",D43,"")</f>
        <v/>
      </c>
      <c r="F43" s="233" t="inlineStr">
        <is>
          <t>:1220-5_6-KP:1220-7_8-KP:1220-5_6-KPV:1220-7_8-KPV:1220-5_6-KPVS:1220-7_8-KPVS:</t>
        </is>
      </c>
      <c r="G43" s="233" t="inlineStr">
        <is>
          <t>Case Ring</t>
        </is>
      </c>
      <c r="H43" s="233" t="inlineStr">
        <is>
          <t>WRMatl_Special</t>
        </is>
      </c>
      <c r="I43" s="233" t="inlineStr">
        <is>
          <t>Special/Other</t>
        </is>
      </c>
      <c r="J43" s="233" t="inlineStr">
        <is>
          <t>na</t>
        </is>
      </c>
      <c r="K43" s="233" t="n"/>
      <c r="L43" s="235" t="inlineStr">
        <is>
          <t>RTF</t>
        </is>
      </c>
      <c r="M43" s="233" t="inlineStr">
        <is>
          <t>B101199</t>
        </is>
      </c>
      <c r="N43" s="233" t="inlineStr">
        <is>
          <t>RTF</t>
        </is>
      </c>
      <c r="O43" s="233" t="n"/>
      <c r="P43" s="235" t="inlineStr">
        <is>
          <t>LT029</t>
        </is>
      </c>
      <c r="Q43" s="235" t="n">
        <v>999</v>
      </c>
      <c r="R43" s="233" t="n"/>
      <c r="S43" s="233" t="n"/>
      <c r="T43" s="233" t="n"/>
      <c r="U43" s="233" t="n"/>
      <c r="V43" s="233" t="n"/>
      <c r="W43" s="233" t="n"/>
      <c r="X43" s="233" t="n"/>
      <c r="Y43" s="233" t="n"/>
      <c r="Z43" s="233" t="n"/>
      <c r="AA43" s="233" t="n"/>
      <c r="AB43" s="233" t="n"/>
    </row>
    <row r="44" s="109">
      <c r="A44" s="64" t="n"/>
      <c r="B44" s="233" t="n">
        <v>54</v>
      </c>
      <c r="C44" s="233">
        <f>IF(AND(G44 = "Case Ring",K44="B18"),"Y","N")</f>
        <v/>
      </c>
      <c r="D44" s="233" t="inlineStr">
        <is>
          <t>ConTab_BOM_KP_WearRings_54</t>
        </is>
      </c>
      <c r="E44" s="233">
        <f>IF(C44="Y",D44,"")</f>
        <v/>
      </c>
      <c r="F44" s="233" t="inlineStr">
        <is>
          <t>:1220-5_6-KP:1220-7_8-KP:1220-5_6-KPV:1220-7_8-KPV:1220-5_6-KPVS:1220-7_8-KPVS:</t>
        </is>
      </c>
      <c r="G44" s="233" t="inlineStr">
        <is>
          <t>Double Wear Ring</t>
        </is>
      </c>
      <c r="H44" s="233" t="inlineStr">
        <is>
          <t>WRMatl_Special</t>
        </is>
      </c>
      <c r="I44" s="233" t="inlineStr">
        <is>
          <t>Special/Other</t>
        </is>
      </c>
      <c r="J44" s="233" t="inlineStr">
        <is>
          <t>Special/Other</t>
        </is>
      </c>
      <c r="K44" s="233" t="n"/>
      <c r="L44" s="235" t="inlineStr">
        <is>
          <t>RTF</t>
        </is>
      </c>
      <c r="M44" s="233" t="inlineStr">
        <is>
          <t>B101204</t>
        </is>
      </c>
      <c r="N44" s="233" t="inlineStr">
        <is>
          <t>RTF</t>
        </is>
      </c>
      <c r="O44" s="233" t="n"/>
      <c r="P44" s="235" t="inlineStr">
        <is>
          <t>LT029</t>
        </is>
      </c>
      <c r="Q44" s="235" t="n">
        <v>999</v>
      </c>
      <c r="R44" s="233" t="n"/>
      <c r="S44" s="233" t="n"/>
      <c r="T44" s="233" t="n"/>
      <c r="U44" s="233" t="n"/>
      <c r="V44" s="233" t="n"/>
      <c r="W44" s="233" t="n"/>
      <c r="X44" s="233" t="n"/>
      <c r="Y44" s="233" t="n"/>
      <c r="Z44" s="233" t="n"/>
      <c r="AA44" s="233" t="n"/>
      <c r="AB44" s="233" t="n"/>
    </row>
    <row r="45" s="109">
      <c r="A45" s="64" t="n"/>
      <c r="B45" s="233" t="n">
        <v>55</v>
      </c>
      <c r="C45" s="233">
        <f>IF(AND(G45 = "Case Ring",K45="B18"),"Y","N")</f>
        <v/>
      </c>
      <c r="D45" s="233" t="inlineStr">
        <is>
          <t>ConTab_BOM_KP_WearRings_55</t>
        </is>
      </c>
      <c r="E45" s="233">
        <f>IF(C45="Y",D45,"")</f>
        <v/>
      </c>
      <c r="F45" s="233" t="inlineStr">
        <is>
          <t>:1415-1_2-KP:1415-1_2-KPV:1415-1_2-KPVS:</t>
        </is>
      </c>
      <c r="G45" s="233" t="inlineStr">
        <is>
          <t>Case Ring</t>
        </is>
      </c>
      <c r="H45" s="235" t="inlineStr">
        <is>
          <t>WRMatl_Bronze_CDA90500</t>
        </is>
      </c>
      <c r="I45" s="233" t="inlineStr">
        <is>
          <t>Bronze, ASTM B584, C90500</t>
        </is>
      </c>
      <c r="J45" s="233" t="inlineStr">
        <is>
          <t>na</t>
        </is>
      </c>
      <c r="K45" s="233" t="inlineStr">
        <is>
          <t>B18</t>
        </is>
      </c>
      <c r="L45" s="235" t="n">
        <v>96890345</v>
      </c>
      <c r="M45" s="233" t="inlineStr">
        <is>
          <t>B105681</t>
        </is>
      </c>
      <c r="N45" s="233" t="n">
        <v>0</v>
      </c>
      <c r="O45" s="233" t="n"/>
      <c r="P45" s="235" t="inlineStr">
        <is>
          <t>LT057</t>
        </is>
      </c>
      <c r="Q45" s="235" t="n"/>
      <c r="R45" s="233" t="n"/>
      <c r="S45" s="237" t="n"/>
      <c r="T45" s="233" t="n"/>
      <c r="U45" s="233" t="n"/>
      <c r="V45" s="233" t="n"/>
      <c r="W45" s="233" t="n"/>
      <c r="X45" s="233" t="n"/>
      <c r="Y45" s="233" t="n"/>
      <c r="Z45" s="233" t="n"/>
      <c r="AA45" s="233" t="n"/>
      <c r="AB45" s="233" t="n"/>
    </row>
    <row r="46" s="109">
      <c r="A46" s="64" t="n"/>
      <c r="B46" s="233" t="n">
        <v>56</v>
      </c>
      <c r="C46" s="233">
        <f>IF(AND(G46 = "Case Ring",K46="B18"),"Y","N")</f>
        <v/>
      </c>
      <c r="D46" s="233" t="inlineStr">
        <is>
          <t>ConTab_BOM_KP_WearRings_56</t>
        </is>
      </c>
      <c r="E46" s="233">
        <f>IF(C46="Y",D46,"")</f>
        <v/>
      </c>
      <c r="F46" s="233" t="inlineStr">
        <is>
          <t>:1415-1_2-KP:1415-1_2-KPV:1415-1_2-KPVS:</t>
        </is>
      </c>
      <c r="G46" s="233" t="inlineStr">
        <is>
          <t>Case Ring</t>
        </is>
      </c>
      <c r="H46" s="233" t="inlineStr">
        <is>
          <t>WRMatl_NiAl-Bronze_ASTM-B148_C95400</t>
        </is>
      </c>
      <c r="I46" s="233" t="inlineStr">
        <is>
          <t xml:space="preserve">Ni-Al Bronze ASTM B148 C95400 </t>
        </is>
      </c>
      <c r="J46" s="233" t="inlineStr">
        <is>
          <t>na</t>
        </is>
      </c>
      <c r="K46" s="233" t="inlineStr">
        <is>
          <t>B22</t>
        </is>
      </c>
      <c r="L46" s="235" t="inlineStr">
        <is>
          <t>RTF</t>
        </is>
      </c>
      <c r="M46" s="233" t="inlineStr">
        <is>
          <t>B105065</t>
        </is>
      </c>
      <c r="N46" s="233" t="n"/>
      <c r="O46" s="233" t="n"/>
      <c r="P46" s="235" t="inlineStr">
        <is>
          <t>LT057</t>
        </is>
      </c>
      <c r="Q46" s="235" t="n">
        <v>42</v>
      </c>
      <c r="R46" s="233" t="n"/>
      <c r="S46" s="190" t="n"/>
      <c r="T46" s="233" t="n"/>
      <c r="U46" s="233" t="n"/>
      <c r="V46" s="233" t="n"/>
      <c r="W46" s="233" t="n"/>
      <c r="X46" s="233" t="n"/>
      <c r="Y46" s="233" t="n"/>
      <c r="Z46" s="233" t="n"/>
      <c r="AA46" s="233" t="n"/>
      <c r="AB46" s="233" t="n"/>
    </row>
    <row r="47" s="109">
      <c r="A47" s="64" t="n"/>
      <c r="B47" s="233" t="n">
        <v>57</v>
      </c>
      <c r="C47" s="233">
        <f>IF(AND(G47 = "Case Ring",K47="B18"),"Y","N")</f>
        <v/>
      </c>
      <c r="D47" s="233" t="inlineStr">
        <is>
          <t>ConTab_BOM_KP_WearRings_57</t>
        </is>
      </c>
      <c r="E47" s="233">
        <f>IF(C47="Y",D47,"")</f>
        <v/>
      </c>
      <c r="F47" s="233" t="inlineStr">
        <is>
          <t>:1415-1_2-KP:1415-1_2-KPV:1415-1_2-KPVS:</t>
        </is>
      </c>
      <c r="G47" s="233" t="inlineStr">
        <is>
          <t>Double Wear Ring</t>
        </is>
      </c>
      <c r="H47" s="233" t="inlineStr">
        <is>
          <t>WRMatl_B22_B18</t>
        </is>
      </c>
      <c r="I47" s="233" t="inlineStr">
        <is>
          <t>Bronze, ASTM B584, C90500</t>
        </is>
      </c>
      <c r="J47" s="233" t="inlineStr">
        <is>
          <t xml:space="preserve">Ni-Al Bronze ASTM B148 C95400 </t>
        </is>
      </c>
      <c r="K47" s="233" t="inlineStr">
        <is>
          <t>B22/B18</t>
        </is>
      </c>
      <c r="L47" s="235" t="n">
        <v>97766010</v>
      </c>
      <c r="M47" s="233" t="inlineStr">
        <is>
          <t>B105703</t>
        </is>
      </c>
      <c r="N47" s="233" t="n">
        <v>0</v>
      </c>
      <c r="O47" s="233" t="n"/>
      <c r="P47" s="235" t="inlineStr">
        <is>
          <t>LT057</t>
        </is>
      </c>
      <c r="Q47" s="235" t="n"/>
      <c r="R47" s="233" t="n"/>
      <c r="S47" s="233" t="n"/>
      <c r="T47" s="233" t="n"/>
      <c r="U47" s="233" t="n"/>
      <c r="V47" s="233" t="n"/>
      <c r="W47" s="233" t="n"/>
      <c r="X47" s="233" t="n"/>
      <c r="Y47" s="233" t="n"/>
      <c r="Z47" s="233" t="n"/>
      <c r="AA47" s="233" t="n"/>
      <c r="AB47" s="233" t="n"/>
    </row>
    <row r="48" s="109">
      <c r="A48" s="64" t="n"/>
      <c r="B48" s="233" t="n">
        <v>58</v>
      </c>
      <c r="C48" s="233">
        <f>IF(AND(G48 = "Case Ring",K48="B18"),"Y","N")</f>
        <v/>
      </c>
      <c r="D48" s="233" t="inlineStr">
        <is>
          <t>ConTab_BOM_KP_WearRings_58</t>
        </is>
      </c>
      <c r="E48" s="233">
        <f>IF(C48="Y",D48,"")</f>
        <v/>
      </c>
      <c r="F48" s="233" t="inlineStr">
        <is>
          <t>:1415-1_2-KP:1415-1_2-KPV:1415-1_2-KPVS:</t>
        </is>
      </c>
      <c r="G48" s="233" t="inlineStr">
        <is>
          <t>Case Ring</t>
        </is>
      </c>
      <c r="H48" s="233" t="inlineStr">
        <is>
          <t>WRMatl_Cast_Iron_ASTM-A48_Cl30</t>
        </is>
      </c>
      <c r="I48" s="233" t="inlineStr">
        <is>
          <t>Cast Iron, ASTM-A48, CL 30</t>
        </is>
      </c>
      <c r="J48" s="233" t="inlineStr">
        <is>
          <t>na</t>
        </is>
      </c>
      <c r="K48" s="233" t="inlineStr">
        <is>
          <t>C30</t>
        </is>
      </c>
      <c r="L48" s="235" t="inlineStr">
        <is>
          <t>RTF</t>
        </is>
      </c>
      <c r="M48" s="233" t="inlineStr">
        <is>
          <t>B101206</t>
        </is>
      </c>
      <c r="N48" s="233" t="n">
        <v>830</v>
      </c>
      <c r="O48" s="233" t="n"/>
      <c r="P48" s="235" t="inlineStr">
        <is>
          <t>LT058</t>
        </is>
      </c>
      <c r="Q48" s="235" t="n">
        <v>70</v>
      </c>
      <c r="R48" s="233" t="n"/>
      <c r="S48" s="233" t="n"/>
      <c r="T48" s="233" t="n"/>
      <c r="U48" s="233" t="n"/>
      <c r="V48" s="233" t="n"/>
      <c r="W48" s="233" t="n"/>
      <c r="X48" s="233" t="n"/>
      <c r="Y48" s="233" t="n"/>
      <c r="Z48" s="233" t="n"/>
      <c r="AA48" s="233" t="n"/>
      <c r="AB48" s="233" t="n"/>
    </row>
    <row r="49" s="109">
      <c r="A49" s="64" t="n"/>
      <c r="B49" s="233" t="n">
        <v>59</v>
      </c>
      <c r="C49" s="233">
        <f>IF(AND(G49 = "Case Ring",K49="B18"),"Y","N")</f>
        <v/>
      </c>
      <c r="D49" s="233" t="inlineStr">
        <is>
          <t>ConTab_BOM_KP_WearRings_59</t>
        </is>
      </c>
      <c r="E49" s="233">
        <f>IF(C49="Y",D49,"")</f>
        <v/>
      </c>
      <c r="F49" s="233" t="inlineStr">
        <is>
          <t>:1415-1_2-KP:1415-1_2-KPV:1415-1_2-KPVS:</t>
        </is>
      </c>
      <c r="G49" s="233" t="inlineStr">
        <is>
          <t>Double Wear Ring</t>
        </is>
      </c>
      <c r="H49" s="233" t="inlineStr">
        <is>
          <t>WRMatl_CI_CI</t>
        </is>
      </c>
      <c r="I49" s="233" t="inlineStr">
        <is>
          <t>Cast Iron, ASTM-A48, Class 30</t>
        </is>
      </c>
      <c r="J49" s="233" t="inlineStr">
        <is>
          <t>Cast Iron, ASTM-A48, Class 30</t>
        </is>
      </c>
      <c r="K49" s="233" t="inlineStr">
        <is>
          <t>C30/C30</t>
        </is>
      </c>
      <c r="L49" s="235" t="inlineStr">
        <is>
          <t>RTF</t>
        </is>
      </c>
      <c r="M49" s="233" t="inlineStr">
        <is>
          <t>B101214</t>
        </is>
      </c>
      <c r="N49" s="233" t="n">
        <v>2310</v>
      </c>
      <c r="O49" s="233" t="n"/>
      <c r="P49" s="235" t="inlineStr">
        <is>
          <t>LT058</t>
        </is>
      </c>
      <c r="Q49" s="235" t="n">
        <v>70</v>
      </c>
      <c r="R49" s="233" t="n"/>
      <c r="S49" s="233" t="n"/>
      <c r="T49" s="233" t="n"/>
      <c r="U49" s="233" t="n"/>
      <c r="V49" s="233" t="n"/>
      <c r="W49" s="233" t="n"/>
      <c r="X49" s="233" t="n"/>
      <c r="Y49" s="233" t="n"/>
      <c r="Z49" s="233" t="n"/>
      <c r="AA49" s="233" t="n"/>
      <c r="AB49" s="233" t="n"/>
    </row>
    <row r="50" s="109">
      <c r="A50" s="64" t="n"/>
      <c r="B50" s="233" t="n">
        <v>60</v>
      </c>
      <c r="C50" s="233">
        <f>IF(AND(G50 = "Case Ring",K50="B18"),"Y","N")</f>
        <v/>
      </c>
      <c r="D50" s="233" t="inlineStr">
        <is>
          <t>ConTab_BOM_KP_WearRings_60</t>
        </is>
      </c>
      <c r="E50" s="233">
        <f>IF(C50="Y",D50,"")</f>
        <v/>
      </c>
      <c r="F50" s="233" t="inlineStr">
        <is>
          <t>:1415-1_2-KP:1415-1_2-KPV:1415-1_2-KPVS:</t>
        </is>
      </c>
      <c r="G50" s="233" t="inlineStr">
        <is>
          <t>Case Ring</t>
        </is>
      </c>
      <c r="H50" s="233" t="inlineStr">
        <is>
          <t>WRMatl_Nitronic_60_ASTM_A276_XM-19_UNS_21800</t>
        </is>
      </c>
      <c r="I50" s="233" t="inlineStr">
        <is>
          <t>Nitronic 60, ASTM A276 XM-19 UNS 21800</t>
        </is>
      </c>
      <c r="J50" s="233" t="inlineStr">
        <is>
          <t>na</t>
        </is>
      </c>
      <c r="K50" s="233" t="inlineStr">
        <is>
          <t>N5</t>
        </is>
      </c>
      <c r="L50" s="235" t="inlineStr">
        <is>
          <t>RTF</t>
        </is>
      </c>
      <c r="M50" s="233" t="inlineStr">
        <is>
          <t>B101210</t>
        </is>
      </c>
      <c r="N50" s="233" t="n">
        <v>1080</v>
      </c>
      <c r="O50" s="233" t="n"/>
      <c r="P50" s="235" t="inlineStr">
        <is>
          <t>LT059</t>
        </is>
      </c>
      <c r="Q50" s="235" t="n">
        <v>98</v>
      </c>
      <c r="R50" s="233" t="n"/>
      <c r="S50" s="233" t="n"/>
      <c r="T50" s="233" t="n"/>
      <c r="U50" s="233" t="n"/>
      <c r="V50" s="233" t="n"/>
      <c r="W50" s="233" t="n"/>
      <c r="X50" s="233" t="n"/>
      <c r="Y50" s="233" t="n"/>
      <c r="Z50" s="233" t="n"/>
      <c r="AA50" s="233" t="n"/>
      <c r="AB50" s="233" t="n"/>
    </row>
    <row r="51" s="109">
      <c r="A51" s="64" t="n"/>
      <c r="B51" s="233" t="n">
        <v>61</v>
      </c>
      <c r="C51" s="233">
        <f>IF(AND(G51 = "Case Ring",K51="B18"),"Y","N")</f>
        <v/>
      </c>
      <c r="D51" s="233" t="inlineStr">
        <is>
          <t>ConTab_BOM_KP_WearRings_61</t>
        </is>
      </c>
      <c r="E51" s="233">
        <f>IF(C51="Y",D51,"")</f>
        <v/>
      </c>
      <c r="F51" s="233" t="inlineStr">
        <is>
          <t>:1415-1_2-KP:1415-1_2-KPV:1415-1_2-KPVS:</t>
        </is>
      </c>
      <c r="G51" s="233" t="inlineStr">
        <is>
          <t>Double Wear Ring</t>
        </is>
      </c>
      <c r="H51" s="233" t="inlineStr">
        <is>
          <t>WRMatl_Nitronic_60_316SS</t>
        </is>
      </c>
      <c r="I51" s="233" t="inlineStr">
        <is>
          <t>Nitronic 60, ASTM A276 XM-19 UNS 21800</t>
        </is>
      </c>
      <c r="J51" s="233" t="inlineStr">
        <is>
          <t>Stainless Steel, AISI-316</t>
        </is>
      </c>
      <c r="K51" s="233" t="inlineStr">
        <is>
          <t>N5/H316</t>
        </is>
      </c>
      <c r="L51" s="235" t="inlineStr">
        <is>
          <t>RTF</t>
        </is>
      </c>
      <c r="M51" s="233" t="inlineStr">
        <is>
          <t>B101215</t>
        </is>
      </c>
      <c r="N51" s="233" t="n">
        <v>2920</v>
      </c>
      <c r="O51" s="233" t="n"/>
      <c r="P51" s="235" t="inlineStr">
        <is>
          <t>LT059</t>
        </is>
      </c>
      <c r="Q51" s="235" t="n">
        <v>98</v>
      </c>
      <c r="R51" s="233" t="n"/>
      <c r="S51" s="233" t="n"/>
      <c r="T51" s="233" t="n"/>
      <c r="U51" s="233" t="n"/>
      <c r="V51" s="233" t="n"/>
      <c r="W51" s="233" t="n"/>
      <c r="X51" s="233" t="n"/>
      <c r="Y51" s="233" t="n"/>
      <c r="Z51" s="233" t="n"/>
      <c r="AA51" s="233" t="n"/>
      <c r="AB51" s="233" t="n"/>
    </row>
    <row r="52" s="109">
      <c r="A52" s="64" t="n"/>
      <c r="B52" s="233" t="n">
        <v>62</v>
      </c>
      <c r="C52" s="233">
        <f>IF(AND(G52 = "Case Ring",K52="B18"),"Y","N")</f>
        <v/>
      </c>
      <c r="D52" s="233" t="inlineStr">
        <is>
          <t>ConTab_BOM_KP_WearRings_62</t>
        </is>
      </c>
      <c r="E52" s="233">
        <f>IF(C52="Y",D52,"")</f>
        <v/>
      </c>
      <c r="F52" s="233" t="inlineStr">
        <is>
          <t>:1415-1_2-KP:1415-1_2-KPV:1415-1_2-KPVS:</t>
        </is>
      </c>
      <c r="G52" s="233" t="inlineStr">
        <is>
          <t>Case Ring</t>
        </is>
      </c>
      <c r="H52" s="233" t="inlineStr">
        <is>
          <t>WRMatl_Special</t>
        </is>
      </c>
      <c r="I52" s="233" t="inlineStr">
        <is>
          <t>Special/Other</t>
        </is>
      </c>
      <c r="J52" s="233" t="inlineStr">
        <is>
          <t>na</t>
        </is>
      </c>
      <c r="K52" s="233" t="n"/>
      <c r="L52" s="235" t="inlineStr">
        <is>
          <t>RTF</t>
        </is>
      </c>
      <c r="M52" s="233" t="inlineStr">
        <is>
          <t>B101211</t>
        </is>
      </c>
      <c r="N52" s="233" t="inlineStr">
        <is>
          <t>RTF</t>
        </is>
      </c>
      <c r="O52" s="233" t="n"/>
      <c r="P52" s="235" t="inlineStr">
        <is>
          <t>LT029</t>
        </is>
      </c>
      <c r="Q52" s="235" t="n">
        <v>999</v>
      </c>
      <c r="R52" s="233" t="n"/>
      <c r="S52" s="233" t="n"/>
      <c r="T52" s="233" t="n"/>
      <c r="U52" s="233" t="n"/>
      <c r="V52" s="233" t="n"/>
      <c r="W52" s="233" t="n"/>
      <c r="X52" s="233" t="n"/>
      <c r="Y52" s="233" t="n"/>
      <c r="Z52" s="233" t="n"/>
      <c r="AA52" s="233" t="n"/>
      <c r="AB52" s="233" t="n"/>
    </row>
    <row r="53" s="109">
      <c r="A53" s="64" t="n"/>
      <c r="B53" s="233" t="n">
        <v>63</v>
      </c>
      <c r="C53" s="233">
        <f>IF(AND(G53 = "Case Ring",K53="B18"),"Y","N")</f>
        <v/>
      </c>
      <c r="D53" s="233" t="inlineStr">
        <is>
          <t>ConTab_BOM_KP_WearRings_63</t>
        </is>
      </c>
      <c r="E53" s="233">
        <f>IF(C53="Y",D53,"")</f>
        <v/>
      </c>
      <c r="F53" s="233" t="inlineStr">
        <is>
          <t>:1415-1_2-KP:1415-1_2-KPV:1415-1_2-KPVS:</t>
        </is>
      </c>
      <c r="G53" s="233" t="inlineStr">
        <is>
          <t>Double Wear Ring</t>
        </is>
      </c>
      <c r="H53" s="233" t="inlineStr">
        <is>
          <t>WRMatl_Special</t>
        </is>
      </c>
      <c r="I53" s="233" t="inlineStr">
        <is>
          <t>Special/Other</t>
        </is>
      </c>
      <c r="J53" s="233" t="inlineStr">
        <is>
          <t>Special/Other</t>
        </is>
      </c>
      <c r="K53" s="233" t="n"/>
      <c r="L53" s="235" t="inlineStr">
        <is>
          <t>RTF</t>
        </is>
      </c>
      <c r="M53" s="233" t="inlineStr">
        <is>
          <t>B101216</t>
        </is>
      </c>
      <c r="N53" s="233" t="inlineStr">
        <is>
          <t>RTF</t>
        </is>
      </c>
      <c r="O53" s="233" t="n"/>
      <c r="P53" s="235" t="inlineStr">
        <is>
          <t>LT029</t>
        </is>
      </c>
      <c r="Q53" s="235" t="n">
        <v>999</v>
      </c>
      <c r="R53" s="233" t="n"/>
      <c r="S53" s="233" t="n"/>
      <c r="T53" s="233" t="n"/>
      <c r="U53" s="233" t="n"/>
      <c r="V53" s="233" t="n"/>
      <c r="W53" s="233" t="n"/>
      <c r="X53" s="233" t="n"/>
      <c r="Y53" s="233" t="n"/>
      <c r="Z53" s="233" t="n"/>
      <c r="AA53" s="233" t="n"/>
      <c r="AB53" s="233" t="n"/>
    </row>
    <row r="54" s="109">
      <c r="A54" s="64" t="n"/>
      <c r="B54" s="233" t="n">
        <v>64</v>
      </c>
      <c r="C54" s="233">
        <f>IF(AND(G54 = "Case Ring",K54="B18"),"Y","N")</f>
        <v/>
      </c>
      <c r="D54" s="233" t="inlineStr">
        <is>
          <t>ConTab_BOM_KP_WearRings_64</t>
        </is>
      </c>
      <c r="E54" s="233">
        <f>IF(C54="Y",D54,"")</f>
        <v/>
      </c>
      <c r="F54" s="233" t="inlineStr">
        <is>
          <t>:2013-5_6-KP:2013-5_6-KPV:2013-5_6-KPVS:</t>
        </is>
      </c>
      <c r="G54" s="233" t="inlineStr">
        <is>
          <t>Case Ring</t>
        </is>
      </c>
      <c r="H54" s="235" t="inlineStr">
        <is>
          <t>WRMatl_Bronze_CDA90500</t>
        </is>
      </c>
      <c r="I54" s="233" t="inlineStr">
        <is>
          <t>Bronze, ASTM B584, C90500</t>
        </is>
      </c>
      <c r="J54" s="233" t="inlineStr">
        <is>
          <t>na</t>
        </is>
      </c>
      <c r="K54" s="233" t="inlineStr">
        <is>
          <t>B18</t>
        </is>
      </c>
      <c r="L54" s="235" t="n">
        <v>96890313</v>
      </c>
      <c r="M54" s="233" t="inlineStr">
        <is>
          <t>B105663</t>
        </is>
      </c>
      <c r="N54" s="233" t="n">
        <v>0</v>
      </c>
      <c r="O54" s="233" t="n"/>
      <c r="P54" s="235" t="inlineStr">
        <is>
          <t>LT018</t>
        </is>
      </c>
      <c r="Q54" s="235" t="n"/>
      <c r="R54" s="233" t="n"/>
      <c r="S54" s="233" t="n"/>
      <c r="T54" s="233" t="n"/>
      <c r="U54" s="233" t="n"/>
      <c r="V54" s="233" t="n"/>
      <c r="W54" s="233" t="n"/>
      <c r="X54" s="233" t="n"/>
      <c r="Y54" s="233" t="n"/>
      <c r="Z54" s="233" t="n"/>
      <c r="AA54" s="233" t="n"/>
      <c r="AB54" s="233" t="n"/>
    </row>
    <row r="55" s="109">
      <c r="A55" s="64" t="n"/>
      <c r="B55" s="233" t="n">
        <v>66</v>
      </c>
      <c r="C55" s="233">
        <f>IF(AND(G55 = "Case Ring",K55="B18"),"Y","N")</f>
        <v/>
      </c>
      <c r="D55" s="233" t="inlineStr">
        <is>
          <t>ConTab_BOM_KP_WearRings_66</t>
        </is>
      </c>
      <c r="E55" s="233">
        <f>IF(C55="Y",D55,"")</f>
        <v/>
      </c>
      <c r="F55" s="233" t="inlineStr">
        <is>
          <t>:2013-5_6-KP:2013-5_6-KPV:2013-5_6-KPVS:</t>
        </is>
      </c>
      <c r="G55" s="233" t="inlineStr">
        <is>
          <t>Double Wear Ring</t>
        </is>
      </c>
      <c r="H55" s="233" t="inlineStr">
        <is>
          <t>WRMatl_B22_B18</t>
        </is>
      </c>
      <c r="I55" s="233" t="inlineStr">
        <is>
          <t>Bronze, ASTM B584, C90500</t>
        </is>
      </c>
      <c r="J55" s="233" t="inlineStr">
        <is>
          <t xml:space="preserve">Ni-Al Bronze ASTM B148 C95400 </t>
        </is>
      </c>
      <c r="K55" s="233" t="inlineStr">
        <is>
          <t>B22/B18</t>
        </is>
      </c>
      <c r="L55" s="235" t="n">
        <v>97765929</v>
      </c>
      <c r="M55" s="233" t="inlineStr">
        <is>
          <t>B105684</t>
        </is>
      </c>
      <c r="N55" s="233" t="n">
        <v>0</v>
      </c>
      <c r="O55" s="233" t="n"/>
      <c r="P55" s="235" t="inlineStr">
        <is>
          <t>LT057</t>
        </is>
      </c>
      <c r="Q55" s="235" t="n"/>
      <c r="R55" s="233" t="n"/>
      <c r="S55" s="233" t="n"/>
      <c r="T55" s="233" t="n"/>
      <c r="U55" s="233" t="n"/>
      <c r="V55" s="233" t="n"/>
      <c r="W55" s="233" t="n"/>
      <c r="X55" s="233" t="n"/>
      <c r="Y55" s="233" t="n"/>
      <c r="Z55" s="233" t="n"/>
      <c r="AA55" s="233" t="n"/>
      <c r="AB55" s="233" t="n"/>
    </row>
    <row r="56" s="109">
      <c r="A56" s="64" t="n"/>
      <c r="B56" s="233" t="n">
        <v>67</v>
      </c>
      <c r="C56" s="233">
        <f>IF(AND(G56 = "Case Ring",K56="B18"),"Y","N")</f>
        <v/>
      </c>
      <c r="D56" s="233" t="inlineStr">
        <is>
          <t>ConTab_BOM_KP_WearRings_67</t>
        </is>
      </c>
      <c r="E56" s="233">
        <f>IF(C56="Y",D56,"")</f>
        <v/>
      </c>
      <c r="F56" s="233" t="inlineStr">
        <is>
          <t>:2013-5_6-KP:2013-5_6-KPV:2013-5_6-KPVS:</t>
        </is>
      </c>
      <c r="G56" s="233" t="inlineStr">
        <is>
          <t>Case Ring</t>
        </is>
      </c>
      <c r="H56" s="233" t="inlineStr">
        <is>
          <t>WRMatl_Cast_Iron_ASTM-A48_Cl30</t>
        </is>
      </c>
      <c r="I56" s="233" t="inlineStr">
        <is>
          <t>Cast Iron, ASTM-A48, CL 30</t>
        </is>
      </c>
      <c r="J56" s="233" t="inlineStr">
        <is>
          <t>na</t>
        </is>
      </c>
      <c r="K56" s="233" t="inlineStr">
        <is>
          <t>C30</t>
        </is>
      </c>
      <c r="L56" s="235" t="inlineStr">
        <is>
          <t>RTF</t>
        </is>
      </c>
      <c r="M56" s="233" t="inlineStr">
        <is>
          <t>B100966</t>
        </is>
      </c>
      <c r="N56" s="233" t="n">
        <v>210</v>
      </c>
      <c r="O56" s="233" t="n"/>
      <c r="P56" s="235" t="inlineStr">
        <is>
          <t>LT058</t>
        </is>
      </c>
      <c r="Q56" s="235" t="n">
        <v>70</v>
      </c>
      <c r="R56" s="233" t="n"/>
      <c r="S56" s="233" t="n"/>
      <c r="T56" s="233" t="n"/>
      <c r="U56" s="233" t="n"/>
      <c r="V56" s="233" t="n"/>
      <c r="W56" s="233" t="n"/>
      <c r="X56" s="233" t="n"/>
      <c r="Y56" s="233" t="n"/>
      <c r="Z56" s="233" t="n"/>
      <c r="AA56" s="233" t="n"/>
      <c r="AB56" s="233" t="n"/>
    </row>
    <row r="57" s="109">
      <c r="A57" s="64" t="n"/>
      <c r="B57" s="233" t="n">
        <v>69</v>
      </c>
      <c r="C57" s="233">
        <f>IF(AND(G57 = "Case Ring",K57="B18"),"Y","N")</f>
        <v/>
      </c>
      <c r="D57" s="233" t="inlineStr">
        <is>
          <t>ConTab_BOM_KP_WearRings_69</t>
        </is>
      </c>
      <c r="E57" s="233">
        <f>IF(C57="Y",D57,"")</f>
        <v/>
      </c>
      <c r="F57" s="233" t="inlineStr">
        <is>
          <t>:2013-5_6-KP:2013-5_6-KPV:2013-5_6-KPVS:</t>
        </is>
      </c>
      <c r="G57" s="233" t="inlineStr">
        <is>
          <t>Case Ring</t>
        </is>
      </c>
      <c r="H57" s="233" t="inlineStr">
        <is>
          <t>WRMatl_Nitronic_60_ASTM_A276_XM-19_UNS_21800</t>
        </is>
      </c>
      <c r="I57" s="233" t="inlineStr">
        <is>
          <t>Nitronic 60, ASTM A276 XM-19 UNS 21800</t>
        </is>
      </c>
      <c r="J57" s="233" t="inlineStr">
        <is>
          <t>na</t>
        </is>
      </c>
      <c r="K57" s="233" t="inlineStr">
        <is>
          <t>N5</t>
        </is>
      </c>
      <c r="L57" s="235" t="inlineStr">
        <is>
          <t>RTF</t>
        </is>
      </c>
      <c r="M57" s="233" t="inlineStr">
        <is>
          <t>B100970</t>
        </is>
      </c>
      <c r="N57" s="233" t="n">
        <v>180</v>
      </c>
      <c r="O57" s="233" t="n"/>
      <c r="P57" s="235" t="inlineStr">
        <is>
          <t>LT059</t>
        </is>
      </c>
      <c r="Q57" s="235" t="n">
        <v>98</v>
      </c>
      <c r="R57" s="233" t="n"/>
      <c r="S57" s="233" t="n"/>
      <c r="T57" s="233" t="n"/>
      <c r="U57" s="233" t="n"/>
      <c r="V57" s="233" t="n"/>
      <c r="W57" s="233" t="n"/>
      <c r="X57" s="233" t="n"/>
      <c r="Y57" s="233" t="n"/>
      <c r="Z57" s="233" t="n"/>
      <c r="AA57" s="233" t="n"/>
      <c r="AB57" s="233" t="n"/>
    </row>
    <row r="58" s="109">
      <c r="A58" s="64" t="n"/>
      <c r="B58" s="233" t="n">
        <v>70</v>
      </c>
      <c r="C58" s="233">
        <f>IF(AND(G58 = "Case Ring",K58="B18"),"Y","N")</f>
        <v/>
      </c>
      <c r="D58" s="233" t="inlineStr">
        <is>
          <t>ConTab_BOM_KP_WearRings_70</t>
        </is>
      </c>
      <c r="E58" s="233">
        <f>IF(C58="Y",D58,"")</f>
        <v/>
      </c>
      <c r="F58" s="233" t="inlineStr">
        <is>
          <t>:2013-5_6-KP:2013-5_6-KPV:2013-5_6-KPVS:</t>
        </is>
      </c>
      <c r="G58" s="233" t="inlineStr">
        <is>
          <t>Double Wear Ring</t>
        </is>
      </c>
      <c r="H58" s="233" t="inlineStr">
        <is>
          <t>WRMatl_Nitronic_60_316SS</t>
        </is>
      </c>
      <c r="I58" s="233" t="inlineStr">
        <is>
          <t>Nitronic 60, ASTM A276 XM-19 UNS 21800</t>
        </is>
      </c>
      <c r="J58" s="233" t="inlineStr">
        <is>
          <t>Stainless Steel, AISI-316</t>
        </is>
      </c>
      <c r="K58" s="233" t="inlineStr">
        <is>
          <t>N5/H316</t>
        </is>
      </c>
      <c r="L58" s="235" t="inlineStr">
        <is>
          <t>RTF</t>
        </is>
      </c>
      <c r="M58" s="233" t="inlineStr">
        <is>
          <t>B100975</t>
        </is>
      </c>
      <c r="N58" s="233" t="n">
        <v>500</v>
      </c>
      <c r="O58" s="233" t="n"/>
      <c r="P58" s="235" t="inlineStr">
        <is>
          <t>LT059</t>
        </is>
      </c>
      <c r="Q58" s="235" t="n">
        <v>98</v>
      </c>
      <c r="R58" s="233" t="n"/>
      <c r="S58" s="233" t="n"/>
      <c r="T58" s="233" t="n"/>
      <c r="U58" s="233" t="n"/>
      <c r="V58" s="233" t="n"/>
      <c r="W58" s="233" t="n"/>
      <c r="X58" s="233" t="n"/>
      <c r="Y58" s="233" t="n"/>
      <c r="Z58" s="233" t="n"/>
      <c r="AA58" s="233" t="n"/>
      <c r="AB58" s="233" t="n"/>
    </row>
    <row r="59" s="109">
      <c r="A59" s="64" t="n"/>
      <c r="B59" s="233" t="n">
        <v>73</v>
      </c>
      <c r="C59" s="233">
        <f>IF(AND(G59 = "Case Ring",K59="B18"),"Y","N")</f>
        <v/>
      </c>
      <c r="D59" s="233" t="inlineStr">
        <is>
          <t>ConTab_BOM_KP_WearRings_73</t>
        </is>
      </c>
      <c r="E59" s="233">
        <f>IF(C59="Y",D59,"")</f>
        <v/>
      </c>
      <c r="F59" s="233" t="inlineStr">
        <is>
          <t>:2095-1_2-KP:2095-1_2-KPV:2095-1_2-KPVS:</t>
        </is>
      </c>
      <c r="G59" s="233" t="inlineStr">
        <is>
          <t>Case Ring</t>
        </is>
      </c>
      <c r="H59" s="235" t="inlineStr">
        <is>
          <t>WRMatl_Bronze_CDA90500</t>
        </is>
      </c>
      <c r="I59" s="233" t="inlineStr">
        <is>
          <t>Bronze, ASTM B584, C90500</t>
        </is>
      </c>
      <c r="J59" s="233" t="inlineStr">
        <is>
          <t>na</t>
        </is>
      </c>
      <c r="K59" s="233" t="inlineStr">
        <is>
          <t>B18</t>
        </is>
      </c>
      <c r="L59" s="235" t="n">
        <v>96890312</v>
      </c>
      <c r="M59" s="233" t="inlineStr">
        <is>
          <t>B105662</t>
        </is>
      </c>
      <c r="N59" s="233" t="n">
        <v>0</v>
      </c>
      <c r="O59" s="233" t="n"/>
      <c r="P59" s="235" t="inlineStr">
        <is>
          <t>LT018</t>
        </is>
      </c>
      <c r="Q59" s="235" t="n"/>
      <c r="R59" s="233" t="n"/>
      <c r="S59" s="233" t="n"/>
      <c r="T59" s="233" t="n"/>
      <c r="U59" s="233" t="n"/>
      <c r="V59" s="233" t="n"/>
      <c r="W59" s="233" t="n"/>
      <c r="X59" s="233" t="n"/>
      <c r="Y59" s="233" t="n"/>
      <c r="Z59" s="233" t="n"/>
      <c r="AA59" s="233" t="n"/>
      <c r="AB59" s="233" t="n"/>
    </row>
    <row r="60" s="109">
      <c r="A60" s="64" t="n"/>
      <c r="B60" s="233" t="n">
        <v>75</v>
      </c>
      <c r="C60" s="233">
        <f>IF(AND(G60 = "Case Ring",K60="B18"),"Y","N")</f>
        <v/>
      </c>
      <c r="D60" s="233" t="inlineStr">
        <is>
          <t>ConTab_BOM_KP_WearRings_75</t>
        </is>
      </c>
      <c r="E60" s="233">
        <f>IF(C60="Y",D60,"")</f>
        <v/>
      </c>
      <c r="F60" s="233" t="inlineStr">
        <is>
          <t>:2095-1_2-KP:2095-1_2-KPV:2095-1_2-KPVS:</t>
        </is>
      </c>
      <c r="G60" s="233" t="inlineStr">
        <is>
          <t>Double Wear Ring</t>
        </is>
      </c>
      <c r="H60" s="233" t="inlineStr">
        <is>
          <t>WRMatl_B22_B18</t>
        </is>
      </c>
      <c r="I60" s="233" t="inlineStr">
        <is>
          <t>Bronze, ASTM B584, C90500</t>
        </is>
      </c>
      <c r="J60" s="233" t="inlineStr">
        <is>
          <t xml:space="preserve">Ni-Al Bronze ASTM B148 C95400 </t>
        </is>
      </c>
      <c r="K60" s="233" t="inlineStr">
        <is>
          <t>B22/B18</t>
        </is>
      </c>
      <c r="L60" s="235" t="n">
        <v>97765928</v>
      </c>
      <c r="M60" s="233" t="inlineStr">
        <is>
          <t>B105683</t>
        </is>
      </c>
      <c r="N60" s="233" t="n">
        <v>0</v>
      </c>
      <c r="O60" s="233" t="n"/>
      <c r="P60" s="235" t="inlineStr">
        <is>
          <t>LT057</t>
        </is>
      </c>
      <c r="Q60" s="235" t="n"/>
      <c r="R60" s="233" t="n"/>
      <c r="S60" s="233" t="n"/>
      <c r="T60" s="233" t="n"/>
      <c r="U60" s="233" t="n"/>
      <c r="V60" s="233" t="n"/>
      <c r="W60" s="233" t="n"/>
      <c r="X60" s="233" t="n"/>
      <c r="Y60" s="233" t="n"/>
      <c r="Z60" s="233" t="n"/>
      <c r="AA60" s="233" t="n"/>
      <c r="AB60" s="233" t="n"/>
    </row>
    <row r="61" s="109">
      <c r="A61" s="64" t="n"/>
      <c r="B61" s="233" t="n">
        <v>76</v>
      </c>
      <c r="C61" s="233">
        <f>IF(AND(G61 = "Case Ring",K61="B18"),"Y","N")</f>
        <v/>
      </c>
      <c r="D61" s="233" t="inlineStr">
        <is>
          <t>ConTab_BOM_KP_WearRings_76</t>
        </is>
      </c>
      <c r="E61" s="233">
        <f>IF(C61="Y",D61,"")</f>
        <v/>
      </c>
      <c r="F61" s="233" t="inlineStr">
        <is>
          <t>:2095-1_2-KP:2095-1_2-KPV:2095-1_2-KPVS:</t>
        </is>
      </c>
      <c r="G61" s="233" t="inlineStr">
        <is>
          <t>Case Ring</t>
        </is>
      </c>
      <c r="H61" s="233" t="inlineStr">
        <is>
          <t>WRMatl_Cast_Iron_ASTM-A48_Cl30</t>
        </is>
      </c>
      <c r="I61" s="233" t="inlineStr">
        <is>
          <t>Cast Iron, ASTM-A48, CL 30</t>
        </is>
      </c>
      <c r="J61" s="233" t="inlineStr">
        <is>
          <t>na</t>
        </is>
      </c>
      <c r="K61" s="233" t="inlineStr">
        <is>
          <t>C30</t>
        </is>
      </c>
      <c r="L61" s="235" t="inlineStr">
        <is>
          <t>RTF</t>
        </is>
      </c>
      <c r="M61" s="233" t="inlineStr">
        <is>
          <t>B100954</t>
        </is>
      </c>
      <c r="N61" s="233" t="n">
        <v>200</v>
      </c>
      <c r="O61" s="233" t="n"/>
      <c r="P61" s="235" t="inlineStr">
        <is>
          <t>LT058</t>
        </is>
      </c>
      <c r="Q61" s="235" t="n">
        <v>70</v>
      </c>
      <c r="R61" s="233" t="n"/>
      <c r="S61" s="233" t="n"/>
      <c r="T61" s="233" t="n"/>
      <c r="U61" s="233" t="n"/>
      <c r="V61" s="233" t="n"/>
      <c r="W61" s="233" t="n"/>
      <c r="X61" s="233" t="n"/>
      <c r="Y61" s="233" t="n"/>
      <c r="Z61" s="233" t="n"/>
      <c r="AA61" s="233" t="n"/>
      <c r="AB61" s="233" t="n"/>
    </row>
    <row r="62" s="109">
      <c r="A62" s="64" t="n"/>
      <c r="B62" s="233" t="n">
        <v>78</v>
      </c>
      <c r="C62" s="233">
        <f>IF(AND(G62 = "Case Ring",K62="B18"),"Y","N")</f>
        <v/>
      </c>
      <c r="D62" s="233" t="inlineStr">
        <is>
          <t>ConTab_BOM_KP_WearRings_78</t>
        </is>
      </c>
      <c r="E62" s="233">
        <f>IF(C62="Y",D62,"")</f>
        <v/>
      </c>
      <c r="F62" s="233" t="inlineStr">
        <is>
          <t>:2095-1_2-KP:2095-1_2-KPV:2095-1_2-KPVS:</t>
        </is>
      </c>
      <c r="G62" s="233" t="inlineStr">
        <is>
          <t>Case Ring</t>
        </is>
      </c>
      <c r="H62" s="233" t="inlineStr">
        <is>
          <t>WRMatl_Nitronic_60_ASTM_A276_XM-19_UNS_21800</t>
        </is>
      </c>
      <c r="I62" s="233" t="inlineStr">
        <is>
          <t>Nitronic 60, ASTM A276 XM-19 UNS 21800</t>
        </is>
      </c>
      <c r="J62" s="233" t="inlineStr">
        <is>
          <t>na</t>
        </is>
      </c>
      <c r="K62" s="233" t="inlineStr">
        <is>
          <t>N5</t>
        </is>
      </c>
      <c r="L62" s="235" t="inlineStr">
        <is>
          <t>RTF</t>
        </is>
      </c>
      <c r="M62" s="233" t="inlineStr">
        <is>
          <t>B100958</t>
        </is>
      </c>
      <c r="N62" s="233" t="n">
        <v>165</v>
      </c>
      <c r="O62" s="233" t="n"/>
      <c r="P62" s="235" t="inlineStr">
        <is>
          <t>LT059</t>
        </is>
      </c>
      <c r="Q62" s="235" t="n">
        <v>98</v>
      </c>
      <c r="R62" s="233" t="n"/>
      <c r="S62" s="233" t="n"/>
      <c r="T62" s="233" t="n"/>
      <c r="U62" s="233" t="n"/>
      <c r="V62" s="233" t="n"/>
      <c r="W62" s="233" t="n"/>
      <c r="X62" s="233" t="n"/>
      <c r="Y62" s="233" t="n"/>
      <c r="Z62" s="233" t="n"/>
      <c r="AA62" s="233" t="n"/>
      <c r="AB62" s="233" t="n"/>
    </row>
    <row r="63" s="109">
      <c r="A63" s="64" t="n"/>
      <c r="B63" s="233" t="n">
        <v>79</v>
      </c>
      <c r="C63" s="233">
        <f>IF(AND(G63 = "Case Ring",K63="B18"),"Y","N")</f>
        <v/>
      </c>
      <c r="D63" s="233" t="inlineStr">
        <is>
          <t>ConTab_BOM_KP_WearRings_79</t>
        </is>
      </c>
      <c r="E63" s="233">
        <f>IF(C63="Y",D63,"")</f>
        <v/>
      </c>
      <c r="F63" s="233" t="inlineStr">
        <is>
          <t>:2095-1_2-KP:2095-1_2-KPV:2095-1_2-KPVS:</t>
        </is>
      </c>
      <c r="G63" s="233" t="inlineStr">
        <is>
          <t>Double Wear Ring</t>
        </is>
      </c>
      <c r="H63" s="233" t="inlineStr">
        <is>
          <t>WRMatl_Nitronic_60_316SS</t>
        </is>
      </c>
      <c r="I63" s="233" t="inlineStr">
        <is>
          <t>Nitronic 60, ASTM A276 XM-19 UNS 21800</t>
        </is>
      </c>
      <c r="J63" s="233" t="inlineStr">
        <is>
          <t>Stainless Steel, AISI-316</t>
        </is>
      </c>
      <c r="K63" s="233" t="inlineStr">
        <is>
          <t>N5/H316</t>
        </is>
      </c>
      <c r="L63" s="235" t="inlineStr">
        <is>
          <t>RTF</t>
        </is>
      </c>
      <c r="M63" s="233" t="inlineStr">
        <is>
          <t>B100963</t>
        </is>
      </c>
      <c r="N63" s="233" t="n">
        <v>460</v>
      </c>
      <c r="O63" s="233" t="n"/>
      <c r="P63" s="235" t="inlineStr">
        <is>
          <t>LT059</t>
        </is>
      </c>
      <c r="Q63" s="235" t="n">
        <v>98</v>
      </c>
      <c r="R63" s="233" t="n"/>
      <c r="S63" s="233" t="n"/>
      <c r="T63" s="233" t="n"/>
      <c r="U63" s="233" t="n"/>
      <c r="V63" s="233" t="n"/>
      <c r="W63" s="233" t="n"/>
      <c r="X63" s="233" t="n"/>
      <c r="Y63" s="233" t="n"/>
      <c r="Z63" s="233" t="n"/>
      <c r="AA63" s="233" t="n"/>
      <c r="AB63" s="233" t="n"/>
    </row>
    <row r="64" s="109">
      <c r="A64" s="64" t="n"/>
      <c r="B64" s="233" t="n">
        <v>82</v>
      </c>
      <c r="C64" s="233">
        <f>IF(AND(G64 = "Case Ring",K64="B18"),"Y","N")</f>
        <v/>
      </c>
      <c r="D64" s="233" t="inlineStr">
        <is>
          <t>ConTab_BOM_KP_WearRings_82</t>
        </is>
      </c>
      <c r="E64" s="233">
        <f>IF(C64="Y",D64,"")</f>
        <v/>
      </c>
      <c r="F64" s="233" t="inlineStr">
        <is>
          <t>:3014-5_6-KP:3014-5_6-KPV:</t>
        </is>
      </c>
      <c r="G64" s="233" t="inlineStr">
        <is>
          <t>Case Ring</t>
        </is>
      </c>
      <c r="H64" s="235" t="inlineStr">
        <is>
          <t>WRMatl_Bronze_CDA90500</t>
        </is>
      </c>
      <c r="I64" s="233" t="inlineStr">
        <is>
          <t>Bronze, ASTM B584, C90500</t>
        </is>
      </c>
      <c r="J64" s="233" t="inlineStr">
        <is>
          <t>na</t>
        </is>
      </c>
      <c r="K64" s="233" t="inlineStr">
        <is>
          <t>B18</t>
        </is>
      </c>
      <c r="L64" s="235" t="n">
        <v>96890315</v>
      </c>
      <c r="M64" s="233" t="inlineStr">
        <is>
          <t>B105665</t>
        </is>
      </c>
      <c r="N64" s="233" t="n">
        <v>0</v>
      </c>
      <c r="O64" s="233" t="n"/>
      <c r="P64" s="235" t="inlineStr">
        <is>
          <t>LT018</t>
        </is>
      </c>
      <c r="Q64" s="235" t="n"/>
      <c r="R64" s="233" t="n"/>
      <c r="S64" s="233" t="n"/>
      <c r="T64" s="233" t="n"/>
      <c r="U64" s="233" t="n"/>
      <c r="V64" s="233" t="n"/>
      <c r="W64" s="233" t="n"/>
      <c r="X64" s="233" t="n"/>
      <c r="Y64" s="233" t="n"/>
      <c r="Z64" s="233" t="n"/>
      <c r="AA64" s="233" t="n"/>
      <c r="AB64" s="233" t="n"/>
    </row>
    <row r="65" s="109">
      <c r="A65" s="64" t="n"/>
      <c r="B65" s="233" t="n">
        <v>84</v>
      </c>
      <c r="C65" s="233">
        <f>IF(AND(G65 = "Case Ring",K65="B18"),"Y","N")</f>
        <v/>
      </c>
      <c r="D65" s="233" t="inlineStr">
        <is>
          <t>ConTab_BOM_KP_WearRings_84</t>
        </is>
      </c>
      <c r="E65" s="233">
        <f>IF(C65="Y",D65,"")</f>
        <v/>
      </c>
      <c r="F65" s="233" t="inlineStr">
        <is>
          <t>:3014-5_6-KP:3014-5_6-KPV:</t>
        </is>
      </c>
      <c r="G65" s="233" t="inlineStr">
        <is>
          <t>Double Wear Ring</t>
        </is>
      </c>
      <c r="H65" s="233" t="inlineStr">
        <is>
          <t>WRMatl_B22_B18</t>
        </is>
      </c>
      <c r="I65" s="233" t="inlineStr">
        <is>
          <t>Bronze, ASTM B584, C90500</t>
        </is>
      </c>
      <c r="J65" s="233" t="inlineStr">
        <is>
          <t xml:space="preserve">Ni-Al Bronze ASTM B148 C95400 </t>
        </is>
      </c>
      <c r="K65" s="233" t="inlineStr">
        <is>
          <t>B22/B18</t>
        </is>
      </c>
      <c r="L65" s="235" t="n">
        <v>97765967</v>
      </c>
      <c r="M65" s="233" t="inlineStr">
        <is>
          <t>B105686</t>
        </is>
      </c>
      <c r="N65" s="233" t="n">
        <v>0</v>
      </c>
      <c r="O65" s="233" t="n"/>
      <c r="P65" s="235" t="inlineStr">
        <is>
          <t>LT057</t>
        </is>
      </c>
      <c r="Q65" s="233" t="n"/>
      <c r="R65" s="233" t="n"/>
      <c r="S65" s="233" t="n"/>
      <c r="T65" s="233" t="n"/>
      <c r="U65" s="233" t="n"/>
      <c r="V65" s="233" t="n"/>
      <c r="W65" s="233" t="n"/>
      <c r="X65" s="233" t="n"/>
      <c r="Y65" s="233" t="n"/>
      <c r="Z65" s="233" t="n"/>
      <c r="AA65" s="233" t="n"/>
      <c r="AB65" s="233" t="n"/>
    </row>
    <row r="66" s="109">
      <c r="A66" s="64" t="n"/>
      <c r="B66" s="233" t="n">
        <v>85</v>
      </c>
      <c r="C66" s="233">
        <f>IF(AND(G66 = "Case Ring",K66="B18"),"Y","N")</f>
        <v/>
      </c>
      <c r="D66" s="233" t="inlineStr">
        <is>
          <t>ConTab_BOM_KP_WearRings_85</t>
        </is>
      </c>
      <c r="E66" s="233">
        <f>IF(C66="Y",D66,"")</f>
        <v/>
      </c>
      <c r="F66" s="233" t="inlineStr">
        <is>
          <t>:3014-5_6-KP:3014-5_6-KPV:</t>
        </is>
      </c>
      <c r="G66" s="233" t="inlineStr">
        <is>
          <t>Case Ring</t>
        </is>
      </c>
      <c r="H66" s="233" t="inlineStr">
        <is>
          <t>WRMatl_Cast_Iron_ASTM-A48_Cl30</t>
        </is>
      </c>
      <c r="I66" s="233" t="inlineStr">
        <is>
          <t>Cast Iron, ASTM-A48, CL 30</t>
        </is>
      </c>
      <c r="J66" s="233" t="inlineStr">
        <is>
          <t>na</t>
        </is>
      </c>
      <c r="K66" s="233" t="inlineStr">
        <is>
          <t>C30</t>
        </is>
      </c>
      <c r="L66" s="235" t="inlineStr">
        <is>
          <t>RTF</t>
        </is>
      </c>
      <c r="M66" s="233" t="inlineStr">
        <is>
          <t>B100990</t>
        </is>
      </c>
      <c r="N66" s="233" t="n">
        <v>240</v>
      </c>
      <c r="O66" s="233" t="n"/>
      <c r="P66" s="235" t="inlineStr">
        <is>
          <t>LT058</t>
        </is>
      </c>
      <c r="Q66" s="235" t="n">
        <v>70</v>
      </c>
      <c r="R66" s="233" t="n"/>
      <c r="S66" s="233" t="n"/>
      <c r="T66" s="233" t="n"/>
      <c r="U66" s="233" t="n"/>
      <c r="V66" s="233" t="n"/>
      <c r="W66" s="233" t="n"/>
      <c r="X66" s="233" t="n"/>
      <c r="Y66" s="233" t="n"/>
      <c r="Z66" s="233" t="n"/>
      <c r="AA66" s="233" t="n"/>
      <c r="AB66" s="233" t="n"/>
    </row>
    <row r="67" s="109">
      <c r="A67" s="64" t="n"/>
      <c r="B67" s="233" t="n">
        <v>87</v>
      </c>
      <c r="C67" s="233">
        <f>IF(AND(G67 = "Case Ring",K67="B18"),"Y","N")</f>
        <v/>
      </c>
      <c r="D67" s="233" t="inlineStr">
        <is>
          <t>ConTab_BOM_KP_WearRings_87</t>
        </is>
      </c>
      <c r="E67" s="233">
        <f>IF(C67="Y",D67,"")</f>
        <v/>
      </c>
      <c r="F67" s="233" t="inlineStr">
        <is>
          <t>:3014-5_6-KP:3014-5_6-KPV:</t>
        </is>
      </c>
      <c r="G67" s="233" t="inlineStr">
        <is>
          <t>Case Ring</t>
        </is>
      </c>
      <c r="H67" s="233" t="inlineStr">
        <is>
          <t>WRMatl_Nitronic_60_ASTM_A276_XM-19_UNS_21800</t>
        </is>
      </c>
      <c r="I67" s="233" t="inlineStr">
        <is>
          <t>Nitronic 60, ASTM A276 XM-19 UNS 21800</t>
        </is>
      </c>
      <c r="J67" s="233" t="inlineStr">
        <is>
          <t>na</t>
        </is>
      </c>
      <c r="K67" s="233" t="inlineStr">
        <is>
          <t>N5</t>
        </is>
      </c>
      <c r="L67" s="235" t="inlineStr">
        <is>
          <t>RTF</t>
        </is>
      </c>
      <c r="M67" s="233" t="inlineStr">
        <is>
          <t>B100994</t>
        </is>
      </c>
      <c r="N67" s="233" t="n">
        <v>230</v>
      </c>
      <c r="O67" s="233" t="n"/>
      <c r="P67" s="235" t="inlineStr">
        <is>
          <t>LT059</t>
        </is>
      </c>
      <c r="Q67" s="235" t="n">
        <v>98</v>
      </c>
      <c r="R67" s="233" t="n"/>
      <c r="S67" s="233" t="n"/>
      <c r="T67" s="233" t="n"/>
      <c r="U67" s="233" t="n"/>
      <c r="V67" s="233" t="n"/>
      <c r="W67" s="233" t="n"/>
      <c r="X67" s="233" t="n"/>
      <c r="Y67" s="233" t="n"/>
      <c r="Z67" s="233" t="n"/>
      <c r="AA67" s="233" t="n"/>
      <c r="AB67" s="233" t="n"/>
    </row>
    <row r="68" s="109">
      <c r="A68" s="64" t="n"/>
      <c r="B68" s="233" t="n">
        <v>88</v>
      </c>
      <c r="C68" s="233">
        <f>IF(AND(G68 = "Case Ring",K68="B18"),"Y","N")</f>
        <v/>
      </c>
      <c r="D68" s="233" t="inlineStr">
        <is>
          <t>ConTab_BOM_KP_WearRings_88</t>
        </is>
      </c>
      <c r="E68" s="233">
        <f>IF(C68="Y",D68,"")</f>
        <v/>
      </c>
      <c r="F68" s="233" t="inlineStr">
        <is>
          <t>:3014-5_6-KP:3014-5_6-KPV:</t>
        </is>
      </c>
      <c r="G68" s="233" t="inlineStr">
        <is>
          <t>Double Wear Ring</t>
        </is>
      </c>
      <c r="H68" s="233" t="inlineStr">
        <is>
          <t>WRMatl_Nitronic_60_316SS</t>
        </is>
      </c>
      <c r="I68" s="233" t="inlineStr">
        <is>
          <t>Nitronic 60, ASTM A276 XM-19 UNS 21800</t>
        </is>
      </c>
      <c r="J68" s="233" t="inlineStr">
        <is>
          <t>Stainless Steel, AISI-316</t>
        </is>
      </c>
      <c r="K68" s="233" t="inlineStr">
        <is>
          <t>N5/H316</t>
        </is>
      </c>
      <c r="L68" s="235" t="inlineStr">
        <is>
          <t>RTF</t>
        </is>
      </c>
      <c r="M68" s="233" t="inlineStr">
        <is>
          <t>B100999</t>
        </is>
      </c>
      <c r="N68" s="233" t="n">
        <v>620</v>
      </c>
      <c r="O68" s="233" t="n"/>
      <c r="P68" s="235" t="inlineStr">
        <is>
          <t>LT059</t>
        </is>
      </c>
      <c r="Q68" s="235" t="n">
        <v>98</v>
      </c>
      <c r="R68" s="233" t="n"/>
      <c r="S68" s="233" t="n"/>
      <c r="T68" s="233" t="n"/>
      <c r="U68" s="233" t="n"/>
      <c r="V68" s="233" t="n"/>
      <c r="W68" s="233" t="n"/>
      <c r="X68" s="233" t="n"/>
      <c r="Y68" s="233" t="n"/>
      <c r="Z68" s="233" t="n"/>
      <c r="AA68" s="233" t="n"/>
      <c r="AB68" s="233" t="n"/>
    </row>
    <row r="69" s="109">
      <c r="A69" s="64" t="n"/>
      <c r="B69" s="233" t="n">
        <v>91</v>
      </c>
      <c r="C69" s="233">
        <f>IF(AND(G69 = "Case Ring",K69="B18"),"Y","N")</f>
        <v/>
      </c>
      <c r="D69" s="233" t="inlineStr">
        <is>
          <t>ConTab_BOM_KP_WearRings_91</t>
        </is>
      </c>
      <c r="E69" s="233">
        <f>IF(C69="Y",D69,"")</f>
        <v/>
      </c>
      <c r="F69" s="233" t="inlineStr">
        <is>
          <t>:3014-7_8-KP:3014-7_8-KPV:3014-7_8-KPVS:</t>
        </is>
      </c>
      <c r="G69" s="233" t="inlineStr">
        <is>
          <t>Case Ring</t>
        </is>
      </c>
      <c r="H69" s="235" t="inlineStr">
        <is>
          <t>WRMatl_Bronze_CDA90500</t>
        </is>
      </c>
      <c r="I69" s="233" t="inlineStr">
        <is>
          <t>Bronze, ASTM B584, C90500</t>
        </is>
      </c>
      <c r="J69" s="233" t="inlineStr">
        <is>
          <t>na</t>
        </is>
      </c>
      <c r="K69" s="233" t="inlineStr">
        <is>
          <t>B18</t>
        </is>
      </c>
      <c r="L69" s="235" t="n">
        <v>97733889</v>
      </c>
      <c r="M69" s="233" t="inlineStr">
        <is>
          <t>B105665</t>
        </is>
      </c>
      <c r="N69" s="233" t="n">
        <v>0</v>
      </c>
      <c r="O69" s="233" t="n"/>
      <c r="P69" s="235" t="inlineStr">
        <is>
          <t>LT018</t>
        </is>
      </c>
      <c r="Q69" s="235" t="n"/>
      <c r="R69" s="233" t="n"/>
      <c r="S69" s="233" t="n"/>
      <c r="T69" s="233" t="n"/>
      <c r="U69" s="233" t="n"/>
      <c r="V69" s="233" t="n"/>
      <c r="W69" s="233" t="n"/>
      <c r="X69" s="233" t="n"/>
      <c r="Y69" s="233" t="n"/>
      <c r="Z69" s="233" t="n"/>
      <c r="AA69" s="233" t="n"/>
      <c r="AB69" s="233" t="n"/>
    </row>
    <row r="70" s="109">
      <c r="A70" s="64" t="n"/>
      <c r="B70" s="233" t="n">
        <v>92</v>
      </c>
      <c r="C70" s="233">
        <f>IF(AND(G70 = "Case Ring",K70="B18"),"Y","N")</f>
        <v/>
      </c>
      <c r="D70" s="233" t="inlineStr">
        <is>
          <t>ConTab_BOM_KP_WearRings_92</t>
        </is>
      </c>
      <c r="E70" s="233">
        <f>IF(C70="Y",D70,"")</f>
        <v/>
      </c>
      <c r="F70" s="233" t="inlineStr">
        <is>
          <t>:3014-7_8-KP:3014-7_8-KPV:3014-7_8-KPVS:</t>
        </is>
      </c>
      <c r="G70" s="233" t="inlineStr">
        <is>
          <t>Double Wear Ring</t>
        </is>
      </c>
      <c r="H70" s="233" t="inlineStr">
        <is>
          <t>WRMatl_B22_B18</t>
        </is>
      </c>
      <c r="I70" s="233" t="inlineStr">
        <is>
          <t>Bronze, ASTM B584, C90500</t>
        </is>
      </c>
      <c r="J70" s="233" t="inlineStr">
        <is>
          <t xml:space="preserve">Ni-Al Bronze ASTM B148 C95400 </t>
        </is>
      </c>
      <c r="K70" s="233" t="inlineStr">
        <is>
          <t>B22/B18</t>
        </is>
      </c>
      <c r="L70" s="235" t="n">
        <v>98051033</v>
      </c>
      <c r="M70" s="233" t="inlineStr">
        <is>
          <t>B105686</t>
        </is>
      </c>
      <c r="N70" s="233" t="n">
        <v>0</v>
      </c>
      <c r="O70" s="233" t="n"/>
      <c r="P70" s="235" t="inlineStr">
        <is>
          <t>LT057</t>
        </is>
      </c>
      <c r="Q70" s="233" t="n"/>
      <c r="R70" s="233" t="n"/>
      <c r="S70" s="233" t="n"/>
      <c r="T70" s="233" t="n"/>
      <c r="U70" s="233" t="n"/>
      <c r="V70" s="233" t="n"/>
      <c r="W70" s="233" t="n"/>
      <c r="X70" s="233" t="n"/>
      <c r="Y70" s="233" t="n"/>
      <c r="Z70" s="233" t="n"/>
      <c r="AA70" s="233" t="n"/>
      <c r="AB70" s="233" t="n"/>
    </row>
    <row r="71" s="109">
      <c r="A71" s="64" t="n"/>
      <c r="B71" s="233" t="n">
        <v>93</v>
      </c>
      <c r="C71" s="233">
        <f>IF(AND(G71 = "Case Ring",K71="B18"),"Y","N")</f>
        <v/>
      </c>
      <c r="D71" s="233" t="inlineStr">
        <is>
          <t>ConTab_BOM_KP_WearRings_93</t>
        </is>
      </c>
      <c r="E71" s="233">
        <f>IF(C71="Y",D71,"")</f>
        <v/>
      </c>
      <c r="F71" s="233" t="inlineStr">
        <is>
          <t>:3014-7_8-KP:3014-7_8-KPV:3014-7_8-KPVS:</t>
        </is>
      </c>
      <c r="G71" s="233" t="inlineStr">
        <is>
          <t>Case Ring</t>
        </is>
      </c>
      <c r="H71" s="233" t="inlineStr">
        <is>
          <t>WRMatl_Cast_Iron_ASTM-A48_Cl30</t>
        </is>
      </c>
      <c r="I71" s="233" t="inlineStr">
        <is>
          <t>Cast Iron, ASTM-A48, CL 30</t>
        </is>
      </c>
      <c r="J71" s="233" t="inlineStr">
        <is>
          <t>na</t>
        </is>
      </c>
      <c r="K71" s="233" t="inlineStr">
        <is>
          <t>C30</t>
        </is>
      </c>
      <c r="L71" s="235" t="inlineStr">
        <is>
          <t>RTF</t>
        </is>
      </c>
      <c r="M71" s="233" t="inlineStr">
        <is>
          <t>B100990</t>
        </is>
      </c>
      <c r="N71" s="233" t="n">
        <v>240</v>
      </c>
      <c r="O71" s="233" t="n"/>
      <c r="P71" s="235" t="inlineStr">
        <is>
          <t>LT058</t>
        </is>
      </c>
      <c r="Q71" s="235" t="n">
        <v>70</v>
      </c>
      <c r="R71" s="233" t="n"/>
      <c r="S71" s="233" t="n"/>
      <c r="T71" s="233" t="n"/>
      <c r="U71" s="233" t="n"/>
      <c r="V71" s="233" t="n"/>
      <c r="W71" s="233" t="n"/>
      <c r="X71" s="233" t="n"/>
      <c r="Y71" s="233" t="n"/>
      <c r="Z71" s="233" t="n"/>
      <c r="AA71" s="233" t="n"/>
      <c r="AB71" s="233" t="n"/>
    </row>
    <row r="72" s="109">
      <c r="A72" s="64" t="n"/>
      <c r="B72" s="233" t="n">
        <v>95</v>
      </c>
      <c r="C72" s="233">
        <f>IF(AND(G72 = "Case Ring",K72="B18"),"Y","N")</f>
        <v/>
      </c>
      <c r="D72" s="233" t="inlineStr">
        <is>
          <t>ConTab_BOM_KP_WearRings_95</t>
        </is>
      </c>
      <c r="E72" s="233">
        <f>IF(C72="Y",D72,"")</f>
        <v/>
      </c>
      <c r="F72" s="233" t="inlineStr">
        <is>
          <t>:3014-7_8-KP:3014-7_8-KPV:3014-7_8-KPVS:</t>
        </is>
      </c>
      <c r="G72" s="233" t="inlineStr">
        <is>
          <t>Case Ring</t>
        </is>
      </c>
      <c r="H72" s="233" t="inlineStr">
        <is>
          <t>WRMatl_Nitronic_60_ASTM_A276_XM-19_UNS_21800</t>
        </is>
      </c>
      <c r="I72" s="233" t="inlineStr">
        <is>
          <t>Nitronic 60, ASTM A276 XM-19 UNS 21800</t>
        </is>
      </c>
      <c r="J72" s="233" t="inlineStr">
        <is>
          <t>na</t>
        </is>
      </c>
      <c r="K72" s="233" t="inlineStr">
        <is>
          <t>N5</t>
        </is>
      </c>
      <c r="L72" s="235" t="n">
        <v>97936358</v>
      </c>
      <c r="M72" s="233" t="inlineStr">
        <is>
          <t>B100994</t>
        </is>
      </c>
      <c r="N72" s="233" t="n">
        <v>230</v>
      </c>
      <c r="O72" s="233" t="n"/>
      <c r="P72" s="235" t="inlineStr">
        <is>
          <t>LT059</t>
        </is>
      </c>
      <c r="Q72" s="235" t="n">
        <v>98</v>
      </c>
      <c r="R72" s="233" t="n"/>
      <c r="S72" s="233" t="n"/>
      <c r="T72" s="233" t="n"/>
      <c r="U72" s="233" t="n"/>
      <c r="V72" s="233" t="n"/>
      <c r="W72" s="233" t="n"/>
      <c r="X72" s="233" t="n"/>
      <c r="Y72" s="233" t="n"/>
      <c r="Z72" s="233" t="n"/>
      <c r="AA72" s="233" t="n"/>
      <c r="AB72" s="233" t="n"/>
    </row>
    <row r="73" s="109">
      <c r="A73" s="64" t="n"/>
      <c r="B73" s="233" t="n">
        <v>96</v>
      </c>
      <c r="C73" s="233">
        <f>IF(AND(G73 = "Case Ring",K73="B18"),"Y","N")</f>
        <v/>
      </c>
      <c r="D73" s="233" t="inlineStr">
        <is>
          <t>ConTab_BOM_KP_WearRings_96</t>
        </is>
      </c>
      <c r="E73" s="233">
        <f>IF(C73="Y",D73,"")</f>
        <v/>
      </c>
      <c r="F73" s="233" t="inlineStr">
        <is>
          <t>:3014-7_8-KP:3014-7_8-KPV:3014-7_8-KPVS:</t>
        </is>
      </c>
      <c r="G73" s="233" t="inlineStr">
        <is>
          <t>Double Wear Ring</t>
        </is>
      </c>
      <c r="H73" s="233" t="inlineStr">
        <is>
          <t>WRMatl_Nitronic_60_316SS</t>
        </is>
      </c>
      <c r="I73" s="233" t="inlineStr">
        <is>
          <t>Nitronic 60, ASTM A276 XM-19 UNS 21800</t>
        </is>
      </c>
      <c r="J73" s="233" t="inlineStr">
        <is>
          <t>Stainless Steel, AISI-316</t>
        </is>
      </c>
      <c r="K73" s="233" t="inlineStr">
        <is>
          <t>N5/H316</t>
        </is>
      </c>
      <c r="L73" s="235" t="inlineStr">
        <is>
          <t>RTF</t>
        </is>
      </c>
      <c r="M73" s="233" t="inlineStr">
        <is>
          <t>B100999</t>
        </is>
      </c>
      <c r="N73" s="233" t="n">
        <v>620</v>
      </c>
      <c r="O73" s="233" t="n"/>
      <c r="P73" s="235" t="inlineStr">
        <is>
          <t>LT059</t>
        </is>
      </c>
      <c r="Q73" s="235" t="n">
        <v>98</v>
      </c>
      <c r="R73" s="233" t="n"/>
      <c r="S73" s="233" t="n"/>
      <c r="T73" s="233" t="n"/>
      <c r="U73" s="233" t="n"/>
      <c r="V73" s="233" t="n"/>
      <c r="W73" s="233" t="n"/>
      <c r="X73" s="233" t="n"/>
      <c r="Y73" s="233" t="n"/>
      <c r="Z73" s="233" t="n"/>
      <c r="AA73" s="233" t="n"/>
      <c r="AB73" s="233" t="n"/>
    </row>
    <row r="74" s="109">
      <c r="A74" s="64" t="n"/>
      <c r="B74" s="233" t="n">
        <v>99</v>
      </c>
      <c r="C74" s="233">
        <f>IF(AND(G74 = "Case Ring",K74="B18"),"Y","N")</f>
        <v/>
      </c>
      <c r="D74" s="233" t="inlineStr">
        <is>
          <t>ConTab_BOM_KP_WearRings_99</t>
        </is>
      </c>
      <c r="E74" s="233">
        <f>IF(C74="Y",D74,"")</f>
        <v/>
      </c>
      <c r="F74" s="233" t="inlineStr">
        <is>
          <t>:3095-7_8-KP:3095-7_8-KPV:3095-7_8-KPVS:</t>
        </is>
      </c>
      <c r="G74" s="233" t="inlineStr">
        <is>
          <t>Case Ring</t>
        </is>
      </c>
      <c r="H74" s="235" t="inlineStr">
        <is>
          <t>WRMatl_Bronze_CDA90500</t>
        </is>
      </c>
      <c r="I74" s="233" t="inlineStr">
        <is>
          <t>Bronze, ASTM B584, C90500</t>
        </is>
      </c>
      <c r="J74" s="233" t="inlineStr">
        <is>
          <t>na</t>
        </is>
      </c>
      <c r="K74" s="233" t="inlineStr">
        <is>
          <t>B18</t>
        </is>
      </c>
      <c r="L74" s="235" t="n">
        <v>96890314</v>
      </c>
      <c r="M74" s="233" t="inlineStr">
        <is>
          <t>B105664</t>
        </is>
      </c>
      <c r="N74" s="233" t="n">
        <v>0</v>
      </c>
      <c r="O74" s="233" t="n"/>
      <c r="P74" s="235" t="inlineStr">
        <is>
          <t>LT018</t>
        </is>
      </c>
      <c r="Q74" s="235" t="n"/>
      <c r="R74" s="233" t="n"/>
      <c r="S74" s="233" t="n"/>
      <c r="T74" s="233" t="n"/>
      <c r="U74" s="233" t="n"/>
      <c r="V74" s="233" t="n"/>
      <c r="W74" s="233" t="n"/>
      <c r="X74" s="233" t="n"/>
      <c r="Y74" s="233" t="n"/>
      <c r="Z74" s="233" t="n"/>
      <c r="AA74" s="233" t="n"/>
      <c r="AB74" s="233" t="n"/>
    </row>
    <row r="75" s="109">
      <c r="A75" s="64" t="n"/>
      <c r="B75" s="233" t="n">
        <v>101</v>
      </c>
      <c r="C75" s="233">
        <f>IF(AND(G75 = "Case Ring",K75="B18"),"Y","N")</f>
        <v/>
      </c>
      <c r="D75" s="233" t="inlineStr">
        <is>
          <t>ConTab_BOM_KP_WearRings_101</t>
        </is>
      </c>
      <c r="E75" s="233">
        <f>IF(C75="Y",D75,"")</f>
        <v/>
      </c>
      <c r="F75" s="233" t="inlineStr">
        <is>
          <t>:3095-7_8-KP:3095-7_8-KPV:3095-7_8-KPVS:</t>
        </is>
      </c>
      <c r="G75" s="233" t="inlineStr">
        <is>
          <t>Double Wear Ring</t>
        </is>
      </c>
      <c r="H75" s="233" t="inlineStr">
        <is>
          <t>WRMatl_B22_B18</t>
        </is>
      </c>
      <c r="I75" s="233" t="inlineStr">
        <is>
          <t>Bronze, ASTM B584, C90500</t>
        </is>
      </c>
      <c r="J75" s="233" t="inlineStr">
        <is>
          <t xml:space="preserve">Ni-Al Bronze ASTM B148 C95400 </t>
        </is>
      </c>
      <c r="K75" s="233" t="inlineStr">
        <is>
          <t>B22/B18</t>
        </is>
      </c>
      <c r="L75" s="235" t="n">
        <v>97765930</v>
      </c>
      <c r="M75" s="233" t="inlineStr">
        <is>
          <t>B105685</t>
        </is>
      </c>
      <c r="N75" s="233" t="n">
        <v>0</v>
      </c>
      <c r="O75" s="233" t="n"/>
      <c r="P75" s="235" t="inlineStr">
        <is>
          <t>LT057</t>
        </is>
      </c>
      <c r="Q75" s="235" t="n"/>
      <c r="R75" s="233" t="n"/>
      <c r="S75" s="233" t="n"/>
      <c r="T75" s="233" t="n"/>
      <c r="U75" s="233" t="n"/>
      <c r="V75" s="233" t="n"/>
      <c r="W75" s="233" t="n"/>
      <c r="X75" s="233" t="n"/>
      <c r="Y75" s="233" t="n"/>
      <c r="Z75" s="233" t="n"/>
      <c r="AA75" s="233" t="n"/>
      <c r="AB75" s="233" t="n"/>
    </row>
    <row r="76" s="109">
      <c r="A76" s="64" t="n"/>
      <c r="B76" s="233" t="n">
        <v>102</v>
      </c>
      <c r="C76" s="233">
        <f>IF(AND(G76 = "Case Ring",K76="B18"),"Y","N")</f>
        <v/>
      </c>
      <c r="D76" s="233" t="inlineStr">
        <is>
          <t>ConTab_BOM_KP_WearRings_102</t>
        </is>
      </c>
      <c r="E76" s="233">
        <f>IF(C76="Y",D76,"")</f>
        <v/>
      </c>
      <c r="F76" s="233" t="inlineStr">
        <is>
          <t>:3095-7_8-KP:3095-7_8-KPV:3095-7_8-KPVS:</t>
        </is>
      </c>
      <c r="G76" s="233" t="inlineStr">
        <is>
          <t>Case Ring</t>
        </is>
      </c>
      <c r="H76" s="233" t="inlineStr">
        <is>
          <t>WRMatl_Cast_Iron_ASTM-A48_Cl30</t>
        </is>
      </c>
      <c r="I76" s="233" t="inlineStr">
        <is>
          <t>Cast Iron, ASTM-A48, CL 30</t>
        </is>
      </c>
      <c r="J76" s="233" t="inlineStr">
        <is>
          <t>na</t>
        </is>
      </c>
      <c r="K76" s="233" t="inlineStr">
        <is>
          <t>C30</t>
        </is>
      </c>
      <c r="L76" s="235" t="inlineStr">
        <is>
          <t>RTF</t>
        </is>
      </c>
      <c r="M76" s="233" t="inlineStr">
        <is>
          <t>B100978</t>
        </is>
      </c>
      <c r="N76" s="233" t="n">
        <v>220</v>
      </c>
      <c r="O76" s="233" t="n"/>
      <c r="P76" s="235" t="inlineStr">
        <is>
          <t>LT058</t>
        </is>
      </c>
      <c r="Q76" s="235" t="n">
        <v>70</v>
      </c>
      <c r="R76" s="233" t="n"/>
      <c r="S76" s="233" t="n"/>
      <c r="T76" s="233" t="n"/>
      <c r="U76" s="233" t="n"/>
      <c r="V76" s="233" t="n"/>
      <c r="W76" s="233" t="n"/>
      <c r="X76" s="233" t="n"/>
      <c r="Y76" s="233" t="n"/>
      <c r="Z76" s="233" t="n"/>
      <c r="AA76" s="233" t="n"/>
      <c r="AB76" s="233" t="n"/>
    </row>
    <row r="77" s="109">
      <c r="A77" s="64" t="n"/>
      <c r="B77" s="233" t="n">
        <v>104</v>
      </c>
      <c r="C77" s="233">
        <f>IF(AND(G77 = "Case Ring",K77="B18"),"Y","N")</f>
        <v/>
      </c>
      <c r="D77" s="233" t="inlineStr">
        <is>
          <t>ConTab_BOM_KP_WearRings_104</t>
        </is>
      </c>
      <c r="E77" s="233">
        <f>IF(C77="Y",D77,"")</f>
        <v/>
      </c>
      <c r="F77" s="233" t="inlineStr">
        <is>
          <t>:3095-7_8-KP:3095-7_8-KPV:3095-7_8-KPVS:</t>
        </is>
      </c>
      <c r="G77" s="233" t="inlineStr">
        <is>
          <t>Case Ring</t>
        </is>
      </c>
      <c r="H77" s="233" t="inlineStr">
        <is>
          <t>WRMatl_Nitronic_60_ASTM_A276_XM-19_UNS_21800</t>
        </is>
      </c>
      <c r="I77" s="233" t="inlineStr">
        <is>
          <t>Nitronic 60, ASTM A276 XM-19 UNS 21800</t>
        </is>
      </c>
      <c r="J77" s="233" t="inlineStr">
        <is>
          <t>na</t>
        </is>
      </c>
      <c r="K77" s="233" t="inlineStr">
        <is>
          <t>N5</t>
        </is>
      </c>
      <c r="L77" s="235" t="inlineStr">
        <is>
          <t>RTF</t>
        </is>
      </c>
      <c r="M77" s="233" t="inlineStr">
        <is>
          <t>B100982</t>
        </is>
      </c>
      <c r="N77" s="233" t="n">
        <v>195</v>
      </c>
      <c r="O77" s="233" t="n"/>
      <c r="P77" s="235" t="inlineStr">
        <is>
          <t>LT059</t>
        </is>
      </c>
      <c r="Q77" s="235" t="n">
        <v>98</v>
      </c>
      <c r="R77" s="233" t="n"/>
      <c r="S77" s="233" t="n"/>
      <c r="T77" s="233" t="n"/>
      <c r="U77" s="233" t="n"/>
      <c r="V77" s="233" t="n"/>
      <c r="W77" s="233" t="n"/>
      <c r="X77" s="233" t="n"/>
      <c r="Y77" s="233" t="n"/>
      <c r="Z77" s="233" t="n"/>
      <c r="AA77" s="233" t="n"/>
      <c r="AB77" s="233" t="n"/>
    </row>
    <row r="78" s="109">
      <c r="A78" s="64" t="n"/>
      <c r="B78" s="233" t="n">
        <v>105</v>
      </c>
      <c r="C78" s="233">
        <f>IF(AND(G78 = "Case Ring",K78="B18"),"Y","N")</f>
        <v/>
      </c>
      <c r="D78" s="233" t="inlineStr">
        <is>
          <t>ConTab_BOM_KP_WearRings_105</t>
        </is>
      </c>
      <c r="E78" s="233">
        <f>IF(C78="Y",D78,"")</f>
        <v/>
      </c>
      <c r="F78" s="233" t="inlineStr">
        <is>
          <t>:3095-7_8-KP:3095-7_8-KPV:3095-7_8-KPVS:</t>
        </is>
      </c>
      <c r="G78" s="233" t="inlineStr">
        <is>
          <t>Double Wear Ring</t>
        </is>
      </c>
      <c r="H78" s="233" t="inlineStr">
        <is>
          <t>WRMatl_Nitronic_60_316SS</t>
        </is>
      </c>
      <c r="I78" s="233" t="inlineStr">
        <is>
          <t>Nitronic 60, ASTM A276 XM-19 UNS 21800</t>
        </is>
      </c>
      <c r="J78" s="233" t="inlineStr">
        <is>
          <t>Stainless Steel, AISI-316</t>
        </is>
      </c>
      <c r="K78" s="233" t="inlineStr">
        <is>
          <t>N5/H316</t>
        </is>
      </c>
      <c r="L78" s="235" t="inlineStr">
        <is>
          <t>RTF</t>
        </is>
      </c>
      <c r="M78" s="233" t="inlineStr">
        <is>
          <t>B100987</t>
        </is>
      </c>
      <c r="N78" s="233" t="n">
        <v>540</v>
      </c>
      <c r="O78" s="233" t="n"/>
      <c r="P78" s="235" t="inlineStr">
        <is>
          <t>LT059</t>
        </is>
      </c>
      <c r="Q78" s="235" t="n">
        <v>98</v>
      </c>
      <c r="R78" s="233" t="n"/>
      <c r="S78" s="233" t="n"/>
      <c r="T78" s="233" t="n"/>
      <c r="U78" s="233" t="n"/>
      <c r="V78" s="233" t="n"/>
      <c r="W78" s="233" t="n"/>
      <c r="X78" s="233" t="n"/>
      <c r="Y78" s="233" t="n"/>
      <c r="Z78" s="233" t="n"/>
      <c r="AA78" s="233" t="n"/>
      <c r="AB78" s="233" t="n"/>
    </row>
    <row r="79" s="109">
      <c r="A79" s="64" t="n"/>
      <c r="B79" s="233" t="n">
        <v>108</v>
      </c>
      <c r="C79" s="233">
        <f>IF(AND(G79 = "Case Ring",K79="B18"),"Y","N")</f>
        <v/>
      </c>
      <c r="D79" s="233" t="inlineStr">
        <is>
          <t>ConTab_BOM_KP_WearRings_108</t>
        </is>
      </c>
      <c r="E79" s="233">
        <f>IF(C79="Y",D79,"")</f>
        <v/>
      </c>
      <c r="F79" s="233" t="inlineStr">
        <is>
          <t>:4012-1_2-KP:4012-1_2-KPV:4012-1_2-KPVS:</t>
        </is>
      </c>
      <c r="G79" s="233" t="inlineStr">
        <is>
          <t>Case Ring</t>
        </is>
      </c>
      <c r="H79" s="235" t="inlineStr">
        <is>
          <t>WRMatl_Bronze_CDA90500</t>
        </is>
      </c>
      <c r="I79" s="233" t="inlineStr">
        <is>
          <t>Bronze, ASTM B584, C90500</t>
        </is>
      </c>
      <c r="J79" s="233" t="inlineStr">
        <is>
          <t>na</t>
        </is>
      </c>
      <c r="K79" s="233" t="inlineStr">
        <is>
          <t>B18</t>
        </is>
      </c>
      <c r="L79" s="235" t="n">
        <v>96890316</v>
      </c>
      <c r="M79" s="233" t="inlineStr">
        <is>
          <t>B105666</t>
        </is>
      </c>
      <c r="N79" s="233" t="n">
        <v>0</v>
      </c>
      <c r="O79" s="233" t="n"/>
      <c r="P79" s="235" t="inlineStr">
        <is>
          <t>LT018</t>
        </is>
      </c>
      <c r="Q79" s="235" t="n"/>
      <c r="R79" s="233" t="n"/>
      <c r="S79" s="233" t="n"/>
      <c r="T79" s="233" t="n"/>
      <c r="U79" s="233" t="n"/>
      <c r="V79" s="233" t="n"/>
      <c r="W79" s="233" t="n"/>
      <c r="X79" s="233" t="n"/>
      <c r="Y79" s="233" t="n"/>
      <c r="Z79" s="233" t="n"/>
      <c r="AA79" s="233" t="n"/>
      <c r="AB79" s="233" t="n"/>
    </row>
    <row r="80" s="109">
      <c r="A80" s="64" t="n"/>
      <c r="B80" s="233" t="n">
        <v>110</v>
      </c>
      <c r="C80" s="233">
        <f>IF(AND(G80 = "Case Ring",K80="B18"),"Y","N")</f>
        <v/>
      </c>
      <c r="D80" s="233" t="inlineStr">
        <is>
          <t>ConTab_BOM_KP_WearRings_110</t>
        </is>
      </c>
      <c r="E80" s="233">
        <f>IF(C80="Y",D80,"")</f>
        <v/>
      </c>
      <c r="F80" s="233" t="inlineStr">
        <is>
          <t>:4012-1_2-KP:4012-1_2-KPV:4012-1_2-KPVS:</t>
        </is>
      </c>
      <c r="G80" s="233" t="inlineStr">
        <is>
          <t>Double Wear Ring</t>
        </is>
      </c>
      <c r="H80" s="233" t="inlineStr">
        <is>
          <t>WRMatl_B22_B18</t>
        </is>
      </c>
      <c r="I80" s="233" t="inlineStr">
        <is>
          <t>Bronze, ASTM B584, C90500</t>
        </is>
      </c>
      <c r="J80" s="233" t="inlineStr">
        <is>
          <t xml:space="preserve">Ni-Al Bronze ASTM B148 C95400 </t>
        </is>
      </c>
      <c r="K80" s="233" t="inlineStr">
        <is>
          <t>B22/B18</t>
        </is>
      </c>
      <c r="L80" s="235" t="n">
        <v>97765968</v>
      </c>
      <c r="M80" s="233" t="inlineStr">
        <is>
          <t>B105687</t>
        </is>
      </c>
      <c r="N80" s="233" t="n">
        <v>0</v>
      </c>
      <c r="O80" s="233" t="n"/>
      <c r="P80" s="235" t="inlineStr">
        <is>
          <t>LT057</t>
        </is>
      </c>
      <c r="Q80" s="233" t="n"/>
      <c r="R80" s="233" t="n"/>
      <c r="S80" s="233" t="n"/>
      <c r="T80" s="233" t="n"/>
      <c r="U80" s="233" t="n"/>
      <c r="V80" s="233" t="n"/>
      <c r="W80" s="233" t="n"/>
      <c r="X80" s="233" t="n"/>
      <c r="Y80" s="233" t="n"/>
      <c r="Z80" s="233" t="n"/>
      <c r="AA80" s="233" t="n"/>
      <c r="AB80" s="233" t="n"/>
    </row>
    <row r="81" s="109">
      <c r="A81" s="64" t="n"/>
      <c r="B81" s="233" t="n">
        <v>111</v>
      </c>
      <c r="C81" s="233">
        <f>IF(AND(G81 = "Case Ring",K81="B18"),"Y","N")</f>
        <v/>
      </c>
      <c r="D81" s="233" t="inlineStr">
        <is>
          <t>ConTab_BOM_KP_WearRings_111</t>
        </is>
      </c>
      <c r="E81" s="233">
        <f>IF(C81="Y",D81,"")</f>
        <v/>
      </c>
      <c r="F81" s="233" t="inlineStr">
        <is>
          <t>:4012-1_2-KP:4012-1_2-KPV:4012-1_2-KPVS:</t>
        </is>
      </c>
      <c r="G81" s="233" t="inlineStr">
        <is>
          <t>Case Ring</t>
        </is>
      </c>
      <c r="H81" s="233" t="inlineStr">
        <is>
          <t>WRMatl_Cast_Iron_ASTM-A48_Cl30</t>
        </is>
      </c>
      <c r="I81" s="233" t="inlineStr">
        <is>
          <t>Cast Iron, ASTM-A48, CL 30</t>
        </is>
      </c>
      <c r="J81" s="233" t="inlineStr">
        <is>
          <t>na</t>
        </is>
      </c>
      <c r="K81" s="233" t="inlineStr">
        <is>
          <t>C30</t>
        </is>
      </c>
      <c r="L81" s="235" t="inlineStr">
        <is>
          <t>RTF</t>
        </is>
      </c>
      <c r="M81" s="233" t="inlineStr">
        <is>
          <t>B101002</t>
        </is>
      </c>
      <c r="N81" s="233" t="n">
        <v>325</v>
      </c>
      <c r="O81" s="233" t="n"/>
      <c r="P81" s="235" t="inlineStr">
        <is>
          <t>LT058</t>
        </is>
      </c>
      <c r="Q81" s="235" t="n">
        <v>70</v>
      </c>
      <c r="R81" s="233" t="n"/>
      <c r="S81" s="233" t="n"/>
      <c r="T81" s="233" t="n"/>
      <c r="U81" s="233" t="n"/>
      <c r="V81" s="233" t="n"/>
      <c r="W81" s="233" t="n"/>
      <c r="X81" s="233" t="n"/>
      <c r="Y81" s="233" t="n"/>
      <c r="Z81" s="233" t="n"/>
      <c r="AA81" s="233" t="n"/>
      <c r="AB81" s="233" t="n"/>
    </row>
    <row r="82" s="109">
      <c r="A82" s="64" t="n"/>
      <c r="B82" s="233" t="n">
        <v>113</v>
      </c>
      <c r="C82" s="233">
        <f>IF(AND(G82 = "Case Ring",K82="B18"),"Y","N")</f>
        <v/>
      </c>
      <c r="D82" s="233" t="inlineStr">
        <is>
          <t>ConTab_BOM_KP_WearRings_113</t>
        </is>
      </c>
      <c r="E82" s="233">
        <f>IF(C82="Y",D82,"")</f>
        <v/>
      </c>
      <c r="F82" s="233" t="inlineStr">
        <is>
          <t>:4012-1_2-KP:4012-1_2-KPV:4012-1_2-KPVS:</t>
        </is>
      </c>
      <c r="G82" s="233" t="inlineStr">
        <is>
          <t>Case Ring</t>
        </is>
      </c>
      <c r="H82" s="233" t="inlineStr">
        <is>
          <t>WRMatl_Nitronic_60_ASTM_A276_XM-19_UNS_21800</t>
        </is>
      </c>
      <c r="I82" s="233" t="inlineStr">
        <is>
          <t>Nitronic 60, ASTM A276 XM-19 UNS 21800</t>
        </is>
      </c>
      <c r="J82" s="233" t="inlineStr">
        <is>
          <t>na</t>
        </is>
      </c>
      <c r="K82" s="233" t="inlineStr">
        <is>
          <t>N5</t>
        </is>
      </c>
      <c r="L82" s="235" t="inlineStr">
        <is>
          <t>RTF</t>
        </is>
      </c>
      <c r="M82" s="233" t="inlineStr">
        <is>
          <t>B101006</t>
        </is>
      </c>
      <c r="N82" s="233" t="n">
        <v>350</v>
      </c>
      <c r="O82" s="233" t="n"/>
      <c r="P82" s="235" t="inlineStr">
        <is>
          <t>LT059</t>
        </is>
      </c>
      <c r="Q82" s="235" t="n">
        <v>98</v>
      </c>
      <c r="R82" s="233" t="n"/>
      <c r="S82" s="233" t="n"/>
      <c r="T82" s="233" t="n"/>
      <c r="U82" s="233" t="n"/>
      <c r="V82" s="233" t="n"/>
      <c r="W82" s="233" t="n"/>
      <c r="X82" s="233" t="n"/>
      <c r="Y82" s="233" t="n"/>
      <c r="Z82" s="233" t="n"/>
      <c r="AA82" s="233" t="n"/>
      <c r="AB82" s="233" t="n"/>
    </row>
    <row r="83" s="109">
      <c r="A83" s="64" t="n"/>
      <c r="B83" s="233" t="n">
        <v>114</v>
      </c>
      <c r="C83" s="233">
        <f>IF(AND(G83 = "Case Ring",K83="B18"),"Y","N")</f>
        <v/>
      </c>
      <c r="D83" s="233" t="inlineStr">
        <is>
          <t>ConTab_BOM_KP_WearRings_114</t>
        </is>
      </c>
      <c r="E83" s="233">
        <f>IF(C83="Y",D83,"")</f>
        <v/>
      </c>
      <c r="F83" s="233" t="inlineStr">
        <is>
          <t>:4012-1_2-KP:4012-1_2-KPV:4012-1_2-KPVS:</t>
        </is>
      </c>
      <c r="G83" s="233" t="inlineStr">
        <is>
          <t>Double Wear Ring</t>
        </is>
      </c>
      <c r="H83" s="233" t="inlineStr">
        <is>
          <t>WRMatl_Nitronic_60_316SS</t>
        </is>
      </c>
      <c r="I83" s="233" t="inlineStr">
        <is>
          <t>Nitronic 60, ASTM A276 XM-19 UNS 21800</t>
        </is>
      </c>
      <c r="J83" s="233" t="inlineStr">
        <is>
          <t>Stainless Steel, AISI-316</t>
        </is>
      </c>
      <c r="K83" s="233" t="inlineStr">
        <is>
          <t>N5/H316</t>
        </is>
      </c>
      <c r="L83" s="235" t="inlineStr">
        <is>
          <t>RTF</t>
        </is>
      </c>
      <c r="M83" s="233" t="inlineStr">
        <is>
          <t>B101011</t>
        </is>
      </c>
      <c r="N83" s="233" t="n">
        <v>950</v>
      </c>
      <c r="O83" s="233" t="n"/>
      <c r="P83" s="235" t="inlineStr">
        <is>
          <t>LT059</t>
        </is>
      </c>
      <c r="Q83" s="235" t="n">
        <v>98</v>
      </c>
      <c r="R83" s="233" t="n"/>
      <c r="S83" s="233" t="n"/>
      <c r="T83" s="233" t="n"/>
      <c r="U83" s="233" t="n"/>
      <c r="V83" s="233" t="n"/>
      <c r="W83" s="233" t="n"/>
      <c r="X83" s="233" t="n"/>
      <c r="Y83" s="233" t="n"/>
      <c r="Z83" s="233" t="n"/>
      <c r="AA83" s="233" t="n"/>
      <c r="AB83" s="233" t="n"/>
    </row>
    <row r="84" s="109">
      <c r="A84" s="64" t="n"/>
      <c r="B84" s="233" t="n">
        <v>117</v>
      </c>
      <c r="C84" s="233">
        <f>IF(AND(G84 = "Case Ring",K84="B18"),"Y","N")</f>
        <v/>
      </c>
      <c r="D84" s="233" t="inlineStr">
        <is>
          <t>ConTab_BOM_KP_WearRings_117</t>
        </is>
      </c>
      <c r="E84" s="233">
        <f>IF(C84="Y",D84,"")</f>
        <v/>
      </c>
      <c r="F84" s="233" t="inlineStr">
        <is>
          <t>:4012-7_8-KP:4012-7_8-KPV:4012-7_8-KPVS:</t>
        </is>
      </c>
      <c r="G84" s="233" t="inlineStr">
        <is>
          <t>Case Ring</t>
        </is>
      </c>
      <c r="H84" s="235" t="inlineStr">
        <is>
          <t>WRMatl_Bronze_CDA90500</t>
        </is>
      </c>
      <c r="I84" s="233" t="inlineStr">
        <is>
          <t>Bronze, ASTM B584, C90500</t>
        </is>
      </c>
      <c r="J84" s="233" t="inlineStr">
        <is>
          <t>na</t>
        </is>
      </c>
      <c r="K84" s="233" t="inlineStr">
        <is>
          <t>B18</t>
        </is>
      </c>
      <c r="L84" s="235" t="n">
        <v>96890316</v>
      </c>
      <c r="M84" s="233" t="inlineStr">
        <is>
          <t>B105666</t>
        </is>
      </c>
      <c r="N84" s="233" t="n">
        <v>0</v>
      </c>
      <c r="O84" s="233" t="n"/>
      <c r="P84" s="235" t="inlineStr">
        <is>
          <t>LT018</t>
        </is>
      </c>
      <c r="Q84" s="235" t="n"/>
      <c r="R84" s="233" t="n"/>
      <c r="S84" s="237" t="n"/>
      <c r="T84" s="233" t="n"/>
      <c r="U84" s="233" t="n"/>
      <c r="V84" s="233" t="n"/>
      <c r="W84" s="233" t="n"/>
      <c r="X84" s="233" t="n"/>
      <c r="Y84" s="233" t="n"/>
      <c r="Z84" s="233" t="n"/>
      <c r="AA84" s="233" t="n"/>
      <c r="AB84" s="233" t="n"/>
    </row>
    <row r="85" s="109">
      <c r="A85" s="64" t="n"/>
      <c r="B85" s="233" t="n">
        <v>119</v>
      </c>
      <c r="C85" s="233">
        <f>IF(AND(G85 = "Case Ring",K85="B18"),"Y","N")</f>
        <v/>
      </c>
      <c r="D85" s="233" t="inlineStr">
        <is>
          <t>ConTab_BOM_KP_WearRings_119</t>
        </is>
      </c>
      <c r="E85" s="233">
        <f>IF(C85="Y",D85,"")</f>
        <v/>
      </c>
      <c r="F85" s="233" t="inlineStr">
        <is>
          <t>:4012-7_8-KP:4012-7_8-KPV:4012-7_8-KPVS:</t>
        </is>
      </c>
      <c r="G85" s="233" t="inlineStr">
        <is>
          <t>Double Wear Ring</t>
        </is>
      </c>
      <c r="H85" s="233" t="inlineStr">
        <is>
          <t>WRMatl_B22_B18</t>
        </is>
      </c>
      <c r="I85" s="233" t="inlineStr">
        <is>
          <t>Bronze, ASTM B584, C90500</t>
        </is>
      </c>
      <c r="J85" s="233" t="inlineStr">
        <is>
          <t xml:space="preserve">Ni-Al Bronze ASTM B148 C95400 </t>
        </is>
      </c>
      <c r="K85" s="233" t="inlineStr">
        <is>
          <t>B22/B18</t>
        </is>
      </c>
      <c r="L85" s="235" t="n">
        <v>97765968</v>
      </c>
      <c r="M85" s="233" t="inlineStr">
        <is>
          <t>B105687</t>
        </is>
      </c>
      <c r="N85" s="233" t="n">
        <v>0</v>
      </c>
      <c r="O85" s="233" t="n"/>
      <c r="P85" s="235" t="inlineStr">
        <is>
          <t>LT057</t>
        </is>
      </c>
      <c r="Q85" s="233" t="n"/>
      <c r="R85" s="233" t="n"/>
      <c r="S85" s="233" t="n"/>
      <c r="T85" s="233" t="n"/>
      <c r="U85" s="233" t="n"/>
      <c r="V85" s="233" t="n"/>
      <c r="W85" s="233" t="n"/>
      <c r="X85" s="233" t="n"/>
      <c r="Y85" s="233" t="n"/>
      <c r="Z85" s="233" t="n"/>
      <c r="AA85" s="233" t="n"/>
      <c r="AB85" s="233" t="n"/>
    </row>
    <row r="86" s="109">
      <c r="A86" s="64" t="n"/>
      <c r="B86" s="233" t="n">
        <v>120</v>
      </c>
      <c r="C86" s="233">
        <f>IF(AND(G86 = "Case Ring",K86="B18"),"Y","N")</f>
        <v/>
      </c>
      <c r="D86" s="233" t="inlineStr">
        <is>
          <t>ConTab_BOM_KP_WearRings_120</t>
        </is>
      </c>
      <c r="E86" s="233">
        <f>IF(C86="Y",D86,"")</f>
        <v/>
      </c>
      <c r="F86" s="233" t="inlineStr">
        <is>
          <t>:4012-7_8-KP:4012-7_8-KPV:4012-7_8-KPVS:</t>
        </is>
      </c>
      <c r="G86" s="233" t="inlineStr">
        <is>
          <t>Case Ring</t>
        </is>
      </c>
      <c r="H86" s="233" t="inlineStr">
        <is>
          <t>WRMatl_Cast_Iron_ASTM-A48_Cl30</t>
        </is>
      </c>
      <c r="I86" s="233" t="inlineStr">
        <is>
          <t>Cast Iron, ASTM-A48, CL 30</t>
        </is>
      </c>
      <c r="J86" s="233" t="inlineStr">
        <is>
          <t>na</t>
        </is>
      </c>
      <c r="K86" s="233" t="inlineStr">
        <is>
          <t>C30</t>
        </is>
      </c>
      <c r="L86" s="235" t="inlineStr">
        <is>
          <t>RTF</t>
        </is>
      </c>
      <c r="M86" s="233" t="inlineStr">
        <is>
          <t>B101002</t>
        </is>
      </c>
      <c r="N86" s="233" t="n">
        <v>325</v>
      </c>
      <c r="O86" s="233" t="n"/>
      <c r="P86" s="235" t="inlineStr">
        <is>
          <t>LT058</t>
        </is>
      </c>
      <c r="Q86" s="235" t="n">
        <v>70</v>
      </c>
      <c r="R86" s="233" t="n"/>
      <c r="S86" s="233" t="n"/>
      <c r="T86" s="233" t="n"/>
      <c r="U86" s="233" t="n"/>
      <c r="V86" s="233" t="n"/>
      <c r="W86" s="233" t="n"/>
      <c r="X86" s="233" t="n"/>
      <c r="Y86" s="233" t="n"/>
      <c r="Z86" s="233" t="n"/>
      <c r="AA86" s="233" t="n"/>
      <c r="AB86" s="233" t="n"/>
    </row>
    <row r="87" s="109">
      <c r="A87" s="64" t="n"/>
      <c r="B87" s="233" t="n">
        <v>122</v>
      </c>
      <c r="C87" s="233">
        <f>IF(AND(G87 = "Case Ring",K87="B18"),"Y","N")</f>
        <v/>
      </c>
      <c r="D87" s="233" t="inlineStr">
        <is>
          <t>ConTab_BOM_KP_WearRings_122</t>
        </is>
      </c>
      <c r="E87" s="233">
        <f>IF(C87="Y",D87,"")</f>
        <v/>
      </c>
      <c r="F87" s="233" t="inlineStr">
        <is>
          <t>:4012-7_8-KP:4012-7_8-KPV:4012-7_8-KPVS:</t>
        </is>
      </c>
      <c r="G87" s="233" t="inlineStr">
        <is>
          <t>Case Ring</t>
        </is>
      </c>
      <c r="H87" s="233" t="inlineStr">
        <is>
          <t>WRMatl_Nitronic_60_ASTM_A276_XM-19_UNS_21800</t>
        </is>
      </c>
      <c r="I87" s="233" t="inlineStr">
        <is>
          <t>Nitronic 60, ASTM A276 XM-19 UNS 21800</t>
        </is>
      </c>
      <c r="J87" s="233" t="inlineStr">
        <is>
          <t>na</t>
        </is>
      </c>
      <c r="K87" s="233" t="inlineStr">
        <is>
          <t>N5</t>
        </is>
      </c>
      <c r="L87" s="235" t="inlineStr">
        <is>
          <t>RTF</t>
        </is>
      </c>
      <c r="M87" s="233" t="inlineStr">
        <is>
          <t>B101006</t>
        </is>
      </c>
      <c r="N87" s="233" t="n">
        <v>350</v>
      </c>
      <c r="O87" s="233" t="n"/>
      <c r="P87" s="235" t="inlineStr">
        <is>
          <t>LT059</t>
        </is>
      </c>
      <c r="Q87" s="235" t="n">
        <v>98</v>
      </c>
      <c r="R87" s="233" t="n"/>
      <c r="S87" s="233" t="n"/>
      <c r="T87" s="233" t="n"/>
      <c r="U87" s="233" t="n"/>
      <c r="V87" s="233" t="n"/>
      <c r="W87" s="233" t="n"/>
      <c r="X87" s="233" t="n"/>
      <c r="Y87" s="233" t="n"/>
      <c r="Z87" s="233" t="n"/>
      <c r="AA87" s="233" t="n"/>
      <c r="AB87" s="233" t="n"/>
    </row>
    <row r="88" s="109">
      <c r="A88" s="64" t="n"/>
      <c r="B88" s="233" t="n">
        <v>123</v>
      </c>
      <c r="C88" s="233">
        <f>IF(AND(G88 = "Case Ring",K88="B18"),"Y","N")</f>
        <v/>
      </c>
      <c r="D88" s="233" t="inlineStr">
        <is>
          <t>ConTab_BOM_KP_WearRings_123</t>
        </is>
      </c>
      <c r="E88" s="233">
        <f>IF(C88="Y",D88,"")</f>
        <v/>
      </c>
      <c r="F88" s="233" t="inlineStr">
        <is>
          <t>:4012-7_8-KP:4012-7_8-KPV:4012-7_8-KPVS:</t>
        </is>
      </c>
      <c r="G88" s="233" t="inlineStr">
        <is>
          <t>Double Wear Ring</t>
        </is>
      </c>
      <c r="H88" s="233" t="inlineStr">
        <is>
          <t>WRMatl_Nitronic_60_316SS</t>
        </is>
      </c>
      <c r="I88" s="233" t="inlineStr">
        <is>
          <t>Nitronic 60, ASTM A276 XM-19 UNS 21800</t>
        </is>
      </c>
      <c r="J88" s="233" t="inlineStr">
        <is>
          <t>Stainless Steel, AISI-316</t>
        </is>
      </c>
      <c r="K88" s="233" t="inlineStr">
        <is>
          <t>N5/H316</t>
        </is>
      </c>
      <c r="L88" s="235" t="inlineStr">
        <is>
          <t>RTF</t>
        </is>
      </c>
      <c r="M88" s="233" t="inlineStr">
        <is>
          <t>B101011</t>
        </is>
      </c>
      <c r="N88" s="233" t="n">
        <v>950</v>
      </c>
      <c r="O88" s="233" t="n"/>
      <c r="P88" s="235" t="inlineStr">
        <is>
          <t>LT059</t>
        </is>
      </c>
      <c r="Q88" s="235" t="n">
        <v>98</v>
      </c>
      <c r="R88" s="233" t="n"/>
      <c r="S88" s="233" t="n"/>
      <c r="T88" s="233" t="n"/>
      <c r="U88" s="233" t="n"/>
      <c r="V88" s="233" t="n"/>
      <c r="W88" s="233" t="n"/>
      <c r="X88" s="233" t="n"/>
      <c r="Y88" s="233" t="n"/>
      <c r="Z88" s="233" t="n"/>
      <c r="AA88" s="233" t="n"/>
      <c r="AB88" s="233" t="n"/>
    </row>
    <row r="89" s="109">
      <c r="A89" s="64" t="n"/>
      <c r="B89" s="233" t="n">
        <v>126</v>
      </c>
      <c r="C89" s="233">
        <f>IF(AND(G89 = "Case Ring",K89="B18"),"Y","N")</f>
        <v/>
      </c>
      <c r="D89" s="233" t="inlineStr">
        <is>
          <t>ConTab_BOM_KP_WearRings_126</t>
        </is>
      </c>
      <c r="E89" s="233">
        <f>IF(C89="Y",D89,"")</f>
        <v/>
      </c>
      <c r="F89" s="233" t="inlineStr">
        <is>
          <t>:4015-7_8-KP:4015-7_8-KPV:</t>
        </is>
      </c>
      <c r="G89" s="233" t="inlineStr">
        <is>
          <t>Case Ring</t>
        </is>
      </c>
      <c r="H89" s="235" t="inlineStr">
        <is>
          <t>WRMatl_Bronze_CDA90500</t>
        </is>
      </c>
      <c r="I89" s="233" t="inlineStr">
        <is>
          <t>Bronze, ASTM B584, C90500</t>
        </is>
      </c>
      <c r="J89" s="233" t="inlineStr">
        <is>
          <t>na</t>
        </is>
      </c>
      <c r="K89" s="233" t="inlineStr">
        <is>
          <t>B18</t>
        </is>
      </c>
      <c r="L89" s="235" t="n">
        <v>96890317</v>
      </c>
      <c r="M89" s="233" t="inlineStr">
        <is>
          <t>B105667</t>
        </is>
      </c>
      <c r="N89" s="233" t="n">
        <v>0</v>
      </c>
      <c r="O89" s="233" t="n"/>
      <c r="P89" s="235" t="inlineStr">
        <is>
          <t>LT057</t>
        </is>
      </c>
      <c r="Q89" s="235" t="n"/>
      <c r="R89" s="233" t="n"/>
      <c r="S89" s="237" t="n"/>
      <c r="T89" s="233" t="n"/>
      <c r="U89" s="233" t="n"/>
      <c r="V89" s="233" t="n"/>
      <c r="W89" s="233" t="n"/>
      <c r="X89" s="233" t="n"/>
      <c r="Y89" s="233" t="n"/>
      <c r="Z89" s="233" t="n"/>
      <c r="AA89" s="233" t="n"/>
      <c r="AB89" s="233" t="n"/>
    </row>
    <row r="90" s="109">
      <c r="A90" s="64" t="n"/>
      <c r="B90" s="233" t="n">
        <v>128</v>
      </c>
      <c r="C90" s="233">
        <f>IF(AND(G90 = "Case Ring",K90="B18"),"Y","N")</f>
        <v/>
      </c>
      <c r="D90" s="233" t="inlineStr">
        <is>
          <t>ConTab_BOM_KP_WearRings_128</t>
        </is>
      </c>
      <c r="E90" s="233">
        <f>IF(C90="Y",D90,"")</f>
        <v/>
      </c>
      <c r="F90" s="233" t="inlineStr">
        <is>
          <t>:4015-7_8-KP:4015-7_8-KPV:</t>
        </is>
      </c>
      <c r="G90" s="233" t="inlineStr">
        <is>
          <t>Double Wear Ring</t>
        </is>
      </c>
      <c r="H90" s="233" t="inlineStr">
        <is>
          <t>WRMatl_B22_B18</t>
        </is>
      </c>
      <c r="I90" s="233" t="inlineStr">
        <is>
          <t>Bronze, ASTM B584, C90500</t>
        </is>
      </c>
      <c r="J90" s="233" t="inlineStr">
        <is>
          <t xml:space="preserve">Ni-Al Bronze ASTM B148 C95400 </t>
        </is>
      </c>
      <c r="K90" s="233" t="inlineStr">
        <is>
          <t>B22/B18</t>
        </is>
      </c>
      <c r="L90" s="235" t="n">
        <v>97765969</v>
      </c>
      <c r="M90" s="233" t="inlineStr">
        <is>
          <t>B105688</t>
        </is>
      </c>
      <c r="N90" s="233" t="n">
        <v>0</v>
      </c>
      <c r="O90" s="233" t="n"/>
      <c r="P90" s="235" t="inlineStr">
        <is>
          <t>LT057</t>
        </is>
      </c>
      <c r="Q90" s="233" t="n"/>
      <c r="R90" s="233" t="n"/>
      <c r="S90" s="233" t="n"/>
      <c r="T90" s="233" t="n"/>
      <c r="U90" s="233" t="n"/>
      <c r="V90" s="233" t="n"/>
      <c r="W90" s="233" t="n"/>
      <c r="X90" s="233" t="n"/>
      <c r="Y90" s="233" t="n"/>
      <c r="Z90" s="233" t="n"/>
      <c r="AA90" s="233" t="n"/>
      <c r="AB90" s="233" t="n"/>
    </row>
    <row r="91" s="109">
      <c r="A91" s="64" t="n"/>
      <c r="B91" s="233" t="n">
        <v>129</v>
      </c>
      <c r="C91" s="233">
        <f>IF(AND(G91 = "Case Ring",K91="B18"),"Y","N")</f>
        <v/>
      </c>
      <c r="D91" s="233" t="inlineStr">
        <is>
          <t>ConTab_BOM_KP_WearRings_129</t>
        </is>
      </c>
      <c r="E91" s="233">
        <f>IF(C91="Y",D91,"")</f>
        <v/>
      </c>
      <c r="F91" s="233" t="inlineStr">
        <is>
          <t>:4015-7_8-KP:4015-7_8-KPV:</t>
        </is>
      </c>
      <c r="G91" s="233" t="inlineStr">
        <is>
          <t>Case Ring</t>
        </is>
      </c>
      <c r="H91" s="233" t="inlineStr">
        <is>
          <t>WRMatl_Cast_Iron_ASTM-A48_Cl30</t>
        </is>
      </c>
      <c r="I91" s="233" t="inlineStr">
        <is>
          <t>Cast Iron, ASTM-A48, CL 30</t>
        </is>
      </c>
      <c r="J91" s="233" t="inlineStr">
        <is>
          <t>na</t>
        </is>
      </c>
      <c r="K91" s="233" t="inlineStr">
        <is>
          <t>C30</t>
        </is>
      </c>
      <c r="L91" s="235" t="inlineStr">
        <is>
          <t>RTF</t>
        </is>
      </c>
      <c r="M91" s="233" t="inlineStr">
        <is>
          <t>B101014</t>
        </is>
      </c>
      <c r="N91" s="233" t="n">
        <v>345</v>
      </c>
      <c r="O91" s="233" t="n"/>
      <c r="P91" s="235" t="inlineStr">
        <is>
          <t>LT058</t>
        </is>
      </c>
      <c r="Q91" s="235" t="n">
        <v>70</v>
      </c>
      <c r="R91" s="233" t="n"/>
      <c r="S91" s="233" t="n"/>
      <c r="T91" s="233" t="n"/>
      <c r="U91" s="233" t="n"/>
      <c r="V91" s="233" t="n"/>
      <c r="W91" s="233" t="n"/>
      <c r="X91" s="233" t="n"/>
      <c r="Y91" s="233" t="n"/>
      <c r="Z91" s="233" t="n"/>
      <c r="AA91" s="233" t="n"/>
      <c r="AB91" s="233" t="n"/>
    </row>
    <row r="92" s="109">
      <c r="A92" s="64" t="n"/>
      <c r="B92" s="233" t="n">
        <v>131</v>
      </c>
      <c r="C92" s="233">
        <f>IF(AND(G92 = "Case Ring",K92="B18"),"Y","N")</f>
        <v/>
      </c>
      <c r="D92" s="233" t="inlineStr">
        <is>
          <t>ConTab_BOM_KP_WearRings_131</t>
        </is>
      </c>
      <c r="E92" s="233">
        <f>IF(C92="Y",D92,"")</f>
        <v/>
      </c>
      <c r="F92" s="233" t="inlineStr">
        <is>
          <t>:4015-7_8-KP:4015-7_8-KPV:</t>
        </is>
      </c>
      <c r="G92" s="233" t="inlineStr">
        <is>
          <t>Case Ring</t>
        </is>
      </c>
      <c r="H92" s="233" t="inlineStr">
        <is>
          <t>WRMatl_Nitronic_60_ASTM_A276_XM-19_UNS_21800</t>
        </is>
      </c>
      <c r="I92" s="233" t="inlineStr">
        <is>
          <t>Nitronic 60, ASTM A276 XM-19 UNS 21800</t>
        </is>
      </c>
      <c r="J92" s="233" t="inlineStr">
        <is>
          <t>na</t>
        </is>
      </c>
      <c r="K92" s="233" t="inlineStr">
        <is>
          <t>N5</t>
        </is>
      </c>
      <c r="L92" s="235" t="inlineStr">
        <is>
          <t>RTF</t>
        </is>
      </c>
      <c r="M92" s="233" t="inlineStr">
        <is>
          <t>B101018</t>
        </is>
      </c>
      <c r="N92" s="233" t="n">
        <v>380</v>
      </c>
      <c r="O92" s="233" t="n"/>
      <c r="P92" s="235" t="inlineStr">
        <is>
          <t>LT059</t>
        </is>
      </c>
      <c r="Q92" s="235" t="n">
        <v>98</v>
      </c>
      <c r="R92" s="233" t="n"/>
      <c r="S92" s="233" t="n"/>
      <c r="T92" s="233" t="n"/>
      <c r="U92" s="233" t="n"/>
      <c r="V92" s="233" t="n"/>
      <c r="W92" s="233" t="n"/>
      <c r="X92" s="233" t="n"/>
      <c r="Y92" s="233" t="n"/>
      <c r="Z92" s="233" t="n"/>
      <c r="AA92" s="233" t="n"/>
      <c r="AB92" s="233" t="n"/>
    </row>
    <row r="93" s="109">
      <c r="A93" s="64" t="n"/>
      <c r="B93" s="233" t="n">
        <v>132</v>
      </c>
      <c r="C93" s="233">
        <f>IF(AND(G93 = "Case Ring",K93="B18"),"Y","N")</f>
        <v/>
      </c>
      <c r="D93" s="233" t="inlineStr">
        <is>
          <t>ConTab_BOM_KP_WearRings_132</t>
        </is>
      </c>
      <c r="E93" s="233">
        <f>IF(C93="Y",D93,"")</f>
        <v/>
      </c>
      <c r="F93" s="233" t="inlineStr">
        <is>
          <t>:4015-7_8-KP:4015-7_8-KPV:</t>
        </is>
      </c>
      <c r="G93" s="233" t="inlineStr">
        <is>
          <t>Double Wear Ring</t>
        </is>
      </c>
      <c r="H93" s="233" t="inlineStr">
        <is>
          <t>WRMatl_Nitronic_60_316SS</t>
        </is>
      </c>
      <c r="I93" s="233" t="inlineStr">
        <is>
          <t>Nitronic 60, ASTM A276 XM-19 UNS 21800</t>
        </is>
      </c>
      <c r="J93" s="233" t="inlineStr">
        <is>
          <t>Stainless Steel, AISI-316</t>
        </is>
      </c>
      <c r="K93" s="233" t="inlineStr">
        <is>
          <t>N5/H316</t>
        </is>
      </c>
      <c r="L93" s="235" t="inlineStr">
        <is>
          <t>RTF</t>
        </is>
      </c>
      <c r="M93" s="233" t="inlineStr">
        <is>
          <t>B101023</t>
        </is>
      </c>
      <c r="N93" s="233" t="n">
        <v>1030</v>
      </c>
      <c r="O93" s="233" t="n"/>
      <c r="P93" s="235" t="inlineStr">
        <is>
          <t>LT059</t>
        </is>
      </c>
      <c r="Q93" s="235" t="n">
        <v>98</v>
      </c>
      <c r="R93" s="233" t="n"/>
      <c r="S93" s="233" t="n"/>
      <c r="T93" s="233" t="n"/>
      <c r="U93" s="233" t="n"/>
      <c r="V93" s="233" t="n"/>
      <c r="W93" s="233" t="n"/>
      <c r="X93" s="233" t="n"/>
      <c r="Y93" s="233" t="n"/>
      <c r="Z93" s="233" t="n"/>
      <c r="AA93" s="233" t="n"/>
      <c r="AB93" s="233" t="n"/>
    </row>
    <row r="94" s="109">
      <c r="A94" s="64" t="n"/>
      <c r="B94" s="233" t="n">
        <v>135</v>
      </c>
      <c r="C94" s="233">
        <f>IF(AND(G94 = "Case Ring",K94="B18"),"Y","N")</f>
        <v/>
      </c>
      <c r="D94" s="233" t="inlineStr">
        <is>
          <t>ConTab_BOM_KP_WearRings_135</t>
        </is>
      </c>
      <c r="E94" s="233">
        <f>IF(C94="Y",D94,"")</f>
        <v/>
      </c>
      <c r="F94" s="233" t="inlineStr">
        <is>
          <t>:4015-9_0-KP:4015-9_0-KPV:4015-9_0-KPVS:</t>
        </is>
      </c>
      <c r="G94" s="233" t="inlineStr">
        <is>
          <t>Case Ring</t>
        </is>
      </c>
      <c r="H94" s="235" t="inlineStr">
        <is>
          <t>WRMatl_Bronze_CDA90500</t>
        </is>
      </c>
      <c r="I94" s="233" t="inlineStr">
        <is>
          <t>Bronze, ASTM B584, C90500</t>
        </is>
      </c>
      <c r="J94" s="233" t="inlineStr">
        <is>
          <t>na</t>
        </is>
      </c>
      <c r="K94" s="233" t="inlineStr">
        <is>
          <t>B18</t>
        </is>
      </c>
      <c r="L94" s="235" t="n">
        <v>97732162</v>
      </c>
      <c r="M94" s="233" t="inlineStr">
        <is>
          <t>B105667</t>
        </is>
      </c>
      <c r="N94" s="233" t="n">
        <v>0</v>
      </c>
      <c r="O94" s="233" t="n"/>
      <c r="P94" s="235" t="inlineStr">
        <is>
          <t>LT018</t>
        </is>
      </c>
      <c r="Q94" s="235" t="n"/>
      <c r="R94" s="233" t="n"/>
      <c r="S94" s="233" t="n"/>
      <c r="T94" s="233" t="n"/>
      <c r="U94" s="233" t="n"/>
      <c r="V94" s="233" t="n"/>
      <c r="W94" s="233" t="n"/>
      <c r="X94" s="233" t="n"/>
      <c r="Y94" s="233" t="n"/>
      <c r="Z94" s="233" t="n"/>
      <c r="AA94" s="233" t="n"/>
      <c r="AB94" s="233" t="n"/>
    </row>
    <row r="95" s="109">
      <c r="A95" s="64" t="n"/>
      <c r="B95" s="233" t="n">
        <v>136</v>
      </c>
      <c r="C95" s="233">
        <f>IF(AND(G95 = "Case Ring",K95="B18"),"Y","N")</f>
        <v/>
      </c>
      <c r="D95" s="233" t="inlineStr">
        <is>
          <t>ConTab_BOM_KP_WearRings_136</t>
        </is>
      </c>
      <c r="E95" s="233">
        <f>IF(C95="Y",D95,"")</f>
        <v/>
      </c>
      <c r="F95" s="233" t="inlineStr">
        <is>
          <t>:4015-9_0-KP:4015-9_0-KPV:4015-9_0-KPVS:</t>
        </is>
      </c>
      <c r="G95" s="233" t="inlineStr">
        <is>
          <t>Double Wear Ring</t>
        </is>
      </c>
      <c r="H95" s="233" t="inlineStr">
        <is>
          <t>WRMatl_B22_B18</t>
        </is>
      </c>
      <c r="I95" s="233" t="inlineStr">
        <is>
          <t>Bronze, ASTM B584, C90500</t>
        </is>
      </c>
      <c r="J95" s="233" t="inlineStr">
        <is>
          <t xml:space="preserve">Ni-Al Bronze ASTM B148 C95400 </t>
        </is>
      </c>
      <c r="K95" s="233" t="inlineStr">
        <is>
          <t>B22/B18</t>
        </is>
      </c>
      <c r="L95" s="235" t="inlineStr">
        <is>
          <t>RTF</t>
        </is>
      </c>
      <c r="M95" s="233" t="inlineStr">
        <is>
          <t>B105688</t>
        </is>
      </c>
      <c r="N95" s="233" t="n">
        <v>0</v>
      </c>
      <c r="O95" s="233" t="n"/>
      <c r="P95" s="235" t="inlineStr">
        <is>
          <t>LT057</t>
        </is>
      </c>
      <c r="Q95" s="233" t="n"/>
      <c r="R95" s="233" t="n"/>
      <c r="S95" s="237" t="n"/>
      <c r="T95" s="233" t="n"/>
      <c r="U95" s="233" t="n"/>
      <c r="V95" s="233" t="n"/>
      <c r="W95" s="233" t="n"/>
      <c r="X95" s="233" t="n"/>
      <c r="Y95" s="233" t="n"/>
      <c r="Z95" s="233" t="n"/>
      <c r="AA95" s="233" t="n"/>
      <c r="AB95" s="233" t="n"/>
    </row>
    <row r="96" s="109">
      <c r="A96" s="64" t="n"/>
      <c r="B96" s="233" t="n">
        <v>137</v>
      </c>
      <c r="C96" s="233">
        <f>IF(AND(G96 = "Case Ring",K96="B18"),"Y","N")</f>
        <v/>
      </c>
      <c r="D96" s="233" t="inlineStr">
        <is>
          <t>ConTab_BOM_KP_WearRings_137</t>
        </is>
      </c>
      <c r="E96" s="233">
        <f>IF(C96="Y",D96,"")</f>
        <v/>
      </c>
      <c r="F96" s="233" t="inlineStr">
        <is>
          <t>:4015-9_0-KP:4015-9_0-KPV:4015-9_0-KPVS:</t>
        </is>
      </c>
      <c r="G96" s="233" t="inlineStr">
        <is>
          <t>Case Ring</t>
        </is>
      </c>
      <c r="H96" s="233" t="inlineStr">
        <is>
          <t>WRMatl_Cast_Iron_ASTM-A48_Cl30</t>
        </is>
      </c>
      <c r="I96" s="233" t="inlineStr">
        <is>
          <t>Cast Iron, ASTM-A48, CL 30</t>
        </is>
      </c>
      <c r="J96" s="233" t="inlineStr">
        <is>
          <t>na</t>
        </is>
      </c>
      <c r="K96" s="233" t="inlineStr">
        <is>
          <t>C30</t>
        </is>
      </c>
      <c r="L96" s="235" t="inlineStr">
        <is>
          <t>RTF</t>
        </is>
      </c>
      <c r="M96" s="233" t="inlineStr">
        <is>
          <t>B101014</t>
        </is>
      </c>
      <c r="N96" s="233" t="n">
        <v>345</v>
      </c>
      <c r="O96" s="233" t="n"/>
      <c r="P96" s="235" t="inlineStr">
        <is>
          <t>LT058</t>
        </is>
      </c>
      <c r="Q96" s="235" t="n">
        <v>70</v>
      </c>
      <c r="R96" s="233" t="n"/>
      <c r="S96" s="233" t="n"/>
      <c r="T96" s="233" t="n"/>
      <c r="U96" s="233" t="n"/>
      <c r="V96" s="233" t="n"/>
      <c r="W96" s="233" t="n"/>
      <c r="X96" s="233" t="n"/>
      <c r="Y96" s="233" t="n"/>
      <c r="Z96" s="233" t="n"/>
      <c r="AA96" s="233" t="n"/>
      <c r="AB96" s="233" t="n"/>
    </row>
    <row r="97" s="109">
      <c r="A97" s="64" t="n"/>
      <c r="B97" s="233" t="n">
        <v>139</v>
      </c>
      <c r="C97" s="233">
        <f>IF(AND(G97 = "Case Ring",K97="B18"),"Y","N")</f>
        <v/>
      </c>
      <c r="D97" s="233" t="inlineStr">
        <is>
          <t>ConTab_BOM_KP_WearRings_139</t>
        </is>
      </c>
      <c r="E97" s="233">
        <f>IF(C97="Y",D97,"")</f>
        <v/>
      </c>
      <c r="F97" s="233" t="inlineStr">
        <is>
          <t>:4015-9_0-KP:4015-9_0-KPV:4015-9_0-KPVS:</t>
        </is>
      </c>
      <c r="G97" s="233" t="inlineStr">
        <is>
          <t>Case Ring</t>
        </is>
      </c>
      <c r="H97" s="233" t="inlineStr">
        <is>
          <t>WRMatl_Nitronic_60_ASTM_A276_XM-19_UNS_21800</t>
        </is>
      </c>
      <c r="I97" s="233" t="inlineStr">
        <is>
          <t>Nitronic 60, ASTM A276 XM-19 UNS 21800</t>
        </is>
      </c>
      <c r="J97" s="233" t="inlineStr">
        <is>
          <t>na</t>
        </is>
      </c>
      <c r="K97" s="233" t="inlineStr">
        <is>
          <t>N5</t>
        </is>
      </c>
      <c r="L97" s="235" t="n">
        <v>97936359</v>
      </c>
      <c r="M97" s="233" t="inlineStr">
        <is>
          <t>B101018</t>
        </is>
      </c>
      <c r="N97" s="233" t="n">
        <v>380</v>
      </c>
      <c r="O97" s="233" t="n"/>
      <c r="P97" s="235" t="inlineStr">
        <is>
          <t>LT059</t>
        </is>
      </c>
      <c r="Q97" s="235" t="n">
        <v>98</v>
      </c>
      <c r="R97" s="233" t="n"/>
      <c r="S97" s="233" t="n"/>
      <c r="T97" s="233" t="n"/>
      <c r="U97" s="233" t="n"/>
      <c r="V97" s="233" t="n"/>
      <c r="W97" s="233" t="n"/>
      <c r="X97" s="233" t="n"/>
      <c r="Y97" s="233" t="n"/>
      <c r="Z97" s="233" t="n"/>
      <c r="AA97" s="233" t="n"/>
      <c r="AB97" s="233" t="n"/>
    </row>
    <row r="98" s="109">
      <c r="A98" s="64" t="n"/>
      <c r="B98" s="233" t="n">
        <v>140</v>
      </c>
      <c r="C98" s="233">
        <f>IF(AND(G98 = "Case Ring",K98="B18"),"Y","N")</f>
        <v/>
      </c>
      <c r="D98" s="233" t="inlineStr">
        <is>
          <t>ConTab_BOM_KP_WearRings_140</t>
        </is>
      </c>
      <c r="E98" s="233">
        <f>IF(C98="Y",D98,"")</f>
        <v/>
      </c>
      <c r="F98" s="233" t="inlineStr">
        <is>
          <t>:4015-9_0-KP:4015-9_0-KPV:4015-9_0-KPVS:</t>
        </is>
      </c>
      <c r="G98" s="233" t="inlineStr">
        <is>
          <t>Double Wear Ring</t>
        </is>
      </c>
      <c r="H98" s="233" t="inlineStr">
        <is>
          <t>WRMatl_Nitronic_60_316SS</t>
        </is>
      </c>
      <c r="I98" s="233" t="inlineStr">
        <is>
          <t>Nitronic 60, ASTM A276 XM-19 UNS 21800</t>
        </is>
      </c>
      <c r="J98" s="233" t="inlineStr">
        <is>
          <t>Stainless Steel, AISI-316</t>
        </is>
      </c>
      <c r="K98" s="233" t="inlineStr">
        <is>
          <t>N5/H316</t>
        </is>
      </c>
      <c r="L98" s="235" t="inlineStr">
        <is>
          <t>RTF</t>
        </is>
      </c>
      <c r="M98" s="233" t="inlineStr">
        <is>
          <t>B101023</t>
        </is>
      </c>
      <c r="N98" s="233" t="n">
        <v>1030</v>
      </c>
      <c r="O98" s="233" t="n"/>
      <c r="P98" s="235" t="inlineStr">
        <is>
          <t>LT059</t>
        </is>
      </c>
      <c r="Q98" s="235" t="n">
        <v>98</v>
      </c>
      <c r="R98" s="233" t="n"/>
      <c r="S98" s="233" t="n"/>
      <c r="T98" s="233" t="n"/>
      <c r="U98" s="233" t="n"/>
      <c r="V98" s="233" t="n"/>
      <c r="W98" s="233" t="n"/>
      <c r="X98" s="233" t="n"/>
      <c r="Y98" s="233" t="n"/>
      <c r="Z98" s="233" t="n"/>
      <c r="AA98" s="233" t="n"/>
      <c r="AB98" s="233" t="n"/>
    </row>
    <row r="99" s="109">
      <c r="A99" s="64" t="n"/>
      <c r="B99" s="233" t="n">
        <v>143</v>
      </c>
      <c r="C99" s="233">
        <f>IF(AND(G99 = "Case Ring",K99="B18"),"Y","N")</f>
        <v/>
      </c>
      <c r="D99" s="233" t="inlineStr">
        <is>
          <t>ConTab_BOM_KP_WearRings_143</t>
        </is>
      </c>
      <c r="E99" s="233">
        <f>IF(C99="Y",D99,"")</f>
        <v/>
      </c>
      <c r="F99" s="233" t="inlineStr">
        <is>
          <t>:5012-7_8-KP:5012-7_8-KPV:5012-7_8-KPVS:</t>
        </is>
      </c>
      <c r="G99" s="233" t="inlineStr">
        <is>
          <t>Case Ring</t>
        </is>
      </c>
      <c r="H99" s="235" t="inlineStr">
        <is>
          <t>WRMatl_Bronze_CDA90500</t>
        </is>
      </c>
      <c r="I99" s="233" t="inlineStr">
        <is>
          <t>Bronze, ASTM B584, C90500</t>
        </is>
      </c>
      <c r="J99" s="233" t="inlineStr">
        <is>
          <t>na</t>
        </is>
      </c>
      <c r="K99" s="233" t="inlineStr">
        <is>
          <t>B18</t>
        </is>
      </c>
      <c r="L99" s="235" t="n">
        <v>97766019</v>
      </c>
      <c r="M99" s="233" t="inlineStr">
        <is>
          <t>B105668</t>
        </is>
      </c>
      <c r="N99" s="233" t="n">
        <v>0</v>
      </c>
      <c r="O99" s="233" t="n"/>
      <c r="P99" s="235" t="inlineStr">
        <is>
          <t>LT018</t>
        </is>
      </c>
      <c r="Q99" s="235" t="n"/>
      <c r="R99" s="233" t="n"/>
      <c r="S99" s="237" t="n"/>
      <c r="T99" s="233" t="n"/>
      <c r="U99" s="233" t="n"/>
      <c r="V99" s="233" t="n"/>
      <c r="W99" s="233" t="n"/>
      <c r="X99" s="233" t="n"/>
      <c r="Y99" s="233" t="n"/>
      <c r="Z99" s="233" t="n"/>
      <c r="AA99" s="233" t="n"/>
      <c r="AB99" s="233" t="n"/>
    </row>
    <row r="100" s="109">
      <c r="A100" s="64" t="n"/>
      <c r="B100" s="233" t="n">
        <v>145</v>
      </c>
      <c r="C100" s="233">
        <f>IF(AND(G100 = "Case Ring",K100="B18"),"Y","N")</f>
        <v/>
      </c>
      <c r="D100" s="233" t="inlineStr">
        <is>
          <t>ConTab_BOM_KP_WearRings_145</t>
        </is>
      </c>
      <c r="E100" s="233">
        <f>IF(C100="Y",D100,"")</f>
        <v/>
      </c>
      <c r="F100" s="233" t="inlineStr">
        <is>
          <t>:5012-7_8-KP:5012-7_8-KPV:5012-7_8-KPVS:</t>
        </is>
      </c>
      <c r="G100" s="233" t="inlineStr">
        <is>
          <t>Double Wear Ring</t>
        </is>
      </c>
      <c r="H100" s="233" t="inlineStr">
        <is>
          <t>WRMatl_B22_B18</t>
        </is>
      </c>
      <c r="I100" s="233" t="inlineStr">
        <is>
          <t>Bronze, ASTM B584, C90500</t>
        </is>
      </c>
      <c r="J100" s="233" t="inlineStr">
        <is>
          <t xml:space="preserve">Ni-Al Bronze ASTM B148 C95400 </t>
        </is>
      </c>
      <c r="K100" s="233" t="inlineStr">
        <is>
          <t>B22/B18</t>
        </is>
      </c>
      <c r="L100" s="235" t="n">
        <v>97765970</v>
      </c>
      <c r="M100" s="233" t="inlineStr">
        <is>
          <t>B105689</t>
        </is>
      </c>
      <c r="N100" s="233" t="n">
        <v>0</v>
      </c>
      <c r="O100" s="233" t="n"/>
      <c r="P100" s="235" t="inlineStr">
        <is>
          <t>LT057</t>
        </is>
      </c>
      <c r="Q100" s="233" t="n"/>
      <c r="R100" s="233" t="n"/>
      <c r="S100" s="233" t="n"/>
      <c r="T100" s="233" t="n"/>
      <c r="U100" s="233" t="n"/>
      <c r="V100" s="233" t="n"/>
      <c r="W100" s="233" t="n"/>
      <c r="X100" s="233" t="n"/>
      <c r="Y100" s="233" t="n"/>
      <c r="Z100" s="233" t="n"/>
      <c r="AA100" s="233" t="n"/>
      <c r="AB100" s="233" t="n"/>
    </row>
    <row r="101" s="109">
      <c r="A101" s="64" t="n"/>
      <c r="B101" s="233" t="n">
        <v>146</v>
      </c>
      <c r="C101" s="233">
        <f>IF(AND(G101 = "Case Ring",K101="B18"),"Y","N")</f>
        <v/>
      </c>
      <c r="D101" s="233" t="inlineStr">
        <is>
          <t>ConTab_BOM_KP_WearRings_146</t>
        </is>
      </c>
      <c r="E101" s="233">
        <f>IF(C101="Y",D101,"")</f>
        <v/>
      </c>
      <c r="F101" s="233" t="inlineStr">
        <is>
          <t>:5012-7_8-KP:5012-7_8-KPV:5012-7_8-KPVS:</t>
        </is>
      </c>
      <c r="G101" s="233" t="inlineStr">
        <is>
          <t>Case Ring</t>
        </is>
      </c>
      <c r="H101" s="233" t="inlineStr">
        <is>
          <t>WRMatl_Cast_Iron_ASTM-A48_Cl30</t>
        </is>
      </c>
      <c r="I101" s="233" t="inlineStr">
        <is>
          <t>Cast Iron, ASTM-A48, CL 30</t>
        </is>
      </c>
      <c r="J101" s="233" t="inlineStr">
        <is>
          <t>na</t>
        </is>
      </c>
      <c r="K101" s="233" t="inlineStr">
        <is>
          <t>C30</t>
        </is>
      </c>
      <c r="L101" s="235" t="inlineStr">
        <is>
          <t>RTF</t>
        </is>
      </c>
      <c r="M101" s="233" t="inlineStr">
        <is>
          <t>B101026</t>
        </is>
      </c>
      <c r="N101" s="233" t="n">
        <v>440</v>
      </c>
      <c r="O101" s="233" t="n"/>
      <c r="P101" s="235" t="inlineStr">
        <is>
          <t>LT058</t>
        </is>
      </c>
      <c r="Q101" s="235" t="n">
        <v>70</v>
      </c>
      <c r="R101" s="233" t="n"/>
      <c r="S101" s="233" t="n"/>
      <c r="T101" s="233" t="n"/>
      <c r="U101" s="233" t="n"/>
      <c r="V101" s="233" t="n"/>
      <c r="W101" s="233" t="n"/>
      <c r="X101" s="233" t="n"/>
      <c r="Y101" s="233" t="n"/>
      <c r="Z101" s="233" t="n"/>
      <c r="AA101" s="233" t="n"/>
      <c r="AB101" s="233" t="n"/>
    </row>
    <row r="102" s="109">
      <c r="A102" s="64" t="n"/>
      <c r="B102" s="233" t="n">
        <v>148</v>
      </c>
      <c r="C102" s="233">
        <f>IF(AND(G102 = "Case Ring",K102="B18"),"Y","N")</f>
        <v/>
      </c>
      <c r="D102" s="233" t="inlineStr">
        <is>
          <t>ConTab_BOM_KP_WearRings_148</t>
        </is>
      </c>
      <c r="E102" s="233">
        <f>IF(C102="Y",D102,"")</f>
        <v/>
      </c>
      <c r="F102" s="233" t="inlineStr">
        <is>
          <t>:5012-7_8-KP:5012-7_8-KPV:5012-7_8-KPVS:</t>
        </is>
      </c>
      <c r="G102" s="233" t="inlineStr">
        <is>
          <t>Case Ring</t>
        </is>
      </c>
      <c r="H102" s="233" t="inlineStr">
        <is>
          <t>WRMatl_Nitronic_60_ASTM_A276_XM-19_UNS_21800</t>
        </is>
      </c>
      <c r="I102" s="233" t="inlineStr">
        <is>
          <t>Nitronic 60, ASTM A276 XM-19 UNS 21800</t>
        </is>
      </c>
      <c r="J102" s="233" t="inlineStr">
        <is>
          <t>na</t>
        </is>
      </c>
      <c r="K102" s="233" t="inlineStr">
        <is>
          <t>N5</t>
        </is>
      </c>
      <c r="L102" s="235" t="inlineStr">
        <is>
          <t>RTF</t>
        </is>
      </c>
      <c r="M102" s="233" t="inlineStr">
        <is>
          <t>B101030</t>
        </is>
      </c>
      <c r="N102" s="233" t="n">
        <v>515</v>
      </c>
      <c r="O102" s="233" t="n"/>
      <c r="P102" s="235" t="inlineStr">
        <is>
          <t>LT059</t>
        </is>
      </c>
      <c r="Q102" s="235" t="n">
        <v>98</v>
      </c>
      <c r="R102" s="233" t="n"/>
      <c r="S102" s="233" t="n"/>
      <c r="T102" s="233" t="n"/>
      <c r="U102" s="233" t="n"/>
      <c r="V102" s="233" t="n"/>
      <c r="W102" s="233" t="n"/>
      <c r="X102" s="233" t="n"/>
      <c r="Y102" s="233" t="n"/>
      <c r="Z102" s="233" t="n"/>
      <c r="AA102" s="233" t="n"/>
      <c r="AB102" s="233" t="n"/>
    </row>
    <row r="103" s="109">
      <c r="A103" s="64" t="n"/>
      <c r="B103" s="233" t="n">
        <v>149</v>
      </c>
      <c r="C103" s="233">
        <f>IF(AND(G103 = "Case Ring",K103="B18"),"Y","N")</f>
        <v/>
      </c>
      <c r="D103" s="233" t="inlineStr">
        <is>
          <t>ConTab_BOM_KP_WearRings_149</t>
        </is>
      </c>
      <c r="E103" s="233">
        <f>IF(C103="Y",D103,"")</f>
        <v/>
      </c>
      <c r="F103" s="233" t="inlineStr">
        <is>
          <t>:5012-7_8-KP:5012-7_8-KPV:5012-7_8-KPVS:</t>
        </is>
      </c>
      <c r="G103" s="233" t="inlineStr">
        <is>
          <t>Double Wear Ring</t>
        </is>
      </c>
      <c r="H103" s="233" t="inlineStr">
        <is>
          <t>WRMatl_Nitronic_60_316SS</t>
        </is>
      </c>
      <c r="I103" s="233" t="inlineStr">
        <is>
          <t>Nitronic 60, ASTM A276 XM-19 UNS 21800</t>
        </is>
      </c>
      <c r="J103" s="233" t="inlineStr">
        <is>
          <t>Stainless Steel, AISI-316</t>
        </is>
      </c>
      <c r="K103" s="233" t="inlineStr">
        <is>
          <t>N5/H316</t>
        </is>
      </c>
      <c r="L103" s="235" t="inlineStr">
        <is>
          <t>RTF</t>
        </is>
      </c>
      <c r="M103" s="233" t="inlineStr">
        <is>
          <t>B101035</t>
        </is>
      </c>
      <c r="N103" s="233" t="n">
        <v>1400</v>
      </c>
      <c r="O103" s="233" t="n"/>
      <c r="P103" s="235" t="inlineStr">
        <is>
          <t>LT059</t>
        </is>
      </c>
      <c r="Q103" s="235" t="n">
        <v>98</v>
      </c>
      <c r="R103" s="233" t="n"/>
      <c r="S103" s="233" t="n"/>
      <c r="T103" s="233" t="n"/>
      <c r="U103" s="233" t="n"/>
      <c r="V103" s="233" t="n"/>
      <c r="W103" s="233" t="n"/>
      <c r="X103" s="233" t="n"/>
      <c r="Y103" s="233" t="n"/>
      <c r="Z103" s="233" t="n"/>
      <c r="AA103" s="233" t="n"/>
      <c r="AB103" s="233" t="n"/>
    </row>
    <row r="104" s="109">
      <c r="A104" s="64" t="n"/>
      <c r="B104" s="233" t="n">
        <v>152</v>
      </c>
      <c r="C104" s="233">
        <f>IF(AND(G104 = "Case Ring",K104="B18"),"Y","N")</f>
        <v/>
      </c>
      <c r="D104" s="233" t="inlineStr">
        <is>
          <t>ConTab_BOM_KP_WearRings_152</t>
        </is>
      </c>
      <c r="E104" s="233">
        <f>IF(C104="Y",D104,"")</f>
        <v/>
      </c>
      <c r="F104" s="233" t="inlineStr">
        <is>
          <t>:5015-9_0-KP:5015-9_0-KPV:5015-9_0-KPVS:</t>
        </is>
      </c>
      <c r="G104" s="233" t="inlineStr">
        <is>
          <t>Case Ring</t>
        </is>
      </c>
      <c r="H104" s="235" t="inlineStr">
        <is>
          <t>WRMatl_Bronze_CDA90500</t>
        </is>
      </c>
      <c r="I104" s="233" t="inlineStr">
        <is>
          <t>Bronze, ASTM B584, C90500</t>
        </is>
      </c>
      <c r="J104" s="233" t="inlineStr">
        <is>
          <t>na</t>
        </is>
      </c>
      <c r="K104" s="233" t="inlineStr">
        <is>
          <t>B18</t>
        </is>
      </c>
      <c r="L104" s="235" t="n">
        <v>97766020</v>
      </c>
      <c r="M104" s="233" t="inlineStr">
        <is>
          <t>B105669</t>
        </is>
      </c>
      <c r="N104" s="233" t="n">
        <v>0</v>
      </c>
      <c r="O104" s="233" t="n"/>
      <c r="P104" s="235" t="inlineStr">
        <is>
          <t>LT018</t>
        </is>
      </c>
      <c r="Q104" s="235" t="n"/>
      <c r="R104" s="233" t="n"/>
      <c r="S104" s="237" t="n"/>
      <c r="T104" s="233" t="n"/>
      <c r="U104" s="233" t="n"/>
      <c r="V104" s="233" t="n"/>
      <c r="W104" s="233" t="n"/>
      <c r="X104" s="233" t="n"/>
      <c r="Y104" s="233" t="n"/>
      <c r="Z104" s="233" t="n"/>
      <c r="AA104" s="233" t="n"/>
      <c r="AB104" s="233" t="n"/>
    </row>
    <row r="105" s="109">
      <c r="A105" s="64" t="n"/>
      <c r="B105" s="233" t="n">
        <v>154</v>
      </c>
      <c r="C105" s="233">
        <f>IF(AND(G105 = "Case Ring",K105="B18"),"Y","N")</f>
        <v/>
      </c>
      <c r="D105" s="233" t="inlineStr">
        <is>
          <t>ConTab_BOM_KP_WearRings_154</t>
        </is>
      </c>
      <c r="E105" s="233">
        <f>IF(C105="Y",D105,"")</f>
        <v/>
      </c>
      <c r="F105" s="233" t="inlineStr">
        <is>
          <t>:5015-9_0-KP:5015-9_0-KPV:5015-9_0-KPVS:</t>
        </is>
      </c>
      <c r="G105" s="233" t="inlineStr">
        <is>
          <t>Double Wear Ring</t>
        </is>
      </c>
      <c r="H105" s="233" t="inlineStr">
        <is>
          <t>WRMatl_B22_B18</t>
        </is>
      </c>
      <c r="I105" s="233" t="inlineStr">
        <is>
          <t>Bronze, ASTM B584, C90500</t>
        </is>
      </c>
      <c r="J105" s="233" t="inlineStr">
        <is>
          <t xml:space="preserve">Ni-Al Bronze ASTM B148 C95400 </t>
        </is>
      </c>
      <c r="K105" s="233" t="inlineStr">
        <is>
          <t>B22/B18</t>
        </is>
      </c>
      <c r="L105" s="235" t="n">
        <v>97765971</v>
      </c>
      <c r="M105" s="233" t="inlineStr">
        <is>
          <t>B105690</t>
        </is>
      </c>
      <c r="N105" s="233" t="n">
        <v>0</v>
      </c>
      <c r="O105" s="233" t="n"/>
      <c r="P105" s="235" t="inlineStr">
        <is>
          <t>LT057</t>
        </is>
      </c>
      <c r="Q105" s="235" t="n"/>
      <c r="R105" s="233" t="n"/>
      <c r="S105" s="233" t="n"/>
      <c r="T105" s="233" t="n"/>
      <c r="U105" s="233" t="n"/>
      <c r="V105" s="233" t="n"/>
      <c r="W105" s="233" t="n"/>
      <c r="X105" s="233" t="n"/>
      <c r="Y105" s="233" t="n"/>
      <c r="Z105" s="233" t="n"/>
      <c r="AA105" s="233" t="n"/>
      <c r="AB105" s="233" t="n"/>
    </row>
    <row r="106" s="109">
      <c r="A106" s="64" t="n"/>
      <c r="B106" s="233" t="n">
        <v>155</v>
      </c>
      <c r="C106" s="233">
        <f>IF(AND(G106 = "Case Ring",K106="B18"),"Y","N")</f>
        <v/>
      </c>
      <c r="D106" s="233" t="inlineStr">
        <is>
          <t>ConTab_BOM_KP_WearRings_155</t>
        </is>
      </c>
      <c r="E106" s="233">
        <f>IF(C106="Y",D106,"")</f>
        <v/>
      </c>
      <c r="F106" s="233" t="inlineStr">
        <is>
          <t>:5015-9_0-KP:5015-9_0-KPV:5015-9_0-KPVS:</t>
        </is>
      </c>
      <c r="G106" s="233" t="inlineStr">
        <is>
          <t>Case Ring</t>
        </is>
      </c>
      <c r="H106" s="233" t="inlineStr">
        <is>
          <t>WRMatl_Cast_Iron_ASTM-A48_Cl30</t>
        </is>
      </c>
      <c r="I106" s="233" t="inlineStr">
        <is>
          <t>Cast Iron, ASTM-A48, CL 30</t>
        </is>
      </c>
      <c r="J106" s="233" t="inlineStr">
        <is>
          <t>na</t>
        </is>
      </c>
      <c r="K106" s="233" t="inlineStr">
        <is>
          <t>C30</t>
        </is>
      </c>
      <c r="L106" s="235" t="inlineStr">
        <is>
          <t>RTF</t>
        </is>
      </c>
      <c r="M106" s="233" t="inlineStr">
        <is>
          <t>B101038</t>
        </is>
      </c>
      <c r="N106" s="233" t="n">
        <v>465</v>
      </c>
      <c r="O106" s="233" t="n"/>
      <c r="P106" s="235" t="inlineStr">
        <is>
          <t>LT058</t>
        </is>
      </c>
      <c r="Q106" s="235" t="n">
        <v>70</v>
      </c>
      <c r="R106" s="233" t="n"/>
      <c r="S106" s="233" t="n"/>
      <c r="T106" s="233" t="n"/>
      <c r="U106" s="233" t="n"/>
      <c r="V106" s="233" t="n"/>
      <c r="W106" s="233" t="n"/>
      <c r="X106" s="233" t="n"/>
      <c r="Y106" s="233" t="n"/>
      <c r="Z106" s="233" t="n"/>
      <c r="AA106" s="233" t="n"/>
      <c r="AB106" s="233" t="n"/>
    </row>
    <row r="107" s="109">
      <c r="A107" s="64" t="n"/>
      <c r="B107" s="233" t="n">
        <v>157</v>
      </c>
      <c r="C107" s="233">
        <f>IF(AND(G107 = "Case Ring",K107="B18"),"Y","N")</f>
        <v/>
      </c>
      <c r="D107" s="233" t="inlineStr">
        <is>
          <t>ConTab_BOM_KP_WearRings_157</t>
        </is>
      </c>
      <c r="E107" s="233">
        <f>IF(C107="Y",D107,"")</f>
        <v/>
      </c>
      <c r="F107" s="233" t="inlineStr">
        <is>
          <t>:5015-9_0-KP:5015-9_0-KPV:5015-9_0-KPVS:</t>
        </is>
      </c>
      <c r="G107" s="233" t="inlineStr">
        <is>
          <t>Case Ring</t>
        </is>
      </c>
      <c r="H107" s="233" t="inlineStr">
        <is>
          <t>WRMatl_Nitronic_60_ASTM_A276_XM-19_UNS_21800</t>
        </is>
      </c>
      <c r="I107" s="233" t="inlineStr">
        <is>
          <t>Nitronic 60, ASTM A276 XM-19 UNS 21800</t>
        </is>
      </c>
      <c r="J107" s="233" t="inlineStr">
        <is>
          <t>na</t>
        </is>
      </c>
      <c r="K107" s="233" t="inlineStr">
        <is>
          <t>N5</t>
        </is>
      </c>
      <c r="L107" s="235" t="inlineStr">
        <is>
          <t>RTF</t>
        </is>
      </c>
      <c r="M107" s="233" t="inlineStr">
        <is>
          <t>B101042</t>
        </is>
      </c>
      <c r="N107" s="233" t="n">
        <v>545</v>
      </c>
      <c r="O107" s="233" t="n"/>
      <c r="P107" s="235" t="inlineStr">
        <is>
          <t>LT059</t>
        </is>
      </c>
      <c r="Q107" s="235" t="n">
        <v>98</v>
      </c>
      <c r="R107" s="233" t="n"/>
      <c r="S107" s="233" t="n"/>
      <c r="T107" s="233" t="n"/>
      <c r="U107" s="233" t="n"/>
      <c r="V107" s="233" t="n"/>
      <c r="W107" s="233" t="n"/>
      <c r="X107" s="233" t="n"/>
      <c r="Y107" s="233" t="n"/>
      <c r="Z107" s="233" t="n"/>
      <c r="AA107" s="233" t="n"/>
      <c r="AB107" s="233" t="n"/>
    </row>
    <row r="108" s="109">
      <c r="A108" s="64" t="n"/>
      <c r="B108" s="233" t="n">
        <v>158</v>
      </c>
      <c r="C108" s="233">
        <f>IF(AND(G108 = "Case Ring",K108="B18"),"Y","N")</f>
        <v/>
      </c>
      <c r="D108" s="233" t="inlineStr">
        <is>
          <t>ConTab_BOM_KP_WearRings_158</t>
        </is>
      </c>
      <c r="E108" s="233">
        <f>IF(C108="Y",D108,"")</f>
        <v/>
      </c>
      <c r="F108" s="233" t="inlineStr">
        <is>
          <t>:5015-9_0-KP:5015-9_0-KPV:5015-9_0-KPVS:</t>
        </is>
      </c>
      <c r="G108" s="233" t="inlineStr">
        <is>
          <t>Double Wear Ring</t>
        </is>
      </c>
      <c r="H108" s="233" t="inlineStr">
        <is>
          <t>WRMatl_Nitronic_60_316SS</t>
        </is>
      </c>
      <c r="I108" s="233" t="inlineStr">
        <is>
          <t>Nitronic 60, ASTM A276 XM-19 UNS 21800</t>
        </is>
      </c>
      <c r="J108" s="233" t="inlineStr">
        <is>
          <t>Stainless Steel, AISI-316</t>
        </is>
      </c>
      <c r="K108" s="233" t="inlineStr">
        <is>
          <t>N5/H316</t>
        </is>
      </c>
      <c r="L108" s="235" t="inlineStr">
        <is>
          <t>RTF</t>
        </is>
      </c>
      <c r="M108" s="233" t="inlineStr">
        <is>
          <t>B101047</t>
        </is>
      </c>
      <c r="N108" s="233" t="n">
        <v>1490</v>
      </c>
      <c r="O108" s="233" t="n"/>
      <c r="P108" s="235" t="inlineStr">
        <is>
          <t>LT059</t>
        </is>
      </c>
      <c r="Q108" s="235" t="n">
        <v>98</v>
      </c>
      <c r="R108" s="233" t="n"/>
      <c r="S108" s="233" t="n"/>
      <c r="T108" s="233" t="n"/>
      <c r="U108" s="233" t="n"/>
      <c r="V108" s="233" t="n"/>
      <c r="W108" s="233" t="n"/>
      <c r="X108" s="233" t="n"/>
      <c r="Y108" s="233" t="n"/>
      <c r="Z108" s="233" t="n"/>
      <c r="AA108" s="233" t="n"/>
      <c r="AB108" s="233" t="n"/>
    </row>
    <row r="109" s="109">
      <c r="A109" s="64" t="n"/>
      <c r="B109" s="233" t="n">
        <v>161</v>
      </c>
      <c r="C109" s="233">
        <f>IF(AND(G109 = "Case Ring",K109="B18"),"Y","N")</f>
        <v/>
      </c>
      <c r="D109" s="233" t="inlineStr">
        <is>
          <t>ConTab_BOM_KP_WearRings_161</t>
        </is>
      </c>
      <c r="E109" s="233">
        <f>IF(C109="Y",D109,"")</f>
        <v/>
      </c>
      <c r="F109" s="233" t="inlineStr">
        <is>
          <t>:6012-1_2-KP:6012-1_2-KPV:</t>
        </is>
      </c>
      <c r="G109" s="233" t="inlineStr">
        <is>
          <t>Case Ring</t>
        </is>
      </c>
      <c r="H109" s="235" t="inlineStr">
        <is>
          <t>WRMatl_Bronze_CDA90500</t>
        </is>
      </c>
      <c r="I109" s="233" t="inlineStr">
        <is>
          <t>Bronze, ASTM B584, C90500</t>
        </is>
      </c>
      <c r="J109" s="233" t="inlineStr">
        <is>
          <t>na</t>
        </is>
      </c>
      <c r="K109" s="233" t="inlineStr">
        <is>
          <t>B18</t>
        </is>
      </c>
      <c r="L109" s="235" t="n">
        <v>96890320</v>
      </c>
      <c r="M109" s="233" t="inlineStr">
        <is>
          <t>B105705</t>
        </is>
      </c>
      <c r="N109" s="233" t="n">
        <v>0</v>
      </c>
      <c r="O109" s="233" t="n"/>
      <c r="P109" s="235" t="inlineStr">
        <is>
          <t>LT018</t>
        </is>
      </c>
      <c r="Q109" s="235" t="n"/>
      <c r="R109" s="233" t="n"/>
      <c r="S109" s="237" t="n"/>
      <c r="T109" s="233" t="n"/>
      <c r="U109" s="233" t="n"/>
      <c r="V109" s="233" t="n"/>
      <c r="W109" s="233" t="n"/>
      <c r="X109" s="233" t="n"/>
      <c r="Y109" s="233" t="n"/>
      <c r="Z109" s="233" t="n"/>
      <c r="AA109" s="233" t="n"/>
      <c r="AB109" s="233" t="n"/>
    </row>
    <row r="110" s="109">
      <c r="A110" s="64" t="n"/>
      <c r="B110" s="233" t="n">
        <v>163</v>
      </c>
      <c r="C110" s="233">
        <f>IF(AND(G110 = "Case Ring",K110="B18"),"Y","N")</f>
        <v/>
      </c>
      <c r="D110" s="233" t="inlineStr">
        <is>
          <t>ConTab_BOM_KP_WearRings_163</t>
        </is>
      </c>
      <c r="E110" s="233">
        <f>IF(C110="Y",D110,"")</f>
        <v/>
      </c>
      <c r="F110" s="233" t="inlineStr">
        <is>
          <t>:6012-1_2-KP:6012-1_2-KPV:</t>
        </is>
      </c>
      <c r="G110" s="233" t="inlineStr">
        <is>
          <t>Double Wear Ring</t>
        </is>
      </c>
      <c r="H110" s="233" t="inlineStr">
        <is>
          <t>WRMatl_B22_B18</t>
        </is>
      </c>
      <c r="I110" s="233" t="inlineStr">
        <is>
          <t>Bronze, ASTM B584, C90500</t>
        </is>
      </c>
      <c r="J110" s="233" t="inlineStr">
        <is>
          <t xml:space="preserve">Ni-Al Bronze ASTM B148 C95400 </t>
        </is>
      </c>
      <c r="K110" s="233" t="inlineStr">
        <is>
          <t>B22/B18</t>
        </is>
      </c>
      <c r="L110" s="235" t="n">
        <v>97765972</v>
      </c>
      <c r="M110" s="233" t="inlineStr">
        <is>
          <t>B105691</t>
        </is>
      </c>
      <c r="N110" s="233" t="n">
        <v>0</v>
      </c>
      <c r="O110" s="233" t="n"/>
      <c r="P110" s="235" t="inlineStr">
        <is>
          <t>LT057</t>
        </is>
      </c>
      <c r="Q110" s="235" t="n"/>
      <c r="R110" s="233" t="n"/>
      <c r="S110" s="233" t="n"/>
      <c r="T110" s="233" t="n"/>
      <c r="U110" s="233" t="n"/>
      <c r="V110" s="233" t="n"/>
      <c r="W110" s="233" t="n"/>
      <c r="X110" s="233" t="n"/>
      <c r="Y110" s="233" t="n"/>
      <c r="Z110" s="233" t="n"/>
      <c r="AA110" s="233" t="n"/>
      <c r="AB110" s="233" t="n"/>
    </row>
    <row r="111" s="109">
      <c r="A111" s="64" t="n"/>
      <c r="B111" s="233" t="n">
        <v>164</v>
      </c>
      <c r="C111" s="233">
        <f>IF(AND(G111 = "Case Ring",K111="B18"),"Y","N")</f>
        <v/>
      </c>
      <c r="D111" s="233" t="inlineStr">
        <is>
          <t>ConTab_BOM_KP_WearRings_164</t>
        </is>
      </c>
      <c r="E111" s="233">
        <f>IF(C111="Y",D111,"")</f>
        <v/>
      </c>
      <c r="F111" s="233" t="inlineStr">
        <is>
          <t>:6012-1_2-KP:6012-1_2-KPV:</t>
        </is>
      </c>
      <c r="G111" s="233" t="inlineStr">
        <is>
          <t>Case Ring</t>
        </is>
      </c>
      <c r="H111" s="233" t="inlineStr">
        <is>
          <t>WRMatl_Cast_Iron_ASTM-A48_Cl30</t>
        </is>
      </c>
      <c r="I111" s="233" t="inlineStr">
        <is>
          <t>Cast Iron, ASTM-A48, CL 30</t>
        </is>
      </c>
      <c r="J111" s="233" t="inlineStr">
        <is>
          <t>na</t>
        </is>
      </c>
      <c r="K111" s="233" t="inlineStr">
        <is>
          <t>C30</t>
        </is>
      </c>
      <c r="L111" s="235" t="inlineStr">
        <is>
          <t>RTF</t>
        </is>
      </c>
      <c r="M111" s="233" t="inlineStr">
        <is>
          <t>B101050</t>
        </is>
      </c>
      <c r="N111" s="233" t="n">
        <v>555</v>
      </c>
      <c r="O111" s="233" t="n"/>
      <c r="P111" s="235" t="inlineStr">
        <is>
          <t>LT058</t>
        </is>
      </c>
      <c r="Q111" s="235" t="n">
        <v>70</v>
      </c>
      <c r="R111" s="233" t="n"/>
      <c r="S111" s="233" t="n"/>
      <c r="T111" s="233" t="n"/>
      <c r="U111" s="233" t="n"/>
      <c r="V111" s="233" t="n"/>
      <c r="W111" s="233" t="n"/>
      <c r="X111" s="233" t="n"/>
      <c r="Y111" s="233" t="n"/>
      <c r="Z111" s="233" t="n"/>
      <c r="AA111" s="233" t="n"/>
      <c r="AB111" s="233" t="n"/>
    </row>
    <row r="112" s="109">
      <c r="A112" s="64" t="n"/>
      <c r="B112" s="233" t="n">
        <v>166</v>
      </c>
      <c r="C112" s="233">
        <f>IF(AND(G112 = "Case Ring",K112="B18"),"Y","N")</f>
        <v/>
      </c>
      <c r="D112" s="233" t="inlineStr">
        <is>
          <t>ConTab_BOM_KP_WearRings_166</t>
        </is>
      </c>
      <c r="E112" s="233">
        <f>IF(C112="Y",D112,"")</f>
        <v/>
      </c>
      <c r="F112" s="233" t="inlineStr">
        <is>
          <t>:6012-1_2-KP:6012-1_2-KPV:</t>
        </is>
      </c>
      <c r="G112" s="233" t="inlineStr">
        <is>
          <t>Case Ring</t>
        </is>
      </c>
      <c r="H112" s="233" t="inlineStr">
        <is>
          <t>WRMatl_Nitronic_60_ASTM_A276_XM-19_UNS_21800</t>
        </is>
      </c>
      <c r="I112" s="233" t="inlineStr">
        <is>
          <t>Nitronic 60, ASTM A276 XM-19 UNS 21800</t>
        </is>
      </c>
      <c r="J112" s="233" t="inlineStr">
        <is>
          <t>na</t>
        </is>
      </c>
      <c r="K112" s="233" t="inlineStr">
        <is>
          <t>N5</t>
        </is>
      </c>
      <c r="L112" s="235" t="inlineStr">
        <is>
          <t>RTF</t>
        </is>
      </c>
      <c r="M112" s="233" t="inlineStr">
        <is>
          <t>B101054</t>
        </is>
      </c>
      <c r="N112" s="233" t="n">
        <v>685</v>
      </c>
      <c r="O112" s="233" t="n"/>
      <c r="P112" s="235" t="inlineStr">
        <is>
          <t>LT059</t>
        </is>
      </c>
      <c r="Q112" s="235" t="n">
        <v>98</v>
      </c>
      <c r="R112" s="233" t="n"/>
      <c r="S112" s="233" t="n"/>
      <c r="T112" s="233" t="n"/>
      <c r="U112" s="233" t="n"/>
      <c r="V112" s="233" t="n"/>
      <c r="W112" s="233" t="n"/>
      <c r="X112" s="233" t="n"/>
      <c r="Y112" s="233" t="n"/>
      <c r="Z112" s="233" t="n"/>
      <c r="AA112" s="233" t="n"/>
      <c r="AB112" s="233" t="n"/>
    </row>
    <row r="113" s="109">
      <c r="A113" s="64" t="n"/>
      <c r="B113" s="233" t="n">
        <v>167</v>
      </c>
      <c r="C113" s="233">
        <f>IF(AND(G113 = "Case Ring",K113="B18"),"Y","N")</f>
        <v/>
      </c>
      <c r="D113" s="233" t="inlineStr">
        <is>
          <t>ConTab_BOM_KP_WearRings_167</t>
        </is>
      </c>
      <c r="E113" s="233">
        <f>IF(C113="Y",D113,"")</f>
        <v/>
      </c>
      <c r="F113" s="233" t="inlineStr">
        <is>
          <t>:6012-1_2-KP:6012-1_2-KPV:</t>
        </is>
      </c>
      <c r="G113" s="233" t="inlineStr">
        <is>
          <t>Double Wear Ring</t>
        </is>
      </c>
      <c r="H113" s="233" t="inlineStr">
        <is>
          <t>WRMatl_Nitronic_60_316SS</t>
        </is>
      </c>
      <c r="I113" s="233" t="inlineStr">
        <is>
          <t>Nitronic 60, ASTM A276 XM-19 UNS 21800</t>
        </is>
      </c>
      <c r="J113" s="233" t="inlineStr">
        <is>
          <t>Stainless Steel, AISI-316</t>
        </is>
      </c>
      <c r="K113" s="233" t="inlineStr">
        <is>
          <t>N5/H316</t>
        </is>
      </c>
      <c r="L113" s="235" t="inlineStr">
        <is>
          <t>RTF</t>
        </is>
      </c>
      <c r="M113" s="233" t="inlineStr">
        <is>
          <t>B101059</t>
        </is>
      </c>
      <c r="N113" s="233" t="n">
        <v>1850</v>
      </c>
      <c r="O113" s="233" t="n"/>
      <c r="P113" s="235" t="inlineStr">
        <is>
          <t>LT059</t>
        </is>
      </c>
      <c r="Q113" s="235" t="n">
        <v>98</v>
      </c>
      <c r="R113" s="233" t="n"/>
      <c r="S113" s="233" t="n"/>
      <c r="T113" s="233" t="n"/>
      <c r="U113" s="233" t="n"/>
      <c r="V113" s="233" t="n"/>
      <c r="W113" s="233" t="n"/>
      <c r="X113" s="233" t="n"/>
      <c r="Y113" s="233" t="n"/>
      <c r="Z113" s="233" t="n"/>
      <c r="AA113" s="233" t="n"/>
      <c r="AB113" s="233" t="n"/>
    </row>
    <row r="114" s="109">
      <c r="A114" s="64" t="n"/>
      <c r="B114" s="233" t="n">
        <v>170</v>
      </c>
      <c r="C114" s="233">
        <f>IF(AND(G114 = "Case Ring",K114="B18"),"Y","N")</f>
        <v/>
      </c>
      <c r="D114" s="233" t="inlineStr">
        <is>
          <t>ConTab_BOM_KP_WearRings_170</t>
        </is>
      </c>
      <c r="E114" s="233">
        <f>IF(C114="Y",D114,"")</f>
        <v/>
      </c>
      <c r="F114" s="233" t="inlineStr">
        <is>
          <t>:6012-3_4-KP:6012-3_4-KPV:6012-3_4-KPVS:</t>
        </is>
      </c>
      <c r="G114" s="233" t="inlineStr">
        <is>
          <t>Case Ring</t>
        </is>
      </c>
      <c r="H114" s="235" t="inlineStr">
        <is>
          <t>WRMatl_Bronze_CDA90500</t>
        </is>
      </c>
      <c r="I114" s="233" t="inlineStr">
        <is>
          <t>Bronze, ASTM B584, C90500</t>
        </is>
      </c>
      <c r="J114" s="233" t="inlineStr">
        <is>
          <t>na</t>
        </is>
      </c>
      <c r="K114" s="233" t="inlineStr">
        <is>
          <t>B18</t>
        </is>
      </c>
      <c r="L114" s="235" t="n">
        <v>97766031</v>
      </c>
      <c r="M114" s="233" t="inlineStr">
        <is>
          <t>B105670</t>
        </is>
      </c>
      <c r="N114" s="233" t="n">
        <v>0</v>
      </c>
      <c r="O114" s="233" t="n"/>
      <c r="P114" s="235" t="inlineStr">
        <is>
          <t>LT018</t>
        </is>
      </c>
      <c r="Q114" s="235" t="n"/>
      <c r="R114" s="233" t="n"/>
      <c r="S114" s="237" t="n"/>
      <c r="T114" s="233" t="n"/>
      <c r="U114" s="233" t="n"/>
      <c r="V114" s="233" t="n"/>
      <c r="W114" s="233" t="n"/>
      <c r="X114" s="233" t="n"/>
      <c r="Y114" s="233" t="n"/>
      <c r="Z114" s="233" t="n"/>
      <c r="AA114" s="233" t="n"/>
      <c r="AB114" s="233" t="n"/>
    </row>
    <row r="115" s="109">
      <c r="A115" s="64" t="n"/>
      <c r="B115" s="233" t="n">
        <v>172</v>
      </c>
      <c r="C115" s="233">
        <f>IF(AND(G115 = "Case Ring",K115="B18"),"Y","N")</f>
        <v/>
      </c>
      <c r="D115" s="233" t="inlineStr">
        <is>
          <t>ConTab_BOM_KP_WearRings_172</t>
        </is>
      </c>
      <c r="E115" s="233">
        <f>IF(C115="Y",D115,"")</f>
        <v/>
      </c>
      <c r="F115" s="233" t="inlineStr">
        <is>
          <t>:6012-3_4-KP:6012-3_4-KPV:6012-3_4-KPVS:</t>
        </is>
      </c>
      <c r="G115" s="233" t="inlineStr">
        <is>
          <t>Double Wear Ring</t>
        </is>
      </c>
      <c r="H115" s="233" t="inlineStr">
        <is>
          <t>WRMatl_B22_B18</t>
        </is>
      </c>
      <c r="I115" s="233" t="inlineStr">
        <is>
          <t>Bronze, ASTM B584, C90500</t>
        </is>
      </c>
      <c r="J115" s="233" t="inlineStr">
        <is>
          <t xml:space="preserve">Ni-Al Bronze ASTM B148 C95400 </t>
        </is>
      </c>
      <c r="K115" s="233" t="inlineStr">
        <is>
          <t>B22/B18</t>
        </is>
      </c>
      <c r="L115" s="235" t="n">
        <v>97765973</v>
      </c>
      <c r="M115" s="233" t="inlineStr">
        <is>
          <t>B105692</t>
        </is>
      </c>
      <c r="N115" s="233" t="n">
        <v>0</v>
      </c>
      <c r="O115" s="233" t="n"/>
      <c r="P115" s="235" t="inlineStr">
        <is>
          <t>LT057</t>
        </is>
      </c>
      <c r="Q115" s="235" t="n"/>
      <c r="R115" s="233" t="n"/>
      <c r="S115" s="233" t="n"/>
      <c r="T115" s="233" t="n"/>
      <c r="U115" s="233" t="n"/>
      <c r="V115" s="233" t="n"/>
      <c r="W115" s="233" t="n"/>
      <c r="X115" s="233" t="n"/>
      <c r="Y115" s="233" t="n"/>
      <c r="Z115" s="233" t="n"/>
      <c r="AA115" s="233" t="n"/>
      <c r="AB115" s="233" t="n"/>
    </row>
    <row r="116" s="109">
      <c r="A116" s="64" t="n"/>
      <c r="B116" s="233" t="n">
        <v>173</v>
      </c>
      <c r="C116" s="233">
        <f>IF(AND(G116 = "Case Ring",K116="B18"),"Y","N")</f>
        <v/>
      </c>
      <c r="D116" s="233" t="inlineStr">
        <is>
          <t>ConTab_BOM_KP_WearRings_173</t>
        </is>
      </c>
      <c r="E116" s="233">
        <f>IF(C116="Y",D116,"")</f>
        <v/>
      </c>
      <c r="F116" s="233" t="inlineStr">
        <is>
          <t>:6012-3_4-KP:6012-3_4-KPV:6012-3_4-KPVS:</t>
        </is>
      </c>
      <c r="G116" s="233" t="inlineStr">
        <is>
          <t>Case Ring</t>
        </is>
      </c>
      <c r="H116" s="233" t="inlineStr">
        <is>
          <t>WRMatl_Cast_Iron_ASTM-A48_Cl30</t>
        </is>
      </c>
      <c r="I116" s="233" t="inlineStr">
        <is>
          <t>Cast Iron, ASTM-A48, CL 30</t>
        </is>
      </c>
      <c r="J116" s="233" t="inlineStr">
        <is>
          <t>na</t>
        </is>
      </c>
      <c r="K116" s="233" t="inlineStr">
        <is>
          <t>C30</t>
        </is>
      </c>
      <c r="L116" s="235" t="inlineStr">
        <is>
          <t>RTF</t>
        </is>
      </c>
      <c r="M116" s="233" t="inlineStr">
        <is>
          <t>B101062</t>
        </is>
      </c>
      <c r="N116" s="233" t="n">
        <v>555</v>
      </c>
      <c r="O116" s="233" t="n"/>
      <c r="P116" s="235" t="inlineStr">
        <is>
          <t>LT058</t>
        </is>
      </c>
      <c r="Q116" s="235" t="n">
        <v>70</v>
      </c>
      <c r="R116" s="233" t="n"/>
      <c r="S116" s="233" t="n"/>
      <c r="T116" s="233" t="n"/>
      <c r="U116" s="233" t="n"/>
      <c r="V116" s="233" t="n"/>
      <c r="W116" s="233" t="n"/>
      <c r="X116" s="233" t="n"/>
      <c r="Y116" s="233" t="n"/>
      <c r="Z116" s="233" t="n"/>
      <c r="AA116" s="233" t="n"/>
      <c r="AB116" s="233" t="n"/>
    </row>
    <row r="117" s="109">
      <c r="A117" s="64" t="n"/>
      <c r="B117" s="233" t="n">
        <v>175</v>
      </c>
      <c r="C117" s="233">
        <f>IF(AND(G117 = "Case Ring",K117="B18"),"Y","N")</f>
        <v/>
      </c>
      <c r="D117" s="233" t="inlineStr">
        <is>
          <t>ConTab_BOM_KP_WearRings_175</t>
        </is>
      </c>
      <c r="E117" s="233">
        <f>IF(C117="Y",D117,"")</f>
        <v/>
      </c>
      <c r="F117" s="233" t="inlineStr">
        <is>
          <t>:6012-3_4-KP:6012-3_4-KPV:6012-3_4-KPVS:</t>
        </is>
      </c>
      <c r="G117" s="233" t="inlineStr">
        <is>
          <t>Case Ring</t>
        </is>
      </c>
      <c r="H117" s="233" t="inlineStr">
        <is>
          <t>WRMatl_Nitronic_60_ASTM_A276_XM-19_UNS_21800</t>
        </is>
      </c>
      <c r="I117" s="233" t="inlineStr">
        <is>
          <t>Nitronic 60, ASTM A276 XM-19 UNS 21800</t>
        </is>
      </c>
      <c r="J117" s="233" t="inlineStr">
        <is>
          <t>na</t>
        </is>
      </c>
      <c r="K117" s="233" t="inlineStr">
        <is>
          <t>N5</t>
        </is>
      </c>
      <c r="L117" s="235" t="n">
        <v>97948549</v>
      </c>
      <c r="M117" s="233" t="inlineStr">
        <is>
          <t>B101066</t>
        </is>
      </c>
      <c r="N117" s="233" t="n">
        <v>685</v>
      </c>
      <c r="O117" s="233" t="n"/>
      <c r="P117" s="235" t="inlineStr">
        <is>
          <t>LT059</t>
        </is>
      </c>
      <c r="Q117" s="235" t="n">
        <v>98</v>
      </c>
      <c r="R117" s="233" t="n"/>
      <c r="S117" s="233" t="n"/>
      <c r="T117" s="233" t="n"/>
      <c r="U117" s="233" t="n"/>
      <c r="V117" s="233" t="n"/>
      <c r="W117" s="233" t="n"/>
      <c r="X117" s="233" t="n"/>
      <c r="Y117" s="233" t="n"/>
      <c r="Z117" s="233" t="n"/>
      <c r="AA117" s="233" t="n"/>
      <c r="AB117" s="233" t="n"/>
    </row>
    <row r="118" s="109">
      <c r="A118" s="64" t="n"/>
      <c r="B118" s="233" t="n">
        <v>176</v>
      </c>
      <c r="C118" s="233">
        <f>IF(AND(G118 = "Case Ring",K118="B18"),"Y","N")</f>
        <v/>
      </c>
      <c r="D118" s="233" t="inlineStr">
        <is>
          <t>ConTab_BOM_KP_WearRings_176</t>
        </is>
      </c>
      <c r="E118" s="233">
        <f>IF(C118="Y",D118,"")</f>
        <v/>
      </c>
      <c r="F118" s="233" t="inlineStr">
        <is>
          <t>:6012-3_4-KP:6012-3_4-KPV:6012-3_4-KPVS:</t>
        </is>
      </c>
      <c r="G118" s="233" t="inlineStr">
        <is>
          <t>Double Wear Ring</t>
        </is>
      </c>
      <c r="H118" s="233" t="inlineStr">
        <is>
          <t>WRMatl_Nitronic_60_316SS</t>
        </is>
      </c>
      <c r="I118" s="233" t="inlineStr">
        <is>
          <t>Nitronic 60, ASTM A276 XM-19 UNS 21800</t>
        </is>
      </c>
      <c r="J118" s="233" t="inlineStr">
        <is>
          <t>Stainless Steel, AISI-316</t>
        </is>
      </c>
      <c r="K118" s="233" t="inlineStr">
        <is>
          <t>N5/H316</t>
        </is>
      </c>
      <c r="L118" s="235" t="inlineStr">
        <is>
          <t>RTF</t>
        </is>
      </c>
      <c r="M118" s="233" t="inlineStr">
        <is>
          <t>B101071</t>
        </is>
      </c>
      <c r="N118" s="233" t="n">
        <v>1850</v>
      </c>
      <c r="O118" s="233" t="n"/>
      <c r="P118" s="235" t="inlineStr">
        <is>
          <t>LT059</t>
        </is>
      </c>
      <c r="Q118" s="235" t="n">
        <v>98</v>
      </c>
      <c r="R118" s="233" t="n"/>
      <c r="S118" s="233" t="n"/>
      <c r="T118" s="233" t="n"/>
      <c r="U118" s="233" t="n"/>
      <c r="V118" s="233" t="n"/>
      <c r="W118" s="233" t="n"/>
      <c r="X118" s="233" t="n"/>
      <c r="Y118" s="233" t="n"/>
      <c r="Z118" s="233" t="n"/>
      <c r="AA118" s="233" t="n"/>
      <c r="AB118" s="233" t="n"/>
    </row>
    <row r="119" s="109">
      <c r="A119" s="64" t="n"/>
      <c r="B119" s="233" t="n">
        <v>179</v>
      </c>
      <c r="C119" s="233">
        <f>IF(AND(G119 = "Case Ring",K119="B18"),"Y","N")</f>
        <v/>
      </c>
      <c r="D119" s="233" t="inlineStr">
        <is>
          <t>ConTab_BOM_KP_WearRings_179</t>
        </is>
      </c>
      <c r="E119" s="233">
        <f>IF(C119="Y",D119,"")</f>
        <v/>
      </c>
      <c r="F119" s="233" t="inlineStr">
        <is>
          <t>:6015-1_2-KP:6015-1_2-KPV:</t>
        </is>
      </c>
      <c r="G119" s="233" t="inlineStr">
        <is>
          <t>Case Ring</t>
        </is>
      </c>
      <c r="H119" s="235" t="inlineStr">
        <is>
          <t>WRMatl_Bronze_CDA90500</t>
        </is>
      </c>
      <c r="I119" s="233" t="inlineStr">
        <is>
          <t>Bronze, ASTM B584, C90500</t>
        </is>
      </c>
      <c r="J119" s="233" t="inlineStr">
        <is>
          <t>na</t>
        </is>
      </c>
      <c r="K119" s="233" t="inlineStr">
        <is>
          <t>B18</t>
        </is>
      </c>
      <c r="L119" s="235" t="n">
        <v>97766032</v>
      </c>
      <c r="M119" s="233" t="inlineStr">
        <is>
          <t>B105671</t>
        </is>
      </c>
      <c r="N119" s="233" t="n">
        <v>0</v>
      </c>
      <c r="O119" s="233" t="n"/>
      <c r="P119" s="235" t="inlineStr">
        <is>
          <t>LT057</t>
        </is>
      </c>
      <c r="Q119" s="235" t="n"/>
      <c r="R119" s="233" t="n"/>
      <c r="S119" s="237" t="n"/>
      <c r="T119" s="233" t="n"/>
      <c r="U119" s="233" t="n"/>
      <c r="V119" s="233" t="n"/>
      <c r="W119" s="233" t="n"/>
      <c r="X119" s="233" t="n"/>
      <c r="Y119" s="233" t="n"/>
      <c r="Z119" s="233" t="n"/>
      <c r="AA119" s="233" t="n"/>
      <c r="AB119" s="233" t="n"/>
    </row>
    <row r="120" s="109">
      <c r="A120" s="64" t="n"/>
      <c r="B120" s="233" t="n">
        <v>181</v>
      </c>
      <c r="C120" s="233">
        <f>IF(AND(G120 = "Case Ring",K120="B18"),"Y","N")</f>
        <v/>
      </c>
      <c r="D120" s="233" t="inlineStr">
        <is>
          <t>ConTab_BOM_KP_WearRings_181</t>
        </is>
      </c>
      <c r="E120" s="233">
        <f>IF(C120="Y",D120,"")</f>
        <v/>
      </c>
      <c r="F120" s="233" t="inlineStr">
        <is>
          <t>:6015-1_2-KP:6015-1_2-KPV:</t>
        </is>
      </c>
      <c r="G120" s="233" t="inlineStr">
        <is>
          <t>Double Wear Ring</t>
        </is>
      </c>
      <c r="H120" s="233" t="inlineStr">
        <is>
          <t>WRMatl_B22_B18</t>
        </is>
      </c>
      <c r="I120" s="233" t="inlineStr">
        <is>
          <t>Bronze, ASTM B584, C90500</t>
        </is>
      </c>
      <c r="J120" s="233" t="inlineStr">
        <is>
          <t xml:space="preserve">Ni-Al Bronze ASTM B148 C95400 </t>
        </is>
      </c>
      <c r="K120" s="233" t="inlineStr">
        <is>
          <t>B22/B18</t>
        </is>
      </c>
      <c r="L120" s="235" t="n">
        <v>97765978</v>
      </c>
      <c r="M120" s="233" t="inlineStr">
        <is>
          <t>B105693</t>
        </is>
      </c>
      <c r="N120" s="233" t="n">
        <v>0</v>
      </c>
      <c r="O120" s="233" t="n"/>
      <c r="P120" s="235" t="inlineStr">
        <is>
          <t>LT057</t>
        </is>
      </c>
      <c r="Q120" s="235" t="n"/>
      <c r="R120" s="233" t="n"/>
      <c r="S120" s="233" t="n"/>
      <c r="T120" s="233" t="n"/>
      <c r="U120" s="233" t="n"/>
      <c r="V120" s="233" t="n"/>
      <c r="W120" s="233" t="n"/>
      <c r="X120" s="233" t="n"/>
      <c r="Y120" s="233" t="n"/>
      <c r="Z120" s="233" t="n"/>
      <c r="AA120" s="233" t="n"/>
      <c r="AB120" s="233" t="n"/>
    </row>
    <row r="121" s="109">
      <c r="A121" s="64" t="n"/>
      <c r="B121" s="233" t="n">
        <v>182</v>
      </c>
      <c r="C121" s="233">
        <f>IF(AND(G121 = "Case Ring",K121="B18"),"Y","N")</f>
        <v/>
      </c>
      <c r="D121" s="233" t="inlineStr">
        <is>
          <t>ConTab_BOM_KP_WearRings_182</t>
        </is>
      </c>
      <c r="E121" s="233">
        <f>IF(C121="Y",D121,"")</f>
        <v/>
      </c>
      <c r="F121" s="233" t="inlineStr">
        <is>
          <t>:6015-1_2-KP:6015-1_2-KPV:</t>
        </is>
      </c>
      <c r="G121" s="233" t="inlineStr">
        <is>
          <t>Case Ring</t>
        </is>
      </c>
      <c r="H121" s="233" t="inlineStr">
        <is>
          <t>WRMatl_Cast_Iron_ASTM-A48_Cl30</t>
        </is>
      </c>
      <c r="I121" s="233" t="inlineStr">
        <is>
          <t>Cast Iron, ASTM-A48, CL 30</t>
        </is>
      </c>
      <c r="J121" s="233" t="inlineStr">
        <is>
          <t>na</t>
        </is>
      </c>
      <c r="K121" s="233" t="inlineStr">
        <is>
          <t>C30</t>
        </is>
      </c>
      <c r="L121" s="235" t="inlineStr">
        <is>
          <t>RTF</t>
        </is>
      </c>
      <c r="M121" s="233" t="inlineStr">
        <is>
          <t>B101074</t>
        </is>
      </c>
      <c r="N121" s="233" t="n">
        <v>580</v>
      </c>
      <c r="O121" s="233" t="n"/>
      <c r="P121" s="235" t="inlineStr">
        <is>
          <t>LT058</t>
        </is>
      </c>
      <c r="Q121" s="235" t="n">
        <v>70</v>
      </c>
      <c r="R121" s="233" t="n"/>
      <c r="S121" s="233" t="n"/>
      <c r="T121" s="233" t="n"/>
      <c r="U121" s="233" t="n"/>
      <c r="V121" s="233" t="n"/>
      <c r="W121" s="233" t="n"/>
      <c r="X121" s="233" t="n"/>
      <c r="Y121" s="233" t="n"/>
      <c r="Z121" s="233" t="n"/>
      <c r="AA121" s="233" t="n"/>
      <c r="AB121" s="233" t="n"/>
    </row>
    <row r="122" s="109">
      <c r="A122" s="64" t="n"/>
      <c r="B122" s="233" t="n">
        <v>184</v>
      </c>
      <c r="C122" s="233">
        <f>IF(AND(G122 = "Case Ring",K122="B18"),"Y","N")</f>
        <v/>
      </c>
      <c r="D122" s="233" t="inlineStr">
        <is>
          <t>ConTab_BOM_KP_WearRings_184</t>
        </is>
      </c>
      <c r="E122" s="233">
        <f>IF(C122="Y",D122,"")</f>
        <v/>
      </c>
      <c r="F122" s="233" t="inlineStr">
        <is>
          <t>:6015-1_2-KP:6015-1_2-KPV:</t>
        </is>
      </c>
      <c r="G122" s="233" t="inlineStr">
        <is>
          <t>Case Ring</t>
        </is>
      </c>
      <c r="H122" s="233" t="inlineStr">
        <is>
          <t>WRMatl_Nitronic_60_ASTM_A276_XM-19_UNS_21800</t>
        </is>
      </c>
      <c r="I122" s="233" t="inlineStr">
        <is>
          <t>Nitronic 60, ASTM A276 XM-19 UNS 21800</t>
        </is>
      </c>
      <c r="J122" s="233" t="inlineStr">
        <is>
          <t>na</t>
        </is>
      </c>
      <c r="K122" s="233" t="inlineStr">
        <is>
          <t>N5</t>
        </is>
      </c>
      <c r="L122" s="235" t="inlineStr">
        <is>
          <t>RTF</t>
        </is>
      </c>
      <c r="M122" s="233" t="inlineStr">
        <is>
          <t>B101078</t>
        </is>
      </c>
      <c r="N122" s="233" t="n">
        <v>715</v>
      </c>
      <c r="O122" s="233" t="n"/>
      <c r="P122" s="235" t="inlineStr">
        <is>
          <t>LT059</t>
        </is>
      </c>
      <c r="Q122" s="235" t="n">
        <v>98</v>
      </c>
      <c r="R122" s="233" t="n"/>
      <c r="S122" s="233" t="n"/>
      <c r="T122" s="233" t="n"/>
      <c r="U122" s="233" t="n"/>
      <c r="V122" s="233" t="n"/>
      <c r="W122" s="233" t="n"/>
      <c r="X122" s="233" t="n"/>
      <c r="Y122" s="233" t="n"/>
      <c r="Z122" s="233" t="n"/>
      <c r="AA122" s="233" t="n"/>
      <c r="AB122" s="233" t="n"/>
    </row>
    <row r="123" s="109">
      <c r="A123" s="64" t="n"/>
      <c r="B123" s="233" t="n">
        <v>185</v>
      </c>
      <c r="C123" s="233">
        <f>IF(AND(G123 = "Case Ring",K123="B18"),"Y","N")</f>
        <v/>
      </c>
      <c r="D123" s="233" t="inlineStr">
        <is>
          <t>ConTab_BOM_KP_WearRings_185</t>
        </is>
      </c>
      <c r="E123" s="233">
        <f>IF(C123="Y",D123,"")</f>
        <v/>
      </c>
      <c r="F123" s="233" t="inlineStr">
        <is>
          <t>:6015-1_2-KP:6015-1_2-KPV:</t>
        </is>
      </c>
      <c r="G123" s="233" t="inlineStr">
        <is>
          <t>Double Wear Ring</t>
        </is>
      </c>
      <c r="H123" s="233" t="inlineStr">
        <is>
          <t>WRMatl_Nitronic_60_316SS</t>
        </is>
      </c>
      <c r="I123" s="233" t="inlineStr">
        <is>
          <t>Nitronic 60, ASTM A276 XM-19 UNS 21800</t>
        </is>
      </c>
      <c r="J123" s="233" t="inlineStr">
        <is>
          <t>Stainless Steel, AISI-316</t>
        </is>
      </c>
      <c r="K123" s="233" t="inlineStr">
        <is>
          <t>N5/H316</t>
        </is>
      </c>
      <c r="L123" s="235" t="inlineStr">
        <is>
          <t>RTF</t>
        </is>
      </c>
      <c r="M123" s="233" t="inlineStr">
        <is>
          <t>B101083</t>
        </is>
      </c>
      <c r="N123" s="233" t="n">
        <v>1940</v>
      </c>
      <c r="O123" s="233" t="n"/>
      <c r="P123" s="235" t="inlineStr">
        <is>
          <t>LT059</t>
        </is>
      </c>
      <c r="Q123" s="235" t="n">
        <v>98</v>
      </c>
      <c r="R123" s="233" t="n"/>
      <c r="S123" s="233" t="n"/>
      <c r="T123" s="233" t="n"/>
      <c r="U123" s="233" t="n"/>
      <c r="V123" s="233" t="n"/>
      <c r="W123" s="233" t="n"/>
      <c r="X123" s="233" t="n"/>
      <c r="Y123" s="233" t="n"/>
      <c r="Z123" s="233" t="n"/>
      <c r="AA123" s="233" t="n"/>
      <c r="AB123" s="233" t="n"/>
    </row>
    <row r="124" s="109">
      <c r="A124" s="64" t="n"/>
      <c r="B124" s="233" t="n">
        <v>188</v>
      </c>
      <c r="C124" s="233">
        <f>IF(AND(G124 = "Case Ring",K124="B18"),"Y","N")</f>
        <v/>
      </c>
      <c r="D124" s="233" t="inlineStr">
        <is>
          <t>ConTab_BOM_KP_WearRings_188</t>
        </is>
      </c>
      <c r="E124" s="233">
        <f>IF(C124="Y",D124,"")</f>
        <v/>
      </c>
      <c r="F124" s="233" t="inlineStr">
        <is>
          <t>:6015-3_4-KP:6015-3_4-KPV:6015-3_4-KPVS:</t>
        </is>
      </c>
      <c r="G124" s="233" t="inlineStr">
        <is>
          <t>Case Ring</t>
        </is>
      </c>
      <c r="H124" s="235" t="inlineStr">
        <is>
          <t>WRMatl_Bronze_CDA90500</t>
        </is>
      </c>
      <c r="I124" s="233" t="inlineStr">
        <is>
          <t>Bronze, ASTM B584, C90500</t>
        </is>
      </c>
      <c r="J124" s="233" t="inlineStr">
        <is>
          <t>na</t>
        </is>
      </c>
      <c r="K124" s="233" t="inlineStr">
        <is>
          <t>B18</t>
        </is>
      </c>
      <c r="L124" s="235" t="n">
        <v>96699093</v>
      </c>
      <c r="M124" s="233" t="inlineStr">
        <is>
          <t>B105671</t>
        </is>
      </c>
      <c r="N124" s="233" t="n">
        <v>0</v>
      </c>
      <c r="O124" s="233" t="n"/>
      <c r="P124" s="235" t="inlineStr">
        <is>
          <t>LT018</t>
        </is>
      </c>
      <c r="Q124" s="235" t="n"/>
      <c r="R124" s="233" t="n"/>
      <c r="S124" s="233" t="n"/>
      <c r="T124" s="233" t="n"/>
      <c r="U124" s="233" t="n"/>
      <c r="V124" s="233" t="n"/>
      <c r="W124" s="233" t="n"/>
      <c r="X124" s="233" t="n"/>
      <c r="Y124" s="233" t="n"/>
      <c r="Z124" s="233" t="n"/>
      <c r="AA124" s="233" t="n"/>
      <c r="AB124" s="233" t="n"/>
    </row>
    <row r="125" s="109">
      <c r="A125" s="64" t="n"/>
      <c r="B125" s="233" t="n">
        <v>190</v>
      </c>
      <c r="C125" s="233">
        <f>IF(AND(G125 = "Case Ring",K125="B18"),"Y","N")</f>
        <v/>
      </c>
      <c r="D125" s="233" t="inlineStr">
        <is>
          <t>ConTab_BOM_KP_WearRings_190</t>
        </is>
      </c>
      <c r="E125" s="233">
        <f>IF(C125="Y",D125,"")</f>
        <v/>
      </c>
      <c r="F125" s="233" t="inlineStr">
        <is>
          <t>:6015-3_4-KP:6015-3_4-KPV:6015-3_4-KPVS:</t>
        </is>
      </c>
      <c r="G125" s="233" t="inlineStr">
        <is>
          <t>Double Wear Ring</t>
        </is>
      </c>
      <c r="H125" s="233" t="inlineStr">
        <is>
          <t>WRMatl_B22_B18</t>
        </is>
      </c>
      <c r="I125" s="233" t="inlineStr">
        <is>
          <t>Bronze, ASTM B584, C90500</t>
        </is>
      </c>
      <c r="J125" s="233" t="inlineStr">
        <is>
          <t xml:space="preserve">Ni-Al Bronze ASTM B148 C95400 </t>
        </is>
      </c>
      <c r="K125" s="233" t="inlineStr">
        <is>
          <t>B22/B18</t>
        </is>
      </c>
      <c r="L125" s="235" t="inlineStr">
        <is>
          <t>RTF</t>
        </is>
      </c>
      <c r="M125" s="233" t="inlineStr">
        <is>
          <t>B105693</t>
        </is>
      </c>
      <c r="N125" s="233" t="n">
        <v>0</v>
      </c>
      <c r="O125" s="233" t="n"/>
      <c r="P125" s="235" t="inlineStr">
        <is>
          <t>LT057</t>
        </is>
      </c>
      <c r="Q125" s="235" t="n"/>
      <c r="R125" s="233" t="n"/>
      <c r="S125" s="233" t="n"/>
      <c r="T125" s="233" t="n"/>
      <c r="U125" s="233" t="n"/>
      <c r="V125" s="233" t="n"/>
      <c r="W125" s="233" t="n"/>
      <c r="X125" s="233" t="n"/>
      <c r="Y125" s="233" t="n"/>
      <c r="Z125" s="233" t="n"/>
      <c r="AA125" s="233" t="n"/>
      <c r="AB125" s="233" t="n"/>
    </row>
    <row r="126" s="109">
      <c r="A126" s="64" t="n"/>
      <c r="B126" s="233" t="n">
        <v>191</v>
      </c>
      <c r="C126" s="233">
        <f>IF(AND(G126 = "Case Ring",K126="B18"),"Y","N")</f>
        <v/>
      </c>
      <c r="D126" s="233" t="inlineStr">
        <is>
          <t>ConTab_BOM_KP_WearRings_191</t>
        </is>
      </c>
      <c r="E126" s="233">
        <f>IF(C126="Y",D126,"")</f>
        <v/>
      </c>
      <c r="F126" s="233" t="inlineStr">
        <is>
          <t>:6015-3_4-KP:6015-3_4-KPV:6015-3_4-KPVS:</t>
        </is>
      </c>
      <c r="G126" s="233" t="inlineStr">
        <is>
          <t>Case Ring</t>
        </is>
      </c>
      <c r="H126" s="233" t="inlineStr">
        <is>
          <t>WRMatl_Cast_Iron_ASTM-A48_Cl30</t>
        </is>
      </c>
      <c r="I126" s="233" t="inlineStr">
        <is>
          <t>Cast Iron, ASTM-A48, CL 30</t>
        </is>
      </c>
      <c r="J126" s="233" t="inlineStr">
        <is>
          <t>na</t>
        </is>
      </c>
      <c r="K126" s="233" t="inlineStr">
        <is>
          <t>C30</t>
        </is>
      </c>
      <c r="L126" s="235" t="inlineStr">
        <is>
          <t>RTF</t>
        </is>
      </c>
      <c r="M126" s="233" t="inlineStr">
        <is>
          <t>B101074</t>
        </is>
      </c>
      <c r="N126" s="233" t="n">
        <v>580</v>
      </c>
      <c r="O126" s="233" t="n"/>
      <c r="P126" s="235" t="inlineStr">
        <is>
          <t>LT058</t>
        </is>
      </c>
      <c r="Q126" s="235" t="n">
        <v>70</v>
      </c>
      <c r="R126" s="233" t="n"/>
      <c r="S126" s="233" t="n"/>
      <c r="T126" s="233" t="n"/>
      <c r="U126" s="233" t="n"/>
      <c r="V126" s="233" t="n"/>
      <c r="W126" s="233" t="n"/>
      <c r="X126" s="233" t="n"/>
      <c r="Y126" s="233" t="n"/>
      <c r="Z126" s="233" t="n"/>
      <c r="AA126" s="233" t="n"/>
      <c r="AB126" s="233" t="n"/>
    </row>
    <row r="127" s="109">
      <c r="A127" s="64" t="n"/>
      <c r="B127" s="233" t="n">
        <v>193</v>
      </c>
      <c r="C127" s="233">
        <f>IF(AND(G127 = "Case Ring",K127="B18"),"Y","N")</f>
        <v/>
      </c>
      <c r="D127" s="233" t="inlineStr">
        <is>
          <t>ConTab_BOM_KP_WearRings_193</t>
        </is>
      </c>
      <c r="E127" s="233">
        <f>IF(C127="Y",D127,"")</f>
        <v/>
      </c>
      <c r="F127" s="233" t="inlineStr">
        <is>
          <t>:6015-3_4-KP:6015-3_4-KPV:6015-3_4-KPVS:</t>
        </is>
      </c>
      <c r="G127" s="233" t="inlineStr">
        <is>
          <t>Case Ring</t>
        </is>
      </c>
      <c r="H127" s="233" t="inlineStr">
        <is>
          <t>WRMatl_Nitronic_60_ASTM_A276_XM-19_UNS_21800</t>
        </is>
      </c>
      <c r="I127" s="233" t="inlineStr">
        <is>
          <t>Nitronic 60, ASTM A276 XM-19 UNS 21800</t>
        </is>
      </c>
      <c r="J127" s="233" t="inlineStr">
        <is>
          <t>na</t>
        </is>
      </c>
      <c r="K127" s="233" t="inlineStr">
        <is>
          <t>N5</t>
        </is>
      </c>
      <c r="L127" s="235" t="n">
        <v>97937547</v>
      </c>
      <c r="M127" s="233" t="inlineStr">
        <is>
          <t>B101078</t>
        </is>
      </c>
      <c r="N127" s="233" t="n">
        <v>715</v>
      </c>
      <c r="O127" s="233" t="n"/>
      <c r="P127" s="235" t="inlineStr">
        <is>
          <t>LT059</t>
        </is>
      </c>
      <c r="Q127" s="235" t="n">
        <v>98</v>
      </c>
      <c r="R127" s="233" t="n"/>
      <c r="S127" s="233" t="n"/>
      <c r="T127" s="233" t="n"/>
      <c r="U127" s="233" t="n"/>
      <c r="V127" s="233" t="n"/>
      <c r="W127" s="233" t="n"/>
      <c r="X127" s="233" t="n"/>
      <c r="Y127" s="233" t="n"/>
      <c r="Z127" s="233" t="n"/>
      <c r="AA127" s="233" t="n"/>
      <c r="AB127" s="233" t="n"/>
    </row>
    <row r="128" s="109">
      <c r="A128" s="64" t="n"/>
      <c r="B128" s="233" t="n">
        <v>194</v>
      </c>
      <c r="C128" s="233">
        <f>IF(AND(G128 = "Case Ring",K128="B18"),"Y","N")</f>
        <v/>
      </c>
      <c r="D128" s="233" t="inlineStr">
        <is>
          <t>ConTab_BOM_KP_WearRings_194</t>
        </is>
      </c>
      <c r="E128" s="233">
        <f>IF(C128="Y",D128,"")</f>
        <v/>
      </c>
      <c r="F128" s="233" t="inlineStr">
        <is>
          <t>:6015-3_4-KP:6015-3_4-KPV:6015-3_4-KPVS:</t>
        </is>
      </c>
      <c r="G128" s="233" t="inlineStr">
        <is>
          <t>Double Wear Ring</t>
        </is>
      </c>
      <c r="H128" s="233" t="inlineStr">
        <is>
          <t>WRMatl_Nitronic_60_316SS</t>
        </is>
      </c>
      <c r="I128" s="233" t="inlineStr">
        <is>
          <t>Nitronic 60, ASTM A276 XM-19 UNS 21800</t>
        </is>
      </c>
      <c r="J128" s="233" t="inlineStr">
        <is>
          <t>Stainless Steel, AISI-316</t>
        </is>
      </c>
      <c r="K128" s="233" t="inlineStr">
        <is>
          <t>N5/H316</t>
        </is>
      </c>
      <c r="L128" s="235" t="inlineStr">
        <is>
          <t>RTF</t>
        </is>
      </c>
      <c r="M128" s="233" t="inlineStr">
        <is>
          <t>B101083</t>
        </is>
      </c>
      <c r="N128" s="233" t="n">
        <v>1940</v>
      </c>
      <c r="O128" s="233" t="n"/>
      <c r="P128" s="235" t="inlineStr">
        <is>
          <t>LT059</t>
        </is>
      </c>
      <c r="Q128" s="235" t="n">
        <v>98</v>
      </c>
      <c r="R128" s="233" t="n"/>
      <c r="S128" s="233" t="n"/>
      <c r="T128" s="233" t="n"/>
      <c r="U128" s="233" t="n"/>
      <c r="V128" s="233" t="n"/>
      <c r="W128" s="233" t="n"/>
      <c r="X128" s="233" t="n"/>
      <c r="Y128" s="233" t="n"/>
      <c r="Z128" s="233" t="n"/>
      <c r="AA128" s="233" t="n"/>
      <c r="AB128" s="233" t="n"/>
    </row>
    <row r="129" s="109">
      <c r="A129" s="64" t="n"/>
      <c r="B129" s="233" t="n">
        <v>197</v>
      </c>
      <c r="C129" s="233">
        <f>IF(AND(G129 = "Case Ring",K129="B18"),"Y","N")</f>
        <v/>
      </c>
      <c r="D129" s="233" t="inlineStr">
        <is>
          <t>ConTab_BOM_KP_WearRings_197</t>
        </is>
      </c>
      <c r="E129" s="233">
        <f>IF(C129="Y",D129,"")</f>
        <v/>
      </c>
      <c r="F129" s="233" t="inlineStr">
        <is>
          <t>:6019-7_8-KP:6019-7_8-KPV:6019-7_8-KPVS:</t>
        </is>
      </c>
      <c r="G129" s="233" t="inlineStr">
        <is>
          <t>Case Ring</t>
        </is>
      </c>
      <c r="H129" s="235" t="inlineStr">
        <is>
          <t>WRMatl_Bronze_CDA90500</t>
        </is>
      </c>
      <c r="I129" s="233" t="inlineStr">
        <is>
          <t>Bronze, ASTM B584, C90500</t>
        </is>
      </c>
      <c r="J129" s="233" t="inlineStr">
        <is>
          <t>na</t>
        </is>
      </c>
      <c r="K129" s="233" t="inlineStr">
        <is>
          <t>B18</t>
        </is>
      </c>
      <c r="L129" s="235" t="n">
        <v>96890335</v>
      </c>
      <c r="M129" s="233" t="inlineStr">
        <is>
          <t>B105672</t>
        </is>
      </c>
      <c r="N129" s="233" t="n">
        <v>0</v>
      </c>
      <c r="O129" s="233" t="n"/>
      <c r="P129" s="235" t="inlineStr">
        <is>
          <t>LT057</t>
        </is>
      </c>
      <c r="Q129" s="235" t="n"/>
      <c r="R129" s="233" t="n"/>
      <c r="S129" s="237" t="n"/>
      <c r="T129" s="233" t="n"/>
      <c r="U129" s="233" t="n"/>
      <c r="V129" s="233" t="n"/>
      <c r="W129" s="233" t="n"/>
      <c r="X129" s="233" t="n"/>
      <c r="Y129" s="233" t="n"/>
      <c r="Z129" s="233" t="n"/>
      <c r="AA129" s="233" t="n"/>
      <c r="AB129" s="233" t="n"/>
    </row>
    <row r="130" s="109">
      <c r="A130" s="64" t="n"/>
      <c r="B130" s="233" t="n">
        <v>199</v>
      </c>
      <c r="C130" s="233">
        <f>IF(AND(G130 = "Case Ring",K130="B18"),"Y","N")</f>
        <v/>
      </c>
      <c r="D130" s="233" t="inlineStr">
        <is>
          <t>ConTab_BOM_KP_WearRings_199</t>
        </is>
      </c>
      <c r="E130" s="233">
        <f>IF(C130="Y",D130,"")</f>
        <v/>
      </c>
      <c r="F130" s="233" t="inlineStr">
        <is>
          <t>:6019-7_8-KP:6019-7_8-KPV:6019-7_8-KPVS:</t>
        </is>
      </c>
      <c r="G130" s="233" t="inlineStr">
        <is>
          <t>Double Wear Ring</t>
        </is>
      </c>
      <c r="H130" s="233" t="inlineStr">
        <is>
          <t>WRMatl_B22_B18</t>
        </is>
      </c>
      <c r="I130" s="233" t="inlineStr">
        <is>
          <t>Bronze, ASTM B584, C90500</t>
        </is>
      </c>
      <c r="J130" s="233" t="inlineStr">
        <is>
          <t xml:space="preserve">Ni-Al Bronze ASTM B148 C95400 </t>
        </is>
      </c>
      <c r="K130" s="233" t="inlineStr">
        <is>
          <t>B22/B18</t>
        </is>
      </c>
      <c r="L130" s="235" t="n">
        <v>97765979</v>
      </c>
      <c r="M130" s="233" t="inlineStr">
        <is>
          <t>B105694</t>
        </is>
      </c>
      <c r="N130" s="233" t="n">
        <v>0</v>
      </c>
      <c r="O130" s="233" t="n"/>
      <c r="P130" s="235" t="inlineStr">
        <is>
          <t>LT057</t>
        </is>
      </c>
      <c r="Q130" s="235" t="n"/>
      <c r="R130" s="233" t="n"/>
      <c r="S130" s="233" t="n"/>
      <c r="T130" s="233" t="n"/>
      <c r="U130" s="233" t="n"/>
      <c r="V130" s="233" t="n"/>
      <c r="W130" s="233" t="n"/>
      <c r="X130" s="233" t="n"/>
      <c r="Y130" s="233" t="n"/>
      <c r="Z130" s="233" t="n"/>
      <c r="AA130" s="233" t="n"/>
      <c r="AB130" s="233" t="n"/>
    </row>
    <row r="131" s="109">
      <c r="A131" s="64" t="n"/>
      <c r="B131" s="233" t="n">
        <v>200</v>
      </c>
      <c r="C131" s="233">
        <f>IF(AND(G131 = "Case Ring",K131="B18"),"Y","N")</f>
        <v/>
      </c>
      <c r="D131" s="233" t="inlineStr">
        <is>
          <t>ConTab_BOM_KP_WearRings_200</t>
        </is>
      </c>
      <c r="E131" s="233">
        <f>IF(C131="Y",D131,"")</f>
        <v/>
      </c>
      <c r="F131" s="233" t="inlineStr">
        <is>
          <t>:6019-7_8-KP:6019-7_8-KPV:6019-7_8-KPVS:</t>
        </is>
      </c>
      <c r="G131" s="233" t="inlineStr">
        <is>
          <t>Case Ring</t>
        </is>
      </c>
      <c r="H131" s="233" t="inlineStr">
        <is>
          <t>WRMatl_Cast_Iron_ASTM-A48_Cl30</t>
        </is>
      </c>
      <c r="I131" s="233" t="inlineStr">
        <is>
          <t>Cast Iron, ASTM-A48, CL 30</t>
        </is>
      </c>
      <c r="J131" s="233" t="inlineStr">
        <is>
          <t>na</t>
        </is>
      </c>
      <c r="K131" s="233" t="inlineStr">
        <is>
          <t>C30</t>
        </is>
      </c>
      <c r="L131" s="235" t="inlineStr">
        <is>
          <t>RTF</t>
        </is>
      </c>
      <c r="M131" s="233" t="inlineStr">
        <is>
          <t>B101086</t>
        </is>
      </c>
      <c r="N131" s="233" t="n">
        <v>675</v>
      </c>
      <c r="O131" s="233" t="n"/>
      <c r="P131" s="235" t="inlineStr">
        <is>
          <t>LT058</t>
        </is>
      </c>
      <c r="Q131" s="235" t="n">
        <v>70</v>
      </c>
      <c r="R131" s="233" t="n"/>
      <c r="S131" s="233" t="n"/>
      <c r="T131" s="233" t="n"/>
      <c r="U131" s="233" t="n"/>
      <c r="V131" s="233" t="n"/>
      <c r="W131" s="233" t="n"/>
      <c r="X131" s="233" t="n"/>
      <c r="Y131" s="233" t="n"/>
      <c r="Z131" s="233" t="n"/>
      <c r="AA131" s="233" t="n"/>
      <c r="AB131" s="233" t="n"/>
    </row>
    <row r="132" s="109">
      <c r="A132" s="64" t="n"/>
      <c r="B132" s="233" t="n">
        <v>202</v>
      </c>
      <c r="C132" s="233">
        <f>IF(AND(G132 = "Case Ring",K132="B18"),"Y","N")</f>
        <v/>
      </c>
      <c r="D132" s="233" t="inlineStr">
        <is>
          <t>ConTab_BOM_KP_WearRings_202</t>
        </is>
      </c>
      <c r="E132" s="233">
        <f>IF(C132="Y",D132,"")</f>
        <v/>
      </c>
      <c r="F132" s="233" t="inlineStr">
        <is>
          <t>:6019-7_8-KP:6019-7_8-KPV:6019-7_8-KPVS:</t>
        </is>
      </c>
      <c r="G132" s="233" t="inlineStr">
        <is>
          <t>Case Ring</t>
        </is>
      </c>
      <c r="H132" s="233" t="inlineStr">
        <is>
          <t>WRMatl_Nitronic_60_ASTM_A276_XM-19_UNS_21800</t>
        </is>
      </c>
      <c r="I132" s="233" t="inlineStr">
        <is>
          <t>Nitronic 60, ASTM A276 XM-19 UNS 21800</t>
        </is>
      </c>
      <c r="J132" s="233" t="inlineStr">
        <is>
          <t>na</t>
        </is>
      </c>
      <c r="K132" s="233" t="inlineStr">
        <is>
          <t>N5</t>
        </is>
      </c>
      <c r="L132" s="235" t="inlineStr">
        <is>
          <t>RTF</t>
        </is>
      </c>
      <c r="M132" s="233" t="inlineStr">
        <is>
          <t>B101090</t>
        </is>
      </c>
      <c r="N132" s="233" t="n">
        <v>850</v>
      </c>
      <c r="O132" s="233" t="n"/>
      <c r="P132" s="235" t="inlineStr">
        <is>
          <t>LT059</t>
        </is>
      </c>
      <c r="Q132" s="235" t="n">
        <v>98</v>
      </c>
      <c r="R132" s="233" t="n"/>
      <c r="S132" s="233" t="n"/>
      <c r="T132" s="233" t="n"/>
      <c r="U132" s="233" t="n"/>
      <c r="V132" s="233" t="n"/>
      <c r="W132" s="233" t="n"/>
      <c r="X132" s="233" t="n"/>
      <c r="Y132" s="233" t="n"/>
      <c r="Z132" s="233" t="n"/>
      <c r="AA132" s="233" t="n"/>
      <c r="AB132" s="233" t="n"/>
    </row>
    <row r="133" s="109">
      <c r="A133" s="64" t="n"/>
      <c r="B133" s="233" t="n">
        <v>203</v>
      </c>
      <c r="C133" s="233">
        <f>IF(AND(G133 = "Case Ring",K133="B18"),"Y","N")</f>
        <v/>
      </c>
      <c r="D133" s="233" t="inlineStr">
        <is>
          <t>ConTab_BOM_KP_WearRings_203</t>
        </is>
      </c>
      <c r="E133" s="233">
        <f>IF(C133="Y",D133,"")</f>
        <v/>
      </c>
      <c r="F133" s="233" t="inlineStr">
        <is>
          <t>:6019-7_8-KP:6019-7_8-KPV:6019-7_8-KPVS:</t>
        </is>
      </c>
      <c r="G133" s="233" t="inlineStr">
        <is>
          <t>Double Wear Ring</t>
        </is>
      </c>
      <c r="H133" s="233" t="inlineStr">
        <is>
          <t>WRMatl_Nitronic_60_316SS</t>
        </is>
      </c>
      <c r="I133" s="233" t="inlineStr">
        <is>
          <t>Nitronic 60, ASTM A276 XM-19 UNS 21800</t>
        </is>
      </c>
      <c r="J133" s="233" t="inlineStr">
        <is>
          <t>Stainless Steel, AISI-316</t>
        </is>
      </c>
      <c r="K133" s="233" t="inlineStr">
        <is>
          <t>N5/H316</t>
        </is>
      </c>
      <c r="L133" s="235" t="inlineStr">
        <is>
          <t>RTF</t>
        </is>
      </c>
      <c r="M133" s="233" t="inlineStr">
        <is>
          <t>B101095</t>
        </is>
      </c>
      <c r="N133" s="233" t="n">
        <v>2310</v>
      </c>
      <c r="O133" s="233" t="n"/>
      <c r="P133" s="235" t="inlineStr">
        <is>
          <t>LT059</t>
        </is>
      </c>
      <c r="Q133" s="235" t="n">
        <v>98</v>
      </c>
      <c r="R133" s="233" t="n"/>
      <c r="S133" s="233" t="n"/>
      <c r="T133" s="233" t="n"/>
      <c r="U133" s="233" t="n"/>
      <c r="V133" s="233" t="n"/>
      <c r="W133" s="233" t="n"/>
      <c r="X133" s="233" t="n"/>
      <c r="Y133" s="233" t="n"/>
      <c r="Z133" s="233" t="n"/>
      <c r="AA133" s="233" t="n"/>
      <c r="AB133" s="233" t="n"/>
    </row>
    <row r="134" s="109">
      <c r="A134" s="64" t="n"/>
      <c r="B134" s="233" t="n">
        <v>206</v>
      </c>
      <c r="C134" s="233">
        <f>IF(AND(G134 = "Case Ring",K134="B18"),"Y","N")</f>
        <v/>
      </c>
      <c r="D134" s="233" t="inlineStr">
        <is>
          <t>ConTab_BOM_KP_WearRings_206</t>
        </is>
      </c>
      <c r="E134" s="233">
        <f>IF(C134="Y",D134,"")</f>
        <v/>
      </c>
      <c r="F134" s="233" t="inlineStr">
        <is>
          <t>:6020-3_4-KP:6020-3_4-KPV:</t>
        </is>
      </c>
      <c r="G134" s="233" t="inlineStr">
        <is>
          <t>Case Ring</t>
        </is>
      </c>
      <c r="H134" s="235" t="inlineStr">
        <is>
          <t>WRMatl_Bronze_CDA90500</t>
        </is>
      </c>
      <c r="I134" s="233" t="inlineStr">
        <is>
          <t>Bronze, ASTM B584, C90500</t>
        </is>
      </c>
      <c r="J134" s="233" t="inlineStr">
        <is>
          <t>na</t>
        </is>
      </c>
      <c r="K134" s="233" t="inlineStr">
        <is>
          <t>B18</t>
        </is>
      </c>
      <c r="L134" s="235" t="n">
        <v>96890336</v>
      </c>
      <c r="M134" s="233" t="inlineStr">
        <is>
          <t>B105673</t>
        </is>
      </c>
      <c r="N134" s="233" t="n">
        <v>0</v>
      </c>
      <c r="O134" s="233" t="n"/>
      <c r="P134" s="235" t="inlineStr">
        <is>
          <t>LT057</t>
        </is>
      </c>
      <c r="Q134" s="235" t="n"/>
      <c r="R134" s="233" t="n"/>
      <c r="S134" s="237" t="n"/>
      <c r="T134" s="233" t="n"/>
      <c r="U134" s="233" t="n"/>
      <c r="V134" s="233" t="n"/>
      <c r="W134" s="233" t="n"/>
      <c r="X134" s="233" t="n"/>
      <c r="Y134" s="233" t="n"/>
      <c r="Z134" s="233" t="n"/>
      <c r="AA134" s="233" t="n"/>
      <c r="AB134" s="233" t="n"/>
    </row>
    <row r="135" s="109">
      <c r="A135" s="64" t="n"/>
      <c r="B135" s="233" t="n">
        <v>208</v>
      </c>
      <c r="C135" s="233">
        <f>IF(AND(G135 = "Case Ring",K135="B18"),"Y","N")</f>
        <v/>
      </c>
      <c r="D135" s="233" t="inlineStr">
        <is>
          <t>ConTab_BOM_KP_WearRings_208</t>
        </is>
      </c>
      <c r="E135" s="233">
        <f>IF(C135="Y",D135,"")</f>
        <v/>
      </c>
      <c r="F135" s="233" t="inlineStr">
        <is>
          <t>:6020-3_4-KP:6020-3_4-KPV:</t>
        </is>
      </c>
      <c r="G135" s="233" t="inlineStr">
        <is>
          <t>Double Wear Ring</t>
        </is>
      </c>
      <c r="H135" s="233" t="inlineStr">
        <is>
          <t>WRMatl_B22_B18</t>
        </is>
      </c>
      <c r="I135" s="233" t="inlineStr">
        <is>
          <t>Bronze, ASTM B584, C90500</t>
        </is>
      </c>
      <c r="J135" s="233" t="inlineStr">
        <is>
          <t xml:space="preserve">Ni-Al Bronze ASTM B148 C95400 </t>
        </is>
      </c>
      <c r="K135" s="233" t="inlineStr">
        <is>
          <t>B22/B18</t>
        </is>
      </c>
      <c r="L135" s="235" t="n">
        <v>97765980</v>
      </c>
      <c r="M135" s="233" t="inlineStr">
        <is>
          <t>B105695</t>
        </is>
      </c>
      <c r="N135" s="233" t="n">
        <v>0</v>
      </c>
      <c r="O135" s="233" t="n"/>
      <c r="P135" s="235" t="inlineStr">
        <is>
          <t>LT057</t>
        </is>
      </c>
      <c r="Q135" s="235" t="n"/>
      <c r="R135" s="233" t="n"/>
      <c r="S135" s="233" t="n"/>
      <c r="T135" s="233" t="n"/>
      <c r="U135" s="233" t="n"/>
      <c r="V135" s="233" t="n"/>
      <c r="W135" s="233" t="n"/>
      <c r="X135" s="233" t="n"/>
      <c r="Y135" s="233" t="n"/>
      <c r="Z135" s="233" t="n"/>
      <c r="AA135" s="233" t="n"/>
      <c r="AB135" s="233" t="n"/>
    </row>
    <row r="136" s="109">
      <c r="A136" s="64" t="n"/>
      <c r="B136" s="233" t="n">
        <v>209</v>
      </c>
      <c r="C136" s="233">
        <f>IF(AND(G136 = "Case Ring",K136="B18"),"Y","N")</f>
        <v/>
      </c>
      <c r="D136" s="233" t="inlineStr">
        <is>
          <t>ConTab_BOM_KP_WearRings_209</t>
        </is>
      </c>
      <c r="E136" s="233">
        <f>IF(C136="Y",D136,"")</f>
        <v/>
      </c>
      <c r="F136" s="233" t="inlineStr">
        <is>
          <t>:6020-3_4-KP:6020-3_4-KPV:</t>
        </is>
      </c>
      <c r="G136" s="233" t="inlineStr">
        <is>
          <t>Case Ring</t>
        </is>
      </c>
      <c r="H136" s="233" t="inlineStr">
        <is>
          <t>WRMatl_Cast_Iron_ASTM-A48_Cl30</t>
        </is>
      </c>
      <c r="I136" s="233" t="inlineStr">
        <is>
          <t>Cast Iron, ASTM-A48, CL 30</t>
        </is>
      </c>
      <c r="J136" s="233" t="inlineStr">
        <is>
          <t>na</t>
        </is>
      </c>
      <c r="K136" s="233" t="inlineStr">
        <is>
          <t>C30</t>
        </is>
      </c>
      <c r="L136" s="235" t="inlineStr">
        <is>
          <t>RTF</t>
        </is>
      </c>
      <c r="M136" s="233" t="inlineStr">
        <is>
          <t>B101098</t>
        </is>
      </c>
      <c r="N136" s="233" t="n">
        <v>675</v>
      </c>
      <c r="O136" s="233" t="n"/>
      <c r="P136" s="235" t="inlineStr">
        <is>
          <t>LT058</t>
        </is>
      </c>
      <c r="Q136" s="235" t="n">
        <v>70</v>
      </c>
      <c r="R136" s="233" t="n"/>
      <c r="S136" s="233" t="n"/>
      <c r="T136" s="233" t="n"/>
      <c r="U136" s="233" t="n"/>
      <c r="V136" s="233" t="n"/>
      <c r="W136" s="233" t="n"/>
      <c r="X136" s="233" t="n"/>
      <c r="Y136" s="233" t="n"/>
      <c r="Z136" s="233" t="n"/>
      <c r="AA136" s="233" t="n"/>
      <c r="AB136" s="233" t="n"/>
    </row>
    <row r="137" s="109">
      <c r="A137" s="64" t="n"/>
      <c r="B137" s="233" t="n">
        <v>211</v>
      </c>
      <c r="C137" s="233">
        <f>IF(AND(G137 = "Case Ring",K137="B18"),"Y","N")</f>
        <v/>
      </c>
      <c r="D137" s="233" t="inlineStr">
        <is>
          <t>ConTab_BOM_KP_WearRings_211</t>
        </is>
      </c>
      <c r="E137" s="233">
        <f>IF(C137="Y",D137,"")</f>
        <v/>
      </c>
      <c r="F137" s="233" t="inlineStr">
        <is>
          <t>:6020-3_4-KP:6020-3_4-KPV:</t>
        </is>
      </c>
      <c r="G137" s="233" t="inlineStr">
        <is>
          <t>Case Ring</t>
        </is>
      </c>
      <c r="H137" s="233" t="inlineStr">
        <is>
          <t>WRMatl_Nitronic_60_ASTM_A276_XM-19_UNS_21800</t>
        </is>
      </c>
      <c r="I137" s="233" t="inlineStr">
        <is>
          <t>Nitronic 60, ASTM A276 XM-19 UNS 21800</t>
        </is>
      </c>
      <c r="J137" s="233" t="inlineStr">
        <is>
          <t>na</t>
        </is>
      </c>
      <c r="K137" s="233" t="inlineStr">
        <is>
          <t>N5</t>
        </is>
      </c>
      <c r="L137" s="235" t="inlineStr">
        <is>
          <t>RTF</t>
        </is>
      </c>
      <c r="M137" s="233" t="inlineStr">
        <is>
          <t>B101102</t>
        </is>
      </c>
      <c r="N137" s="233" t="n">
        <v>850</v>
      </c>
      <c r="O137" s="233" t="n"/>
      <c r="P137" s="235" t="inlineStr">
        <is>
          <t>LT059</t>
        </is>
      </c>
      <c r="Q137" s="235" t="n">
        <v>98</v>
      </c>
      <c r="R137" s="233" t="n"/>
      <c r="S137" s="233" t="n"/>
      <c r="T137" s="233" t="n"/>
      <c r="U137" s="233" t="n"/>
      <c r="V137" s="233" t="n"/>
      <c r="W137" s="233" t="n"/>
      <c r="X137" s="233" t="n"/>
      <c r="Y137" s="233" t="n"/>
      <c r="Z137" s="233" t="n"/>
      <c r="AA137" s="233" t="n"/>
      <c r="AB137" s="233" t="n"/>
    </row>
    <row r="138" s="109">
      <c r="A138" s="64" t="n"/>
      <c r="B138" s="233" t="n">
        <v>212</v>
      </c>
      <c r="C138" s="233">
        <f>IF(AND(G138 = "Case Ring",K138="B18"),"Y","N")</f>
        <v/>
      </c>
      <c r="D138" s="233" t="inlineStr">
        <is>
          <t>ConTab_BOM_KP_WearRings_212</t>
        </is>
      </c>
      <c r="E138" s="233">
        <f>IF(C138="Y",D138,"")</f>
        <v/>
      </c>
      <c r="F138" s="233" t="inlineStr">
        <is>
          <t>:6020-3_4-KP:6020-3_4-KPV:</t>
        </is>
      </c>
      <c r="G138" s="233" t="inlineStr">
        <is>
          <t>Double Wear Ring</t>
        </is>
      </c>
      <c r="H138" s="233" t="inlineStr">
        <is>
          <t>WRMatl_Nitronic_60_316SS</t>
        </is>
      </c>
      <c r="I138" s="233" t="inlineStr">
        <is>
          <t>Nitronic 60, ASTM A276 XM-19 UNS 21800</t>
        </is>
      </c>
      <c r="J138" s="233" t="inlineStr">
        <is>
          <t>Stainless Steel, AISI-316</t>
        </is>
      </c>
      <c r="K138" s="233" t="inlineStr">
        <is>
          <t>N5/H316</t>
        </is>
      </c>
      <c r="L138" s="235" t="inlineStr">
        <is>
          <t>RTF</t>
        </is>
      </c>
      <c r="M138" s="233" t="inlineStr">
        <is>
          <t>B101107</t>
        </is>
      </c>
      <c r="N138" s="233" t="n">
        <v>2310</v>
      </c>
      <c r="O138" s="233" t="n"/>
      <c r="P138" s="235" t="inlineStr">
        <is>
          <t>LT059</t>
        </is>
      </c>
      <c r="Q138" s="235" t="n">
        <v>98</v>
      </c>
      <c r="R138" s="233" t="n"/>
      <c r="S138" s="233" t="n"/>
      <c r="T138" s="233" t="n"/>
      <c r="U138" s="233" t="n"/>
      <c r="V138" s="233" t="n"/>
      <c r="W138" s="233" t="n"/>
      <c r="X138" s="233" t="n"/>
      <c r="Y138" s="233" t="n"/>
      <c r="Z138" s="233" t="n"/>
      <c r="AA138" s="233" t="n"/>
      <c r="AB138" s="233" t="n"/>
    </row>
    <row r="139" s="109">
      <c r="A139" s="64" t="n"/>
      <c r="B139" s="233" t="n">
        <v>215</v>
      </c>
      <c r="C139" s="233">
        <f>IF(AND(G139 = "Case Ring",K139="B18"),"Y","N")</f>
        <v/>
      </c>
      <c r="D139" s="233" t="inlineStr">
        <is>
          <t>ConTab_BOM_KP_WearRings_215</t>
        </is>
      </c>
      <c r="E139" s="233">
        <f>IF(C139="Y",D139,"")</f>
        <v/>
      </c>
      <c r="F139" s="233" t="inlineStr">
        <is>
          <t>:8012-5_6-KP:8012-5_6-KPV:8012-5_6-KPVS:</t>
        </is>
      </c>
      <c r="G139" s="233" t="inlineStr">
        <is>
          <t>Case Ring</t>
        </is>
      </c>
      <c r="H139" s="235" t="inlineStr">
        <is>
          <t>WRMatl_Bronze_CDA90500</t>
        </is>
      </c>
      <c r="I139" s="233" t="inlineStr">
        <is>
          <t>Bronze, ASTM B584, C90500</t>
        </is>
      </c>
      <c r="J139" s="233" t="inlineStr">
        <is>
          <t>na</t>
        </is>
      </c>
      <c r="K139" s="233" t="inlineStr">
        <is>
          <t>B18</t>
        </is>
      </c>
      <c r="L139" s="235" t="n">
        <v>96699099</v>
      </c>
      <c r="M139" s="233" t="inlineStr">
        <is>
          <t>B105674</t>
        </is>
      </c>
      <c r="N139" s="233" t="n">
        <v>0</v>
      </c>
      <c r="O139" s="233" t="n"/>
      <c r="P139" s="235" t="inlineStr">
        <is>
          <t>LT018</t>
        </is>
      </c>
      <c r="Q139" s="235" t="n"/>
      <c r="R139" s="233" t="n"/>
      <c r="S139" s="237" t="n"/>
      <c r="T139" s="233" t="n"/>
      <c r="U139" s="233" t="n"/>
      <c r="V139" s="233" t="n"/>
      <c r="W139" s="233" t="n"/>
      <c r="X139" s="233" t="n"/>
      <c r="Y139" s="233" t="n"/>
      <c r="Z139" s="233" t="n"/>
      <c r="AA139" s="233" t="n"/>
      <c r="AB139" s="233" t="n"/>
    </row>
    <row r="140" s="109">
      <c r="A140" s="64" t="n"/>
      <c r="B140" s="233" t="n">
        <v>216</v>
      </c>
      <c r="C140" s="233">
        <f>IF(AND(G140 = "Case Ring",K140="B18"),"Y","N")</f>
        <v/>
      </c>
      <c r="D140" s="233" t="inlineStr">
        <is>
          <t>ConTab_BOM_KP_WearRings_216</t>
        </is>
      </c>
      <c r="E140" s="233">
        <f>IF(C140="Y",D140,"")</f>
        <v/>
      </c>
      <c r="F140" s="233" t="inlineStr">
        <is>
          <t>:8012-5_6-KP:8012-5_6-KPV:8012-5_6-KPVS:</t>
        </is>
      </c>
      <c r="G140" s="233" t="inlineStr">
        <is>
          <t>Case Ring</t>
        </is>
      </c>
      <c r="H140" s="233" t="inlineStr">
        <is>
          <t>WRMatl_NiAl-Bronze_ASTM-B148_C95400</t>
        </is>
      </c>
      <c r="I140" s="233" t="inlineStr">
        <is>
          <t xml:space="preserve">Ni-Al Bronze ASTM B148 C95400 </t>
        </is>
      </c>
      <c r="J140" s="233" t="inlineStr">
        <is>
          <t>na</t>
        </is>
      </c>
      <c r="K140" s="233" t="inlineStr">
        <is>
          <t>B22</t>
        </is>
      </c>
      <c r="L140" s="235" t="n">
        <v>96890337</v>
      </c>
      <c r="M140" s="233" t="inlineStr">
        <is>
          <t>B105057</t>
        </is>
      </c>
      <c r="N140" s="233" t="n">
        <v>274</v>
      </c>
      <c r="O140" s="233" t="n"/>
      <c r="P140" s="235" t="inlineStr">
        <is>
          <t>LT057</t>
        </is>
      </c>
      <c r="Q140" s="235" t="n">
        <v>42</v>
      </c>
      <c r="R140" s="233" t="n"/>
      <c r="S140" s="190" t="n"/>
      <c r="T140" s="233" t="n"/>
      <c r="U140" s="233" t="n"/>
      <c r="V140" s="233" t="n"/>
      <c r="W140" s="233" t="n"/>
      <c r="X140" s="233" t="n"/>
      <c r="Y140" s="233" t="n"/>
      <c r="Z140" s="233" t="n"/>
      <c r="AA140" s="233" t="n"/>
      <c r="AB140" s="233" t="n"/>
    </row>
    <row r="141" s="109">
      <c r="A141" s="64" t="n"/>
      <c r="B141" s="233" t="n">
        <v>217</v>
      </c>
      <c r="C141" s="233">
        <f>IF(AND(G141 = "Case Ring",K141="B18"),"Y","N")</f>
        <v/>
      </c>
      <c r="D141" s="233" t="inlineStr">
        <is>
          <t>ConTab_BOM_KP_WearRings_217</t>
        </is>
      </c>
      <c r="E141" s="233">
        <f>IF(C141="Y",D141,"")</f>
        <v/>
      </c>
      <c r="F141" s="233" t="inlineStr">
        <is>
          <t>:8012-5_6-KP:8012-5_6-KPV:8012-5_6-KPVS:</t>
        </is>
      </c>
      <c r="G141" s="233" t="inlineStr">
        <is>
          <t>Double Wear Ring</t>
        </is>
      </c>
      <c r="H141" s="233" t="inlineStr">
        <is>
          <t>WRMatl_B22_B18</t>
        </is>
      </c>
      <c r="I141" s="233" t="inlineStr">
        <is>
          <t>Bronze, ASTM B584, C90500</t>
        </is>
      </c>
      <c r="J141" s="233" t="inlineStr">
        <is>
          <t xml:space="preserve">Ni-Al Bronze ASTM B148 C95400 </t>
        </is>
      </c>
      <c r="K141" s="233" t="inlineStr">
        <is>
          <t>B22/B18</t>
        </is>
      </c>
      <c r="L141" s="235" t="inlineStr">
        <is>
          <t>RTF</t>
        </is>
      </c>
      <c r="M141" s="233" t="inlineStr">
        <is>
          <t>B105696</t>
        </is>
      </c>
      <c r="N141" s="233" t="n">
        <v>0</v>
      </c>
      <c r="O141" s="233" t="n"/>
      <c r="P141" s="235" t="inlineStr">
        <is>
          <t>LT057</t>
        </is>
      </c>
      <c r="Q141" s="235" t="n"/>
      <c r="R141" s="233" t="n"/>
      <c r="S141" s="233" t="n"/>
      <c r="T141" s="233" t="n"/>
      <c r="U141" s="233" t="n"/>
      <c r="V141" s="233" t="n"/>
      <c r="W141" s="233" t="n"/>
      <c r="X141" s="233" t="n"/>
      <c r="Y141" s="233" t="n"/>
      <c r="Z141" s="233" t="n"/>
      <c r="AA141" s="233" t="n"/>
      <c r="AB141" s="233" t="n"/>
    </row>
    <row r="142" s="109">
      <c r="A142" s="64" t="n"/>
      <c r="B142" s="233" t="n">
        <v>218</v>
      </c>
      <c r="C142" s="233">
        <f>IF(AND(G142 = "Case Ring",K142="B18"),"Y","N")</f>
        <v/>
      </c>
      <c r="D142" s="233" t="inlineStr">
        <is>
          <t>ConTab_BOM_KP_WearRings_218</t>
        </is>
      </c>
      <c r="E142" s="233">
        <f>IF(C142="Y",D142,"")</f>
        <v/>
      </c>
      <c r="F142" s="233" t="inlineStr">
        <is>
          <t>:8012-5_6-KP:8012-5_6-KPV:8012-5_6-KPVS:</t>
        </is>
      </c>
      <c r="G142" s="233" t="inlineStr">
        <is>
          <t>Case Ring</t>
        </is>
      </c>
      <c r="H142" s="233" t="inlineStr">
        <is>
          <t>WRMatl_Cast_Iron_ASTM-A48_Cl30</t>
        </is>
      </c>
      <c r="I142" s="233" t="inlineStr">
        <is>
          <t>Cast Iron, ASTM-A48, CL 30</t>
        </is>
      </c>
      <c r="J142" s="233" t="inlineStr">
        <is>
          <t>na</t>
        </is>
      </c>
      <c r="K142" s="233" t="inlineStr">
        <is>
          <t>C30</t>
        </is>
      </c>
      <c r="L142" s="235" t="inlineStr">
        <is>
          <t>RTF</t>
        </is>
      </c>
      <c r="M142" s="233" t="inlineStr">
        <is>
          <t>B101110</t>
        </is>
      </c>
      <c r="N142" s="233" t="n">
        <v>660</v>
      </c>
      <c r="O142" s="233" t="n"/>
      <c r="P142" s="235" t="inlineStr">
        <is>
          <t>LT058</t>
        </is>
      </c>
      <c r="Q142" s="235" t="n">
        <v>70</v>
      </c>
      <c r="R142" s="233" t="n"/>
      <c r="S142" s="233" t="n"/>
      <c r="T142" s="233" t="n"/>
      <c r="U142" s="233" t="n"/>
      <c r="V142" s="233" t="n"/>
      <c r="W142" s="233" t="n"/>
      <c r="X142" s="233" t="n"/>
      <c r="Y142" s="233" t="n"/>
      <c r="Z142" s="233" t="n"/>
      <c r="AA142" s="233" t="n"/>
      <c r="AB142" s="233" t="n"/>
    </row>
    <row r="143" s="109">
      <c r="A143" s="64" t="n"/>
      <c r="B143" s="233" t="n">
        <v>219</v>
      </c>
      <c r="C143" s="233">
        <f>IF(AND(G143 = "Case Ring",K143="B18"),"Y","N")</f>
        <v/>
      </c>
      <c r="D143" s="233" t="inlineStr">
        <is>
          <t>ConTab_BOM_KP_WearRings_219</t>
        </is>
      </c>
      <c r="E143" s="233">
        <f>IF(C143="Y",D143,"")</f>
        <v/>
      </c>
      <c r="F143" s="233" t="inlineStr">
        <is>
          <t>:8012-5_6-KP:8012-5_6-KPV:8012-5_6-KPVS:</t>
        </is>
      </c>
      <c r="G143" s="233" t="inlineStr">
        <is>
          <t>Double Wear Ring</t>
        </is>
      </c>
      <c r="H143" s="233" t="inlineStr">
        <is>
          <t>WRMatl_CI_CI</t>
        </is>
      </c>
      <c r="I143" s="233" t="inlineStr">
        <is>
          <t>Cast Iron, ASTM-A48, Class 30</t>
        </is>
      </c>
      <c r="J143" s="233" t="inlineStr">
        <is>
          <t>Cast Iron, ASTM-A48, Class 30</t>
        </is>
      </c>
      <c r="K143" s="233" t="inlineStr">
        <is>
          <t>C30/C30</t>
        </is>
      </c>
      <c r="L143" s="235" t="inlineStr">
        <is>
          <t>RTF</t>
        </is>
      </c>
      <c r="M143" s="233" t="inlineStr">
        <is>
          <t>B101118</t>
        </is>
      </c>
      <c r="N143" s="233" t="n">
        <v>1810</v>
      </c>
      <c r="O143" s="233" t="n"/>
      <c r="P143" s="235" t="inlineStr">
        <is>
          <t>LT058</t>
        </is>
      </c>
      <c r="Q143" s="235" t="n">
        <v>70</v>
      </c>
      <c r="R143" s="233" t="n"/>
      <c r="S143" s="233" t="n"/>
      <c r="T143" s="233" t="n"/>
      <c r="U143" s="233" t="n"/>
      <c r="V143" s="233" t="n"/>
      <c r="W143" s="233" t="n"/>
      <c r="X143" s="233" t="n"/>
      <c r="Y143" s="233" t="n"/>
      <c r="Z143" s="233" t="n"/>
      <c r="AA143" s="233" t="n"/>
      <c r="AB143" s="233" t="n"/>
    </row>
    <row r="144" s="109">
      <c r="A144" s="64" t="n"/>
      <c r="B144" s="233" t="n">
        <v>220</v>
      </c>
      <c r="C144" s="233">
        <f>IF(AND(G144 = "Case Ring",K144="B18"),"Y","N")</f>
        <v/>
      </c>
      <c r="D144" s="233" t="inlineStr">
        <is>
          <t>ConTab_BOM_KP_WearRings_220</t>
        </is>
      </c>
      <c r="E144" s="233">
        <f>IF(C144="Y",D144,"")</f>
        <v/>
      </c>
      <c r="F144" s="233" t="inlineStr">
        <is>
          <t>:8012-5_6-KP:8012-5_6-KPV:8012-5_6-KPVS:</t>
        </is>
      </c>
      <c r="G144" s="233" t="inlineStr">
        <is>
          <t>Case Ring</t>
        </is>
      </c>
      <c r="H144" s="233" t="inlineStr">
        <is>
          <t>WRMatl_Nitronic_60_ASTM_A276_XM-19_UNS_21800</t>
        </is>
      </c>
      <c r="I144" s="233" t="inlineStr">
        <is>
          <t>Nitronic 60, ASTM A276 XM-19 UNS 21800</t>
        </is>
      </c>
      <c r="J144" s="233" t="inlineStr">
        <is>
          <t>na</t>
        </is>
      </c>
      <c r="K144" s="233" t="inlineStr">
        <is>
          <t>N5</t>
        </is>
      </c>
      <c r="L144" s="235" t="n">
        <v>97937500</v>
      </c>
      <c r="M144" s="233" t="inlineStr">
        <is>
          <t>B101114</t>
        </is>
      </c>
      <c r="N144" s="233" t="n">
        <v>835</v>
      </c>
      <c r="O144" s="233" t="n"/>
      <c r="P144" s="235" t="inlineStr">
        <is>
          <t>LT059</t>
        </is>
      </c>
      <c r="Q144" s="235" t="n">
        <v>98</v>
      </c>
      <c r="R144" s="233" t="n"/>
      <c r="S144" s="233" t="n"/>
      <c r="T144" s="233" t="n"/>
      <c r="U144" s="233" t="n"/>
      <c r="V144" s="233" t="n"/>
      <c r="W144" s="233" t="n"/>
      <c r="X144" s="233" t="n"/>
      <c r="Y144" s="233" t="n"/>
      <c r="Z144" s="233" t="n"/>
      <c r="AA144" s="233" t="n"/>
      <c r="AB144" s="233" t="n"/>
    </row>
    <row r="145" s="109">
      <c r="A145" s="64" t="n"/>
      <c r="B145" s="233" t="n">
        <v>221</v>
      </c>
      <c r="C145" s="233">
        <f>IF(AND(G145 = "Case Ring",K145="B18"),"Y","N")</f>
        <v/>
      </c>
      <c r="D145" s="233" t="inlineStr">
        <is>
          <t>ConTab_BOM_KP_WearRings_221</t>
        </is>
      </c>
      <c r="E145" s="233">
        <f>IF(C145="Y",D145,"")</f>
        <v/>
      </c>
      <c r="F145" s="233" t="inlineStr">
        <is>
          <t>:8012-5_6-KP:8012-5_6-KPV:8012-5_6-KPVS:</t>
        </is>
      </c>
      <c r="G145" s="233" t="inlineStr">
        <is>
          <t>Double Wear Ring</t>
        </is>
      </c>
      <c r="H145" s="233" t="inlineStr">
        <is>
          <t>WRMatl_Nitronic_60_316SS</t>
        </is>
      </c>
      <c r="I145" s="233" t="inlineStr">
        <is>
          <t>Nitronic 60, ASTM A276 XM-19 UNS 21800</t>
        </is>
      </c>
      <c r="J145" s="233" t="inlineStr">
        <is>
          <t>Stainless Steel, AISI-316</t>
        </is>
      </c>
      <c r="K145" s="233" t="inlineStr">
        <is>
          <t>N5/H316</t>
        </is>
      </c>
      <c r="L145" s="235" t="inlineStr">
        <is>
          <t>RTF</t>
        </is>
      </c>
      <c r="M145" s="233" t="inlineStr">
        <is>
          <t>B101119</t>
        </is>
      </c>
      <c r="N145" s="233" t="n">
        <v>2260</v>
      </c>
      <c r="O145" s="233" t="n"/>
      <c r="P145" s="235" t="inlineStr">
        <is>
          <t>LT059</t>
        </is>
      </c>
      <c r="Q145" s="235" t="n">
        <v>98</v>
      </c>
      <c r="R145" s="233" t="n"/>
      <c r="S145" s="233" t="n"/>
      <c r="T145" s="233" t="n"/>
      <c r="U145" s="233" t="n"/>
      <c r="V145" s="233" t="n"/>
      <c r="W145" s="233" t="n"/>
      <c r="X145" s="233" t="n"/>
      <c r="Y145" s="233" t="n"/>
      <c r="Z145" s="233" t="n"/>
      <c r="AA145" s="233" t="n"/>
      <c r="AB145" s="233" t="n"/>
    </row>
    <row r="146" s="109">
      <c r="A146" s="64" t="n"/>
      <c r="B146" s="233" t="n">
        <v>222</v>
      </c>
      <c r="C146" s="233">
        <f>IF(AND(G146 = "Case Ring",K146="B18"),"Y","N")</f>
        <v/>
      </c>
      <c r="D146" s="233" t="inlineStr">
        <is>
          <t>ConTab_BOM_KP_WearRings_222</t>
        </is>
      </c>
      <c r="E146" s="233">
        <f>IF(C146="Y",D146,"")</f>
        <v/>
      </c>
      <c r="F146" s="233" t="inlineStr">
        <is>
          <t>:8012-5_6-KP:8012-5_6-KPV:8012-5_6-KPVS:</t>
        </is>
      </c>
      <c r="G146" s="233" t="inlineStr">
        <is>
          <t>Case Ring</t>
        </is>
      </c>
      <c r="H146" s="233" t="inlineStr">
        <is>
          <t>WRMatl_Special</t>
        </is>
      </c>
      <c r="I146" s="233" t="inlineStr">
        <is>
          <t>Special/Other</t>
        </is>
      </c>
      <c r="J146" s="233" t="inlineStr">
        <is>
          <t>na</t>
        </is>
      </c>
      <c r="K146" s="233" t="n"/>
      <c r="L146" s="235" t="inlineStr">
        <is>
          <t>RTF</t>
        </is>
      </c>
      <c r="M146" s="233" t="inlineStr">
        <is>
          <t>B101115</t>
        </is>
      </c>
      <c r="N146" s="233" t="inlineStr">
        <is>
          <t>RTF</t>
        </is>
      </c>
      <c r="O146" s="233" t="n"/>
      <c r="P146" s="235" t="inlineStr">
        <is>
          <t>LT029</t>
        </is>
      </c>
      <c r="Q146" s="235" t="n">
        <v>999</v>
      </c>
      <c r="R146" s="233" t="n"/>
      <c r="S146" s="233" t="n"/>
      <c r="T146" s="233" t="n"/>
      <c r="U146" s="233" t="n"/>
      <c r="V146" s="233" t="n"/>
      <c r="W146" s="233" t="n"/>
      <c r="X146" s="233" t="n"/>
      <c r="Y146" s="233" t="n"/>
      <c r="Z146" s="233" t="n"/>
      <c r="AA146" s="233" t="n"/>
      <c r="AB146" s="233" t="n"/>
    </row>
    <row r="147" s="109">
      <c r="A147" s="64" t="n"/>
      <c r="B147" s="233" t="n">
        <v>223</v>
      </c>
      <c r="C147" s="233">
        <f>IF(AND(G147 = "Case Ring",K147="B18"),"Y","N")</f>
        <v/>
      </c>
      <c r="D147" s="233" t="inlineStr">
        <is>
          <t>ConTab_BOM_KP_WearRings_223</t>
        </is>
      </c>
      <c r="E147" s="233">
        <f>IF(C147="Y",D147,"")</f>
        <v/>
      </c>
      <c r="F147" s="233" t="inlineStr">
        <is>
          <t>:8012-5_6-KP:8012-5_6-KPV:8012-5_6-KPVS:</t>
        </is>
      </c>
      <c r="G147" s="233" t="inlineStr">
        <is>
          <t>Double Wear Ring</t>
        </is>
      </c>
      <c r="H147" s="233" t="inlineStr">
        <is>
          <t>WRMatl_Special</t>
        </is>
      </c>
      <c r="I147" s="233" t="inlineStr">
        <is>
          <t>Special/Other</t>
        </is>
      </c>
      <c r="J147" s="233" t="inlineStr">
        <is>
          <t>Special/Other</t>
        </is>
      </c>
      <c r="K147" s="233" t="n"/>
      <c r="L147" s="235" t="inlineStr">
        <is>
          <t>RTF</t>
        </is>
      </c>
      <c r="M147" s="233" t="inlineStr">
        <is>
          <t>B101120</t>
        </is>
      </c>
      <c r="N147" s="233" t="inlineStr">
        <is>
          <t>RTF</t>
        </is>
      </c>
      <c r="O147" s="233" t="n"/>
      <c r="P147" s="235" t="inlineStr">
        <is>
          <t>LT029</t>
        </is>
      </c>
      <c r="Q147" s="235" t="n">
        <v>999</v>
      </c>
      <c r="R147" s="233" t="n"/>
      <c r="S147" s="233" t="n"/>
      <c r="T147" s="233" t="n"/>
      <c r="U147" s="233" t="n"/>
      <c r="V147" s="233" t="n"/>
      <c r="W147" s="233" t="n"/>
      <c r="X147" s="233" t="n"/>
      <c r="Y147" s="233" t="n"/>
      <c r="Z147" s="233" t="n"/>
      <c r="AA147" s="233" t="n"/>
      <c r="AB147" s="233" t="n"/>
    </row>
    <row r="148" s="109">
      <c r="A148" s="64" t="n"/>
      <c r="B148" s="233" t="n">
        <v>224</v>
      </c>
      <c r="C148" s="233">
        <f>IF(AND(G148 = "Case Ring",K148="B18"),"Y","N")</f>
        <v/>
      </c>
      <c r="D148" s="233" t="inlineStr">
        <is>
          <t>ConTab_BOM_KP_WearRings_224</t>
        </is>
      </c>
      <c r="E148" s="233">
        <f>IF(C148="Y",D148,"")</f>
        <v/>
      </c>
      <c r="F148" s="233" t="inlineStr">
        <is>
          <t>:8015-3_4-KP:8015-3_4-KPV:8015-3_4-KPVS:</t>
        </is>
      </c>
      <c r="G148" s="233" t="inlineStr">
        <is>
          <t>Case Ring</t>
        </is>
      </c>
      <c r="H148" s="235" t="inlineStr">
        <is>
          <t>WRMatl_Bronze_CDA90500</t>
        </is>
      </c>
      <c r="I148" s="233" t="inlineStr">
        <is>
          <t>Bronze, ASTM B584, C90500</t>
        </is>
      </c>
      <c r="J148" s="233" t="inlineStr">
        <is>
          <t>na</t>
        </is>
      </c>
      <c r="K148" s="233" t="inlineStr">
        <is>
          <t>B18</t>
        </is>
      </c>
      <c r="L148" s="235" t="n">
        <v>97766042</v>
      </c>
      <c r="M148" s="233" t="inlineStr">
        <is>
          <t>B105675</t>
        </is>
      </c>
      <c r="N148" s="233" t="n">
        <v>0</v>
      </c>
      <c r="O148" s="233" t="n"/>
      <c r="P148" s="235" t="inlineStr">
        <is>
          <t>LT018</t>
        </is>
      </c>
      <c r="Q148" s="235" t="n"/>
      <c r="R148" s="233" t="n"/>
      <c r="S148" s="237" t="n"/>
      <c r="T148" s="233" t="n"/>
      <c r="U148" s="233" t="n"/>
      <c r="V148" s="233" t="n"/>
      <c r="W148" s="233" t="n"/>
      <c r="X148" s="233" t="n"/>
      <c r="Y148" s="233" t="n"/>
      <c r="Z148" s="233" t="n"/>
      <c r="AA148" s="233" t="n"/>
      <c r="AB148" s="233" t="n"/>
    </row>
    <row r="149" s="109">
      <c r="A149" s="64" t="n"/>
      <c r="B149" s="233" t="n">
        <v>225</v>
      </c>
      <c r="C149" s="233">
        <f>IF(AND(G149 = "Case Ring",K149="B18"),"Y","N")</f>
        <v/>
      </c>
      <c r="D149" s="233" t="inlineStr">
        <is>
          <t>ConTab_BOM_KP_WearRings_225</t>
        </is>
      </c>
      <c r="E149" s="233">
        <f>IF(C149="Y",D149,"")</f>
        <v/>
      </c>
      <c r="F149" s="233" t="inlineStr">
        <is>
          <t>:8015-3_4-KP:8015-3_4-KPV:8015-3_4-KPVS:</t>
        </is>
      </c>
      <c r="G149" s="233" t="inlineStr">
        <is>
          <t>Case Ring</t>
        </is>
      </c>
      <c r="H149" s="233" t="inlineStr">
        <is>
          <t>WRMatl_NiAl-Bronze_ASTM-B148_C95400</t>
        </is>
      </c>
      <c r="I149" s="233" t="inlineStr">
        <is>
          <t xml:space="preserve">Ni-Al Bronze ASTM B148 C95400 </t>
        </is>
      </c>
      <c r="J149" s="233" t="inlineStr">
        <is>
          <t>na</t>
        </is>
      </c>
      <c r="K149" s="233" t="inlineStr">
        <is>
          <t>B22</t>
        </is>
      </c>
      <c r="L149" s="235" t="n">
        <v>96890338</v>
      </c>
      <c r="M149" s="233" t="inlineStr">
        <is>
          <t>B105058</t>
        </is>
      </c>
      <c r="N149" s="233" t="n"/>
      <c r="O149" s="233" t="n"/>
      <c r="P149" s="235" t="inlineStr">
        <is>
          <t>LT057</t>
        </is>
      </c>
      <c r="Q149" s="235" t="n">
        <v>42</v>
      </c>
      <c r="R149" s="233" t="n"/>
      <c r="S149" s="190" t="n"/>
      <c r="T149" s="233" t="n"/>
      <c r="U149" s="233" t="n"/>
      <c r="V149" s="233" t="n"/>
      <c r="W149" s="233" t="n"/>
      <c r="X149" s="233" t="n"/>
      <c r="Y149" s="233" t="n"/>
      <c r="Z149" s="233" t="n"/>
      <c r="AA149" s="233" t="n"/>
      <c r="AB149" s="233" t="n"/>
    </row>
    <row r="150" s="109">
      <c r="A150" s="64" t="n"/>
      <c r="B150" s="233" t="n">
        <v>226</v>
      </c>
      <c r="C150" s="233">
        <f>IF(AND(G150 = "Case Ring",K150="B18"),"Y","N")</f>
        <v/>
      </c>
      <c r="D150" s="233" t="inlineStr">
        <is>
          <t>ConTab_BOM_KP_WearRings_226</t>
        </is>
      </c>
      <c r="E150" s="233">
        <f>IF(C150="Y",D150,"")</f>
        <v/>
      </c>
      <c r="F150" s="233" t="inlineStr">
        <is>
          <t>:8015-3_4-KP:8015-3_4-KPV:8015-3_4-KPVS:</t>
        </is>
      </c>
      <c r="G150" s="233" t="inlineStr">
        <is>
          <t>Double Wear Ring</t>
        </is>
      </c>
      <c r="H150" s="233" t="inlineStr">
        <is>
          <t>WRMatl_B22_B18</t>
        </is>
      </c>
      <c r="I150" s="233" t="inlineStr">
        <is>
          <t>Bronze, ASTM B584, C90500</t>
        </is>
      </c>
      <c r="J150" s="233" t="inlineStr">
        <is>
          <t xml:space="preserve">Ni-Al Bronze ASTM B148 C95400 </t>
        </is>
      </c>
      <c r="K150" s="233" t="inlineStr">
        <is>
          <t>B22/B18</t>
        </is>
      </c>
      <c r="L150" s="235" t="inlineStr">
        <is>
          <t>RTF</t>
        </is>
      </c>
      <c r="M150" s="233" t="inlineStr">
        <is>
          <t>B105697</t>
        </is>
      </c>
      <c r="N150" s="233" t="n">
        <v>0</v>
      </c>
      <c r="O150" s="233" t="n"/>
      <c r="P150" s="235" t="inlineStr">
        <is>
          <t>LT057</t>
        </is>
      </c>
      <c r="Q150" s="235" t="n"/>
      <c r="R150" s="233" t="n"/>
      <c r="S150" s="233" t="n"/>
      <c r="T150" s="233" t="n"/>
      <c r="U150" s="233" t="n"/>
      <c r="V150" s="233" t="n"/>
      <c r="W150" s="233" t="n"/>
      <c r="X150" s="233" t="n"/>
      <c r="Y150" s="233" t="n"/>
      <c r="Z150" s="233" t="n"/>
      <c r="AA150" s="233" t="n"/>
      <c r="AB150" s="233" t="n"/>
    </row>
    <row r="151" s="109">
      <c r="A151" s="64" t="n"/>
      <c r="B151" s="233" t="n">
        <v>227</v>
      </c>
      <c r="C151" s="233">
        <f>IF(AND(G151 = "Case Ring",K151="B18"),"Y","N")</f>
        <v/>
      </c>
      <c r="D151" s="233" t="inlineStr">
        <is>
          <t>ConTab_BOM_KP_WearRings_227</t>
        </is>
      </c>
      <c r="E151" s="233">
        <f>IF(C151="Y",D151,"")</f>
        <v/>
      </c>
      <c r="F151" s="233" t="inlineStr">
        <is>
          <t>:8015-3_4-KP:8015-3_4-KPV:8015-3_4-KPVS:</t>
        </is>
      </c>
      <c r="G151" s="233" t="inlineStr">
        <is>
          <t>Case Ring</t>
        </is>
      </c>
      <c r="H151" s="233" t="inlineStr">
        <is>
          <t>WRMatl_Cast_Iron_ASTM-A48_Cl30</t>
        </is>
      </c>
      <c r="I151" s="233" t="inlineStr">
        <is>
          <t>Cast Iron, ASTM-A48, CL 30</t>
        </is>
      </c>
      <c r="J151" s="233" t="inlineStr">
        <is>
          <t>na</t>
        </is>
      </c>
      <c r="K151" s="233" t="inlineStr">
        <is>
          <t>C30</t>
        </is>
      </c>
      <c r="L151" s="235" t="inlineStr">
        <is>
          <t>RTF</t>
        </is>
      </c>
      <c r="M151" s="233" t="inlineStr">
        <is>
          <t>B101122</t>
        </is>
      </c>
      <c r="N151" s="233" t="n">
        <v>660</v>
      </c>
      <c r="O151" s="233" t="n"/>
      <c r="P151" s="235" t="inlineStr">
        <is>
          <t>LT058</t>
        </is>
      </c>
      <c r="Q151" s="235" t="n">
        <v>70</v>
      </c>
      <c r="R151" s="233" t="n"/>
      <c r="S151" s="233" t="n"/>
      <c r="T151" s="233" t="n"/>
      <c r="U151" s="233" t="n"/>
      <c r="V151" s="233" t="n"/>
      <c r="W151" s="233" t="n"/>
      <c r="X151" s="233" t="n"/>
      <c r="Y151" s="233" t="n"/>
      <c r="Z151" s="233" t="n"/>
      <c r="AA151" s="233" t="n"/>
      <c r="AB151" s="233" t="n"/>
    </row>
    <row r="152" s="109">
      <c r="A152" s="64" t="n"/>
      <c r="B152" s="233" t="n">
        <v>228</v>
      </c>
      <c r="C152" s="233">
        <f>IF(AND(G152 = "Case Ring",K152="B18"),"Y","N")</f>
        <v/>
      </c>
      <c r="D152" s="233" t="inlineStr">
        <is>
          <t>ConTab_BOM_KP_WearRings_228</t>
        </is>
      </c>
      <c r="E152" s="233">
        <f>IF(C152="Y",D152,"")</f>
        <v/>
      </c>
      <c r="F152" s="233" t="inlineStr">
        <is>
          <t>:8015-3_4-KP:8015-3_4-KPV:8015-3_4-KPVS:</t>
        </is>
      </c>
      <c r="G152" s="233" t="inlineStr">
        <is>
          <t>Double Wear Ring</t>
        </is>
      </c>
      <c r="H152" s="233" t="inlineStr">
        <is>
          <t>WRMatl_CI_CI</t>
        </is>
      </c>
      <c r="I152" s="233" t="inlineStr">
        <is>
          <t>Cast Iron, ASTM-A48, Class 30</t>
        </is>
      </c>
      <c r="J152" s="233" t="inlineStr">
        <is>
          <t>Cast Iron, ASTM-A48, Class 30</t>
        </is>
      </c>
      <c r="K152" s="233" t="inlineStr">
        <is>
          <t>C30/C30</t>
        </is>
      </c>
      <c r="L152" s="235" t="inlineStr">
        <is>
          <t>RTF</t>
        </is>
      </c>
      <c r="M152" s="233" t="inlineStr">
        <is>
          <t>B101130</t>
        </is>
      </c>
      <c r="N152" s="233" t="n">
        <v>1810</v>
      </c>
      <c r="O152" s="233" t="n"/>
      <c r="P152" s="235" t="inlineStr">
        <is>
          <t>LT058</t>
        </is>
      </c>
      <c r="Q152" s="235" t="n">
        <v>70</v>
      </c>
      <c r="R152" s="233" t="n"/>
      <c r="S152" s="233" t="n"/>
      <c r="T152" s="233" t="n"/>
      <c r="U152" s="233" t="n"/>
      <c r="V152" s="233" t="n"/>
      <c r="W152" s="233" t="n"/>
      <c r="X152" s="233" t="n"/>
      <c r="Y152" s="233" t="n"/>
      <c r="Z152" s="233" t="n"/>
      <c r="AA152" s="233" t="n"/>
      <c r="AB152" s="233" t="n"/>
    </row>
    <row r="153" s="109">
      <c r="A153" s="64" t="n"/>
      <c r="B153" s="233" t="n">
        <v>229</v>
      </c>
      <c r="C153" s="233">
        <f>IF(AND(G153 = "Case Ring",K153="B18"),"Y","N")</f>
        <v/>
      </c>
      <c r="D153" s="233" t="inlineStr">
        <is>
          <t>ConTab_BOM_KP_WearRings_229</t>
        </is>
      </c>
      <c r="E153" s="233">
        <f>IF(C153="Y",D153,"")</f>
        <v/>
      </c>
      <c r="F153" s="233" t="inlineStr">
        <is>
          <t>:8015-3_4-KP:8015-3_4-KPV:8015-3_4-KPVS:</t>
        </is>
      </c>
      <c r="G153" s="233" t="inlineStr">
        <is>
          <t>Case Ring</t>
        </is>
      </c>
      <c r="H153" s="233" t="inlineStr">
        <is>
          <t>WRMatl_Nitronic_60_ASTM_A276_XM-19_UNS_21800</t>
        </is>
      </c>
      <c r="I153" s="233" t="inlineStr">
        <is>
          <t>Nitronic 60, ASTM A276 XM-19 UNS 21800</t>
        </is>
      </c>
      <c r="J153" s="233" t="inlineStr">
        <is>
          <t>na</t>
        </is>
      </c>
      <c r="K153" s="233" t="inlineStr">
        <is>
          <t>N5</t>
        </is>
      </c>
      <c r="L153" s="235" t="n">
        <v>97937521</v>
      </c>
      <c r="M153" s="233" t="inlineStr">
        <is>
          <t>B101126</t>
        </is>
      </c>
      <c r="N153" s="233" t="n">
        <v>835</v>
      </c>
      <c r="O153" s="233" t="n"/>
      <c r="P153" s="235" t="inlineStr">
        <is>
          <t>LT059</t>
        </is>
      </c>
      <c r="Q153" s="235" t="n">
        <v>98</v>
      </c>
      <c r="R153" s="233" t="n"/>
      <c r="S153" s="233" t="n"/>
      <c r="T153" s="233" t="n"/>
      <c r="U153" s="233" t="n"/>
      <c r="V153" s="233" t="n"/>
      <c r="W153" s="233" t="n"/>
      <c r="X153" s="233" t="n"/>
      <c r="Y153" s="233" t="n"/>
      <c r="Z153" s="233" t="n"/>
      <c r="AA153" s="233" t="n"/>
      <c r="AB153" s="233" t="n"/>
    </row>
    <row r="154" s="109">
      <c r="A154" s="64" t="n"/>
      <c r="B154" s="233" t="n">
        <v>230</v>
      </c>
      <c r="C154" s="233">
        <f>IF(AND(G154 = "Case Ring",K154="B18"),"Y","N")</f>
        <v/>
      </c>
      <c r="D154" s="233" t="inlineStr">
        <is>
          <t>ConTab_BOM_KP_WearRings_230</t>
        </is>
      </c>
      <c r="E154" s="233">
        <f>IF(C154="Y",D154,"")</f>
        <v/>
      </c>
      <c r="F154" s="233" t="inlineStr">
        <is>
          <t>:8015-3_4-KP:8015-3_4-KPV:8015-3_4-KPVS:</t>
        </is>
      </c>
      <c r="G154" s="233" t="inlineStr">
        <is>
          <t>Double Wear Ring</t>
        </is>
      </c>
      <c r="H154" s="233" t="inlineStr">
        <is>
          <t>WRMatl_Nitronic_60_316SS</t>
        </is>
      </c>
      <c r="I154" s="233" t="inlineStr">
        <is>
          <t>Nitronic 60, ASTM A276 XM-19 UNS 21800</t>
        </is>
      </c>
      <c r="J154" s="233" t="inlineStr">
        <is>
          <t>Stainless Steel, AISI-316</t>
        </is>
      </c>
      <c r="K154" s="233" t="inlineStr">
        <is>
          <t>N5/H316</t>
        </is>
      </c>
      <c r="L154" s="235" t="inlineStr">
        <is>
          <t>RTF</t>
        </is>
      </c>
      <c r="M154" s="233" t="inlineStr">
        <is>
          <t>B101131</t>
        </is>
      </c>
      <c r="N154" s="233" t="n">
        <v>2260</v>
      </c>
      <c r="O154" s="233" t="n"/>
      <c r="P154" s="235" t="inlineStr">
        <is>
          <t>LT059</t>
        </is>
      </c>
      <c r="Q154" s="235" t="n">
        <v>98</v>
      </c>
      <c r="R154" s="233" t="n"/>
      <c r="S154" s="233" t="n"/>
      <c r="T154" s="233" t="n"/>
      <c r="U154" s="233" t="n"/>
      <c r="V154" s="233" t="n"/>
      <c r="W154" s="233" t="n"/>
      <c r="X154" s="233" t="n"/>
      <c r="Y154" s="233" t="n"/>
      <c r="Z154" s="233" t="n"/>
      <c r="AA154" s="233" t="n"/>
      <c r="AB154" s="233" t="n"/>
    </row>
    <row r="155" s="109">
      <c r="A155" s="64" t="n"/>
      <c r="B155" s="233" t="n">
        <v>231</v>
      </c>
      <c r="C155" s="233">
        <f>IF(AND(G155 = "Case Ring",K155="B18"),"Y","N")</f>
        <v/>
      </c>
      <c r="D155" s="233" t="inlineStr">
        <is>
          <t>ConTab_BOM_KP_WearRings_231</t>
        </is>
      </c>
      <c r="E155" s="233">
        <f>IF(C155="Y",D155,"")</f>
        <v/>
      </c>
      <c r="F155" s="233" t="inlineStr">
        <is>
          <t>:8015-3_4-KP:8015-3_4-KPV:8015-3_4-KPVS:</t>
        </is>
      </c>
      <c r="G155" s="233" t="inlineStr">
        <is>
          <t>Case Ring</t>
        </is>
      </c>
      <c r="H155" s="233" t="inlineStr">
        <is>
          <t>WRMatl_Special</t>
        </is>
      </c>
      <c r="I155" s="233" t="inlineStr">
        <is>
          <t>Special/Other</t>
        </is>
      </c>
      <c r="J155" s="233" t="inlineStr">
        <is>
          <t>na</t>
        </is>
      </c>
      <c r="K155" s="233" t="n"/>
      <c r="L155" s="235" t="inlineStr">
        <is>
          <t>RTF</t>
        </is>
      </c>
      <c r="M155" s="233" t="inlineStr">
        <is>
          <t>B101127</t>
        </is>
      </c>
      <c r="N155" s="233" t="inlineStr">
        <is>
          <t>RTF</t>
        </is>
      </c>
      <c r="O155" s="233" t="n"/>
      <c r="P155" s="235" t="inlineStr">
        <is>
          <t>LT029</t>
        </is>
      </c>
      <c r="Q155" s="235" t="n">
        <v>999</v>
      </c>
      <c r="R155" s="233" t="n"/>
      <c r="S155" s="233" t="n"/>
      <c r="T155" s="233" t="n"/>
      <c r="U155" s="233" t="n"/>
      <c r="V155" s="233" t="n"/>
      <c r="W155" s="233" t="n"/>
      <c r="X155" s="233" t="n"/>
      <c r="Y155" s="233" t="n"/>
      <c r="Z155" s="233" t="n"/>
      <c r="AA155" s="233" t="n"/>
      <c r="AB155" s="233" t="n"/>
    </row>
    <row r="156" s="109">
      <c r="A156" s="64" t="n"/>
      <c r="B156" s="233" t="n">
        <v>232</v>
      </c>
      <c r="C156" s="233">
        <f>IF(AND(G156 = "Case Ring",K156="B18"),"Y","N")</f>
        <v/>
      </c>
      <c r="D156" s="233" t="inlineStr">
        <is>
          <t>ConTab_BOM_KP_WearRings_232</t>
        </is>
      </c>
      <c r="E156" s="233">
        <f>IF(C156="Y",D156,"")</f>
        <v/>
      </c>
      <c r="F156" s="233" t="inlineStr">
        <is>
          <t>:8015-3_4-KP:8015-3_4-KPV:8015-3_4-KPVS:</t>
        </is>
      </c>
      <c r="G156" s="233" t="inlineStr">
        <is>
          <t>Double Wear Ring</t>
        </is>
      </c>
      <c r="H156" s="233" t="inlineStr">
        <is>
          <t>WRMatl_Special</t>
        </is>
      </c>
      <c r="I156" s="233" t="inlineStr">
        <is>
          <t>Special/Other</t>
        </is>
      </c>
      <c r="J156" s="233" t="inlineStr">
        <is>
          <t>Special/Other</t>
        </is>
      </c>
      <c r="K156" s="233" t="n"/>
      <c r="L156" s="235" t="inlineStr">
        <is>
          <t>RTF</t>
        </is>
      </c>
      <c r="M156" s="233" t="inlineStr">
        <is>
          <t>B101132</t>
        </is>
      </c>
      <c r="N156" s="233" t="inlineStr">
        <is>
          <t>RTF</t>
        </is>
      </c>
      <c r="O156" s="233" t="n"/>
      <c r="P156" s="235" t="inlineStr">
        <is>
          <t>LT029</t>
        </is>
      </c>
      <c r="Q156" s="235" t="n">
        <v>999</v>
      </c>
      <c r="R156" s="233" t="n"/>
      <c r="S156" s="233" t="n"/>
      <c r="T156" s="233" t="n"/>
      <c r="U156" s="233" t="n"/>
      <c r="V156" s="233" t="n"/>
      <c r="W156" s="233" t="n"/>
      <c r="X156" s="233" t="n"/>
      <c r="Y156" s="233" t="n"/>
      <c r="Z156" s="233" t="n"/>
      <c r="AA156" s="233" t="n"/>
      <c r="AB156" s="233" t="n"/>
    </row>
    <row r="157" s="109">
      <c r="A157" s="64" t="n"/>
      <c r="B157" s="233" t="n">
        <v>233</v>
      </c>
      <c r="C157" s="233">
        <f>IF(AND(G157 = "Case Ring",K157="B18"),"Y","N")</f>
        <v/>
      </c>
      <c r="D157" s="233" t="inlineStr">
        <is>
          <t>ConTab_BOM_KP_WearRings_233</t>
        </is>
      </c>
      <c r="E157" s="233">
        <f>IF(C157="Y",D157,"")</f>
        <v/>
      </c>
      <c r="F157" s="233" t="inlineStr">
        <is>
          <t>:8020-5_6-KP:8020-5_6-KPV:8020-5_6-KPVS:</t>
        </is>
      </c>
      <c r="G157" s="233" t="inlineStr">
        <is>
          <t>Double Wear Ring</t>
        </is>
      </c>
      <c r="H157" s="233" t="inlineStr">
        <is>
          <t>WRMatl_Bronze_Bronze</t>
        </is>
      </c>
      <c r="I157" s="233" t="inlineStr">
        <is>
          <t>Bronze, Comp M ASTM B548 C92200</t>
        </is>
      </c>
      <c r="J157" s="233" t="inlineStr">
        <is>
          <t>Bronze, Comp G ASTM B548 C90500</t>
        </is>
      </c>
      <c r="K157" s="233" t="inlineStr">
        <is>
          <t>B16/B18</t>
        </is>
      </c>
      <c r="L157" s="235" t="inlineStr">
        <is>
          <t>RTF</t>
        </is>
      </c>
      <c r="M157" s="233" t="inlineStr">
        <is>
          <t>B101141</t>
        </is>
      </c>
      <c r="N157" s="233" t="n">
        <v>720</v>
      </c>
      <c r="O157" s="233" t="n"/>
      <c r="P157" s="235" t="inlineStr">
        <is>
          <t>LT059</t>
        </is>
      </c>
      <c r="Q157" s="235" t="n">
        <v>98</v>
      </c>
      <c r="R157" s="233" t="n"/>
      <c r="S157" s="233" t="n"/>
      <c r="T157" s="233" t="n"/>
      <c r="U157" s="233" t="n"/>
      <c r="V157" s="233" t="n"/>
      <c r="W157" s="233" t="n"/>
      <c r="X157" s="233" t="n"/>
      <c r="Y157" s="233" t="n"/>
      <c r="Z157" s="233" t="n"/>
      <c r="AA157" s="233" t="n"/>
      <c r="AB157" s="233" t="n"/>
    </row>
    <row r="158" s="109">
      <c r="A158" s="64" t="n"/>
      <c r="B158" s="233" t="n">
        <v>234</v>
      </c>
      <c r="C158" s="233">
        <f>IF(AND(G158 = "Case Ring",K158="B18"),"Y","N")</f>
        <v/>
      </c>
      <c r="D158" s="233" t="inlineStr">
        <is>
          <t>ConTab_BOM_KP_WearRings_234</t>
        </is>
      </c>
      <c r="E158" s="233">
        <f>IF(C158="Y",D158,"")</f>
        <v/>
      </c>
      <c r="F158" s="233" t="inlineStr">
        <is>
          <t>:8020-5_6-KP:8020-5_6-KPV:8020-5_6-KPVS:</t>
        </is>
      </c>
      <c r="G158" s="233" t="inlineStr">
        <is>
          <t>Case Ring</t>
        </is>
      </c>
      <c r="H158" s="235" t="inlineStr">
        <is>
          <t>WRMatl_Bronze_CDA90500</t>
        </is>
      </c>
      <c r="I158" s="233" t="inlineStr">
        <is>
          <t>Bronze, ASTM B584, C90500</t>
        </is>
      </c>
      <c r="J158" s="233" t="inlineStr">
        <is>
          <t>na</t>
        </is>
      </c>
      <c r="K158" s="233" t="inlineStr">
        <is>
          <t>B18</t>
        </is>
      </c>
      <c r="L158" s="235" t="n">
        <v>96890340</v>
      </c>
      <c r="M158" s="233" t="inlineStr">
        <is>
          <t>B105676</t>
        </is>
      </c>
      <c r="N158" s="233" t="n">
        <v>0</v>
      </c>
      <c r="O158" s="233" t="n"/>
      <c r="P158" s="235" t="inlineStr">
        <is>
          <t>LT057</t>
        </is>
      </c>
      <c r="Q158" s="235" t="n"/>
      <c r="R158" s="233" t="n"/>
      <c r="S158" s="237" t="n"/>
      <c r="T158" s="233" t="n"/>
      <c r="U158" s="233" t="n"/>
      <c r="V158" s="233" t="n"/>
      <c r="W158" s="233" t="n"/>
      <c r="X158" s="233" t="n"/>
      <c r="Y158" s="233" t="n"/>
      <c r="Z158" s="233" t="n"/>
      <c r="AA158" s="233" t="n"/>
      <c r="AB158" s="233" t="n"/>
    </row>
    <row r="159" s="109">
      <c r="A159" s="64" t="n"/>
      <c r="B159" s="233" t="n">
        <v>235</v>
      </c>
      <c r="C159" s="233">
        <f>IF(AND(G159 = "Case Ring",K159="B18"),"Y","N")</f>
        <v/>
      </c>
      <c r="D159" s="233" t="inlineStr">
        <is>
          <t>ConTab_BOM_KP_WearRings_235</t>
        </is>
      </c>
      <c r="E159" s="233">
        <f>IF(C159="Y",D159,"")</f>
        <v/>
      </c>
      <c r="F159" s="233" t="inlineStr">
        <is>
          <t>:8020-5_6-KP:8020-5_6-KPV:8020-5_6-KPVS:</t>
        </is>
      </c>
      <c r="G159" s="233" t="inlineStr">
        <is>
          <t>Case Ring</t>
        </is>
      </c>
      <c r="H159" s="233" t="inlineStr">
        <is>
          <t>WRMatl_NiAl-Bronze_ASTM-B148_C95400</t>
        </is>
      </c>
      <c r="I159" s="233" t="inlineStr">
        <is>
          <t xml:space="preserve">Ni-Al Bronze ASTM B148 C95400 </t>
        </is>
      </c>
      <c r="J159" s="233" t="inlineStr">
        <is>
          <t>na</t>
        </is>
      </c>
      <c r="K159" s="233" t="inlineStr">
        <is>
          <t>B22</t>
        </is>
      </c>
      <c r="L159" s="235" t="inlineStr">
        <is>
          <t>RTF</t>
        </is>
      </c>
      <c r="M159" s="233" t="inlineStr">
        <is>
          <t>B105059</t>
        </is>
      </c>
      <c r="N159" s="233" t="n"/>
      <c r="O159" s="233" t="n"/>
      <c r="P159" s="235" t="inlineStr">
        <is>
          <t>LT057</t>
        </is>
      </c>
      <c r="Q159" s="235" t="n">
        <v>42</v>
      </c>
      <c r="R159" s="233" t="n"/>
      <c r="S159" s="190" t="n"/>
      <c r="T159" s="233" t="n"/>
      <c r="U159" s="233" t="n"/>
      <c r="V159" s="233" t="n"/>
      <c r="W159" s="233" t="n"/>
      <c r="X159" s="233" t="n"/>
      <c r="Y159" s="233" t="n"/>
      <c r="Z159" s="233" t="n"/>
      <c r="AA159" s="233" t="n"/>
      <c r="AB159" s="233" t="n"/>
    </row>
    <row r="160" s="109">
      <c r="A160" s="64" t="n"/>
      <c r="B160" s="233" t="n">
        <v>236</v>
      </c>
      <c r="C160" s="233">
        <f>IF(AND(G160 = "Case Ring",K160="B18"),"Y","N")</f>
        <v/>
      </c>
      <c r="D160" s="233" t="inlineStr">
        <is>
          <t>ConTab_BOM_KP_WearRings_236</t>
        </is>
      </c>
      <c r="E160" s="233">
        <f>IF(C160="Y",D160,"")</f>
        <v/>
      </c>
      <c r="F160" s="233" t="inlineStr">
        <is>
          <t>:8020-5_6-KP:8020-5_6-KPV:8020-5_6-KPVS:</t>
        </is>
      </c>
      <c r="G160" s="233" t="inlineStr">
        <is>
          <t>Double Wear Ring</t>
        </is>
      </c>
      <c r="H160" s="233" t="inlineStr">
        <is>
          <t>WRMatl_B22_B18</t>
        </is>
      </c>
      <c r="I160" s="233" t="inlineStr">
        <is>
          <t>Bronze, ASTM B584, C90500</t>
        </is>
      </c>
      <c r="J160" s="233" t="inlineStr">
        <is>
          <t xml:space="preserve">Ni-Al Bronze ASTM B148 C95400 </t>
        </is>
      </c>
      <c r="K160" s="233" t="inlineStr">
        <is>
          <t>B22/B18</t>
        </is>
      </c>
      <c r="L160" s="235" t="n">
        <v>97766005</v>
      </c>
      <c r="M160" s="233" t="inlineStr">
        <is>
          <t>B105698</t>
        </is>
      </c>
      <c r="N160" s="233" t="n">
        <v>0</v>
      </c>
      <c r="O160" s="233" t="n"/>
      <c r="P160" s="235" t="inlineStr">
        <is>
          <t>LT057</t>
        </is>
      </c>
      <c r="Q160" s="235" t="n"/>
      <c r="R160" s="233" t="n"/>
      <c r="S160" s="233" t="n"/>
      <c r="T160" s="233" t="n"/>
      <c r="U160" s="233" t="n"/>
      <c r="V160" s="233" t="n"/>
      <c r="W160" s="233" t="n"/>
      <c r="X160" s="233" t="n"/>
      <c r="Y160" s="233" t="n"/>
      <c r="Z160" s="233" t="n"/>
      <c r="AA160" s="233" t="n"/>
      <c r="AB160" s="233" t="n"/>
    </row>
    <row r="161" s="109">
      <c r="A161" s="64" t="n"/>
      <c r="B161" s="233" t="n">
        <v>237</v>
      </c>
      <c r="C161" s="233">
        <f>IF(AND(G161 = "Case Ring",K161="B18"),"Y","N")</f>
        <v/>
      </c>
      <c r="D161" s="233" t="inlineStr">
        <is>
          <t>ConTab_BOM_KP_WearRings_237</t>
        </is>
      </c>
      <c r="E161" s="233">
        <f>IF(C161="Y",D161,"")</f>
        <v/>
      </c>
      <c r="F161" s="233" t="inlineStr">
        <is>
          <t>:8020-5_6-KP:8020-5_6-KPV:8020-5_6-KPVS:</t>
        </is>
      </c>
      <c r="G161" s="233" t="inlineStr">
        <is>
          <t>Case Ring</t>
        </is>
      </c>
      <c r="H161" s="233" t="inlineStr">
        <is>
          <t>WRMatl_Cast_Iron_ASTM-A48_Cl30</t>
        </is>
      </c>
      <c r="I161" s="233" t="inlineStr">
        <is>
          <t>Cast Iron, ASTM-A48, CL 30</t>
        </is>
      </c>
      <c r="J161" s="233" t="inlineStr">
        <is>
          <t>na</t>
        </is>
      </c>
      <c r="K161" s="233" t="inlineStr">
        <is>
          <t>C30</t>
        </is>
      </c>
      <c r="L161" s="235" t="inlineStr">
        <is>
          <t>RTF</t>
        </is>
      </c>
      <c r="M161" s="233" t="inlineStr">
        <is>
          <t>B101134</t>
        </is>
      </c>
      <c r="N161" s="233" t="n">
        <v>685</v>
      </c>
      <c r="O161" s="233" t="n"/>
      <c r="P161" s="235" t="inlineStr">
        <is>
          <t>LT058</t>
        </is>
      </c>
      <c r="Q161" s="235" t="n">
        <v>70</v>
      </c>
      <c r="R161" s="233" t="n"/>
      <c r="S161" s="233" t="n"/>
      <c r="T161" s="233" t="n"/>
      <c r="U161" s="233" t="n"/>
      <c r="V161" s="233" t="n"/>
      <c r="W161" s="233" t="n"/>
      <c r="X161" s="233" t="n"/>
      <c r="Y161" s="233" t="n"/>
      <c r="Z161" s="233" t="n"/>
      <c r="AA161" s="233" t="n"/>
      <c r="AB161" s="233" t="n"/>
    </row>
    <row r="162" s="109">
      <c r="A162" s="64" t="n"/>
      <c r="B162" s="233" t="n">
        <v>238</v>
      </c>
      <c r="C162" s="233">
        <f>IF(AND(G162 = "Case Ring",K162="B18"),"Y","N")</f>
        <v/>
      </c>
      <c r="D162" s="233" t="inlineStr">
        <is>
          <t>ConTab_BOM_KP_WearRings_238</t>
        </is>
      </c>
      <c r="E162" s="233">
        <f>IF(C162="Y",D162,"")</f>
        <v/>
      </c>
      <c r="F162" s="233" t="inlineStr">
        <is>
          <t>:8020-5_6-KP:8020-5_6-KPV:8020-5_6-KPVS:</t>
        </is>
      </c>
      <c r="G162" s="233" t="inlineStr">
        <is>
          <t>Double Wear Ring</t>
        </is>
      </c>
      <c r="H162" s="233" t="inlineStr">
        <is>
          <t>WRMatl_CI_CI</t>
        </is>
      </c>
      <c r="I162" s="233" t="inlineStr">
        <is>
          <t>Cast Iron, ASTM-A48, Class 30</t>
        </is>
      </c>
      <c r="J162" s="233" t="inlineStr">
        <is>
          <t>Cast Iron, ASTM-A48, Class 30</t>
        </is>
      </c>
      <c r="K162" s="233" t="inlineStr">
        <is>
          <t>C30/C30</t>
        </is>
      </c>
      <c r="L162" s="235" t="inlineStr">
        <is>
          <t>RTF</t>
        </is>
      </c>
      <c r="M162" s="233" t="inlineStr">
        <is>
          <t>B101142</t>
        </is>
      </c>
      <c r="N162" s="233" t="n">
        <v>1880</v>
      </c>
      <c r="O162" s="233" t="n"/>
      <c r="P162" s="235" t="inlineStr">
        <is>
          <t>LT058</t>
        </is>
      </c>
      <c r="Q162" s="235" t="n">
        <v>70</v>
      </c>
      <c r="R162" s="233" t="n"/>
      <c r="S162" s="233" t="n"/>
      <c r="T162" s="233" t="n"/>
      <c r="U162" s="233" t="n"/>
      <c r="V162" s="233" t="n"/>
      <c r="W162" s="233" t="n"/>
      <c r="X162" s="233" t="n"/>
      <c r="Y162" s="233" t="n"/>
      <c r="Z162" s="233" t="n"/>
      <c r="AA162" s="233" t="n"/>
      <c r="AB162" s="233" t="n"/>
    </row>
    <row r="163" s="109">
      <c r="A163" s="64" t="n"/>
      <c r="B163" s="233" t="n">
        <v>239</v>
      </c>
      <c r="C163" s="233">
        <f>IF(AND(G163 = "Case Ring",K163="B18"),"Y","N")</f>
        <v/>
      </c>
      <c r="D163" s="233" t="inlineStr">
        <is>
          <t>ConTab_BOM_KP_WearRings_239</t>
        </is>
      </c>
      <c r="E163" s="233">
        <f>IF(C163="Y",D163,"")</f>
        <v/>
      </c>
      <c r="F163" s="233" t="inlineStr">
        <is>
          <t>:8020-5_6-KP:8020-5_6-KPV:8020-5_6-KPVS:</t>
        </is>
      </c>
      <c r="G163" s="233" t="inlineStr">
        <is>
          <t>Case Ring</t>
        </is>
      </c>
      <c r="H163" s="233" t="inlineStr">
        <is>
          <t>WRMatl_Nitronic_60_ASTM_A276_XM-19_UNS_21800</t>
        </is>
      </c>
      <c r="I163" s="233" t="inlineStr">
        <is>
          <t>Nitronic 60, ASTM A276 XM-19 UNS 21800</t>
        </is>
      </c>
      <c r="J163" s="233" t="inlineStr">
        <is>
          <t>na</t>
        </is>
      </c>
      <c r="K163" s="233" t="inlineStr">
        <is>
          <t>N5</t>
        </is>
      </c>
      <c r="L163" s="235" t="inlineStr">
        <is>
          <t>RTF</t>
        </is>
      </c>
      <c r="M163" s="233" t="inlineStr">
        <is>
          <t>B101138</t>
        </is>
      </c>
      <c r="N163" s="233" t="n">
        <v>865</v>
      </c>
      <c r="O163" s="233" t="n"/>
      <c r="P163" s="235" t="inlineStr">
        <is>
          <t>LT059</t>
        </is>
      </c>
      <c r="Q163" s="235" t="n">
        <v>98</v>
      </c>
      <c r="R163" s="233" t="n"/>
      <c r="S163" s="233" t="n"/>
      <c r="T163" s="233" t="n"/>
      <c r="U163" s="233" t="n"/>
      <c r="V163" s="233" t="n"/>
      <c r="W163" s="233" t="n"/>
      <c r="X163" s="233" t="n"/>
      <c r="Y163" s="233" t="n"/>
      <c r="Z163" s="233" t="n"/>
      <c r="AA163" s="233" t="n"/>
      <c r="AB163" s="233" t="n"/>
    </row>
    <row r="164" s="109">
      <c r="A164" s="64" t="n"/>
      <c r="B164" s="233" t="n">
        <v>240</v>
      </c>
      <c r="C164" s="233">
        <f>IF(AND(G164 = "Case Ring",K164="B18"),"Y","N")</f>
        <v/>
      </c>
      <c r="D164" s="233" t="inlineStr">
        <is>
          <t>ConTab_BOM_KP_WearRings_240</t>
        </is>
      </c>
      <c r="E164" s="233">
        <f>IF(C164="Y",D164,"")</f>
        <v/>
      </c>
      <c r="F164" s="233" t="inlineStr">
        <is>
          <t>:8020-5_6-KP:8020-5_6-KPV:8020-5_6-KPVS:</t>
        </is>
      </c>
      <c r="G164" s="233" t="inlineStr">
        <is>
          <t>Double Wear Ring</t>
        </is>
      </c>
      <c r="H164" s="233" t="inlineStr">
        <is>
          <t>WRMatl_Nitronic_60_316SS</t>
        </is>
      </c>
      <c r="I164" s="233" t="inlineStr">
        <is>
          <t>Nitronic 60, ASTM A276 XM-19 UNS 21800</t>
        </is>
      </c>
      <c r="J164" s="233" t="inlineStr">
        <is>
          <t>Stainless Steel, AISI-316</t>
        </is>
      </c>
      <c r="K164" s="233" t="inlineStr">
        <is>
          <t>N5/H316</t>
        </is>
      </c>
      <c r="L164" s="235" t="inlineStr">
        <is>
          <t>RTF</t>
        </is>
      </c>
      <c r="M164" s="233" t="inlineStr">
        <is>
          <t>B101143</t>
        </is>
      </c>
      <c r="N164" s="233" t="n">
        <v>2350</v>
      </c>
      <c r="O164" s="233" t="n"/>
      <c r="P164" s="235" t="inlineStr">
        <is>
          <t>LT059</t>
        </is>
      </c>
      <c r="Q164" s="235" t="n">
        <v>98</v>
      </c>
      <c r="R164" s="233" t="n"/>
      <c r="S164" s="233" t="n"/>
      <c r="T164" s="233" t="n"/>
      <c r="U164" s="233" t="n"/>
      <c r="V164" s="233" t="n"/>
      <c r="W164" s="233" t="n"/>
      <c r="X164" s="233" t="n"/>
      <c r="Y164" s="233" t="n"/>
      <c r="Z164" s="233" t="n"/>
      <c r="AA164" s="233" t="n"/>
      <c r="AB164" s="233" t="n"/>
    </row>
    <row r="165" s="109">
      <c r="A165" s="64" t="n"/>
      <c r="B165" s="233" t="n">
        <v>241</v>
      </c>
      <c r="C165" s="233">
        <f>IF(AND(G165 = "Case Ring",K165="B18"),"Y","N")</f>
        <v/>
      </c>
      <c r="D165" s="233" t="inlineStr">
        <is>
          <t>ConTab_BOM_KP_WearRings_241</t>
        </is>
      </c>
      <c r="E165" s="233">
        <f>IF(C165="Y",D165,"")</f>
        <v/>
      </c>
      <c r="F165" s="233" t="inlineStr">
        <is>
          <t>:8020-5_6-KP:8020-5_6-KPV:8020-5_6-KPVS:</t>
        </is>
      </c>
      <c r="G165" s="233" t="inlineStr">
        <is>
          <t>Case Ring</t>
        </is>
      </c>
      <c r="H165" s="233" t="inlineStr">
        <is>
          <t>WRMatl_Special</t>
        </is>
      </c>
      <c r="I165" s="233" t="inlineStr">
        <is>
          <t>Special/Other</t>
        </is>
      </c>
      <c r="J165" s="233" t="inlineStr">
        <is>
          <t>na</t>
        </is>
      </c>
      <c r="K165" s="233" t="n"/>
      <c r="L165" s="235" t="inlineStr">
        <is>
          <t>RTF</t>
        </is>
      </c>
      <c r="M165" s="233" t="inlineStr">
        <is>
          <t>B101139</t>
        </is>
      </c>
      <c r="N165" s="233" t="inlineStr">
        <is>
          <t>RTF</t>
        </is>
      </c>
      <c r="O165" s="233" t="n"/>
      <c r="P165" s="235" t="inlineStr">
        <is>
          <t>LT029</t>
        </is>
      </c>
      <c r="Q165" s="235" t="n">
        <v>999</v>
      </c>
      <c r="R165" s="233" t="n"/>
      <c r="S165" s="233" t="n"/>
      <c r="T165" s="233" t="n"/>
      <c r="U165" s="233" t="n"/>
      <c r="V165" s="233" t="n"/>
      <c r="W165" s="233" t="n"/>
      <c r="X165" s="233" t="n"/>
      <c r="Y165" s="233" t="n"/>
      <c r="Z165" s="233" t="n"/>
      <c r="AA165" s="233" t="n"/>
      <c r="AB165" s="233" t="n"/>
    </row>
    <row r="166" s="109">
      <c r="A166" s="64" t="n"/>
      <c r="B166" s="233" t="n">
        <v>242</v>
      </c>
      <c r="C166" s="233">
        <f>IF(AND(G166 = "Case Ring",K166="B18"),"Y","N")</f>
        <v/>
      </c>
      <c r="D166" s="233" t="inlineStr">
        <is>
          <t>ConTab_BOM_KP_WearRings_242</t>
        </is>
      </c>
      <c r="E166" s="233">
        <f>IF(C166="Y",D166,"")</f>
        <v/>
      </c>
      <c r="F166" s="233" t="inlineStr">
        <is>
          <t>:8020-5_6-KP:8020-5_6-KPV:8020-5_6-KPVS:</t>
        </is>
      </c>
      <c r="G166" s="233" t="inlineStr">
        <is>
          <t>Double Wear Ring</t>
        </is>
      </c>
      <c r="H166" s="233" t="inlineStr">
        <is>
          <t>WRMatl_Special</t>
        </is>
      </c>
      <c r="I166" s="233" t="inlineStr">
        <is>
          <t>Special/Other</t>
        </is>
      </c>
      <c r="J166" s="233" t="inlineStr">
        <is>
          <t>Special/Other</t>
        </is>
      </c>
      <c r="K166" s="233" t="n"/>
      <c r="L166" s="235" t="inlineStr">
        <is>
          <t>RTF</t>
        </is>
      </c>
      <c r="M166" s="233" t="inlineStr">
        <is>
          <t>B101144</t>
        </is>
      </c>
      <c r="N166" s="233" t="inlineStr">
        <is>
          <t>RTF</t>
        </is>
      </c>
      <c r="O166" s="233" t="n"/>
      <c r="P166" s="235" t="inlineStr">
        <is>
          <t>LT029</t>
        </is>
      </c>
      <c r="Q166" s="235" t="n">
        <v>999</v>
      </c>
      <c r="R166" s="233" t="n"/>
      <c r="S166" s="233" t="n"/>
      <c r="T166" s="233" t="n"/>
      <c r="U166" s="233" t="n"/>
      <c r="V166" s="233" t="n"/>
      <c r="W166" s="233" t="n"/>
      <c r="X166" s="233" t="n"/>
      <c r="Y166" s="233" t="n"/>
      <c r="Z166" s="233" t="n"/>
      <c r="AA166" s="233" t="n"/>
      <c r="AB166" s="233" t="n"/>
    </row>
    <row r="167" s="109">
      <c r="A167" s="64" t="n"/>
      <c r="B167" s="233" t="n">
        <v>243</v>
      </c>
      <c r="C167" s="233">
        <f>IF(AND(G167 = "Case Ring",K167="B18"),"Y","N")</f>
        <v/>
      </c>
      <c r="D167" s="233" t="inlineStr">
        <is>
          <t>ConTab_BOM_KP_WearRings_243</t>
        </is>
      </c>
      <c r="E167" s="233">
        <f>IF(C167="Y",D167,"")</f>
        <v/>
      </c>
      <c r="F167" s="233" t="inlineStr">
        <is>
          <t>:1012-1_2-KP:1012-1_2-KPV:1012-1_2-KPVS:</t>
        </is>
      </c>
      <c r="G167" s="233" t="inlineStr">
        <is>
          <t>Case Ring</t>
        </is>
      </c>
      <c r="H167" s="235" t="inlineStr">
        <is>
          <t>WRMatl_Bronze_CDA90500</t>
        </is>
      </c>
      <c r="I167" s="233" t="inlineStr">
        <is>
          <t>Bronze, ASTM B584, C90500</t>
        </is>
      </c>
      <c r="J167" s="233" t="inlineStr">
        <is>
          <t>na</t>
        </is>
      </c>
      <c r="K167" s="233" t="inlineStr">
        <is>
          <t>B18</t>
        </is>
      </c>
      <c r="L167" s="235" t="n">
        <v>97949096</v>
      </c>
      <c r="M167" s="233" t="inlineStr">
        <is>
          <t>B105677</t>
        </is>
      </c>
      <c r="N167" s="233" t="n">
        <v>0</v>
      </c>
      <c r="O167" s="233" t="n"/>
      <c r="P167" s="235" t="inlineStr">
        <is>
          <t>LT018</t>
        </is>
      </c>
      <c r="Q167" s="235" t="n"/>
      <c r="R167" s="233" t="n"/>
      <c r="S167" s="237" t="n"/>
      <c r="T167" s="233" t="n"/>
      <c r="U167" s="233" t="n"/>
      <c r="V167" s="233" t="n"/>
      <c r="W167" s="233" t="n"/>
      <c r="X167" s="233" t="n"/>
      <c r="Y167" s="233" t="n"/>
      <c r="Z167" s="233" t="n"/>
      <c r="AA167" s="233" t="n"/>
      <c r="AB167" s="233" t="n"/>
    </row>
    <row r="168" s="109">
      <c r="A168" s="64" t="n"/>
      <c r="B168" s="233" t="n">
        <v>244</v>
      </c>
      <c r="C168" s="233">
        <f>IF(AND(G168 = "Case Ring",K168="B18"),"Y","N")</f>
        <v/>
      </c>
      <c r="D168" s="233" t="inlineStr">
        <is>
          <t>ConTab_BOM_KP_WearRings_244</t>
        </is>
      </c>
      <c r="E168" s="233">
        <f>IF(C168="Y",D168,"")</f>
        <v/>
      </c>
      <c r="F168" s="233" t="inlineStr">
        <is>
          <t>:1012-1_2-KP:1012-1_2-KPV:1012-1_2-KPVS:</t>
        </is>
      </c>
      <c r="G168" s="233" t="inlineStr">
        <is>
          <t>Case Ring</t>
        </is>
      </c>
      <c r="H168" s="233" t="inlineStr">
        <is>
          <t>WRMatl_NiAl-Bronze_ASTM-B148_C95400</t>
        </is>
      </c>
      <c r="I168" s="233" t="inlineStr">
        <is>
          <t xml:space="preserve">Ni-Al Bronze ASTM B148 C95400 </t>
        </is>
      </c>
      <c r="J168" s="233" t="inlineStr">
        <is>
          <t>na</t>
        </is>
      </c>
      <c r="K168" s="233" t="inlineStr">
        <is>
          <t>B22</t>
        </is>
      </c>
      <c r="L168" s="235" t="inlineStr">
        <is>
          <t>RTF</t>
        </is>
      </c>
      <c r="M168" s="233" t="inlineStr">
        <is>
          <t>B105060</t>
        </is>
      </c>
      <c r="N168" s="233" t="n">
        <v>326</v>
      </c>
      <c r="O168" s="233" t="n"/>
      <c r="P168" s="235" t="inlineStr">
        <is>
          <t>LT057</t>
        </is>
      </c>
      <c r="Q168" s="235" t="n">
        <v>42</v>
      </c>
      <c r="R168" s="233" t="n"/>
      <c r="S168" s="190" t="n"/>
      <c r="T168" s="233" t="n"/>
      <c r="U168" s="233" t="n"/>
      <c r="V168" s="233" t="n"/>
      <c r="W168" s="233" t="n"/>
      <c r="X168" s="233" t="n"/>
      <c r="Y168" s="233" t="n"/>
      <c r="Z168" s="233" t="n"/>
      <c r="AA168" s="233" t="n"/>
      <c r="AB168" s="233" t="n"/>
    </row>
    <row r="169" s="109">
      <c r="A169" s="64" t="n"/>
      <c r="B169" s="233" t="n">
        <v>245</v>
      </c>
      <c r="C169" s="233">
        <f>IF(AND(G169 = "Case Ring",K169="B18"),"Y","N")</f>
        <v/>
      </c>
      <c r="D169" s="233" t="inlineStr">
        <is>
          <t>ConTab_BOM_KP_WearRings_245</t>
        </is>
      </c>
      <c r="E169" s="233">
        <f>IF(C169="Y",D169,"")</f>
        <v/>
      </c>
      <c r="F169" s="233" t="inlineStr">
        <is>
          <t>:1012-1_2-KP:1012-1_2-KPV:1012-1_2-KPVS:</t>
        </is>
      </c>
      <c r="G169" s="233" t="inlineStr">
        <is>
          <t>Double Wear Ring</t>
        </is>
      </c>
      <c r="H169" s="233" t="inlineStr">
        <is>
          <t>WRMatl_B22_B18</t>
        </is>
      </c>
      <c r="I169" s="233" t="inlineStr">
        <is>
          <t>Bronze, ASTM B584, C90500</t>
        </is>
      </c>
      <c r="J169" s="233" t="inlineStr">
        <is>
          <t xml:space="preserve">Ni-Al Bronze ASTM B148 C95400 </t>
        </is>
      </c>
      <c r="K169" s="233" t="inlineStr">
        <is>
          <t>B22/B18</t>
        </is>
      </c>
      <c r="L169" s="235" t="n">
        <v>97766006</v>
      </c>
      <c r="M169" s="233" t="inlineStr">
        <is>
          <t>B105699</t>
        </is>
      </c>
      <c r="N169" s="233" t="n">
        <v>0</v>
      </c>
      <c r="O169" s="233" t="n"/>
      <c r="P169" s="235" t="inlineStr">
        <is>
          <t>LT057</t>
        </is>
      </c>
      <c r="Q169" s="235" t="n"/>
      <c r="R169" s="233" t="n"/>
      <c r="S169" s="233" t="n"/>
      <c r="T169" s="233" t="n"/>
      <c r="U169" s="233" t="n"/>
      <c r="V169" s="233" t="n"/>
      <c r="W169" s="233" t="n"/>
      <c r="X169" s="233" t="n"/>
      <c r="Y169" s="233" t="n"/>
      <c r="Z169" s="233" t="n"/>
      <c r="AA169" s="233" t="n"/>
      <c r="AB169" s="233" t="n"/>
    </row>
    <row r="170" s="109">
      <c r="A170" s="64" t="n"/>
      <c r="B170" s="233" t="n">
        <v>246</v>
      </c>
      <c r="C170" s="233">
        <f>IF(AND(G170 = "Case Ring",K170="B18"),"Y","N")</f>
        <v/>
      </c>
      <c r="D170" s="233" t="inlineStr">
        <is>
          <t>ConTab_BOM_KP_WearRings_246</t>
        </is>
      </c>
      <c r="E170" s="233">
        <f>IF(C170="Y",D170,"")</f>
        <v/>
      </c>
      <c r="F170" s="233" t="inlineStr">
        <is>
          <t>:1012-1_2-KP:1012-1_2-KPV:1012-1_2-KPVS:</t>
        </is>
      </c>
      <c r="G170" s="233" t="inlineStr">
        <is>
          <t>Case Ring</t>
        </is>
      </c>
      <c r="H170" s="233" t="inlineStr">
        <is>
          <t>WRMatl_Cast_Iron_ASTM-A48_Cl30</t>
        </is>
      </c>
      <c r="I170" s="233" t="inlineStr">
        <is>
          <t>Cast Iron, ASTM-A48, CL 30</t>
        </is>
      </c>
      <c r="J170" s="233" t="inlineStr">
        <is>
          <t>na</t>
        </is>
      </c>
      <c r="K170" s="233" t="inlineStr">
        <is>
          <t>C30</t>
        </is>
      </c>
      <c r="L170" s="235" t="inlineStr">
        <is>
          <t>RTF</t>
        </is>
      </c>
      <c r="M170" s="233" t="inlineStr">
        <is>
          <t>B101146</t>
        </is>
      </c>
      <c r="N170" s="233" t="n">
        <v>685</v>
      </c>
      <c r="O170" s="233" t="n"/>
      <c r="P170" s="235" t="inlineStr">
        <is>
          <t>LT058</t>
        </is>
      </c>
      <c r="Q170" s="235" t="n">
        <v>70</v>
      </c>
      <c r="R170" s="233" t="n"/>
      <c r="S170" s="233" t="n"/>
      <c r="T170" s="233" t="n"/>
      <c r="U170" s="233" t="n"/>
      <c r="V170" s="233" t="n"/>
      <c r="W170" s="233" t="n"/>
      <c r="X170" s="233" t="n"/>
      <c r="Y170" s="233" t="n"/>
      <c r="Z170" s="233" t="n"/>
      <c r="AA170" s="233" t="n"/>
      <c r="AB170" s="233" t="n"/>
    </row>
    <row r="171" s="109">
      <c r="A171" s="64" t="n"/>
      <c r="B171" s="233" t="n">
        <v>247</v>
      </c>
      <c r="C171" s="233">
        <f>IF(AND(G171 = "Case Ring",K171="B18"),"Y","N")</f>
        <v/>
      </c>
      <c r="D171" s="233" t="inlineStr">
        <is>
          <t>ConTab_BOM_KP_WearRings_247</t>
        </is>
      </c>
      <c r="E171" s="233">
        <f>IF(C171="Y",D171,"")</f>
        <v/>
      </c>
      <c r="F171" s="233" t="inlineStr">
        <is>
          <t>:1012-1_2-KP:1012-1_2-KPV:1012-1_2-KPVS:</t>
        </is>
      </c>
      <c r="G171" s="233" t="inlineStr">
        <is>
          <t>Double Wear Ring</t>
        </is>
      </c>
      <c r="H171" s="233" t="inlineStr">
        <is>
          <t>WRMatl_CI_CI</t>
        </is>
      </c>
      <c r="I171" s="233" t="inlineStr">
        <is>
          <t>Cast Iron, ASTM-A48, Class 30</t>
        </is>
      </c>
      <c r="J171" s="233" t="inlineStr">
        <is>
          <t>Cast Iron, ASTM-A48, Class 30</t>
        </is>
      </c>
      <c r="K171" s="233" t="inlineStr">
        <is>
          <t>C30/C30</t>
        </is>
      </c>
      <c r="L171" s="235" t="inlineStr">
        <is>
          <t>RTF</t>
        </is>
      </c>
      <c r="M171" s="233" t="inlineStr">
        <is>
          <t>B101154</t>
        </is>
      </c>
      <c r="N171" s="233" t="n">
        <v>1880</v>
      </c>
      <c r="O171" s="233" t="n"/>
      <c r="P171" s="235" t="inlineStr">
        <is>
          <t>LT058</t>
        </is>
      </c>
      <c r="Q171" s="235" t="n">
        <v>70</v>
      </c>
      <c r="R171" s="233" t="n"/>
      <c r="S171" s="233" t="n"/>
      <c r="T171" s="233" t="n"/>
      <c r="U171" s="233" t="n"/>
      <c r="V171" s="233" t="n"/>
      <c r="W171" s="233" t="n"/>
      <c r="X171" s="233" t="n"/>
      <c r="Y171" s="233" t="n"/>
      <c r="Z171" s="233" t="n"/>
      <c r="AA171" s="233" t="n"/>
      <c r="AB171" s="233" t="n"/>
    </row>
    <row r="172" s="109">
      <c r="A172" s="64" t="n"/>
      <c r="B172" s="233" t="n">
        <v>248</v>
      </c>
      <c r="C172" s="233">
        <f>IF(AND(G172 = "Case Ring",K172="B18"),"Y","N")</f>
        <v/>
      </c>
      <c r="D172" s="233" t="inlineStr">
        <is>
          <t>ConTab_BOM_KP_WearRings_248</t>
        </is>
      </c>
      <c r="E172" s="233">
        <f>IF(C172="Y",D172,"")</f>
        <v/>
      </c>
      <c r="F172" s="233" t="inlineStr">
        <is>
          <t>:1012-1_2-KP:1012-1_2-KPV:1012-1_2-KPVS:</t>
        </is>
      </c>
      <c r="G172" s="233" t="inlineStr">
        <is>
          <t>Case Ring</t>
        </is>
      </c>
      <c r="H172" s="233" t="inlineStr">
        <is>
          <t>WRMatl_Nitronic_60_ASTM_A276_XM-19_UNS_21800</t>
        </is>
      </c>
      <c r="I172" s="233" t="inlineStr">
        <is>
          <t>Nitronic 60, ASTM A276 XM-19 UNS 21800</t>
        </is>
      </c>
      <c r="J172" s="233" t="inlineStr">
        <is>
          <t>na</t>
        </is>
      </c>
      <c r="K172" s="233" t="inlineStr">
        <is>
          <t>N5</t>
        </is>
      </c>
      <c r="L172" s="235" t="n">
        <v>97948030</v>
      </c>
      <c r="M172" s="233" t="inlineStr">
        <is>
          <t>B101150</t>
        </is>
      </c>
      <c r="N172" s="233" t="n">
        <v>865</v>
      </c>
      <c r="O172" s="233" t="n"/>
      <c r="P172" s="235" t="inlineStr">
        <is>
          <t>LT059</t>
        </is>
      </c>
      <c r="Q172" s="235" t="n">
        <v>98</v>
      </c>
      <c r="R172" s="233" t="n"/>
      <c r="S172" s="233" t="n"/>
      <c r="T172" s="233" t="n"/>
      <c r="U172" s="233" t="n"/>
      <c r="V172" s="233" t="n"/>
      <c r="W172" s="233" t="n"/>
      <c r="X172" s="233" t="n"/>
      <c r="Y172" s="233" t="n"/>
      <c r="Z172" s="233" t="n"/>
      <c r="AA172" s="233" t="n"/>
      <c r="AB172" s="233" t="n"/>
    </row>
    <row r="173" s="109">
      <c r="A173" s="64" t="n"/>
      <c r="B173" s="233" t="n">
        <v>249</v>
      </c>
      <c r="C173" s="233">
        <f>IF(AND(G173 = "Case Ring",K173="B18"),"Y","N")</f>
        <v/>
      </c>
      <c r="D173" s="233" t="inlineStr">
        <is>
          <t>ConTab_BOM_KP_WearRings_249</t>
        </is>
      </c>
      <c r="E173" s="233">
        <f>IF(C173="Y",D173,"")</f>
        <v/>
      </c>
      <c r="F173" s="233" t="inlineStr">
        <is>
          <t>:1012-1_2-KP:1012-1_2-KPV:1012-1_2-KPVS:</t>
        </is>
      </c>
      <c r="G173" s="233" t="inlineStr">
        <is>
          <t>Double Wear Ring</t>
        </is>
      </c>
      <c r="H173" s="233" t="inlineStr">
        <is>
          <t>WRMatl_Nitronic_60_316SS</t>
        </is>
      </c>
      <c r="I173" s="233" t="inlineStr">
        <is>
          <t>Nitronic 60, ASTM A276 XM-19 UNS 21800</t>
        </is>
      </c>
      <c r="J173" s="233" t="inlineStr">
        <is>
          <t>Stainless Steel, AISI-316</t>
        </is>
      </c>
      <c r="K173" s="233" t="inlineStr">
        <is>
          <t>N5/H316</t>
        </is>
      </c>
      <c r="L173" s="235" t="inlineStr">
        <is>
          <t>RTF</t>
        </is>
      </c>
      <c r="M173" s="233" t="inlineStr">
        <is>
          <t>B101155</t>
        </is>
      </c>
      <c r="N173" s="233" t="n">
        <v>2350</v>
      </c>
      <c r="O173" s="233" t="n"/>
      <c r="P173" s="235" t="inlineStr">
        <is>
          <t>LT059</t>
        </is>
      </c>
      <c r="Q173" s="235" t="n">
        <v>98</v>
      </c>
      <c r="R173" s="233" t="n"/>
      <c r="S173" s="233" t="n"/>
      <c r="T173" s="233" t="n"/>
      <c r="U173" s="233" t="n"/>
      <c r="V173" s="233" t="n"/>
      <c r="W173" s="233" t="n"/>
      <c r="X173" s="233" t="n"/>
      <c r="Y173" s="233" t="n"/>
      <c r="Z173" s="233" t="n"/>
      <c r="AA173" s="233" t="n"/>
      <c r="AB173" s="233" t="n"/>
    </row>
    <row r="174" s="109">
      <c r="A174" s="64" t="n"/>
      <c r="B174" s="233" t="n">
        <v>250</v>
      </c>
      <c r="C174" s="233">
        <f>IF(AND(G174 = "Case Ring",K174="B18"),"Y","N")</f>
        <v/>
      </c>
      <c r="D174" s="233" t="inlineStr">
        <is>
          <t>ConTab_BOM_KP_WearRings_250</t>
        </is>
      </c>
      <c r="E174" s="233">
        <f>IF(C174="Y",D174,"")</f>
        <v/>
      </c>
      <c r="F174" s="233" t="inlineStr">
        <is>
          <t>:1012-1_2-KP:1012-1_2-KPV:1012-1_2-KPVS:</t>
        </is>
      </c>
      <c r="G174" s="233" t="inlineStr">
        <is>
          <t>Case Ring</t>
        </is>
      </c>
      <c r="H174" s="233" t="inlineStr">
        <is>
          <t>WRMatl_Special</t>
        </is>
      </c>
      <c r="I174" s="233" t="inlineStr">
        <is>
          <t>Special/Other</t>
        </is>
      </c>
      <c r="J174" s="233" t="inlineStr">
        <is>
          <t>na</t>
        </is>
      </c>
      <c r="K174" s="233" t="n"/>
      <c r="L174" s="235" t="inlineStr">
        <is>
          <t>RTF</t>
        </is>
      </c>
      <c r="M174" s="233" t="inlineStr">
        <is>
          <t>B101151</t>
        </is>
      </c>
      <c r="N174" s="233" t="inlineStr">
        <is>
          <t>RTF</t>
        </is>
      </c>
      <c r="O174" s="233" t="n"/>
      <c r="P174" s="235" t="inlineStr">
        <is>
          <t>LT029</t>
        </is>
      </c>
      <c r="Q174" s="235" t="n">
        <v>999</v>
      </c>
      <c r="R174" s="233" t="n"/>
      <c r="S174" s="233" t="n"/>
      <c r="T174" s="233" t="n"/>
      <c r="U174" s="233" t="n"/>
      <c r="V174" s="233" t="n"/>
      <c r="W174" s="233" t="n"/>
      <c r="X174" s="233" t="n"/>
      <c r="Y174" s="233" t="n"/>
      <c r="Z174" s="233" t="n"/>
      <c r="AA174" s="233" t="n"/>
      <c r="AB174" s="233" t="n"/>
    </row>
    <row r="175" s="109">
      <c r="A175" s="64" t="n"/>
      <c r="B175" s="233" t="n">
        <v>251</v>
      </c>
      <c r="C175" s="233">
        <f>IF(AND(G175 = "Case Ring",K175="B18"),"Y","N")</f>
        <v/>
      </c>
      <c r="D175" s="233" t="inlineStr">
        <is>
          <t>ConTab_BOM_KP_WearRings_251</t>
        </is>
      </c>
      <c r="E175" s="233">
        <f>IF(C175="Y",D175,"")</f>
        <v/>
      </c>
      <c r="F175" s="233" t="inlineStr">
        <is>
          <t>:1012-1_2-KP:1012-1_2-KPV:1012-1_2-KPVS:</t>
        </is>
      </c>
      <c r="G175" s="233" t="inlineStr">
        <is>
          <t>Double Wear Ring</t>
        </is>
      </c>
      <c r="H175" s="233" t="inlineStr">
        <is>
          <t>WRMatl_Special</t>
        </is>
      </c>
      <c r="I175" s="233" t="inlineStr">
        <is>
          <t>Special/Other</t>
        </is>
      </c>
      <c r="J175" s="233" t="inlineStr">
        <is>
          <t>Special/Other</t>
        </is>
      </c>
      <c r="K175" s="233" t="n"/>
      <c r="L175" s="235" t="inlineStr">
        <is>
          <t>RTF</t>
        </is>
      </c>
      <c r="M175" s="233" t="inlineStr">
        <is>
          <t>B101156</t>
        </is>
      </c>
      <c r="N175" s="233" t="inlineStr">
        <is>
          <t>RTF</t>
        </is>
      </c>
      <c r="O175" s="233" t="n"/>
      <c r="P175" s="235" t="inlineStr">
        <is>
          <t>LT029</t>
        </is>
      </c>
      <c r="Q175" s="235" t="n">
        <v>999</v>
      </c>
      <c r="R175" s="233" t="n"/>
      <c r="S175" s="233" t="n"/>
      <c r="T175" s="233" t="n"/>
      <c r="U175" s="233" t="n"/>
      <c r="V175" s="233" t="n"/>
      <c r="W175" s="233" t="n"/>
      <c r="X175" s="233" t="n"/>
      <c r="Y175" s="233" t="n"/>
      <c r="Z175" s="233" t="n"/>
      <c r="AA175" s="233" t="n"/>
      <c r="AB175" s="233" t="n"/>
    </row>
    <row r="176" s="109">
      <c r="A176" s="64" t="n"/>
      <c r="B176" s="233" t="n">
        <v>252</v>
      </c>
      <c r="C176" s="233" t="inlineStr">
        <is>
          <t>Y</t>
        </is>
      </c>
      <c r="D176" s="233" t="inlineStr">
        <is>
          <t>ConTab_BOM_KP_WearRings_252</t>
        </is>
      </c>
      <c r="E176" s="233" t="n"/>
      <c r="F176" s="233" t="inlineStr">
        <is>
          <t>:1213-5_6-KP:1213-5_6-KPV:</t>
        </is>
      </c>
      <c r="G176" s="188" t="inlineStr">
        <is>
          <t>Case Ring</t>
        </is>
      </c>
      <c r="H176" s="172" t="inlineStr">
        <is>
          <t>WRMatl_Bronze_CDA90500</t>
        </is>
      </c>
      <c r="I176" s="188" t="inlineStr">
        <is>
          <t>Bronze, ASTM B584, C90500</t>
        </is>
      </c>
      <c r="J176" s="188" t="inlineStr">
        <is>
          <t>na</t>
        </is>
      </c>
      <c r="K176" s="188" t="inlineStr">
        <is>
          <t>B18</t>
        </is>
      </c>
      <c r="L176" s="192" t="n">
        <v>98551470</v>
      </c>
      <c r="M176" s="233" t="inlineStr">
        <is>
          <t>B105677</t>
        </is>
      </c>
      <c r="N176" s="172" t="n"/>
      <c r="O176" s="188" t="n"/>
      <c r="P176" s="172" t="inlineStr">
        <is>
          <t>LT060</t>
        </is>
      </c>
      <c r="Q176" s="235" t="n">
        <v>70</v>
      </c>
      <c r="R176" s="233" t="n"/>
      <c r="S176" s="233" t="n"/>
      <c r="T176" s="233" t="n"/>
      <c r="U176" s="233" t="n"/>
      <c r="V176" s="233" t="n"/>
      <c r="W176" s="233" t="n"/>
      <c r="X176" s="233" t="n"/>
      <c r="Y176" s="233" t="n"/>
      <c r="Z176" s="233" t="n"/>
      <c r="AA176" s="233" t="n"/>
      <c r="AB176" s="233" t="n"/>
    </row>
    <row r="177" s="109">
      <c r="A177" s="64" t="n"/>
      <c r="B177" s="233" t="n">
        <v>253</v>
      </c>
      <c r="C177" s="233">
        <f>IF(AND(G177 = "Case Ring",K177="B18"),"Y","N")</f>
        <v/>
      </c>
      <c r="D177" s="233" t="inlineStr">
        <is>
          <t>ConTab_BOM_KP_WearRings_253</t>
        </is>
      </c>
      <c r="E177" s="233" t="n"/>
      <c r="F177" s="233" t="inlineStr">
        <is>
          <t>:1213-5_6-KP:1213-5_6-KPV:</t>
        </is>
      </c>
      <c r="G177" s="188" t="inlineStr">
        <is>
          <t>Double Wear Ring</t>
        </is>
      </c>
      <c r="H177" s="188" t="inlineStr">
        <is>
          <t>WRMatl_B22_B18</t>
        </is>
      </c>
      <c r="I177" s="188" t="inlineStr">
        <is>
          <t>Bronze, ASTM B584, C90500</t>
        </is>
      </c>
      <c r="J177" s="188" t="inlineStr">
        <is>
          <t xml:space="preserve">Ni-Al Bronze ASTM B148 C95400 </t>
        </is>
      </c>
      <c r="K177" s="188" t="inlineStr">
        <is>
          <t>B22/B18</t>
        </is>
      </c>
      <c r="L177" s="172" t="inlineStr">
        <is>
          <t>RTF</t>
        </is>
      </c>
      <c r="M177" s="233" t="inlineStr">
        <is>
          <t>B101156</t>
        </is>
      </c>
      <c r="N177" s="172" t="n"/>
      <c r="O177" s="188" t="n"/>
      <c r="P177" s="172" t="inlineStr">
        <is>
          <t>LT058</t>
        </is>
      </c>
      <c r="Q177" s="235" t="n">
        <v>70</v>
      </c>
      <c r="R177" s="233" t="n"/>
      <c r="S177" s="233" t="n"/>
      <c r="T177" s="233" t="n"/>
      <c r="U177" s="233" t="n"/>
      <c r="V177" s="233" t="n"/>
      <c r="W177" s="233" t="n"/>
      <c r="X177" s="233" t="n"/>
      <c r="Y177" s="233" t="n"/>
      <c r="Z177" s="233" t="n"/>
      <c r="AA177" s="233" t="n"/>
      <c r="AB177" s="233" t="n"/>
    </row>
    <row r="178" s="109">
      <c r="A178" s="64" t="n"/>
      <c r="B178" s="233" t="n">
        <v>254</v>
      </c>
      <c r="C178" s="233">
        <f>IF(AND(G178 = "Case Ring",K178="B18"),"Y","N")</f>
        <v/>
      </c>
      <c r="D178" s="233" t="inlineStr">
        <is>
          <t>ConTab_BOM_KP_WearRings_254</t>
        </is>
      </c>
      <c r="E178" s="233" t="n"/>
      <c r="F178" s="233" t="inlineStr">
        <is>
          <t>:1213-5_6-KP:1213-5_6-KPV:</t>
        </is>
      </c>
      <c r="G178" s="188" t="inlineStr">
        <is>
          <t>Case Ring</t>
        </is>
      </c>
      <c r="H178" s="188" t="inlineStr">
        <is>
          <t>WRMatl_Cast_Iron_ASTM-A48_Cl30</t>
        </is>
      </c>
      <c r="I178" s="188" t="inlineStr">
        <is>
          <t>Cast Iron, ASTM-A48, CL 30</t>
        </is>
      </c>
      <c r="J178" s="188" t="inlineStr">
        <is>
          <t>na</t>
        </is>
      </c>
      <c r="K178" s="188" t="inlineStr">
        <is>
          <t>C30</t>
        </is>
      </c>
      <c r="L178" s="172" t="inlineStr">
        <is>
          <t>RTF</t>
        </is>
      </c>
      <c r="M178" s="233" t="inlineStr">
        <is>
          <t>B101156</t>
        </is>
      </c>
      <c r="N178" s="172" t="n"/>
      <c r="O178" s="188" t="n"/>
      <c r="P178" s="172" t="inlineStr">
        <is>
          <t>LT060</t>
        </is>
      </c>
      <c r="Q178" s="235" t="n">
        <v>70</v>
      </c>
      <c r="R178" s="233" t="n"/>
      <c r="S178" s="233" t="n"/>
      <c r="T178" s="233" t="n"/>
      <c r="U178" s="233" t="n"/>
      <c r="V178" s="233" t="n"/>
      <c r="W178" s="233" t="n"/>
      <c r="X178" s="233" t="n"/>
      <c r="Y178" s="233" t="n"/>
      <c r="Z178" s="233" t="n"/>
      <c r="AA178" s="233" t="n"/>
      <c r="AB178" s="233" t="n"/>
    </row>
    <row r="179" s="109">
      <c r="A179" s="64" t="n"/>
      <c r="B179" s="233" t="n">
        <v>256</v>
      </c>
      <c r="C179" s="233">
        <f>IF(AND(G179 = "Case Ring",K179="B18"),"Y","N")</f>
        <v/>
      </c>
      <c r="D179" s="233" t="inlineStr">
        <is>
          <t>ConTab_BOM_KP_WearRings_256</t>
        </is>
      </c>
      <c r="E179" s="233" t="n"/>
      <c r="F179" s="233" t="inlineStr">
        <is>
          <t>:1213-5_6-KP:1213-5_6-KPV:</t>
        </is>
      </c>
      <c r="G179" s="188" t="inlineStr">
        <is>
          <t>Case Ring</t>
        </is>
      </c>
      <c r="H179" s="188" t="inlineStr">
        <is>
          <t>WRMatl_Nitronic_60_ASTM_A276_XM-19_UNS_21800</t>
        </is>
      </c>
      <c r="I179" s="188" t="inlineStr">
        <is>
          <t>Nitronic 60, ASTM A276 XM-19 UNS 21800</t>
        </is>
      </c>
      <c r="J179" s="188" t="inlineStr">
        <is>
          <t>na</t>
        </is>
      </c>
      <c r="K179" s="188" t="inlineStr">
        <is>
          <t>N5</t>
        </is>
      </c>
      <c r="L179" s="192" t="n">
        <v>98551471</v>
      </c>
      <c r="M179" s="233" t="inlineStr">
        <is>
          <t>B101156</t>
        </is>
      </c>
      <c r="N179" s="172" t="n"/>
      <c r="O179" s="188" t="n"/>
      <c r="P179" s="172" t="inlineStr">
        <is>
          <t>LT060</t>
        </is>
      </c>
      <c r="Q179" s="235" t="n">
        <v>70</v>
      </c>
      <c r="R179" s="233" t="n"/>
      <c r="S179" s="233" t="n"/>
      <c r="T179" s="233" t="n"/>
      <c r="U179" s="233" t="n"/>
      <c r="V179" s="233" t="n"/>
      <c r="W179" s="233" t="n"/>
      <c r="X179" s="233" t="n"/>
      <c r="Y179" s="233" t="n"/>
      <c r="Z179" s="233" t="n"/>
      <c r="AA179" s="233" t="n"/>
      <c r="AB179" s="233" t="n"/>
    </row>
    <row r="180" s="109">
      <c r="A180" s="64" t="n"/>
      <c r="B180" s="233" t="n">
        <v>257</v>
      </c>
      <c r="C180" s="233">
        <f>IF(AND(G180 = "Case Ring",K180="B18"),"Y","N")</f>
        <v/>
      </c>
      <c r="D180" s="233" t="inlineStr">
        <is>
          <t>ConTab_BOM_KP_WearRings_257</t>
        </is>
      </c>
      <c r="E180" s="233" t="n"/>
      <c r="F180" s="233" t="inlineStr">
        <is>
          <t>:1213-5_6-KP:1213-5_6-KPV:</t>
        </is>
      </c>
      <c r="G180" s="188" t="inlineStr">
        <is>
          <t>Double Wear Ring</t>
        </is>
      </c>
      <c r="H180" s="188" t="inlineStr">
        <is>
          <t>WRMatl_Nitronic_60_316SS</t>
        </is>
      </c>
      <c r="I180" s="188" t="inlineStr">
        <is>
          <t>Nitronic 60, ASTM A276 XM-19 UNS 21800</t>
        </is>
      </c>
      <c r="J180" s="188" t="inlineStr">
        <is>
          <t>Stainless Steel, AISI-316</t>
        </is>
      </c>
      <c r="K180" s="188" t="inlineStr">
        <is>
          <t>N5/H316</t>
        </is>
      </c>
      <c r="L180" s="172" t="inlineStr">
        <is>
          <t>RTF</t>
        </is>
      </c>
      <c r="M180" s="233" t="inlineStr">
        <is>
          <t>B101156</t>
        </is>
      </c>
      <c r="N180" s="172" t="n"/>
      <c r="O180" s="188" t="n"/>
      <c r="P180" s="172" t="inlineStr">
        <is>
          <t>LT058</t>
        </is>
      </c>
      <c r="Q180" s="235" t="n">
        <v>70</v>
      </c>
      <c r="R180" s="233" t="n"/>
      <c r="S180" s="233" t="n"/>
      <c r="T180" s="233" t="n"/>
      <c r="U180" s="233" t="n"/>
      <c r="V180" s="233" t="n"/>
      <c r="W180" s="233" t="n"/>
      <c r="X180" s="233" t="n"/>
      <c r="Y180" s="233" t="n"/>
      <c r="Z180" s="233" t="n"/>
      <c r="AA180" s="233" t="n"/>
      <c r="AB180" s="233" t="n"/>
    </row>
    <row r="181" s="109">
      <c r="A181" s="64" t="n"/>
      <c r="B181" s="233" t="n">
        <v>260</v>
      </c>
      <c r="C181" s="233" t="inlineStr">
        <is>
          <t>Y</t>
        </is>
      </c>
      <c r="D181" s="233" t="inlineStr">
        <is>
          <t>ConTab_BOM_KP_WearRings_260</t>
        </is>
      </c>
      <c r="E181" s="233" t="n"/>
      <c r="F181" s="233" t="inlineStr">
        <is>
          <t>:1228-3_4-KP:</t>
        </is>
      </c>
      <c r="G181" s="188" t="inlineStr">
        <is>
          <t>Case Ring</t>
        </is>
      </c>
      <c r="H181" s="172" t="inlineStr">
        <is>
          <t>WRMatl_Bronze_CDA90500</t>
        </is>
      </c>
      <c r="I181" s="188" t="inlineStr">
        <is>
          <t>Bronze, ASTM B584, C90500</t>
        </is>
      </c>
      <c r="J181" s="188" t="inlineStr">
        <is>
          <t>na</t>
        </is>
      </c>
      <c r="K181" s="188" t="inlineStr">
        <is>
          <t>B18</t>
        </is>
      </c>
      <c r="L181" s="192" t="n">
        <v>98553390</v>
      </c>
      <c r="M181" s="233" t="inlineStr">
        <is>
          <t>B105677</t>
        </is>
      </c>
      <c r="N181" s="172" t="n"/>
      <c r="O181" s="188" t="n"/>
      <c r="P181" s="172" t="inlineStr">
        <is>
          <t>LT060</t>
        </is>
      </c>
      <c r="Q181" s="235" t="n">
        <v>70</v>
      </c>
      <c r="R181" s="233" t="n"/>
      <c r="S181" s="233" t="n"/>
      <c r="T181" s="233" t="n"/>
      <c r="U181" s="233" t="n"/>
      <c r="V181" s="233" t="n"/>
      <c r="W181" s="233" t="n"/>
      <c r="X181" s="233" t="n"/>
      <c r="Y181" s="233" t="n"/>
      <c r="Z181" s="233" t="n"/>
      <c r="AA181" s="233" t="n"/>
      <c r="AB181" s="233" t="n"/>
    </row>
    <row r="182" s="109">
      <c r="A182" s="64" t="n"/>
      <c r="B182" s="233" t="n">
        <v>261</v>
      </c>
      <c r="C182" s="233">
        <f>IF(AND(G182 = "Case Ring",K182="B18"),"Y","N")</f>
        <v/>
      </c>
      <c r="D182" s="233" t="inlineStr">
        <is>
          <t>ConTab_BOM_KP_WearRings_261</t>
        </is>
      </c>
      <c r="E182" s="233" t="n"/>
      <c r="F182" s="233" t="inlineStr">
        <is>
          <t>:1228-3_4-KP:</t>
        </is>
      </c>
      <c r="G182" s="188" t="inlineStr">
        <is>
          <t>Double Wear Ring</t>
        </is>
      </c>
      <c r="H182" s="188" t="inlineStr">
        <is>
          <t>WRMatl_B22_B18</t>
        </is>
      </c>
      <c r="I182" s="188" t="inlineStr">
        <is>
          <t>Bronze, ASTM B584, C90500</t>
        </is>
      </c>
      <c r="J182" s="188" t="inlineStr">
        <is>
          <t xml:space="preserve">Ni-Al Bronze ASTM B148 C95400 </t>
        </is>
      </c>
      <c r="K182" s="188" t="inlineStr">
        <is>
          <t>B22/B18</t>
        </is>
      </c>
      <c r="L182" s="172" t="inlineStr">
        <is>
          <t>RTF</t>
        </is>
      </c>
      <c r="M182" s="233" t="inlineStr">
        <is>
          <t>B101156</t>
        </is>
      </c>
      <c r="N182" s="172" t="n"/>
      <c r="O182" s="188" t="n"/>
      <c r="P182" s="172" t="inlineStr">
        <is>
          <t>LT058</t>
        </is>
      </c>
      <c r="Q182" s="235" t="n">
        <v>70</v>
      </c>
      <c r="R182" s="233" t="n"/>
      <c r="S182" s="233" t="n"/>
      <c r="T182" s="233" t="n"/>
      <c r="U182" s="233" t="n"/>
      <c r="V182" s="233" t="n"/>
      <c r="W182" s="233" t="n"/>
      <c r="X182" s="233" t="n"/>
      <c r="Y182" s="233" t="n"/>
      <c r="Z182" s="233" t="n"/>
      <c r="AA182" s="233" t="n"/>
      <c r="AB182" s="233" t="n"/>
    </row>
    <row r="183" s="109">
      <c r="A183" s="64" t="n"/>
      <c r="B183" s="233" t="n">
        <v>262</v>
      </c>
      <c r="C183" s="233">
        <f>IF(AND(G183 = "Case Ring",K183="B18"),"Y","N")</f>
        <v/>
      </c>
      <c r="D183" s="233" t="inlineStr">
        <is>
          <t>ConTab_BOM_KP_WearRings_262</t>
        </is>
      </c>
      <c r="E183" s="233" t="n"/>
      <c r="F183" s="233" t="inlineStr">
        <is>
          <t>:1228-3_4-KP:</t>
        </is>
      </c>
      <c r="G183" s="188" t="inlineStr">
        <is>
          <t>Case Ring</t>
        </is>
      </c>
      <c r="H183" s="188" t="inlineStr">
        <is>
          <t>WRMatl_Cast_Iron_ASTM-A48_Cl30</t>
        </is>
      </c>
      <c r="I183" s="188" t="inlineStr">
        <is>
          <t>Cast Iron, ASTM-A48, CL 30</t>
        </is>
      </c>
      <c r="J183" s="188" t="inlineStr">
        <is>
          <t>na</t>
        </is>
      </c>
      <c r="K183" s="188" t="inlineStr">
        <is>
          <t>C30</t>
        </is>
      </c>
      <c r="L183" s="172" t="inlineStr">
        <is>
          <t>RTF</t>
        </is>
      </c>
      <c r="M183" s="233" t="inlineStr">
        <is>
          <t>B101156</t>
        </is>
      </c>
      <c r="N183" s="172" t="n"/>
      <c r="O183" s="188" t="n"/>
      <c r="P183" s="172" t="inlineStr">
        <is>
          <t>LT060</t>
        </is>
      </c>
      <c r="Q183" s="235" t="n">
        <v>70</v>
      </c>
      <c r="R183" s="233" t="n"/>
      <c r="S183" s="233" t="n"/>
      <c r="T183" s="233" t="n"/>
      <c r="U183" s="233" t="n"/>
      <c r="V183" s="233" t="n"/>
      <c r="W183" s="233" t="n"/>
      <c r="X183" s="233" t="n"/>
      <c r="Y183" s="233" t="n"/>
      <c r="Z183" s="233" t="n"/>
      <c r="AA183" s="233" t="n"/>
      <c r="AB183" s="233" t="n"/>
    </row>
    <row r="184" s="109">
      <c r="A184" s="64" t="n"/>
      <c r="B184" s="233" t="n">
        <v>264</v>
      </c>
      <c r="C184" s="233">
        <f>IF(AND(G184 = "Case Ring",K184="B18"),"Y","N")</f>
        <v/>
      </c>
      <c r="D184" s="233" t="inlineStr">
        <is>
          <t>ConTab_BOM_KP_WearRings_264</t>
        </is>
      </c>
      <c r="E184" s="233" t="n"/>
      <c r="F184" s="233" t="inlineStr">
        <is>
          <t>:1228-3_4-KP:</t>
        </is>
      </c>
      <c r="G184" s="188" t="inlineStr">
        <is>
          <t>Case Ring</t>
        </is>
      </c>
      <c r="H184" s="188" t="inlineStr">
        <is>
          <t>WRMatl_Nitronic_60_ASTM_A276_XM-19_UNS_21800</t>
        </is>
      </c>
      <c r="I184" s="188" t="inlineStr">
        <is>
          <t>Nitronic 60, ASTM A276 XM-19 UNS 21800</t>
        </is>
      </c>
      <c r="J184" s="188" t="inlineStr">
        <is>
          <t>na</t>
        </is>
      </c>
      <c r="K184" s="188" t="inlineStr">
        <is>
          <t>N5</t>
        </is>
      </c>
      <c r="L184" s="192" t="n">
        <v>98553391</v>
      </c>
      <c r="M184" s="233" t="inlineStr">
        <is>
          <t>B101156</t>
        </is>
      </c>
      <c r="N184" s="172" t="n"/>
      <c r="O184" s="188" t="n"/>
      <c r="P184" s="172" t="inlineStr">
        <is>
          <t>LT060</t>
        </is>
      </c>
      <c r="Q184" s="235" t="n">
        <v>70</v>
      </c>
      <c r="R184" s="233" t="n"/>
      <c r="S184" s="233" t="n"/>
      <c r="T184" s="233" t="n"/>
      <c r="U184" s="233" t="n"/>
      <c r="V184" s="233" t="n"/>
      <c r="W184" s="233" t="n"/>
      <c r="X184" s="233" t="n"/>
      <c r="Y184" s="233" t="n"/>
      <c r="Z184" s="233" t="n"/>
      <c r="AA184" s="233" t="n"/>
      <c r="AB184" s="233" t="n"/>
    </row>
    <row r="185" s="109">
      <c r="A185" s="64" t="n"/>
      <c r="B185" s="233" t="n">
        <v>265</v>
      </c>
      <c r="C185" s="233">
        <f>IF(AND(G185 = "Case Ring",K185="B18"),"Y","N")</f>
        <v/>
      </c>
      <c r="D185" s="233" t="inlineStr">
        <is>
          <t>ConTab_BOM_KP_WearRings_265</t>
        </is>
      </c>
      <c r="E185" s="233" t="n"/>
      <c r="F185" s="233" t="inlineStr">
        <is>
          <t>:1228-3_4-KP:</t>
        </is>
      </c>
      <c r="G185" s="188" t="inlineStr">
        <is>
          <t>Double Wear Ring</t>
        </is>
      </c>
      <c r="H185" s="188" t="inlineStr">
        <is>
          <t>WRMatl_Nitronic_60_316SS</t>
        </is>
      </c>
      <c r="I185" s="188" t="inlineStr">
        <is>
          <t>Nitronic 60, ASTM A276 XM-19 UNS 21800</t>
        </is>
      </c>
      <c r="J185" s="188" t="inlineStr">
        <is>
          <t>Stainless Steel, AISI-316</t>
        </is>
      </c>
      <c r="K185" s="188" t="inlineStr">
        <is>
          <t>N5/H316</t>
        </is>
      </c>
      <c r="L185" s="172" t="inlineStr">
        <is>
          <t>RTF</t>
        </is>
      </c>
      <c r="M185" s="233" t="inlineStr">
        <is>
          <t>B101156</t>
        </is>
      </c>
      <c r="N185" s="172" t="n"/>
      <c r="O185" s="188" t="n"/>
      <c r="P185" s="172" t="inlineStr">
        <is>
          <t>LT058</t>
        </is>
      </c>
      <c r="Q185" s="235" t="n">
        <v>70</v>
      </c>
      <c r="R185" s="233" t="n"/>
      <c r="S185" s="233" t="n"/>
      <c r="T185" s="233" t="n"/>
      <c r="U185" s="233" t="n"/>
      <c r="V185" s="233" t="n"/>
      <c r="W185" s="233" t="n"/>
      <c r="X185" s="233" t="n"/>
      <c r="Y185" s="233" t="n"/>
      <c r="Z185" s="233" t="n"/>
      <c r="AA185" s="233" t="n"/>
      <c r="AB185" s="233" t="n"/>
    </row>
    <row r="186" s="109">
      <c r="A186" s="64" t="n"/>
      <c r="B186" s="233" t="n">
        <v>268</v>
      </c>
      <c r="C186" s="233" t="inlineStr">
        <is>
          <t>Y</t>
        </is>
      </c>
      <c r="D186" s="233" t="inlineStr">
        <is>
          <t>ConTab_BOM_KP_WearRings_268</t>
        </is>
      </c>
      <c r="E186" s="233" t="n"/>
      <c r="F186" s="233" t="inlineStr">
        <is>
          <t>:2018-1_2-KP:</t>
        </is>
      </c>
      <c r="G186" s="188" t="inlineStr">
        <is>
          <t>Case Ring</t>
        </is>
      </c>
      <c r="H186" s="172" t="inlineStr">
        <is>
          <t>WRMatl_Bronze_CDA90500</t>
        </is>
      </c>
      <c r="I186" s="188" t="inlineStr">
        <is>
          <t>Bronze, ASTM B584, C90500</t>
        </is>
      </c>
      <c r="J186" s="188" t="inlineStr">
        <is>
          <t>na</t>
        </is>
      </c>
      <c r="K186" s="188" t="inlineStr">
        <is>
          <t>B18</t>
        </is>
      </c>
      <c r="L186" s="172" t="n">
        <v>98554272</v>
      </c>
      <c r="M186" s="233" t="inlineStr">
        <is>
          <t>B105677</t>
        </is>
      </c>
      <c r="N186" s="172" t="n"/>
      <c r="O186" s="188" t="n"/>
      <c r="P186" s="172" t="inlineStr">
        <is>
          <t>LT060</t>
        </is>
      </c>
      <c r="Q186" s="235" t="n">
        <v>70</v>
      </c>
      <c r="R186" s="233" t="n"/>
      <c r="S186" s="233" t="n"/>
      <c r="T186" s="233" t="n"/>
      <c r="U186" s="233" t="n"/>
      <c r="V186" s="233" t="n"/>
      <c r="W186" s="233" t="n"/>
      <c r="X186" s="233" t="n"/>
      <c r="Y186" s="233" t="n"/>
      <c r="Z186" s="233" t="n"/>
      <c r="AA186" s="233" t="n"/>
      <c r="AB186" s="233" t="n"/>
    </row>
    <row r="187" s="109">
      <c r="A187" s="64" t="n"/>
      <c r="B187" s="233" t="n">
        <v>269</v>
      </c>
      <c r="C187" s="233">
        <f>IF(AND(G187 = "Case Ring",K187="B18"),"Y","N")</f>
        <v/>
      </c>
      <c r="D187" s="233" t="inlineStr">
        <is>
          <t>ConTab_BOM_KP_WearRings_269</t>
        </is>
      </c>
      <c r="E187" s="233" t="n"/>
      <c r="F187" s="233" t="inlineStr">
        <is>
          <t>:2018-1_2-KP:</t>
        </is>
      </c>
      <c r="G187" s="188" t="inlineStr">
        <is>
          <t>Double Wear Ring</t>
        </is>
      </c>
      <c r="H187" s="188" t="inlineStr">
        <is>
          <t>WRMatl_B22_B18</t>
        </is>
      </c>
      <c r="I187" s="188" t="inlineStr">
        <is>
          <t>Bronze, ASTM B584, C90500</t>
        </is>
      </c>
      <c r="J187" s="188" t="inlineStr">
        <is>
          <t xml:space="preserve">Ni-Al Bronze ASTM B148 C95400 </t>
        </is>
      </c>
      <c r="K187" s="188" t="inlineStr">
        <is>
          <t>B22/B18</t>
        </is>
      </c>
      <c r="L187" s="172" t="inlineStr">
        <is>
          <t>RTF</t>
        </is>
      </c>
      <c r="M187" s="233" t="inlineStr">
        <is>
          <t>B101156</t>
        </is>
      </c>
      <c r="N187" s="172" t="n"/>
      <c r="O187" s="188" t="n"/>
      <c r="P187" s="172" t="inlineStr">
        <is>
          <t>LT058</t>
        </is>
      </c>
      <c r="Q187" s="235" t="n">
        <v>70</v>
      </c>
      <c r="R187" s="233" t="n"/>
      <c r="S187" s="233" t="n"/>
      <c r="T187" s="233" t="n"/>
      <c r="U187" s="233" t="n"/>
      <c r="V187" s="233" t="n"/>
      <c r="W187" s="233" t="n"/>
      <c r="X187" s="233" t="n"/>
      <c r="Y187" s="233" t="n"/>
      <c r="Z187" s="233" t="n"/>
      <c r="AA187" s="233" t="n"/>
      <c r="AB187" s="233" t="n"/>
    </row>
    <row r="188" s="109">
      <c r="A188" s="64" t="n"/>
      <c r="B188" s="233" t="n">
        <v>270</v>
      </c>
      <c r="C188" s="233">
        <f>IF(AND(G188 = "Case Ring",K188="B18"),"Y","N")</f>
        <v/>
      </c>
      <c r="D188" s="233" t="inlineStr">
        <is>
          <t>ConTab_BOM_KP_WearRings_270</t>
        </is>
      </c>
      <c r="E188" s="233" t="n"/>
      <c r="F188" s="233" t="inlineStr">
        <is>
          <t>:2018-1_2-KP:</t>
        </is>
      </c>
      <c r="G188" s="188" t="inlineStr">
        <is>
          <t>Case Ring</t>
        </is>
      </c>
      <c r="H188" s="188" t="inlineStr">
        <is>
          <t>WRMatl_Cast_Iron_ASTM-A48_Cl30</t>
        </is>
      </c>
      <c r="I188" s="188" t="inlineStr">
        <is>
          <t>Cast Iron, ASTM-A48, CL 30</t>
        </is>
      </c>
      <c r="J188" s="188" t="inlineStr">
        <is>
          <t>na</t>
        </is>
      </c>
      <c r="K188" s="188" t="inlineStr">
        <is>
          <t>C30</t>
        </is>
      </c>
      <c r="L188" s="172" t="inlineStr">
        <is>
          <t>RTF</t>
        </is>
      </c>
      <c r="M188" s="233" t="inlineStr">
        <is>
          <t>B101156</t>
        </is>
      </c>
      <c r="N188" s="172" t="n"/>
      <c r="O188" s="188" t="n"/>
      <c r="P188" s="172" t="inlineStr">
        <is>
          <t>LT060</t>
        </is>
      </c>
      <c r="Q188" s="235" t="n">
        <v>70</v>
      </c>
      <c r="R188" s="233" t="n"/>
      <c r="S188" s="233" t="n"/>
      <c r="T188" s="233" t="n"/>
      <c r="U188" s="233" t="n"/>
      <c r="V188" s="233" t="n"/>
      <c r="W188" s="233" t="n"/>
      <c r="X188" s="233" t="n"/>
      <c r="Y188" s="233" t="n"/>
      <c r="Z188" s="233" t="n"/>
      <c r="AA188" s="233" t="n"/>
      <c r="AB188" s="233" t="n"/>
    </row>
    <row r="189" s="109">
      <c r="A189" s="64" t="n"/>
      <c r="B189" s="233" t="n">
        <v>272</v>
      </c>
      <c r="C189" s="233">
        <f>IF(AND(G189 = "Case Ring",K189="B18"),"Y","N")</f>
        <v/>
      </c>
      <c r="D189" s="233" t="inlineStr">
        <is>
          <t>ConTab_BOM_KP_WearRings_272</t>
        </is>
      </c>
      <c r="E189" s="233" t="n"/>
      <c r="F189" s="233" t="inlineStr">
        <is>
          <t>:2018-1_2-KP:</t>
        </is>
      </c>
      <c r="G189" s="188" t="inlineStr">
        <is>
          <t>Case Ring</t>
        </is>
      </c>
      <c r="H189" s="188" t="inlineStr">
        <is>
          <t>WRMatl_Nitronic_60_ASTM_A276_XM-19_UNS_21800</t>
        </is>
      </c>
      <c r="I189" s="188" t="inlineStr">
        <is>
          <t>Nitronic 60, ASTM A276 XM-19 UNS 21800</t>
        </is>
      </c>
      <c r="J189" s="188" t="inlineStr">
        <is>
          <t>na</t>
        </is>
      </c>
      <c r="K189" s="188" t="inlineStr">
        <is>
          <t>N5</t>
        </is>
      </c>
      <c r="L189" s="172" t="n">
        <v>98554273</v>
      </c>
      <c r="M189" s="233" t="inlineStr">
        <is>
          <t>B101156</t>
        </is>
      </c>
      <c r="N189" s="172" t="n"/>
      <c r="O189" s="188" t="n"/>
      <c r="P189" s="172" t="inlineStr">
        <is>
          <t>LT060</t>
        </is>
      </c>
      <c r="Q189" s="235" t="n">
        <v>70</v>
      </c>
      <c r="R189" s="233" t="n"/>
      <c r="S189" s="233" t="n"/>
      <c r="T189" s="233" t="n"/>
      <c r="U189" s="233" t="n"/>
      <c r="V189" s="233" t="n"/>
      <c r="W189" s="233" t="n"/>
      <c r="X189" s="233" t="n"/>
      <c r="Y189" s="233" t="n"/>
      <c r="Z189" s="233" t="n"/>
      <c r="AA189" s="233" t="n"/>
      <c r="AB189" s="233" t="n"/>
    </row>
    <row r="190" s="109">
      <c r="A190" s="64" t="n"/>
      <c r="B190" s="233" t="n">
        <v>273</v>
      </c>
      <c r="C190" s="233">
        <f>IF(AND(G190 = "Case Ring",K190="B18"),"Y","N")</f>
        <v/>
      </c>
      <c r="D190" s="233" t="inlineStr">
        <is>
          <t>ConTab_BOM_KP_WearRings_273</t>
        </is>
      </c>
      <c r="E190" s="233" t="n"/>
      <c r="F190" s="233" t="inlineStr">
        <is>
          <t>:2018-1_2-KP:</t>
        </is>
      </c>
      <c r="G190" s="188" t="inlineStr">
        <is>
          <t>Double Wear Ring</t>
        </is>
      </c>
      <c r="H190" s="188" t="inlineStr">
        <is>
          <t>WRMatl_Nitronic_60_316SS</t>
        </is>
      </c>
      <c r="I190" s="188" t="inlineStr">
        <is>
          <t>Nitronic 60, ASTM A276 XM-19 UNS 21800</t>
        </is>
      </c>
      <c r="J190" s="188" t="inlineStr">
        <is>
          <t>Stainless Steel, AISI-316</t>
        </is>
      </c>
      <c r="K190" s="188" t="inlineStr">
        <is>
          <t>N5/H316</t>
        </is>
      </c>
      <c r="L190" s="172" t="inlineStr">
        <is>
          <t>RTF</t>
        </is>
      </c>
      <c r="M190" s="233" t="inlineStr">
        <is>
          <t>B101156</t>
        </is>
      </c>
      <c r="N190" s="172" t="n"/>
      <c r="O190" s="188" t="n"/>
      <c r="P190" s="172" t="inlineStr">
        <is>
          <t>LT058</t>
        </is>
      </c>
      <c r="Q190" s="235" t="n">
        <v>70</v>
      </c>
      <c r="R190" s="233" t="n"/>
      <c r="S190" s="233" t="n"/>
      <c r="T190" s="233" t="n"/>
      <c r="U190" s="233" t="n"/>
      <c r="V190" s="233" t="n"/>
      <c r="W190" s="233" t="n"/>
      <c r="X190" s="233" t="n"/>
      <c r="Y190" s="233" t="n"/>
      <c r="Z190" s="233" t="n"/>
      <c r="AA190" s="233" t="n"/>
      <c r="AB190" s="233" t="n"/>
    </row>
    <row r="191" s="109">
      <c r="A191" s="64" t="n"/>
      <c r="B191" s="233" t="n">
        <v>276</v>
      </c>
      <c r="C191" s="233" t="inlineStr">
        <is>
          <t>Y</t>
        </is>
      </c>
      <c r="D191" s="233" t="inlineStr">
        <is>
          <t>ConTab_BOM_KP_WearRings_276</t>
        </is>
      </c>
      <c r="E191" s="233" t="n"/>
      <c r="F191" s="233" t="inlineStr">
        <is>
          <t>:1617-5_6-KP:</t>
        </is>
      </c>
      <c r="G191" s="188" t="inlineStr">
        <is>
          <t>Case Ring</t>
        </is>
      </c>
      <c r="H191" s="172" t="inlineStr">
        <is>
          <t>WRMatl_Bronze_CDA90500</t>
        </is>
      </c>
      <c r="I191" s="188" t="inlineStr">
        <is>
          <t>Bronze, ASTM B584, C90500</t>
        </is>
      </c>
      <c r="J191" s="188" t="inlineStr">
        <is>
          <t>na</t>
        </is>
      </c>
      <c r="K191" s="188" t="inlineStr">
        <is>
          <t>B18</t>
        </is>
      </c>
      <c r="L191" s="172" t="n">
        <v>98558147</v>
      </c>
      <c r="M191" s="233" t="inlineStr">
        <is>
          <t>B105677</t>
        </is>
      </c>
      <c r="N191" s="172" t="n"/>
      <c r="O191" s="188" t="n"/>
      <c r="P191" s="172" t="inlineStr">
        <is>
          <t>LT060</t>
        </is>
      </c>
      <c r="Q191" s="235" t="n">
        <v>70</v>
      </c>
      <c r="R191" s="233" t="n"/>
      <c r="S191" s="233" t="n"/>
      <c r="T191" s="233" t="n"/>
      <c r="U191" s="233" t="n"/>
      <c r="V191" s="233" t="n"/>
      <c r="W191" s="233" t="n"/>
      <c r="X191" s="233" t="n"/>
      <c r="Y191" s="233" t="n"/>
      <c r="Z191" s="233" t="n"/>
      <c r="AA191" s="233" t="n"/>
      <c r="AB191" s="233" t="n"/>
    </row>
    <row r="192" s="109">
      <c r="A192" s="64" t="n"/>
      <c r="B192" s="233" t="n">
        <v>277</v>
      </c>
      <c r="C192" s="233">
        <f>IF(AND(G192 = "Case Ring",K192="B18"),"Y","N")</f>
        <v/>
      </c>
      <c r="D192" s="233" t="inlineStr">
        <is>
          <t>ConTab_BOM_KP_WearRings_277</t>
        </is>
      </c>
      <c r="E192" s="233" t="n"/>
      <c r="F192" s="233" t="inlineStr">
        <is>
          <t>:1617-5_6-KP:</t>
        </is>
      </c>
      <c r="G192" s="188" t="inlineStr">
        <is>
          <t>Double Wear Ring</t>
        </is>
      </c>
      <c r="H192" s="188" t="inlineStr">
        <is>
          <t>WRMatl_B22_B18</t>
        </is>
      </c>
      <c r="I192" s="188" t="inlineStr">
        <is>
          <t>Bronze, ASTM B584, C90500</t>
        </is>
      </c>
      <c r="J192" s="188" t="inlineStr">
        <is>
          <t xml:space="preserve">Ni-Al Bronze ASTM B148 C95400 </t>
        </is>
      </c>
      <c r="K192" s="188" t="inlineStr">
        <is>
          <t>B22/B18</t>
        </is>
      </c>
      <c r="L192" s="172" t="inlineStr">
        <is>
          <t>RTF</t>
        </is>
      </c>
      <c r="M192" s="233" t="inlineStr">
        <is>
          <t>B101156</t>
        </is>
      </c>
      <c r="N192" s="172" t="n"/>
      <c r="O192" s="188" t="n"/>
      <c r="P192" s="172" t="inlineStr">
        <is>
          <t>LT058</t>
        </is>
      </c>
      <c r="Q192" s="235" t="n">
        <v>70</v>
      </c>
      <c r="R192" s="233" t="n"/>
      <c r="S192" s="233" t="n"/>
      <c r="T192" s="233" t="n"/>
      <c r="U192" s="233" t="n"/>
      <c r="V192" s="233" t="n"/>
      <c r="W192" s="233" t="n"/>
      <c r="X192" s="233" t="n"/>
      <c r="Y192" s="233" t="n"/>
      <c r="Z192" s="233" t="n"/>
      <c r="AA192" s="233" t="n"/>
      <c r="AB192" s="233" t="n"/>
    </row>
    <row r="193" s="109">
      <c r="A193" s="64" t="n"/>
      <c r="B193" s="233" t="n">
        <v>278</v>
      </c>
      <c r="C193" s="233">
        <f>IF(AND(G193 = "Case Ring",K193="B18"),"Y","N")</f>
        <v/>
      </c>
      <c r="D193" s="233" t="inlineStr">
        <is>
          <t>ConTab_BOM_KP_WearRings_278</t>
        </is>
      </c>
      <c r="E193" s="233" t="n"/>
      <c r="F193" s="233" t="inlineStr">
        <is>
          <t>:1617-5_6-KP:</t>
        </is>
      </c>
      <c r="G193" s="188" t="inlineStr">
        <is>
          <t>Case Ring</t>
        </is>
      </c>
      <c r="H193" s="188" t="inlineStr">
        <is>
          <t>WRMatl_Cast_Iron_ASTM-A48_Cl30</t>
        </is>
      </c>
      <c r="I193" s="188" t="inlineStr">
        <is>
          <t>Cast Iron, ASTM-A48, CL 30</t>
        </is>
      </c>
      <c r="J193" s="188" t="inlineStr">
        <is>
          <t>na</t>
        </is>
      </c>
      <c r="K193" s="188" t="inlineStr">
        <is>
          <t>C30</t>
        </is>
      </c>
      <c r="L193" s="172" t="inlineStr">
        <is>
          <t>RTF</t>
        </is>
      </c>
      <c r="M193" s="233" t="inlineStr">
        <is>
          <t>B101156</t>
        </is>
      </c>
      <c r="N193" s="172" t="n"/>
      <c r="O193" s="188" t="n"/>
      <c r="P193" s="172" t="inlineStr">
        <is>
          <t>LT060</t>
        </is>
      </c>
      <c r="Q193" s="235" t="n">
        <v>70</v>
      </c>
      <c r="R193" s="233" t="n"/>
      <c r="S193" s="233" t="n"/>
      <c r="T193" s="233" t="n"/>
      <c r="U193" s="233" t="n"/>
      <c r="V193" s="233" t="n"/>
      <c r="W193" s="233" t="n"/>
      <c r="X193" s="233" t="n"/>
      <c r="Y193" s="233" t="n"/>
      <c r="Z193" s="233" t="n"/>
      <c r="AA193" s="233" t="n"/>
      <c r="AB193" s="233" t="n"/>
    </row>
    <row r="194" s="109">
      <c r="A194" s="64" t="n"/>
      <c r="B194" s="233" t="n">
        <v>280</v>
      </c>
      <c r="C194" s="233">
        <f>IF(AND(G194 = "Case Ring",K194="B18"),"Y","N")</f>
        <v/>
      </c>
      <c r="D194" s="233" t="inlineStr">
        <is>
          <t>ConTab_BOM_KP_WearRings_280</t>
        </is>
      </c>
      <c r="E194" s="233" t="n"/>
      <c r="F194" s="233" t="inlineStr">
        <is>
          <t>:1617-5_6-KP:</t>
        </is>
      </c>
      <c r="G194" s="188" t="inlineStr">
        <is>
          <t>Case Ring</t>
        </is>
      </c>
      <c r="H194" s="188" t="inlineStr">
        <is>
          <t>WRMatl_Nitronic_60_ASTM_A276_XM-19_UNS_21800</t>
        </is>
      </c>
      <c r="I194" s="188" t="inlineStr">
        <is>
          <t>Nitronic 60, ASTM A276 XM-19 UNS 21800</t>
        </is>
      </c>
      <c r="J194" s="188" t="inlineStr">
        <is>
          <t>na</t>
        </is>
      </c>
      <c r="K194" s="188" t="inlineStr">
        <is>
          <t>N5</t>
        </is>
      </c>
      <c r="L194" s="172" t="n">
        <v>98558148</v>
      </c>
      <c r="M194" s="233" t="inlineStr">
        <is>
          <t>B101156</t>
        </is>
      </c>
      <c r="N194" s="172" t="n"/>
      <c r="O194" s="188" t="n"/>
      <c r="P194" s="172" t="inlineStr">
        <is>
          <t>LT060</t>
        </is>
      </c>
      <c r="Q194" s="235" t="n">
        <v>70</v>
      </c>
      <c r="R194" s="233" t="n"/>
      <c r="S194" s="233" t="n"/>
      <c r="T194" s="233" t="n"/>
      <c r="U194" s="233" t="n"/>
      <c r="V194" s="233" t="n"/>
      <c r="W194" s="233" t="n"/>
      <c r="X194" s="233" t="n"/>
      <c r="Y194" s="233" t="n"/>
      <c r="Z194" s="233" t="n"/>
      <c r="AA194" s="233" t="n"/>
      <c r="AB194" s="233" t="n"/>
    </row>
    <row r="195" s="109">
      <c r="A195" s="64" t="n"/>
      <c r="B195" s="233" t="n">
        <v>281</v>
      </c>
      <c r="C195" s="233">
        <f>IF(AND(G195 = "Case Ring",K195="B18"),"Y","N")</f>
        <v/>
      </c>
      <c r="D195" s="233" t="inlineStr">
        <is>
          <t>ConTab_BOM_KP_WearRings_281</t>
        </is>
      </c>
      <c r="E195" s="233" t="n"/>
      <c r="F195" s="233" t="inlineStr">
        <is>
          <t>:1617-5_6-KP:</t>
        </is>
      </c>
      <c r="G195" s="188" t="inlineStr">
        <is>
          <t>Double Wear Ring</t>
        </is>
      </c>
      <c r="H195" s="188" t="inlineStr">
        <is>
          <t>WRMatl_Nitronic_60_316SS</t>
        </is>
      </c>
      <c r="I195" s="188" t="inlineStr">
        <is>
          <t>Nitronic 60, ASTM A276 XM-19 UNS 21800</t>
        </is>
      </c>
      <c r="J195" s="188" t="inlineStr">
        <is>
          <t>Stainless Steel, AISI-316</t>
        </is>
      </c>
      <c r="K195" s="188" t="inlineStr">
        <is>
          <t>N5/H316</t>
        </is>
      </c>
      <c r="L195" s="172" t="inlineStr">
        <is>
          <t>RTF</t>
        </is>
      </c>
      <c r="M195" s="233" t="inlineStr">
        <is>
          <t>B101156</t>
        </is>
      </c>
      <c r="N195" s="172" t="n"/>
      <c r="O195" s="188" t="n"/>
      <c r="P195" s="172" t="inlineStr">
        <is>
          <t>LT058</t>
        </is>
      </c>
      <c r="Q195" s="235" t="n">
        <v>70</v>
      </c>
      <c r="R195" s="233" t="n"/>
      <c r="S195" s="233" t="n"/>
      <c r="T195" s="233" t="n"/>
      <c r="U195" s="233" t="n"/>
      <c r="V195" s="233" t="n"/>
      <c r="W195" s="233" t="n"/>
      <c r="X195" s="233" t="n"/>
      <c r="Y195" s="233" t="n"/>
      <c r="Z195" s="233" t="n"/>
      <c r="AA195" s="233" t="n"/>
      <c r="AB195" s="233" t="n"/>
    </row>
    <row r="196" s="109">
      <c r="A196" s="64" t="n"/>
      <c r="B196" s="233" t="n">
        <v>284</v>
      </c>
      <c r="C196" s="233" t="inlineStr">
        <is>
          <t>Y</t>
        </is>
      </c>
      <c r="D196" s="233" t="inlineStr">
        <is>
          <t>ConTab_BOM_KP_WearRings_284</t>
        </is>
      </c>
      <c r="E196" s="233" t="n"/>
      <c r="F196" s="233" t="inlineStr">
        <is>
          <t>:1620-3_4-KP:</t>
        </is>
      </c>
      <c r="G196" s="188" t="inlineStr">
        <is>
          <t>Case Ring</t>
        </is>
      </c>
      <c r="H196" s="172" t="inlineStr">
        <is>
          <t>WRMatl_Bronze_CDA90500</t>
        </is>
      </c>
      <c r="I196" s="188" t="inlineStr">
        <is>
          <t>Bronze, ASTM B584, C90500</t>
        </is>
      </c>
      <c r="J196" s="188" t="inlineStr">
        <is>
          <t>na</t>
        </is>
      </c>
      <c r="K196" s="188" t="inlineStr">
        <is>
          <t>B18</t>
        </is>
      </c>
      <c r="L196" s="192" t="n">
        <v>98571804</v>
      </c>
      <c r="M196" s="233" t="inlineStr">
        <is>
          <t>B105677</t>
        </is>
      </c>
      <c r="N196" s="172" t="n"/>
      <c r="O196" s="188" t="n"/>
      <c r="P196" s="172" t="inlineStr">
        <is>
          <t>LT060</t>
        </is>
      </c>
      <c r="Q196" s="235" t="n">
        <v>70</v>
      </c>
      <c r="R196" s="233" t="n"/>
      <c r="S196" s="233" t="n"/>
      <c r="T196" s="233" t="n"/>
      <c r="U196" s="233" t="n"/>
      <c r="V196" s="233" t="n"/>
      <c r="W196" s="233" t="n"/>
      <c r="X196" s="233" t="n"/>
      <c r="Y196" s="233" t="n"/>
      <c r="Z196" s="233" t="n"/>
      <c r="AA196" s="233" t="n"/>
      <c r="AB196" s="233" t="n"/>
    </row>
    <row r="197" s="109">
      <c r="A197" s="64" t="n"/>
      <c r="B197" s="233" t="n">
        <v>285</v>
      </c>
      <c r="C197" s="233">
        <f>IF(AND(G197 = "Case Ring",K197="B18"),"Y","N")</f>
        <v/>
      </c>
      <c r="D197" s="233" t="inlineStr">
        <is>
          <t>ConTab_BOM_KP_WearRings_285</t>
        </is>
      </c>
      <c r="E197" s="233" t="n"/>
      <c r="F197" s="233" t="inlineStr">
        <is>
          <t>:1620-3_4-KP:</t>
        </is>
      </c>
      <c r="G197" s="188" t="inlineStr">
        <is>
          <t>Double Wear Ring</t>
        </is>
      </c>
      <c r="H197" s="188" t="inlineStr">
        <is>
          <t>WRMatl_B22_B18</t>
        </is>
      </c>
      <c r="I197" s="188" t="inlineStr">
        <is>
          <t>Bronze, ASTM B584, C90500</t>
        </is>
      </c>
      <c r="J197" s="188" t="inlineStr">
        <is>
          <t xml:space="preserve">Ni-Al Bronze ASTM B148 C95400 </t>
        </is>
      </c>
      <c r="K197" s="188" t="inlineStr">
        <is>
          <t>B22/B18</t>
        </is>
      </c>
      <c r="L197" s="172" t="inlineStr">
        <is>
          <t>RTF</t>
        </is>
      </c>
      <c r="M197" s="233" t="inlineStr">
        <is>
          <t>B101156</t>
        </is>
      </c>
      <c r="N197" s="172" t="n"/>
      <c r="O197" s="188" t="n"/>
      <c r="P197" s="172" t="inlineStr">
        <is>
          <t>LT058</t>
        </is>
      </c>
      <c r="Q197" s="235" t="n">
        <v>70</v>
      </c>
      <c r="R197" s="233" t="n"/>
      <c r="S197" s="233" t="n"/>
      <c r="T197" s="233" t="n"/>
      <c r="U197" s="233" t="n"/>
      <c r="V197" s="233" t="n"/>
      <c r="W197" s="233" t="n"/>
      <c r="X197" s="233" t="n"/>
      <c r="Y197" s="233" t="n"/>
      <c r="Z197" s="233" t="n"/>
      <c r="AA197" s="233" t="n"/>
      <c r="AB197" s="233" t="n"/>
    </row>
    <row r="198" s="109">
      <c r="A198" s="64" t="n"/>
      <c r="B198" s="233" t="n">
        <v>286</v>
      </c>
      <c r="C198" s="233">
        <f>IF(AND(G198 = "Case Ring",K198="B18"),"Y","N")</f>
        <v/>
      </c>
      <c r="D198" s="233" t="inlineStr">
        <is>
          <t>ConTab_BOM_KP_WearRings_286</t>
        </is>
      </c>
      <c r="E198" s="233" t="n"/>
      <c r="F198" s="233" t="inlineStr">
        <is>
          <t>:1620-3_4-KP:</t>
        </is>
      </c>
      <c r="G198" s="188" t="inlineStr">
        <is>
          <t>Case Ring</t>
        </is>
      </c>
      <c r="H198" s="188" t="inlineStr">
        <is>
          <t>WRMatl_Cast_Iron_ASTM-A48_Cl30</t>
        </is>
      </c>
      <c r="I198" s="188" t="inlineStr">
        <is>
          <t>Cast Iron, ASTM-A48, CL 30</t>
        </is>
      </c>
      <c r="J198" s="188" t="inlineStr">
        <is>
          <t>na</t>
        </is>
      </c>
      <c r="K198" s="188" t="inlineStr">
        <is>
          <t>C30</t>
        </is>
      </c>
      <c r="L198" s="172" t="inlineStr">
        <is>
          <t>RTF</t>
        </is>
      </c>
      <c r="M198" s="233" t="inlineStr">
        <is>
          <t>B101156</t>
        </is>
      </c>
      <c r="N198" s="172" t="n"/>
      <c r="O198" s="188" t="n"/>
      <c r="P198" s="172" t="inlineStr">
        <is>
          <t>LT060</t>
        </is>
      </c>
      <c r="Q198" s="235" t="n">
        <v>70</v>
      </c>
      <c r="R198" s="233" t="n"/>
      <c r="S198" s="233" t="n"/>
      <c r="T198" s="233" t="n"/>
      <c r="U198" s="233" t="n"/>
      <c r="V198" s="233" t="n"/>
      <c r="W198" s="233" t="n"/>
      <c r="X198" s="233" t="n"/>
      <c r="Y198" s="233" t="n"/>
      <c r="Z198" s="233" t="n"/>
      <c r="AA198" s="233" t="n"/>
      <c r="AB198" s="233" t="n"/>
    </row>
    <row r="199" s="109">
      <c r="A199" s="64" t="n"/>
      <c r="B199" s="233" t="n">
        <v>288</v>
      </c>
      <c r="C199" s="233">
        <f>IF(AND(G199 = "Case Ring",K199="B18"),"Y","N")</f>
        <v/>
      </c>
      <c r="D199" s="233" t="inlineStr">
        <is>
          <t>ConTab_BOM_KP_WearRings_288</t>
        </is>
      </c>
      <c r="E199" s="233" t="n"/>
      <c r="F199" s="233" t="inlineStr">
        <is>
          <t>:1620-3_4-KP:</t>
        </is>
      </c>
      <c r="G199" s="188" t="inlineStr">
        <is>
          <t>Case Ring</t>
        </is>
      </c>
      <c r="H199" s="188" t="inlineStr">
        <is>
          <t>WRMatl_Nitronic_60_ASTM_A276_XM-19_UNS_21800</t>
        </is>
      </c>
      <c r="I199" s="188" t="inlineStr">
        <is>
          <t>Nitronic 60, ASTM A276 XM-19 UNS 21800</t>
        </is>
      </c>
      <c r="J199" s="188" t="inlineStr">
        <is>
          <t>na</t>
        </is>
      </c>
      <c r="K199" s="188" t="inlineStr">
        <is>
          <t>N5</t>
        </is>
      </c>
      <c r="L199" s="192" t="n">
        <v>98571805</v>
      </c>
      <c r="M199" s="233" t="inlineStr">
        <is>
          <t>B101156</t>
        </is>
      </c>
      <c r="N199" s="172" t="n"/>
      <c r="O199" s="188" t="n"/>
      <c r="P199" s="172" t="inlineStr">
        <is>
          <t>LT060</t>
        </is>
      </c>
      <c r="Q199" s="235" t="n">
        <v>70</v>
      </c>
      <c r="R199" s="233" t="n"/>
      <c r="S199" s="233" t="n"/>
      <c r="T199" s="233" t="n"/>
      <c r="U199" s="233" t="n"/>
      <c r="V199" s="233" t="n"/>
      <c r="W199" s="233" t="n"/>
      <c r="X199" s="233" t="n"/>
      <c r="Y199" s="233" t="n"/>
      <c r="Z199" s="233" t="n"/>
      <c r="AA199" s="233" t="n"/>
      <c r="AB199" s="233" t="n"/>
    </row>
    <row r="200" s="109">
      <c r="A200" s="64" t="n"/>
      <c r="B200" s="233" t="n">
        <v>289</v>
      </c>
      <c r="C200" s="233">
        <f>IF(AND(G200 = "Case Ring",K200="B18"),"Y","N")</f>
        <v/>
      </c>
      <c r="D200" s="233" t="inlineStr">
        <is>
          <t>ConTab_BOM_KP_WearRings_289</t>
        </is>
      </c>
      <c r="E200" s="233" t="n"/>
      <c r="F200" s="233" t="inlineStr">
        <is>
          <t>:1620-3_4-KP:</t>
        </is>
      </c>
      <c r="G200" s="188" t="inlineStr">
        <is>
          <t>Double Wear Ring</t>
        </is>
      </c>
      <c r="H200" s="188" t="inlineStr">
        <is>
          <t>WRMatl_Nitronic_60_316SS</t>
        </is>
      </c>
      <c r="I200" s="188" t="inlineStr">
        <is>
          <t>Nitronic 60, ASTM A276 XM-19 UNS 21800</t>
        </is>
      </c>
      <c r="J200" s="188" t="inlineStr">
        <is>
          <t>Stainless Steel, AISI-316</t>
        </is>
      </c>
      <c r="K200" s="188" t="inlineStr">
        <is>
          <t>N5/H316</t>
        </is>
      </c>
      <c r="L200" s="172" t="inlineStr">
        <is>
          <t>RTF</t>
        </is>
      </c>
      <c r="M200" s="233" t="inlineStr">
        <is>
          <t>B101156</t>
        </is>
      </c>
      <c r="N200" s="172" t="n"/>
      <c r="O200" s="188" t="n"/>
      <c r="P200" s="172" t="inlineStr">
        <is>
          <t>LT058</t>
        </is>
      </c>
      <c r="Q200" s="235" t="n">
        <v>70</v>
      </c>
      <c r="R200" s="233" t="n"/>
      <c r="S200" s="233" t="n"/>
      <c r="T200" s="233" t="n"/>
      <c r="U200" s="233" t="n"/>
      <c r="V200" s="233" t="n"/>
      <c r="W200" s="233" t="n"/>
      <c r="X200" s="233" t="n"/>
      <c r="Y200" s="233" t="n"/>
      <c r="Z200" s="233" t="n"/>
      <c r="AA200" s="233" t="n"/>
      <c r="AB200" s="233" t="n"/>
    </row>
    <row r="201" s="109">
      <c r="A201" s="64" t="n"/>
      <c r="B201" s="233" t="n">
        <v>292</v>
      </c>
      <c r="C201" s="233" t="inlineStr">
        <is>
          <t>Y</t>
        </is>
      </c>
      <c r="D201" s="233" t="inlineStr">
        <is>
          <t>ConTab_BOM_KP_WearRings_292</t>
        </is>
      </c>
      <c r="E201" s="233" t="n"/>
      <c r="F201" s="233" t="inlineStr">
        <is>
          <t>:2023-3_4-KP:</t>
        </is>
      </c>
      <c r="G201" s="188" t="inlineStr">
        <is>
          <t>Case Ring</t>
        </is>
      </c>
      <c r="H201" s="172" t="inlineStr">
        <is>
          <t>WRMatl_Bronze_CDA90500</t>
        </is>
      </c>
      <c r="I201" s="188" t="inlineStr">
        <is>
          <t>Bronze, ASTM B584, C90500</t>
        </is>
      </c>
      <c r="J201" s="188" t="inlineStr">
        <is>
          <t>na</t>
        </is>
      </c>
      <c r="K201" s="188" t="inlineStr">
        <is>
          <t>B18</t>
        </is>
      </c>
      <c r="L201" s="192" t="n">
        <v>98571822</v>
      </c>
      <c r="M201" s="233" t="inlineStr">
        <is>
          <t>B105677</t>
        </is>
      </c>
      <c r="N201" s="172" t="n"/>
      <c r="O201" s="188" t="n"/>
      <c r="P201" s="172" t="inlineStr">
        <is>
          <t>LT060</t>
        </is>
      </c>
      <c r="Q201" s="235" t="n">
        <v>70</v>
      </c>
      <c r="R201" s="233" t="n"/>
      <c r="S201" s="233" t="n"/>
      <c r="T201" s="233" t="n"/>
      <c r="U201" s="233" t="n"/>
      <c r="V201" s="233" t="n"/>
      <c r="W201" s="233" t="n"/>
      <c r="X201" s="233" t="n"/>
      <c r="Y201" s="233" t="n"/>
      <c r="Z201" s="233" t="n"/>
      <c r="AA201" s="233" t="n"/>
      <c r="AB201" s="233" t="n"/>
    </row>
    <row r="202" s="109">
      <c r="A202" s="64" t="n"/>
      <c r="B202" s="233" t="n">
        <v>293</v>
      </c>
      <c r="C202" s="233">
        <f>IF(AND(G202 = "Case Ring",K202="B18"),"Y","N")</f>
        <v/>
      </c>
      <c r="D202" s="233" t="inlineStr">
        <is>
          <t>ConTab_BOM_KP_WearRings_293</t>
        </is>
      </c>
      <c r="E202" s="233" t="n"/>
      <c r="F202" s="233" t="inlineStr">
        <is>
          <t>:2023-3_4-KP:</t>
        </is>
      </c>
      <c r="G202" s="188" t="inlineStr">
        <is>
          <t>Double Wear Ring</t>
        </is>
      </c>
      <c r="H202" s="188" t="inlineStr">
        <is>
          <t>WRMatl_B22_B18</t>
        </is>
      </c>
      <c r="I202" s="188" t="inlineStr">
        <is>
          <t>Bronze, ASTM B584, C90500</t>
        </is>
      </c>
      <c r="J202" s="188" t="inlineStr">
        <is>
          <t xml:space="preserve">Ni-Al Bronze ASTM B148 C95400 </t>
        </is>
      </c>
      <c r="K202" s="188" t="inlineStr">
        <is>
          <t>B22/B18</t>
        </is>
      </c>
      <c r="L202" s="172" t="inlineStr">
        <is>
          <t>RTF</t>
        </is>
      </c>
      <c r="M202" s="233" t="inlineStr">
        <is>
          <t>B101156</t>
        </is>
      </c>
      <c r="N202" s="172" t="n"/>
      <c r="O202" s="188" t="n"/>
      <c r="P202" s="172" t="inlineStr">
        <is>
          <t>LT058</t>
        </is>
      </c>
      <c r="Q202" s="235" t="n">
        <v>70</v>
      </c>
      <c r="R202" s="233" t="n"/>
      <c r="S202" s="233" t="n"/>
      <c r="T202" s="233" t="n"/>
      <c r="U202" s="233" t="n"/>
      <c r="V202" s="233" t="n"/>
      <c r="W202" s="233" t="n"/>
      <c r="X202" s="233" t="n"/>
      <c r="Y202" s="233" t="n"/>
      <c r="Z202" s="233" t="n"/>
      <c r="AA202" s="233" t="n"/>
      <c r="AB202" s="233" t="n"/>
    </row>
    <row r="203" s="109">
      <c r="A203" s="64" t="n"/>
      <c r="B203" s="233" t="n">
        <v>294</v>
      </c>
      <c r="C203" s="233">
        <f>IF(AND(G203 = "Case Ring",K203="B18"),"Y","N")</f>
        <v/>
      </c>
      <c r="D203" s="233" t="inlineStr">
        <is>
          <t>ConTab_BOM_KP_WearRings_294</t>
        </is>
      </c>
      <c r="E203" s="233" t="n"/>
      <c r="F203" s="233" t="inlineStr">
        <is>
          <t>:2023-3_4-KP:</t>
        </is>
      </c>
      <c r="G203" s="188" t="inlineStr">
        <is>
          <t>Case Ring</t>
        </is>
      </c>
      <c r="H203" s="188" t="inlineStr">
        <is>
          <t>WRMatl_Cast_Iron_ASTM-A48_Cl30</t>
        </is>
      </c>
      <c r="I203" s="188" t="inlineStr">
        <is>
          <t>Cast Iron, ASTM-A48, CL 30</t>
        </is>
      </c>
      <c r="J203" s="188" t="inlineStr">
        <is>
          <t>na</t>
        </is>
      </c>
      <c r="K203" s="188" t="inlineStr">
        <is>
          <t>C30</t>
        </is>
      </c>
      <c r="L203" s="172" t="inlineStr">
        <is>
          <t>RTF</t>
        </is>
      </c>
      <c r="M203" s="233" t="inlineStr">
        <is>
          <t>B101156</t>
        </is>
      </c>
      <c r="N203" s="172" t="n"/>
      <c r="O203" s="188" t="n"/>
      <c r="P203" s="172" t="inlineStr">
        <is>
          <t>LT060</t>
        </is>
      </c>
      <c r="Q203" s="235" t="n">
        <v>70</v>
      </c>
      <c r="R203" s="233" t="n"/>
      <c r="S203" s="233" t="n"/>
      <c r="T203" s="233" t="n"/>
      <c r="U203" s="233" t="n"/>
      <c r="V203" s="233" t="n"/>
      <c r="W203" s="233" t="n"/>
      <c r="X203" s="233" t="n"/>
      <c r="Y203" s="233" t="n"/>
      <c r="Z203" s="233" t="n"/>
      <c r="AA203" s="233" t="n"/>
      <c r="AB203" s="233" t="n"/>
    </row>
    <row r="204" s="109">
      <c r="A204" s="64" t="n"/>
      <c r="B204" s="233" t="n">
        <v>296</v>
      </c>
      <c r="C204" s="233">
        <f>IF(AND(G204 = "Case Ring",K204="B18"),"Y","N")</f>
        <v/>
      </c>
      <c r="D204" s="233" t="inlineStr">
        <is>
          <t>ConTab_BOM_KP_WearRings_296</t>
        </is>
      </c>
      <c r="E204" s="233" t="n"/>
      <c r="F204" s="233" t="inlineStr">
        <is>
          <t>:2023-3_4-KP:</t>
        </is>
      </c>
      <c r="G204" s="188" t="inlineStr">
        <is>
          <t>Case Ring</t>
        </is>
      </c>
      <c r="H204" s="188" t="inlineStr">
        <is>
          <t>WRMatl_Nitronic_60_ASTM_A276_XM-19_UNS_21800</t>
        </is>
      </c>
      <c r="I204" s="188" t="inlineStr">
        <is>
          <t>Nitronic 60, ASTM A276 XM-19 UNS 21800</t>
        </is>
      </c>
      <c r="J204" s="188" t="inlineStr">
        <is>
          <t>na</t>
        </is>
      </c>
      <c r="K204" s="188" t="inlineStr">
        <is>
          <t>N5</t>
        </is>
      </c>
      <c r="L204" s="192" t="n">
        <v>98571823</v>
      </c>
      <c r="M204" s="233" t="inlineStr">
        <is>
          <t>B101156</t>
        </is>
      </c>
      <c r="N204" s="172" t="n"/>
      <c r="O204" s="188" t="n"/>
      <c r="P204" s="172" t="inlineStr">
        <is>
          <t>LT060</t>
        </is>
      </c>
      <c r="Q204" s="235" t="n">
        <v>70</v>
      </c>
      <c r="R204" s="233" t="n"/>
      <c r="S204" s="233" t="n"/>
      <c r="T204" s="233" t="n"/>
      <c r="U204" s="233" t="n"/>
      <c r="V204" s="233" t="n"/>
      <c r="W204" s="233" t="n"/>
      <c r="X204" s="233" t="n"/>
      <c r="Y204" s="233" t="n"/>
      <c r="Z204" s="233" t="n"/>
      <c r="AA204" s="233" t="n"/>
      <c r="AB204" s="233" t="n"/>
    </row>
    <row r="205" s="109">
      <c r="A205" s="64" t="n"/>
      <c r="B205" s="233" t="n">
        <v>297</v>
      </c>
      <c r="C205" s="233">
        <f>IF(AND(G205 = "Case Ring",K205="B18"),"Y","N")</f>
        <v/>
      </c>
      <c r="D205" s="233" t="inlineStr">
        <is>
          <t>ConTab_BOM_KP_WearRings_297</t>
        </is>
      </c>
      <c r="E205" s="233" t="n"/>
      <c r="F205" s="233" t="inlineStr">
        <is>
          <t>:2023-3_4-KP:</t>
        </is>
      </c>
      <c r="G205" s="188" t="inlineStr">
        <is>
          <t>Double Wear Ring</t>
        </is>
      </c>
      <c r="H205" s="188" t="inlineStr">
        <is>
          <t>WRMatl_Nitronic_60_316SS</t>
        </is>
      </c>
      <c r="I205" s="188" t="inlineStr">
        <is>
          <t>Nitronic 60, ASTM A276 XM-19 UNS 21800</t>
        </is>
      </c>
      <c r="J205" s="188" t="inlineStr">
        <is>
          <t>Stainless Steel, AISI-316</t>
        </is>
      </c>
      <c r="K205" s="188" t="inlineStr">
        <is>
          <t>N5/H316</t>
        </is>
      </c>
      <c r="L205" s="172" t="inlineStr">
        <is>
          <t>RTF</t>
        </is>
      </c>
      <c r="M205" s="233" t="inlineStr">
        <is>
          <t>B101156</t>
        </is>
      </c>
      <c r="N205" s="172" t="n"/>
      <c r="O205" s="188" t="n"/>
      <c r="P205" s="172" t="inlineStr">
        <is>
          <t>LT058</t>
        </is>
      </c>
      <c r="Q205" s="235" t="n">
        <v>70</v>
      </c>
      <c r="R205" s="233" t="n"/>
      <c r="S205" s="233" t="n"/>
      <c r="T205" s="233" t="n"/>
      <c r="U205" s="233" t="n"/>
      <c r="V205" s="233" t="n"/>
      <c r="W205" s="233" t="n"/>
      <c r="X205" s="233" t="n"/>
      <c r="Y205" s="233" t="n"/>
      <c r="Z205" s="233" t="n"/>
      <c r="AA205" s="233" t="n"/>
      <c r="AB205" s="233" t="n"/>
    </row>
    <row r="206" s="109">
      <c r="A206" s="64" t="n"/>
      <c r="B206" s="233" t="n">
        <v>300</v>
      </c>
      <c r="C206" s="233" t="inlineStr">
        <is>
          <t>Y</t>
        </is>
      </c>
      <c r="D206" s="233" t="inlineStr">
        <is>
          <t>ConTab_BOM_KP_WearRings_300</t>
        </is>
      </c>
      <c r="E206" s="233" t="n"/>
      <c r="F206" s="233" t="inlineStr">
        <is>
          <t>:2025-7_8-KP:</t>
        </is>
      </c>
      <c r="G206" s="188" t="inlineStr">
        <is>
          <t>Case Ring</t>
        </is>
      </c>
      <c r="H206" s="172" t="inlineStr">
        <is>
          <t>WRMatl_Bronze_CDA90500</t>
        </is>
      </c>
      <c r="I206" s="188" t="inlineStr">
        <is>
          <t>Bronze, ASTM B584, C90500</t>
        </is>
      </c>
      <c r="J206" s="188" t="inlineStr">
        <is>
          <t>na</t>
        </is>
      </c>
      <c r="K206" s="188" t="inlineStr">
        <is>
          <t>B18</t>
        </is>
      </c>
      <c r="L206" s="192" t="n">
        <v>98577127</v>
      </c>
      <c r="M206" s="233" t="inlineStr">
        <is>
          <t>B105677</t>
        </is>
      </c>
      <c r="N206" s="172" t="n"/>
      <c r="O206" s="188" t="n"/>
      <c r="P206" s="172" t="inlineStr">
        <is>
          <t>LT060</t>
        </is>
      </c>
      <c r="Q206" s="235" t="n">
        <v>70</v>
      </c>
      <c r="R206" s="233" t="n"/>
      <c r="S206" s="233" t="n"/>
      <c r="T206" s="233" t="n"/>
      <c r="U206" s="233" t="n"/>
      <c r="V206" s="233" t="n"/>
      <c r="W206" s="233" t="n"/>
      <c r="X206" s="233" t="n"/>
      <c r="Y206" s="233" t="n"/>
      <c r="Z206" s="233" t="n"/>
      <c r="AA206" s="233" t="n"/>
      <c r="AB206" s="233" t="n"/>
    </row>
    <row r="207" s="109">
      <c r="A207" s="64" t="n"/>
      <c r="B207" s="233" t="n">
        <v>301</v>
      </c>
      <c r="C207" s="233">
        <f>IF(AND(G207 = "Case Ring",K207="B18"),"Y","N")</f>
        <v/>
      </c>
      <c r="D207" s="233" t="inlineStr">
        <is>
          <t>ConTab_BOM_KP_WearRings_301</t>
        </is>
      </c>
      <c r="E207" s="233" t="n"/>
      <c r="F207" s="233" t="inlineStr">
        <is>
          <t>:2025-7_8-KP:</t>
        </is>
      </c>
      <c r="G207" s="188" t="inlineStr">
        <is>
          <t>Double Wear Ring</t>
        </is>
      </c>
      <c r="H207" s="188" t="inlineStr">
        <is>
          <t>WRMatl_B22_B18</t>
        </is>
      </c>
      <c r="I207" s="188" t="inlineStr">
        <is>
          <t>Bronze, ASTM B584, C90500</t>
        </is>
      </c>
      <c r="J207" s="188" t="inlineStr">
        <is>
          <t xml:space="preserve">Ni-Al Bronze ASTM B148 C95400 </t>
        </is>
      </c>
      <c r="K207" s="188" t="inlineStr">
        <is>
          <t>B22/B18</t>
        </is>
      </c>
      <c r="L207" s="172" t="inlineStr">
        <is>
          <t>RTF</t>
        </is>
      </c>
      <c r="M207" s="233" t="inlineStr">
        <is>
          <t>B101156</t>
        </is>
      </c>
      <c r="N207" s="172" t="n"/>
      <c r="O207" s="188" t="n"/>
      <c r="P207" s="172" t="inlineStr">
        <is>
          <t>LT058</t>
        </is>
      </c>
      <c r="Q207" s="235" t="n">
        <v>70</v>
      </c>
      <c r="R207" s="233" t="n"/>
      <c r="S207" s="233" t="n"/>
      <c r="T207" s="233" t="n"/>
      <c r="U207" s="233" t="n"/>
      <c r="V207" s="233" t="n"/>
      <c r="W207" s="233" t="n"/>
      <c r="X207" s="233" t="n"/>
      <c r="Y207" s="233" t="n"/>
      <c r="Z207" s="233" t="n"/>
      <c r="AA207" s="233" t="n"/>
      <c r="AB207" s="233" t="n"/>
    </row>
    <row r="208" s="109">
      <c r="A208" s="64" t="n"/>
      <c r="B208" s="233" t="n">
        <v>302</v>
      </c>
      <c r="C208" s="233">
        <f>IF(AND(G208 = "Case Ring",K208="B18"),"Y","N")</f>
        <v/>
      </c>
      <c r="D208" s="233" t="inlineStr">
        <is>
          <t>ConTab_BOM_KP_WearRings_302</t>
        </is>
      </c>
      <c r="E208" s="233" t="n"/>
      <c r="F208" s="233" t="inlineStr">
        <is>
          <t>:2025-7_8-KP:</t>
        </is>
      </c>
      <c r="G208" s="188" t="inlineStr">
        <is>
          <t>Case Ring</t>
        </is>
      </c>
      <c r="H208" s="188" t="inlineStr">
        <is>
          <t>WRMatl_Cast_Iron_ASTM-A48_Cl30</t>
        </is>
      </c>
      <c r="I208" s="188" t="inlineStr">
        <is>
          <t>Cast Iron, ASTM-A48, CL 30</t>
        </is>
      </c>
      <c r="J208" s="188" t="inlineStr">
        <is>
          <t>na</t>
        </is>
      </c>
      <c r="K208" s="188" t="inlineStr">
        <is>
          <t>C30</t>
        </is>
      </c>
      <c r="L208" s="172" t="inlineStr">
        <is>
          <t>RTF</t>
        </is>
      </c>
      <c r="M208" s="233" t="inlineStr">
        <is>
          <t>B101156</t>
        </is>
      </c>
      <c r="N208" s="172" t="n"/>
      <c r="O208" s="188" t="n"/>
      <c r="P208" s="172" t="inlineStr">
        <is>
          <t>LT060</t>
        </is>
      </c>
      <c r="Q208" s="235" t="n">
        <v>70</v>
      </c>
      <c r="R208" s="233" t="n"/>
      <c r="S208" s="233" t="n"/>
      <c r="T208" s="233" t="n"/>
      <c r="U208" s="233" t="n"/>
      <c r="V208" s="233" t="n"/>
      <c r="W208" s="233" t="n"/>
      <c r="X208" s="233" t="n"/>
      <c r="Y208" s="233" t="n"/>
      <c r="Z208" s="233" t="n"/>
      <c r="AA208" s="233" t="n"/>
      <c r="AB208" s="233" t="n"/>
    </row>
    <row r="209" s="109">
      <c r="A209" s="64" t="n"/>
      <c r="B209" s="233" t="n">
        <v>304</v>
      </c>
      <c r="C209" s="233">
        <f>IF(AND(G209 = "Case Ring",K209="B18"),"Y","N")</f>
        <v/>
      </c>
      <c r="D209" s="233" t="inlineStr">
        <is>
          <t>ConTab_BOM_KP_WearRings_304</t>
        </is>
      </c>
      <c r="E209" s="233" t="n"/>
      <c r="F209" s="233" t="inlineStr">
        <is>
          <t>:2025-7_8-KP:</t>
        </is>
      </c>
      <c r="G209" s="188" t="inlineStr">
        <is>
          <t>Case Ring</t>
        </is>
      </c>
      <c r="H209" s="188" t="inlineStr">
        <is>
          <t>WRMatl_Nitronic_60_ASTM_A276_XM-19_UNS_21800</t>
        </is>
      </c>
      <c r="I209" s="188" t="inlineStr">
        <is>
          <t>Nitronic 60, ASTM A276 XM-19 UNS 21800</t>
        </is>
      </c>
      <c r="J209" s="188" t="inlineStr">
        <is>
          <t>na</t>
        </is>
      </c>
      <c r="K209" s="188" t="inlineStr">
        <is>
          <t>N5</t>
        </is>
      </c>
      <c r="L209" s="192" t="n">
        <v>98577128</v>
      </c>
      <c r="M209" s="233" t="inlineStr">
        <is>
          <t>B101156</t>
        </is>
      </c>
      <c r="N209" s="172" t="n"/>
      <c r="O209" s="188" t="n"/>
      <c r="P209" s="172" t="inlineStr">
        <is>
          <t>LT060</t>
        </is>
      </c>
      <c r="Q209" s="235" t="n">
        <v>70</v>
      </c>
      <c r="R209" s="233" t="n"/>
      <c r="S209" s="233" t="n"/>
      <c r="T209" s="233" t="n"/>
      <c r="U209" s="233" t="n"/>
      <c r="V209" s="233" t="n"/>
      <c r="W209" s="233" t="n"/>
      <c r="X209" s="233" t="n"/>
      <c r="Y209" s="233" t="n"/>
      <c r="Z209" s="233" t="n"/>
      <c r="AA209" s="233" t="n"/>
      <c r="AB209" s="233" t="n"/>
    </row>
    <row r="210" s="109">
      <c r="A210" s="64" t="n"/>
      <c r="B210" s="233" t="n">
        <v>305</v>
      </c>
      <c r="C210" s="233">
        <f>IF(AND(G210 = "Case Ring",K210="B18"),"Y","N")</f>
        <v/>
      </c>
      <c r="D210" s="233" t="inlineStr">
        <is>
          <t>ConTab_BOM_KP_WearRings_305</t>
        </is>
      </c>
      <c r="E210" s="233" t="n"/>
      <c r="F210" s="233" t="inlineStr">
        <is>
          <t>:2025-7_8-KP:</t>
        </is>
      </c>
      <c r="G210" s="188" t="inlineStr">
        <is>
          <t>Double Wear Ring</t>
        </is>
      </c>
      <c r="H210" s="188" t="inlineStr">
        <is>
          <t>WRMatl_Nitronic_60_316SS</t>
        </is>
      </c>
      <c r="I210" s="188" t="inlineStr">
        <is>
          <t>Nitronic 60, ASTM A276 XM-19 UNS 21800</t>
        </is>
      </c>
      <c r="J210" s="188" t="inlineStr">
        <is>
          <t>Stainless Steel, AISI-316</t>
        </is>
      </c>
      <c r="K210" s="188" t="inlineStr">
        <is>
          <t>N5/H316</t>
        </is>
      </c>
      <c r="L210" s="172" t="inlineStr">
        <is>
          <t>RTF</t>
        </is>
      </c>
      <c r="M210" s="233" t="inlineStr">
        <is>
          <t>B101156</t>
        </is>
      </c>
      <c r="N210" s="172" t="n"/>
      <c r="O210" s="188" t="n"/>
      <c r="P210" s="172" t="inlineStr">
        <is>
          <t>LT058</t>
        </is>
      </c>
      <c r="Q210" s="235" t="n">
        <v>70</v>
      </c>
      <c r="R210" s="233" t="n"/>
      <c r="S210" s="233" t="n"/>
      <c r="T210" s="233" t="n"/>
      <c r="U210" s="233" t="n"/>
      <c r="V210" s="233" t="n"/>
      <c r="W210" s="233" t="n"/>
      <c r="X210" s="233" t="n"/>
      <c r="Y210" s="233" t="n"/>
      <c r="Z210" s="233" t="n"/>
      <c r="AA210" s="233" t="n"/>
      <c r="AB210" s="233" t="n"/>
    </row>
    <row r="211" s="109">
      <c r="A211" s="64" t="n"/>
      <c r="B211" s="233" t="n">
        <v>308</v>
      </c>
      <c r="C211" s="233" t="inlineStr">
        <is>
          <t>Y</t>
        </is>
      </c>
      <c r="D211" s="233" t="inlineStr">
        <is>
          <t>ConTab_BOM_KP_WearRings_308</t>
        </is>
      </c>
      <c r="E211" s="233" t="n"/>
      <c r="F211" s="233" t="inlineStr">
        <is>
          <t>:1415-3_4-KP:1415-3_4-KPV:1415-3_4-KPVS:</t>
        </is>
      </c>
      <c r="G211" s="188" t="inlineStr">
        <is>
          <t>Case Ring</t>
        </is>
      </c>
      <c r="H211" s="172" t="inlineStr">
        <is>
          <t>WRMatl_Bronze_CDA90500</t>
        </is>
      </c>
      <c r="I211" s="188" t="inlineStr">
        <is>
          <t>Bronze, ASTM B584, C90500</t>
        </is>
      </c>
      <c r="J211" s="188" t="inlineStr">
        <is>
          <t>na</t>
        </is>
      </c>
      <c r="K211" s="188" t="inlineStr">
        <is>
          <t>B18</t>
        </is>
      </c>
      <c r="L211" s="192" t="n">
        <v>98577151</v>
      </c>
      <c r="M211" s="233" t="inlineStr">
        <is>
          <t>B105677</t>
        </is>
      </c>
      <c r="N211" s="172" t="n"/>
      <c r="O211" s="188" t="n"/>
      <c r="P211" s="172" t="inlineStr">
        <is>
          <t>LT018</t>
        </is>
      </c>
      <c r="Q211" s="235" t="n">
        <v>15</v>
      </c>
      <c r="R211" s="233" t="n"/>
      <c r="S211" s="233" t="n"/>
      <c r="T211" s="233" t="n"/>
      <c r="U211" s="233" t="n"/>
      <c r="V211" s="233" t="n"/>
      <c r="W211" s="233" t="n"/>
      <c r="X211" s="233" t="n"/>
      <c r="Y211" s="233" t="n"/>
      <c r="Z211" s="233" t="n"/>
      <c r="AA211" s="233" t="n"/>
      <c r="AB211" s="233" t="n"/>
    </row>
    <row r="212" s="109">
      <c r="A212" s="64" t="n"/>
      <c r="B212" s="233" t="n">
        <v>309</v>
      </c>
      <c r="C212" s="233">
        <f>IF(AND(G212 = "Case Ring",K212="B18"),"Y","N")</f>
        <v/>
      </c>
      <c r="D212" s="233" t="inlineStr">
        <is>
          <t>ConTab_BOM_KP_WearRings_309</t>
        </is>
      </c>
      <c r="E212" s="233" t="n"/>
      <c r="F212" s="233" t="inlineStr">
        <is>
          <t>:1415-3_4-KP:1415-3_4-KPV:1415-3_4-KPVS:</t>
        </is>
      </c>
      <c r="G212" s="188" t="inlineStr">
        <is>
          <t>Double Wear Ring</t>
        </is>
      </c>
      <c r="H212" s="188" t="inlineStr">
        <is>
          <t>WRMatl_B22_B18</t>
        </is>
      </c>
      <c r="I212" s="188" t="inlineStr">
        <is>
          <t>Bronze, ASTM B584, C90500</t>
        </is>
      </c>
      <c r="J212" s="188" t="inlineStr">
        <is>
          <t xml:space="preserve">Ni-Al Bronze ASTM B148 C95400 </t>
        </is>
      </c>
      <c r="K212" s="188" t="inlineStr">
        <is>
          <t>B22/B18</t>
        </is>
      </c>
      <c r="L212" s="172" t="inlineStr">
        <is>
          <t>RTF</t>
        </is>
      </c>
      <c r="M212" s="233" t="inlineStr">
        <is>
          <t>B101156</t>
        </is>
      </c>
      <c r="N212" s="172" t="n"/>
      <c r="O212" s="188" t="n"/>
      <c r="P212" s="172" t="inlineStr">
        <is>
          <t>LT057</t>
        </is>
      </c>
      <c r="Q212" s="235" t="n">
        <v>42</v>
      </c>
      <c r="R212" s="233" t="n"/>
      <c r="S212" s="233" t="n"/>
      <c r="T212" s="233" t="n"/>
      <c r="U212" s="233" t="n"/>
      <c r="V212" s="233" t="n"/>
      <c r="W212" s="233" t="n"/>
      <c r="X212" s="233" t="n"/>
      <c r="Y212" s="233" t="n"/>
      <c r="Z212" s="233" t="n"/>
      <c r="AA212" s="233" t="n"/>
      <c r="AB212" s="233" t="n"/>
    </row>
    <row r="213" s="109">
      <c r="A213" s="64" t="n"/>
      <c r="B213" s="233" t="n">
        <v>310</v>
      </c>
      <c r="C213" s="233">
        <f>IF(AND(G213 = "Case Ring",K213="B18"),"Y","N")</f>
        <v/>
      </c>
      <c r="D213" s="233" t="inlineStr">
        <is>
          <t>ConTab_BOM_KP_WearRings_310</t>
        </is>
      </c>
      <c r="E213" s="233" t="n"/>
      <c r="F213" s="233" t="inlineStr">
        <is>
          <t>:1415-3_4-KP:1415-3_4-KPV:1415-3_4-KPVS:</t>
        </is>
      </c>
      <c r="G213" s="188" t="inlineStr">
        <is>
          <t>Case Ring</t>
        </is>
      </c>
      <c r="H213" s="188" t="inlineStr">
        <is>
          <t>WRMatl_Cast_Iron_ASTM-A48_Cl30</t>
        </is>
      </c>
      <c r="I213" s="188" t="inlineStr">
        <is>
          <t>Cast Iron, ASTM-A48, CL 30</t>
        </is>
      </c>
      <c r="J213" s="188" t="inlineStr">
        <is>
          <t>na</t>
        </is>
      </c>
      <c r="K213" s="188" t="inlineStr">
        <is>
          <t>C30</t>
        </is>
      </c>
      <c r="L213" s="172" t="inlineStr">
        <is>
          <t>RTF</t>
        </is>
      </c>
      <c r="M213" s="233" t="inlineStr">
        <is>
          <t>B101156</t>
        </is>
      </c>
      <c r="N213" s="172" t="n"/>
      <c r="O213" s="188" t="n"/>
      <c r="P213" s="172" t="inlineStr">
        <is>
          <t>LT058</t>
        </is>
      </c>
      <c r="Q213" s="235" t="n">
        <v>70</v>
      </c>
      <c r="R213" s="233" t="n"/>
      <c r="S213" s="233" t="n"/>
      <c r="T213" s="233" t="n"/>
      <c r="U213" s="233" t="n"/>
      <c r="V213" s="233" t="n"/>
      <c r="W213" s="233" t="n"/>
      <c r="X213" s="233" t="n"/>
      <c r="Y213" s="233" t="n"/>
      <c r="Z213" s="233" t="n"/>
      <c r="AA213" s="233" t="n"/>
      <c r="AB213" s="233" t="n"/>
    </row>
    <row r="214" s="109">
      <c r="A214" s="64" t="n"/>
      <c r="B214" s="233" t="n">
        <v>311</v>
      </c>
      <c r="C214" s="233">
        <f>IF(AND(G214 = "Case Ring",K214="B18"),"Y","N")</f>
        <v/>
      </c>
      <c r="D214" s="233" t="inlineStr">
        <is>
          <t>ConTab_BOM_KP_WearRings_311</t>
        </is>
      </c>
      <c r="E214" s="233" t="n"/>
      <c r="F214" s="233" t="inlineStr">
        <is>
          <t>:1415-3_4-KP:1415-3_4-KPV:1415-3_4-KPVS:</t>
        </is>
      </c>
      <c r="G214" s="188" t="inlineStr">
        <is>
          <t>Double Wear Ring</t>
        </is>
      </c>
      <c r="H214" s="188" t="inlineStr">
        <is>
          <t>WRMatl_CI_CI</t>
        </is>
      </c>
      <c r="I214" s="188" t="inlineStr">
        <is>
          <t>Cast Iron, ASTM-A48, Class 30</t>
        </is>
      </c>
      <c r="J214" s="188" t="inlineStr">
        <is>
          <t>Cast Iron, ASTM-A48, Class 30</t>
        </is>
      </c>
      <c r="K214" s="188" t="inlineStr">
        <is>
          <t>C30/C30</t>
        </is>
      </c>
      <c r="L214" s="172" t="inlineStr">
        <is>
          <t>RTF</t>
        </is>
      </c>
      <c r="M214" s="233" t="inlineStr">
        <is>
          <t>B101156</t>
        </is>
      </c>
      <c r="N214" s="172" t="n"/>
      <c r="O214" s="188" t="n"/>
      <c r="P214" s="172" t="inlineStr">
        <is>
          <t>LT058</t>
        </is>
      </c>
      <c r="Q214" s="235" t="n">
        <v>70</v>
      </c>
      <c r="R214" s="233" t="n"/>
      <c r="S214" s="233" t="n"/>
      <c r="T214" s="233" t="n"/>
      <c r="U214" s="233" t="n"/>
      <c r="V214" s="233" t="n"/>
      <c r="W214" s="233" t="n"/>
      <c r="X214" s="233" t="n"/>
      <c r="Y214" s="233" t="n"/>
      <c r="Z214" s="233" t="n"/>
      <c r="AA214" s="233" t="n"/>
      <c r="AB214" s="233" t="n"/>
    </row>
    <row r="215" s="109">
      <c r="A215" s="64" t="n"/>
      <c r="B215" s="233" t="n">
        <v>312</v>
      </c>
      <c r="C215" s="233">
        <f>IF(AND(G215 = "Case Ring",K215="B18"),"Y","N")</f>
        <v/>
      </c>
      <c r="D215" s="233" t="inlineStr">
        <is>
          <t>ConTab_BOM_KP_WearRings_312</t>
        </is>
      </c>
      <c r="E215" s="233" t="n"/>
      <c r="F215" s="233" t="inlineStr">
        <is>
          <t>:1415-3_4-KP:1415-3_4-KPV:1415-3_4-KPVS:</t>
        </is>
      </c>
      <c r="G215" s="188" t="inlineStr">
        <is>
          <t>Case Ring</t>
        </is>
      </c>
      <c r="H215" s="188" t="inlineStr">
        <is>
          <t>WRMatl_Nitronic_60_ASTM_A276_XM-19_UNS_21800</t>
        </is>
      </c>
      <c r="I215" s="188" t="inlineStr">
        <is>
          <t>Nitronic 60, ASTM A276 XM-19 UNS 21800</t>
        </is>
      </c>
      <c r="J215" s="188" t="inlineStr">
        <is>
          <t>na</t>
        </is>
      </c>
      <c r="K215" s="188" t="inlineStr">
        <is>
          <t>N5</t>
        </is>
      </c>
      <c r="L215" s="192" t="n">
        <v>98577152</v>
      </c>
      <c r="M215" s="233" t="inlineStr">
        <is>
          <t>B101156</t>
        </is>
      </c>
      <c r="N215" s="172" t="n"/>
      <c r="O215" s="188" t="n"/>
      <c r="P215" s="172" t="inlineStr">
        <is>
          <t>LT059</t>
        </is>
      </c>
      <c r="Q215" s="235" t="n">
        <v>98</v>
      </c>
      <c r="R215" s="233" t="n"/>
      <c r="S215" s="233" t="n"/>
      <c r="T215" s="233" t="n"/>
      <c r="U215" s="233" t="n"/>
      <c r="V215" s="233" t="n"/>
      <c r="W215" s="233" t="n"/>
      <c r="X215" s="233" t="n"/>
      <c r="Y215" s="233" t="n"/>
      <c r="Z215" s="233" t="n"/>
      <c r="AA215" s="233" t="n"/>
      <c r="AB215" s="233" t="n"/>
    </row>
    <row r="216" s="109">
      <c r="A216" s="64" t="n"/>
      <c r="B216" s="233" t="n">
        <v>313</v>
      </c>
      <c r="C216" s="233">
        <f>IF(AND(G216 = "Case Ring",K216="B18"),"Y","N")</f>
        <v/>
      </c>
      <c r="D216" s="233" t="inlineStr">
        <is>
          <t>ConTab_BOM_KP_WearRings_313</t>
        </is>
      </c>
      <c r="E216" s="233" t="n"/>
      <c r="F216" s="233" t="inlineStr">
        <is>
          <t>:1415-3_4-KP:1415-3_4-KPV:1415-3_4-KPVS:</t>
        </is>
      </c>
      <c r="G216" s="188" t="inlineStr">
        <is>
          <t>Double Wear Ring</t>
        </is>
      </c>
      <c r="H216" s="188" t="inlineStr">
        <is>
          <t>WRMatl_Nitronic_60_316SS</t>
        </is>
      </c>
      <c r="I216" s="188" t="inlineStr">
        <is>
          <t>Nitronic 60, ASTM A276 XM-19 UNS 21800</t>
        </is>
      </c>
      <c r="J216" s="188" t="inlineStr">
        <is>
          <t>Stainless Steel, AISI-316</t>
        </is>
      </c>
      <c r="K216" s="188" t="inlineStr">
        <is>
          <t>N5/H316</t>
        </is>
      </c>
      <c r="L216" s="172" t="inlineStr">
        <is>
          <t>RTF</t>
        </is>
      </c>
      <c r="M216" s="233" t="inlineStr">
        <is>
          <t>B101156</t>
        </is>
      </c>
      <c r="N216" s="172" t="n"/>
      <c r="O216" s="188" t="n"/>
      <c r="P216" s="172" t="inlineStr">
        <is>
          <t>LT059</t>
        </is>
      </c>
      <c r="Q216" s="235" t="n">
        <v>98</v>
      </c>
      <c r="R216" s="233" t="n"/>
      <c r="S216" s="233" t="n"/>
      <c r="T216" s="233" t="n"/>
      <c r="U216" s="233" t="n"/>
      <c r="V216" s="233" t="n"/>
      <c r="W216" s="233" t="n"/>
      <c r="X216" s="233" t="n"/>
      <c r="Y216" s="233" t="n"/>
      <c r="Z216" s="233" t="n"/>
      <c r="AA216" s="233" t="n"/>
      <c r="AB216" s="233" t="n"/>
    </row>
    <row r="217" s="109">
      <c r="A217" s="64" t="n"/>
      <c r="B217" s="233" t="n">
        <v>314</v>
      </c>
      <c r="C217" s="233">
        <f>IF(AND(G217 = "Case Ring",K217="B18"),"Y","N")</f>
        <v/>
      </c>
      <c r="D217" s="233" t="inlineStr">
        <is>
          <t>ConTab_BOM_KP_WearRings_314</t>
        </is>
      </c>
      <c r="E217" s="233" t="n"/>
      <c r="F217" s="233" t="inlineStr">
        <is>
          <t>:1415-3_4-KP:1415-3_4-KPV:1415-3_4-KPVS:</t>
        </is>
      </c>
      <c r="G217" s="188" t="inlineStr">
        <is>
          <t>Case Ring</t>
        </is>
      </c>
      <c r="H217" s="188" t="inlineStr">
        <is>
          <t>WRMatl_Special</t>
        </is>
      </c>
      <c r="I217" s="188" t="inlineStr">
        <is>
          <t>Special/Other</t>
        </is>
      </c>
      <c r="J217" s="188" t="inlineStr">
        <is>
          <t>na</t>
        </is>
      </c>
      <c r="K217" s="188" t="n"/>
      <c r="L217" s="172" t="inlineStr">
        <is>
          <t>RTF</t>
        </is>
      </c>
      <c r="M217" s="233" t="inlineStr">
        <is>
          <t>B101156</t>
        </is>
      </c>
      <c r="N217" s="172" t="n"/>
      <c r="O217" s="188" t="n"/>
      <c r="P217" s="172" t="inlineStr">
        <is>
          <t>LT029</t>
        </is>
      </c>
      <c r="Q217" s="235" t="n">
        <v>999</v>
      </c>
      <c r="R217" s="233" t="n"/>
      <c r="S217" s="233" t="n"/>
      <c r="T217" s="233" t="n"/>
      <c r="U217" s="233" t="n"/>
      <c r="V217" s="233" t="n"/>
      <c r="W217" s="233" t="n"/>
      <c r="X217" s="233" t="n"/>
      <c r="Y217" s="233" t="n"/>
      <c r="Z217" s="233" t="n"/>
      <c r="AA217" s="233" t="n"/>
      <c r="AB217" s="233" t="n"/>
    </row>
    <row r="218" s="109">
      <c r="A218" s="64" t="n"/>
      <c r="B218" s="233" t="n">
        <v>315</v>
      </c>
      <c r="C218" s="233">
        <f>IF(AND(G218 = "Case Ring",K218="B18"),"Y","N")</f>
        <v/>
      </c>
      <c r="D218" s="233" t="inlineStr">
        <is>
          <t>ConTab_BOM_KP_WearRings_315</t>
        </is>
      </c>
      <c r="E218" s="233" t="n"/>
      <c r="F218" s="233" t="inlineStr">
        <is>
          <t>:1415-3_4-KP:1415-3_4-KPV:1415-3_4-KPVS:</t>
        </is>
      </c>
      <c r="G218" s="188" t="inlineStr">
        <is>
          <t>Double Wear Ring</t>
        </is>
      </c>
      <c r="H218" s="188" t="inlineStr">
        <is>
          <t>WRMatl_Special</t>
        </is>
      </c>
      <c r="I218" s="188" t="inlineStr">
        <is>
          <t>Special/Other</t>
        </is>
      </c>
      <c r="J218" s="188" t="inlineStr">
        <is>
          <t>Special/Other</t>
        </is>
      </c>
      <c r="K218" s="188" t="n"/>
      <c r="L218" s="172" t="inlineStr">
        <is>
          <t>RTF</t>
        </is>
      </c>
      <c r="M218" s="233" t="inlineStr">
        <is>
          <t>B101156</t>
        </is>
      </c>
      <c r="N218" s="172" t="n"/>
      <c r="O218" s="188" t="n"/>
      <c r="P218" s="172" t="inlineStr">
        <is>
          <t>LT029</t>
        </is>
      </c>
      <c r="Q218" s="235" t="n">
        <v>999</v>
      </c>
      <c r="R218" s="233" t="n"/>
      <c r="S218" s="233" t="n"/>
      <c r="T218" s="233" t="n"/>
      <c r="U218" s="233" t="n"/>
      <c r="V218" s="233" t="n"/>
      <c r="W218" s="233" t="n"/>
      <c r="X218" s="233" t="n"/>
      <c r="Y218" s="233" t="n"/>
      <c r="Z218" s="233" t="n"/>
      <c r="AA218" s="233" t="n"/>
      <c r="AB218" s="233" t="n"/>
    </row>
    <row r="219" s="109">
      <c r="A219" s="64" t="n"/>
      <c r="B219" s="233" t="n">
        <v>316</v>
      </c>
      <c r="C219" s="233" t="inlineStr">
        <is>
          <t>Y</t>
        </is>
      </c>
      <c r="D219" s="233" t="inlineStr">
        <is>
          <t>ConTab_BOM_KP_WearRings_316</t>
        </is>
      </c>
      <c r="E219" s="233" t="n"/>
      <c r="F219" s="233" t="inlineStr">
        <is>
          <t>:2427-3_4-KP:</t>
        </is>
      </c>
      <c r="G219" s="188" t="inlineStr">
        <is>
          <t>Case Ring</t>
        </is>
      </c>
      <c r="H219" s="172" t="inlineStr">
        <is>
          <t>WRMatl_Bronze_CDA90500</t>
        </is>
      </c>
      <c r="I219" s="188" t="inlineStr">
        <is>
          <t>Bronze, ASTM B584, C90500</t>
        </is>
      </c>
      <c r="J219" s="188" t="inlineStr">
        <is>
          <t>na</t>
        </is>
      </c>
      <c r="K219" s="188" t="inlineStr">
        <is>
          <t>B18</t>
        </is>
      </c>
      <c r="L219" s="192" t="n">
        <v>98577164</v>
      </c>
      <c r="M219" s="233" t="inlineStr">
        <is>
          <t>B105677</t>
        </is>
      </c>
      <c r="N219" s="172" t="n"/>
      <c r="O219" s="188" t="n"/>
      <c r="P219" s="172" t="inlineStr">
        <is>
          <t>LT060</t>
        </is>
      </c>
      <c r="Q219" s="235" t="n">
        <v>70</v>
      </c>
      <c r="R219" s="233" t="n"/>
      <c r="S219" s="233" t="n"/>
      <c r="T219" s="233" t="n"/>
      <c r="U219" s="233" t="n"/>
      <c r="V219" s="233" t="n"/>
      <c r="W219" s="233" t="n"/>
      <c r="X219" s="233" t="n"/>
      <c r="Y219" s="233" t="n"/>
      <c r="Z219" s="233" t="n"/>
      <c r="AA219" s="233" t="n"/>
      <c r="AB219" s="233" t="n"/>
    </row>
    <row r="220" s="109">
      <c r="A220" s="64" t="n"/>
      <c r="B220" s="233" t="n">
        <v>317</v>
      </c>
      <c r="C220" s="233">
        <f>IF(AND(G220 = "Case Ring",K220="B18"),"Y","N")</f>
        <v/>
      </c>
      <c r="D220" s="233" t="inlineStr">
        <is>
          <t>ConTab_BOM_KP_WearRings_317</t>
        </is>
      </c>
      <c r="E220" s="233" t="n"/>
      <c r="F220" s="233" t="inlineStr">
        <is>
          <t>:2427-3_4-KP:</t>
        </is>
      </c>
      <c r="G220" s="188" t="inlineStr">
        <is>
          <t>Double Wear Ring</t>
        </is>
      </c>
      <c r="H220" s="188" t="inlineStr">
        <is>
          <t>WRMatl_B22_B18</t>
        </is>
      </c>
      <c r="I220" s="188" t="inlineStr">
        <is>
          <t>Bronze, ASTM B584, C90500</t>
        </is>
      </c>
      <c r="J220" s="188" t="inlineStr">
        <is>
          <t xml:space="preserve">Ni-Al Bronze ASTM B148 C95400 </t>
        </is>
      </c>
      <c r="K220" s="188" t="inlineStr">
        <is>
          <t>B22/B18</t>
        </is>
      </c>
      <c r="L220" s="172" t="inlineStr">
        <is>
          <t>RTF</t>
        </is>
      </c>
      <c r="M220" s="233" t="inlineStr">
        <is>
          <t>B101156</t>
        </is>
      </c>
      <c r="N220" s="172" t="n"/>
      <c r="O220" s="188" t="n"/>
      <c r="P220" s="172" t="inlineStr">
        <is>
          <t>LT058</t>
        </is>
      </c>
      <c r="Q220" s="235" t="n">
        <v>70</v>
      </c>
      <c r="R220" s="233" t="n"/>
      <c r="S220" s="233" t="n"/>
      <c r="T220" s="233" t="n"/>
      <c r="U220" s="233" t="n"/>
      <c r="V220" s="233" t="n"/>
      <c r="W220" s="233" t="n"/>
      <c r="X220" s="233" t="n"/>
      <c r="Y220" s="233" t="n"/>
      <c r="Z220" s="233" t="n"/>
      <c r="AA220" s="233" t="n"/>
      <c r="AB220" s="233" t="n"/>
    </row>
    <row r="221" s="109">
      <c r="A221" s="64" t="n"/>
      <c r="B221" s="233" t="n">
        <v>318</v>
      </c>
      <c r="C221" s="233">
        <f>IF(AND(G221 = "Case Ring",K221="B18"),"Y","N")</f>
        <v/>
      </c>
      <c r="D221" s="233" t="inlineStr">
        <is>
          <t>ConTab_BOM_KP_WearRings_318</t>
        </is>
      </c>
      <c r="E221" s="233" t="n"/>
      <c r="F221" s="233" t="inlineStr">
        <is>
          <t>:2427-3_4-KP:</t>
        </is>
      </c>
      <c r="G221" s="188" t="inlineStr">
        <is>
          <t>Case Ring</t>
        </is>
      </c>
      <c r="H221" s="188" t="inlineStr">
        <is>
          <t>WRMatl_Cast_Iron_ASTM-A48_Cl30</t>
        </is>
      </c>
      <c r="I221" s="188" t="inlineStr">
        <is>
          <t>Cast Iron, ASTM-A48, CL 30</t>
        </is>
      </c>
      <c r="J221" s="188" t="inlineStr">
        <is>
          <t>na</t>
        </is>
      </c>
      <c r="K221" s="188" t="inlineStr">
        <is>
          <t>C30</t>
        </is>
      </c>
      <c r="L221" s="172" t="inlineStr">
        <is>
          <t>RTF</t>
        </is>
      </c>
      <c r="M221" s="233" t="inlineStr">
        <is>
          <t>B101156</t>
        </is>
      </c>
      <c r="N221" s="172" t="n"/>
      <c r="O221" s="188" t="n"/>
      <c r="P221" s="172" t="inlineStr">
        <is>
          <t>LT060</t>
        </is>
      </c>
      <c r="Q221" s="235" t="n">
        <v>70</v>
      </c>
      <c r="R221" s="233" t="n"/>
      <c r="S221" s="233" t="n"/>
      <c r="T221" s="233" t="n"/>
      <c r="U221" s="233" t="n"/>
      <c r="V221" s="233" t="n"/>
      <c r="W221" s="233" t="n"/>
      <c r="X221" s="233" t="n"/>
      <c r="Y221" s="233" t="n"/>
      <c r="Z221" s="233" t="n"/>
      <c r="AA221" s="233" t="n"/>
      <c r="AB221" s="233" t="n"/>
    </row>
    <row r="222" s="109">
      <c r="A222" s="64" t="n"/>
      <c r="B222" s="233" t="n">
        <v>320</v>
      </c>
      <c r="C222" s="233">
        <f>IF(AND(G222 = "Case Ring",K222="B18"),"Y","N")</f>
        <v/>
      </c>
      <c r="D222" s="233" t="inlineStr">
        <is>
          <t>ConTab_BOM_KP_WearRings_320</t>
        </is>
      </c>
      <c r="E222" s="233" t="n"/>
      <c r="F222" s="233" t="inlineStr">
        <is>
          <t>:2427-3_4-KP:</t>
        </is>
      </c>
      <c r="G222" s="188" t="inlineStr">
        <is>
          <t>Case Ring</t>
        </is>
      </c>
      <c r="H222" s="188" t="inlineStr">
        <is>
          <t>WRMatl_Nitronic_60_ASTM_A276_XM-19_UNS_21800</t>
        </is>
      </c>
      <c r="I222" s="188" t="inlineStr">
        <is>
          <t>Nitronic 60, ASTM A276 XM-19 UNS 21800</t>
        </is>
      </c>
      <c r="J222" s="188" t="inlineStr">
        <is>
          <t>na</t>
        </is>
      </c>
      <c r="K222" s="188" t="inlineStr">
        <is>
          <t>N5</t>
        </is>
      </c>
      <c r="L222" s="192" t="n">
        <v>98577165</v>
      </c>
      <c r="M222" s="233" t="inlineStr">
        <is>
          <t>B101156</t>
        </is>
      </c>
      <c r="N222" s="172" t="n"/>
      <c r="O222" s="188" t="n"/>
      <c r="P222" s="172" t="inlineStr">
        <is>
          <t>LT060</t>
        </is>
      </c>
      <c r="Q222" s="235" t="n">
        <v>70</v>
      </c>
      <c r="R222" s="233" t="n"/>
      <c r="S222" s="233" t="n"/>
      <c r="T222" s="233" t="n"/>
      <c r="U222" s="233" t="n"/>
      <c r="V222" s="233" t="n"/>
      <c r="W222" s="233" t="n"/>
      <c r="X222" s="233" t="n"/>
      <c r="Y222" s="233" t="n"/>
      <c r="Z222" s="233" t="n"/>
      <c r="AA222" s="233" t="n"/>
      <c r="AB222" s="233" t="n"/>
    </row>
    <row r="223" s="109">
      <c r="A223" s="64" t="n"/>
      <c r="B223" s="233" t="n">
        <v>321</v>
      </c>
      <c r="C223" s="233">
        <f>IF(AND(G223 = "Case Ring",K223="B18"),"Y","N")</f>
        <v/>
      </c>
      <c r="D223" s="233" t="inlineStr">
        <is>
          <t>ConTab_BOM_KP_WearRings_321</t>
        </is>
      </c>
      <c r="E223" s="233" t="n"/>
      <c r="F223" s="233" t="inlineStr">
        <is>
          <t>:2427-3_4-KP:</t>
        </is>
      </c>
      <c r="G223" s="188" t="inlineStr">
        <is>
          <t>Double Wear Ring</t>
        </is>
      </c>
      <c r="H223" s="188" t="inlineStr">
        <is>
          <t>WRMatl_Nitronic_60_316SS</t>
        </is>
      </c>
      <c r="I223" s="188" t="inlineStr">
        <is>
          <t>Nitronic 60, ASTM A276 XM-19 UNS 21800</t>
        </is>
      </c>
      <c r="J223" s="188" t="inlineStr">
        <is>
          <t>Stainless Steel, AISI-316</t>
        </is>
      </c>
      <c r="K223" s="188" t="inlineStr">
        <is>
          <t>N5/H316</t>
        </is>
      </c>
      <c r="L223" s="172" t="inlineStr">
        <is>
          <t>RTF</t>
        </is>
      </c>
      <c r="M223" s="233" t="inlineStr">
        <is>
          <t>B101156</t>
        </is>
      </c>
      <c r="N223" s="172" t="n"/>
      <c r="O223" s="188" t="n"/>
      <c r="P223" s="172" t="inlineStr">
        <is>
          <t>LT058</t>
        </is>
      </c>
      <c r="Q223" s="235" t="n">
        <v>70</v>
      </c>
      <c r="R223" s="233" t="n"/>
      <c r="S223" s="233" t="n"/>
      <c r="T223" s="233" t="n"/>
      <c r="U223" s="233" t="n"/>
      <c r="V223" s="233" t="n"/>
      <c r="W223" s="233" t="n"/>
      <c r="X223" s="233" t="n"/>
      <c r="Y223" s="233" t="n"/>
      <c r="Z223" s="233" t="n"/>
      <c r="AA223" s="233" t="n"/>
      <c r="AB223" s="233" t="n"/>
    </row>
    <row r="224" s="109">
      <c r="A224" s="64" t="n"/>
      <c r="B224" s="233" t="n">
        <v>324</v>
      </c>
      <c r="C224" s="233" t="inlineStr">
        <is>
          <t>Y</t>
        </is>
      </c>
      <c r="D224" s="233" t="inlineStr">
        <is>
          <t>ConTab_BOM_KP_WearRings_324</t>
        </is>
      </c>
      <c r="E224" s="233" t="n"/>
      <c r="F224" s="233" t="inlineStr">
        <is>
          <t>:2832-5_6-KP:</t>
        </is>
      </c>
      <c r="G224" s="188" t="inlineStr">
        <is>
          <t>Case Ring</t>
        </is>
      </c>
      <c r="H224" s="172" t="inlineStr">
        <is>
          <t>WRMatl_Bronze_CDA90500</t>
        </is>
      </c>
      <c r="I224" s="188" t="inlineStr">
        <is>
          <t>Bronze, ASTM B584, C90500</t>
        </is>
      </c>
      <c r="J224" s="188" t="inlineStr">
        <is>
          <t>na</t>
        </is>
      </c>
      <c r="K224" s="188" t="inlineStr">
        <is>
          <t>B18</t>
        </is>
      </c>
      <c r="L224" s="192" t="n">
        <v>98577178</v>
      </c>
      <c r="M224" s="233" t="inlineStr">
        <is>
          <t>B105677</t>
        </is>
      </c>
      <c r="N224" s="172" t="n"/>
      <c r="O224" s="188" t="n"/>
      <c r="P224" s="172" t="inlineStr">
        <is>
          <t>LT060</t>
        </is>
      </c>
      <c r="Q224" s="235" t="n">
        <v>70</v>
      </c>
      <c r="R224" s="233" t="n"/>
      <c r="S224" s="233" t="n"/>
      <c r="T224" s="233" t="n"/>
      <c r="U224" s="233" t="n"/>
      <c r="V224" s="233" t="n"/>
      <c r="W224" s="233" t="n"/>
      <c r="X224" s="233" t="n"/>
      <c r="Y224" s="233" t="n"/>
      <c r="Z224" s="233" t="n"/>
      <c r="AA224" s="233" t="n"/>
      <c r="AB224" s="233" t="n"/>
    </row>
    <row r="225" s="109">
      <c r="A225" s="64" t="n"/>
      <c r="B225" s="233" t="n">
        <v>325</v>
      </c>
      <c r="C225" s="233">
        <f>IF(AND(G225 = "Case Ring",K225="B18"),"Y","N")</f>
        <v/>
      </c>
      <c r="D225" s="233" t="inlineStr">
        <is>
          <t>ConTab_BOM_KP_WearRings_325</t>
        </is>
      </c>
      <c r="E225" s="233" t="n"/>
      <c r="F225" s="233" t="inlineStr">
        <is>
          <t>:2832-5_6-KP:</t>
        </is>
      </c>
      <c r="G225" s="188" t="inlineStr">
        <is>
          <t>Double Wear Ring</t>
        </is>
      </c>
      <c r="H225" s="188" t="inlineStr">
        <is>
          <t>WRMatl_B22_B18</t>
        </is>
      </c>
      <c r="I225" s="188" t="inlineStr">
        <is>
          <t>Bronze, ASTM B584, C90500</t>
        </is>
      </c>
      <c r="J225" s="188" t="inlineStr">
        <is>
          <t xml:space="preserve">Ni-Al Bronze ASTM B148 C95400 </t>
        </is>
      </c>
      <c r="K225" s="188" t="inlineStr">
        <is>
          <t>B22/B18</t>
        </is>
      </c>
      <c r="L225" s="172" t="inlineStr">
        <is>
          <t>RTF</t>
        </is>
      </c>
      <c r="M225" s="233" t="inlineStr">
        <is>
          <t>B101156</t>
        </is>
      </c>
      <c r="N225" s="172" t="n"/>
      <c r="O225" s="188" t="n"/>
      <c r="P225" s="172" t="inlineStr">
        <is>
          <t>LT058</t>
        </is>
      </c>
      <c r="Q225" s="235" t="n">
        <v>70</v>
      </c>
      <c r="R225" s="233" t="n"/>
      <c r="S225" s="233" t="n"/>
      <c r="T225" s="233" t="n"/>
      <c r="U225" s="233" t="n"/>
      <c r="V225" s="233" t="n"/>
      <c r="W225" s="233" t="n"/>
      <c r="X225" s="233" t="n"/>
      <c r="Y225" s="233" t="n"/>
      <c r="Z225" s="233" t="n"/>
      <c r="AA225" s="233" t="n"/>
      <c r="AB225" s="233" t="n"/>
    </row>
    <row r="226" s="109">
      <c r="A226" s="64" t="n"/>
      <c r="B226" s="233" t="n">
        <v>326</v>
      </c>
      <c r="C226" s="233">
        <f>IF(AND(G226 = "Case Ring",K226="B18"),"Y","N")</f>
        <v/>
      </c>
      <c r="D226" s="233" t="inlineStr">
        <is>
          <t>ConTab_BOM_KP_WearRings_326</t>
        </is>
      </c>
      <c r="E226" s="233" t="n"/>
      <c r="F226" s="233" t="inlineStr">
        <is>
          <t>:2832-5_6-KP:</t>
        </is>
      </c>
      <c r="G226" s="188" t="inlineStr">
        <is>
          <t>Case Ring</t>
        </is>
      </c>
      <c r="H226" s="188" t="inlineStr">
        <is>
          <t>WRMatl_Cast_Iron_ASTM-A48_Cl30</t>
        </is>
      </c>
      <c r="I226" s="188" t="inlineStr">
        <is>
          <t>Cast Iron, ASTM-A48, CL 30</t>
        </is>
      </c>
      <c r="J226" s="188" t="inlineStr">
        <is>
          <t>na</t>
        </is>
      </c>
      <c r="K226" s="188" t="inlineStr">
        <is>
          <t>C30</t>
        </is>
      </c>
      <c r="L226" s="172" t="inlineStr">
        <is>
          <t>RTF</t>
        </is>
      </c>
      <c r="M226" s="233" t="inlineStr">
        <is>
          <t>B101156</t>
        </is>
      </c>
      <c r="N226" s="172" t="n"/>
      <c r="O226" s="188" t="n"/>
      <c r="P226" s="172" t="inlineStr">
        <is>
          <t>LT060</t>
        </is>
      </c>
      <c r="Q226" s="235" t="n">
        <v>70</v>
      </c>
      <c r="R226" s="233" t="n"/>
      <c r="S226" s="233" t="n"/>
      <c r="T226" s="233" t="n"/>
      <c r="U226" s="233" t="n"/>
      <c r="V226" s="233" t="n"/>
      <c r="W226" s="233" t="n"/>
      <c r="X226" s="233" t="n"/>
      <c r="Y226" s="233" t="n"/>
      <c r="Z226" s="233" t="n"/>
      <c r="AA226" s="233" t="n"/>
      <c r="AB226" s="233" t="n"/>
    </row>
    <row r="227" s="109">
      <c r="A227" s="64" t="n"/>
      <c r="B227" s="233" t="n">
        <v>328</v>
      </c>
      <c r="C227" s="233">
        <f>IF(AND(G227 = "Case Ring",K227="B18"),"Y","N")</f>
        <v/>
      </c>
      <c r="D227" s="233" t="inlineStr">
        <is>
          <t>ConTab_BOM_KP_WearRings_328</t>
        </is>
      </c>
      <c r="E227" s="233" t="n"/>
      <c r="F227" s="233" t="inlineStr">
        <is>
          <t>:2832-5_6-KP:</t>
        </is>
      </c>
      <c r="G227" s="188" t="inlineStr">
        <is>
          <t>Case Ring</t>
        </is>
      </c>
      <c r="H227" s="188" t="inlineStr">
        <is>
          <t>WRMatl_Nitronic_60_ASTM_A276_XM-19_UNS_21800</t>
        </is>
      </c>
      <c r="I227" s="188" t="inlineStr">
        <is>
          <t>Nitronic 60, ASTM A276 XM-19 UNS 21800</t>
        </is>
      </c>
      <c r="J227" s="188" t="inlineStr">
        <is>
          <t>na</t>
        </is>
      </c>
      <c r="K227" s="188" t="inlineStr">
        <is>
          <t>N5</t>
        </is>
      </c>
      <c r="L227" s="192" t="n">
        <v>98577179</v>
      </c>
      <c r="M227" s="233" t="inlineStr">
        <is>
          <t>B101156</t>
        </is>
      </c>
      <c r="N227" s="172" t="n"/>
      <c r="O227" s="188" t="n"/>
      <c r="P227" s="172" t="inlineStr">
        <is>
          <t>LT060</t>
        </is>
      </c>
      <c r="Q227" s="235" t="n">
        <v>70</v>
      </c>
      <c r="R227" s="233" t="n"/>
      <c r="S227" s="233" t="n"/>
      <c r="T227" s="233" t="n"/>
      <c r="U227" s="233" t="n"/>
      <c r="V227" s="233" t="n"/>
      <c r="W227" s="233" t="n"/>
      <c r="X227" s="233" t="n"/>
      <c r="Y227" s="233" t="n"/>
      <c r="Z227" s="233" t="n"/>
      <c r="AA227" s="233" t="n"/>
      <c r="AB227" s="233" t="n"/>
    </row>
    <row r="228" s="109">
      <c r="A228" s="64" t="n"/>
      <c r="B228" s="233" t="n">
        <v>329</v>
      </c>
      <c r="C228" s="233">
        <f>IF(AND(G228 = "Case Ring",K228="B18"),"Y","N")</f>
        <v/>
      </c>
      <c r="D228" s="233" t="inlineStr">
        <is>
          <t>ConTab_BOM_KP_WearRings_329</t>
        </is>
      </c>
      <c r="E228" s="233" t="n"/>
      <c r="F228" s="233" t="inlineStr">
        <is>
          <t>:2832-5_6-KP:</t>
        </is>
      </c>
      <c r="G228" s="188" t="inlineStr">
        <is>
          <t>Double Wear Ring</t>
        </is>
      </c>
      <c r="H228" s="188" t="inlineStr">
        <is>
          <t>WRMatl_Nitronic_60_316SS</t>
        </is>
      </c>
      <c r="I228" s="188" t="inlineStr">
        <is>
          <t>Nitronic 60, ASTM A276 XM-19 UNS 21800</t>
        </is>
      </c>
      <c r="J228" s="188" t="inlineStr">
        <is>
          <t>Stainless Steel, AISI-316</t>
        </is>
      </c>
      <c r="K228" s="188" t="inlineStr">
        <is>
          <t>N5/H316</t>
        </is>
      </c>
      <c r="L228" s="172" t="inlineStr">
        <is>
          <t>RTF</t>
        </is>
      </c>
      <c r="M228" s="233" t="inlineStr">
        <is>
          <t>B101156</t>
        </is>
      </c>
      <c r="N228" s="172" t="n"/>
      <c r="O228" s="188" t="n"/>
      <c r="P228" s="172" t="inlineStr">
        <is>
          <t>LT058</t>
        </is>
      </c>
      <c r="Q228" s="235" t="n">
        <v>70</v>
      </c>
      <c r="R228" s="233" t="n"/>
      <c r="S228" s="233" t="n"/>
      <c r="T228" s="233" t="n"/>
      <c r="U228" s="233" t="n"/>
      <c r="V228" s="233" t="n"/>
      <c r="W228" s="233" t="n"/>
      <c r="X228" s="233" t="n"/>
      <c r="Y228" s="233" t="n"/>
      <c r="Z228" s="233" t="n"/>
      <c r="AA228" s="233" t="n"/>
      <c r="AB228" s="233" t="n"/>
    </row>
    <row r="229" s="109">
      <c r="A229" s="44" t="inlineStr">
        <is>
          <t>[END]</t>
        </is>
      </c>
      <c r="E229">
        <f>IF(C229="Y",D229,"")</f>
        <v/>
      </c>
    </row>
    <row r="230" s="109">
      <c r="A230" s="64" t="n"/>
    </row>
    <row r="231" s="109">
      <c r="A231" s="64" t="n"/>
    </row>
    <row r="232" s="109">
      <c r="A232" s="64" t="n"/>
    </row>
    <row r="233" s="109">
      <c r="A233" s="64" t="n"/>
    </row>
    <row r="234" s="109">
      <c r="A234" s="64" t="n"/>
    </row>
    <row r="235" s="109">
      <c r="A235" s="64" t="n"/>
    </row>
    <row r="236" s="109">
      <c r="A236" s="64" t="n"/>
    </row>
    <row r="237" s="109">
      <c r="A237" s="64" t="n"/>
    </row>
    <row r="238" s="109">
      <c r="A238" s="64" t="n"/>
    </row>
    <row r="239" s="109">
      <c r="A239" s="64" t="n"/>
    </row>
    <row r="240" s="109">
      <c r="A240" s="64" t="n"/>
    </row>
    <row r="241" s="109">
      <c r="A241" s="64" t="n"/>
    </row>
    <row r="242" s="109">
      <c r="A242" s="64" t="n"/>
    </row>
    <row r="243" s="109">
      <c r="A243" s="64" t="n"/>
      <c r="I243" s="233" t="n"/>
      <c r="P243" s="235" t="n"/>
      <c r="Q243" s="235" t="n"/>
    </row>
    <row r="244" s="109">
      <c r="A244" s="64" t="n"/>
      <c r="I244" s="233" t="n"/>
      <c r="P244" s="235" t="n"/>
      <c r="Q244" s="235" t="n"/>
    </row>
    <row r="245" s="109">
      <c r="A245" s="64" t="n"/>
      <c r="I245" s="233" t="n"/>
      <c r="P245" s="235" t="n"/>
      <c r="Q245" s="235" t="n"/>
    </row>
    <row r="246" s="109">
      <c r="A246" s="64" t="n"/>
      <c r="I246" s="233" t="n"/>
      <c r="P246" s="235" t="n"/>
      <c r="Q246" s="235" t="n"/>
    </row>
    <row r="247" s="109">
      <c r="A247" s="64" t="n"/>
      <c r="I247" s="233" t="n"/>
      <c r="P247" s="235" t="n"/>
      <c r="Q247" s="235" t="n"/>
    </row>
    <row r="248" s="109">
      <c r="A248" s="64" t="n"/>
      <c r="I248" s="233" t="n"/>
      <c r="P248" s="235" t="n"/>
      <c r="Q248" s="235" t="n"/>
    </row>
    <row r="249" s="109">
      <c r="A249" s="64" t="n"/>
      <c r="I249" s="233" t="n"/>
      <c r="P249" s="235" t="n"/>
      <c r="Q249" s="235" t="n"/>
    </row>
    <row r="250" s="109">
      <c r="A250" s="64" t="n"/>
      <c r="I250" s="233" t="n"/>
      <c r="P250" s="235" t="n"/>
      <c r="Q250" s="235" t="n"/>
    </row>
    <row r="251" s="109">
      <c r="A251" s="64" t="n"/>
      <c r="I251" s="233" t="n"/>
      <c r="P251" s="235" t="n"/>
      <c r="Q251" s="235" t="n"/>
    </row>
    <row r="252" s="109">
      <c r="A252" s="64" t="n"/>
      <c r="I252" s="233" t="n"/>
      <c r="P252" s="235" t="n"/>
      <c r="Q252" s="235" t="n"/>
    </row>
    <row r="253" s="109">
      <c r="A253" s="64" t="n"/>
      <c r="I253" s="233" t="n"/>
      <c r="P253" s="235" t="n"/>
      <c r="Q253" s="235" t="n"/>
    </row>
    <row r="254" s="109">
      <c r="A254" s="64" t="n"/>
      <c r="I254" s="233" t="n"/>
      <c r="P254" s="235" t="n"/>
      <c r="Q254" s="235" t="n"/>
    </row>
    <row r="255" s="109">
      <c r="A255" s="64" t="n"/>
      <c r="I255" s="233" t="n"/>
      <c r="P255" s="235" t="n"/>
      <c r="Q255" s="235" t="n"/>
    </row>
    <row r="256" s="109">
      <c r="A256" s="64" t="n"/>
      <c r="I256" s="233" t="n"/>
      <c r="P256" s="235" t="n"/>
      <c r="Q256" s="235" t="n"/>
    </row>
    <row r="257" s="109">
      <c r="A257" s="64" t="n"/>
      <c r="I257" s="233" t="n"/>
      <c r="P257" s="235" t="n"/>
      <c r="Q257" s="235" t="n"/>
    </row>
    <row r="258" s="109">
      <c r="A258" s="64" t="n"/>
      <c r="I258" s="233" t="n"/>
      <c r="P258" s="235" t="n"/>
      <c r="Q258" s="235" t="n"/>
    </row>
    <row r="259" s="109">
      <c r="A259" s="64" t="n"/>
      <c r="I259" s="233" t="n"/>
      <c r="P259" s="235" t="n"/>
      <c r="Q259" s="235" t="n"/>
    </row>
    <row r="260" s="109">
      <c r="A260" s="64" t="n"/>
      <c r="I260" s="233" t="n"/>
      <c r="P260" s="235" t="n"/>
      <c r="Q260" s="235" t="n"/>
    </row>
    <row r="261" s="109">
      <c r="A261" s="64" t="n"/>
      <c r="I261" s="233" t="n"/>
      <c r="P261" s="235" t="n"/>
      <c r="Q261" s="235" t="n"/>
    </row>
    <row r="262" s="109">
      <c r="A262" s="64" t="n"/>
      <c r="I262" s="233" t="n"/>
      <c r="P262" s="235" t="n"/>
      <c r="Q262" s="235" t="n"/>
    </row>
    <row r="263" s="109">
      <c r="A263" s="64" t="n"/>
      <c r="I263" s="233" t="n"/>
      <c r="P263" s="235" t="n"/>
      <c r="Q263" s="235" t="n"/>
    </row>
    <row r="264" s="109">
      <c r="A264" s="64" t="n"/>
      <c r="I264" s="233" t="n"/>
      <c r="P264" s="235" t="n"/>
      <c r="Q264" s="235" t="n"/>
    </row>
    <row r="265" s="109">
      <c r="A265" s="64" t="n"/>
      <c r="I265" s="233" t="n"/>
      <c r="P265" s="235" t="n"/>
      <c r="Q265" s="235" t="n"/>
    </row>
    <row r="266" s="109">
      <c r="A266" s="64" t="n"/>
      <c r="I266" s="233" t="n"/>
      <c r="P266" s="235" t="n"/>
      <c r="Q266" s="235" t="n"/>
    </row>
    <row r="267" s="109">
      <c r="A267" s="64" t="n"/>
      <c r="I267" s="233" t="n"/>
      <c r="J267" s="233" t="n"/>
      <c r="K267" s="233" t="n"/>
      <c r="P267" s="235" t="n"/>
      <c r="Q267" s="235" t="n"/>
    </row>
    <row r="268" s="109">
      <c r="A268" s="64" t="n"/>
      <c r="I268" s="233" t="n"/>
      <c r="J268" s="233" t="n"/>
      <c r="K268" s="233" t="n"/>
      <c r="P268" s="235" t="n"/>
      <c r="Q268" s="235" t="n"/>
    </row>
    <row r="269" s="109">
      <c r="A269" s="64" t="n"/>
      <c r="I269" s="233" t="n"/>
      <c r="J269" s="233" t="n"/>
      <c r="K269" s="233" t="n"/>
      <c r="P269" s="235" t="n"/>
      <c r="Q269" s="235" t="n"/>
    </row>
    <row r="270" s="109">
      <c r="A270" s="64" t="n"/>
      <c r="I270" s="233" t="n"/>
      <c r="J270" s="233" t="n"/>
      <c r="K270" s="233" t="n"/>
      <c r="P270" s="235" t="n"/>
      <c r="Q270" s="235" t="n"/>
    </row>
    <row r="271" s="109">
      <c r="A271" s="64" t="n"/>
      <c r="I271" s="233" t="n"/>
      <c r="J271" s="233" t="n"/>
      <c r="K271" s="233" t="n"/>
      <c r="P271" s="235" t="n"/>
      <c r="Q271" s="235" t="n"/>
    </row>
    <row r="272" s="109">
      <c r="A272" s="64" t="n"/>
      <c r="I272" s="233" t="n"/>
      <c r="J272" s="233" t="n"/>
      <c r="K272" s="233" t="n"/>
      <c r="P272" s="235" t="n"/>
      <c r="Q272" s="235" t="n"/>
    </row>
    <row r="273" s="109">
      <c r="A273" s="64" t="n"/>
      <c r="I273" s="233" t="n"/>
      <c r="J273" s="233" t="n"/>
      <c r="K273" s="233" t="n"/>
      <c r="P273" s="235" t="n"/>
      <c r="Q273" s="235" t="n"/>
    </row>
    <row r="274" s="109">
      <c r="A274" s="64" t="n"/>
      <c r="I274" s="233" t="n"/>
      <c r="J274" s="233" t="n"/>
      <c r="K274" s="233" t="n"/>
      <c r="P274" s="235" t="n"/>
      <c r="Q274" s="235" t="n"/>
    </row>
    <row r="275" s="109">
      <c r="A275" s="64" t="n"/>
      <c r="I275" s="233" t="n"/>
      <c r="J275" s="233" t="n"/>
      <c r="K275" s="233" t="n"/>
      <c r="P275" s="235" t="n"/>
      <c r="Q275" s="235" t="n"/>
    </row>
    <row r="276" s="109">
      <c r="A276" s="64" t="n"/>
      <c r="I276" s="233" t="n"/>
      <c r="J276" s="233" t="n"/>
      <c r="K276" s="233" t="n"/>
      <c r="P276" s="235" t="n"/>
      <c r="Q276" s="235" t="n"/>
    </row>
    <row r="277" s="109">
      <c r="A277" s="64" t="n"/>
      <c r="I277" s="233" t="n"/>
      <c r="J277" s="233" t="n"/>
      <c r="K277" s="233" t="n"/>
      <c r="P277" s="235" t="n"/>
      <c r="Q277" s="235" t="n"/>
    </row>
    <row r="278" s="109">
      <c r="A278" s="64" t="n"/>
      <c r="I278" s="233" t="n"/>
      <c r="J278" s="233" t="n"/>
      <c r="K278" s="233" t="n"/>
      <c r="P278" s="235" t="n"/>
      <c r="Q278" s="235" t="n"/>
    </row>
    <row r="279" s="109">
      <c r="A279" s="64" t="n"/>
      <c r="I279" s="233" t="n"/>
      <c r="J279" s="233" t="n"/>
      <c r="K279" s="233" t="n"/>
      <c r="P279" s="235" t="n"/>
      <c r="Q279" s="235" t="n"/>
    </row>
    <row r="280" s="109">
      <c r="A280" s="64" t="n"/>
      <c r="I280" s="233" t="n"/>
      <c r="J280" s="233" t="n"/>
      <c r="K280" s="233" t="n"/>
      <c r="P280" s="235" t="n"/>
      <c r="Q280" s="235" t="n"/>
    </row>
    <row r="281" s="109">
      <c r="A281" s="64" t="n"/>
      <c r="I281" s="233" t="n"/>
      <c r="J281" s="233" t="n"/>
      <c r="K281" s="233" t="n"/>
      <c r="P281" s="235" t="n"/>
      <c r="Q281" s="235" t="n"/>
    </row>
    <row r="282" s="109">
      <c r="A282" s="64" t="n"/>
      <c r="I282" s="233" t="n"/>
      <c r="J282" s="233" t="n"/>
      <c r="K282" s="233" t="n"/>
      <c r="P282" s="235" t="n"/>
      <c r="Q282" s="235" t="n"/>
    </row>
    <row r="283" s="109">
      <c r="A283" s="64" t="n"/>
      <c r="I283" s="233" t="n"/>
      <c r="J283" s="233" t="n"/>
      <c r="K283" s="233" t="n"/>
      <c r="P283" s="235" t="n"/>
      <c r="Q283" s="235" t="n"/>
    </row>
    <row r="284" s="109">
      <c r="A284" s="64" t="n"/>
      <c r="I284" s="233" t="n"/>
      <c r="J284" s="233" t="n"/>
      <c r="K284" s="233" t="n"/>
      <c r="P284" s="235" t="n"/>
      <c r="Q284" s="235" t="n"/>
    </row>
    <row r="285" s="109">
      <c r="A285" s="64" t="n"/>
      <c r="I285" s="233" t="n"/>
      <c r="J285" s="233" t="n"/>
      <c r="K285" s="233" t="n"/>
      <c r="P285" s="235" t="n"/>
      <c r="Q285" s="235" t="n"/>
    </row>
    <row r="286" s="109">
      <c r="A286" s="64" t="n"/>
      <c r="I286" s="233" t="n"/>
      <c r="J286" s="233" t="n"/>
      <c r="K286" s="233" t="n"/>
      <c r="P286" s="235" t="n"/>
      <c r="Q286" s="235" t="n"/>
    </row>
    <row r="287" s="109">
      <c r="A287" s="64" t="n"/>
      <c r="I287" s="233" t="n"/>
      <c r="J287" s="233" t="n"/>
      <c r="K287" s="233" t="n"/>
      <c r="P287" s="235" t="n"/>
      <c r="Q287" s="235" t="n"/>
    </row>
    <row r="288" s="109">
      <c r="A288" s="64" t="n"/>
      <c r="I288" s="233" t="n"/>
      <c r="J288" s="233" t="n"/>
      <c r="K288" s="233" t="n"/>
      <c r="P288" s="235" t="n"/>
      <c r="Q288" s="235" t="n"/>
    </row>
    <row r="289" s="109">
      <c r="A289" s="64" t="n"/>
      <c r="I289" s="233" t="n"/>
      <c r="J289" s="233" t="n"/>
      <c r="K289" s="233" t="n"/>
      <c r="P289" s="235" t="n"/>
      <c r="Q289" s="235" t="n"/>
    </row>
    <row r="290" s="109">
      <c r="A290" s="64" t="n"/>
      <c r="I290" s="233" t="n"/>
      <c r="J290" s="233" t="n"/>
      <c r="K290" s="233" t="n"/>
      <c r="P290" s="235" t="n"/>
      <c r="Q290" s="235" t="n"/>
    </row>
    <row r="291" s="109">
      <c r="A291" s="64" t="n"/>
      <c r="I291" s="233" t="n"/>
      <c r="P291" s="235" t="n"/>
      <c r="Q291" s="235" t="n"/>
    </row>
    <row r="292" s="109">
      <c r="A292" s="64" t="n"/>
      <c r="I292" s="233" t="n"/>
      <c r="P292" s="235" t="n"/>
      <c r="Q292" s="235" t="n"/>
    </row>
    <row r="293" s="109">
      <c r="A293" s="64" t="n"/>
      <c r="I293" s="233" t="n"/>
      <c r="P293" s="235" t="n"/>
      <c r="Q293" s="235" t="n"/>
    </row>
    <row r="294" s="109">
      <c r="A294" s="64" t="n"/>
      <c r="I294" s="233" t="n"/>
      <c r="P294" s="235" t="n"/>
      <c r="Q294" s="235" t="n"/>
    </row>
    <row r="295">
      <c r="I295" s="233" t="n"/>
      <c r="P295" s="235" t="n"/>
      <c r="Q295" s="235" t="n"/>
    </row>
    <row r="296">
      <c r="I296" s="233" t="n"/>
      <c r="P296" s="235" t="n"/>
      <c r="Q296" s="235" t="n"/>
    </row>
    <row r="297">
      <c r="I297" s="233" t="n"/>
      <c r="P297" s="235" t="n"/>
      <c r="Q297" s="235" t="n"/>
    </row>
    <row r="298">
      <c r="I298" s="233" t="n"/>
      <c r="P298" s="235" t="n"/>
      <c r="Q298" s="235" t="n"/>
    </row>
    <row r="299">
      <c r="I299" s="233" t="n"/>
      <c r="P299" s="235" t="n"/>
      <c r="Q299" s="235" t="n"/>
    </row>
    <row r="300">
      <c r="I300" s="233" t="n"/>
      <c r="P300" s="235" t="n"/>
      <c r="Q300" s="235" t="n"/>
    </row>
    <row r="301">
      <c r="I301" s="233" t="n"/>
      <c r="P301" s="235" t="n"/>
      <c r="Q301" s="235" t="n"/>
    </row>
    <row r="302">
      <c r="I302" s="233" t="n"/>
      <c r="P302" s="235" t="n"/>
      <c r="Q302" s="235" t="n"/>
    </row>
    <row r="303">
      <c r="I303" s="233" t="n"/>
      <c r="P303" s="235" t="n"/>
      <c r="Q303" s="235" t="n"/>
    </row>
    <row r="304">
      <c r="I304" s="233" t="n"/>
      <c r="P304" s="235" t="n"/>
      <c r="Q304" s="235" t="n"/>
    </row>
    <row r="305">
      <c r="I305" s="233" t="n"/>
      <c r="P305" s="235" t="n"/>
      <c r="Q305" s="235" t="n"/>
    </row>
    <row r="306">
      <c r="I306" s="233" t="n"/>
      <c r="P306" s="235" t="n"/>
      <c r="Q306" s="235" t="n"/>
    </row>
    <row r="307">
      <c r="I307" s="233" t="n"/>
      <c r="P307" s="235" t="n"/>
      <c r="Q307" s="235" t="n"/>
    </row>
    <row r="308">
      <c r="I308" s="233" t="n"/>
      <c r="P308" s="235" t="n"/>
      <c r="Q308" s="235" t="n"/>
    </row>
    <row r="309">
      <c r="I309" s="233" t="n"/>
      <c r="P309" s="235" t="n"/>
      <c r="Q309" s="235" t="n"/>
    </row>
    <row r="310">
      <c r="I310" s="233" t="n"/>
      <c r="P310" s="235" t="n"/>
      <c r="Q310" s="235" t="n"/>
    </row>
    <row r="311">
      <c r="I311" s="233" t="n"/>
      <c r="P311" s="235" t="n"/>
      <c r="Q311" s="235" t="n"/>
    </row>
    <row r="312">
      <c r="I312" s="233" t="n"/>
      <c r="P312" s="235" t="n"/>
      <c r="Q312" s="235" t="n"/>
    </row>
    <row r="313">
      <c r="I313" s="233" t="n"/>
      <c r="P313" s="235" t="n"/>
      <c r="Q313" s="235" t="n"/>
    </row>
    <row r="314">
      <c r="I314" s="233" t="n"/>
      <c r="P314" s="235" t="n"/>
      <c r="Q314" s="235" t="n"/>
    </row>
    <row r="315">
      <c r="I315" s="233" t="n"/>
      <c r="P315" s="235" t="n"/>
      <c r="Q315" s="235" t="n"/>
    </row>
    <row r="316">
      <c r="I316" s="233" t="n"/>
      <c r="P316" s="235" t="n"/>
      <c r="Q316" s="235" t="n"/>
    </row>
    <row r="317">
      <c r="I317" s="233" t="n"/>
      <c r="P317" s="235" t="n"/>
      <c r="Q317" s="235" t="n"/>
      <c r="V317" s="233" t="n"/>
    </row>
    <row r="318">
      <c r="I318" s="233" t="n"/>
      <c r="P318" s="235" t="n"/>
      <c r="Q318" s="235" t="n"/>
    </row>
    <row r="319">
      <c r="I319" s="233" t="n"/>
      <c r="P319" s="235" t="n"/>
      <c r="Q319" s="235" t="n"/>
    </row>
    <row r="320">
      <c r="I320" s="233" t="n"/>
      <c r="P320" s="235" t="n"/>
      <c r="Q320" s="235" t="n"/>
    </row>
    <row r="321">
      <c r="I321" s="233" t="n"/>
      <c r="P321" s="235" t="n"/>
      <c r="Q321" s="235" t="n"/>
    </row>
    <row r="322">
      <c r="I322" s="233" t="n"/>
      <c r="P322" s="235" t="n"/>
      <c r="Q322" s="235" t="n"/>
    </row>
    <row r="323">
      <c r="I323" s="233" t="n"/>
      <c r="P323" s="235" t="n"/>
      <c r="Q323" s="235" t="n"/>
    </row>
    <row r="324">
      <c r="I324" s="233" t="n"/>
      <c r="P324" s="235" t="n"/>
      <c r="Q324" s="235" t="n"/>
    </row>
    <row r="325">
      <c r="I325" s="233" t="n"/>
      <c r="P325" s="235" t="n"/>
      <c r="Q325" s="235" t="n"/>
    </row>
    <row r="326">
      <c r="I326" s="233" t="n"/>
      <c r="P326" s="235" t="n"/>
      <c r="Q326" s="235" t="n"/>
    </row>
    <row r="327">
      <c r="I327" s="233" t="n"/>
      <c r="P327" s="235" t="n"/>
      <c r="Q327" s="235" t="n"/>
    </row>
    <row r="328">
      <c r="I328" s="233" t="n"/>
      <c r="P328" s="235" t="n"/>
      <c r="Q328" s="235" t="n"/>
    </row>
    <row r="329">
      <c r="I329" s="233" t="n"/>
      <c r="P329" s="235" t="n"/>
      <c r="Q329" s="235" t="n"/>
    </row>
    <row r="330">
      <c r="I330" s="233" t="n"/>
      <c r="P330" s="235" t="n"/>
      <c r="Q330" s="235" t="n"/>
    </row>
    <row r="331">
      <c r="I331" s="233" t="n"/>
      <c r="P331" s="235" t="n"/>
      <c r="Q331" s="235" t="n"/>
    </row>
    <row r="332">
      <c r="I332" s="233" t="n"/>
      <c r="P332" s="235" t="n"/>
      <c r="Q332" s="235" t="n"/>
    </row>
    <row r="333">
      <c r="I333" s="233" t="n"/>
      <c r="P333" s="235" t="n"/>
      <c r="Q333" s="235" t="n"/>
    </row>
    <row r="334">
      <c r="I334" s="233" t="n"/>
      <c r="L334" s="273" t="n"/>
      <c r="P334" s="235" t="n"/>
      <c r="Q334" s="235" t="n"/>
    </row>
    <row r="335">
      <c r="I335" s="233" t="n"/>
      <c r="P335" s="235" t="n"/>
      <c r="Q335" s="235" t="n"/>
    </row>
    <row r="336">
      <c r="I336" s="233" t="n"/>
      <c r="P336" s="235" t="n"/>
      <c r="Q336" s="235" t="n"/>
    </row>
    <row r="337">
      <c r="I337" s="233" t="n"/>
      <c r="P337" s="235" t="n"/>
      <c r="Q337" s="235" t="n"/>
    </row>
    <row r="338">
      <c r="I338" s="233" t="n"/>
      <c r="P338" s="235" t="n"/>
      <c r="Q338" s="235" t="n"/>
    </row>
    <row r="339">
      <c r="I339" s="233" t="n"/>
      <c r="P339" s="235" t="n"/>
      <c r="Q339" s="235" t="n"/>
    </row>
    <row r="340">
      <c r="I340" s="233" t="n"/>
      <c r="P340" s="235" t="n"/>
      <c r="Q340" s="235" t="n"/>
    </row>
    <row r="341">
      <c r="I341" s="233" t="n"/>
      <c r="P341" s="235" t="n"/>
      <c r="Q341" s="235" t="n"/>
    </row>
    <row r="342">
      <c r="I342" s="233" t="n"/>
      <c r="P342" s="235" t="n"/>
      <c r="Q342" s="235" t="n"/>
    </row>
    <row r="343">
      <c r="I343" s="233" t="n"/>
      <c r="P343" s="235" t="n"/>
      <c r="Q343" s="235" t="n"/>
    </row>
    <row r="344">
      <c r="I344" s="233" t="n"/>
      <c r="P344" s="235" t="n"/>
      <c r="Q344" s="235" t="n"/>
    </row>
    <row r="345">
      <c r="I345" s="233" t="n"/>
      <c r="P345" s="235" t="n"/>
      <c r="Q345" s="235" t="n"/>
    </row>
    <row r="346">
      <c r="I346" s="233" t="n"/>
      <c r="P346" s="235" t="n"/>
      <c r="Q346" s="235" t="n"/>
    </row>
    <row r="347">
      <c r="I347" s="233" t="n"/>
      <c r="P347" s="235" t="n"/>
      <c r="Q347" s="235" t="n"/>
    </row>
    <row r="348">
      <c r="I348" s="233" t="n"/>
      <c r="P348" s="235" t="n"/>
      <c r="Q348" s="235" t="n"/>
    </row>
    <row r="349">
      <c r="I349" s="233" t="n"/>
      <c r="P349" s="235" t="n"/>
      <c r="Q349" s="235" t="n"/>
    </row>
    <row r="350">
      <c r="I350" s="233" t="n"/>
      <c r="P350" s="235" t="n"/>
      <c r="Q350" s="235" t="n"/>
    </row>
    <row r="351">
      <c r="I351" s="233" t="n"/>
      <c r="P351" s="235" t="n"/>
      <c r="Q351" s="235" t="n"/>
    </row>
    <row r="352">
      <c r="I352" s="233" t="n"/>
      <c r="P352" s="235" t="n"/>
      <c r="Q352" s="235" t="n"/>
    </row>
    <row r="353">
      <c r="I353" s="233" t="n"/>
      <c r="P353" s="235" t="n"/>
      <c r="Q353" s="235" t="n"/>
    </row>
    <row r="354">
      <c r="I354" s="233" t="n"/>
      <c r="P354" s="235" t="n"/>
      <c r="Q354" s="235" t="n"/>
    </row>
    <row r="355">
      <c r="I355" s="233" t="n"/>
      <c r="P355" s="235" t="n"/>
      <c r="Q355" s="235" t="n"/>
    </row>
    <row r="356">
      <c r="I356" s="233" t="n"/>
      <c r="P356" s="235" t="n"/>
      <c r="Q356" s="235" t="n"/>
    </row>
    <row r="357">
      <c r="I357" s="233" t="n"/>
      <c r="P357" s="235" t="n"/>
      <c r="Q357" s="235" t="n"/>
    </row>
    <row r="358">
      <c r="I358" s="233" t="n"/>
      <c r="P358" s="235" t="n"/>
      <c r="Q358" s="235" t="n"/>
    </row>
    <row r="359">
      <c r="I359" s="233" t="n"/>
      <c r="P359" s="235" t="n"/>
      <c r="Q359" s="235" t="n"/>
    </row>
    <row r="360">
      <c r="I360" s="233" t="n"/>
      <c r="P360" s="235" t="n"/>
      <c r="Q360" s="235" t="n"/>
    </row>
    <row r="361">
      <c r="I361" s="233" t="n"/>
      <c r="P361" s="235" t="n"/>
      <c r="Q361" s="235" t="n"/>
    </row>
    <row r="362">
      <c r="I362" s="233" t="n"/>
      <c r="P362" s="235" t="n"/>
      <c r="Q362" s="235" t="n"/>
    </row>
    <row r="363">
      <c r="I363" s="233" t="n"/>
      <c r="P363" s="235" t="n"/>
      <c r="Q363" s="235" t="n"/>
    </row>
    <row r="364">
      <c r="I364" s="233" t="n"/>
      <c r="P364" s="235" t="n"/>
      <c r="Q364" s="235" t="n"/>
    </row>
    <row r="365">
      <c r="I365" s="233" t="n"/>
      <c r="P365" s="235" t="n"/>
      <c r="Q365" s="235" t="n"/>
    </row>
    <row r="366">
      <c r="I366" s="233" t="n"/>
      <c r="P366" s="235" t="n"/>
      <c r="Q366" s="235" t="n"/>
    </row>
    <row r="367">
      <c r="I367" s="233" t="n"/>
      <c r="P367" s="235" t="n"/>
      <c r="Q367" s="235" t="n"/>
    </row>
    <row r="368">
      <c r="I368" s="233" t="n"/>
      <c r="P368" s="235" t="n"/>
      <c r="Q368" s="235" t="n"/>
    </row>
    <row r="369">
      <c r="I369" s="233" t="n"/>
      <c r="P369" s="235" t="n"/>
      <c r="Q369" s="235" t="n"/>
    </row>
    <row r="370">
      <c r="I370" s="233" t="n"/>
      <c r="P370" s="235" t="n"/>
      <c r="Q370" s="235" t="n"/>
    </row>
    <row r="371">
      <c r="I371" s="233" t="n"/>
      <c r="P371" s="235" t="n"/>
      <c r="Q371" s="235" t="n"/>
    </row>
    <row r="372">
      <c r="I372" s="233" t="n"/>
      <c r="P372" s="235" t="n"/>
      <c r="Q372" s="235" t="n"/>
    </row>
    <row r="373">
      <c r="I373" s="233" t="n"/>
      <c r="P373" s="235" t="n"/>
      <c r="Q373" s="235" t="n"/>
    </row>
    <row r="374">
      <c r="I374" s="233" t="n"/>
      <c r="P374" s="235" t="n"/>
      <c r="Q374" s="235" t="n"/>
    </row>
    <row r="375">
      <c r="I375" s="233" t="n"/>
      <c r="P375" s="235" t="n"/>
      <c r="Q375" s="235" t="n"/>
    </row>
    <row r="376">
      <c r="I376" s="233" t="n"/>
      <c r="P376" s="235" t="n"/>
      <c r="Q376" s="235" t="n"/>
    </row>
    <row r="377">
      <c r="I377" s="233" t="n"/>
      <c r="P377" s="235" t="n"/>
      <c r="Q377" s="235" t="n"/>
    </row>
    <row r="378">
      <c r="P378" s="273" t="n"/>
      <c r="Q378" s="273" t="n"/>
    </row>
    <row r="379">
      <c r="P379" s="273" t="n"/>
      <c r="Q379" s="273" t="n"/>
    </row>
    <row r="380">
      <c r="P380" s="273" t="n"/>
      <c r="Q380" s="273" t="n"/>
    </row>
    <row r="381">
      <c r="P381" s="273" t="n"/>
      <c r="Q381" s="273" t="n"/>
    </row>
    <row r="382">
      <c r="P382" s="273" t="n"/>
      <c r="Q382" s="273" t="n"/>
    </row>
    <row r="383">
      <c r="P383" s="273" t="n"/>
      <c r="Q383" s="273" t="n"/>
    </row>
    <row r="384">
      <c r="P384" s="273" t="n"/>
      <c r="Q384" s="273" t="n"/>
    </row>
    <row r="385">
      <c r="P385" s="273" t="n"/>
      <c r="Q385" s="273" t="n"/>
    </row>
    <row r="386">
      <c r="P386" s="273" t="n"/>
      <c r="Q386" s="273" t="n"/>
    </row>
    <row r="387">
      <c r="I387" s="233" t="n"/>
      <c r="P387" s="235" t="n"/>
      <c r="Q387" s="235" t="n"/>
    </row>
    <row r="388">
      <c r="P388" s="273" t="n"/>
      <c r="Q388" s="273" t="n"/>
    </row>
    <row r="389">
      <c r="P389" s="273" t="n"/>
      <c r="Q389" s="273" t="n"/>
      <c r="U389" s="233" t="n"/>
      <c r="V389" s="233" t="n"/>
    </row>
    <row r="393">
      <c r="P393" s="273" t="n"/>
      <c r="Q393" s="273" t="n"/>
    </row>
    <row r="394">
      <c r="P394" s="273" t="n"/>
      <c r="Q394" s="273" t="n"/>
    </row>
    <row r="395">
      <c r="P395" s="273" t="n"/>
      <c r="Q395" s="273" t="n"/>
    </row>
    <row r="396">
      <c r="P396" s="273" t="n"/>
      <c r="Q396" s="273" t="n"/>
    </row>
    <row r="397">
      <c r="P397" s="273" t="n"/>
      <c r="Q397" s="273" t="n"/>
    </row>
    <row r="398">
      <c r="P398" s="273" t="n"/>
      <c r="Q398" s="273" t="n"/>
    </row>
    <row r="399">
      <c r="P399" s="273" t="n"/>
      <c r="Q399" s="273" t="n"/>
    </row>
    <row r="400">
      <c r="P400" s="273" t="n"/>
      <c r="Q400" s="273" t="n"/>
    </row>
    <row r="405">
      <c r="I405" s="233" t="n"/>
      <c r="J405" s="233" t="n"/>
      <c r="K405" s="233" t="n"/>
    </row>
    <row r="406">
      <c r="K406" s="233" t="n"/>
    </row>
    <row r="502">
      <c r="T502" s="233" t="n"/>
    </row>
    <row r="503">
      <c r="T503" s="233" t="n"/>
    </row>
    <row r="504">
      <c r="T504" s="233" t="n"/>
    </row>
    <row r="505">
      <c r="T505" s="233" t="n"/>
    </row>
    <row r="506">
      <c r="T506" s="233" t="n"/>
    </row>
    <row r="507">
      <c r="T507" s="233" t="n"/>
    </row>
    <row r="508">
      <c r="T508" s="233" t="n"/>
    </row>
    <row r="509">
      <c r="T509" s="233" t="n"/>
    </row>
    <row r="510">
      <c r="T510" s="233" t="n"/>
    </row>
    <row r="511">
      <c r="T511" s="233" t="n"/>
    </row>
    <row r="512">
      <c r="T512" s="233" t="n"/>
    </row>
    <row r="513">
      <c r="T513" s="233" t="n"/>
    </row>
    <row r="514">
      <c r="T514" s="233" t="n"/>
    </row>
    <row r="515">
      <c r="T515" s="233" t="n"/>
    </row>
    <row r="516">
      <c r="T516" s="233" t="n"/>
    </row>
    <row r="517">
      <c r="T517" s="233" t="n"/>
    </row>
    <row r="518">
      <c r="T518" s="233" t="n"/>
    </row>
    <row r="519">
      <c r="T519" s="233" t="n"/>
    </row>
    <row r="520">
      <c r="T520" s="233" t="n"/>
    </row>
    <row r="521">
      <c r="T521" s="233" t="n"/>
    </row>
    <row r="522">
      <c r="T522" s="233" t="n"/>
    </row>
    <row r="523">
      <c r="T523" s="233" t="n"/>
    </row>
    <row r="524">
      <c r="T524" s="233" t="n"/>
    </row>
    <row r="575">
      <c r="T575" s="233" t="n"/>
    </row>
    <row r="576">
      <c r="T576" s="233" t="n"/>
    </row>
    <row r="577">
      <c r="T577" s="233" t="n"/>
    </row>
    <row r="578">
      <c r="T578" s="233" t="n"/>
    </row>
    <row r="579">
      <c r="T579" s="233" t="n"/>
    </row>
    <row r="580">
      <c r="T580" s="233" t="n"/>
    </row>
    <row r="581">
      <c r="T581" s="233" t="n"/>
    </row>
    <row r="582">
      <c r="T582" s="233" t="n"/>
      <c r="U582" s="233" t="n"/>
      <c r="V582" s="233" t="n"/>
    </row>
    <row r="583">
      <c r="V583" s="233" t="n"/>
    </row>
    <row r="584">
      <c r="T584" s="233" t="n"/>
      <c r="U584" s="233" t="n"/>
      <c r="V584" s="233" t="n"/>
    </row>
    <row r="585">
      <c r="T585" s="233" t="n"/>
      <c r="U585" s="233" t="n"/>
      <c r="V585" s="233" t="n"/>
    </row>
    <row r="586">
      <c r="T586" s="233" t="n"/>
      <c r="U586" s="233" t="n"/>
    </row>
    <row r="587">
      <c r="T587" s="233" t="n"/>
    </row>
    <row r="588">
      <c r="T588" s="233" t="n"/>
    </row>
    <row r="589">
      <c r="T589" s="233" t="n"/>
    </row>
    <row r="590">
      <c r="T590" s="233" t="n"/>
    </row>
    <row r="591">
      <c r="T591" s="233" t="n"/>
    </row>
    <row r="592">
      <c r="T592" s="233" t="n"/>
    </row>
    <row r="593">
      <c r="T593" s="233" t="n"/>
    </row>
    <row r="594">
      <c r="T594" s="233" t="n"/>
    </row>
    <row r="595">
      <c r="T595" s="233" t="n"/>
    </row>
    <row r="596">
      <c r="T596" s="233" t="n"/>
    </row>
    <row r="597">
      <c r="T597" s="233" t="n"/>
    </row>
    <row r="598">
      <c r="T598" s="233" t="n"/>
    </row>
    <row r="599">
      <c r="T599" s="233" t="n"/>
    </row>
    <row r="600">
      <c r="T600" s="233" t="n"/>
    </row>
    <row r="601">
      <c r="T601" s="233" t="n"/>
    </row>
    <row r="602">
      <c r="T602" s="233" t="n"/>
    </row>
    <row r="603">
      <c r="T603" s="233" t="n"/>
    </row>
    <row r="604">
      <c r="T604" s="233" t="n"/>
    </row>
  </sheetData>
  <autoFilter ref="C6:Q251"/>
  <dataValidations disablePrompts="1" count="2">
    <dataValidation sqref="A6" showErrorMessage="1" showInputMessage="1" allowBlank="1" type="list">
      <formula1>"Full Data, Quick Price"</formula1>
    </dataValidation>
    <dataValidation sqref="D4:P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rintOptions gridLines="1"/>
  <pageMargins left="0.7479166666666667" right="0.7479166666666667" top="0.9840277777777777" bottom="0.9840277777777777" header="0.5118055555555555" footer="0.5118055555555555"/>
  <pageSetup orientation="landscape" scale="105" firstPageNumber="0" horizontalDpi="300" verticalDpi="300"/>
</worksheet>
</file>

<file path=xl/worksheets/sheet9.xml><?xml version="1.0" encoding="utf-8"?>
<worksheet xmlns="http://schemas.openxmlformats.org/spreadsheetml/2006/main">
  <sheetPr codeName="Sheet9">
    <outlinePr summaryBelow="1" summaryRight="1"/>
    <pageSetUpPr autoPageBreaks="0"/>
  </sheetPr>
  <dimension ref="A1:AG689"/>
  <sheetViews>
    <sheetView topLeftCell="L1" zoomScale="85" zoomScaleNormal="85" workbookViewId="0">
      <pane ySplit="6" topLeftCell="A7" activePane="bottomLeft" state="frozen"/>
      <selection activeCell="B42" sqref="B42"/>
      <selection pane="bottomLeft" activeCell="S548" sqref="S548"/>
    </sheetView>
  </sheetViews>
  <sheetFormatPr baseColWidth="8" defaultRowHeight="12.75" outlineLevelRow="1"/>
  <cols>
    <col width="26" customWidth="1" style="64" min="1" max="1"/>
    <col width="9.7109375" customWidth="1" style="109" min="2" max="2"/>
    <col width="28" bestFit="1" customWidth="1" style="109" min="3" max="3"/>
    <col width="26" customWidth="1" style="109" min="4" max="4"/>
    <col width="50.42578125" customWidth="1" style="109" min="5" max="5"/>
    <col width="12" customWidth="1" style="273" min="6" max="6"/>
    <col width="12" customWidth="1" style="273" min="7" max="7"/>
    <col width="11.28515625" customWidth="1" style="131" min="8" max="8"/>
    <col width="13.42578125" customWidth="1" style="109" min="9" max="9"/>
    <col width="14.85546875" customWidth="1" style="109" min="10" max="10"/>
    <col width="69.28515625" bestFit="1" customWidth="1" style="109" min="11" max="11"/>
    <col width="33.28515625" customWidth="1" style="109" min="12" max="12"/>
    <col width="21.7109375" customWidth="1" style="109" min="13" max="13"/>
    <col width="28.42578125" customWidth="1" style="109" min="14" max="14"/>
    <col width="33.28515625" customWidth="1" style="109" min="15" max="15"/>
    <col width="13.42578125" customWidth="1" style="273" min="16" max="16"/>
    <col width="13.42578125" customWidth="1" style="109" min="17" max="17"/>
    <col width="10.42578125" customWidth="1" style="109" min="18" max="18"/>
    <col width="12.85546875" bestFit="1" customWidth="1" style="273" min="19" max="19"/>
    <col width="5.28515625" customWidth="1" style="109" min="20" max="20"/>
    <col width="8.7109375" bestFit="1" customWidth="1" style="109" min="21" max="21"/>
  </cols>
  <sheetData>
    <row r="1" ht="13.5" customFormat="1" customHeight="1" s="60" thickBot="1">
      <c r="A1" s="45" t="inlineStr">
        <is>
          <t>Export Set-up</t>
        </is>
      </c>
      <c r="B1" s="133" t="inlineStr">
        <is>
          <t>C:\PSDexports\KP_Shaft.xml</t>
        </is>
      </c>
      <c r="C1" s="46" t="n"/>
      <c r="D1" s="46" t="n"/>
      <c r="E1" s="46" t="n"/>
      <c r="F1" s="125" t="n"/>
      <c r="G1" s="125" t="n"/>
      <c r="H1" s="130" t="n"/>
      <c r="I1" s="56" t="n"/>
      <c r="J1" s="56" t="n"/>
      <c r="K1" s="56" t="n"/>
      <c r="L1" s="56" t="n"/>
      <c r="M1" s="56" t="n"/>
      <c r="N1" s="56" t="n"/>
      <c r="O1" s="56" t="n"/>
      <c r="P1" s="125" t="n"/>
      <c r="Q1" s="56" t="n"/>
      <c r="R1" s="56" t="n"/>
      <c r="S1" s="56" t="n"/>
      <c r="U1" s="60" t="inlineStr">
        <is>
          <t>PSD v1.2</t>
        </is>
      </c>
    </row>
    <row r="2" outlineLevel="1" ht="13.5" customHeight="1" s="109" thickTop="1">
      <c r="A2" s="42" t="inlineStr">
        <is>
          <t>Price_BOM_KP_Shaft</t>
        </is>
      </c>
      <c r="B2" s="134" t="n"/>
      <c r="C2" s="58">
        <f>IF($A$6="Full Data", "ID", "")</f>
        <v/>
      </c>
      <c r="D2" s="58">
        <f>IF($A$6="Quick Price", "ID", "")</f>
        <v/>
      </c>
      <c r="E2" s="58" t="inlineStr">
        <is>
          <t>Model</t>
        </is>
      </c>
      <c r="F2" s="118">
        <f>IF($A$6="Full Data", "ConstCode","")</f>
        <v/>
      </c>
      <c r="G2" s="118">
        <f>IF($A$6="Quick Price", "CodeX","")</f>
        <v/>
      </c>
      <c r="H2" s="97" t="inlineStr">
        <is>
          <t>ShaftDiameter</t>
        </is>
      </c>
      <c r="I2" s="58" t="inlineStr">
        <is>
          <t>Rotation</t>
        </is>
      </c>
      <c r="J2" s="58" t="inlineStr">
        <is>
          <t>SealType</t>
        </is>
      </c>
      <c r="K2" s="58" t="inlineStr">
        <is>
          <t>Seal</t>
        </is>
      </c>
      <c r="L2" s="58" t="n"/>
      <c r="M2" s="66">
        <f>IF($A$6="Full Data", "TopSleeveMaterial","")</f>
        <v/>
      </c>
      <c r="N2" s="66">
        <f>IF($A$6="Full Data", "BottomSleeveMaterial","")</f>
        <v/>
      </c>
      <c r="O2" s="58" t="inlineStr">
        <is>
          <t>ShaftMaterial</t>
        </is>
      </c>
      <c r="P2" s="118" t="inlineStr">
        <is>
          <t>BOM</t>
        </is>
      </c>
      <c r="Q2" s="58" t="inlineStr">
        <is>
          <t>PriceID</t>
        </is>
      </c>
      <c r="R2" s="58" t="inlineStr">
        <is>
          <t>Comments</t>
        </is>
      </c>
      <c r="S2" s="58" t="inlineStr">
        <is>
          <t>LeadtimeID</t>
        </is>
      </c>
    </row>
    <row r="3" outlineLevel="1" s="109">
      <c r="A3" s="42">
        <f>IF($A$6="Full Data", "PumpOptions", "BasicOptionsDynamicDesc")</f>
        <v/>
      </c>
      <c r="B3" s="134" t="n"/>
      <c r="C3" s="58">
        <f>IF($A$6="Full Data", "PriceList","")</f>
        <v/>
      </c>
      <c r="D3" s="58">
        <f>IF($A$6="Quick Price", "PriceList","")</f>
        <v/>
      </c>
      <c r="E3" s="58" t="n"/>
      <c r="F3" s="118" t="n"/>
      <c r="G3" s="118" t="n"/>
      <c r="H3" s="97" t="n"/>
      <c r="I3" s="58" t="n"/>
      <c r="J3" s="58" t="n"/>
      <c r="K3" s="58" t="n"/>
      <c r="L3" s="58" t="inlineStr">
        <is>
          <t>ID</t>
        </is>
      </c>
      <c r="M3" s="58" t="n"/>
      <c r="N3" s="58" t="n"/>
      <c r="O3" s="58" t="n"/>
      <c r="P3" s="118" t="n"/>
      <c r="Q3" s="58" t="n"/>
      <c r="R3" s="58" t="n"/>
      <c r="S3" s="58" t="n"/>
    </row>
    <row r="4" outlineLevel="1" customFormat="1" s="62">
      <c r="A4" s="49" t="inlineStr">
        <is>
          <t>[Attribute type]</t>
        </is>
      </c>
      <c r="B4" s="135" t="n"/>
      <c r="C4" s="61">
        <f>IF($A$6="Full Data", "pointer-merge","")</f>
        <v/>
      </c>
      <c r="D4" s="61">
        <f>IF($A$6="Quick Price", "pointer-merge","")</f>
        <v/>
      </c>
      <c r="E4" s="61" t="inlineStr">
        <is>
          <t>text</t>
        </is>
      </c>
      <c r="F4" s="123">
        <f>IF($A$6="Full Data", "text", "")</f>
        <v/>
      </c>
      <c r="G4" s="123">
        <f>IF($A$6="Quick Price", "text", "")</f>
        <v/>
      </c>
      <c r="H4" s="98" t="inlineStr">
        <is>
          <t>double</t>
        </is>
      </c>
      <c r="I4" s="61" t="inlineStr">
        <is>
          <t>text</t>
        </is>
      </c>
      <c r="J4" s="61" t="inlineStr">
        <is>
          <t>text</t>
        </is>
      </c>
      <c r="K4" s="61" t="inlineStr">
        <is>
          <t>text</t>
        </is>
      </c>
      <c r="L4" s="61" t="inlineStr">
        <is>
          <t>pointer-merge</t>
        </is>
      </c>
      <c r="M4" s="72">
        <f>IF($A$6="Full Data", "text", "")</f>
        <v/>
      </c>
      <c r="N4" s="72">
        <f>IF($A$6="Full Data", "text", "")</f>
        <v/>
      </c>
      <c r="O4" s="61" t="inlineStr">
        <is>
          <t>text</t>
        </is>
      </c>
      <c r="P4" s="123" t="inlineStr">
        <is>
          <t>text</t>
        </is>
      </c>
      <c r="Q4" s="61" t="inlineStr">
        <is>
          <t>pointer-merge</t>
        </is>
      </c>
      <c r="R4" s="61" t="inlineStr">
        <is>
          <t>text</t>
        </is>
      </c>
      <c r="S4" s="61" t="inlineStr">
        <is>
          <t>pointer-merge</t>
        </is>
      </c>
      <c r="T4" s="51" t="inlineStr">
        <is>
          <t>[END]</t>
        </is>
      </c>
    </row>
    <row r="5" outlineLevel="1" ht="13.5" customFormat="1" customHeight="1" s="60" thickBot="1">
      <c r="A5" s="53" t="inlineStr">
        <is>
          <t>[Attribute width]</t>
        </is>
      </c>
      <c r="B5" s="84" t="n"/>
      <c r="C5" s="63" t="n"/>
      <c r="D5" s="63" t="n"/>
      <c r="E5" s="63" t="n"/>
      <c r="F5" s="126" t="n"/>
      <c r="G5" s="126" t="n"/>
      <c r="H5" s="99" t="n"/>
      <c r="I5" s="63" t="n"/>
      <c r="J5" s="63" t="n"/>
      <c r="K5" s="63" t="n"/>
      <c r="L5" s="63" t="n"/>
      <c r="M5" s="63" t="n"/>
      <c r="N5" s="63" t="n"/>
      <c r="O5" s="63" t="n"/>
      <c r="P5" s="126" t="n"/>
      <c r="Q5" s="63" t="n"/>
      <c r="R5" s="63" t="n"/>
      <c r="S5" s="63" t="n"/>
    </row>
    <row r="6" ht="13.5" customHeight="1" s="109" thickTop="1">
      <c r="A6" s="64" t="inlineStr">
        <is>
          <t>Full Data</t>
        </is>
      </c>
      <c r="B6" s="274" t="n"/>
      <c r="C6" s="274" t="inlineStr">
        <is>
          <t>ID</t>
        </is>
      </c>
      <c r="D6" s="274" t="n"/>
      <c r="E6" s="274" t="inlineStr">
        <is>
          <t>Model</t>
        </is>
      </c>
      <c r="F6" s="258" t="inlineStr">
        <is>
          <t>ConstCode</t>
        </is>
      </c>
      <c r="G6" s="258" t="n"/>
      <c r="H6" s="107" t="inlineStr">
        <is>
          <t>U Dimen</t>
        </is>
      </c>
      <c r="I6" s="274" t="inlineStr">
        <is>
          <t>Rotation</t>
        </is>
      </c>
      <c r="J6" s="274" t="inlineStr">
        <is>
          <t>Seal Type</t>
        </is>
      </c>
      <c r="K6" s="274" t="inlineStr">
        <is>
          <t>Seal</t>
        </is>
      </c>
      <c r="L6" s="274" t="inlineStr">
        <is>
          <t>OptionID</t>
        </is>
      </c>
      <c r="M6" s="274" t="inlineStr">
        <is>
          <t>TopSleeveMaterial</t>
        </is>
      </c>
      <c r="N6" s="143" t="inlineStr">
        <is>
          <t>BottomSleeveMaterial</t>
        </is>
      </c>
      <c r="O6" s="274" t="inlineStr">
        <is>
          <t>Shaft Material</t>
        </is>
      </c>
      <c r="P6" s="258" t="inlineStr">
        <is>
          <t>BOM</t>
        </is>
      </c>
      <c r="Q6" s="143" t="inlineStr">
        <is>
          <t>Price ID</t>
        </is>
      </c>
      <c r="R6" s="274" t="inlineStr">
        <is>
          <t>Option</t>
        </is>
      </c>
      <c r="S6" s="273" t="inlineStr">
        <is>
          <t>LeadTimeID</t>
        </is>
      </c>
    </row>
    <row r="7" s="109">
      <c r="A7" s="44" t="inlineStr">
        <is>
          <t>[START]</t>
        </is>
      </c>
      <c r="B7" s="237">
        <f>IF(AND(L7&lt;&gt;"ShaftMatl_Special",P7&lt;&gt;"NA"),"Y","N")</f>
        <v/>
      </c>
      <c r="C7" s="233" t="inlineStr">
        <is>
          <t>ConTab_BOM_KP_Shaft_0001</t>
        </is>
      </c>
      <c r="D7" s="233">
        <f>IF(B7="Y",C7,"")</f>
        <v/>
      </c>
      <c r="E7" s="233" t="inlineStr">
        <is>
          <t>:1012-9_0-KP:1012-9_0-KPV:1012-1_2-KP:1012-1_2-KPV:</t>
        </is>
      </c>
      <c r="F7" s="235" t="inlineStr">
        <is>
          <t>5</t>
        </is>
      </c>
      <c r="G7" s="235">
        <f>"X"&amp;F7</f>
        <v/>
      </c>
      <c r="H7" s="201" t="n">
        <v>1.75</v>
      </c>
      <c r="I7" s="234" t="inlineStr">
        <is>
          <t>CW</t>
        </is>
      </c>
      <c r="J7" s="233" t="n"/>
      <c r="K7" s="233" t="n"/>
      <c r="L7" s="233" t="inlineStr">
        <is>
          <t>ShaftMatl_SS_AISI-303</t>
        </is>
      </c>
      <c r="M7" s="233" t="inlineStr">
        <is>
          <t>:Bronze, III932, C89835:NiAl-Bronze, ASTM-B150 CDA95400:Al-Bronze, ASTM-B150 CDA95200:SS AISI-303:SS AISI-304:SS AISI-316:SS AISI-416:Special/Other:No Sleeve (sleeveless):SS AISI-416 (hard):</t>
        </is>
      </c>
      <c r="N7" s="233" t="inlineStr">
        <is>
          <t>:Bronze, III932, C89835:NiAl-Bronze, ASTM-B150 CDA95400:Al-Bronze, ASTM-B150 CDA95200:SS AISI-303:SS AISI-304:SS AISI-316:SS AISI-416:Special/Other:No Sleeve (sleeveless):</t>
        </is>
      </c>
      <c r="O7" s="233" t="inlineStr">
        <is>
          <t>ShaftMatl_SS_AISI-303</t>
        </is>
      </c>
      <c r="P7" s="235" t="n">
        <v>91845161</v>
      </c>
      <c r="Q7" s="233" t="inlineStr">
        <is>
          <t>B101242</t>
        </is>
      </c>
      <c r="R7" s="233" t="n"/>
      <c r="S7" s="235" t="inlineStr">
        <is>
          <t>LT027</t>
        </is>
      </c>
      <c r="T7" s="233" t="n"/>
      <c r="U7" s="233" t="n"/>
    </row>
    <row r="8" s="109">
      <c r="A8" s="64" t="n"/>
      <c r="B8" s="237">
        <f>IF(AND(L8&lt;&gt;"ShaftMatl_Special",P8&lt;&gt;"NA"),"Y","N")</f>
        <v/>
      </c>
      <c r="C8" s="233" t="inlineStr">
        <is>
          <t>ConTab_BOM_KP_Shaft_0002</t>
        </is>
      </c>
      <c r="D8" s="233">
        <f>IF(B8="Y",C8,"")</f>
        <v/>
      </c>
      <c r="E8" s="233" t="inlineStr">
        <is>
          <t>:1012-9_0-KP:1012-9_0-KPV:1012-1_2-KP:1012-1_2-KPV:</t>
        </is>
      </c>
      <c r="F8" s="235" t="inlineStr">
        <is>
          <t>5</t>
        </is>
      </c>
      <c r="G8" s="235">
        <f>"X"&amp;F8</f>
        <v/>
      </c>
      <c r="H8" s="201" t="n">
        <v>1.75</v>
      </c>
      <c r="I8" s="234" t="inlineStr">
        <is>
          <t>CW</t>
        </is>
      </c>
      <c r="J8" s="233" t="n"/>
      <c r="K8" s="233" t="n"/>
      <c r="L8" s="233" t="inlineStr">
        <is>
          <t>ShaftMatl_StressproofSteel_AISI-1144</t>
        </is>
      </c>
      <c r="M8" s="233" t="inlineStr">
        <is>
          <t>:Bronze, III932, C89835:NiAl-Bronze, ASTM-B150 CDA95400:Al-Bronze, ASTM-B150 CDA95200:SS AISI-303:SS AISI-304:SS AISI-316:SS AISI-416:Special/Other:No Sleeve (sleeveless):SS AISI-416 (hard):</t>
        </is>
      </c>
      <c r="N8" s="233" t="inlineStr">
        <is>
          <t>:Bronze, III932, C89835:NiAl-Bronze, ASTM-B150 CDA95400:Al-Bronze, ASTM-B150 CDA95200:SS AISI-303:SS AISI-304:SS AISI-316:SS AISI-416:Special/Other:No Sleeve (sleeveless):</t>
        </is>
      </c>
      <c r="O8" s="233" t="inlineStr">
        <is>
          <t>ShaftMatl_StressproofSteel_AISI-1144</t>
        </is>
      </c>
      <c r="P8" s="235" t="n">
        <v>91845160</v>
      </c>
      <c r="Q8" s="233" t="inlineStr">
        <is>
          <t>B101241</t>
        </is>
      </c>
      <c r="R8" s="233" t="inlineStr">
        <is>
          <t>Standard</t>
        </is>
      </c>
      <c r="S8" s="235" t="inlineStr">
        <is>
          <t>LT027</t>
        </is>
      </c>
      <c r="T8" s="233" t="n"/>
      <c r="U8" s="233" t="n"/>
    </row>
    <row r="9" customFormat="1" s="157">
      <c r="A9" s="64" t="n"/>
      <c r="B9" s="237">
        <f>IF(AND(L9&lt;&gt;"ShaftMatl_Special",P9&lt;&gt;"NA"),"Y","N")</f>
        <v/>
      </c>
      <c r="C9" s="233" t="inlineStr">
        <is>
          <t>ConTab_BOM_KP_Shaft_0003</t>
        </is>
      </c>
      <c r="D9" s="233">
        <f>IF(B9="Y",C9,"")</f>
        <v/>
      </c>
      <c r="E9" s="233" t="inlineStr">
        <is>
          <t>:1012-9_0-KP:1012-9_0-KPV:1012-1_2-KP:1012-1_2-KPV:</t>
        </is>
      </c>
      <c r="F9" s="235" t="inlineStr">
        <is>
          <t>5</t>
        </is>
      </c>
      <c r="G9" s="235">
        <f>"X"&amp;F9</f>
        <v/>
      </c>
      <c r="H9" s="201" t="n">
        <v>1.75</v>
      </c>
      <c r="I9" s="234" t="inlineStr">
        <is>
          <t>CW</t>
        </is>
      </c>
      <c r="J9" s="233" t="n"/>
      <c r="K9" s="233" t="n"/>
      <c r="L9" s="233" t="inlineStr">
        <is>
          <t>ShaftMatl_Special</t>
        </is>
      </c>
      <c r="M9" s="233" t="inlineStr">
        <is>
          <t>:Bronze, III932, C89835:NiAl-Bronze, ASTM-B150 CDA95400:Al-Bronze, ASTM-B150 CDA95200:SS AISI-303:SS AISI-304:SS AISI-316:SS AISI-416:Special/Other:No Sleeve (sleeveless):SS AISI-416 (hard):</t>
        </is>
      </c>
      <c r="N9" s="233" t="inlineStr">
        <is>
          <t>:Bronze, III932, C89835:NiAl-Bronze, ASTM-B150 CDA95400:Al-Bronze, ASTM-B150 CDA95200:SS AISI-303:SS AISI-304:SS AISI-316:SS AISI-416:Special/Other:No Sleeve (sleeveless):</t>
        </is>
      </c>
      <c r="O9" s="233" t="inlineStr">
        <is>
          <t>ShaftMatl_Special</t>
        </is>
      </c>
      <c r="P9" s="235" t="inlineStr">
        <is>
          <t>RTF</t>
        </is>
      </c>
      <c r="Q9" s="233" t="inlineStr">
        <is>
          <t>B150248</t>
        </is>
      </c>
      <c r="R9" s="233" t="n"/>
      <c r="S9" s="235" t="inlineStr">
        <is>
          <t>LT029</t>
        </is>
      </c>
      <c r="T9" s="233" t="n"/>
      <c r="U9" s="233" t="n"/>
    </row>
    <row r="10" s="109">
      <c r="A10" s="64" t="n"/>
      <c r="B10" s="237">
        <f>IF(AND(L10&lt;&gt;"ShaftMatl_Special",P10&lt;&gt;"NA"),"Y","N")</f>
        <v/>
      </c>
      <c r="C10" s="233" t="inlineStr">
        <is>
          <t>ConTab_BOM_KP_Shaft_0004</t>
        </is>
      </c>
      <c r="D10" s="233">
        <f>IF(B10="Y",C10,"")</f>
        <v/>
      </c>
      <c r="E10" s="233" t="inlineStr">
        <is>
          <t>:1012-9_0-KP:1012-9_0-KPV:1012-1_2-KP:1012-1_2-KPV:</t>
        </is>
      </c>
      <c r="F10" s="235" t="inlineStr">
        <is>
          <t>5</t>
        </is>
      </c>
      <c r="G10" s="235">
        <f>"X"&amp;F10</f>
        <v/>
      </c>
      <c r="H10" s="201" t="n">
        <v>1.75</v>
      </c>
      <c r="I10" s="234" t="inlineStr">
        <is>
          <t>CCW</t>
        </is>
      </c>
      <c r="J10" s="233" t="n"/>
      <c r="K10" s="233" t="n"/>
      <c r="L10" s="233" t="inlineStr">
        <is>
          <t>ShaftMatl_SS_AISI-303</t>
        </is>
      </c>
      <c r="M10" s="233" t="inlineStr">
        <is>
          <t>:Bronze, III932, C89835:NiAl-Bronze, ASTM-B150 CDA95400:Al-Bronze, ASTM-B150 CDA95200:SS AISI-303:SS AISI-304:SS AISI-316:SS AISI-416:Special/Other:No Sleeve (sleeveless):SS AISI-416 (hard):</t>
        </is>
      </c>
      <c r="N10" s="233" t="inlineStr">
        <is>
          <t>:Bronze, III932, C89835:NiAl-Bronze, ASTM-B150 CDA95400:Al-Bronze, ASTM-B150 CDA95200:SS AISI-303:SS AISI-304:SS AISI-316:SS AISI-416:Special/Other:No Sleeve (sleeveless):</t>
        </is>
      </c>
      <c r="O10" s="233" t="inlineStr">
        <is>
          <t>ShaftMatl_SS_AISI-303</t>
        </is>
      </c>
      <c r="P10" s="235" t="n">
        <v>91845165</v>
      </c>
      <c r="Q10" s="233" t="inlineStr">
        <is>
          <t>B101242</t>
        </is>
      </c>
      <c r="R10" s="233" t="n"/>
      <c r="S10" s="235" t="inlineStr">
        <is>
          <t>LT027</t>
        </is>
      </c>
      <c r="T10" s="233" t="n"/>
      <c r="U10" s="233" t="n"/>
    </row>
    <row r="11" s="109">
      <c r="A11" s="64" t="n"/>
      <c r="B11" s="237">
        <f>IF(AND(L11&lt;&gt;"ShaftMatl_Special",P11&lt;&gt;"NA"),"Y","N")</f>
        <v/>
      </c>
      <c r="C11" s="233" t="inlineStr">
        <is>
          <t>ConTab_BOM_KP_Shaft_0005</t>
        </is>
      </c>
      <c r="D11" s="233">
        <f>IF(B11="Y",C11,"")</f>
        <v/>
      </c>
      <c r="E11" s="233" t="inlineStr">
        <is>
          <t>:1012-9_0-KP:1012-9_0-KPV:1012-1_2-KP:1012-1_2-KPV:</t>
        </is>
      </c>
      <c r="F11" s="235" t="inlineStr">
        <is>
          <t>5</t>
        </is>
      </c>
      <c r="G11" s="235">
        <f>"X"&amp;F11</f>
        <v/>
      </c>
      <c r="H11" s="201" t="n">
        <v>1.75</v>
      </c>
      <c r="I11" s="234" t="inlineStr">
        <is>
          <t>CCW</t>
        </is>
      </c>
      <c r="J11" s="233" t="n"/>
      <c r="K11" s="233" t="n"/>
      <c r="L11" s="233" t="inlineStr">
        <is>
          <t>ShaftMatl_StressproofSteel_AISI-1144</t>
        </is>
      </c>
      <c r="M11" s="233" t="inlineStr">
        <is>
          <t>:Bronze, III932, C89835:NiAl-Bronze, ASTM-B150 CDA95400:Al-Bronze, ASTM-B150 CDA95200:SS AISI-303:SS AISI-304:SS AISI-316:SS AISI-416:Special/Other:No Sleeve (sleeveless):SS AISI-416 (hard):</t>
        </is>
      </c>
      <c r="N11" s="233" t="inlineStr">
        <is>
          <t>:Bronze, III932, C89835:NiAl-Bronze, ASTM-B150 CDA95400:Al-Bronze, ASTM-B150 CDA95200:SS AISI-303:SS AISI-304:SS AISI-316:SS AISI-416:Special/Other:No Sleeve (sleeveless):</t>
        </is>
      </c>
      <c r="O11" s="233" t="inlineStr">
        <is>
          <t>ShaftMatl_StressproofSteel_AISI-1144</t>
        </is>
      </c>
      <c r="P11" s="235" t="n">
        <v>91845164</v>
      </c>
      <c r="Q11" s="233" t="inlineStr">
        <is>
          <t>B101241</t>
        </is>
      </c>
      <c r="R11" s="233" t="inlineStr">
        <is>
          <t>Standard</t>
        </is>
      </c>
      <c r="S11" s="235" t="inlineStr">
        <is>
          <t>LT027</t>
        </is>
      </c>
      <c r="T11" s="233" t="n"/>
      <c r="U11" s="233" t="n"/>
    </row>
    <row r="12" customFormat="1" s="157">
      <c r="A12" s="64" t="n"/>
      <c r="B12" s="237">
        <f>IF(AND(L12&lt;&gt;"ShaftMatl_Special",P12&lt;&gt;"NA"),"Y","N")</f>
        <v/>
      </c>
      <c r="C12" s="233" t="inlineStr">
        <is>
          <t>ConTab_BOM_KP_Shaft_0006</t>
        </is>
      </c>
      <c r="D12" s="233">
        <f>IF(B12="Y",C12,"")</f>
        <v/>
      </c>
      <c r="E12" s="233" t="inlineStr">
        <is>
          <t>:1012-9_0-KP:1012-9_0-KPV:1012-1_2-KP:1012-1_2-KPV:</t>
        </is>
      </c>
      <c r="F12" s="235" t="inlineStr">
        <is>
          <t>5</t>
        </is>
      </c>
      <c r="G12" s="235">
        <f>"X"&amp;F12</f>
        <v/>
      </c>
      <c r="H12" s="201" t="n">
        <v>1.75</v>
      </c>
      <c r="I12" s="234" t="inlineStr">
        <is>
          <t>CCW</t>
        </is>
      </c>
      <c r="J12" s="233" t="n"/>
      <c r="K12" s="233" t="n"/>
      <c r="L12" s="233" t="inlineStr">
        <is>
          <t>ShaftMatl_Special</t>
        </is>
      </c>
      <c r="M12" s="233" t="inlineStr">
        <is>
          <t>:Bronze, III932, C89835:NiAl-Bronze, ASTM-B150 CDA95400:Al-Bronze, ASTM-B150 CDA95200:SS AISI-303:SS AISI-304:SS AISI-316:SS AISI-416:Special/Other:No Sleeve (sleeveless):SS AISI-416 (hard):</t>
        </is>
      </c>
      <c r="N12" s="233" t="inlineStr">
        <is>
          <t>:Bronze, III932, C89835:NiAl-Bronze, ASTM-B150 CDA95400:Al-Bronze, ASTM-B150 CDA95200:SS AISI-303:SS AISI-304:SS AISI-316:SS AISI-416:Special/Other:No Sleeve (sleeveless):</t>
        </is>
      </c>
      <c r="O12" s="233" t="inlineStr">
        <is>
          <t>ShaftMatl_Special</t>
        </is>
      </c>
      <c r="P12" s="235" t="inlineStr">
        <is>
          <t>RTF</t>
        </is>
      </c>
      <c r="Q12" s="233" t="inlineStr">
        <is>
          <t>B150248</t>
        </is>
      </c>
      <c r="R12" s="233" t="n"/>
      <c r="S12" s="235" t="inlineStr">
        <is>
          <t>LT029</t>
        </is>
      </c>
      <c r="T12" s="233" t="n"/>
      <c r="U12" s="233" t="n"/>
    </row>
    <row r="13" s="109">
      <c r="A13" s="64" t="n"/>
      <c r="B13" s="237">
        <f>IF(AND(L13&lt;&gt;"ShaftMatl_Special",P13&lt;&gt;"NA"),"Y","N")</f>
        <v/>
      </c>
      <c r="C13" s="233" t="inlineStr">
        <is>
          <t>ConTab_BOM_KP_Shaft_0007</t>
        </is>
      </c>
      <c r="D13" s="233">
        <f>IF(B13="Y",C13,"")</f>
        <v/>
      </c>
      <c r="E13" s="233" t="inlineStr">
        <is>
          <t>:1012-9_0-KP:1012-9_0-KPV:1012-1_2-KP:1012-1_2-KPV:</t>
        </is>
      </c>
      <c r="F13" s="235" t="inlineStr">
        <is>
          <t>5</t>
        </is>
      </c>
      <c r="G13" s="235">
        <f>"X"&amp;F13</f>
        <v/>
      </c>
      <c r="H13" s="201" t="n">
        <v>1.75</v>
      </c>
      <c r="I13" s="234" t="inlineStr">
        <is>
          <t>CW</t>
        </is>
      </c>
      <c r="J13" s="233" t="n"/>
      <c r="K13" s="233" t="n"/>
      <c r="L13" s="233" t="inlineStr">
        <is>
          <t>ShaftMatl_SS_AISI-316</t>
        </is>
      </c>
      <c r="M13" s="233" t="inlineStr">
        <is>
          <t>:Bronze, III932, C89835:NiAl-Bronze, ASTM-B150 CDA95400:Al-Bronze, ASTM-B150 CDA95200:SS AISI-303:SS AISI-304:SS AISI-316:SS AISI-416:Special/Other:No Sleeve (sleeveless):SS AISI-416 (hard):</t>
        </is>
      </c>
      <c r="N13" s="233" t="inlineStr">
        <is>
          <t>:Bronze, III932, C89835:NiAl-Bronze, ASTM-B150 CDA95400:Al-Bronze, ASTM-B150 CDA95200:SS AISI-303:SS AISI-304:SS AISI-316:SS AISI-416:Special/Other:No Sleeve (sleeveless):</t>
        </is>
      </c>
      <c r="O13" s="233" t="inlineStr">
        <is>
          <t>ShaftMatl_SS_AISI-316</t>
        </is>
      </c>
      <c r="P13" s="235" t="inlineStr">
        <is>
          <t>RTF</t>
        </is>
      </c>
      <c r="Q13" s="233" t="inlineStr">
        <is>
          <t>B103954</t>
        </is>
      </c>
      <c r="R13" s="233" t="n"/>
      <c r="S13" s="235" t="inlineStr">
        <is>
          <t>LT076</t>
        </is>
      </c>
      <c r="T13" s="233" t="n"/>
      <c r="U13" s="235" t="n"/>
    </row>
    <row r="14" s="109">
      <c r="A14" s="82" t="n"/>
      <c r="B14" s="237">
        <f>IF(AND(L14&lt;&gt;"ShaftMatl_Special",P14&lt;&gt;"NA"),"Y","N")</f>
        <v/>
      </c>
      <c r="C14" s="233" t="inlineStr">
        <is>
          <t>ConTab_BOM_KP_Shaft_0008</t>
        </is>
      </c>
      <c r="D14" s="233">
        <f>IF(B14="Y",C14,"")</f>
        <v/>
      </c>
      <c r="E14" s="233" t="inlineStr">
        <is>
          <t>:1012-9_0-KP:1012-9_0-KPV:1012-1_2-KP:1012-1_2-KPV:</t>
        </is>
      </c>
      <c r="F14" s="235" t="inlineStr">
        <is>
          <t>5</t>
        </is>
      </c>
      <c r="G14" s="235">
        <f>"X"&amp;F14</f>
        <v/>
      </c>
      <c r="H14" s="201" t="n">
        <v>1.75</v>
      </c>
      <c r="I14" s="234" t="inlineStr">
        <is>
          <t>CCW</t>
        </is>
      </c>
      <c r="J14" s="233" t="n"/>
      <c r="K14" s="233" t="n"/>
      <c r="L14" s="233" t="inlineStr">
        <is>
          <t>ShaftMatl_SS_AISI-316</t>
        </is>
      </c>
      <c r="M14" s="233" t="inlineStr">
        <is>
          <t>:Bronze, III932, C89835:NiAl-Bronze, ASTM-B150 CDA95400:Al-Bronze, ASTM-B150 CDA95200:SS AISI-303:SS AISI-304:SS AISI-316:SS AISI-416:Special/Other:No Sleeve (sleeveless):SS AISI-416 (hard):</t>
        </is>
      </c>
      <c r="N14" s="233" t="inlineStr">
        <is>
          <t>:Bronze, III932, C89835:NiAl-Bronze, ASTM-B150 CDA95400:Al-Bronze, ASTM-B150 CDA95200:SS AISI-303:SS AISI-304:SS AISI-316:SS AISI-416:Special/Other:No Sleeve (sleeveless):</t>
        </is>
      </c>
      <c r="O14" s="233" t="inlineStr">
        <is>
          <t>ShaftMatl_SS_AISI-316</t>
        </is>
      </c>
      <c r="P14" s="235" t="inlineStr">
        <is>
          <t>RTF</t>
        </is>
      </c>
      <c r="Q14" s="233" t="inlineStr">
        <is>
          <t>B103954</t>
        </is>
      </c>
      <c r="R14" s="233" t="n"/>
      <c r="S14" s="235" t="inlineStr">
        <is>
          <t>LT076</t>
        </is>
      </c>
      <c r="T14" s="233" t="n"/>
      <c r="U14" s="233" t="n"/>
    </row>
    <row r="15" customFormat="1" s="157">
      <c r="A15" s="64" t="n"/>
      <c r="B15" s="237">
        <f>IF(AND(L15&lt;&gt;"ShaftMatl_Special",P15&lt;&gt;"NA"),"Y","N")</f>
        <v/>
      </c>
      <c r="C15" s="233" t="inlineStr">
        <is>
          <t>ConTab_BOM_KP_Shaft_0009</t>
        </is>
      </c>
      <c r="D15" s="233">
        <f>IF(B15="Y",C15,"")</f>
        <v/>
      </c>
      <c r="E15" s="233" t="inlineStr">
        <is>
          <t>:1012-9_0-KP:1012-9_0-KPV:1012-1_2-KP:1012-1_2-KPV:</t>
        </is>
      </c>
      <c r="F15" s="235" t="inlineStr">
        <is>
          <t>5</t>
        </is>
      </c>
      <c r="G15" s="235">
        <f>"X"&amp;F15</f>
        <v/>
      </c>
      <c r="H15" s="201" t="n">
        <v>1.75</v>
      </c>
      <c r="I15" s="234" t="inlineStr">
        <is>
          <t>CW</t>
        </is>
      </c>
      <c r="J15" s="233" t="n"/>
      <c r="K15" s="233" t="n"/>
      <c r="L15" s="233" t="inlineStr">
        <is>
          <t>ShaftMatl_SS_AISI-416</t>
        </is>
      </c>
      <c r="M15" s="233" t="inlineStr">
        <is>
          <t>:Bronze, III932, C89835:NiAl-Bronze, ASTM-B150 CDA95400:Al-Bronze, ASTM-B150 CDA95200:SS AISI-303:SS AISI-304:SS AISI-316:SS AISI-416:Special/Other:No Sleeve (sleeveless):SS AISI-416 (hard):</t>
        </is>
      </c>
      <c r="N15" s="233" t="inlineStr">
        <is>
          <t>:Bronze, III932, C89835:NiAl-Bronze, ASTM-B150 CDA95400:Al-Bronze, ASTM-B150 CDA95200:SS AISI-303:SS AISI-304:SS AISI-316:SS AISI-416:Special/Other:No Sleeve (sleeveless):</t>
        </is>
      </c>
      <c r="O15" s="233" t="inlineStr">
        <is>
          <t>ShaftMatl_SS_AISI-416</t>
        </is>
      </c>
      <c r="P15" s="235" t="inlineStr">
        <is>
          <t>RTF</t>
        </is>
      </c>
      <c r="Q15" s="233" t="inlineStr">
        <is>
          <t>B103974</t>
        </is>
      </c>
      <c r="R15" s="233" t="n"/>
      <c r="S15" s="235" t="inlineStr">
        <is>
          <t>LT076</t>
        </is>
      </c>
      <c r="T15" s="233" t="n"/>
      <c r="U15" s="233" t="n"/>
    </row>
    <row r="16" s="109">
      <c r="A16" s="64" t="n"/>
      <c r="B16" s="237">
        <f>IF(AND(L16&lt;&gt;"ShaftMatl_Special",P16&lt;&gt;"NA"),"Y","N")</f>
        <v/>
      </c>
      <c r="C16" s="233" t="inlineStr">
        <is>
          <t>ConTab_BOM_KP_Shaft_0010</t>
        </is>
      </c>
      <c r="D16" s="233">
        <f>IF(B16="Y",C16,"")</f>
        <v/>
      </c>
      <c r="E16" s="233" t="inlineStr">
        <is>
          <t>:1012-9_0-KP:1012-9_0-KPV:1012-1_2-KP:1012-1_2-KPV:</t>
        </is>
      </c>
      <c r="F16" s="235" t="inlineStr">
        <is>
          <t>5</t>
        </is>
      </c>
      <c r="G16" s="235">
        <f>"X"&amp;F16</f>
        <v/>
      </c>
      <c r="H16" s="201" t="n">
        <v>1.75</v>
      </c>
      <c r="I16" s="234" t="inlineStr">
        <is>
          <t>CCW</t>
        </is>
      </c>
      <c r="J16" s="233" t="n"/>
      <c r="K16" s="233" t="n"/>
      <c r="L16" s="233" t="inlineStr">
        <is>
          <t>ShaftMatl_SS_AISI-416</t>
        </is>
      </c>
      <c r="M16" s="233" t="inlineStr">
        <is>
          <t>:Bronze, III932, C89835:NiAl-Bronze, ASTM-B150 CDA95400:Al-Bronze, ASTM-B150 CDA95200:SS AISI-303:SS AISI-304:SS AISI-316:SS AISI-416:Special/Other:No Sleeve (sleeveless):SS AISI-416 (hard):</t>
        </is>
      </c>
      <c r="N16" s="233" t="inlineStr">
        <is>
          <t>:Bronze, III932, C89835:NiAl-Bronze, ASTM-B150 CDA95400:Al-Bronze, ASTM-B150 CDA95200:SS AISI-303:SS AISI-304:SS AISI-316:SS AISI-416:Special/Other:No Sleeve (sleeveless):</t>
        </is>
      </c>
      <c r="O16" s="233" t="inlineStr">
        <is>
          <t>ShaftMatl_SS_AISI-416</t>
        </is>
      </c>
      <c r="P16" s="235" t="inlineStr">
        <is>
          <t>RTF</t>
        </is>
      </c>
      <c r="Q16" s="233" t="inlineStr">
        <is>
          <t>B103974</t>
        </is>
      </c>
      <c r="R16" s="233" t="n"/>
      <c r="S16" s="235" t="inlineStr">
        <is>
          <t>LT076</t>
        </is>
      </c>
      <c r="T16" s="233" t="n"/>
      <c r="U16" s="233" t="n"/>
    </row>
    <row r="17" s="109">
      <c r="A17" s="64" t="n"/>
      <c r="B17" s="237">
        <f>IF(AND(L17&lt;&gt;"ShaftMatl_Special",P17&lt;&gt;"NA"),"Y","N")</f>
        <v/>
      </c>
      <c r="C17" s="233" t="inlineStr">
        <is>
          <t>ConTab_BOM_KP_Shaft_0015</t>
        </is>
      </c>
      <c r="D17" s="233">
        <f>IF(B17="Y",C17,"")</f>
        <v/>
      </c>
      <c r="E17" s="233" t="inlineStr">
        <is>
          <t>:1012-9_0-KPV:1012-1_2-KPV:</t>
        </is>
      </c>
      <c r="F17" s="235" t="n">
        <v>5</v>
      </c>
      <c r="G17" s="235">
        <f>"X"&amp;F17</f>
        <v/>
      </c>
      <c r="H17" s="201" t="n">
        <v>1.75</v>
      </c>
      <c r="I17" s="234" t="inlineStr">
        <is>
          <t>CW</t>
        </is>
      </c>
      <c r="J17" s="233" t="n"/>
      <c r="K17" s="233" t="n"/>
      <c r="L17" s="233" t="inlineStr">
        <is>
          <t>ShaftMatl_StressproofSteel_AISI-1144</t>
        </is>
      </c>
      <c r="M17" s="233" t="inlineStr">
        <is>
          <t>:Bronze, III932, C89835:NiAl-Bronze, ASTM-B150 CDA95400:Al-Bronze, ASTM-B150 CDA95200:SS AISI-303:SS AISI-304:SS AISI-316:SS AISI-416:Special/Other:No Sleeve (sleeveless):SS AISI-416 (hard):</t>
        </is>
      </c>
      <c r="N17" s="233" t="inlineStr">
        <is>
          <t>:SS AISI-416 (hard)-SlvBrg:</t>
        </is>
      </c>
      <c r="O17" s="233" t="inlineStr">
        <is>
          <t>ShaftMatl_StressproofSteel_AISI-1144</t>
        </is>
      </c>
      <c r="P17" s="235" t="n">
        <v>97623743</v>
      </c>
      <c r="Q17" s="233" t="inlineStr">
        <is>
          <t>B105642</t>
        </is>
      </c>
      <c r="R17" s="233" t="n"/>
      <c r="S17" s="235" t="inlineStr">
        <is>
          <t>LT027</t>
        </is>
      </c>
      <c r="T17" s="233" t="n"/>
      <c r="U17" s="188" t="n"/>
    </row>
    <row r="18" s="109">
      <c r="A18" s="64" t="n"/>
      <c r="B18" s="237">
        <f>IF(AND(L18&lt;&gt;"ShaftMatl_Special",P18&lt;&gt;"NA"),"Y","N")</f>
        <v/>
      </c>
      <c r="C18" s="233" t="inlineStr">
        <is>
          <t>ConTab_BOM_KP_Shaft_0016</t>
        </is>
      </c>
      <c r="D18" s="233">
        <f>IF(B18="Y",C18,"")</f>
        <v/>
      </c>
      <c r="E18" s="233" t="inlineStr">
        <is>
          <t>:1012-9_0-KPV:1012-1_2-KPV:</t>
        </is>
      </c>
      <c r="F18" s="235" t="n">
        <v>5</v>
      </c>
      <c r="G18" s="235">
        <f>"X"&amp;F18</f>
        <v/>
      </c>
      <c r="H18" s="201" t="n">
        <v>1.75</v>
      </c>
      <c r="I18" s="234" t="inlineStr">
        <is>
          <t>CCW</t>
        </is>
      </c>
      <c r="J18" s="233" t="n"/>
      <c r="K18" s="233" t="n"/>
      <c r="L18" s="233" t="inlineStr">
        <is>
          <t>ShaftMatl_StressproofSteel_AISI-1144</t>
        </is>
      </c>
      <c r="M18" s="233" t="inlineStr">
        <is>
          <t>:Bronze, III932, C89835:NiAl-Bronze, ASTM-B150 CDA95400:Al-Bronze, ASTM-B150 CDA95200:SS AISI-303:SS AISI-304:SS AISI-316:SS AISI-416:Special/Other:No Sleeve (sleeveless):SS AISI-416 (hard):</t>
        </is>
      </c>
      <c r="N18" s="233" t="inlineStr">
        <is>
          <t>:SS AISI-416 (hard)-SlvBrg:</t>
        </is>
      </c>
      <c r="O18" s="233" t="inlineStr">
        <is>
          <t>ShaftMatl_StressproofSteel_AISI-1144</t>
        </is>
      </c>
      <c r="P18" s="235" t="n">
        <v>97623745</v>
      </c>
      <c r="Q18" s="233" t="inlineStr">
        <is>
          <t>B105647</t>
        </is>
      </c>
      <c r="R18" s="233" t="n"/>
      <c r="S18" s="235" t="inlineStr">
        <is>
          <t>LT027</t>
        </is>
      </c>
      <c r="T18" s="233" t="n"/>
      <c r="U18" s="233" t="n"/>
    </row>
    <row r="19" s="109">
      <c r="A19" s="64" t="n"/>
      <c r="B19" s="237">
        <f>IF(AND(L19&lt;&gt;"ShaftMatl_Special",P19&lt;&gt;"NA"),"Y","N")</f>
        <v/>
      </c>
      <c r="C19" s="233" t="inlineStr">
        <is>
          <t>ConTab_BOM_KP_Shaft_0017</t>
        </is>
      </c>
      <c r="D19" s="233">
        <f>IF(B19="Y",C19,"")</f>
        <v/>
      </c>
      <c r="E19" s="233" t="inlineStr">
        <is>
          <t>:1015-3_4-KP:1015-3_4-KPV:</t>
        </is>
      </c>
      <c r="F19" s="235" t="inlineStr">
        <is>
          <t>7</t>
        </is>
      </c>
      <c r="G19" s="235">
        <f>"X"&amp;F19</f>
        <v/>
      </c>
      <c r="H19" s="201" t="n">
        <v>2.25</v>
      </c>
      <c r="I19" s="234" t="inlineStr">
        <is>
          <t>CW</t>
        </is>
      </c>
      <c r="J19" s="233" t="n"/>
      <c r="K19" s="233" t="n"/>
      <c r="L19" s="233" t="inlineStr">
        <is>
          <t>ShaftMatl_SS_AISI-303</t>
        </is>
      </c>
      <c r="M19" s="233" t="inlineStr">
        <is>
          <t>:Bronze, III932, C89835:NiAl-Bronze, ASTM-B150 CDA95400:Al-Bronze, ASTM-B150 CDA95200:SS AISI-303:SS AISI-304:SS AISI-316:SS AISI-416:Special/Other:No Sleeve (sleeveless):SS AISI-416 (hard):</t>
        </is>
      </c>
      <c r="N19" s="233" t="inlineStr">
        <is>
          <t>:Bronze, III932, C89835:NiAl-Bronze, ASTM-B150 CDA95400:Al-Bronze, ASTM-B150 CDA95200:SS AISI-303:SS AISI-304:SS AISI-316:SS AISI-416:Special/Other:No Sleeve (sleeveless):</t>
        </is>
      </c>
      <c r="O19" s="233" t="inlineStr">
        <is>
          <t>ShaftMatl_SS_AISI-303</t>
        </is>
      </c>
      <c r="P19" s="235" t="n">
        <v>91845205</v>
      </c>
      <c r="Q19" s="233" t="inlineStr">
        <is>
          <t>B101248</t>
        </is>
      </c>
      <c r="R19" s="233" t="n"/>
      <c r="S19" s="235" t="inlineStr">
        <is>
          <t>LT027</t>
        </is>
      </c>
      <c r="T19" s="233" t="n"/>
      <c r="U19" s="233" t="n"/>
    </row>
    <row r="20" s="109">
      <c r="A20" s="64" t="n"/>
      <c r="B20" s="237">
        <f>IF(AND(L20&lt;&gt;"ShaftMatl_Special",P20&lt;&gt;"NA"),"Y","N")</f>
        <v/>
      </c>
      <c r="C20" s="233" t="inlineStr">
        <is>
          <t>ConTab_BOM_KP_Shaft_0018</t>
        </is>
      </c>
      <c r="D20" s="233">
        <f>IF(B20="Y",C20,"")</f>
        <v/>
      </c>
      <c r="E20" s="233" t="inlineStr">
        <is>
          <t>:1015-3_4-KP:1015-3_4-KPV:</t>
        </is>
      </c>
      <c r="F20" s="235" t="inlineStr">
        <is>
          <t>7</t>
        </is>
      </c>
      <c r="G20" s="235">
        <f>"X"&amp;F20</f>
        <v/>
      </c>
      <c r="H20" s="201" t="n">
        <v>2.25</v>
      </c>
      <c r="I20" s="234" t="inlineStr">
        <is>
          <t>CW</t>
        </is>
      </c>
      <c r="J20" s="233" t="n"/>
      <c r="K20" s="233" t="n"/>
      <c r="L20" s="233" t="inlineStr">
        <is>
          <t>ShaftMatl_StressproofSteel_AISI-1144</t>
        </is>
      </c>
      <c r="M20" s="233" t="inlineStr">
        <is>
          <t>:Bronze, III932, C89835:NiAl-Bronze, ASTM-B150 CDA95400:Al-Bronze, ASTM-B150 CDA95200:SS AISI-303:SS AISI-304:SS AISI-316:SS AISI-416:Special/Other:No Sleeve (sleeveless):SS AISI-416 (hard):</t>
        </is>
      </c>
      <c r="N20" s="233" t="inlineStr">
        <is>
          <t>:Bronze, III932, C89835:NiAl-Bronze, ASTM-B150 CDA95400:Al-Bronze, ASTM-B150 CDA95200:SS AISI-303:SS AISI-304:SS AISI-316:SS AISI-416:Special/Other:No Sleeve (sleeveless):</t>
        </is>
      </c>
      <c r="O20" s="233" t="inlineStr">
        <is>
          <t>ShaftMatl_StressproofSteel_AISI-1144</t>
        </is>
      </c>
      <c r="P20" s="235" t="n">
        <v>91845201</v>
      </c>
      <c r="Q20" s="233" t="inlineStr">
        <is>
          <t>B101247</t>
        </is>
      </c>
      <c r="R20" s="233" t="inlineStr">
        <is>
          <t>Standard</t>
        </is>
      </c>
      <c r="S20" s="235" t="inlineStr">
        <is>
          <t>LT027</t>
        </is>
      </c>
      <c r="T20" s="233" t="n"/>
      <c r="U20" s="188" t="n"/>
    </row>
    <row r="21" s="109">
      <c r="A21" s="64" t="n"/>
      <c r="B21" s="237">
        <f>IF(AND(L21&lt;&gt;"ShaftMatl_Special",P21&lt;&gt;"NA"),"Y","N")</f>
        <v/>
      </c>
      <c r="C21" s="233" t="inlineStr">
        <is>
          <t>ConTab_BOM_KP_Shaft_0019</t>
        </is>
      </c>
      <c r="D21" s="233">
        <f>IF(B21="Y",C21,"")</f>
        <v/>
      </c>
      <c r="E21" s="233" t="inlineStr">
        <is>
          <t>:1015-3_4-KP:1015-3_4-KPV:</t>
        </is>
      </c>
      <c r="F21" s="235" t="inlineStr">
        <is>
          <t>7</t>
        </is>
      </c>
      <c r="G21" s="235">
        <f>"X"&amp;F21</f>
        <v/>
      </c>
      <c r="H21" s="201" t="n">
        <v>2.25</v>
      </c>
      <c r="I21" s="234" t="inlineStr">
        <is>
          <t>CW</t>
        </is>
      </c>
      <c r="J21" s="233" t="n"/>
      <c r="K21" s="233" t="n"/>
      <c r="L21" s="233" t="inlineStr">
        <is>
          <t>ShaftMatl_Special</t>
        </is>
      </c>
      <c r="M21" s="233" t="inlineStr">
        <is>
          <t>:Bronze, III932, C89835:NiAl-Bronze, ASTM-B150 CDA95400:Al-Bronze, ASTM-B150 CDA95200:SS AISI-303:SS AISI-304:SS AISI-316:SS AISI-416:Special/Other:No Sleeve (sleeveless):SS AISI-416 (hard):</t>
        </is>
      </c>
      <c r="N21" s="233" t="inlineStr">
        <is>
          <t>:Bronze, III932, C89835:NiAl-Bronze, ASTM-B150 CDA95400:Al-Bronze, ASTM-B150 CDA95200:SS AISI-303:SS AISI-304:SS AISI-316:SS AISI-416:Special/Other:No Sleeve (sleeveless):</t>
        </is>
      </c>
      <c r="O21" s="233" t="inlineStr">
        <is>
          <t>ShaftMatl_Special</t>
        </is>
      </c>
      <c r="P21" s="235" t="inlineStr">
        <is>
          <t>RTF</t>
        </is>
      </c>
      <c r="Q21" s="233" t="inlineStr">
        <is>
          <t>B150248</t>
        </is>
      </c>
      <c r="R21" s="233" t="n"/>
      <c r="S21" s="235" t="inlineStr">
        <is>
          <t>LT029</t>
        </is>
      </c>
      <c r="T21" s="233" t="n"/>
      <c r="U21" s="233" t="n"/>
    </row>
    <row r="22" s="109">
      <c r="A22" s="64" t="n"/>
      <c r="B22" s="237">
        <f>IF(AND(L22&lt;&gt;"ShaftMatl_Special",P22&lt;&gt;"NA"),"Y","N")</f>
        <v/>
      </c>
      <c r="C22" s="233" t="inlineStr">
        <is>
          <t>ConTab_BOM_KP_Shaft_0020</t>
        </is>
      </c>
      <c r="D22" s="233">
        <f>IF(B22="Y",C22,"")</f>
        <v/>
      </c>
      <c r="E22" s="233" t="inlineStr">
        <is>
          <t>:1015-3_4-KP:1015-3_4-KPV:</t>
        </is>
      </c>
      <c r="F22" s="235" t="inlineStr">
        <is>
          <t>7</t>
        </is>
      </c>
      <c r="G22" s="235">
        <f>"X"&amp;F22</f>
        <v/>
      </c>
      <c r="H22" s="201" t="n">
        <v>2.25</v>
      </c>
      <c r="I22" s="234" t="inlineStr">
        <is>
          <t>CCW</t>
        </is>
      </c>
      <c r="J22" s="233" t="n"/>
      <c r="K22" s="233" t="n"/>
      <c r="L22" s="233" t="inlineStr">
        <is>
          <t>ShaftMatl_SS_AISI-303</t>
        </is>
      </c>
      <c r="M22" s="233" t="inlineStr">
        <is>
          <t>:Bronze, III932, C89835:NiAl-Bronze, ASTM-B150 CDA95400:Al-Bronze, ASTM-B150 CDA95200:SS AISI-303:SS AISI-304:SS AISI-316:SS AISI-416:Special/Other:No Sleeve (sleeveless):SS AISI-416 (hard):</t>
        </is>
      </c>
      <c r="N22" s="233" t="inlineStr">
        <is>
          <t>:Bronze, III932, C89835:NiAl-Bronze, ASTM-B150 CDA95400:Al-Bronze, ASTM-B150 CDA95200:SS AISI-303:SS AISI-304:SS AISI-316:SS AISI-416:Special/Other:No Sleeve (sleeveless):</t>
        </is>
      </c>
      <c r="O22" s="233" t="inlineStr">
        <is>
          <t>ShaftMatl_SS_AISI-303</t>
        </is>
      </c>
      <c r="P22" s="235" t="n">
        <v>91845211</v>
      </c>
      <c r="Q22" s="233" t="inlineStr">
        <is>
          <t>B101248</t>
        </is>
      </c>
      <c r="R22" s="233" t="n"/>
      <c r="S22" s="235" t="inlineStr">
        <is>
          <t>LT027</t>
        </is>
      </c>
      <c r="T22" s="233" t="n"/>
      <c r="U22" s="235" t="n"/>
    </row>
    <row r="23" s="109">
      <c r="A23" s="64" t="n"/>
      <c r="B23" s="237">
        <f>IF(AND(L23&lt;&gt;"ShaftMatl_Special",P23&lt;&gt;"NA"),"Y","N")</f>
        <v/>
      </c>
      <c r="C23" s="233" t="inlineStr">
        <is>
          <t>ConTab_BOM_KP_Shaft_0021</t>
        </is>
      </c>
      <c r="D23" s="233">
        <f>IF(B23="Y",C23,"")</f>
        <v/>
      </c>
      <c r="E23" s="233" t="inlineStr">
        <is>
          <t>:1015-3_4-KP:1015-3_4-KPV:</t>
        </is>
      </c>
      <c r="F23" s="235" t="inlineStr">
        <is>
          <t>7</t>
        </is>
      </c>
      <c r="G23" s="235">
        <f>"X"&amp;F23</f>
        <v/>
      </c>
      <c r="H23" s="201" t="n">
        <v>2.25</v>
      </c>
      <c r="I23" s="234" t="inlineStr">
        <is>
          <t>CCW</t>
        </is>
      </c>
      <c r="J23" s="233" t="n"/>
      <c r="K23" s="233" t="n"/>
      <c r="L23" s="233" t="inlineStr">
        <is>
          <t>ShaftMatl_StressproofSteel_AISI-1144</t>
        </is>
      </c>
      <c r="M23" s="233" t="inlineStr">
        <is>
          <t>:Bronze, III932, C89835:NiAl-Bronze, ASTM-B150 CDA95400:Al-Bronze, ASTM-B150 CDA95200:SS AISI-303:SS AISI-304:SS AISI-316:SS AISI-416:Special/Other:No Sleeve (sleeveless):SS AISI-416 (hard):</t>
        </is>
      </c>
      <c r="N23" s="233" t="inlineStr">
        <is>
          <t>:Bronze, III932, C89835:NiAl-Bronze, ASTM-B150 CDA95400:Al-Bronze, ASTM-B150 CDA95200:SS AISI-303:SS AISI-304:SS AISI-316:SS AISI-416:Special/Other:No Sleeve (sleeveless):</t>
        </is>
      </c>
      <c r="O23" s="233" t="inlineStr">
        <is>
          <t>ShaftMatl_StressproofSteel_AISI-1144</t>
        </is>
      </c>
      <c r="P23" s="235" t="n">
        <v>91845209</v>
      </c>
      <c r="Q23" s="233" t="inlineStr">
        <is>
          <t>B101247</t>
        </is>
      </c>
      <c r="R23" s="233" t="inlineStr">
        <is>
          <t>Standard</t>
        </is>
      </c>
      <c r="S23" s="235" t="inlineStr">
        <is>
          <t>LT027</t>
        </is>
      </c>
      <c r="T23" s="233" t="n"/>
      <c r="U23" s="233" t="n"/>
    </row>
    <row r="24" s="109">
      <c r="A24" s="64" t="n"/>
      <c r="B24" s="237">
        <f>IF(AND(L24&lt;&gt;"ShaftMatl_Special",P24&lt;&gt;"NA"),"Y","N")</f>
        <v/>
      </c>
      <c r="C24" s="233" t="inlineStr">
        <is>
          <t>ConTab_BOM_KP_Shaft_0022</t>
        </is>
      </c>
      <c r="D24" s="233">
        <f>IF(B24="Y",C24,"")</f>
        <v/>
      </c>
      <c r="E24" s="233" t="inlineStr">
        <is>
          <t>:1015-3_4-KP:1015-3_4-KPV:</t>
        </is>
      </c>
      <c r="F24" s="235" t="inlineStr">
        <is>
          <t>7</t>
        </is>
      </c>
      <c r="G24" s="235">
        <f>"X"&amp;F24</f>
        <v/>
      </c>
      <c r="H24" s="201" t="n">
        <v>2.25</v>
      </c>
      <c r="I24" s="234" t="inlineStr">
        <is>
          <t>CCW</t>
        </is>
      </c>
      <c r="J24" s="233" t="n"/>
      <c r="K24" s="233" t="n"/>
      <c r="L24" s="233" t="inlineStr">
        <is>
          <t>ShaftMatl_Special</t>
        </is>
      </c>
      <c r="M24" s="233" t="inlineStr">
        <is>
          <t>:Bronze, III932, C89835:NiAl-Bronze, ASTM-B150 CDA95400:Al-Bronze, ASTM-B150 CDA95200:SS AISI-303:SS AISI-304:SS AISI-316:SS AISI-416:Special/Other:No Sleeve (sleeveless):SS AISI-416 (hard):</t>
        </is>
      </c>
      <c r="N24" s="233" t="inlineStr">
        <is>
          <t>:Bronze, III932, C89835:NiAl-Bronze, ASTM-B150 CDA95400:Al-Bronze, ASTM-B150 CDA95200:SS AISI-303:SS AISI-304:SS AISI-316:SS AISI-416:Special/Other:No Sleeve (sleeveless):</t>
        </is>
      </c>
      <c r="O24" s="233" t="inlineStr">
        <is>
          <t>ShaftMatl_Special</t>
        </is>
      </c>
      <c r="P24" s="235" t="inlineStr">
        <is>
          <t>RTF</t>
        </is>
      </c>
      <c r="Q24" s="233" t="inlineStr">
        <is>
          <t>B150248</t>
        </is>
      </c>
      <c r="R24" s="233" t="n"/>
      <c r="S24" s="235" t="inlineStr">
        <is>
          <t>LT029</t>
        </is>
      </c>
      <c r="T24" s="233" t="n"/>
      <c r="U24" s="188" t="n"/>
    </row>
    <row r="25" s="109">
      <c r="A25" s="64" t="n"/>
      <c r="B25" s="237">
        <f>IF(AND(L25&lt;&gt;"ShaftMatl_Special",P25&lt;&gt;"NA"),"Y","N")</f>
        <v/>
      </c>
      <c r="C25" s="233" t="inlineStr">
        <is>
          <t>ConTab_BOM_KP_Shaft_0023</t>
        </is>
      </c>
      <c r="D25" s="233">
        <f>IF(B25="Y",C25,"")</f>
        <v/>
      </c>
      <c r="E25" s="233" t="inlineStr">
        <is>
          <t>:1015-3_4-KP:1015-3_4-KPV:</t>
        </is>
      </c>
      <c r="F25" s="235" t="inlineStr">
        <is>
          <t>7</t>
        </is>
      </c>
      <c r="G25" s="235">
        <f>"X"&amp;F25</f>
        <v/>
      </c>
      <c r="H25" s="201" t="n">
        <v>2.25</v>
      </c>
      <c r="I25" s="234" t="inlineStr">
        <is>
          <t>CW</t>
        </is>
      </c>
      <c r="J25" s="233" t="n"/>
      <c r="K25" s="233" t="n"/>
      <c r="L25" s="233" t="inlineStr">
        <is>
          <t>ShaftMatl_SS_AISI-316</t>
        </is>
      </c>
      <c r="M25" s="233" t="inlineStr">
        <is>
          <t>:Bronze, III932, C89835:NiAl-Bronze, ASTM-B150 CDA95400:Al-Bronze, ASTM-B150 CDA95200:SS AISI-303:SS AISI-304:SS AISI-316:SS AISI-416:Special/Other:No Sleeve (sleeveless):SS AISI-416 (hard):</t>
        </is>
      </c>
      <c r="N25" s="233" t="inlineStr">
        <is>
          <t>:Bronze, III932, C89835:NiAl-Bronze, ASTM-B150 CDA95400:Al-Bronze, ASTM-B150 CDA95200:SS AISI-303:SS AISI-304:SS AISI-316:SS AISI-416:Special/Other:No Sleeve (sleeveless):</t>
        </is>
      </c>
      <c r="O25" s="233" t="inlineStr">
        <is>
          <t>ShaftMatl_SS_AISI-316</t>
        </is>
      </c>
      <c r="P25" s="235" t="inlineStr">
        <is>
          <t>RTF</t>
        </is>
      </c>
      <c r="Q25" s="233" t="inlineStr">
        <is>
          <t>B103957</t>
        </is>
      </c>
      <c r="R25" s="233" t="n"/>
      <c r="S25" s="235" t="inlineStr">
        <is>
          <t>LT076</t>
        </is>
      </c>
      <c r="T25" s="233" t="n"/>
      <c r="U25" s="233" t="n"/>
    </row>
    <row r="26" s="109">
      <c r="A26" s="64" t="n"/>
      <c r="B26" s="237">
        <f>IF(AND(L26&lt;&gt;"ShaftMatl_Special",P26&lt;&gt;"NA"),"Y","N")</f>
        <v/>
      </c>
      <c r="C26" s="233" t="inlineStr">
        <is>
          <t>ConTab_BOM_KP_Shaft_0024</t>
        </is>
      </c>
      <c r="D26" s="233">
        <f>IF(B26="Y",C26,"")</f>
        <v/>
      </c>
      <c r="E26" s="233" t="inlineStr">
        <is>
          <t>:1015-3_4-KP:1015-3_4-KPV:</t>
        </is>
      </c>
      <c r="F26" s="235" t="inlineStr">
        <is>
          <t>7</t>
        </is>
      </c>
      <c r="G26" s="235">
        <f>"X"&amp;F26</f>
        <v/>
      </c>
      <c r="H26" s="201" t="n">
        <v>2.25</v>
      </c>
      <c r="I26" s="234" t="inlineStr">
        <is>
          <t>CCW</t>
        </is>
      </c>
      <c r="J26" s="233" t="n"/>
      <c r="K26" s="233" t="n"/>
      <c r="L26" s="233" t="inlineStr">
        <is>
          <t>ShaftMatl_SS_AISI-316</t>
        </is>
      </c>
      <c r="M26" s="233" t="inlineStr">
        <is>
          <t>:Bronze, III932, C89835:NiAl-Bronze, ASTM-B150 CDA95400:Al-Bronze, ASTM-B150 CDA95200:SS AISI-303:SS AISI-304:SS AISI-316:SS AISI-416:Special/Other:No Sleeve (sleeveless):SS AISI-416 (hard):</t>
        </is>
      </c>
      <c r="N26" s="233" t="inlineStr">
        <is>
          <t>:Bronze, III932, C89835:NiAl-Bronze, ASTM-B150 CDA95400:Al-Bronze, ASTM-B150 CDA95200:SS AISI-303:SS AISI-304:SS AISI-316:SS AISI-416:Special/Other:No Sleeve (sleeveless):</t>
        </is>
      </c>
      <c r="O26" s="233" t="inlineStr">
        <is>
          <t>ShaftMatl_SS_AISI-316</t>
        </is>
      </c>
      <c r="P26" s="235" t="inlineStr">
        <is>
          <t>RTF</t>
        </is>
      </c>
      <c r="Q26" s="233" t="inlineStr">
        <is>
          <t>B103957</t>
        </is>
      </c>
      <c r="R26" s="233" t="n"/>
      <c r="S26" s="235" t="inlineStr">
        <is>
          <t>LT076</t>
        </is>
      </c>
      <c r="T26" s="233" t="n"/>
      <c r="U26" s="233" t="n"/>
    </row>
    <row r="27" s="109">
      <c r="A27" s="64" t="n"/>
      <c r="B27" s="237">
        <f>IF(AND(L27&lt;&gt;"ShaftMatl_Special",P27&lt;&gt;"NA"),"Y","N")</f>
        <v/>
      </c>
      <c r="C27" s="233" t="inlineStr">
        <is>
          <t>ConTab_BOM_KP_Shaft_0025</t>
        </is>
      </c>
      <c r="D27" s="233">
        <f>IF(B27="Y",C27,"")</f>
        <v/>
      </c>
      <c r="E27" s="233" t="inlineStr">
        <is>
          <t>:1015-3_4-KP:1015-3_4-KPV:</t>
        </is>
      </c>
      <c r="F27" s="235" t="inlineStr">
        <is>
          <t>7</t>
        </is>
      </c>
      <c r="G27" s="235">
        <f>"X"&amp;F27</f>
        <v/>
      </c>
      <c r="H27" s="201" t="n">
        <v>2.25</v>
      </c>
      <c r="I27" s="234" t="inlineStr">
        <is>
          <t>CW</t>
        </is>
      </c>
      <c r="J27" s="233" t="n"/>
      <c r="K27" s="233" t="n"/>
      <c r="L27" s="233" t="inlineStr">
        <is>
          <t>ShaftMatl_SS_AISI-416</t>
        </is>
      </c>
      <c r="M27" s="233" t="inlineStr">
        <is>
          <t>:Bronze, III932, C89835:NiAl-Bronze, ASTM-B150 CDA95400:Al-Bronze, ASTM-B150 CDA95200:SS AISI-303:SS AISI-304:SS AISI-316:SS AISI-416:Special/Other:No Sleeve (sleeveless):SS AISI-416 (hard):</t>
        </is>
      </c>
      <c r="N27" s="233" t="inlineStr">
        <is>
          <t>:Bronze, III932, C89835:NiAl-Bronze, ASTM-B150 CDA95400:Al-Bronze, ASTM-B150 CDA95200:SS AISI-303:SS AISI-304:SS AISI-316:SS AISI-416:Special/Other:No Sleeve (sleeveless):</t>
        </is>
      </c>
      <c r="O27" s="233" t="inlineStr">
        <is>
          <t>ShaftMatl_SS_AISI-416</t>
        </is>
      </c>
      <c r="P27" s="235" t="inlineStr">
        <is>
          <t>RTF</t>
        </is>
      </c>
      <c r="Q27" s="233" t="inlineStr">
        <is>
          <t>B103977</t>
        </is>
      </c>
      <c r="R27" s="233" t="n"/>
      <c r="S27" s="235" t="inlineStr">
        <is>
          <t>LT076</t>
        </is>
      </c>
      <c r="T27" s="233" t="n"/>
      <c r="U27" s="188" t="n"/>
    </row>
    <row r="28" s="109">
      <c r="A28" s="64" t="n"/>
      <c r="B28" s="237">
        <f>IF(AND(L28&lt;&gt;"ShaftMatl_Special",P28&lt;&gt;"NA"),"Y","N")</f>
        <v/>
      </c>
      <c r="C28" s="233" t="inlineStr">
        <is>
          <t>ConTab_BOM_KP_Shaft_0026</t>
        </is>
      </c>
      <c r="D28" s="233">
        <f>IF(B28="Y",C28,"")</f>
        <v/>
      </c>
      <c r="E28" s="233" t="inlineStr">
        <is>
          <t>:1015-3_4-KP:1015-3_4-KPV:</t>
        </is>
      </c>
      <c r="F28" s="235" t="inlineStr">
        <is>
          <t>7</t>
        </is>
      </c>
      <c r="G28" s="235">
        <f>"X"&amp;F28</f>
        <v/>
      </c>
      <c r="H28" s="201" t="n">
        <v>2.25</v>
      </c>
      <c r="I28" s="234" t="inlineStr">
        <is>
          <t>CCW</t>
        </is>
      </c>
      <c r="J28" s="233" t="n"/>
      <c r="K28" s="233" t="n"/>
      <c r="L28" s="233" t="inlineStr">
        <is>
          <t>ShaftMatl_SS_AISI-416</t>
        </is>
      </c>
      <c r="M28" s="233" t="inlineStr">
        <is>
          <t>:Bronze, III932, C89835:NiAl-Bronze, ASTM-B150 CDA95400:Al-Bronze, ASTM-B150 CDA95200:SS AISI-303:SS AISI-304:SS AISI-316:SS AISI-416:Special/Other:No Sleeve (sleeveless):SS AISI-416 (hard):</t>
        </is>
      </c>
      <c r="N28" s="233" t="inlineStr">
        <is>
          <t>:Bronze, III932, C89835:NiAl-Bronze, ASTM-B150 CDA95400:Al-Bronze, ASTM-B150 CDA95200:SS AISI-303:SS AISI-304:SS AISI-316:SS AISI-416:Special/Other:No Sleeve (sleeveless):</t>
        </is>
      </c>
      <c r="O28" s="233" t="inlineStr">
        <is>
          <t>ShaftMatl_SS_AISI-416</t>
        </is>
      </c>
      <c r="P28" s="235" t="inlineStr">
        <is>
          <t>RTF</t>
        </is>
      </c>
      <c r="Q28" s="233" t="inlineStr">
        <is>
          <t>B103977</t>
        </is>
      </c>
      <c r="R28" s="233" t="n"/>
      <c r="S28" s="235" t="inlineStr">
        <is>
          <t>LT076</t>
        </is>
      </c>
      <c r="T28" s="233" t="n"/>
      <c r="U28" s="233" t="n"/>
    </row>
    <row r="29" s="109">
      <c r="A29" s="64" t="n"/>
      <c r="B29" s="237">
        <f>IF(AND(L29&lt;&gt;"ShaftMatl_Special",P29&lt;&gt;"NA"),"Y","N")</f>
        <v/>
      </c>
      <c r="C29" s="233" t="inlineStr">
        <is>
          <t>ConTab_BOM_KP_Shaft_0031</t>
        </is>
      </c>
      <c r="D29" s="233">
        <f>IF(B29="Y",C29,"")</f>
        <v/>
      </c>
      <c r="E29" s="233" t="inlineStr">
        <is>
          <t>:1015-3_4-KPV:</t>
        </is>
      </c>
      <c r="F29" s="235" t="inlineStr">
        <is>
          <t>7</t>
        </is>
      </c>
      <c r="G29" s="235">
        <f>"X"&amp;F29</f>
        <v/>
      </c>
      <c r="H29" s="201" t="n">
        <v>2.25</v>
      </c>
      <c r="I29" s="234" t="inlineStr">
        <is>
          <t>CW</t>
        </is>
      </c>
      <c r="J29" s="233" t="n"/>
      <c r="K29" s="233" t="n"/>
      <c r="L29" s="233" t="inlineStr">
        <is>
          <t>ShaftMatl_StressproofSteel_AISI-1144</t>
        </is>
      </c>
      <c r="M29" s="233" t="inlineStr">
        <is>
          <t>:Bronze, III932, C89835:NiAl-Bronze, ASTM-B150 CDA95400:Al-Bronze, ASTM-B150 CDA95200:SS AISI-303:SS AISI-304:SS AISI-316:SS AISI-416:Special/Other:No Sleeve (sleeveless):SS AISI-416 (hard):</t>
        </is>
      </c>
      <c r="N29" s="233" t="inlineStr">
        <is>
          <t>:SS AISI-416 (hard)-SlvBrg:</t>
        </is>
      </c>
      <c r="O29" s="233" t="inlineStr">
        <is>
          <t>ShaftMatl_StressproofSteel_AISI-1144</t>
        </is>
      </c>
      <c r="P29" s="235" t="n">
        <v>97761027</v>
      </c>
      <c r="Q29" s="233" t="inlineStr">
        <is>
          <t>B150316</t>
        </is>
      </c>
      <c r="R29" s="233" t="n"/>
      <c r="S29" s="235" t="inlineStr">
        <is>
          <t>LT027</t>
        </is>
      </c>
      <c r="T29" s="233" t="n"/>
      <c r="U29" s="188" t="n"/>
    </row>
    <row r="30" s="109">
      <c r="A30" s="64" t="n"/>
      <c r="B30" s="237">
        <f>IF(AND(L30&lt;&gt;"ShaftMatl_Special",P30&lt;&gt;"NA"),"Y","N")</f>
        <v/>
      </c>
      <c r="C30" s="233" t="inlineStr">
        <is>
          <t>ConTab_BOM_KP_Shaft_0032</t>
        </is>
      </c>
      <c r="D30" s="233">
        <f>IF(B30="Y",C30,"")</f>
        <v/>
      </c>
      <c r="E30" s="233" t="inlineStr">
        <is>
          <t>:1015-3_4-KPV:</t>
        </is>
      </c>
      <c r="F30" s="235" t="inlineStr">
        <is>
          <t>7</t>
        </is>
      </c>
      <c r="G30" s="235">
        <f>"X"&amp;F30</f>
        <v/>
      </c>
      <c r="H30" s="201" t="n">
        <v>2.25</v>
      </c>
      <c r="I30" s="234" t="inlineStr">
        <is>
          <t>CCW</t>
        </is>
      </c>
      <c r="J30" s="233" t="n"/>
      <c r="K30" s="233" t="n"/>
      <c r="L30" s="233" t="inlineStr">
        <is>
          <t>ShaftMatl_StressproofSteel_AISI-1144</t>
        </is>
      </c>
      <c r="M30" s="233" t="inlineStr">
        <is>
          <t>:Bronze, III932, C89835:NiAl-Bronze, ASTM-B150 CDA95400:Al-Bronze, ASTM-B150 CDA95200:SS AISI-303:SS AISI-304:SS AISI-316:SS AISI-416:Special/Other:No Sleeve (sleeveless):SS AISI-416 (hard):</t>
        </is>
      </c>
      <c r="N30" s="233" t="inlineStr">
        <is>
          <t>:SS AISI-416 (hard)-SlvBrg:</t>
        </is>
      </c>
      <c r="O30" s="233" t="inlineStr">
        <is>
          <t>ShaftMatl_StressproofSteel_AISI-1144</t>
        </is>
      </c>
      <c r="P30" s="235" t="n">
        <v>97761028</v>
      </c>
      <c r="Q30" s="233" t="inlineStr">
        <is>
          <t>B150317</t>
        </is>
      </c>
      <c r="R30" s="233" t="n"/>
      <c r="S30" s="235" t="inlineStr">
        <is>
          <t>LT027</t>
        </is>
      </c>
      <c r="T30" s="233" t="n"/>
      <c r="U30" s="233" t="n"/>
    </row>
    <row r="31" s="109">
      <c r="A31" s="64" t="n"/>
      <c r="B31" s="237">
        <f>IF(AND(L31&lt;&gt;"ShaftMatl_Special",P31&lt;&gt;"NA"),"Y","N")</f>
        <v/>
      </c>
      <c r="C31" s="233" t="inlineStr">
        <is>
          <t>ConTab_BOM_KP_Shaft_0033</t>
        </is>
      </c>
      <c r="D31" s="233">
        <f>IF(B31="Y",C31,"")</f>
        <v/>
      </c>
      <c r="E31" s="233" t="inlineStr">
        <is>
          <t>:1020-3_4-KP:</t>
        </is>
      </c>
      <c r="F31" s="235" t="inlineStr">
        <is>
          <t>V</t>
        </is>
      </c>
      <c r="G31" s="235">
        <f>"X"&amp;F31</f>
        <v/>
      </c>
      <c r="H31" s="234" t="n">
        <v>3.125</v>
      </c>
      <c r="I31" s="234" t="inlineStr">
        <is>
          <t>CW</t>
        </is>
      </c>
      <c r="J31" s="233" t="n"/>
      <c r="K31" s="233" t="n"/>
      <c r="L31" s="233" t="inlineStr">
        <is>
          <t>ShaftMatl_SS_AISI-303</t>
        </is>
      </c>
      <c r="M31" s="233" t="inlineStr">
        <is>
          <t>:Bronze, III932, C89835:NiAl-Bronze, ASTM-B150 CDA95400:Al-Bronze, ASTM-B150 CDA95200:SS AISI-303:SS AISI-304:SS AISI-316:SS AISI-416:Special/Other:No Sleeve (sleeveless):SS AISI-416 (hard):</t>
        </is>
      </c>
      <c r="N31" s="233" t="inlineStr">
        <is>
          <t>:Bronze, III932, C89835:NiAl-Bronze, ASTM-B150 CDA95400:Al-Bronze, ASTM-B150 CDA95200:SS AISI-303:SS AISI-304:SS AISI-316:SS AISI-416:Special/Other:No Sleeve (sleeveless):</t>
        </is>
      </c>
      <c r="O31" s="233" t="inlineStr">
        <is>
          <t>ShaftMatl_SS_AISI-303</t>
        </is>
      </c>
      <c r="P31" s="235" t="n">
        <v>91845401</v>
      </c>
      <c r="Q31" s="233" t="inlineStr">
        <is>
          <t>B101254</t>
        </is>
      </c>
      <c r="R31" s="233" t="n"/>
      <c r="S31" s="235" t="inlineStr">
        <is>
          <t>LT027</t>
        </is>
      </c>
      <c r="T31" s="233" t="n"/>
      <c r="U31" s="233" t="n"/>
    </row>
    <row r="32" s="109">
      <c r="A32" s="64" t="n"/>
      <c r="B32" s="237">
        <f>IF(AND(L32&lt;&gt;"ShaftMatl_Special",P32&lt;&gt;"NA"),"Y","N")</f>
        <v/>
      </c>
      <c r="C32" s="233" t="inlineStr">
        <is>
          <t>ConTab_BOM_KP_Shaft_0034</t>
        </is>
      </c>
      <c r="D32" s="233">
        <f>IF(B32="Y",C32,"")</f>
        <v/>
      </c>
      <c r="E32" s="233" t="inlineStr">
        <is>
          <t>:1020-3_4-KP:</t>
        </is>
      </c>
      <c r="F32" s="235" t="inlineStr">
        <is>
          <t>V</t>
        </is>
      </c>
      <c r="G32" s="235">
        <f>"X"&amp;F32</f>
        <v/>
      </c>
      <c r="H32" s="234" t="n">
        <v>3.125</v>
      </c>
      <c r="I32" s="234" t="inlineStr">
        <is>
          <t>CW</t>
        </is>
      </c>
      <c r="J32" s="233" t="n"/>
      <c r="K32" s="233" t="n"/>
      <c r="L32" s="233" t="inlineStr">
        <is>
          <t>ShaftMatl_StressproofSteel_AISI-1144</t>
        </is>
      </c>
      <c r="M32" s="233" t="inlineStr">
        <is>
          <t>:Bronze, III932, C89835:NiAl-Bronze, ASTM-B150 CDA95400:Al-Bronze, ASTM-B150 CDA95200:SS AISI-303:SS AISI-304:SS AISI-316:SS AISI-416:Special/Other:No Sleeve (sleeveless):SS AISI-416 (hard):</t>
        </is>
      </c>
      <c r="N32" s="233" t="inlineStr">
        <is>
          <t>:Bronze, III932, C89835:NiAl-Bronze, ASTM-B150 CDA95400:Al-Bronze, ASTM-B150 CDA95200:SS AISI-303:SS AISI-304:SS AISI-316:SS AISI-416:Special/Other:No Sleeve (sleeveless):</t>
        </is>
      </c>
      <c r="O32" s="233" t="inlineStr">
        <is>
          <t>ShaftMatl_StressproofSteel_AISI-1144</t>
        </is>
      </c>
      <c r="P32" s="235" t="n">
        <v>91845400</v>
      </c>
      <c r="Q32" s="233" t="inlineStr">
        <is>
          <t>B101253</t>
        </is>
      </c>
      <c r="R32" s="233" t="inlineStr">
        <is>
          <t>Standard</t>
        </is>
      </c>
      <c r="S32" s="235" t="inlineStr">
        <is>
          <t>LT027</t>
        </is>
      </c>
      <c r="T32" s="233" t="n"/>
      <c r="U32" s="233" t="n"/>
    </row>
    <row r="33" s="109">
      <c r="A33" s="64" t="n"/>
      <c r="B33" s="237">
        <f>IF(AND(L33&lt;&gt;"ShaftMatl_Special",P33&lt;&gt;"NA"),"Y","N")</f>
        <v/>
      </c>
      <c r="C33" s="233" t="inlineStr">
        <is>
          <t>ConTab_BOM_KP_Shaft_0035</t>
        </is>
      </c>
      <c r="D33" s="233">
        <f>IF(B33="Y",C33,"")</f>
        <v/>
      </c>
      <c r="E33" s="233" t="inlineStr">
        <is>
          <t>:1020-3_4-KP:</t>
        </is>
      </c>
      <c r="F33" s="235" t="inlineStr">
        <is>
          <t>V</t>
        </is>
      </c>
      <c r="G33" s="235">
        <f>"X"&amp;F33</f>
        <v/>
      </c>
      <c r="H33" s="234" t="n">
        <v>3.125</v>
      </c>
      <c r="I33" s="234" t="inlineStr">
        <is>
          <t>CW</t>
        </is>
      </c>
      <c r="J33" s="233" t="n"/>
      <c r="K33" s="233" t="n"/>
      <c r="L33" s="233" t="inlineStr">
        <is>
          <t>ShaftMatl_Special</t>
        </is>
      </c>
      <c r="M33" s="233" t="inlineStr">
        <is>
          <t>:Bronze, III932, C89835:NiAl-Bronze, ASTM-B150 CDA95400:Al-Bronze, ASTM-B150 CDA95200:SS AISI-303:SS AISI-304:SS AISI-316:SS AISI-416:Special/Other:No Sleeve (sleeveless):SS AISI-416 (hard):</t>
        </is>
      </c>
      <c r="N33" s="233" t="inlineStr">
        <is>
          <t>:Bronze, III932, C89835:NiAl-Bronze, ASTM-B150 CDA95400:Al-Bronze, ASTM-B150 CDA95200:SS AISI-303:SS AISI-304:SS AISI-316:SS AISI-416:Special/Other:No Sleeve (sleeveless):</t>
        </is>
      </c>
      <c r="O33" s="233" t="inlineStr">
        <is>
          <t>ShaftMatl_Special</t>
        </is>
      </c>
      <c r="P33" s="235" t="inlineStr">
        <is>
          <t>RTF</t>
        </is>
      </c>
      <c r="Q33" s="233" t="inlineStr">
        <is>
          <t>B150248</t>
        </is>
      </c>
      <c r="R33" s="233" t="n"/>
      <c r="S33" s="235" t="inlineStr">
        <is>
          <t>LT029</t>
        </is>
      </c>
      <c r="T33" s="233" t="n"/>
      <c r="U33" s="188" t="n"/>
    </row>
    <row r="34" s="109">
      <c r="A34" s="64" t="n"/>
      <c r="B34" s="237">
        <f>IF(AND(L34&lt;&gt;"ShaftMatl_Special",P34&lt;&gt;"NA"),"Y","N")</f>
        <v/>
      </c>
      <c r="C34" s="233" t="inlineStr">
        <is>
          <t>ConTab_BOM_KP_Shaft_0036</t>
        </is>
      </c>
      <c r="D34" s="233">
        <f>IF(B34="Y",C34,"")</f>
        <v/>
      </c>
      <c r="E34" s="233" t="inlineStr">
        <is>
          <t>:1020-3_4-KP:</t>
        </is>
      </c>
      <c r="F34" s="235" t="inlineStr">
        <is>
          <t>V</t>
        </is>
      </c>
      <c r="G34" s="235">
        <f>"X"&amp;F34</f>
        <v/>
      </c>
      <c r="H34" s="234" t="n">
        <v>3.125</v>
      </c>
      <c r="I34" s="234" t="inlineStr">
        <is>
          <t>CCW</t>
        </is>
      </c>
      <c r="J34" s="233" t="n"/>
      <c r="K34" s="233" t="n"/>
      <c r="L34" s="233" t="inlineStr">
        <is>
          <t>ShaftMatl_SS_AISI-303</t>
        </is>
      </c>
      <c r="M34" s="233" t="inlineStr">
        <is>
          <t>:Bronze, III932, C89835:NiAl-Bronze, ASTM-B150 CDA95400:Al-Bronze, ASTM-B150 CDA95200:SS AISI-303:SS AISI-304:SS AISI-316:SS AISI-416:Special/Other:No Sleeve (sleeveless):SS AISI-416 (hard):</t>
        </is>
      </c>
      <c r="N34" s="233" t="inlineStr">
        <is>
          <t>:Bronze, III932, C89835:NiAl-Bronze, ASTM-B150 CDA95400:Al-Bronze, ASTM-B150 CDA95200:SS AISI-303:SS AISI-304:SS AISI-316:SS AISI-416:Special/Other:No Sleeve (sleeveless):</t>
        </is>
      </c>
      <c r="O34" s="233" t="inlineStr">
        <is>
          <t>ShaftMatl_SS_AISI-303</t>
        </is>
      </c>
      <c r="P34" s="235" t="n">
        <v>91845403</v>
      </c>
      <c r="Q34" s="233" t="inlineStr">
        <is>
          <t>B101254</t>
        </is>
      </c>
      <c r="R34" s="233" t="n"/>
      <c r="S34" s="235" t="inlineStr">
        <is>
          <t>LT027</t>
        </is>
      </c>
      <c r="T34" s="233" t="n"/>
      <c r="U34" s="233" t="n"/>
    </row>
    <row r="35" s="109">
      <c r="A35" s="64" t="n"/>
      <c r="B35" s="237">
        <f>IF(AND(L35&lt;&gt;"ShaftMatl_Special",P35&lt;&gt;"NA"),"Y","N")</f>
        <v/>
      </c>
      <c r="C35" s="233" t="inlineStr">
        <is>
          <t>ConTab_BOM_KP_Shaft_0037</t>
        </is>
      </c>
      <c r="D35" s="233">
        <f>IF(B35="Y",C35,"")</f>
        <v/>
      </c>
      <c r="E35" s="233" t="inlineStr">
        <is>
          <t>:1020-3_4-KP:</t>
        </is>
      </c>
      <c r="F35" s="235" t="inlineStr">
        <is>
          <t>V</t>
        </is>
      </c>
      <c r="G35" s="235">
        <f>"X"&amp;F35</f>
        <v/>
      </c>
      <c r="H35" s="234" t="n">
        <v>3.125</v>
      </c>
      <c r="I35" s="234" t="inlineStr">
        <is>
          <t>CCW</t>
        </is>
      </c>
      <c r="J35" s="233" t="n"/>
      <c r="K35" s="233" t="n"/>
      <c r="L35" s="233" t="inlineStr">
        <is>
          <t>ShaftMatl_StressproofSteel_AISI-1144</t>
        </is>
      </c>
      <c r="M35" s="233" t="inlineStr">
        <is>
          <t>:Bronze, III932, C89835:NiAl-Bronze, ASTM-B150 CDA95400:Al-Bronze, ASTM-B150 CDA95200:SS AISI-303:SS AISI-304:SS AISI-316:SS AISI-416:Special/Other:No Sleeve (sleeveless):SS AISI-416 (hard):</t>
        </is>
      </c>
      <c r="N35" s="233" t="inlineStr">
        <is>
          <t>:Bronze, III932, C89835:NiAl-Bronze, ASTM-B150 CDA95400:Al-Bronze, ASTM-B150 CDA95200:SS AISI-303:SS AISI-304:SS AISI-316:SS AISI-416:Special/Other:No Sleeve (sleeveless):</t>
        </is>
      </c>
      <c r="O35" s="233" t="inlineStr">
        <is>
          <t>ShaftMatl_StressproofSteel_AISI-1144</t>
        </is>
      </c>
      <c r="P35" s="235" t="n">
        <v>91845402</v>
      </c>
      <c r="Q35" s="233" t="inlineStr">
        <is>
          <t>B101253</t>
        </is>
      </c>
      <c r="R35" s="233" t="inlineStr">
        <is>
          <t>Standard</t>
        </is>
      </c>
      <c r="S35" s="235" t="inlineStr">
        <is>
          <t>LT027</t>
        </is>
      </c>
      <c r="T35" s="233" t="n"/>
      <c r="U35" s="233" t="n"/>
    </row>
    <row r="36" s="109">
      <c r="A36" s="64" t="n"/>
      <c r="B36" s="237">
        <f>IF(AND(L36&lt;&gt;"ShaftMatl_Special",P36&lt;&gt;"NA"),"Y","N")</f>
        <v/>
      </c>
      <c r="C36" s="233" t="inlineStr">
        <is>
          <t>ConTab_BOM_KP_Shaft_0038</t>
        </is>
      </c>
      <c r="D36" s="233">
        <f>IF(B36="Y",C36,"")</f>
        <v/>
      </c>
      <c r="E36" s="233" t="inlineStr">
        <is>
          <t>:1020-3_4-KP:</t>
        </is>
      </c>
      <c r="F36" s="235" t="inlineStr">
        <is>
          <t>V</t>
        </is>
      </c>
      <c r="G36" s="235">
        <f>"X"&amp;F36</f>
        <v/>
      </c>
      <c r="H36" s="234" t="n">
        <v>3.125</v>
      </c>
      <c r="I36" s="234" t="inlineStr">
        <is>
          <t>CCW</t>
        </is>
      </c>
      <c r="J36" s="233" t="n"/>
      <c r="K36" s="233" t="n"/>
      <c r="L36" s="233" t="inlineStr">
        <is>
          <t>ShaftMatl_Special</t>
        </is>
      </c>
      <c r="M36" s="233" t="inlineStr">
        <is>
          <t>:Bronze, III932, C89835:NiAl-Bronze, ASTM-B150 CDA95400:Al-Bronze, ASTM-B150 CDA95200:SS AISI-303:SS AISI-304:SS AISI-316:SS AISI-416:Special/Other:No Sleeve (sleeveless):SS AISI-416 (hard):</t>
        </is>
      </c>
      <c r="N36" s="233" t="inlineStr">
        <is>
          <t>:Bronze, III932, C89835:NiAl-Bronze, ASTM-B150 CDA95400:Al-Bronze, ASTM-B150 CDA95200:SS AISI-303:SS AISI-304:SS AISI-316:SS AISI-416:Special/Other:No Sleeve (sleeveless):</t>
        </is>
      </c>
      <c r="O36" s="233" t="inlineStr">
        <is>
          <t>ShaftMatl_Special</t>
        </is>
      </c>
      <c r="P36" s="235" t="inlineStr">
        <is>
          <t>RTF</t>
        </is>
      </c>
      <c r="Q36" s="233" t="inlineStr">
        <is>
          <t>B150248</t>
        </is>
      </c>
      <c r="R36" s="233" t="n"/>
      <c r="S36" s="235" t="inlineStr">
        <is>
          <t>LT029</t>
        </is>
      </c>
      <c r="T36" s="233" t="n"/>
      <c r="U36" s="188" t="n"/>
    </row>
    <row r="37" s="109">
      <c r="A37" s="64" t="n"/>
      <c r="B37" s="237">
        <f>IF(AND(L37&lt;&gt;"ShaftMatl_Special",P37&lt;&gt;"NA"),"Y","N")</f>
        <v/>
      </c>
      <c r="C37" s="233" t="inlineStr">
        <is>
          <t>ConTab_BOM_KP_Shaft_0039</t>
        </is>
      </c>
      <c r="D37" s="233">
        <f>IF(B37="Y",C37,"")</f>
        <v/>
      </c>
      <c r="E37" s="233" t="inlineStr">
        <is>
          <t>:1020-3_4-KP:</t>
        </is>
      </c>
      <c r="F37" s="235" t="inlineStr">
        <is>
          <t>V</t>
        </is>
      </c>
      <c r="G37" s="235">
        <f>"X"&amp;F37</f>
        <v/>
      </c>
      <c r="H37" s="234" t="n">
        <v>3.125</v>
      </c>
      <c r="I37" s="234" t="inlineStr">
        <is>
          <t>CW</t>
        </is>
      </c>
      <c r="J37" s="233" t="n"/>
      <c r="K37" s="233" t="n"/>
      <c r="L37" s="233" t="inlineStr">
        <is>
          <t>ShaftMatl_SS_AISI-316</t>
        </is>
      </c>
      <c r="M37" s="233" t="inlineStr">
        <is>
          <t>:Bronze, III932, C89835:NiAl-Bronze, ASTM-B150 CDA95400:Al-Bronze, ASTM-B150 CDA95200:SS AISI-303:SS AISI-304:SS AISI-316:SS AISI-416:Special/Other:No Sleeve (sleeveless):SS AISI-416 (hard):</t>
        </is>
      </c>
      <c r="N37" s="233" t="inlineStr">
        <is>
          <t>:Bronze, III932, C89835:NiAl-Bronze, ASTM-B150 CDA95400:Al-Bronze, ASTM-B150 CDA95200:SS AISI-303:SS AISI-304:SS AISI-316:SS AISI-416:Special/Other:No Sleeve (sleeveless):</t>
        </is>
      </c>
      <c r="O37" s="233" t="inlineStr">
        <is>
          <t>ShaftMatl_SS_AISI-316</t>
        </is>
      </c>
      <c r="P37" s="235" t="inlineStr">
        <is>
          <t>RTF</t>
        </is>
      </c>
      <c r="Q37" s="233" t="inlineStr">
        <is>
          <t>B103960</t>
        </is>
      </c>
      <c r="R37" s="233" t="n"/>
      <c r="S37" s="235" t="inlineStr">
        <is>
          <t>LT076</t>
        </is>
      </c>
      <c r="T37" s="233" t="n"/>
      <c r="U37" s="233" t="n"/>
    </row>
    <row r="38" s="109">
      <c r="A38" s="64" t="n"/>
      <c r="B38" s="237">
        <f>IF(AND(L38&lt;&gt;"ShaftMatl_Special",P38&lt;&gt;"NA"),"Y","N")</f>
        <v/>
      </c>
      <c r="C38" s="233" t="inlineStr">
        <is>
          <t>ConTab_BOM_KP_Shaft_0040</t>
        </is>
      </c>
      <c r="D38" s="233">
        <f>IF(B38="Y",C38,"")</f>
        <v/>
      </c>
      <c r="E38" s="233" t="inlineStr">
        <is>
          <t>:1020-3_4-KP:</t>
        </is>
      </c>
      <c r="F38" s="235" t="inlineStr">
        <is>
          <t>V</t>
        </is>
      </c>
      <c r="G38" s="235">
        <f>"X"&amp;F38</f>
        <v/>
      </c>
      <c r="H38" s="234" t="n">
        <v>3.125</v>
      </c>
      <c r="I38" s="234" t="inlineStr">
        <is>
          <t>CCW</t>
        </is>
      </c>
      <c r="J38" s="233" t="n"/>
      <c r="K38" s="233" t="n"/>
      <c r="L38" s="233" t="inlineStr">
        <is>
          <t>ShaftMatl_SS_AISI-316</t>
        </is>
      </c>
      <c r="M38" s="233" t="inlineStr">
        <is>
          <t>:Bronze, III932, C89835:NiAl-Bronze, ASTM-B150 CDA95400:Al-Bronze, ASTM-B150 CDA95200:SS AISI-303:SS AISI-304:SS AISI-316:SS AISI-416:Special/Other:No Sleeve (sleeveless):SS AISI-416 (hard):</t>
        </is>
      </c>
      <c r="N38" s="233" t="inlineStr">
        <is>
          <t>:Bronze, III932, C89835:NiAl-Bronze, ASTM-B150 CDA95400:Al-Bronze, ASTM-B150 CDA95200:SS AISI-303:SS AISI-304:SS AISI-316:SS AISI-416:Special/Other:No Sleeve (sleeveless):</t>
        </is>
      </c>
      <c r="O38" s="233" t="inlineStr">
        <is>
          <t>ShaftMatl_SS_AISI-316</t>
        </is>
      </c>
      <c r="P38" s="235" t="inlineStr">
        <is>
          <t>RTF</t>
        </is>
      </c>
      <c r="Q38" s="233" t="inlineStr">
        <is>
          <t>B103960</t>
        </is>
      </c>
      <c r="R38" s="233" t="n"/>
      <c r="S38" s="235" t="inlineStr">
        <is>
          <t>LT076</t>
        </is>
      </c>
      <c r="T38" s="233" t="n"/>
      <c r="U38" s="233" t="n"/>
    </row>
    <row r="39" s="109">
      <c r="A39" s="64" t="n"/>
      <c r="B39" s="237">
        <f>IF(AND(L39&lt;&gt;"ShaftMatl_Special",P39&lt;&gt;"NA"),"Y","N")</f>
        <v/>
      </c>
      <c r="C39" s="233" t="inlineStr">
        <is>
          <t>ConTab_BOM_KP_Shaft_0041</t>
        </is>
      </c>
      <c r="D39" s="233">
        <f>IF(B39="Y",C39,"")</f>
        <v/>
      </c>
      <c r="E39" s="233" t="inlineStr">
        <is>
          <t>:1020-3_4-KP:</t>
        </is>
      </c>
      <c r="F39" s="235" t="inlineStr">
        <is>
          <t>V</t>
        </is>
      </c>
      <c r="G39" s="235">
        <f>"X"&amp;F39</f>
        <v/>
      </c>
      <c r="H39" s="234" t="n">
        <v>3.125</v>
      </c>
      <c r="I39" s="234" t="inlineStr">
        <is>
          <t>CW</t>
        </is>
      </c>
      <c r="J39" s="233" t="n"/>
      <c r="K39" s="233" t="n"/>
      <c r="L39" s="233" t="inlineStr">
        <is>
          <t>ShaftMatl_SS_AISI-416</t>
        </is>
      </c>
      <c r="M39" s="233" t="inlineStr">
        <is>
          <t>:Bronze, III932, C89835:NiAl-Bronze, ASTM-B150 CDA95400:Al-Bronze, ASTM-B150 CDA95200:SS AISI-303:SS AISI-304:SS AISI-316:SS AISI-416:Special/Other:No Sleeve (sleeveless):SS AISI-416 (hard):</t>
        </is>
      </c>
      <c r="N39" s="233" t="inlineStr">
        <is>
          <t>:Bronze, III932, C89835:NiAl-Bronze, ASTM-B150 CDA95400:Al-Bronze, ASTM-B150 CDA95200:SS AISI-303:SS AISI-304:SS AISI-316:SS AISI-416:Special/Other:No Sleeve (sleeveless):</t>
        </is>
      </c>
      <c r="O39" s="233" t="inlineStr">
        <is>
          <t>ShaftMatl_SS_AISI-416</t>
        </is>
      </c>
      <c r="P39" s="235" t="inlineStr">
        <is>
          <t>RTF</t>
        </is>
      </c>
      <c r="Q39" s="233" t="inlineStr">
        <is>
          <t>B103980</t>
        </is>
      </c>
      <c r="R39" s="233" t="n"/>
      <c r="S39" s="235" t="inlineStr">
        <is>
          <t>LT076</t>
        </is>
      </c>
    </row>
    <row r="40" s="109">
      <c r="A40" s="64" t="n"/>
      <c r="B40" s="237">
        <f>IF(AND(L40&lt;&gt;"ShaftMatl_Special",P40&lt;&gt;"NA"),"Y","N")</f>
        <v/>
      </c>
      <c r="C40" s="233" t="inlineStr">
        <is>
          <t>ConTab_BOM_KP_Shaft_0042</t>
        </is>
      </c>
      <c r="D40" s="233">
        <f>IF(B40="Y",C40,"")</f>
        <v/>
      </c>
      <c r="E40" s="233" t="inlineStr">
        <is>
          <t>:1020-3_4-KP:</t>
        </is>
      </c>
      <c r="F40" s="235" t="inlineStr">
        <is>
          <t>V</t>
        </is>
      </c>
      <c r="G40" s="235">
        <f>"X"&amp;F40</f>
        <v/>
      </c>
      <c r="H40" s="234" t="n">
        <v>3.125</v>
      </c>
      <c r="I40" s="234" t="inlineStr">
        <is>
          <t>CCW</t>
        </is>
      </c>
      <c r="J40" s="233" t="n"/>
      <c r="K40" s="233" t="n"/>
      <c r="L40" s="233" t="inlineStr">
        <is>
          <t>ShaftMatl_SS_AISI-416</t>
        </is>
      </c>
      <c r="M40" s="233" t="inlineStr">
        <is>
          <t>:Bronze, III932, C89835:NiAl-Bronze, ASTM-B150 CDA95400:Al-Bronze, ASTM-B150 CDA95200:SS AISI-303:SS AISI-304:SS AISI-316:SS AISI-416:Special/Other:No Sleeve (sleeveless):SS AISI-416 (hard):</t>
        </is>
      </c>
      <c r="N40" s="233" t="inlineStr">
        <is>
          <t>:Bronze, III932, C89835:NiAl-Bronze, ASTM-B150 CDA95400:Al-Bronze, ASTM-B150 CDA95200:SS AISI-303:SS AISI-304:SS AISI-316:SS AISI-416:Special/Other:No Sleeve (sleeveless):</t>
        </is>
      </c>
      <c r="O40" s="233" t="inlineStr">
        <is>
          <t>ShaftMatl_SS_AISI-416</t>
        </is>
      </c>
      <c r="P40" s="235" t="inlineStr">
        <is>
          <t>RTF</t>
        </is>
      </c>
      <c r="Q40" s="233" t="inlineStr">
        <is>
          <t>B103980</t>
        </is>
      </c>
      <c r="R40" s="233" t="n"/>
      <c r="S40" s="235" t="inlineStr">
        <is>
          <t>LT076</t>
        </is>
      </c>
      <c r="T40" s="233" t="n"/>
      <c r="U40" s="233" t="n"/>
    </row>
    <row r="41" s="109">
      <c r="A41" s="64" t="n"/>
      <c r="B41" s="237">
        <f>IF(AND(L41&lt;&gt;"ShaftMatl_Special",P41&lt;&gt;"NA"),"Y","N")</f>
        <v/>
      </c>
      <c r="C41" s="233" t="inlineStr">
        <is>
          <t>ConTab_BOM_KP_Shaft_0047</t>
        </is>
      </c>
      <c r="D41" s="233">
        <f>IF(B41="Y",C41,"")</f>
        <v/>
      </c>
      <c r="E41" s="233" t="inlineStr">
        <is>
          <t>:1024-1_2-KP:</t>
        </is>
      </c>
      <c r="F41" s="235" t="inlineStr">
        <is>
          <t>V</t>
        </is>
      </c>
      <c r="G41" s="235">
        <f>"X"&amp;F41</f>
        <v/>
      </c>
      <c r="H41" s="234" t="n">
        <v>3.125</v>
      </c>
      <c r="I41" s="234" t="inlineStr">
        <is>
          <t>CW</t>
        </is>
      </c>
      <c r="J41" s="233" t="n"/>
      <c r="K41" s="233" t="n"/>
      <c r="L41" s="233" t="inlineStr">
        <is>
          <t>ShaftMatl_SS_AISI-303</t>
        </is>
      </c>
      <c r="M41" s="233" t="inlineStr">
        <is>
          <t>:Bronze, III932, C89835:NiAl-Bronze, ASTM-B150 CDA95400:Al-Bronze, ASTM-B150 CDA95200:SS AISI-303:SS AISI-304:SS AISI-316:SS AISI-416:Special/Other:No Sleeve (sleeveless):SS AISI-416 (hard):</t>
        </is>
      </c>
      <c r="N41" s="233" t="inlineStr">
        <is>
          <t>:Bronze, III932, C89835:NiAl-Bronze, ASTM-B150 CDA95400:Al-Bronze, ASTM-B150 CDA95200:SS AISI-303:SS AISI-304:SS AISI-316:SS AISI-416:Special/Other:No Sleeve (sleeveless):</t>
        </is>
      </c>
      <c r="O41" s="233" t="inlineStr">
        <is>
          <t>ShaftMatl_SS_AISI-303</t>
        </is>
      </c>
      <c r="P41" s="235" t="n">
        <v>91845339</v>
      </c>
      <c r="Q41" s="233" t="inlineStr">
        <is>
          <t>B101256</t>
        </is>
      </c>
      <c r="R41" s="233" t="n"/>
      <c r="S41" s="235" t="inlineStr">
        <is>
          <t>LT027</t>
        </is>
      </c>
      <c r="T41" s="233" t="n"/>
      <c r="U41" s="233" t="n"/>
    </row>
    <row r="42" s="109">
      <c r="A42" s="64" t="n"/>
      <c r="B42" s="237">
        <f>IF(AND(L42&lt;&gt;"ShaftMatl_Special",P42&lt;&gt;"NA"),"Y","N")</f>
        <v/>
      </c>
      <c r="C42" s="233" t="inlineStr">
        <is>
          <t>ConTab_BOM_KP_Shaft_0048</t>
        </is>
      </c>
      <c r="D42" s="233">
        <f>IF(B42="Y",C42,"")</f>
        <v/>
      </c>
      <c r="E42" s="233" t="inlineStr">
        <is>
          <t>:1024-1_2-KP:</t>
        </is>
      </c>
      <c r="F42" s="235" t="inlineStr">
        <is>
          <t>V</t>
        </is>
      </c>
      <c r="G42" s="235">
        <f>"X"&amp;F42</f>
        <v/>
      </c>
      <c r="H42" s="234" t="n">
        <v>3.125</v>
      </c>
      <c r="I42" s="234" t="inlineStr">
        <is>
          <t>CW</t>
        </is>
      </c>
      <c r="J42" s="233" t="n"/>
      <c r="K42" s="233" t="n"/>
      <c r="L42" s="233" t="inlineStr">
        <is>
          <t>ShaftMatl_StressproofSteel_AISI-1144</t>
        </is>
      </c>
      <c r="M42" s="233" t="inlineStr">
        <is>
          <t>:Bronze, III932, C89835:NiAl-Bronze, ASTM-B150 CDA95400:Al-Bronze, ASTM-B150 CDA95200:SS AISI-303:SS AISI-304:SS AISI-316:SS AISI-416:Special/Other:No Sleeve (sleeveless):SS AISI-416 (hard):</t>
        </is>
      </c>
      <c r="N42" s="233" t="inlineStr">
        <is>
          <t>:Bronze, III932, C89835:NiAl-Bronze, ASTM-B150 CDA95400:Al-Bronze, ASTM-B150 CDA95200:SS AISI-303:SS AISI-304:SS AISI-316:SS AISI-416:Special/Other:No Sleeve (sleeveless):</t>
        </is>
      </c>
      <c r="O42" s="233" t="inlineStr">
        <is>
          <t>ShaftMatl_StressproofSteel_AISI-1144</t>
        </is>
      </c>
      <c r="P42" s="235" t="n">
        <v>91845338</v>
      </c>
      <c r="Q42" s="233" t="inlineStr">
        <is>
          <t>B101255</t>
        </is>
      </c>
      <c r="R42" s="233" t="inlineStr">
        <is>
          <t>Standard</t>
        </is>
      </c>
      <c r="S42" s="235" t="inlineStr">
        <is>
          <t>LT027</t>
        </is>
      </c>
      <c r="U42" s="188" t="n"/>
    </row>
    <row r="43" s="109">
      <c r="A43" s="64" t="n"/>
      <c r="B43" s="237">
        <f>IF(AND(L43&lt;&gt;"ShaftMatl_Special",P43&lt;&gt;"NA"),"Y","N")</f>
        <v/>
      </c>
      <c r="C43" s="233" t="inlineStr">
        <is>
          <t>ConTab_BOM_KP_Shaft_0049</t>
        </is>
      </c>
      <c r="D43" s="233">
        <f>IF(B43="Y",C43,"")</f>
        <v/>
      </c>
      <c r="E43" s="233" t="inlineStr">
        <is>
          <t>:1024-1_2-KP:</t>
        </is>
      </c>
      <c r="F43" s="235" t="inlineStr">
        <is>
          <t>V</t>
        </is>
      </c>
      <c r="G43" s="235">
        <f>"X"&amp;F43</f>
        <v/>
      </c>
      <c r="H43" s="234" t="n">
        <v>3.125</v>
      </c>
      <c r="I43" s="234" t="inlineStr">
        <is>
          <t>CW</t>
        </is>
      </c>
      <c r="J43" s="233" t="n"/>
      <c r="K43" s="233" t="n"/>
      <c r="L43" s="233" t="inlineStr">
        <is>
          <t>ShaftMatl_Special</t>
        </is>
      </c>
      <c r="M43" s="233" t="inlineStr">
        <is>
          <t>:Bronze, III932, C89835:NiAl-Bronze, ASTM-B150 CDA95400:Al-Bronze, ASTM-B150 CDA95200:SS AISI-303:SS AISI-304:SS AISI-316:SS AISI-416:Special/Other:No Sleeve (sleeveless):SS AISI-416 (hard):</t>
        </is>
      </c>
      <c r="N43" s="233" t="inlineStr">
        <is>
          <t>:Bronze, III932, C89835:NiAl-Bronze, ASTM-B150 CDA95400:Al-Bronze, ASTM-B150 CDA95200:SS AISI-303:SS AISI-304:SS AISI-316:SS AISI-416:Special/Other:No Sleeve (sleeveless):</t>
        </is>
      </c>
      <c r="O43" s="233" t="inlineStr">
        <is>
          <t>ShaftMatl_Special</t>
        </is>
      </c>
      <c r="P43" s="235" t="inlineStr">
        <is>
          <t>RTF</t>
        </is>
      </c>
      <c r="Q43" s="233" t="inlineStr">
        <is>
          <t>B150248</t>
        </is>
      </c>
      <c r="R43" s="233" t="n"/>
      <c r="S43" s="235" t="inlineStr">
        <is>
          <t>LT029</t>
        </is>
      </c>
      <c r="T43" s="233" t="n"/>
      <c r="U43" s="233" t="n"/>
    </row>
    <row r="44" s="109">
      <c r="A44" s="64" t="n"/>
      <c r="B44" s="237">
        <f>IF(AND(L44&lt;&gt;"ShaftMatl_Special",P44&lt;&gt;"NA"),"Y","N")</f>
        <v/>
      </c>
      <c r="C44" s="233" t="inlineStr">
        <is>
          <t>ConTab_BOM_KP_Shaft_0050</t>
        </is>
      </c>
      <c r="D44" s="233">
        <f>IF(B44="Y",C44,"")</f>
        <v/>
      </c>
      <c r="E44" s="233" t="inlineStr">
        <is>
          <t>:1024-1_2-KP:</t>
        </is>
      </c>
      <c r="F44" s="235" t="inlineStr">
        <is>
          <t>V</t>
        </is>
      </c>
      <c r="G44" s="235">
        <f>"X"&amp;F44</f>
        <v/>
      </c>
      <c r="H44" s="234" t="n">
        <v>3.125</v>
      </c>
      <c r="I44" s="234" t="inlineStr">
        <is>
          <t>CCW</t>
        </is>
      </c>
      <c r="J44" s="233" t="n"/>
      <c r="K44" s="233" t="n"/>
      <c r="L44" s="233" t="inlineStr">
        <is>
          <t>ShaftMatl_SS_AISI-303</t>
        </is>
      </c>
      <c r="M44" s="233" t="inlineStr">
        <is>
          <t>:Bronze, III932, C89835:NiAl-Bronze, ASTM-B150 CDA95400:Al-Bronze, ASTM-B150 CDA95200:SS AISI-303:SS AISI-304:SS AISI-316:SS AISI-416:Special/Other:No Sleeve (sleeveless):SS AISI-416 (hard):</t>
        </is>
      </c>
      <c r="N44" s="233" t="inlineStr">
        <is>
          <t>:Bronze, III932, C89835:NiAl-Bronze, ASTM-B150 CDA95400:Al-Bronze, ASTM-B150 CDA95200:SS AISI-303:SS AISI-304:SS AISI-316:SS AISI-416:Special/Other:No Sleeve (sleeveless):</t>
        </is>
      </c>
      <c r="O44" s="233" t="inlineStr">
        <is>
          <t>ShaftMatl_SS_AISI-303</t>
        </is>
      </c>
      <c r="P44" s="235" t="n">
        <v>91845342</v>
      </c>
      <c r="Q44" s="233" t="inlineStr">
        <is>
          <t>B101256</t>
        </is>
      </c>
      <c r="R44" s="233" t="n"/>
      <c r="S44" s="235" t="inlineStr">
        <is>
          <t>LT027</t>
        </is>
      </c>
      <c r="T44" s="233" t="n"/>
      <c r="U44" s="233" t="n"/>
    </row>
    <row r="45" s="109">
      <c r="A45" s="64" t="n"/>
      <c r="B45" s="237">
        <f>IF(AND(L45&lt;&gt;"ShaftMatl_Special",P45&lt;&gt;"NA"),"Y","N")</f>
        <v/>
      </c>
      <c r="C45" s="233" t="inlineStr">
        <is>
          <t>ConTab_BOM_KP_Shaft_0051</t>
        </is>
      </c>
      <c r="D45" s="233">
        <f>IF(B45="Y",C45,"")</f>
        <v/>
      </c>
      <c r="E45" s="233" t="inlineStr">
        <is>
          <t>:1024-1_2-KP:</t>
        </is>
      </c>
      <c r="F45" s="235" t="inlineStr">
        <is>
          <t>V</t>
        </is>
      </c>
      <c r="G45" s="235">
        <f>"X"&amp;F45</f>
        <v/>
      </c>
      <c r="H45" s="234" t="n">
        <v>3.125</v>
      </c>
      <c r="I45" s="234" t="inlineStr">
        <is>
          <t>CCW</t>
        </is>
      </c>
      <c r="J45" s="233" t="n"/>
      <c r="K45" s="233" t="n"/>
      <c r="L45" s="233" t="inlineStr">
        <is>
          <t>ShaftMatl_StressproofSteel_AISI-1144</t>
        </is>
      </c>
      <c r="M45" s="233" t="inlineStr">
        <is>
          <t>:Bronze, III932, C89835:NiAl-Bronze, ASTM-B150 CDA95400:Al-Bronze, ASTM-B150 CDA95200:SS AISI-303:SS AISI-304:SS AISI-316:SS AISI-416:Special/Other:No Sleeve (sleeveless):SS AISI-416 (hard):</t>
        </is>
      </c>
      <c r="N45" s="233" t="inlineStr">
        <is>
          <t>:Bronze, III932, C89835:NiAl-Bronze, ASTM-B150 CDA95400:Al-Bronze, ASTM-B150 CDA95200:SS AISI-303:SS AISI-304:SS AISI-316:SS AISI-416:Special/Other:No Sleeve (sleeveless):</t>
        </is>
      </c>
      <c r="O45" s="233" t="inlineStr">
        <is>
          <t>ShaftMatl_StressproofSteel_AISI-1144</t>
        </is>
      </c>
      <c r="P45" s="235" t="n">
        <v>91845341</v>
      </c>
      <c r="Q45" s="233" t="inlineStr">
        <is>
          <t>B101255</t>
        </is>
      </c>
      <c r="R45" s="233" t="inlineStr">
        <is>
          <t>Standard</t>
        </is>
      </c>
      <c r="S45" s="235" t="inlineStr">
        <is>
          <t>LT027</t>
        </is>
      </c>
      <c r="U45" s="188" t="n"/>
    </row>
    <row r="46" s="109">
      <c r="A46" s="64" t="n"/>
      <c r="B46" s="237">
        <f>IF(AND(L46&lt;&gt;"ShaftMatl_Special",P46&lt;&gt;"NA"),"Y","N")</f>
        <v/>
      </c>
      <c r="C46" s="233" t="inlineStr">
        <is>
          <t>ConTab_BOM_KP_Shaft_0052</t>
        </is>
      </c>
      <c r="D46" s="233">
        <f>IF(B46="Y",C46,"")</f>
        <v/>
      </c>
      <c r="E46" s="233" t="inlineStr">
        <is>
          <t>:1024-1_2-KP:</t>
        </is>
      </c>
      <c r="F46" s="235" t="inlineStr">
        <is>
          <t>V</t>
        </is>
      </c>
      <c r="G46" s="235">
        <f>"X"&amp;F46</f>
        <v/>
      </c>
      <c r="H46" s="234" t="n">
        <v>3.125</v>
      </c>
      <c r="I46" s="234" t="inlineStr">
        <is>
          <t>CCW</t>
        </is>
      </c>
      <c r="J46" s="233" t="n"/>
      <c r="K46" s="233" t="n"/>
      <c r="L46" s="233" t="inlineStr">
        <is>
          <t>ShaftMatl_Special</t>
        </is>
      </c>
      <c r="M46" s="233" t="inlineStr">
        <is>
          <t>:Bronze, III932, C89835:NiAl-Bronze, ASTM-B150 CDA95400:Al-Bronze, ASTM-B150 CDA95200:SS AISI-303:SS AISI-304:SS AISI-316:SS AISI-416:Special/Other:No Sleeve (sleeveless):SS AISI-416 (hard):</t>
        </is>
      </c>
      <c r="N46" s="233" t="inlineStr">
        <is>
          <t>:Bronze, III932, C89835:NiAl-Bronze, ASTM-B150 CDA95400:Al-Bronze, ASTM-B150 CDA95200:SS AISI-303:SS AISI-304:SS AISI-316:SS AISI-416:Special/Other:No Sleeve (sleeveless):</t>
        </is>
      </c>
      <c r="O46" s="233" t="inlineStr">
        <is>
          <t>ShaftMatl_Special</t>
        </is>
      </c>
      <c r="P46" s="235" t="inlineStr">
        <is>
          <t>RTF</t>
        </is>
      </c>
      <c r="Q46" s="233" t="inlineStr">
        <is>
          <t>B150248</t>
        </is>
      </c>
      <c r="R46" s="233" t="n"/>
      <c r="S46" s="235" t="inlineStr">
        <is>
          <t>LT029</t>
        </is>
      </c>
      <c r="T46" s="233" t="n"/>
      <c r="U46" s="233" t="n"/>
    </row>
    <row r="47" s="109">
      <c r="A47" s="64" t="n"/>
      <c r="B47" s="237">
        <f>IF(AND(L47&lt;&gt;"ShaftMatl_Special",P47&lt;&gt;"NA"),"Y","N")</f>
        <v/>
      </c>
      <c r="C47" s="233" t="inlineStr">
        <is>
          <t>ConTab_BOM_KP_Shaft_0053</t>
        </is>
      </c>
      <c r="D47" s="233">
        <f>IF(B47="Y",C47,"")</f>
        <v/>
      </c>
      <c r="E47" s="233" t="inlineStr">
        <is>
          <t>:1024-1_2-KP:</t>
        </is>
      </c>
      <c r="F47" s="235" t="inlineStr">
        <is>
          <t>V</t>
        </is>
      </c>
      <c r="G47" s="235">
        <f>"X"&amp;F47</f>
        <v/>
      </c>
      <c r="H47" s="234" t="n">
        <v>3.125</v>
      </c>
      <c r="I47" s="234" t="inlineStr">
        <is>
          <t>CW</t>
        </is>
      </c>
      <c r="J47" s="233" t="n"/>
      <c r="K47" s="233" t="n"/>
      <c r="L47" s="233" t="inlineStr">
        <is>
          <t>ShaftMatl_SS_AISI-316</t>
        </is>
      </c>
      <c r="M47" s="233" t="inlineStr">
        <is>
          <t>:Bronze, III932, C89835:NiAl-Bronze, ASTM-B150 CDA95400:Al-Bronze, ASTM-B150 CDA95200:SS AISI-303:SS AISI-304:SS AISI-316:SS AISI-416:Special/Other:No Sleeve (sleeveless):SS AISI-416 (hard):</t>
        </is>
      </c>
      <c r="N47" s="233" t="inlineStr">
        <is>
          <t>:Bronze, III932, C89835:NiAl-Bronze, ASTM-B150 CDA95400:Al-Bronze, ASTM-B150 CDA95200:SS AISI-303:SS AISI-304:SS AISI-316:SS AISI-416:Special/Other:No Sleeve (sleeveless):</t>
        </is>
      </c>
      <c r="O47" s="233" t="inlineStr">
        <is>
          <t>ShaftMatl_SS_AISI-316</t>
        </is>
      </c>
      <c r="P47" s="235" t="inlineStr">
        <is>
          <t>RTF</t>
        </is>
      </c>
      <c r="Q47" s="233" t="inlineStr">
        <is>
          <t>B103961</t>
        </is>
      </c>
      <c r="R47" s="233" t="n"/>
      <c r="S47" s="235" t="inlineStr">
        <is>
          <t>LT076</t>
        </is>
      </c>
      <c r="T47" s="233" t="n"/>
      <c r="U47" s="233" t="n"/>
    </row>
    <row r="48" s="109">
      <c r="A48" s="64" t="n"/>
      <c r="B48" s="237">
        <f>IF(AND(L48&lt;&gt;"ShaftMatl_Special",P48&lt;&gt;"NA"),"Y","N")</f>
        <v/>
      </c>
      <c r="C48" s="233" t="inlineStr">
        <is>
          <t>ConTab_BOM_KP_Shaft_0054</t>
        </is>
      </c>
      <c r="D48" s="233">
        <f>IF(B48="Y",C48,"")</f>
        <v/>
      </c>
      <c r="E48" s="233" t="inlineStr">
        <is>
          <t>:1024-1_2-KP:</t>
        </is>
      </c>
      <c r="F48" s="235" t="inlineStr">
        <is>
          <t>V</t>
        </is>
      </c>
      <c r="G48" s="235">
        <f>"X"&amp;F48</f>
        <v/>
      </c>
      <c r="H48" s="234" t="n">
        <v>3.125</v>
      </c>
      <c r="I48" s="234" t="inlineStr">
        <is>
          <t>CCW</t>
        </is>
      </c>
      <c r="J48" s="233" t="n"/>
      <c r="K48" s="233" t="n"/>
      <c r="L48" s="233" t="inlineStr">
        <is>
          <t>ShaftMatl_SS_AISI-316</t>
        </is>
      </c>
      <c r="M48" s="233" t="inlineStr">
        <is>
          <t>:Bronze, III932, C89835:NiAl-Bronze, ASTM-B150 CDA95400:Al-Bronze, ASTM-B150 CDA95200:SS AISI-303:SS AISI-304:SS AISI-316:SS AISI-416:Special/Other:No Sleeve (sleeveless):SS AISI-416 (hard):</t>
        </is>
      </c>
      <c r="N48" s="233" t="inlineStr">
        <is>
          <t>:Bronze, III932, C89835:NiAl-Bronze, ASTM-B150 CDA95400:Al-Bronze, ASTM-B150 CDA95200:SS AISI-303:SS AISI-304:SS AISI-316:SS AISI-416:Special/Other:No Sleeve (sleeveless):</t>
        </is>
      </c>
      <c r="O48" s="233" t="inlineStr">
        <is>
          <t>ShaftMatl_SS_AISI-316</t>
        </is>
      </c>
      <c r="P48" s="235" t="inlineStr">
        <is>
          <t>RTF</t>
        </is>
      </c>
      <c r="Q48" s="233" t="inlineStr">
        <is>
          <t>B103961</t>
        </is>
      </c>
      <c r="R48" s="233" t="n"/>
      <c r="S48" s="235" t="inlineStr">
        <is>
          <t>LT076</t>
        </is>
      </c>
      <c r="T48" s="233" t="n"/>
      <c r="U48" s="233" t="n"/>
    </row>
    <row r="49" s="109">
      <c r="A49" s="64" t="n"/>
      <c r="B49" s="237">
        <f>IF(AND(L49&lt;&gt;"ShaftMatl_Special",P49&lt;&gt;"NA"),"Y","N")</f>
        <v/>
      </c>
      <c r="C49" s="233" t="inlineStr">
        <is>
          <t>ConTab_BOM_KP_Shaft_0055</t>
        </is>
      </c>
      <c r="D49" s="233">
        <f>IF(B49="Y",C49,"")</f>
        <v/>
      </c>
      <c r="E49" s="233" t="inlineStr">
        <is>
          <t>:1024-1_2-KP:</t>
        </is>
      </c>
      <c r="F49" s="235" t="inlineStr">
        <is>
          <t>V</t>
        </is>
      </c>
      <c r="G49" s="235">
        <f>"X"&amp;F49</f>
        <v/>
      </c>
      <c r="H49" s="234" t="n">
        <v>3.125</v>
      </c>
      <c r="I49" s="234" t="inlineStr">
        <is>
          <t>CW</t>
        </is>
      </c>
      <c r="J49" s="233" t="n"/>
      <c r="K49" s="233" t="n"/>
      <c r="L49" s="233" t="inlineStr">
        <is>
          <t>ShaftMatl_SS_AISI-416</t>
        </is>
      </c>
      <c r="M49" s="233" t="inlineStr">
        <is>
          <t>:Bronze, III932, C89835:NiAl-Bronze, ASTM-B150 CDA95400:Al-Bronze, ASTM-B150 CDA95200:SS AISI-303:SS AISI-304:SS AISI-316:SS AISI-416:Special/Other:No Sleeve (sleeveless):SS AISI-416 (hard):</t>
        </is>
      </c>
      <c r="N49" s="233" t="inlineStr">
        <is>
          <t>:Bronze, III932, C89835:NiAl-Bronze, ASTM-B150 CDA95400:Al-Bronze, ASTM-B150 CDA95200:SS AISI-303:SS AISI-304:SS AISI-316:SS AISI-416:Special/Other:No Sleeve (sleeveless):</t>
        </is>
      </c>
      <c r="O49" s="233" t="inlineStr">
        <is>
          <t>ShaftMatl_SS_AISI-416</t>
        </is>
      </c>
      <c r="P49" s="235" t="inlineStr">
        <is>
          <t>RTF</t>
        </is>
      </c>
      <c r="Q49" s="233" t="inlineStr">
        <is>
          <t>B103981</t>
        </is>
      </c>
      <c r="R49" s="233" t="n"/>
      <c r="S49" s="235" t="inlineStr">
        <is>
          <t>LT076</t>
        </is>
      </c>
    </row>
    <row r="50" s="109">
      <c r="A50" s="64" t="n"/>
      <c r="B50" s="237">
        <f>IF(AND(L50&lt;&gt;"ShaftMatl_Special",P50&lt;&gt;"NA"),"Y","N")</f>
        <v/>
      </c>
      <c r="C50" s="233" t="inlineStr">
        <is>
          <t>ConTab_BOM_KP_Shaft_0056</t>
        </is>
      </c>
      <c r="D50" s="233">
        <f>IF(B50="Y",C50,"")</f>
        <v/>
      </c>
      <c r="E50" s="233" t="inlineStr">
        <is>
          <t>:1024-1_2-KP:</t>
        </is>
      </c>
      <c r="F50" s="235" t="inlineStr">
        <is>
          <t>V</t>
        </is>
      </c>
      <c r="G50" s="235">
        <f>"X"&amp;F50</f>
        <v/>
      </c>
      <c r="H50" s="234" t="n">
        <v>3.125</v>
      </c>
      <c r="I50" s="234" t="inlineStr">
        <is>
          <t>CCW</t>
        </is>
      </c>
      <c r="J50" s="233" t="n"/>
      <c r="K50" s="233" t="n"/>
      <c r="L50" s="233" t="inlineStr">
        <is>
          <t>ShaftMatl_SS_AISI-416</t>
        </is>
      </c>
      <c r="M50" s="233" t="inlineStr">
        <is>
          <t>:Bronze, III932, C89835:NiAl-Bronze, ASTM-B150 CDA95400:Al-Bronze, ASTM-B150 CDA95200:SS AISI-303:SS AISI-304:SS AISI-316:SS AISI-416:Special/Other:No Sleeve (sleeveless):SS AISI-416 (hard):</t>
        </is>
      </c>
      <c r="N50" s="233" t="inlineStr">
        <is>
          <t>:Bronze, III932, C89835:NiAl-Bronze, ASTM-B150 CDA95400:Al-Bronze, ASTM-B150 CDA95200:SS AISI-303:SS AISI-304:SS AISI-316:SS AISI-416:Special/Other:No Sleeve (sleeveless):</t>
        </is>
      </c>
      <c r="O50" s="233" t="inlineStr">
        <is>
          <t>ShaftMatl_SS_AISI-416</t>
        </is>
      </c>
      <c r="P50" s="235" t="inlineStr">
        <is>
          <t>RTF</t>
        </is>
      </c>
      <c r="Q50" s="233" t="inlineStr">
        <is>
          <t>B103981</t>
        </is>
      </c>
      <c r="R50" s="233" t="n"/>
      <c r="S50" s="235" t="inlineStr">
        <is>
          <t>LT076</t>
        </is>
      </c>
      <c r="T50" s="233" t="n"/>
      <c r="U50" s="235" t="n"/>
    </row>
    <row r="51" s="109">
      <c r="A51" s="64" t="n"/>
      <c r="B51" s="237">
        <f>IF(AND(L51&lt;&gt;"ShaftMatl_Special",P51&lt;&gt;"NA"),"Y","N")</f>
        <v/>
      </c>
      <c r="C51" s="233" t="inlineStr">
        <is>
          <t>ConTab_BOM_KP_Shaft_0061</t>
        </is>
      </c>
      <c r="D51" s="233">
        <f>IF(B51="Y",C51,"")</f>
        <v/>
      </c>
      <c r="E51" s="233" t="inlineStr">
        <is>
          <t>:1024-3_4-KP:</t>
        </is>
      </c>
      <c r="F51" s="235" t="inlineStr">
        <is>
          <t>V</t>
        </is>
      </c>
      <c r="G51" s="235">
        <f>"X"&amp;F51</f>
        <v/>
      </c>
      <c r="H51" s="234" t="n">
        <v>3.125</v>
      </c>
      <c r="I51" s="234" t="inlineStr">
        <is>
          <t>CW</t>
        </is>
      </c>
      <c r="J51" s="233" t="n"/>
      <c r="K51" s="233" t="n"/>
      <c r="L51" s="233" t="inlineStr">
        <is>
          <t>ShaftMatl_SS_AISI-303</t>
        </is>
      </c>
      <c r="M51" s="233" t="inlineStr">
        <is>
          <t>:Bronze, III932, C89835:NiAl-Bronze, ASTM-B150 CDA95400:Al-Bronze, ASTM-B150 CDA95200:SS AISI-303:SS AISI-304:SS AISI-316:SS AISI-416:Special/Other:No Sleeve (sleeveless):SS AISI-416 (hard):</t>
        </is>
      </c>
      <c r="N51" s="233" t="inlineStr">
        <is>
          <t>:Bronze, III932, C89835:NiAl-Bronze, ASTM-B150 CDA95400:Al-Bronze, ASTM-B150 CDA95200:SS AISI-303:SS AISI-304:SS AISI-316:SS AISI-416:Special/Other:No Sleeve (sleeveless):</t>
        </is>
      </c>
      <c r="O51" s="233" t="inlineStr">
        <is>
          <t>ShaftMatl_SS_AISI-303</t>
        </is>
      </c>
      <c r="P51" s="235" t="n">
        <v>91845339</v>
      </c>
      <c r="Q51" s="233" t="inlineStr">
        <is>
          <t>B101256</t>
        </is>
      </c>
      <c r="R51" s="233" t="n"/>
      <c r="S51" s="235" t="inlineStr">
        <is>
          <t>LT027</t>
        </is>
      </c>
    </row>
    <row r="52" s="109">
      <c r="A52" s="64" t="n"/>
      <c r="B52" s="237">
        <f>IF(AND(L52&lt;&gt;"ShaftMatl_Special",P52&lt;&gt;"NA"),"Y","N")</f>
        <v/>
      </c>
      <c r="C52" s="233" t="inlineStr">
        <is>
          <t>ConTab_BOM_KP_Shaft_0062</t>
        </is>
      </c>
      <c r="D52" s="233">
        <f>IF(B52="Y",C52,"")</f>
        <v/>
      </c>
      <c r="E52" s="233" t="inlineStr">
        <is>
          <t>:1024-3_4-KP:</t>
        </is>
      </c>
      <c r="F52" s="235" t="inlineStr">
        <is>
          <t>V</t>
        </is>
      </c>
      <c r="G52" s="235">
        <f>"X"&amp;F52</f>
        <v/>
      </c>
      <c r="H52" s="234" t="n">
        <v>3.125</v>
      </c>
      <c r="I52" s="234" t="inlineStr">
        <is>
          <t>CW</t>
        </is>
      </c>
      <c r="J52" s="233" t="n"/>
      <c r="K52" s="233" t="n"/>
      <c r="L52" s="233" t="inlineStr">
        <is>
          <t>ShaftMatl_StressproofSteel_AISI-1144</t>
        </is>
      </c>
      <c r="M52" s="233" t="inlineStr">
        <is>
          <t>:Bronze, III932, C89835:NiAl-Bronze, ASTM-B150 CDA95400:Al-Bronze, ASTM-B150 CDA95200:SS AISI-303:SS AISI-304:SS AISI-316:SS AISI-416:Special/Other:No Sleeve (sleeveless):SS AISI-416 (hard):</t>
        </is>
      </c>
      <c r="N52" s="233" t="inlineStr">
        <is>
          <t>:Bronze, III932, C89835:NiAl-Bronze, ASTM-B150 CDA95400:Al-Bronze, ASTM-B150 CDA95200:SS AISI-303:SS AISI-304:SS AISI-316:SS AISI-416:Special/Other:No Sleeve (sleeveless):</t>
        </is>
      </c>
      <c r="O52" s="233" t="inlineStr">
        <is>
          <t>ShaftMatl_StressproofSteel_AISI-1144</t>
        </is>
      </c>
      <c r="P52" s="235" t="n">
        <v>91845338</v>
      </c>
      <c r="Q52" s="233" t="inlineStr">
        <is>
          <t>B101255</t>
        </is>
      </c>
      <c r="R52" s="233" t="inlineStr">
        <is>
          <t>Standard</t>
        </is>
      </c>
      <c r="S52" s="235" t="inlineStr">
        <is>
          <t>LT027</t>
        </is>
      </c>
      <c r="T52" s="233" t="n"/>
      <c r="U52" s="235" t="n"/>
    </row>
    <row r="53" s="109">
      <c r="A53" s="64" t="n"/>
      <c r="B53" s="237">
        <f>IF(AND(L53&lt;&gt;"ShaftMatl_Special",P53&lt;&gt;"NA"),"Y","N")</f>
        <v/>
      </c>
      <c r="C53" s="233" t="inlineStr">
        <is>
          <t>ConTab_BOM_KP_Shaft_0063</t>
        </is>
      </c>
      <c r="D53" s="233">
        <f>IF(B53="Y",C53,"")</f>
        <v/>
      </c>
      <c r="E53" s="233" t="inlineStr">
        <is>
          <t>:1024-3_4-KP:</t>
        </is>
      </c>
      <c r="F53" s="235" t="inlineStr">
        <is>
          <t>V</t>
        </is>
      </c>
      <c r="G53" s="235">
        <f>"X"&amp;F53</f>
        <v/>
      </c>
      <c r="H53" s="234" t="n">
        <v>3.125</v>
      </c>
      <c r="I53" s="234" t="inlineStr">
        <is>
          <t>CW</t>
        </is>
      </c>
      <c r="J53" s="233" t="n"/>
      <c r="K53" s="233" t="n"/>
      <c r="L53" s="233" t="inlineStr">
        <is>
          <t>ShaftMatl_Special</t>
        </is>
      </c>
      <c r="M53" s="233" t="inlineStr">
        <is>
          <t>:Bronze, III932, C89835:NiAl-Bronze, ASTM-B150 CDA95400:Al-Bronze, ASTM-B150 CDA95200:SS AISI-303:SS AISI-304:SS AISI-316:SS AISI-416:Special/Other:No Sleeve (sleeveless):SS AISI-416 (hard):</t>
        </is>
      </c>
      <c r="N53" s="233" t="inlineStr">
        <is>
          <t>:Bronze, III932, C89835:NiAl-Bronze, ASTM-B150 CDA95400:Al-Bronze, ASTM-B150 CDA95200:SS AISI-303:SS AISI-304:SS AISI-316:SS AISI-416:Special/Other:No Sleeve (sleeveless):</t>
        </is>
      </c>
      <c r="O53" s="233" t="inlineStr">
        <is>
          <t>ShaftMatl_Special</t>
        </is>
      </c>
      <c r="P53" s="235" t="inlineStr">
        <is>
          <t>RTF</t>
        </is>
      </c>
      <c r="Q53" s="233" t="inlineStr">
        <is>
          <t>B150248</t>
        </is>
      </c>
      <c r="R53" s="233" t="n"/>
      <c r="S53" s="235" t="inlineStr">
        <is>
          <t>LT029</t>
        </is>
      </c>
      <c r="T53" s="233" t="n"/>
      <c r="U53" s="233" t="n"/>
    </row>
    <row r="54" s="109">
      <c r="A54" s="64" t="n"/>
      <c r="B54" s="237">
        <f>IF(AND(L54&lt;&gt;"ShaftMatl_Special",P54&lt;&gt;"NA"),"Y","N")</f>
        <v/>
      </c>
      <c r="C54" s="233" t="inlineStr">
        <is>
          <t>ConTab_BOM_KP_Shaft_0064</t>
        </is>
      </c>
      <c r="D54" s="233">
        <f>IF(B54="Y",C54,"")</f>
        <v/>
      </c>
      <c r="E54" s="233" t="inlineStr">
        <is>
          <t>:1024-3_4-KP:</t>
        </is>
      </c>
      <c r="F54" s="235" t="inlineStr">
        <is>
          <t>V</t>
        </is>
      </c>
      <c r="G54" s="235">
        <f>"X"&amp;F54</f>
        <v/>
      </c>
      <c r="H54" s="234" t="n">
        <v>3.125</v>
      </c>
      <c r="I54" s="234" t="inlineStr">
        <is>
          <t>CCW</t>
        </is>
      </c>
      <c r="J54" s="233" t="n"/>
      <c r="K54" s="233" t="n"/>
      <c r="L54" s="233" t="inlineStr">
        <is>
          <t>ShaftMatl_SS_AISI-303</t>
        </is>
      </c>
      <c r="M54" s="233" t="inlineStr">
        <is>
          <t>:Bronze, III932, C89835:NiAl-Bronze, ASTM-B150 CDA95400:Al-Bronze, ASTM-B150 CDA95200:SS AISI-303:SS AISI-304:SS AISI-316:SS AISI-416:Special/Other:No Sleeve (sleeveless):SS AISI-416 (hard):</t>
        </is>
      </c>
      <c r="N54" s="233" t="inlineStr">
        <is>
          <t>:Bronze, III932, C89835:NiAl-Bronze, ASTM-B150 CDA95400:Al-Bronze, ASTM-B150 CDA95200:SS AISI-303:SS AISI-304:SS AISI-316:SS AISI-416:Special/Other:No Sleeve (sleeveless):</t>
        </is>
      </c>
      <c r="O54" s="233" t="inlineStr">
        <is>
          <t>ShaftMatl_SS_AISI-303</t>
        </is>
      </c>
      <c r="P54" s="235" t="n">
        <v>91845342</v>
      </c>
      <c r="Q54" s="233" t="inlineStr">
        <is>
          <t>B101256</t>
        </is>
      </c>
      <c r="R54" s="233" t="n"/>
      <c r="S54" s="235" t="inlineStr">
        <is>
          <t>LT027</t>
        </is>
      </c>
    </row>
    <row r="55" s="109">
      <c r="A55" s="64" t="n"/>
      <c r="B55" s="237">
        <f>IF(AND(L55&lt;&gt;"ShaftMatl_Special",P55&lt;&gt;"NA"),"Y","N")</f>
        <v/>
      </c>
      <c r="C55" s="233" t="inlineStr">
        <is>
          <t>ConTab_BOM_KP_Shaft_0065</t>
        </is>
      </c>
      <c r="D55" s="233">
        <f>IF(B55="Y",C55,"")</f>
        <v/>
      </c>
      <c r="E55" s="233" t="inlineStr">
        <is>
          <t>:1024-3_4-KP:</t>
        </is>
      </c>
      <c r="F55" s="235" t="inlineStr">
        <is>
          <t>V</t>
        </is>
      </c>
      <c r="G55" s="235">
        <f>"X"&amp;F55</f>
        <v/>
      </c>
      <c r="H55" s="234" t="n">
        <v>3.125</v>
      </c>
      <c r="I55" s="234" t="inlineStr">
        <is>
          <t>CCW</t>
        </is>
      </c>
      <c r="J55" s="233" t="n"/>
      <c r="K55" s="233" t="n"/>
      <c r="L55" s="233" t="inlineStr">
        <is>
          <t>ShaftMatl_StressproofSteel_AISI-1144</t>
        </is>
      </c>
      <c r="M55" s="233" t="inlineStr">
        <is>
          <t>:Bronze, III932, C89835:NiAl-Bronze, ASTM-B150 CDA95400:Al-Bronze, ASTM-B150 CDA95200:SS AISI-303:SS AISI-304:SS AISI-316:SS AISI-416:Special/Other:No Sleeve (sleeveless):SS AISI-416 (hard):</t>
        </is>
      </c>
      <c r="N55" s="233" t="inlineStr">
        <is>
          <t>:Bronze, III932, C89835:NiAl-Bronze, ASTM-B150 CDA95400:Al-Bronze, ASTM-B150 CDA95200:SS AISI-303:SS AISI-304:SS AISI-316:SS AISI-416:Special/Other:No Sleeve (sleeveless):</t>
        </is>
      </c>
      <c r="O55" s="233" t="inlineStr">
        <is>
          <t>ShaftMatl_StressproofSteel_AISI-1144</t>
        </is>
      </c>
      <c r="P55" s="235" t="n">
        <v>91845341</v>
      </c>
      <c r="Q55" s="233" t="inlineStr">
        <is>
          <t>B101255</t>
        </is>
      </c>
      <c r="R55" s="233" t="inlineStr">
        <is>
          <t>Standard</t>
        </is>
      </c>
      <c r="S55" s="235" t="inlineStr">
        <is>
          <t>LT027</t>
        </is>
      </c>
      <c r="T55" s="233" t="n"/>
      <c r="U55" s="233" t="n"/>
    </row>
    <row r="56" s="109">
      <c r="A56" s="64" t="n"/>
      <c r="B56" s="237">
        <f>IF(AND(L56&lt;&gt;"ShaftMatl_Special",P56&lt;&gt;"NA"),"Y","N")</f>
        <v/>
      </c>
      <c r="C56" s="233" t="inlineStr">
        <is>
          <t>ConTab_BOM_KP_Shaft_0066</t>
        </is>
      </c>
      <c r="D56" s="233">
        <f>IF(B56="Y",C56,"")</f>
        <v/>
      </c>
      <c r="E56" s="233" t="inlineStr">
        <is>
          <t>:1024-3_4-KP:</t>
        </is>
      </c>
      <c r="F56" s="235" t="inlineStr">
        <is>
          <t>V</t>
        </is>
      </c>
      <c r="G56" s="235">
        <f>"X"&amp;F56</f>
        <v/>
      </c>
      <c r="H56" s="234" t="n">
        <v>3.125</v>
      </c>
      <c r="I56" s="234" t="inlineStr">
        <is>
          <t>CCW</t>
        </is>
      </c>
      <c r="J56" s="233" t="n"/>
      <c r="K56" s="233" t="n"/>
      <c r="L56" s="233" t="inlineStr">
        <is>
          <t>ShaftMatl_Special</t>
        </is>
      </c>
      <c r="M56" s="233" t="inlineStr">
        <is>
          <t>:Bronze, III932, C89835:NiAl-Bronze, ASTM-B150 CDA95400:Al-Bronze, ASTM-B150 CDA95200:SS AISI-303:SS AISI-304:SS AISI-316:SS AISI-416:Special/Other:No Sleeve (sleeveless):SS AISI-416 (hard):</t>
        </is>
      </c>
      <c r="N56" s="233" t="inlineStr">
        <is>
          <t>:Bronze, III932, C89835:NiAl-Bronze, ASTM-B150 CDA95400:Al-Bronze, ASTM-B150 CDA95200:SS AISI-303:SS AISI-304:SS AISI-316:SS AISI-416:Special/Other:No Sleeve (sleeveless):</t>
        </is>
      </c>
      <c r="O56" s="233" t="inlineStr">
        <is>
          <t>ShaftMatl_Special</t>
        </is>
      </c>
      <c r="P56" s="235" t="inlineStr">
        <is>
          <t>RTF</t>
        </is>
      </c>
      <c r="Q56" s="233" t="inlineStr">
        <is>
          <t>B150248</t>
        </is>
      </c>
      <c r="R56" s="233" t="n"/>
      <c r="S56" s="235" t="inlineStr">
        <is>
          <t>LT029</t>
        </is>
      </c>
      <c r="T56" s="233" t="n"/>
      <c r="U56" s="235" t="n"/>
    </row>
    <row r="57" s="109">
      <c r="A57" s="64" t="n"/>
      <c r="B57" s="237">
        <f>IF(AND(L57&lt;&gt;"ShaftMatl_Special",P57&lt;&gt;"NA"),"Y","N")</f>
        <v/>
      </c>
      <c r="C57" s="233" t="inlineStr">
        <is>
          <t>ConTab_BOM_KP_Shaft_0067</t>
        </is>
      </c>
      <c r="D57" s="233">
        <f>IF(B57="Y",C57,"")</f>
        <v/>
      </c>
      <c r="E57" s="233" t="inlineStr">
        <is>
          <t>:1024-3_4-KP:</t>
        </is>
      </c>
      <c r="F57" s="235" t="inlineStr">
        <is>
          <t>V</t>
        </is>
      </c>
      <c r="G57" s="235">
        <f>"X"&amp;F57</f>
        <v/>
      </c>
      <c r="H57" s="234" t="n">
        <v>3.125</v>
      </c>
      <c r="I57" s="234" t="inlineStr">
        <is>
          <t>CW</t>
        </is>
      </c>
      <c r="J57" s="233" t="n"/>
      <c r="K57" s="233" t="n"/>
      <c r="L57" s="233" t="inlineStr">
        <is>
          <t>ShaftMatl_SS_AISI-316</t>
        </is>
      </c>
      <c r="M57" s="233" t="inlineStr">
        <is>
          <t>:Bronze, III932, C89835:NiAl-Bronze, ASTM-B150 CDA95400:Al-Bronze, ASTM-B150 CDA95200:SS AISI-303:SS AISI-304:SS AISI-316:SS AISI-416:Special/Other:No Sleeve (sleeveless):SS AISI-416 (hard):</t>
        </is>
      </c>
      <c r="N57" s="233" t="inlineStr">
        <is>
          <t>:Bronze, III932, C89835:NiAl-Bronze, ASTM-B150 CDA95400:Al-Bronze, ASTM-B150 CDA95200:SS AISI-303:SS AISI-304:SS AISI-316:SS AISI-416:Special/Other:No Sleeve (sleeveless):</t>
        </is>
      </c>
      <c r="O57" s="233" t="inlineStr">
        <is>
          <t>ShaftMatl_SS_AISI-316</t>
        </is>
      </c>
      <c r="P57" s="235" t="inlineStr">
        <is>
          <t>RTF</t>
        </is>
      </c>
      <c r="Q57" s="233" t="inlineStr">
        <is>
          <t>B103961</t>
        </is>
      </c>
      <c r="R57" s="233" t="n"/>
      <c r="S57" s="235" t="inlineStr">
        <is>
          <t>LT076</t>
        </is>
      </c>
      <c r="T57" s="233" t="n"/>
      <c r="U57" s="233" t="n"/>
    </row>
    <row r="58" s="109">
      <c r="A58" s="64" t="n"/>
      <c r="B58" s="237">
        <f>IF(AND(L58&lt;&gt;"ShaftMatl_Special",P58&lt;&gt;"NA"),"Y","N")</f>
        <v/>
      </c>
      <c r="C58" s="233" t="inlineStr">
        <is>
          <t>ConTab_BOM_KP_Shaft_0068</t>
        </is>
      </c>
      <c r="D58" s="233">
        <f>IF(B58="Y",C58,"")</f>
        <v/>
      </c>
      <c r="E58" s="233" t="inlineStr">
        <is>
          <t>:1024-3_4-KP:</t>
        </is>
      </c>
      <c r="F58" s="235" t="inlineStr">
        <is>
          <t>V</t>
        </is>
      </c>
      <c r="G58" s="235">
        <f>"X"&amp;F58</f>
        <v/>
      </c>
      <c r="H58" s="234" t="n">
        <v>3.125</v>
      </c>
      <c r="I58" s="234" t="inlineStr">
        <is>
          <t>CCW</t>
        </is>
      </c>
      <c r="J58" s="233" t="n"/>
      <c r="K58" s="233" t="n"/>
      <c r="L58" s="233" t="inlineStr">
        <is>
          <t>ShaftMatl_SS_AISI-316</t>
        </is>
      </c>
      <c r="M58" s="233" t="inlineStr">
        <is>
          <t>:Bronze, III932, C89835:NiAl-Bronze, ASTM-B150 CDA95400:Al-Bronze, ASTM-B150 CDA95200:SS AISI-303:SS AISI-304:SS AISI-316:SS AISI-416:Special/Other:No Sleeve (sleeveless):SS AISI-416 (hard):</t>
        </is>
      </c>
      <c r="N58" s="233" t="inlineStr">
        <is>
          <t>:Bronze, III932, C89835:NiAl-Bronze, ASTM-B150 CDA95400:Al-Bronze, ASTM-B150 CDA95200:SS AISI-303:SS AISI-304:SS AISI-316:SS AISI-416:Special/Other:No Sleeve (sleeveless):</t>
        </is>
      </c>
      <c r="O58" s="233" t="inlineStr">
        <is>
          <t>ShaftMatl_SS_AISI-316</t>
        </is>
      </c>
      <c r="P58" s="235" t="inlineStr">
        <is>
          <t>RTF</t>
        </is>
      </c>
      <c r="Q58" s="233" t="inlineStr">
        <is>
          <t>B103961</t>
        </is>
      </c>
      <c r="R58" s="233" t="n"/>
      <c r="S58" s="235" t="inlineStr">
        <is>
          <t>LT076</t>
        </is>
      </c>
    </row>
    <row r="59" s="109">
      <c r="A59" s="64" t="n"/>
      <c r="B59" s="237">
        <f>IF(AND(L59&lt;&gt;"ShaftMatl_Special",P59&lt;&gt;"NA"),"Y","N")</f>
        <v/>
      </c>
      <c r="C59" s="233" t="inlineStr">
        <is>
          <t>ConTab_BOM_KP_Shaft_0069</t>
        </is>
      </c>
      <c r="D59" s="233">
        <f>IF(B59="Y",C59,"")</f>
        <v/>
      </c>
      <c r="E59" s="233" t="inlineStr">
        <is>
          <t>:1024-3_4-KP:</t>
        </is>
      </c>
      <c r="F59" s="235" t="inlineStr">
        <is>
          <t>V</t>
        </is>
      </c>
      <c r="G59" s="235">
        <f>"X"&amp;F59</f>
        <v/>
      </c>
      <c r="H59" s="234" t="n">
        <v>3.125</v>
      </c>
      <c r="I59" s="234" t="inlineStr">
        <is>
          <t>CW</t>
        </is>
      </c>
      <c r="J59" s="233" t="n"/>
      <c r="K59" s="233" t="n"/>
      <c r="L59" s="233" t="inlineStr">
        <is>
          <t>ShaftMatl_SS_AISI-416</t>
        </is>
      </c>
      <c r="M59" s="233" t="inlineStr">
        <is>
          <t>:Bronze, III932, C89835:NiAl-Bronze, ASTM-B150 CDA95400:Al-Bronze, ASTM-B150 CDA95200:SS AISI-303:SS AISI-304:SS AISI-316:SS AISI-416:Special/Other:No Sleeve (sleeveless):SS AISI-416 (hard):</t>
        </is>
      </c>
      <c r="N59" s="233" t="inlineStr">
        <is>
          <t>:Bronze, III932, C89835:NiAl-Bronze, ASTM-B150 CDA95400:Al-Bronze, ASTM-B150 CDA95200:SS AISI-303:SS AISI-304:SS AISI-316:SS AISI-416:Special/Other:No Sleeve (sleeveless):</t>
        </is>
      </c>
      <c r="O59" s="233" t="inlineStr">
        <is>
          <t>ShaftMatl_SS_AISI-416</t>
        </is>
      </c>
      <c r="P59" s="235" t="inlineStr">
        <is>
          <t>RTF</t>
        </is>
      </c>
      <c r="Q59" s="233" t="inlineStr">
        <is>
          <t>B103981</t>
        </is>
      </c>
      <c r="R59" s="233" t="n"/>
      <c r="S59" s="235" t="inlineStr">
        <is>
          <t>LT076</t>
        </is>
      </c>
      <c r="T59" s="233" t="n"/>
      <c r="U59" s="233" t="n"/>
    </row>
    <row r="60" s="109">
      <c r="A60" s="64" t="n"/>
      <c r="B60" s="237">
        <f>IF(AND(L60&lt;&gt;"ShaftMatl_Special",P60&lt;&gt;"NA"),"Y","N")</f>
        <v/>
      </c>
      <c r="C60" s="233" t="inlineStr">
        <is>
          <t>ConTab_BOM_KP_Shaft_0070</t>
        </is>
      </c>
      <c r="D60" s="233">
        <f>IF(B60="Y",C60,"")</f>
        <v/>
      </c>
      <c r="E60" s="233" t="inlineStr">
        <is>
          <t>:1024-3_4-KP:</t>
        </is>
      </c>
      <c r="F60" s="235" t="inlineStr">
        <is>
          <t>V</t>
        </is>
      </c>
      <c r="G60" s="235">
        <f>"X"&amp;F60</f>
        <v/>
      </c>
      <c r="H60" s="234" t="n">
        <v>3.125</v>
      </c>
      <c r="I60" s="234" t="inlineStr">
        <is>
          <t>CCW</t>
        </is>
      </c>
      <c r="J60" s="233" t="n"/>
      <c r="K60" s="233" t="n"/>
      <c r="L60" s="233" t="inlineStr">
        <is>
          <t>ShaftMatl_SS_AISI-416</t>
        </is>
      </c>
      <c r="M60" s="233" t="inlineStr">
        <is>
          <t>:Bronze, III932, C89835:NiAl-Bronze, ASTM-B150 CDA95400:Al-Bronze, ASTM-B150 CDA95200:SS AISI-303:SS AISI-304:SS AISI-316:SS AISI-416:Special/Other:No Sleeve (sleeveless):SS AISI-416 (hard):</t>
        </is>
      </c>
      <c r="N60" s="233" t="inlineStr">
        <is>
          <t>:Bronze, III932, C89835:NiAl-Bronze, ASTM-B150 CDA95400:Al-Bronze, ASTM-B150 CDA95200:SS AISI-303:SS AISI-304:SS AISI-316:SS AISI-416:Special/Other:No Sleeve (sleeveless):</t>
        </is>
      </c>
      <c r="O60" s="233" t="inlineStr">
        <is>
          <t>ShaftMatl_SS_AISI-416</t>
        </is>
      </c>
      <c r="P60" s="235" t="inlineStr">
        <is>
          <t>RTF</t>
        </is>
      </c>
      <c r="Q60" s="233" t="inlineStr">
        <is>
          <t>B103981</t>
        </is>
      </c>
      <c r="R60" s="233" t="n"/>
      <c r="S60" s="235" t="inlineStr">
        <is>
          <t>LT076</t>
        </is>
      </c>
      <c r="T60" s="233" t="n"/>
      <c r="U60" s="233" t="n"/>
    </row>
    <row r="61" s="109">
      <c r="A61" s="64" t="n"/>
      <c r="B61" s="237">
        <f>IF(AND(L61&lt;&gt;"ShaftMatl_Special",P61&lt;&gt;"NA"),"Y","N")</f>
        <v/>
      </c>
      <c r="C61" s="233" t="inlineStr">
        <is>
          <t>ConTab_BOM_KP_Shaft_0075</t>
        </is>
      </c>
      <c r="D61" s="233">
        <f>IF(B61="Y",C61,"")</f>
        <v/>
      </c>
      <c r="E61" s="233" t="inlineStr">
        <is>
          <t>:1213-5_6-KP:</t>
        </is>
      </c>
      <c r="F61" s="235" t="inlineStr">
        <is>
          <t>K</t>
        </is>
      </c>
      <c r="G61" s="235">
        <f>"X"&amp;F61</f>
        <v/>
      </c>
      <c r="H61" s="201" t="n">
        <v>2.5</v>
      </c>
      <c r="I61" s="206" t="inlineStr">
        <is>
          <t>CW</t>
        </is>
      </c>
      <c r="J61" s="188" t="inlineStr">
        <is>
          <t>Mechanical Seal</t>
        </is>
      </c>
      <c r="K61" s="188" t="inlineStr">
        <is>
          <t>:MechSealType1Unbal:MechSealType21S:MechSealType1B:MechSealType2B:</t>
        </is>
      </c>
      <c r="L61" s="188" t="inlineStr">
        <is>
          <t>ShaftMatl_SS_AISI-420</t>
        </is>
      </c>
      <c r="M61" s="188" t="inlineStr">
        <is>
          <t>:Bronze, III932, C89835:NiAl-Bronze, ASTM-B150 CDA95400:Al-Bronze, ASTM-B150 CDA95200:SS AISI-303:SS AISI-304:SS AISI-316:SS AISI-416:Special/Other:No Sleeve (sleeveless):</t>
        </is>
      </c>
      <c r="N61" s="188" t="inlineStr">
        <is>
          <t>:Bronze, III932, C89835:NiAl-Bronze, ASTM-B150 CDA95400:Al-Bronze, ASTM-B150 CDA95200:SS AISI-303:SS AISI-304:SS AISI-316:SS AISI-416:Special/Other:No Sleeve (sleeveless):</t>
        </is>
      </c>
      <c r="O61" s="188" t="inlineStr">
        <is>
          <t>ShaftMatl_SS_AISI-420</t>
        </is>
      </c>
      <c r="P61" s="172" t="n">
        <v>98718801</v>
      </c>
      <c r="Q61" s="188" t="inlineStr">
        <is>
          <t>B104584</t>
        </is>
      </c>
      <c r="R61" s="188" t="inlineStr">
        <is>
          <t>Standard</t>
        </is>
      </c>
      <c r="S61" s="193" t="inlineStr">
        <is>
          <t>LT078</t>
        </is>
      </c>
      <c r="T61" s="233" t="n"/>
      <c r="U61" s="233" t="n"/>
    </row>
    <row r="62" s="109">
      <c r="A62" s="64" t="n"/>
      <c r="B62" s="237">
        <f>IF(AND(L62&lt;&gt;"ShaftMatl_Special",P62&lt;&gt;"NA"),"Y","N")</f>
        <v/>
      </c>
      <c r="C62" s="233" t="inlineStr">
        <is>
          <t>ConTab_BOM_KP_Shaft_0076</t>
        </is>
      </c>
      <c r="D62" s="233">
        <f>IF(B62="Y",C62,"")</f>
        <v/>
      </c>
      <c r="E62" s="233" t="inlineStr">
        <is>
          <t>:1213-5_6-KP:</t>
        </is>
      </c>
      <c r="F62" s="235" t="inlineStr">
        <is>
          <t>K</t>
        </is>
      </c>
      <c r="G62" s="235">
        <f>"X"&amp;F62</f>
        <v/>
      </c>
      <c r="H62" s="201" t="n">
        <v>2.5</v>
      </c>
      <c r="I62" s="206" t="inlineStr">
        <is>
          <t>CW</t>
        </is>
      </c>
      <c r="J62" s="188" t="inlineStr">
        <is>
          <t>Packing</t>
        </is>
      </c>
      <c r="K62" s="188" t="inlineStr">
        <is>
          <t>:Opt_Packing:</t>
        </is>
      </c>
      <c r="L62" s="188" t="inlineStr">
        <is>
          <t>ShaftMatl_SS_AISI-420</t>
        </is>
      </c>
      <c r="M62" s="188" t="inlineStr">
        <is>
          <t>:Bronze, III932, C89835:NiAl-Bronze, ASTM-B150 CDA95400:Al-Bronze, ASTM-B150 CDA95200:SS AISI-303:SS AISI-304:SS AISI-316:SS AISI-416:Special/Other:No Sleeve (sleeveless):SS AISI-416 (hard):</t>
        </is>
      </c>
      <c r="N62" s="188" t="inlineStr">
        <is>
          <t>:Bronze, III932, C89835:NiAl-Bronze, ASTM-B150 CDA95400:Al-Bronze, ASTM-B150 CDA95200:SS AISI-303:SS AISI-304:SS AISI-316:SS AISI-416:Special/Other:No Sleeve (sleeveless):</t>
        </is>
      </c>
      <c r="O62" s="188" t="inlineStr">
        <is>
          <t>ShaftMatl_SS_AISI-420</t>
        </is>
      </c>
      <c r="P62" s="172" t="n">
        <v>98718801</v>
      </c>
      <c r="Q62" s="188" t="inlineStr">
        <is>
          <t>B104584</t>
        </is>
      </c>
      <c r="R62" s="188" t="inlineStr">
        <is>
          <t>Standard</t>
        </is>
      </c>
      <c r="S62" s="193" t="inlineStr">
        <is>
          <t>LT078</t>
        </is>
      </c>
      <c r="T62" s="233" t="n"/>
      <c r="U62" s="233" t="n"/>
    </row>
    <row r="63" s="109">
      <c r="A63" s="64" t="n"/>
      <c r="B63" s="237">
        <f>IF(AND(L63&lt;&gt;"ShaftMatl_Special",P63&lt;&gt;"NA"),"Y","N")</f>
        <v/>
      </c>
      <c r="C63" s="233" t="inlineStr">
        <is>
          <t>ConTab_BOM_KP_Shaft_0077</t>
        </is>
      </c>
      <c r="D63" s="233">
        <f>IF(B63="Y",C63,"")</f>
        <v/>
      </c>
      <c r="E63" s="233" t="inlineStr">
        <is>
          <t>:1213-5_6-KP:</t>
        </is>
      </c>
      <c r="F63" s="235" t="inlineStr">
        <is>
          <t>K</t>
        </is>
      </c>
      <c r="G63" s="235">
        <f>"X"&amp;F63</f>
        <v/>
      </c>
      <c r="H63" s="201" t="n">
        <v>2.5</v>
      </c>
      <c r="I63" s="206" t="inlineStr">
        <is>
          <t>CW</t>
        </is>
      </c>
      <c r="J63" s="188" t="inlineStr">
        <is>
          <t>Mechanical Seal</t>
        </is>
      </c>
      <c r="K63" s="188" t="inlineStr">
        <is>
          <t>:MechSealType1Unbal:MechSealType21S:MechSealType1B:MechSealType2B:</t>
        </is>
      </c>
      <c r="L63" s="188" t="inlineStr">
        <is>
          <t>ShaftMatl_Special</t>
        </is>
      </c>
      <c r="M63" s="188" t="inlineStr">
        <is>
          <t>:Bronze, III932, C89835:NiAl-Bronze, ASTM-B150 CDA95400:Al-Bronze, ASTM-B150 CDA95200:SS AISI-303:SS AISI-304:SS AISI-316:SS AISI-416:Special/Other:No Sleeve (sleeveless):</t>
        </is>
      </c>
      <c r="N63" s="188" t="inlineStr">
        <is>
          <t>:Bronze, III932, C89835:NiAl-Bronze, ASTM-B150 CDA95400:Al-Bronze, ASTM-B150 CDA95200:SS AISI-303:SS AISI-304:SS AISI-316:SS AISI-416:Special/Other:No Sleeve (sleeveless):</t>
        </is>
      </c>
      <c r="O63" s="188" t="inlineStr">
        <is>
          <t>ShaftMatl_Special</t>
        </is>
      </c>
      <c r="P63" s="172" t="inlineStr">
        <is>
          <t>RTF</t>
        </is>
      </c>
      <c r="Q63" s="188" t="inlineStr">
        <is>
          <t>B104549</t>
        </is>
      </c>
      <c r="R63" s="188" t="n"/>
      <c r="S63" s="193" t="inlineStr">
        <is>
          <t>LT079</t>
        </is>
      </c>
      <c r="T63" s="233" t="n"/>
      <c r="U63" s="233" t="n"/>
    </row>
    <row r="64" s="109">
      <c r="A64" s="64" t="n"/>
      <c r="B64" s="237">
        <f>IF(AND(L64&lt;&gt;"ShaftMatl_Special",P64&lt;&gt;"NA"),"Y","N")</f>
        <v/>
      </c>
      <c r="C64" s="233" t="inlineStr">
        <is>
          <t>ConTab_BOM_KP_Shaft_0078</t>
        </is>
      </c>
      <c r="D64" s="233">
        <f>IF(B64="Y",C64,"")</f>
        <v/>
      </c>
      <c r="E64" s="233" t="inlineStr">
        <is>
          <t>:1213-5_6-KP:</t>
        </is>
      </c>
      <c r="F64" s="235" t="inlineStr">
        <is>
          <t>K</t>
        </is>
      </c>
      <c r="G64" s="235">
        <f>"X"&amp;F64</f>
        <v/>
      </c>
      <c r="H64" s="201" t="n">
        <v>2.5</v>
      </c>
      <c r="I64" s="206" t="inlineStr">
        <is>
          <t>CW</t>
        </is>
      </c>
      <c r="J64" s="188" t="inlineStr">
        <is>
          <t>Packing</t>
        </is>
      </c>
      <c r="K64" s="188" t="inlineStr">
        <is>
          <t>:Opt_Packing:</t>
        </is>
      </c>
      <c r="L64" s="188" t="inlineStr">
        <is>
          <t>ShaftMatl_Special</t>
        </is>
      </c>
      <c r="M64" s="188" t="inlineStr">
        <is>
          <t>:Bronze, III932, C89835:NiAl-Bronze, ASTM-B150 CDA95400:Al-Bronze, ASTM-B150 CDA95200:SS AISI-303:SS AISI-304:SS AISI-316:SS AISI-416:Special/Other:No Sleeve (sleeveless):SS AISI-416 (hard):</t>
        </is>
      </c>
      <c r="N64" s="188" t="inlineStr">
        <is>
          <t>:Bronze, III932, C89835:NiAl-Bronze, ASTM-B150 CDA95400:Al-Bronze, ASTM-B150 CDA95200:SS AISI-303:SS AISI-304:SS AISI-316:SS AISI-416:Special/Other:No Sleeve (sleeveless):</t>
        </is>
      </c>
      <c r="O64" s="188" t="inlineStr">
        <is>
          <t>ShaftMatl_Special</t>
        </is>
      </c>
      <c r="P64" s="172" t="inlineStr">
        <is>
          <t>RTF</t>
        </is>
      </c>
      <c r="Q64" s="188" t="inlineStr">
        <is>
          <t>B104549</t>
        </is>
      </c>
      <c r="R64" s="188" t="n"/>
      <c r="S64" s="193" t="inlineStr">
        <is>
          <t>LT079</t>
        </is>
      </c>
    </row>
    <row r="65" s="109">
      <c r="A65" s="64" t="n"/>
      <c r="B65" s="237">
        <f>IF(AND(L65&lt;&gt;"ShaftMatl_Special",P65&lt;&gt;"NA"),"Y","N")</f>
        <v/>
      </c>
      <c r="C65" s="233" t="inlineStr">
        <is>
          <t>ConTab_BOM_KP_Shaft_0081</t>
        </is>
      </c>
      <c r="D65" s="233">
        <f>IF(B65="Y",C65,"")</f>
        <v/>
      </c>
      <c r="E65" s="233" t="inlineStr">
        <is>
          <t>:1213-5_6-KP:</t>
        </is>
      </c>
      <c r="F65" s="235" t="inlineStr">
        <is>
          <t>K</t>
        </is>
      </c>
      <c r="G65" s="235">
        <f>"X"&amp;F65</f>
        <v/>
      </c>
      <c r="H65" s="201" t="n">
        <v>2.5</v>
      </c>
      <c r="I65" s="206" t="inlineStr">
        <is>
          <t>CCW</t>
        </is>
      </c>
      <c r="J65" s="188" t="inlineStr">
        <is>
          <t>Mechanical Seal</t>
        </is>
      </c>
      <c r="K65" s="188" t="inlineStr">
        <is>
          <t>:MechSealType1Unbal:MechSealType21S:MechSealType1B:MechSealType2B:</t>
        </is>
      </c>
      <c r="L65" s="188" t="inlineStr">
        <is>
          <t>ShaftMatl_SS_AISI-420</t>
        </is>
      </c>
      <c r="M65" s="188" t="inlineStr">
        <is>
          <t>:Bronze, III932, C89835:NiAl-Bronze, ASTM-B150 CDA95400:Al-Bronze, ASTM-B150 CDA95200:SS AISI-303:SS AISI-304:SS AISI-316:SS AISI-416:Special/Other:No Sleeve (sleeveless):</t>
        </is>
      </c>
      <c r="N65" s="188" t="inlineStr">
        <is>
          <t>:Bronze, III932, C89835:NiAl-Bronze, ASTM-B150 CDA95400:Al-Bronze, ASTM-B150 CDA95200:SS AISI-303:SS AISI-304:SS AISI-316:SS AISI-416:Special/Other:No Sleeve (sleeveless):</t>
        </is>
      </c>
      <c r="O65" s="188" t="inlineStr">
        <is>
          <t>ShaftMatl_SS_AISI-420</t>
        </is>
      </c>
      <c r="P65" s="172" t="n">
        <v>98718802</v>
      </c>
      <c r="Q65" s="188" t="inlineStr">
        <is>
          <t>B104584</t>
        </is>
      </c>
      <c r="R65" s="188" t="inlineStr">
        <is>
          <t>Standard</t>
        </is>
      </c>
      <c r="S65" s="193" t="inlineStr">
        <is>
          <t>LT078</t>
        </is>
      </c>
    </row>
    <row r="66" s="109">
      <c r="A66" s="64" t="n"/>
      <c r="B66" s="237">
        <f>IF(AND(L66&lt;&gt;"ShaftMatl_Special",P66&lt;&gt;"NA"),"Y","N")</f>
        <v/>
      </c>
      <c r="C66" s="233" t="inlineStr">
        <is>
          <t>ConTab_BOM_KP_Shaft_0082</t>
        </is>
      </c>
      <c r="D66" s="233">
        <f>IF(B66="Y",C66,"")</f>
        <v/>
      </c>
      <c r="E66" s="233" t="inlineStr">
        <is>
          <t>:1213-5_6-KP:</t>
        </is>
      </c>
      <c r="F66" s="235" t="inlineStr">
        <is>
          <t>K</t>
        </is>
      </c>
      <c r="G66" s="235">
        <f>"X"&amp;F66</f>
        <v/>
      </c>
      <c r="H66" s="201" t="n">
        <v>2.5</v>
      </c>
      <c r="I66" s="206" t="inlineStr">
        <is>
          <t>CCW</t>
        </is>
      </c>
      <c r="J66" s="188" t="inlineStr">
        <is>
          <t>Packing</t>
        </is>
      </c>
      <c r="K66" s="188" t="inlineStr">
        <is>
          <t>:Opt_Packing:</t>
        </is>
      </c>
      <c r="L66" s="188" t="inlineStr">
        <is>
          <t>ShaftMatl_SS_AISI-420</t>
        </is>
      </c>
      <c r="M66" s="188" t="inlineStr">
        <is>
          <t>:Bronze, III932, C89835:NiAl-Bronze, ASTM-B150 CDA95400:Al-Bronze, ASTM-B150 CDA95200:SS AISI-303:SS AISI-304:SS AISI-316:SS AISI-416:Special/Other:No Sleeve (sleeveless):SS AISI-416 (hard):</t>
        </is>
      </c>
      <c r="N66" s="188" t="inlineStr">
        <is>
          <t>:Bronze, III932, C89835:NiAl-Bronze, ASTM-B150 CDA95400:Al-Bronze, ASTM-B150 CDA95200:SS AISI-303:SS AISI-304:SS AISI-316:SS AISI-416:Special/Other:No Sleeve (sleeveless):</t>
        </is>
      </c>
      <c r="O66" s="188" t="inlineStr">
        <is>
          <t>ShaftMatl_SS_AISI-420</t>
        </is>
      </c>
      <c r="P66" s="172" t="n">
        <v>98718802</v>
      </c>
      <c r="Q66" s="188" t="inlineStr">
        <is>
          <t>B104584</t>
        </is>
      </c>
      <c r="R66" s="188" t="inlineStr">
        <is>
          <t>Standard</t>
        </is>
      </c>
      <c r="S66" s="193" t="inlineStr">
        <is>
          <t>LT078</t>
        </is>
      </c>
      <c r="T66" s="233" t="n"/>
      <c r="U66" s="274" t="n"/>
    </row>
    <row r="67" s="109">
      <c r="A67" s="64" t="n"/>
      <c r="B67" s="237">
        <f>IF(AND(L67&lt;&gt;"ShaftMatl_Special",P67&lt;&gt;"NA"),"Y","N")</f>
        <v/>
      </c>
      <c r="C67" s="233" t="inlineStr">
        <is>
          <t>ConTab_BOM_KP_Shaft_0083</t>
        </is>
      </c>
      <c r="D67" s="233">
        <f>IF(B67="Y",C67,"")</f>
        <v/>
      </c>
      <c r="E67" s="233" t="inlineStr">
        <is>
          <t>:1213-5_6-KP:</t>
        </is>
      </c>
      <c r="F67" s="235" t="inlineStr">
        <is>
          <t>K</t>
        </is>
      </c>
      <c r="G67" s="235">
        <f>"X"&amp;F67</f>
        <v/>
      </c>
      <c r="H67" s="201" t="n">
        <v>2.5</v>
      </c>
      <c r="I67" s="206" t="inlineStr">
        <is>
          <t>CCW</t>
        </is>
      </c>
      <c r="J67" s="188" t="inlineStr">
        <is>
          <t>Mechanical Seal</t>
        </is>
      </c>
      <c r="K67" s="188" t="inlineStr">
        <is>
          <t>:MechSealType1Unbal:MechSealType21S:MechSealType1B:MechSealType2B:</t>
        </is>
      </c>
      <c r="L67" s="188" t="inlineStr">
        <is>
          <t>ShaftMatl_Special</t>
        </is>
      </c>
      <c r="M67" s="188" t="inlineStr">
        <is>
          <t>:Bronze, III932, C89835:NiAl-Bronze, ASTM-B150 CDA95400:Al-Bronze, ASTM-B150 CDA95200:SS AISI-303:SS AISI-304:SS AISI-316:SS AISI-416:Special/Other:No Sleeve (sleeveless):</t>
        </is>
      </c>
      <c r="N67" s="188" t="inlineStr">
        <is>
          <t>:Bronze, III932, C89835:NiAl-Bronze, ASTM-B150 CDA95400:Al-Bronze, ASTM-B150 CDA95200:SS AISI-303:SS AISI-304:SS AISI-316:SS AISI-416:Special/Other:No Sleeve (sleeveless):</t>
        </is>
      </c>
      <c r="O67" s="188" t="inlineStr">
        <is>
          <t>ShaftMatl_Special</t>
        </is>
      </c>
      <c r="P67" s="172" t="inlineStr">
        <is>
          <t>RTF</t>
        </is>
      </c>
      <c r="Q67" s="188" t="inlineStr">
        <is>
          <t>B104549</t>
        </is>
      </c>
      <c r="R67" s="188" t="n"/>
      <c r="S67" s="193" t="inlineStr">
        <is>
          <t>LT079</t>
        </is>
      </c>
      <c r="T67" s="233" t="n"/>
      <c r="U67" s="233" t="n"/>
    </row>
    <row r="68" s="109">
      <c r="A68" s="64" t="n"/>
      <c r="B68" s="237">
        <f>IF(AND(L68&lt;&gt;"ShaftMatl_Special",P68&lt;&gt;"NA"),"Y","N")</f>
        <v/>
      </c>
      <c r="C68" s="233" t="inlineStr">
        <is>
          <t>ConTab_BOM_KP_Shaft_0084</t>
        </is>
      </c>
      <c r="D68" s="233">
        <f>IF(B68="Y",C68,"")</f>
        <v/>
      </c>
      <c r="E68" s="233" t="inlineStr">
        <is>
          <t>:1213-5_6-KP:</t>
        </is>
      </c>
      <c r="F68" s="235" t="inlineStr">
        <is>
          <t>K</t>
        </is>
      </c>
      <c r="G68" s="235">
        <f>"X"&amp;F68</f>
        <v/>
      </c>
      <c r="H68" s="201" t="n">
        <v>2.5</v>
      </c>
      <c r="I68" s="206" t="inlineStr">
        <is>
          <t>CCW</t>
        </is>
      </c>
      <c r="J68" s="188" t="inlineStr">
        <is>
          <t>Packing</t>
        </is>
      </c>
      <c r="K68" s="188" t="inlineStr">
        <is>
          <t>:Opt_Packing:</t>
        </is>
      </c>
      <c r="L68" s="188" t="inlineStr">
        <is>
          <t>ShaftMatl_Special</t>
        </is>
      </c>
      <c r="M68" s="188" t="inlineStr">
        <is>
          <t>:Bronze, III932, C89835:NiAl-Bronze, ASTM-B150 CDA95400:Al-Bronze, ASTM-B150 CDA95200:SS AISI-303:SS AISI-304:SS AISI-316:SS AISI-416:Special/Other:No Sleeve (sleeveless):SS AISI-416 (hard):</t>
        </is>
      </c>
      <c r="N68" s="188" t="inlineStr">
        <is>
          <t>:Bronze, III932, C89835:NiAl-Bronze, ASTM-B150 CDA95400:Al-Bronze, ASTM-B150 CDA95200:SS AISI-303:SS AISI-304:SS AISI-316:SS AISI-416:Special/Other:No Sleeve (sleeveless):</t>
        </is>
      </c>
      <c r="O68" s="188" t="inlineStr">
        <is>
          <t>ShaftMatl_Special</t>
        </is>
      </c>
      <c r="P68" s="172" t="inlineStr">
        <is>
          <t>RTF</t>
        </is>
      </c>
      <c r="Q68" s="188" t="inlineStr">
        <is>
          <t>B104549</t>
        </is>
      </c>
      <c r="R68" s="188" t="n"/>
      <c r="S68" s="193" t="inlineStr">
        <is>
          <t>LT079</t>
        </is>
      </c>
    </row>
    <row r="69" s="109">
      <c r="A69" s="64" t="n"/>
      <c r="B69" s="237">
        <f>IF(AND(L69&lt;&gt;"ShaftMatl_Special",P69&lt;&gt;"NA"),"Y","N")</f>
        <v/>
      </c>
      <c r="C69" s="233" t="inlineStr">
        <is>
          <t>ConTab_BOM_KP_Shaft_0087</t>
        </is>
      </c>
      <c r="D69" s="233">
        <f>IF(B69="Y",C69,"")</f>
        <v/>
      </c>
      <c r="E69" s="233" t="inlineStr">
        <is>
          <t>:1220-5_6-KP:</t>
        </is>
      </c>
      <c r="F69" s="235" t="inlineStr">
        <is>
          <t>K</t>
        </is>
      </c>
      <c r="G69" s="235">
        <f>"X"&amp;F69</f>
        <v/>
      </c>
      <c r="H69" s="201" t="n">
        <v>2.5</v>
      </c>
      <c r="I69" s="234" t="inlineStr">
        <is>
          <t>CW</t>
        </is>
      </c>
      <c r="J69" s="233" t="n"/>
      <c r="K69" s="233" t="n"/>
      <c r="L69" s="233" t="inlineStr">
        <is>
          <t>ShaftMatl_StressproofSteel_AISI-1144</t>
        </is>
      </c>
      <c r="M69" s="233" t="inlineStr">
        <is>
          <t>:Bronze, III932, C89835:NiAl-Bronze, ASTM-B150 CDA95400:Al-Bronze, ASTM-B150 CDA95200:SS AISI-303:SS AISI-304:SS AISI-316:SS AISI-416:Special/Other:No Sleeve (sleeveless):SS AISI-416 (hard):</t>
        </is>
      </c>
      <c r="N69" s="233" t="inlineStr">
        <is>
          <t>:Bronze, III932, C89835:NiAl-Bronze, ASTM-B150 CDA95400:Al-Bronze, ASTM-B150 CDA95200:SS AISI-303:SS AISI-304:SS AISI-316:SS AISI-416:Special/Other:No Sleeve (sleeveless):</t>
        </is>
      </c>
      <c r="O69" s="233" t="inlineStr">
        <is>
          <t>ShaftMatl_StressproofSteel_AISI-1144</t>
        </is>
      </c>
      <c r="P69" s="235" t="n">
        <v>91845446</v>
      </c>
      <c r="Q69" s="233" t="inlineStr">
        <is>
          <t>B101249</t>
        </is>
      </c>
      <c r="R69" s="233" t="inlineStr">
        <is>
          <t>Standard</t>
        </is>
      </c>
      <c r="S69" s="235" t="inlineStr">
        <is>
          <t>LT027</t>
        </is>
      </c>
      <c r="T69" s="233" t="n"/>
      <c r="U69" s="233" t="n"/>
    </row>
    <row r="70" s="109">
      <c r="A70" s="64" t="n"/>
      <c r="B70" s="237">
        <f>IF(AND(L70&lt;&gt;"ShaftMatl_Special",P70&lt;&gt;"NA"),"Y","N")</f>
        <v/>
      </c>
      <c r="C70" s="233" t="inlineStr">
        <is>
          <t>ConTab_BOM_KP_Shaft_0088</t>
        </is>
      </c>
      <c r="D70" s="233">
        <f>IF(B70="Y",C70,"")</f>
        <v/>
      </c>
      <c r="E70" s="233" t="inlineStr">
        <is>
          <t>:1220-5_6-KP:</t>
        </is>
      </c>
      <c r="F70" s="235" t="inlineStr">
        <is>
          <t>K</t>
        </is>
      </c>
      <c r="G70" s="235">
        <f>"X"&amp;F70</f>
        <v/>
      </c>
      <c r="H70" s="201" t="n">
        <v>2.5</v>
      </c>
      <c r="I70" s="234" t="inlineStr">
        <is>
          <t>CW</t>
        </is>
      </c>
      <c r="J70" s="233" t="n"/>
      <c r="K70" s="233" t="n"/>
      <c r="L70" s="233" t="inlineStr">
        <is>
          <t>ShaftMatl_Special</t>
        </is>
      </c>
      <c r="M70" s="233" t="inlineStr">
        <is>
          <t>:Bronze, III932, C89835:NiAl-Bronze, ASTM-B150 CDA95400:Al-Bronze, ASTM-B150 CDA95200:SS AISI-303:SS AISI-304:SS AISI-316:SS AISI-416:Special/Other:No Sleeve (sleeveless):SS AISI-416 (hard):</t>
        </is>
      </c>
      <c r="N70" s="233" t="inlineStr">
        <is>
          <t>:Bronze, III932, C89835:NiAl-Bronze, ASTM-B150 CDA95400:Al-Bronze, ASTM-B150 CDA95200:SS AISI-303:SS AISI-304:SS AISI-316:SS AISI-416:Special/Other:No Sleeve (sleeveless):</t>
        </is>
      </c>
      <c r="O70" s="233" t="inlineStr">
        <is>
          <t>ShaftMatl_Special</t>
        </is>
      </c>
      <c r="P70" s="235" t="inlineStr">
        <is>
          <t>RTF</t>
        </is>
      </c>
      <c r="Q70" s="233" t="inlineStr">
        <is>
          <t>B150248</t>
        </is>
      </c>
      <c r="R70" s="233" t="n"/>
      <c r="S70" s="235" t="inlineStr">
        <is>
          <t>LT029</t>
        </is>
      </c>
    </row>
    <row r="71" s="109">
      <c r="A71" s="64" t="n"/>
      <c r="B71" s="237">
        <f>IF(AND(L71&lt;&gt;"ShaftMatl_Special",P71&lt;&gt;"NA"),"Y","N")</f>
        <v/>
      </c>
      <c r="C71" s="233" t="inlineStr">
        <is>
          <t>ConTab_BOM_KP_Shaft_0089</t>
        </is>
      </c>
      <c r="D71" s="233">
        <f>IF(B71="Y",C71,"")</f>
        <v/>
      </c>
      <c r="E71" s="233" t="inlineStr">
        <is>
          <t>:1220-5_6-KP:</t>
        </is>
      </c>
      <c r="F71" s="235" t="inlineStr">
        <is>
          <t>K</t>
        </is>
      </c>
      <c r="G71" s="235">
        <f>"X"&amp;F71</f>
        <v/>
      </c>
      <c r="H71" s="201" t="n">
        <v>2.5</v>
      </c>
      <c r="I71" s="234" t="inlineStr">
        <is>
          <t>CCW</t>
        </is>
      </c>
      <c r="J71" s="233" t="n"/>
      <c r="K71" s="233" t="n"/>
      <c r="L71" s="233" t="inlineStr">
        <is>
          <t>ShaftMatl_StressproofSteel_AISI-1144</t>
        </is>
      </c>
      <c r="M71" s="233" t="inlineStr">
        <is>
          <t>:Bronze, III932, C89835:NiAl-Bronze, ASTM-B150 CDA95400:Al-Bronze, ASTM-B150 CDA95200:SS AISI-303:SS AISI-304:SS AISI-316:SS AISI-416:Special/Other:No Sleeve (sleeveless):SS AISI-416 (hard):</t>
        </is>
      </c>
      <c r="N71" s="233" t="inlineStr">
        <is>
          <t>:Bronze, III932, C89835:NiAl-Bronze, ASTM-B150 CDA95400:Al-Bronze, ASTM-B150 CDA95200:SS AISI-303:SS AISI-304:SS AISI-316:SS AISI-416:Special/Other:No Sleeve (sleeveless):</t>
        </is>
      </c>
      <c r="O71" s="233" t="inlineStr">
        <is>
          <t>ShaftMatl_StressproofSteel_AISI-1144</t>
        </is>
      </c>
      <c r="P71" s="235" t="n">
        <v>91845448</v>
      </c>
      <c r="Q71" s="233" t="inlineStr">
        <is>
          <t>B101249</t>
        </is>
      </c>
      <c r="R71" s="233" t="inlineStr">
        <is>
          <t>Standard</t>
        </is>
      </c>
      <c r="S71" s="235" t="inlineStr">
        <is>
          <t>LT027</t>
        </is>
      </c>
      <c r="T71" s="233" t="n"/>
      <c r="U71" s="235" t="n"/>
    </row>
    <row r="72" s="109">
      <c r="A72" s="64" t="n"/>
      <c r="B72" s="237">
        <f>IF(AND(L72&lt;&gt;"ShaftMatl_Special",P72&lt;&gt;"NA"),"Y","N")</f>
        <v/>
      </c>
      <c r="C72" s="233" t="inlineStr">
        <is>
          <t>ConTab_BOM_KP_Shaft_0090</t>
        </is>
      </c>
      <c r="D72" s="233">
        <f>IF(B72="Y",C72,"")</f>
        <v/>
      </c>
      <c r="E72" s="233" t="inlineStr">
        <is>
          <t>:1220-5_6-KP:</t>
        </is>
      </c>
      <c r="F72" s="235" t="inlineStr">
        <is>
          <t>K</t>
        </is>
      </c>
      <c r="G72" s="235">
        <f>"X"&amp;F72</f>
        <v/>
      </c>
      <c r="H72" s="201" t="n">
        <v>2.5</v>
      </c>
      <c r="I72" s="234" t="inlineStr">
        <is>
          <t>CCW</t>
        </is>
      </c>
      <c r="J72" s="233" t="n"/>
      <c r="K72" s="233" t="n"/>
      <c r="L72" s="233" t="inlineStr">
        <is>
          <t>ShaftMatl_Special</t>
        </is>
      </c>
      <c r="M72" s="233" t="inlineStr">
        <is>
          <t>:Bronze, III932, C89835:NiAl-Bronze, ASTM-B150 CDA95400:Al-Bronze, ASTM-B150 CDA95200:SS AISI-303:SS AISI-304:SS AISI-316:SS AISI-416:Special/Other:No Sleeve (sleeveless):SS AISI-416 (hard):</t>
        </is>
      </c>
      <c r="N72" s="233" t="inlineStr">
        <is>
          <t>:Bronze, III932, C89835:NiAl-Bronze, ASTM-B150 CDA95400:Al-Bronze, ASTM-B150 CDA95200:SS AISI-303:SS AISI-304:SS AISI-316:SS AISI-416:Special/Other:No Sleeve (sleeveless):</t>
        </is>
      </c>
      <c r="O72" s="233" t="inlineStr">
        <is>
          <t>ShaftMatl_Special</t>
        </is>
      </c>
      <c r="P72" s="235" t="inlineStr">
        <is>
          <t>RTF</t>
        </is>
      </c>
      <c r="Q72" s="233" t="inlineStr">
        <is>
          <t>B150248</t>
        </is>
      </c>
      <c r="R72" s="233" t="n"/>
      <c r="S72" s="235" t="inlineStr">
        <is>
          <t>LT029</t>
        </is>
      </c>
    </row>
    <row r="73" s="109">
      <c r="A73" s="64" t="n"/>
      <c r="B73" s="237">
        <f>IF(AND(L73&lt;&gt;"ShaftMatl_Special",P73&lt;&gt;"NA"),"Y","N")</f>
        <v/>
      </c>
      <c r="C73" s="233" t="inlineStr">
        <is>
          <t>ConTab_BOM_KP_Shaft_0093</t>
        </is>
      </c>
      <c r="D73" s="233">
        <f>IF(B73="Y",C73,"")</f>
        <v/>
      </c>
      <c r="E73" s="233" t="inlineStr">
        <is>
          <t>:1220-7_8-KP:</t>
        </is>
      </c>
      <c r="F73" s="235" t="inlineStr">
        <is>
          <t>V</t>
        </is>
      </c>
      <c r="G73" s="235">
        <f>"X"&amp;F73</f>
        <v/>
      </c>
      <c r="H73" s="201" t="n">
        <v>3.125</v>
      </c>
      <c r="I73" s="206" t="inlineStr">
        <is>
          <t>CW</t>
        </is>
      </c>
      <c r="J73" s="188" t="inlineStr">
        <is>
          <t>Mechanical Seal</t>
        </is>
      </c>
      <c r="K73" s="188" t="inlineStr">
        <is>
          <t>:MechSealType1Unbal:MechSealType21S:MechSealType1B:MechSealType2B:</t>
        </is>
      </c>
      <c r="L73" s="188" t="inlineStr">
        <is>
          <t>ShaftMatl_SS_AISI-420</t>
        </is>
      </c>
      <c r="M73" s="188" t="inlineStr">
        <is>
          <t>:Bronze, III932, C89835:NiAl-Bronze, ASTM-B150 CDA95400:Al-Bronze, ASTM-B150 CDA95200:SS AISI-303:SS AISI-304:SS AISI-316:SS AISI-416:Special/Other:No Sleeve (sleeveless):</t>
        </is>
      </c>
      <c r="N73" s="188" t="inlineStr">
        <is>
          <t>:Bronze, III932, C89835:NiAl-Bronze, ASTM-B150 CDA95400:Al-Bronze, ASTM-B150 CDA95200:SS AISI-303:SS AISI-304:SS AISI-316:SS AISI-416:Special/Other:No Sleeve (sleeveless):</t>
        </is>
      </c>
      <c r="O73" s="188" t="inlineStr">
        <is>
          <t>ShaftMatl_SS_AISI-420</t>
        </is>
      </c>
      <c r="P73" s="172" t="n">
        <v>96900702</v>
      </c>
      <c r="Q73" s="188" t="inlineStr">
        <is>
          <t>B104584</t>
        </is>
      </c>
      <c r="R73" s="188" t="inlineStr">
        <is>
          <t>Standard</t>
        </is>
      </c>
      <c r="S73" s="193" t="inlineStr">
        <is>
          <t>LT078</t>
        </is>
      </c>
      <c r="T73" s="233" t="n"/>
      <c r="U73" s="233" t="n"/>
    </row>
    <row r="74" s="109">
      <c r="A74" s="64" t="n"/>
      <c r="B74" s="237">
        <f>IF(AND(L74&lt;&gt;"ShaftMatl_Special",P74&lt;&gt;"NA"),"Y","N")</f>
        <v/>
      </c>
      <c r="C74" s="233" t="inlineStr">
        <is>
          <t>ConTab_BOM_KP_Shaft_0094</t>
        </is>
      </c>
      <c r="D74" s="233">
        <f>IF(B74="Y",C74,"")</f>
        <v/>
      </c>
      <c r="E74" s="233" t="inlineStr">
        <is>
          <t>:1220-7_8-KP:</t>
        </is>
      </c>
      <c r="F74" s="235" t="inlineStr">
        <is>
          <t>V</t>
        </is>
      </c>
      <c r="G74" s="235">
        <f>"X"&amp;F74</f>
        <v/>
      </c>
      <c r="H74" s="201" t="n">
        <v>3.125</v>
      </c>
      <c r="I74" s="206" t="inlineStr">
        <is>
          <t>CW</t>
        </is>
      </c>
      <c r="J74" s="188" t="inlineStr">
        <is>
          <t>Packing</t>
        </is>
      </c>
      <c r="K74" s="188" t="inlineStr">
        <is>
          <t>:Opt_Packing:</t>
        </is>
      </c>
      <c r="L74" s="188" t="inlineStr">
        <is>
          <t>ShaftMatl_SS_AISI-420</t>
        </is>
      </c>
      <c r="M74" s="188" t="inlineStr">
        <is>
          <t>:Bronze, III932, C89835:NiAl-Bronze, ASTM-B150 CDA95400:Al-Bronze, ASTM-B150 CDA95200:SS AISI-303:SS AISI-304:SS AISI-316:SS AISI-416:Special/Other:No Sleeve (sleeveless):SS AISI-416 (hard):</t>
        </is>
      </c>
      <c r="N74" s="188" t="inlineStr">
        <is>
          <t>:Bronze, III932, C89835:NiAl-Bronze, ASTM-B150 CDA95400:Al-Bronze, ASTM-B150 CDA95200:SS AISI-303:SS AISI-304:SS AISI-316:SS AISI-416:Special/Other:No Sleeve (sleeveless):</t>
        </is>
      </c>
      <c r="O74" s="188" t="inlineStr">
        <is>
          <t>ShaftMatl_SS_AISI-420</t>
        </is>
      </c>
      <c r="P74" s="172" t="n">
        <v>96900702</v>
      </c>
      <c r="Q74" s="188" t="inlineStr">
        <is>
          <t>B104584</t>
        </is>
      </c>
      <c r="R74" s="188" t="inlineStr">
        <is>
          <t>Standard</t>
        </is>
      </c>
      <c r="S74" s="193" t="inlineStr">
        <is>
          <t>LT078</t>
        </is>
      </c>
    </row>
    <row r="75" s="109">
      <c r="A75" s="64" t="n"/>
      <c r="B75" s="237">
        <f>IF(AND(L75&lt;&gt;"ShaftMatl_Special",P75&lt;&gt;"NA"),"Y","N")</f>
        <v/>
      </c>
      <c r="C75" s="233" t="inlineStr">
        <is>
          <t>ConTab_BOM_KP_Shaft_0095</t>
        </is>
      </c>
      <c r="D75" s="233">
        <f>IF(B75="Y",C75,"")</f>
        <v/>
      </c>
      <c r="E75" s="233" t="inlineStr">
        <is>
          <t>:1220-7_8-KP:</t>
        </is>
      </c>
      <c r="F75" s="235" t="inlineStr">
        <is>
          <t>V</t>
        </is>
      </c>
      <c r="G75" s="235">
        <f>"X"&amp;F75</f>
        <v/>
      </c>
      <c r="H75" s="201" t="n">
        <v>3.125</v>
      </c>
      <c r="I75" s="206" t="inlineStr">
        <is>
          <t>CW</t>
        </is>
      </c>
      <c r="J75" s="188" t="inlineStr">
        <is>
          <t>Mechanical Seal</t>
        </is>
      </c>
      <c r="K75" s="188" t="inlineStr">
        <is>
          <t>:MechSealType1Unbal:MechSealType21S:MechSealType1B:MechSealType2B:</t>
        </is>
      </c>
      <c r="L75" s="188" t="inlineStr">
        <is>
          <t>ShaftMatl_Special</t>
        </is>
      </c>
      <c r="M75" s="188" t="inlineStr">
        <is>
          <t>:Bronze, III932, C89835:NiAl-Bronze, ASTM-B150 CDA95400:Al-Bronze, ASTM-B150 CDA95200:SS AISI-303:SS AISI-304:SS AISI-316:SS AISI-416:Special/Other:No Sleeve (sleeveless):</t>
        </is>
      </c>
      <c r="N75" s="188" t="inlineStr">
        <is>
          <t>:Bronze, III932, C89835:NiAl-Bronze, ASTM-B150 CDA95400:Al-Bronze, ASTM-B150 CDA95200:SS AISI-303:SS AISI-304:SS AISI-316:SS AISI-416:Special/Other:No Sleeve (sleeveless):</t>
        </is>
      </c>
      <c r="O75" s="188" t="inlineStr">
        <is>
          <t>ShaftMatl_Special</t>
        </is>
      </c>
      <c r="P75" s="172" t="inlineStr">
        <is>
          <t>RTF</t>
        </is>
      </c>
      <c r="Q75" s="188" t="inlineStr">
        <is>
          <t>B104549</t>
        </is>
      </c>
      <c r="R75" s="188" t="n"/>
      <c r="S75" s="193" t="inlineStr">
        <is>
          <t>LT079</t>
        </is>
      </c>
      <c r="T75" s="233" t="n"/>
      <c r="U75" s="233" t="n"/>
    </row>
    <row r="76" s="109">
      <c r="A76" s="64" t="n"/>
      <c r="B76" s="237">
        <f>IF(AND(L76&lt;&gt;"ShaftMatl_Special",P76&lt;&gt;"NA"),"Y","N")</f>
        <v/>
      </c>
      <c r="C76" s="233" t="inlineStr">
        <is>
          <t>ConTab_BOM_KP_Shaft_0096</t>
        </is>
      </c>
      <c r="D76" s="233">
        <f>IF(B76="Y",C76,"")</f>
        <v/>
      </c>
      <c r="E76" s="233" t="inlineStr">
        <is>
          <t>:1220-7_8-KP:</t>
        </is>
      </c>
      <c r="F76" s="235" t="inlineStr">
        <is>
          <t>V</t>
        </is>
      </c>
      <c r="G76" s="235">
        <f>"X"&amp;F76</f>
        <v/>
      </c>
      <c r="H76" s="201" t="n">
        <v>3.125</v>
      </c>
      <c r="I76" s="206" t="inlineStr">
        <is>
          <t>CW</t>
        </is>
      </c>
      <c r="J76" s="188" t="inlineStr">
        <is>
          <t>Packing</t>
        </is>
      </c>
      <c r="K76" s="188" t="inlineStr">
        <is>
          <t>:Opt_Packing:</t>
        </is>
      </c>
      <c r="L76" s="188" t="inlineStr">
        <is>
          <t>ShaftMatl_Special</t>
        </is>
      </c>
      <c r="M76" s="188" t="inlineStr">
        <is>
          <t>:Bronze, III932, C89835:NiAl-Bronze, ASTM-B150 CDA95400:Al-Bronze, ASTM-B150 CDA95200:SS AISI-303:SS AISI-304:SS AISI-316:SS AISI-416:Special/Other:No Sleeve (sleeveless):SS AISI-416 (hard):</t>
        </is>
      </c>
      <c r="N76" s="188" t="inlineStr">
        <is>
          <t>:Bronze, III932, C89835:NiAl-Bronze, ASTM-B150 CDA95400:Al-Bronze, ASTM-B150 CDA95200:SS AISI-303:SS AISI-304:SS AISI-316:SS AISI-416:Special/Other:No Sleeve (sleeveless):</t>
        </is>
      </c>
      <c r="O76" s="188" t="inlineStr">
        <is>
          <t>ShaftMatl_Special</t>
        </is>
      </c>
      <c r="P76" s="172" t="inlineStr">
        <is>
          <t>RTF</t>
        </is>
      </c>
      <c r="Q76" s="188" t="inlineStr">
        <is>
          <t>B104549</t>
        </is>
      </c>
      <c r="R76" s="188" t="n"/>
      <c r="S76" s="193" t="inlineStr">
        <is>
          <t>LT079</t>
        </is>
      </c>
      <c r="T76" s="233" t="n"/>
      <c r="U76" s="235" t="n"/>
    </row>
    <row r="77" s="109">
      <c r="A77" s="64" t="n"/>
      <c r="B77" s="237">
        <f>IF(AND(L77&lt;&gt;"ShaftMatl_Special",P77&lt;&gt;"NA"),"Y","N")</f>
        <v/>
      </c>
      <c r="C77" s="233" t="inlineStr">
        <is>
          <t>ConTab_BOM_KP_Shaft_0097</t>
        </is>
      </c>
      <c r="D77" s="233">
        <f>IF(B77="Y",C77,"")</f>
        <v/>
      </c>
      <c r="E77" s="233" t="inlineStr">
        <is>
          <t>:1220-7_8-KP:</t>
        </is>
      </c>
      <c r="F77" s="235" t="inlineStr">
        <is>
          <t>V</t>
        </is>
      </c>
      <c r="G77" s="235">
        <f>"X"&amp;F77</f>
        <v/>
      </c>
      <c r="H77" s="201" t="n">
        <v>3.125</v>
      </c>
      <c r="I77" s="206" t="inlineStr">
        <is>
          <t>CCW</t>
        </is>
      </c>
      <c r="J77" s="188" t="inlineStr">
        <is>
          <t>Mechanical Seal</t>
        </is>
      </c>
      <c r="K77" s="188" t="inlineStr">
        <is>
          <t>:MechSealType1Unbal:MechSealType21S:MechSealType1B:MechSealType2B:</t>
        </is>
      </c>
      <c r="L77" s="188" t="inlineStr">
        <is>
          <t>ShaftMatl_SS_AISI-420</t>
        </is>
      </c>
      <c r="M77" s="188" t="inlineStr">
        <is>
          <t>:Bronze, III932, C89835:NiAl-Bronze, ASTM-B150 CDA95400:Al-Bronze, ASTM-B150 CDA95200:SS AISI-303:SS AISI-304:SS AISI-316:SS AISI-416:Special/Other:No Sleeve (sleeveless):</t>
        </is>
      </c>
      <c r="N77" s="188" t="inlineStr">
        <is>
          <t>:Bronze, III932, C89835:NiAl-Bronze, ASTM-B150 CDA95400:Al-Bronze, ASTM-B150 CDA95200:SS AISI-303:SS AISI-304:SS AISI-316:SS AISI-416:Special/Other:No Sleeve (sleeveless):</t>
        </is>
      </c>
      <c r="O77" s="188" t="inlineStr">
        <is>
          <t>ShaftMatl_SS_AISI-420</t>
        </is>
      </c>
      <c r="P77" s="172" t="n">
        <v>96925683</v>
      </c>
      <c r="Q77" s="188" t="inlineStr">
        <is>
          <t>B104584</t>
        </is>
      </c>
      <c r="R77" s="188" t="inlineStr">
        <is>
          <t>Standard</t>
        </is>
      </c>
      <c r="S77" s="193" t="inlineStr">
        <is>
          <t>LT078</t>
        </is>
      </c>
    </row>
    <row r="78" s="109">
      <c r="A78" s="64" t="n"/>
      <c r="B78" s="237">
        <f>IF(AND(L78&lt;&gt;"ShaftMatl_Special",P78&lt;&gt;"NA"),"Y","N")</f>
        <v/>
      </c>
      <c r="C78" s="233" t="inlineStr">
        <is>
          <t>ConTab_BOM_KP_Shaft_0098</t>
        </is>
      </c>
      <c r="D78" s="233">
        <f>IF(B78="Y",C78,"")</f>
        <v/>
      </c>
      <c r="E78" s="233" t="inlineStr">
        <is>
          <t>:1220-7_8-KP:</t>
        </is>
      </c>
      <c r="F78" s="235" t="inlineStr">
        <is>
          <t>V</t>
        </is>
      </c>
      <c r="G78" s="235">
        <f>"X"&amp;F78</f>
        <v/>
      </c>
      <c r="H78" s="201" t="n">
        <v>3.125</v>
      </c>
      <c r="I78" s="206" t="inlineStr">
        <is>
          <t>CCW</t>
        </is>
      </c>
      <c r="J78" s="188" t="inlineStr">
        <is>
          <t>Packing</t>
        </is>
      </c>
      <c r="K78" s="188" t="inlineStr">
        <is>
          <t>:Opt_Packing:</t>
        </is>
      </c>
      <c r="L78" s="188" t="inlineStr">
        <is>
          <t>ShaftMatl_SS_AISI-420</t>
        </is>
      </c>
      <c r="M78" s="188" t="inlineStr">
        <is>
          <t>:Bronze, III932, C89835:NiAl-Bronze, ASTM-B150 CDA95400:Al-Bronze, ASTM-B150 CDA95200:SS AISI-303:SS AISI-304:SS AISI-316:SS AISI-416:Special/Other:No Sleeve (sleeveless):SS AISI-416 (hard):</t>
        </is>
      </c>
      <c r="N78" s="188" t="inlineStr">
        <is>
          <t>:Bronze, III932, C89835:NiAl-Bronze, ASTM-B150 CDA95400:Al-Bronze, ASTM-B150 CDA95200:SS AISI-303:SS AISI-304:SS AISI-316:SS AISI-416:Special/Other:No Sleeve (sleeveless):</t>
        </is>
      </c>
      <c r="O78" s="188" t="inlineStr">
        <is>
          <t>ShaftMatl_SS_AISI-420</t>
        </is>
      </c>
      <c r="P78" s="172" t="n">
        <v>96925683</v>
      </c>
      <c r="Q78" s="188" t="inlineStr">
        <is>
          <t>B104584</t>
        </is>
      </c>
      <c r="R78" s="188" t="inlineStr">
        <is>
          <t>Standard</t>
        </is>
      </c>
      <c r="S78" s="193" t="inlineStr">
        <is>
          <t>LT078</t>
        </is>
      </c>
      <c r="T78" s="233" t="n"/>
      <c r="U78" s="233" t="n"/>
    </row>
    <row r="79" s="109">
      <c r="A79" s="64" t="n"/>
      <c r="B79" s="237">
        <f>IF(AND(L79&lt;&gt;"ShaftMatl_Special",P79&lt;&gt;"NA"),"Y","N")</f>
        <v/>
      </c>
      <c r="C79" s="233" t="inlineStr">
        <is>
          <t>ConTab_BOM_KP_Shaft_0099</t>
        </is>
      </c>
      <c r="D79" s="233">
        <f>IF(B79="Y",C79,"")</f>
        <v/>
      </c>
      <c r="E79" s="233" t="inlineStr">
        <is>
          <t>:1220-7_8-KP:</t>
        </is>
      </c>
      <c r="F79" s="235" t="inlineStr">
        <is>
          <t>V</t>
        </is>
      </c>
      <c r="G79" s="235">
        <f>"X"&amp;F79</f>
        <v/>
      </c>
      <c r="H79" s="201" t="n">
        <v>3.125</v>
      </c>
      <c r="I79" s="206" t="inlineStr">
        <is>
          <t>CCW</t>
        </is>
      </c>
      <c r="J79" s="188" t="inlineStr">
        <is>
          <t>Mechanical Seal</t>
        </is>
      </c>
      <c r="K79" s="188" t="inlineStr">
        <is>
          <t>:MechSealType1Unbal:MechSealType21S:MechSealType1B:MechSealType2B:</t>
        </is>
      </c>
      <c r="L79" s="188" t="inlineStr">
        <is>
          <t>ShaftMatl_Special</t>
        </is>
      </c>
      <c r="M79" s="188" t="inlineStr">
        <is>
          <t>:Bronze, III932, C89835:NiAl-Bronze, ASTM-B150 CDA95400:Al-Bronze, ASTM-B150 CDA95200:SS AISI-303:SS AISI-304:SS AISI-316:SS AISI-416:Special/Other:No Sleeve (sleeveless):</t>
        </is>
      </c>
      <c r="N79" s="188" t="inlineStr">
        <is>
          <t>:Bronze, III932, C89835:NiAl-Bronze, ASTM-B150 CDA95400:Al-Bronze, ASTM-B150 CDA95200:SS AISI-303:SS AISI-304:SS AISI-316:SS AISI-416:Special/Other:No Sleeve (sleeveless):</t>
        </is>
      </c>
      <c r="O79" s="188" t="inlineStr">
        <is>
          <t>ShaftMatl_Special</t>
        </is>
      </c>
      <c r="P79" s="172" t="inlineStr">
        <is>
          <t>RTF</t>
        </is>
      </c>
      <c r="Q79" s="188" t="inlineStr">
        <is>
          <t>B104549</t>
        </is>
      </c>
      <c r="R79" s="188" t="n"/>
      <c r="S79" s="193" t="inlineStr">
        <is>
          <t>LT079</t>
        </is>
      </c>
      <c r="T79" s="233" t="n"/>
      <c r="U79" s="233" t="n"/>
    </row>
    <row r="80" s="109">
      <c r="A80" s="64" t="n"/>
      <c r="B80" s="237">
        <f>IF(AND(L80&lt;&gt;"ShaftMatl_Special",P80&lt;&gt;"NA"),"Y","N")</f>
        <v/>
      </c>
      <c r="C80" s="233" t="inlineStr">
        <is>
          <t>ConTab_BOM_KP_Shaft_0100</t>
        </is>
      </c>
      <c r="D80" s="233">
        <f>IF(B80="Y",C80,"")</f>
        <v/>
      </c>
      <c r="E80" s="233" t="inlineStr">
        <is>
          <t>:1220-7_8-KP:</t>
        </is>
      </c>
      <c r="F80" s="235" t="inlineStr">
        <is>
          <t>V</t>
        </is>
      </c>
      <c r="G80" s="235">
        <f>"X"&amp;F80</f>
        <v/>
      </c>
      <c r="H80" s="201" t="n">
        <v>3.125</v>
      </c>
      <c r="I80" s="206" t="inlineStr">
        <is>
          <t>CCW</t>
        </is>
      </c>
      <c r="J80" s="188" t="inlineStr">
        <is>
          <t>Packing</t>
        </is>
      </c>
      <c r="K80" s="188" t="inlineStr">
        <is>
          <t>:Opt_Packing:</t>
        </is>
      </c>
      <c r="L80" s="188" t="inlineStr">
        <is>
          <t>ShaftMatl_Special</t>
        </is>
      </c>
      <c r="M80" s="188" t="inlineStr">
        <is>
          <t>:Bronze, III932, C89835:NiAl-Bronze, ASTM-B150 CDA95400:Al-Bronze, ASTM-B150 CDA95200:SS AISI-303:SS AISI-304:SS AISI-316:SS AISI-416:Special/Other:No Sleeve (sleeveless):SS AISI-416 (hard):</t>
        </is>
      </c>
      <c r="N80" s="188" t="inlineStr">
        <is>
          <t>:Bronze, III932, C89835:NiAl-Bronze, ASTM-B150 CDA95400:Al-Bronze, ASTM-B150 CDA95200:SS AISI-303:SS AISI-304:SS AISI-316:SS AISI-416:Special/Other:No Sleeve (sleeveless):</t>
        </is>
      </c>
      <c r="O80" s="188" t="inlineStr">
        <is>
          <t>ShaftMatl_Special</t>
        </is>
      </c>
      <c r="P80" s="172" t="inlineStr">
        <is>
          <t>RTF</t>
        </is>
      </c>
      <c r="Q80" s="188" t="inlineStr">
        <is>
          <t>B104549</t>
        </is>
      </c>
      <c r="R80" s="188" t="n"/>
      <c r="S80" s="193" t="inlineStr">
        <is>
          <t>LT079</t>
        </is>
      </c>
      <c r="T80" s="233" t="n"/>
      <c r="U80" s="233" t="n"/>
    </row>
    <row r="81" s="109">
      <c r="A81" s="64" t="n"/>
      <c r="B81" s="237">
        <f>IF(AND(L81&lt;&gt;"ShaftMatl_Special",P81&lt;&gt;"NA"),"Y","N")</f>
        <v/>
      </c>
      <c r="C81" s="233" t="inlineStr">
        <is>
          <t>ConTab_BOM_KP_Shaft_0101</t>
        </is>
      </c>
      <c r="D81" s="233">
        <f>IF(B81="Y",C81,"")</f>
        <v/>
      </c>
      <c r="E81" s="233" t="inlineStr">
        <is>
          <t>:1228-3_4-KP:</t>
        </is>
      </c>
      <c r="F81" s="235" t="inlineStr">
        <is>
          <t>H</t>
        </is>
      </c>
      <c r="G81" s="235">
        <f>"X"&amp;F81</f>
        <v/>
      </c>
      <c r="H81" s="201" t="n">
        <v>3.74</v>
      </c>
      <c r="I81" s="206" t="inlineStr">
        <is>
          <t>CW</t>
        </is>
      </c>
      <c r="J81" s="188" t="inlineStr">
        <is>
          <t>Mechanical Seal</t>
        </is>
      </c>
      <c r="K81" s="188" t="inlineStr">
        <is>
          <t>:MechSealType8B:</t>
        </is>
      </c>
      <c r="L81" s="188" t="inlineStr">
        <is>
          <t>ShaftMatl_SS_AISI-420</t>
        </is>
      </c>
      <c r="M81" s="188" t="inlineStr">
        <is>
          <t>:Bronze, III932, C89835:NiAl-Bronze, ASTM-B150 CDA95400:Al-Bronze, ASTM-B150 CDA95200:SS AISI-303:SS AISI-304:SS AISI-316:SS AISI-416:Special/Other:No Sleeve (sleeveless):</t>
        </is>
      </c>
      <c r="N81" s="188" t="inlineStr">
        <is>
          <t>:Bronze, III932, C89835:NiAl-Bronze, ASTM-B150 CDA95400:Al-Bronze, ASTM-B150 CDA95200:SS AISI-303:SS AISI-304:SS AISI-316:SS AISI-416:Special/Other:No Sleeve (sleeveless):</t>
        </is>
      </c>
      <c r="O81" s="188" t="inlineStr">
        <is>
          <t>ShaftMatl_SS_AISI-420</t>
        </is>
      </c>
      <c r="P81" s="192" t="n">
        <v>98553320</v>
      </c>
      <c r="Q81" s="188" t="inlineStr">
        <is>
          <t>B104584</t>
        </is>
      </c>
      <c r="R81" s="188" t="inlineStr">
        <is>
          <t>Standard</t>
        </is>
      </c>
      <c r="S81" s="193" t="inlineStr">
        <is>
          <t>LT078</t>
        </is>
      </c>
    </row>
    <row r="82" s="109">
      <c r="A82" s="64" t="n"/>
      <c r="B82" s="237">
        <f>IF(AND(L82&lt;&gt;"ShaftMatl_Special",P82&lt;&gt;"NA"),"Y","N")</f>
        <v/>
      </c>
      <c r="C82" s="233" t="inlineStr">
        <is>
          <t>ConTab_BOM_KP_Shaft_0102</t>
        </is>
      </c>
      <c r="D82" s="233">
        <f>IF(B82="Y",C82,"")</f>
        <v/>
      </c>
      <c r="E82" s="233" t="inlineStr">
        <is>
          <t>:1228-3_4-KP:</t>
        </is>
      </c>
      <c r="F82" s="235" t="inlineStr">
        <is>
          <t>H</t>
        </is>
      </c>
      <c r="G82" s="235">
        <f>"X"&amp;F82</f>
        <v/>
      </c>
      <c r="H82" s="201" t="n">
        <v>3.74</v>
      </c>
      <c r="I82" s="206" t="inlineStr">
        <is>
          <t>CW</t>
        </is>
      </c>
      <c r="J82" s="188" t="inlineStr">
        <is>
          <t>Packing</t>
        </is>
      </c>
      <c r="K82" s="188" t="inlineStr">
        <is>
          <t>:Opt_Packing:</t>
        </is>
      </c>
      <c r="L82" s="188" t="inlineStr">
        <is>
          <t>ShaftMatl_SS_AISI-420</t>
        </is>
      </c>
      <c r="M82" s="188" t="inlineStr">
        <is>
          <t>:Bronze, III932, C89835:NiAl-Bronze, ASTM-B150 CDA95400:Al-Bronze, ASTM-B150 CDA95200:SS AISI-303:SS AISI-304:SS AISI-316:SS AISI-416:Special/Other:No Sleeve (sleeveless):SS AISI-416 (hard):</t>
        </is>
      </c>
      <c r="N82" s="188" t="inlineStr">
        <is>
          <t>:Bronze, III932, C89835:NiAl-Bronze, ASTM-B150 CDA95400:Al-Bronze, ASTM-B150 CDA95200:SS AISI-303:SS AISI-304:SS AISI-316:SS AISI-416:Special/Other:No Sleeve (sleeveless):</t>
        </is>
      </c>
      <c r="O82" s="188" t="inlineStr">
        <is>
          <t>ShaftMatl_SS_AISI-420</t>
        </is>
      </c>
      <c r="P82" s="172" t="inlineStr">
        <is>
          <t>RTF</t>
        </is>
      </c>
      <c r="Q82" s="188" t="inlineStr">
        <is>
          <t>B104549</t>
        </is>
      </c>
      <c r="R82" s="188" t="n"/>
      <c r="S82" s="193" t="inlineStr">
        <is>
          <t>LT078</t>
        </is>
      </c>
      <c r="T82" s="233" t="n"/>
      <c r="U82" s="233" t="n"/>
    </row>
    <row r="83" s="109">
      <c r="A83" s="64" t="n"/>
      <c r="B83" s="237">
        <f>IF(AND(L83&lt;&gt;"ShaftMatl_Special",P83&lt;&gt;"NA"),"Y","N")</f>
        <v/>
      </c>
      <c r="C83" s="233" t="inlineStr">
        <is>
          <t>ConTab_BOM_KP_Shaft_0103</t>
        </is>
      </c>
      <c r="D83" s="233">
        <f>IF(B83="Y",C83,"")</f>
        <v/>
      </c>
      <c r="E83" s="233" t="inlineStr">
        <is>
          <t>:1228-3_4-KP:</t>
        </is>
      </c>
      <c r="F83" s="235" t="inlineStr">
        <is>
          <t>H</t>
        </is>
      </c>
      <c r="G83" s="235">
        <f>"X"&amp;F83</f>
        <v/>
      </c>
      <c r="H83" s="201" t="n">
        <v>3.74</v>
      </c>
      <c r="I83" s="206" t="inlineStr">
        <is>
          <t>CW</t>
        </is>
      </c>
      <c r="J83" s="188" t="inlineStr">
        <is>
          <t>Mechanical Seal</t>
        </is>
      </c>
      <c r="K83" s="188" t="inlineStr">
        <is>
          <t>:MechSealType8B:</t>
        </is>
      </c>
      <c r="L83" s="188" t="inlineStr">
        <is>
          <t>ShaftMatl_Special</t>
        </is>
      </c>
      <c r="M83" s="188" t="inlineStr">
        <is>
          <t>:Bronze, III932, C89835:NiAl-Bronze, ASTM-B150 CDA95400:Al-Bronze, ASTM-B150 CDA95200:SS AISI-303:SS AISI-304:SS AISI-316:SS AISI-416:Special/Other:No Sleeve (sleeveless):</t>
        </is>
      </c>
      <c r="N83" s="188" t="inlineStr">
        <is>
          <t>:Bronze, III932, C89835:NiAl-Bronze, ASTM-B150 CDA95400:Al-Bronze, ASTM-B150 CDA95200:SS AISI-303:SS AISI-304:SS AISI-316:SS AISI-416:Special/Other:No Sleeve (sleeveless):</t>
        </is>
      </c>
      <c r="O83" s="188" t="inlineStr">
        <is>
          <t>ShaftMatl_Special</t>
        </is>
      </c>
      <c r="P83" s="172" t="inlineStr">
        <is>
          <t>RTF</t>
        </is>
      </c>
      <c r="Q83" s="188" t="inlineStr">
        <is>
          <t>B104549</t>
        </is>
      </c>
      <c r="R83" s="188" t="n"/>
      <c r="S83" s="193" t="inlineStr">
        <is>
          <t>LT079</t>
        </is>
      </c>
      <c r="T83" s="233" t="n"/>
      <c r="U83" s="233" t="n"/>
    </row>
    <row r="84" s="109">
      <c r="A84" s="64" t="n"/>
      <c r="B84" s="237">
        <f>IF(AND(L84&lt;&gt;"ShaftMatl_Special",P84&lt;&gt;"NA"),"Y","N")</f>
        <v/>
      </c>
      <c r="C84" s="233" t="inlineStr">
        <is>
          <t>ConTab_BOM_KP_Shaft_0104</t>
        </is>
      </c>
      <c r="D84" s="233">
        <f>IF(B84="Y",C84,"")</f>
        <v/>
      </c>
      <c r="E84" s="233" t="inlineStr">
        <is>
          <t>:1228-3_4-KP:</t>
        </is>
      </c>
      <c r="F84" s="235" t="inlineStr">
        <is>
          <t>H</t>
        </is>
      </c>
      <c r="G84" s="235">
        <f>"X"&amp;F84</f>
        <v/>
      </c>
      <c r="H84" s="201" t="n">
        <v>3.74</v>
      </c>
      <c r="I84" s="206" t="inlineStr">
        <is>
          <t>CW</t>
        </is>
      </c>
      <c r="J84" s="188" t="inlineStr">
        <is>
          <t>Packing</t>
        </is>
      </c>
      <c r="K84" s="188" t="inlineStr">
        <is>
          <t>:Opt_Packing:</t>
        </is>
      </c>
      <c r="L84" s="188" t="inlineStr">
        <is>
          <t>ShaftMatl_Special</t>
        </is>
      </c>
      <c r="M84" s="188" t="inlineStr">
        <is>
          <t>:Bronze, III932, C89835:NiAl-Bronze, ASTM-B150 CDA95400:Al-Bronze, ASTM-B150 CDA95200:SS AISI-303:SS AISI-304:SS AISI-316:SS AISI-416:Special/Other:No Sleeve (sleeveless):SS AISI-416 (hard):</t>
        </is>
      </c>
      <c r="N84" s="188" t="inlineStr">
        <is>
          <t>:Bronze, III932, C89835:NiAl-Bronze, ASTM-B150 CDA95400:Al-Bronze, ASTM-B150 CDA95200:SS AISI-303:SS AISI-304:SS AISI-316:SS AISI-416:Special/Other:No Sleeve (sleeveless):</t>
        </is>
      </c>
      <c r="O84" s="188" t="inlineStr">
        <is>
          <t>ShaftMatl_Special</t>
        </is>
      </c>
      <c r="P84" s="172" t="inlineStr">
        <is>
          <t>RTF</t>
        </is>
      </c>
      <c r="Q84" s="188" t="inlineStr">
        <is>
          <t>B104549</t>
        </is>
      </c>
      <c r="R84" s="188" t="n"/>
      <c r="S84" s="193" t="inlineStr">
        <is>
          <t>LT079</t>
        </is>
      </c>
    </row>
    <row r="85" s="109">
      <c r="A85" s="64" t="n"/>
      <c r="B85" s="237">
        <f>IF(AND(L85&lt;&gt;"ShaftMatl_Special",P85&lt;&gt;"NA"),"Y","N")</f>
        <v/>
      </c>
      <c r="C85" s="233" t="inlineStr">
        <is>
          <t>ConTab_BOM_KP_Shaft_0105</t>
        </is>
      </c>
      <c r="D85" s="233">
        <f>IF(B85="Y",C85,"")</f>
        <v/>
      </c>
      <c r="E85" s="233" t="inlineStr">
        <is>
          <t>:1228-3_4-KP:</t>
        </is>
      </c>
      <c r="F85" s="235" t="inlineStr">
        <is>
          <t>H</t>
        </is>
      </c>
      <c r="G85" s="235">
        <f>"X"&amp;F85</f>
        <v/>
      </c>
      <c r="H85" s="201" t="n">
        <v>3.74</v>
      </c>
      <c r="I85" s="206" t="inlineStr">
        <is>
          <t>CCW</t>
        </is>
      </c>
      <c r="J85" s="188" t="inlineStr">
        <is>
          <t>Mechanical Seal</t>
        </is>
      </c>
      <c r="K85" s="188" t="inlineStr">
        <is>
          <t>:MechSealType8B:</t>
        </is>
      </c>
      <c r="L85" s="188" t="inlineStr">
        <is>
          <t>ShaftMatl_SS_AISI-420</t>
        </is>
      </c>
      <c r="M85" s="188" t="inlineStr">
        <is>
          <t>:Bronze, III932, C89835:NiAl-Bronze, ASTM-B150 CDA95400:Al-Bronze, ASTM-B150 CDA95200:SS AISI-303:SS AISI-304:SS AISI-316:SS AISI-416:Special/Other:No Sleeve (sleeveless):</t>
        </is>
      </c>
      <c r="N85" s="188" t="inlineStr">
        <is>
          <t>:Bronze, III932, C89835:NiAl-Bronze, ASTM-B150 CDA95400:Al-Bronze, ASTM-B150 CDA95200:SS AISI-303:SS AISI-304:SS AISI-316:SS AISI-416:Special/Other:No Sleeve (sleeveless):</t>
        </is>
      </c>
      <c r="O85" s="188" t="inlineStr">
        <is>
          <t>ShaftMatl_SS_AISI-420</t>
        </is>
      </c>
      <c r="P85" s="192" t="n">
        <v>98553321</v>
      </c>
      <c r="Q85" s="188" t="inlineStr">
        <is>
          <t>B104584</t>
        </is>
      </c>
      <c r="R85" s="188" t="inlineStr">
        <is>
          <t>Standard</t>
        </is>
      </c>
      <c r="S85" s="193" t="inlineStr">
        <is>
          <t>LT078</t>
        </is>
      </c>
      <c r="T85" s="233" t="n"/>
      <c r="U85" s="233" t="n"/>
    </row>
    <row r="86" s="109">
      <c r="A86" s="64" t="n"/>
      <c r="B86" s="237">
        <f>IF(AND(L86&lt;&gt;"ShaftMatl_Special",P86&lt;&gt;"NA"),"Y","N")</f>
        <v/>
      </c>
      <c r="C86" s="233" t="inlineStr">
        <is>
          <t>ConTab_BOM_KP_Shaft_0106</t>
        </is>
      </c>
      <c r="D86" s="233">
        <f>IF(B86="Y",C86,"")</f>
        <v/>
      </c>
      <c r="E86" s="233" t="inlineStr">
        <is>
          <t>:1228-3_4-KP:</t>
        </is>
      </c>
      <c r="F86" s="235" t="inlineStr">
        <is>
          <t>H</t>
        </is>
      </c>
      <c r="G86" s="235">
        <f>"X"&amp;F86</f>
        <v/>
      </c>
      <c r="H86" s="201" t="n">
        <v>3.74</v>
      </c>
      <c r="I86" s="206" t="inlineStr">
        <is>
          <t>CCW</t>
        </is>
      </c>
      <c r="J86" s="188" t="inlineStr">
        <is>
          <t>Packing</t>
        </is>
      </c>
      <c r="K86" s="188" t="inlineStr">
        <is>
          <t>:Opt_Packing:</t>
        </is>
      </c>
      <c r="L86" s="188" t="inlineStr">
        <is>
          <t>ShaftMatl_SS_AISI-420</t>
        </is>
      </c>
      <c r="M86" s="188" t="inlineStr">
        <is>
          <t>:Bronze, III932, C89835:NiAl-Bronze, ASTM-B150 CDA95400:Al-Bronze, ASTM-B150 CDA95200:SS AISI-303:SS AISI-304:SS AISI-316:SS AISI-416:Special/Other:No Sleeve (sleeveless):SS AISI-416 (hard):</t>
        </is>
      </c>
      <c r="N86" s="188" t="inlineStr">
        <is>
          <t>:Bronze, III932, C89835:NiAl-Bronze, ASTM-B150 CDA95400:Al-Bronze, ASTM-B150 CDA95200:SS AISI-303:SS AISI-304:SS AISI-316:SS AISI-416:Special/Other:No Sleeve (sleeveless):</t>
        </is>
      </c>
      <c r="O86" s="188" t="inlineStr">
        <is>
          <t>ShaftMatl_SS_AISI-420</t>
        </is>
      </c>
      <c r="P86" s="172" t="inlineStr">
        <is>
          <t>RTF</t>
        </is>
      </c>
      <c r="Q86" s="188" t="inlineStr">
        <is>
          <t>B104549</t>
        </is>
      </c>
      <c r="R86" s="188" t="n"/>
      <c r="S86" s="193" t="inlineStr">
        <is>
          <t>LT078</t>
        </is>
      </c>
      <c r="T86" s="233" t="n"/>
      <c r="U86" s="233" t="n"/>
    </row>
    <row r="87" s="109">
      <c r="A87" s="64" t="n"/>
      <c r="B87" s="237">
        <f>IF(AND(L87&lt;&gt;"ShaftMatl_Special",P87&lt;&gt;"NA"),"Y","N")</f>
        <v/>
      </c>
      <c r="C87" s="233" t="inlineStr">
        <is>
          <t>ConTab_BOM_KP_Shaft_0107</t>
        </is>
      </c>
      <c r="D87" s="233">
        <f>IF(B87="Y",C87,"")</f>
        <v/>
      </c>
      <c r="E87" s="233" t="inlineStr">
        <is>
          <t>:1228-3_4-KP:</t>
        </is>
      </c>
      <c r="F87" s="235" t="inlineStr">
        <is>
          <t>H</t>
        </is>
      </c>
      <c r="G87" s="235">
        <f>"X"&amp;F87</f>
        <v/>
      </c>
      <c r="H87" s="201" t="n">
        <v>3.74</v>
      </c>
      <c r="I87" s="206" t="inlineStr">
        <is>
          <t>CCW</t>
        </is>
      </c>
      <c r="J87" s="188" t="inlineStr">
        <is>
          <t>Mechanical Seal</t>
        </is>
      </c>
      <c r="K87" s="188" t="inlineStr">
        <is>
          <t>:MechSealType8B:</t>
        </is>
      </c>
      <c r="L87" s="188" t="inlineStr">
        <is>
          <t>ShaftMatl_Special</t>
        </is>
      </c>
      <c r="M87" s="188" t="inlineStr">
        <is>
          <t>:Bronze, III932, C89835:NiAl-Bronze, ASTM-B150 CDA95400:Al-Bronze, ASTM-B150 CDA95200:SS AISI-303:SS AISI-304:SS AISI-316:SS AISI-416:Special/Other:No Sleeve (sleeveless):</t>
        </is>
      </c>
      <c r="N87" s="188" t="inlineStr">
        <is>
          <t>:Bronze, III932, C89835:NiAl-Bronze, ASTM-B150 CDA95400:Al-Bronze, ASTM-B150 CDA95200:SS AISI-303:SS AISI-304:SS AISI-316:SS AISI-416:Special/Other:No Sleeve (sleeveless):</t>
        </is>
      </c>
      <c r="O87" s="188" t="inlineStr">
        <is>
          <t>ShaftMatl_Special</t>
        </is>
      </c>
      <c r="P87" s="172" t="inlineStr">
        <is>
          <t>RTF</t>
        </is>
      </c>
      <c r="Q87" s="188" t="inlineStr">
        <is>
          <t>B104549</t>
        </is>
      </c>
      <c r="R87" s="188" t="n"/>
      <c r="S87" s="193" t="inlineStr">
        <is>
          <t>LT079</t>
        </is>
      </c>
    </row>
    <row r="88" s="109">
      <c r="A88" s="64" t="n"/>
      <c r="B88" s="237">
        <f>IF(AND(L88&lt;&gt;"ShaftMatl_Special",P88&lt;&gt;"NA"),"Y","N")</f>
        <v/>
      </c>
      <c r="C88" s="233" t="inlineStr">
        <is>
          <t>ConTab_BOM_KP_Shaft_0108</t>
        </is>
      </c>
      <c r="D88" s="233">
        <f>IF(B88="Y",C88,"")</f>
        <v/>
      </c>
      <c r="E88" s="233" t="inlineStr">
        <is>
          <t>:1228-3_4-KP:</t>
        </is>
      </c>
      <c r="F88" s="235" t="inlineStr">
        <is>
          <t>H</t>
        </is>
      </c>
      <c r="G88" s="235">
        <f>"X"&amp;F88</f>
        <v/>
      </c>
      <c r="H88" s="201" t="n">
        <v>3.74</v>
      </c>
      <c r="I88" s="206" t="inlineStr">
        <is>
          <t>CCW</t>
        </is>
      </c>
      <c r="J88" s="188" t="inlineStr">
        <is>
          <t>Packing</t>
        </is>
      </c>
      <c r="K88" s="188" t="inlineStr">
        <is>
          <t>:Opt_Packing:</t>
        </is>
      </c>
      <c r="L88" s="188" t="inlineStr">
        <is>
          <t>ShaftMatl_Special</t>
        </is>
      </c>
      <c r="M88" s="188" t="inlineStr">
        <is>
          <t>:Bronze, III932, C89835:NiAl-Bronze, ASTM-B150 CDA95400:Al-Bronze, ASTM-B150 CDA95200:SS AISI-303:SS AISI-304:SS AISI-316:SS AISI-416:Special/Other:No Sleeve (sleeveless):SS AISI-416 (hard):</t>
        </is>
      </c>
      <c r="N88" s="188" t="inlineStr">
        <is>
          <t>:Bronze, III932, C89835:NiAl-Bronze, ASTM-B150 CDA95400:Al-Bronze, ASTM-B150 CDA95200:SS AISI-303:SS AISI-304:SS AISI-316:SS AISI-416:Special/Other:No Sleeve (sleeveless):</t>
        </is>
      </c>
      <c r="O88" s="188" t="inlineStr">
        <is>
          <t>ShaftMatl_Special</t>
        </is>
      </c>
      <c r="P88" s="172" t="inlineStr">
        <is>
          <t>RTF</t>
        </is>
      </c>
      <c r="Q88" s="188" t="inlineStr">
        <is>
          <t>B104549</t>
        </is>
      </c>
      <c r="R88" s="188" t="n"/>
      <c r="S88" s="193" t="inlineStr">
        <is>
          <t>LT079</t>
        </is>
      </c>
      <c r="T88" s="233" t="n"/>
      <c r="U88" s="233" t="n"/>
    </row>
    <row r="89" s="109">
      <c r="A89" s="64" t="n"/>
      <c r="B89" s="237">
        <f>IF(AND(L89&lt;&gt;"ShaftMatl_Special",P89&lt;&gt;"NA"),"Y","N")</f>
        <v/>
      </c>
      <c r="C89" s="233" t="inlineStr">
        <is>
          <t>ConTab_BOM_KP_Shaft_0109</t>
        </is>
      </c>
      <c r="D89" s="233">
        <f>IF(B89="Y",C89,"")</f>
        <v/>
      </c>
      <c r="E89" s="233" t="inlineStr">
        <is>
          <t>:1415-1_2-KP:</t>
        </is>
      </c>
      <c r="F89" s="235" t="inlineStr">
        <is>
          <t>K</t>
        </is>
      </c>
      <c r="G89" s="235">
        <f>"X"&amp;F89</f>
        <v/>
      </c>
      <c r="H89" s="201" t="n">
        <v>2.5</v>
      </c>
      <c r="I89" s="234" t="inlineStr">
        <is>
          <t>CW</t>
        </is>
      </c>
      <c r="J89" s="233" t="n"/>
      <c r="K89" s="233" t="n"/>
      <c r="L89" s="233" t="inlineStr">
        <is>
          <t>ShaftMatl_SS_AISI-303</t>
        </is>
      </c>
      <c r="M89" s="233" t="inlineStr">
        <is>
          <t>:Bronze, III932, C89835:NiAl-Bronze, ASTM-B150 CDA95400:Al-Bronze, ASTM-B150 CDA95200:SS AISI-303:SS AISI-304:SS AISI-316:SS AISI-416:Special/Other:No Sleeve (sleeveless):SS AISI-416 (hard):</t>
        </is>
      </c>
      <c r="N89" s="233" t="inlineStr">
        <is>
          <t>:Bronze, III932, C89835:NiAl-Bronze, ASTM-B150 CDA95400:Al-Bronze, ASTM-B150 CDA95200:SS AISI-303:SS AISI-304:SS AISI-316:SS AISI-416:Special/Other:No Sleeve (sleeveless):</t>
        </is>
      </c>
      <c r="O89" s="233" t="inlineStr">
        <is>
          <t>ShaftMatl_SS_AISI-303</t>
        </is>
      </c>
      <c r="P89" s="235" t="n">
        <v>91845537</v>
      </c>
      <c r="Q89" s="233" t="inlineStr">
        <is>
          <t>B101251</t>
        </is>
      </c>
      <c r="R89" s="233" t="n"/>
      <c r="S89" s="235" t="inlineStr">
        <is>
          <t>LT027</t>
        </is>
      </c>
      <c r="T89" s="233" t="n"/>
      <c r="U89" s="233" t="n"/>
    </row>
    <row r="90" s="109">
      <c r="A90" s="64" t="n"/>
      <c r="B90" s="237">
        <f>IF(AND(L90&lt;&gt;"ShaftMatl_Special",P90&lt;&gt;"NA"),"Y","N")</f>
        <v/>
      </c>
      <c r="C90" s="233" t="inlineStr">
        <is>
          <t>ConTab_BOM_KP_Shaft_0110</t>
        </is>
      </c>
      <c r="D90" s="233">
        <f>IF(B90="Y",C90,"")</f>
        <v/>
      </c>
      <c r="E90" s="233" t="inlineStr">
        <is>
          <t>:1415-1_2-KP:</t>
        </is>
      </c>
      <c r="F90" s="235" t="inlineStr">
        <is>
          <t>K</t>
        </is>
      </c>
      <c r="G90" s="235">
        <f>"X"&amp;F90</f>
        <v/>
      </c>
      <c r="H90" s="201" t="n">
        <v>2.5</v>
      </c>
      <c r="I90" s="234" t="inlineStr">
        <is>
          <t>CW</t>
        </is>
      </c>
      <c r="J90" s="233" t="n"/>
      <c r="K90" s="233" t="n"/>
      <c r="L90" s="233" t="inlineStr">
        <is>
          <t>ShaftMatl_StressproofSteel_AISI-1144</t>
        </is>
      </c>
      <c r="M90" s="233" t="inlineStr">
        <is>
          <t>:Bronze, III932, C89835:NiAl-Bronze, ASTM-B150 CDA95400:Al-Bronze, ASTM-B150 CDA95200:SS AISI-303:SS AISI-304:SS AISI-316:SS AISI-416:Special/Other:No Sleeve (sleeveless):SS AISI-416 (hard):</t>
        </is>
      </c>
      <c r="N90" s="233" t="inlineStr">
        <is>
          <t>:Bronze, III932, C89835:NiAl-Bronze, ASTM-B150 CDA95400:Al-Bronze, ASTM-B150 CDA95200:SS AISI-303:SS AISI-304:SS AISI-316:SS AISI-416:Special/Other:No Sleeve (sleeveless):</t>
        </is>
      </c>
      <c r="O90" s="233" t="inlineStr">
        <is>
          <t>ShaftMatl_StressproofSteel_AISI-1144</t>
        </is>
      </c>
      <c r="P90" s="235" t="n">
        <v>91845536</v>
      </c>
      <c r="Q90" s="233" t="inlineStr">
        <is>
          <t>B101251</t>
        </is>
      </c>
      <c r="R90" s="233" t="inlineStr">
        <is>
          <t>Standard</t>
        </is>
      </c>
      <c r="S90" s="235" t="inlineStr">
        <is>
          <t>LT027</t>
        </is>
      </c>
      <c r="T90" s="233" t="n"/>
      <c r="U90" s="233" t="n"/>
    </row>
    <row r="91" s="109">
      <c r="A91" s="64" t="n"/>
      <c r="B91" s="237">
        <f>IF(AND(L91&lt;&gt;"ShaftMatl_Special",P91&lt;&gt;"NA"),"Y","N")</f>
        <v/>
      </c>
      <c r="C91" s="233" t="inlineStr">
        <is>
          <t>ConTab_BOM_KP_Shaft_0111</t>
        </is>
      </c>
      <c r="D91" s="233">
        <f>IF(B91="Y",C91,"")</f>
        <v/>
      </c>
      <c r="E91" s="233" t="inlineStr">
        <is>
          <t>:1415-1_2-KP:</t>
        </is>
      </c>
      <c r="F91" s="235" t="inlineStr">
        <is>
          <t>K</t>
        </is>
      </c>
      <c r="G91" s="235">
        <f>"X"&amp;F91</f>
        <v/>
      </c>
      <c r="H91" s="201" t="n">
        <v>2.5</v>
      </c>
      <c r="I91" s="234" t="inlineStr">
        <is>
          <t>CW</t>
        </is>
      </c>
      <c r="J91" s="233" t="n"/>
      <c r="K91" s="233" t="n"/>
      <c r="L91" s="233" t="inlineStr">
        <is>
          <t>ShaftMatl_Special</t>
        </is>
      </c>
      <c r="M91" s="233" t="inlineStr">
        <is>
          <t>:Bronze, III932, C89835:NiAl-Bronze, ASTM-B150 CDA95400:Al-Bronze, ASTM-B150 CDA95200:SS AISI-303:SS AISI-304:SS AISI-316:SS AISI-416:Special/Other:No Sleeve (sleeveless):SS AISI-416 (hard):</t>
        </is>
      </c>
      <c r="N91" s="233" t="inlineStr">
        <is>
          <t>:Bronze, III932, C89835:NiAl-Bronze, ASTM-B150 CDA95400:Al-Bronze, ASTM-B150 CDA95200:SS AISI-303:SS AISI-304:SS AISI-316:SS AISI-416:Special/Other:No Sleeve (sleeveless):</t>
        </is>
      </c>
      <c r="O91" s="233" t="inlineStr">
        <is>
          <t>ShaftMatl_Special</t>
        </is>
      </c>
      <c r="P91" s="235" t="inlineStr">
        <is>
          <t>RTF</t>
        </is>
      </c>
      <c r="Q91" s="233" t="inlineStr">
        <is>
          <t>B150248</t>
        </is>
      </c>
      <c r="R91" s="233" t="n"/>
      <c r="S91" s="235" t="inlineStr">
        <is>
          <t>LT029</t>
        </is>
      </c>
    </row>
    <row r="92" s="109">
      <c r="A92" s="64" t="n"/>
      <c r="B92" s="237">
        <f>IF(AND(L92&lt;&gt;"ShaftMatl_Special",P92&lt;&gt;"NA"),"Y","N")</f>
        <v/>
      </c>
      <c r="C92" s="233" t="inlineStr">
        <is>
          <t>ConTab_BOM_KP_Shaft_0112</t>
        </is>
      </c>
      <c r="D92" s="233">
        <f>IF(B92="Y",C92,"")</f>
        <v/>
      </c>
      <c r="E92" s="233" t="inlineStr">
        <is>
          <t>:1415-1_2-KP:</t>
        </is>
      </c>
      <c r="F92" s="235" t="inlineStr">
        <is>
          <t>K</t>
        </is>
      </c>
      <c r="G92" s="235">
        <f>"X"&amp;F92</f>
        <v/>
      </c>
      <c r="H92" s="201" t="n">
        <v>2.5</v>
      </c>
      <c r="I92" s="234" t="inlineStr">
        <is>
          <t>CCW</t>
        </is>
      </c>
      <c r="J92" s="233" t="n"/>
      <c r="K92" s="233" t="n"/>
      <c r="L92" s="233" t="inlineStr">
        <is>
          <t>ShaftMatl_SS_AISI-303</t>
        </is>
      </c>
      <c r="M92" s="233" t="inlineStr">
        <is>
          <t>:Bronze, III932, C89835:NiAl-Bronze, ASTM-B150 CDA95400:Al-Bronze, ASTM-B150 CDA95200:SS AISI-303:SS AISI-304:SS AISI-316:SS AISI-416:Special/Other:No Sleeve (sleeveless):SS AISI-416 (hard):</t>
        </is>
      </c>
      <c r="N92" s="233" t="inlineStr">
        <is>
          <t>:Bronze, III932, C89835:NiAl-Bronze, ASTM-B150 CDA95400:Al-Bronze, ASTM-B150 CDA95200:SS AISI-303:SS AISI-304:SS AISI-316:SS AISI-416:Special/Other:No Sleeve (sleeveless):</t>
        </is>
      </c>
      <c r="O92" s="233" t="inlineStr">
        <is>
          <t>ShaftMatl_SS_AISI-303</t>
        </is>
      </c>
      <c r="P92" s="235" t="n">
        <v>91845539</v>
      </c>
      <c r="Q92" s="233" t="inlineStr">
        <is>
          <t>B101251</t>
        </is>
      </c>
      <c r="R92" s="233" t="n"/>
      <c r="S92" s="235" t="inlineStr">
        <is>
          <t>LT027</t>
        </is>
      </c>
      <c r="T92" s="233" t="n"/>
      <c r="U92" s="233" t="n"/>
    </row>
    <row r="93" s="109">
      <c r="A93" s="64" t="n"/>
      <c r="B93" s="237">
        <f>IF(AND(L93&lt;&gt;"ShaftMatl_Special",P93&lt;&gt;"NA"),"Y","N")</f>
        <v/>
      </c>
      <c r="C93" s="233" t="inlineStr">
        <is>
          <t>ConTab_BOM_KP_Shaft_0113</t>
        </is>
      </c>
      <c r="D93" s="233">
        <f>IF(B93="Y",C93,"")</f>
        <v/>
      </c>
      <c r="E93" s="233" t="inlineStr">
        <is>
          <t>:1415-1_2-KP:</t>
        </is>
      </c>
      <c r="F93" s="235" t="inlineStr">
        <is>
          <t>K</t>
        </is>
      </c>
      <c r="G93" s="235">
        <f>"X"&amp;F93</f>
        <v/>
      </c>
      <c r="H93" s="201" t="n">
        <v>2.5</v>
      </c>
      <c r="I93" s="234" t="inlineStr">
        <is>
          <t>CCW</t>
        </is>
      </c>
      <c r="J93" s="233" t="n"/>
      <c r="K93" s="233" t="n"/>
      <c r="L93" s="233" t="inlineStr">
        <is>
          <t>ShaftMatl_StressproofSteel_AISI-1144</t>
        </is>
      </c>
      <c r="M93" s="233" t="inlineStr">
        <is>
          <t>:Bronze, III932, C89835:NiAl-Bronze, ASTM-B150 CDA95400:Al-Bronze, ASTM-B150 CDA95200:SS AISI-303:SS AISI-304:SS AISI-316:SS AISI-416:Special/Other:No Sleeve (sleeveless):SS AISI-416 (hard):</t>
        </is>
      </c>
      <c r="N93" s="233" t="inlineStr">
        <is>
          <t>:Bronze, III932, C89835:NiAl-Bronze, ASTM-B150 CDA95400:Al-Bronze, ASTM-B150 CDA95200:SS AISI-303:SS AISI-304:SS AISI-316:SS AISI-416:Special/Other:No Sleeve (sleeveless):</t>
        </is>
      </c>
      <c r="O93" s="233" t="inlineStr">
        <is>
          <t>ShaftMatl_StressproofSteel_AISI-1144</t>
        </is>
      </c>
      <c r="P93" s="235" t="n">
        <v>91845538</v>
      </c>
      <c r="Q93" s="233" t="inlineStr">
        <is>
          <t>B101251</t>
        </is>
      </c>
      <c r="R93" s="233" t="inlineStr">
        <is>
          <t>Standard</t>
        </is>
      </c>
      <c r="S93" s="235" t="inlineStr">
        <is>
          <t>LT027</t>
        </is>
      </c>
      <c r="T93" s="233" t="n"/>
      <c r="U93" s="233" t="n"/>
    </row>
    <row r="94" s="109">
      <c r="A94" s="64" t="n"/>
      <c r="B94" s="237">
        <f>IF(AND(L94&lt;&gt;"ShaftMatl_Special",P94&lt;&gt;"NA"),"Y","N")</f>
        <v/>
      </c>
      <c r="C94" s="233" t="inlineStr">
        <is>
          <t>ConTab_BOM_KP_Shaft_0114</t>
        </is>
      </c>
      <c r="D94" s="233">
        <f>IF(B94="Y",C94,"")</f>
        <v/>
      </c>
      <c r="E94" s="233" t="inlineStr">
        <is>
          <t>:1415-1_2-KP:</t>
        </is>
      </c>
      <c r="F94" s="235" t="inlineStr">
        <is>
          <t>K</t>
        </is>
      </c>
      <c r="G94" s="235">
        <f>"X"&amp;F94</f>
        <v/>
      </c>
      <c r="H94" s="201" t="n">
        <v>2.5</v>
      </c>
      <c r="I94" s="234" t="inlineStr">
        <is>
          <t>CCW</t>
        </is>
      </c>
      <c r="J94" s="233" t="n"/>
      <c r="K94" s="233" t="n"/>
      <c r="L94" s="233" t="inlineStr">
        <is>
          <t>ShaftMatl_Special</t>
        </is>
      </c>
      <c r="M94" s="233" t="inlineStr">
        <is>
          <t>:Bronze, III932, C89835:NiAl-Bronze, ASTM-B150 CDA95400:Al-Bronze, ASTM-B150 CDA95200:SS AISI-303:SS AISI-304:SS AISI-316:SS AISI-416:Special/Other:No Sleeve (sleeveless):SS AISI-416 (hard):</t>
        </is>
      </c>
      <c r="N94" s="233" t="inlineStr">
        <is>
          <t>:Bronze, III932, C89835:NiAl-Bronze, ASTM-B150 CDA95400:Al-Bronze, ASTM-B150 CDA95200:SS AISI-303:SS AISI-304:SS AISI-316:SS AISI-416:Special/Other:No Sleeve (sleeveless):</t>
        </is>
      </c>
      <c r="O94" s="233" t="inlineStr">
        <is>
          <t>ShaftMatl_Special</t>
        </is>
      </c>
      <c r="P94" s="235" t="inlineStr">
        <is>
          <t>RTF</t>
        </is>
      </c>
      <c r="Q94" s="233" t="inlineStr">
        <is>
          <t>B150248</t>
        </is>
      </c>
      <c r="R94" s="233" t="n"/>
      <c r="S94" s="235" t="inlineStr">
        <is>
          <t>LT029</t>
        </is>
      </c>
    </row>
    <row r="95" s="109">
      <c r="A95" s="64" t="n"/>
      <c r="B95" s="237">
        <f>IF(AND(L95&lt;&gt;"ShaftMatl_Special",P95&lt;&gt;"NA"),"Y","N")</f>
        <v/>
      </c>
      <c r="C95" s="233" t="inlineStr">
        <is>
          <t>ConTab_BOM_KP_Shaft_0115</t>
        </is>
      </c>
      <c r="D95" s="233">
        <f>IF(B95="Y",C95,"")</f>
        <v/>
      </c>
      <c r="E95" s="233" t="inlineStr">
        <is>
          <t>:1415-1_2-KP:</t>
        </is>
      </c>
      <c r="F95" s="235" t="inlineStr">
        <is>
          <t>K</t>
        </is>
      </c>
      <c r="G95" s="235">
        <f>"X"&amp;F95</f>
        <v/>
      </c>
      <c r="H95" s="201" t="n">
        <v>2.5</v>
      </c>
      <c r="I95" s="234" t="inlineStr">
        <is>
          <t>CW</t>
        </is>
      </c>
      <c r="J95" s="233" t="n"/>
      <c r="K95" s="233" t="n"/>
      <c r="L95" s="233" t="inlineStr">
        <is>
          <t>ShaftMatl_SS_AISI-316</t>
        </is>
      </c>
      <c r="M95" s="233" t="inlineStr">
        <is>
          <t>:Bronze, III932, C89835:NiAl-Bronze, ASTM-B150 CDA95400:Al-Bronze, ASTM-B150 CDA95200:SS AISI-303:SS AISI-304:SS AISI-316:SS AISI-416:Special/Other:No Sleeve (sleeveless):SS AISI-416 (hard):</t>
        </is>
      </c>
      <c r="N95" s="233" t="inlineStr">
        <is>
          <t>:Bronze, III932, C89835:NiAl-Bronze, ASTM-B150 CDA95400:Al-Bronze, ASTM-B150 CDA95200:SS AISI-303:SS AISI-304:SS AISI-316:SS AISI-416:Special/Other:No Sleeve (sleeveless):</t>
        </is>
      </c>
      <c r="O95" s="233" t="inlineStr">
        <is>
          <t>ShaftMatl_SS_AISI-316</t>
        </is>
      </c>
      <c r="P95" s="235" t="inlineStr">
        <is>
          <t>RTF</t>
        </is>
      </c>
      <c r="Q95" s="233" t="inlineStr">
        <is>
          <t>B103959</t>
        </is>
      </c>
      <c r="R95" s="233" t="n"/>
      <c r="S95" s="235" t="inlineStr">
        <is>
          <t>LT076</t>
        </is>
      </c>
      <c r="T95" s="233" t="n"/>
      <c r="U95" s="233" t="n"/>
    </row>
    <row r="96" s="109">
      <c r="A96" s="64" t="n"/>
      <c r="B96" s="237">
        <f>IF(AND(L96&lt;&gt;"ShaftMatl_Special",P96&lt;&gt;"NA"),"Y","N")</f>
        <v/>
      </c>
      <c r="C96" s="233" t="inlineStr">
        <is>
          <t>ConTab_BOM_KP_Shaft_0116</t>
        </is>
      </c>
      <c r="D96" s="233">
        <f>IF(B96="Y",C96,"")</f>
        <v/>
      </c>
      <c r="E96" s="233" t="inlineStr">
        <is>
          <t>:1415-1_2-KP:</t>
        </is>
      </c>
      <c r="F96" s="235" t="inlineStr">
        <is>
          <t>K</t>
        </is>
      </c>
      <c r="G96" s="235">
        <f>"X"&amp;F96</f>
        <v/>
      </c>
      <c r="H96" s="201" t="n">
        <v>2.5</v>
      </c>
      <c r="I96" s="234" t="inlineStr">
        <is>
          <t>CCW</t>
        </is>
      </c>
      <c r="J96" s="233" t="n"/>
      <c r="K96" s="233" t="n"/>
      <c r="L96" s="233" t="inlineStr">
        <is>
          <t>ShaftMatl_SS_AISI-316</t>
        </is>
      </c>
      <c r="M96" s="233" t="inlineStr">
        <is>
          <t>:Bronze, III932, C89835:NiAl-Bronze, ASTM-B150 CDA95400:Al-Bronze, ASTM-B150 CDA95200:SS AISI-303:SS AISI-304:SS AISI-316:SS AISI-416:Special/Other:No Sleeve (sleeveless):SS AISI-416 (hard):</t>
        </is>
      </c>
      <c r="N96" s="233" t="inlineStr">
        <is>
          <t>:Bronze, III932, C89835:NiAl-Bronze, ASTM-B150 CDA95400:Al-Bronze, ASTM-B150 CDA95200:SS AISI-303:SS AISI-304:SS AISI-316:SS AISI-416:Special/Other:No Sleeve (sleeveless):</t>
        </is>
      </c>
      <c r="O96" s="233" t="inlineStr">
        <is>
          <t>ShaftMatl_SS_AISI-316</t>
        </is>
      </c>
      <c r="P96" s="235" t="inlineStr">
        <is>
          <t>RTF</t>
        </is>
      </c>
      <c r="Q96" s="233" t="inlineStr">
        <is>
          <t>B103959</t>
        </is>
      </c>
      <c r="R96" s="233" t="n"/>
      <c r="S96" s="235" t="inlineStr">
        <is>
          <t>LT076</t>
        </is>
      </c>
      <c r="T96" s="233" t="n"/>
      <c r="U96" s="233" t="n"/>
    </row>
    <row r="97" s="109">
      <c r="A97" s="64" t="n"/>
      <c r="B97" s="237">
        <f>IF(AND(L97&lt;&gt;"ShaftMatl_Special",P97&lt;&gt;"NA"),"Y","N")</f>
        <v/>
      </c>
      <c r="C97" s="233" t="inlineStr">
        <is>
          <t>ConTab_BOM_KP_Shaft_0117</t>
        </is>
      </c>
      <c r="D97" s="233">
        <f>IF(B97="Y",C97,"")</f>
        <v/>
      </c>
      <c r="E97" s="233" t="inlineStr">
        <is>
          <t>:1415-1_2-KP:</t>
        </is>
      </c>
      <c r="F97" s="235" t="inlineStr">
        <is>
          <t>K</t>
        </is>
      </c>
      <c r="G97" s="235">
        <f>"X"&amp;F97</f>
        <v/>
      </c>
      <c r="H97" s="201" t="n">
        <v>2.5</v>
      </c>
      <c r="I97" s="234" t="inlineStr">
        <is>
          <t>CW</t>
        </is>
      </c>
      <c r="J97" s="233" t="n"/>
      <c r="K97" s="233" t="n"/>
      <c r="L97" s="233" t="inlineStr">
        <is>
          <t>ShaftMatl_SS_AISI-416</t>
        </is>
      </c>
      <c r="M97" s="233" t="inlineStr">
        <is>
          <t>:Bronze, III932, C89835:NiAl-Bronze, ASTM-B150 CDA95400:Al-Bronze, ASTM-B150 CDA95200:SS AISI-303:SS AISI-304:SS AISI-316:SS AISI-416:Special/Other:No Sleeve (sleeveless):SS AISI-416 (hard):</t>
        </is>
      </c>
      <c r="N97" s="233" t="inlineStr">
        <is>
          <t>:Bronze, III932, C89835:NiAl-Bronze, ASTM-B150 CDA95400:Al-Bronze, ASTM-B150 CDA95200:SS AISI-303:SS AISI-304:SS AISI-316:SS AISI-416:Special/Other:No Sleeve (sleeveless):</t>
        </is>
      </c>
      <c r="O97" s="233" t="inlineStr">
        <is>
          <t>ShaftMatl_SS_AISI-416</t>
        </is>
      </c>
      <c r="P97" s="235" t="inlineStr">
        <is>
          <t>RTF</t>
        </is>
      </c>
      <c r="Q97" s="233" t="inlineStr">
        <is>
          <t>B103979</t>
        </is>
      </c>
      <c r="R97" s="233" t="n"/>
      <c r="S97" s="235" t="inlineStr">
        <is>
          <t>LT076</t>
        </is>
      </c>
    </row>
    <row r="98" s="109">
      <c r="A98" s="64" t="n"/>
      <c r="B98" s="237">
        <f>IF(AND(L98&lt;&gt;"ShaftMatl_Special",P98&lt;&gt;"NA"),"Y","N")</f>
        <v/>
      </c>
      <c r="C98" s="233" t="inlineStr">
        <is>
          <t>ConTab_BOM_KP_Shaft_0118</t>
        </is>
      </c>
      <c r="D98" s="233">
        <f>IF(B98="Y",C98,"")</f>
        <v/>
      </c>
      <c r="E98" s="233" t="inlineStr">
        <is>
          <t>:1415-1_2-KP:</t>
        </is>
      </c>
      <c r="F98" s="235" t="inlineStr">
        <is>
          <t>K</t>
        </is>
      </c>
      <c r="G98" s="235">
        <f>"X"&amp;F98</f>
        <v/>
      </c>
      <c r="H98" s="201" t="n">
        <v>2.5</v>
      </c>
      <c r="I98" s="234" t="inlineStr">
        <is>
          <t>CCW</t>
        </is>
      </c>
      <c r="J98" s="233" t="n"/>
      <c r="K98" s="233" t="n"/>
      <c r="L98" s="233" t="inlineStr">
        <is>
          <t>ShaftMatl_SS_AISI-416</t>
        </is>
      </c>
      <c r="M98" s="233" t="inlineStr">
        <is>
          <t>:Bronze, III932, C89835:NiAl-Bronze, ASTM-B150 CDA95400:Al-Bronze, ASTM-B150 CDA95200:SS AISI-303:SS AISI-304:SS AISI-316:SS AISI-416:Special/Other:No Sleeve (sleeveless):SS AISI-416 (hard):</t>
        </is>
      </c>
      <c r="N98" s="233" t="inlineStr">
        <is>
          <t>:Bronze, III932, C89835:NiAl-Bronze, ASTM-B150 CDA95400:Al-Bronze, ASTM-B150 CDA95200:SS AISI-303:SS AISI-304:SS AISI-316:SS AISI-416:Special/Other:No Sleeve (sleeveless):</t>
        </is>
      </c>
      <c r="O98" s="233" t="inlineStr">
        <is>
          <t>ShaftMatl_SS_AISI-416</t>
        </is>
      </c>
      <c r="P98" s="235" t="inlineStr">
        <is>
          <t>RTF</t>
        </is>
      </c>
      <c r="Q98" s="233" t="inlineStr">
        <is>
          <t>B103979</t>
        </is>
      </c>
      <c r="R98" s="233" t="n"/>
      <c r="S98" s="235" t="inlineStr">
        <is>
          <t>LT076</t>
        </is>
      </c>
      <c r="T98" s="233" t="n"/>
      <c r="U98" s="233" t="n"/>
    </row>
    <row r="99" s="109">
      <c r="A99" s="64" t="n"/>
      <c r="B99" s="237">
        <f>IF(AND(L99&lt;&gt;"ShaftMatl_Special",P99&lt;&gt;"NA"),"Y","N")</f>
        <v/>
      </c>
      <c r="C99" s="233" t="inlineStr">
        <is>
          <t>ConTab_BOM_KP_Shaft_0123</t>
        </is>
      </c>
      <c r="D99" s="233">
        <f>IF(B99="Y",C99,"")</f>
        <v/>
      </c>
      <c r="E99" s="233" t="inlineStr">
        <is>
          <t>:1415-3_4-KP:</t>
        </is>
      </c>
      <c r="F99" s="235" t="inlineStr">
        <is>
          <t>K</t>
        </is>
      </c>
      <c r="G99" s="235">
        <f>"X"&amp;F99</f>
        <v/>
      </c>
      <c r="H99" s="201" t="n">
        <v>2.5</v>
      </c>
      <c r="I99" s="206" t="inlineStr">
        <is>
          <t>CW</t>
        </is>
      </c>
      <c r="J99" s="188" t="inlineStr">
        <is>
          <t>Mechanical Seal</t>
        </is>
      </c>
      <c r="K99" s="188" t="inlineStr">
        <is>
          <t>:MechSealType1Unbal:MechSealType21S:MechSealType1B:MechSealType2B:</t>
        </is>
      </c>
      <c r="L99" s="188" t="inlineStr">
        <is>
          <t>ShaftMatl_SS_AISI-420</t>
        </is>
      </c>
      <c r="M99" s="188" t="inlineStr">
        <is>
          <t>:Bronze, III932, C89835:NiAl-Bronze, ASTM-B150 CDA95400:Al-Bronze, ASTM-B150 CDA95200:SS AISI-303:SS AISI-304:SS AISI-316:SS AISI-416:Special/Other:No Sleeve (sleeveless):</t>
        </is>
      </c>
      <c r="N99" s="188" t="inlineStr">
        <is>
          <t>:Bronze, III932, C89835:NiAl-Bronze, ASTM-B150 CDA95400:Al-Bronze, ASTM-B150 CDA95200:SS AISI-303:SS AISI-304:SS AISI-316:SS AISI-416:Special/Other:No Sleeve (sleeveless):</t>
        </is>
      </c>
      <c r="O99" s="188" t="inlineStr">
        <is>
          <t>ShaftMatl_SS_AISI-420</t>
        </is>
      </c>
      <c r="P99" s="172" t="n">
        <v>98577060</v>
      </c>
      <c r="Q99" s="188" t="inlineStr">
        <is>
          <t>B104584</t>
        </is>
      </c>
      <c r="R99" s="188" t="inlineStr">
        <is>
          <t>Standard</t>
        </is>
      </c>
      <c r="S99" s="193" t="inlineStr">
        <is>
          <t>LT078</t>
        </is>
      </c>
      <c r="T99" s="233" t="n"/>
      <c r="U99" s="233" t="n"/>
    </row>
    <row r="100" s="109">
      <c r="A100" s="64" t="n"/>
      <c r="B100" s="237">
        <f>IF(AND(L100&lt;&gt;"ShaftMatl_Special",P100&lt;&gt;"NA"),"Y","N")</f>
        <v/>
      </c>
      <c r="C100" s="233" t="inlineStr">
        <is>
          <t>ConTab_BOM_KP_Shaft_0124</t>
        </is>
      </c>
      <c r="D100" s="233">
        <f>IF(B100="Y",C100,"")</f>
        <v/>
      </c>
      <c r="E100" s="233" t="inlineStr">
        <is>
          <t>:1415-3_4-KP:</t>
        </is>
      </c>
      <c r="F100" s="235" t="inlineStr">
        <is>
          <t>K</t>
        </is>
      </c>
      <c r="G100" s="235">
        <f>"X"&amp;F100</f>
        <v/>
      </c>
      <c r="H100" s="201" t="n">
        <v>2.5</v>
      </c>
      <c r="I100" s="206" t="inlineStr">
        <is>
          <t>CW</t>
        </is>
      </c>
      <c r="J100" s="188" t="inlineStr">
        <is>
          <t>Packing</t>
        </is>
      </c>
      <c r="K100" s="188" t="inlineStr">
        <is>
          <t>:Opt_Packing:</t>
        </is>
      </c>
      <c r="L100" s="188" t="inlineStr">
        <is>
          <t>ShaftMatl_SS_AISI-420</t>
        </is>
      </c>
      <c r="M100" s="188" t="inlineStr">
        <is>
          <t>:Bronze, III932, C89835:NiAl-Bronze, ASTM-B150 CDA95400:Al-Bronze, ASTM-B150 CDA95200:SS AISI-303:SS AISI-304:SS AISI-316:SS AISI-416:Special/Other:No Sleeve (sleeveless):SS AISI-416 (hard):</t>
        </is>
      </c>
      <c r="N100" s="188" t="inlineStr">
        <is>
          <t>:Bronze, III932, C89835:NiAl-Bronze, ASTM-B150 CDA95400:Al-Bronze, ASTM-B150 CDA95200:SS AISI-303:SS AISI-304:SS AISI-316:SS AISI-416:Special/Other:No Sleeve (sleeveless):</t>
        </is>
      </c>
      <c r="O100" s="188" t="inlineStr">
        <is>
          <t>ShaftMatl_SS_AISI-420</t>
        </is>
      </c>
      <c r="P100" s="172" t="n">
        <v>98577060</v>
      </c>
      <c r="Q100" s="188" t="inlineStr">
        <is>
          <t>B104584</t>
        </is>
      </c>
      <c r="R100" s="188" t="inlineStr">
        <is>
          <t>Standard</t>
        </is>
      </c>
      <c r="S100" s="193" t="inlineStr">
        <is>
          <t>LT078</t>
        </is>
      </c>
    </row>
    <row r="101" s="109">
      <c r="A101" s="64" t="n"/>
      <c r="B101" s="237">
        <f>IF(AND(L101&lt;&gt;"ShaftMatl_Special",P101&lt;&gt;"NA"),"Y","N")</f>
        <v/>
      </c>
      <c r="C101" s="233" t="inlineStr">
        <is>
          <t>ConTab_BOM_KP_Shaft_0125</t>
        </is>
      </c>
      <c r="D101" s="233">
        <f>IF(B101="Y",C101,"")</f>
        <v/>
      </c>
      <c r="E101" s="233" t="inlineStr">
        <is>
          <t>:1415-3_4-KP:</t>
        </is>
      </c>
      <c r="F101" s="235" t="inlineStr">
        <is>
          <t>K</t>
        </is>
      </c>
      <c r="G101" s="235">
        <f>"X"&amp;F101</f>
        <v/>
      </c>
      <c r="H101" s="201" t="n">
        <v>2.5</v>
      </c>
      <c r="I101" s="206" t="inlineStr">
        <is>
          <t>CW</t>
        </is>
      </c>
      <c r="J101" s="188" t="inlineStr">
        <is>
          <t>Mechanical Seal</t>
        </is>
      </c>
      <c r="K101" s="188" t="inlineStr">
        <is>
          <t>:MechSealType1Unbal:MechSealType21S:MechSealType1B:MechSealType2B:</t>
        </is>
      </c>
      <c r="L101" s="188" t="inlineStr">
        <is>
          <t>ShaftMatl_Special</t>
        </is>
      </c>
      <c r="M101" s="188" t="inlineStr">
        <is>
          <t>:Bronze, III932, C89835:NiAl-Bronze, ASTM-B150 CDA95400:Al-Bronze, ASTM-B150 CDA95200:SS AISI-303:SS AISI-304:SS AISI-316:SS AISI-416:Special/Other:No Sleeve (sleeveless):</t>
        </is>
      </c>
      <c r="N101" s="188" t="inlineStr">
        <is>
          <t>:Bronze, III932, C89835:NiAl-Bronze, ASTM-B150 CDA95400:Al-Bronze, ASTM-B150 CDA95200:SS AISI-303:SS AISI-304:SS AISI-316:SS AISI-416:Special/Other:No Sleeve (sleeveless):</t>
        </is>
      </c>
      <c r="O101" s="188" t="inlineStr">
        <is>
          <t>ShaftMatl_Special</t>
        </is>
      </c>
      <c r="P101" s="172" t="inlineStr">
        <is>
          <t>RTF</t>
        </is>
      </c>
      <c r="Q101" s="188" t="inlineStr">
        <is>
          <t>B104549</t>
        </is>
      </c>
      <c r="R101" s="188" t="n"/>
      <c r="S101" s="193" t="inlineStr">
        <is>
          <t>LT079</t>
        </is>
      </c>
      <c r="T101" s="233" t="n"/>
      <c r="U101" s="233" t="n"/>
    </row>
    <row r="102" s="109">
      <c r="A102" s="64" t="n"/>
      <c r="B102" s="237">
        <f>IF(AND(L102&lt;&gt;"ShaftMatl_Special",P102&lt;&gt;"NA"),"Y","N")</f>
        <v/>
      </c>
      <c r="C102" s="233" t="inlineStr">
        <is>
          <t>ConTab_BOM_KP_Shaft_0126</t>
        </is>
      </c>
      <c r="D102" s="233">
        <f>IF(B102="Y",C102,"")</f>
        <v/>
      </c>
      <c r="E102" s="233" t="inlineStr">
        <is>
          <t>:1415-3_4-KP:</t>
        </is>
      </c>
      <c r="F102" s="235" t="inlineStr">
        <is>
          <t>K</t>
        </is>
      </c>
      <c r="G102" s="235">
        <f>"X"&amp;F102</f>
        <v/>
      </c>
      <c r="H102" s="201" t="n">
        <v>2.5</v>
      </c>
      <c r="I102" s="206" t="inlineStr">
        <is>
          <t>CW</t>
        </is>
      </c>
      <c r="J102" s="188" t="inlineStr">
        <is>
          <t>Packing</t>
        </is>
      </c>
      <c r="K102" s="188" t="inlineStr">
        <is>
          <t>:Opt_Packing:</t>
        </is>
      </c>
      <c r="L102" s="188" t="inlineStr">
        <is>
          <t>ShaftMatl_Special</t>
        </is>
      </c>
      <c r="M102" s="188" t="inlineStr">
        <is>
          <t>:Bronze, III932, C89835:NiAl-Bronze, ASTM-B150 CDA95400:Al-Bronze, ASTM-B150 CDA95200:SS AISI-303:SS AISI-304:SS AISI-316:SS AISI-416:Special/Other:No Sleeve (sleeveless):SS AISI-416 (hard):</t>
        </is>
      </c>
      <c r="N102" s="188" t="inlineStr">
        <is>
          <t>:Bronze, III932, C89835:NiAl-Bronze, ASTM-B150 CDA95400:Al-Bronze, ASTM-B150 CDA95200:SS AISI-303:SS AISI-304:SS AISI-316:SS AISI-416:Special/Other:No Sleeve (sleeveless):</t>
        </is>
      </c>
      <c r="O102" s="188" t="inlineStr">
        <is>
          <t>ShaftMatl_Special</t>
        </is>
      </c>
      <c r="P102" s="172" t="inlineStr">
        <is>
          <t>RTF</t>
        </is>
      </c>
      <c r="Q102" s="188" t="inlineStr">
        <is>
          <t>B104549</t>
        </is>
      </c>
      <c r="R102" s="188" t="n"/>
      <c r="S102" s="193" t="inlineStr">
        <is>
          <t>LT079</t>
        </is>
      </c>
    </row>
    <row r="103" s="109">
      <c r="A103" s="64" t="n"/>
      <c r="B103" s="237">
        <f>IF(AND(L103&lt;&gt;"ShaftMatl_Special",P103&lt;&gt;"NA"),"Y","N")</f>
        <v/>
      </c>
      <c r="C103" s="233" t="inlineStr">
        <is>
          <t>ConTab_BOM_KP_Shaft_0127</t>
        </is>
      </c>
      <c r="D103" s="233">
        <f>IF(B103="Y",C103,"")</f>
        <v/>
      </c>
      <c r="E103" s="233" t="inlineStr">
        <is>
          <t>:1415-3_4-KP:</t>
        </is>
      </c>
      <c r="F103" s="235" t="inlineStr">
        <is>
          <t>K</t>
        </is>
      </c>
      <c r="G103" s="235">
        <f>"X"&amp;F103</f>
        <v/>
      </c>
      <c r="H103" s="201" t="n">
        <v>2.5</v>
      </c>
      <c r="I103" s="206" t="inlineStr">
        <is>
          <t>CCW</t>
        </is>
      </c>
      <c r="J103" s="188" t="inlineStr">
        <is>
          <t>Mechanical Seal</t>
        </is>
      </c>
      <c r="K103" s="188" t="inlineStr">
        <is>
          <t>:MechSealType1Unbal:MechSealType21S:MechSealType1B:MechSealType2B:</t>
        </is>
      </c>
      <c r="L103" s="188" t="inlineStr">
        <is>
          <t>ShaftMatl_SS_AISI-420</t>
        </is>
      </c>
      <c r="M103" s="188" t="inlineStr">
        <is>
          <t>:Bronze, III932, C89835:NiAl-Bronze, ASTM-B150 CDA95400:Al-Bronze, ASTM-B150 CDA95200:SS AISI-303:SS AISI-304:SS AISI-316:SS AISI-416:Special/Other:No Sleeve (sleeveless):</t>
        </is>
      </c>
      <c r="N103" s="188" t="inlineStr">
        <is>
          <t>:Bronze, III932, C89835:NiAl-Bronze, ASTM-B150 CDA95400:Al-Bronze, ASTM-B150 CDA95200:SS AISI-303:SS AISI-304:SS AISI-316:SS AISI-416:Special/Other:No Sleeve (sleeveless):</t>
        </is>
      </c>
      <c r="O103" s="188" t="inlineStr">
        <is>
          <t>ShaftMatl_SS_AISI-420</t>
        </is>
      </c>
      <c r="P103" s="172" t="n">
        <v>98577061</v>
      </c>
      <c r="Q103" s="188" t="inlineStr">
        <is>
          <t>B104584</t>
        </is>
      </c>
      <c r="R103" s="188" t="inlineStr">
        <is>
          <t>Standard</t>
        </is>
      </c>
      <c r="S103" s="193" t="inlineStr">
        <is>
          <t>LT078</t>
        </is>
      </c>
      <c r="T103" s="233" t="n"/>
      <c r="U103" s="233" t="n"/>
    </row>
    <row r="104" s="109">
      <c r="A104" s="64" t="n"/>
      <c r="B104" s="237">
        <f>IF(AND(L104&lt;&gt;"ShaftMatl_Special",P104&lt;&gt;"NA"),"Y","N")</f>
        <v/>
      </c>
      <c r="C104" s="233" t="inlineStr">
        <is>
          <t>ConTab_BOM_KP_Shaft_0128</t>
        </is>
      </c>
      <c r="D104" s="233">
        <f>IF(B104="Y",C104,"")</f>
        <v/>
      </c>
      <c r="E104" s="233" t="inlineStr">
        <is>
          <t>:1415-3_4-KP:</t>
        </is>
      </c>
      <c r="F104" s="235" t="inlineStr">
        <is>
          <t>K</t>
        </is>
      </c>
      <c r="G104" s="235">
        <f>"X"&amp;F104</f>
        <v/>
      </c>
      <c r="H104" s="201" t="n">
        <v>2.5</v>
      </c>
      <c r="I104" s="206" t="inlineStr">
        <is>
          <t>CCW</t>
        </is>
      </c>
      <c r="J104" s="188" t="inlineStr">
        <is>
          <t>Packing</t>
        </is>
      </c>
      <c r="K104" s="188" t="inlineStr">
        <is>
          <t>:Opt_Packing:</t>
        </is>
      </c>
      <c r="L104" s="188" t="inlineStr">
        <is>
          <t>ShaftMatl_SS_AISI-420</t>
        </is>
      </c>
      <c r="M104" s="188" t="inlineStr">
        <is>
          <t>:Bronze, III932, C89835:NiAl-Bronze, ASTM-B150 CDA95400:Al-Bronze, ASTM-B150 CDA95200:SS AISI-303:SS AISI-304:SS AISI-316:SS AISI-416:Special/Other:No Sleeve (sleeveless):SS AISI-416 (hard):</t>
        </is>
      </c>
      <c r="N104" s="188" t="inlineStr">
        <is>
          <t>:Bronze, III932, C89835:NiAl-Bronze, ASTM-B150 CDA95400:Al-Bronze, ASTM-B150 CDA95200:SS AISI-303:SS AISI-304:SS AISI-316:SS AISI-416:Special/Other:No Sleeve (sleeveless):</t>
        </is>
      </c>
      <c r="O104" s="188" t="inlineStr">
        <is>
          <t>ShaftMatl_SS_AISI-420</t>
        </is>
      </c>
      <c r="P104" s="172" t="n">
        <v>98577061</v>
      </c>
      <c r="Q104" s="188" t="inlineStr">
        <is>
          <t>B104584</t>
        </is>
      </c>
      <c r="R104" s="188" t="inlineStr">
        <is>
          <t>Standard</t>
        </is>
      </c>
      <c r="S104" s="193" t="inlineStr">
        <is>
          <t>LT078</t>
        </is>
      </c>
    </row>
    <row r="105" s="109">
      <c r="A105" s="64" t="n"/>
      <c r="B105" s="237">
        <f>IF(AND(L105&lt;&gt;"ShaftMatl_Special",P105&lt;&gt;"NA"),"Y","N")</f>
        <v/>
      </c>
      <c r="C105" s="233" t="inlineStr">
        <is>
          <t>ConTab_BOM_KP_Shaft_0129</t>
        </is>
      </c>
      <c r="D105" s="233">
        <f>IF(B105="Y",C105,"")</f>
        <v/>
      </c>
      <c r="E105" s="233" t="inlineStr">
        <is>
          <t>:1415-3_4-KP:</t>
        </is>
      </c>
      <c r="F105" s="235" t="inlineStr">
        <is>
          <t>K</t>
        </is>
      </c>
      <c r="G105" s="235">
        <f>"X"&amp;F105</f>
        <v/>
      </c>
      <c r="H105" s="201" t="n">
        <v>2.5</v>
      </c>
      <c r="I105" s="206" t="inlineStr">
        <is>
          <t>CCW</t>
        </is>
      </c>
      <c r="J105" s="188" t="inlineStr">
        <is>
          <t>Mechanical Seal</t>
        </is>
      </c>
      <c r="K105" s="188" t="inlineStr">
        <is>
          <t>:MechSealType1Unbal:MechSealType21S:MechSealType1B:MechSealType2B:</t>
        </is>
      </c>
      <c r="L105" s="188" t="inlineStr">
        <is>
          <t>ShaftMatl_Special</t>
        </is>
      </c>
      <c r="M105" s="188" t="inlineStr">
        <is>
          <t>:Bronze, III932, C89835:NiAl-Bronze, ASTM-B150 CDA95400:Al-Bronze, ASTM-B150 CDA95200:SS AISI-303:SS AISI-304:SS AISI-316:SS AISI-416:Special/Other:No Sleeve (sleeveless):</t>
        </is>
      </c>
      <c r="N105" s="188" t="inlineStr">
        <is>
          <t>:Bronze, III932, C89835:NiAl-Bronze, ASTM-B150 CDA95400:Al-Bronze, ASTM-B150 CDA95200:SS AISI-303:SS AISI-304:SS AISI-316:SS AISI-416:Special/Other:No Sleeve (sleeveless):</t>
        </is>
      </c>
      <c r="O105" s="188" t="inlineStr">
        <is>
          <t>ShaftMatl_Special</t>
        </is>
      </c>
      <c r="P105" s="172" t="inlineStr">
        <is>
          <t>RTF</t>
        </is>
      </c>
      <c r="Q105" s="188" t="inlineStr">
        <is>
          <t>B104549</t>
        </is>
      </c>
      <c r="R105" s="188" t="n"/>
      <c r="S105" s="193" t="inlineStr">
        <is>
          <t>LT079</t>
        </is>
      </c>
      <c r="T105" s="233" t="n"/>
      <c r="U105" s="233" t="n"/>
    </row>
    <row r="106" s="109">
      <c r="A106" s="64" t="n"/>
      <c r="B106" s="237">
        <f>IF(AND(L106&lt;&gt;"ShaftMatl_Special",P106&lt;&gt;"NA"),"Y","N")</f>
        <v/>
      </c>
      <c r="C106" s="233" t="inlineStr">
        <is>
          <t>ConTab_BOM_KP_Shaft_0130</t>
        </is>
      </c>
      <c r="D106" s="233">
        <f>IF(B106="Y",C106,"")</f>
        <v/>
      </c>
      <c r="E106" s="233" t="inlineStr">
        <is>
          <t>:1415-3_4-KP:</t>
        </is>
      </c>
      <c r="F106" s="235" t="inlineStr">
        <is>
          <t>K</t>
        </is>
      </c>
      <c r="G106" s="235">
        <f>"X"&amp;F106</f>
        <v/>
      </c>
      <c r="H106" s="201" t="n">
        <v>2.5</v>
      </c>
      <c r="I106" s="206" t="inlineStr">
        <is>
          <t>CCW</t>
        </is>
      </c>
      <c r="J106" s="188" t="inlineStr">
        <is>
          <t>Packing</t>
        </is>
      </c>
      <c r="K106" s="188" t="inlineStr">
        <is>
          <t>:Opt_Packing:</t>
        </is>
      </c>
      <c r="L106" s="188" t="inlineStr">
        <is>
          <t>ShaftMatl_Special</t>
        </is>
      </c>
      <c r="M106" s="188" t="inlineStr">
        <is>
          <t>:Bronze, III932, C89835:NiAl-Bronze, ASTM-B150 CDA95400:Al-Bronze, ASTM-B150 CDA95200:SS AISI-303:SS AISI-304:SS AISI-316:SS AISI-416:Special/Other:No Sleeve (sleeveless):SS AISI-416 (hard):</t>
        </is>
      </c>
      <c r="N106" s="188" t="inlineStr">
        <is>
          <t>:Bronze, III932, C89835:NiAl-Bronze, ASTM-B150 CDA95400:Al-Bronze, ASTM-B150 CDA95200:SS AISI-303:SS AISI-304:SS AISI-316:SS AISI-416:Special/Other:No Sleeve (sleeveless):</t>
        </is>
      </c>
      <c r="O106" s="188" t="inlineStr">
        <is>
          <t>ShaftMatl_Special</t>
        </is>
      </c>
      <c r="P106" s="172" t="inlineStr">
        <is>
          <t>RTF</t>
        </is>
      </c>
      <c r="Q106" s="188" t="inlineStr">
        <is>
          <t>B104549</t>
        </is>
      </c>
      <c r="R106" s="188" t="n"/>
      <c r="S106" s="193" t="inlineStr">
        <is>
          <t>LT079</t>
        </is>
      </c>
      <c r="T106" s="233" t="n"/>
      <c r="U106" s="233" t="n"/>
    </row>
    <row r="107" s="109">
      <c r="A107" s="64" t="n"/>
      <c r="B107" s="237">
        <f>IF(AND(L107&lt;&gt;"ShaftMatl_Special",P107&lt;&gt;"NA"),"Y","N")</f>
        <v/>
      </c>
      <c r="C107" s="233" t="inlineStr">
        <is>
          <t>ConTab_BOM_KP_Shaft_0131</t>
        </is>
      </c>
      <c r="D107" s="233">
        <f>IF(B107="Y",C107,"")</f>
        <v/>
      </c>
      <c r="E107" s="233" t="inlineStr">
        <is>
          <t>:1617-5_6-KP:</t>
        </is>
      </c>
      <c r="F107" s="235" t="inlineStr">
        <is>
          <t>V</t>
        </is>
      </c>
      <c r="G107" s="235">
        <f>"X"&amp;F107</f>
        <v/>
      </c>
      <c r="H107" s="201" t="n">
        <v>3.125</v>
      </c>
      <c r="I107" s="206" t="inlineStr">
        <is>
          <t>CW</t>
        </is>
      </c>
      <c r="J107" s="188" t="inlineStr">
        <is>
          <t>Mechanical Seal</t>
        </is>
      </c>
      <c r="K107" s="188" t="inlineStr">
        <is>
          <t>:MechSealType1Unbal:MechSealType21S:MechSealType1B:MechSealType2B:</t>
        </is>
      </c>
      <c r="L107" s="188" t="inlineStr">
        <is>
          <t>ShaftMatl_SS_AISI-420</t>
        </is>
      </c>
      <c r="M107" s="188" t="inlineStr">
        <is>
          <t>:Bronze, III932, C89835:NiAl-Bronze, ASTM-B150 CDA95400:Al-Bronze, ASTM-B150 CDA95200:SS AISI-303:SS AISI-304:SS AISI-316:SS AISI-416:Special/Other:No Sleeve (sleeveless):</t>
        </is>
      </c>
      <c r="N107" s="188" t="inlineStr">
        <is>
          <t>:Bronze, III932, C89835:NiAl-Bronze, ASTM-B150 CDA95400:Al-Bronze, ASTM-B150 CDA95200:SS AISI-303:SS AISI-304:SS AISI-316:SS AISI-416:Special/Other:No Sleeve (sleeveless):</t>
        </is>
      </c>
      <c r="O107" s="188" t="inlineStr">
        <is>
          <t>ShaftMatl_SS_AISI-420</t>
        </is>
      </c>
      <c r="P107" s="172" t="n">
        <v>98558064</v>
      </c>
      <c r="Q107" s="188" t="inlineStr">
        <is>
          <t>B104584</t>
        </is>
      </c>
      <c r="R107" s="188" t="inlineStr">
        <is>
          <t>Standard</t>
        </is>
      </c>
      <c r="S107" s="193" t="inlineStr">
        <is>
          <t>LT078</t>
        </is>
      </c>
      <c r="T107" s="233" t="n"/>
      <c r="U107" s="233" t="n"/>
    </row>
    <row r="108" s="109">
      <c r="A108" s="64" t="n"/>
      <c r="B108" s="237">
        <f>IF(AND(L108&lt;&gt;"ShaftMatl_Special",P108&lt;&gt;"NA"),"Y","N")</f>
        <v/>
      </c>
      <c r="C108" s="233" t="inlineStr">
        <is>
          <t>ConTab_BOM_KP_Shaft_0132</t>
        </is>
      </c>
      <c r="D108" s="233">
        <f>IF(B108="Y",C108,"")</f>
        <v/>
      </c>
      <c r="E108" s="233" t="inlineStr">
        <is>
          <t>:1617-5_6-KP:</t>
        </is>
      </c>
      <c r="F108" s="235" t="inlineStr">
        <is>
          <t>V</t>
        </is>
      </c>
      <c r="G108" s="235">
        <f>"X"&amp;F108</f>
        <v/>
      </c>
      <c r="H108" s="201" t="n">
        <v>3.125</v>
      </c>
      <c r="I108" s="206" t="inlineStr">
        <is>
          <t>CW</t>
        </is>
      </c>
      <c r="J108" s="188" t="inlineStr">
        <is>
          <t>Packing</t>
        </is>
      </c>
      <c r="K108" s="188" t="inlineStr">
        <is>
          <t>:Opt_Packing:</t>
        </is>
      </c>
      <c r="L108" s="188" t="inlineStr">
        <is>
          <t>ShaftMatl_SS_AISI-420</t>
        </is>
      </c>
      <c r="M108" s="188" t="inlineStr">
        <is>
          <t>:Bronze, III932, C89835:NiAl-Bronze, ASTM-B150 CDA95400:Al-Bronze, ASTM-B150 CDA95200:SS AISI-303:SS AISI-304:SS AISI-316:SS AISI-416:Special/Other:No Sleeve (sleeveless):SS AISI-416 (hard):</t>
        </is>
      </c>
      <c r="N108" s="188" t="inlineStr">
        <is>
          <t>:Bronze, III932, C89835:NiAl-Bronze, ASTM-B150 CDA95400:Al-Bronze, ASTM-B150 CDA95200:SS AISI-303:SS AISI-304:SS AISI-316:SS AISI-416:Special/Other:No Sleeve (sleeveless):</t>
        </is>
      </c>
      <c r="O108" s="188" t="inlineStr">
        <is>
          <t>ShaftMatl_SS_AISI-420</t>
        </is>
      </c>
      <c r="P108" s="172" t="n">
        <v>98558064</v>
      </c>
      <c r="Q108" s="188" t="inlineStr">
        <is>
          <t>B104584</t>
        </is>
      </c>
      <c r="R108" s="188" t="inlineStr">
        <is>
          <t>Standard</t>
        </is>
      </c>
      <c r="S108" s="193" t="inlineStr">
        <is>
          <t>LT078</t>
        </is>
      </c>
    </row>
    <row r="109" s="109">
      <c r="A109" s="64" t="n"/>
      <c r="B109" s="237">
        <f>IF(AND(L109&lt;&gt;"ShaftMatl_Special",P109&lt;&gt;"NA"),"Y","N")</f>
        <v/>
      </c>
      <c r="C109" s="233" t="inlineStr">
        <is>
          <t>ConTab_BOM_KP_Shaft_0133</t>
        </is>
      </c>
      <c r="D109" s="233">
        <f>IF(B109="Y",C109,"")</f>
        <v/>
      </c>
      <c r="E109" s="233" t="inlineStr">
        <is>
          <t>:1617-5_6-KP:</t>
        </is>
      </c>
      <c r="F109" s="235" t="inlineStr">
        <is>
          <t>V</t>
        </is>
      </c>
      <c r="G109" s="235">
        <f>"X"&amp;F109</f>
        <v/>
      </c>
      <c r="H109" s="201" t="n">
        <v>3.125</v>
      </c>
      <c r="I109" s="206" t="inlineStr">
        <is>
          <t>CW</t>
        </is>
      </c>
      <c r="J109" s="188" t="inlineStr">
        <is>
          <t>Mechanical Seal</t>
        </is>
      </c>
      <c r="K109" s="188" t="inlineStr">
        <is>
          <t>:MechSealType1Unbal:MechSealType21S:MechSealType1B:MechSealType2B:</t>
        </is>
      </c>
      <c r="L109" s="188" t="inlineStr">
        <is>
          <t>ShaftMatl_Special</t>
        </is>
      </c>
      <c r="M109" s="188" t="inlineStr">
        <is>
          <t>:Bronze, III932, C89835:NiAl-Bronze, ASTM-B150 CDA95400:Al-Bronze, ASTM-B150 CDA95200:SS AISI-303:SS AISI-304:SS AISI-316:SS AISI-416:Special/Other:No Sleeve (sleeveless):</t>
        </is>
      </c>
      <c r="N109" s="188" t="inlineStr">
        <is>
          <t>:Bronze, III932, C89835:NiAl-Bronze, ASTM-B150 CDA95400:Al-Bronze, ASTM-B150 CDA95200:SS AISI-303:SS AISI-304:SS AISI-316:SS AISI-416:Special/Other:No Sleeve (sleeveless):</t>
        </is>
      </c>
      <c r="O109" s="188" t="inlineStr">
        <is>
          <t>ShaftMatl_Special</t>
        </is>
      </c>
      <c r="P109" s="172" t="inlineStr">
        <is>
          <t>RTF</t>
        </is>
      </c>
      <c r="Q109" s="188" t="inlineStr">
        <is>
          <t>B104549</t>
        </is>
      </c>
      <c r="R109" s="188" t="n"/>
      <c r="S109" s="193" t="inlineStr">
        <is>
          <t>LT079</t>
        </is>
      </c>
      <c r="T109" s="233" t="n"/>
      <c r="U109" s="233" t="n"/>
    </row>
    <row r="110" s="109">
      <c r="A110" s="64" t="n"/>
      <c r="B110" s="237">
        <f>IF(AND(L110&lt;&gt;"ShaftMatl_Special",P110&lt;&gt;"NA"),"Y","N")</f>
        <v/>
      </c>
      <c r="C110" s="233" t="inlineStr">
        <is>
          <t>ConTab_BOM_KP_Shaft_0134</t>
        </is>
      </c>
      <c r="D110" s="233">
        <f>IF(B110="Y",C110,"")</f>
        <v/>
      </c>
      <c r="E110" s="233" t="inlineStr">
        <is>
          <t>:1617-5_6-KP:</t>
        </is>
      </c>
      <c r="F110" s="235" t="inlineStr">
        <is>
          <t>V</t>
        </is>
      </c>
      <c r="G110" s="235">
        <f>"X"&amp;F110</f>
        <v/>
      </c>
      <c r="H110" s="201" t="n">
        <v>3.125</v>
      </c>
      <c r="I110" s="206" t="inlineStr">
        <is>
          <t>CW</t>
        </is>
      </c>
      <c r="J110" s="188" t="inlineStr">
        <is>
          <t>Packing</t>
        </is>
      </c>
      <c r="K110" s="188" t="inlineStr">
        <is>
          <t>:Opt_Packing:</t>
        </is>
      </c>
      <c r="L110" s="188" t="inlineStr">
        <is>
          <t>ShaftMatl_Special</t>
        </is>
      </c>
      <c r="M110" s="188" t="inlineStr">
        <is>
          <t>:Bronze, III932, C89835:NiAl-Bronze, ASTM-B150 CDA95400:Al-Bronze, ASTM-B150 CDA95200:SS AISI-303:SS AISI-304:SS AISI-316:SS AISI-416:Special/Other:No Sleeve (sleeveless):SS AISI-416 (hard):</t>
        </is>
      </c>
      <c r="N110" s="188" t="inlineStr">
        <is>
          <t>:Bronze, III932, C89835:NiAl-Bronze, ASTM-B150 CDA95400:Al-Bronze, ASTM-B150 CDA95200:SS AISI-303:SS AISI-304:SS AISI-316:SS AISI-416:Special/Other:No Sleeve (sleeveless):</t>
        </is>
      </c>
      <c r="O110" s="188" t="inlineStr">
        <is>
          <t>ShaftMatl_Special</t>
        </is>
      </c>
      <c r="P110" s="172" t="inlineStr">
        <is>
          <t>RTF</t>
        </is>
      </c>
      <c r="Q110" s="188" t="inlineStr">
        <is>
          <t>B104549</t>
        </is>
      </c>
      <c r="R110" s="188" t="n"/>
      <c r="S110" s="193" t="inlineStr">
        <is>
          <t>LT079</t>
        </is>
      </c>
      <c r="T110" s="233" t="n"/>
      <c r="U110" s="233" t="n"/>
    </row>
    <row r="111" s="109">
      <c r="A111" s="64" t="n"/>
      <c r="B111" s="237">
        <f>IF(AND(L111&lt;&gt;"ShaftMatl_Special",P111&lt;&gt;"NA"),"Y","N")</f>
        <v/>
      </c>
      <c r="C111" s="233" t="inlineStr">
        <is>
          <t>ConTab_BOM_KP_Shaft_0135</t>
        </is>
      </c>
      <c r="D111" s="233">
        <f>IF(B111="Y",C111,"")</f>
        <v/>
      </c>
      <c r="E111" s="233" t="inlineStr">
        <is>
          <t>:1617-5_6-KP:</t>
        </is>
      </c>
      <c r="F111" s="235" t="inlineStr">
        <is>
          <t>V</t>
        </is>
      </c>
      <c r="G111" s="235">
        <f>"X"&amp;F111</f>
        <v/>
      </c>
      <c r="H111" s="201" t="n">
        <v>3.125</v>
      </c>
      <c r="I111" s="206" t="inlineStr">
        <is>
          <t>CCW</t>
        </is>
      </c>
      <c r="J111" s="188" t="inlineStr">
        <is>
          <t>Mechanical Seal</t>
        </is>
      </c>
      <c r="K111" s="188" t="inlineStr">
        <is>
          <t>:MechSealType1Unbal:MechSealType21S:MechSealType1B:MechSealType2B:</t>
        </is>
      </c>
      <c r="L111" s="188" t="inlineStr">
        <is>
          <t>ShaftMatl_SS_AISI-420</t>
        </is>
      </c>
      <c r="M111" s="188" t="inlineStr">
        <is>
          <t>:Bronze, III932, C89835:NiAl-Bronze, ASTM-B150 CDA95400:Al-Bronze, ASTM-B150 CDA95200:SS AISI-303:SS AISI-304:SS AISI-316:SS AISI-416:Special/Other:No Sleeve (sleeveless):</t>
        </is>
      </c>
      <c r="N111" s="188" t="inlineStr">
        <is>
          <t>:Bronze, III932, C89835:NiAl-Bronze, ASTM-B150 CDA95400:Al-Bronze, ASTM-B150 CDA95200:SS AISI-303:SS AISI-304:SS AISI-316:SS AISI-416:Special/Other:No Sleeve (sleeveless):</t>
        </is>
      </c>
      <c r="O111" s="188" t="inlineStr">
        <is>
          <t>ShaftMatl_SS_AISI-420</t>
        </is>
      </c>
      <c r="P111" s="172" t="n">
        <v>98558065</v>
      </c>
      <c r="Q111" s="188" t="inlineStr">
        <is>
          <t>B104584</t>
        </is>
      </c>
      <c r="R111" s="188" t="inlineStr">
        <is>
          <t>Standard</t>
        </is>
      </c>
      <c r="S111" s="193" t="inlineStr">
        <is>
          <t>LT078</t>
        </is>
      </c>
    </row>
    <row r="112" s="109">
      <c r="A112" s="64" t="n"/>
      <c r="B112" s="237">
        <f>IF(AND(L112&lt;&gt;"ShaftMatl_Special",P112&lt;&gt;"NA"),"Y","N")</f>
        <v/>
      </c>
      <c r="C112" s="233" t="inlineStr">
        <is>
          <t>ConTab_BOM_KP_Shaft_0136</t>
        </is>
      </c>
      <c r="D112" s="233">
        <f>IF(B112="Y",C112,"")</f>
        <v/>
      </c>
      <c r="E112" s="233" t="inlineStr">
        <is>
          <t>:1617-5_6-KP:</t>
        </is>
      </c>
      <c r="F112" s="235" t="inlineStr">
        <is>
          <t>V</t>
        </is>
      </c>
      <c r="G112" s="235">
        <f>"X"&amp;F112</f>
        <v/>
      </c>
      <c r="H112" s="201" t="n">
        <v>3.125</v>
      </c>
      <c r="I112" s="206" t="inlineStr">
        <is>
          <t>CCW</t>
        </is>
      </c>
      <c r="J112" s="188" t="inlineStr">
        <is>
          <t>Packing</t>
        </is>
      </c>
      <c r="K112" s="188" t="inlineStr">
        <is>
          <t>:Opt_Packing:</t>
        </is>
      </c>
      <c r="L112" s="188" t="inlineStr">
        <is>
          <t>ShaftMatl_SS_AISI-420</t>
        </is>
      </c>
      <c r="M112" s="188" t="inlineStr">
        <is>
          <t>:Bronze, III932, C89835:NiAl-Bronze, ASTM-B150 CDA95400:Al-Bronze, ASTM-B150 CDA95200:SS AISI-303:SS AISI-304:SS AISI-316:SS AISI-416:Special/Other:No Sleeve (sleeveless):SS AISI-416 (hard):</t>
        </is>
      </c>
      <c r="N112" s="188" t="inlineStr">
        <is>
          <t>:Bronze, III932, C89835:NiAl-Bronze, ASTM-B150 CDA95400:Al-Bronze, ASTM-B150 CDA95200:SS AISI-303:SS AISI-304:SS AISI-316:SS AISI-416:Special/Other:No Sleeve (sleeveless):</t>
        </is>
      </c>
      <c r="O112" s="188" t="inlineStr">
        <is>
          <t>ShaftMatl_SS_AISI-420</t>
        </is>
      </c>
      <c r="P112" s="172" t="n">
        <v>98558065</v>
      </c>
      <c r="Q112" s="188" t="inlineStr">
        <is>
          <t>B104584</t>
        </is>
      </c>
      <c r="R112" s="188" t="inlineStr">
        <is>
          <t>Standard</t>
        </is>
      </c>
      <c r="S112" s="193" t="inlineStr">
        <is>
          <t>LT078</t>
        </is>
      </c>
      <c r="T112" s="233" t="n"/>
      <c r="U112" s="233" t="n"/>
    </row>
    <row r="113" s="109">
      <c r="A113" s="64" t="n"/>
      <c r="B113" s="237">
        <f>IF(AND(L113&lt;&gt;"ShaftMatl_Special",P113&lt;&gt;"NA"),"Y","N")</f>
        <v/>
      </c>
      <c r="C113" s="233" t="inlineStr">
        <is>
          <t>ConTab_BOM_KP_Shaft_0137</t>
        </is>
      </c>
      <c r="D113" s="233">
        <f>IF(B113="Y",C113,"")</f>
        <v/>
      </c>
      <c r="E113" s="233" t="inlineStr">
        <is>
          <t>:1617-5_6-KP:</t>
        </is>
      </c>
      <c r="F113" s="235" t="inlineStr">
        <is>
          <t>V</t>
        </is>
      </c>
      <c r="G113" s="235">
        <f>"X"&amp;F113</f>
        <v/>
      </c>
      <c r="H113" s="201" t="n">
        <v>3.125</v>
      </c>
      <c r="I113" s="206" t="inlineStr">
        <is>
          <t>CCW</t>
        </is>
      </c>
      <c r="J113" s="188" t="inlineStr">
        <is>
          <t>Mechanical Seal</t>
        </is>
      </c>
      <c r="K113" s="188" t="inlineStr">
        <is>
          <t>:MechSealType1Unbal:MechSealType21S:MechSealType1B:MechSealType2B:</t>
        </is>
      </c>
      <c r="L113" s="188" t="inlineStr">
        <is>
          <t>ShaftMatl_Special</t>
        </is>
      </c>
      <c r="M113" s="188" t="inlineStr">
        <is>
          <t>:Bronze, III932, C89835:NiAl-Bronze, ASTM-B150 CDA95400:Al-Bronze, ASTM-B150 CDA95200:SS AISI-303:SS AISI-304:SS AISI-316:SS AISI-416:Special/Other:No Sleeve (sleeveless):</t>
        </is>
      </c>
      <c r="N113" s="188" t="inlineStr">
        <is>
          <t>:Bronze, III932, C89835:NiAl-Bronze, ASTM-B150 CDA95400:Al-Bronze, ASTM-B150 CDA95200:SS AISI-303:SS AISI-304:SS AISI-316:SS AISI-416:Special/Other:No Sleeve (sleeveless):</t>
        </is>
      </c>
      <c r="O113" s="188" t="inlineStr">
        <is>
          <t>ShaftMatl_Special</t>
        </is>
      </c>
      <c r="P113" s="172" t="inlineStr">
        <is>
          <t>RTF</t>
        </is>
      </c>
      <c r="Q113" s="188" t="inlineStr">
        <is>
          <t>B104549</t>
        </is>
      </c>
      <c r="R113" s="188" t="n"/>
      <c r="S113" s="193" t="inlineStr">
        <is>
          <t>LT079</t>
        </is>
      </c>
      <c r="T113" s="233" t="n"/>
      <c r="U113" s="233" t="n"/>
    </row>
    <row r="114" s="109">
      <c r="A114" s="64" t="n"/>
      <c r="B114" s="237">
        <f>IF(AND(L114&lt;&gt;"ShaftMatl_Special",P114&lt;&gt;"NA"),"Y","N")</f>
        <v/>
      </c>
      <c r="C114" s="233" t="inlineStr">
        <is>
          <t>ConTab_BOM_KP_Shaft_0138</t>
        </is>
      </c>
      <c r="D114" s="233">
        <f>IF(B114="Y",C114,"")</f>
        <v/>
      </c>
      <c r="E114" s="233" t="inlineStr">
        <is>
          <t>:1617-5_6-KP:</t>
        </is>
      </c>
      <c r="F114" s="235" t="inlineStr">
        <is>
          <t>V</t>
        </is>
      </c>
      <c r="G114" s="235">
        <f>"X"&amp;F114</f>
        <v/>
      </c>
      <c r="H114" s="201" t="n">
        <v>3.125</v>
      </c>
      <c r="I114" s="206" t="inlineStr">
        <is>
          <t>CCW</t>
        </is>
      </c>
      <c r="J114" s="188" t="inlineStr">
        <is>
          <t>Packing</t>
        </is>
      </c>
      <c r="K114" s="188" t="inlineStr">
        <is>
          <t>:Opt_Packing:</t>
        </is>
      </c>
      <c r="L114" s="188" t="inlineStr">
        <is>
          <t>ShaftMatl_Special</t>
        </is>
      </c>
      <c r="M114" s="188" t="inlineStr">
        <is>
          <t>:Bronze, III932, C89835:NiAl-Bronze, ASTM-B150 CDA95400:Al-Bronze, ASTM-B150 CDA95200:SS AISI-303:SS AISI-304:SS AISI-316:SS AISI-416:Special/Other:No Sleeve (sleeveless):SS AISI-416 (hard):</t>
        </is>
      </c>
      <c r="N114" s="188" t="inlineStr">
        <is>
          <t>:Bronze, III932, C89835:NiAl-Bronze, ASTM-B150 CDA95400:Al-Bronze, ASTM-B150 CDA95200:SS AISI-303:SS AISI-304:SS AISI-316:SS AISI-416:Special/Other:No Sleeve (sleeveless):</t>
        </is>
      </c>
      <c r="O114" s="188" t="inlineStr">
        <is>
          <t>ShaftMatl_Special</t>
        </is>
      </c>
      <c r="P114" s="172" t="inlineStr">
        <is>
          <t>RTF</t>
        </is>
      </c>
      <c r="Q114" s="188" t="inlineStr">
        <is>
          <t>B104549</t>
        </is>
      </c>
      <c r="R114" s="188" t="n"/>
      <c r="S114" s="193" t="inlineStr">
        <is>
          <t>LT079</t>
        </is>
      </c>
      <c r="T114" s="233" t="n"/>
      <c r="U114" s="233" t="n"/>
    </row>
    <row r="115" s="109">
      <c r="A115" s="64" t="n"/>
      <c r="B115" s="237">
        <f>IF(AND(L115&lt;&gt;"ShaftMatl_Special",P115&lt;&gt;"NA"),"Y","N")</f>
        <v/>
      </c>
      <c r="C115" s="233" t="inlineStr">
        <is>
          <t>ConTab_BOM_KP_Shaft_0139</t>
        </is>
      </c>
      <c r="D115" s="233">
        <f>IF(B115="Y",C115,"")</f>
        <v/>
      </c>
      <c r="E115" s="233" t="inlineStr">
        <is>
          <t>:1620-3_4-KP:</t>
        </is>
      </c>
      <c r="F115" s="235" t="inlineStr">
        <is>
          <t>V</t>
        </is>
      </c>
      <c r="G115" s="235">
        <f>"X"&amp;F115</f>
        <v/>
      </c>
      <c r="H115" s="201" t="n">
        <v>3.125</v>
      </c>
      <c r="I115" s="206" t="inlineStr">
        <is>
          <t>CW</t>
        </is>
      </c>
      <c r="J115" s="188" t="inlineStr">
        <is>
          <t>Mechanical Seal</t>
        </is>
      </c>
      <c r="K115" s="188" t="inlineStr">
        <is>
          <t>:MechSealType1Unbal:MechSealType21S:MechSealType1B:MechSealType2B:</t>
        </is>
      </c>
      <c r="L115" s="188" t="inlineStr">
        <is>
          <t>ShaftMatl_SS_AISI-420</t>
        </is>
      </c>
      <c r="M115" s="188" t="inlineStr">
        <is>
          <t>:Bronze, III932, C89835:NiAl-Bronze, ASTM-B150 CDA95400:Al-Bronze, ASTM-B150 CDA95200:SS AISI-303:SS AISI-304:SS AISI-316:SS AISI-416:Special/Other:No Sleeve (sleeveless):</t>
        </is>
      </c>
      <c r="N115" s="188" t="inlineStr">
        <is>
          <t>:Bronze, III932, C89835:NiAl-Bronze, ASTM-B150 CDA95400:Al-Bronze, ASTM-B150 CDA95200:SS AISI-303:SS AISI-304:SS AISI-316:SS AISI-416:Special/Other:No Sleeve (sleeveless):</t>
        </is>
      </c>
      <c r="O115" s="188" t="inlineStr">
        <is>
          <t>ShaftMatl_SS_AISI-420</t>
        </is>
      </c>
      <c r="P115" s="172" t="n">
        <v>98571635</v>
      </c>
      <c r="Q115" s="188" t="inlineStr">
        <is>
          <t>B104584</t>
        </is>
      </c>
      <c r="R115" s="188" t="inlineStr">
        <is>
          <t>Standard</t>
        </is>
      </c>
      <c r="S115" s="193" t="inlineStr">
        <is>
          <t>LT078</t>
        </is>
      </c>
      <c r="T115" s="233" t="n"/>
      <c r="U115" s="233" t="n"/>
    </row>
    <row r="116" s="109">
      <c r="A116" s="64" t="n"/>
      <c r="B116" s="237">
        <f>IF(AND(L116&lt;&gt;"ShaftMatl_Special",P116&lt;&gt;"NA"),"Y","N")</f>
        <v/>
      </c>
      <c r="C116" s="233" t="inlineStr">
        <is>
          <t>ConTab_BOM_KP_Shaft_0140</t>
        </is>
      </c>
      <c r="D116" s="233">
        <f>IF(B116="Y",C116,"")</f>
        <v/>
      </c>
      <c r="E116" s="233" t="inlineStr">
        <is>
          <t>:1620-3_4-KP:</t>
        </is>
      </c>
      <c r="F116" s="235" t="inlineStr">
        <is>
          <t>V</t>
        </is>
      </c>
      <c r="G116" s="235">
        <f>"X"&amp;F116</f>
        <v/>
      </c>
      <c r="H116" s="201" t="n">
        <v>3.125</v>
      </c>
      <c r="I116" s="206" t="inlineStr">
        <is>
          <t>CW</t>
        </is>
      </c>
      <c r="J116" s="188" t="inlineStr">
        <is>
          <t>Packing</t>
        </is>
      </c>
      <c r="K116" s="188" t="inlineStr">
        <is>
          <t>:Opt_Packing:</t>
        </is>
      </c>
      <c r="L116" s="188" t="inlineStr">
        <is>
          <t>ShaftMatl_SS_AISI-420</t>
        </is>
      </c>
      <c r="M116" s="188" t="inlineStr">
        <is>
          <t>:Bronze, III932, C89835:NiAl-Bronze, ASTM-B150 CDA95400:Al-Bronze, ASTM-B150 CDA95200:SS AISI-303:SS AISI-304:SS AISI-316:SS AISI-416:Special/Other:No Sleeve (sleeveless):SS AISI-416 (hard):</t>
        </is>
      </c>
      <c r="N116" s="188" t="inlineStr">
        <is>
          <t>:Bronze, III932, C89835:NiAl-Bronze, ASTM-B150 CDA95400:Al-Bronze, ASTM-B150 CDA95200:SS AISI-303:SS AISI-304:SS AISI-316:SS AISI-416:Special/Other:No Sleeve (sleeveless):</t>
        </is>
      </c>
      <c r="O116" s="188" t="inlineStr">
        <is>
          <t>ShaftMatl_SS_AISI-420</t>
        </is>
      </c>
      <c r="P116" s="172" t="n">
        <v>98571635</v>
      </c>
      <c r="Q116" s="188" t="inlineStr">
        <is>
          <t>B104584</t>
        </is>
      </c>
      <c r="R116" s="188" t="inlineStr">
        <is>
          <t>Standard</t>
        </is>
      </c>
      <c r="S116" s="193" t="inlineStr">
        <is>
          <t>LT078</t>
        </is>
      </c>
      <c r="T116" s="233" t="n"/>
      <c r="U116" s="233" t="n"/>
    </row>
    <row r="117" s="109">
      <c r="A117" s="64" t="n"/>
      <c r="B117" s="237">
        <f>IF(AND(L117&lt;&gt;"ShaftMatl_Special",P117&lt;&gt;"NA"),"Y","N")</f>
        <v/>
      </c>
      <c r="C117" s="233" t="inlineStr">
        <is>
          <t>ConTab_BOM_KP_Shaft_0141</t>
        </is>
      </c>
      <c r="D117" s="233">
        <f>IF(B117="Y",C117,"")</f>
        <v/>
      </c>
      <c r="E117" s="233" t="inlineStr">
        <is>
          <t>:1620-3_4-KP:</t>
        </is>
      </c>
      <c r="F117" s="235" t="inlineStr">
        <is>
          <t>V</t>
        </is>
      </c>
      <c r="G117" s="235">
        <f>"X"&amp;F117</f>
        <v/>
      </c>
      <c r="H117" s="201" t="n">
        <v>3.125</v>
      </c>
      <c r="I117" s="206" t="inlineStr">
        <is>
          <t>CW</t>
        </is>
      </c>
      <c r="J117" s="188" t="inlineStr">
        <is>
          <t>Mechanical Seal</t>
        </is>
      </c>
      <c r="K117" s="188" t="inlineStr">
        <is>
          <t>:MechSealType1Unbal:MechSealType21S:MechSealType1B:MechSealType2B:</t>
        </is>
      </c>
      <c r="L117" s="188" t="inlineStr">
        <is>
          <t>ShaftMatl_Special</t>
        </is>
      </c>
      <c r="M117" s="188" t="inlineStr">
        <is>
          <t>:Bronze, III932, C89835:NiAl-Bronze, ASTM-B150 CDA95400:Al-Bronze, ASTM-B150 CDA95200:SS AISI-303:SS AISI-304:SS AISI-316:SS AISI-416:Special/Other:No Sleeve (sleeveless):</t>
        </is>
      </c>
      <c r="N117" s="188" t="inlineStr">
        <is>
          <t>:Bronze, III932, C89835:NiAl-Bronze, ASTM-B150 CDA95400:Al-Bronze, ASTM-B150 CDA95200:SS AISI-303:SS AISI-304:SS AISI-316:SS AISI-416:Special/Other:No Sleeve (sleeveless):</t>
        </is>
      </c>
      <c r="O117" s="188" t="inlineStr">
        <is>
          <t>ShaftMatl_Special</t>
        </is>
      </c>
      <c r="P117" s="172" t="inlineStr">
        <is>
          <t>RTF</t>
        </is>
      </c>
      <c r="Q117" s="188" t="inlineStr">
        <is>
          <t>B104549</t>
        </is>
      </c>
      <c r="R117" s="188" t="n"/>
      <c r="S117" s="193" t="inlineStr">
        <is>
          <t>LT079</t>
        </is>
      </c>
      <c r="T117" s="233" t="n"/>
      <c r="U117" s="233" t="n"/>
    </row>
    <row r="118" s="109">
      <c r="A118" s="64" t="n"/>
      <c r="B118" s="237">
        <f>IF(AND(L118&lt;&gt;"ShaftMatl_Special",P118&lt;&gt;"NA"),"Y","N")</f>
        <v/>
      </c>
      <c r="C118" s="233" t="inlineStr">
        <is>
          <t>ConTab_BOM_KP_Shaft_0142</t>
        </is>
      </c>
      <c r="D118" s="233">
        <f>IF(B118="Y",C118,"")</f>
        <v/>
      </c>
      <c r="E118" s="233" t="inlineStr">
        <is>
          <t>:1620-3_4-KP:</t>
        </is>
      </c>
      <c r="F118" s="235" t="inlineStr">
        <is>
          <t>V</t>
        </is>
      </c>
      <c r="G118" s="235">
        <f>"X"&amp;F118</f>
        <v/>
      </c>
      <c r="H118" s="201" t="n">
        <v>3.125</v>
      </c>
      <c r="I118" s="206" t="inlineStr">
        <is>
          <t>CW</t>
        </is>
      </c>
      <c r="J118" s="188" t="inlineStr">
        <is>
          <t>Packing</t>
        </is>
      </c>
      <c r="K118" s="188" t="inlineStr">
        <is>
          <t>:Opt_Packing:</t>
        </is>
      </c>
      <c r="L118" s="188" t="inlineStr">
        <is>
          <t>ShaftMatl_Special</t>
        </is>
      </c>
      <c r="M118" s="188" t="inlineStr">
        <is>
          <t>:Bronze, III932, C89835:NiAl-Bronze, ASTM-B150 CDA95400:Al-Bronze, ASTM-B150 CDA95200:SS AISI-303:SS AISI-304:SS AISI-316:SS AISI-416:Special/Other:No Sleeve (sleeveless):SS AISI-416 (hard):</t>
        </is>
      </c>
      <c r="N118" s="188" t="inlineStr">
        <is>
          <t>:Bronze, III932, C89835:NiAl-Bronze, ASTM-B150 CDA95400:Al-Bronze, ASTM-B150 CDA95200:SS AISI-303:SS AISI-304:SS AISI-316:SS AISI-416:Special/Other:No Sleeve (sleeveless):</t>
        </is>
      </c>
      <c r="O118" s="188" t="inlineStr">
        <is>
          <t>ShaftMatl_Special</t>
        </is>
      </c>
      <c r="P118" s="172" t="inlineStr">
        <is>
          <t>RTF</t>
        </is>
      </c>
      <c r="Q118" s="188" t="inlineStr">
        <is>
          <t>B104549</t>
        </is>
      </c>
      <c r="R118" s="188" t="n"/>
      <c r="S118" s="193" t="inlineStr">
        <is>
          <t>LT079</t>
        </is>
      </c>
      <c r="T118" s="233" t="n"/>
      <c r="U118" s="233" t="n"/>
    </row>
    <row r="119" s="109">
      <c r="A119" s="64" t="n"/>
      <c r="B119" s="237">
        <f>IF(AND(L119&lt;&gt;"ShaftMatl_Special",P119&lt;&gt;"NA"),"Y","N")</f>
        <v/>
      </c>
      <c r="C119" s="233" t="inlineStr">
        <is>
          <t>ConTab_BOM_KP_Shaft_0143</t>
        </is>
      </c>
      <c r="D119" s="233">
        <f>IF(B119="Y",C119,"")</f>
        <v/>
      </c>
      <c r="E119" s="233" t="inlineStr">
        <is>
          <t>:1620-3_4-KP:</t>
        </is>
      </c>
      <c r="F119" s="235" t="inlineStr">
        <is>
          <t>V</t>
        </is>
      </c>
      <c r="G119" s="235">
        <f>"X"&amp;F119</f>
        <v/>
      </c>
      <c r="H119" s="201" t="n">
        <v>3.125</v>
      </c>
      <c r="I119" s="206" t="inlineStr">
        <is>
          <t>CCW</t>
        </is>
      </c>
      <c r="J119" s="188" t="inlineStr">
        <is>
          <t>Mechanical Seal</t>
        </is>
      </c>
      <c r="K119" s="188" t="inlineStr">
        <is>
          <t>:MechSealType1Unbal:MechSealType21S:MechSealType1B:MechSealType2B:</t>
        </is>
      </c>
      <c r="L119" s="188" t="inlineStr">
        <is>
          <t>ShaftMatl_SS_AISI-420</t>
        </is>
      </c>
      <c r="M119" s="188" t="inlineStr">
        <is>
          <t>:Bronze, III932, C89835:NiAl-Bronze, ASTM-B150 CDA95400:Al-Bronze, ASTM-B150 CDA95200:SS AISI-303:SS AISI-304:SS AISI-316:SS AISI-416:Special/Other:No Sleeve (sleeveless):</t>
        </is>
      </c>
      <c r="N119" s="188" t="inlineStr">
        <is>
          <t>:Bronze, III932, C89835:NiAl-Bronze, ASTM-B150 CDA95400:Al-Bronze, ASTM-B150 CDA95200:SS AISI-303:SS AISI-304:SS AISI-316:SS AISI-416:Special/Other:No Sleeve (sleeveless):</t>
        </is>
      </c>
      <c r="O119" s="188" t="inlineStr">
        <is>
          <t>ShaftMatl_SS_AISI-420</t>
        </is>
      </c>
      <c r="P119" s="172" t="n">
        <v>98571636</v>
      </c>
      <c r="Q119" s="188" t="inlineStr">
        <is>
          <t>B104584</t>
        </is>
      </c>
      <c r="R119" s="188" t="inlineStr">
        <is>
          <t>Standard</t>
        </is>
      </c>
      <c r="S119" s="193" t="inlineStr">
        <is>
          <t>LT078</t>
        </is>
      </c>
      <c r="T119" s="233" t="n"/>
      <c r="U119" s="233" t="n"/>
    </row>
    <row r="120" s="109">
      <c r="A120" s="64" t="n"/>
      <c r="B120" s="237">
        <f>IF(AND(L120&lt;&gt;"ShaftMatl_Special",P120&lt;&gt;"NA"),"Y","N")</f>
        <v/>
      </c>
      <c r="C120" s="233" t="inlineStr">
        <is>
          <t>ConTab_BOM_KP_Shaft_0144</t>
        </is>
      </c>
      <c r="D120" s="233">
        <f>IF(B120="Y",C120,"")</f>
        <v/>
      </c>
      <c r="E120" s="233" t="inlineStr">
        <is>
          <t>:1620-3_4-KP:</t>
        </is>
      </c>
      <c r="F120" s="235" t="inlineStr">
        <is>
          <t>V</t>
        </is>
      </c>
      <c r="G120" s="235">
        <f>"X"&amp;F120</f>
        <v/>
      </c>
      <c r="H120" s="201" t="n">
        <v>3.125</v>
      </c>
      <c r="I120" s="206" t="inlineStr">
        <is>
          <t>CCW</t>
        </is>
      </c>
      <c r="J120" s="188" t="inlineStr">
        <is>
          <t>Packing</t>
        </is>
      </c>
      <c r="K120" s="188" t="inlineStr">
        <is>
          <t>:Opt_Packing:</t>
        </is>
      </c>
      <c r="L120" s="188" t="inlineStr">
        <is>
          <t>ShaftMatl_SS_AISI-420</t>
        </is>
      </c>
      <c r="M120" s="188" t="inlineStr">
        <is>
          <t>:Bronze, III932, C89835:NiAl-Bronze, ASTM-B150 CDA95400:Al-Bronze, ASTM-B150 CDA95200:SS AISI-303:SS AISI-304:SS AISI-316:SS AISI-416:Special/Other:No Sleeve (sleeveless):SS AISI-416 (hard):</t>
        </is>
      </c>
      <c r="N120" s="188" t="inlineStr">
        <is>
          <t>:Bronze, III932, C89835:NiAl-Bronze, ASTM-B150 CDA95400:Al-Bronze, ASTM-B150 CDA95200:SS AISI-303:SS AISI-304:SS AISI-316:SS AISI-416:Special/Other:No Sleeve (sleeveless):</t>
        </is>
      </c>
      <c r="O120" s="188" t="inlineStr">
        <is>
          <t>ShaftMatl_SS_AISI-420</t>
        </is>
      </c>
      <c r="P120" s="172" t="n">
        <v>98571636</v>
      </c>
      <c r="Q120" s="188" t="inlineStr">
        <is>
          <t>B104584</t>
        </is>
      </c>
      <c r="R120" s="188" t="inlineStr">
        <is>
          <t>Standard</t>
        </is>
      </c>
      <c r="S120" s="193" t="inlineStr">
        <is>
          <t>LT078</t>
        </is>
      </c>
      <c r="T120" s="233" t="n"/>
      <c r="U120" s="233" t="n"/>
    </row>
    <row r="121" s="109">
      <c r="A121" s="64" t="n"/>
      <c r="B121" s="237">
        <f>IF(AND(L121&lt;&gt;"ShaftMatl_Special",P121&lt;&gt;"NA"),"Y","N")</f>
        <v/>
      </c>
      <c r="C121" s="233" t="inlineStr">
        <is>
          <t>ConTab_BOM_KP_Shaft_0145</t>
        </is>
      </c>
      <c r="D121" s="233">
        <f>IF(B121="Y",C121,"")</f>
        <v/>
      </c>
      <c r="E121" s="233" t="inlineStr">
        <is>
          <t>:1620-3_4-KP:</t>
        </is>
      </c>
      <c r="F121" s="235" t="inlineStr">
        <is>
          <t>V</t>
        </is>
      </c>
      <c r="G121" s="235">
        <f>"X"&amp;F121</f>
        <v/>
      </c>
      <c r="H121" s="201" t="n">
        <v>3.125</v>
      </c>
      <c r="I121" s="206" t="inlineStr">
        <is>
          <t>CCW</t>
        </is>
      </c>
      <c r="J121" s="188" t="inlineStr">
        <is>
          <t>Mechanical Seal</t>
        </is>
      </c>
      <c r="K121" s="188" t="inlineStr">
        <is>
          <t>:MechSealType1Unbal:MechSealType21S:MechSealType1B:MechSealType2B:</t>
        </is>
      </c>
      <c r="L121" s="188" t="inlineStr">
        <is>
          <t>ShaftMatl_Special</t>
        </is>
      </c>
      <c r="M121" s="188" t="inlineStr">
        <is>
          <t>:Bronze, III932, C89835:NiAl-Bronze, ASTM-B150 CDA95400:Al-Bronze, ASTM-B150 CDA95200:SS AISI-303:SS AISI-304:SS AISI-316:SS AISI-416:Special/Other:No Sleeve (sleeveless):</t>
        </is>
      </c>
      <c r="N121" s="188" t="inlineStr">
        <is>
          <t>:Bronze, III932, C89835:NiAl-Bronze, ASTM-B150 CDA95400:Al-Bronze, ASTM-B150 CDA95200:SS AISI-303:SS AISI-304:SS AISI-316:SS AISI-416:Special/Other:No Sleeve (sleeveless):</t>
        </is>
      </c>
      <c r="O121" s="188" t="inlineStr">
        <is>
          <t>ShaftMatl_Special</t>
        </is>
      </c>
      <c r="P121" s="172" t="inlineStr">
        <is>
          <t>RTF</t>
        </is>
      </c>
      <c r="Q121" s="188" t="inlineStr">
        <is>
          <t>B104549</t>
        </is>
      </c>
      <c r="R121" s="188" t="n"/>
      <c r="S121" s="193" t="inlineStr">
        <is>
          <t>LT079</t>
        </is>
      </c>
      <c r="T121" s="233" t="n"/>
      <c r="U121" s="233" t="n"/>
    </row>
    <row r="122" s="109">
      <c r="A122" s="64" t="n"/>
      <c r="B122" s="237">
        <f>IF(AND(L122&lt;&gt;"ShaftMatl_Special",P122&lt;&gt;"NA"),"Y","N")</f>
        <v/>
      </c>
      <c r="C122" s="233" t="inlineStr">
        <is>
          <t>ConTab_BOM_KP_Shaft_0146</t>
        </is>
      </c>
      <c r="D122" s="233">
        <f>IF(B122="Y",C122,"")</f>
        <v/>
      </c>
      <c r="E122" s="233" t="inlineStr">
        <is>
          <t>:1620-3_4-KP:</t>
        </is>
      </c>
      <c r="F122" s="235" t="inlineStr">
        <is>
          <t>V</t>
        </is>
      </c>
      <c r="G122" s="235">
        <f>"X"&amp;F122</f>
        <v/>
      </c>
      <c r="H122" s="201" t="n">
        <v>3.125</v>
      </c>
      <c r="I122" s="206" t="inlineStr">
        <is>
          <t>CCW</t>
        </is>
      </c>
      <c r="J122" s="188" t="inlineStr">
        <is>
          <t>Packing</t>
        </is>
      </c>
      <c r="K122" s="188" t="inlineStr">
        <is>
          <t>:Opt_Packing:</t>
        </is>
      </c>
      <c r="L122" s="188" t="inlineStr">
        <is>
          <t>ShaftMatl_Special</t>
        </is>
      </c>
      <c r="M122" s="188" t="inlineStr">
        <is>
          <t>:Bronze, III932, C89835:NiAl-Bronze, ASTM-B150 CDA95400:Al-Bronze, ASTM-B150 CDA95200:SS AISI-303:SS AISI-304:SS AISI-316:SS AISI-416:Special/Other:No Sleeve (sleeveless):SS AISI-416 (hard):</t>
        </is>
      </c>
      <c r="N122" s="188" t="inlineStr">
        <is>
          <t>:Bronze, III932, C89835:NiAl-Bronze, ASTM-B150 CDA95400:Al-Bronze, ASTM-B150 CDA95200:SS AISI-303:SS AISI-304:SS AISI-316:SS AISI-416:Special/Other:No Sleeve (sleeveless):</t>
        </is>
      </c>
      <c r="O122" s="188" t="inlineStr">
        <is>
          <t>ShaftMatl_Special</t>
        </is>
      </c>
      <c r="P122" s="172" t="inlineStr">
        <is>
          <t>RTF</t>
        </is>
      </c>
      <c r="Q122" s="188" t="inlineStr">
        <is>
          <t>B104549</t>
        </is>
      </c>
      <c r="R122" s="188" t="n"/>
      <c r="S122" s="193" t="inlineStr">
        <is>
          <t>LT079</t>
        </is>
      </c>
      <c r="T122" s="233" t="n"/>
      <c r="U122" s="233" t="n"/>
    </row>
    <row r="123" s="109">
      <c r="A123" s="64" t="n"/>
      <c r="B123" s="237">
        <f>IF(AND(L123&lt;&gt;"ShaftMatl_Special",P123&lt;&gt;"NA"),"Y","N")</f>
        <v/>
      </c>
      <c r="C123" s="233" t="inlineStr">
        <is>
          <t>ConTab_BOM_KP_Shaft_0147</t>
        </is>
      </c>
      <c r="D123" s="233">
        <f>IF(B123="Y",C123,"")</f>
        <v/>
      </c>
      <c r="E123" s="233" t="inlineStr">
        <is>
          <t>:2013-5_6-KP:2013-5_6-KPV:</t>
        </is>
      </c>
      <c r="F123" s="235" t="inlineStr">
        <is>
          <t>2</t>
        </is>
      </c>
      <c r="G123" s="235">
        <f>"X"&amp;F123</f>
        <v/>
      </c>
      <c r="H123" s="201" t="n">
        <v>1</v>
      </c>
      <c r="I123" s="234" t="inlineStr">
        <is>
          <t>CW</t>
        </is>
      </c>
      <c r="J123" s="233" t="inlineStr">
        <is>
          <t>Mechanical Seal</t>
        </is>
      </c>
      <c r="K123" s="233" t="inlineStr">
        <is>
          <t>:MechSealType1Unbal:MechSealType21S:</t>
        </is>
      </c>
      <c r="L123" s="233" t="inlineStr">
        <is>
          <t>ShaftMatl_SS_AISI-303</t>
        </is>
      </c>
      <c r="M123" s="233" t="inlineStr">
        <is>
          <t>:Bronze, III932, C89835:NiAl-Bronze, ASTM-B150 CDA95400:Al-Bronze, ASTM-B150 CDA95200:SS AISI-303:SS AISI-304:SS AISI-316:SS AISI-416:Special/Other:No Sleeve (sleeveless):</t>
        </is>
      </c>
      <c r="N123" s="233" t="inlineStr">
        <is>
          <t>:Bronze, III932, C89835:NiAl-Bronze, ASTM-B150 CDA95400:Al-Bronze, ASTM-B150 CDA95200:SS AISI-303:SS AISI-304:SS AISI-316:SS AISI-416:Special/Other:No Sleeve (sleeveless):</t>
        </is>
      </c>
      <c r="O123" s="233" t="inlineStr">
        <is>
          <t>ShaftMatl_SS_AISI-303</t>
        </is>
      </c>
      <c r="P123" s="235" t="n">
        <v>91844429</v>
      </c>
      <c r="Q123" s="233" t="inlineStr">
        <is>
          <t>B101217</t>
        </is>
      </c>
      <c r="R123" s="233" t="inlineStr">
        <is>
          <t>Standard</t>
        </is>
      </c>
      <c r="S123" s="235" t="inlineStr">
        <is>
          <t>LT027</t>
        </is>
      </c>
      <c r="T123" s="233" t="n"/>
      <c r="U123" s="233" t="n"/>
    </row>
    <row r="124" s="109">
      <c r="A124" s="64" t="n"/>
      <c r="B124" s="237">
        <f>IF(AND(L124&lt;&gt;"ShaftMatl_Special",P124&lt;&gt;"NA"),"Y","N")</f>
        <v/>
      </c>
      <c r="C124" s="233" t="inlineStr">
        <is>
          <t>ConTab_BOM_KP_Shaft_0148</t>
        </is>
      </c>
      <c r="D124" s="233">
        <f>IF(B124="Y",C124,"")</f>
        <v/>
      </c>
      <c r="E124" s="233" t="inlineStr">
        <is>
          <t>:2013-5_6-KP:2013-5_6-KPV:</t>
        </is>
      </c>
      <c r="F124" s="235" t="inlineStr">
        <is>
          <t>2</t>
        </is>
      </c>
      <c r="G124" s="235">
        <f>"X"&amp;F124</f>
        <v/>
      </c>
      <c r="H124" s="201" t="n">
        <v>1</v>
      </c>
      <c r="I124" s="234" t="inlineStr">
        <is>
          <t>CW</t>
        </is>
      </c>
      <c r="J124" s="233" t="inlineStr">
        <is>
          <t>Mechanical Seal</t>
        </is>
      </c>
      <c r="K124" s="233" t="inlineStr">
        <is>
          <t>:MechSealType1Unbal:MechSealType21S:</t>
        </is>
      </c>
      <c r="L124" s="233" t="inlineStr">
        <is>
          <t>ShaftMatl_StressproofSteel_AISI-1144</t>
        </is>
      </c>
      <c r="M124" s="233" t="inlineStr">
        <is>
          <t>:Bronze, III932, C89835:NiAl-Bronze, ASTM-B150 CDA95400:Al-Bronze, ASTM-B150 CDA95200:SS AISI-303:SS AISI-304:SS AISI-316:SS AISI-416:Special/Other:No Sleeve (sleeveless):</t>
        </is>
      </c>
      <c r="N124" s="233" t="inlineStr">
        <is>
          <t>:Bronze, III932, C89835:NiAl-Bronze, ASTM-B150 CDA95400:Al-Bronze, ASTM-B150 CDA95200:SS AISI-303:SS AISI-304:SS AISI-316:SS AISI-416:Special/Other:No Sleeve (sleeveless):</t>
        </is>
      </c>
      <c r="O124" s="233" t="inlineStr">
        <is>
          <t>ShaftMatl_StressproofSteel_AISI-1144</t>
        </is>
      </c>
      <c r="P124" s="235" t="inlineStr">
        <is>
          <t>RTF</t>
        </is>
      </c>
      <c r="Q124" s="233" t="inlineStr">
        <is>
          <t>B101218</t>
        </is>
      </c>
      <c r="R124" s="233" t="n"/>
      <c r="S124" s="235" t="inlineStr">
        <is>
          <t>LT027</t>
        </is>
      </c>
      <c r="T124" s="233" t="n"/>
      <c r="U124" s="233" t="n"/>
    </row>
    <row r="125" s="109">
      <c r="A125" s="64" t="n"/>
      <c r="B125" s="237">
        <f>IF(AND(L125&lt;&gt;"ShaftMatl_Special",P125&lt;&gt;"NA"),"Y","N")</f>
        <v/>
      </c>
      <c r="C125" s="233" t="inlineStr">
        <is>
          <t>ConTab_BOM_KP_Shaft_0149</t>
        </is>
      </c>
      <c r="D125" s="233">
        <f>IF(B125="Y",C125,"")</f>
        <v/>
      </c>
      <c r="E125" s="233" t="inlineStr">
        <is>
          <t>:2013-5_6-KP:2013-5_6-KPV:</t>
        </is>
      </c>
      <c r="F125" s="235" t="inlineStr">
        <is>
          <t>2</t>
        </is>
      </c>
      <c r="G125" s="235">
        <f>"X"&amp;F125</f>
        <v/>
      </c>
      <c r="H125" s="201" t="n">
        <v>1</v>
      </c>
      <c r="I125" s="234" t="inlineStr">
        <is>
          <t>CW</t>
        </is>
      </c>
      <c r="J125" s="233" t="inlineStr">
        <is>
          <t>Mechanical Seal</t>
        </is>
      </c>
      <c r="K125" s="233" t="inlineStr">
        <is>
          <t>:MechSealType1Unbal:MechSealType21S:</t>
        </is>
      </c>
      <c r="L125" s="233" t="inlineStr">
        <is>
          <t>ShaftMatl_Special</t>
        </is>
      </c>
      <c r="M125" s="233" t="inlineStr">
        <is>
          <t>:Bronze, III932, C89835:NiAl-Bronze, ASTM-B150 CDA95400:Al-Bronze, ASTM-B150 CDA95200:SS AISI-303:SS AISI-304:SS AISI-316:SS AISI-416:Special/Other:No Sleeve (sleeveless):</t>
        </is>
      </c>
      <c r="N125" s="233" t="inlineStr">
        <is>
          <t>:Bronze, III932, C89835:NiAl-Bronze, ASTM-B150 CDA95400:Al-Bronze, ASTM-B150 CDA95200:SS AISI-303:SS AISI-304:SS AISI-316:SS AISI-416:Special/Other:No Sleeve (sleeveless):</t>
        </is>
      </c>
      <c r="O125" s="233" t="inlineStr">
        <is>
          <t>ShaftMatl_Special</t>
        </is>
      </c>
      <c r="P125" s="235" t="inlineStr">
        <is>
          <t>RTF</t>
        </is>
      </c>
      <c r="Q125" s="233" t="inlineStr">
        <is>
          <t>B150248</t>
        </is>
      </c>
      <c r="R125" s="233" t="n"/>
      <c r="S125" s="235" t="inlineStr">
        <is>
          <t>LT029</t>
        </is>
      </c>
      <c r="T125" s="233" t="n"/>
      <c r="U125" s="233" t="n"/>
    </row>
    <row r="126" s="109">
      <c r="A126" s="64" t="n"/>
      <c r="B126" s="237">
        <f>IF(AND(L126&lt;&gt;"ShaftMatl_Special",P126&lt;&gt;"NA"),"Y","N")</f>
        <v/>
      </c>
      <c r="C126" s="233" t="inlineStr">
        <is>
          <t>ConTab_BOM_KP_Shaft_0150</t>
        </is>
      </c>
      <c r="D126" s="233">
        <f>IF(B126="Y",C126,"")</f>
        <v/>
      </c>
      <c r="E126" s="233" t="inlineStr">
        <is>
          <t>:2013-5_6-KP:2013-5_6-KPV:</t>
        </is>
      </c>
      <c r="F126" s="235" t="inlineStr">
        <is>
          <t>2</t>
        </is>
      </c>
      <c r="G126" s="235">
        <f>"X"&amp;F126</f>
        <v/>
      </c>
      <c r="H126" s="201" t="n">
        <v>1</v>
      </c>
      <c r="I126" s="234" t="inlineStr">
        <is>
          <t>CCW</t>
        </is>
      </c>
      <c r="J126" s="233" t="inlineStr">
        <is>
          <t>Mechanical Seal</t>
        </is>
      </c>
      <c r="K126" s="233" t="inlineStr">
        <is>
          <t>:MechSealType1Unbal:MechSealType21S:</t>
        </is>
      </c>
      <c r="L126" s="233" t="inlineStr">
        <is>
          <t>ShaftMatl_SS_AISI-303</t>
        </is>
      </c>
      <c r="M126" s="233" t="inlineStr">
        <is>
          <t>:Bronze, III932, C89835:NiAl-Bronze, ASTM-B150 CDA95400:Al-Bronze, ASTM-B150 CDA95200:SS AISI-303:SS AISI-304:SS AISI-316:SS AISI-416:Special/Other:No Sleeve (sleeveless):</t>
        </is>
      </c>
      <c r="N126" s="233" t="inlineStr">
        <is>
          <t>:Bronze, III932, C89835:NiAl-Bronze, ASTM-B150 CDA95400:Al-Bronze, ASTM-B150 CDA95200:SS AISI-303:SS AISI-304:SS AISI-316:SS AISI-416:Special/Other:No Sleeve (sleeveless):</t>
        </is>
      </c>
      <c r="O126" s="233" t="inlineStr">
        <is>
          <t>ShaftMatl_SS_AISI-303</t>
        </is>
      </c>
      <c r="P126" s="235" t="n">
        <v>91844429</v>
      </c>
      <c r="Q126" s="233" t="inlineStr">
        <is>
          <t>B101217</t>
        </is>
      </c>
      <c r="R126" s="233" t="n"/>
      <c r="S126" s="235" t="inlineStr">
        <is>
          <t>LT027</t>
        </is>
      </c>
      <c r="T126" s="233" t="n"/>
      <c r="U126" s="233" t="n"/>
    </row>
    <row r="127" s="109">
      <c r="A127" s="64" t="n"/>
      <c r="B127" s="237">
        <f>IF(AND(L127&lt;&gt;"ShaftMatl_Special",P127&lt;&gt;"NA"),"Y","N")</f>
        <v/>
      </c>
      <c r="C127" s="233" t="inlineStr">
        <is>
          <t>ConTab_BOM_KP_Shaft_0151</t>
        </is>
      </c>
      <c r="D127" s="233">
        <f>IF(B127="Y",C127,"")</f>
        <v/>
      </c>
      <c r="E127" s="233" t="inlineStr">
        <is>
          <t>:2013-5_6-KP:2013-5_6-KPV:</t>
        </is>
      </c>
      <c r="F127" s="235" t="inlineStr">
        <is>
          <t>2</t>
        </is>
      </c>
      <c r="G127" s="235">
        <f>"X"&amp;F127</f>
        <v/>
      </c>
      <c r="H127" s="201" t="n">
        <v>1</v>
      </c>
      <c r="I127" s="234" t="inlineStr">
        <is>
          <t>CW</t>
        </is>
      </c>
      <c r="J127" s="233" t="inlineStr">
        <is>
          <t>Mechanical Seal</t>
        </is>
      </c>
      <c r="K127" s="233" t="inlineStr">
        <is>
          <t>:MechSealType1Unbal:MechSealType21S:</t>
        </is>
      </c>
      <c r="L127" s="233" t="inlineStr">
        <is>
          <t>ShaftMatl_SS_AISI-316</t>
        </is>
      </c>
      <c r="M127" s="233" t="inlineStr">
        <is>
          <t>:Bronze, III932, C89835:NiAl-Bronze, ASTM-B150 CDA95400:Al-Bronze, ASTM-B150 CDA95200:SS AISI-303:SS AISI-304:SS AISI-316:SS AISI-416:Special/Other:No Sleeve (sleeveless):</t>
        </is>
      </c>
      <c r="N127" s="233" t="inlineStr">
        <is>
          <t>:Bronze, III932, C89835:NiAl-Bronze, ASTM-B150 CDA95400:Al-Bronze, ASTM-B150 CDA95200:SS AISI-303:SS AISI-304:SS AISI-316:SS AISI-416:Special/Other:No Sleeve (sleeveless):</t>
        </is>
      </c>
      <c r="O127" s="233" t="inlineStr">
        <is>
          <t>ShaftMatl_SS_AISI-316</t>
        </is>
      </c>
      <c r="P127" s="235" t="inlineStr">
        <is>
          <t>RTF</t>
        </is>
      </c>
      <c r="Q127" s="233" t="inlineStr">
        <is>
          <t>B104002</t>
        </is>
      </c>
      <c r="R127" s="233" t="n"/>
      <c r="S127" s="235" t="inlineStr">
        <is>
          <t>LT076</t>
        </is>
      </c>
      <c r="T127" s="233" t="n"/>
      <c r="U127" s="233" t="n"/>
    </row>
    <row r="128" s="109">
      <c r="A128" s="64" t="n"/>
      <c r="B128" s="237">
        <f>IF(AND(L128&lt;&gt;"ShaftMatl_Special",P128&lt;&gt;"NA"),"Y","N")</f>
        <v/>
      </c>
      <c r="C128" s="233" t="inlineStr">
        <is>
          <t>ConTab_BOM_KP_Shaft_0152</t>
        </is>
      </c>
      <c r="D128" s="233">
        <f>IF(B128="Y",C128,"")</f>
        <v/>
      </c>
      <c r="E128" s="233" t="inlineStr">
        <is>
          <t>:2013-5_6-KP:2013-5_6-KPV:</t>
        </is>
      </c>
      <c r="F128" s="235" t="inlineStr">
        <is>
          <t>2</t>
        </is>
      </c>
      <c r="G128" s="235">
        <f>"X"&amp;F128</f>
        <v/>
      </c>
      <c r="H128" s="201" t="n">
        <v>1</v>
      </c>
      <c r="I128" s="234" t="inlineStr">
        <is>
          <t>CCW</t>
        </is>
      </c>
      <c r="J128" s="233" t="inlineStr">
        <is>
          <t>Mechanical Seal</t>
        </is>
      </c>
      <c r="K128" s="233" t="inlineStr">
        <is>
          <t>:MechSealType1Unbal:MechSealType21S:</t>
        </is>
      </c>
      <c r="L128" s="233" t="inlineStr">
        <is>
          <t>ShaftMatl_SS_AISI-316</t>
        </is>
      </c>
      <c r="M128" s="233" t="inlineStr">
        <is>
          <t>:Bronze, III932, C89835:NiAl-Bronze, ASTM-B150 CDA95400:Al-Bronze, ASTM-B150 CDA95200:SS AISI-303:SS AISI-304:SS AISI-316:SS AISI-416:Special/Other:No Sleeve (sleeveless):</t>
        </is>
      </c>
      <c r="N128" s="233" t="inlineStr">
        <is>
          <t>:Bronze, III932, C89835:NiAl-Bronze, ASTM-B150 CDA95400:Al-Bronze, ASTM-B150 CDA95200:SS AISI-303:SS AISI-304:SS AISI-316:SS AISI-416:Special/Other:No Sleeve (sleeveless):</t>
        </is>
      </c>
      <c r="O128" s="233" t="inlineStr">
        <is>
          <t>ShaftMatl_SS_AISI-316</t>
        </is>
      </c>
      <c r="P128" s="235" t="inlineStr">
        <is>
          <t>RTF</t>
        </is>
      </c>
      <c r="Q128" s="233" t="inlineStr">
        <is>
          <t>B104002</t>
        </is>
      </c>
      <c r="R128" s="233" t="n"/>
      <c r="S128" s="235" t="inlineStr">
        <is>
          <t>LT076</t>
        </is>
      </c>
      <c r="T128" s="233" t="n"/>
      <c r="U128" s="233" t="n"/>
    </row>
    <row r="129" s="109">
      <c r="A129" s="64" t="n"/>
      <c r="B129" s="237">
        <f>IF(AND(L129&lt;&gt;"ShaftMatl_Special",P129&lt;&gt;"NA"),"Y","N")</f>
        <v/>
      </c>
      <c r="C129" s="233" t="inlineStr">
        <is>
          <t>ConTab_BOM_KP_Shaft_0153</t>
        </is>
      </c>
      <c r="D129" s="233">
        <f>IF(B129="Y",C129,"")</f>
        <v/>
      </c>
      <c r="E129" s="233" t="inlineStr">
        <is>
          <t>:2013-5_6-KP:2013-5_6-KPV:</t>
        </is>
      </c>
      <c r="F129" s="235" t="inlineStr">
        <is>
          <t>3</t>
        </is>
      </c>
      <c r="G129" s="235">
        <f>"X"&amp;F129</f>
        <v/>
      </c>
      <c r="H129" s="201" t="n">
        <v>1</v>
      </c>
      <c r="I129" s="234" t="inlineStr">
        <is>
          <t>CW</t>
        </is>
      </c>
      <c r="J129" s="233" t="inlineStr">
        <is>
          <t>Packing</t>
        </is>
      </c>
      <c r="K129" s="233" t="inlineStr">
        <is>
          <t>:Opt_Packing:</t>
        </is>
      </c>
      <c r="L129" s="233" t="inlineStr">
        <is>
          <t>ShaftMatl_SS_AISI-316</t>
        </is>
      </c>
      <c r="M129" s="233" t="inlineStr">
        <is>
          <t>:Bronze, III932, C89835:NiAl-Bronze, ASTM-B150 CDA95400:Al-Bronze, ASTM-B150 CDA95200:SS AISI-303:SS AISI-304:SS AISI-316:SS AISI-416:Special/Other:No Sleeve (sleeveless):SS AISI-416 (hard):</t>
        </is>
      </c>
      <c r="N129" s="233" t="inlineStr">
        <is>
          <t>:Bronze, III932, C89835:NiAl-Bronze, ASTM-B150 CDA95400:Al-Bronze, ASTM-B150 CDA95200:SS AISI-303:SS AISI-304:SS AISI-316:SS AISI-416:Special/Other:No Sleeve (sleeveless):</t>
        </is>
      </c>
      <c r="O129" s="233" t="inlineStr">
        <is>
          <t>ShaftMatl_SS_AISI-316</t>
        </is>
      </c>
      <c r="P129" s="235" t="inlineStr">
        <is>
          <t>RTF</t>
        </is>
      </c>
      <c r="Q129" s="233" t="inlineStr">
        <is>
          <t>B103943</t>
        </is>
      </c>
      <c r="R129" s="233" t="n"/>
      <c r="S129" s="235" t="inlineStr">
        <is>
          <t>LT076</t>
        </is>
      </c>
      <c r="T129" s="233" t="n"/>
      <c r="U129" s="233" t="n"/>
    </row>
    <row r="130" s="109">
      <c r="A130" s="64" t="n"/>
      <c r="B130" s="237">
        <f>IF(AND(L130&lt;&gt;"ShaftMatl_Special",P130&lt;&gt;"NA"),"Y","N")</f>
        <v/>
      </c>
      <c r="C130" s="233" t="inlineStr">
        <is>
          <t>ConTab_BOM_KP_Shaft_0154</t>
        </is>
      </c>
      <c r="D130" s="233">
        <f>IF(B130="Y",C130,"")</f>
        <v/>
      </c>
      <c r="E130" s="233" t="inlineStr">
        <is>
          <t>:2013-5_6-KP:2013-5_6-KPV:</t>
        </is>
      </c>
      <c r="F130" s="235" t="inlineStr">
        <is>
          <t>3</t>
        </is>
      </c>
      <c r="G130" s="235">
        <f>"X"&amp;F130</f>
        <v/>
      </c>
      <c r="H130" s="201" t="n">
        <v>1</v>
      </c>
      <c r="I130" s="234" t="inlineStr">
        <is>
          <t>CCW</t>
        </is>
      </c>
      <c r="J130" s="233" t="inlineStr">
        <is>
          <t>Packing</t>
        </is>
      </c>
      <c r="K130" s="233" t="inlineStr">
        <is>
          <t>:Opt_Packing:</t>
        </is>
      </c>
      <c r="L130" s="233" t="inlineStr">
        <is>
          <t>ShaftMatl_SS_AISI-316</t>
        </is>
      </c>
      <c r="M130" s="233" t="inlineStr">
        <is>
          <t>:Bronze, III932, C89835:NiAl-Bronze, ASTM-B150 CDA95400:Al-Bronze, ASTM-B150 CDA95200:SS AISI-303:SS AISI-304:SS AISI-316:SS AISI-416:Special/Other:No Sleeve (sleeveless):SS AISI-416 (hard):</t>
        </is>
      </c>
      <c r="N130" s="233" t="inlineStr">
        <is>
          <t>:Bronze, III932, C89835:NiAl-Bronze, ASTM-B150 CDA95400:Al-Bronze, ASTM-B150 CDA95200:SS AISI-303:SS AISI-304:SS AISI-316:SS AISI-416:Special/Other:No Sleeve (sleeveless):</t>
        </is>
      </c>
      <c r="O130" s="233" t="inlineStr">
        <is>
          <t>ShaftMatl_SS_AISI-316</t>
        </is>
      </c>
      <c r="P130" s="235" t="inlineStr">
        <is>
          <t>RTF</t>
        </is>
      </c>
      <c r="Q130" s="233" t="inlineStr">
        <is>
          <t>B103943</t>
        </is>
      </c>
      <c r="R130" s="233" t="n"/>
      <c r="S130" s="235" t="inlineStr">
        <is>
          <t>LT076</t>
        </is>
      </c>
      <c r="T130" s="233" t="n"/>
      <c r="U130" s="233" t="n"/>
    </row>
    <row r="131" s="109">
      <c r="A131" s="64" t="n"/>
      <c r="B131" s="237">
        <f>IF(AND(L131&lt;&gt;"ShaftMatl_Special",P131&lt;&gt;"NA"),"Y","N")</f>
        <v/>
      </c>
      <c r="C131" s="233" t="inlineStr">
        <is>
          <t>ConTab_BOM_KP_Shaft_0155</t>
        </is>
      </c>
      <c r="D131" s="233">
        <f>IF(B131="Y",C131,"")</f>
        <v/>
      </c>
      <c r="E131" s="233" t="inlineStr">
        <is>
          <t>:2013-5_6-KP:2013-5_6-KPV:</t>
        </is>
      </c>
      <c r="F131" s="235" t="inlineStr">
        <is>
          <t>3</t>
        </is>
      </c>
      <c r="G131" s="235">
        <f>"X"&amp;F131</f>
        <v/>
      </c>
      <c r="H131" s="201" t="n">
        <v>1</v>
      </c>
      <c r="I131" s="234" t="inlineStr">
        <is>
          <t>CW</t>
        </is>
      </c>
      <c r="J131" s="233" t="inlineStr">
        <is>
          <t>Mechanical Seal</t>
        </is>
      </c>
      <c r="K131" s="233" t="inlineStr">
        <is>
          <t>:MechSealType1B:</t>
        </is>
      </c>
      <c r="L131" s="233" t="inlineStr">
        <is>
          <t>ShaftMatl_SS_AISI-316</t>
        </is>
      </c>
      <c r="M131" s="233" t="inlineStr">
        <is>
          <t>:Bronze, III932, C89835:NiAl-Bronze, ASTM-B150 CDA95400:Al-Bronze, ASTM-B150 CDA95200:SS AISI-303:SS AISI-304:SS AISI-316:SS AISI-416:Special/Other:No Sleeve (sleeveless):</t>
        </is>
      </c>
      <c r="N131" s="233" t="inlineStr">
        <is>
          <t>:Bronze, III932, C89835:NiAl-Bronze, ASTM-B150 CDA95400:Al-Bronze, ASTM-B150 CDA95200:SS AISI-303:SS AISI-304:SS AISI-316:SS AISI-416:Special/Other:No Sleeve (sleeveless):</t>
        </is>
      </c>
      <c r="O131" s="233" t="inlineStr">
        <is>
          <t>ShaftMatl_SS_AISI-316</t>
        </is>
      </c>
      <c r="P131" s="235" t="inlineStr">
        <is>
          <t>RTF</t>
        </is>
      </c>
      <c r="Q131" s="233" t="inlineStr">
        <is>
          <t>B103943</t>
        </is>
      </c>
      <c r="R131" s="233" t="n"/>
      <c r="S131" s="235" t="inlineStr">
        <is>
          <t>LT076</t>
        </is>
      </c>
      <c r="T131" s="233" t="n"/>
      <c r="U131" s="233" t="n"/>
    </row>
    <row r="132" s="109">
      <c r="A132" s="64" t="n"/>
      <c r="B132" s="237">
        <f>IF(AND(L132&lt;&gt;"ShaftMatl_Special",P132&lt;&gt;"NA"),"Y","N")</f>
        <v/>
      </c>
      <c r="C132" s="233" t="inlineStr">
        <is>
          <t>ConTab_BOM_KP_Shaft_0156</t>
        </is>
      </c>
      <c r="D132" s="233">
        <f>IF(B132="Y",C132,"")</f>
        <v/>
      </c>
      <c r="E132" s="233" t="inlineStr">
        <is>
          <t>:2013-5_6-KP:2013-5_6-KPV:</t>
        </is>
      </c>
      <c r="F132" s="235" t="inlineStr">
        <is>
          <t>3</t>
        </is>
      </c>
      <c r="G132" s="235">
        <f>"X"&amp;F132</f>
        <v/>
      </c>
      <c r="H132" s="201" t="n">
        <v>1</v>
      </c>
      <c r="I132" s="234" t="inlineStr">
        <is>
          <t>CCW</t>
        </is>
      </c>
      <c r="J132" s="233" t="inlineStr">
        <is>
          <t>Mechanical Seal</t>
        </is>
      </c>
      <c r="K132" s="233" t="inlineStr">
        <is>
          <t>:MechSealType1B:</t>
        </is>
      </c>
      <c r="L132" s="233" t="inlineStr">
        <is>
          <t>ShaftMatl_SS_AISI-316</t>
        </is>
      </c>
      <c r="M132" s="233" t="inlineStr">
        <is>
          <t>:Bronze, III932, C89835:NiAl-Bronze, ASTM-B150 CDA95400:Al-Bronze, ASTM-B150 CDA95200:SS AISI-303:SS AISI-304:SS AISI-316:SS AISI-416:Special/Other:No Sleeve (sleeveless):</t>
        </is>
      </c>
      <c r="N132" s="233" t="inlineStr">
        <is>
          <t>:Bronze, III932, C89835:NiAl-Bronze, ASTM-B150 CDA95400:Al-Bronze, ASTM-B150 CDA95200:SS AISI-303:SS AISI-304:SS AISI-316:SS AISI-416:Special/Other:No Sleeve (sleeveless):</t>
        </is>
      </c>
      <c r="O132" s="233" t="inlineStr">
        <is>
          <t>ShaftMatl_SS_AISI-316</t>
        </is>
      </c>
      <c r="P132" s="235" t="inlineStr">
        <is>
          <t>RTF</t>
        </is>
      </c>
      <c r="Q132" s="233" t="inlineStr">
        <is>
          <t>B103943</t>
        </is>
      </c>
      <c r="R132" s="233" t="n"/>
      <c r="S132" s="235" t="inlineStr">
        <is>
          <t>LT076</t>
        </is>
      </c>
      <c r="T132" s="233" t="n"/>
      <c r="U132" s="233" t="n"/>
    </row>
    <row r="133" s="109">
      <c r="A133" s="64" t="n"/>
      <c r="B133" s="237">
        <f>IF(AND(L133&lt;&gt;"ShaftMatl_Special",P133&lt;&gt;"NA"),"Y","N")</f>
        <v/>
      </c>
      <c r="C133" s="233" t="inlineStr">
        <is>
          <t>ConTab_BOM_KP_Shaft_0157</t>
        </is>
      </c>
      <c r="D133" s="233">
        <f>IF(B133="Y",C133,"")</f>
        <v/>
      </c>
      <c r="E133" s="233" t="inlineStr">
        <is>
          <t>:2013-5_6-KP:2013-5_6-KPV:</t>
        </is>
      </c>
      <c r="F133" s="235" t="inlineStr">
        <is>
          <t>2</t>
        </is>
      </c>
      <c r="G133" s="235">
        <f>"X"&amp;F133</f>
        <v/>
      </c>
      <c r="H133" s="201" t="n">
        <v>1</v>
      </c>
      <c r="I133" s="234" t="inlineStr">
        <is>
          <t>CCW</t>
        </is>
      </c>
      <c r="J133" s="233" t="inlineStr">
        <is>
          <t>Mechanical Seal</t>
        </is>
      </c>
      <c r="K133" s="233" t="inlineStr">
        <is>
          <t>:MechSealType1Unbal:MechSealType21S:</t>
        </is>
      </c>
      <c r="L133" s="233" t="inlineStr">
        <is>
          <t>ShaftMatl_StressproofSteel_AISI-1144</t>
        </is>
      </c>
      <c r="M133" s="233" t="inlineStr">
        <is>
          <t>:Bronze, III932, C89835:NiAl-Bronze, ASTM-B150 CDA95400:Al-Bronze, ASTM-B150 CDA95200:SS AISI-303:SS AISI-304:SS AISI-316:SS AISI-416:Special/Other:No Sleeve (sleeveless):</t>
        </is>
      </c>
      <c r="N133" s="233" t="inlineStr">
        <is>
          <t>:Bronze, III932, C89835:NiAl-Bronze, ASTM-B150 CDA95400:Al-Bronze, ASTM-B150 CDA95200:SS AISI-303:SS AISI-304:SS AISI-316:SS AISI-416:Special/Other:No Sleeve (sleeveless):</t>
        </is>
      </c>
      <c r="O133" s="233" t="inlineStr">
        <is>
          <t>ShaftMatl_StressproofSteel_AISI-1144</t>
        </is>
      </c>
      <c r="P133" s="235" t="inlineStr">
        <is>
          <t>RTF</t>
        </is>
      </c>
      <c r="Q133" s="233" t="inlineStr">
        <is>
          <t>B101218</t>
        </is>
      </c>
      <c r="R133" s="233" t="n"/>
      <c r="S133" s="235" t="inlineStr">
        <is>
          <t>LT027</t>
        </is>
      </c>
      <c r="T133" s="233" t="n"/>
      <c r="U133" s="233" t="n"/>
    </row>
    <row r="134" s="109">
      <c r="A134" s="64" t="n"/>
      <c r="B134" s="237">
        <f>IF(AND(L134&lt;&gt;"ShaftMatl_Special",P134&lt;&gt;"NA"),"Y","N")</f>
        <v/>
      </c>
      <c r="C134" s="233" t="inlineStr">
        <is>
          <t>ConTab_BOM_KP_Shaft_0158</t>
        </is>
      </c>
      <c r="D134" s="233">
        <f>IF(B134="Y",C134,"")</f>
        <v/>
      </c>
      <c r="E134" s="233" t="inlineStr">
        <is>
          <t>:2013-5_6-KP:2013-5_6-KPV:</t>
        </is>
      </c>
      <c r="F134" s="235" t="inlineStr">
        <is>
          <t>2</t>
        </is>
      </c>
      <c r="G134" s="235">
        <f>"X"&amp;F134</f>
        <v/>
      </c>
      <c r="H134" s="201" t="n">
        <v>1</v>
      </c>
      <c r="I134" s="234" t="inlineStr">
        <is>
          <t>CCW</t>
        </is>
      </c>
      <c r="J134" s="233" t="inlineStr">
        <is>
          <t>Mechanical Seal</t>
        </is>
      </c>
      <c r="K134" s="233" t="inlineStr">
        <is>
          <t>:MechSealType1Unbal:MechSealType21S:</t>
        </is>
      </c>
      <c r="L134" s="233" t="inlineStr">
        <is>
          <t>ShaftMatl_Special</t>
        </is>
      </c>
      <c r="M134" s="233" t="inlineStr">
        <is>
          <t>:Bronze, III932, C89835:NiAl-Bronze, ASTM-B150 CDA95400:Al-Bronze, ASTM-B150 CDA95200:SS AISI-303:SS AISI-304:SS AISI-316:SS AISI-416:Special/Other:No Sleeve (sleeveless):</t>
        </is>
      </c>
      <c r="N134" s="233" t="inlineStr">
        <is>
          <t>:Bronze, III932, C89835:NiAl-Bronze, ASTM-B150 CDA95400:Al-Bronze, ASTM-B150 CDA95200:SS AISI-303:SS AISI-304:SS AISI-316:SS AISI-416:Special/Other:No Sleeve (sleeveless):</t>
        </is>
      </c>
      <c r="O134" s="233" t="inlineStr">
        <is>
          <t>ShaftMatl_Special</t>
        </is>
      </c>
      <c r="P134" s="235" t="inlineStr">
        <is>
          <t>RTF</t>
        </is>
      </c>
      <c r="Q134" s="233" t="inlineStr">
        <is>
          <t>B150248</t>
        </is>
      </c>
      <c r="R134" s="233" t="n"/>
      <c r="S134" s="235" t="inlineStr">
        <is>
          <t>LT029</t>
        </is>
      </c>
      <c r="T134" s="233" t="n"/>
      <c r="U134" s="233" t="n"/>
    </row>
    <row r="135" s="109">
      <c r="A135" s="64" t="n"/>
      <c r="B135" s="237">
        <f>IF(AND(L135&lt;&gt;"ShaftMatl_Special",P135&lt;&gt;"NA"),"Y","N")</f>
        <v/>
      </c>
      <c r="C135" s="233" t="inlineStr">
        <is>
          <t>ConTab_BOM_KP_Shaft_0159</t>
        </is>
      </c>
      <c r="D135" s="233">
        <f>IF(B135="Y",C135,"")</f>
        <v/>
      </c>
      <c r="E135" s="233" t="inlineStr">
        <is>
          <t>:2013-5_6-KP:2013-5_6-KPV:</t>
        </is>
      </c>
      <c r="F135" s="235" t="inlineStr">
        <is>
          <t>3</t>
        </is>
      </c>
      <c r="G135" s="235">
        <f>"X"&amp;F135</f>
        <v/>
      </c>
      <c r="H135" s="201" t="n">
        <v>1</v>
      </c>
      <c r="I135" s="234" t="inlineStr">
        <is>
          <t>CW</t>
        </is>
      </c>
      <c r="J135" s="233" t="inlineStr">
        <is>
          <t>Packing</t>
        </is>
      </c>
      <c r="K135" s="233" t="inlineStr">
        <is>
          <t>:Opt_Packing:</t>
        </is>
      </c>
      <c r="L135" s="233" t="inlineStr">
        <is>
          <t>ShaftMatl_SS_AISI-303</t>
        </is>
      </c>
      <c r="M135" s="233" t="inlineStr">
        <is>
          <t>:Bronze, III932, C89835:NiAl-Bronze, ASTM-B150 CDA95400:Al-Bronze, ASTM-B150 CDA95200:SS AISI-303:SS AISI-304:SS AISI-316:SS AISI-416:Special/Other:No Sleeve (sleeveless):SS AISI-416 (hard):</t>
        </is>
      </c>
      <c r="N135" s="233" t="inlineStr">
        <is>
          <t>:Bronze, III932, C89835:NiAl-Bronze, ASTM-B150 CDA95400:Al-Bronze, ASTM-B150 CDA95200:SS AISI-303:SS AISI-304:SS AISI-316:SS AISI-416:Special/Other:No Sleeve (sleeveless):</t>
        </is>
      </c>
      <c r="O135" s="233" t="inlineStr">
        <is>
          <t>ShaftMatl_SS_AISI-303</t>
        </is>
      </c>
      <c r="P135" s="235" t="n">
        <v>91844420</v>
      </c>
      <c r="Q135" s="233" t="inlineStr">
        <is>
          <t>B101220</t>
        </is>
      </c>
      <c r="R135" s="233" t="n"/>
      <c r="S135" s="235" t="inlineStr">
        <is>
          <t>LT076</t>
        </is>
      </c>
      <c r="T135" s="233" t="n"/>
      <c r="U135" s="233" t="n"/>
    </row>
    <row r="136" s="109">
      <c r="A136" s="64" t="n"/>
      <c r="B136" s="237">
        <f>IF(AND(L136&lt;&gt;"ShaftMatl_Special",P136&lt;&gt;"NA"),"Y","N")</f>
        <v/>
      </c>
      <c r="C136" s="233" t="inlineStr">
        <is>
          <t>ConTab_BOM_KP_Shaft_0160</t>
        </is>
      </c>
      <c r="D136" s="233">
        <f>IF(B136="Y",C136,"")</f>
        <v/>
      </c>
      <c r="E136" s="233" t="inlineStr">
        <is>
          <t>:2013-5_6-KP:2013-5_6-KPV:</t>
        </is>
      </c>
      <c r="F136" s="235" t="inlineStr">
        <is>
          <t>3</t>
        </is>
      </c>
      <c r="G136" s="235">
        <f>"X"&amp;F136</f>
        <v/>
      </c>
      <c r="H136" s="201" t="n">
        <v>1</v>
      </c>
      <c r="I136" s="234" t="inlineStr">
        <is>
          <t>CW</t>
        </is>
      </c>
      <c r="J136" s="233" t="inlineStr">
        <is>
          <t>Packing</t>
        </is>
      </c>
      <c r="K136" s="233" t="inlineStr">
        <is>
          <t>:Opt_Packing:</t>
        </is>
      </c>
      <c r="L136" s="233" t="inlineStr">
        <is>
          <t>ShaftMatl_StressproofSteel_AISI-1144</t>
        </is>
      </c>
      <c r="M136" s="233" t="inlineStr">
        <is>
          <t>:Bronze, III932, C89835:NiAl-Bronze, ASTM-B150 CDA95400:Al-Bronze, ASTM-B150 CDA95200:SS AISI-303:SS AISI-304:SS AISI-316:SS AISI-416:Special/Other:No Sleeve (sleeveless):SS AISI-416 (hard):</t>
        </is>
      </c>
      <c r="N136" s="233" t="inlineStr">
        <is>
          <t>:Bronze, III932, C89835:NiAl-Bronze, ASTM-B150 CDA95400:Al-Bronze, ASTM-B150 CDA95200:SS AISI-303:SS AISI-304:SS AISI-316:SS AISI-416:Special/Other:No Sleeve (sleeveless):</t>
        </is>
      </c>
      <c r="O136" s="233" t="inlineStr">
        <is>
          <t>ShaftMatl_StressproofSteel_AISI-1144</t>
        </is>
      </c>
      <c r="P136" s="235" t="n">
        <v>91844416</v>
      </c>
      <c r="Q136" s="233" t="inlineStr">
        <is>
          <t>B101219</t>
        </is>
      </c>
      <c r="R136" s="233" t="n"/>
      <c r="S136" s="235" t="inlineStr">
        <is>
          <t>LT027</t>
        </is>
      </c>
      <c r="T136" s="233" t="n"/>
      <c r="U136" s="233" t="n"/>
    </row>
    <row r="137" s="109">
      <c r="A137" s="64" t="n"/>
      <c r="B137" s="237">
        <f>IF(AND(L137&lt;&gt;"ShaftMatl_Special",P137&lt;&gt;"NA"),"Y","N")</f>
        <v/>
      </c>
      <c r="C137" s="233" t="inlineStr">
        <is>
          <t>ConTab_BOM_KP_Shaft_0161</t>
        </is>
      </c>
      <c r="D137" s="233">
        <f>IF(B137="Y",C137,"")</f>
        <v/>
      </c>
      <c r="E137" s="233" t="inlineStr">
        <is>
          <t>:2013-5_6-KP:2013-5_6-KPV:</t>
        </is>
      </c>
      <c r="F137" s="235" t="inlineStr">
        <is>
          <t>3</t>
        </is>
      </c>
      <c r="G137" s="235">
        <f>"X"&amp;F137</f>
        <v/>
      </c>
      <c r="H137" s="201" t="n">
        <v>1</v>
      </c>
      <c r="I137" s="234" t="inlineStr">
        <is>
          <t>CW</t>
        </is>
      </c>
      <c r="J137" s="233" t="inlineStr">
        <is>
          <t>Packing</t>
        </is>
      </c>
      <c r="K137" s="233" t="inlineStr">
        <is>
          <t>:Opt_Packing:</t>
        </is>
      </c>
      <c r="L137" s="233" t="inlineStr">
        <is>
          <t>ShaftMatl_Special</t>
        </is>
      </c>
      <c r="M137" s="233" t="inlineStr">
        <is>
          <t>:Bronze, III932, C89835:NiAl-Bronze, ASTM-B150 CDA95400:Al-Bronze, ASTM-B150 CDA95200:SS AISI-303:SS AISI-304:SS AISI-316:SS AISI-416:Special/Other:No Sleeve (sleeveless):SS AISI-416 (hard):</t>
        </is>
      </c>
      <c r="N137" s="233" t="inlineStr">
        <is>
          <t>:Bronze, III932, C89835:NiAl-Bronze, ASTM-B150 CDA95400:Al-Bronze, ASTM-B150 CDA95200:SS AISI-303:SS AISI-304:SS AISI-316:SS AISI-416:Special/Other:No Sleeve (sleeveless):</t>
        </is>
      </c>
      <c r="O137" s="233" t="inlineStr">
        <is>
          <t>ShaftMatl_Special</t>
        </is>
      </c>
      <c r="P137" s="235" t="inlineStr">
        <is>
          <t>RTF</t>
        </is>
      </c>
      <c r="Q137" s="233" t="inlineStr">
        <is>
          <t>B150248</t>
        </is>
      </c>
      <c r="R137" s="233" t="n"/>
      <c r="S137" s="235" t="inlineStr">
        <is>
          <t>LT029</t>
        </is>
      </c>
      <c r="T137" s="233" t="n"/>
      <c r="U137" s="233" t="n"/>
    </row>
    <row r="138" s="109">
      <c r="A138" s="64" t="n"/>
      <c r="B138" s="237">
        <f>IF(AND(L138&lt;&gt;"ShaftMatl_Special",P138&lt;&gt;"NA"),"Y","N")</f>
        <v/>
      </c>
      <c r="C138" s="233" t="inlineStr">
        <is>
          <t>ConTab_BOM_KP_Shaft_0162</t>
        </is>
      </c>
      <c r="D138" s="233">
        <f>IF(B138="Y",C138,"")</f>
        <v/>
      </c>
      <c r="E138" s="233" t="inlineStr">
        <is>
          <t>:2013-5_6-KP:2013-5_6-KPV:</t>
        </is>
      </c>
      <c r="F138" s="235" t="inlineStr">
        <is>
          <t>3</t>
        </is>
      </c>
      <c r="G138" s="235">
        <f>"X"&amp;F138</f>
        <v/>
      </c>
      <c r="H138" s="201" t="n">
        <v>1</v>
      </c>
      <c r="I138" s="234" t="inlineStr">
        <is>
          <t>CCW</t>
        </is>
      </c>
      <c r="J138" s="233" t="inlineStr">
        <is>
          <t>Packing</t>
        </is>
      </c>
      <c r="K138" s="233" t="inlineStr">
        <is>
          <t>:Opt_Packing:</t>
        </is>
      </c>
      <c r="L138" s="233" t="inlineStr">
        <is>
          <t>ShaftMatl_SS_AISI-303</t>
        </is>
      </c>
      <c r="M138" s="233" t="inlineStr">
        <is>
          <t>:Bronze, III932, C89835:NiAl-Bronze, ASTM-B150 CDA95400:Al-Bronze, ASTM-B150 CDA95200:SS AISI-303:SS AISI-304:SS AISI-316:SS AISI-416:Special/Other:No Sleeve (sleeveless):SS AISI-416 (hard):</t>
        </is>
      </c>
      <c r="N138" s="233" t="inlineStr">
        <is>
          <t>:Bronze, III932, C89835:NiAl-Bronze, ASTM-B150 CDA95400:Al-Bronze, ASTM-B150 CDA95200:SS AISI-303:SS AISI-304:SS AISI-316:SS AISI-416:Special/Other:No Sleeve (sleeveless):</t>
        </is>
      </c>
      <c r="O138" s="233" t="inlineStr">
        <is>
          <t>ShaftMatl_SS_AISI-303</t>
        </is>
      </c>
      <c r="P138" s="235" t="n">
        <v>91844465</v>
      </c>
      <c r="Q138" s="233" t="inlineStr">
        <is>
          <t>B101220</t>
        </is>
      </c>
      <c r="R138" s="233" t="n"/>
      <c r="S138" s="235" t="inlineStr">
        <is>
          <t>LT076</t>
        </is>
      </c>
      <c r="T138" s="233" t="n"/>
      <c r="U138" s="233" t="n"/>
    </row>
    <row r="139" s="109">
      <c r="A139" s="64" t="n"/>
      <c r="B139" s="237">
        <f>IF(AND(L139&lt;&gt;"ShaftMatl_Special",P139&lt;&gt;"NA"),"Y","N")</f>
        <v/>
      </c>
      <c r="C139" s="233" t="inlineStr">
        <is>
          <t>ConTab_BOM_KP_Shaft_0163</t>
        </is>
      </c>
      <c r="D139" s="233">
        <f>IF(B139="Y",C139,"")</f>
        <v/>
      </c>
      <c r="E139" s="233" t="inlineStr">
        <is>
          <t>:2013-5_6-KP:2013-5_6-KPV:</t>
        </is>
      </c>
      <c r="F139" s="235" t="inlineStr">
        <is>
          <t>3</t>
        </is>
      </c>
      <c r="G139" s="235">
        <f>"X"&amp;F139</f>
        <v/>
      </c>
      <c r="H139" s="201" t="n">
        <v>1</v>
      </c>
      <c r="I139" s="234" t="inlineStr">
        <is>
          <t>CCW</t>
        </is>
      </c>
      <c r="J139" s="233" t="inlineStr">
        <is>
          <t>Packing</t>
        </is>
      </c>
      <c r="K139" s="233" t="inlineStr">
        <is>
          <t>:Opt_Packing:</t>
        </is>
      </c>
      <c r="L139" s="233" t="inlineStr">
        <is>
          <t>ShaftMatl_StressproofSteel_AISI-1144</t>
        </is>
      </c>
      <c r="M139" s="233" t="inlineStr">
        <is>
          <t>:Bronze, III932, C89835:NiAl-Bronze, ASTM-B150 CDA95400:Al-Bronze, ASTM-B150 CDA95200:SS AISI-303:SS AISI-304:SS AISI-316:SS AISI-416:Special/Other:No Sleeve (sleeveless):SS AISI-416 (hard):</t>
        </is>
      </c>
      <c r="N139" s="233" t="inlineStr">
        <is>
          <t>:Bronze, III932, C89835:NiAl-Bronze, ASTM-B150 CDA95400:Al-Bronze, ASTM-B150 CDA95200:SS AISI-303:SS AISI-304:SS AISI-316:SS AISI-416:Special/Other:No Sleeve (sleeveless):</t>
        </is>
      </c>
      <c r="O139" s="233" t="inlineStr">
        <is>
          <t>ShaftMatl_StressproofSteel_AISI-1144</t>
        </is>
      </c>
      <c r="P139" s="235" t="n">
        <v>91844416</v>
      </c>
      <c r="Q139" s="233" t="inlineStr">
        <is>
          <t>B101219</t>
        </is>
      </c>
      <c r="R139" s="233" t="n"/>
      <c r="S139" s="235" t="inlineStr">
        <is>
          <t>LT027</t>
        </is>
      </c>
      <c r="T139" s="233" t="n"/>
      <c r="U139" s="233" t="n"/>
    </row>
    <row r="140" s="109">
      <c r="A140" s="64" t="n"/>
      <c r="B140" s="237">
        <f>IF(AND(L140&lt;&gt;"ShaftMatl_Special",P140&lt;&gt;"NA"),"Y","N")</f>
        <v/>
      </c>
      <c r="C140" s="233" t="inlineStr">
        <is>
          <t>ConTab_BOM_KP_Shaft_0164</t>
        </is>
      </c>
      <c r="D140" s="233">
        <f>IF(B140="Y",C140,"")</f>
        <v/>
      </c>
      <c r="E140" s="233" t="inlineStr">
        <is>
          <t>:2013-5_6-KP:2013-5_6-KPV:</t>
        </is>
      </c>
      <c r="F140" s="235" t="inlineStr">
        <is>
          <t>2</t>
        </is>
      </c>
      <c r="G140" s="235">
        <f>"X"&amp;F140</f>
        <v/>
      </c>
      <c r="H140" s="201" t="n">
        <v>1</v>
      </c>
      <c r="I140" s="234" t="inlineStr">
        <is>
          <t>CW</t>
        </is>
      </c>
      <c r="J140" s="233" t="inlineStr">
        <is>
          <t>Mechanical Seal</t>
        </is>
      </c>
      <c r="K140" s="233" t="inlineStr">
        <is>
          <t>:MechSealType1Unbal:MechSealType21S:</t>
        </is>
      </c>
      <c r="L140" s="233" t="inlineStr">
        <is>
          <t>ShaftMatl_SS_AISI-416</t>
        </is>
      </c>
      <c r="M140" s="233" t="inlineStr">
        <is>
          <t>:Bronze, III932, C89835:NiAl-Bronze, ASTM-B150 CDA95400:Al-Bronze, ASTM-B150 CDA95200:SS AISI-303:SS AISI-304:SS AISI-316:SS AISI-416:Special/Other:No Sleeve (sleeveless):</t>
        </is>
      </c>
      <c r="N140" s="233" t="inlineStr">
        <is>
          <t>:Bronze, III932, C89835:NiAl-Bronze, ASTM-B150 CDA95400:Al-Bronze, ASTM-B150 CDA95200:SS AISI-303:SS AISI-304:SS AISI-316:SS AISI-416:Special/Other:No Sleeve (sleeveless):</t>
        </is>
      </c>
      <c r="O140" s="233" t="inlineStr">
        <is>
          <t>ShaftMatl_SS_AISI-416</t>
        </is>
      </c>
      <c r="P140" s="235" t="inlineStr">
        <is>
          <t>RTF</t>
        </is>
      </c>
      <c r="Q140" s="233" t="inlineStr">
        <is>
          <t>B103962</t>
        </is>
      </c>
      <c r="R140" s="233" t="n"/>
      <c r="S140" s="235" t="inlineStr">
        <is>
          <t>LT076</t>
        </is>
      </c>
      <c r="T140" s="233" t="n"/>
      <c r="U140" s="233" t="n"/>
    </row>
    <row r="141" s="109">
      <c r="A141" s="64" t="n"/>
      <c r="B141" s="237">
        <f>IF(AND(L141&lt;&gt;"ShaftMatl_Special",P141&lt;&gt;"NA"),"Y","N")</f>
        <v/>
      </c>
      <c r="C141" s="233" t="inlineStr">
        <is>
          <t>ConTab_BOM_KP_Shaft_0165</t>
        </is>
      </c>
      <c r="D141" s="233">
        <f>IF(B141="Y",C141,"")</f>
        <v/>
      </c>
      <c r="E141" s="233" t="inlineStr">
        <is>
          <t>:2013-5_6-KP:2013-5_6-KPV:</t>
        </is>
      </c>
      <c r="F141" s="235" t="inlineStr">
        <is>
          <t>2</t>
        </is>
      </c>
      <c r="G141" s="235">
        <f>"X"&amp;F141</f>
        <v/>
      </c>
      <c r="H141" s="201" t="n">
        <v>1</v>
      </c>
      <c r="I141" s="234" t="inlineStr">
        <is>
          <t>CCW</t>
        </is>
      </c>
      <c r="J141" s="233" t="inlineStr">
        <is>
          <t>Mechanical Seal</t>
        </is>
      </c>
      <c r="K141" s="233" t="inlineStr">
        <is>
          <t>:MechSealType1Unbal:MechSealType21S:</t>
        </is>
      </c>
      <c r="L141" s="233" t="inlineStr">
        <is>
          <t>ShaftMatl_SS_AISI-416</t>
        </is>
      </c>
      <c r="M141" s="233" t="inlineStr">
        <is>
          <t>:Bronze, III932, C89835:NiAl-Bronze, ASTM-B150 CDA95400:Al-Bronze, ASTM-B150 CDA95200:SS AISI-303:SS AISI-304:SS AISI-316:SS AISI-416:Special/Other:No Sleeve (sleeveless):</t>
        </is>
      </c>
      <c r="N141" s="233" t="inlineStr">
        <is>
          <t>:Bronze, III932, C89835:NiAl-Bronze, ASTM-B150 CDA95400:Al-Bronze, ASTM-B150 CDA95200:SS AISI-303:SS AISI-304:SS AISI-316:SS AISI-416:Special/Other:No Sleeve (sleeveless):</t>
        </is>
      </c>
      <c r="O141" s="233" t="inlineStr">
        <is>
          <t>ShaftMatl_SS_AISI-416</t>
        </is>
      </c>
      <c r="P141" s="235" t="inlineStr">
        <is>
          <t>RTF</t>
        </is>
      </c>
      <c r="Q141" s="233" t="inlineStr">
        <is>
          <t>B103962</t>
        </is>
      </c>
      <c r="R141" s="233" t="n"/>
      <c r="S141" s="235" t="inlineStr">
        <is>
          <t>LT076</t>
        </is>
      </c>
      <c r="T141" s="233" t="n"/>
      <c r="U141" s="235" t="n"/>
    </row>
    <row r="142" s="109">
      <c r="A142" s="64" t="n"/>
      <c r="B142" s="237">
        <f>IF(AND(L142&lt;&gt;"ShaftMatl_Special",P142&lt;&gt;"NA"),"Y","N")</f>
        <v/>
      </c>
      <c r="C142" s="233" t="inlineStr">
        <is>
          <t>ConTab_BOM_KP_Shaft_0166</t>
        </is>
      </c>
      <c r="D142" s="233">
        <f>IF(B142="Y",C142,"")</f>
        <v/>
      </c>
      <c r="E142" s="233" t="inlineStr">
        <is>
          <t>:2013-5_6-KP:2013-5_6-KPV:</t>
        </is>
      </c>
      <c r="F142" s="235" t="inlineStr">
        <is>
          <t>3</t>
        </is>
      </c>
      <c r="G142" s="235">
        <f>"X"&amp;F142</f>
        <v/>
      </c>
      <c r="H142" s="201" t="n">
        <v>1</v>
      </c>
      <c r="I142" s="234" t="inlineStr">
        <is>
          <t>CW</t>
        </is>
      </c>
      <c r="J142" s="233" t="inlineStr">
        <is>
          <t>Packing</t>
        </is>
      </c>
      <c r="K142" s="233" t="inlineStr">
        <is>
          <t>:Opt_Packing:</t>
        </is>
      </c>
      <c r="L142" s="233" t="inlineStr">
        <is>
          <t>ShaftMatl_SS_AISI-416</t>
        </is>
      </c>
      <c r="M142" s="233" t="inlineStr">
        <is>
          <t>:Bronze, III932, C89835:NiAl-Bronze, ASTM-B150 CDA95400:Al-Bronze, ASTM-B150 CDA95200:SS AISI-303:SS AISI-304:SS AISI-316:SS AISI-416:Special/Other:No Sleeve (sleeveless):SS AISI-416 (hard):</t>
        </is>
      </c>
      <c r="N142" s="233" t="inlineStr">
        <is>
          <t>:Bronze, III932, C89835:NiAl-Bronze, ASTM-B150 CDA95400:Al-Bronze, ASTM-B150 CDA95200:SS AISI-303:SS AISI-304:SS AISI-316:SS AISI-416:Special/Other:No Sleeve (sleeveless):</t>
        </is>
      </c>
      <c r="O142" s="233" t="inlineStr">
        <is>
          <t>ShaftMatl_SS_AISI-416</t>
        </is>
      </c>
      <c r="P142" s="235" t="inlineStr">
        <is>
          <t>RTF</t>
        </is>
      </c>
      <c r="Q142" s="233" t="inlineStr">
        <is>
          <t>B103963</t>
        </is>
      </c>
      <c r="R142" s="233" t="n"/>
      <c r="S142" s="235" t="inlineStr">
        <is>
          <t>LT076</t>
        </is>
      </c>
      <c r="T142" s="233" t="n"/>
      <c r="U142" s="233" t="n"/>
    </row>
    <row r="143" s="109">
      <c r="A143" s="64" t="n"/>
      <c r="B143" s="237">
        <f>IF(AND(L143&lt;&gt;"ShaftMatl_Special",P143&lt;&gt;"NA"),"Y","N")</f>
        <v/>
      </c>
      <c r="C143" s="233" t="inlineStr">
        <is>
          <t>ConTab_BOM_KP_Shaft_0167</t>
        </is>
      </c>
      <c r="D143" s="233">
        <f>IF(B143="Y",C143,"")</f>
        <v/>
      </c>
      <c r="E143" s="233" t="inlineStr">
        <is>
          <t>:2013-5_6-KP:2013-5_6-KPV:</t>
        </is>
      </c>
      <c r="F143" s="235" t="inlineStr">
        <is>
          <t>3</t>
        </is>
      </c>
      <c r="G143" s="235">
        <f>"X"&amp;F143</f>
        <v/>
      </c>
      <c r="H143" s="201" t="n">
        <v>1</v>
      </c>
      <c r="I143" s="234" t="inlineStr">
        <is>
          <t>CCW</t>
        </is>
      </c>
      <c r="J143" s="233" t="inlineStr">
        <is>
          <t>Packing</t>
        </is>
      </c>
      <c r="K143" s="233" t="inlineStr">
        <is>
          <t>:Opt_Packing:</t>
        </is>
      </c>
      <c r="L143" s="233" t="inlineStr">
        <is>
          <t>ShaftMatl_SS_AISI-416</t>
        </is>
      </c>
      <c r="M143" s="233" t="inlineStr">
        <is>
          <t>:Bronze, III932, C89835:NiAl-Bronze, ASTM-B150 CDA95400:Al-Bronze, ASTM-B150 CDA95200:SS AISI-303:SS AISI-304:SS AISI-316:SS AISI-416:Special/Other:No Sleeve (sleeveless):SS AISI-416 (hard):</t>
        </is>
      </c>
      <c r="N143" s="233" t="inlineStr">
        <is>
          <t>:Bronze, III932, C89835:NiAl-Bronze, ASTM-B150 CDA95400:Al-Bronze, ASTM-B150 CDA95200:SS AISI-303:SS AISI-304:SS AISI-316:SS AISI-416:Special/Other:No Sleeve (sleeveless):</t>
        </is>
      </c>
      <c r="O143" s="233" t="inlineStr">
        <is>
          <t>ShaftMatl_SS_AISI-416</t>
        </is>
      </c>
      <c r="P143" s="235" t="inlineStr">
        <is>
          <t>RTF</t>
        </is>
      </c>
      <c r="Q143" s="233" t="inlineStr">
        <is>
          <t>B103963</t>
        </is>
      </c>
      <c r="R143" s="233" t="n"/>
      <c r="S143" s="235" t="inlineStr">
        <is>
          <t>LT076</t>
        </is>
      </c>
      <c r="T143" s="233" t="n"/>
      <c r="U143" s="233" t="n"/>
    </row>
    <row r="144" s="109">
      <c r="A144" s="64" t="n"/>
      <c r="B144" s="237">
        <f>IF(AND(L144&lt;&gt;"ShaftMatl_Special",P144&lt;&gt;"NA"),"Y","N")</f>
        <v/>
      </c>
      <c r="C144" s="233" t="inlineStr">
        <is>
          <t>ConTab_BOM_KP_Shaft_0168</t>
        </is>
      </c>
      <c r="D144" s="233">
        <f>IF(B144="Y",C144,"")</f>
        <v/>
      </c>
      <c r="E144" s="233" t="inlineStr">
        <is>
          <t>:2013-5_6-KP:2013-5_6-KPV:</t>
        </is>
      </c>
      <c r="F144" s="235" t="inlineStr">
        <is>
          <t>3</t>
        </is>
      </c>
      <c r="G144" s="235">
        <f>"X"&amp;F144</f>
        <v/>
      </c>
      <c r="H144" s="201" t="n">
        <v>1</v>
      </c>
      <c r="I144" s="234" t="inlineStr">
        <is>
          <t>CW</t>
        </is>
      </c>
      <c r="J144" s="233" t="inlineStr">
        <is>
          <t>Mechanical Seal</t>
        </is>
      </c>
      <c r="K144" s="233" t="inlineStr">
        <is>
          <t>:MechSealType1B:</t>
        </is>
      </c>
      <c r="L144" s="233" t="inlineStr">
        <is>
          <t>ShaftMatl_SS_AISI-416</t>
        </is>
      </c>
      <c r="M144" s="233" t="inlineStr">
        <is>
          <t>:Bronze, III932, C89835:NiAl-Bronze, ASTM-B150 CDA95400:Al-Bronze, ASTM-B150 CDA95200:SS AISI-303:SS AISI-304:SS AISI-316:SS AISI-416:Special/Other:No Sleeve (sleeveless):</t>
        </is>
      </c>
      <c r="N144" s="233" t="inlineStr">
        <is>
          <t>:Bronze, III932, C89835:NiAl-Bronze, ASTM-B150 CDA95400:Al-Bronze, ASTM-B150 CDA95200:SS AISI-303:SS AISI-304:SS AISI-316:SS AISI-416:Special/Other:No Sleeve (sleeveless):</t>
        </is>
      </c>
      <c r="O144" s="233" t="inlineStr">
        <is>
          <t>ShaftMatl_SS_AISI-416</t>
        </is>
      </c>
      <c r="P144" s="235" t="inlineStr">
        <is>
          <t>RTF</t>
        </is>
      </c>
      <c r="Q144" s="233" t="inlineStr">
        <is>
          <t>B103963</t>
        </is>
      </c>
      <c r="R144" s="233" t="n"/>
      <c r="S144" s="235" t="inlineStr">
        <is>
          <t>LT076</t>
        </is>
      </c>
      <c r="T144" s="233" t="n"/>
      <c r="U144" s="233" t="n"/>
    </row>
    <row r="145" s="109">
      <c r="A145" s="64" t="n"/>
      <c r="B145" s="237">
        <f>IF(AND(L145&lt;&gt;"ShaftMatl_Special",P145&lt;&gt;"NA"),"Y","N")</f>
        <v/>
      </c>
      <c r="C145" s="233" t="inlineStr">
        <is>
          <t>ConTab_BOM_KP_Shaft_0169</t>
        </is>
      </c>
      <c r="D145" s="233">
        <f>IF(B145="Y",C145,"")</f>
        <v/>
      </c>
      <c r="E145" s="233" t="inlineStr">
        <is>
          <t>:2013-5_6-KP:2013-5_6-KPV:</t>
        </is>
      </c>
      <c r="F145" s="235" t="inlineStr">
        <is>
          <t>3</t>
        </is>
      </c>
      <c r="G145" s="235">
        <f>"X"&amp;F145</f>
        <v/>
      </c>
      <c r="H145" s="201" t="n">
        <v>1</v>
      </c>
      <c r="I145" s="234" t="inlineStr">
        <is>
          <t>CCW</t>
        </is>
      </c>
      <c r="J145" s="233" t="inlineStr">
        <is>
          <t>Mechanical Seal</t>
        </is>
      </c>
      <c r="K145" s="233" t="inlineStr">
        <is>
          <t>:MechSealType1B:</t>
        </is>
      </c>
      <c r="L145" s="233" t="inlineStr">
        <is>
          <t>ShaftMatl_SS_AISI-416</t>
        </is>
      </c>
      <c r="M145" s="233" t="inlineStr">
        <is>
          <t>:Bronze, III932, C89835:NiAl-Bronze, ASTM-B150 CDA95400:Al-Bronze, ASTM-B150 CDA95200:SS AISI-303:SS AISI-304:SS AISI-316:SS AISI-416:Special/Other:No Sleeve (sleeveless):</t>
        </is>
      </c>
      <c r="N145" s="233" t="inlineStr">
        <is>
          <t>:Bronze, III932, C89835:NiAl-Bronze, ASTM-B150 CDA95400:Al-Bronze, ASTM-B150 CDA95200:SS AISI-303:SS AISI-304:SS AISI-316:SS AISI-416:Special/Other:No Sleeve (sleeveless):</t>
        </is>
      </c>
      <c r="O145" s="233" t="inlineStr">
        <is>
          <t>ShaftMatl_SS_AISI-416</t>
        </is>
      </c>
      <c r="P145" s="235" t="inlineStr">
        <is>
          <t>RTF</t>
        </is>
      </c>
      <c r="Q145" s="233" t="inlineStr">
        <is>
          <t>B103963</t>
        </is>
      </c>
      <c r="R145" s="233" t="n"/>
      <c r="S145" s="235" t="inlineStr">
        <is>
          <t>LT076</t>
        </is>
      </c>
      <c r="T145" s="233" t="n"/>
      <c r="U145" s="233" t="n"/>
    </row>
    <row r="146" s="109">
      <c r="A146" s="64" t="n"/>
      <c r="B146" s="237">
        <f>IF(AND(L146&lt;&gt;"ShaftMatl_Special",P146&lt;&gt;"NA"),"Y","N")</f>
        <v/>
      </c>
      <c r="C146" s="233" t="inlineStr">
        <is>
          <t>ConTab_BOM_KP_Shaft_0170</t>
        </is>
      </c>
      <c r="D146" s="233">
        <f>IF(B146="Y",C146,"")</f>
        <v/>
      </c>
      <c r="E146" s="233" t="inlineStr">
        <is>
          <t>:2013-5_6-KP:2013-5_6-KPV:</t>
        </is>
      </c>
      <c r="F146" s="235" t="inlineStr">
        <is>
          <t>3</t>
        </is>
      </c>
      <c r="G146" s="235">
        <f>"X"&amp;F146</f>
        <v/>
      </c>
      <c r="H146" s="201" t="n">
        <v>1</v>
      </c>
      <c r="I146" s="234" t="inlineStr">
        <is>
          <t>CCW</t>
        </is>
      </c>
      <c r="J146" s="233" t="inlineStr">
        <is>
          <t>Packing</t>
        </is>
      </c>
      <c r="K146" s="233" t="inlineStr">
        <is>
          <t>:Opt_Packing:</t>
        </is>
      </c>
      <c r="L146" s="233" t="inlineStr">
        <is>
          <t>ShaftMatl_Special</t>
        </is>
      </c>
      <c r="M146" s="233" t="inlineStr">
        <is>
          <t>:Bronze, III932, C89835:NiAl-Bronze, ASTM-B150 CDA95400:Al-Bronze, ASTM-B150 CDA95200:SS AISI-303:SS AISI-304:SS AISI-316:SS AISI-416:Special/Other:No Sleeve (sleeveless):SS AISI-416 (hard):</t>
        </is>
      </c>
      <c r="N146" s="233" t="inlineStr">
        <is>
          <t>:Bronze, III932, C89835:NiAl-Bronze, ASTM-B150 CDA95400:Al-Bronze, ASTM-B150 CDA95200:SS AISI-303:SS AISI-304:SS AISI-316:SS AISI-416:Special/Other:No Sleeve (sleeveless):</t>
        </is>
      </c>
      <c r="O146" s="233" t="inlineStr">
        <is>
          <t>ShaftMatl_Special</t>
        </is>
      </c>
      <c r="P146" s="235" t="inlineStr">
        <is>
          <t>RTF</t>
        </is>
      </c>
      <c r="Q146" s="233" t="inlineStr">
        <is>
          <t>B150248</t>
        </is>
      </c>
      <c r="R146" s="233" t="n"/>
      <c r="S146" s="235" t="inlineStr">
        <is>
          <t>LT029</t>
        </is>
      </c>
      <c r="T146" s="233" t="n"/>
      <c r="U146" s="233" t="n"/>
    </row>
    <row r="147" s="109">
      <c r="A147" s="64" t="n"/>
      <c r="B147" s="237">
        <f>IF(AND(L147&lt;&gt;"ShaftMatl_Special",P147&lt;&gt;"NA"),"Y","N")</f>
        <v/>
      </c>
      <c r="C147" s="233" t="inlineStr">
        <is>
          <t>ConTab_BOM_KP_Shaft_0171</t>
        </is>
      </c>
      <c r="D147" s="233">
        <f>IF(B147="Y",C147,"")</f>
        <v/>
      </c>
      <c r="E147" s="233" t="inlineStr">
        <is>
          <t>:2013-5_6-KP:2013-5_6-KPV:</t>
        </is>
      </c>
      <c r="F147" s="235" t="inlineStr">
        <is>
          <t>3</t>
        </is>
      </c>
      <c r="G147" s="235">
        <f>"X"&amp;F147</f>
        <v/>
      </c>
      <c r="H147" s="201" t="n">
        <v>1</v>
      </c>
      <c r="I147" s="234" t="inlineStr">
        <is>
          <t>CW</t>
        </is>
      </c>
      <c r="J147" s="233" t="inlineStr">
        <is>
          <t>Mechanical Seal</t>
        </is>
      </c>
      <c r="K147" s="233" t="inlineStr">
        <is>
          <t>:MechSealType1B:</t>
        </is>
      </c>
      <c r="L147" s="233" t="inlineStr">
        <is>
          <t>ShaftMatl_SS_AISI-303</t>
        </is>
      </c>
      <c r="M147" s="233" t="inlineStr">
        <is>
          <t>:Bronze, III932, C89835:NiAl-Bronze, ASTM-B150 CDA95400:Al-Bronze, ASTM-B150 CDA95200:SS AISI-303:SS AISI-304:SS AISI-316:SS AISI-416:Special/Other:No Sleeve (sleeveless):</t>
        </is>
      </c>
      <c r="N147" s="233" t="inlineStr">
        <is>
          <t>:Bronze, III932, C89835:NiAl-Bronze, ASTM-B150 CDA95400:Al-Bronze, ASTM-B150 CDA95200:SS AISI-303:SS AISI-304:SS AISI-316:SS AISI-416:Special/Other:No Sleeve (sleeveless):</t>
        </is>
      </c>
      <c r="O147" s="233" t="inlineStr">
        <is>
          <t>ShaftMatl_SS_AISI-303</t>
        </is>
      </c>
      <c r="P147" s="235" t="n">
        <v>91844420</v>
      </c>
      <c r="Q147" s="233" t="inlineStr">
        <is>
          <t>B101220</t>
        </is>
      </c>
      <c r="R147" s="233" t="n"/>
      <c r="S147" s="235" t="inlineStr">
        <is>
          <t>LT076</t>
        </is>
      </c>
      <c r="T147" s="233" t="n"/>
      <c r="U147" s="233" t="n"/>
    </row>
    <row r="148" s="109">
      <c r="A148" s="64" t="n"/>
      <c r="B148" s="237">
        <f>IF(AND(L148&lt;&gt;"ShaftMatl_Special",P148&lt;&gt;"NA"),"Y","N")</f>
        <v/>
      </c>
      <c r="C148" s="233" t="inlineStr">
        <is>
          <t>ConTab_BOM_KP_Shaft_0172</t>
        </is>
      </c>
      <c r="D148" s="233">
        <f>IF(B148="Y",C148,"")</f>
        <v/>
      </c>
      <c r="E148" s="233" t="inlineStr">
        <is>
          <t>:2013-5_6-KP:2013-5_6-KPV:</t>
        </is>
      </c>
      <c r="F148" s="235" t="inlineStr">
        <is>
          <t>3</t>
        </is>
      </c>
      <c r="G148" s="235">
        <f>"X"&amp;F148</f>
        <v/>
      </c>
      <c r="H148" s="201" t="n">
        <v>1</v>
      </c>
      <c r="I148" s="234" t="inlineStr">
        <is>
          <t>CW</t>
        </is>
      </c>
      <c r="J148" s="233" t="inlineStr">
        <is>
          <t>Mechanical Seal</t>
        </is>
      </c>
      <c r="K148" s="233" t="inlineStr">
        <is>
          <t>:MechSealType1B:</t>
        </is>
      </c>
      <c r="L148" s="233" t="inlineStr">
        <is>
          <t>ShaftMatl_StressproofSteel_AISI-1144</t>
        </is>
      </c>
      <c r="M148" s="233" t="inlineStr">
        <is>
          <t>:Bronze, III932, C89835:NiAl-Bronze, ASTM-B150 CDA95400:Al-Bronze, ASTM-B150 CDA95200:SS AISI-303:SS AISI-304:SS AISI-316:SS AISI-416:Special/Other:No Sleeve (sleeveless):</t>
        </is>
      </c>
      <c r="N148" s="233" t="inlineStr">
        <is>
          <t>:Bronze, III932, C89835:NiAl-Bronze, ASTM-B150 CDA95400:Al-Bronze, ASTM-B150 CDA95200:SS AISI-303:SS AISI-304:SS AISI-316:SS AISI-416:Special/Other:No Sleeve (sleeveless):</t>
        </is>
      </c>
      <c r="O148" s="233" t="inlineStr">
        <is>
          <t>ShaftMatl_StressproofSteel_AISI-1144</t>
        </is>
      </c>
      <c r="P148" s="235" t="n">
        <v>91844416</v>
      </c>
      <c r="Q148" s="233" t="inlineStr">
        <is>
          <t>B101219</t>
        </is>
      </c>
      <c r="R148" s="233" t="n"/>
      <c r="S148" s="235" t="inlineStr">
        <is>
          <t>LT027</t>
        </is>
      </c>
      <c r="T148" s="233" t="n"/>
      <c r="U148" s="233" t="n"/>
    </row>
    <row r="149" s="109">
      <c r="A149" s="64" t="n"/>
      <c r="B149" s="237">
        <f>IF(AND(L149&lt;&gt;"ShaftMatl_Special",P149&lt;&gt;"NA"),"Y","N")</f>
        <v/>
      </c>
      <c r="C149" s="233" t="inlineStr">
        <is>
          <t>ConTab_BOM_KP_Shaft_0173</t>
        </is>
      </c>
      <c r="D149" s="233">
        <f>IF(B149="Y",C149,"")</f>
        <v/>
      </c>
      <c r="E149" s="233" t="inlineStr">
        <is>
          <t>:2013-5_6-KP:2013-5_6-KPV:</t>
        </is>
      </c>
      <c r="F149" s="235" t="inlineStr">
        <is>
          <t>3</t>
        </is>
      </c>
      <c r="G149" s="235">
        <f>"X"&amp;F149</f>
        <v/>
      </c>
      <c r="H149" s="201" t="n">
        <v>1</v>
      </c>
      <c r="I149" s="234" t="inlineStr">
        <is>
          <t>CW</t>
        </is>
      </c>
      <c r="J149" s="233" t="inlineStr">
        <is>
          <t>Mechanical Seal</t>
        </is>
      </c>
      <c r="K149" s="233" t="inlineStr">
        <is>
          <t>:MechSealType1B:</t>
        </is>
      </c>
      <c r="L149" s="233" t="inlineStr">
        <is>
          <t>ShaftMatl_Special</t>
        </is>
      </c>
      <c r="M149" s="233" t="inlineStr">
        <is>
          <t>:Bronze, III932, C89835:NiAl-Bronze, ASTM-B150 CDA95400:Al-Bronze, ASTM-B150 CDA95200:SS AISI-303:SS AISI-304:SS AISI-316:SS AISI-416:Special/Other:No Sleeve (sleeveless):</t>
        </is>
      </c>
      <c r="N149" s="233" t="inlineStr">
        <is>
          <t>:Bronze, III932, C89835:NiAl-Bronze, ASTM-B150 CDA95400:Al-Bronze, ASTM-B150 CDA95200:SS AISI-303:SS AISI-304:SS AISI-316:SS AISI-416:Special/Other:No Sleeve (sleeveless):</t>
        </is>
      </c>
      <c r="O149" s="233" t="inlineStr">
        <is>
          <t>ShaftMatl_Special</t>
        </is>
      </c>
      <c r="P149" s="235" t="inlineStr">
        <is>
          <t>RTF</t>
        </is>
      </c>
      <c r="Q149" s="233" t="inlineStr">
        <is>
          <t>B150248</t>
        </is>
      </c>
      <c r="R149" s="233" t="n"/>
      <c r="S149" s="235" t="inlineStr">
        <is>
          <t>LT029</t>
        </is>
      </c>
      <c r="T149" s="233" t="n"/>
      <c r="U149" s="233" t="n"/>
    </row>
    <row r="150" s="109">
      <c r="A150" s="64" t="n"/>
      <c r="B150" s="237">
        <f>IF(AND(L150&lt;&gt;"ShaftMatl_Special",P150&lt;&gt;"NA"),"Y","N")</f>
        <v/>
      </c>
      <c r="C150" s="233" t="inlineStr">
        <is>
          <t>ConTab_BOM_KP_Shaft_0174</t>
        </is>
      </c>
      <c r="D150" s="233">
        <f>IF(B150="Y",C150,"")</f>
        <v/>
      </c>
      <c r="E150" s="233" t="inlineStr">
        <is>
          <t>:2013-5_6-KP:2013-5_6-KPV:</t>
        </is>
      </c>
      <c r="F150" s="235" t="inlineStr">
        <is>
          <t>3</t>
        </is>
      </c>
      <c r="G150" s="235">
        <f>"X"&amp;F150</f>
        <v/>
      </c>
      <c r="H150" s="201" t="n">
        <v>1</v>
      </c>
      <c r="I150" s="234" t="inlineStr">
        <is>
          <t>CCW</t>
        </is>
      </c>
      <c r="J150" s="233" t="inlineStr">
        <is>
          <t>Mechanical Seal</t>
        </is>
      </c>
      <c r="K150" s="233" t="inlineStr">
        <is>
          <t>:MechSealType1B:</t>
        </is>
      </c>
      <c r="L150" s="233" t="inlineStr">
        <is>
          <t>ShaftMatl_SS_AISI-303</t>
        </is>
      </c>
      <c r="M150" s="233" t="inlineStr">
        <is>
          <t>:Bronze, III932, C89835:NiAl-Bronze, ASTM-B150 CDA95400:Al-Bronze, ASTM-B150 CDA95200:SS AISI-303:SS AISI-304:SS AISI-316:SS AISI-416:Special/Other:No Sleeve (sleeveless):</t>
        </is>
      </c>
      <c r="N150" s="233" t="inlineStr">
        <is>
          <t>:Bronze, III932, C89835:NiAl-Bronze, ASTM-B150 CDA95400:Al-Bronze, ASTM-B150 CDA95200:SS AISI-303:SS AISI-304:SS AISI-316:SS AISI-416:Special/Other:No Sleeve (sleeveless):</t>
        </is>
      </c>
      <c r="O150" s="233" t="inlineStr">
        <is>
          <t>ShaftMatl_SS_AISI-303</t>
        </is>
      </c>
      <c r="P150" s="235" t="n">
        <v>91844420</v>
      </c>
      <c r="Q150" s="233" t="inlineStr">
        <is>
          <t>B101220</t>
        </is>
      </c>
      <c r="R150" s="233" t="n"/>
      <c r="S150" s="235" t="inlineStr">
        <is>
          <t>LT076</t>
        </is>
      </c>
      <c r="T150" s="233" t="n"/>
      <c r="U150" s="233" t="n"/>
    </row>
    <row r="151" s="109">
      <c r="A151" s="64" t="n"/>
      <c r="B151" s="237">
        <f>IF(AND(L151&lt;&gt;"ShaftMatl_Special",P151&lt;&gt;"NA"),"Y","N")</f>
        <v/>
      </c>
      <c r="C151" s="233" t="inlineStr">
        <is>
          <t>ConTab_BOM_KP_Shaft_0175</t>
        </is>
      </c>
      <c r="D151" s="233">
        <f>IF(B151="Y",C151,"")</f>
        <v/>
      </c>
      <c r="E151" s="233" t="inlineStr">
        <is>
          <t>:2013-5_6-KP:2013-5_6-KPV:</t>
        </is>
      </c>
      <c r="F151" s="235" t="inlineStr">
        <is>
          <t>3</t>
        </is>
      </c>
      <c r="G151" s="235">
        <f>"X"&amp;F151</f>
        <v/>
      </c>
      <c r="H151" s="201" t="n">
        <v>1</v>
      </c>
      <c r="I151" s="234" t="inlineStr">
        <is>
          <t>CCW</t>
        </is>
      </c>
      <c r="J151" s="233" t="inlineStr">
        <is>
          <t>Mechanical Seal</t>
        </is>
      </c>
      <c r="K151" s="233" t="inlineStr">
        <is>
          <t>:MechSealType1B:</t>
        </is>
      </c>
      <c r="L151" s="233" t="inlineStr">
        <is>
          <t>ShaftMatl_StressproofSteel_AISI-1144</t>
        </is>
      </c>
      <c r="M151" s="233" t="inlineStr">
        <is>
          <t>:Bronze, III932, C89835:NiAl-Bronze, ASTM-B150 CDA95400:Al-Bronze, ASTM-B150 CDA95200:SS AISI-303:SS AISI-304:SS AISI-316:SS AISI-416:Special/Other:No Sleeve (sleeveless):</t>
        </is>
      </c>
      <c r="N151" s="233" t="inlineStr">
        <is>
          <t>:Bronze, III932, C89835:NiAl-Bronze, ASTM-B150 CDA95400:Al-Bronze, ASTM-B150 CDA95200:SS AISI-303:SS AISI-304:SS AISI-316:SS AISI-416:Special/Other:No Sleeve (sleeveless):</t>
        </is>
      </c>
      <c r="O151" s="233" t="inlineStr">
        <is>
          <t>ShaftMatl_StressproofSteel_AISI-1144</t>
        </is>
      </c>
      <c r="P151" s="235" t="n">
        <v>91844416</v>
      </c>
      <c r="Q151" s="233" t="inlineStr">
        <is>
          <t>B101219</t>
        </is>
      </c>
      <c r="R151" s="233" t="n"/>
      <c r="S151" s="235" t="inlineStr">
        <is>
          <t>LT027</t>
        </is>
      </c>
      <c r="T151" s="233" t="n"/>
      <c r="U151" s="233" t="n"/>
    </row>
    <row r="152" s="109">
      <c r="A152" s="64" t="n"/>
      <c r="B152" s="237">
        <f>IF(AND(L152&lt;&gt;"ShaftMatl_Special",P152&lt;&gt;"NA"),"Y","N")</f>
        <v/>
      </c>
      <c r="C152" s="233" t="inlineStr">
        <is>
          <t>ConTab_BOM_KP_Shaft_0176</t>
        </is>
      </c>
      <c r="D152" s="233">
        <f>IF(B152="Y",C152,"")</f>
        <v/>
      </c>
      <c r="E152" s="233" t="inlineStr">
        <is>
          <t>:2013-5_6-KP:2013-5_6-KPV:</t>
        </is>
      </c>
      <c r="F152" s="235" t="inlineStr">
        <is>
          <t>3</t>
        </is>
      </c>
      <c r="G152" s="235">
        <f>"X"&amp;F152</f>
        <v/>
      </c>
      <c r="H152" s="201" t="n">
        <v>1</v>
      </c>
      <c r="I152" s="234" t="inlineStr">
        <is>
          <t>CCW</t>
        </is>
      </c>
      <c r="J152" s="233" t="inlineStr">
        <is>
          <t>Mechanical Seal</t>
        </is>
      </c>
      <c r="K152" s="233" t="inlineStr">
        <is>
          <t>:MechSealType1B:</t>
        </is>
      </c>
      <c r="L152" s="233" t="inlineStr">
        <is>
          <t>ShaftMatl_Special</t>
        </is>
      </c>
      <c r="M152" s="233" t="inlineStr">
        <is>
          <t>:Bronze, III932, C89835:NiAl-Bronze, ASTM-B150 CDA95400:Al-Bronze, ASTM-B150 CDA95200:SS AISI-303:SS AISI-304:SS AISI-316:SS AISI-416:Special/Other:No Sleeve (sleeveless):</t>
        </is>
      </c>
      <c r="N152" s="233" t="inlineStr">
        <is>
          <t>:Bronze, III932, C89835:NiAl-Bronze, ASTM-B150 CDA95400:Al-Bronze, ASTM-B150 CDA95200:SS AISI-303:SS AISI-304:SS AISI-316:SS AISI-416:Special/Other:No Sleeve (sleeveless):</t>
        </is>
      </c>
      <c r="O152" s="233" t="inlineStr">
        <is>
          <t>ShaftMatl_Special</t>
        </is>
      </c>
      <c r="P152" s="235" t="inlineStr">
        <is>
          <t>RTF</t>
        </is>
      </c>
      <c r="Q152" s="233" t="inlineStr">
        <is>
          <t>B150248</t>
        </is>
      </c>
      <c r="R152" s="233" t="n"/>
      <c r="S152" s="235" t="inlineStr">
        <is>
          <t>LT029</t>
        </is>
      </c>
      <c r="T152" s="233" t="n"/>
      <c r="U152" s="233" t="n"/>
    </row>
    <row r="153" s="109">
      <c r="A153" s="64" t="n"/>
      <c r="B153" s="237">
        <f>IF(AND(L153&lt;&gt;"ShaftMatl_Special",P153&lt;&gt;"NA"),"Y","N")</f>
        <v/>
      </c>
      <c r="C153" s="233" t="inlineStr">
        <is>
          <t>ConTab_BOM_KP_Shaft_0189</t>
        </is>
      </c>
      <c r="D153" s="233">
        <f>IF(B153="Y",C153,"")</f>
        <v/>
      </c>
      <c r="E153" s="233" t="inlineStr">
        <is>
          <t>:2013-5_6-KPV:</t>
        </is>
      </c>
      <c r="F153" s="235" t="n">
        <v>2</v>
      </c>
      <c r="G153" s="235">
        <f>"X"&amp;F153</f>
        <v/>
      </c>
      <c r="H153" s="201" t="n">
        <v>1</v>
      </c>
      <c r="I153" s="234" t="inlineStr">
        <is>
          <t>CW</t>
        </is>
      </c>
      <c r="J153" s="233" t="inlineStr">
        <is>
          <t>Mechanical Seal</t>
        </is>
      </c>
      <c r="K153" s="233" t="inlineStr">
        <is>
          <t>:MechSealType1Unbal:MechSealType21S:</t>
        </is>
      </c>
      <c r="L153" s="233" t="inlineStr">
        <is>
          <t>ShaftMatl_SS_AISI-303</t>
        </is>
      </c>
      <c r="M153" s="233" t="inlineStr">
        <is>
          <t>:Bronze, III932, C89835:NiAl-Bronze, ASTM-B150 CDA95400:Al-Bronze, ASTM-B150 CDA95200:SS AISI-303:SS AISI-304:SS AISI-316:SS AISI-416:Special/Other:No Sleeve (sleeveless):</t>
        </is>
      </c>
      <c r="N153" s="233" t="inlineStr">
        <is>
          <t>:SS AISI-416 (hard)-SlvBrg:</t>
        </is>
      </c>
      <c r="O153" s="233" t="inlineStr">
        <is>
          <t>ShaftMatl_SS_AISI-303</t>
        </is>
      </c>
      <c r="P153" s="235" t="n">
        <v>97639424</v>
      </c>
      <c r="Q153" s="233" t="inlineStr">
        <is>
          <t>B105649</t>
        </is>
      </c>
      <c r="R153" s="233" t="n"/>
      <c r="S153" s="235" t="inlineStr">
        <is>
          <t>LT027</t>
        </is>
      </c>
      <c r="T153" s="233" t="n"/>
      <c r="U153" s="235" t="n"/>
    </row>
    <row r="154" s="109">
      <c r="A154" s="64" t="n"/>
      <c r="B154" s="237">
        <f>IF(AND(L154&lt;&gt;"ShaftMatl_Special",P154&lt;&gt;"NA"),"Y","N")</f>
        <v/>
      </c>
      <c r="C154" s="233" t="inlineStr">
        <is>
          <t>ConTab_BOM_KP_Shaft_0190</t>
        </is>
      </c>
      <c r="D154" s="233">
        <f>IF(B154="Y",C154,"")</f>
        <v/>
      </c>
      <c r="E154" s="233" t="inlineStr">
        <is>
          <t>:2013-5_6-KPV:</t>
        </is>
      </c>
      <c r="F154" s="235" t="n">
        <v>2</v>
      </c>
      <c r="G154" s="235">
        <f>"X"&amp;F154</f>
        <v/>
      </c>
      <c r="H154" s="201" t="n">
        <v>1</v>
      </c>
      <c r="I154" s="234" t="inlineStr">
        <is>
          <t>CCW</t>
        </is>
      </c>
      <c r="J154" s="233" t="inlineStr">
        <is>
          <t>Mechanical Seal</t>
        </is>
      </c>
      <c r="K154" s="233" t="inlineStr">
        <is>
          <t>:MechSealType1Unbal:MechSealType21S:</t>
        </is>
      </c>
      <c r="L154" s="233" t="inlineStr">
        <is>
          <t>ShaftMatl_SS_AISI-303</t>
        </is>
      </c>
      <c r="M154" s="233" t="inlineStr">
        <is>
          <t>:Bronze, III932, C89835:NiAl-Bronze, ASTM-B150 CDA95400:Al-Bronze, ASTM-B150 CDA95200:SS AISI-303:SS AISI-304:SS AISI-316:SS AISI-416:Special/Other:No Sleeve (sleeveless):</t>
        </is>
      </c>
      <c r="N154" s="233" t="inlineStr">
        <is>
          <t>:SS AISI-416 (hard)-SlvBrg:</t>
        </is>
      </c>
      <c r="O154" s="233" t="inlineStr">
        <is>
          <t>ShaftMatl_SS_AISI-303</t>
        </is>
      </c>
      <c r="P154" s="235" t="n">
        <v>97639434</v>
      </c>
      <c r="Q154" s="233" t="inlineStr">
        <is>
          <t>B105655</t>
        </is>
      </c>
      <c r="R154" s="233" t="n"/>
      <c r="S154" s="235" t="inlineStr">
        <is>
          <t>LT027</t>
        </is>
      </c>
      <c r="T154" s="233" t="n"/>
      <c r="U154" s="233" t="n"/>
    </row>
    <row r="155" s="109">
      <c r="A155" s="64" t="n"/>
      <c r="B155" s="237">
        <f>IF(AND(L155&lt;&gt;"ShaftMatl_Special",P155&lt;&gt;"NA"),"Y","N")</f>
        <v/>
      </c>
      <c r="C155" s="233" t="inlineStr">
        <is>
          <t>ConTab_BOM_KP_Shaft_0191</t>
        </is>
      </c>
      <c r="D155" s="233">
        <f>IF(B155="Y",C155,"")</f>
        <v/>
      </c>
      <c r="E155" s="233" t="inlineStr">
        <is>
          <t>:2018-1_2-KP:</t>
        </is>
      </c>
      <c r="F155" s="235" t="inlineStr">
        <is>
          <t>V</t>
        </is>
      </c>
      <c r="G155" s="235">
        <f>"X"&amp;F155</f>
        <v/>
      </c>
      <c r="H155" s="201" t="n">
        <v>3.125</v>
      </c>
      <c r="I155" s="206" t="inlineStr">
        <is>
          <t>CW</t>
        </is>
      </c>
      <c r="J155" s="188" t="inlineStr">
        <is>
          <t>Mechanical Seal</t>
        </is>
      </c>
      <c r="K155" s="188" t="inlineStr">
        <is>
          <t>:MechSealType1Unbal:MechSealType21S:MechSealType1B:MechSealType2B:</t>
        </is>
      </c>
      <c r="L155" s="188" t="inlineStr">
        <is>
          <t>ShaftMatl_SS_AISI-420</t>
        </is>
      </c>
      <c r="M155" s="188" t="inlineStr">
        <is>
          <t>:Bronze, III932, C89835:NiAl-Bronze, ASTM-B150 CDA95400:Al-Bronze, ASTM-B150 CDA95200:SS AISI-303:SS AISI-304:SS AISI-316:SS AISI-416:Special/Other:No Sleeve (sleeveless):</t>
        </is>
      </c>
      <c r="N155" s="188" t="inlineStr">
        <is>
          <t>:Bronze, III932, C89835:NiAl-Bronze, ASTM-B150 CDA95400:Al-Bronze, ASTM-B150 CDA95200:SS AISI-303:SS AISI-304:SS AISI-316:SS AISI-416:Special/Other:No Sleeve (sleeveless):</t>
        </is>
      </c>
      <c r="O155" s="188" t="inlineStr">
        <is>
          <t>ShaftMatl_SS_AISI-420</t>
        </is>
      </c>
      <c r="P155" s="172" t="n">
        <v>98466690</v>
      </c>
      <c r="Q155" s="188" t="inlineStr">
        <is>
          <t>B104584</t>
        </is>
      </c>
      <c r="R155" s="188" t="inlineStr">
        <is>
          <t>Standard</t>
        </is>
      </c>
      <c r="S155" s="193" t="inlineStr">
        <is>
          <t>LT078</t>
        </is>
      </c>
      <c r="T155" s="233" t="n"/>
      <c r="U155" s="233" t="n"/>
    </row>
    <row r="156" s="109">
      <c r="A156" s="64" t="n"/>
      <c r="B156" s="237">
        <f>IF(AND(L156&lt;&gt;"ShaftMatl_Special",P156&lt;&gt;"NA"),"Y","N")</f>
        <v/>
      </c>
      <c r="C156" s="233" t="inlineStr">
        <is>
          <t>ConTab_BOM_KP_Shaft_0192</t>
        </is>
      </c>
      <c r="D156" s="233">
        <f>IF(B156="Y",C156,"")</f>
        <v/>
      </c>
      <c r="E156" s="233" t="inlineStr">
        <is>
          <t>:2018-1_2-KP:</t>
        </is>
      </c>
      <c r="F156" s="235" t="inlineStr">
        <is>
          <t>V</t>
        </is>
      </c>
      <c r="G156" s="235">
        <f>"X"&amp;F156</f>
        <v/>
      </c>
      <c r="H156" s="201" t="n">
        <v>3.125</v>
      </c>
      <c r="I156" s="206" t="inlineStr">
        <is>
          <t>CW</t>
        </is>
      </c>
      <c r="J156" s="188" t="inlineStr">
        <is>
          <t>Packing</t>
        </is>
      </c>
      <c r="K156" s="188" t="inlineStr">
        <is>
          <t>:Opt_Packing:</t>
        </is>
      </c>
      <c r="L156" s="188" t="inlineStr">
        <is>
          <t>ShaftMatl_SS_AISI-420</t>
        </is>
      </c>
      <c r="M156" s="188" t="inlineStr">
        <is>
          <t>:Bronze, III932, C89835:NiAl-Bronze, ASTM-B150 CDA95400:Al-Bronze, ASTM-B150 CDA95200:SS AISI-303:SS AISI-304:SS AISI-316:SS AISI-416:Special/Other:No Sleeve (sleeveless):SS AISI-416 (hard):</t>
        </is>
      </c>
      <c r="N156" s="188" t="inlineStr">
        <is>
          <t>:Bronze, III932, C89835:NiAl-Bronze, ASTM-B150 CDA95400:Al-Bronze, ASTM-B150 CDA95200:SS AISI-303:SS AISI-304:SS AISI-316:SS AISI-416:Special/Other:No Sleeve (sleeveless):</t>
        </is>
      </c>
      <c r="O156" s="188" t="inlineStr">
        <is>
          <t>ShaftMatl_SS_AISI-420</t>
        </is>
      </c>
      <c r="P156" s="172" t="n">
        <v>98466690</v>
      </c>
      <c r="Q156" s="188" t="inlineStr">
        <is>
          <t>B104584</t>
        </is>
      </c>
      <c r="R156" s="188" t="inlineStr">
        <is>
          <t>Standard</t>
        </is>
      </c>
      <c r="S156" s="193" t="inlineStr">
        <is>
          <t>LT078</t>
        </is>
      </c>
      <c r="T156" s="233" t="n"/>
      <c r="U156" s="233" t="n"/>
    </row>
    <row r="157" s="109">
      <c r="A157" s="64" t="n"/>
      <c r="B157" s="237">
        <f>IF(AND(L157&lt;&gt;"ShaftMatl_Special",P157&lt;&gt;"NA"),"Y","N")</f>
        <v/>
      </c>
      <c r="C157" s="233" t="inlineStr">
        <is>
          <t>ConTab_BOM_KP_Shaft_0193</t>
        </is>
      </c>
      <c r="D157" s="233">
        <f>IF(B157="Y",C157,"")</f>
        <v/>
      </c>
      <c r="E157" s="233" t="inlineStr">
        <is>
          <t>:2018-1_2-KP:</t>
        </is>
      </c>
      <c r="F157" s="235" t="inlineStr">
        <is>
          <t>V</t>
        </is>
      </c>
      <c r="G157" s="235">
        <f>"X"&amp;F157</f>
        <v/>
      </c>
      <c r="H157" s="201" t="n">
        <v>3.125</v>
      </c>
      <c r="I157" s="206" t="inlineStr">
        <is>
          <t>CW</t>
        </is>
      </c>
      <c r="J157" s="188" t="inlineStr">
        <is>
          <t>Mechanical Seal</t>
        </is>
      </c>
      <c r="K157" s="188" t="inlineStr">
        <is>
          <t>:MechSealType1Unbal:MechSealType21S:MechSealType1B:MechSealType2B:</t>
        </is>
      </c>
      <c r="L157" s="188" t="inlineStr">
        <is>
          <t>ShaftMatl_Special</t>
        </is>
      </c>
      <c r="M157" s="188" t="inlineStr">
        <is>
          <t>:Bronze, III932, C89835:NiAl-Bronze, ASTM-B150 CDA95400:Al-Bronze, ASTM-B150 CDA95200:SS AISI-303:SS AISI-304:SS AISI-316:SS AISI-416:Special/Other:No Sleeve (sleeveless):</t>
        </is>
      </c>
      <c r="N157" s="188" t="inlineStr">
        <is>
          <t>:Bronze, III932, C89835:NiAl-Bronze, ASTM-B150 CDA95400:Al-Bronze, ASTM-B150 CDA95200:SS AISI-303:SS AISI-304:SS AISI-316:SS AISI-416:Special/Other:No Sleeve (sleeveless):</t>
        </is>
      </c>
      <c r="O157" s="188" t="inlineStr">
        <is>
          <t>ShaftMatl_Special</t>
        </is>
      </c>
      <c r="P157" s="172" t="inlineStr">
        <is>
          <t>RTF</t>
        </is>
      </c>
      <c r="Q157" s="188" t="inlineStr">
        <is>
          <t>B104549</t>
        </is>
      </c>
      <c r="R157" s="188" t="n"/>
      <c r="S157" s="193" t="inlineStr">
        <is>
          <t>LT079</t>
        </is>
      </c>
      <c r="T157" s="233" t="n"/>
      <c r="U157" s="233" t="n"/>
    </row>
    <row r="158" s="109">
      <c r="A158" s="64" t="n"/>
      <c r="B158" s="237">
        <f>IF(AND(L158&lt;&gt;"ShaftMatl_Special",P158&lt;&gt;"NA"),"Y","N")</f>
        <v/>
      </c>
      <c r="C158" s="233" t="inlineStr">
        <is>
          <t>ConTab_BOM_KP_Shaft_0194</t>
        </is>
      </c>
      <c r="D158" s="233">
        <f>IF(B158="Y",C158,"")</f>
        <v/>
      </c>
      <c r="E158" s="233" t="inlineStr">
        <is>
          <t>:2018-1_2-KP:</t>
        </is>
      </c>
      <c r="F158" s="235" t="inlineStr">
        <is>
          <t>V</t>
        </is>
      </c>
      <c r="G158" s="235">
        <f>"X"&amp;F158</f>
        <v/>
      </c>
      <c r="H158" s="201" t="n">
        <v>3.125</v>
      </c>
      <c r="I158" s="206" t="inlineStr">
        <is>
          <t>CW</t>
        </is>
      </c>
      <c r="J158" s="188" t="inlineStr">
        <is>
          <t>Packing</t>
        </is>
      </c>
      <c r="K158" s="188" t="inlineStr">
        <is>
          <t>:Opt_Packing:</t>
        </is>
      </c>
      <c r="L158" s="188" t="inlineStr">
        <is>
          <t>ShaftMatl_Special</t>
        </is>
      </c>
      <c r="M158" s="188" t="inlineStr">
        <is>
          <t>:Bronze, III932, C89835:NiAl-Bronze, ASTM-B150 CDA95400:Al-Bronze, ASTM-B150 CDA95200:SS AISI-303:SS AISI-304:SS AISI-316:SS AISI-416:Special/Other:No Sleeve (sleeveless):SS AISI-416 (hard):</t>
        </is>
      </c>
      <c r="N158" s="188" t="inlineStr">
        <is>
          <t>:Bronze, III932, C89835:NiAl-Bronze, ASTM-B150 CDA95400:Al-Bronze, ASTM-B150 CDA95200:SS AISI-303:SS AISI-304:SS AISI-316:SS AISI-416:Special/Other:No Sleeve (sleeveless):</t>
        </is>
      </c>
      <c r="O158" s="188" t="inlineStr">
        <is>
          <t>ShaftMatl_Special</t>
        </is>
      </c>
      <c r="P158" s="172" t="inlineStr">
        <is>
          <t>RTF</t>
        </is>
      </c>
      <c r="Q158" s="188" t="inlineStr">
        <is>
          <t>B104549</t>
        </is>
      </c>
      <c r="R158" s="188" t="n"/>
      <c r="S158" s="193" t="inlineStr">
        <is>
          <t>LT079</t>
        </is>
      </c>
      <c r="T158" s="233" t="n"/>
      <c r="U158" s="233" t="n"/>
    </row>
    <row r="159" s="109">
      <c r="A159" s="64" t="n"/>
      <c r="B159" s="237">
        <f>IF(AND(L159&lt;&gt;"ShaftMatl_Special",P159&lt;&gt;"NA"),"Y","N")</f>
        <v/>
      </c>
      <c r="C159" s="233" t="inlineStr">
        <is>
          <t>ConTab_BOM_KP_Shaft_0195</t>
        </is>
      </c>
      <c r="D159" s="233">
        <f>IF(B159="Y",C159,"")</f>
        <v/>
      </c>
      <c r="E159" s="233" t="inlineStr">
        <is>
          <t>:2018-1_2-KP:</t>
        </is>
      </c>
      <c r="F159" s="235" t="inlineStr">
        <is>
          <t>V</t>
        </is>
      </c>
      <c r="G159" s="235">
        <f>"X"&amp;F159</f>
        <v/>
      </c>
      <c r="H159" s="201" t="n">
        <v>3.125</v>
      </c>
      <c r="I159" s="206" t="inlineStr">
        <is>
          <t>CCW</t>
        </is>
      </c>
      <c r="J159" s="188" t="inlineStr">
        <is>
          <t>Mechanical Seal</t>
        </is>
      </c>
      <c r="K159" s="188" t="inlineStr">
        <is>
          <t>:MechSealType1Unbal:MechSealType21S:MechSealType1B:MechSealType2B:</t>
        </is>
      </c>
      <c r="L159" s="188" t="inlineStr">
        <is>
          <t>ShaftMatl_SS_AISI-420</t>
        </is>
      </c>
      <c r="M159" s="188" t="inlineStr">
        <is>
          <t>:Bronze, III932, C89835:NiAl-Bronze, ASTM-B150 CDA95400:Al-Bronze, ASTM-B150 CDA95200:SS AISI-303:SS AISI-304:SS AISI-316:SS AISI-416:Special/Other:No Sleeve (sleeveless):</t>
        </is>
      </c>
      <c r="N159" s="188" t="inlineStr">
        <is>
          <t>:Bronze, III932, C89835:NiAl-Bronze, ASTM-B150 CDA95400:Al-Bronze, ASTM-B150 CDA95200:SS AISI-303:SS AISI-304:SS AISI-316:SS AISI-416:Special/Other:No Sleeve (sleeveless):</t>
        </is>
      </c>
      <c r="O159" s="188" t="inlineStr">
        <is>
          <t>ShaftMatl_SS_AISI-420</t>
        </is>
      </c>
      <c r="P159" s="172" t="n">
        <v>98554249</v>
      </c>
      <c r="Q159" s="188" t="inlineStr">
        <is>
          <t>B104584</t>
        </is>
      </c>
      <c r="R159" s="188" t="inlineStr">
        <is>
          <t>Standard</t>
        </is>
      </c>
      <c r="S159" s="193" t="inlineStr">
        <is>
          <t>LT078</t>
        </is>
      </c>
      <c r="T159" s="233" t="n"/>
      <c r="U159" s="233" t="n"/>
    </row>
    <row r="160" s="109">
      <c r="A160" s="64" t="n"/>
      <c r="B160" s="237">
        <f>IF(AND(L160&lt;&gt;"ShaftMatl_Special",P160&lt;&gt;"NA"),"Y","N")</f>
        <v/>
      </c>
      <c r="C160" s="233" t="inlineStr">
        <is>
          <t>ConTab_BOM_KP_Shaft_0196</t>
        </is>
      </c>
      <c r="D160" s="233">
        <f>IF(B160="Y",C160,"")</f>
        <v/>
      </c>
      <c r="E160" s="233" t="inlineStr">
        <is>
          <t>:2018-1_2-KP:</t>
        </is>
      </c>
      <c r="F160" s="235" t="inlineStr">
        <is>
          <t>V</t>
        </is>
      </c>
      <c r="G160" s="235">
        <f>"X"&amp;F160</f>
        <v/>
      </c>
      <c r="H160" s="201" t="n">
        <v>3.125</v>
      </c>
      <c r="I160" s="206" t="inlineStr">
        <is>
          <t>CCW</t>
        </is>
      </c>
      <c r="J160" s="188" t="inlineStr">
        <is>
          <t>Packing</t>
        </is>
      </c>
      <c r="K160" s="188" t="inlineStr">
        <is>
          <t>:Opt_Packing:</t>
        </is>
      </c>
      <c r="L160" s="188" t="inlineStr">
        <is>
          <t>ShaftMatl_SS_AISI-420</t>
        </is>
      </c>
      <c r="M160" s="188" t="inlineStr">
        <is>
          <t>:Bronze, III932, C89835:NiAl-Bronze, ASTM-B150 CDA95400:Al-Bronze, ASTM-B150 CDA95200:SS AISI-303:SS AISI-304:SS AISI-316:SS AISI-416:Special/Other:No Sleeve (sleeveless):SS AISI-416 (hard):</t>
        </is>
      </c>
      <c r="N160" s="188" t="inlineStr">
        <is>
          <t>:Bronze, III932, C89835:NiAl-Bronze, ASTM-B150 CDA95400:Al-Bronze, ASTM-B150 CDA95200:SS AISI-303:SS AISI-304:SS AISI-316:SS AISI-416:Special/Other:No Sleeve (sleeveless):</t>
        </is>
      </c>
      <c r="O160" s="188" t="inlineStr">
        <is>
          <t>ShaftMatl_SS_AISI-420</t>
        </is>
      </c>
      <c r="P160" s="172" t="n">
        <v>98554249</v>
      </c>
      <c r="Q160" s="188" t="inlineStr">
        <is>
          <t>B104584</t>
        </is>
      </c>
      <c r="R160" s="188" t="inlineStr">
        <is>
          <t>Standard</t>
        </is>
      </c>
      <c r="S160" s="193" t="inlineStr">
        <is>
          <t>LT078</t>
        </is>
      </c>
      <c r="T160" s="233" t="n"/>
      <c r="U160" s="233" t="n"/>
    </row>
    <row r="161" s="109">
      <c r="A161" s="64" t="n"/>
      <c r="B161" s="237">
        <f>IF(AND(L161&lt;&gt;"ShaftMatl_Special",P161&lt;&gt;"NA"),"Y","N")</f>
        <v/>
      </c>
      <c r="C161" s="233" t="inlineStr">
        <is>
          <t>ConTab_BOM_KP_Shaft_0197</t>
        </is>
      </c>
      <c r="D161" s="233">
        <f>IF(B161="Y",C161,"")</f>
        <v/>
      </c>
      <c r="E161" s="233" t="inlineStr">
        <is>
          <t>:2018-1_2-KP:</t>
        </is>
      </c>
      <c r="F161" s="235" t="inlineStr">
        <is>
          <t>V</t>
        </is>
      </c>
      <c r="G161" s="235">
        <f>"X"&amp;F161</f>
        <v/>
      </c>
      <c r="H161" s="201" t="n">
        <v>3.125</v>
      </c>
      <c r="I161" s="206" t="inlineStr">
        <is>
          <t>CCW</t>
        </is>
      </c>
      <c r="J161" s="188" t="inlineStr">
        <is>
          <t>Mechanical Seal</t>
        </is>
      </c>
      <c r="K161" s="188" t="inlineStr">
        <is>
          <t>:MechSealType1Unbal:MechSealType21S:MechSealType1B:MechSealType2B:</t>
        </is>
      </c>
      <c r="L161" s="188" t="inlineStr">
        <is>
          <t>ShaftMatl_Special</t>
        </is>
      </c>
      <c r="M161" s="188" t="inlineStr">
        <is>
          <t>:Bronze, III932, C89835:NiAl-Bronze, ASTM-B150 CDA95400:Al-Bronze, ASTM-B150 CDA95200:SS AISI-303:SS AISI-304:SS AISI-316:SS AISI-416:Special/Other:No Sleeve (sleeveless):</t>
        </is>
      </c>
      <c r="N161" s="188" t="inlineStr">
        <is>
          <t>:Bronze, III932, C89835:NiAl-Bronze, ASTM-B150 CDA95400:Al-Bronze, ASTM-B150 CDA95200:SS AISI-303:SS AISI-304:SS AISI-316:SS AISI-416:Special/Other:No Sleeve (sleeveless):</t>
        </is>
      </c>
      <c r="O161" s="188" t="inlineStr">
        <is>
          <t>ShaftMatl_Special</t>
        </is>
      </c>
      <c r="P161" s="172" t="inlineStr">
        <is>
          <t>RTF</t>
        </is>
      </c>
      <c r="Q161" s="188" t="inlineStr">
        <is>
          <t>B104549</t>
        </is>
      </c>
      <c r="R161" s="188" t="n"/>
      <c r="S161" s="193" t="inlineStr">
        <is>
          <t>LT079</t>
        </is>
      </c>
      <c r="T161" s="233" t="n"/>
      <c r="U161" s="233" t="n"/>
    </row>
    <row r="162" s="109">
      <c r="A162" s="64" t="n"/>
      <c r="B162" s="237">
        <f>IF(AND(L162&lt;&gt;"ShaftMatl_Special",P162&lt;&gt;"NA"),"Y","N")</f>
        <v/>
      </c>
      <c r="C162" s="233" t="inlineStr">
        <is>
          <t>ConTab_BOM_KP_Shaft_0198</t>
        </is>
      </c>
      <c r="D162" s="233">
        <f>IF(B162="Y",C162,"")</f>
        <v/>
      </c>
      <c r="E162" s="233" t="inlineStr">
        <is>
          <t>:2018-1_2-KP:</t>
        </is>
      </c>
      <c r="F162" s="235" t="inlineStr">
        <is>
          <t>V</t>
        </is>
      </c>
      <c r="G162" s="235">
        <f>"X"&amp;F162</f>
        <v/>
      </c>
      <c r="H162" s="201" t="n">
        <v>3.125</v>
      </c>
      <c r="I162" s="206" t="inlineStr">
        <is>
          <t>CCW</t>
        </is>
      </c>
      <c r="J162" s="188" t="inlineStr">
        <is>
          <t>Packing</t>
        </is>
      </c>
      <c r="K162" s="188" t="inlineStr">
        <is>
          <t>:Opt_Packing:</t>
        </is>
      </c>
      <c r="L162" s="188" t="inlineStr">
        <is>
          <t>ShaftMatl_Special</t>
        </is>
      </c>
      <c r="M162" s="188" t="inlineStr">
        <is>
          <t>:Bronze, III932, C89835:NiAl-Bronze, ASTM-B150 CDA95400:Al-Bronze, ASTM-B150 CDA95200:SS AISI-303:SS AISI-304:SS AISI-316:SS AISI-416:Special/Other:No Sleeve (sleeveless):SS AISI-416 (hard):</t>
        </is>
      </c>
      <c r="N162" s="188" t="inlineStr">
        <is>
          <t>:Bronze, III932, C89835:NiAl-Bronze, ASTM-B150 CDA95400:Al-Bronze, ASTM-B150 CDA95200:SS AISI-303:SS AISI-304:SS AISI-316:SS AISI-416:Special/Other:No Sleeve (sleeveless):</t>
        </is>
      </c>
      <c r="O162" s="188" t="inlineStr">
        <is>
          <t>ShaftMatl_Special</t>
        </is>
      </c>
      <c r="P162" s="172" t="inlineStr">
        <is>
          <t>RTF</t>
        </is>
      </c>
      <c r="Q162" s="188" t="inlineStr">
        <is>
          <t>B104549</t>
        </is>
      </c>
      <c r="R162" s="188" t="n"/>
      <c r="S162" s="193" t="inlineStr">
        <is>
          <t>LT079</t>
        </is>
      </c>
      <c r="T162" s="233" t="n"/>
      <c r="U162" s="233" t="n"/>
    </row>
    <row r="163" s="109">
      <c r="A163" s="64" t="n"/>
      <c r="B163" s="237">
        <f>IF(AND(L163&lt;&gt;"ShaftMatl_Special",P163&lt;&gt;"NA"),"Y","N")</f>
        <v/>
      </c>
      <c r="C163" s="233" t="inlineStr">
        <is>
          <t>ConTab_BOM_KP_Shaft_0199</t>
        </is>
      </c>
      <c r="D163" s="233">
        <f>IF(B163="Y",C163,"")</f>
        <v/>
      </c>
      <c r="E163" s="233" t="inlineStr">
        <is>
          <t>:2023-3_4-KP:</t>
        </is>
      </c>
      <c r="F163" s="235" t="inlineStr">
        <is>
          <t>B</t>
        </is>
      </c>
      <c r="G163" s="235">
        <f>"X"&amp;F163</f>
        <v/>
      </c>
      <c r="H163" s="201" t="n">
        <v>3.937</v>
      </c>
      <c r="I163" s="206" t="inlineStr">
        <is>
          <t>CW</t>
        </is>
      </c>
      <c r="J163" s="188" t="inlineStr">
        <is>
          <t>Mechanical Seal</t>
        </is>
      </c>
      <c r="K163" s="188" t="inlineStr">
        <is>
          <t>:MechSealType8B:</t>
        </is>
      </c>
      <c r="L163" s="188" t="inlineStr">
        <is>
          <t>ShaftMatl_SS_AISI-420</t>
        </is>
      </c>
      <c r="M163" s="188" t="inlineStr">
        <is>
          <t>:Bronze, III932, C89835:NiAl-Bronze, ASTM-B150 CDA95400:Al-Bronze, ASTM-B150 CDA95200:SS AISI-303:SS AISI-304:SS AISI-316:SS AISI-416:Special/Other:No Sleeve (sleeveless):</t>
        </is>
      </c>
      <c r="N163" s="188" t="inlineStr">
        <is>
          <t>:Bronze, III932, C89835:NiAl-Bronze, ASTM-B150 CDA95400:Al-Bronze, ASTM-B150 CDA95200:SS AISI-303:SS AISI-304:SS AISI-316:SS AISI-416:Special/Other:No Sleeve (sleeveless):</t>
        </is>
      </c>
      <c r="O163" s="188" t="inlineStr">
        <is>
          <t>ShaftMatl_SS_AISI-420</t>
        </is>
      </c>
      <c r="P163" s="172" t="n">
        <v>98407938</v>
      </c>
      <c r="Q163" s="188" t="inlineStr">
        <is>
          <t>B104584</t>
        </is>
      </c>
      <c r="R163" s="188" t="inlineStr">
        <is>
          <t>Standard</t>
        </is>
      </c>
      <c r="S163" s="193" t="inlineStr">
        <is>
          <t>LT078</t>
        </is>
      </c>
      <c r="T163" s="233" t="n"/>
      <c r="U163" s="233" t="n"/>
    </row>
    <row r="164" s="109">
      <c r="A164" s="64" t="n"/>
      <c r="B164" s="237">
        <f>IF(AND(L164&lt;&gt;"ShaftMatl_Special",P164&lt;&gt;"NA"),"Y","N")</f>
        <v/>
      </c>
      <c r="C164" s="233" t="inlineStr">
        <is>
          <t>ConTab_BOM_KP_Shaft_0200</t>
        </is>
      </c>
      <c r="D164" s="233">
        <f>IF(B164="Y",C164,"")</f>
        <v/>
      </c>
      <c r="E164" s="233" t="inlineStr">
        <is>
          <t>:2023-3_4-KP:</t>
        </is>
      </c>
      <c r="F164" s="235" t="inlineStr">
        <is>
          <t>B</t>
        </is>
      </c>
      <c r="G164" s="235">
        <f>"X"&amp;F164</f>
        <v/>
      </c>
      <c r="H164" s="201" t="n">
        <v>3.937</v>
      </c>
      <c r="I164" s="206" t="inlineStr">
        <is>
          <t>CW</t>
        </is>
      </c>
      <c r="J164" s="188" t="inlineStr">
        <is>
          <t>Packing</t>
        </is>
      </c>
      <c r="K164" s="188" t="inlineStr">
        <is>
          <t>:Opt_Packing:</t>
        </is>
      </c>
      <c r="L164" s="188" t="inlineStr">
        <is>
          <t>ShaftMatl_SS_AISI-420</t>
        </is>
      </c>
      <c r="M164" s="188" t="inlineStr">
        <is>
          <t>:Bronze, III932, C89835:NiAl-Bronze, ASTM-B150 CDA95400:Al-Bronze, ASTM-B150 CDA95200:SS AISI-303:SS AISI-304:SS AISI-316:SS AISI-416:Special/Other:No Sleeve (sleeveless):SS AISI-416 (hard):</t>
        </is>
      </c>
      <c r="N164" s="188" t="inlineStr">
        <is>
          <t>:Bronze, III932, C89835:NiAl-Bronze, ASTM-B150 CDA95400:Al-Bronze, ASTM-B150 CDA95200:SS AISI-303:SS AISI-304:SS AISI-316:SS AISI-416:Special/Other:No Sleeve (sleeveless):</t>
        </is>
      </c>
      <c r="O164" s="188" t="inlineStr">
        <is>
          <t>ShaftMatl_SS_AISI-420</t>
        </is>
      </c>
      <c r="P164" s="172" t="inlineStr">
        <is>
          <t>RTF</t>
        </is>
      </c>
      <c r="Q164" s="188" t="inlineStr">
        <is>
          <t>B104549</t>
        </is>
      </c>
      <c r="R164" s="188" t="n"/>
      <c r="S164" s="193" t="inlineStr">
        <is>
          <t>LT078</t>
        </is>
      </c>
      <c r="T164" s="233" t="n"/>
      <c r="U164" s="233" t="n"/>
    </row>
    <row r="165" s="109">
      <c r="A165" s="64" t="n"/>
      <c r="B165" s="237">
        <f>IF(AND(L165&lt;&gt;"ShaftMatl_Special",P165&lt;&gt;"NA"),"Y","N")</f>
        <v/>
      </c>
      <c r="C165" s="233" t="inlineStr">
        <is>
          <t>ConTab_BOM_KP_Shaft_0201</t>
        </is>
      </c>
      <c r="D165" s="233">
        <f>IF(B165="Y",C165,"")</f>
        <v/>
      </c>
      <c r="E165" s="233" t="inlineStr">
        <is>
          <t>:2023-3_4-KP:</t>
        </is>
      </c>
      <c r="F165" s="235" t="inlineStr">
        <is>
          <t>B</t>
        </is>
      </c>
      <c r="G165" s="235">
        <f>"X"&amp;F165</f>
        <v/>
      </c>
      <c r="H165" s="201" t="n">
        <v>3.937</v>
      </c>
      <c r="I165" s="206" t="inlineStr">
        <is>
          <t>CW</t>
        </is>
      </c>
      <c r="J165" s="188" t="inlineStr">
        <is>
          <t>Mechanical Seal</t>
        </is>
      </c>
      <c r="K165" s="188" t="inlineStr">
        <is>
          <t>:MechSealType8B:</t>
        </is>
      </c>
      <c r="L165" s="188" t="inlineStr">
        <is>
          <t>ShaftMatl_Special</t>
        </is>
      </c>
      <c r="M165" s="188" t="inlineStr">
        <is>
          <t>:Bronze, III932, C89835:NiAl-Bronze, ASTM-B150 CDA95400:Al-Bronze, ASTM-B150 CDA95200:SS AISI-303:SS AISI-304:SS AISI-316:SS AISI-416:Special/Other:No Sleeve (sleeveless):</t>
        </is>
      </c>
      <c r="N165" s="188" t="inlineStr">
        <is>
          <t>:Bronze, III932, C89835:NiAl-Bronze, ASTM-B150 CDA95400:Al-Bronze, ASTM-B150 CDA95200:SS AISI-303:SS AISI-304:SS AISI-316:SS AISI-416:Special/Other:No Sleeve (sleeveless):</t>
        </is>
      </c>
      <c r="O165" s="188" t="inlineStr">
        <is>
          <t>ShaftMatl_Special</t>
        </is>
      </c>
      <c r="P165" s="172" t="inlineStr">
        <is>
          <t>RTF</t>
        </is>
      </c>
      <c r="Q165" s="188" t="inlineStr">
        <is>
          <t>B104549</t>
        </is>
      </c>
      <c r="R165" s="188" t="n"/>
      <c r="S165" s="193" t="inlineStr">
        <is>
          <t>LT079</t>
        </is>
      </c>
      <c r="T165" s="233" t="n"/>
      <c r="U165" s="233" t="n"/>
    </row>
    <row r="166" s="109">
      <c r="A166" s="64" t="n"/>
      <c r="B166" s="237">
        <f>IF(AND(L166&lt;&gt;"ShaftMatl_Special",P166&lt;&gt;"NA"),"Y","N")</f>
        <v/>
      </c>
      <c r="C166" s="233" t="inlineStr">
        <is>
          <t>ConTab_BOM_KP_Shaft_0202</t>
        </is>
      </c>
      <c r="D166" s="233">
        <f>IF(B166="Y",C166,"")</f>
        <v/>
      </c>
      <c r="E166" s="233" t="inlineStr">
        <is>
          <t>:2023-3_4-KP:</t>
        </is>
      </c>
      <c r="F166" s="235" t="inlineStr">
        <is>
          <t>B</t>
        </is>
      </c>
      <c r="G166" s="235">
        <f>"X"&amp;F166</f>
        <v/>
      </c>
      <c r="H166" s="201" t="n">
        <v>3.937</v>
      </c>
      <c r="I166" s="206" t="inlineStr">
        <is>
          <t>CW</t>
        </is>
      </c>
      <c r="J166" s="188" t="inlineStr">
        <is>
          <t>Packing</t>
        </is>
      </c>
      <c r="K166" s="188" t="inlineStr">
        <is>
          <t>:Opt_Packing:</t>
        </is>
      </c>
      <c r="L166" s="188" t="inlineStr">
        <is>
          <t>ShaftMatl_Special</t>
        </is>
      </c>
      <c r="M166" s="188" t="inlineStr">
        <is>
          <t>:Bronze, III932, C89835:NiAl-Bronze, ASTM-B150 CDA95400:Al-Bronze, ASTM-B150 CDA95200:SS AISI-303:SS AISI-304:SS AISI-316:SS AISI-416:Special/Other:No Sleeve (sleeveless):SS AISI-416 (hard):</t>
        </is>
      </c>
      <c r="N166" s="188" t="inlineStr">
        <is>
          <t>:Bronze, III932, C89835:NiAl-Bronze, ASTM-B150 CDA95400:Al-Bronze, ASTM-B150 CDA95200:SS AISI-303:SS AISI-304:SS AISI-316:SS AISI-416:Special/Other:No Sleeve (sleeveless):</t>
        </is>
      </c>
      <c r="O166" s="188" t="inlineStr">
        <is>
          <t>ShaftMatl_Special</t>
        </is>
      </c>
      <c r="P166" s="172" t="inlineStr">
        <is>
          <t>RTF</t>
        </is>
      </c>
      <c r="Q166" s="188" t="inlineStr">
        <is>
          <t>B104549</t>
        </is>
      </c>
      <c r="R166" s="188" t="n"/>
      <c r="S166" s="193" t="inlineStr">
        <is>
          <t>LT079</t>
        </is>
      </c>
      <c r="T166" s="233" t="n"/>
      <c r="U166" s="233" t="n"/>
    </row>
    <row r="167" ht="12" customHeight="1" s="109">
      <c r="A167" s="64" t="n"/>
      <c r="B167" s="237">
        <f>IF(AND(L167&lt;&gt;"ShaftMatl_Special",P167&lt;&gt;"NA"),"Y","N")</f>
        <v/>
      </c>
      <c r="C167" s="233" t="inlineStr">
        <is>
          <t>ConTab_BOM_KP_Shaft_0203</t>
        </is>
      </c>
      <c r="D167" s="233">
        <f>IF(B167="Y",C167,"")</f>
        <v/>
      </c>
      <c r="E167" s="233" t="inlineStr">
        <is>
          <t>:2023-3_4-KP:</t>
        </is>
      </c>
      <c r="F167" s="235" t="inlineStr">
        <is>
          <t>B</t>
        </is>
      </c>
      <c r="G167" s="235">
        <f>"X"&amp;F167</f>
        <v/>
      </c>
      <c r="H167" s="201" t="n">
        <v>3.937</v>
      </c>
      <c r="I167" s="206" t="inlineStr">
        <is>
          <t>CCW</t>
        </is>
      </c>
      <c r="J167" s="188" t="inlineStr">
        <is>
          <t>Mechanical Seal</t>
        </is>
      </c>
      <c r="K167" s="188" t="inlineStr">
        <is>
          <t>:MechSealType8B:</t>
        </is>
      </c>
      <c r="L167" s="188" t="inlineStr">
        <is>
          <t>ShaftMatl_SS_AISI-420</t>
        </is>
      </c>
      <c r="M167" s="188" t="inlineStr">
        <is>
          <t>:Bronze, III932, C89835:NiAl-Bronze, ASTM-B150 CDA95400:Al-Bronze, ASTM-B150 CDA95200:SS AISI-303:SS AISI-304:SS AISI-316:SS AISI-416:Special/Other:No Sleeve (sleeveless):</t>
        </is>
      </c>
      <c r="N167" s="188" t="inlineStr">
        <is>
          <t>:Bronze, III932, C89835:NiAl-Bronze, ASTM-B150 CDA95400:Al-Bronze, ASTM-B150 CDA95200:SS AISI-303:SS AISI-304:SS AISI-316:SS AISI-416:Special/Other:No Sleeve (sleeveless):</t>
        </is>
      </c>
      <c r="O167" s="188" t="inlineStr">
        <is>
          <t>ShaftMatl_SS_AISI-420</t>
        </is>
      </c>
      <c r="P167" s="192" t="n">
        <v>98571668</v>
      </c>
      <c r="Q167" s="188" t="inlineStr">
        <is>
          <t>B104584</t>
        </is>
      </c>
      <c r="R167" s="188" t="inlineStr">
        <is>
          <t>Standard</t>
        </is>
      </c>
      <c r="S167" s="193" t="inlineStr">
        <is>
          <t>LT078</t>
        </is>
      </c>
      <c r="T167" s="233" t="n"/>
      <c r="U167" s="233" t="n"/>
    </row>
    <row r="168" s="109">
      <c r="A168" s="64" t="n"/>
      <c r="B168" s="237">
        <f>IF(AND(L168&lt;&gt;"ShaftMatl_Special",P168&lt;&gt;"NA"),"Y","N")</f>
        <v/>
      </c>
      <c r="C168" s="233" t="inlineStr">
        <is>
          <t>ConTab_BOM_KP_Shaft_0204</t>
        </is>
      </c>
      <c r="D168" s="233">
        <f>IF(B168="Y",C168,"")</f>
        <v/>
      </c>
      <c r="E168" s="233" t="inlineStr">
        <is>
          <t>:2023-3_4-KP:</t>
        </is>
      </c>
      <c r="F168" s="235" t="inlineStr">
        <is>
          <t>B</t>
        </is>
      </c>
      <c r="G168" s="235">
        <f>"X"&amp;F168</f>
        <v/>
      </c>
      <c r="H168" s="201" t="n">
        <v>3.937</v>
      </c>
      <c r="I168" s="206" t="inlineStr">
        <is>
          <t>CCW</t>
        </is>
      </c>
      <c r="J168" s="188" t="inlineStr">
        <is>
          <t>Packing</t>
        </is>
      </c>
      <c r="K168" s="188" t="inlineStr">
        <is>
          <t>:Opt_Packing:</t>
        </is>
      </c>
      <c r="L168" s="188" t="inlineStr">
        <is>
          <t>ShaftMatl_SS_AISI-420</t>
        </is>
      </c>
      <c r="M168" s="188" t="inlineStr">
        <is>
          <t>:Bronze, III932, C89835:NiAl-Bronze, ASTM-B150 CDA95400:Al-Bronze, ASTM-B150 CDA95200:SS AISI-303:SS AISI-304:SS AISI-316:SS AISI-416:Special/Other:No Sleeve (sleeveless):SS AISI-416 (hard):</t>
        </is>
      </c>
      <c r="N168" s="188" t="inlineStr">
        <is>
          <t>:Bronze, III932, C89835:NiAl-Bronze, ASTM-B150 CDA95400:Al-Bronze, ASTM-B150 CDA95200:SS AISI-303:SS AISI-304:SS AISI-316:SS AISI-416:Special/Other:No Sleeve (sleeveless):</t>
        </is>
      </c>
      <c r="O168" s="188" t="inlineStr">
        <is>
          <t>ShaftMatl_SS_AISI-420</t>
        </is>
      </c>
      <c r="P168" s="172" t="inlineStr">
        <is>
          <t>RTF</t>
        </is>
      </c>
      <c r="Q168" s="188" t="inlineStr">
        <is>
          <t>B104549</t>
        </is>
      </c>
      <c r="R168" s="188" t="n"/>
      <c r="S168" s="193" t="inlineStr">
        <is>
          <t>LT078</t>
        </is>
      </c>
      <c r="T168" s="233" t="n"/>
      <c r="U168" s="233" t="n"/>
    </row>
    <row r="169" s="109">
      <c r="A169" s="64" t="n"/>
      <c r="B169" s="237">
        <f>IF(AND(L169&lt;&gt;"ShaftMatl_Special",P169&lt;&gt;"NA"),"Y","N")</f>
        <v/>
      </c>
      <c r="C169" s="233" t="inlineStr">
        <is>
          <t>ConTab_BOM_KP_Shaft_0205</t>
        </is>
      </c>
      <c r="D169" s="233">
        <f>IF(B169="Y",C169,"")</f>
        <v/>
      </c>
      <c r="E169" s="233" t="inlineStr">
        <is>
          <t>:2023-3_4-KP:</t>
        </is>
      </c>
      <c r="F169" s="235" t="inlineStr">
        <is>
          <t>B</t>
        </is>
      </c>
      <c r="G169" s="235">
        <f>"X"&amp;F169</f>
        <v/>
      </c>
      <c r="H169" s="201" t="n">
        <v>3.937</v>
      </c>
      <c r="I169" s="206" t="inlineStr">
        <is>
          <t>CCW</t>
        </is>
      </c>
      <c r="J169" s="188" t="inlineStr">
        <is>
          <t>Mechanical Seal</t>
        </is>
      </c>
      <c r="K169" s="188" t="inlineStr">
        <is>
          <t>:MechSealType8B:</t>
        </is>
      </c>
      <c r="L169" s="188" t="inlineStr">
        <is>
          <t>ShaftMatl_Special</t>
        </is>
      </c>
      <c r="M169" s="188" t="inlineStr">
        <is>
          <t>:Bronze, III932, C89835:NiAl-Bronze, ASTM-B150 CDA95400:Al-Bronze, ASTM-B150 CDA95200:SS AISI-303:SS AISI-304:SS AISI-316:SS AISI-416:Special/Other:No Sleeve (sleeveless):</t>
        </is>
      </c>
      <c r="N169" s="188" t="inlineStr">
        <is>
          <t>:Bronze, III932, C89835:NiAl-Bronze, ASTM-B150 CDA95400:Al-Bronze, ASTM-B150 CDA95200:SS AISI-303:SS AISI-304:SS AISI-316:SS AISI-416:Special/Other:No Sleeve (sleeveless):</t>
        </is>
      </c>
      <c r="O169" s="188" t="inlineStr">
        <is>
          <t>ShaftMatl_Special</t>
        </is>
      </c>
      <c r="P169" s="172" t="inlineStr">
        <is>
          <t>RTF</t>
        </is>
      </c>
      <c r="Q169" s="188" t="inlineStr">
        <is>
          <t>B104549</t>
        </is>
      </c>
      <c r="R169" s="188" t="n"/>
      <c r="S169" s="193" t="inlineStr">
        <is>
          <t>LT079</t>
        </is>
      </c>
      <c r="T169" s="233" t="n"/>
      <c r="U169" s="233" t="n"/>
    </row>
    <row r="170" s="109">
      <c r="A170" s="64" t="n"/>
      <c r="B170" s="237">
        <f>IF(AND(L170&lt;&gt;"ShaftMatl_Special",P170&lt;&gt;"NA"),"Y","N")</f>
        <v/>
      </c>
      <c r="C170" s="233" t="inlineStr">
        <is>
          <t>ConTab_BOM_KP_Shaft_0206</t>
        </is>
      </c>
      <c r="D170" s="233">
        <f>IF(B170="Y",C170,"")</f>
        <v/>
      </c>
      <c r="E170" s="233" t="inlineStr">
        <is>
          <t>:2023-3_4-KP:</t>
        </is>
      </c>
      <c r="F170" s="235" t="inlineStr">
        <is>
          <t>B</t>
        </is>
      </c>
      <c r="G170" s="235">
        <f>"X"&amp;F170</f>
        <v/>
      </c>
      <c r="H170" s="201" t="n">
        <v>3.937</v>
      </c>
      <c r="I170" s="206" t="inlineStr">
        <is>
          <t>CCW</t>
        </is>
      </c>
      <c r="J170" s="188" t="inlineStr">
        <is>
          <t>Packing</t>
        </is>
      </c>
      <c r="K170" s="188" t="inlineStr">
        <is>
          <t>:Opt_Packing:</t>
        </is>
      </c>
      <c r="L170" s="188" t="inlineStr">
        <is>
          <t>ShaftMatl_Special</t>
        </is>
      </c>
      <c r="M170" s="188" t="inlineStr">
        <is>
          <t>:Bronze, III932, C89835:NiAl-Bronze, ASTM-B150 CDA95400:Al-Bronze, ASTM-B150 CDA95200:SS AISI-303:SS AISI-304:SS AISI-316:SS AISI-416:Special/Other:No Sleeve (sleeveless):SS AISI-416 (hard):</t>
        </is>
      </c>
      <c r="N170" s="188" t="inlineStr">
        <is>
          <t>:Bronze, III932, C89835:NiAl-Bronze, ASTM-B150 CDA95400:Al-Bronze, ASTM-B150 CDA95200:SS AISI-303:SS AISI-304:SS AISI-316:SS AISI-416:Special/Other:No Sleeve (sleeveless):</t>
        </is>
      </c>
      <c r="O170" s="188" t="inlineStr">
        <is>
          <t>ShaftMatl_Special</t>
        </is>
      </c>
      <c r="P170" s="172" t="inlineStr">
        <is>
          <t>RTF</t>
        </is>
      </c>
      <c r="Q170" s="188" t="inlineStr">
        <is>
          <t>B104549</t>
        </is>
      </c>
      <c r="R170" s="188" t="n"/>
      <c r="S170" s="193" t="inlineStr">
        <is>
          <t>LT079</t>
        </is>
      </c>
      <c r="T170" s="233" t="n"/>
      <c r="U170" s="233" t="n"/>
    </row>
    <row r="171" s="109">
      <c r="A171" s="64" t="n"/>
      <c r="B171" s="237">
        <f>IF(AND(L171&lt;&gt;"ShaftMatl_Special",P171&lt;&gt;"NA"),"Y","N")</f>
        <v/>
      </c>
      <c r="C171" s="233" t="inlineStr">
        <is>
          <t>ConTab_BOM_KP_Shaft_0207</t>
        </is>
      </c>
      <c r="D171" s="233">
        <f>IF(B171="Y",C171,"")</f>
        <v/>
      </c>
      <c r="E171" s="233" t="inlineStr">
        <is>
          <t>:2025-7_8-KP:</t>
        </is>
      </c>
      <c r="F171" s="235" t="inlineStr">
        <is>
          <t>B</t>
        </is>
      </c>
      <c r="G171" s="235">
        <f>"X"&amp;F171</f>
        <v/>
      </c>
      <c r="H171" s="201" t="n">
        <v>3.937</v>
      </c>
      <c r="I171" s="206" t="inlineStr">
        <is>
          <t>CW</t>
        </is>
      </c>
      <c r="J171" s="188" t="inlineStr">
        <is>
          <t>Mechanical Seal</t>
        </is>
      </c>
      <c r="K171" s="188" t="inlineStr">
        <is>
          <t>:MechSealType8B:</t>
        </is>
      </c>
      <c r="L171" s="188" t="inlineStr">
        <is>
          <t>ShaftMatl_SS_AISI-420</t>
        </is>
      </c>
      <c r="M171" s="188" t="inlineStr">
        <is>
          <t>:Bronze, III932, C89835:NiAl-Bronze, ASTM-B150 CDA95400:Al-Bronze, ASTM-B150 CDA95200:SS AISI-303:SS AISI-304:SS AISI-316:SS AISI-416:Special/Other:No Sleeve (sleeveless):</t>
        </is>
      </c>
      <c r="N171" s="188" t="inlineStr">
        <is>
          <t>:Bronze, III932, C89835:NiAl-Bronze, ASTM-B150 CDA95400:Al-Bronze, ASTM-B150 CDA95200:SS AISI-303:SS AISI-304:SS AISI-316:SS AISI-416:Special/Other:No Sleeve (sleeveless):</t>
        </is>
      </c>
      <c r="O171" s="188" t="inlineStr">
        <is>
          <t>ShaftMatl_SS_AISI-420</t>
        </is>
      </c>
      <c r="P171" s="172" t="n">
        <v>98571691</v>
      </c>
      <c r="Q171" s="188" t="inlineStr">
        <is>
          <t>B104584</t>
        </is>
      </c>
      <c r="R171" s="188" t="inlineStr">
        <is>
          <t>Standard</t>
        </is>
      </c>
      <c r="S171" s="193" t="inlineStr">
        <is>
          <t>LT078</t>
        </is>
      </c>
      <c r="T171" s="233" t="n"/>
      <c r="U171" s="233" t="n"/>
    </row>
    <row r="172" s="109">
      <c r="A172" s="64" t="n"/>
      <c r="B172" s="237">
        <f>IF(AND(L172&lt;&gt;"ShaftMatl_Special",P172&lt;&gt;"NA"),"Y","N")</f>
        <v/>
      </c>
      <c r="C172" s="233" t="inlineStr">
        <is>
          <t>ConTab_BOM_KP_Shaft_0208</t>
        </is>
      </c>
      <c r="D172" s="233">
        <f>IF(B172="Y",C172,"")</f>
        <v/>
      </c>
      <c r="E172" s="233" t="inlineStr">
        <is>
          <t>:2025-7_8-KP:</t>
        </is>
      </c>
      <c r="F172" s="235" t="inlineStr">
        <is>
          <t>B</t>
        </is>
      </c>
      <c r="G172" s="235">
        <f>"X"&amp;F172</f>
        <v/>
      </c>
      <c r="H172" s="201" t="n">
        <v>3.937</v>
      </c>
      <c r="I172" s="206" t="inlineStr">
        <is>
          <t>CW</t>
        </is>
      </c>
      <c r="J172" s="188" t="inlineStr">
        <is>
          <t>Packing</t>
        </is>
      </c>
      <c r="K172" s="188" t="inlineStr">
        <is>
          <t>:Opt_Packing:</t>
        </is>
      </c>
      <c r="L172" s="188" t="inlineStr">
        <is>
          <t>ShaftMatl_SS_AISI-420</t>
        </is>
      </c>
      <c r="M172" s="188" t="inlineStr">
        <is>
          <t>:Bronze, III932, C89835:NiAl-Bronze, ASTM-B150 CDA95400:Al-Bronze, ASTM-B150 CDA95200:SS AISI-303:SS AISI-304:SS AISI-316:SS AISI-416:Special/Other:No Sleeve (sleeveless):SS AISI-416 (hard):</t>
        </is>
      </c>
      <c r="N172" s="188" t="inlineStr">
        <is>
          <t>:Bronze, III932, C89835:NiAl-Bronze, ASTM-B150 CDA95400:Al-Bronze, ASTM-B150 CDA95200:SS AISI-303:SS AISI-304:SS AISI-316:SS AISI-416:Special/Other:No Sleeve (sleeveless):</t>
        </is>
      </c>
      <c r="O172" s="188" t="inlineStr">
        <is>
          <t>ShaftMatl_SS_AISI-420</t>
        </is>
      </c>
      <c r="P172" s="172" t="inlineStr">
        <is>
          <t>RTF</t>
        </is>
      </c>
      <c r="Q172" s="188" t="inlineStr">
        <is>
          <t>B104549</t>
        </is>
      </c>
      <c r="R172" s="188" t="n"/>
      <c r="S172" s="193" t="inlineStr">
        <is>
          <t>LT078</t>
        </is>
      </c>
      <c r="T172" s="233" t="n"/>
      <c r="U172" s="233" t="n"/>
    </row>
    <row r="173" s="109">
      <c r="A173" s="64" t="n"/>
      <c r="B173" s="237">
        <f>IF(AND(L173&lt;&gt;"ShaftMatl_Special",P173&lt;&gt;"NA"),"Y","N")</f>
        <v/>
      </c>
      <c r="C173" s="233" t="inlineStr">
        <is>
          <t>ConTab_BOM_KP_Shaft_0209</t>
        </is>
      </c>
      <c r="D173" s="233">
        <f>IF(B173="Y",C173,"")</f>
        <v/>
      </c>
      <c r="E173" s="233" t="inlineStr">
        <is>
          <t>:2025-7_8-KP:</t>
        </is>
      </c>
      <c r="F173" s="235" t="inlineStr">
        <is>
          <t>B</t>
        </is>
      </c>
      <c r="G173" s="235">
        <f>"X"&amp;F173</f>
        <v/>
      </c>
      <c r="H173" s="201" t="n">
        <v>3.937</v>
      </c>
      <c r="I173" s="206" t="inlineStr">
        <is>
          <t>CW</t>
        </is>
      </c>
      <c r="J173" s="188" t="inlineStr">
        <is>
          <t>Mechanical Seal</t>
        </is>
      </c>
      <c r="K173" s="188" t="inlineStr">
        <is>
          <t>:MechSealType8B:</t>
        </is>
      </c>
      <c r="L173" s="188" t="inlineStr">
        <is>
          <t>ShaftMatl_Special</t>
        </is>
      </c>
      <c r="M173" s="188" t="inlineStr">
        <is>
          <t>:Bronze, III932, C89835:NiAl-Bronze, ASTM-B150 CDA95400:Al-Bronze, ASTM-B150 CDA95200:SS AISI-303:SS AISI-304:SS AISI-316:SS AISI-416:Special/Other:No Sleeve (sleeveless):</t>
        </is>
      </c>
      <c r="N173" s="188" t="inlineStr">
        <is>
          <t>:Bronze, III932, C89835:NiAl-Bronze, ASTM-B150 CDA95400:Al-Bronze, ASTM-B150 CDA95200:SS AISI-303:SS AISI-304:SS AISI-316:SS AISI-416:Special/Other:No Sleeve (sleeveless):</t>
        </is>
      </c>
      <c r="O173" s="188" t="inlineStr">
        <is>
          <t>ShaftMatl_Special</t>
        </is>
      </c>
      <c r="P173" s="172" t="inlineStr">
        <is>
          <t>RTF</t>
        </is>
      </c>
      <c r="Q173" s="188" t="inlineStr">
        <is>
          <t>B104549</t>
        </is>
      </c>
      <c r="R173" s="188" t="n"/>
      <c r="S173" s="193" t="inlineStr">
        <is>
          <t>LT079</t>
        </is>
      </c>
      <c r="T173" s="233" t="n"/>
      <c r="U173" s="233" t="n"/>
    </row>
    <row r="174" s="109">
      <c r="A174" s="64" t="n"/>
      <c r="B174" s="237">
        <f>IF(AND(L174&lt;&gt;"ShaftMatl_Special",P174&lt;&gt;"NA"),"Y","N")</f>
        <v/>
      </c>
      <c r="C174" s="233" t="inlineStr">
        <is>
          <t>ConTab_BOM_KP_Shaft_0210</t>
        </is>
      </c>
      <c r="D174" s="233">
        <f>IF(B174="Y",C174,"")</f>
        <v/>
      </c>
      <c r="E174" s="233" t="inlineStr">
        <is>
          <t>:2025-7_8-KP:</t>
        </is>
      </c>
      <c r="F174" s="235" t="inlineStr">
        <is>
          <t>B</t>
        </is>
      </c>
      <c r="G174" s="235">
        <f>"X"&amp;F174</f>
        <v/>
      </c>
      <c r="H174" s="201" t="n">
        <v>3.937</v>
      </c>
      <c r="I174" s="206" t="inlineStr">
        <is>
          <t>CW</t>
        </is>
      </c>
      <c r="J174" s="188" t="inlineStr">
        <is>
          <t>Packing</t>
        </is>
      </c>
      <c r="K174" s="188" t="inlineStr">
        <is>
          <t>:Opt_Packing:</t>
        </is>
      </c>
      <c r="L174" s="188" t="inlineStr">
        <is>
          <t>ShaftMatl_Special</t>
        </is>
      </c>
      <c r="M174" s="188" t="inlineStr">
        <is>
          <t>:Bronze, III932, C89835:NiAl-Bronze, ASTM-B150 CDA95400:Al-Bronze, ASTM-B150 CDA95200:SS AISI-303:SS AISI-304:SS AISI-316:SS AISI-416:Special/Other:No Sleeve (sleeveless):SS AISI-416 (hard):</t>
        </is>
      </c>
      <c r="N174" s="188" t="inlineStr">
        <is>
          <t>:Bronze, III932, C89835:NiAl-Bronze, ASTM-B150 CDA95400:Al-Bronze, ASTM-B150 CDA95200:SS AISI-303:SS AISI-304:SS AISI-316:SS AISI-416:Special/Other:No Sleeve (sleeveless):</t>
        </is>
      </c>
      <c r="O174" s="188" t="inlineStr">
        <is>
          <t>ShaftMatl_Special</t>
        </is>
      </c>
      <c r="P174" s="172" t="inlineStr">
        <is>
          <t>RTF</t>
        </is>
      </c>
      <c r="Q174" s="188" t="inlineStr">
        <is>
          <t>B104549</t>
        </is>
      </c>
      <c r="R174" s="188" t="n"/>
      <c r="S174" s="193" t="inlineStr">
        <is>
          <t>LT079</t>
        </is>
      </c>
      <c r="T174" s="233" t="n"/>
      <c r="U174" s="233" t="n"/>
    </row>
    <row r="175" s="109">
      <c r="A175" s="64" t="n"/>
      <c r="B175" s="237">
        <f>IF(AND(L175&lt;&gt;"ShaftMatl_Special",P175&lt;&gt;"NA"),"Y","N")</f>
        <v/>
      </c>
      <c r="C175" s="233" t="inlineStr">
        <is>
          <t>ConTab_BOM_KP_Shaft_0211</t>
        </is>
      </c>
      <c r="D175" s="233">
        <f>IF(B175="Y",C175,"")</f>
        <v/>
      </c>
      <c r="E175" s="233" t="inlineStr">
        <is>
          <t>:2025-7_8-KP:</t>
        </is>
      </c>
      <c r="F175" s="235" t="inlineStr">
        <is>
          <t>B</t>
        </is>
      </c>
      <c r="G175" s="235">
        <f>"X"&amp;F175</f>
        <v/>
      </c>
      <c r="H175" s="201" t="n">
        <v>3.937</v>
      </c>
      <c r="I175" s="206" t="inlineStr">
        <is>
          <t>CCW</t>
        </is>
      </c>
      <c r="J175" s="188" t="inlineStr">
        <is>
          <t>Mechanical Seal</t>
        </is>
      </c>
      <c r="K175" s="188" t="inlineStr">
        <is>
          <t>:MechSealType8B:</t>
        </is>
      </c>
      <c r="L175" s="188" t="inlineStr">
        <is>
          <t>ShaftMatl_SS_AISI-420</t>
        </is>
      </c>
      <c r="M175" s="188" t="inlineStr">
        <is>
          <t>:Bronze, III932, C89835:NiAl-Bronze, ASTM-B150 CDA95400:Al-Bronze, ASTM-B150 CDA95200:SS AISI-303:SS AISI-304:SS AISI-316:SS AISI-416:Special/Other:No Sleeve (sleeveless):</t>
        </is>
      </c>
      <c r="N175" s="188" t="inlineStr">
        <is>
          <t>:Bronze, III932, C89835:NiAl-Bronze, ASTM-B150 CDA95400:Al-Bronze, ASTM-B150 CDA95200:SS AISI-303:SS AISI-304:SS AISI-316:SS AISI-416:Special/Other:No Sleeve (sleeveless):</t>
        </is>
      </c>
      <c r="O175" s="188" t="inlineStr">
        <is>
          <t>ShaftMatl_SS_AISI-420</t>
        </is>
      </c>
      <c r="P175" s="172" t="n">
        <v>98571692</v>
      </c>
      <c r="Q175" s="188" t="inlineStr">
        <is>
          <t>B104584</t>
        </is>
      </c>
      <c r="R175" s="188" t="inlineStr">
        <is>
          <t>Standard</t>
        </is>
      </c>
      <c r="S175" s="193" t="inlineStr">
        <is>
          <t>LT078</t>
        </is>
      </c>
      <c r="T175" s="233" t="n"/>
      <c r="U175" s="233" t="n"/>
    </row>
    <row r="176" s="109">
      <c r="A176" s="64" t="n"/>
      <c r="B176" s="237">
        <f>IF(AND(L176&lt;&gt;"ShaftMatl_Special",P176&lt;&gt;"NA"),"Y","N")</f>
        <v/>
      </c>
      <c r="C176" s="233" t="inlineStr">
        <is>
          <t>ConTab_BOM_KP_Shaft_0212</t>
        </is>
      </c>
      <c r="D176" s="233">
        <f>IF(B176="Y",C176,"")</f>
        <v/>
      </c>
      <c r="E176" s="233" t="inlineStr">
        <is>
          <t>:2025-7_8-KP:</t>
        </is>
      </c>
      <c r="F176" s="235" t="inlineStr">
        <is>
          <t>B</t>
        </is>
      </c>
      <c r="G176" s="235">
        <f>"X"&amp;F176</f>
        <v/>
      </c>
      <c r="H176" s="201" t="n">
        <v>3.937</v>
      </c>
      <c r="I176" s="206" t="inlineStr">
        <is>
          <t>CCW</t>
        </is>
      </c>
      <c r="J176" s="188" t="inlineStr">
        <is>
          <t>Packing</t>
        </is>
      </c>
      <c r="K176" s="188" t="inlineStr">
        <is>
          <t>:Opt_Packing:</t>
        </is>
      </c>
      <c r="L176" s="188" t="inlineStr">
        <is>
          <t>ShaftMatl_SS_AISI-420</t>
        </is>
      </c>
      <c r="M176" s="188" t="inlineStr">
        <is>
          <t>:Bronze, III932, C89835:NiAl-Bronze, ASTM-B150 CDA95400:Al-Bronze, ASTM-B150 CDA95200:SS AISI-303:SS AISI-304:SS AISI-316:SS AISI-416:Special/Other:No Sleeve (sleeveless):SS AISI-416 (hard):</t>
        </is>
      </c>
      <c r="N176" s="188" t="inlineStr">
        <is>
          <t>:Bronze, III932, C89835:NiAl-Bronze, ASTM-B150 CDA95400:Al-Bronze, ASTM-B150 CDA95200:SS AISI-303:SS AISI-304:SS AISI-316:SS AISI-416:Special/Other:No Sleeve (sleeveless):</t>
        </is>
      </c>
      <c r="O176" s="188" t="inlineStr">
        <is>
          <t>ShaftMatl_SS_AISI-420</t>
        </is>
      </c>
      <c r="P176" s="172" t="inlineStr">
        <is>
          <t>RTF</t>
        </is>
      </c>
      <c r="Q176" s="188" t="inlineStr">
        <is>
          <t>B104549</t>
        </is>
      </c>
      <c r="R176" s="188" t="n"/>
      <c r="S176" s="193" t="inlineStr">
        <is>
          <t>LT078</t>
        </is>
      </c>
      <c r="T176" s="233" t="n"/>
      <c r="U176" s="233" t="n"/>
    </row>
    <row r="177" s="109">
      <c r="A177" s="64" t="n"/>
      <c r="B177" s="237">
        <f>IF(AND(L177&lt;&gt;"ShaftMatl_Special",P177&lt;&gt;"NA"),"Y","N")</f>
        <v/>
      </c>
      <c r="C177" s="233" t="inlineStr">
        <is>
          <t>ConTab_BOM_KP_Shaft_0213</t>
        </is>
      </c>
      <c r="D177" s="233">
        <f>IF(B177="Y",C177,"")</f>
        <v/>
      </c>
      <c r="E177" s="233" t="inlineStr">
        <is>
          <t>:2025-7_8-KP:</t>
        </is>
      </c>
      <c r="F177" s="235" t="inlineStr">
        <is>
          <t>B</t>
        </is>
      </c>
      <c r="G177" s="235">
        <f>"X"&amp;F177</f>
        <v/>
      </c>
      <c r="H177" s="201" t="n">
        <v>3.937</v>
      </c>
      <c r="I177" s="206" t="inlineStr">
        <is>
          <t>CCW</t>
        </is>
      </c>
      <c r="J177" s="188" t="inlineStr">
        <is>
          <t>Mechanical Seal</t>
        </is>
      </c>
      <c r="K177" s="188" t="inlineStr">
        <is>
          <t>:MechSealType8B:</t>
        </is>
      </c>
      <c r="L177" s="188" t="inlineStr">
        <is>
          <t>ShaftMatl_Special</t>
        </is>
      </c>
      <c r="M177" s="188" t="inlineStr">
        <is>
          <t>:Bronze, III932, C89835:NiAl-Bronze, ASTM-B150 CDA95400:Al-Bronze, ASTM-B150 CDA95200:SS AISI-303:SS AISI-304:SS AISI-316:SS AISI-416:Special/Other:No Sleeve (sleeveless):</t>
        </is>
      </c>
      <c r="N177" s="188" t="inlineStr">
        <is>
          <t>:Bronze, III932, C89835:NiAl-Bronze, ASTM-B150 CDA95400:Al-Bronze, ASTM-B150 CDA95200:SS AISI-303:SS AISI-304:SS AISI-316:SS AISI-416:Special/Other:No Sleeve (sleeveless):</t>
        </is>
      </c>
      <c r="O177" s="188" t="inlineStr">
        <is>
          <t>ShaftMatl_Special</t>
        </is>
      </c>
      <c r="P177" s="172" t="inlineStr">
        <is>
          <t>RTF</t>
        </is>
      </c>
      <c r="Q177" s="188" t="inlineStr">
        <is>
          <t>B104549</t>
        </is>
      </c>
      <c r="R177" s="188" t="n"/>
      <c r="S177" s="193" t="inlineStr">
        <is>
          <t>LT079</t>
        </is>
      </c>
      <c r="T177" s="233" t="n"/>
      <c r="U177" s="233" t="n"/>
    </row>
    <row r="178" s="109">
      <c r="A178" s="64" t="n"/>
      <c r="B178" s="237">
        <f>IF(AND(L178&lt;&gt;"ShaftMatl_Special",P178&lt;&gt;"NA"),"Y","N")</f>
        <v/>
      </c>
      <c r="C178" s="233" t="inlineStr">
        <is>
          <t>ConTab_BOM_KP_Shaft_0214</t>
        </is>
      </c>
      <c r="D178" s="233">
        <f>IF(B178="Y",C178,"")</f>
        <v/>
      </c>
      <c r="E178" s="233" t="inlineStr">
        <is>
          <t>:2025-7_8-KP:</t>
        </is>
      </c>
      <c r="F178" s="235" t="inlineStr">
        <is>
          <t>B</t>
        </is>
      </c>
      <c r="G178" s="235">
        <f>"X"&amp;F178</f>
        <v/>
      </c>
      <c r="H178" s="201" t="n">
        <v>3.937</v>
      </c>
      <c r="I178" s="206" t="inlineStr">
        <is>
          <t>CCW</t>
        </is>
      </c>
      <c r="J178" s="188" t="inlineStr">
        <is>
          <t>Packing</t>
        </is>
      </c>
      <c r="K178" s="188" t="inlineStr">
        <is>
          <t>:Opt_Packing:</t>
        </is>
      </c>
      <c r="L178" s="188" t="inlineStr">
        <is>
          <t>ShaftMatl_Special</t>
        </is>
      </c>
      <c r="M178" s="188" t="inlineStr">
        <is>
          <t>:Bronze, III932, C89835:NiAl-Bronze, ASTM-B150 CDA95400:Al-Bronze, ASTM-B150 CDA95200:SS AISI-303:SS AISI-304:SS AISI-316:SS AISI-416:Special/Other:No Sleeve (sleeveless):SS AISI-416 (hard):</t>
        </is>
      </c>
      <c r="N178" s="188" t="inlineStr">
        <is>
          <t>:Bronze, III932, C89835:NiAl-Bronze, ASTM-B150 CDA95400:Al-Bronze, ASTM-B150 CDA95200:SS AISI-303:SS AISI-304:SS AISI-316:SS AISI-416:Special/Other:No Sleeve (sleeveless):</t>
        </is>
      </c>
      <c r="O178" s="188" t="inlineStr">
        <is>
          <t>ShaftMatl_Special</t>
        </is>
      </c>
      <c r="P178" s="172" t="inlineStr">
        <is>
          <t>RTF</t>
        </is>
      </c>
      <c r="Q178" s="188" t="inlineStr">
        <is>
          <t>B104549</t>
        </is>
      </c>
      <c r="R178" s="188" t="n"/>
      <c r="S178" s="193" t="inlineStr">
        <is>
          <t>LT079</t>
        </is>
      </c>
      <c r="T178" s="233" t="n"/>
      <c r="U178" s="233" t="n"/>
    </row>
    <row r="179" s="109">
      <c r="A179" s="64" t="n"/>
      <c r="B179" s="237">
        <f>IF(AND(L179&lt;&gt;"ShaftMatl_Special",P179&lt;&gt;"NA"),"Y","N")</f>
        <v/>
      </c>
      <c r="C179" s="233" t="inlineStr">
        <is>
          <t>ConTab_BOM_KP_Shaft_0215</t>
        </is>
      </c>
      <c r="D179" s="233">
        <f>IF(B179="Y",C179,"")</f>
        <v/>
      </c>
      <c r="E179" s="233" t="inlineStr">
        <is>
          <t>:2095-1_2-KP:2095-1_2-KPV:</t>
        </is>
      </c>
      <c r="F179" s="235" t="inlineStr">
        <is>
          <t>2</t>
        </is>
      </c>
      <c r="G179" s="235">
        <f>"X"&amp;F179</f>
        <v/>
      </c>
      <c r="H179" s="201" t="n">
        <v>1</v>
      </c>
      <c r="I179" s="234" t="inlineStr">
        <is>
          <t>CW</t>
        </is>
      </c>
      <c r="J179" s="233" t="inlineStr">
        <is>
          <t>Mechanical Seal</t>
        </is>
      </c>
      <c r="K179" s="233" t="inlineStr">
        <is>
          <t>:MechSealType1Unbal:MechSealType21S:</t>
        </is>
      </c>
      <c r="L179" s="233" t="inlineStr">
        <is>
          <t>ShaftMatl_SS_AISI-303</t>
        </is>
      </c>
      <c r="M179" s="233" t="inlineStr">
        <is>
          <t>:Bronze, III932, C89835:NiAl-Bronze, ASTM-B150 CDA95400:Al-Bronze, ASTM-B150 CDA95200:SS AISI-303:SS AISI-304:SS AISI-316:SS AISI-416:Special/Other:No Sleeve (sleeveless):</t>
        </is>
      </c>
      <c r="N179" s="233" t="inlineStr">
        <is>
          <t>:Bronze, III932, C89835:NiAl-Bronze, ASTM-B150 CDA95400:Al-Bronze, ASTM-B150 CDA95200:SS AISI-303:SS AISI-304:SS AISI-316:SS AISI-416:Special/Other:No Sleeve (sleeveless):</t>
        </is>
      </c>
      <c r="O179" s="233" t="inlineStr">
        <is>
          <t>ShaftMatl_SS_AISI-303</t>
        </is>
      </c>
      <c r="P179" s="235" t="n">
        <v>91844429</v>
      </c>
      <c r="Q179" s="233" t="inlineStr">
        <is>
          <t>B101217</t>
        </is>
      </c>
      <c r="R179" s="233" t="inlineStr">
        <is>
          <t>Standard</t>
        </is>
      </c>
      <c r="S179" s="235" t="inlineStr">
        <is>
          <t>LT027</t>
        </is>
      </c>
      <c r="T179" s="233" t="n"/>
      <c r="U179" s="233" t="n"/>
    </row>
    <row r="180" s="109">
      <c r="A180" s="64" t="n"/>
      <c r="B180" s="237">
        <f>IF(AND(L180&lt;&gt;"ShaftMatl_Special",P180&lt;&gt;"NA"),"Y","N")</f>
        <v/>
      </c>
      <c r="C180" s="233" t="inlineStr">
        <is>
          <t>ConTab_BOM_KP_Shaft_0216</t>
        </is>
      </c>
      <c r="D180" s="233">
        <f>IF(B180="Y",C180,"")</f>
        <v/>
      </c>
      <c r="E180" s="233" t="inlineStr">
        <is>
          <t>:2095-1_2-KP:2095-1_2-KPV:</t>
        </is>
      </c>
      <c r="F180" s="235" t="inlineStr">
        <is>
          <t>2</t>
        </is>
      </c>
      <c r="G180" s="235">
        <f>"X"&amp;F180</f>
        <v/>
      </c>
      <c r="H180" s="201" t="n">
        <v>1</v>
      </c>
      <c r="I180" s="234" t="inlineStr">
        <is>
          <t>CW</t>
        </is>
      </c>
      <c r="J180" s="233" t="inlineStr">
        <is>
          <t>Mechanical Seal</t>
        </is>
      </c>
      <c r="K180" s="233" t="inlineStr">
        <is>
          <t>:MechSealType1Unbal:MechSealType21S:</t>
        </is>
      </c>
      <c r="L180" s="233" t="inlineStr">
        <is>
          <t>ShaftMatl_StressproofSteel_AISI-1144</t>
        </is>
      </c>
      <c r="M180" s="233" t="inlineStr">
        <is>
          <t>:Bronze, III932, C89835:NiAl-Bronze, ASTM-B150 CDA95400:Al-Bronze, ASTM-B150 CDA95200:SS AISI-303:SS AISI-304:SS AISI-316:SS AISI-416:Special/Other:No Sleeve (sleeveless):</t>
        </is>
      </c>
      <c r="N180" s="233" t="inlineStr">
        <is>
          <t>:Bronze, III932, C89835:NiAl-Bronze, ASTM-B150 CDA95400:Al-Bronze, ASTM-B150 CDA95200:SS AISI-303:SS AISI-304:SS AISI-316:SS AISI-416:Special/Other:No Sleeve (sleeveless):</t>
        </is>
      </c>
      <c r="O180" s="233" t="inlineStr">
        <is>
          <t>ShaftMatl_StressproofSteel_AISI-1144</t>
        </is>
      </c>
      <c r="P180" s="235" t="inlineStr">
        <is>
          <t>RTF</t>
        </is>
      </c>
      <c r="Q180" s="233" t="inlineStr">
        <is>
          <t>B101218</t>
        </is>
      </c>
      <c r="R180" s="233" t="n"/>
      <c r="S180" s="235" t="inlineStr">
        <is>
          <t>LT027</t>
        </is>
      </c>
      <c r="T180" s="233" t="n"/>
      <c r="U180" s="233" t="n"/>
    </row>
    <row r="181" s="109">
      <c r="A181" s="64" t="n"/>
      <c r="B181" s="237">
        <f>IF(AND(L181&lt;&gt;"ShaftMatl_Special",P181&lt;&gt;"NA"),"Y","N")</f>
        <v/>
      </c>
      <c r="C181" s="233" t="inlineStr">
        <is>
          <t>ConTab_BOM_KP_Shaft_0217</t>
        </is>
      </c>
      <c r="D181" s="233">
        <f>IF(B181="Y",C181,"")</f>
        <v/>
      </c>
      <c r="E181" s="233" t="inlineStr">
        <is>
          <t>:2095-1_2-KP:2095-1_2-KPV:</t>
        </is>
      </c>
      <c r="F181" s="235" t="inlineStr">
        <is>
          <t>2</t>
        </is>
      </c>
      <c r="G181" s="235">
        <f>"X"&amp;F181</f>
        <v/>
      </c>
      <c r="H181" s="201" t="n">
        <v>1</v>
      </c>
      <c r="I181" s="234" t="inlineStr">
        <is>
          <t>CW</t>
        </is>
      </c>
      <c r="J181" s="233" t="inlineStr">
        <is>
          <t>Mechanical Seal</t>
        </is>
      </c>
      <c r="K181" s="233" t="inlineStr">
        <is>
          <t>:MechSealType1Unbal:MechSealType21S:</t>
        </is>
      </c>
      <c r="L181" s="233" t="inlineStr">
        <is>
          <t>ShaftMatl_Special</t>
        </is>
      </c>
      <c r="M181" s="233" t="inlineStr">
        <is>
          <t>:Bronze, III932, C89835:NiAl-Bronze, ASTM-B150 CDA95400:Al-Bronze, ASTM-B150 CDA95200:SS AISI-303:SS AISI-304:SS AISI-316:SS AISI-416:Special/Other:No Sleeve (sleeveless):</t>
        </is>
      </c>
      <c r="N181" s="233" t="inlineStr">
        <is>
          <t>:Bronze, III932, C89835:NiAl-Bronze, ASTM-B150 CDA95400:Al-Bronze, ASTM-B150 CDA95200:SS AISI-303:SS AISI-304:SS AISI-316:SS AISI-416:Special/Other:No Sleeve (sleeveless):</t>
        </is>
      </c>
      <c r="O181" s="233" t="inlineStr">
        <is>
          <t>ShaftMatl_Special</t>
        </is>
      </c>
      <c r="P181" s="235" t="inlineStr">
        <is>
          <t>RTF</t>
        </is>
      </c>
      <c r="Q181" s="233" t="inlineStr">
        <is>
          <t>B150248</t>
        </is>
      </c>
      <c r="R181" s="233" t="n"/>
      <c r="S181" s="235" t="inlineStr">
        <is>
          <t>LT029</t>
        </is>
      </c>
      <c r="T181" s="233" t="n"/>
      <c r="U181" s="235" t="n"/>
    </row>
    <row r="182" s="109">
      <c r="A182" s="64" t="n"/>
      <c r="B182" s="237">
        <f>IF(AND(L182&lt;&gt;"ShaftMatl_Special",P182&lt;&gt;"NA"),"Y","N")</f>
        <v/>
      </c>
      <c r="C182" s="233" t="inlineStr">
        <is>
          <t>ConTab_BOM_KP_Shaft_0218</t>
        </is>
      </c>
      <c r="D182" s="233">
        <f>IF(B182="Y",C182,"")</f>
        <v/>
      </c>
      <c r="E182" s="233" t="inlineStr">
        <is>
          <t>:2095-1_2-KP:2095-1_2-KPV:</t>
        </is>
      </c>
      <c r="F182" s="235" t="inlineStr">
        <is>
          <t>2</t>
        </is>
      </c>
      <c r="G182" s="235">
        <f>"X"&amp;F182</f>
        <v/>
      </c>
      <c r="H182" s="201" t="n">
        <v>1</v>
      </c>
      <c r="I182" s="234" t="inlineStr">
        <is>
          <t>CCW</t>
        </is>
      </c>
      <c r="J182" s="233" t="inlineStr">
        <is>
          <t>Mechanical Seal</t>
        </is>
      </c>
      <c r="K182" s="233" t="inlineStr">
        <is>
          <t>:MechSealType1Unbal:MechSealType21S:</t>
        </is>
      </c>
      <c r="L182" s="233" t="inlineStr">
        <is>
          <t>ShaftMatl_SS_AISI-303</t>
        </is>
      </c>
      <c r="M182" s="233" t="inlineStr">
        <is>
          <t>:Bronze, III932, C89835:NiAl-Bronze, ASTM-B150 CDA95400:Al-Bronze, ASTM-B150 CDA95200:SS AISI-303:SS AISI-304:SS AISI-316:SS AISI-416:Special/Other:No Sleeve (sleeveless):</t>
        </is>
      </c>
      <c r="N182" s="233" t="inlineStr">
        <is>
          <t>:Bronze, III932, C89835:NiAl-Bronze, ASTM-B150 CDA95400:Al-Bronze, ASTM-B150 CDA95200:SS AISI-303:SS AISI-304:SS AISI-316:SS AISI-416:Special/Other:No Sleeve (sleeveless):</t>
        </is>
      </c>
      <c r="O182" s="233" t="inlineStr">
        <is>
          <t>ShaftMatl_SS_AISI-303</t>
        </is>
      </c>
      <c r="P182" s="235" t="n">
        <v>91844429</v>
      </c>
      <c r="Q182" s="233" t="inlineStr">
        <is>
          <t>B101217</t>
        </is>
      </c>
      <c r="R182" s="233" t="n"/>
      <c r="S182" s="235" t="inlineStr">
        <is>
          <t>LT027</t>
        </is>
      </c>
      <c r="T182" s="233" t="n"/>
      <c r="U182" s="233" t="n"/>
    </row>
    <row r="183" s="109">
      <c r="A183" s="64" t="n"/>
      <c r="B183" s="237">
        <f>IF(AND(L183&lt;&gt;"ShaftMatl_Special",P183&lt;&gt;"NA"),"Y","N")</f>
        <v/>
      </c>
      <c r="C183" s="233" t="inlineStr">
        <is>
          <t>ConTab_BOM_KP_Shaft_0219</t>
        </is>
      </c>
      <c r="D183" s="233">
        <f>IF(B183="Y",C183,"")</f>
        <v/>
      </c>
      <c r="E183" s="233" t="inlineStr">
        <is>
          <t>:2095-1_2-KP:2095-1_2-KPV:</t>
        </is>
      </c>
      <c r="F183" s="235" t="inlineStr">
        <is>
          <t>2</t>
        </is>
      </c>
      <c r="G183" s="235">
        <f>"X"&amp;F183</f>
        <v/>
      </c>
      <c r="H183" s="201" t="n">
        <v>1</v>
      </c>
      <c r="I183" s="234" t="inlineStr">
        <is>
          <t>CCW</t>
        </is>
      </c>
      <c r="J183" s="233" t="inlineStr">
        <is>
          <t>Mechanical Seal</t>
        </is>
      </c>
      <c r="K183" s="233" t="inlineStr">
        <is>
          <t>:MechSealType1Unbal:MechSealType21S:</t>
        </is>
      </c>
      <c r="L183" s="233" t="inlineStr">
        <is>
          <t>ShaftMatl_StressproofSteel_AISI-1144</t>
        </is>
      </c>
      <c r="M183" s="233" t="inlineStr">
        <is>
          <t>:Bronze, III932, C89835:NiAl-Bronze, ASTM-B150 CDA95400:Al-Bronze, ASTM-B150 CDA95200:SS AISI-303:SS AISI-304:SS AISI-316:SS AISI-416:Special/Other:No Sleeve (sleeveless):</t>
        </is>
      </c>
      <c r="N183" s="233" t="inlineStr">
        <is>
          <t>:Bronze, III932, C89835:NiAl-Bronze, ASTM-B150 CDA95400:Al-Bronze, ASTM-B150 CDA95200:SS AISI-303:SS AISI-304:SS AISI-316:SS AISI-416:Special/Other:No Sleeve (sleeveless):</t>
        </is>
      </c>
      <c r="O183" s="233" t="inlineStr">
        <is>
          <t>ShaftMatl_StressproofSteel_AISI-1144</t>
        </is>
      </c>
      <c r="P183" s="235" t="inlineStr">
        <is>
          <t>RTF</t>
        </is>
      </c>
      <c r="Q183" s="233" t="inlineStr">
        <is>
          <t>B101218</t>
        </is>
      </c>
      <c r="R183" s="233" t="n"/>
      <c r="S183" s="235" t="inlineStr">
        <is>
          <t>LT027</t>
        </is>
      </c>
      <c r="T183" s="233" t="n"/>
      <c r="U183" s="233" t="n"/>
    </row>
    <row r="184" s="109">
      <c r="A184" s="64" t="n"/>
      <c r="B184" s="237">
        <f>IF(AND(L184&lt;&gt;"ShaftMatl_Special",P184&lt;&gt;"NA"),"Y","N")</f>
        <v/>
      </c>
      <c r="C184" s="233" t="inlineStr">
        <is>
          <t>ConTab_BOM_KP_Shaft_0220</t>
        </is>
      </c>
      <c r="D184" s="233">
        <f>IF(B184="Y",C184,"")</f>
        <v/>
      </c>
      <c r="E184" s="233" t="inlineStr">
        <is>
          <t>:2095-1_2-KP:2095-1_2-KPV:</t>
        </is>
      </c>
      <c r="F184" s="235" t="inlineStr">
        <is>
          <t>2</t>
        </is>
      </c>
      <c r="G184" s="235">
        <f>"X"&amp;F184</f>
        <v/>
      </c>
      <c r="H184" s="201" t="n">
        <v>1</v>
      </c>
      <c r="I184" s="234" t="inlineStr">
        <is>
          <t>CCW</t>
        </is>
      </c>
      <c r="J184" s="233" t="inlineStr">
        <is>
          <t>Mechanical Seal</t>
        </is>
      </c>
      <c r="K184" s="233" t="inlineStr">
        <is>
          <t>:MechSealType1Unbal:MechSealType21S:</t>
        </is>
      </c>
      <c r="L184" s="233" t="inlineStr">
        <is>
          <t>ShaftMatl_Special</t>
        </is>
      </c>
      <c r="M184" s="233" t="inlineStr">
        <is>
          <t>:Bronze, III932, C89835:NiAl-Bronze, ASTM-B150 CDA95400:Al-Bronze, ASTM-B150 CDA95200:SS AISI-303:SS AISI-304:SS AISI-316:SS AISI-416:Special/Other:No Sleeve (sleeveless):</t>
        </is>
      </c>
      <c r="N184" s="233" t="inlineStr">
        <is>
          <t>:Bronze, III932, C89835:NiAl-Bronze, ASTM-B150 CDA95400:Al-Bronze, ASTM-B150 CDA95200:SS AISI-303:SS AISI-304:SS AISI-316:SS AISI-416:Special/Other:No Sleeve (sleeveless):</t>
        </is>
      </c>
      <c r="O184" s="233" t="inlineStr">
        <is>
          <t>ShaftMatl_Special</t>
        </is>
      </c>
      <c r="P184" s="235" t="inlineStr">
        <is>
          <t>RTF</t>
        </is>
      </c>
      <c r="Q184" s="233" t="inlineStr">
        <is>
          <t>B150248</t>
        </is>
      </c>
      <c r="R184" s="233" t="n"/>
      <c r="S184" s="235" t="inlineStr">
        <is>
          <t>LT029</t>
        </is>
      </c>
      <c r="T184" s="233" t="n"/>
      <c r="U184" s="233" t="n"/>
    </row>
    <row r="185" s="109">
      <c r="A185" s="64" t="n"/>
      <c r="B185" s="237">
        <f>IF(AND(L185&lt;&gt;"ShaftMatl_Special",P185&lt;&gt;"NA"),"Y","N")</f>
        <v/>
      </c>
      <c r="C185" s="233" t="inlineStr">
        <is>
          <t>ConTab_BOM_KP_Shaft_0221</t>
        </is>
      </c>
      <c r="D185" s="233">
        <f>IF(B185="Y",C185,"")</f>
        <v/>
      </c>
      <c r="E185" s="233" t="inlineStr">
        <is>
          <t>:2095-1_2-KP:2095-1_2-KPV:</t>
        </is>
      </c>
      <c r="F185" s="235" t="inlineStr">
        <is>
          <t>3</t>
        </is>
      </c>
      <c r="G185" s="235">
        <f>"X"&amp;F185</f>
        <v/>
      </c>
      <c r="H185" s="201" t="n">
        <v>1</v>
      </c>
      <c r="I185" s="234" t="inlineStr">
        <is>
          <t>CW</t>
        </is>
      </c>
      <c r="J185" s="233" t="inlineStr">
        <is>
          <t>Packing</t>
        </is>
      </c>
      <c r="K185" s="233" t="inlineStr">
        <is>
          <t>:Opt_Packing:</t>
        </is>
      </c>
      <c r="L185" s="233" t="inlineStr">
        <is>
          <t>ShaftMatl_SS_AISI-303</t>
        </is>
      </c>
      <c r="M185" s="233" t="inlineStr">
        <is>
          <t>:Bronze, III932, C89835:NiAl-Bronze, ASTM-B150 CDA95400:Al-Bronze, ASTM-B150 CDA95200:SS AISI-303:SS AISI-304:SS AISI-316:SS AISI-416:Special/Other:No Sleeve (sleeveless):SS AISI-416 (hard):</t>
        </is>
      </c>
      <c r="N185" s="233" t="inlineStr">
        <is>
          <t>:Bronze, III932, C89835:NiAl-Bronze, ASTM-B150 CDA95400:Al-Bronze, ASTM-B150 CDA95200:SS AISI-303:SS AISI-304:SS AISI-316:SS AISI-416:Special/Other:No Sleeve (sleeveless):</t>
        </is>
      </c>
      <c r="O185" s="233" t="inlineStr">
        <is>
          <t>ShaftMatl_SS_AISI-303</t>
        </is>
      </c>
      <c r="P185" s="235" t="n">
        <v>91844420</v>
      </c>
      <c r="Q185" s="233" t="inlineStr">
        <is>
          <t>B101220</t>
        </is>
      </c>
      <c r="R185" s="233" t="n"/>
      <c r="S185" s="235" t="inlineStr">
        <is>
          <t>LT027</t>
        </is>
      </c>
      <c r="T185" s="233" t="n"/>
      <c r="U185" s="233" t="n"/>
    </row>
    <row r="186" s="109">
      <c r="A186" s="64" t="n"/>
      <c r="B186" s="237">
        <f>IF(AND(L186&lt;&gt;"ShaftMatl_Special",P186&lt;&gt;"NA"),"Y","N")</f>
        <v/>
      </c>
      <c r="C186" s="233" t="inlineStr">
        <is>
          <t>ConTab_BOM_KP_Shaft_0222</t>
        </is>
      </c>
      <c r="D186" s="233">
        <f>IF(B186="Y",C186,"")</f>
        <v/>
      </c>
      <c r="E186" s="233" t="inlineStr">
        <is>
          <t>:2095-1_2-KP:2095-1_2-KPV:</t>
        </is>
      </c>
      <c r="F186" s="235" t="inlineStr">
        <is>
          <t>3</t>
        </is>
      </c>
      <c r="G186" s="235">
        <f>"X"&amp;F186</f>
        <v/>
      </c>
      <c r="H186" s="201" t="n">
        <v>1</v>
      </c>
      <c r="I186" s="234" t="inlineStr">
        <is>
          <t>CW</t>
        </is>
      </c>
      <c r="J186" s="233" t="inlineStr">
        <is>
          <t>Packing</t>
        </is>
      </c>
      <c r="K186" s="233" t="inlineStr">
        <is>
          <t>:Opt_Packing:</t>
        </is>
      </c>
      <c r="L186" s="233" t="inlineStr">
        <is>
          <t>ShaftMatl_StressproofSteel_AISI-1144</t>
        </is>
      </c>
      <c r="M186" s="233" t="inlineStr">
        <is>
          <t>:Bronze, III932, C89835:NiAl-Bronze, ASTM-B150 CDA95400:Al-Bronze, ASTM-B150 CDA95200:SS AISI-303:SS AISI-304:SS AISI-316:SS AISI-416:Special/Other:No Sleeve (sleeveless):SS AISI-416 (hard):</t>
        </is>
      </c>
      <c r="N186" s="233" t="inlineStr">
        <is>
          <t>:Bronze, III932, C89835:NiAl-Bronze, ASTM-B150 CDA95400:Al-Bronze, ASTM-B150 CDA95200:SS AISI-303:SS AISI-304:SS AISI-316:SS AISI-416:Special/Other:No Sleeve (sleeveless):</t>
        </is>
      </c>
      <c r="O186" s="233" t="inlineStr">
        <is>
          <t>ShaftMatl_StressproofSteel_AISI-1144</t>
        </is>
      </c>
      <c r="P186" s="235" t="n">
        <v>91844416</v>
      </c>
      <c r="Q186" s="233" t="inlineStr">
        <is>
          <t>B101219</t>
        </is>
      </c>
      <c r="R186" s="233" t="n"/>
      <c r="S186" s="235" t="inlineStr">
        <is>
          <t>LT027</t>
        </is>
      </c>
      <c r="T186" s="233" t="n"/>
      <c r="U186" s="233" t="n"/>
    </row>
    <row r="187" s="109">
      <c r="A187" s="64" t="n"/>
      <c r="B187" s="237">
        <f>IF(AND(L187&lt;&gt;"ShaftMatl_Special",P187&lt;&gt;"NA"),"Y","N")</f>
        <v/>
      </c>
      <c r="C187" s="233" t="inlineStr">
        <is>
          <t>ConTab_BOM_KP_Shaft_0223</t>
        </is>
      </c>
      <c r="D187" s="233">
        <f>IF(B187="Y",C187,"")</f>
        <v/>
      </c>
      <c r="E187" s="233" t="inlineStr">
        <is>
          <t>:2095-1_2-KP:2095-1_2-KPV:</t>
        </is>
      </c>
      <c r="F187" s="235" t="n">
        <v>3</v>
      </c>
      <c r="G187" s="235">
        <f>"X"&amp;F187</f>
        <v/>
      </c>
      <c r="H187" s="201" t="n">
        <v>1</v>
      </c>
      <c r="I187" s="234" t="inlineStr">
        <is>
          <t>CW</t>
        </is>
      </c>
      <c r="J187" s="233" t="inlineStr">
        <is>
          <t>Packing</t>
        </is>
      </c>
      <c r="K187" s="233" t="inlineStr">
        <is>
          <t>:Opt_Packing:</t>
        </is>
      </c>
      <c r="L187" s="233" t="inlineStr">
        <is>
          <t>ShaftMatl_Special</t>
        </is>
      </c>
      <c r="M187" s="233" t="inlineStr">
        <is>
          <t>:Bronze, III932, C89835:NiAl-Bronze, ASTM-B150 CDA95400:Al-Bronze, ASTM-B150 CDA95200:SS AISI-303:SS AISI-304:SS AISI-316:SS AISI-416:Special/Other:No Sleeve (sleeveless):SS AISI-416 (hard):</t>
        </is>
      </c>
      <c r="N187" s="233" t="inlineStr">
        <is>
          <t>:Bronze, III932, C89835:NiAl-Bronze, ASTM-B150 CDA95400:Al-Bronze, ASTM-B150 CDA95200:SS AISI-303:SS AISI-304:SS AISI-316:SS AISI-416:Special/Other:No Sleeve (sleeveless):</t>
        </is>
      </c>
      <c r="O187" s="233" t="inlineStr">
        <is>
          <t>ShaftMatl_Special</t>
        </is>
      </c>
      <c r="P187" s="235" t="inlineStr">
        <is>
          <t>RTF</t>
        </is>
      </c>
      <c r="Q187" s="233" t="inlineStr">
        <is>
          <t>B150248</t>
        </is>
      </c>
      <c r="R187" s="233" t="n"/>
      <c r="S187" s="235" t="inlineStr">
        <is>
          <t>LT029</t>
        </is>
      </c>
      <c r="T187" s="233" t="n"/>
      <c r="U187" s="233" t="n"/>
    </row>
    <row r="188" s="109">
      <c r="A188" s="64" t="n"/>
      <c r="B188" s="237">
        <f>IF(AND(L188&lt;&gt;"ShaftMatl_Special",P188&lt;&gt;"NA"),"Y","N")</f>
        <v/>
      </c>
      <c r="C188" s="233" t="inlineStr">
        <is>
          <t>ConTab_BOM_KP_Shaft_0224</t>
        </is>
      </c>
      <c r="D188" s="233">
        <f>IF(B188="Y",C188,"")</f>
        <v/>
      </c>
      <c r="E188" s="233" t="inlineStr">
        <is>
          <t>:2095-1_2-KP:2095-1_2-KPV:</t>
        </is>
      </c>
      <c r="F188" s="235" t="inlineStr">
        <is>
          <t>3</t>
        </is>
      </c>
      <c r="G188" s="235">
        <f>"X"&amp;F188</f>
        <v/>
      </c>
      <c r="H188" s="201" t="n">
        <v>1</v>
      </c>
      <c r="I188" s="234" t="inlineStr">
        <is>
          <t>CCW</t>
        </is>
      </c>
      <c r="J188" s="233" t="inlineStr">
        <is>
          <t>Packing</t>
        </is>
      </c>
      <c r="K188" s="233" t="inlineStr">
        <is>
          <t>:Opt_Packing:</t>
        </is>
      </c>
      <c r="L188" s="233" t="inlineStr">
        <is>
          <t>ShaftMatl_SS_AISI-303</t>
        </is>
      </c>
      <c r="M188" s="233" t="inlineStr">
        <is>
          <t>:Bronze, III932, C89835:NiAl-Bronze, ASTM-B150 CDA95400:Al-Bronze, ASTM-B150 CDA95200:SS AISI-303:SS AISI-304:SS AISI-316:SS AISI-416:Special/Other:No Sleeve (sleeveless):SS AISI-416 (hard):</t>
        </is>
      </c>
      <c r="N188" s="233" t="inlineStr">
        <is>
          <t>:Bronze, III932, C89835:NiAl-Bronze, ASTM-B150 CDA95400:Al-Bronze, ASTM-B150 CDA95200:SS AISI-303:SS AISI-304:SS AISI-316:SS AISI-416:Special/Other:No Sleeve (sleeveless):</t>
        </is>
      </c>
      <c r="O188" s="233" t="inlineStr">
        <is>
          <t>ShaftMatl_SS_AISI-303</t>
        </is>
      </c>
      <c r="P188" s="235" t="n">
        <v>91844465</v>
      </c>
      <c r="Q188" s="233" t="inlineStr">
        <is>
          <t>B101220</t>
        </is>
      </c>
      <c r="R188" s="233" t="n"/>
      <c r="S188" s="235" t="inlineStr">
        <is>
          <t>LT027</t>
        </is>
      </c>
      <c r="T188" s="233" t="n"/>
      <c r="U188" s="233" t="n"/>
    </row>
    <row r="189" s="109">
      <c r="A189" s="64" t="n"/>
      <c r="B189" s="237">
        <f>IF(AND(L189&lt;&gt;"ShaftMatl_Special",P189&lt;&gt;"NA"),"Y","N")</f>
        <v/>
      </c>
      <c r="C189" s="233" t="inlineStr">
        <is>
          <t>ConTab_BOM_KP_Shaft_0225</t>
        </is>
      </c>
      <c r="D189" s="233">
        <f>IF(B189="Y",C189,"")</f>
        <v/>
      </c>
      <c r="E189" s="233" t="inlineStr">
        <is>
          <t>:2095-1_2-KP:2095-1_2-KPV:</t>
        </is>
      </c>
      <c r="F189" s="235" t="inlineStr">
        <is>
          <t>3</t>
        </is>
      </c>
      <c r="G189" s="235">
        <f>"X"&amp;F189</f>
        <v/>
      </c>
      <c r="H189" s="201" t="n">
        <v>1</v>
      </c>
      <c r="I189" s="234" t="inlineStr">
        <is>
          <t>CCW</t>
        </is>
      </c>
      <c r="J189" s="233" t="inlineStr">
        <is>
          <t>Packing</t>
        </is>
      </c>
      <c r="K189" s="233" t="inlineStr">
        <is>
          <t>:Opt_Packing:</t>
        </is>
      </c>
      <c r="L189" s="233" t="inlineStr">
        <is>
          <t>ShaftMatl_StressproofSteel_AISI-1144</t>
        </is>
      </c>
      <c r="M189" s="233" t="inlineStr">
        <is>
          <t>:Bronze, III932, C89835:NiAl-Bronze, ASTM-B150 CDA95400:Al-Bronze, ASTM-B150 CDA95200:SS AISI-303:SS AISI-304:SS AISI-316:SS AISI-416:Special/Other:No Sleeve (sleeveless):SS AISI-416 (hard):</t>
        </is>
      </c>
      <c r="N189" s="233" t="inlineStr">
        <is>
          <t>:Bronze, III932, C89835:NiAl-Bronze, ASTM-B150 CDA95400:Al-Bronze, ASTM-B150 CDA95200:SS AISI-303:SS AISI-304:SS AISI-316:SS AISI-416:Special/Other:No Sleeve (sleeveless):</t>
        </is>
      </c>
      <c r="O189" s="233" t="inlineStr">
        <is>
          <t>ShaftMatl_StressproofSteel_AISI-1144</t>
        </is>
      </c>
      <c r="P189" s="235" t="n">
        <v>91844416</v>
      </c>
      <c r="Q189" s="233" t="inlineStr">
        <is>
          <t>B101219</t>
        </is>
      </c>
      <c r="R189" s="233" t="n"/>
      <c r="S189" s="235" t="inlineStr">
        <is>
          <t>LT027</t>
        </is>
      </c>
      <c r="T189" s="233" t="n"/>
      <c r="U189" s="233" t="n"/>
    </row>
    <row r="190" s="109">
      <c r="A190" s="64" t="n"/>
      <c r="B190" s="237">
        <f>IF(AND(L190&lt;&gt;"ShaftMatl_Special",P190&lt;&gt;"NA"),"Y","N")</f>
        <v/>
      </c>
      <c r="C190" s="233" t="inlineStr">
        <is>
          <t>ConTab_BOM_KP_Shaft_0226</t>
        </is>
      </c>
      <c r="D190" s="233">
        <f>IF(B190="Y",C190,"")</f>
        <v/>
      </c>
      <c r="E190" s="233" t="inlineStr">
        <is>
          <t>:2095-1_2-KP:2095-1_2-KPV:</t>
        </is>
      </c>
      <c r="F190" s="235" t="n">
        <v>3</v>
      </c>
      <c r="G190" s="235">
        <f>"X"&amp;F190</f>
        <v/>
      </c>
      <c r="H190" s="201" t="n">
        <v>1</v>
      </c>
      <c r="I190" s="234" t="inlineStr">
        <is>
          <t>CCW</t>
        </is>
      </c>
      <c r="J190" s="233" t="inlineStr">
        <is>
          <t>Packing</t>
        </is>
      </c>
      <c r="K190" s="233" t="inlineStr">
        <is>
          <t>:Opt_Packing:</t>
        </is>
      </c>
      <c r="L190" s="233" t="inlineStr">
        <is>
          <t>ShaftMatl_Special</t>
        </is>
      </c>
      <c r="M190" s="233" t="inlineStr">
        <is>
          <t>:Bronze, III932, C89835:NiAl-Bronze, ASTM-B150 CDA95400:Al-Bronze, ASTM-B150 CDA95200:SS AISI-303:SS AISI-304:SS AISI-316:SS AISI-416:Special/Other:No Sleeve (sleeveless):SS AISI-416 (hard):</t>
        </is>
      </c>
      <c r="N190" s="233" t="inlineStr">
        <is>
          <t>:Bronze, III932, C89835:NiAl-Bronze, ASTM-B150 CDA95400:Al-Bronze, ASTM-B150 CDA95200:SS AISI-303:SS AISI-304:SS AISI-316:SS AISI-416:Special/Other:No Sleeve (sleeveless):</t>
        </is>
      </c>
      <c r="O190" s="233" t="inlineStr">
        <is>
          <t>ShaftMatl_Special</t>
        </is>
      </c>
      <c r="P190" s="235" t="inlineStr">
        <is>
          <t>RTF</t>
        </is>
      </c>
      <c r="Q190" s="233" t="inlineStr">
        <is>
          <t>B150248</t>
        </is>
      </c>
      <c r="R190" s="233" t="n"/>
      <c r="S190" s="235" t="inlineStr">
        <is>
          <t>LT029</t>
        </is>
      </c>
      <c r="T190" s="233" t="n"/>
      <c r="U190" s="233" t="n"/>
    </row>
    <row r="191" s="109">
      <c r="A191" s="64" t="n"/>
      <c r="B191" s="237">
        <f>IF(AND(L191&lt;&gt;"ShaftMatl_Special",P191&lt;&gt;"NA"),"Y","N")</f>
        <v/>
      </c>
      <c r="C191" s="233" t="inlineStr">
        <is>
          <t>ConTab_BOM_KP_Shaft_0227</t>
        </is>
      </c>
      <c r="D191" s="233">
        <f>IF(B191="Y",C191,"")</f>
        <v/>
      </c>
      <c r="E191" s="233" t="inlineStr">
        <is>
          <t>:2095-1_2-KP:2095-1_2-KPV:</t>
        </is>
      </c>
      <c r="F191" s="235" t="inlineStr">
        <is>
          <t>3</t>
        </is>
      </c>
      <c r="G191" s="235">
        <f>"X"&amp;F191</f>
        <v/>
      </c>
      <c r="H191" s="201" t="n">
        <v>1</v>
      </c>
      <c r="I191" s="234" t="inlineStr">
        <is>
          <t>CW</t>
        </is>
      </c>
      <c r="J191" s="233" t="inlineStr">
        <is>
          <t>Mechanical Seal</t>
        </is>
      </c>
      <c r="K191" s="233" t="inlineStr">
        <is>
          <t>:MechSealType1B:</t>
        </is>
      </c>
      <c r="L191" s="233" t="inlineStr">
        <is>
          <t>ShaftMatl_SS_AISI-303</t>
        </is>
      </c>
      <c r="M191" s="233" t="inlineStr">
        <is>
          <t>:Bronze, III932, C89835:NiAl-Bronze, ASTM-B150 CDA95400:Al-Bronze, ASTM-B150 CDA95200:SS AISI-303:SS AISI-304:SS AISI-316:SS AISI-416:Special/Other:No Sleeve (sleeveless):</t>
        </is>
      </c>
      <c r="N191" s="233" t="inlineStr">
        <is>
          <t>:Bronze, III932, C89835:NiAl-Bronze, ASTM-B150 CDA95400:Al-Bronze, ASTM-B150 CDA95200:SS AISI-303:SS AISI-304:SS AISI-316:SS AISI-416:Special/Other:No Sleeve (sleeveless):</t>
        </is>
      </c>
      <c r="O191" s="233" t="inlineStr">
        <is>
          <t>ShaftMatl_SS_AISI-303</t>
        </is>
      </c>
      <c r="P191" s="235" t="n">
        <v>91844420</v>
      </c>
      <c r="Q191" s="233" t="inlineStr">
        <is>
          <t>B101220</t>
        </is>
      </c>
      <c r="R191" s="233" t="n"/>
      <c r="S191" s="235" t="inlineStr">
        <is>
          <t>LT027</t>
        </is>
      </c>
      <c r="T191" s="233" t="n"/>
      <c r="U191" s="233" t="n"/>
    </row>
    <row r="192" s="109">
      <c r="A192" s="64" t="n"/>
      <c r="B192" s="237">
        <f>IF(AND(L192&lt;&gt;"ShaftMatl_Special",P192&lt;&gt;"NA"),"Y","N")</f>
        <v/>
      </c>
      <c r="C192" s="233" t="inlineStr">
        <is>
          <t>ConTab_BOM_KP_Shaft_0228</t>
        </is>
      </c>
      <c r="D192" s="233">
        <f>IF(B192="Y",C192,"")</f>
        <v/>
      </c>
      <c r="E192" s="233" t="inlineStr">
        <is>
          <t>:2095-1_2-KP:2095-1_2-KPV:</t>
        </is>
      </c>
      <c r="F192" s="235" t="inlineStr">
        <is>
          <t>3</t>
        </is>
      </c>
      <c r="G192" s="235">
        <f>"X"&amp;F192</f>
        <v/>
      </c>
      <c r="H192" s="201" t="n">
        <v>1</v>
      </c>
      <c r="I192" s="234" t="inlineStr">
        <is>
          <t>CW</t>
        </is>
      </c>
      <c r="J192" s="233" t="inlineStr">
        <is>
          <t>Mechanical Seal</t>
        </is>
      </c>
      <c r="K192" s="233" t="inlineStr">
        <is>
          <t>:MechSealType1B:</t>
        </is>
      </c>
      <c r="L192" s="233" t="inlineStr">
        <is>
          <t>ShaftMatl_StressproofSteel_AISI-1144</t>
        </is>
      </c>
      <c r="M192" s="233" t="inlineStr">
        <is>
          <t>:Bronze, III932, C89835:NiAl-Bronze, ASTM-B150 CDA95400:Al-Bronze, ASTM-B150 CDA95200:SS AISI-303:SS AISI-304:SS AISI-316:SS AISI-416:Special/Other:No Sleeve (sleeveless):</t>
        </is>
      </c>
      <c r="N192" s="233" t="inlineStr">
        <is>
          <t>:Bronze, III932, C89835:NiAl-Bronze, ASTM-B150 CDA95400:Al-Bronze, ASTM-B150 CDA95200:SS AISI-303:SS AISI-304:SS AISI-316:SS AISI-416:Special/Other:No Sleeve (sleeveless):</t>
        </is>
      </c>
      <c r="O192" s="233" t="inlineStr">
        <is>
          <t>ShaftMatl_StressproofSteel_AISI-1144</t>
        </is>
      </c>
      <c r="P192" s="235" t="n">
        <v>91844416</v>
      </c>
      <c r="Q192" s="233" t="inlineStr">
        <is>
          <t>B101219</t>
        </is>
      </c>
      <c r="R192" s="233" t="n"/>
      <c r="S192" s="235" t="inlineStr">
        <is>
          <t>LT027</t>
        </is>
      </c>
      <c r="T192" s="233" t="n"/>
      <c r="U192" s="233" t="n"/>
    </row>
    <row r="193" s="109">
      <c r="A193" s="64" t="n"/>
      <c r="B193" s="237">
        <f>IF(AND(L193&lt;&gt;"ShaftMatl_Special",P193&lt;&gt;"NA"),"Y","N")</f>
        <v/>
      </c>
      <c r="C193" s="233" t="inlineStr">
        <is>
          <t>ConTab_BOM_KP_Shaft_0229</t>
        </is>
      </c>
      <c r="D193" s="233">
        <f>IF(B193="Y",C193,"")</f>
        <v/>
      </c>
      <c r="E193" s="233" t="inlineStr">
        <is>
          <t>:2095-1_2-KP:2095-1_2-KPV:</t>
        </is>
      </c>
      <c r="F193" s="235" t="inlineStr">
        <is>
          <t>3</t>
        </is>
      </c>
      <c r="G193" s="235">
        <f>"X"&amp;F193</f>
        <v/>
      </c>
      <c r="H193" s="201" t="n">
        <v>1</v>
      </c>
      <c r="I193" s="234" t="inlineStr">
        <is>
          <t>CW</t>
        </is>
      </c>
      <c r="J193" s="233" t="inlineStr">
        <is>
          <t>Mechanical Seal</t>
        </is>
      </c>
      <c r="K193" s="233" t="inlineStr">
        <is>
          <t>:MechSealType1B:</t>
        </is>
      </c>
      <c r="L193" s="233" t="inlineStr">
        <is>
          <t>ShaftMatl_Special</t>
        </is>
      </c>
      <c r="M193" s="233" t="inlineStr">
        <is>
          <t>:Bronze, III932, C89835:NiAl-Bronze, ASTM-B150 CDA95400:Al-Bronze, ASTM-B150 CDA95200:SS AISI-303:SS AISI-304:SS AISI-316:SS AISI-416:Special/Other:No Sleeve (sleeveless):</t>
        </is>
      </c>
      <c r="N193" s="233" t="inlineStr">
        <is>
          <t>:Bronze, III932, C89835:NiAl-Bronze, ASTM-B150 CDA95400:Al-Bronze, ASTM-B150 CDA95200:SS AISI-303:SS AISI-304:SS AISI-316:SS AISI-416:Special/Other:No Sleeve (sleeveless):</t>
        </is>
      </c>
      <c r="O193" s="233" t="inlineStr">
        <is>
          <t>ShaftMatl_Special</t>
        </is>
      </c>
      <c r="P193" s="235" t="inlineStr">
        <is>
          <t>RTF</t>
        </is>
      </c>
      <c r="Q193" s="233" t="inlineStr">
        <is>
          <t>B150248</t>
        </is>
      </c>
      <c r="R193" s="233" t="n"/>
      <c r="S193" s="235" t="inlineStr">
        <is>
          <t>LT029</t>
        </is>
      </c>
      <c r="T193" s="233" t="n"/>
      <c r="U193" s="235" t="n"/>
    </row>
    <row r="194" s="109">
      <c r="A194" s="64" t="n"/>
      <c r="B194" s="237">
        <f>IF(AND(L194&lt;&gt;"ShaftMatl_Special",P194&lt;&gt;"NA"),"Y","N")</f>
        <v/>
      </c>
      <c r="C194" s="233" t="inlineStr">
        <is>
          <t>ConTab_BOM_KP_Shaft_0230</t>
        </is>
      </c>
      <c r="D194" s="233">
        <f>IF(B194="Y",C194,"")</f>
        <v/>
      </c>
      <c r="E194" s="233" t="inlineStr">
        <is>
          <t>:2095-1_2-KP:2095-1_2-KPV:</t>
        </is>
      </c>
      <c r="F194" s="235" t="inlineStr">
        <is>
          <t>3</t>
        </is>
      </c>
      <c r="G194" s="235">
        <f>"X"&amp;F194</f>
        <v/>
      </c>
      <c r="H194" s="201" t="n">
        <v>1</v>
      </c>
      <c r="I194" s="234" t="inlineStr">
        <is>
          <t>CCW</t>
        </is>
      </c>
      <c r="J194" s="233" t="inlineStr">
        <is>
          <t>Mechanical Seal</t>
        </is>
      </c>
      <c r="K194" s="233" t="inlineStr">
        <is>
          <t>:MechSealType1B:</t>
        </is>
      </c>
      <c r="L194" s="233" t="inlineStr">
        <is>
          <t>ShaftMatl_SS_AISI-303</t>
        </is>
      </c>
      <c r="M194" s="233" t="inlineStr">
        <is>
          <t>:Bronze, III932, C89835:NiAl-Bronze, ASTM-B150 CDA95400:Al-Bronze, ASTM-B150 CDA95200:SS AISI-303:SS AISI-304:SS AISI-316:SS AISI-416:Special/Other:No Sleeve (sleeveless):</t>
        </is>
      </c>
      <c r="N194" s="233" t="inlineStr">
        <is>
          <t>:Bronze, III932, C89835:NiAl-Bronze, ASTM-B150 CDA95400:Al-Bronze, ASTM-B150 CDA95200:SS AISI-303:SS AISI-304:SS AISI-316:SS AISI-416:Special/Other:No Sleeve (sleeveless):</t>
        </is>
      </c>
      <c r="O194" s="233" t="inlineStr">
        <is>
          <t>ShaftMatl_SS_AISI-303</t>
        </is>
      </c>
      <c r="P194" s="235" t="n">
        <v>91844420</v>
      </c>
      <c r="Q194" s="233" t="inlineStr">
        <is>
          <t>B101220</t>
        </is>
      </c>
      <c r="R194" s="233" t="n"/>
      <c r="S194" s="235" t="inlineStr">
        <is>
          <t>LT027</t>
        </is>
      </c>
      <c r="T194" s="233" t="n"/>
      <c r="U194" s="233" t="n"/>
    </row>
    <row r="195" s="109">
      <c r="A195" s="64" t="n"/>
      <c r="B195" s="237">
        <f>IF(AND(L195&lt;&gt;"ShaftMatl_Special",P195&lt;&gt;"NA"),"Y","N")</f>
        <v/>
      </c>
      <c r="C195" s="233" t="inlineStr">
        <is>
          <t>ConTab_BOM_KP_Shaft_0231</t>
        </is>
      </c>
      <c r="D195" s="233">
        <f>IF(B195="Y",C195,"")</f>
        <v/>
      </c>
      <c r="E195" s="233" t="inlineStr">
        <is>
          <t>:2095-1_2-KP:2095-1_2-KPV:</t>
        </is>
      </c>
      <c r="F195" s="235" t="inlineStr">
        <is>
          <t>3</t>
        </is>
      </c>
      <c r="G195" s="235">
        <f>"X"&amp;F195</f>
        <v/>
      </c>
      <c r="H195" s="201" t="n">
        <v>1</v>
      </c>
      <c r="I195" s="234" t="inlineStr">
        <is>
          <t>CCW</t>
        </is>
      </c>
      <c r="J195" s="233" t="inlineStr">
        <is>
          <t>Mechanical Seal</t>
        </is>
      </c>
      <c r="K195" s="233" t="inlineStr">
        <is>
          <t>:MechSealType1B:</t>
        </is>
      </c>
      <c r="L195" s="233" t="inlineStr">
        <is>
          <t>ShaftMatl_StressproofSteel_AISI-1144</t>
        </is>
      </c>
      <c r="M195" s="233" t="inlineStr">
        <is>
          <t>:Bronze, III932, C89835:NiAl-Bronze, ASTM-B150 CDA95400:Al-Bronze, ASTM-B150 CDA95200:SS AISI-303:SS AISI-304:SS AISI-316:SS AISI-416:Special/Other:No Sleeve (sleeveless):</t>
        </is>
      </c>
      <c r="N195" s="233" t="inlineStr">
        <is>
          <t>:Bronze, III932, C89835:NiAl-Bronze, ASTM-B150 CDA95400:Al-Bronze, ASTM-B150 CDA95200:SS AISI-303:SS AISI-304:SS AISI-316:SS AISI-416:Special/Other:No Sleeve (sleeveless):</t>
        </is>
      </c>
      <c r="O195" s="233" t="inlineStr">
        <is>
          <t>ShaftMatl_StressproofSteel_AISI-1144</t>
        </is>
      </c>
      <c r="P195" s="235" t="n">
        <v>91844416</v>
      </c>
      <c r="Q195" s="233" t="inlineStr">
        <is>
          <t>B101219</t>
        </is>
      </c>
      <c r="R195" s="233" t="n"/>
      <c r="S195" s="235" t="inlineStr">
        <is>
          <t>LT027</t>
        </is>
      </c>
      <c r="T195" s="233" t="n"/>
      <c r="U195" s="233" t="n"/>
    </row>
    <row r="196" s="109">
      <c r="A196" s="64" t="n"/>
      <c r="B196" s="237">
        <f>IF(AND(L196&lt;&gt;"ShaftMatl_Special",P196&lt;&gt;"NA"),"Y","N")</f>
        <v/>
      </c>
      <c r="C196" s="233" t="inlineStr">
        <is>
          <t>ConTab_BOM_KP_Shaft_0232</t>
        </is>
      </c>
      <c r="D196" s="233">
        <f>IF(B196="Y",C196,"")</f>
        <v/>
      </c>
      <c r="E196" s="233" t="inlineStr">
        <is>
          <t>:2095-1_2-KP:2095-1_2-KPV:</t>
        </is>
      </c>
      <c r="F196" s="235" t="inlineStr">
        <is>
          <t>3</t>
        </is>
      </c>
      <c r="G196" s="235">
        <f>"X"&amp;F196</f>
        <v/>
      </c>
      <c r="H196" s="201" t="n">
        <v>1</v>
      </c>
      <c r="I196" s="234" t="inlineStr">
        <is>
          <t>CCW</t>
        </is>
      </c>
      <c r="J196" s="233" t="inlineStr">
        <is>
          <t>Mechanical Seal</t>
        </is>
      </c>
      <c r="K196" s="233" t="inlineStr">
        <is>
          <t>:MechSealType1B:</t>
        </is>
      </c>
      <c r="L196" s="233" t="inlineStr">
        <is>
          <t>ShaftMatl_Special</t>
        </is>
      </c>
      <c r="M196" s="233" t="inlineStr">
        <is>
          <t>:Bronze, III932, C89835:NiAl-Bronze, ASTM-B150 CDA95400:Al-Bronze, ASTM-B150 CDA95200:SS AISI-303:SS AISI-304:SS AISI-316:SS AISI-416:Special/Other:No Sleeve (sleeveless):</t>
        </is>
      </c>
      <c r="N196" s="233" t="inlineStr">
        <is>
          <t>:Bronze, III932, C89835:NiAl-Bronze, ASTM-B150 CDA95400:Al-Bronze, ASTM-B150 CDA95200:SS AISI-303:SS AISI-304:SS AISI-316:SS AISI-416:Special/Other:No Sleeve (sleeveless):</t>
        </is>
      </c>
      <c r="O196" s="233" t="inlineStr">
        <is>
          <t>ShaftMatl_Special</t>
        </is>
      </c>
      <c r="P196" s="235" t="inlineStr">
        <is>
          <t>RTF</t>
        </is>
      </c>
      <c r="Q196" s="233" t="inlineStr">
        <is>
          <t>B150248</t>
        </is>
      </c>
      <c r="R196" s="233" t="n"/>
      <c r="S196" s="235" t="inlineStr">
        <is>
          <t>LT029</t>
        </is>
      </c>
      <c r="T196" s="233" t="n"/>
      <c r="U196" s="233" t="n"/>
    </row>
    <row r="197" s="109">
      <c r="A197" s="64" t="n"/>
      <c r="B197" s="237">
        <f>IF(AND(L197&lt;&gt;"ShaftMatl_Special",P197&lt;&gt;"NA"),"Y","N")</f>
        <v/>
      </c>
      <c r="C197" s="233" t="inlineStr">
        <is>
          <t>ConTab_BOM_KP_Shaft_0233</t>
        </is>
      </c>
      <c r="D197" s="233">
        <f>IF(B197="Y",C197,"")</f>
        <v/>
      </c>
      <c r="E197" s="233" t="inlineStr">
        <is>
          <t>:2095-1_2-KP:2095-1_2-KPV:</t>
        </is>
      </c>
      <c r="F197" s="235" t="inlineStr">
        <is>
          <t>2</t>
        </is>
      </c>
      <c r="G197" s="235">
        <f>"X"&amp;F197</f>
        <v/>
      </c>
      <c r="H197" s="201" t="n">
        <v>1</v>
      </c>
      <c r="I197" s="234" t="inlineStr">
        <is>
          <t>CW</t>
        </is>
      </c>
      <c r="J197" s="233" t="inlineStr">
        <is>
          <t>Mechanical Seal</t>
        </is>
      </c>
      <c r="K197" s="233" t="inlineStr">
        <is>
          <t>:MechSealType1Unbal:MechSealType21S:</t>
        </is>
      </c>
      <c r="L197" s="233" t="inlineStr">
        <is>
          <t>ShaftMatl_SS_AISI-316</t>
        </is>
      </c>
      <c r="M197" s="233" t="inlineStr">
        <is>
          <t>:Bronze, III932, C89835:NiAl-Bronze, ASTM-B150 CDA95400:Al-Bronze, ASTM-B150 CDA95200:SS AISI-303:SS AISI-304:SS AISI-316:SS AISI-416:Special/Other:No Sleeve (sleeveless):</t>
        </is>
      </c>
      <c r="N197" s="233" t="inlineStr">
        <is>
          <t>:Bronze, III932, C89835:NiAl-Bronze, ASTM-B150 CDA95400:Al-Bronze, ASTM-B150 CDA95200:SS AISI-303:SS AISI-304:SS AISI-316:SS AISI-416:Special/Other:No Sleeve (sleeveless):</t>
        </is>
      </c>
      <c r="O197" s="233" t="inlineStr">
        <is>
          <t>ShaftMatl_SS_AISI-316</t>
        </is>
      </c>
      <c r="P197" s="235" t="inlineStr">
        <is>
          <t>RTF</t>
        </is>
      </c>
      <c r="Q197" s="233" t="inlineStr">
        <is>
          <t>B103942</t>
        </is>
      </c>
      <c r="R197" s="233" t="n"/>
      <c r="S197" s="235" t="inlineStr">
        <is>
          <t>LT076</t>
        </is>
      </c>
      <c r="T197" s="233" t="n"/>
      <c r="U197" s="233" t="n"/>
    </row>
    <row r="198" s="109">
      <c r="A198" s="64" t="n"/>
      <c r="B198" s="237">
        <f>IF(AND(L198&lt;&gt;"ShaftMatl_Special",P198&lt;&gt;"NA"),"Y","N")</f>
        <v/>
      </c>
      <c r="C198" s="233" t="inlineStr">
        <is>
          <t>ConTab_BOM_KP_Shaft_0234</t>
        </is>
      </c>
      <c r="D198" s="233">
        <f>IF(B198="Y",C198,"")</f>
        <v/>
      </c>
      <c r="E198" s="233" t="inlineStr">
        <is>
          <t>:2095-1_2-KP:2095-1_2-KPV:</t>
        </is>
      </c>
      <c r="F198" s="235" t="inlineStr">
        <is>
          <t>2</t>
        </is>
      </c>
      <c r="G198" s="235">
        <f>"X"&amp;F198</f>
        <v/>
      </c>
      <c r="H198" s="201" t="n">
        <v>1</v>
      </c>
      <c r="I198" s="234" t="inlineStr">
        <is>
          <t>CCW</t>
        </is>
      </c>
      <c r="J198" s="233" t="inlineStr">
        <is>
          <t>Mechanical Seal</t>
        </is>
      </c>
      <c r="K198" s="233" t="inlineStr">
        <is>
          <t>:MechSealType1Unbal:MechSealType21S:</t>
        </is>
      </c>
      <c r="L198" s="233" t="inlineStr">
        <is>
          <t>ShaftMatl_SS_AISI-316</t>
        </is>
      </c>
      <c r="M198" s="233" t="inlineStr">
        <is>
          <t>:Bronze, III932, C89835:NiAl-Bronze, ASTM-B150 CDA95400:Al-Bronze, ASTM-B150 CDA95200:SS AISI-303:SS AISI-304:SS AISI-316:SS AISI-416:Special/Other:No Sleeve (sleeveless):</t>
        </is>
      </c>
      <c r="N198" s="233" t="inlineStr">
        <is>
          <t>:Bronze, III932, C89835:NiAl-Bronze, ASTM-B150 CDA95400:Al-Bronze, ASTM-B150 CDA95200:SS AISI-303:SS AISI-304:SS AISI-316:SS AISI-416:Special/Other:No Sleeve (sleeveless):</t>
        </is>
      </c>
      <c r="O198" s="233" t="inlineStr">
        <is>
          <t>ShaftMatl_SS_AISI-316</t>
        </is>
      </c>
      <c r="P198" s="235" t="inlineStr">
        <is>
          <t>RTF</t>
        </is>
      </c>
      <c r="Q198" s="233" t="inlineStr">
        <is>
          <t>B103942</t>
        </is>
      </c>
      <c r="R198" s="233" t="n"/>
      <c r="S198" s="235" t="inlineStr">
        <is>
          <t>LT076</t>
        </is>
      </c>
      <c r="T198" s="233" t="n"/>
      <c r="U198" s="233" t="n"/>
    </row>
    <row r="199" s="109">
      <c r="A199" s="64" t="n"/>
      <c r="B199" s="237">
        <f>IF(AND(L199&lt;&gt;"ShaftMatl_Special",P199&lt;&gt;"NA"),"Y","N")</f>
        <v/>
      </c>
      <c r="C199" s="233" t="inlineStr">
        <is>
          <t>ConTab_BOM_KP_Shaft_0235</t>
        </is>
      </c>
      <c r="D199" s="233">
        <f>IF(B199="Y",C199,"")</f>
        <v/>
      </c>
      <c r="E199" s="233" t="inlineStr">
        <is>
          <t>:2095-1_2-KP:2095-1_2-KPV:</t>
        </is>
      </c>
      <c r="F199" s="235" t="inlineStr">
        <is>
          <t>3</t>
        </is>
      </c>
      <c r="G199" s="235">
        <f>"X"&amp;F199</f>
        <v/>
      </c>
      <c r="H199" s="201" t="n">
        <v>1</v>
      </c>
      <c r="I199" s="234" t="inlineStr">
        <is>
          <t>CW</t>
        </is>
      </c>
      <c r="J199" s="233" t="inlineStr">
        <is>
          <t>Packing</t>
        </is>
      </c>
      <c r="K199" s="233" t="inlineStr">
        <is>
          <t>:Opt_Packing:</t>
        </is>
      </c>
      <c r="L199" s="233" t="inlineStr">
        <is>
          <t>ShaftMatl_SS_AISI-316</t>
        </is>
      </c>
      <c r="M199" s="233" t="inlineStr">
        <is>
          <t>:Bronze, III932, C89835:NiAl-Bronze, ASTM-B150 CDA95400:Al-Bronze, ASTM-B150 CDA95200:SS AISI-303:SS AISI-304:SS AISI-316:SS AISI-416:Special/Other:No Sleeve (sleeveless):SS AISI-416 (hard):</t>
        </is>
      </c>
      <c r="N199" s="233" t="inlineStr">
        <is>
          <t>:Bronze, III932, C89835:NiAl-Bronze, ASTM-B150 CDA95400:Al-Bronze, ASTM-B150 CDA95200:SS AISI-303:SS AISI-304:SS AISI-316:SS AISI-416:Special/Other:No Sleeve (sleeveless):</t>
        </is>
      </c>
      <c r="O199" s="233" t="inlineStr">
        <is>
          <t>ShaftMatl_SS_AISI-316</t>
        </is>
      </c>
      <c r="P199" s="235" t="inlineStr">
        <is>
          <t>RTF</t>
        </is>
      </c>
      <c r="Q199" s="233" t="inlineStr">
        <is>
          <t>B103943</t>
        </is>
      </c>
      <c r="R199" s="233" t="n"/>
      <c r="S199" s="235" t="inlineStr">
        <is>
          <t>LT076</t>
        </is>
      </c>
      <c r="T199" s="233" t="n"/>
      <c r="U199" s="233" t="n"/>
    </row>
    <row r="200" s="109">
      <c r="A200" s="64" t="n"/>
      <c r="B200" s="237">
        <f>IF(AND(L200&lt;&gt;"ShaftMatl_Special",P200&lt;&gt;"NA"),"Y","N")</f>
        <v/>
      </c>
      <c r="C200" s="233" t="inlineStr">
        <is>
          <t>ConTab_BOM_KP_Shaft_0236</t>
        </is>
      </c>
      <c r="D200" s="233">
        <f>IF(B200="Y",C200,"")</f>
        <v/>
      </c>
      <c r="E200" s="233" t="inlineStr">
        <is>
          <t>:2095-1_2-KP:2095-1_2-KPV:</t>
        </is>
      </c>
      <c r="F200" s="235" t="inlineStr">
        <is>
          <t>3</t>
        </is>
      </c>
      <c r="G200" s="235">
        <f>"X"&amp;F200</f>
        <v/>
      </c>
      <c r="H200" s="201" t="n">
        <v>1</v>
      </c>
      <c r="I200" s="234" t="inlineStr">
        <is>
          <t>CCW</t>
        </is>
      </c>
      <c r="J200" s="233" t="inlineStr">
        <is>
          <t>Packing</t>
        </is>
      </c>
      <c r="K200" s="233" t="inlineStr">
        <is>
          <t>:Opt_Packing:</t>
        </is>
      </c>
      <c r="L200" s="233" t="inlineStr">
        <is>
          <t>ShaftMatl_SS_AISI-316</t>
        </is>
      </c>
      <c r="M200" s="233" t="inlineStr">
        <is>
          <t>:Bronze, III932, C89835:NiAl-Bronze, ASTM-B150 CDA95400:Al-Bronze, ASTM-B150 CDA95200:SS AISI-303:SS AISI-304:SS AISI-316:SS AISI-416:Special/Other:No Sleeve (sleeveless):SS AISI-416 (hard):</t>
        </is>
      </c>
      <c r="N200" s="233" t="inlineStr">
        <is>
          <t>:Bronze, III932, C89835:NiAl-Bronze, ASTM-B150 CDA95400:Al-Bronze, ASTM-B150 CDA95200:SS AISI-303:SS AISI-304:SS AISI-316:SS AISI-416:Special/Other:No Sleeve (sleeveless):</t>
        </is>
      </c>
      <c r="O200" s="233" t="inlineStr">
        <is>
          <t>ShaftMatl_SS_AISI-316</t>
        </is>
      </c>
      <c r="P200" s="235" t="inlineStr">
        <is>
          <t>RTF</t>
        </is>
      </c>
      <c r="Q200" s="233" t="inlineStr">
        <is>
          <t>B103943</t>
        </is>
      </c>
      <c r="R200" s="233" t="n"/>
      <c r="S200" s="235" t="inlineStr">
        <is>
          <t>LT076</t>
        </is>
      </c>
      <c r="T200" s="233" t="n"/>
      <c r="U200" s="233" t="n"/>
    </row>
    <row r="201" s="109">
      <c r="A201" s="64" t="n"/>
      <c r="B201" s="237">
        <f>IF(AND(L201&lt;&gt;"ShaftMatl_Special",P201&lt;&gt;"NA"),"Y","N")</f>
        <v/>
      </c>
      <c r="C201" s="233" t="inlineStr">
        <is>
          <t>ConTab_BOM_KP_Shaft_0237</t>
        </is>
      </c>
      <c r="D201" s="233">
        <f>IF(B201="Y",C201,"")</f>
        <v/>
      </c>
      <c r="E201" s="233" t="inlineStr">
        <is>
          <t>:2095-1_2-KP:2095-1_2-KPV:</t>
        </is>
      </c>
      <c r="F201" s="235" t="inlineStr">
        <is>
          <t>3</t>
        </is>
      </c>
      <c r="G201" s="235">
        <f>"X"&amp;F201</f>
        <v/>
      </c>
      <c r="H201" s="201" t="n">
        <v>1</v>
      </c>
      <c r="I201" s="234" t="inlineStr">
        <is>
          <t>CW</t>
        </is>
      </c>
      <c r="J201" s="233" t="inlineStr">
        <is>
          <t>Mechanical Seal</t>
        </is>
      </c>
      <c r="K201" s="233" t="inlineStr">
        <is>
          <t>:MechSealType1B:</t>
        </is>
      </c>
      <c r="L201" s="233" t="inlineStr">
        <is>
          <t>ShaftMatl_SS_AISI-316</t>
        </is>
      </c>
      <c r="M201" s="233" t="inlineStr">
        <is>
          <t>:Bronze, III932, C89835:NiAl-Bronze, ASTM-B150 CDA95400:Al-Bronze, ASTM-B150 CDA95200:SS AISI-303:SS AISI-304:SS AISI-316:SS AISI-416:Special/Other:No Sleeve (sleeveless):</t>
        </is>
      </c>
      <c r="N201" s="233" t="inlineStr">
        <is>
          <t>:Bronze, III932, C89835:NiAl-Bronze, ASTM-B150 CDA95400:Al-Bronze, ASTM-B150 CDA95200:SS AISI-303:SS AISI-304:SS AISI-316:SS AISI-416:Special/Other:No Sleeve (sleeveless):</t>
        </is>
      </c>
      <c r="O201" s="233" t="inlineStr">
        <is>
          <t>ShaftMatl_SS_AISI-316</t>
        </is>
      </c>
      <c r="P201" s="235" t="inlineStr">
        <is>
          <t>RTF</t>
        </is>
      </c>
      <c r="Q201" s="233" t="inlineStr">
        <is>
          <t>B103943</t>
        </is>
      </c>
      <c r="R201" s="233" t="n"/>
      <c r="S201" s="235" t="inlineStr">
        <is>
          <t>LT076</t>
        </is>
      </c>
      <c r="T201" s="233" t="n"/>
      <c r="U201" s="124" t="n"/>
    </row>
    <row r="202" s="109">
      <c r="A202" s="64" t="n"/>
      <c r="B202" s="237">
        <f>IF(AND(L202&lt;&gt;"ShaftMatl_Special",P202&lt;&gt;"NA"),"Y","N")</f>
        <v/>
      </c>
      <c r="C202" s="233" t="inlineStr">
        <is>
          <t>ConTab_BOM_KP_Shaft_0238</t>
        </is>
      </c>
      <c r="D202" s="233">
        <f>IF(B202="Y",C202,"")</f>
        <v/>
      </c>
      <c r="E202" s="233" t="inlineStr">
        <is>
          <t>:2095-1_2-KP:2095-1_2-KPV:</t>
        </is>
      </c>
      <c r="F202" s="235" t="inlineStr">
        <is>
          <t>3</t>
        </is>
      </c>
      <c r="G202" s="235">
        <f>"X"&amp;F202</f>
        <v/>
      </c>
      <c r="H202" s="201" t="n">
        <v>1</v>
      </c>
      <c r="I202" s="234" t="inlineStr">
        <is>
          <t>CCW</t>
        </is>
      </c>
      <c r="J202" s="233" t="inlineStr">
        <is>
          <t>Mechanical Seal</t>
        </is>
      </c>
      <c r="K202" s="233" t="inlineStr">
        <is>
          <t>:MechSealType1B:</t>
        </is>
      </c>
      <c r="L202" s="233" t="inlineStr">
        <is>
          <t>ShaftMatl_SS_AISI-316</t>
        </is>
      </c>
      <c r="M202" s="233" t="inlineStr">
        <is>
          <t>:Bronze, III932, C89835:NiAl-Bronze, ASTM-B150 CDA95400:Al-Bronze, ASTM-B150 CDA95200:SS AISI-303:SS AISI-304:SS AISI-316:SS AISI-416:Special/Other:No Sleeve (sleeveless):</t>
        </is>
      </c>
      <c r="N202" s="233" t="inlineStr">
        <is>
          <t>:Bronze, III932, C89835:NiAl-Bronze, ASTM-B150 CDA95400:Al-Bronze, ASTM-B150 CDA95200:SS AISI-303:SS AISI-304:SS AISI-316:SS AISI-416:Special/Other:No Sleeve (sleeveless):</t>
        </is>
      </c>
      <c r="O202" s="233" t="inlineStr">
        <is>
          <t>ShaftMatl_SS_AISI-316</t>
        </is>
      </c>
      <c r="P202" s="235" t="inlineStr">
        <is>
          <t>RTF</t>
        </is>
      </c>
      <c r="Q202" s="233" t="inlineStr">
        <is>
          <t>B103943</t>
        </is>
      </c>
      <c r="R202" s="233" t="n"/>
      <c r="S202" s="235" t="inlineStr">
        <is>
          <t>LT076</t>
        </is>
      </c>
      <c r="T202" s="233" t="n"/>
      <c r="U202" s="233" t="n"/>
    </row>
    <row r="203" s="109">
      <c r="A203" s="64" t="n"/>
      <c r="B203" s="237">
        <f>IF(AND(L203&lt;&gt;"ShaftMatl_Special",P203&lt;&gt;"NA"),"Y","N")</f>
        <v/>
      </c>
      <c r="C203" s="233" t="inlineStr">
        <is>
          <t>ConTab_BOM_KP_Shaft_0239</t>
        </is>
      </c>
      <c r="D203" s="233">
        <f>IF(B203="Y",C203,"")</f>
        <v/>
      </c>
      <c r="E203" s="233" t="inlineStr">
        <is>
          <t>:2095-1_2-KP:2095-1_2-KPV:</t>
        </is>
      </c>
      <c r="F203" s="235" t="inlineStr">
        <is>
          <t>2</t>
        </is>
      </c>
      <c r="G203" s="235">
        <f>"X"&amp;F203</f>
        <v/>
      </c>
      <c r="H203" s="201" t="n">
        <v>1</v>
      </c>
      <c r="I203" s="234" t="inlineStr">
        <is>
          <t>CW</t>
        </is>
      </c>
      <c r="J203" s="233" t="inlineStr">
        <is>
          <t>Mechanical Seal</t>
        </is>
      </c>
      <c r="K203" s="233" t="inlineStr">
        <is>
          <t>:MechSealType1Unbal:MechSealType21S:</t>
        </is>
      </c>
      <c r="L203" s="233" t="inlineStr">
        <is>
          <t>ShaftMatl_SS_AISI-416</t>
        </is>
      </c>
      <c r="M203" s="233" t="inlineStr">
        <is>
          <t>:Bronze, III932, C89835:NiAl-Bronze, ASTM-B150 CDA95400:Al-Bronze, ASTM-B150 CDA95200:SS AISI-303:SS AISI-304:SS AISI-316:SS AISI-416:Special/Other:No Sleeve (sleeveless):</t>
        </is>
      </c>
      <c r="N203" s="233" t="inlineStr">
        <is>
          <t>:Bronze, III932, C89835:NiAl-Bronze, ASTM-B150 CDA95400:Al-Bronze, ASTM-B150 CDA95200:SS AISI-303:SS AISI-304:SS AISI-316:SS AISI-416:Special/Other:No Sleeve (sleeveless):</t>
        </is>
      </c>
      <c r="O203" s="233" t="inlineStr">
        <is>
          <t>ShaftMatl_SS_AISI-416</t>
        </is>
      </c>
      <c r="P203" s="235" t="inlineStr">
        <is>
          <t>RTF</t>
        </is>
      </c>
      <c r="Q203" s="233" t="inlineStr">
        <is>
          <t>B103962</t>
        </is>
      </c>
      <c r="R203" s="233" t="n"/>
      <c r="S203" s="235" t="inlineStr">
        <is>
          <t>LT076</t>
        </is>
      </c>
      <c r="T203" s="233" t="n"/>
      <c r="U203" s="233" t="n"/>
    </row>
    <row r="204" s="109">
      <c r="A204" s="64" t="n"/>
      <c r="B204" s="237">
        <f>IF(AND(L204&lt;&gt;"ShaftMatl_Special",P204&lt;&gt;"NA"),"Y","N")</f>
        <v/>
      </c>
      <c r="C204" s="233" t="inlineStr">
        <is>
          <t>ConTab_BOM_KP_Shaft_0240</t>
        </is>
      </c>
      <c r="D204" s="233">
        <f>IF(B204="Y",C204,"")</f>
        <v/>
      </c>
      <c r="E204" s="233" t="inlineStr">
        <is>
          <t>:2095-1_2-KP:2095-1_2-KPV:</t>
        </is>
      </c>
      <c r="F204" s="235" t="inlineStr">
        <is>
          <t>2</t>
        </is>
      </c>
      <c r="G204" s="235">
        <f>"X"&amp;F204</f>
        <v/>
      </c>
      <c r="H204" s="201" t="n">
        <v>1</v>
      </c>
      <c r="I204" s="234" t="inlineStr">
        <is>
          <t>CCW</t>
        </is>
      </c>
      <c r="J204" s="233" t="inlineStr">
        <is>
          <t>Mechanical Seal</t>
        </is>
      </c>
      <c r="K204" s="233" t="inlineStr">
        <is>
          <t>:MechSealType1Unbal:MechSealType21S:</t>
        </is>
      </c>
      <c r="L204" s="233" t="inlineStr">
        <is>
          <t>ShaftMatl_SS_AISI-416</t>
        </is>
      </c>
      <c r="M204" s="233" t="inlineStr">
        <is>
          <t>:Bronze, III932, C89835:NiAl-Bronze, ASTM-B150 CDA95400:Al-Bronze, ASTM-B150 CDA95200:SS AISI-303:SS AISI-304:SS AISI-316:SS AISI-416:Special/Other:No Sleeve (sleeveless):</t>
        </is>
      </c>
      <c r="N204" s="233" t="inlineStr">
        <is>
          <t>:Bronze, III932, C89835:NiAl-Bronze, ASTM-B150 CDA95400:Al-Bronze, ASTM-B150 CDA95200:SS AISI-303:SS AISI-304:SS AISI-316:SS AISI-416:Special/Other:No Sleeve (sleeveless):</t>
        </is>
      </c>
      <c r="O204" s="233" t="inlineStr">
        <is>
          <t>ShaftMatl_SS_AISI-416</t>
        </is>
      </c>
      <c r="P204" s="235" t="inlineStr">
        <is>
          <t>RTF</t>
        </is>
      </c>
      <c r="Q204" s="233" t="inlineStr">
        <is>
          <t>B103962</t>
        </is>
      </c>
      <c r="R204" s="233" t="n"/>
      <c r="S204" s="235" t="inlineStr">
        <is>
          <t>LT076</t>
        </is>
      </c>
      <c r="T204" s="233" t="n"/>
      <c r="U204" s="233" t="n"/>
    </row>
    <row r="205" s="109">
      <c r="A205" s="64" t="n"/>
      <c r="B205" s="237">
        <f>IF(AND(L205&lt;&gt;"ShaftMatl_Special",P205&lt;&gt;"NA"),"Y","N")</f>
        <v/>
      </c>
      <c r="C205" s="233" t="inlineStr">
        <is>
          <t>ConTab_BOM_KP_Shaft_0241</t>
        </is>
      </c>
      <c r="D205" s="233">
        <f>IF(B205="Y",C205,"")</f>
        <v/>
      </c>
      <c r="E205" s="233" t="inlineStr">
        <is>
          <t>:2095-1_2-KP:2095-1_2-KPV:</t>
        </is>
      </c>
      <c r="F205" s="235" t="inlineStr">
        <is>
          <t>3</t>
        </is>
      </c>
      <c r="G205" s="235">
        <f>"X"&amp;F205</f>
        <v/>
      </c>
      <c r="H205" s="201" t="n">
        <v>1</v>
      </c>
      <c r="I205" s="234" t="inlineStr">
        <is>
          <t>CW</t>
        </is>
      </c>
      <c r="J205" s="233" t="inlineStr">
        <is>
          <t>Packing</t>
        </is>
      </c>
      <c r="K205" s="233" t="inlineStr">
        <is>
          <t>:Opt_Packing:</t>
        </is>
      </c>
      <c r="L205" s="233" t="inlineStr">
        <is>
          <t>ShaftMatl_SS_AISI-416</t>
        </is>
      </c>
      <c r="M205" s="233" t="inlineStr">
        <is>
          <t>:Bronze, III932, C89835:NiAl-Bronze, ASTM-B150 CDA95400:Al-Bronze, ASTM-B150 CDA95200:SS AISI-303:SS AISI-304:SS AISI-316:SS AISI-416:Special/Other:No Sleeve (sleeveless):SS AISI-416 (hard):</t>
        </is>
      </c>
      <c r="N205" s="233" t="inlineStr">
        <is>
          <t>:Bronze, III932, C89835:NiAl-Bronze, ASTM-B150 CDA95400:Al-Bronze, ASTM-B150 CDA95200:SS AISI-303:SS AISI-304:SS AISI-316:SS AISI-416:Special/Other:No Sleeve (sleeveless):</t>
        </is>
      </c>
      <c r="O205" s="233" t="inlineStr">
        <is>
          <t>ShaftMatl_SS_AISI-416</t>
        </is>
      </c>
      <c r="P205" s="235" t="inlineStr">
        <is>
          <t>RTF</t>
        </is>
      </c>
      <c r="Q205" s="233" t="inlineStr">
        <is>
          <t>B103963</t>
        </is>
      </c>
      <c r="R205" s="233" t="n"/>
      <c r="S205" s="235" t="inlineStr">
        <is>
          <t>LT076</t>
        </is>
      </c>
      <c r="T205" s="233" t="n"/>
      <c r="U205" s="233" t="n"/>
    </row>
    <row r="206" s="109">
      <c r="A206" s="64" t="n"/>
      <c r="B206" s="237">
        <f>IF(AND(L206&lt;&gt;"ShaftMatl_Special",P206&lt;&gt;"NA"),"Y","N")</f>
        <v/>
      </c>
      <c r="C206" s="233" t="inlineStr">
        <is>
          <t>ConTab_BOM_KP_Shaft_0242</t>
        </is>
      </c>
      <c r="D206" s="233">
        <f>IF(B206="Y",C206,"")</f>
        <v/>
      </c>
      <c r="E206" s="233" t="inlineStr">
        <is>
          <t>:2095-1_2-KP:2095-1_2-KPV:</t>
        </is>
      </c>
      <c r="F206" s="235" t="inlineStr">
        <is>
          <t>3</t>
        </is>
      </c>
      <c r="G206" s="235">
        <f>"X"&amp;F206</f>
        <v/>
      </c>
      <c r="H206" s="201" t="n">
        <v>1</v>
      </c>
      <c r="I206" s="234" t="inlineStr">
        <is>
          <t>CCW</t>
        </is>
      </c>
      <c r="J206" s="233" t="inlineStr">
        <is>
          <t>Packing</t>
        </is>
      </c>
      <c r="K206" s="233" t="inlineStr">
        <is>
          <t>:Opt_Packing:</t>
        </is>
      </c>
      <c r="L206" s="233" t="inlineStr">
        <is>
          <t>ShaftMatl_SS_AISI-416</t>
        </is>
      </c>
      <c r="M206" s="233" t="inlineStr">
        <is>
          <t>:Bronze, III932, C89835:NiAl-Bronze, ASTM-B150 CDA95400:Al-Bronze, ASTM-B150 CDA95200:SS AISI-303:SS AISI-304:SS AISI-316:SS AISI-416:Special/Other:No Sleeve (sleeveless):SS AISI-416 (hard):</t>
        </is>
      </c>
      <c r="N206" s="233" t="inlineStr">
        <is>
          <t>:Bronze, III932, C89835:NiAl-Bronze, ASTM-B150 CDA95400:Al-Bronze, ASTM-B150 CDA95200:SS AISI-303:SS AISI-304:SS AISI-316:SS AISI-416:Special/Other:No Sleeve (sleeveless):</t>
        </is>
      </c>
      <c r="O206" s="233" t="inlineStr">
        <is>
          <t>ShaftMatl_SS_AISI-416</t>
        </is>
      </c>
      <c r="P206" s="235" t="inlineStr">
        <is>
          <t>RTF</t>
        </is>
      </c>
      <c r="Q206" s="233" t="inlineStr">
        <is>
          <t>B103963</t>
        </is>
      </c>
      <c r="R206" s="233" t="n"/>
      <c r="S206" s="235" t="inlineStr">
        <is>
          <t>LT076</t>
        </is>
      </c>
      <c r="T206" s="233" t="n"/>
      <c r="U206" s="235" t="n"/>
    </row>
    <row r="207" s="109">
      <c r="A207" s="64" t="n"/>
      <c r="B207" s="237">
        <f>IF(AND(L207&lt;&gt;"ShaftMatl_Special",P207&lt;&gt;"NA"),"Y","N")</f>
        <v/>
      </c>
      <c r="C207" s="233" t="inlineStr">
        <is>
          <t>ConTab_BOM_KP_Shaft_0243</t>
        </is>
      </c>
      <c r="D207" s="233">
        <f>IF(B207="Y",C207,"")</f>
        <v/>
      </c>
      <c r="E207" s="233" t="inlineStr">
        <is>
          <t>:2095-1_2-KP:2095-1_2-KPV:</t>
        </is>
      </c>
      <c r="F207" s="235" t="inlineStr">
        <is>
          <t>3</t>
        </is>
      </c>
      <c r="G207" s="235">
        <f>"X"&amp;F207</f>
        <v/>
      </c>
      <c r="H207" s="201" t="n">
        <v>1</v>
      </c>
      <c r="I207" s="234" t="inlineStr">
        <is>
          <t>CW</t>
        </is>
      </c>
      <c r="J207" s="233" t="inlineStr">
        <is>
          <t>Mechanical Seal</t>
        </is>
      </c>
      <c r="K207" s="233" t="inlineStr">
        <is>
          <t>:MechSealType1B:</t>
        </is>
      </c>
      <c r="L207" s="233" t="inlineStr">
        <is>
          <t>ShaftMatl_SS_AISI-416</t>
        </is>
      </c>
      <c r="M207" s="233" t="inlineStr">
        <is>
          <t>:Bronze, III932, C89835:NiAl-Bronze, ASTM-B150 CDA95400:Al-Bronze, ASTM-B150 CDA95200:SS AISI-303:SS AISI-304:SS AISI-316:SS AISI-416:Special/Other:No Sleeve (sleeveless):</t>
        </is>
      </c>
      <c r="N207" s="233" t="inlineStr">
        <is>
          <t>:Bronze, III932, C89835:NiAl-Bronze, ASTM-B150 CDA95400:Al-Bronze, ASTM-B150 CDA95200:SS AISI-303:SS AISI-304:SS AISI-316:SS AISI-416:Special/Other:No Sleeve (sleeveless):</t>
        </is>
      </c>
      <c r="O207" s="233" t="inlineStr">
        <is>
          <t>ShaftMatl_SS_AISI-416</t>
        </is>
      </c>
      <c r="P207" s="235" t="inlineStr">
        <is>
          <t>RTF</t>
        </is>
      </c>
      <c r="Q207" s="233" t="inlineStr">
        <is>
          <t>B103963</t>
        </is>
      </c>
      <c r="R207" s="233" t="n"/>
      <c r="S207" s="235" t="inlineStr">
        <is>
          <t>LT076</t>
        </is>
      </c>
      <c r="T207" s="233" t="n"/>
      <c r="U207" s="235" t="n"/>
    </row>
    <row r="208" s="109">
      <c r="A208" s="64" t="n"/>
      <c r="B208" s="237">
        <f>IF(AND(L208&lt;&gt;"ShaftMatl_Special",P208&lt;&gt;"NA"),"Y","N")</f>
        <v/>
      </c>
      <c r="C208" s="233" t="inlineStr">
        <is>
          <t>ConTab_BOM_KP_Shaft_0244</t>
        </is>
      </c>
      <c r="D208" s="233">
        <f>IF(B208="Y",C208,"")</f>
        <v/>
      </c>
      <c r="E208" s="233" t="inlineStr">
        <is>
          <t>:2095-1_2-KP:2095-1_2-KPV:</t>
        </is>
      </c>
      <c r="F208" s="235" t="inlineStr">
        <is>
          <t>3</t>
        </is>
      </c>
      <c r="G208" s="235">
        <f>"X"&amp;F208</f>
        <v/>
      </c>
      <c r="H208" s="201" t="n">
        <v>1</v>
      </c>
      <c r="I208" s="234" t="inlineStr">
        <is>
          <t>CCW</t>
        </is>
      </c>
      <c r="J208" s="233" t="inlineStr">
        <is>
          <t>Mechanical Seal</t>
        </is>
      </c>
      <c r="K208" s="233" t="inlineStr">
        <is>
          <t>:MechSealType1B:</t>
        </is>
      </c>
      <c r="L208" s="233" t="inlineStr">
        <is>
          <t>ShaftMatl_SS_AISI-416</t>
        </is>
      </c>
      <c r="M208" s="233" t="inlineStr">
        <is>
          <t>:Bronze, III932, C89835:NiAl-Bronze, ASTM-B150 CDA95400:Al-Bronze, ASTM-B150 CDA95200:SS AISI-303:SS AISI-304:SS AISI-316:SS AISI-416:Special/Other:No Sleeve (sleeveless):</t>
        </is>
      </c>
      <c r="N208" s="233" t="inlineStr">
        <is>
          <t>:Bronze, III932, C89835:NiAl-Bronze, ASTM-B150 CDA95400:Al-Bronze, ASTM-B150 CDA95200:SS AISI-303:SS AISI-304:SS AISI-316:SS AISI-416:Special/Other:No Sleeve (sleeveless):</t>
        </is>
      </c>
      <c r="O208" s="233" t="inlineStr">
        <is>
          <t>ShaftMatl_SS_AISI-416</t>
        </is>
      </c>
      <c r="P208" s="235" t="inlineStr">
        <is>
          <t>RTF</t>
        </is>
      </c>
      <c r="Q208" s="233" t="inlineStr">
        <is>
          <t>B103963</t>
        </is>
      </c>
      <c r="R208" s="233" t="n"/>
      <c r="S208" s="235" t="inlineStr">
        <is>
          <t>LT076</t>
        </is>
      </c>
      <c r="T208" s="233" t="n"/>
      <c r="U208" s="235" t="n"/>
    </row>
    <row r="209" s="109">
      <c r="A209" s="64" t="n"/>
      <c r="B209" s="237">
        <f>IF(AND(L209&lt;&gt;"ShaftMatl_Special",P209&lt;&gt;"NA"),"Y","N")</f>
        <v/>
      </c>
      <c r="C209" s="233" t="inlineStr">
        <is>
          <t>ConTab_BOM_KP_Shaft_0257</t>
        </is>
      </c>
      <c r="D209" s="233">
        <f>IF(B209="Y",C209,"")</f>
        <v/>
      </c>
      <c r="E209" s="233" t="inlineStr">
        <is>
          <t>:2095-1_2-KPV:</t>
        </is>
      </c>
      <c r="F209" s="235" t="n">
        <v>2</v>
      </c>
      <c r="G209" s="235">
        <f>"X"&amp;F209</f>
        <v/>
      </c>
      <c r="H209" s="201" t="n">
        <v>1</v>
      </c>
      <c r="I209" s="234" t="inlineStr">
        <is>
          <t>CW</t>
        </is>
      </c>
      <c r="J209" s="233" t="inlineStr">
        <is>
          <t>Mechanical Seal</t>
        </is>
      </c>
      <c r="K209" s="233" t="inlineStr">
        <is>
          <t>:MechSealType1Unbal:MechSealType21S:</t>
        </is>
      </c>
      <c r="L209" s="233" t="inlineStr">
        <is>
          <t>ShaftMatl_SS_AISI-303</t>
        </is>
      </c>
      <c r="M209" s="233" t="inlineStr">
        <is>
          <t>:Bronze, III932, C89835:NiAl-Bronze, ASTM-B150 CDA95400:Al-Bronze, ASTM-B150 CDA95200:SS AISI-303:SS AISI-304:SS AISI-316:SS AISI-416:Special/Other:No Sleeve (sleeveless):</t>
        </is>
      </c>
      <c r="N209" s="233" t="inlineStr">
        <is>
          <t>:SS AISI-416 (hard)-SlvBrg:</t>
        </is>
      </c>
      <c r="O209" s="233" t="inlineStr">
        <is>
          <t>ShaftMatl_SS_AISI-303</t>
        </is>
      </c>
      <c r="P209" s="235" t="n">
        <v>97639424</v>
      </c>
      <c r="Q209" s="233" t="inlineStr">
        <is>
          <t>B105648</t>
        </is>
      </c>
      <c r="R209" s="233" t="n"/>
      <c r="S209" s="235" t="inlineStr">
        <is>
          <t>LT027</t>
        </is>
      </c>
      <c r="T209" s="233" t="n"/>
      <c r="U209" s="233" t="n"/>
    </row>
    <row r="210" s="109">
      <c r="A210" s="64" t="n"/>
      <c r="B210" s="237">
        <f>IF(AND(L210&lt;&gt;"ShaftMatl_Special",P210&lt;&gt;"NA"),"Y","N")</f>
        <v/>
      </c>
      <c r="C210" s="233" t="inlineStr">
        <is>
          <t>ConTab_BOM_KP_Shaft_0258</t>
        </is>
      </c>
      <c r="D210" s="233">
        <f>IF(B210="Y",C210,"")</f>
        <v/>
      </c>
      <c r="E210" s="233" t="inlineStr">
        <is>
          <t>:2095-1_2-KPV:</t>
        </is>
      </c>
      <c r="F210" s="235" t="n">
        <v>2</v>
      </c>
      <c r="G210" s="235">
        <f>"X"&amp;F210</f>
        <v/>
      </c>
      <c r="H210" s="201" t="n">
        <v>1</v>
      </c>
      <c r="I210" s="234" t="inlineStr">
        <is>
          <t>CCW</t>
        </is>
      </c>
      <c r="J210" s="233" t="inlineStr">
        <is>
          <t>Mechanical Seal</t>
        </is>
      </c>
      <c r="K210" s="233" t="inlineStr">
        <is>
          <t>:MechSealType1Unbal:MechSealType21S:</t>
        </is>
      </c>
      <c r="L210" s="233" t="inlineStr">
        <is>
          <t>ShaftMatl_SS_AISI-303</t>
        </is>
      </c>
      <c r="M210" s="233" t="inlineStr">
        <is>
          <t>:Bronze, III932, C89835:NiAl-Bronze, ASTM-B150 CDA95400:Al-Bronze, ASTM-B150 CDA95200:SS AISI-303:SS AISI-304:SS AISI-316:SS AISI-416:Special/Other:No Sleeve (sleeveless):</t>
        </is>
      </c>
      <c r="N210" s="233" t="inlineStr">
        <is>
          <t>:SS AISI-416 (hard)-SlvBrg:</t>
        </is>
      </c>
      <c r="O210" s="233" t="inlineStr">
        <is>
          <t>ShaftMatl_SS_AISI-303</t>
        </is>
      </c>
      <c r="P210" s="235" t="n">
        <v>97639434</v>
      </c>
      <c r="Q210" s="233" t="inlineStr">
        <is>
          <t>B105654</t>
        </is>
      </c>
      <c r="R210" s="233" t="n"/>
      <c r="S210" s="235" t="inlineStr">
        <is>
          <t>LT027</t>
        </is>
      </c>
      <c r="T210" s="233" t="n"/>
      <c r="U210" s="233" t="n"/>
    </row>
    <row r="211" s="109">
      <c r="A211" s="64" t="n"/>
      <c r="B211" s="237">
        <f>IF(AND(L211&lt;&gt;"ShaftMatl_Special",P211&lt;&gt;"NA"),"Y","N")</f>
        <v/>
      </c>
      <c r="C211" s="233" t="inlineStr">
        <is>
          <t>ConTab_BOM_KP_Shaft_0259</t>
        </is>
      </c>
      <c r="D211" s="233">
        <f>IF(B211="Y",C211,"")</f>
        <v/>
      </c>
      <c r="E211" s="233" t="inlineStr">
        <is>
          <t>:2427-3_4-KP:</t>
        </is>
      </c>
      <c r="F211" s="235" t="inlineStr">
        <is>
          <t>B</t>
        </is>
      </c>
      <c r="G211" s="235">
        <f>"X"&amp;F211</f>
        <v/>
      </c>
      <c r="H211" s="201" t="n">
        <v>3.937</v>
      </c>
      <c r="I211" s="206" t="inlineStr">
        <is>
          <t>CW</t>
        </is>
      </c>
      <c r="J211" s="188" t="inlineStr">
        <is>
          <t>Mechanical Seal</t>
        </is>
      </c>
      <c r="K211" s="188" t="inlineStr">
        <is>
          <t>:MechSealType8B:</t>
        </is>
      </c>
      <c r="L211" s="188" t="inlineStr">
        <is>
          <t>ShaftMatl_SS_AISI-420</t>
        </is>
      </c>
      <c r="M211" s="188" t="inlineStr">
        <is>
          <t>:Bronze, III932, C89835:NiAl-Bronze, ASTM-B150 CDA95400:Al-Bronze, ASTM-B150 CDA95200:SS AISI-303:SS AISI-304:SS AISI-316:SS AISI-416:Special/Other:No Sleeve (sleeveless):</t>
        </is>
      </c>
      <c r="N211" s="188" t="inlineStr">
        <is>
          <t>:Bronze, III932, C89835:NiAl-Bronze, ASTM-B150 CDA95400:Al-Bronze, ASTM-B150 CDA95200:SS AISI-303:SS AISI-304:SS AISI-316:SS AISI-416:Special/Other:No Sleeve (sleeveless):</t>
        </is>
      </c>
      <c r="O211" s="188" t="inlineStr">
        <is>
          <t>ShaftMatl_SS_AISI-420</t>
        </is>
      </c>
      <c r="P211" s="172" t="n">
        <v>98577080</v>
      </c>
      <c r="Q211" s="188" t="inlineStr">
        <is>
          <t>B104584</t>
        </is>
      </c>
      <c r="R211" s="188" t="inlineStr">
        <is>
          <t>Standard</t>
        </is>
      </c>
      <c r="S211" s="193" t="inlineStr">
        <is>
          <t>LT078</t>
        </is>
      </c>
      <c r="T211" s="233" t="n"/>
      <c r="U211" s="233" t="n"/>
    </row>
    <row r="212" s="109">
      <c r="A212" s="64" t="n"/>
      <c r="B212" s="237">
        <f>IF(AND(L212&lt;&gt;"ShaftMatl_Special",P212&lt;&gt;"NA"),"Y","N")</f>
        <v/>
      </c>
      <c r="C212" s="233" t="inlineStr">
        <is>
          <t>ConTab_BOM_KP_Shaft_0260</t>
        </is>
      </c>
      <c r="D212" s="233">
        <f>IF(B212="Y",C212,"")</f>
        <v/>
      </c>
      <c r="E212" s="233" t="inlineStr">
        <is>
          <t>:2427-3_4-KP:</t>
        </is>
      </c>
      <c r="F212" s="235" t="inlineStr">
        <is>
          <t>B</t>
        </is>
      </c>
      <c r="G212" s="235">
        <f>"X"&amp;F212</f>
        <v/>
      </c>
      <c r="H212" s="201" t="n">
        <v>3.937</v>
      </c>
      <c r="I212" s="206" t="inlineStr">
        <is>
          <t>CW</t>
        </is>
      </c>
      <c r="J212" s="188" t="inlineStr">
        <is>
          <t>Packing</t>
        </is>
      </c>
      <c r="K212" s="188" t="inlineStr">
        <is>
          <t>:Opt_Packing:</t>
        </is>
      </c>
      <c r="L212" s="188" t="inlineStr">
        <is>
          <t>ShaftMatl_SS_AISI-420</t>
        </is>
      </c>
      <c r="M212" s="188" t="inlineStr">
        <is>
          <t>:Bronze, III932, C89835:NiAl-Bronze, ASTM-B150 CDA95400:Al-Bronze, ASTM-B150 CDA95200:SS AISI-303:SS AISI-304:SS AISI-316:SS AISI-416:Special/Other:No Sleeve (sleeveless):SS AISI-416 (hard):</t>
        </is>
      </c>
      <c r="N212" s="188" t="inlineStr">
        <is>
          <t>:Bronze, III932, C89835:NiAl-Bronze, ASTM-B150 CDA95400:Al-Bronze, ASTM-B150 CDA95200:SS AISI-303:SS AISI-304:SS AISI-316:SS AISI-416:Special/Other:No Sleeve (sleeveless):</t>
        </is>
      </c>
      <c r="O212" s="188" t="inlineStr">
        <is>
          <t>ShaftMatl_SS_AISI-420</t>
        </is>
      </c>
      <c r="P212" s="172" t="inlineStr">
        <is>
          <t>RTF</t>
        </is>
      </c>
      <c r="Q212" s="188" t="inlineStr">
        <is>
          <t>B104549</t>
        </is>
      </c>
      <c r="R212" s="188" t="n"/>
      <c r="S212" s="193" t="inlineStr">
        <is>
          <t>LT078</t>
        </is>
      </c>
      <c r="T212" s="233" t="n"/>
      <c r="U212" s="233" t="n"/>
    </row>
    <row r="213" s="109">
      <c r="A213" s="64" t="n"/>
      <c r="B213" s="237">
        <f>IF(AND(L213&lt;&gt;"ShaftMatl_Special",P213&lt;&gt;"NA"),"Y","N")</f>
        <v/>
      </c>
      <c r="C213" s="233" t="inlineStr">
        <is>
          <t>ConTab_BOM_KP_Shaft_0261</t>
        </is>
      </c>
      <c r="D213" s="233">
        <f>IF(B213="Y",C213,"")</f>
        <v/>
      </c>
      <c r="E213" s="233" t="inlineStr">
        <is>
          <t>:2427-3_4-KP:</t>
        </is>
      </c>
      <c r="F213" s="235" t="inlineStr">
        <is>
          <t>B</t>
        </is>
      </c>
      <c r="G213" s="235">
        <f>"X"&amp;F213</f>
        <v/>
      </c>
      <c r="H213" s="201" t="n">
        <v>3.937</v>
      </c>
      <c r="I213" s="206" t="inlineStr">
        <is>
          <t>CW</t>
        </is>
      </c>
      <c r="J213" s="188" t="inlineStr">
        <is>
          <t>Mechanical Seal</t>
        </is>
      </c>
      <c r="K213" s="188" t="inlineStr">
        <is>
          <t>:MechSealType8B:</t>
        </is>
      </c>
      <c r="L213" s="188" t="inlineStr">
        <is>
          <t>ShaftMatl_Special</t>
        </is>
      </c>
      <c r="M213" s="188" t="inlineStr">
        <is>
          <t>:Bronze, III932, C89835:NiAl-Bronze, ASTM-B150 CDA95400:Al-Bronze, ASTM-B150 CDA95200:SS AISI-303:SS AISI-304:SS AISI-316:SS AISI-416:Special/Other:No Sleeve (sleeveless):</t>
        </is>
      </c>
      <c r="N213" s="188" t="inlineStr">
        <is>
          <t>:Bronze, III932, C89835:NiAl-Bronze, ASTM-B150 CDA95400:Al-Bronze, ASTM-B150 CDA95200:SS AISI-303:SS AISI-304:SS AISI-316:SS AISI-416:Special/Other:No Sleeve (sleeveless):</t>
        </is>
      </c>
      <c r="O213" s="188" t="inlineStr">
        <is>
          <t>ShaftMatl_Special</t>
        </is>
      </c>
      <c r="P213" s="172" t="inlineStr">
        <is>
          <t>RTF</t>
        </is>
      </c>
      <c r="Q213" s="188" t="inlineStr">
        <is>
          <t>B104549</t>
        </is>
      </c>
      <c r="R213" s="188" t="n"/>
      <c r="S213" s="193" t="inlineStr">
        <is>
          <t>LT079</t>
        </is>
      </c>
      <c r="T213" s="233" t="n"/>
      <c r="U213" s="233" t="n"/>
    </row>
    <row r="214" s="109">
      <c r="A214" s="64" t="n"/>
      <c r="B214" s="237">
        <f>IF(AND(L214&lt;&gt;"ShaftMatl_Special",P214&lt;&gt;"NA"),"Y","N")</f>
        <v/>
      </c>
      <c r="C214" s="233" t="inlineStr">
        <is>
          <t>ConTab_BOM_KP_Shaft_0262</t>
        </is>
      </c>
      <c r="D214" s="233">
        <f>IF(B214="Y",C214,"")</f>
        <v/>
      </c>
      <c r="E214" s="233" t="inlineStr">
        <is>
          <t>:2427-3_4-KP:</t>
        </is>
      </c>
      <c r="F214" s="235" t="inlineStr">
        <is>
          <t>B</t>
        </is>
      </c>
      <c r="G214" s="235">
        <f>"X"&amp;F214</f>
        <v/>
      </c>
      <c r="H214" s="201" t="n">
        <v>3.937</v>
      </c>
      <c r="I214" s="206" t="inlineStr">
        <is>
          <t>CW</t>
        </is>
      </c>
      <c r="J214" s="188" t="inlineStr">
        <is>
          <t>Packing</t>
        </is>
      </c>
      <c r="K214" s="188" t="inlineStr">
        <is>
          <t>:Opt_Packing:</t>
        </is>
      </c>
      <c r="L214" s="188" t="inlineStr">
        <is>
          <t>ShaftMatl_Special</t>
        </is>
      </c>
      <c r="M214" s="188" t="inlineStr">
        <is>
          <t>:Bronze, III932, C89835:NiAl-Bronze, ASTM-B150 CDA95400:Al-Bronze, ASTM-B150 CDA95200:SS AISI-303:SS AISI-304:SS AISI-316:SS AISI-416:Special/Other:No Sleeve (sleeveless):SS AISI-416 (hard):</t>
        </is>
      </c>
      <c r="N214" s="188" t="inlineStr">
        <is>
          <t>:Bronze, III932, C89835:NiAl-Bronze, ASTM-B150 CDA95400:Al-Bronze, ASTM-B150 CDA95200:SS AISI-303:SS AISI-304:SS AISI-316:SS AISI-416:Special/Other:No Sleeve (sleeveless):</t>
        </is>
      </c>
      <c r="O214" s="188" t="inlineStr">
        <is>
          <t>ShaftMatl_Special</t>
        </is>
      </c>
      <c r="P214" s="172" t="inlineStr">
        <is>
          <t>RTF</t>
        </is>
      </c>
      <c r="Q214" s="188" t="inlineStr">
        <is>
          <t>B104549</t>
        </is>
      </c>
      <c r="R214" s="188" t="n"/>
      <c r="S214" s="193" t="inlineStr">
        <is>
          <t>LT079</t>
        </is>
      </c>
      <c r="T214" s="233" t="n"/>
      <c r="U214" s="233" t="n"/>
    </row>
    <row r="215" s="109">
      <c r="A215" s="64" t="n"/>
      <c r="B215" s="237">
        <f>IF(AND(L215&lt;&gt;"ShaftMatl_Special",P215&lt;&gt;"NA"),"Y","N")</f>
        <v/>
      </c>
      <c r="C215" s="233" t="inlineStr">
        <is>
          <t>ConTab_BOM_KP_Shaft_0263</t>
        </is>
      </c>
      <c r="D215" s="233">
        <f>IF(B215="Y",C215,"")</f>
        <v/>
      </c>
      <c r="E215" s="233" t="inlineStr">
        <is>
          <t>:2427-3_4-KP:</t>
        </is>
      </c>
      <c r="F215" s="235" t="inlineStr">
        <is>
          <t>B</t>
        </is>
      </c>
      <c r="G215" s="235">
        <f>"X"&amp;F215</f>
        <v/>
      </c>
      <c r="H215" s="201" t="n">
        <v>3.937</v>
      </c>
      <c r="I215" s="206" t="inlineStr">
        <is>
          <t>CCW</t>
        </is>
      </c>
      <c r="J215" s="188" t="inlineStr">
        <is>
          <t>Mechanical Seal</t>
        </is>
      </c>
      <c r="K215" s="188" t="inlineStr">
        <is>
          <t>:MechSealType8B:</t>
        </is>
      </c>
      <c r="L215" s="188" t="inlineStr">
        <is>
          <t>ShaftMatl_SS_AISI-420</t>
        </is>
      </c>
      <c r="M215" s="188" t="inlineStr">
        <is>
          <t>:Bronze, III932, C89835:NiAl-Bronze, ASTM-B150 CDA95400:Al-Bronze, ASTM-B150 CDA95200:SS AISI-303:SS AISI-304:SS AISI-316:SS AISI-416:Special/Other:No Sleeve (sleeveless):</t>
        </is>
      </c>
      <c r="N215" s="188" t="inlineStr">
        <is>
          <t>:Bronze, III932, C89835:NiAl-Bronze, ASTM-B150 CDA95400:Al-Bronze, ASTM-B150 CDA95200:SS AISI-303:SS AISI-304:SS AISI-316:SS AISI-416:Special/Other:No Sleeve (sleeveless):</t>
        </is>
      </c>
      <c r="O215" s="188" t="inlineStr">
        <is>
          <t>ShaftMatl_SS_AISI-420</t>
        </is>
      </c>
      <c r="P215" s="172" t="n">
        <v>98577081</v>
      </c>
      <c r="Q215" s="188" t="inlineStr">
        <is>
          <t>B104584</t>
        </is>
      </c>
      <c r="R215" s="188" t="inlineStr">
        <is>
          <t>Standard</t>
        </is>
      </c>
      <c r="S215" s="193" t="inlineStr">
        <is>
          <t>LT078</t>
        </is>
      </c>
      <c r="T215" s="233" t="n"/>
      <c r="U215" s="233" t="n"/>
    </row>
    <row r="216" s="109">
      <c r="A216" s="64" t="n"/>
      <c r="B216" s="237">
        <f>IF(AND(L216&lt;&gt;"ShaftMatl_Special",P216&lt;&gt;"NA"),"Y","N")</f>
        <v/>
      </c>
      <c r="C216" s="233" t="inlineStr">
        <is>
          <t>ConTab_BOM_KP_Shaft_0264</t>
        </is>
      </c>
      <c r="D216" s="233">
        <f>IF(B216="Y",C216,"")</f>
        <v/>
      </c>
      <c r="E216" s="233" t="inlineStr">
        <is>
          <t>:2427-3_4-KP:</t>
        </is>
      </c>
      <c r="F216" s="235" t="inlineStr">
        <is>
          <t>B</t>
        </is>
      </c>
      <c r="G216" s="235">
        <f>"X"&amp;F216</f>
        <v/>
      </c>
      <c r="H216" s="201" t="n">
        <v>3.937</v>
      </c>
      <c r="I216" s="206" t="inlineStr">
        <is>
          <t>CCW</t>
        </is>
      </c>
      <c r="J216" s="188" t="inlineStr">
        <is>
          <t>Packing</t>
        </is>
      </c>
      <c r="K216" s="188" t="inlineStr">
        <is>
          <t>:Opt_Packing:</t>
        </is>
      </c>
      <c r="L216" s="188" t="inlineStr">
        <is>
          <t>ShaftMatl_SS_AISI-420</t>
        </is>
      </c>
      <c r="M216" s="188" t="inlineStr">
        <is>
          <t>:Bronze, III932, C89835:NiAl-Bronze, ASTM-B150 CDA95400:Al-Bronze, ASTM-B150 CDA95200:SS AISI-303:SS AISI-304:SS AISI-316:SS AISI-416:Special/Other:No Sleeve (sleeveless):SS AISI-416 (hard):</t>
        </is>
      </c>
      <c r="N216" s="188" t="inlineStr">
        <is>
          <t>:Bronze, III932, C89835:NiAl-Bronze, ASTM-B150 CDA95400:Al-Bronze, ASTM-B150 CDA95200:SS AISI-303:SS AISI-304:SS AISI-316:SS AISI-416:Special/Other:No Sleeve (sleeveless):</t>
        </is>
      </c>
      <c r="O216" s="188" t="inlineStr">
        <is>
          <t>ShaftMatl_SS_AISI-420</t>
        </is>
      </c>
      <c r="P216" s="172" t="inlineStr">
        <is>
          <t>RTF</t>
        </is>
      </c>
      <c r="Q216" s="188" t="inlineStr">
        <is>
          <t>B104549</t>
        </is>
      </c>
      <c r="R216" s="188" t="n"/>
      <c r="S216" s="193" t="inlineStr">
        <is>
          <t>LT078</t>
        </is>
      </c>
      <c r="T216" s="233" t="n"/>
      <c r="U216" s="233" t="n"/>
    </row>
    <row r="217" s="109">
      <c r="A217" s="64" t="n"/>
      <c r="B217" s="237">
        <f>IF(AND(L217&lt;&gt;"ShaftMatl_Special",P217&lt;&gt;"NA"),"Y","N")</f>
        <v/>
      </c>
      <c r="C217" s="233" t="inlineStr">
        <is>
          <t>ConTab_BOM_KP_Shaft_0265</t>
        </is>
      </c>
      <c r="D217" s="233">
        <f>IF(B217="Y",C217,"")</f>
        <v/>
      </c>
      <c r="E217" s="233" t="inlineStr">
        <is>
          <t>:2427-3_4-KP:</t>
        </is>
      </c>
      <c r="F217" s="235" t="inlineStr">
        <is>
          <t>B</t>
        </is>
      </c>
      <c r="G217" s="235">
        <f>"X"&amp;F217</f>
        <v/>
      </c>
      <c r="H217" s="201" t="n">
        <v>3.937</v>
      </c>
      <c r="I217" s="206" t="inlineStr">
        <is>
          <t>CCW</t>
        </is>
      </c>
      <c r="J217" s="188" t="inlineStr">
        <is>
          <t>Mechanical Seal</t>
        </is>
      </c>
      <c r="K217" s="188" t="inlineStr">
        <is>
          <t>:MechSealType8B:</t>
        </is>
      </c>
      <c r="L217" s="188" t="inlineStr">
        <is>
          <t>ShaftMatl_Special</t>
        </is>
      </c>
      <c r="M217" s="188" t="inlineStr">
        <is>
          <t>:Bronze, III932, C89835:NiAl-Bronze, ASTM-B150 CDA95400:Al-Bronze, ASTM-B150 CDA95200:SS AISI-303:SS AISI-304:SS AISI-316:SS AISI-416:Special/Other:No Sleeve (sleeveless):</t>
        </is>
      </c>
      <c r="N217" s="188" t="inlineStr">
        <is>
          <t>:Bronze, III932, C89835:NiAl-Bronze, ASTM-B150 CDA95400:Al-Bronze, ASTM-B150 CDA95200:SS AISI-303:SS AISI-304:SS AISI-316:SS AISI-416:Special/Other:No Sleeve (sleeveless):</t>
        </is>
      </c>
      <c r="O217" s="188" t="inlineStr">
        <is>
          <t>ShaftMatl_Special</t>
        </is>
      </c>
      <c r="P217" s="172" t="inlineStr">
        <is>
          <t>RTF</t>
        </is>
      </c>
      <c r="Q217" s="188" t="inlineStr">
        <is>
          <t>B104549</t>
        </is>
      </c>
      <c r="R217" s="188" t="n"/>
      <c r="S217" s="193" t="inlineStr">
        <is>
          <t>LT079</t>
        </is>
      </c>
      <c r="T217" s="233" t="n"/>
      <c r="U217" s="233" t="n"/>
    </row>
    <row r="218" s="109">
      <c r="A218" s="64" t="n"/>
      <c r="B218" s="237">
        <f>IF(AND(L218&lt;&gt;"ShaftMatl_Special",P218&lt;&gt;"NA"),"Y","N")</f>
        <v/>
      </c>
      <c r="C218" s="233" t="inlineStr">
        <is>
          <t>ConTab_BOM_KP_Shaft_0266</t>
        </is>
      </c>
      <c r="D218" s="233">
        <f>IF(B218="Y",C218,"")</f>
        <v/>
      </c>
      <c r="E218" s="233" t="inlineStr">
        <is>
          <t>:2427-3_4-KP:</t>
        </is>
      </c>
      <c r="F218" s="235" t="inlineStr">
        <is>
          <t>B</t>
        </is>
      </c>
      <c r="G218" s="235">
        <f>"X"&amp;F218</f>
        <v/>
      </c>
      <c r="H218" s="201" t="n">
        <v>3.937</v>
      </c>
      <c r="I218" s="206" t="inlineStr">
        <is>
          <t>CCW</t>
        </is>
      </c>
      <c r="J218" s="188" t="inlineStr">
        <is>
          <t>Packing</t>
        </is>
      </c>
      <c r="K218" s="188" t="inlineStr">
        <is>
          <t>:Opt_Packing:</t>
        </is>
      </c>
      <c r="L218" s="188" t="inlineStr">
        <is>
          <t>ShaftMatl_Special</t>
        </is>
      </c>
      <c r="M218" s="188" t="inlineStr">
        <is>
          <t>:Bronze, III932, C89835:NiAl-Bronze, ASTM-B150 CDA95400:Al-Bronze, ASTM-B150 CDA95200:SS AISI-303:SS AISI-304:SS AISI-316:SS AISI-416:Special/Other:No Sleeve (sleeveless):SS AISI-416 (hard):</t>
        </is>
      </c>
      <c r="N218" s="188" t="inlineStr">
        <is>
          <t>:Bronze, III932, C89835:NiAl-Bronze, ASTM-B150 CDA95400:Al-Bronze, ASTM-B150 CDA95200:SS AISI-303:SS AISI-304:SS AISI-316:SS AISI-416:Special/Other:No Sleeve (sleeveless):</t>
        </is>
      </c>
      <c r="O218" s="188" t="inlineStr">
        <is>
          <t>ShaftMatl_Special</t>
        </is>
      </c>
      <c r="P218" s="172" t="inlineStr">
        <is>
          <t>RTF</t>
        </is>
      </c>
      <c r="Q218" s="188" t="inlineStr">
        <is>
          <t>B104549</t>
        </is>
      </c>
      <c r="R218" s="188" t="n"/>
      <c r="S218" s="193" t="inlineStr">
        <is>
          <t>LT079</t>
        </is>
      </c>
      <c r="T218" s="233" t="n"/>
      <c r="U218" s="235" t="n"/>
    </row>
    <row r="219" s="109">
      <c r="A219" s="64" t="n"/>
      <c r="B219" s="237">
        <f>IF(AND(L219&lt;&gt;"ShaftMatl_Special",P219&lt;&gt;"NA"),"Y","N")</f>
        <v/>
      </c>
      <c r="C219" s="233" t="inlineStr">
        <is>
          <t>ConTab_BOM_KP_Shaft_0267</t>
        </is>
      </c>
      <c r="D219" s="233">
        <f>IF(B219="Y",C219,"")</f>
        <v/>
      </c>
      <c r="E219" s="233" t="inlineStr">
        <is>
          <t>:2832-5_6-KP:</t>
        </is>
      </c>
      <c r="F219" s="235" t="inlineStr">
        <is>
          <t>N</t>
        </is>
      </c>
      <c r="G219" s="235">
        <f>"X"&amp;F219</f>
        <v/>
      </c>
      <c r="H219" s="201" t="n">
        <v>5.125</v>
      </c>
      <c r="I219" s="206" t="inlineStr">
        <is>
          <t>CW</t>
        </is>
      </c>
      <c r="J219" s="188" t="inlineStr">
        <is>
          <t>Mechanical Seal</t>
        </is>
      </c>
      <c r="K219" s="188" t="inlineStr">
        <is>
          <t>:MechSealType8B:</t>
        </is>
      </c>
      <c r="L219" s="188" t="inlineStr">
        <is>
          <t>ShaftMatl_SS_AISI-420</t>
        </is>
      </c>
      <c r="M219" s="188" t="inlineStr">
        <is>
          <t>:Bronze, III932, C89835:NiAl-Bronze, ASTM-B150 CDA95400:Al-Bronze, ASTM-B150 CDA95200:SS AISI-303:SS AISI-304:SS AISI-316:SS AISI-416:Special/Other:No Sleeve (sleeveless):</t>
        </is>
      </c>
      <c r="N219" s="188" t="inlineStr">
        <is>
          <t>:Bronze, III932, C89835:NiAl-Bronze, ASTM-B150 CDA95400:Al-Bronze, ASTM-B150 CDA95200:SS AISI-303:SS AISI-304:SS AISI-316:SS AISI-416:Special/Other:No Sleeve (sleeveless):</t>
        </is>
      </c>
      <c r="O219" s="188" t="inlineStr">
        <is>
          <t>ShaftMatl_SS_AISI-420</t>
        </is>
      </c>
      <c r="P219" s="172" t="n">
        <v>98577214</v>
      </c>
      <c r="Q219" s="188" t="inlineStr">
        <is>
          <t>B104584</t>
        </is>
      </c>
      <c r="R219" s="188" t="inlineStr">
        <is>
          <t>Standard</t>
        </is>
      </c>
      <c r="S219" s="193" t="inlineStr">
        <is>
          <t>LT078</t>
        </is>
      </c>
      <c r="T219" s="233" t="n"/>
      <c r="U219" s="233" t="n"/>
    </row>
    <row r="220" s="109">
      <c r="A220" s="64" t="n"/>
      <c r="B220" s="237">
        <f>IF(AND(L220&lt;&gt;"ShaftMatl_Special",P220&lt;&gt;"NA"),"Y","N")</f>
        <v/>
      </c>
      <c r="C220" s="233" t="inlineStr">
        <is>
          <t>ConTab_BOM_KP_Shaft_0268</t>
        </is>
      </c>
      <c r="D220" s="233">
        <f>IF(B220="Y",C220,"")</f>
        <v/>
      </c>
      <c r="E220" s="233" t="inlineStr">
        <is>
          <t>:2832-5_6-KP:</t>
        </is>
      </c>
      <c r="F220" s="235" t="inlineStr">
        <is>
          <t>N</t>
        </is>
      </c>
      <c r="G220" s="235">
        <f>"X"&amp;F220</f>
        <v/>
      </c>
      <c r="H220" s="201" t="n">
        <v>5.125</v>
      </c>
      <c r="I220" s="206" t="inlineStr">
        <is>
          <t>CW</t>
        </is>
      </c>
      <c r="J220" s="188" t="inlineStr">
        <is>
          <t>Packing</t>
        </is>
      </c>
      <c r="K220" s="188" t="inlineStr">
        <is>
          <t>:Opt_Packing:</t>
        </is>
      </c>
      <c r="L220" s="188" t="inlineStr">
        <is>
          <t>ShaftMatl_SS_AISI-420</t>
        </is>
      </c>
      <c r="M220" s="188" t="inlineStr">
        <is>
          <t>:Bronze, III932, C89835:NiAl-Bronze, ASTM-B150 CDA95400:Al-Bronze, ASTM-B150 CDA95200:SS AISI-303:SS AISI-304:SS AISI-316:SS AISI-416:Special/Other:No Sleeve (sleeveless):SS AISI-416 (hard):</t>
        </is>
      </c>
      <c r="N220" s="188" t="inlineStr">
        <is>
          <t>:Bronze, III932, C89835:NiAl-Bronze, ASTM-B150 CDA95400:Al-Bronze, ASTM-B150 CDA95200:SS AISI-303:SS AISI-304:SS AISI-316:SS AISI-416:Special/Other:No Sleeve (sleeveless):</t>
        </is>
      </c>
      <c r="O220" s="188" t="inlineStr">
        <is>
          <t>ShaftMatl_SS_AISI-420</t>
        </is>
      </c>
      <c r="P220" s="172" t="inlineStr">
        <is>
          <t>RTF</t>
        </is>
      </c>
      <c r="Q220" s="188" t="inlineStr">
        <is>
          <t>B104549</t>
        </is>
      </c>
      <c r="R220" s="188" t="n"/>
      <c r="S220" s="193" t="inlineStr">
        <is>
          <t>LT078</t>
        </is>
      </c>
      <c r="T220" s="233" t="n"/>
      <c r="U220" s="233" t="n"/>
    </row>
    <row r="221" s="109">
      <c r="A221" s="64" t="n"/>
      <c r="B221" s="237">
        <f>IF(AND(L221&lt;&gt;"ShaftMatl_Special",P221&lt;&gt;"NA"),"Y","N")</f>
        <v/>
      </c>
      <c r="C221" s="233" t="inlineStr">
        <is>
          <t>ConTab_BOM_KP_Shaft_0269</t>
        </is>
      </c>
      <c r="D221" s="233">
        <f>IF(B221="Y",C221,"")</f>
        <v/>
      </c>
      <c r="E221" s="233" t="inlineStr">
        <is>
          <t>:2832-5_6-KP:</t>
        </is>
      </c>
      <c r="F221" s="235" t="inlineStr">
        <is>
          <t>N</t>
        </is>
      </c>
      <c r="G221" s="235">
        <f>"X"&amp;F221</f>
        <v/>
      </c>
      <c r="H221" s="201" t="n">
        <v>5.125</v>
      </c>
      <c r="I221" s="206" t="inlineStr">
        <is>
          <t>CW</t>
        </is>
      </c>
      <c r="J221" s="188" t="inlineStr">
        <is>
          <t>Mechanical Seal</t>
        </is>
      </c>
      <c r="K221" s="188" t="inlineStr">
        <is>
          <t>:MechSealType8B:</t>
        </is>
      </c>
      <c r="L221" s="188" t="inlineStr">
        <is>
          <t>ShaftMatl_Special</t>
        </is>
      </c>
      <c r="M221" s="188" t="inlineStr">
        <is>
          <t>:Bronze, III932, C89835:NiAl-Bronze, ASTM-B150 CDA95400:Al-Bronze, ASTM-B150 CDA95200:SS AISI-303:SS AISI-304:SS AISI-316:SS AISI-416:Special/Other:No Sleeve (sleeveless):</t>
        </is>
      </c>
      <c r="N221" s="188" t="inlineStr">
        <is>
          <t>:Bronze, III932, C89835:NiAl-Bronze, ASTM-B150 CDA95400:Al-Bronze, ASTM-B150 CDA95200:SS AISI-303:SS AISI-304:SS AISI-316:SS AISI-416:Special/Other:No Sleeve (sleeveless):</t>
        </is>
      </c>
      <c r="O221" s="188" t="inlineStr">
        <is>
          <t>ShaftMatl_Special</t>
        </is>
      </c>
      <c r="P221" s="172" t="inlineStr">
        <is>
          <t>RTF</t>
        </is>
      </c>
      <c r="Q221" s="188" t="inlineStr">
        <is>
          <t>B104549</t>
        </is>
      </c>
      <c r="R221" s="188" t="n"/>
      <c r="S221" s="193" t="inlineStr">
        <is>
          <t>LT079</t>
        </is>
      </c>
      <c r="T221" s="233" t="n"/>
      <c r="U221" s="233" t="n"/>
    </row>
    <row r="222" s="109">
      <c r="A222" s="64" t="n"/>
      <c r="B222" s="237">
        <f>IF(AND(L222&lt;&gt;"ShaftMatl_Special",P222&lt;&gt;"NA"),"Y","N")</f>
        <v/>
      </c>
      <c r="C222" s="233" t="inlineStr">
        <is>
          <t>ConTab_BOM_KP_Shaft_0270</t>
        </is>
      </c>
      <c r="D222" s="233">
        <f>IF(B222="Y",C222,"")</f>
        <v/>
      </c>
      <c r="E222" s="233" t="inlineStr">
        <is>
          <t>:2832-5_6-KP:</t>
        </is>
      </c>
      <c r="F222" s="235" t="inlineStr">
        <is>
          <t>N</t>
        </is>
      </c>
      <c r="G222" s="235">
        <f>"X"&amp;F222</f>
        <v/>
      </c>
      <c r="H222" s="201" t="n">
        <v>5.125</v>
      </c>
      <c r="I222" s="206" t="inlineStr">
        <is>
          <t>CW</t>
        </is>
      </c>
      <c r="J222" s="188" t="inlineStr">
        <is>
          <t>Packing</t>
        </is>
      </c>
      <c r="K222" s="188" t="inlineStr">
        <is>
          <t>:Opt_Packing:</t>
        </is>
      </c>
      <c r="L222" s="188" t="inlineStr">
        <is>
          <t>ShaftMatl_Special</t>
        </is>
      </c>
      <c r="M222" s="188" t="inlineStr">
        <is>
          <t>:Bronze, III932, C89835:NiAl-Bronze, ASTM-B150 CDA95400:Al-Bronze, ASTM-B150 CDA95200:SS AISI-303:SS AISI-304:SS AISI-316:SS AISI-416:Special/Other:No Sleeve (sleeveless):SS AISI-416 (hard):</t>
        </is>
      </c>
      <c r="N222" s="188" t="inlineStr">
        <is>
          <t>:Bronze, III932, C89835:NiAl-Bronze, ASTM-B150 CDA95400:Al-Bronze, ASTM-B150 CDA95200:SS AISI-303:SS AISI-304:SS AISI-316:SS AISI-416:Special/Other:No Sleeve (sleeveless):</t>
        </is>
      </c>
      <c r="O222" s="188" t="inlineStr">
        <is>
          <t>ShaftMatl_Special</t>
        </is>
      </c>
      <c r="P222" s="172" t="inlineStr">
        <is>
          <t>RTF</t>
        </is>
      </c>
      <c r="Q222" s="188" t="inlineStr">
        <is>
          <t>B104549</t>
        </is>
      </c>
      <c r="R222" s="188" t="n"/>
      <c r="S222" s="193" t="inlineStr">
        <is>
          <t>LT079</t>
        </is>
      </c>
      <c r="T222" s="233" t="n"/>
      <c r="U222" s="233" t="n"/>
    </row>
    <row r="223" s="109">
      <c r="A223" s="64" t="n"/>
      <c r="B223" s="237">
        <f>IF(AND(L223&lt;&gt;"ShaftMatl_Special",P223&lt;&gt;"NA"),"Y","N")</f>
        <v/>
      </c>
      <c r="C223" s="233" t="inlineStr">
        <is>
          <t>ConTab_BOM_KP_Shaft_0271</t>
        </is>
      </c>
      <c r="D223" s="233">
        <f>IF(B223="Y",C223,"")</f>
        <v/>
      </c>
      <c r="E223" s="233" t="inlineStr">
        <is>
          <t>:2832-5_6-KP:</t>
        </is>
      </c>
      <c r="F223" s="235" t="inlineStr">
        <is>
          <t>N</t>
        </is>
      </c>
      <c r="G223" s="235">
        <f>"X"&amp;F223</f>
        <v/>
      </c>
      <c r="H223" s="201" t="n">
        <v>5.125</v>
      </c>
      <c r="I223" s="206" t="inlineStr">
        <is>
          <t>CCW</t>
        </is>
      </c>
      <c r="J223" s="188" t="inlineStr">
        <is>
          <t>Mechanical Seal</t>
        </is>
      </c>
      <c r="K223" s="188" t="inlineStr">
        <is>
          <t>:MechSealType8B:</t>
        </is>
      </c>
      <c r="L223" s="188" t="inlineStr">
        <is>
          <t>ShaftMatl_SS_AISI-420</t>
        </is>
      </c>
      <c r="M223" s="188" t="inlineStr">
        <is>
          <t>:Bronze, III932, C89835:NiAl-Bronze, ASTM-B150 CDA95400:Al-Bronze, ASTM-B150 CDA95200:SS AISI-303:SS AISI-304:SS AISI-316:SS AISI-416:Special/Other:No Sleeve (sleeveless):</t>
        </is>
      </c>
      <c r="N223" s="188" t="inlineStr">
        <is>
          <t>:Bronze, III932, C89835:NiAl-Bronze, ASTM-B150 CDA95400:Al-Bronze, ASTM-B150 CDA95200:SS AISI-303:SS AISI-304:SS AISI-316:SS AISI-416:Special/Other:No Sleeve (sleeveless):</t>
        </is>
      </c>
      <c r="O223" s="188" t="inlineStr">
        <is>
          <t>ShaftMatl_SS_AISI-420</t>
        </is>
      </c>
      <c r="P223" s="172" t="n">
        <v>98577215</v>
      </c>
      <c r="Q223" s="188" t="inlineStr">
        <is>
          <t>B104584</t>
        </is>
      </c>
      <c r="R223" s="188" t="inlineStr">
        <is>
          <t>Standard</t>
        </is>
      </c>
      <c r="S223" s="193" t="inlineStr">
        <is>
          <t>LT078</t>
        </is>
      </c>
      <c r="T223" s="233" t="n"/>
      <c r="U223" s="233" t="n"/>
    </row>
    <row r="224" s="109">
      <c r="A224" s="64" t="n"/>
      <c r="B224" s="237">
        <f>IF(AND(L224&lt;&gt;"ShaftMatl_Special",P224&lt;&gt;"NA"),"Y","N")</f>
        <v/>
      </c>
      <c r="C224" s="233" t="inlineStr">
        <is>
          <t>ConTab_BOM_KP_Shaft_0272</t>
        </is>
      </c>
      <c r="D224" s="233">
        <f>IF(B224="Y",C224,"")</f>
        <v/>
      </c>
      <c r="E224" s="233" t="inlineStr">
        <is>
          <t>:2832-5_6-KP:</t>
        </is>
      </c>
      <c r="F224" s="235" t="inlineStr">
        <is>
          <t>N</t>
        </is>
      </c>
      <c r="G224" s="235">
        <f>"X"&amp;F224</f>
        <v/>
      </c>
      <c r="H224" s="201" t="n">
        <v>5.125</v>
      </c>
      <c r="I224" s="206" t="inlineStr">
        <is>
          <t>CCW</t>
        </is>
      </c>
      <c r="J224" s="188" t="inlineStr">
        <is>
          <t>Packing</t>
        </is>
      </c>
      <c r="K224" s="188" t="inlineStr">
        <is>
          <t>:Opt_Packing:</t>
        </is>
      </c>
      <c r="L224" s="188" t="inlineStr">
        <is>
          <t>ShaftMatl_SS_AISI-420</t>
        </is>
      </c>
      <c r="M224" s="188" t="inlineStr">
        <is>
          <t>:Bronze, III932, C89835:NiAl-Bronze, ASTM-B150 CDA95400:Al-Bronze, ASTM-B150 CDA95200:SS AISI-303:SS AISI-304:SS AISI-316:SS AISI-416:Special/Other:No Sleeve (sleeveless):SS AISI-416 (hard):</t>
        </is>
      </c>
      <c r="N224" s="188" t="inlineStr">
        <is>
          <t>:Bronze, III932, C89835:NiAl-Bronze, ASTM-B150 CDA95400:Al-Bronze, ASTM-B150 CDA95200:SS AISI-303:SS AISI-304:SS AISI-316:SS AISI-416:Special/Other:No Sleeve (sleeveless):</t>
        </is>
      </c>
      <c r="O224" s="188" t="inlineStr">
        <is>
          <t>ShaftMatl_SS_AISI-420</t>
        </is>
      </c>
      <c r="P224" s="172" t="inlineStr">
        <is>
          <t>RTF</t>
        </is>
      </c>
      <c r="Q224" s="188" t="inlineStr">
        <is>
          <t>B104549</t>
        </is>
      </c>
      <c r="R224" s="188" t="n"/>
      <c r="S224" s="193" t="inlineStr">
        <is>
          <t>LT078</t>
        </is>
      </c>
      <c r="T224" s="233" t="n"/>
      <c r="U224" s="233" t="n"/>
    </row>
    <row r="225" s="109">
      <c r="A225" s="64" t="n"/>
      <c r="B225" s="237">
        <f>IF(AND(L225&lt;&gt;"ShaftMatl_Special",P225&lt;&gt;"NA"),"Y","N")</f>
        <v/>
      </c>
      <c r="C225" s="233" t="inlineStr">
        <is>
          <t>ConTab_BOM_KP_Shaft_0273</t>
        </is>
      </c>
      <c r="D225" s="233">
        <f>IF(B225="Y",C225,"")</f>
        <v/>
      </c>
      <c r="E225" s="233" t="inlineStr">
        <is>
          <t>:2832-5_6-KP:</t>
        </is>
      </c>
      <c r="F225" s="235" t="inlineStr">
        <is>
          <t>N</t>
        </is>
      </c>
      <c r="G225" s="235">
        <f>"X"&amp;F225</f>
        <v/>
      </c>
      <c r="H225" s="201" t="n">
        <v>5.125</v>
      </c>
      <c r="I225" s="206" t="inlineStr">
        <is>
          <t>CCW</t>
        </is>
      </c>
      <c r="J225" s="188" t="inlineStr">
        <is>
          <t>Mechanical Seal</t>
        </is>
      </c>
      <c r="K225" s="188" t="inlineStr">
        <is>
          <t>:MechSealType8B:</t>
        </is>
      </c>
      <c r="L225" s="188" t="inlineStr">
        <is>
          <t>ShaftMatl_Special</t>
        </is>
      </c>
      <c r="M225" s="188" t="inlineStr">
        <is>
          <t>:Bronze, III932, C89835:NiAl-Bronze, ASTM-B150 CDA95400:Al-Bronze, ASTM-B150 CDA95200:SS AISI-303:SS AISI-304:SS AISI-316:SS AISI-416:Special/Other:No Sleeve (sleeveless):</t>
        </is>
      </c>
      <c r="N225" s="188" t="inlineStr">
        <is>
          <t>:Bronze, III932, C89835:NiAl-Bronze, ASTM-B150 CDA95400:Al-Bronze, ASTM-B150 CDA95200:SS AISI-303:SS AISI-304:SS AISI-316:SS AISI-416:Special/Other:No Sleeve (sleeveless):</t>
        </is>
      </c>
      <c r="O225" s="188" t="inlineStr">
        <is>
          <t>ShaftMatl_Special</t>
        </is>
      </c>
      <c r="P225" s="172" t="inlineStr">
        <is>
          <t>RTF</t>
        </is>
      </c>
      <c r="Q225" s="188" t="inlineStr">
        <is>
          <t>B104549</t>
        </is>
      </c>
      <c r="R225" s="188" t="n"/>
      <c r="S225" s="193" t="inlineStr">
        <is>
          <t>LT079</t>
        </is>
      </c>
      <c r="T225" s="233" t="n"/>
      <c r="U225" s="233" t="n"/>
    </row>
    <row r="226" s="109">
      <c r="A226" s="64" t="n"/>
      <c r="B226" s="237">
        <f>IF(AND(L226&lt;&gt;"ShaftMatl_Special",P226&lt;&gt;"NA"),"Y","N")</f>
        <v/>
      </c>
      <c r="C226" s="233" t="inlineStr">
        <is>
          <t>ConTab_BOM_KP_Shaft_0274</t>
        </is>
      </c>
      <c r="D226" s="233">
        <f>IF(B226="Y",C226,"")</f>
        <v/>
      </c>
      <c r="E226" s="233" t="inlineStr">
        <is>
          <t>:2832-5_6-KP:</t>
        </is>
      </c>
      <c r="F226" s="235" t="inlineStr">
        <is>
          <t>N</t>
        </is>
      </c>
      <c r="G226" s="235">
        <f>"X"&amp;F226</f>
        <v/>
      </c>
      <c r="H226" s="201" t="n">
        <v>5.125</v>
      </c>
      <c r="I226" s="206" t="inlineStr">
        <is>
          <t>CCW</t>
        </is>
      </c>
      <c r="J226" s="188" t="inlineStr">
        <is>
          <t>Packing</t>
        </is>
      </c>
      <c r="K226" s="188" t="inlineStr">
        <is>
          <t>:Opt_Packing:</t>
        </is>
      </c>
      <c r="L226" s="188" t="inlineStr">
        <is>
          <t>ShaftMatl_Special</t>
        </is>
      </c>
      <c r="M226" s="188" t="inlineStr">
        <is>
          <t>:Bronze, III932, C89835:NiAl-Bronze, ASTM-B150 CDA95400:Al-Bronze, ASTM-B150 CDA95200:SS AISI-303:SS AISI-304:SS AISI-316:SS AISI-416:Special/Other:No Sleeve (sleeveless):SS AISI-416 (hard):</t>
        </is>
      </c>
      <c r="N226" s="188" t="inlineStr">
        <is>
          <t>:Bronze, III932, C89835:NiAl-Bronze, ASTM-B150 CDA95400:Al-Bronze, ASTM-B150 CDA95200:SS AISI-303:SS AISI-304:SS AISI-316:SS AISI-416:Special/Other:No Sleeve (sleeveless):</t>
        </is>
      </c>
      <c r="O226" s="188" t="inlineStr">
        <is>
          <t>ShaftMatl_Special</t>
        </is>
      </c>
      <c r="P226" s="172" t="inlineStr">
        <is>
          <t>RTF</t>
        </is>
      </c>
      <c r="Q226" s="188" t="inlineStr">
        <is>
          <t>B104549</t>
        </is>
      </c>
      <c r="R226" s="188" t="n"/>
      <c r="S226" s="193" t="inlineStr">
        <is>
          <t>LT079</t>
        </is>
      </c>
      <c r="T226" s="233" t="n"/>
      <c r="U226" s="233" t="n"/>
    </row>
    <row r="227" s="109">
      <c r="A227" s="64" t="n"/>
      <c r="B227" s="237">
        <f>IF(AND(L227&lt;&gt;"ShaftMatl_Special",P227&lt;&gt;"NA"),"Y","N")</f>
        <v/>
      </c>
      <c r="C227" s="233" t="inlineStr">
        <is>
          <t>ConTab_BOM_KP_Shaft_0275</t>
        </is>
      </c>
      <c r="D227" s="233">
        <f>IF(B227="Y",C227,"")</f>
        <v/>
      </c>
      <c r="E227" s="233" t="inlineStr">
        <is>
          <t>:3014-5_6-KP:3014-5_6-KPV:</t>
        </is>
      </c>
      <c r="F227" s="235" t="inlineStr">
        <is>
          <t>4</t>
        </is>
      </c>
      <c r="G227" s="235">
        <f>"X"&amp;F227</f>
        <v/>
      </c>
      <c r="H227" s="201" t="n">
        <v>1.5</v>
      </c>
      <c r="I227" s="234" t="inlineStr">
        <is>
          <t>CW</t>
        </is>
      </c>
      <c r="J227" s="233" t="inlineStr">
        <is>
          <t>Mechanical Seal</t>
        </is>
      </c>
      <c r="K227" s="233" t="inlineStr">
        <is>
          <t>:MechSealType1Unbal:MechSealType21S:MechSealType1B:MechSealType2B:</t>
        </is>
      </c>
      <c r="L227" s="233" t="inlineStr">
        <is>
          <t>ShaftMatl_SS_AISI-316</t>
        </is>
      </c>
      <c r="M227" s="233" t="inlineStr">
        <is>
          <t>:Bronze, III932, C89835:NiAl-Bronze, ASTM-B150 CDA95400:Al-Bronze, ASTM-B150 CDA95200:SS AISI-303:SS AISI-304:SS AISI-316:SS AISI-416:Special/Other:No Sleeve (sleeveless):</t>
        </is>
      </c>
      <c r="N227" s="233" t="inlineStr">
        <is>
          <t>:Bronze, III932, C89835:NiAl-Bronze, ASTM-B150 CDA95400:Al-Bronze, ASTM-B150 CDA95200:SS AISI-303:SS AISI-304:SS AISI-316:SS AISI-416:Special/Other:No Sleeve (sleeveless):</t>
        </is>
      </c>
      <c r="O227" s="233" t="inlineStr">
        <is>
          <t>ShaftMatl_SS_AISI-316</t>
        </is>
      </c>
      <c r="P227" s="235" t="inlineStr">
        <is>
          <t>RTF</t>
        </is>
      </c>
      <c r="Q227" s="233" t="inlineStr">
        <is>
          <t>B103945</t>
        </is>
      </c>
      <c r="R227" s="233" t="n"/>
      <c r="S227" s="235" t="inlineStr">
        <is>
          <t>LT076</t>
        </is>
      </c>
      <c r="T227" s="233" t="n"/>
      <c r="U227" s="233" t="n"/>
    </row>
    <row r="228" s="109">
      <c r="A228" s="64" t="n"/>
      <c r="B228" s="237">
        <f>IF(AND(L228&lt;&gt;"ShaftMatl_Special",P228&lt;&gt;"NA"),"Y","N")</f>
        <v/>
      </c>
      <c r="C228" s="233" t="inlineStr">
        <is>
          <t>ConTab_BOM_KP_Shaft_0276</t>
        </is>
      </c>
      <c r="D228" s="233">
        <f>IF(B228="Y",C228,"")</f>
        <v/>
      </c>
      <c r="E228" s="233" t="inlineStr">
        <is>
          <t>:3014-5_6-KP:3014-5_6-KPV:</t>
        </is>
      </c>
      <c r="F228" s="235" t="inlineStr">
        <is>
          <t>4</t>
        </is>
      </c>
      <c r="G228" s="235">
        <f>"X"&amp;F228</f>
        <v/>
      </c>
      <c r="H228" s="201" t="n">
        <v>1.5</v>
      </c>
      <c r="I228" s="234" t="inlineStr">
        <is>
          <t>CW</t>
        </is>
      </c>
      <c r="J228" s="233" t="inlineStr">
        <is>
          <t>Packing</t>
        </is>
      </c>
      <c r="K228" s="233" t="inlineStr">
        <is>
          <t>:Opt_Packing:</t>
        </is>
      </c>
      <c r="L228" s="233" t="inlineStr">
        <is>
          <t>ShaftMatl_SS_AISI-316</t>
        </is>
      </c>
      <c r="M228" s="233" t="inlineStr">
        <is>
          <t>:Bronze, III932, C89835:NiAl-Bronze, ASTM-B150 CDA95400:Al-Bronze, ASTM-B150 CDA95200:SS AISI-303:SS AISI-304:SS AISI-316:SS AISI-416:Special/Other:No Sleeve (sleeveless):SS AISI-416 (hard):</t>
        </is>
      </c>
      <c r="N228" s="233" t="inlineStr">
        <is>
          <t>:Bronze, III932, C89835:NiAl-Bronze, ASTM-B150 CDA95400:Al-Bronze, ASTM-B150 CDA95200:SS AISI-303:SS AISI-304:SS AISI-316:SS AISI-416:Special/Other:No Sleeve (sleeveless):</t>
        </is>
      </c>
      <c r="O228" s="233" t="inlineStr">
        <is>
          <t>ShaftMatl_SS_AISI-316</t>
        </is>
      </c>
      <c r="P228" s="235" t="inlineStr">
        <is>
          <t>RTF</t>
        </is>
      </c>
      <c r="Q228" s="233" t="inlineStr">
        <is>
          <t>B103944</t>
        </is>
      </c>
      <c r="R228" s="233" t="n"/>
      <c r="S228" s="235" t="inlineStr">
        <is>
          <t>LT076</t>
        </is>
      </c>
      <c r="T228" s="233" t="n"/>
      <c r="U228" s="235" t="n"/>
    </row>
    <row r="229" s="109">
      <c r="A229" s="64" t="n"/>
      <c r="B229" s="237">
        <f>IF(AND(L229&lt;&gt;"ShaftMatl_Special",P229&lt;&gt;"NA"),"Y","N")</f>
        <v/>
      </c>
      <c r="C229" s="233" t="inlineStr">
        <is>
          <t>ConTab_BOM_KP_Shaft_0277</t>
        </is>
      </c>
      <c r="D229" s="233">
        <f>IF(B229="Y",C229,"")</f>
        <v/>
      </c>
      <c r="E229" s="233" t="inlineStr">
        <is>
          <t>:3014-5_6-KP:3014-5_6-KPV:</t>
        </is>
      </c>
      <c r="F229" s="235" t="inlineStr">
        <is>
          <t>4</t>
        </is>
      </c>
      <c r="G229" s="235">
        <f>"X"&amp;F229</f>
        <v/>
      </c>
      <c r="H229" s="201" t="n">
        <v>1.5</v>
      </c>
      <c r="I229" s="234" t="inlineStr">
        <is>
          <t>CCW</t>
        </is>
      </c>
      <c r="J229" s="233" t="inlineStr">
        <is>
          <t>Mechanical Seal</t>
        </is>
      </c>
      <c r="K229" s="233" t="inlineStr">
        <is>
          <t>:MechSealType1Unbal:MechSealType21S:MechSealType1B:MechSealType2B:</t>
        </is>
      </c>
      <c r="L229" s="233" t="inlineStr">
        <is>
          <t>ShaftMatl_SS_AISI-316</t>
        </is>
      </c>
      <c r="M229" s="233" t="inlineStr">
        <is>
          <t>:Bronze, III932, C89835:NiAl-Bronze, ASTM-B150 CDA95400:Al-Bronze, ASTM-B150 CDA95200:SS AISI-303:SS AISI-304:SS AISI-316:SS AISI-416:Special/Other:No Sleeve (sleeveless):</t>
        </is>
      </c>
      <c r="N229" s="233" t="inlineStr">
        <is>
          <t>:Bronze, III932, C89835:NiAl-Bronze, ASTM-B150 CDA95400:Al-Bronze, ASTM-B150 CDA95200:SS AISI-303:SS AISI-304:SS AISI-316:SS AISI-416:Special/Other:No Sleeve (sleeveless):</t>
        </is>
      </c>
      <c r="O229" s="233" t="inlineStr">
        <is>
          <t>ShaftMatl_SS_AISI-316</t>
        </is>
      </c>
      <c r="P229" s="235" t="inlineStr">
        <is>
          <t>RTF</t>
        </is>
      </c>
      <c r="Q229" s="233" t="inlineStr">
        <is>
          <t>B103945</t>
        </is>
      </c>
      <c r="R229" s="233" t="n"/>
      <c r="S229" s="235" t="inlineStr">
        <is>
          <t>LT076</t>
        </is>
      </c>
      <c r="T229" s="233" t="n"/>
      <c r="U229" s="233" t="n"/>
    </row>
    <row r="230" s="109">
      <c r="A230" s="64" t="n"/>
      <c r="B230" s="237">
        <f>IF(AND(L230&lt;&gt;"ShaftMatl_Special",P230&lt;&gt;"NA"),"Y","N")</f>
        <v/>
      </c>
      <c r="C230" s="233" t="inlineStr">
        <is>
          <t>ConTab_BOM_KP_Shaft_0278</t>
        </is>
      </c>
      <c r="D230" s="233">
        <f>IF(B230="Y",C230,"")</f>
        <v/>
      </c>
      <c r="E230" s="233" t="inlineStr">
        <is>
          <t>:3014-5_6-KP:3014-5_6-KPV:</t>
        </is>
      </c>
      <c r="F230" s="235" t="inlineStr">
        <is>
          <t>4</t>
        </is>
      </c>
      <c r="G230" s="235">
        <f>"X"&amp;F230</f>
        <v/>
      </c>
      <c r="H230" s="201" t="n">
        <v>1.5</v>
      </c>
      <c r="I230" s="234" t="inlineStr">
        <is>
          <t>CCW</t>
        </is>
      </c>
      <c r="J230" s="233" t="inlineStr">
        <is>
          <t>Packing</t>
        </is>
      </c>
      <c r="K230" s="233" t="inlineStr">
        <is>
          <t>:Opt_Packing:</t>
        </is>
      </c>
      <c r="L230" s="233" t="inlineStr">
        <is>
          <t>ShaftMatl_SS_AISI-316</t>
        </is>
      </c>
      <c r="M230" s="233" t="inlineStr">
        <is>
          <t>:Bronze, III932, C89835:NiAl-Bronze, ASTM-B150 CDA95400:Al-Bronze, ASTM-B150 CDA95200:SS AISI-303:SS AISI-304:SS AISI-316:SS AISI-416:Special/Other:No Sleeve (sleeveless):SS AISI-416 (hard):</t>
        </is>
      </c>
      <c r="N230" s="233" t="inlineStr">
        <is>
          <t>:Bronze, III932, C89835:NiAl-Bronze, ASTM-B150 CDA95400:Al-Bronze, ASTM-B150 CDA95200:SS AISI-303:SS AISI-304:SS AISI-316:SS AISI-416:Special/Other:No Sleeve (sleeveless):</t>
        </is>
      </c>
      <c r="O230" s="233" t="inlineStr">
        <is>
          <t>ShaftMatl_SS_AISI-316</t>
        </is>
      </c>
      <c r="P230" s="235" t="inlineStr">
        <is>
          <t>RTF</t>
        </is>
      </c>
      <c r="Q230" s="233" t="inlineStr">
        <is>
          <t>B103944</t>
        </is>
      </c>
      <c r="R230" s="233" t="n"/>
      <c r="S230" s="235" t="inlineStr">
        <is>
          <t>LT076</t>
        </is>
      </c>
      <c r="T230" s="233" t="n"/>
      <c r="U230" s="233" t="n"/>
    </row>
    <row r="231" s="109">
      <c r="A231" s="64" t="n"/>
      <c r="B231" s="237">
        <f>IF(AND(L231&lt;&gt;"ShaftMatl_Special",P231&lt;&gt;"NA"),"Y","N")</f>
        <v/>
      </c>
      <c r="C231" s="233" t="inlineStr">
        <is>
          <t>ConTab_BOM_KP_Shaft_0279</t>
        </is>
      </c>
      <c r="D231" s="233">
        <f>IF(B231="Y",C231,"")</f>
        <v/>
      </c>
      <c r="E231" s="233" t="inlineStr">
        <is>
          <t>:3014-5_6-KP:3014-5_6-KPV:</t>
        </is>
      </c>
      <c r="F231" s="235" t="inlineStr">
        <is>
          <t>4</t>
        </is>
      </c>
      <c r="G231" s="235">
        <f>"X"&amp;F231</f>
        <v/>
      </c>
      <c r="H231" s="201" t="n">
        <v>1.5</v>
      </c>
      <c r="I231" s="234" t="inlineStr">
        <is>
          <t>CW</t>
        </is>
      </c>
      <c r="J231" s="233" t="inlineStr">
        <is>
          <t>Mechanical Seal</t>
        </is>
      </c>
      <c r="K231" s="233" t="inlineStr">
        <is>
          <t>:MechSealType1Unbal:MechSealType21S:MechSealType1B:MechSealType2B:</t>
        </is>
      </c>
      <c r="L231" s="233" t="inlineStr">
        <is>
          <t>ShaftMatl_SS_AISI-416</t>
        </is>
      </c>
      <c r="M231" s="233" t="inlineStr">
        <is>
          <t>:Bronze, III932, C89835:NiAl-Bronze, ASTM-B150 CDA95400:Al-Bronze, ASTM-B150 CDA95200:SS AISI-303:SS AISI-304:SS AISI-316:SS AISI-416:Special/Other:No Sleeve (sleeveless):</t>
        </is>
      </c>
      <c r="N231" s="233" t="inlineStr">
        <is>
          <t>:Bronze, III932, C89835:NiAl-Bronze, ASTM-B150 CDA95400:Al-Bronze, ASTM-B150 CDA95200:SS AISI-303:SS AISI-304:SS AISI-316:SS AISI-416:Special/Other:No Sleeve (sleeveless):</t>
        </is>
      </c>
      <c r="O231" s="233" t="inlineStr">
        <is>
          <t>ShaftMatl_SS_AISI-416</t>
        </is>
      </c>
      <c r="P231" s="235" t="inlineStr">
        <is>
          <t>RTF</t>
        </is>
      </c>
      <c r="Q231" s="233" t="inlineStr">
        <is>
          <t>B103964</t>
        </is>
      </c>
      <c r="R231" s="233" t="n"/>
      <c r="S231" s="235" t="inlineStr">
        <is>
          <t>LT076</t>
        </is>
      </c>
      <c r="T231" s="233" t="n"/>
      <c r="U231" s="233" t="n"/>
    </row>
    <row r="232" s="109">
      <c r="A232" s="64" t="n"/>
      <c r="B232" s="237">
        <f>IF(AND(L232&lt;&gt;"ShaftMatl_Special",P232&lt;&gt;"NA"),"Y","N")</f>
        <v/>
      </c>
      <c r="C232" s="233" t="inlineStr">
        <is>
          <t>ConTab_BOM_KP_Shaft_0280</t>
        </is>
      </c>
      <c r="D232" s="233">
        <f>IF(B232="Y",C232,"")</f>
        <v/>
      </c>
      <c r="E232" s="233" t="inlineStr">
        <is>
          <t>:3014-5_6-KP:3014-5_6-KPV:</t>
        </is>
      </c>
      <c r="F232" s="235" t="inlineStr">
        <is>
          <t>4</t>
        </is>
      </c>
      <c r="G232" s="235">
        <f>"X"&amp;F232</f>
        <v/>
      </c>
      <c r="H232" s="201" t="n">
        <v>1.5</v>
      </c>
      <c r="I232" s="234" t="inlineStr">
        <is>
          <t>CW</t>
        </is>
      </c>
      <c r="J232" s="233" t="inlineStr">
        <is>
          <t>Packing</t>
        </is>
      </c>
      <c r="K232" s="233" t="inlineStr">
        <is>
          <t>:Opt_Packing:</t>
        </is>
      </c>
      <c r="L232" s="233" t="inlineStr">
        <is>
          <t>ShaftMatl_SS_AISI-416</t>
        </is>
      </c>
      <c r="M232" s="233" t="inlineStr">
        <is>
          <t>:Bronze, III932, C89835:NiAl-Bronze, ASTM-B150 CDA95400:Al-Bronze, ASTM-B150 CDA95200:SS AISI-303:SS AISI-304:SS AISI-316:SS AISI-416:Special/Other:No Sleeve (sleeveless):SS AISI-416 (hard):</t>
        </is>
      </c>
      <c r="N232" s="233" t="inlineStr">
        <is>
          <t>:Bronze, III932, C89835:NiAl-Bronze, ASTM-B150 CDA95400:Al-Bronze, ASTM-B150 CDA95200:SS AISI-303:SS AISI-304:SS AISI-316:SS AISI-416:Special/Other:No Sleeve (sleeveless):</t>
        </is>
      </c>
      <c r="O232" s="233" t="inlineStr">
        <is>
          <t>ShaftMatl_SS_AISI-416</t>
        </is>
      </c>
      <c r="P232" s="235" t="inlineStr">
        <is>
          <t>RTF</t>
        </is>
      </c>
      <c r="Q232" s="233" t="inlineStr">
        <is>
          <t>B103965</t>
        </is>
      </c>
      <c r="R232" s="233" t="n"/>
      <c r="S232" s="235" t="inlineStr">
        <is>
          <t>LT076</t>
        </is>
      </c>
      <c r="T232" s="233" t="n"/>
      <c r="U232" s="233" t="n"/>
    </row>
    <row r="233" s="109">
      <c r="A233" s="64" t="n"/>
      <c r="B233" s="237">
        <f>IF(AND(L233&lt;&gt;"ShaftMatl_Special",P233&lt;&gt;"NA"),"Y","N")</f>
        <v/>
      </c>
      <c r="C233" s="233" t="inlineStr">
        <is>
          <t>ConTab_BOM_KP_Shaft_0281</t>
        </is>
      </c>
      <c r="D233" s="233">
        <f>IF(B233="Y",C233,"")</f>
        <v/>
      </c>
      <c r="E233" s="233" t="inlineStr">
        <is>
          <t>:3014-5_6-KP:3014-5_6-KPV:</t>
        </is>
      </c>
      <c r="F233" s="235" t="inlineStr">
        <is>
          <t>4</t>
        </is>
      </c>
      <c r="G233" s="235">
        <f>"X"&amp;F233</f>
        <v/>
      </c>
      <c r="H233" s="201" t="n">
        <v>1.5</v>
      </c>
      <c r="I233" s="234" t="inlineStr">
        <is>
          <t>CCW</t>
        </is>
      </c>
      <c r="J233" s="233" t="inlineStr">
        <is>
          <t>Mechanical Seal</t>
        </is>
      </c>
      <c r="K233" s="233" t="inlineStr">
        <is>
          <t>:MechSealType1Unbal:MechSealType21S:MechSealType1B:MechSealType2B:</t>
        </is>
      </c>
      <c r="L233" s="233" t="inlineStr">
        <is>
          <t>ShaftMatl_SS_AISI-416</t>
        </is>
      </c>
      <c r="M233" s="233" t="inlineStr">
        <is>
          <t>:Bronze, III932, C89835:NiAl-Bronze, ASTM-B150 CDA95400:Al-Bronze, ASTM-B150 CDA95200:SS AISI-303:SS AISI-304:SS AISI-316:SS AISI-416:Special/Other:No Sleeve (sleeveless):</t>
        </is>
      </c>
      <c r="N233" s="233" t="inlineStr">
        <is>
          <t>:Bronze, III932, C89835:NiAl-Bronze, ASTM-B150 CDA95400:Al-Bronze, ASTM-B150 CDA95200:SS AISI-303:SS AISI-304:SS AISI-316:SS AISI-416:Special/Other:No Sleeve (sleeveless):</t>
        </is>
      </c>
      <c r="O233" s="233" t="inlineStr">
        <is>
          <t>ShaftMatl_SS_AISI-416</t>
        </is>
      </c>
      <c r="P233" s="235" t="inlineStr">
        <is>
          <t>RTF</t>
        </is>
      </c>
      <c r="Q233" s="233" t="inlineStr">
        <is>
          <t>B103964</t>
        </is>
      </c>
      <c r="R233" s="233" t="n"/>
      <c r="S233" s="235" t="inlineStr">
        <is>
          <t>LT076</t>
        </is>
      </c>
      <c r="T233" s="233" t="n"/>
      <c r="U233" s="233" t="n"/>
    </row>
    <row r="234" s="109">
      <c r="A234" s="64" t="n"/>
      <c r="B234" s="237">
        <f>IF(AND(L234&lt;&gt;"ShaftMatl_Special",P234&lt;&gt;"NA"),"Y","N")</f>
        <v/>
      </c>
      <c r="C234" s="233" t="inlineStr">
        <is>
          <t>ConTab_BOM_KP_Shaft_0282</t>
        </is>
      </c>
      <c r="D234" s="233">
        <f>IF(B234="Y",C234,"")</f>
        <v/>
      </c>
      <c r="E234" s="233" t="inlineStr">
        <is>
          <t>:3014-5_6-KP:3014-5_6-KPV:</t>
        </is>
      </c>
      <c r="F234" s="235" t="inlineStr">
        <is>
          <t>4</t>
        </is>
      </c>
      <c r="G234" s="235">
        <f>"X"&amp;F234</f>
        <v/>
      </c>
      <c r="H234" s="201" t="n">
        <v>1.5</v>
      </c>
      <c r="I234" s="234" t="inlineStr">
        <is>
          <t>CCW</t>
        </is>
      </c>
      <c r="J234" s="233" t="inlineStr">
        <is>
          <t>Packing</t>
        </is>
      </c>
      <c r="K234" s="233" t="inlineStr">
        <is>
          <t>:Opt_Packing:</t>
        </is>
      </c>
      <c r="L234" s="233" t="inlineStr">
        <is>
          <t>ShaftMatl_SS_AISI-416</t>
        </is>
      </c>
      <c r="M234" s="233" t="inlineStr">
        <is>
          <t>:Bronze, III932, C89835:NiAl-Bronze, ASTM-B150 CDA95400:Al-Bronze, ASTM-B150 CDA95200:SS AISI-303:SS AISI-304:SS AISI-316:SS AISI-416:Special/Other:No Sleeve (sleeveless):SS AISI-416 (hard):</t>
        </is>
      </c>
      <c r="N234" s="233" t="inlineStr">
        <is>
          <t>:Bronze, III932, C89835:NiAl-Bronze, ASTM-B150 CDA95400:Al-Bronze, ASTM-B150 CDA95200:SS AISI-303:SS AISI-304:SS AISI-316:SS AISI-416:Special/Other:No Sleeve (sleeveless):</t>
        </is>
      </c>
      <c r="O234" s="233" t="inlineStr">
        <is>
          <t>ShaftMatl_SS_AISI-416</t>
        </is>
      </c>
      <c r="P234" s="235" t="inlineStr">
        <is>
          <t>RTF</t>
        </is>
      </c>
      <c r="Q234" s="233" t="inlineStr">
        <is>
          <t>B103965</t>
        </is>
      </c>
      <c r="R234" s="233" t="n"/>
      <c r="S234" s="235" t="inlineStr">
        <is>
          <t>LT076</t>
        </is>
      </c>
      <c r="T234" s="233" t="n"/>
      <c r="U234" s="233" t="n"/>
    </row>
    <row r="235" s="109">
      <c r="A235" s="64" t="n"/>
      <c r="B235" s="237">
        <f>IF(AND(L235&lt;&gt;"ShaftMatl_Special",P235&lt;&gt;"NA"),"Y","N")</f>
        <v/>
      </c>
      <c r="C235" s="233" t="inlineStr">
        <is>
          <t>ConTab_BOM_KP_Shaft_0291</t>
        </is>
      </c>
      <c r="D235" s="233">
        <f>IF(B235="Y",C235,"")</f>
        <v/>
      </c>
      <c r="E235" s="233" t="inlineStr">
        <is>
          <t>:3014-5_6-KP:3014-5_6-KPV:</t>
        </is>
      </c>
      <c r="F235" s="235" t="inlineStr">
        <is>
          <t>4</t>
        </is>
      </c>
      <c r="G235" s="235">
        <f>"X"&amp;F235</f>
        <v/>
      </c>
      <c r="H235" s="201" t="n">
        <v>1.5</v>
      </c>
      <c r="I235" s="234" t="inlineStr">
        <is>
          <t>CW</t>
        </is>
      </c>
      <c r="J235" s="233" t="inlineStr">
        <is>
          <t>Mechanical Seal</t>
        </is>
      </c>
      <c r="K235" s="233" t="inlineStr">
        <is>
          <t>:MechSealType1Unbal:MechSealType21S:MechSealType1B:MechSealType2B:</t>
        </is>
      </c>
      <c r="L235" s="233" t="inlineStr">
        <is>
          <t>ShaftMatl_SS_AISI-303</t>
        </is>
      </c>
      <c r="M235" s="233" t="inlineStr">
        <is>
          <t>:Bronze, III932, C89835:NiAl-Bronze, ASTM-B150 CDA95400:Al-Bronze, ASTM-B150 CDA95200:SS AISI-303:SS AISI-304:SS AISI-316:SS AISI-416:Special/Other:No Sleeve (sleeveless):</t>
        </is>
      </c>
      <c r="N235" s="233" t="inlineStr">
        <is>
          <t>:Bronze, III932, C89835:NiAl-Bronze, ASTM-B150 CDA95400:Al-Bronze, ASTM-B150 CDA95200:SS AISI-303:SS AISI-304:SS AISI-316:SS AISI-416:Special/Other:No Sleeve (sleeveless):</t>
        </is>
      </c>
      <c r="O235" s="233" t="inlineStr">
        <is>
          <t>ShaftMatl_SS_AISI-303</t>
        </is>
      </c>
      <c r="P235" s="235" t="n">
        <v>91844442</v>
      </c>
      <c r="Q235" s="233" t="inlineStr">
        <is>
          <t>B101224</t>
        </is>
      </c>
      <c r="R235" s="233" t="n"/>
      <c r="S235" s="235" t="inlineStr">
        <is>
          <t>LT027</t>
        </is>
      </c>
      <c r="T235" s="233" t="n"/>
      <c r="U235" s="233" t="n"/>
    </row>
    <row r="236" s="109">
      <c r="A236" s="64" t="n"/>
      <c r="B236" s="237">
        <f>IF(AND(L236&lt;&gt;"ShaftMatl_Special",P236&lt;&gt;"NA"),"Y","N")</f>
        <v/>
      </c>
      <c r="C236" s="233" t="inlineStr">
        <is>
          <t>ConTab_BOM_KP_Shaft_0292</t>
        </is>
      </c>
      <c r="D236" s="233">
        <f>IF(B236="Y",C236,"")</f>
        <v/>
      </c>
      <c r="E236" s="233" t="inlineStr">
        <is>
          <t>:3014-5_6-KP:3014-5_6-KPV:</t>
        </is>
      </c>
      <c r="F236" s="235" t="inlineStr">
        <is>
          <t>4</t>
        </is>
      </c>
      <c r="G236" s="235">
        <f>"X"&amp;F236</f>
        <v/>
      </c>
      <c r="H236" s="201" t="n">
        <v>1.5</v>
      </c>
      <c r="I236" s="234" t="inlineStr">
        <is>
          <t>CW</t>
        </is>
      </c>
      <c r="J236" s="233" t="inlineStr">
        <is>
          <t>Mechanical Seal</t>
        </is>
      </c>
      <c r="K236" s="233" t="inlineStr">
        <is>
          <t>:MechSealType1Unbal:MechSealType21S:MechSealType1B:MechSealType2B:</t>
        </is>
      </c>
      <c r="L236" s="233" t="inlineStr">
        <is>
          <t>ShaftMatl_StressproofSteel_AISI-1144</t>
        </is>
      </c>
      <c r="M236" s="233" t="inlineStr">
        <is>
          <t>:Bronze, III932, C89835:NiAl-Bronze, ASTM-B150 CDA95400:Al-Bronze, ASTM-B150 CDA95200:SS AISI-303:SS AISI-304:SS AISI-316:SS AISI-416:Special/Other:No Sleeve (sleeveless):</t>
        </is>
      </c>
      <c r="N236" s="233" t="inlineStr">
        <is>
          <t>:Bronze, III932, C89835:NiAl-Bronze, ASTM-B150 CDA95400:Al-Bronze, ASTM-B150 CDA95200:SS AISI-303:SS AISI-304:SS AISI-316:SS AISI-416:Special/Other:No Sleeve (sleeveless):</t>
        </is>
      </c>
      <c r="O236" s="233" t="inlineStr">
        <is>
          <t>ShaftMatl_StressproofSteel_AISI-1144</t>
        </is>
      </c>
      <c r="P236" s="235" t="n">
        <v>91844439</v>
      </c>
      <c r="Q236" s="233" t="inlineStr">
        <is>
          <t>B101221</t>
        </is>
      </c>
      <c r="R236" s="233" t="inlineStr">
        <is>
          <t>Standard</t>
        </is>
      </c>
      <c r="S236" s="235" t="inlineStr">
        <is>
          <t>LT027</t>
        </is>
      </c>
      <c r="T236" s="233" t="n"/>
      <c r="U236" s="233" t="n"/>
    </row>
    <row r="237" s="109">
      <c r="A237" s="64" t="n"/>
      <c r="B237" s="237">
        <f>IF(AND(L237&lt;&gt;"ShaftMatl_Special",P237&lt;&gt;"NA"),"Y","N")</f>
        <v/>
      </c>
      <c r="C237" s="233" t="inlineStr">
        <is>
          <t>ConTab_BOM_KP_Shaft_0293</t>
        </is>
      </c>
      <c r="D237" s="233">
        <f>IF(B237="Y",C237,"")</f>
        <v/>
      </c>
      <c r="E237" s="233" t="inlineStr">
        <is>
          <t>:3014-5_6-KP:3014-5_6-KPV:</t>
        </is>
      </c>
      <c r="F237" s="235" t="inlineStr">
        <is>
          <t>4</t>
        </is>
      </c>
      <c r="G237" s="235">
        <f>"X"&amp;F237</f>
        <v/>
      </c>
      <c r="H237" s="201" t="n">
        <v>1.5</v>
      </c>
      <c r="I237" s="234" t="inlineStr">
        <is>
          <t>CW</t>
        </is>
      </c>
      <c r="J237" s="233" t="inlineStr">
        <is>
          <t>Mechanical Seal</t>
        </is>
      </c>
      <c r="K237" s="233" t="inlineStr">
        <is>
          <t>:MechSealType1Unbal:MechSealType21S:MechSealType1B:MechSealType2B:</t>
        </is>
      </c>
      <c r="L237" s="233" t="inlineStr">
        <is>
          <t>ShaftMatl_Special</t>
        </is>
      </c>
      <c r="M237" s="233" t="inlineStr">
        <is>
          <t>:Bronze, III932, C89835:NiAl-Bronze, ASTM-B150 CDA95400:Al-Bronze, ASTM-B150 CDA95200:SS AISI-303:SS AISI-304:SS AISI-316:SS AISI-416:Special/Other:No Sleeve (sleeveless):</t>
        </is>
      </c>
      <c r="N237" s="233" t="inlineStr">
        <is>
          <t>:Bronze, III932, C89835:NiAl-Bronze, ASTM-B150 CDA95400:Al-Bronze, ASTM-B150 CDA95200:SS AISI-303:SS AISI-304:SS AISI-316:SS AISI-416:Special/Other:No Sleeve (sleeveless):</t>
        </is>
      </c>
      <c r="O237" s="233" t="inlineStr">
        <is>
          <t>ShaftMatl_Special</t>
        </is>
      </c>
      <c r="P237" s="235" t="inlineStr">
        <is>
          <t>RTF</t>
        </is>
      </c>
      <c r="Q237" s="233" t="inlineStr">
        <is>
          <t>B150248</t>
        </is>
      </c>
      <c r="R237" s="233" t="n"/>
      <c r="S237" s="235" t="inlineStr">
        <is>
          <t>LT029</t>
        </is>
      </c>
      <c r="T237" s="233" t="n"/>
      <c r="U237" s="233" t="n"/>
      <c r="V237" s="233" t="n"/>
      <c r="W237" s="233" t="n"/>
      <c r="X237" s="233" t="n"/>
      <c r="Y237" s="233" t="n"/>
      <c r="Z237" s="233" t="n"/>
      <c r="AA237" s="233" t="n"/>
      <c r="AB237" s="233" t="n"/>
      <c r="AC237" s="233" t="n"/>
      <c r="AD237" s="233" t="n"/>
      <c r="AE237" s="233" t="n"/>
      <c r="AF237" s="233" t="n"/>
      <c r="AG237" s="233" t="n"/>
    </row>
    <row r="238" s="109">
      <c r="A238" s="64" t="n"/>
      <c r="B238" s="237">
        <f>IF(AND(L238&lt;&gt;"ShaftMatl_Special",P238&lt;&gt;"NA"),"Y","N")</f>
        <v/>
      </c>
      <c r="C238" s="233" t="inlineStr">
        <is>
          <t>ConTab_BOM_KP_Shaft_0294</t>
        </is>
      </c>
      <c r="D238" s="233">
        <f>IF(B238="Y",C238,"")</f>
        <v/>
      </c>
      <c r="E238" s="233" t="inlineStr">
        <is>
          <t>:3014-5_6-KP:3014-5_6-KPV:</t>
        </is>
      </c>
      <c r="F238" s="235" t="inlineStr">
        <is>
          <t>4</t>
        </is>
      </c>
      <c r="G238" s="235">
        <f>"X"&amp;F238</f>
        <v/>
      </c>
      <c r="H238" s="201" t="n">
        <v>1.5</v>
      </c>
      <c r="I238" s="234" t="inlineStr">
        <is>
          <t>CW</t>
        </is>
      </c>
      <c r="J238" s="233" t="inlineStr">
        <is>
          <t>Packing</t>
        </is>
      </c>
      <c r="K238" s="233" t="inlineStr">
        <is>
          <t>:Opt_Packing:</t>
        </is>
      </c>
      <c r="L238" s="233" t="inlineStr">
        <is>
          <t>ShaftMatl_SS_AISI-303</t>
        </is>
      </c>
      <c r="M238" s="233" t="inlineStr">
        <is>
          <t>:Bronze, III932, C89835:NiAl-Bronze, ASTM-B150 CDA95400:Al-Bronze, ASTM-B150 CDA95200:SS AISI-303:SS AISI-304:SS AISI-316:SS AISI-416:Special/Other:No Sleeve (sleeveless):SS AISI-416 (hard):</t>
        </is>
      </c>
      <c r="N238" s="233" t="inlineStr">
        <is>
          <t>:Bronze, III932, C89835:NiAl-Bronze, ASTM-B150 CDA95400:Al-Bronze, ASTM-B150 CDA95200:SS AISI-303:SS AISI-304:SS AISI-316:SS AISI-416:Special/Other:No Sleeve (sleeveless):</t>
        </is>
      </c>
      <c r="O238" s="233" t="inlineStr">
        <is>
          <t>ShaftMatl_SS_AISI-303</t>
        </is>
      </c>
      <c r="P238" s="235" t="n">
        <v>91844437</v>
      </c>
      <c r="Q238" s="233" t="inlineStr">
        <is>
          <t>B101223</t>
        </is>
      </c>
      <c r="R238" s="233" t="n"/>
      <c r="S238" s="235" t="inlineStr">
        <is>
          <t>LT027</t>
        </is>
      </c>
      <c r="T238" s="233" t="n"/>
      <c r="U238" s="233" t="n"/>
    </row>
    <row r="239" s="109">
      <c r="A239" s="64" t="n"/>
      <c r="B239" s="237">
        <f>IF(AND(L239&lt;&gt;"ShaftMatl_Special",P239&lt;&gt;"NA"),"Y","N")</f>
        <v/>
      </c>
      <c r="C239" s="233" t="inlineStr">
        <is>
          <t>ConTab_BOM_KP_Shaft_0295</t>
        </is>
      </c>
      <c r="D239" s="233">
        <f>IF(B239="Y",C239,"")</f>
        <v/>
      </c>
      <c r="E239" s="233" t="inlineStr">
        <is>
          <t>:3014-5_6-KP:3014-5_6-KPV:</t>
        </is>
      </c>
      <c r="F239" s="235" t="inlineStr">
        <is>
          <t>4</t>
        </is>
      </c>
      <c r="G239" s="235">
        <f>"X"&amp;F239</f>
        <v/>
      </c>
      <c r="H239" s="201" t="n">
        <v>1.5</v>
      </c>
      <c r="I239" s="234" t="inlineStr">
        <is>
          <t>CW</t>
        </is>
      </c>
      <c r="J239" s="233" t="inlineStr">
        <is>
          <t>Packing</t>
        </is>
      </c>
      <c r="K239" s="233" t="inlineStr">
        <is>
          <t>:Opt_Packing:</t>
        </is>
      </c>
      <c r="L239" s="233" t="inlineStr">
        <is>
          <t>ShaftMatl_StressproofSteel_AISI-1144</t>
        </is>
      </c>
      <c r="M239" s="233" t="inlineStr">
        <is>
          <t>:Bronze, III932, C89835:NiAl-Bronze, ASTM-B150 CDA95400:Al-Bronze, ASTM-B150 CDA95200:SS AISI-303:SS AISI-304:SS AISI-316:SS AISI-416:Special/Other:No Sleeve (sleeveless):SS AISI-416 (hard):</t>
        </is>
      </c>
      <c r="N239" s="233" t="inlineStr">
        <is>
          <t>:Bronze, III932, C89835:NiAl-Bronze, ASTM-B150 CDA95400:Al-Bronze, ASTM-B150 CDA95200:SS AISI-303:SS AISI-304:SS AISI-316:SS AISI-416:Special/Other:No Sleeve (sleeveless):</t>
        </is>
      </c>
      <c r="O239" s="233" t="inlineStr">
        <is>
          <t>ShaftMatl_StressproofSteel_AISI-1144</t>
        </is>
      </c>
      <c r="P239" s="235" t="n">
        <v>91844436</v>
      </c>
      <c r="Q239" s="233" t="inlineStr">
        <is>
          <t>B101222</t>
        </is>
      </c>
      <c r="R239" s="233" t="inlineStr">
        <is>
          <t>Standard</t>
        </is>
      </c>
      <c r="S239" s="235" t="inlineStr">
        <is>
          <t>LT027</t>
        </is>
      </c>
      <c r="T239" s="233" t="n"/>
      <c r="U239" s="233" t="n"/>
    </row>
    <row r="240" s="109">
      <c r="A240" s="64" t="n"/>
      <c r="B240" s="237">
        <f>IF(AND(L240&lt;&gt;"ShaftMatl_Special",P240&lt;&gt;"NA"),"Y","N")</f>
        <v/>
      </c>
      <c r="C240" s="233" t="inlineStr">
        <is>
          <t>ConTab_BOM_KP_Shaft_0296</t>
        </is>
      </c>
      <c r="D240" s="233">
        <f>IF(B240="Y",C240,"")</f>
        <v/>
      </c>
      <c r="E240" s="233" t="inlineStr">
        <is>
          <t>:3014-5_6-KP:3014-5_6-KPV:</t>
        </is>
      </c>
      <c r="F240" s="235" t="inlineStr">
        <is>
          <t>4</t>
        </is>
      </c>
      <c r="G240" s="235">
        <f>"X"&amp;F240</f>
        <v/>
      </c>
      <c r="H240" s="201" t="n">
        <v>1.5</v>
      </c>
      <c r="I240" s="234" t="inlineStr">
        <is>
          <t>CW</t>
        </is>
      </c>
      <c r="J240" s="233" t="inlineStr">
        <is>
          <t>Packing</t>
        </is>
      </c>
      <c r="K240" s="233" t="inlineStr">
        <is>
          <t>:Opt_Packing:</t>
        </is>
      </c>
      <c r="L240" s="233" t="inlineStr">
        <is>
          <t>ShaftMatl_Special</t>
        </is>
      </c>
      <c r="M240" s="233" t="inlineStr">
        <is>
          <t>:Bronze, III932, C89835:NiAl-Bronze, ASTM-B150 CDA95400:Al-Bronze, ASTM-B150 CDA95200:SS AISI-303:SS AISI-304:SS AISI-316:SS AISI-416:Special/Other:No Sleeve (sleeveless):SS AISI-416 (hard):</t>
        </is>
      </c>
      <c r="N240" s="233" t="inlineStr">
        <is>
          <t>:Bronze, III932, C89835:NiAl-Bronze, ASTM-B150 CDA95400:Al-Bronze, ASTM-B150 CDA95200:SS AISI-303:SS AISI-304:SS AISI-316:SS AISI-416:Special/Other:No Sleeve (sleeveless):</t>
        </is>
      </c>
      <c r="O240" s="233" t="inlineStr">
        <is>
          <t>ShaftMatl_Special</t>
        </is>
      </c>
      <c r="P240" s="235" t="inlineStr">
        <is>
          <t>RTF</t>
        </is>
      </c>
      <c r="Q240" s="233" t="inlineStr">
        <is>
          <t>B150248</t>
        </is>
      </c>
      <c r="R240" s="233" t="n"/>
      <c r="S240" s="235" t="inlineStr">
        <is>
          <t>LT029</t>
        </is>
      </c>
      <c r="T240" s="233" t="n"/>
      <c r="U240" s="233" t="n"/>
    </row>
    <row r="241" s="109">
      <c r="A241" s="64" t="n"/>
      <c r="B241" s="237">
        <f>IF(AND(L241&lt;&gt;"ShaftMatl_Special",P241&lt;&gt;"NA"),"Y","N")</f>
        <v/>
      </c>
      <c r="C241" s="233" t="inlineStr">
        <is>
          <t>ConTab_BOM_KP_Shaft_0297</t>
        </is>
      </c>
      <c r="D241" s="233">
        <f>IF(B241="Y",C241,"")</f>
        <v/>
      </c>
      <c r="E241" s="233" t="inlineStr">
        <is>
          <t>:3014-5_6-KP:3014-5_6-KPV:</t>
        </is>
      </c>
      <c r="F241" s="235" t="inlineStr">
        <is>
          <t>4</t>
        </is>
      </c>
      <c r="G241" s="235">
        <f>"X"&amp;F241</f>
        <v/>
      </c>
      <c r="H241" s="201" t="n">
        <v>1.5</v>
      </c>
      <c r="I241" s="234" t="inlineStr">
        <is>
          <t>CCW</t>
        </is>
      </c>
      <c r="J241" s="233" t="inlineStr">
        <is>
          <t>Mechanical Seal</t>
        </is>
      </c>
      <c r="K241" s="233" t="inlineStr">
        <is>
          <t>:MechSealType1Unbal:MechSealType21S:MechSealType1B:MechSealType2B:</t>
        </is>
      </c>
      <c r="L241" s="233" t="inlineStr">
        <is>
          <t>ShaftMatl_SS_AISI-303</t>
        </is>
      </c>
      <c r="M241" s="233" t="inlineStr">
        <is>
          <t>:Bronze, III932, C89835:NiAl-Bronze, ASTM-B150 CDA95400:Al-Bronze, ASTM-B150 CDA95200:SS AISI-303:SS AISI-304:SS AISI-316:SS AISI-416:Special/Other:No Sleeve (sleeveless):</t>
        </is>
      </c>
      <c r="N241" s="233" t="inlineStr">
        <is>
          <t>:Bronze, III932, C89835:NiAl-Bronze, ASTM-B150 CDA95400:Al-Bronze, ASTM-B150 CDA95200:SS AISI-303:SS AISI-304:SS AISI-316:SS AISI-416:Special/Other:No Sleeve (sleeveless):</t>
        </is>
      </c>
      <c r="O241" s="233" t="inlineStr">
        <is>
          <t>ShaftMatl_SS_AISI-303</t>
        </is>
      </c>
      <c r="P241" s="235" t="n">
        <v>91844479</v>
      </c>
      <c r="Q241" s="233" t="inlineStr">
        <is>
          <t>B101224</t>
        </is>
      </c>
      <c r="R241" s="233" t="n"/>
      <c r="S241" s="235" t="inlineStr">
        <is>
          <t>LT027</t>
        </is>
      </c>
      <c r="T241" s="233" t="n"/>
      <c r="U241" s="233" t="n"/>
      <c r="V241" s="233" t="n"/>
      <c r="W241" s="233" t="n"/>
      <c r="X241" s="233" t="n"/>
      <c r="Y241" s="233" t="n"/>
      <c r="Z241" s="233" t="n"/>
      <c r="AA241" s="233" t="n"/>
      <c r="AB241" s="233" t="n"/>
      <c r="AC241" s="233" t="n"/>
      <c r="AD241" s="233" t="n"/>
      <c r="AE241" s="233" t="n"/>
      <c r="AF241" s="233" t="n"/>
      <c r="AG241" s="233" t="n"/>
    </row>
    <row r="242" s="109">
      <c r="A242" s="64" t="n"/>
      <c r="B242" s="237">
        <f>IF(AND(L242&lt;&gt;"ShaftMatl_Special",P242&lt;&gt;"NA"),"Y","N")</f>
        <v/>
      </c>
      <c r="C242" s="233" t="inlineStr">
        <is>
          <t>ConTab_BOM_KP_Shaft_0298</t>
        </is>
      </c>
      <c r="D242" s="233">
        <f>IF(B242="Y",C242,"")</f>
        <v/>
      </c>
      <c r="E242" s="233" t="inlineStr">
        <is>
          <t>:3014-5_6-KP:3014-5_6-KPV:</t>
        </is>
      </c>
      <c r="F242" s="235" t="inlineStr">
        <is>
          <t>4</t>
        </is>
      </c>
      <c r="G242" s="235">
        <f>"X"&amp;F242</f>
        <v/>
      </c>
      <c r="H242" s="201" t="n">
        <v>1.5</v>
      </c>
      <c r="I242" s="234" t="inlineStr">
        <is>
          <t>CCW</t>
        </is>
      </c>
      <c r="J242" s="233" t="inlineStr">
        <is>
          <t>Mechanical Seal</t>
        </is>
      </c>
      <c r="K242" s="233" t="inlineStr">
        <is>
          <t>:MechSealType1Unbal:MechSealType21S:MechSealType1B:MechSealType2B:</t>
        </is>
      </c>
      <c r="L242" s="233" t="inlineStr">
        <is>
          <t>ShaftMatl_StressproofSteel_AISI-1144</t>
        </is>
      </c>
      <c r="M242" s="233" t="inlineStr">
        <is>
          <t>:Bronze, III932, C89835:NiAl-Bronze, ASTM-B150 CDA95400:Al-Bronze, ASTM-B150 CDA95200:SS AISI-303:SS AISI-304:SS AISI-316:SS AISI-416:Special/Other:No Sleeve (sleeveless):</t>
        </is>
      </c>
      <c r="N242" s="233" t="inlineStr">
        <is>
          <t>:Bronze, III932, C89835:NiAl-Bronze, ASTM-B150 CDA95400:Al-Bronze, ASTM-B150 CDA95200:SS AISI-303:SS AISI-304:SS AISI-316:SS AISI-416:Special/Other:No Sleeve (sleeveless):</t>
        </is>
      </c>
      <c r="O242" s="233" t="inlineStr">
        <is>
          <t>ShaftMatl_StressproofSteel_AISI-1144</t>
        </is>
      </c>
      <c r="P242" s="235" t="n">
        <v>91844474</v>
      </c>
      <c r="Q242" s="233" t="inlineStr">
        <is>
          <t>B101221</t>
        </is>
      </c>
      <c r="R242" s="233" t="inlineStr">
        <is>
          <t>Standard</t>
        </is>
      </c>
      <c r="S242" s="235" t="inlineStr">
        <is>
          <t>LT027</t>
        </is>
      </c>
      <c r="T242" s="233" t="n"/>
      <c r="U242" s="233" t="n"/>
    </row>
    <row r="243" s="109">
      <c r="A243" s="64" t="n"/>
      <c r="B243" s="237">
        <f>IF(AND(L243&lt;&gt;"ShaftMatl_Special",P243&lt;&gt;"NA"),"Y","N")</f>
        <v/>
      </c>
      <c r="C243" s="233" t="inlineStr">
        <is>
          <t>ConTab_BOM_KP_Shaft_0299</t>
        </is>
      </c>
      <c r="D243" s="233">
        <f>IF(B243="Y",C243,"")</f>
        <v/>
      </c>
      <c r="E243" s="233" t="inlineStr">
        <is>
          <t>:3014-5_6-KP:3014-5_6-KPV:</t>
        </is>
      </c>
      <c r="F243" s="235" t="inlineStr">
        <is>
          <t>4</t>
        </is>
      </c>
      <c r="G243" s="235">
        <f>"X"&amp;F243</f>
        <v/>
      </c>
      <c r="H243" s="201" t="n">
        <v>1.5</v>
      </c>
      <c r="I243" s="234" t="inlineStr">
        <is>
          <t>CCW</t>
        </is>
      </c>
      <c r="J243" s="233" t="inlineStr">
        <is>
          <t>Mechanical Seal</t>
        </is>
      </c>
      <c r="K243" s="233" t="inlineStr">
        <is>
          <t>:MechSealType1Unbal:MechSealType21S:MechSealType1B:MechSealType2B:</t>
        </is>
      </c>
      <c r="L243" s="233" t="inlineStr">
        <is>
          <t>ShaftMatl_Special</t>
        </is>
      </c>
      <c r="M243" s="233" t="inlineStr">
        <is>
          <t>:Bronze, III932, C89835:NiAl-Bronze, ASTM-B150 CDA95400:Al-Bronze, ASTM-B150 CDA95200:SS AISI-303:SS AISI-304:SS AISI-316:SS AISI-416:Special/Other:No Sleeve (sleeveless):</t>
        </is>
      </c>
      <c r="N243" s="233" t="inlineStr">
        <is>
          <t>:Bronze, III932, C89835:NiAl-Bronze, ASTM-B150 CDA95400:Al-Bronze, ASTM-B150 CDA95200:SS AISI-303:SS AISI-304:SS AISI-316:SS AISI-416:Special/Other:No Sleeve (sleeveless):</t>
        </is>
      </c>
      <c r="O243" s="233" t="inlineStr">
        <is>
          <t>ShaftMatl_Special</t>
        </is>
      </c>
      <c r="P243" s="235" t="inlineStr">
        <is>
          <t>RTF</t>
        </is>
      </c>
      <c r="Q243" s="233" t="inlineStr">
        <is>
          <t>B150248</t>
        </is>
      </c>
      <c r="R243" s="233" t="n"/>
      <c r="S243" s="235" t="inlineStr">
        <is>
          <t>LT029</t>
        </is>
      </c>
      <c r="T243" s="233" t="n"/>
      <c r="U243" s="233" t="n"/>
    </row>
    <row r="244" s="109">
      <c r="A244" s="64" t="n"/>
      <c r="B244" s="237">
        <f>IF(AND(L244&lt;&gt;"ShaftMatl_Special",P244&lt;&gt;"NA"),"Y","N")</f>
        <v/>
      </c>
      <c r="C244" s="233" t="inlineStr">
        <is>
          <t>ConTab_BOM_KP_Shaft_0300</t>
        </is>
      </c>
      <c r="D244" s="233">
        <f>IF(B244="Y",C244,"")</f>
        <v/>
      </c>
      <c r="E244" s="233" t="inlineStr">
        <is>
          <t>:3014-5_6-KP:3014-5_6-KPV:</t>
        </is>
      </c>
      <c r="F244" s="235" t="inlineStr">
        <is>
          <t>4</t>
        </is>
      </c>
      <c r="G244" s="235">
        <f>"X"&amp;F244</f>
        <v/>
      </c>
      <c r="H244" s="201" t="n">
        <v>1.5</v>
      </c>
      <c r="I244" s="234" t="inlineStr">
        <is>
          <t>CCW</t>
        </is>
      </c>
      <c r="J244" s="233" t="inlineStr">
        <is>
          <t>Packing</t>
        </is>
      </c>
      <c r="K244" s="233" t="inlineStr">
        <is>
          <t>:Opt_Packing:</t>
        </is>
      </c>
      <c r="L244" s="233" t="inlineStr">
        <is>
          <t>ShaftMatl_SS_AISI-303</t>
        </is>
      </c>
      <c r="M244" s="233" t="inlineStr">
        <is>
          <t>:Bronze, III932, C89835:NiAl-Bronze, ASTM-B150 CDA95400:Al-Bronze, ASTM-B150 CDA95200:SS AISI-303:SS AISI-304:SS AISI-316:SS AISI-416:Special/Other:No Sleeve (sleeveless):SS AISI-416 (hard):</t>
        </is>
      </c>
      <c r="N244" s="233" t="inlineStr">
        <is>
          <t>:Bronze, III932, C89835:NiAl-Bronze, ASTM-B150 CDA95400:Al-Bronze, ASTM-B150 CDA95200:SS AISI-303:SS AISI-304:SS AISI-316:SS AISI-416:Special/Other:No Sleeve (sleeveless):</t>
        </is>
      </c>
      <c r="O244" s="233" t="inlineStr">
        <is>
          <t>ShaftMatl_SS_AISI-303</t>
        </is>
      </c>
      <c r="P244" s="235" t="n">
        <v>91844462</v>
      </c>
      <c r="Q244" s="233" t="inlineStr">
        <is>
          <t>B101223</t>
        </is>
      </c>
      <c r="R244" s="233" t="n"/>
      <c r="S244" s="235" t="inlineStr">
        <is>
          <t>LT027</t>
        </is>
      </c>
      <c r="T244" s="233" t="n"/>
      <c r="U244" s="233" t="n"/>
      <c r="V244" s="233" t="n"/>
      <c r="W244" s="233" t="n"/>
      <c r="X244" s="233" t="n"/>
      <c r="Y244" s="233" t="n"/>
      <c r="Z244" s="233" t="n"/>
      <c r="AA244" s="233" t="n"/>
      <c r="AB244" s="233" t="n"/>
      <c r="AC244" s="233" t="n"/>
      <c r="AD244" s="233" t="n"/>
      <c r="AE244" s="233" t="n"/>
      <c r="AF244" s="233" t="n"/>
      <c r="AG244" s="233" t="n"/>
    </row>
    <row r="245" s="109">
      <c r="A245" s="64" t="n"/>
      <c r="B245" s="237">
        <f>IF(AND(L245&lt;&gt;"ShaftMatl_Special",P245&lt;&gt;"NA"),"Y","N")</f>
        <v/>
      </c>
      <c r="C245" s="233" t="inlineStr">
        <is>
          <t>ConTab_BOM_KP_Shaft_0301</t>
        </is>
      </c>
      <c r="D245" s="233">
        <f>IF(B245="Y",C245,"")</f>
        <v/>
      </c>
      <c r="E245" s="233" t="inlineStr">
        <is>
          <t>:3014-5_6-KP:3014-5_6-KPV:</t>
        </is>
      </c>
      <c r="F245" s="235" t="inlineStr">
        <is>
          <t>4</t>
        </is>
      </c>
      <c r="G245" s="235">
        <f>"X"&amp;F245</f>
        <v/>
      </c>
      <c r="H245" s="201" t="n">
        <v>1.5</v>
      </c>
      <c r="I245" s="234" t="inlineStr">
        <is>
          <t>CCW</t>
        </is>
      </c>
      <c r="J245" s="233" t="inlineStr">
        <is>
          <t>Packing</t>
        </is>
      </c>
      <c r="K245" s="233" t="inlineStr">
        <is>
          <t>:Opt_Packing:</t>
        </is>
      </c>
      <c r="L245" s="233" t="inlineStr">
        <is>
          <t>ShaftMatl_StressproofSteel_AISI-1144</t>
        </is>
      </c>
      <c r="M245" s="233" t="inlineStr">
        <is>
          <t>:Bronze, III932, C89835:NiAl-Bronze, ASTM-B150 CDA95400:Al-Bronze, ASTM-B150 CDA95200:SS AISI-303:SS AISI-304:SS AISI-316:SS AISI-416:Special/Other:No Sleeve (sleeveless):SS AISI-416 (hard):</t>
        </is>
      </c>
      <c r="N245" s="233" t="inlineStr">
        <is>
          <t>:Bronze, III932, C89835:NiAl-Bronze, ASTM-B150 CDA95400:Al-Bronze, ASTM-B150 CDA95200:SS AISI-303:SS AISI-304:SS AISI-316:SS AISI-416:Special/Other:No Sleeve (sleeveless):</t>
        </is>
      </c>
      <c r="O245" s="233" t="inlineStr">
        <is>
          <t>ShaftMatl_StressproofSteel_AISI-1144</t>
        </is>
      </c>
      <c r="P245" s="235" t="n">
        <v>91844460</v>
      </c>
      <c r="Q245" s="233" t="inlineStr">
        <is>
          <t>B101222</t>
        </is>
      </c>
      <c r="R245" s="233" t="inlineStr">
        <is>
          <t>Standard</t>
        </is>
      </c>
      <c r="S245" s="235" t="inlineStr">
        <is>
          <t>LT027</t>
        </is>
      </c>
      <c r="T245" s="233" t="n"/>
      <c r="U245" s="235" t="n"/>
    </row>
    <row r="246" s="109">
      <c r="A246" s="64" t="n"/>
      <c r="B246" s="237">
        <f>IF(AND(L246&lt;&gt;"ShaftMatl_Special",P246&lt;&gt;"NA"),"Y","N")</f>
        <v/>
      </c>
      <c r="C246" s="233" t="inlineStr">
        <is>
          <t>ConTab_BOM_KP_Shaft_0302</t>
        </is>
      </c>
      <c r="D246" s="233">
        <f>IF(B246="Y",C246,"")</f>
        <v/>
      </c>
      <c r="E246" s="233" t="inlineStr">
        <is>
          <t>:3014-5_6-KP:3014-5_6-KPV:</t>
        </is>
      </c>
      <c r="F246" s="235" t="inlineStr">
        <is>
          <t>4</t>
        </is>
      </c>
      <c r="G246" s="235">
        <f>"X"&amp;F246</f>
        <v/>
      </c>
      <c r="H246" s="201" t="n">
        <v>1.5</v>
      </c>
      <c r="I246" s="234" t="inlineStr">
        <is>
          <t>CCW</t>
        </is>
      </c>
      <c r="J246" s="233" t="inlineStr">
        <is>
          <t>Packing</t>
        </is>
      </c>
      <c r="K246" s="233" t="inlineStr">
        <is>
          <t>:Opt_Packing:</t>
        </is>
      </c>
      <c r="L246" s="233" t="inlineStr">
        <is>
          <t>ShaftMatl_Special</t>
        </is>
      </c>
      <c r="M246" s="233" t="inlineStr">
        <is>
          <t>:Bronze, III932, C89835:NiAl-Bronze, ASTM-B150 CDA95400:Al-Bronze, ASTM-B150 CDA95200:SS AISI-303:SS AISI-304:SS AISI-316:SS AISI-416:Special/Other:No Sleeve (sleeveless):SS AISI-416 (hard):</t>
        </is>
      </c>
      <c r="N246" s="233" t="inlineStr">
        <is>
          <t>:Bronze, III932, C89835:NiAl-Bronze, ASTM-B150 CDA95400:Al-Bronze, ASTM-B150 CDA95200:SS AISI-303:SS AISI-304:SS AISI-316:SS AISI-416:Special/Other:No Sleeve (sleeveless):</t>
        </is>
      </c>
      <c r="O246" s="233" t="inlineStr">
        <is>
          <t>ShaftMatl_Special</t>
        </is>
      </c>
      <c r="P246" s="235" t="inlineStr">
        <is>
          <t>RTF</t>
        </is>
      </c>
      <c r="Q246" s="233" t="inlineStr">
        <is>
          <t>B150248</t>
        </is>
      </c>
      <c r="R246" s="233" t="n"/>
      <c r="S246" s="235" t="inlineStr">
        <is>
          <t>LT029</t>
        </is>
      </c>
      <c r="T246" s="233" t="n"/>
      <c r="U246" s="198" t="n"/>
    </row>
    <row r="247" s="109">
      <c r="A247" s="64" t="n"/>
      <c r="B247" s="237">
        <f>IF(AND(L247&lt;&gt;"ShaftMatl_Special",P247&lt;&gt;"NA"),"Y","N")</f>
        <v/>
      </c>
      <c r="C247" s="233" t="inlineStr">
        <is>
          <t>ConTab_BOM_KP_Shaft_0303</t>
        </is>
      </c>
      <c r="D247" s="233">
        <f>IF(B247="Y",C247,"")</f>
        <v/>
      </c>
      <c r="E247" s="233" t="inlineStr">
        <is>
          <t>:3014-5_6-KPV:</t>
        </is>
      </c>
      <c r="F247" s="235" t="n">
        <v>4</v>
      </c>
      <c r="G247" s="235">
        <f>"X"&amp;F247</f>
        <v/>
      </c>
      <c r="H247" s="201" t="n">
        <v>1.5</v>
      </c>
      <c r="I247" s="234" t="inlineStr">
        <is>
          <t>CW</t>
        </is>
      </c>
      <c r="J247" s="233" t="n"/>
      <c r="K247" s="233" t="n"/>
      <c r="L247" s="233" t="inlineStr">
        <is>
          <t>ShaftMatl_StressproofSteel_AISI-1144</t>
        </is>
      </c>
      <c r="M247" s="233" t="inlineStr">
        <is>
          <t>:Bronze, III932, C89835:NiAl-Bronze, ASTM-B150 CDA95400:Al-Bronze, ASTM-B150 CDA95200:SS AISI-303:SS AISI-304:SS AISI-316:SS AISI-416:Special/Other:No Sleeve (sleeveless):SS AISI-416 (hard):</t>
        </is>
      </c>
      <c r="N247" s="233" t="inlineStr">
        <is>
          <t>:SS AISI-416 (hard)-SlvBrg:</t>
        </is>
      </c>
      <c r="O247" s="233" t="inlineStr">
        <is>
          <t>ShaftMatl_StressproofSteel_AISI-1144</t>
        </is>
      </c>
      <c r="P247" s="235" t="n">
        <v>97573437</v>
      </c>
      <c r="Q247" s="233" t="inlineStr">
        <is>
          <t>B105622</t>
        </is>
      </c>
      <c r="R247" s="233" t="n"/>
      <c r="S247" s="235" t="inlineStr">
        <is>
          <t>LT027</t>
        </is>
      </c>
      <c r="T247" s="233" t="n"/>
      <c r="U247" s="235" t="n"/>
      <c r="V247" s="233" t="n"/>
      <c r="W247" s="233" t="n"/>
      <c r="X247" s="233" t="n"/>
      <c r="Y247" s="233" t="n"/>
      <c r="Z247" s="233" t="n"/>
      <c r="AA247" s="233" t="n"/>
      <c r="AB247" s="233" t="n"/>
      <c r="AC247" s="233" t="n"/>
      <c r="AD247" s="233" t="n"/>
      <c r="AE247" s="233" t="n"/>
      <c r="AF247" s="233" t="n"/>
      <c r="AG247" s="233" t="n"/>
    </row>
    <row r="248" s="109">
      <c r="A248" s="64" t="n"/>
      <c r="B248" s="237">
        <f>IF(AND(L248&lt;&gt;"ShaftMatl_Special",P248&lt;&gt;"NA"),"Y","N")</f>
        <v/>
      </c>
      <c r="C248" s="233" t="inlineStr">
        <is>
          <t>ConTab_BOM_KP_Shaft_0304</t>
        </is>
      </c>
      <c r="D248" s="233">
        <f>IF(B248="Y",C248,"")</f>
        <v/>
      </c>
      <c r="E248" s="233" t="inlineStr">
        <is>
          <t>:3014-5_6-KPV:</t>
        </is>
      </c>
      <c r="F248" s="235" t="n">
        <v>4</v>
      </c>
      <c r="G248" s="235">
        <f>"X"&amp;F248</f>
        <v/>
      </c>
      <c r="H248" s="201" t="n">
        <v>1.5</v>
      </c>
      <c r="I248" s="234" t="inlineStr">
        <is>
          <t>CCW</t>
        </is>
      </c>
      <c r="J248" s="233" t="n"/>
      <c r="K248" s="233" t="n"/>
      <c r="L248" s="233" t="inlineStr">
        <is>
          <t>ShaftMatl_StressproofSteel_AISI-1144</t>
        </is>
      </c>
      <c r="M248" s="233" t="inlineStr">
        <is>
          <t>:Bronze, III932, C89835:NiAl-Bronze, ASTM-B150 CDA95400:Al-Bronze, ASTM-B150 CDA95200:SS AISI-303:SS AISI-304:SS AISI-316:SS AISI-416:Special/Other:No Sleeve (sleeveless):SS AISI-416 (hard):</t>
        </is>
      </c>
      <c r="N248" s="233" t="inlineStr">
        <is>
          <t>:SS AISI-416 (hard)-SlvBrg:</t>
        </is>
      </c>
      <c r="O248" s="233" t="inlineStr">
        <is>
          <t>ShaftMatl_StressproofSteel_AISI-1144</t>
        </is>
      </c>
      <c r="P248" s="235" t="n">
        <v>97573463</v>
      </c>
      <c r="Q248" s="233" t="inlineStr">
        <is>
          <t>B105630</t>
        </is>
      </c>
      <c r="R248" s="233" t="n"/>
      <c r="S248" s="235" t="inlineStr">
        <is>
          <t>LT027</t>
        </is>
      </c>
      <c r="T248" s="233" t="n"/>
      <c r="U248" s="233" t="n"/>
    </row>
    <row r="249" s="109">
      <c r="A249" s="64" t="n"/>
      <c r="B249" s="237">
        <f>IF(AND(L249&lt;&gt;"ShaftMatl_Special",P249&lt;&gt;"NA"),"Y","N")</f>
        <v/>
      </c>
      <c r="C249" s="233" t="inlineStr">
        <is>
          <t>ConTab_BOM_KP_Shaft_0305</t>
        </is>
      </c>
      <c r="D249" s="233">
        <f>IF(B249="Y",C249,"")</f>
        <v/>
      </c>
      <c r="E249" s="233" t="inlineStr">
        <is>
          <t>:3014-7_8-KP:3014-7_8-KPV:</t>
        </is>
      </c>
      <c r="F249" s="235" t="inlineStr">
        <is>
          <t>4</t>
        </is>
      </c>
      <c r="G249" s="235">
        <f>"X"&amp;F249</f>
        <v/>
      </c>
      <c r="H249" s="201" t="n">
        <v>1.5</v>
      </c>
      <c r="I249" s="234" t="inlineStr">
        <is>
          <t>CW</t>
        </is>
      </c>
      <c r="J249" s="233" t="inlineStr">
        <is>
          <t>Mechanical Seal</t>
        </is>
      </c>
      <c r="K249" s="233" t="inlineStr">
        <is>
          <t>:MechSealType1Unbal:MechSealType21S:MechSealType1B:MechSealType2B:</t>
        </is>
      </c>
      <c r="L249" s="233" t="inlineStr">
        <is>
          <t>ShaftMatl_SS_AISI-303</t>
        </is>
      </c>
      <c r="M249" s="233" t="inlineStr">
        <is>
          <t>:Bronze, III932, C89835:NiAl-Bronze, ASTM-B150 CDA95400:Al-Bronze, ASTM-B150 CDA95200:SS AISI-303:SS AISI-304:SS AISI-316:SS AISI-416:Special/Other:No Sleeve (sleeveless):</t>
        </is>
      </c>
      <c r="N249" s="233" t="inlineStr">
        <is>
          <t>:Bronze, III932, C89835:NiAl-Bronze, ASTM-B150 CDA95400:Al-Bronze, ASTM-B150 CDA95200:SS AISI-303:SS AISI-304:SS AISI-316:SS AISI-416:Special/Other:No Sleeve (sleeveless):</t>
        </is>
      </c>
      <c r="O249" s="233" t="inlineStr">
        <is>
          <t>ShaftMatl_SS_AISI-303</t>
        </is>
      </c>
      <c r="P249" s="235" t="n">
        <v>91844442</v>
      </c>
      <c r="Q249" s="233" t="inlineStr">
        <is>
          <t>B101224</t>
        </is>
      </c>
      <c r="R249" s="233" t="n"/>
      <c r="S249" s="235" t="inlineStr">
        <is>
          <t>LT027</t>
        </is>
      </c>
      <c r="T249" s="233" t="n"/>
      <c r="U249" s="235" t="n"/>
    </row>
    <row r="250" s="109">
      <c r="A250" s="64" t="n"/>
      <c r="B250" s="237">
        <f>IF(AND(L250&lt;&gt;"ShaftMatl_Special",P250&lt;&gt;"NA"),"Y","N")</f>
        <v/>
      </c>
      <c r="C250" s="233" t="inlineStr">
        <is>
          <t>ConTab_BOM_KP_Shaft_0306</t>
        </is>
      </c>
      <c r="D250" s="233">
        <f>IF(B250="Y",C250,"")</f>
        <v/>
      </c>
      <c r="E250" s="233" t="inlineStr">
        <is>
          <t>:3014-7_8-KP:3014-7_8-KPV:</t>
        </is>
      </c>
      <c r="F250" s="235" t="inlineStr">
        <is>
          <t>4</t>
        </is>
      </c>
      <c r="G250" s="235">
        <f>"X"&amp;F250</f>
        <v/>
      </c>
      <c r="H250" s="201" t="n">
        <v>1.5</v>
      </c>
      <c r="I250" s="234" t="inlineStr">
        <is>
          <t>CW</t>
        </is>
      </c>
      <c r="J250" s="233" t="inlineStr">
        <is>
          <t>Mechanical Seal</t>
        </is>
      </c>
      <c r="K250" s="233" t="inlineStr">
        <is>
          <t>:MechSealType1Unbal:MechSealType21S:MechSealType1B:MechSealType2B:</t>
        </is>
      </c>
      <c r="L250" s="233" t="inlineStr">
        <is>
          <t>ShaftMatl_StressproofSteel_AISI-1144</t>
        </is>
      </c>
      <c r="M250" s="233" t="inlineStr">
        <is>
          <t>:Bronze, III932, C89835:NiAl-Bronze, ASTM-B150 CDA95400:Al-Bronze, ASTM-B150 CDA95200:SS AISI-303:SS AISI-304:SS AISI-316:SS AISI-416:Special/Other:No Sleeve (sleeveless):</t>
        </is>
      </c>
      <c r="N250" s="233" t="inlineStr">
        <is>
          <t>:Bronze, III932, C89835:NiAl-Bronze, ASTM-B150 CDA95400:Al-Bronze, ASTM-B150 CDA95200:SS AISI-303:SS AISI-304:SS AISI-316:SS AISI-416:Special/Other:No Sleeve (sleeveless):</t>
        </is>
      </c>
      <c r="O250" s="233" t="inlineStr">
        <is>
          <t>ShaftMatl_StressproofSteel_AISI-1144</t>
        </is>
      </c>
      <c r="P250" s="235" t="n">
        <v>91844439</v>
      </c>
      <c r="Q250" s="233" t="inlineStr">
        <is>
          <t>B101221</t>
        </is>
      </c>
      <c r="R250" s="233" t="inlineStr">
        <is>
          <t>Standard</t>
        </is>
      </c>
      <c r="S250" s="235" t="inlineStr">
        <is>
          <t>LT027</t>
        </is>
      </c>
      <c r="T250" s="233" t="n"/>
      <c r="U250" s="233" t="n"/>
    </row>
    <row r="251" s="109">
      <c r="A251" s="64" t="n"/>
      <c r="B251" s="237">
        <f>IF(AND(L251&lt;&gt;"ShaftMatl_Special",P251&lt;&gt;"NA"),"Y","N")</f>
        <v/>
      </c>
      <c r="C251" s="233" t="inlineStr">
        <is>
          <t>ConTab_BOM_KP_Shaft_0307</t>
        </is>
      </c>
      <c r="D251" s="233">
        <f>IF(B251="Y",C251,"")</f>
        <v/>
      </c>
      <c r="E251" s="233" t="inlineStr">
        <is>
          <t>:3014-7_8-KP:3014-7_8-KPV:</t>
        </is>
      </c>
      <c r="F251" s="235" t="inlineStr">
        <is>
          <t>4</t>
        </is>
      </c>
      <c r="G251" s="235">
        <f>"X"&amp;F251</f>
        <v/>
      </c>
      <c r="H251" s="201" t="n">
        <v>1.5</v>
      </c>
      <c r="I251" s="234" t="inlineStr">
        <is>
          <t>CW</t>
        </is>
      </c>
      <c r="J251" s="233" t="inlineStr">
        <is>
          <t>Mechanical Seal</t>
        </is>
      </c>
      <c r="K251" s="233" t="inlineStr">
        <is>
          <t>:MechSealType1Unbal:MechSealType21S:MechSealType1B:MechSealType2B:</t>
        </is>
      </c>
      <c r="L251" s="233" t="inlineStr">
        <is>
          <t>ShaftMatl_Special</t>
        </is>
      </c>
      <c r="M251" s="233" t="inlineStr">
        <is>
          <t>:Bronze, III932, C89835:NiAl-Bronze, ASTM-B150 CDA95400:Al-Bronze, ASTM-B150 CDA95200:SS AISI-303:SS AISI-304:SS AISI-316:SS AISI-416:Special/Other:No Sleeve (sleeveless):</t>
        </is>
      </c>
      <c r="N251" s="233" t="inlineStr">
        <is>
          <t>:Bronze, III932, C89835:NiAl-Bronze, ASTM-B150 CDA95400:Al-Bronze, ASTM-B150 CDA95200:SS AISI-303:SS AISI-304:SS AISI-316:SS AISI-416:Special/Other:No Sleeve (sleeveless):</t>
        </is>
      </c>
      <c r="O251" s="233" t="inlineStr">
        <is>
          <t>ShaftMatl_Special</t>
        </is>
      </c>
      <c r="P251" s="235" t="inlineStr">
        <is>
          <t>RTF</t>
        </is>
      </c>
      <c r="Q251" s="233" t="inlineStr">
        <is>
          <t>B150248</t>
        </is>
      </c>
      <c r="R251" s="233" t="n"/>
      <c r="S251" s="235" t="inlineStr">
        <is>
          <t>LT029</t>
        </is>
      </c>
      <c r="T251" s="233" t="n"/>
      <c r="U251" s="233" t="n"/>
    </row>
    <row r="252" s="109">
      <c r="A252" s="64" t="n"/>
      <c r="B252" s="237">
        <f>IF(AND(L252&lt;&gt;"ShaftMatl_Special",P252&lt;&gt;"NA"),"Y","N")</f>
        <v/>
      </c>
      <c r="C252" s="233" t="inlineStr">
        <is>
          <t>ConTab_BOM_KP_Shaft_0308</t>
        </is>
      </c>
      <c r="D252" s="233">
        <f>IF(B252="Y",C252,"")</f>
        <v/>
      </c>
      <c r="E252" s="233" t="inlineStr">
        <is>
          <t>:3014-7_8-KP:3014-7_8-KPV:</t>
        </is>
      </c>
      <c r="F252" s="235" t="inlineStr">
        <is>
          <t>4</t>
        </is>
      </c>
      <c r="G252" s="235">
        <f>"X"&amp;F252</f>
        <v/>
      </c>
      <c r="H252" s="201" t="n">
        <v>1.5</v>
      </c>
      <c r="I252" s="234" t="inlineStr">
        <is>
          <t>CW</t>
        </is>
      </c>
      <c r="J252" s="233" t="inlineStr">
        <is>
          <t>Packing</t>
        </is>
      </c>
      <c r="K252" s="233" t="inlineStr">
        <is>
          <t>:Opt_Packing:</t>
        </is>
      </c>
      <c r="L252" s="233" t="inlineStr">
        <is>
          <t>ShaftMatl_SS_AISI-303</t>
        </is>
      </c>
      <c r="M252" s="233" t="inlineStr">
        <is>
          <t>:Bronze, III932, C89835:NiAl-Bronze, ASTM-B150 CDA95400:Al-Bronze, ASTM-B150 CDA95200:SS AISI-303:SS AISI-304:SS AISI-316:SS AISI-416:Special/Other:No Sleeve (sleeveless):SS AISI-416 (hard):</t>
        </is>
      </c>
      <c r="N252" s="233" t="inlineStr">
        <is>
          <t>:Bronze, III932, C89835:NiAl-Bronze, ASTM-B150 CDA95400:Al-Bronze, ASTM-B150 CDA95200:SS AISI-303:SS AISI-304:SS AISI-316:SS AISI-416:Special/Other:No Sleeve (sleeveless):</t>
        </is>
      </c>
      <c r="O252" s="233" t="inlineStr">
        <is>
          <t>ShaftMatl_SS_AISI-303</t>
        </is>
      </c>
      <c r="P252" s="235" t="n">
        <v>91844437</v>
      </c>
      <c r="Q252" s="233" t="inlineStr">
        <is>
          <t>B101223</t>
        </is>
      </c>
      <c r="R252" s="233" t="n"/>
      <c r="S252" s="235" t="inlineStr">
        <is>
          <t>LT027</t>
        </is>
      </c>
      <c r="T252" s="233" t="n"/>
      <c r="U252" s="233" t="n"/>
    </row>
    <row r="253" s="109">
      <c r="A253" s="64" t="n"/>
      <c r="B253" s="237">
        <f>IF(AND(L253&lt;&gt;"ShaftMatl_Special",P253&lt;&gt;"NA"),"Y","N")</f>
        <v/>
      </c>
      <c r="C253" s="233" t="inlineStr">
        <is>
          <t>ConTab_BOM_KP_Shaft_0309</t>
        </is>
      </c>
      <c r="D253" s="233">
        <f>IF(B253="Y",C253,"")</f>
        <v/>
      </c>
      <c r="E253" s="233" t="inlineStr">
        <is>
          <t>:3014-7_8-KP:3014-7_8-KPV:</t>
        </is>
      </c>
      <c r="F253" s="235" t="inlineStr">
        <is>
          <t>4</t>
        </is>
      </c>
      <c r="G253" s="235">
        <f>"X"&amp;F253</f>
        <v/>
      </c>
      <c r="H253" s="201" t="n">
        <v>1.5</v>
      </c>
      <c r="I253" s="234" t="inlineStr">
        <is>
          <t>CW</t>
        </is>
      </c>
      <c r="J253" s="233" t="inlineStr">
        <is>
          <t>Packing</t>
        </is>
      </c>
      <c r="K253" s="233" t="inlineStr">
        <is>
          <t>:Opt_Packing:</t>
        </is>
      </c>
      <c r="L253" s="233" t="inlineStr">
        <is>
          <t>ShaftMatl_StressproofSteel_AISI-1144</t>
        </is>
      </c>
      <c r="M253" s="233" t="inlineStr">
        <is>
          <t>:Bronze, III932, C89835:NiAl-Bronze, ASTM-B150 CDA95400:Al-Bronze, ASTM-B150 CDA95200:SS AISI-303:SS AISI-304:SS AISI-316:SS AISI-416:Special/Other:No Sleeve (sleeveless):SS AISI-416 (hard):</t>
        </is>
      </c>
      <c r="N253" s="233" t="inlineStr">
        <is>
          <t>:Bronze, III932, C89835:NiAl-Bronze, ASTM-B150 CDA95400:Al-Bronze, ASTM-B150 CDA95200:SS AISI-303:SS AISI-304:SS AISI-316:SS AISI-416:Special/Other:No Sleeve (sleeveless):</t>
        </is>
      </c>
      <c r="O253" s="233" t="inlineStr">
        <is>
          <t>ShaftMatl_StressproofSteel_AISI-1144</t>
        </is>
      </c>
      <c r="P253" s="235" t="n">
        <v>91844436</v>
      </c>
      <c r="Q253" s="233" t="inlineStr">
        <is>
          <t>B101222</t>
        </is>
      </c>
      <c r="R253" s="233" t="inlineStr">
        <is>
          <t>Standard</t>
        </is>
      </c>
      <c r="S253" s="235" t="inlineStr">
        <is>
          <t>LT027</t>
        </is>
      </c>
      <c r="T253" s="233" t="n"/>
      <c r="U253" s="233" t="n"/>
    </row>
    <row r="254" s="109">
      <c r="A254" s="64" t="n"/>
      <c r="B254" s="237">
        <f>IF(AND(L254&lt;&gt;"ShaftMatl_Special",P254&lt;&gt;"NA"),"Y","N")</f>
        <v/>
      </c>
      <c r="C254" s="233" t="inlineStr">
        <is>
          <t>ConTab_BOM_KP_Shaft_0310</t>
        </is>
      </c>
      <c r="D254" s="233">
        <f>IF(B254="Y",C254,"")</f>
        <v/>
      </c>
      <c r="E254" s="233" t="inlineStr">
        <is>
          <t>:3014-7_8-KP:3014-7_8-KPV:</t>
        </is>
      </c>
      <c r="F254" s="235" t="inlineStr">
        <is>
          <t>4</t>
        </is>
      </c>
      <c r="G254" s="235">
        <f>"X"&amp;F254</f>
        <v/>
      </c>
      <c r="H254" s="201" t="n">
        <v>1.5</v>
      </c>
      <c r="I254" s="234" t="inlineStr">
        <is>
          <t>CW</t>
        </is>
      </c>
      <c r="J254" s="233" t="inlineStr">
        <is>
          <t>Packing</t>
        </is>
      </c>
      <c r="K254" s="233" t="inlineStr">
        <is>
          <t>:Opt_Packing:</t>
        </is>
      </c>
      <c r="L254" s="233" t="inlineStr">
        <is>
          <t>ShaftMatl_Special</t>
        </is>
      </c>
      <c r="M254" s="233" t="inlineStr">
        <is>
          <t>:Bronze, III932, C89835:NiAl-Bronze, ASTM-B150 CDA95400:Al-Bronze, ASTM-B150 CDA95200:SS AISI-303:SS AISI-304:SS AISI-316:SS AISI-416:Special/Other:No Sleeve (sleeveless):SS AISI-416 (hard):</t>
        </is>
      </c>
      <c r="N254" s="233" t="inlineStr">
        <is>
          <t>:Bronze, III932, C89835:NiAl-Bronze, ASTM-B150 CDA95400:Al-Bronze, ASTM-B150 CDA95200:SS AISI-303:SS AISI-304:SS AISI-316:SS AISI-416:Special/Other:No Sleeve (sleeveless):</t>
        </is>
      </c>
      <c r="O254" s="233" t="inlineStr">
        <is>
          <t>ShaftMatl_Special</t>
        </is>
      </c>
      <c r="P254" s="235" t="inlineStr">
        <is>
          <t>RTF</t>
        </is>
      </c>
      <c r="Q254" s="233" t="inlineStr">
        <is>
          <t>B150248</t>
        </is>
      </c>
      <c r="R254" s="233" t="n"/>
      <c r="S254" s="235" t="inlineStr">
        <is>
          <t>LT029</t>
        </is>
      </c>
      <c r="T254" s="233" t="n"/>
      <c r="U254" s="233" t="n"/>
    </row>
    <row r="255" s="109">
      <c r="A255" s="64" t="n"/>
      <c r="B255" s="237">
        <f>IF(AND(L255&lt;&gt;"ShaftMatl_Special",P255&lt;&gt;"NA"),"Y","N")</f>
        <v/>
      </c>
      <c r="C255" s="233" t="inlineStr">
        <is>
          <t>ConTab_BOM_KP_Shaft_0311</t>
        </is>
      </c>
      <c r="D255" s="233">
        <f>IF(B255="Y",C255,"")</f>
        <v/>
      </c>
      <c r="E255" s="233" t="inlineStr">
        <is>
          <t>:3014-7_8-KP:3014-7_8-KPV:</t>
        </is>
      </c>
      <c r="F255" s="235" t="inlineStr">
        <is>
          <t>4</t>
        </is>
      </c>
      <c r="G255" s="235">
        <f>"X"&amp;F255</f>
        <v/>
      </c>
      <c r="H255" s="201" t="n">
        <v>1.5</v>
      </c>
      <c r="I255" s="234" t="inlineStr">
        <is>
          <t>CCW</t>
        </is>
      </c>
      <c r="J255" s="233" t="inlineStr">
        <is>
          <t>Mechanical Seal</t>
        </is>
      </c>
      <c r="K255" s="233" t="inlineStr">
        <is>
          <t>:MechSealType1Unbal:MechSealType21S:MechSealType1B:MechSealType2B:</t>
        </is>
      </c>
      <c r="L255" s="233" t="inlineStr">
        <is>
          <t>ShaftMatl_SS_AISI-303</t>
        </is>
      </c>
      <c r="M255" s="233" t="inlineStr">
        <is>
          <t>:Bronze, III932, C89835:NiAl-Bronze, ASTM-B150 CDA95400:Al-Bronze, ASTM-B150 CDA95200:SS AISI-303:SS AISI-304:SS AISI-316:SS AISI-416:Special/Other:No Sleeve (sleeveless):</t>
        </is>
      </c>
      <c r="N255" s="233" t="inlineStr">
        <is>
          <t>:Bronze, III932, C89835:NiAl-Bronze, ASTM-B150 CDA95400:Al-Bronze, ASTM-B150 CDA95200:SS AISI-303:SS AISI-304:SS AISI-316:SS AISI-416:Special/Other:No Sleeve (sleeveless):</t>
        </is>
      </c>
      <c r="O255" s="233" t="inlineStr">
        <is>
          <t>ShaftMatl_SS_AISI-303</t>
        </is>
      </c>
      <c r="P255" s="235" t="n">
        <v>91844479</v>
      </c>
      <c r="Q255" s="233" t="inlineStr">
        <is>
          <t>B101224</t>
        </is>
      </c>
      <c r="R255" s="233" t="n"/>
      <c r="S255" s="235" t="inlineStr">
        <is>
          <t>LT027</t>
        </is>
      </c>
      <c r="T255" s="233" t="n"/>
      <c r="U255" s="198" t="n"/>
    </row>
    <row r="256" s="109">
      <c r="A256" s="64" t="n"/>
      <c r="B256" s="237">
        <f>IF(AND(L256&lt;&gt;"ShaftMatl_Special",P256&lt;&gt;"NA"),"Y","N")</f>
        <v/>
      </c>
      <c r="C256" s="233" t="inlineStr">
        <is>
          <t>ConTab_BOM_KP_Shaft_0312</t>
        </is>
      </c>
      <c r="D256" s="233">
        <f>IF(B256="Y",C256,"")</f>
        <v/>
      </c>
      <c r="E256" s="233" t="inlineStr">
        <is>
          <t>:3014-7_8-KP:3014-7_8-KPV:</t>
        </is>
      </c>
      <c r="F256" s="235" t="inlineStr">
        <is>
          <t>4</t>
        </is>
      </c>
      <c r="G256" s="235">
        <f>"X"&amp;F256</f>
        <v/>
      </c>
      <c r="H256" s="201" t="n">
        <v>1.5</v>
      </c>
      <c r="I256" s="234" t="inlineStr">
        <is>
          <t>CCW</t>
        </is>
      </c>
      <c r="J256" s="233" t="inlineStr">
        <is>
          <t>Mechanical Seal</t>
        </is>
      </c>
      <c r="K256" s="233" t="inlineStr">
        <is>
          <t>:MechSealType1Unbal:MechSealType21S:MechSealType1B:MechSealType2B:</t>
        </is>
      </c>
      <c r="L256" s="233" t="inlineStr">
        <is>
          <t>ShaftMatl_StressproofSteel_AISI-1144</t>
        </is>
      </c>
      <c r="M256" s="233" t="inlineStr">
        <is>
          <t>:Bronze, III932, C89835:NiAl-Bronze, ASTM-B150 CDA95400:Al-Bronze, ASTM-B150 CDA95200:SS AISI-303:SS AISI-304:SS AISI-316:SS AISI-416:Special/Other:No Sleeve (sleeveless):</t>
        </is>
      </c>
      <c r="N256" s="233" t="inlineStr">
        <is>
          <t>:Bronze, III932, C89835:NiAl-Bronze, ASTM-B150 CDA95400:Al-Bronze, ASTM-B150 CDA95200:SS AISI-303:SS AISI-304:SS AISI-316:SS AISI-416:Special/Other:No Sleeve (sleeveless):</t>
        </is>
      </c>
      <c r="O256" s="233" t="inlineStr">
        <is>
          <t>ShaftMatl_StressproofSteel_AISI-1144</t>
        </is>
      </c>
      <c r="P256" s="235" t="n">
        <v>91844474</v>
      </c>
      <c r="Q256" s="233" t="inlineStr">
        <is>
          <t>B101221</t>
        </is>
      </c>
      <c r="R256" s="233" t="inlineStr">
        <is>
          <t>Standard</t>
        </is>
      </c>
      <c r="S256" s="235" t="inlineStr">
        <is>
          <t>LT027</t>
        </is>
      </c>
      <c r="T256" s="233" t="n"/>
      <c r="U256" s="233" t="n"/>
    </row>
    <row r="257" s="109">
      <c r="A257" s="64" t="n"/>
      <c r="B257" s="237">
        <f>IF(AND(L257&lt;&gt;"ShaftMatl_Special",P257&lt;&gt;"NA"),"Y","N")</f>
        <v/>
      </c>
      <c r="C257" s="233" t="inlineStr">
        <is>
          <t>ConTab_BOM_KP_Shaft_0313</t>
        </is>
      </c>
      <c r="D257" s="233">
        <f>IF(B257="Y",C257,"")</f>
        <v/>
      </c>
      <c r="E257" s="233" t="inlineStr">
        <is>
          <t>:3014-7_8-KP:3014-7_8-KPV:</t>
        </is>
      </c>
      <c r="F257" s="235" t="inlineStr">
        <is>
          <t>4</t>
        </is>
      </c>
      <c r="G257" s="235">
        <f>"X"&amp;F257</f>
        <v/>
      </c>
      <c r="H257" s="201" t="n">
        <v>1.5</v>
      </c>
      <c r="I257" s="234" t="inlineStr">
        <is>
          <t>CCW</t>
        </is>
      </c>
      <c r="J257" s="233" t="inlineStr">
        <is>
          <t>Mechanical Seal</t>
        </is>
      </c>
      <c r="K257" s="233" t="inlineStr">
        <is>
          <t>:MechSealType1Unbal:MechSealType21S:MechSealType1B:MechSealType2B:</t>
        </is>
      </c>
      <c r="L257" s="233" t="inlineStr">
        <is>
          <t>ShaftMatl_Special</t>
        </is>
      </c>
      <c r="M257" s="233" t="inlineStr">
        <is>
          <t>:Bronze, III932, C89835:NiAl-Bronze, ASTM-B150 CDA95400:Al-Bronze, ASTM-B150 CDA95200:SS AISI-303:SS AISI-304:SS AISI-316:SS AISI-416:Special/Other:No Sleeve (sleeveless):</t>
        </is>
      </c>
      <c r="N257" s="233" t="inlineStr">
        <is>
          <t>:Bronze, III932, C89835:NiAl-Bronze, ASTM-B150 CDA95400:Al-Bronze, ASTM-B150 CDA95200:SS AISI-303:SS AISI-304:SS AISI-316:SS AISI-416:Special/Other:No Sleeve (sleeveless):</t>
        </is>
      </c>
      <c r="O257" s="233" t="inlineStr">
        <is>
          <t>ShaftMatl_Special</t>
        </is>
      </c>
      <c r="P257" s="235" t="inlineStr">
        <is>
          <t>RTF</t>
        </is>
      </c>
      <c r="Q257" s="233" t="inlineStr">
        <is>
          <t>B150248</t>
        </is>
      </c>
      <c r="R257" s="233" t="n"/>
      <c r="S257" s="235" t="inlineStr">
        <is>
          <t>LT029</t>
        </is>
      </c>
      <c r="T257" s="233" t="n"/>
      <c r="U257" s="233" t="n"/>
    </row>
    <row r="258" s="109">
      <c r="A258" s="64" t="n"/>
      <c r="B258" s="237">
        <f>IF(AND(L258&lt;&gt;"ShaftMatl_Special",P258&lt;&gt;"NA"),"Y","N")</f>
        <v/>
      </c>
      <c r="C258" s="233" t="inlineStr">
        <is>
          <t>ConTab_BOM_KP_Shaft_0314</t>
        </is>
      </c>
      <c r="D258" s="233">
        <f>IF(B258="Y",C258,"")</f>
        <v/>
      </c>
      <c r="E258" s="233" t="inlineStr">
        <is>
          <t>:3014-7_8-KP:3014-7_8-KPV:</t>
        </is>
      </c>
      <c r="F258" s="235" t="inlineStr">
        <is>
          <t>4</t>
        </is>
      </c>
      <c r="G258" s="235">
        <f>"X"&amp;F258</f>
        <v/>
      </c>
      <c r="H258" s="201" t="n">
        <v>1.5</v>
      </c>
      <c r="I258" s="234" t="inlineStr">
        <is>
          <t>CCW</t>
        </is>
      </c>
      <c r="J258" s="233" t="inlineStr">
        <is>
          <t>Packing</t>
        </is>
      </c>
      <c r="K258" s="233" t="inlineStr">
        <is>
          <t>:Opt_Packing:</t>
        </is>
      </c>
      <c r="L258" s="233" t="inlineStr">
        <is>
          <t>ShaftMatl_SS_AISI-303</t>
        </is>
      </c>
      <c r="M258" s="233" t="inlineStr">
        <is>
          <t>:Bronze, III932, C89835:NiAl-Bronze, ASTM-B150 CDA95400:Al-Bronze, ASTM-B150 CDA95200:SS AISI-303:SS AISI-304:SS AISI-316:SS AISI-416:Special/Other:No Sleeve (sleeveless):SS AISI-416 (hard):</t>
        </is>
      </c>
      <c r="N258" s="233" t="inlineStr">
        <is>
          <t>:Bronze, III932, C89835:NiAl-Bronze, ASTM-B150 CDA95400:Al-Bronze, ASTM-B150 CDA95200:SS AISI-303:SS AISI-304:SS AISI-316:SS AISI-416:Special/Other:No Sleeve (sleeveless):</t>
        </is>
      </c>
      <c r="O258" s="233" t="inlineStr">
        <is>
          <t>ShaftMatl_SS_AISI-303</t>
        </is>
      </c>
      <c r="P258" s="235" t="n">
        <v>91844462</v>
      </c>
      <c r="Q258" s="233" t="inlineStr">
        <is>
          <t>B101223</t>
        </is>
      </c>
      <c r="R258" s="233" t="n"/>
      <c r="S258" s="235" t="inlineStr">
        <is>
          <t>LT027</t>
        </is>
      </c>
      <c r="T258" s="233" t="n"/>
      <c r="U258" s="233" t="n"/>
    </row>
    <row r="259" s="109">
      <c r="A259" s="64" t="n"/>
      <c r="B259" s="237">
        <f>IF(AND(L259&lt;&gt;"ShaftMatl_Special",P259&lt;&gt;"NA"),"Y","N")</f>
        <v/>
      </c>
      <c r="C259" s="233" t="inlineStr">
        <is>
          <t>ConTab_BOM_KP_Shaft_0315</t>
        </is>
      </c>
      <c r="D259" s="233">
        <f>IF(B259="Y",C259,"")</f>
        <v/>
      </c>
      <c r="E259" s="233" t="inlineStr">
        <is>
          <t>:3014-7_8-KP:3014-7_8-KPV:</t>
        </is>
      </c>
      <c r="F259" s="235" t="inlineStr">
        <is>
          <t>4</t>
        </is>
      </c>
      <c r="G259" s="235">
        <f>"X"&amp;F259</f>
        <v/>
      </c>
      <c r="H259" s="201" t="n">
        <v>1.5</v>
      </c>
      <c r="I259" s="234" t="inlineStr">
        <is>
          <t>CCW</t>
        </is>
      </c>
      <c r="J259" s="233" t="inlineStr">
        <is>
          <t>Packing</t>
        </is>
      </c>
      <c r="K259" s="233" t="inlineStr">
        <is>
          <t>:Opt_Packing:</t>
        </is>
      </c>
      <c r="L259" s="233" t="inlineStr">
        <is>
          <t>ShaftMatl_StressproofSteel_AISI-1144</t>
        </is>
      </c>
      <c r="M259" s="233" t="inlineStr">
        <is>
          <t>:Bronze, III932, C89835:NiAl-Bronze, ASTM-B150 CDA95400:Al-Bronze, ASTM-B150 CDA95200:SS AISI-303:SS AISI-304:SS AISI-316:SS AISI-416:Special/Other:No Sleeve (sleeveless):SS AISI-416 (hard):</t>
        </is>
      </c>
      <c r="N259" s="233" t="inlineStr">
        <is>
          <t>:Bronze, III932, C89835:NiAl-Bronze, ASTM-B150 CDA95400:Al-Bronze, ASTM-B150 CDA95200:SS AISI-303:SS AISI-304:SS AISI-316:SS AISI-416:Special/Other:No Sleeve (sleeveless):</t>
        </is>
      </c>
      <c r="O259" s="233" t="inlineStr">
        <is>
          <t>ShaftMatl_StressproofSteel_AISI-1144</t>
        </is>
      </c>
      <c r="P259" s="235" t="n">
        <v>91844460</v>
      </c>
      <c r="Q259" s="233" t="inlineStr">
        <is>
          <t>B101222</t>
        </is>
      </c>
      <c r="R259" s="233" t="inlineStr">
        <is>
          <t>Standard</t>
        </is>
      </c>
      <c r="S259" s="235" t="inlineStr">
        <is>
          <t>LT027</t>
        </is>
      </c>
      <c r="T259" s="233" t="n"/>
      <c r="U259" s="233" t="n"/>
    </row>
    <row r="260" s="109">
      <c r="A260" s="64" t="n"/>
      <c r="B260" s="237">
        <f>IF(AND(L260&lt;&gt;"ShaftMatl_Special",P260&lt;&gt;"NA"),"Y","N")</f>
        <v/>
      </c>
      <c r="C260" s="233" t="inlineStr">
        <is>
          <t>ConTab_BOM_KP_Shaft_0316</t>
        </is>
      </c>
      <c r="D260" s="233">
        <f>IF(B260="Y",C260,"")</f>
        <v/>
      </c>
      <c r="E260" s="233" t="inlineStr">
        <is>
          <t>:3014-7_8-KP:3014-7_8-KPV:</t>
        </is>
      </c>
      <c r="F260" s="235" t="inlineStr">
        <is>
          <t>4</t>
        </is>
      </c>
      <c r="G260" s="235">
        <f>"X"&amp;F260</f>
        <v/>
      </c>
      <c r="H260" s="201" t="n">
        <v>1.5</v>
      </c>
      <c r="I260" s="234" t="inlineStr">
        <is>
          <t>CCW</t>
        </is>
      </c>
      <c r="J260" s="233" t="inlineStr">
        <is>
          <t>Packing</t>
        </is>
      </c>
      <c r="K260" s="233" t="inlineStr">
        <is>
          <t>:Opt_Packing:</t>
        </is>
      </c>
      <c r="L260" s="233" t="inlineStr">
        <is>
          <t>ShaftMatl_Special</t>
        </is>
      </c>
      <c r="M260" s="233" t="inlineStr">
        <is>
          <t>:Bronze, III932, C89835:NiAl-Bronze, ASTM-B150 CDA95400:Al-Bronze, ASTM-B150 CDA95200:SS AISI-303:SS AISI-304:SS AISI-316:SS AISI-416:Special/Other:No Sleeve (sleeveless):SS AISI-416 (hard):</t>
        </is>
      </c>
      <c r="N260" s="233" t="inlineStr">
        <is>
          <t>:Bronze, III932, C89835:NiAl-Bronze, ASTM-B150 CDA95400:Al-Bronze, ASTM-B150 CDA95200:SS AISI-303:SS AISI-304:SS AISI-316:SS AISI-416:Special/Other:No Sleeve (sleeveless):</t>
        </is>
      </c>
      <c r="O260" s="233" t="inlineStr">
        <is>
          <t>ShaftMatl_Special</t>
        </is>
      </c>
      <c r="P260" s="235" t="inlineStr">
        <is>
          <t>RTF</t>
        </is>
      </c>
      <c r="Q260" s="233" t="inlineStr">
        <is>
          <t>B150248</t>
        </is>
      </c>
      <c r="R260" s="233" t="n"/>
      <c r="S260" s="235" t="inlineStr">
        <is>
          <t>LT029</t>
        </is>
      </c>
      <c r="T260" s="233" t="n"/>
      <c r="U260" s="233" t="n"/>
    </row>
    <row r="261" s="109">
      <c r="A261" s="64" t="n"/>
      <c r="B261" s="237">
        <f>IF(AND(L261&lt;&gt;"ShaftMatl_Special",P261&lt;&gt;"NA"),"Y","N")</f>
        <v/>
      </c>
      <c r="C261" s="233" t="inlineStr">
        <is>
          <t>ConTab_BOM_KP_Shaft_0317</t>
        </is>
      </c>
      <c r="D261" s="233">
        <f>IF(B261="Y",C261,"")</f>
        <v/>
      </c>
      <c r="E261" s="233" t="inlineStr">
        <is>
          <t>:3014-7_8-KP:3014-7_8-KPV:</t>
        </is>
      </c>
      <c r="F261" s="235" t="inlineStr">
        <is>
          <t>4</t>
        </is>
      </c>
      <c r="G261" s="235">
        <f>"X"&amp;F261</f>
        <v/>
      </c>
      <c r="H261" s="201" t="n">
        <v>1.5</v>
      </c>
      <c r="I261" s="234" t="inlineStr">
        <is>
          <t>CW</t>
        </is>
      </c>
      <c r="J261" s="233" t="inlineStr">
        <is>
          <t>Mechanical Seal</t>
        </is>
      </c>
      <c r="K261" s="233" t="inlineStr">
        <is>
          <t>:MechSealType1Unbal:MechSealType21S:MechSealType1B:MechSealType2B:</t>
        </is>
      </c>
      <c r="L261" s="233" t="inlineStr">
        <is>
          <t>ShaftMatl_SS_AISI-316</t>
        </is>
      </c>
      <c r="M261" s="233" t="inlineStr">
        <is>
          <t>:Bronze, III932, C89835:NiAl-Bronze, ASTM-B150 CDA95400:Al-Bronze, ASTM-B150 CDA95200:SS AISI-303:SS AISI-304:SS AISI-316:SS AISI-416:Special/Other:No Sleeve (sleeveless):</t>
        </is>
      </c>
      <c r="N261" s="233" t="inlineStr">
        <is>
          <t>:Bronze, III932, C89835:NiAl-Bronze, ASTM-B150 CDA95400:Al-Bronze, ASTM-B150 CDA95200:SS AISI-303:SS AISI-304:SS AISI-316:SS AISI-416:Special/Other:No Sleeve (sleeveless):</t>
        </is>
      </c>
      <c r="O261" s="233" t="inlineStr">
        <is>
          <t>ShaftMatl_SS_AISI-316</t>
        </is>
      </c>
      <c r="P261" s="235" t="inlineStr">
        <is>
          <t>RTF</t>
        </is>
      </c>
      <c r="Q261" s="233" t="inlineStr">
        <is>
          <t>B103945</t>
        </is>
      </c>
      <c r="R261" s="233" t="n"/>
      <c r="S261" s="235" t="inlineStr">
        <is>
          <t>LT076</t>
        </is>
      </c>
      <c r="T261" s="233" t="n"/>
      <c r="U261" s="233" t="n"/>
    </row>
    <row r="262" s="109">
      <c r="A262" s="64" t="n"/>
      <c r="B262" s="237">
        <f>IF(AND(L262&lt;&gt;"ShaftMatl_Special",P262&lt;&gt;"NA"),"Y","N")</f>
        <v/>
      </c>
      <c r="C262" s="233" t="inlineStr">
        <is>
          <t>ConTab_BOM_KP_Shaft_0318</t>
        </is>
      </c>
      <c r="D262" s="233">
        <f>IF(B262="Y",C262,"")</f>
        <v/>
      </c>
      <c r="E262" s="233" t="inlineStr">
        <is>
          <t>:3014-7_8-KP:3014-7_8-KPV:</t>
        </is>
      </c>
      <c r="F262" s="235" t="inlineStr">
        <is>
          <t>4</t>
        </is>
      </c>
      <c r="G262" s="235">
        <f>"X"&amp;F262</f>
        <v/>
      </c>
      <c r="H262" s="201" t="n">
        <v>1.5</v>
      </c>
      <c r="I262" s="234" t="inlineStr">
        <is>
          <t>CW</t>
        </is>
      </c>
      <c r="J262" s="233" t="inlineStr">
        <is>
          <t>Packing</t>
        </is>
      </c>
      <c r="K262" s="233" t="inlineStr">
        <is>
          <t>:Opt_Packing:</t>
        </is>
      </c>
      <c r="L262" s="233" t="inlineStr">
        <is>
          <t>ShaftMatl_SS_AISI-316</t>
        </is>
      </c>
      <c r="M262" s="233" t="inlineStr">
        <is>
          <t>:Bronze, III932, C89835:NiAl-Bronze, ASTM-B150 CDA95400:Al-Bronze, ASTM-B150 CDA95200:SS AISI-303:SS AISI-304:SS AISI-316:SS AISI-416:Special/Other:No Sleeve (sleeveless):SS AISI-416 (hard):</t>
        </is>
      </c>
      <c r="N262" s="233" t="inlineStr">
        <is>
          <t>:Bronze, III932, C89835:NiAl-Bronze, ASTM-B150 CDA95400:Al-Bronze, ASTM-B150 CDA95200:SS AISI-303:SS AISI-304:SS AISI-316:SS AISI-416:Special/Other:No Sleeve (sleeveless):</t>
        </is>
      </c>
      <c r="O262" s="233" t="inlineStr">
        <is>
          <t>ShaftMatl_SS_AISI-316</t>
        </is>
      </c>
      <c r="P262" s="235" t="inlineStr">
        <is>
          <t>RTF</t>
        </is>
      </c>
      <c r="Q262" s="233" t="inlineStr">
        <is>
          <t>B103944</t>
        </is>
      </c>
      <c r="R262" s="233" t="n"/>
      <c r="S262" s="235" t="inlineStr">
        <is>
          <t>LT076</t>
        </is>
      </c>
      <c r="T262" s="233" t="n"/>
      <c r="U262" s="233" t="n"/>
    </row>
    <row r="263" s="109">
      <c r="A263" s="64" t="n"/>
      <c r="B263" s="237">
        <f>IF(AND(L263&lt;&gt;"ShaftMatl_Special",P263&lt;&gt;"NA"),"Y","N")</f>
        <v/>
      </c>
      <c r="C263" s="233" t="inlineStr">
        <is>
          <t>ConTab_BOM_KP_Shaft_0319</t>
        </is>
      </c>
      <c r="D263" s="233">
        <f>IF(B263="Y",C263,"")</f>
        <v/>
      </c>
      <c r="E263" s="233" t="inlineStr">
        <is>
          <t>:3014-7_8-KP:3014-7_8-KPV:</t>
        </is>
      </c>
      <c r="F263" s="235" t="inlineStr">
        <is>
          <t>4</t>
        </is>
      </c>
      <c r="G263" s="235">
        <f>"X"&amp;F263</f>
        <v/>
      </c>
      <c r="H263" s="201" t="n">
        <v>1.5</v>
      </c>
      <c r="I263" s="234" t="inlineStr">
        <is>
          <t>CCW</t>
        </is>
      </c>
      <c r="J263" s="233" t="inlineStr">
        <is>
          <t>Mechanical Seal</t>
        </is>
      </c>
      <c r="K263" s="233" t="inlineStr">
        <is>
          <t>:MechSealType1Unbal:MechSealType21S:MechSealType1B:MechSealType2B:</t>
        </is>
      </c>
      <c r="L263" s="233" t="inlineStr">
        <is>
          <t>ShaftMatl_SS_AISI-316</t>
        </is>
      </c>
      <c r="M263" s="233" t="inlineStr">
        <is>
          <t>:Bronze, III932, C89835:NiAl-Bronze, ASTM-B150 CDA95400:Al-Bronze, ASTM-B150 CDA95200:SS AISI-303:SS AISI-304:SS AISI-316:SS AISI-416:Special/Other:No Sleeve (sleeveless):</t>
        </is>
      </c>
      <c r="N263" s="233" t="inlineStr">
        <is>
          <t>:Bronze, III932, C89835:NiAl-Bronze, ASTM-B150 CDA95400:Al-Bronze, ASTM-B150 CDA95200:SS AISI-303:SS AISI-304:SS AISI-316:SS AISI-416:Special/Other:No Sleeve (sleeveless):</t>
        </is>
      </c>
      <c r="O263" s="233" t="inlineStr">
        <is>
          <t>ShaftMatl_SS_AISI-316</t>
        </is>
      </c>
      <c r="P263" s="235" t="inlineStr">
        <is>
          <t>RTF</t>
        </is>
      </c>
      <c r="Q263" s="233" t="inlineStr">
        <is>
          <t>B103945</t>
        </is>
      </c>
      <c r="R263" s="233" t="n"/>
      <c r="S263" s="235" t="inlineStr">
        <is>
          <t>LT076</t>
        </is>
      </c>
      <c r="T263" s="233" t="n"/>
      <c r="U263" s="233" t="n"/>
    </row>
    <row r="264" s="109">
      <c r="A264" s="64" t="n"/>
      <c r="B264" s="237">
        <f>IF(AND(L264&lt;&gt;"ShaftMatl_Special",P264&lt;&gt;"NA"),"Y","N")</f>
        <v/>
      </c>
      <c r="C264" s="233" t="inlineStr">
        <is>
          <t>ConTab_BOM_KP_Shaft_0320</t>
        </is>
      </c>
      <c r="D264" s="233">
        <f>IF(B264="Y",C264,"")</f>
        <v/>
      </c>
      <c r="E264" s="233" t="inlineStr">
        <is>
          <t>:3014-7_8-KP:3014-7_8-KPV:</t>
        </is>
      </c>
      <c r="F264" s="235" t="inlineStr">
        <is>
          <t>4</t>
        </is>
      </c>
      <c r="G264" s="235">
        <f>"X"&amp;F264</f>
        <v/>
      </c>
      <c r="H264" s="201" t="n">
        <v>1.5</v>
      </c>
      <c r="I264" s="234" t="inlineStr">
        <is>
          <t>CCW</t>
        </is>
      </c>
      <c r="J264" s="233" t="inlineStr">
        <is>
          <t>Packing</t>
        </is>
      </c>
      <c r="K264" s="233" t="inlineStr">
        <is>
          <t>:Opt_Packing:</t>
        </is>
      </c>
      <c r="L264" s="233" t="inlineStr">
        <is>
          <t>ShaftMatl_SS_AISI-316</t>
        </is>
      </c>
      <c r="M264" s="233" t="inlineStr">
        <is>
          <t>:Bronze, III932, C89835:NiAl-Bronze, ASTM-B150 CDA95400:Al-Bronze, ASTM-B150 CDA95200:SS AISI-303:SS AISI-304:SS AISI-316:SS AISI-416:Special/Other:No Sleeve (sleeveless):SS AISI-416 (hard):</t>
        </is>
      </c>
      <c r="N264" s="233" t="inlineStr">
        <is>
          <t>:Bronze, III932, C89835:NiAl-Bronze, ASTM-B150 CDA95400:Al-Bronze, ASTM-B150 CDA95200:SS AISI-303:SS AISI-304:SS AISI-316:SS AISI-416:Special/Other:No Sleeve (sleeveless):</t>
        </is>
      </c>
      <c r="O264" s="233" t="inlineStr">
        <is>
          <t>ShaftMatl_SS_AISI-316</t>
        </is>
      </c>
      <c r="P264" s="235" t="inlineStr">
        <is>
          <t>RTF</t>
        </is>
      </c>
      <c r="Q264" s="233" t="inlineStr">
        <is>
          <t>B103944</t>
        </is>
      </c>
      <c r="R264" s="233" t="n"/>
      <c r="S264" s="235" t="inlineStr">
        <is>
          <t>LT076</t>
        </is>
      </c>
      <c r="T264" s="233" t="n"/>
      <c r="U264" s="233" t="n"/>
    </row>
    <row r="265" s="109">
      <c r="A265" s="64" t="n"/>
      <c r="B265" s="237">
        <f>IF(AND(L265&lt;&gt;"ShaftMatl_Special",P265&lt;&gt;"NA"),"Y","N")</f>
        <v/>
      </c>
      <c r="C265" s="233" t="inlineStr">
        <is>
          <t>ConTab_BOM_KP_Shaft_0321</t>
        </is>
      </c>
      <c r="D265" s="233">
        <f>IF(B265="Y",C265,"")</f>
        <v/>
      </c>
      <c r="E265" s="233" t="inlineStr">
        <is>
          <t>:3014-7_8-KP:3014-7_8-KPV:</t>
        </is>
      </c>
      <c r="F265" s="235" t="inlineStr">
        <is>
          <t>4</t>
        </is>
      </c>
      <c r="G265" s="235">
        <f>"X"&amp;F265</f>
        <v/>
      </c>
      <c r="H265" s="201" t="n">
        <v>1.5</v>
      </c>
      <c r="I265" s="234" t="inlineStr">
        <is>
          <t>CW</t>
        </is>
      </c>
      <c r="J265" s="233" t="inlineStr">
        <is>
          <t>Mechanical Seal</t>
        </is>
      </c>
      <c r="K265" s="233" t="inlineStr">
        <is>
          <t>:MechSealType1Unbal:MechSealType21S:MechSealType1B:MechSealType2B:</t>
        </is>
      </c>
      <c r="L265" s="233" t="inlineStr">
        <is>
          <t>ShaftMatl_SS_AISI-416</t>
        </is>
      </c>
      <c r="M265" s="233" t="inlineStr">
        <is>
          <t>:Bronze, III932, C89835:NiAl-Bronze, ASTM-B150 CDA95400:Al-Bronze, ASTM-B150 CDA95200:SS AISI-303:SS AISI-304:SS AISI-316:SS AISI-416:Special/Other:No Sleeve (sleeveless):</t>
        </is>
      </c>
      <c r="N265" s="233" t="inlineStr">
        <is>
          <t>:Bronze, III932, C89835:NiAl-Bronze, ASTM-B150 CDA95400:Al-Bronze, ASTM-B150 CDA95200:SS AISI-303:SS AISI-304:SS AISI-316:SS AISI-416:Special/Other:No Sleeve (sleeveless):</t>
        </is>
      </c>
      <c r="O265" s="233" t="inlineStr">
        <is>
          <t>ShaftMatl_SS_AISI-416</t>
        </is>
      </c>
      <c r="P265" s="235" t="inlineStr">
        <is>
          <t>RTF</t>
        </is>
      </c>
      <c r="Q265" s="233" t="inlineStr">
        <is>
          <t>B103964</t>
        </is>
      </c>
      <c r="R265" s="233" t="n"/>
      <c r="S265" s="235" t="inlineStr">
        <is>
          <t>LT076</t>
        </is>
      </c>
      <c r="T265" s="233" t="n"/>
      <c r="U265" s="233" t="n"/>
    </row>
    <row r="266" s="109">
      <c r="A266" s="64" t="n"/>
      <c r="B266" s="237">
        <f>IF(AND(L266&lt;&gt;"ShaftMatl_Special",P266&lt;&gt;"NA"),"Y","N")</f>
        <v/>
      </c>
      <c r="C266" s="233" t="inlineStr">
        <is>
          <t>ConTab_BOM_KP_Shaft_0322</t>
        </is>
      </c>
      <c r="D266" s="233">
        <f>IF(B266="Y",C266,"")</f>
        <v/>
      </c>
      <c r="E266" s="233" t="inlineStr">
        <is>
          <t>:3014-7_8-KP:3014-7_8-KPV:</t>
        </is>
      </c>
      <c r="F266" s="235" t="inlineStr">
        <is>
          <t>4</t>
        </is>
      </c>
      <c r="G266" s="235">
        <f>"X"&amp;F266</f>
        <v/>
      </c>
      <c r="H266" s="201" t="n">
        <v>1.5</v>
      </c>
      <c r="I266" s="234" t="inlineStr">
        <is>
          <t>CW</t>
        </is>
      </c>
      <c r="J266" s="233" t="inlineStr">
        <is>
          <t>Packing</t>
        </is>
      </c>
      <c r="K266" s="233" t="inlineStr">
        <is>
          <t>:Opt_Packing:</t>
        </is>
      </c>
      <c r="L266" s="233" t="inlineStr">
        <is>
          <t>ShaftMatl_SS_AISI-416</t>
        </is>
      </c>
      <c r="M266" s="233" t="inlineStr">
        <is>
          <t>:Bronze, III932, C89835:NiAl-Bronze, ASTM-B150 CDA95400:Al-Bronze, ASTM-B150 CDA95200:SS AISI-303:SS AISI-304:SS AISI-316:SS AISI-416:Special/Other:No Sleeve (sleeveless):SS AISI-416 (hard):</t>
        </is>
      </c>
      <c r="N266" s="233" t="inlineStr">
        <is>
          <t>:Bronze, III932, C89835:NiAl-Bronze, ASTM-B150 CDA95400:Al-Bronze, ASTM-B150 CDA95200:SS AISI-303:SS AISI-304:SS AISI-316:SS AISI-416:Special/Other:No Sleeve (sleeveless):</t>
        </is>
      </c>
      <c r="O266" s="233" t="inlineStr">
        <is>
          <t>ShaftMatl_SS_AISI-416</t>
        </is>
      </c>
      <c r="P266" s="235" t="inlineStr">
        <is>
          <t>RTF</t>
        </is>
      </c>
      <c r="Q266" s="233" t="inlineStr">
        <is>
          <t>B103965</t>
        </is>
      </c>
      <c r="R266" s="233" t="n"/>
      <c r="S266" s="235" t="inlineStr">
        <is>
          <t>LT076</t>
        </is>
      </c>
      <c r="T266" s="233" t="n"/>
      <c r="U266" s="233" t="n"/>
    </row>
    <row r="267" s="109">
      <c r="A267" s="64" t="n"/>
      <c r="B267" s="237">
        <f>IF(AND(L267&lt;&gt;"ShaftMatl_Special",P267&lt;&gt;"NA"),"Y","N")</f>
        <v/>
      </c>
      <c r="C267" s="233" t="inlineStr">
        <is>
          <t>ConTab_BOM_KP_Shaft_0323</t>
        </is>
      </c>
      <c r="D267" s="233">
        <f>IF(B267="Y",C267,"")</f>
        <v/>
      </c>
      <c r="E267" s="233" t="inlineStr">
        <is>
          <t>:3014-7_8-KP:3014-7_8-KPV:</t>
        </is>
      </c>
      <c r="F267" s="235" t="inlineStr">
        <is>
          <t>4</t>
        </is>
      </c>
      <c r="G267" s="235">
        <f>"X"&amp;F267</f>
        <v/>
      </c>
      <c r="H267" s="201" t="n">
        <v>1.5</v>
      </c>
      <c r="I267" s="234" t="inlineStr">
        <is>
          <t>CCW</t>
        </is>
      </c>
      <c r="J267" s="233" t="inlineStr">
        <is>
          <t>Mechanical Seal</t>
        </is>
      </c>
      <c r="K267" s="233" t="inlineStr">
        <is>
          <t>:MechSealType1Unbal:MechSealType21S:MechSealType1B:MechSealType2B:</t>
        </is>
      </c>
      <c r="L267" s="233" t="inlineStr">
        <is>
          <t>ShaftMatl_SS_AISI-416</t>
        </is>
      </c>
      <c r="M267" s="233" t="inlineStr">
        <is>
          <t>:Bronze, III932, C89835:NiAl-Bronze, ASTM-B150 CDA95400:Al-Bronze, ASTM-B150 CDA95200:SS AISI-303:SS AISI-304:SS AISI-316:SS AISI-416:Special/Other:No Sleeve (sleeveless):</t>
        </is>
      </c>
      <c r="N267" s="233" t="inlineStr">
        <is>
          <t>:Bronze, III932, C89835:NiAl-Bronze, ASTM-B150 CDA95400:Al-Bronze, ASTM-B150 CDA95200:SS AISI-303:SS AISI-304:SS AISI-316:SS AISI-416:Special/Other:No Sleeve (sleeveless):</t>
        </is>
      </c>
      <c r="O267" s="233" t="inlineStr">
        <is>
          <t>ShaftMatl_SS_AISI-416</t>
        </is>
      </c>
      <c r="P267" s="235" t="inlineStr">
        <is>
          <t>RTF</t>
        </is>
      </c>
      <c r="Q267" s="233" t="inlineStr">
        <is>
          <t>B103964</t>
        </is>
      </c>
      <c r="R267" s="233" t="n"/>
      <c r="S267" s="235" t="inlineStr">
        <is>
          <t>LT076</t>
        </is>
      </c>
      <c r="T267" s="233" t="n"/>
      <c r="U267" s="233" t="n"/>
    </row>
    <row r="268" s="109">
      <c r="A268" s="64" t="n"/>
      <c r="B268" s="237">
        <f>IF(AND(L268&lt;&gt;"ShaftMatl_Special",P268&lt;&gt;"NA"),"Y","N")</f>
        <v/>
      </c>
      <c r="C268" s="233" t="inlineStr">
        <is>
          <t>ConTab_BOM_KP_Shaft_0324</t>
        </is>
      </c>
      <c r="D268" s="233">
        <f>IF(B268="Y",C268,"")</f>
        <v/>
      </c>
      <c r="E268" s="233" t="inlineStr">
        <is>
          <t>:3014-7_8-KP:3014-7_8-KPV:</t>
        </is>
      </c>
      <c r="F268" s="235" t="inlineStr">
        <is>
          <t>4</t>
        </is>
      </c>
      <c r="G268" s="235">
        <f>"X"&amp;F268</f>
        <v/>
      </c>
      <c r="H268" s="201" t="n">
        <v>1.5</v>
      </c>
      <c r="I268" s="234" t="inlineStr">
        <is>
          <t>CCW</t>
        </is>
      </c>
      <c r="J268" s="233" t="inlineStr">
        <is>
          <t>Packing</t>
        </is>
      </c>
      <c r="K268" s="233" t="inlineStr">
        <is>
          <t>:Opt_Packing:</t>
        </is>
      </c>
      <c r="L268" s="233" t="inlineStr">
        <is>
          <t>ShaftMatl_SS_AISI-416</t>
        </is>
      </c>
      <c r="M268" s="233" t="inlineStr">
        <is>
          <t>:Bronze, III932, C89835:NiAl-Bronze, ASTM-B150 CDA95400:Al-Bronze, ASTM-B150 CDA95200:SS AISI-303:SS AISI-304:SS AISI-316:SS AISI-416:Special/Other:No Sleeve (sleeveless):SS AISI-416 (hard):</t>
        </is>
      </c>
      <c r="N268" s="233" t="inlineStr">
        <is>
          <t>:Bronze, III932, C89835:NiAl-Bronze, ASTM-B150 CDA95400:Al-Bronze, ASTM-B150 CDA95200:SS AISI-303:SS AISI-304:SS AISI-316:SS AISI-416:Special/Other:No Sleeve (sleeveless):</t>
        </is>
      </c>
      <c r="O268" s="233" t="inlineStr">
        <is>
          <t>ShaftMatl_SS_AISI-416</t>
        </is>
      </c>
      <c r="P268" s="235" t="inlineStr">
        <is>
          <t>RTF</t>
        </is>
      </c>
      <c r="Q268" s="233" t="inlineStr">
        <is>
          <t>B103965</t>
        </is>
      </c>
      <c r="R268" s="233" t="n"/>
      <c r="S268" s="235" t="inlineStr">
        <is>
          <t>LT076</t>
        </is>
      </c>
      <c r="T268" s="233" t="n"/>
      <c r="U268" s="233" t="n"/>
    </row>
    <row r="269" s="109">
      <c r="A269" s="64" t="n"/>
      <c r="B269" s="237">
        <f>IF(AND(L269&lt;&gt;"ShaftMatl_Special",P269&lt;&gt;"NA"),"Y","N")</f>
        <v/>
      </c>
      <c r="C269" s="233" t="inlineStr">
        <is>
          <t>ConTab_BOM_KP_Shaft_0333</t>
        </is>
      </c>
      <c r="D269" s="233">
        <f>IF(B269="Y",C269,"")</f>
        <v/>
      </c>
      <c r="E269" s="233" t="inlineStr">
        <is>
          <t>:3014-7_8-KPV:</t>
        </is>
      </c>
      <c r="F269" s="235" t="n">
        <v>4</v>
      </c>
      <c r="G269" s="235">
        <f>"X"&amp;F269</f>
        <v/>
      </c>
      <c r="H269" s="201" t="n">
        <v>1.5</v>
      </c>
      <c r="I269" s="234" t="inlineStr">
        <is>
          <t>CW</t>
        </is>
      </c>
      <c r="J269" s="233" t="n"/>
      <c r="K269" s="233" t="n"/>
      <c r="L269" s="233" t="inlineStr">
        <is>
          <t>ShaftMatl_StressproofSteel_AISI-1144</t>
        </is>
      </c>
      <c r="M269" s="233" t="inlineStr">
        <is>
          <t>:Bronze, III932, C89835:NiAl-Bronze, ASTM-B150 CDA95400:Al-Bronze, ASTM-B150 CDA95200:SS AISI-303:SS AISI-304:SS AISI-316:SS AISI-416:Special/Other:No Sleeve (sleeveless):SS AISI-416 (hard):</t>
        </is>
      </c>
      <c r="N269" s="233" t="inlineStr">
        <is>
          <t>:SS AISI-416 (hard)-SlvBrg:</t>
        </is>
      </c>
      <c r="O269" s="233" t="inlineStr">
        <is>
          <t>ShaftMatl_StressproofSteel_AISI-1144</t>
        </is>
      </c>
      <c r="P269" s="235" t="n">
        <v>97573437</v>
      </c>
      <c r="Q269" s="233" t="inlineStr">
        <is>
          <t>B105622</t>
        </is>
      </c>
      <c r="R269" s="233" t="n"/>
      <c r="S269" s="235" t="inlineStr">
        <is>
          <t>LT027</t>
        </is>
      </c>
      <c r="T269" s="233" t="n"/>
      <c r="U269" s="233" t="n"/>
    </row>
    <row r="270" s="109">
      <c r="A270" s="64" t="n"/>
      <c r="B270" s="237">
        <f>IF(AND(L270&lt;&gt;"ShaftMatl_Special",P270&lt;&gt;"NA"),"Y","N")</f>
        <v/>
      </c>
      <c r="C270" s="233" t="inlineStr">
        <is>
          <t>ConTab_BOM_KP_Shaft_0334</t>
        </is>
      </c>
      <c r="D270" s="233">
        <f>IF(B270="Y",C270,"")</f>
        <v/>
      </c>
      <c r="E270" s="233" t="inlineStr">
        <is>
          <t>:3014-7_8-KPV:</t>
        </is>
      </c>
      <c r="F270" s="235" t="n">
        <v>4</v>
      </c>
      <c r="G270" s="235">
        <f>"X"&amp;F270</f>
        <v/>
      </c>
      <c r="H270" s="201" t="n">
        <v>1.5</v>
      </c>
      <c r="I270" s="234" t="inlineStr">
        <is>
          <t>CCW</t>
        </is>
      </c>
      <c r="J270" s="233" t="n"/>
      <c r="K270" s="233" t="n"/>
      <c r="L270" s="233" t="inlineStr">
        <is>
          <t>ShaftMatl_StressproofSteel_AISI-1144</t>
        </is>
      </c>
      <c r="M270" s="233" t="inlineStr">
        <is>
          <t>:Bronze, III932, C89835:NiAl-Bronze, ASTM-B150 CDA95400:Al-Bronze, ASTM-B150 CDA95200:SS AISI-303:SS AISI-304:SS AISI-316:SS AISI-416:Special/Other:No Sleeve (sleeveless):SS AISI-416 (hard):</t>
        </is>
      </c>
      <c r="N270" s="233" t="inlineStr">
        <is>
          <t>:SS AISI-416 (hard)-SlvBrg:</t>
        </is>
      </c>
      <c r="O270" s="233" t="inlineStr">
        <is>
          <t>ShaftMatl_StressproofSteel_AISI-1144</t>
        </is>
      </c>
      <c r="P270" s="235" t="n">
        <v>97573463</v>
      </c>
      <c r="Q270" s="233" t="inlineStr">
        <is>
          <t>B105630</t>
        </is>
      </c>
      <c r="R270" s="233" t="n"/>
      <c r="S270" s="235" t="inlineStr">
        <is>
          <t>LT027</t>
        </is>
      </c>
      <c r="T270" s="233" t="n"/>
      <c r="U270" s="233" t="n"/>
    </row>
    <row r="271" s="109">
      <c r="A271" s="64" t="n"/>
      <c r="B271" s="237">
        <f>IF(AND(L271&lt;&gt;"ShaftMatl_Special",P271&lt;&gt;"NA"),"Y","N")</f>
        <v/>
      </c>
      <c r="C271" s="233" t="inlineStr">
        <is>
          <t>ConTab_BOM_KP_Shaft_0335</t>
        </is>
      </c>
      <c r="D271" s="233">
        <f>IF(B271="Y",C271,"")</f>
        <v/>
      </c>
      <c r="E271" s="233" t="inlineStr">
        <is>
          <t>:3095-7_8-KP:3095-7_8-KPV:</t>
        </is>
      </c>
      <c r="F271" s="235" t="inlineStr">
        <is>
          <t>2</t>
        </is>
      </c>
      <c r="G271" s="235">
        <f>"X"&amp;F271</f>
        <v/>
      </c>
      <c r="H271" s="201" t="n">
        <v>1</v>
      </c>
      <c r="I271" s="234" t="inlineStr">
        <is>
          <t>CW</t>
        </is>
      </c>
      <c r="J271" s="233" t="inlineStr">
        <is>
          <t>Mechanical Seal</t>
        </is>
      </c>
      <c r="K271" s="233" t="inlineStr">
        <is>
          <t>:MechSealType1Unbal:MechSealType21S:</t>
        </is>
      </c>
      <c r="L271" s="233" t="inlineStr">
        <is>
          <t>ShaftMatl_SS_AISI-316</t>
        </is>
      </c>
      <c r="M271" s="233" t="inlineStr">
        <is>
          <t>:Bronze, III932, C89835:NiAl-Bronze, ASTM-B150 CDA95400:Al-Bronze, ASTM-B150 CDA95200:SS AISI-303:SS AISI-304:SS AISI-316:SS AISI-416:Special/Other:No Sleeve (sleeveless):</t>
        </is>
      </c>
      <c r="N271" s="233" t="inlineStr">
        <is>
          <t>:Bronze, III932, C89835:NiAl-Bronze, ASTM-B150 CDA95400:Al-Bronze, ASTM-B150 CDA95200:SS AISI-303:SS AISI-304:SS AISI-316:SS AISI-416:Special/Other:No Sleeve (sleeveless):</t>
        </is>
      </c>
      <c r="O271" s="233" t="inlineStr">
        <is>
          <t>ShaftMatl_SS_AISI-316</t>
        </is>
      </c>
      <c r="P271" s="235" t="inlineStr">
        <is>
          <t>RTF</t>
        </is>
      </c>
      <c r="Q271" s="233" t="inlineStr">
        <is>
          <t>B104003</t>
        </is>
      </c>
      <c r="R271" s="233" t="n"/>
      <c r="S271" s="235" t="inlineStr">
        <is>
          <t>LT076</t>
        </is>
      </c>
      <c r="T271" s="233" t="n"/>
      <c r="U271" s="233" t="n"/>
    </row>
    <row r="272" s="109">
      <c r="A272" s="64" t="n"/>
      <c r="B272" s="237">
        <f>IF(AND(L272&lt;&gt;"ShaftMatl_Special",P272&lt;&gt;"NA"),"Y","N")</f>
        <v/>
      </c>
      <c r="C272" s="233" t="inlineStr">
        <is>
          <t>ConTab_BOM_KP_Shaft_0336</t>
        </is>
      </c>
      <c r="D272" s="233">
        <f>IF(B272="Y",C272,"")</f>
        <v/>
      </c>
      <c r="E272" s="233" t="inlineStr">
        <is>
          <t>:3095-7_8-KP:3095-7_8-KPV:</t>
        </is>
      </c>
      <c r="F272" s="235" t="inlineStr">
        <is>
          <t>2</t>
        </is>
      </c>
      <c r="G272" s="235">
        <f>"X"&amp;F272</f>
        <v/>
      </c>
      <c r="H272" s="201" t="n">
        <v>1</v>
      </c>
      <c r="I272" s="234" t="inlineStr">
        <is>
          <t>CCW</t>
        </is>
      </c>
      <c r="J272" s="233" t="inlineStr">
        <is>
          <t>Mechanical Seal</t>
        </is>
      </c>
      <c r="K272" s="233" t="inlineStr">
        <is>
          <t>:MechSealType1Unbal:MechSealType21S:</t>
        </is>
      </c>
      <c r="L272" s="233" t="inlineStr">
        <is>
          <t>ShaftMatl_SS_AISI-316</t>
        </is>
      </c>
      <c r="M272" s="233" t="inlineStr">
        <is>
          <t>:Bronze, III932, C89835:NiAl-Bronze, ASTM-B150 CDA95400:Al-Bronze, ASTM-B150 CDA95200:SS AISI-303:SS AISI-304:SS AISI-316:SS AISI-416:Special/Other:No Sleeve (sleeveless):</t>
        </is>
      </c>
      <c r="N272" s="233" t="inlineStr">
        <is>
          <t>:Bronze, III932, C89835:NiAl-Bronze, ASTM-B150 CDA95400:Al-Bronze, ASTM-B150 CDA95200:SS AISI-303:SS AISI-304:SS AISI-316:SS AISI-416:Special/Other:No Sleeve (sleeveless):</t>
        </is>
      </c>
      <c r="O272" s="233" t="inlineStr">
        <is>
          <t>ShaftMatl_SS_AISI-316</t>
        </is>
      </c>
      <c r="P272" s="235" t="inlineStr">
        <is>
          <t>RTF</t>
        </is>
      </c>
      <c r="Q272" s="233" t="inlineStr">
        <is>
          <t>B104003</t>
        </is>
      </c>
      <c r="R272" s="233" t="n"/>
      <c r="S272" s="235" t="inlineStr">
        <is>
          <t>LT076</t>
        </is>
      </c>
      <c r="T272" s="233" t="n"/>
      <c r="U272" s="233" t="n"/>
    </row>
    <row r="273" s="109">
      <c r="A273" s="64" t="n"/>
      <c r="B273" s="237">
        <f>IF(AND(L273&lt;&gt;"ShaftMatl_Special",P273&lt;&gt;"NA"),"Y","N")</f>
        <v/>
      </c>
      <c r="C273" s="233" t="inlineStr">
        <is>
          <t>ConTab_BOM_KP_Shaft_0337</t>
        </is>
      </c>
      <c r="D273" s="233">
        <f>IF(B273="Y",C273,"")</f>
        <v/>
      </c>
      <c r="E273" s="233" t="inlineStr">
        <is>
          <t>:3095-7_8-KP:3095-7_8-KPV:</t>
        </is>
      </c>
      <c r="F273" s="235" t="inlineStr">
        <is>
          <t>3</t>
        </is>
      </c>
      <c r="G273" s="235">
        <f>"X"&amp;F273</f>
        <v/>
      </c>
      <c r="H273" s="201" t="n">
        <v>1</v>
      </c>
      <c r="I273" s="234" t="inlineStr">
        <is>
          <t>CW</t>
        </is>
      </c>
      <c r="J273" s="233" t="inlineStr">
        <is>
          <t>Packing</t>
        </is>
      </c>
      <c r="K273" s="233" t="inlineStr">
        <is>
          <t>:Opt_Packing:</t>
        </is>
      </c>
      <c r="L273" s="233" t="inlineStr">
        <is>
          <t>ShaftMatl_SS_AISI-316</t>
        </is>
      </c>
      <c r="M273" s="233" t="inlineStr">
        <is>
          <t>:Bronze, III932, C89835:NiAl-Bronze, ASTM-B150 CDA95400:Al-Bronze, ASTM-B150 CDA95200:SS AISI-303:SS AISI-304:SS AISI-316:SS AISI-416:Special/Other:No Sleeve (sleeveless):SS AISI-416 (hard):</t>
        </is>
      </c>
      <c r="N273" s="233" t="inlineStr">
        <is>
          <t>:Bronze, III932, C89835:NiAl-Bronze, ASTM-B150 CDA95400:Al-Bronze, ASTM-B150 CDA95200:SS AISI-303:SS AISI-304:SS AISI-316:SS AISI-416:Special/Other:No Sleeve (sleeveless):</t>
        </is>
      </c>
      <c r="O273" s="233" t="inlineStr">
        <is>
          <t>ShaftMatl_SS_AISI-316</t>
        </is>
      </c>
      <c r="P273" s="235" t="inlineStr">
        <is>
          <t>RTF</t>
        </is>
      </c>
      <c r="Q273" s="233" t="inlineStr">
        <is>
          <t>B103943</t>
        </is>
      </c>
      <c r="R273" s="233" t="n"/>
      <c r="S273" s="235" t="inlineStr">
        <is>
          <t>LT076</t>
        </is>
      </c>
      <c r="T273" s="233" t="n"/>
      <c r="U273" s="233" t="n"/>
    </row>
    <row r="274" s="109">
      <c r="A274" s="64" t="n"/>
      <c r="B274" s="237">
        <f>IF(AND(L274&lt;&gt;"ShaftMatl_Special",P274&lt;&gt;"NA"),"Y","N")</f>
        <v/>
      </c>
      <c r="C274" s="233" t="inlineStr">
        <is>
          <t>ConTab_BOM_KP_Shaft_0338</t>
        </is>
      </c>
      <c r="D274" s="233">
        <f>IF(B274="Y",C274,"")</f>
        <v/>
      </c>
      <c r="E274" s="233" t="inlineStr">
        <is>
          <t>:3095-7_8-KP:3095-7_8-KPV:</t>
        </is>
      </c>
      <c r="F274" s="235" t="inlineStr">
        <is>
          <t>3</t>
        </is>
      </c>
      <c r="G274" s="235">
        <f>"X"&amp;F274</f>
        <v/>
      </c>
      <c r="H274" s="201" t="n">
        <v>1</v>
      </c>
      <c r="I274" s="234" t="inlineStr">
        <is>
          <t>CCW</t>
        </is>
      </c>
      <c r="J274" s="233" t="inlineStr">
        <is>
          <t>Packing</t>
        </is>
      </c>
      <c r="K274" s="233" t="inlineStr">
        <is>
          <t>:Opt_Packing:</t>
        </is>
      </c>
      <c r="L274" s="233" t="inlineStr">
        <is>
          <t>ShaftMatl_SS_AISI-316</t>
        </is>
      </c>
      <c r="M274" s="233" t="inlineStr">
        <is>
          <t>:Bronze, III932, C89835:NiAl-Bronze, ASTM-B150 CDA95400:Al-Bronze, ASTM-B150 CDA95200:SS AISI-303:SS AISI-304:SS AISI-316:SS AISI-416:Special/Other:No Sleeve (sleeveless):SS AISI-416 (hard):</t>
        </is>
      </c>
      <c r="N274" s="233" t="inlineStr">
        <is>
          <t>:Bronze, III932, C89835:NiAl-Bronze, ASTM-B150 CDA95400:Al-Bronze, ASTM-B150 CDA95200:SS AISI-303:SS AISI-304:SS AISI-316:SS AISI-416:Special/Other:No Sleeve (sleeveless):</t>
        </is>
      </c>
      <c r="O274" s="233" t="inlineStr">
        <is>
          <t>ShaftMatl_SS_AISI-316</t>
        </is>
      </c>
      <c r="P274" s="235" t="inlineStr">
        <is>
          <t>RTF</t>
        </is>
      </c>
      <c r="Q274" s="233" t="inlineStr">
        <is>
          <t>B103943</t>
        </is>
      </c>
      <c r="R274" s="233" t="n"/>
      <c r="S274" s="235" t="inlineStr">
        <is>
          <t>LT076</t>
        </is>
      </c>
      <c r="T274" s="233" t="n"/>
      <c r="U274" s="233" t="n"/>
    </row>
    <row r="275" s="109">
      <c r="A275" s="64" t="n"/>
      <c r="B275" s="237">
        <f>IF(AND(L275&lt;&gt;"ShaftMatl_Special",P275&lt;&gt;"NA"),"Y","N")</f>
        <v/>
      </c>
      <c r="C275" s="233" t="inlineStr">
        <is>
          <t>ConTab_BOM_KP_Shaft_0339</t>
        </is>
      </c>
      <c r="D275" s="233">
        <f>IF(B275="Y",C275,"")</f>
        <v/>
      </c>
      <c r="E275" s="233" t="inlineStr">
        <is>
          <t>:3095-7_8-KP:3095-7_8-KPV:</t>
        </is>
      </c>
      <c r="F275" s="235" t="inlineStr">
        <is>
          <t>3</t>
        </is>
      </c>
      <c r="G275" s="235">
        <f>"X"&amp;F275</f>
        <v/>
      </c>
      <c r="H275" s="201" t="n">
        <v>1</v>
      </c>
      <c r="I275" s="234" t="inlineStr">
        <is>
          <t>CW</t>
        </is>
      </c>
      <c r="J275" s="233" t="inlineStr">
        <is>
          <t>Mechanical Seal</t>
        </is>
      </c>
      <c r="K275" s="233" t="inlineStr">
        <is>
          <t>:MechSealType1B:</t>
        </is>
      </c>
      <c r="L275" s="233" t="inlineStr">
        <is>
          <t>ShaftMatl_SS_AISI-316</t>
        </is>
      </c>
      <c r="M275" s="233" t="inlineStr">
        <is>
          <t>:Bronze, III932, C89835:NiAl-Bronze, ASTM-B150 CDA95400:Al-Bronze, ASTM-B150 CDA95200:SS AISI-303:SS AISI-304:SS AISI-316:SS AISI-416:Special/Other:No Sleeve (sleeveless):</t>
        </is>
      </c>
      <c r="N275" s="233" t="inlineStr">
        <is>
          <t>:Bronze, III932, C89835:NiAl-Bronze, ASTM-B150 CDA95400:Al-Bronze, ASTM-B150 CDA95200:SS AISI-303:SS AISI-304:SS AISI-316:SS AISI-416:Special/Other:No Sleeve (sleeveless):</t>
        </is>
      </c>
      <c r="O275" s="233" t="inlineStr">
        <is>
          <t>ShaftMatl_SS_AISI-316</t>
        </is>
      </c>
      <c r="P275" s="235" t="inlineStr">
        <is>
          <t>RTF</t>
        </is>
      </c>
      <c r="Q275" s="233" t="inlineStr">
        <is>
          <t>B103943</t>
        </is>
      </c>
      <c r="R275" s="233" t="n"/>
      <c r="S275" s="235" t="inlineStr">
        <is>
          <t>LT076</t>
        </is>
      </c>
      <c r="T275" s="233" t="n"/>
      <c r="U275" s="233" t="n"/>
    </row>
    <row r="276" s="109">
      <c r="A276" s="64" t="n"/>
      <c r="B276" s="237">
        <f>IF(AND(L276&lt;&gt;"ShaftMatl_Special",P276&lt;&gt;"NA"),"Y","N")</f>
        <v/>
      </c>
      <c r="C276" s="233" t="inlineStr">
        <is>
          <t>ConTab_BOM_KP_Shaft_0340</t>
        </is>
      </c>
      <c r="D276" s="233">
        <f>IF(B276="Y",C276,"")</f>
        <v/>
      </c>
      <c r="E276" s="233" t="inlineStr">
        <is>
          <t>:3095-7_8-KP:3095-7_8-KPV:</t>
        </is>
      </c>
      <c r="F276" s="235" t="inlineStr">
        <is>
          <t>3</t>
        </is>
      </c>
      <c r="G276" s="235">
        <f>"X"&amp;F276</f>
        <v/>
      </c>
      <c r="H276" s="201" t="n">
        <v>1</v>
      </c>
      <c r="I276" s="234" t="inlineStr">
        <is>
          <t>CCW</t>
        </is>
      </c>
      <c r="J276" s="233" t="inlineStr">
        <is>
          <t>Mechanical Seal</t>
        </is>
      </c>
      <c r="K276" s="233" t="inlineStr">
        <is>
          <t>:MechSealType1B:</t>
        </is>
      </c>
      <c r="L276" s="233" t="inlineStr">
        <is>
          <t>ShaftMatl_SS_AISI-316</t>
        </is>
      </c>
      <c r="M276" s="233" t="inlineStr">
        <is>
          <t>:Bronze, III932, C89835:NiAl-Bronze, ASTM-B150 CDA95400:Al-Bronze, ASTM-B150 CDA95200:SS AISI-303:SS AISI-304:SS AISI-316:SS AISI-416:Special/Other:No Sleeve (sleeveless):</t>
        </is>
      </c>
      <c r="N276" s="233" t="inlineStr">
        <is>
          <t>:Bronze, III932, C89835:NiAl-Bronze, ASTM-B150 CDA95400:Al-Bronze, ASTM-B150 CDA95200:SS AISI-303:SS AISI-304:SS AISI-316:SS AISI-416:Special/Other:No Sleeve (sleeveless):</t>
        </is>
      </c>
      <c r="O276" s="233" t="inlineStr">
        <is>
          <t>ShaftMatl_SS_AISI-316</t>
        </is>
      </c>
      <c r="P276" s="235" t="inlineStr">
        <is>
          <t>RTF</t>
        </is>
      </c>
      <c r="Q276" s="233" t="inlineStr">
        <is>
          <t>B103943</t>
        </is>
      </c>
      <c r="R276" s="233" t="n"/>
      <c r="S276" s="235" t="inlineStr">
        <is>
          <t>LT076</t>
        </is>
      </c>
      <c r="T276" s="233" t="n"/>
      <c r="U276" s="235" t="n"/>
    </row>
    <row r="277" s="109">
      <c r="A277" s="64" t="n"/>
      <c r="B277" s="237">
        <f>IF(AND(L277&lt;&gt;"ShaftMatl_Special",P277&lt;&gt;"NA"),"Y","N")</f>
        <v/>
      </c>
      <c r="C277" s="233" t="inlineStr">
        <is>
          <t>ConTab_BOM_KP_Shaft_0341</t>
        </is>
      </c>
      <c r="D277" s="233">
        <f>IF(B277="Y",C277,"")</f>
        <v/>
      </c>
      <c r="E277" s="233" t="inlineStr">
        <is>
          <t>:3095-7_8-KP:3095-7_8-KPV:</t>
        </is>
      </c>
      <c r="F277" s="235" t="inlineStr">
        <is>
          <t>2</t>
        </is>
      </c>
      <c r="G277" s="235">
        <f>"X"&amp;F277</f>
        <v/>
      </c>
      <c r="H277" s="201" t="n">
        <v>1</v>
      </c>
      <c r="I277" s="234" t="inlineStr">
        <is>
          <t>CW</t>
        </is>
      </c>
      <c r="J277" s="233" t="inlineStr">
        <is>
          <t>Mechanical Seal</t>
        </is>
      </c>
      <c r="K277" s="233" t="inlineStr">
        <is>
          <t>:MechSealType1Unbal:MechSealType21S:</t>
        </is>
      </c>
      <c r="L277" s="233" t="inlineStr">
        <is>
          <t>ShaftMatl_SS_AISI-416</t>
        </is>
      </c>
      <c r="M277" s="233" t="inlineStr">
        <is>
          <t>:Bronze, III932, C89835:NiAl-Bronze, ASTM-B150 CDA95400:Al-Bronze, ASTM-B150 CDA95200:SS AISI-303:SS AISI-304:SS AISI-316:SS AISI-416:Special/Other:No Sleeve (sleeveless):</t>
        </is>
      </c>
      <c r="N277" s="233" t="inlineStr">
        <is>
          <t>:Bronze, III932, C89835:NiAl-Bronze, ASTM-B150 CDA95400:Al-Bronze, ASTM-B150 CDA95200:SS AISI-303:SS AISI-304:SS AISI-316:SS AISI-416:Special/Other:No Sleeve (sleeveless):</t>
        </is>
      </c>
      <c r="O277" s="233" t="inlineStr">
        <is>
          <t>ShaftMatl_SS_AISI-416</t>
        </is>
      </c>
      <c r="P277" s="235" t="inlineStr">
        <is>
          <t>RTF</t>
        </is>
      </c>
      <c r="Q277" s="233" t="inlineStr">
        <is>
          <t>B103962</t>
        </is>
      </c>
      <c r="R277" s="233" t="n"/>
      <c r="S277" s="235" t="inlineStr">
        <is>
          <t>LT076</t>
        </is>
      </c>
      <c r="T277" s="233" t="n"/>
      <c r="U277" s="233" t="n"/>
    </row>
    <row r="278" s="109">
      <c r="A278" s="64" t="n"/>
      <c r="B278" s="237">
        <f>IF(AND(L278&lt;&gt;"ShaftMatl_Special",P278&lt;&gt;"NA"),"Y","N")</f>
        <v/>
      </c>
      <c r="C278" s="233" t="inlineStr">
        <is>
          <t>ConTab_BOM_KP_Shaft_0342</t>
        </is>
      </c>
      <c r="D278" s="233">
        <f>IF(B278="Y",C278,"")</f>
        <v/>
      </c>
      <c r="E278" s="233" t="inlineStr">
        <is>
          <t>:3095-7_8-KP:3095-7_8-KPV:</t>
        </is>
      </c>
      <c r="F278" s="235" t="inlineStr">
        <is>
          <t>2</t>
        </is>
      </c>
      <c r="G278" s="235">
        <f>"X"&amp;F278</f>
        <v/>
      </c>
      <c r="H278" s="201" t="n">
        <v>1</v>
      </c>
      <c r="I278" s="234" t="inlineStr">
        <is>
          <t>CCW</t>
        </is>
      </c>
      <c r="J278" s="233" t="inlineStr">
        <is>
          <t>Mechanical Seal</t>
        </is>
      </c>
      <c r="K278" s="233" t="inlineStr">
        <is>
          <t>:MechSealType1Unbal:MechSealType21S:</t>
        </is>
      </c>
      <c r="L278" s="233" t="inlineStr">
        <is>
          <t>ShaftMatl_SS_AISI-416</t>
        </is>
      </c>
      <c r="M278" s="233" t="inlineStr">
        <is>
          <t>:Bronze, III932, C89835:NiAl-Bronze, ASTM-B150 CDA95400:Al-Bronze, ASTM-B150 CDA95200:SS AISI-303:SS AISI-304:SS AISI-316:SS AISI-416:Special/Other:No Sleeve (sleeveless):</t>
        </is>
      </c>
      <c r="N278" s="233" t="inlineStr">
        <is>
          <t>:Bronze, III932, C89835:NiAl-Bronze, ASTM-B150 CDA95400:Al-Bronze, ASTM-B150 CDA95200:SS AISI-303:SS AISI-304:SS AISI-316:SS AISI-416:Special/Other:No Sleeve (sleeveless):</t>
        </is>
      </c>
      <c r="O278" s="233" t="inlineStr">
        <is>
          <t>ShaftMatl_SS_AISI-416</t>
        </is>
      </c>
      <c r="P278" s="235" t="inlineStr">
        <is>
          <t>RTF</t>
        </is>
      </c>
      <c r="Q278" s="233" t="inlineStr">
        <is>
          <t>B103962</t>
        </is>
      </c>
      <c r="R278" s="233" t="n"/>
      <c r="S278" s="235" t="inlineStr">
        <is>
          <t>LT076</t>
        </is>
      </c>
      <c r="T278" s="233" t="n"/>
      <c r="U278" s="233" t="n"/>
    </row>
    <row r="279" s="109">
      <c r="A279" s="64" t="n"/>
      <c r="B279" s="237">
        <f>IF(AND(L279&lt;&gt;"ShaftMatl_Special",P279&lt;&gt;"NA"),"Y","N")</f>
        <v/>
      </c>
      <c r="C279" s="233" t="inlineStr">
        <is>
          <t>ConTab_BOM_KP_Shaft_0343</t>
        </is>
      </c>
      <c r="D279" s="233">
        <f>IF(B279="Y",C279,"")</f>
        <v/>
      </c>
      <c r="E279" s="233" t="inlineStr">
        <is>
          <t>:3095-7_8-KP:3095-7_8-KPV:</t>
        </is>
      </c>
      <c r="F279" s="235" t="inlineStr">
        <is>
          <t>3</t>
        </is>
      </c>
      <c r="G279" s="235">
        <f>"X"&amp;F279</f>
        <v/>
      </c>
      <c r="H279" s="201" t="n">
        <v>1</v>
      </c>
      <c r="I279" s="234" t="inlineStr">
        <is>
          <t>CW</t>
        </is>
      </c>
      <c r="J279" s="233" t="inlineStr">
        <is>
          <t>Packing</t>
        </is>
      </c>
      <c r="K279" s="233" t="inlineStr">
        <is>
          <t>:Opt_Packing:</t>
        </is>
      </c>
      <c r="L279" s="233" t="inlineStr">
        <is>
          <t>ShaftMatl_SS_AISI-416</t>
        </is>
      </c>
      <c r="M279" s="233" t="inlineStr">
        <is>
          <t>:Bronze, III932, C89835:NiAl-Bronze, ASTM-B150 CDA95400:Al-Bronze, ASTM-B150 CDA95200:SS AISI-303:SS AISI-304:SS AISI-316:SS AISI-416:Special/Other:No Sleeve (sleeveless):SS AISI-416 (hard):</t>
        </is>
      </c>
      <c r="N279" s="233" t="inlineStr">
        <is>
          <t>:Bronze, III932, C89835:NiAl-Bronze, ASTM-B150 CDA95400:Al-Bronze, ASTM-B150 CDA95200:SS AISI-303:SS AISI-304:SS AISI-316:SS AISI-416:Special/Other:No Sleeve (sleeveless):</t>
        </is>
      </c>
      <c r="O279" s="233" t="inlineStr">
        <is>
          <t>ShaftMatl_SS_AISI-416</t>
        </is>
      </c>
      <c r="P279" s="235" t="inlineStr">
        <is>
          <t>RTF</t>
        </is>
      </c>
      <c r="Q279" s="233" t="inlineStr">
        <is>
          <t>B103963</t>
        </is>
      </c>
      <c r="R279" s="233" t="n"/>
      <c r="S279" s="235" t="inlineStr">
        <is>
          <t>LT076</t>
        </is>
      </c>
      <c r="T279" s="233" t="n"/>
      <c r="U279" s="233" t="n"/>
    </row>
    <row r="280" s="109">
      <c r="A280" s="64" t="n"/>
      <c r="B280" s="237">
        <f>IF(AND(L280&lt;&gt;"ShaftMatl_Special",P280&lt;&gt;"NA"),"Y","N")</f>
        <v/>
      </c>
      <c r="C280" s="233" t="inlineStr">
        <is>
          <t>ConTab_BOM_KP_Shaft_0344</t>
        </is>
      </c>
      <c r="D280" s="233">
        <f>IF(B280="Y",C280,"")</f>
        <v/>
      </c>
      <c r="E280" s="233" t="inlineStr">
        <is>
          <t>:3095-7_8-KP:3095-7_8-KPV:</t>
        </is>
      </c>
      <c r="F280" s="235" t="inlineStr">
        <is>
          <t>3</t>
        </is>
      </c>
      <c r="G280" s="235">
        <f>"X"&amp;F280</f>
        <v/>
      </c>
      <c r="H280" s="201" t="n">
        <v>1</v>
      </c>
      <c r="I280" s="234" t="inlineStr">
        <is>
          <t>CCW</t>
        </is>
      </c>
      <c r="J280" s="233" t="inlineStr">
        <is>
          <t>Packing</t>
        </is>
      </c>
      <c r="K280" s="233" t="inlineStr">
        <is>
          <t>:Opt_Packing:</t>
        </is>
      </c>
      <c r="L280" s="233" t="inlineStr">
        <is>
          <t>ShaftMatl_SS_AISI-416</t>
        </is>
      </c>
      <c r="M280" s="233" t="inlineStr">
        <is>
          <t>:Bronze, III932, C89835:NiAl-Bronze, ASTM-B150 CDA95400:Al-Bronze, ASTM-B150 CDA95200:SS AISI-303:SS AISI-304:SS AISI-316:SS AISI-416:Special/Other:No Sleeve (sleeveless):SS AISI-416 (hard):</t>
        </is>
      </c>
      <c r="N280" s="233" t="inlineStr">
        <is>
          <t>:Bronze, III932, C89835:NiAl-Bronze, ASTM-B150 CDA95400:Al-Bronze, ASTM-B150 CDA95200:SS AISI-303:SS AISI-304:SS AISI-316:SS AISI-416:Special/Other:No Sleeve (sleeveless):</t>
        </is>
      </c>
      <c r="O280" s="233" t="inlineStr">
        <is>
          <t>ShaftMatl_SS_AISI-416</t>
        </is>
      </c>
      <c r="P280" s="235" t="inlineStr">
        <is>
          <t>RTF</t>
        </is>
      </c>
      <c r="Q280" s="233" t="inlineStr">
        <is>
          <t>B103963</t>
        </is>
      </c>
      <c r="R280" s="233" t="n"/>
      <c r="S280" s="235" t="inlineStr">
        <is>
          <t>LT076</t>
        </is>
      </c>
      <c r="T280" s="233" t="n"/>
      <c r="U280" s="233" t="n"/>
    </row>
    <row r="281" s="109">
      <c r="A281" s="64" t="n"/>
      <c r="B281" s="237">
        <f>IF(AND(L281&lt;&gt;"ShaftMatl_Special",P281&lt;&gt;"NA"),"Y","N")</f>
        <v/>
      </c>
      <c r="C281" s="233" t="inlineStr">
        <is>
          <t>ConTab_BOM_KP_Shaft_0345</t>
        </is>
      </c>
      <c r="D281" s="233">
        <f>IF(B281="Y",C281,"")</f>
        <v/>
      </c>
      <c r="E281" s="233" t="inlineStr">
        <is>
          <t>:3095-7_8-KP:3095-7_8-KPV:</t>
        </is>
      </c>
      <c r="F281" s="235" t="inlineStr">
        <is>
          <t>3</t>
        </is>
      </c>
      <c r="G281" s="235">
        <f>"X"&amp;F281</f>
        <v/>
      </c>
      <c r="H281" s="201" t="n">
        <v>1</v>
      </c>
      <c r="I281" s="234" t="inlineStr">
        <is>
          <t>CW</t>
        </is>
      </c>
      <c r="J281" s="233" t="inlineStr">
        <is>
          <t>Mechanical Seal</t>
        </is>
      </c>
      <c r="K281" s="233" t="inlineStr">
        <is>
          <t>:MechSealType1B:</t>
        </is>
      </c>
      <c r="L281" s="233" t="inlineStr">
        <is>
          <t>ShaftMatl_SS_AISI-416</t>
        </is>
      </c>
      <c r="M281" s="233" t="inlineStr">
        <is>
          <t>:Bronze, III932, C89835:NiAl-Bronze, ASTM-B150 CDA95400:Al-Bronze, ASTM-B150 CDA95200:SS AISI-303:SS AISI-304:SS AISI-316:SS AISI-416:Special/Other:No Sleeve (sleeveless):</t>
        </is>
      </c>
      <c r="N281" s="233" t="inlineStr">
        <is>
          <t>:Bronze, III932, C89835:NiAl-Bronze, ASTM-B150 CDA95400:Al-Bronze, ASTM-B150 CDA95200:SS AISI-303:SS AISI-304:SS AISI-316:SS AISI-416:Special/Other:No Sleeve (sleeveless):</t>
        </is>
      </c>
      <c r="O281" s="233" t="inlineStr">
        <is>
          <t>ShaftMatl_SS_AISI-416</t>
        </is>
      </c>
      <c r="P281" s="235" t="inlineStr">
        <is>
          <t>RTF</t>
        </is>
      </c>
      <c r="Q281" s="233" t="inlineStr">
        <is>
          <t>B103963</t>
        </is>
      </c>
      <c r="R281" s="233" t="n"/>
      <c r="S281" s="235" t="inlineStr">
        <is>
          <t>LT076</t>
        </is>
      </c>
      <c r="T281" s="233" t="n"/>
      <c r="U281" s="233" t="n"/>
    </row>
    <row r="282" s="109">
      <c r="A282" s="64" t="n"/>
      <c r="B282" s="237">
        <f>IF(AND(L282&lt;&gt;"ShaftMatl_Special",P282&lt;&gt;"NA"),"Y","N")</f>
        <v/>
      </c>
      <c r="C282" s="233" t="inlineStr">
        <is>
          <t>ConTab_BOM_KP_Shaft_0346</t>
        </is>
      </c>
      <c r="D282" s="233">
        <f>IF(B282="Y",C282,"")</f>
        <v/>
      </c>
      <c r="E282" s="233" t="inlineStr">
        <is>
          <t>:3095-7_8-KP:3095-7_8-KPV:</t>
        </is>
      </c>
      <c r="F282" s="235" t="inlineStr">
        <is>
          <t>3</t>
        </is>
      </c>
      <c r="G282" s="235">
        <f>"X"&amp;F282</f>
        <v/>
      </c>
      <c r="H282" s="201" t="n">
        <v>1</v>
      </c>
      <c r="I282" s="234" t="inlineStr">
        <is>
          <t>CCW</t>
        </is>
      </c>
      <c r="J282" s="233" t="inlineStr">
        <is>
          <t>Mechanical Seal</t>
        </is>
      </c>
      <c r="K282" s="233" t="inlineStr">
        <is>
          <t>:MechSealType1B:</t>
        </is>
      </c>
      <c r="L282" s="233" t="inlineStr">
        <is>
          <t>ShaftMatl_SS_AISI-416</t>
        </is>
      </c>
      <c r="M282" s="233" t="inlineStr">
        <is>
          <t>:Bronze, III932, C89835:NiAl-Bronze, ASTM-B150 CDA95400:Al-Bronze, ASTM-B150 CDA95200:SS AISI-303:SS AISI-304:SS AISI-316:SS AISI-416:Special/Other:No Sleeve (sleeveless):</t>
        </is>
      </c>
      <c r="N282" s="233" t="inlineStr">
        <is>
          <t>:Bronze, III932, C89835:NiAl-Bronze, ASTM-B150 CDA95400:Al-Bronze, ASTM-B150 CDA95200:SS AISI-303:SS AISI-304:SS AISI-316:SS AISI-416:Special/Other:No Sleeve (sleeveless):</t>
        </is>
      </c>
      <c r="O282" s="233" t="inlineStr">
        <is>
          <t>ShaftMatl_SS_AISI-416</t>
        </is>
      </c>
      <c r="P282" s="235" t="inlineStr">
        <is>
          <t>RTF</t>
        </is>
      </c>
      <c r="Q282" s="233" t="inlineStr">
        <is>
          <t>B103963</t>
        </is>
      </c>
      <c r="R282" s="233" t="n"/>
      <c r="S282" s="235" t="inlineStr">
        <is>
          <t>LT076</t>
        </is>
      </c>
      <c r="T282" s="233" t="n"/>
      <c r="U282" s="233" t="n"/>
    </row>
    <row r="283" s="109">
      <c r="A283" s="64" t="n"/>
      <c r="B283" s="237">
        <f>IF(AND(L283&lt;&gt;"ShaftMatl_Special",P283&lt;&gt;"NA"),"Y","N")</f>
        <v/>
      </c>
      <c r="C283" s="233" t="inlineStr">
        <is>
          <t>ConTab_BOM_KP_Shaft_0350</t>
        </is>
      </c>
      <c r="D283" s="233">
        <f>IF(B283="Y",C283,"")</f>
        <v/>
      </c>
      <c r="E283" s="233" t="inlineStr">
        <is>
          <t>:3095-7_8-KP:3095-7_8-KPV:</t>
        </is>
      </c>
      <c r="F283" s="235" t="inlineStr">
        <is>
          <t>2</t>
        </is>
      </c>
      <c r="G283" s="235">
        <f>"X"&amp;F283</f>
        <v/>
      </c>
      <c r="H283" s="201" t="n">
        <v>1</v>
      </c>
      <c r="I283" s="234" t="inlineStr">
        <is>
          <t>CW</t>
        </is>
      </c>
      <c r="J283" s="233" t="inlineStr">
        <is>
          <t>Mechanical Seal</t>
        </is>
      </c>
      <c r="K283" s="233" t="inlineStr">
        <is>
          <t>:MechSealType1Unbal:MechSealType21S:</t>
        </is>
      </c>
      <c r="L283" s="233" t="inlineStr">
        <is>
          <t>ShaftMatl_SS_AISI-303</t>
        </is>
      </c>
      <c r="M283" s="233" t="inlineStr">
        <is>
          <t>:Bronze, III932, C89835:NiAl-Bronze, ASTM-B150 CDA95400:Al-Bronze, ASTM-B150 CDA95200:SS AISI-303:SS AISI-304:SS AISI-316:SS AISI-416:Special/Other:No Sleeve (sleeveless):</t>
        </is>
      </c>
      <c r="N283" s="233" t="inlineStr">
        <is>
          <t>:Bronze, III932, C89835:NiAl-Bronze, ASTM-B150 CDA95400:Al-Bronze, ASTM-B150 CDA95200:SS AISI-303:SS AISI-304:SS AISI-316:SS AISI-416:Special/Other:No Sleeve (sleeveless):</t>
        </is>
      </c>
      <c r="O283" s="233" t="inlineStr">
        <is>
          <t>ShaftMatl_SS_AISI-303</t>
        </is>
      </c>
      <c r="P283" s="235" t="n">
        <v>91844429</v>
      </c>
      <c r="Q283" s="233" t="inlineStr">
        <is>
          <t>B101217</t>
        </is>
      </c>
      <c r="R283" s="233" t="inlineStr">
        <is>
          <t>Standard</t>
        </is>
      </c>
      <c r="S283" s="235" t="inlineStr">
        <is>
          <t>LT027</t>
        </is>
      </c>
      <c r="T283" s="233" t="n"/>
      <c r="U283" s="233" t="n"/>
    </row>
    <row r="284" s="109">
      <c r="A284" s="64" t="n"/>
      <c r="B284" s="237">
        <f>IF(AND(L284&lt;&gt;"ShaftMatl_Special",P284&lt;&gt;"NA"),"Y","N")</f>
        <v/>
      </c>
      <c r="C284" s="233" t="inlineStr">
        <is>
          <t>ConTab_BOM_KP_Shaft_0354</t>
        </is>
      </c>
      <c r="D284" s="233">
        <f>IF(B284="Y",C284,"")</f>
        <v/>
      </c>
      <c r="E284" s="233" t="inlineStr">
        <is>
          <t>:3095-7_8-KP:3095-7_8-KPV:</t>
        </is>
      </c>
      <c r="F284" s="235" t="inlineStr">
        <is>
          <t>2</t>
        </is>
      </c>
      <c r="G284" s="235">
        <f>"X"&amp;F284</f>
        <v/>
      </c>
      <c r="H284" s="201" t="n">
        <v>1</v>
      </c>
      <c r="I284" s="234" t="inlineStr">
        <is>
          <t>CW</t>
        </is>
      </c>
      <c r="J284" s="233" t="inlineStr">
        <is>
          <t>Mechanical Seal</t>
        </is>
      </c>
      <c r="K284" s="233" t="inlineStr">
        <is>
          <t>:MechSealType1Unbal:MechSealType21S:</t>
        </is>
      </c>
      <c r="L284" s="233" t="inlineStr">
        <is>
          <t>ShaftMatl_StressproofSteel_AISI-1144</t>
        </is>
      </c>
      <c r="M284" s="233" t="inlineStr">
        <is>
          <t>:Bronze, III932, C89835:NiAl-Bronze, ASTM-B150 CDA95400:Al-Bronze, ASTM-B150 CDA95200:SS AISI-303:SS AISI-304:SS AISI-316:SS AISI-416:Special/Other:No Sleeve (sleeveless):</t>
        </is>
      </c>
      <c r="N284" s="233" t="inlineStr">
        <is>
          <t>:Bronze, III932, C89835:NiAl-Bronze, ASTM-B150 CDA95400:Al-Bronze, ASTM-B150 CDA95200:SS AISI-303:SS AISI-304:SS AISI-316:SS AISI-416:Special/Other:No Sleeve (sleeveless):</t>
        </is>
      </c>
      <c r="O284" s="233" t="inlineStr">
        <is>
          <t>ShaftMatl_StressproofSteel_AISI-1144</t>
        </is>
      </c>
      <c r="P284" s="235" t="inlineStr">
        <is>
          <t>RTF</t>
        </is>
      </c>
      <c r="Q284" s="233" t="inlineStr">
        <is>
          <t>B101218</t>
        </is>
      </c>
      <c r="R284" s="233" t="n"/>
      <c r="S284" s="235" t="inlineStr">
        <is>
          <t>LT027</t>
        </is>
      </c>
      <c r="T284" s="233" t="n"/>
      <c r="U284" s="233" t="n"/>
    </row>
    <row r="285" s="109">
      <c r="A285" s="64" t="n"/>
      <c r="B285" s="237">
        <f>IF(AND(L285&lt;&gt;"ShaftMatl_Special",P285&lt;&gt;"NA"),"Y","N")</f>
        <v/>
      </c>
      <c r="C285" s="233" t="inlineStr">
        <is>
          <t>ConTab_BOM_KP_Shaft_0355</t>
        </is>
      </c>
      <c r="D285" s="233">
        <f>IF(B285="Y",C285,"")</f>
        <v/>
      </c>
      <c r="E285" s="233" t="inlineStr">
        <is>
          <t>:3095-7_8-KP:3095-7_8-KPV:</t>
        </is>
      </c>
      <c r="F285" s="235" t="inlineStr">
        <is>
          <t>2</t>
        </is>
      </c>
      <c r="G285" s="235">
        <f>"X"&amp;F285</f>
        <v/>
      </c>
      <c r="H285" s="201" t="n">
        <v>1</v>
      </c>
      <c r="I285" s="234" t="inlineStr">
        <is>
          <t>CW</t>
        </is>
      </c>
      <c r="J285" s="233" t="inlineStr">
        <is>
          <t>Mechanical Seal</t>
        </is>
      </c>
      <c r="K285" s="233" t="inlineStr">
        <is>
          <t>:MechSealType1Unbal:MechSealType21S:</t>
        </is>
      </c>
      <c r="L285" s="233" t="inlineStr">
        <is>
          <t>ShaftMatl_Special</t>
        </is>
      </c>
      <c r="M285" s="233" t="inlineStr">
        <is>
          <t>:Bronze, III932, C89835:NiAl-Bronze, ASTM-B150 CDA95400:Al-Bronze, ASTM-B150 CDA95200:SS AISI-303:SS AISI-304:SS AISI-316:SS AISI-416:Special/Other:No Sleeve (sleeveless):</t>
        </is>
      </c>
      <c r="N285" s="233" t="inlineStr">
        <is>
          <t>:Bronze, III932, C89835:NiAl-Bronze, ASTM-B150 CDA95400:Al-Bronze, ASTM-B150 CDA95200:SS AISI-303:SS AISI-304:SS AISI-316:SS AISI-416:Special/Other:No Sleeve (sleeveless):</t>
        </is>
      </c>
      <c r="O285" s="233" t="inlineStr">
        <is>
          <t>ShaftMatl_Special</t>
        </is>
      </c>
      <c r="P285" s="235" t="inlineStr">
        <is>
          <t>RTF</t>
        </is>
      </c>
      <c r="Q285" s="233" t="inlineStr">
        <is>
          <t>B150248</t>
        </is>
      </c>
      <c r="R285" s="233" t="n"/>
      <c r="S285" s="235" t="inlineStr">
        <is>
          <t>LT029</t>
        </is>
      </c>
      <c r="T285" s="233" t="n"/>
      <c r="U285" s="233" t="n"/>
    </row>
    <row r="286" s="109">
      <c r="A286" s="64" t="n"/>
      <c r="B286" s="237">
        <f>IF(AND(L286&lt;&gt;"ShaftMatl_Special",P286&lt;&gt;"NA"),"Y","N")</f>
        <v/>
      </c>
      <c r="C286" s="233" t="inlineStr">
        <is>
          <t>ConTab_BOM_KP_Shaft_0356</t>
        </is>
      </c>
      <c r="D286" s="233">
        <f>IF(B286="Y",C286,"")</f>
        <v/>
      </c>
      <c r="E286" s="233" t="inlineStr">
        <is>
          <t>:3095-7_8-KP:3095-7_8-KPV:</t>
        </is>
      </c>
      <c r="F286" s="235" t="inlineStr">
        <is>
          <t>2</t>
        </is>
      </c>
      <c r="G286" s="235">
        <f>"X"&amp;F286</f>
        <v/>
      </c>
      <c r="H286" s="201" t="n">
        <v>1</v>
      </c>
      <c r="I286" s="234" t="inlineStr">
        <is>
          <t>CCW</t>
        </is>
      </c>
      <c r="J286" s="233" t="inlineStr">
        <is>
          <t>Mechanical Seal</t>
        </is>
      </c>
      <c r="K286" s="233" t="inlineStr">
        <is>
          <t>:MechSealType1Unbal:MechSealType21S:</t>
        </is>
      </c>
      <c r="L286" s="233" t="inlineStr">
        <is>
          <t>ShaftMatl_SS_AISI-303</t>
        </is>
      </c>
      <c r="M286" s="233" t="inlineStr">
        <is>
          <t>:Bronze, III932, C89835:NiAl-Bronze, ASTM-B150 CDA95400:Al-Bronze, ASTM-B150 CDA95200:SS AISI-303:SS AISI-304:SS AISI-316:SS AISI-416:Special/Other:No Sleeve (sleeveless):</t>
        </is>
      </c>
      <c r="N286" s="233" t="inlineStr">
        <is>
          <t>:Bronze, III932, C89835:NiAl-Bronze, ASTM-B150 CDA95400:Al-Bronze, ASTM-B150 CDA95200:SS AISI-303:SS AISI-304:SS AISI-316:SS AISI-416:Special/Other:No Sleeve (sleeveless):</t>
        </is>
      </c>
      <c r="O286" s="233" t="inlineStr">
        <is>
          <t>ShaftMatl_SS_AISI-303</t>
        </is>
      </c>
      <c r="P286" s="235" t="n">
        <v>91844429</v>
      </c>
      <c r="Q286" s="233" t="inlineStr">
        <is>
          <t>B101217</t>
        </is>
      </c>
      <c r="R286" s="233" t="n"/>
      <c r="S286" s="235" t="inlineStr">
        <is>
          <t>LT027</t>
        </is>
      </c>
      <c r="T286" s="233" t="n"/>
      <c r="U286" s="233" t="n"/>
    </row>
    <row r="287" s="109">
      <c r="A287" s="64" t="n"/>
      <c r="B287" s="237">
        <f>IF(AND(L287&lt;&gt;"ShaftMatl_Special",P287&lt;&gt;"NA"),"Y","N")</f>
        <v/>
      </c>
      <c r="C287" s="233" t="inlineStr">
        <is>
          <t>ConTab_BOM_KP_Shaft_0357</t>
        </is>
      </c>
      <c r="D287" s="233">
        <f>IF(B287="Y",C287,"")</f>
        <v/>
      </c>
      <c r="E287" s="233" t="inlineStr">
        <is>
          <t>:3095-7_8-KP:3095-7_8-KPV:</t>
        </is>
      </c>
      <c r="F287" s="235" t="inlineStr">
        <is>
          <t>2</t>
        </is>
      </c>
      <c r="G287" s="235">
        <f>"X"&amp;F287</f>
        <v/>
      </c>
      <c r="H287" s="201" t="n">
        <v>1</v>
      </c>
      <c r="I287" s="234" t="inlineStr">
        <is>
          <t>CCW</t>
        </is>
      </c>
      <c r="J287" s="233" t="inlineStr">
        <is>
          <t>Mechanical Seal</t>
        </is>
      </c>
      <c r="K287" s="233" t="inlineStr">
        <is>
          <t>:MechSealType1Unbal:MechSealType21S:</t>
        </is>
      </c>
      <c r="L287" s="233" t="inlineStr">
        <is>
          <t>ShaftMatl_StressproofSteel_AISI-1144</t>
        </is>
      </c>
      <c r="M287" s="233" t="inlineStr">
        <is>
          <t>:Bronze, III932, C89835:NiAl-Bronze, ASTM-B150 CDA95400:Al-Bronze, ASTM-B150 CDA95200:SS AISI-303:SS AISI-304:SS AISI-316:SS AISI-416:Special/Other:No Sleeve (sleeveless):</t>
        </is>
      </c>
      <c r="N287" s="233" t="inlineStr">
        <is>
          <t>:Bronze, III932, C89835:NiAl-Bronze, ASTM-B150 CDA95400:Al-Bronze, ASTM-B150 CDA95200:SS AISI-303:SS AISI-304:SS AISI-316:SS AISI-416:Special/Other:No Sleeve (sleeveless):</t>
        </is>
      </c>
      <c r="O287" s="233" t="inlineStr">
        <is>
          <t>ShaftMatl_StressproofSteel_AISI-1144</t>
        </is>
      </c>
      <c r="P287" s="235" t="inlineStr">
        <is>
          <t>RTF</t>
        </is>
      </c>
      <c r="Q287" s="233" t="inlineStr">
        <is>
          <t>B101218</t>
        </is>
      </c>
      <c r="R287" s="233" t="n"/>
      <c r="S287" s="235" t="inlineStr">
        <is>
          <t>LT027</t>
        </is>
      </c>
      <c r="T287" s="233" t="n"/>
      <c r="U287" s="233" t="n"/>
    </row>
    <row r="288" s="109">
      <c r="A288" s="64" t="n"/>
      <c r="B288" s="237">
        <f>IF(AND(L288&lt;&gt;"ShaftMatl_Special",P288&lt;&gt;"NA"),"Y","N")</f>
        <v/>
      </c>
      <c r="C288" s="233" t="inlineStr">
        <is>
          <t>ConTab_BOM_KP_Shaft_0358</t>
        </is>
      </c>
      <c r="D288" s="233">
        <f>IF(B288="Y",C288,"")</f>
        <v/>
      </c>
      <c r="E288" s="233" t="inlineStr">
        <is>
          <t>:3095-7_8-KP:3095-7_8-KPV:</t>
        </is>
      </c>
      <c r="F288" s="235" t="inlineStr">
        <is>
          <t>2</t>
        </is>
      </c>
      <c r="G288" s="235">
        <f>"X"&amp;F288</f>
        <v/>
      </c>
      <c r="H288" s="201" t="n">
        <v>1</v>
      </c>
      <c r="I288" s="234" t="inlineStr">
        <is>
          <t>CCW</t>
        </is>
      </c>
      <c r="J288" s="233" t="inlineStr">
        <is>
          <t>Mechanical Seal</t>
        </is>
      </c>
      <c r="K288" s="233" t="inlineStr">
        <is>
          <t>:MechSealType1Unbal:MechSealType21S:</t>
        </is>
      </c>
      <c r="L288" s="233" t="inlineStr">
        <is>
          <t>ShaftMatl_Special</t>
        </is>
      </c>
      <c r="M288" s="233" t="inlineStr">
        <is>
          <t>:Bronze, III932, C89835:NiAl-Bronze, ASTM-B150 CDA95400:Al-Bronze, ASTM-B150 CDA95200:SS AISI-303:SS AISI-304:SS AISI-316:SS AISI-416:Special/Other:No Sleeve (sleeveless):</t>
        </is>
      </c>
      <c r="N288" s="233" t="inlineStr">
        <is>
          <t>:Bronze, III932, C89835:NiAl-Bronze, ASTM-B150 CDA95400:Al-Bronze, ASTM-B150 CDA95200:SS AISI-303:SS AISI-304:SS AISI-316:SS AISI-416:Special/Other:No Sleeve (sleeveless):</t>
        </is>
      </c>
      <c r="O288" s="233" t="inlineStr">
        <is>
          <t>ShaftMatl_Special</t>
        </is>
      </c>
      <c r="P288" s="235" t="inlineStr">
        <is>
          <t>RTF</t>
        </is>
      </c>
      <c r="Q288" s="233" t="inlineStr">
        <is>
          <t>B150248</t>
        </is>
      </c>
      <c r="R288" s="233" t="n"/>
      <c r="S288" s="235" t="inlineStr">
        <is>
          <t>LT029</t>
        </is>
      </c>
      <c r="T288" s="233" t="n"/>
      <c r="U288" s="233" t="n"/>
    </row>
    <row r="289" s="109">
      <c r="A289" s="64" t="n"/>
      <c r="B289" s="237">
        <f>IF(AND(L289&lt;&gt;"ShaftMatl_Special",P289&lt;&gt;"NA"),"Y","N")</f>
        <v/>
      </c>
      <c r="C289" s="233" t="inlineStr">
        <is>
          <t>ConTab_BOM_KP_Shaft_0359</t>
        </is>
      </c>
      <c r="D289" s="233">
        <f>IF(B289="Y",C289,"")</f>
        <v/>
      </c>
      <c r="E289" s="233" t="inlineStr">
        <is>
          <t>:3095-7_8-KP:3095-7_8-KPV:</t>
        </is>
      </c>
      <c r="F289" s="235" t="inlineStr">
        <is>
          <t>3</t>
        </is>
      </c>
      <c r="G289" s="235">
        <f>"X"&amp;F289</f>
        <v/>
      </c>
      <c r="H289" s="201" t="n">
        <v>1</v>
      </c>
      <c r="I289" s="234" t="inlineStr">
        <is>
          <t>CW</t>
        </is>
      </c>
      <c r="J289" s="233" t="inlineStr">
        <is>
          <t>Packing</t>
        </is>
      </c>
      <c r="K289" s="233" t="inlineStr">
        <is>
          <t>:Opt_Packing:</t>
        </is>
      </c>
      <c r="L289" s="233" t="inlineStr">
        <is>
          <t>ShaftMatl_SS_AISI-303</t>
        </is>
      </c>
      <c r="M289" s="233" t="inlineStr">
        <is>
          <t>:Bronze, III932, C89835:NiAl-Bronze, ASTM-B150 CDA95400:Al-Bronze, ASTM-B150 CDA95200:SS AISI-303:SS AISI-304:SS AISI-316:SS AISI-416:Special/Other:No Sleeve (sleeveless):SS AISI-416 (hard):</t>
        </is>
      </c>
      <c r="N289" s="233" t="inlineStr">
        <is>
          <t>:Bronze, III932, C89835:NiAl-Bronze, ASTM-B150 CDA95400:Al-Bronze, ASTM-B150 CDA95200:SS AISI-303:SS AISI-304:SS AISI-316:SS AISI-416:Special/Other:No Sleeve (sleeveless):</t>
        </is>
      </c>
      <c r="O289" s="233" t="inlineStr">
        <is>
          <t>ShaftMatl_SS_AISI-303</t>
        </is>
      </c>
      <c r="P289" s="235" t="n">
        <v>91844420</v>
      </c>
      <c r="Q289" s="233" t="inlineStr">
        <is>
          <t>B101220</t>
        </is>
      </c>
      <c r="R289" s="233" t="n"/>
      <c r="S289" s="235" t="inlineStr">
        <is>
          <t>LT027</t>
        </is>
      </c>
      <c r="T289" s="233" t="n"/>
      <c r="U289" s="233" t="n"/>
    </row>
    <row r="290" s="109">
      <c r="A290" s="64" t="n"/>
      <c r="B290" s="237">
        <f>IF(AND(L290&lt;&gt;"ShaftMatl_Special",P290&lt;&gt;"NA"),"Y","N")</f>
        <v/>
      </c>
      <c r="C290" s="233" t="inlineStr">
        <is>
          <t>ConTab_BOM_KP_Shaft_0361</t>
        </is>
      </c>
      <c r="D290" s="233">
        <f>IF(B290="Y",C290,"")</f>
        <v/>
      </c>
      <c r="E290" s="233" t="inlineStr">
        <is>
          <t>:3095-7_8-KP:3095-7_8-KPV:</t>
        </is>
      </c>
      <c r="F290" s="235" t="inlineStr">
        <is>
          <t>3</t>
        </is>
      </c>
      <c r="G290" s="235">
        <f>"X"&amp;F290</f>
        <v/>
      </c>
      <c r="H290" s="201" t="n">
        <v>1</v>
      </c>
      <c r="I290" s="234" t="inlineStr">
        <is>
          <t>CW</t>
        </is>
      </c>
      <c r="J290" s="233" t="inlineStr">
        <is>
          <t>Packing</t>
        </is>
      </c>
      <c r="K290" s="233" t="inlineStr">
        <is>
          <t>:Opt_Packing:</t>
        </is>
      </c>
      <c r="L290" s="233" t="inlineStr">
        <is>
          <t>ShaftMatl_StressproofSteel_AISI-1144</t>
        </is>
      </c>
      <c r="M290" s="233" t="inlineStr">
        <is>
          <t>:Bronze, III932, C89835:NiAl-Bronze, ASTM-B150 CDA95400:Al-Bronze, ASTM-B150 CDA95200:SS AISI-303:SS AISI-304:SS AISI-316:SS AISI-416:Special/Other:No Sleeve (sleeveless):SS AISI-416 (hard):</t>
        </is>
      </c>
      <c r="N290" s="233" t="inlineStr">
        <is>
          <t>:Bronze, III932, C89835:NiAl-Bronze, ASTM-B150 CDA95400:Al-Bronze, ASTM-B150 CDA95200:SS AISI-303:SS AISI-304:SS AISI-316:SS AISI-416:Special/Other:No Sleeve (sleeveless):</t>
        </is>
      </c>
      <c r="O290" s="233" t="inlineStr">
        <is>
          <t>ShaftMatl_StressproofSteel_AISI-1144</t>
        </is>
      </c>
      <c r="P290" s="235" t="n">
        <v>91844416</v>
      </c>
      <c r="Q290" s="233" t="inlineStr">
        <is>
          <t>B101219</t>
        </is>
      </c>
      <c r="R290" s="233" t="n"/>
      <c r="S290" s="235" t="inlineStr">
        <is>
          <t>LT027</t>
        </is>
      </c>
      <c r="T290" s="233" t="n"/>
      <c r="U290" s="233" t="n"/>
    </row>
    <row r="291" s="109">
      <c r="A291" s="64" t="n"/>
      <c r="B291" s="237">
        <f>IF(AND(L291&lt;&gt;"ShaftMatl_Special",P291&lt;&gt;"NA"),"Y","N")</f>
        <v/>
      </c>
      <c r="C291" s="233" t="inlineStr">
        <is>
          <t>ConTab_BOM_KP_Shaft_0367</t>
        </is>
      </c>
      <c r="D291" s="233">
        <f>IF(B291="Y",C291,"")</f>
        <v/>
      </c>
      <c r="E291" s="233" t="inlineStr">
        <is>
          <t>:3095-7_8-KP:3095-7_8-KPV:</t>
        </is>
      </c>
      <c r="F291" s="235" t="inlineStr">
        <is>
          <t>3</t>
        </is>
      </c>
      <c r="G291" s="235">
        <f>"X"&amp;F291</f>
        <v/>
      </c>
      <c r="H291" s="201" t="n">
        <v>1</v>
      </c>
      <c r="I291" s="234" t="inlineStr">
        <is>
          <t>CW</t>
        </is>
      </c>
      <c r="J291" s="233" t="inlineStr">
        <is>
          <t>Packing</t>
        </is>
      </c>
      <c r="K291" s="233" t="inlineStr">
        <is>
          <t>:Opt_Packing:</t>
        </is>
      </c>
      <c r="L291" s="233" t="inlineStr">
        <is>
          <t>ShaftMatl_Special</t>
        </is>
      </c>
      <c r="M291" s="233" t="inlineStr">
        <is>
          <t>:Bronze, III932, C89835:NiAl-Bronze, ASTM-B150 CDA95400:Al-Bronze, ASTM-B150 CDA95200:SS AISI-303:SS AISI-304:SS AISI-316:SS AISI-416:Special/Other:No Sleeve (sleeveless):SS AISI-416 (hard):</t>
        </is>
      </c>
      <c r="N291" s="233" t="inlineStr">
        <is>
          <t>:Bronze, III932, C89835:NiAl-Bronze, ASTM-B150 CDA95400:Al-Bronze, ASTM-B150 CDA95200:SS AISI-303:SS AISI-304:SS AISI-316:SS AISI-416:Special/Other:No Sleeve (sleeveless):</t>
        </is>
      </c>
      <c r="O291" s="233" t="inlineStr">
        <is>
          <t>ShaftMatl_Special</t>
        </is>
      </c>
      <c r="P291" s="235" t="inlineStr">
        <is>
          <t>RTF</t>
        </is>
      </c>
      <c r="Q291" s="233" t="inlineStr">
        <is>
          <t>B150248</t>
        </is>
      </c>
      <c r="R291" s="233" t="n"/>
      <c r="S291" s="235" t="inlineStr">
        <is>
          <t>LT029</t>
        </is>
      </c>
      <c r="T291" s="233" t="n"/>
      <c r="U291" s="233" t="n"/>
    </row>
    <row r="292" s="109">
      <c r="A292" s="64" t="n"/>
      <c r="B292" s="237">
        <f>IF(AND(L292&lt;&gt;"ShaftMatl_Special",P292&lt;&gt;"NA"),"Y","N")</f>
        <v/>
      </c>
      <c r="C292" s="233" t="inlineStr">
        <is>
          <t>ConTab_BOM_KP_Shaft_0368</t>
        </is>
      </c>
      <c r="D292" s="233">
        <f>IF(B292="Y",C292,"")</f>
        <v/>
      </c>
      <c r="E292" s="233" t="inlineStr">
        <is>
          <t>:3095-7_8-KP:3095-7_8-KPV:</t>
        </is>
      </c>
      <c r="F292" s="235" t="inlineStr">
        <is>
          <t>3</t>
        </is>
      </c>
      <c r="G292" s="235">
        <f>"X"&amp;F292</f>
        <v/>
      </c>
      <c r="H292" s="201" t="n">
        <v>1</v>
      </c>
      <c r="I292" s="234" t="inlineStr">
        <is>
          <t>CCW</t>
        </is>
      </c>
      <c r="J292" s="233" t="inlineStr">
        <is>
          <t>Packing</t>
        </is>
      </c>
      <c r="K292" s="233" t="inlineStr">
        <is>
          <t>:Opt_Packing:</t>
        </is>
      </c>
      <c r="L292" s="233" t="inlineStr">
        <is>
          <t>ShaftMatl_SS_AISI-303</t>
        </is>
      </c>
      <c r="M292" s="233" t="inlineStr">
        <is>
          <t>:Bronze, III932, C89835:NiAl-Bronze, ASTM-B150 CDA95400:Al-Bronze, ASTM-B150 CDA95200:SS AISI-303:SS AISI-304:SS AISI-316:SS AISI-416:Special/Other:No Sleeve (sleeveless):SS AISI-416 (hard):</t>
        </is>
      </c>
      <c r="N292" s="233" t="inlineStr">
        <is>
          <t>:Bronze, III932, C89835:NiAl-Bronze, ASTM-B150 CDA95400:Al-Bronze, ASTM-B150 CDA95200:SS AISI-303:SS AISI-304:SS AISI-316:SS AISI-416:Special/Other:No Sleeve (sleeveless):</t>
        </is>
      </c>
      <c r="O292" s="233" t="inlineStr">
        <is>
          <t>ShaftMatl_SS_AISI-303</t>
        </is>
      </c>
      <c r="P292" s="235" t="n">
        <v>91844465</v>
      </c>
      <c r="Q292" s="233" t="inlineStr">
        <is>
          <t>B101220</t>
        </is>
      </c>
      <c r="R292" s="233" t="n"/>
      <c r="S292" s="235" t="inlineStr">
        <is>
          <t>LT027</t>
        </is>
      </c>
      <c r="T292" s="233" t="n"/>
      <c r="U292" s="233" t="n"/>
    </row>
    <row r="293" s="109">
      <c r="A293" s="64" t="n"/>
      <c r="B293" s="237">
        <f>IF(AND(L293&lt;&gt;"ShaftMatl_Special",P293&lt;&gt;"NA"),"Y","N")</f>
        <v/>
      </c>
      <c r="C293" s="233" t="inlineStr">
        <is>
          <t>ConTab_BOM_KP_Shaft_0369</t>
        </is>
      </c>
      <c r="D293" s="233">
        <f>IF(B293="Y",C293,"")</f>
        <v/>
      </c>
      <c r="E293" s="233" t="inlineStr">
        <is>
          <t>:3095-7_8-KP:3095-7_8-KPV:</t>
        </is>
      </c>
      <c r="F293" s="235" t="inlineStr">
        <is>
          <t>3</t>
        </is>
      </c>
      <c r="G293" s="235">
        <f>"X"&amp;F293</f>
        <v/>
      </c>
      <c r="H293" s="201" t="n">
        <v>1</v>
      </c>
      <c r="I293" s="234" t="inlineStr">
        <is>
          <t>CCW</t>
        </is>
      </c>
      <c r="J293" s="233" t="inlineStr">
        <is>
          <t>Packing</t>
        </is>
      </c>
      <c r="K293" s="233" t="inlineStr">
        <is>
          <t>:Opt_Packing:</t>
        </is>
      </c>
      <c r="L293" s="233" t="inlineStr">
        <is>
          <t>ShaftMatl_StressproofSteel_AISI-1144</t>
        </is>
      </c>
      <c r="M293" s="233" t="inlineStr">
        <is>
          <t>:Bronze, III932, C89835:NiAl-Bronze, ASTM-B150 CDA95400:Al-Bronze, ASTM-B150 CDA95200:SS AISI-303:SS AISI-304:SS AISI-316:SS AISI-416:Special/Other:No Sleeve (sleeveless):SS AISI-416 (hard):</t>
        </is>
      </c>
      <c r="N293" s="233" t="inlineStr">
        <is>
          <t>:Bronze, III932, C89835:NiAl-Bronze, ASTM-B150 CDA95400:Al-Bronze, ASTM-B150 CDA95200:SS AISI-303:SS AISI-304:SS AISI-316:SS AISI-416:Special/Other:No Sleeve (sleeveless):</t>
        </is>
      </c>
      <c r="O293" s="233" t="inlineStr">
        <is>
          <t>ShaftMatl_StressproofSteel_AISI-1144</t>
        </is>
      </c>
      <c r="P293" s="235" t="n">
        <v>91844416</v>
      </c>
      <c r="Q293" s="233" t="inlineStr">
        <is>
          <t>B101219</t>
        </is>
      </c>
      <c r="R293" s="233" t="n"/>
      <c r="S293" s="235" t="inlineStr">
        <is>
          <t>LT077</t>
        </is>
      </c>
      <c r="T293" s="233" t="n"/>
      <c r="U293" s="233" t="n"/>
    </row>
    <row r="294" s="109">
      <c r="A294" s="64" t="n"/>
      <c r="B294" s="237">
        <f>IF(AND(L294&lt;&gt;"ShaftMatl_Special",P294&lt;&gt;"NA"),"Y","N")</f>
        <v/>
      </c>
      <c r="C294" s="233" t="inlineStr">
        <is>
          <t>ConTab_BOM_KP_Shaft_0370</t>
        </is>
      </c>
      <c r="D294" s="233">
        <f>IF(B294="Y",C294,"")</f>
        <v/>
      </c>
      <c r="E294" s="233" t="inlineStr">
        <is>
          <t>:3095-7_8-KP:3095-7_8-KPV:</t>
        </is>
      </c>
      <c r="F294" s="235" t="inlineStr">
        <is>
          <t>3</t>
        </is>
      </c>
      <c r="G294" s="235">
        <f>"X"&amp;F294</f>
        <v/>
      </c>
      <c r="H294" s="201" t="n">
        <v>1</v>
      </c>
      <c r="I294" s="234" t="inlineStr">
        <is>
          <t>CCW</t>
        </is>
      </c>
      <c r="J294" s="233" t="inlineStr">
        <is>
          <t>Packing</t>
        </is>
      </c>
      <c r="K294" s="233" t="inlineStr">
        <is>
          <t>:Opt_Packing:</t>
        </is>
      </c>
      <c r="L294" s="233" t="inlineStr">
        <is>
          <t>ShaftMatl_Special</t>
        </is>
      </c>
      <c r="M294" s="233" t="inlineStr">
        <is>
          <t>:Bronze, III932, C89835:NiAl-Bronze, ASTM-B150 CDA95400:Al-Bronze, ASTM-B150 CDA95200:SS AISI-303:SS AISI-304:SS AISI-316:SS AISI-416:Special/Other:No Sleeve (sleeveless):SS AISI-416 (hard):</t>
        </is>
      </c>
      <c r="N294" s="233" t="inlineStr">
        <is>
          <t>:Bronze, III932, C89835:NiAl-Bronze, ASTM-B150 CDA95400:Al-Bronze, ASTM-B150 CDA95200:SS AISI-303:SS AISI-304:SS AISI-316:SS AISI-416:Special/Other:No Sleeve (sleeveless):</t>
        </is>
      </c>
      <c r="O294" s="233" t="inlineStr">
        <is>
          <t>ShaftMatl_Special</t>
        </is>
      </c>
      <c r="P294" s="235" t="inlineStr">
        <is>
          <t>RTF</t>
        </is>
      </c>
      <c r="Q294" s="233" t="inlineStr">
        <is>
          <t>B150248</t>
        </is>
      </c>
      <c r="R294" s="233" t="n"/>
      <c r="S294" s="235" t="inlineStr">
        <is>
          <t>LT029</t>
        </is>
      </c>
      <c r="T294" s="233" t="n"/>
      <c r="U294" s="233" t="n"/>
    </row>
    <row r="295" s="109">
      <c r="A295" s="64" t="n"/>
      <c r="B295" s="237">
        <f>IF(AND(L295&lt;&gt;"ShaftMatl_Special",P295&lt;&gt;"NA"),"Y","N")</f>
        <v/>
      </c>
      <c r="C295" s="233" t="inlineStr">
        <is>
          <t>ConTab_BOM_KP_Shaft_0371</t>
        </is>
      </c>
      <c r="D295" s="233">
        <f>IF(B295="Y",C295,"")</f>
        <v/>
      </c>
      <c r="E295" s="233" t="inlineStr">
        <is>
          <t>:3095-7_8-KP:3095-7_8-KPV:</t>
        </is>
      </c>
      <c r="F295" s="235" t="inlineStr">
        <is>
          <t>3</t>
        </is>
      </c>
      <c r="G295" s="235">
        <f>"X"&amp;F295</f>
        <v/>
      </c>
      <c r="H295" s="201" t="n">
        <v>1</v>
      </c>
      <c r="I295" s="234" t="inlineStr">
        <is>
          <t>CW</t>
        </is>
      </c>
      <c r="J295" s="233" t="inlineStr">
        <is>
          <t>Mechanical Seal</t>
        </is>
      </c>
      <c r="K295" s="233" t="inlineStr">
        <is>
          <t>:MechSealType1B:</t>
        </is>
      </c>
      <c r="L295" s="233" t="inlineStr">
        <is>
          <t>ShaftMatl_SS_AISI-303</t>
        </is>
      </c>
      <c r="M295" s="233" t="inlineStr">
        <is>
          <t>:Bronze, III932, C89835:NiAl-Bronze, ASTM-B150 CDA95400:Al-Bronze, ASTM-B150 CDA95200:SS AISI-303:SS AISI-304:SS AISI-316:SS AISI-416:Special/Other:No Sleeve (sleeveless):</t>
        </is>
      </c>
      <c r="N295" s="233" t="inlineStr">
        <is>
          <t>:Bronze, III932, C89835:NiAl-Bronze, ASTM-B150 CDA95400:Al-Bronze, ASTM-B150 CDA95200:SS AISI-303:SS AISI-304:SS AISI-316:SS AISI-416:Special/Other:No Sleeve (sleeveless):</t>
        </is>
      </c>
      <c r="O295" s="233" t="inlineStr">
        <is>
          <t>ShaftMatl_SS_AISI-303</t>
        </is>
      </c>
      <c r="P295" s="235" t="n">
        <v>91844420</v>
      </c>
      <c r="Q295" s="233" t="inlineStr">
        <is>
          <t>B101220</t>
        </is>
      </c>
      <c r="R295" s="233" t="n"/>
      <c r="S295" s="235" t="inlineStr">
        <is>
          <t>LT027</t>
        </is>
      </c>
      <c r="T295" s="233" t="n"/>
      <c r="U295" s="233" t="n"/>
    </row>
    <row r="296" s="109">
      <c r="A296" s="64" t="n"/>
      <c r="B296" s="237">
        <f>IF(AND(L296&lt;&gt;"ShaftMatl_Special",P296&lt;&gt;"NA"),"Y","N")</f>
        <v/>
      </c>
      <c r="C296" s="233" t="inlineStr">
        <is>
          <t>ConTab_BOM_KP_Shaft_0372</t>
        </is>
      </c>
      <c r="D296" s="233">
        <f>IF(B296="Y",C296,"")</f>
        <v/>
      </c>
      <c r="E296" s="233" t="inlineStr">
        <is>
          <t>:3095-7_8-KP:3095-7_8-KPV:</t>
        </is>
      </c>
      <c r="F296" s="235" t="inlineStr">
        <is>
          <t>3</t>
        </is>
      </c>
      <c r="G296" s="235">
        <f>"X"&amp;F296</f>
        <v/>
      </c>
      <c r="H296" s="201" t="n">
        <v>1</v>
      </c>
      <c r="I296" s="234" t="inlineStr">
        <is>
          <t>CW</t>
        </is>
      </c>
      <c r="J296" s="233" t="inlineStr">
        <is>
          <t>Mechanical Seal</t>
        </is>
      </c>
      <c r="K296" s="233" t="inlineStr">
        <is>
          <t>:MechSealType1B:</t>
        </is>
      </c>
      <c r="L296" s="233" t="inlineStr">
        <is>
          <t>ShaftMatl_StressproofSteel_AISI-1144</t>
        </is>
      </c>
      <c r="M296" s="233" t="inlineStr">
        <is>
          <t>:Bronze, III932, C89835:NiAl-Bronze, ASTM-B150 CDA95400:Al-Bronze, ASTM-B150 CDA95200:SS AISI-303:SS AISI-304:SS AISI-316:SS AISI-416:Special/Other:No Sleeve (sleeveless):</t>
        </is>
      </c>
      <c r="N296" s="233" t="inlineStr">
        <is>
          <t>:Bronze, III932, C89835:NiAl-Bronze, ASTM-B150 CDA95400:Al-Bronze, ASTM-B150 CDA95200:SS AISI-303:SS AISI-304:SS AISI-316:SS AISI-416:Special/Other:No Sleeve (sleeveless):</t>
        </is>
      </c>
      <c r="O296" s="233" t="inlineStr">
        <is>
          <t>ShaftMatl_StressproofSteel_AISI-1144</t>
        </is>
      </c>
      <c r="P296" s="235" t="n">
        <v>91844416</v>
      </c>
      <c r="Q296" s="233" t="inlineStr">
        <is>
          <t>B101219</t>
        </is>
      </c>
      <c r="R296" s="233" t="n"/>
      <c r="S296" s="235" t="inlineStr">
        <is>
          <t>LT027</t>
        </is>
      </c>
      <c r="T296" s="233" t="n"/>
      <c r="U296" s="233" t="n"/>
    </row>
    <row r="297" s="109">
      <c r="A297" s="64" t="n"/>
      <c r="B297" s="237">
        <f>IF(AND(L297&lt;&gt;"ShaftMatl_Special",P297&lt;&gt;"NA"),"Y","N")</f>
        <v/>
      </c>
      <c r="C297" s="233" t="inlineStr">
        <is>
          <t>ConTab_BOM_KP_Shaft_0373</t>
        </is>
      </c>
      <c r="D297" s="233">
        <f>IF(B297="Y",C297,"")</f>
        <v/>
      </c>
      <c r="E297" s="233" t="inlineStr">
        <is>
          <t>:3095-7_8-KP:3095-7_8-KPV:</t>
        </is>
      </c>
      <c r="F297" s="235" t="inlineStr">
        <is>
          <t>3</t>
        </is>
      </c>
      <c r="G297" s="235">
        <f>"X"&amp;F297</f>
        <v/>
      </c>
      <c r="H297" s="201" t="n">
        <v>1</v>
      </c>
      <c r="I297" s="234" t="inlineStr">
        <is>
          <t>CW</t>
        </is>
      </c>
      <c r="J297" s="233" t="inlineStr">
        <is>
          <t>Mechanical Seal</t>
        </is>
      </c>
      <c r="K297" s="233" t="inlineStr">
        <is>
          <t>:MechSealType1B:</t>
        </is>
      </c>
      <c r="L297" s="233" t="inlineStr">
        <is>
          <t>ShaftMatl_Special</t>
        </is>
      </c>
      <c r="M297" s="233" t="inlineStr">
        <is>
          <t>:Bronze, III932, C89835:NiAl-Bronze, ASTM-B150 CDA95400:Al-Bronze, ASTM-B150 CDA95200:SS AISI-303:SS AISI-304:SS AISI-316:SS AISI-416:Special/Other:No Sleeve (sleeveless):</t>
        </is>
      </c>
      <c r="N297" s="233" t="inlineStr">
        <is>
          <t>:Bronze, III932, C89835:NiAl-Bronze, ASTM-B150 CDA95400:Al-Bronze, ASTM-B150 CDA95200:SS AISI-303:SS AISI-304:SS AISI-316:SS AISI-416:Special/Other:No Sleeve (sleeveless):</t>
        </is>
      </c>
      <c r="O297" s="233" t="inlineStr">
        <is>
          <t>ShaftMatl_Special</t>
        </is>
      </c>
      <c r="P297" s="235" t="inlineStr">
        <is>
          <t>RTF</t>
        </is>
      </c>
      <c r="Q297" s="233" t="inlineStr">
        <is>
          <t>B150248</t>
        </is>
      </c>
      <c r="R297" s="233" t="n"/>
      <c r="S297" s="235" t="inlineStr">
        <is>
          <t>LT029</t>
        </is>
      </c>
      <c r="T297" s="233" t="n"/>
      <c r="U297" s="233" t="n"/>
    </row>
    <row r="298" s="109">
      <c r="A298" s="64" t="n"/>
      <c r="B298" s="237">
        <f>IF(AND(L298&lt;&gt;"ShaftMatl_Special",P298&lt;&gt;"NA"),"Y","N")</f>
        <v/>
      </c>
      <c r="C298" s="233" t="inlineStr">
        <is>
          <t>ConTab_BOM_KP_Shaft_0374</t>
        </is>
      </c>
      <c r="D298" s="233">
        <f>IF(B298="Y",C298,"")</f>
        <v/>
      </c>
      <c r="E298" s="233" t="inlineStr">
        <is>
          <t>:3095-7_8-KP:3095-7_8-KPV:</t>
        </is>
      </c>
      <c r="F298" s="235" t="inlineStr">
        <is>
          <t>3</t>
        </is>
      </c>
      <c r="G298" s="235">
        <f>"X"&amp;F298</f>
        <v/>
      </c>
      <c r="H298" s="201" t="n">
        <v>1</v>
      </c>
      <c r="I298" s="234" t="inlineStr">
        <is>
          <t>CCW</t>
        </is>
      </c>
      <c r="J298" s="233" t="inlineStr">
        <is>
          <t>Mechanical Seal</t>
        </is>
      </c>
      <c r="K298" s="233" t="inlineStr">
        <is>
          <t>:MechSealType1B:</t>
        </is>
      </c>
      <c r="L298" s="233" t="inlineStr">
        <is>
          <t>ShaftMatl_SS_AISI-303</t>
        </is>
      </c>
      <c r="M298" s="233" t="inlineStr">
        <is>
          <t>:Bronze, III932, C89835:NiAl-Bronze, ASTM-B150 CDA95400:Al-Bronze, ASTM-B150 CDA95200:SS AISI-303:SS AISI-304:SS AISI-316:SS AISI-416:Special/Other:No Sleeve (sleeveless):</t>
        </is>
      </c>
      <c r="N298" s="233" t="inlineStr">
        <is>
          <t>:Bronze, III932, C89835:NiAl-Bronze, ASTM-B150 CDA95400:Al-Bronze, ASTM-B150 CDA95200:SS AISI-303:SS AISI-304:SS AISI-316:SS AISI-416:Special/Other:No Sleeve (sleeveless):</t>
        </is>
      </c>
      <c r="O298" s="233" t="inlineStr">
        <is>
          <t>ShaftMatl_SS_AISI-303</t>
        </is>
      </c>
      <c r="P298" s="235" t="n">
        <v>91844420</v>
      </c>
      <c r="Q298" s="233" t="inlineStr">
        <is>
          <t>B101220</t>
        </is>
      </c>
      <c r="R298" s="233" t="n"/>
      <c r="S298" s="235" t="inlineStr">
        <is>
          <t>LT027</t>
        </is>
      </c>
      <c r="T298" s="233" t="n"/>
      <c r="U298" s="233" t="n"/>
    </row>
    <row r="299" s="109">
      <c r="A299" s="64" t="n"/>
      <c r="B299" s="237">
        <f>IF(AND(L299&lt;&gt;"ShaftMatl_Special",P299&lt;&gt;"NA"),"Y","N")</f>
        <v/>
      </c>
      <c r="C299" s="233" t="inlineStr">
        <is>
          <t>ConTab_BOM_KP_Shaft_0375</t>
        </is>
      </c>
      <c r="D299" s="233">
        <f>IF(B299="Y",C299,"")</f>
        <v/>
      </c>
      <c r="E299" s="233" t="inlineStr">
        <is>
          <t>:3095-7_8-KP:3095-7_8-KPV:</t>
        </is>
      </c>
      <c r="F299" s="235" t="inlineStr">
        <is>
          <t>3</t>
        </is>
      </c>
      <c r="G299" s="235">
        <f>"X"&amp;F299</f>
        <v/>
      </c>
      <c r="H299" s="201" t="n">
        <v>1</v>
      </c>
      <c r="I299" s="234" t="inlineStr">
        <is>
          <t>CCW</t>
        </is>
      </c>
      <c r="J299" s="233" t="inlineStr">
        <is>
          <t>Mechanical Seal</t>
        </is>
      </c>
      <c r="K299" s="233" t="inlineStr">
        <is>
          <t>:MechSealType1B:</t>
        </is>
      </c>
      <c r="L299" s="233" t="inlineStr">
        <is>
          <t>ShaftMatl_StressproofSteel_AISI-1144</t>
        </is>
      </c>
      <c r="M299" s="233" t="inlineStr">
        <is>
          <t>:Bronze, III932, C89835:NiAl-Bronze, ASTM-B150 CDA95400:Al-Bronze, ASTM-B150 CDA95200:SS AISI-303:SS AISI-304:SS AISI-316:SS AISI-416:Special/Other:No Sleeve (sleeveless):</t>
        </is>
      </c>
      <c r="N299" s="233" t="inlineStr">
        <is>
          <t>:Bronze, III932, C89835:NiAl-Bronze, ASTM-B150 CDA95400:Al-Bronze, ASTM-B150 CDA95200:SS AISI-303:SS AISI-304:SS AISI-316:SS AISI-416:Special/Other:No Sleeve (sleeveless):</t>
        </is>
      </c>
      <c r="O299" s="233" t="inlineStr">
        <is>
          <t>ShaftMatl_StressproofSteel_AISI-1144</t>
        </is>
      </c>
      <c r="P299" s="235" t="n">
        <v>91844416</v>
      </c>
      <c r="Q299" s="233" t="inlineStr">
        <is>
          <t>B101219</t>
        </is>
      </c>
      <c r="R299" s="233" t="n"/>
      <c r="S299" s="235" t="inlineStr">
        <is>
          <t>LT027</t>
        </is>
      </c>
      <c r="T299" s="233" t="n"/>
      <c r="U299" s="233" t="n"/>
    </row>
    <row r="300" s="109">
      <c r="A300" s="64" t="n"/>
      <c r="B300" s="237">
        <f>IF(AND(L300&lt;&gt;"ShaftMatl_Special",P300&lt;&gt;"NA"),"Y","N")</f>
        <v/>
      </c>
      <c r="C300" s="233" t="inlineStr">
        <is>
          <t>ConTab_BOM_KP_Shaft_0376</t>
        </is>
      </c>
      <c r="D300" s="233">
        <f>IF(B300="Y",C300,"")</f>
        <v/>
      </c>
      <c r="E300" s="233" t="inlineStr">
        <is>
          <t>:3095-7_8-KP:3095-7_8-KPV:</t>
        </is>
      </c>
      <c r="F300" s="235" t="inlineStr">
        <is>
          <t>3</t>
        </is>
      </c>
      <c r="G300" s="235">
        <f>"X"&amp;F300</f>
        <v/>
      </c>
      <c r="H300" s="201" t="n">
        <v>1</v>
      </c>
      <c r="I300" s="234" t="inlineStr">
        <is>
          <t>CCW</t>
        </is>
      </c>
      <c r="J300" s="233" t="inlineStr">
        <is>
          <t>Mechanical Seal</t>
        </is>
      </c>
      <c r="K300" s="233" t="inlineStr">
        <is>
          <t>:MechSealType1B:</t>
        </is>
      </c>
      <c r="L300" s="233" t="inlineStr">
        <is>
          <t>ShaftMatl_Special</t>
        </is>
      </c>
      <c r="M300" s="233" t="inlineStr">
        <is>
          <t>:Bronze, III932, C89835:NiAl-Bronze, ASTM-B150 CDA95400:Al-Bronze, ASTM-B150 CDA95200:SS AISI-303:SS AISI-304:SS AISI-316:SS AISI-416:Special/Other:No Sleeve (sleeveless):</t>
        </is>
      </c>
      <c r="N300" s="233" t="inlineStr">
        <is>
          <t>:Bronze, III932, C89835:NiAl-Bronze, ASTM-B150 CDA95400:Al-Bronze, ASTM-B150 CDA95200:SS AISI-303:SS AISI-304:SS AISI-316:SS AISI-416:Special/Other:No Sleeve (sleeveless):</t>
        </is>
      </c>
      <c r="O300" s="233" t="inlineStr">
        <is>
          <t>ShaftMatl_Special</t>
        </is>
      </c>
      <c r="P300" s="235" t="inlineStr">
        <is>
          <t>RTF</t>
        </is>
      </c>
      <c r="Q300" s="233" t="inlineStr">
        <is>
          <t>B150248</t>
        </is>
      </c>
      <c r="R300" s="233" t="n"/>
      <c r="S300" s="235" t="inlineStr">
        <is>
          <t>LT029</t>
        </is>
      </c>
      <c r="T300" s="233" t="n"/>
      <c r="U300" s="233" t="n"/>
    </row>
    <row r="301" s="109">
      <c r="A301" s="64" t="n"/>
      <c r="B301" s="237">
        <f>IF(AND(L301&lt;&gt;"ShaftMatl_Special",P301&lt;&gt;"NA"),"Y","N")</f>
        <v/>
      </c>
      <c r="C301" s="233" t="inlineStr">
        <is>
          <t>ConTab_BOM_KP_Shaft_0377</t>
        </is>
      </c>
      <c r="D301" s="233">
        <f>IF(B301="Y",C301,"")</f>
        <v/>
      </c>
      <c r="E301" s="233" t="inlineStr">
        <is>
          <t>:3095-7_8-KP:3095-7_8-KPV:</t>
        </is>
      </c>
      <c r="F301" s="235" t="inlineStr">
        <is>
          <t>E</t>
        </is>
      </c>
      <c r="G301" s="235">
        <f>"X"&amp;F301</f>
        <v/>
      </c>
      <c r="H301" s="201" t="n">
        <v>1.1875</v>
      </c>
      <c r="I301" s="234" t="inlineStr">
        <is>
          <t>CW</t>
        </is>
      </c>
      <c r="J301" s="233" t="inlineStr">
        <is>
          <t>Mechanical Seal</t>
        </is>
      </c>
      <c r="K301" s="233" t="inlineStr">
        <is>
          <t>:MechSealType1Unbal:MechSealType21S:MechSealType1B:MechSealType2B:</t>
        </is>
      </c>
      <c r="L301" s="233" t="inlineStr">
        <is>
          <t>ShaftMatl_StressproofSteel_AISI-1144</t>
        </is>
      </c>
      <c r="M301" s="233" t="inlineStr">
        <is>
          <t>:Bronze, III932, C89835:NiAl-Bronze, ASTM-B150 CDA95400:Al-Bronze, ASTM-B150 CDA95200:SS AISI-303:SS AISI-304:SS AISI-316:SS AISI-416:Special/Other:No Sleeve (sleeveless):</t>
        </is>
      </c>
      <c r="N301" s="233" t="inlineStr">
        <is>
          <t>:Bronze, III932, C89835:NiAl-Bronze, ASTM-B150 CDA95400:Al-Bronze, ASTM-B150 CDA95200:SS AISI-303:SS AISI-304:SS AISI-316:SS AISI-416:Special/Other:No Sleeve (sleeveless):</t>
        </is>
      </c>
      <c r="O301" s="233" t="inlineStr">
        <is>
          <t>ShaftMatl_StressproofSteel_AISI-1144</t>
        </is>
      </c>
      <c r="P301" s="235" t="n">
        <v>91845263</v>
      </c>
      <c r="Q301" s="204" t="inlineStr">
        <is>
          <t>B150249</t>
        </is>
      </c>
      <c r="R301" s="233" t="inlineStr">
        <is>
          <t>Standard</t>
        </is>
      </c>
      <c r="S301" s="235" t="inlineStr">
        <is>
          <t>LT027</t>
        </is>
      </c>
      <c r="T301" s="233" t="n"/>
      <c r="U301" s="233" t="n"/>
    </row>
    <row r="302" s="109">
      <c r="A302" s="64" t="n"/>
      <c r="B302" s="237">
        <f>IF(AND(L302&lt;&gt;"ShaftMatl_Special",P302&lt;&gt;"NA"),"Y","N")</f>
        <v/>
      </c>
      <c r="C302" s="233" t="inlineStr">
        <is>
          <t>ConTab_BOM_KP_Shaft_0378</t>
        </is>
      </c>
      <c r="D302" s="233">
        <f>IF(B302="Y",C302,"")</f>
        <v/>
      </c>
      <c r="E302" s="233" t="inlineStr">
        <is>
          <t>:3095-7_8-KP:3095-7_8-KPV:</t>
        </is>
      </c>
      <c r="F302" s="235" t="inlineStr">
        <is>
          <t>E</t>
        </is>
      </c>
      <c r="G302" s="235">
        <f>"X"&amp;F302</f>
        <v/>
      </c>
      <c r="H302" s="201" t="n">
        <v>1.1875</v>
      </c>
      <c r="I302" s="234" t="inlineStr">
        <is>
          <t>CCW</t>
        </is>
      </c>
      <c r="J302" s="233" t="inlineStr">
        <is>
          <t>Mechanical Seal</t>
        </is>
      </c>
      <c r="K302" s="233" t="inlineStr">
        <is>
          <t>:MechSealType1Unbal:MechSealType21S:MechSealType1B:MechSealType2B:</t>
        </is>
      </c>
      <c r="L302" s="233" t="inlineStr">
        <is>
          <t>ShaftMatl_StressproofSteel_AISI-1144</t>
        </is>
      </c>
      <c r="M302" s="233" t="inlineStr">
        <is>
          <t>:Bronze, III932, C89835:NiAl-Bronze, ASTM-B150 CDA95400:Al-Bronze, ASTM-B150 CDA95200:SS AISI-303:SS AISI-304:SS AISI-316:SS AISI-416:Special/Other:No Sleeve (sleeveless):</t>
        </is>
      </c>
      <c r="N302" s="233" t="inlineStr">
        <is>
          <t>:Bronze, III932, C89835:NiAl-Bronze, ASTM-B150 CDA95400:Al-Bronze, ASTM-B150 CDA95200:SS AISI-303:SS AISI-304:SS AISI-316:SS AISI-416:Special/Other:No Sleeve (sleeveless):</t>
        </is>
      </c>
      <c r="O302" s="233" t="inlineStr">
        <is>
          <t>ShaftMatl_StressproofSteel_AISI-1144</t>
        </is>
      </c>
      <c r="P302" s="235" t="n">
        <v>91845284</v>
      </c>
      <c r="Q302" s="204" t="inlineStr">
        <is>
          <t>B150251</t>
        </is>
      </c>
      <c r="R302" s="233" t="inlineStr">
        <is>
          <t>Standard</t>
        </is>
      </c>
      <c r="S302" s="235" t="inlineStr">
        <is>
          <t>LT027</t>
        </is>
      </c>
      <c r="T302" s="233" t="n"/>
      <c r="U302" s="233" t="n"/>
    </row>
    <row r="303" s="109">
      <c r="A303" s="64" t="n"/>
      <c r="B303" s="237">
        <f>IF(AND(L303&lt;&gt;"ShaftMatl_Special",P303&lt;&gt;"NA"),"Y","N")</f>
        <v/>
      </c>
      <c r="C303" s="233" t="inlineStr">
        <is>
          <t>ConTab_BOM_KP_Shaft_0379</t>
        </is>
      </c>
      <c r="D303" s="233">
        <f>IF(B303="Y",C303,"")</f>
        <v/>
      </c>
      <c r="E303" s="233" t="inlineStr">
        <is>
          <t>:3095-7_8-KP:3095-7_8-KPV:</t>
        </is>
      </c>
      <c r="F303" s="235" t="inlineStr">
        <is>
          <t>E</t>
        </is>
      </c>
      <c r="G303" s="235">
        <f>"X"&amp;F303</f>
        <v/>
      </c>
      <c r="H303" s="201" t="n">
        <v>1.1875</v>
      </c>
      <c r="I303" s="234" t="inlineStr">
        <is>
          <t>CW</t>
        </is>
      </c>
      <c r="J303" s="233" t="inlineStr">
        <is>
          <t>Mechanical Seal</t>
        </is>
      </c>
      <c r="K303" s="233" t="inlineStr">
        <is>
          <t>:MechSealType1Unbal:MechSealType21S:MechSealType1B:MechSealType2B:</t>
        </is>
      </c>
      <c r="L303" s="233" t="inlineStr">
        <is>
          <t>ShaftMatl_SS_AISI-303</t>
        </is>
      </c>
      <c r="M303" s="233" t="inlineStr">
        <is>
          <t>:Bronze, III932, C89835:NiAl-Bronze, ASTM-B150 CDA95400:Al-Bronze, ASTM-B150 CDA95200:SS AISI-303:SS AISI-304:SS AISI-316:SS AISI-416:Special/Other:No Sleeve (sleeveless):</t>
        </is>
      </c>
      <c r="N303" s="233" t="inlineStr">
        <is>
          <t>:Bronze, III932, C89835:NiAl-Bronze, ASTM-B150 CDA95400:Al-Bronze, ASTM-B150 CDA95200:SS AISI-303:SS AISI-304:SS AISI-316:SS AISI-416:Special/Other:No Sleeve (sleeveless):</t>
        </is>
      </c>
      <c r="O303" s="233" t="inlineStr">
        <is>
          <t>ShaftMatl_SS_AISI-303</t>
        </is>
      </c>
      <c r="P303" s="235" t="n">
        <v>91845264</v>
      </c>
      <c r="Q303" s="204" t="inlineStr">
        <is>
          <t>B150250</t>
        </is>
      </c>
      <c r="R303" s="233" t="n"/>
      <c r="S303" s="235" t="inlineStr">
        <is>
          <t>LT027</t>
        </is>
      </c>
      <c r="T303" s="233" t="n"/>
      <c r="U303" s="233" t="n"/>
    </row>
    <row r="304" s="109">
      <c r="A304" s="64" t="n"/>
      <c r="B304" s="237">
        <f>IF(AND(L304&lt;&gt;"ShaftMatl_Special",P304&lt;&gt;"NA"),"Y","N")</f>
        <v/>
      </c>
      <c r="C304" s="233" t="inlineStr">
        <is>
          <t>ConTab_BOM_KP_Shaft_0380</t>
        </is>
      </c>
      <c r="D304" s="233">
        <f>IF(B304="Y",C304,"")</f>
        <v/>
      </c>
      <c r="E304" s="233" t="inlineStr">
        <is>
          <t>:3095-7_8-KP:3095-7_8-KPV:</t>
        </is>
      </c>
      <c r="F304" s="235" t="inlineStr">
        <is>
          <t>E</t>
        </is>
      </c>
      <c r="G304" s="235">
        <f>"X"&amp;F304</f>
        <v/>
      </c>
      <c r="H304" s="201" t="n">
        <v>1.1875</v>
      </c>
      <c r="I304" s="234" t="inlineStr">
        <is>
          <t>CCW</t>
        </is>
      </c>
      <c r="J304" s="233" t="inlineStr">
        <is>
          <t>Mechanical Seal</t>
        </is>
      </c>
      <c r="K304" s="233" t="inlineStr">
        <is>
          <t>:MechSealType1Unbal:MechSealType21S:MechSealType1B:MechSealType2B:</t>
        </is>
      </c>
      <c r="L304" s="233" t="inlineStr">
        <is>
          <t>ShaftMatl_SS_AISI-303</t>
        </is>
      </c>
      <c r="M304" s="233" t="inlineStr">
        <is>
          <t>:Bronze, III932, C89835:NiAl-Bronze, ASTM-B150 CDA95400:Al-Bronze, ASTM-B150 CDA95200:SS AISI-303:SS AISI-304:SS AISI-316:SS AISI-416:Special/Other:No Sleeve (sleeveless):</t>
        </is>
      </c>
      <c r="N304" s="233" t="inlineStr">
        <is>
          <t>:Bronze, III932, C89835:NiAl-Bronze, ASTM-B150 CDA95400:Al-Bronze, ASTM-B150 CDA95200:SS AISI-303:SS AISI-304:SS AISI-316:SS AISI-416:Special/Other:No Sleeve (sleeveless):</t>
        </is>
      </c>
      <c r="O304" s="233" t="inlineStr">
        <is>
          <t>ShaftMatl_SS_AISI-303</t>
        </is>
      </c>
      <c r="P304" s="235" t="n">
        <v>91845285</v>
      </c>
      <c r="Q304" s="204" t="inlineStr">
        <is>
          <t>B150252</t>
        </is>
      </c>
      <c r="R304" s="233" t="n"/>
      <c r="S304" s="235" t="inlineStr">
        <is>
          <t>LT027</t>
        </is>
      </c>
      <c r="T304" s="233" t="n"/>
      <c r="U304" s="233" t="n"/>
    </row>
    <row r="305" s="109">
      <c r="A305" s="64" t="n"/>
      <c r="B305" s="237">
        <f>IF(AND(L305&lt;&gt;"ShaftMatl_Special",P305&lt;&gt;"NA"),"Y","N")</f>
        <v/>
      </c>
      <c r="C305" s="233" t="inlineStr">
        <is>
          <t>ConTab_BOM_KP_Shaft_0381</t>
        </is>
      </c>
      <c r="D305" s="233">
        <f>IF(B305="Y",C305,"")</f>
        <v/>
      </c>
      <c r="E305" s="233" t="inlineStr">
        <is>
          <t>:3095-7_8-KP:3095-7_8-KPV:</t>
        </is>
      </c>
      <c r="F305" s="235" t="inlineStr">
        <is>
          <t>E</t>
        </is>
      </c>
      <c r="G305" s="235">
        <f>"X"&amp;F305</f>
        <v/>
      </c>
      <c r="H305" s="201" t="n">
        <v>1.1875</v>
      </c>
      <c r="I305" s="234" t="inlineStr">
        <is>
          <t>CW</t>
        </is>
      </c>
      <c r="J305" s="233" t="inlineStr">
        <is>
          <t>Mechanical Seal</t>
        </is>
      </c>
      <c r="K305" s="233" t="inlineStr">
        <is>
          <t>:Opt_Packing:</t>
        </is>
      </c>
      <c r="L305" s="233" t="inlineStr">
        <is>
          <t>ShaftMatl_StressproofSteel_AISI-1144</t>
        </is>
      </c>
      <c r="M305" s="233" t="inlineStr">
        <is>
          <t>:Bronze, III932, C89835:NiAl-Bronze, ASTM-B150 CDA95400:Al-Bronze, ASTM-B150 CDA95200:SS AISI-303:SS AISI-304:SS AISI-316:SS AISI-416:Special/Other:No Sleeve (sleeveless):</t>
        </is>
      </c>
      <c r="N305" s="233" t="inlineStr">
        <is>
          <t>:Bronze, III932, C89835:NiAl-Bronze, ASTM-B150 CDA95400:Al-Bronze, ASTM-B150 CDA95200:SS AISI-303:SS AISI-304:SS AISI-316:SS AISI-416:Special/Other:No Sleeve (sleeveless):</t>
        </is>
      </c>
      <c r="O305" s="233" t="inlineStr">
        <is>
          <t>ShaftMatl_StressproofSteel_AISI-1144</t>
        </is>
      </c>
      <c r="P305" s="235" t="n">
        <v>91845219</v>
      </c>
      <c r="Q305" s="204" t="inlineStr">
        <is>
          <t>B105047</t>
        </is>
      </c>
      <c r="R305" s="233" t="inlineStr">
        <is>
          <t>Standard</t>
        </is>
      </c>
      <c r="S305" s="235" t="inlineStr">
        <is>
          <t>LT027</t>
        </is>
      </c>
      <c r="T305" s="233" t="n"/>
      <c r="U305" s="233" t="n"/>
    </row>
    <row r="306" s="109">
      <c r="A306" s="64" t="n"/>
      <c r="B306" s="237">
        <f>IF(AND(L306&lt;&gt;"ShaftMatl_Special",P306&lt;&gt;"NA"),"Y","N")</f>
        <v/>
      </c>
      <c r="C306" s="233" t="inlineStr">
        <is>
          <t>ConTab_BOM_KP_Shaft_0382</t>
        </is>
      </c>
      <c r="D306" s="233">
        <f>IF(B306="Y",C306,"")</f>
        <v/>
      </c>
      <c r="E306" s="233" t="inlineStr">
        <is>
          <t>:3095-7_8-KP:3095-7_8-KPV:</t>
        </is>
      </c>
      <c r="F306" s="235" t="inlineStr">
        <is>
          <t>E</t>
        </is>
      </c>
      <c r="G306" s="235">
        <f>"X"&amp;F306</f>
        <v/>
      </c>
      <c r="H306" s="201" t="n">
        <v>1.1875</v>
      </c>
      <c r="I306" s="234" t="inlineStr">
        <is>
          <t>CCW</t>
        </is>
      </c>
      <c r="J306" s="233" t="inlineStr">
        <is>
          <t>Mechanical Seal</t>
        </is>
      </c>
      <c r="K306" s="233" t="inlineStr">
        <is>
          <t>:Opt_Packing:</t>
        </is>
      </c>
      <c r="L306" s="233" t="inlineStr">
        <is>
          <t>ShaftMatl_StressproofSteel_AISI-1144</t>
        </is>
      </c>
      <c r="M306" s="233" t="inlineStr">
        <is>
          <t>:Bronze, III932, C89835:NiAl-Bronze, ASTM-B150 CDA95400:Al-Bronze, ASTM-B150 CDA95200:SS AISI-303:SS AISI-304:SS AISI-316:SS AISI-416:Special/Other:No Sleeve (sleeveless):</t>
        </is>
      </c>
      <c r="N306" s="233" t="inlineStr">
        <is>
          <t>:Bronze, III932, C89835:NiAl-Bronze, ASTM-B150 CDA95400:Al-Bronze, ASTM-B150 CDA95200:SS AISI-303:SS AISI-304:SS AISI-316:SS AISI-416:Special/Other:No Sleeve (sleeveless):</t>
        </is>
      </c>
      <c r="O306" s="233" t="inlineStr">
        <is>
          <t>ShaftMatl_StressproofSteel_AISI-1144</t>
        </is>
      </c>
      <c r="P306" s="235" t="n">
        <v>91845275</v>
      </c>
      <c r="Q306" s="204" t="inlineStr">
        <is>
          <t>B105048</t>
        </is>
      </c>
      <c r="R306" s="233" t="inlineStr">
        <is>
          <t>Standard</t>
        </is>
      </c>
      <c r="S306" s="235" t="inlineStr">
        <is>
          <t>LT027</t>
        </is>
      </c>
      <c r="T306" s="233" t="n"/>
      <c r="U306" s="233" t="n"/>
    </row>
    <row r="307" s="109">
      <c r="A307" s="64" t="n"/>
      <c r="B307" s="237">
        <f>IF(AND(L307&lt;&gt;"ShaftMatl_Special",P307&lt;&gt;"NA"),"Y","N")</f>
        <v/>
      </c>
      <c r="C307" s="233" t="inlineStr">
        <is>
          <t>ConTab_BOM_KP_Shaft_0383</t>
        </is>
      </c>
      <c r="D307" s="233">
        <f>IF(B307="Y",C307,"")</f>
        <v/>
      </c>
      <c r="E307" s="233" t="inlineStr">
        <is>
          <t>:3095-7_8-KP:3095-7_8-KPV:</t>
        </is>
      </c>
      <c r="F307" s="235" t="inlineStr">
        <is>
          <t>E</t>
        </is>
      </c>
      <c r="G307" s="235">
        <f>"X"&amp;F307</f>
        <v/>
      </c>
      <c r="H307" s="201" t="n">
        <v>1.1875</v>
      </c>
      <c r="I307" s="234" t="inlineStr">
        <is>
          <t>CW</t>
        </is>
      </c>
      <c r="J307" s="233" t="inlineStr">
        <is>
          <t>Mechanical Seal</t>
        </is>
      </c>
      <c r="K307" s="233" t="inlineStr">
        <is>
          <t>:Opt_Packing:</t>
        </is>
      </c>
      <c r="L307" s="233" t="inlineStr">
        <is>
          <t>ShaftMatl_SS_AISI-303</t>
        </is>
      </c>
      <c r="M307" s="233" t="inlineStr">
        <is>
          <t>:Bronze, III932, C89835:NiAl-Bronze, ASTM-B150 CDA95400:Al-Bronze, ASTM-B150 CDA95200:SS AISI-303:SS AISI-304:SS AISI-316:SS AISI-416:Special/Other:No Sleeve (sleeveless):</t>
        </is>
      </c>
      <c r="N307" s="233" t="inlineStr">
        <is>
          <t>:Bronze, III932, C89835:NiAl-Bronze, ASTM-B150 CDA95400:Al-Bronze, ASTM-B150 CDA95200:SS AISI-303:SS AISI-304:SS AISI-316:SS AISI-416:Special/Other:No Sleeve (sleeveless):</t>
        </is>
      </c>
      <c r="O307" s="233" t="inlineStr">
        <is>
          <t>ShaftMatl_SS_AISI-303</t>
        </is>
      </c>
      <c r="P307" s="235" t="n">
        <v>91845220</v>
      </c>
      <c r="Q307" s="204" t="inlineStr">
        <is>
          <t>B105049</t>
        </is>
      </c>
      <c r="R307" s="233" t="n"/>
      <c r="S307" s="235" t="inlineStr">
        <is>
          <t>LT027</t>
        </is>
      </c>
      <c r="T307" s="233" t="n"/>
      <c r="U307" s="233" t="n"/>
    </row>
    <row r="308" s="109">
      <c r="A308" s="64" t="n"/>
      <c r="B308" s="237">
        <f>IF(AND(L308&lt;&gt;"ShaftMatl_Special",P308&lt;&gt;"NA"),"Y","N")</f>
        <v/>
      </c>
      <c r="C308" s="233" t="inlineStr">
        <is>
          <t>ConTab_BOM_KP_Shaft_0384</t>
        </is>
      </c>
      <c r="D308" s="233">
        <f>IF(B308="Y",C308,"")</f>
        <v/>
      </c>
      <c r="E308" s="233" t="inlineStr">
        <is>
          <t>:3095-7_8-KP:3095-7_8-KPV:</t>
        </is>
      </c>
      <c r="F308" s="235" t="inlineStr">
        <is>
          <t>E</t>
        </is>
      </c>
      <c r="G308" s="235">
        <f>"X"&amp;F308</f>
        <v/>
      </c>
      <c r="H308" s="201" t="n">
        <v>1.1875</v>
      </c>
      <c r="I308" s="234" t="inlineStr">
        <is>
          <t>CCW</t>
        </is>
      </c>
      <c r="J308" s="233" t="inlineStr">
        <is>
          <t>Mechanical Seal</t>
        </is>
      </c>
      <c r="K308" s="233" t="inlineStr">
        <is>
          <t>:Opt_Packing:</t>
        </is>
      </c>
      <c r="L308" s="233" t="inlineStr">
        <is>
          <t>ShaftMatl_SS_AISI-303</t>
        </is>
      </c>
      <c r="M308" s="233" t="inlineStr">
        <is>
          <t>:Bronze, III932, C89835:NiAl-Bronze, ASTM-B150 CDA95400:Al-Bronze, ASTM-B150 CDA95200:SS AISI-303:SS AISI-304:SS AISI-316:SS AISI-416:Special/Other:No Sleeve (sleeveless):</t>
        </is>
      </c>
      <c r="N308" s="233" t="inlineStr">
        <is>
          <t>:Bronze, III932, C89835:NiAl-Bronze, ASTM-B150 CDA95400:Al-Bronze, ASTM-B150 CDA95200:SS AISI-303:SS AISI-304:SS AISI-316:SS AISI-416:Special/Other:No Sleeve (sleeveless):</t>
        </is>
      </c>
      <c r="O308" s="233" t="inlineStr">
        <is>
          <t>ShaftMatl_SS_AISI-303</t>
        </is>
      </c>
      <c r="P308" s="235" t="inlineStr">
        <is>
          <t>RTF</t>
        </is>
      </c>
      <c r="Q308" s="204" t="inlineStr">
        <is>
          <t>B105050</t>
        </is>
      </c>
      <c r="R308" s="233" t="n"/>
      <c r="S308" s="235" t="inlineStr">
        <is>
          <t>LT027</t>
        </is>
      </c>
      <c r="T308" s="233" t="n"/>
      <c r="U308" s="233" t="n"/>
    </row>
    <row r="309" s="109">
      <c r="A309" s="64" t="n"/>
      <c r="B309" s="237">
        <f>IF(AND(L309&lt;&gt;"ShaftMatl_Special",P309&lt;&gt;"NA"),"Y","N")</f>
        <v/>
      </c>
      <c r="C309" s="233" t="inlineStr">
        <is>
          <t>ConTab_BOM_KP_Shaft_0385</t>
        </is>
      </c>
      <c r="D309" s="233">
        <f>IF(B309="Y",C309,"")</f>
        <v/>
      </c>
      <c r="E309" s="233" t="inlineStr">
        <is>
          <t>:3095-7_8-KPV:</t>
        </is>
      </c>
      <c r="F309" s="235" t="n">
        <v>2</v>
      </c>
      <c r="G309" s="235">
        <f>"X"&amp;F309</f>
        <v/>
      </c>
      <c r="H309" s="201" t="n">
        <v>1</v>
      </c>
      <c r="I309" s="234" t="inlineStr">
        <is>
          <t>CW</t>
        </is>
      </c>
      <c r="J309" s="233" t="inlineStr">
        <is>
          <t>Mechanical Seal</t>
        </is>
      </c>
      <c r="K309" s="233" t="inlineStr">
        <is>
          <t>:MechSealType1Unbal:MechSealType21S:</t>
        </is>
      </c>
      <c r="L309" s="233" t="inlineStr">
        <is>
          <t>ShaftMatl_SS_AISI-303</t>
        </is>
      </c>
      <c r="M309" s="233" t="inlineStr">
        <is>
          <t>:Bronze, III932, C89835:NiAl-Bronze, ASTM-B150 CDA95400:Al-Bronze, ASTM-B150 CDA95200:SS AISI-303:SS AISI-304:SS AISI-316:SS AISI-416:Special/Other:No Sleeve (sleeveless):</t>
        </is>
      </c>
      <c r="N309" s="233" t="inlineStr">
        <is>
          <t>:SS AISI-416 (hard)-SlvBrg:</t>
        </is>
      </c>
      <c r="O309" s="233" t="inlineStr">
        <is>
          <t>ShaftMatl_SS_AISI-303</t>
        </is>
      </c>
      <c r="P309" s="235" t="n">
        <v>97639424</v>
      </c>
      <c r="Q309" s="233" t="inlineStr">
        <is>
          <t>B105650</t>
        </is>
      </c>
      <c r="R309" s="233" t="n"/>
      <c r="S309" s="235" t="inlineStr">
        <is>
          <t>LT027</t>
        </is>
      </c>
      <c r="T309" s="233" t="n"/>
      <c r="U309" s="233" t="n"/>
    </row>
    <row r="310" s="109">
      <c r="A310" s="64" t="n"/>
      <c r="B310" s="237">
        <f>IF(AND(L310&lt;&gt;"ShaftMatl_Special",P310&lt;&gt;"NA"),"Y","N")</f>
        <v/>
      </c>
      <c r="C310" s="233" t="inlineStr">
        <is>
          <t>ConTab_BOM_KP_Shaft_0386</t>
        </is>
      </c>
      <c r="D310" s="233">
        <f>IF(B310="Y",C310,"")</f>
        <v/>
      </c>
      <c r="E310" s="233" t="inlineStr">
        <is>
          <t>:3095-7_8-KPV:</t>
        </is>
      </c>
      <c r="F310" s="235" t="n">
        <v>2</v>
      </c>
      <c r="G310" s="235">
        <f>"X"&amp;F310</f>
        <v/>
      </c>
      <c r="H310" s="201" t="n">
        <v>1</v>
      </c>
      <c r="I310" s="234" t="inlineStr">
        <is>
          <t>CCW</t>
        </is>
      </c>
      <c r="J310" s="233" t="inlineStr">
        <is>
          <t>Mechanical Seal</t>
        </is>
      </c>
      <c r="K310" s="233" t="inlineStr">
        <is>
          <t>:MechSealType1Unbal:MechSealType21S:</t>
        </is>
      </c>
      <c r="L310" s="233" t="inlineStr">
        <is>
          <t>ShaftMatl_SS_AISI-303</t>
        </is>
      </c>
      <c r="M310" s="233" t="inlineStr">
        <is>
          <t>:Bronze, III932, C89835:NiAl-Bronze, ASTM-B150 CDA95400:Al-Bronze, ASTM-B150 CDA95200:SS AISI-303:SS AISI-304:SS AISI-316:SS AISI-416:Special/Other:No Sleeve (sleeveless):</t>
        </is>
      </c>
      <c r="N310" s="233" t="inlineStr">
        <is>
          <t>:SS AISI-416 (hard)-SlvBrg:</t>
        </is>
      </c>
      <c r="O310" s="233" t="inlineStr">
        <is>
          <t>ShaftMatl_SS_AISI-303</t>
        </is>
      </c>
      <c r="P310" s="235" t="n">
        <v>97639434</v>
      </c>
      <c r="Q310" s="233" t="inlineStr">
        <is>
          <t>B105656</t>
        </is>
      </c>
      <c r="R310" s="233" t="n"/>
      <c r="S310" s="235" t="inlineStr">
        <is>
          <t>LT027</t>
        </is>
      </c>
      <c r="T310" s="233" t="n"/>
      <c r="U310" s="233" t="n"/>
    </row>
    <row r="311" s="109">
      <c r="A311" s="64" t="n"/>
      <c r="B311" s="237">
        <f>IF(AND(L311&lt;&gt;"ShaftMatl_Special",P311&lt;&gt;"NA"),"Y","N")</f>
        <v/>
      </c>
      <c r="C311" s="233" t="inlineStr">
        <is>
          <t>ConTab_BOM_KP_Shaft_0387</t>
        </is>
      </c>
      <c r="D311" s="233">
        <f>IF(B311="Y",C311,"")</f>
        <v/>
      </c>
      <c r="E311" s="233" t="inlineStr">
        <is>
          <t>:3095-7_8-KPV:</t>
        </is>
      </c>
      <c r="F311" s="235" t="inlineStr">
        <is>
          <t>E</t>
        </is>
      </c>
      <c r="G311" s="235">
        <f>"X"&amp;F311</f>
        <v/>
      </c>
      <c r="H311" s="201" t="n">
        <v>1.188</v>
      </c>
      <c r="I311" s="234" t="inlineStr">
        <is>
          <t>CW</t>
        </is>
      </c>
      <c r="J311" s="233" t="inlineStr">
        <is>
          <t>Mechanical Seal</t>
        </is>
      </c>
      <c r="K311" s="233" t="inlineStr">
        <is>
          <t>:MechSealType1Unbal:MechSealType21S:MechSealType1B:MechSealType2B:</t>
        </is>
      </c>
      <c r="L311" s="233" t="inlineStr">
        <is>
          <t>ShaftMatl_StressproofSteel_AISI-1144</t>
        </is>
      </c>
      <c r="M311" s="233" t="inlineStr">
        <is>
          <t>:Bronze, III932, C89835:NiAl-Bronze, ASTM-B150 CDA95400:Al-Bronze, ASTM-B150 CDA95200:SS AISI-303:SS AISI-304:SS AISI-316:SS AISI-416:Special/Other:No Sleeve (sleeveless):</t>
        </is>
      </c>
      <c r="N311" s="233" t="inlineStr">
        <is>
          <t>:SS AISI-416 (hard)-SlvBrg:</t>
        </is>
      </c>
      <c r="O311" s="233" t="inlineStr">
        <is>
          <t>ShaftMatl_StressproofSteel_AISI-1144</t>
        </is>
      </c>
      <c r="P311" s="235" t="n">
        <v>97639435</v>
      </c>
      <c r="Q311" s="233" t="inlineStr">
        <is>
          <t>B105660</t>
        </is>
      </c>
      <c r="R311" s="233" t="n"/>
      <c r="S311" s="235" t="inlineStr">
        <is>
          <t>LT027</t>
        </is>
      </c>
      <c r="T311" s="233" t="n"/>
      <c r="U311" s="233" t="n"/>
    </row>
    <row r="312" s="109">
      <c r="A312" s="64" t="n"/>
      <c r="B312" s="237">
        <f>IF(AND(L312&lt;&gt;"ShaftMatl_Special",P312&lt;&gt;"NA"),"Y","N")</f>
        <v/>
      </c>
      <c r="C312" s="233" t="inlineStr">
        <is>
          <t>ConTab_BOM_KP_Shaft_0388</t>
        </is>
      </c>
      <c r="D312" s="233">
        <f>IF(B312="Y",C312,"")</f>
        <v/>
      </c>
      <c r="E312" s="233" t="inlineStr">
        <is>
          <t>:3095-7_8-KPV:</t>
        </is>
      </c>
      <c r="F312" s="235" t="inlineStr">
        <is>
          <t>E</t>
        </is>
      </c>
      <c r="G312" s="235">
        <f>"X"&amp;F312</f>
        <v/>
      </c>
      <c r="H312" s="201" t="n">
        <v>1.188</v>
      </c>
      <c r="I312" s="234" t="inlineStr">
        <is>
          <t>CCW</t>
        </is>
      </c>
      <c r="J312" s="233" t="inlineStr">
        <is>
          <t>Mechanical Seal</t>
        </is>
      </c>
      <c r="K312" s="233" t="inlineStr">
        <is>
          <t>:MechSealType1Unbal:MechSealType21S:MechSealType1B:MechSealType2B:</t>
        </is>
      </c>
      <c r="L312" s="233" t="inlineStr">
        <is>
          <t>ShaftMatl_StressproofSteel_AISI-1144</t>
        </is>
      </c>
      <c r="M312" s="233" t="inlineStr">
        <is>
          <t>:Bronze, III932, C89835:NiAl-Bronze, ASTM-B150 CDA95400:Al-Bronze, ASTM-B150 CDA95200:SS AISI-303:SS AISI-304:SS AISI-316:SS AISI-416:Special/Other:No Sleeve (sleeveless):</t>
        </is>
      </c>
      <c r="N312" s="233" t="inlineStr">
        <is>
          <t>:SS AISI-416 (hard)-SlvBrg:</t>
        </is>
      </c>
      <c r="O312" s="233" t="inlineStr">
        <is>
          <t>ShaftMatl_StressproofSteel_AISI-1144</t>
        </is>
      </c>
      <c r="P312" s="235" t="n">
        <v>97639436</v>
      </c>
      <c r="Q312" s="233" t="inlineStr">
        <is>
          <t>B105661</t>
        </is>
      </c>
      <c r="R312" s="233" t="n"/>
      <c r="S312" s="235" t="inlineStr">
        <is>
          <t>LT027</t>
        </is>
      </c>
      <c r="T312" s="233" t="n"/>
      <c r="U312" s="233" t="n"/>
    </row>
    <row r="313" s="109">
      <c r="A313" s="64" t="n"/>
      <c r="B313" s="237">
        <f>IF(AND(L313&lt;&gt;"ShaftMatl_Special",P313&lt;&gt;"NA"),"Y","N")</f>
        <v/>
      </c>
      <c r="C313" s="233" t="inlineStr">
        <is>
          <t>ConTab_BOM_KP_Shaft_0389</t>
        </is>
      </c>
      <c r="D313" s="233">
        <f>IF(B313="Y",C313,"")</f>
        <v/>
      </c>
      <c r="E313" s="233" t="inlineStr">
        <is>
          <t>:4012-1_2-KP:4012-1_2-KPV:</t>
        </is>
      </c>
      <c r="F313" s="235" t="inlineStr">
        <is>
          <t>4</t>
        </is>
      </c>
      <c r="G313" s="235">
        <f>"X"&amp;F313</f>
        <v/>
      </c>
      <c r="H313" s="201" t="n">
        <v>1.5</v>
      </c>
      <c r="I313" s="234" t="inlineStr">
        <is>
          <t>CW</t>
        </is>
      </c>
      <c r="J313" s="233" t="inlineStr">
        <is>
          <t>Mechanical Seal</t>
        </is>
      </c>
      <c r="K313" s="233" t="inlineStr">
        <is>
          <t>:MechSealType1Unbal:MechSealType21S:MechSealType1B:MechSealType2B:</t>
        </is>
      </c>
      <c r="L313" s="233" t="inlineStr">
        <is>
          <t>ShaftMatl_SS_AISI-316</t>
        </is>
      </c>
      <c r="M313" s="233" t="inlineStr">
        <is>
          <t>:Bronze, III932, C89835:NiAl-Bronze, ASTM-B150 CDA95400:Al-Bronze, ASTM-B150 CDA95200:SS AISI-303:SS AISI-304:SS AISI-316:SS AISI-416:Special/Other:No Sleeve (sleeveless):</t>
        </is>
      </c>
      <c r="N313" s="233" t="inlineStr">
        <is>
          <t>:Bronze, III932, C89835:NiAl-Bronze, ASTM-B150 CDA95400:Al-Bronze, ASTM-B150 CDA95200:SS AISI-303:SS AISI-304:SS AISI-316:SS AISI-416:Special/Other:No Sleeve (sleeveless):</t>
        </is>
      </c>
      <c r="O313" s="233" t="inlineStr">
        <is>
          <t>ShaftMatl_SS_AISI-316</t>
        </is>
      </c>
      <c r="P313" s="235" t="inlineStr">
        <is>
          <t>RTF</t>
        </is>
      </c>
      <c r="Q313" s="233" t="inlineStr">
        <is>
          <t>B103945</t>
        </is>
      </c>
      <c r="R313" s="233" t="n"/>
      <c r="S313" s="235" t="inlineStr">
        <is>
          <t>LT076</t>
        </is>
      </c>
      <c r="T313" s="233" t="n"/>
      <c r="U313" s="233" t="n"/>
    </row>
    <row r="314" s="109">
      <c r="A314" s="64" t="n"/>
      <c r="B314" s="237">
        <f>IF(AND(L314&lt;&gt;"ShaftMatl_Special",P314&lt;&gt;"NA"),"Y","N")</f>
        <v/>
      </c>
      <c r="C314" s="233" t="inlineStr">
        <is>
          <t>ConTab_BOM_KP_Shaft_0390</t>
        </is>
      </c>
      <c r="D314" s="233">
        <f>IF(B314="Y",C314,"")</f>
        <v/>
      </c>
      <c r="E314" s="233" t="inlineStr">
        <is>
          <t>:4012-1_2-KP:4012-1_2-KPV:</t>
        </is>
      </c>
      <c r="F314" s="235" t="inlineStr">
        <is>
          <t>4</t>
        </is>
      </c>
      <c r="G314" s="235">
        <f>"X"&amp;F314</f>
        <v/>
      </c>
      <c r="H314" s="201" t="n">
        <v>1.5</v>
      </c>
      <c r="I314" s="234" t="inlineStr">
        <is>
          <t>CW</t>
        </is>
      </c>
      <c r="J314" s="233" t="inlineStr">
        <is>
          <t>Packing</t>
        </is>
      </c>
      <c r="K314" s="233" t="inlineStr">
        <is>
          <t>:Opt_Packing:</t>
        </is>
      </c>
      <c r="L314" s="233" t="inlineStr">
        <is>
          <t>ShaftMatl_SS_AISI-316</t>
        </is>
      </c>
      <c r="M314" s="233" t="inlineStr">
        <is>
          <t>:Bronze, III932, C89835:NiAl-Bronze, ASTM-B150 CDA95400:Al-Bronze, ASTM-B150 CDA95200:SS AISI-303:SS AISI-304:SS AISI-316:SS AISI-416:Special/Other:No Sleeve (sleeveless):SS AISI-416 (hard):</t>
        </is>
      </c>
      <c r="N314" s="233" t="inlineStr">
        <is>
          <t>:Bronze, III932, C89835:NiAl-Bronze, ASTM-B150 CDA95400:Al-Bronze, ASTM-B150 CDA95200:SS AISI-303:SS AISI-304:SS AISI-316:SS AISI-416:Special/Other:No Sleeve (sleeveless):</t>
        </is>
      </c>
      <c r="O314" s="233" t="inlineStr">
        <is>
          <t>ShaftMatl_SS_AISI-316</t>
        </is>
      </c>
      <c r="P314" s="235" t="inlineStr">
        <is>
          <t>RTF</t>
        </is>
      </c>
      <c r="Q314" s="233" t="inlineStr">
        <is>
          <t>B103944</t>
        </is>
      </c>
      <c r="R314" s="233" t="n"/>
      <c r="S314" s="235" t="inlineStr">
        <is>
          <t>LT076</t>
        </is>
      </c>
      <c r="T314" s="233" t="n"/>
      <c r="U314" s="233" t="n"/>
    </row>
    <row r="315" s="109">
      <c r="A315" s="64" t="n"/>
      <c r="B315" s="237">
        <f>IF(AND(L315&lt;&gt;"ShaftMatl_Special",P315&lt;&gt;"NA"),"Y","N")</f>
        <v/>
      </c>
      <c r="C315" s="233" t="inlineStr">
        <is>
          <t>ConTab_BOM_KP_Shaft_0391</t>
        </is>
      </c>
      <c r="D315" s="233">
        <f>IF(B315="Y",C315,"")</f>
        <v/>
      </c>
      <c r="E315" s="233" t="inlineStr">
        <is>
          <t>:4012-1_2-KP:4012-1_2-KPV:</t>
        </is>
      </c>
      <c r="F315" s="235" t="inlineStr">
        <is>
          <t>4</t>
        </is>
      </c>
      <c r="G315" s="235">
        <f>"X"&amp;F315</f>
        <v/>
      </c>
      <c r="H315" s="201" t="n">
        <v>1.5</v>
      </c>
      <c r="I315" s="234" t="inlineStr">
        <is>
          <t>CCW</t>
        </is>
      </c>
      <c r="J315" s="233" t="inlineStr">
        <is>
          <t>Mechanical Seal</t>
        </is>
      </c>
      <c r="K315" s="233" t="inlineStr">
        <is>
          <t>:MechSealType1Unbal:MechSealType21S:MechSealType1B:MechSealType2B:</t>
        </is>
      </c>
      <c r="L315" s="233" t="inlineStr">
        <is>
          <t>ShaftMatl_SS_AISI-316</t>
        </is>
      </c>
      <c r="M315" s="233" t="inlineStr">
        <is>
          <t>:Bronze, III932, C89835:NiAl-Bronze, ASTM-B150 CDA95400:Al-Bronze, ASTM-B150 CDA95200:SS AISI-303:SS AISI-304:SS AISI-316:SS AISI-416:Special/Other:No Sleeve (sleeveless):</t>
        </is>
      </c>
      <c r="N315" s="233" t="inlineStr">
        <is>
          <t>:Bronze, III932, C89835:NiAl-Bronze, ASTM-B150 CDA95400:Al-Bronze, ASTM-B150 CDA95200:SS AISI-303:SS AISI-304:SS AISI-316:SS AISI-416:Special/Other:No Sleeve (sleeveless):</t>
        </is>
      </c>
      <c r="O315" s="233" t="inlineStr">
        <is>
          <t>ShaftMatl_SS_AISI-316</t>
        </is>
      </c>
      <c r="P315" s="235" t="inlineStr">
        <is>
          <t>RTF</t>
        </is>
      </c>
      <c r="Q315" s="233" t="inlineStr">
        <is>
          <t>B103945</t>
        </is>
      </c>
      <c r="R315" s="233" t="n"/>
      <c r="S315" s="235" t="inlineStr">
        <is>
          <t>LT076</t>
        </is>
      </c>
      <c r="T315" s="233" t="n"/>
      <c r="U315" s="233" t="n"/>
    </row>
    <row r="316" s="109">
      <c r="A316" s="64" t="n"/>
      <c r="B316" s="237">
        <f>IF(AND(L316&lt;&gt;"ShaftMatl_Special",P316&lt;&gt;"NA"),"Y","N")</f>
        <v/>
      </c>
      <c r="C316" s="233" t="inlineStr">
        <is>
          <t>ConTab_BOM_KP_Shaft_0392</t>
        </is>
      </c>
      <c r="D316" s="233">
        <f>IF(B316="Y",C316,"")</f>
        <v/>
      </c>
      <c r="E316" s="233" t="inlineStr">
        <is>
          <t>:4012-1_2-KP:4012-1_2-KPV:</t>
        </is>
      </c>
      <c r="F316" s="235" t="inlineStr">
        <is>
          <t>4</t>
        </is>
      </c>
      <c r="G316" s="235">
        <f>"X"&amp;F316</f>
        <v/>
      </c>
      <c r="H316" s="201" t="n">
        <v>1.5</v>
      </c>
      <c r="I316" s="234" t="inlineStr">
        <is>
          <t>CCW</t>
        </is>
      </c>
      <c r="J316" s="233" t="inlineStr">
        <is>
          <t>Packing</t>
        </is>
      </c>
      <c r="K316" s="233" t="inlineStr">
        <is>
          <t>:Opt_Packing:</t>
        </is>
      </c>
      <c r="L316" s="233" t="inlineStr">
        <is>
          <t>ShaftMatl_SS_AISI-316</t>
        </is>
      </c>
      <c r="M316" s="233" t="inlineStr">
        <is>
          <t>:Bronze, III932, C89835:NiAl-Bronze, ASTM-B150 CDA95400:Al-Bronze, ASTM-B150 CDA95200:SS AISI-303:SS AISI-304:SS AISI-316:SS AISI-416:Special/Other:No Sleeve (sleeveless):SS AISI-416 (hard):</t>
        </is>
      </c>
      <c r="N316" s="233" t="inlineStr">
        <is>
          <t>:Bronze, III932, C89835:NiAl-Bronze, ASTM-B150 CDA95400:Al-Bronze, ASTM-B150 CDA95200:SS AISI-303:SS AISI-304:SS AISI-316:SS AISI-416:Special/Other:No Sleeve (sleeveless):</t>
        </is>
      </c>
      <c r="O316" s="233" t="inlineStr">
        <is>
          <t>ShaftMatl_SS_AISI-316</t>
        </is>
      </c>
      <c r="P316" s="235" t="inlineStr">
        <is>
          <t>RTF</t>
        </is>
      </c>
      <c r="Q316" s="233" t="inlineStr">
        <is>
          <t>B103944</t>
        </is>
      </c>
      <c r="R316" s="233" t="n"/>
      <c r="S316" s="235" t="inlineStr">
        <is>
          <t>LT076</t>
        </is>
      </c>
      <c r="T316" s="233" t="n"/>
      <c r="U316" s="233" t="n"/>
    </row>
    <row r="317" s="109">
      <c r="A317" s="64" t="n"/>
      <c r="B317" s="237">
        <f>IF(AND(L317&lt;&gt;"ShaftMatl_Special",P317&lt;&gt;"NA"),"Y","N")</f>
        <v/>
      </c>
      <c r="C317" s="233" t="inlineStr">
        <is>
          <t>ConTab_BOM_KP_Shaft_0393</t>
        </is>
      </c>
      <c r="D317" s="233">
        <f>IF(B317="Y",C317,"")</f>
        <v/>
      </c>
      <c r="E317" s="233" t="inlineStr">
        <is>
          <t>:4012-1_2-KP:4012-1_2-KPV:</t>
        </is>
      </c>
      <c r="F317" s="235" t="inlineStr">
        <is>
          <t>4</t>
        </is>
      </c>
      <c r="G317" s="235">
        <f>"X"&amp;F317</f>
        <v/>
      </c>
      <c r="H317" s="201" t="n">
        <v>1.5</v>
      </c>
      <c r="I317" s="234" t="inlineStr">
        <is>
          <t>CW</t>
        </is>
      </c>
      <c r="J317" s="233" t="inlineStr">
        <is>
          <t>Mechanical Seal</t>
        </is>
      </c>
      <c r="K317" s="233" t="inlineStr">
        <is>
          <t>:MechSealType1Unbal:MechSealType21S:MechSealType1B:MechSealType2B:</t>
        </is>
      </c>
      <c r="L317" s="233" t="inlineStr">
        <is>
          <t>ShaftMatl_SS_AISI-416</t>
        </is>
      </c>
      <c r="M317" s="233" t="inlineStr">
        <is>
          <t>:Bronze, III932, C89835:NiAl-Bronze, ASTM-B150 CDA95400:Al-Bronze, ASTM-B150 CDA95200:SS AISI-303:SS AISI-304:SS AISI-316:SS AISI-416:Special/Other:No Sleeve (sleeveless):</t>
        </is>
      </c>
      <c r="N317" s="233" t="inlineStr">
        <is>
          <t>:Bronze, III932, C89835:NiAl-Bronze, ASTM-B150 CDA95400:Al-Bronze, ASTM-B150 CDA95200:SS AISI-303:SS AISI-304:SS AISI-316:SS AISI-416:Special/Other:No Sleeve (sleeveless):</t>
        </is>
      </c>
      <c r="O317" s="233" t="inlineStr">
        <is>
          <t>ShaftMatl_SS_AISI-416</t>
        </is>
      </c>
      <c r="P317" s="235" t="inlineStr">
        <is>
          <t>RTF</t>
        </is>
      </c>
      <c r="Q317" s="233" t="inlineStr">
        <is>
          <t>B103964</t>
        </is>
      </c>
      <c r="R317" s="233" t="n"/>
      <c r="S317" s="235" t="inlineStr">
        <is>
          <t>LT076</t>
        </is>
      </c>
      <c r="T317" s="233" t="n"/>
      <c r="U317" s="198" t="n"/>
    </row>
    <row r="318" s="109">
      <c r="A318" s="64" t="n"/>
      <c r="B318" s="237">
        <f>IF(AND(L318&lt;&gt;"ShaftMatl_Special",P318&lt;&gt;"NA"),"Y","N")</f>
        <v/>
      </c>
      <c r="C318" s="233" t="inlineStr">
        <is>
          <t>ConTab_BOM_KP_Shaft_0394</t>
        </is>
      </c>
      <c r="D318" s="233">
        <f>IF(B318="Y",C318,"")</f>
        <v/>
      </c>
      <c r="E318" s="233" t="inlineStr">
        <is>
          <t>:4012-1_2-KP:4012-1_2-KPV:</t>
        </is>
      </c>
      <c r="F318" s="235" t="inlineStr">
        <is>
          <t>4</t>
        </is>
      </c>
      <c r="G318" s="235">
        <f>"X"&amp;F318</f>
        <v/>
      </c>
      <c r="H318" s="201" t="n">
        <v>1.5</v>
      </c>
      <c r="I318" s="234" t="inlineStr">
        <is>
          <t>CW</t>
        </is>
      </c>
      <c r="J318" s="233" t="inlineStr">
        <is>
          <t>Packing</t>
        </is>
      </c>
      <c r="K318" s="233" t="inlineStr">
        <is>
          <t>:Opt_Packing:</t>
        </is>
      </c>
      <c r="L318" s="233" t="inlineStr">
        <is>
          <t>ShaftMatl_SS_AISI-416</t>
        </is>
      </c>
      <c r="M318" s="233" t="inlineStr">
        <is>
          <t>:Bronze, III932, C89835:NiAl-Bronze, ASTM-B150 CDA95400:Al-Bronze, ASTM-B150 CDA95200:SS AISI-303:SS AISI-304:SS AISI-316:SS AISI-416:Special/Other:No Sleeve (sleeveless):SS AISI-416 (hard):</t>
        </is>
      </c>
      <c r="N318" s="233" t="inlineStr">
        <is>
          <t>:Bronze, III932, C89835:NiAl-Bronze, ASTM-B150 CDA95400:Al-Bronze, ASTM-B150 CDA95200:SS AISI-303:SS AISI-304:SS AISI-316:SS AISI-416:Special/Other:No Sleeve (sleeveless):</t>
        </is>
      </c>
      <c r="O318" s="233" t="inlineStr">
        <is>
          <t>ShaftMatl_SS_AISI-416</t>
        </is>
      </c>
      <c r="P318" s="235" t="n">
        <v>91844438</v>
      </c>
      <c r="Q318" s="233" t="inlineStr">
        <is>
          <t>B103965</t>
        </is>
      </c>
      <c r="R318" s="233" t="n"/>
      <c r="S318" s="235" t="inlineStr">
        <is>
          <t>LT076</t>
        </is>
      </c>
      <c r="T318" s="274" t="n"/>
      <c r="U318" s="233" t="n"/>
    </row>
    <row r="319" s="109">
      <c r="A319" s="64" t="n"/>
      <c r="B319" s="237">
        <f>IF(AND(L319&lt;&gt;"ShaftMatl_Special",P319&lt;&gt;"NA"),"Y","N")</f>
        <v/>
      </c>
      <c r="C319" s="233" t="inlineStr">
        <is>
          <t>ConTab_BOM_KP_Shaft_0395</t>
        </is>
      </c>
      <c r="D319" s="233">
        <f>IF(B319="Y",C319,"")</f>
        <v/>
      </c>
      <c r="E319" s="233" t="inlineStr">
        <is>
          <t>:4012-1_2-KP:4012-1_2-KPV:</t>
        </is>
      </c>
      <c r="F319" s="235" t="inlineStr">
        <is>
          <t>4</t>
        </is>
      </c>
      <c r="G319" s="235">
        <f>"X"&amp;F319</f>
        <v/>
      </c>
      <c r="H319" s="201" t="n">
        <v>1.5</v>
      </c>
      <c r="I319" s="234" t="inlineStr">
        <is>
          <t>CCW</t>
        </is>
      </c>
      <c r="J319" s="233" t="inlineStr">
        <is>
          <t>Mechanical Seal</t>
        </is>
      </c>
      <c r="K319" s="233" t="inlineStr">
        <is>
          <t>:MechSealType1Unbal:MechSealType21S:MechSealType1B:MechSealType2B:</t>
        </is>
      </c>
      <c r="L319" s="233" t="inlineStr">
        <is>
          <t>ShaftMatl_SS_AISI-416</t>
        </is>
      </c>
      <c r="M319" s="233" t="inlineStr">
        <is>
          <t>:Bronze, III932, C89835:NiAl-Bronze, ASTM-B150 CDA95400:Al-Bronze, ASTM-B150 CDA95200:SS AISI-303:SS AISI-304:SS AISI-316:SS AISI-416:Special/Other:No Sleeve (sleeveless):</t>
        </is>
      </c>
      <c r="N319" s="233" t="inlineStr">
        <is>
          <t>:Bronze, III932, C89835:NiAl-Bronze, ASTM-B150 CDA95400:Al-Bronze, ASTM-B150 CDA95200:SS AISI-303:SS AISI-304:SS AISI-316:SS AISI-416:Special/Other:No Sleeve (sleeveless):</t>
        </is>
      </c>
      <c r="O319" s="233" t="inlineStr">
        <is>
          <t>ShaftMatl_SS_AISI-416</t>
        </is>
      </c>
      <c r="P319" s="235" t="inlineStr">
        <is>
          <t>RTF</t>
        </is>
      </c>
      <c r="Q319" s="233" t="inlineStr">
        <is>
          <t>B103964</t>
        </is>
      </c>
      <c r="R319" s="233" t="n"/>
      <c r="S319" s="235" t="inlineStr">
        <is>
          <t>LT076</t>
        </is>
      </c>
      <c r="T319" s="233" t="n"/>
      <c r="U319" s="233" t="n"/>
    </row>
    <row r="320" s="109">
      <c r="A320" s="64" t="n"/>
      <c r="B320" s="237">
        <f>IF(AND(L320&lt;&gt;"ShaftMatl_Special",P320&lt;&gt;"NA"),"Y","N")</f>
        <v/>
      </c>
      <c r="C320" s="233" t="inlineStr">
        <is>
          <t>ConTab_BOM_KP_Shaft_0396</t>
        </is>
      </c>
      <c r="D320" s="233">
        <f>IF(B320="Y",C320,"")</f>
        <v/>
      </c>
      <c r="E320" s="233" t="inlineStr">
        <is>
          <t>:4012-1_2-KP:4012-1_2-KPV:</t>
        </is>
      </c>
      <c r="F320" s="235" t="inlineStr">
        <is>
          <t>4</t>
        </is>
      </c>
      <c r="G320" s="235">
        <f>"X"&amp;F320</f>
        <v/>
      </c>
      <c r="H320" s="201" t="n">
        <v>1.5</v>
      </c>
      <c r="I320" s="234" t="inlineStr">
        <is>
          <t>CCW</t>
        </is>
      </c>
      <c r="J320" s="233" t="inlineStr">
        <is>
          <t>Packing</t>
        </is>
      </c>
      <c r="K320" s="233" t="inlineStr">
        <is>
          <t>:Opt_Packing:</t>
        </is>
      </c>
      <c r="L320" s="233" t="inlineStr">
        <is>
          <t>ShaftMatl_SS_AISI-416</t>
        </is>
      </c>
      <c r="M320" s="233" t="inlineStr">
        <is>
          <t>:Bronze, III932, C89835:NiAl-Bronze, ASTM-B150 CDA95400:Al-Bronze, ASTM-B150 CDA95200:SS AISI-303:SS AISI-304:SS AISI-316:SS AISI-416:Special/Other:No Sleeve (sleeveless):SS AISI-416 (hard):</t>
        </is>
      </c>
      <c r="N320" s="233" t="inlineStr">
        <is>
          <t>:Bronze, III932, C89835:NiAl-Bronze, ASTM-B150 CDA95400:Al-Bronze, ASTM-B150 CDA95200:SS AISI-303:SS AISI-304:SS AISI-316:SS AISI-416:Special/Other:No Sleeve (sleeveless):</t>
        </is>
      </c>
      <c r="O320" s="233" t="inlineStr">
        <is>
          <t>ShaftMatl_SS_AISI-416</t>
        </is>
      </c>
      <c r="P320" s="235" t="inlineStr">
        <is>
          <t>RTF</t>
        </is>
      </c>
      <c r="Q320" s="233" t="inlineStr">
        <is>
          <t>B103965</t>
        </is>
      </c>
      <c r="R320" s="233" t="n"/>
      <c r="S320" s="235" t="inlineStr">
        <is>
          <t>LT076</t>
        </is>
      </c>
      <c r="T320" s="233" t="n"/>
      <c r="U320" s="233" t="n"/>
    </row>
    <row r="321" s="109">
      <c r="A321" s="64" t="n"/>
      <c r="B321" s="237">
        <f>IF(AND(L321&lt;&gt;"ShaftMatl_Special",P321&lt;&gt;"NA"),"Y","N")</f>
        <v/>
      </c>
      <c r="C321" s="233" t="inlineStr">
        <is>
          <t>ConTab_BOM_KP_Shaft_0405</t>
        </is>
      </c>
      <c r="D321" s="233">
        <f>IF(B321="Y",C321,"")</f>
        <v/>
      </c>
      <c r="E321" s="233" t="inlineStr">
        <is>
          <t>:4012-1_2-KP:4012-1_2-KPV:</t>
        </is>
      </c>
      <c r="F321" s="235" t="inlineStr">
        <is>
          <t>4</t>
        </is>
      </c>
      <c r="G321" s="235">
        <f>"X"&amp;F321</f>
        <v/>
      </c>
      <c r="H321" s="201" t="n">
        <v>1.5</v>
      </c>
      <c r="I321" s="234" t="inlineStr">
        <is>
          <t>CW</t>
        </is>
      </c>
      <c r="J321" s="233" t="inlineStr">
        <is>
          <t>Mechanical Seal</t>
        </is>
      </c>
      <c r="K321" s="233" t="inlineStr">
        <is>
          <t>:MechSealType1Unbal:MechSealType21S:MechSealType1B:MechSealType2B:</t>
        </is>
      </c>
      <c r="L321" s="233" t="inlineStr">
        <is>
          <t>ShaftMatl_SS_AISI-303</t>
        </is>
      </c>
      <c r="M321" s="233" t="inlineStr">
        <is>
          <t>:Bronze, III932, C89835:NiAl-Bronze, ASTM-B150 CDA95400:Al-Bronze, ASTM-B150 CDA95200:SS AISI-303:SS AISI-304:SS AISI-316:SS AISI-416:Special/Other:No Sleeve (sleeveless):</t>
        </is>
      </c>
      <c r="N321" s="233" t="inlineStr">
        <is>
          <t>:Bronze, III932, C89835:NiAl-Bronze, ASTM-B150 CDA95400:Al-Bronze, ASTM-B150 CDA95200:SS AISI-303:SS AISI-304:SS AISI-316:SS AISI-416:Special/Other:No Sleeve (sleeveless):</t>
        </is>
      </c>
      <c r="O321" s="233" t="inlineStr">
        <is>
          <t>ShaftMatl_SS_AISI-303</t>
        </is>
      </c>
      <c r="P321" s="235" t="n">
        <v>91844442</v>
      </c>
      <c r="Q321" s="233" t="inlineStr">
        <is>
          <t>B101224</t>
        </is>
      </c>
      <c r="R321" s="233" t="n"/>
      <c r="S321" s="235" t="inlineStr">
        <is>
          <t>LT027</t>
        </is>
      </c>
      <c r="T321" s="233" t="n"/>
      <c r="U321" s="198" t="n"/>
    </row>
    <row r="322" s="109">
      <c r="A322" s="64" t="n"/>
      <c r="B322" s="237">
        <f>IF(AND(L322&lt;&gt;"ShaftMatl_Special",P322&lt;&gt;"NA"),"Y","N")</f>
        <v/>
      </c>
      <c r="C322" s="233" t="inlineStr">
        <is>
          <t>ConTab_BOM_KP_Shaft_0406</t>
        </is>
      </c>
      <c r="D322" s="233">
        <f>IF(B322="Y",C322,"")</f>
        <v/>
      </c>
      <c r="E322" s="233" t="inlineStr">
        <is>
          <t>:4012-1_2-KP:4012-1_2-KPV:</t>
        </is>
      </c>
      <c r="F322" s="235" t="inlineStr">
        <is>
          <t>4</t>
        </is>
      </c>
      <c r="G322" s="235">
        <f>"X"&amp;F322</f>
        <v/>
      </c>
      <c r="H322" s="201" t="n">
        <v>1.5</v>
      </c>
      <c r="I322" s="234" t="inlineStr">
        <is>
          <t>CW</t>
        </is>
      </c>
      <c r="J322" s="233" t="inlineStr">
        <is>
          <t>Mechanical Seal</t>
        </is>
      </c>
      <c r="K322" s="233" t="inlineStr">
        <is>
          <t>:MechSealType1Unbal:MechSealType21S:MechSealType1B:MechSealType2B:</t>
        </is>
      </c>
      <c r="L322" s="233" t="inlineStr">
        <is>
          <t>ShaftMatl_StressproofSteel_AISI-1144</t>
        </is>
      </c>
      <c r="M322" s="233" t="inlineStr">
        <is>
          <t>:Bronze, III932, C89835:NiAl-Bronze, ASTM-B150 CDA95400:Al-Bronze, ASTM-B150 CDA95200:SS AISI-303:SS AISI-304:SS AISI-316:SS AISI-416:Special/Other:No Sleeve (sleeveless):</t>
        </is>
      </c>
      <c r="N322" s="233" t="inlineStr">
        <is>
          <t>:Bronze, III932, C89835:NiAl-Bronze, ASTM-B150 CDA95400:Al-Bronze, ASTM-B150 CDA95200:SS AISI-303:SS AISI-304:SS AISI-316:SS AISI-416:Special/Other:No Sleeve (sleeveless):</t>
        </is>
      </c>
      <c r="O322" s="233" t="inlineStr">
        <is>
          <t>ShaftMatl_StressproofSteel_AISI-1144</t>
        </is>
      </c>
      <c r="P322" s="235" t="n">
        <v>91844439</v>
      </c>
      <c r="Q322" s="233" t="inlineStr">
        <is>
          <t>B101221</t>
        </is>
      </c>
      <c r="R322" s="233" t="inlineStr">
        <is>
          <t>Standard</t>
        </is>
      </c>
      <c r="S322" s="235" t="inlineStr">
        <is>
          <t>LT027</t>
        </is>
      </c>
      <c r="T322" s="233" t="n"/>
      <c r="U322" s="233" t="n"/>
    </row>
    <row r="323" s="109">
      <c r="A323" s="64" t="n"/>
      <c r="B323" s="237">
        <f>IF(AND(L323&lt;&gt;"ShaftMatl_Special",P323&lt;&gt;"NA"),"Y","N")</f>
        <v/>
      </c>
      <c r="C323" s="233" t="inlineStr">
        <is>
          <t>ConTab_BOM_KP_Shaft_0407</t>
        </is>
      </c>
      <c r="D323" s="233">
        <f>IF(B323="Y",C323,"")</f>
        <v/>
      </c>
      <c r="E323" s="233" t="inlineStr">
        <is>
          <t>:4012-1_2-KP:4012-1_2-KPV:</t>
        </is>
      </c>
      <c r="F323" s="235" t="inlineStr">
        <is>
          <t>4</t>
        </is>
      </c>
      <c r="G323" s="235">
        <f>"X"&amp;F323</f>
        <v/>
      </c>
      <c r="H323" s="201" t="n">
        <v>1.5</v>
      </c>
      <c r="I323" s="234" t="inlineStr">
        <is>
          <t>CW</t>
        </is>
      </c>
      <c r="J323" s="233" t="inlineStr">
        <is>
          <t>Mechanical Seal</t>
        </is>
      </c>
      <c r="K323" s="233" t="inlineStr">
        <is>
          <t>:MechSealType1Unbal:MechSealType21S:MechSealType1B:MechSealType2B:</t>
        </is>
      </c>
      <c r="L323" s="233" t="inlineStr">
        <is>
          <t>ShaftMatl_Special</t>
        </is>
      </c>
      <c r="M323" s="233" t="inlineStr">
        <is>
          <t>:Bronze, III932, C89835:NiAl-Bronze, ASTM-B150 CDA95400:Al-Bronze, ASTM-B150 CDA95200:SS AISI-303:SS AISI-304:SS AISI-316:SS AISI-416:Special/Other:No Sleeve (sleeveless):</t>
        </is>
      </c>
      <c r="N323" s="233" t="inlineStr">
        <is>
          <t>:Bronze, III932, C89835:NiAl-Bronze, ASTM-B150 CDA95400:Al-Bronze, ASTM-B150 CDA95200:SS AISI-303:SS AISI-304:SS AISI-316:SS AISI-416:Special/Other:No Sleeve (sleeveless):</t>
        </is>
      </c>
      <c r="O323" s="233" t="inlineStr">
        <is>
          <t>ShaftMatl_Special</t>
        </is>
      </c>
      <c r="P323" s="235" t="inlineStr">
        <is>
          <t>RTF</t>
        </is>
      </c>
      <c r="Q323" s="233" t="inlineStr">
        <is>
          <t>B150248</t>
        </is>
      </c>
      <c r="R323" s="233" t="n"/>
      <c r="S323" s="235" t="inlineStr">
        <is>
          <t>LT029</t>
        </is>
      </c>
      <c r="T323" s="233" t="n"/>
      <c r="U323" s="233" t="n"/>
    </row>
    <row r="324" s="109">
      <c r="A324" s="64" t="n"/>
      <c r="B324" s="237">
        <f>IF(AND(L324&lt;&gt;"ShaftMatl_Special",P324&lt;&gt;"NA"),"Y","N")</f>
        <v/>
      </c>
      <c r="C324" s="233" t="inlineStr">
        <is>
          <t>ConTab_BOM_KP_Shaft_0408</t>
        </is>
      </c>
      <c r="D324" s="233">
        <f>IF(B324="Y",C324,"")</f>
        <v/>
      </c>
      <c r="E324" s="233" t="inlineStr">
        <is>
          <t>:4012-1_2-KP:4012-1_2-KPV:</t>
        </is>
      </c>
      <c r="F324" s="235" t="inlineStr">
        <is>
          <t>4</t>
        </is>
      </c>
      <c r="G324" s="235">
        <f>"X"&amp;F324</f>
        <v/>
      </c>
      <c r="H324" s="201" t="n">
        <v>1.5</v>
      </c>
      <c r="I324" s="234" t="inlineStr">
        <is>
          <t>CW</t>
        </is>
      </c>
      <c r="J324" s="233" t="inlineStr">
        <is>
          <t>Packing</t>
        </is>
      </c>
      <c r="K324" s="233" t="inlineStr">
        <is>
          <t>:Opt_Packing:</t>
        </is>
      </c>
      <c r="L324" s="233" t="inlineStr">
        <is>
          <t>ShaftMatl_SS_AISI-303</t>
        </is>
      </c>
      <c r="M324" s="233" t="inlineStr">
        <is>
          <t>:Bronze, III932, C89835:NiAl-Bronze, ASTM-B150 CDA95400:Al-Bronze, ASTM-B150 CDA95200:SS AISI-303:SS AISI-304:SS AISI-316:SS AISI-416:Special/Other:No Sleeve (sleeveless):SS AISI-416 (hard):</t>
        </is>
      </c>
      <c r="N324" s="233" t="inlineStr">
        <is>
          <t>:Bronze, III932, C89835:NiAl-Bronze, ASTM-B150 CDA95400:Al-Bronze, ASTM-B150 CDA95200:SS AISI-303:SS AISI-304:SS AISI-316:SS AISI-416:Special/Other:No Sleeve (sleeveless):</t>
        </is>
      </c>
      <c r="O324" s="233" t="inlineStr">
        <is>
          <t>ShaftMatl_SS_AISI-303</t>
        </is>
      </c>
      <c r="P324" s="235" t="n">
        <v>91844437</v>
      </c>
      <c r="Q324" s="233" t="inlineStr">
        <is>
          <t>B101223</t>
        </is>
      </c>
      <c r="R324" s="233" t="n"/>
      <c r="S324" s="235" t="inlineStr">
        <is>
          <t>LT027</t>
        </is>
      </c>
      <c r="T324" s="233" t="n"/>
      <c r="U324" s="233" t="n"/>
    </row>
    <row r="325" s="109">
      <c r="A325" s="64" t="n"/>
      <c r="B325" s="237">
        <f>IF(AND(L325&lt;&gt;"ShaftMatl_Special",P325&lt;&gt;"NA"),"Y","N")</f>
        <v/>
      </c>
      <c r="C325" s="233" t="inlineStr">
        <is>
          <t>ConTab_BOM_KP_Shaft_0409</t>
        </is>
      </c>
      <c r="D325" s="233">
        <f>IF(B325="Y",C325,"")</f>
        <v/>
      </c>
      <c r="E325" s="233" t="inlineStr">
        <is>
          <t>:4012-1_2-KP:4012-1_2-KPV:</t>
        </is>
      </c>
      <c r="F325" s="235" t="inlineStr">
        <is>
          <t>4</t>
        </is>
      </c>
      <c r="G325" s="235">
        <f>"X"&amp;F325</f>
        <v/>
      </c>
      <c r="H325" s="201" t="n">
        <v>1.5</v>
      </c>
      <c r="I325" s="234" t="inlineStr">
        <is>
          <t>CW</t>
        </is>
      </c>
      <c r="J325" s="233" t="inlineStr">
        <is>
          <t>Packing</t>
        </is>
      </c>
      <c r="K325" s="233" t="inlineStr">
        <is>
          <t>:Opt_Packing:</t>
        </is>
      </c>
      <c r="L325" s="233" t="inlineStr">
        <is>
          <t>ShaftMatl_StressproofSteel_AISI-1144</t>
        </is>
      </c>
      <c r="M325" s="233" t="inlineStr">
        <is>
          <t>:Bronze, III932, C89835:NiAl-Bronze, ASTM-B150 CDA95400:Al-Bronze, ASTM-B150 CDA95200:SS AISI-303:SS AISI-304:SS AISI-316:SS AISI-416:Special/Other:No Sleeve (sleeveless):SS AISI-416 (hard):</t>
        </is>
      </c>
      <c r="N325" s="233" t="inlineStr">
        <is>
          <t>:Bronze, III932, C89835:NiAl-Bronze, ASTM-B150 CDA95400:Al-Bronze, ASTM-B150 CDA95200:SS AISI-303:SS AISI-304:SS AISI-316:SS AISI-416:Special/Other:No Sleeve (sleeveless):</t>
        </is>
      </c>
      <c r="O325" s="233" t="inlineStr">
        <is>
          <t>ShaftMatl_StressproofSteel_AISI-1144</t>
        </is>
      </c>
      <c r="P325" s="235" t="n">
        <v>91844436</v>
      </c>
      <c r="Q325" s="233" t="inlineStr">
        <is>
          <t>B101222</t>
        </is>
      </c>
      <c r="R325" s="233" t="inlineStr">
        <is>
          <t>Standard</t>
        </is>
      </c>
      <c r="S325" s="235" t="inlineStr">
        <is>
          <t>LT027</t>
        </is>
      </c>
      <c r="T325" s="233" t="n"/>
      <c r="U325" s="233" t="n"/>
    </row>
    <row r="326" s="109">
      <c r="A326" s="64" t="n"/>
      <c r="B326" s="237">
        <f>IF(AND(L326&lt;&gt;"ShaftMatl_Special",P326&lt;&gt;"NA"),"Y","N")</f>
        <v/>
      </c>
      <c r="C326" s="233" t="inlineStr">
        <is>
          <t>ConTab_BOM_KP_Shaft_0410</t>
        </is>
      </c>
      <c r="D326" s="233">
        <f>IF(B326="Y",C326,"")</f>
        <v/>
      </c>
      <c r="E326" s="233" t="inlineStr">
        <is>
          <t>:4012-1_2-KP:4012-1_2-KPV:</t>
        </is>
      </c>
      <c r="F326" s="235" t="inlineStr">
        <is>
          <t>4</t>
        </is>
      </c>
      <c r="G326" s="235">
        <f>"X"&amp;F326</f>
        <v/>
      </c>
      <c r="H326" s="201" t="n">
        <v>1.5</v>
      </c>
      <c r="I326" s="234" t="inlineStr">
        <is>
          <t>CW</t>
        </is>
      </c>
      <c r="J326" s="233" t="inlineStr">
        <is>
          <t>Packing</t>
        </is>
      </c>
      <c r="K326" s="233" t="inlineStr">
        <is>
          <t>:Opt_Packing:</t>
        </is>
      </c>
      <c r="L326" s="233" t="inlineStr">
        <is>
          <t>ShaftMatl_Special</t>
        </is>
      </c>
      <c r="M326" s="233" t="inlineStr">
        <is>
          <t>:Bronze, III932, C89835:NiAl-Bronze, ASTM-B150 CDA95400:Al-Bronze, ASTM-B150 CDA95200:SS AISI-303:SS AISI-304:SS AISI-316:SS AISI-416:Special/Other:No Sleeve (sleeveless):SS AISI-416 (hard):</t>
        </is>
      </c>
      <c r="N326" s="233" t="inlineStr">
        <is>
          <t>:Bronze, III932, C89835:NiAl-Bronze, ASTM-B150 CDA95400:Al-Bronze, ASTM-B150 CDA95200:SS AISI-303:SS AISI-304:SS AISI-316:SS AISI-416:Special/Other:No Sleeve (sleeveless):</t>
        </is>
      </c>
      <c r="O326" s="233" t="inlineStr">
        <is>
          <t>ShaftMatl_Special</t>
        </is>
      </c>
      <c r="P326" s="235" t="inlineStr">
        <is>
          <t>RTF</t>
        </is>
      </c>
      <c r="Q326" s="233" t="inlineStr">
        <is>
          <t>B150248</t>
        </is>
      </c>
      <c r="R326" s="233" t="n"/>
      <c r="S326" s="235" t="inlineStr">
        <is>
          <t>LT029</t>
        </is>
      </c>
      <c r="T326" s="233" t="n"/>
      <c r="U326" s="233" t="n"/>
    </row>
    <row r="327" s="109">
      <c r="A327" s="64" t="n"/>
      <c r="B327" s="237">
        <f>IF(AND(L327&lt;&gt;"ShaftMatl_Special",P327&lt;&gt;"NA"),"Y","N")</f>
        <v/>
      </c>
      <c r="C327" s="233" t="inlineStr">
        <is>
          <t>ConTab_BOM_KP_Shaft_0411</t>
        </is>
      </c>
      <c r="D327" s="233">
        <f>IF(B327="Y",C327,"")</f>
        <v/>
      </c>
      <c r="E327" s="233" t="inlineStr">
        <is>
          <t>:4012-1_2-KP:4012-1_2-KPV:</t>
        </is>
      </c>
      <c r="F327" s="235" t="inlineStr">
        <is>
          <t>4</t>
        </is>
      </c>
      <c r="G327" s="235">
        <f>"X"&amp;F327</f>
        <v/>
      </c>
      <c r="H327" s="201" t="n">
        <v>1.5</v>
      </c>
      <c r="I327" s="234" t="inlineStr">
        <is>
          <t>CCW</t>
        </is>
      </c>
      <c r="J327" s="233" t="inlineStr">
        <is>
          <t>Mechanical Seal</t>
        </is>
      </c>
      <c r="K327" s="233" t="inlineStr">
        <is>
          <t>:MechSealType1Unbal:MechSealType21S:MechSealType1B:MechSealType2B:</t>
        </is>
      </c>
      <c r="L327" s="233" t="inlineStr">
        <is>
          <t>ShaftMatl_SS_AISI-303</t>
        </is>
      </c>
      <c r="M327" s="233" t="inlineStr">
        <is>
          <t>:Bronze, III932, C89835:NiAl-Bronze, ASTM-B150 CDA95400:Al-Bronze, ASTM-B150 CDA95200:SS AISI-303:SS AISI-304:SS AISI-316:SS AISI-416:Special/Other:No Sleeve (sleeveless):</t>
        </is>
      </c>
      <c r="N327" s="233" t="inlineStr">
        <is>
          <t>:Bronze, III932, C89835:NiAl-Bronze, ASTM-B150 CDA95400:Al-Bronze, ASTM-B150 CDA95200:SS AISI-303:SS AISI-304:SS AISI-316:SS AISI-416:Special/Other:No Sleeve (sleeveless):</t>
        </is>
      </c>
      <c r="O327" s="233" t="inlineStr">
        <is>
          <t>ShaftMatl_SS_AISI-303</t>
        </is>
      </c>
      <c r="P327" s="235" t="n">
        <v>91844479</v>
      </c>
      <c r="Q327" s="233" t="inlineStr">
        <is>
          <t>B101224</t>
        </is>
      </c>
      <c r="R327" s="233" t="n"/>
      <c r="S327" s="235" t="inlineStr">
        <is>
          <t>LT027</t>
        </is>
      </c>
      <c r="T327" s="233" t="n"/>
      <c r="U327" s="233" t="n"/>
    </row>
    <row r="328" s="109">
      <c r="A328" s="64" t="n"/>
      <c r="B328" s="237">
        <f>IF(AND(L328&lt;&gt;"ShaftMatl_Special",P328&lt;&gt;"NA"),"Y","N")</f>
        <v/>
      </c>
      <c r="C328" s="233" t="inlineStr">
        <is>
          <t>ConTab_BOM_KP_Shaft_0412</t>
        </is>
      </c>
      <c r="D328" s="233">
        <f>IF(B328="Y",C328,"")</f>
        <v/>
      </c>
      <c r="E328" s="233" t="inlineStr">
        <is>
          <t>:4012-1_2-KP:4012-1_2-KPV:</t>
        </is>
      </c>
      <c r="F328" s="235" t="inlineStr">
        <is>
          <t>4</t>
        </is>
      </c>
      <c r="G328" s="235">
        <f>"X"&amp;F328</f>
        <v/>
      </c>
      <c r="H328" s="201" t="n">
        <v>1.5</v>
      </c>
      <c r="I328" s="234" t="inlineStr">
        <is>
          <t>CCW</t>
        </is>
      </c>
      <c r="J328" s="233" t="inlineStr">
        <is>
          <t>Mechanical Seal</t>
        </is>
      </c>
      <c r="K328" s="233" t="inlineStr">
        <is>
          <t>:MechSealType1Unbal:MechSealType21S:MechSealType1B:MechSealType2B:</t>
        </is>
      </c>
      <c r="L328" s="233" t="inlineStr">
        <is>
          <t>ShaftMatl_StressproofSteel_AISI-1144</t>
        </is>
      </c>
      <c r="M328" s="233" t="inlineStr">
        <is>
          <t>:Bronze, III932, C89835:NiAl-Bronze, ASTM-B150 CDA95400:Al-Bronze, ASTM-B150 CDA95200:SS AISI-303:SS AISI-304:SS AISI-316:SS AISI-416:Special/Other:No Sleeve (sleeveless):</t>
        </is>
      </c>
      <c r="N328" s="233" t="inlineStr">
        <is>
          <t>:Bronze, III932, C89835:NiAl-Bronze, ASTM-B150 CDA95400:Al-Bronze, ASTM-B150 CDA95200:SS AISI-303:SS AISI-304:SS AISI-316:SS AISI-416:Special/Other:No Sleeve (sleeveless):</t>
        </is>
      </c>
      <c r="O328" s="233" t="inlineStr">
        <is>
          <t>ShaftMatl_StressproofSteel_AISI-1144</t>
        </is>
      </c>
      <c r="P328" s="235" t="n">
        <v>91844474</v>
      </c>
      <c r="Q328" s="233" t="inlineStr">
        <is>
          <t>B101221</t>
        </is>
      </c>
      <c r="R328" s="233" t="inlineStr">
        <is>
          <t>Standard</t>
        </is>
      </c>
      <c r="S328" s="235" t="inlineStr">
        <is>
          <t>LT027</t>
        </is>
      </c>
      <c r="T328" s="233" t="n"/>
      <c r="U328" s="233" t="n"/>
    </row>
    <row r="329" s="109">
      <c r="A329" s="64" t="n"/>
      <c r="B329" s="237">
        <f>IF(AND(L329&lt;&gt;"ShaftMatl_Special",P329&lt;&gt;"NA"),"Y","N")</f>
        <v/>
      </c>
      <c r="C329" s="233" t="inlineStr">
        <is>
          <t>ConTab_BOM_KP_Shaft_0413</t>
        </is>
      </c>
      <c r="D329" s="233">
        <f>IF(B329="Y",C329,"")</f>
        <v/>
      </c>
      <c r="E329" s="233" t="inlineStr">
        <is>
          <t>:4012-1_2-KP:4012-1_2-KPV:</t>
        </is>
      </c>
      <c r="F329" s="235" t="inlineStr">
        <is>
          <t>4</t>
        </is>
      </c>
      <c r="G329" s="235">
        <f>"X"&amp;F329</f>
        <v/>
      </c>
      <c r="H329" s="201" t="n">
        <v>1.5</v>
      </c>
      <c r="I329" s="234" t="inlineStr">
        <is>
          <t>CCW</t>
        </is>
      </c>
      <c r="J329" s="233" t="inlineStr">
        <is>
          <t>Mechanical Seal</t>
        </is>
      </c>
      <c r="K329" s="233" t="inlineStr">
        <is>
          <t>:MechSealType1Unbal:MechSealType21S:MechSealType1B:MechSealType2B:</t>
        </is>
      </c>
      <c r="L329" s="233" t="inlineStr">
        <is>
          <t>ShaftMatl_Special</t>
        </is>
      </c>
      <c r="M329" s="233" t="inlineStr">
        <is>
          <t>:Bronze, III932, C89835:NiAl-Bronze, ASTM-B150 CDA95400:Al-Bronze, ASTM-B150 CDA95200:SS AISI-303:SS AISI-304:SS AISI-316:SS AISI-416:Special/Other:No Sleeve (sleeveless):</t>
        </is>
      </c>
      <c r="N329" s="233" t="inlineStr">
        <is>
          <t>:Bronze, III932, C89835:NiAl-Bronze, ASTM-B150 CDA95400:Al-Bronze, ASTM-B150 CDA95200:SS AISI-303:SS AISI-304:SS AISI-316:SS AISI-416:Special/Other:No Sleeve (sleeveless):</t>
        </is>
      </c>
      <c r="O329" s="233" t="inlineStr">
        <is>
          <t>ShaftMatl_Special</t>
        </is>
      </c>
      <c r="P329" s="235" t="inlineStr">
        <is>
          <t>RTF</t>
        </is>
      </c>
      <c r="Q329" s="233" t="inlineStr">
        <is>
          <t>B150248</t>
        </is>
      </c>
      <c r="R329" s="233" t="n"/>
      <c r="S329" s="235" t="inlineStr">
        <is>
          <t>LT029</t>
        </is>
      </c>
      <c r="T329" s="233" t="n"/>
      <c r="U329" s="233" t="n"/>
    </row>
    <row r="330" s="109">
      <c r="A330" s="64" t="n"/>
      <c r="B330" s="237">
        <f>IF(AND(L330&lt;&gt;"ShaftMatl_Special",P330&lt;&gt;"NA"),"Y","N")</f>
        <v/>
      </c>
      <c r="C330" s="233" t="inlineStr">
        <is>
          <t>ConTab_BOM_KP_Shaft_0414</t>
        </is>
      </c>
      <c r="D330" s="233">
        <f>IF(B330="Y",C330,"")</f>
        <v/>
      </c>
      <c r="E330" s="233" t="inlineStr">
        <is>
          <t>:4012-1_2-KP:4012-1_2-KPV:</t>
        </is>
      </c>
      <c r="F330" s="235" t="inlineStr">
        <is>
          <t>4</t>
        </is>
      </c>
      <c r="G330" s="235">
        <f>"X"&amp;F330</f>
        <v/>
      </c>
      <c r="H330" s="201" t="n">
        <v>1.5</v>
      </c>
      <c r="I330" s="234" t="inlineStr">
        <is>
          <t>CCW</t>
        </is>
      </c>
      <c r="J330" s="233" t="inlineStr">
        <is>
          <t>Packing</t>
        </is>
      </c>
      <c r="K330" s="233" t="inlineStr">
        <is>
          <t>:Opt_Packing:</t>
        </is>
      </c>
      <c r="L330" s="233" t="inlineStr">
        <is>
          <t>ShaftMatl_SS_AISI-303</t>
        </is>
      </c>
      <c r="M330" s="233" t="inlineStr">
        <is>
          <t>:Bronze, III932, C89835:NiAl-Bronze, ASTM-B150 CDA95400:Al-Bronze, ASTM-B150 CDA95200:SS AISI-303:SS AISI-304:SS AISI-316:SS AISI-416:Special/Other:No Sleeve (sleeveless):SS AISI-416 (hard):</t>
        </is>
      </c>
      <c r="N330" s="233" t="inlineStr">
        <is>
          <t>:Bronze, III932, C89835:NiAl-Bronze, ASTM-B150 CDA95400:Al-Bronze, ASTM-B150 CDA95200:SS AISI-303:SS AISI-304:SS AISI-316:SS AISI-416:Special/Other:No Sleeve (sleeveless):</t>
        </is>
      </c>
      <c r="O330" s="233" t="inlineStr">
        <is>
          <t>ShaftMatl_SS_AISI-303</t>
        </is>
      </c>
      <c r="P330" s="235" t="n">
        <v>91844462</v>
      </c>
      <c r="Q330" s="233" t="inlineStr">
        <is>
          <t>B101223</t>
        </is>
      </c>
      <c r="R330" s="233" t="n"/>
      <c r="S330" s="235" t="inlineStr">
        <is>
          <t>LT027</t>
        </is>
      </c>
      <c r="T330" s="233" t="n"/>
      <c r="U330" s="233" t="n"/>
    </row>
    <row r="331" s="109">
      <c r="A331" s="64" t="n"/>
      <c r="B331" s="237">
        <f>IF(AND(L331&lt;&gt;"ShaftMatl_Special",P331&lt;&gt;"NA"),"Y","N")</f>
        <v/>
      </c>
      <c r="C331" s="233" t="inlineStr">
        <is>
          <t>ConTab_BOM_KP_Shaft_0415</t>
        </is>
      </c>
      <c r="D331" s="233">
        <f>IF(B331="Y",C331,"")</f>
        <v/>
      </c>
      <c r="E331" s="233" t="inlineStr">
        <is>
          <t>:4012-1_2-KP:4012-1_2-KPV:</t>
        </is>
      </c>
      <c r="F331" s="235" t="inlineStr">
        <is>
          <t>4</t>
        </is>
      </c>
      <c r="G331" s="235">
        <f>"X"&amp;F331</f>
        <v/>
      </c>
      <c r="H331" s="201" t="n">
        <v>1.5</v>
      </c>
      <c r="I331" s="234" t="inlineStr">
        <is>
          <t>CCW</t>
        </is>
      </c>
      <c r="J331" s="233" t="inlineStr">
        <is>
          <t>Packing</t>
        </is>
      </c>
      <c r="K331" s="233" t="inlineStr">
        <is>
          <t>:Opt_Packing:</t>
        </is>
      </c>
      <c r="L331" s="233" t="inlineStr">
        <is>
          <t>ShaftMatl_StressproofSteel_AISI-1144</t>
        </is>
      </c>
      <c r="M331" s="233" t="inlineStr">
        <is>
          <t>:Bronze, III932, C89835:NiAl-Bronze, ASTM-B150 CDA95400:Al-Bronze, ASTM-B150 CDA95200:SS AISI-303:SS AISI-304:SS AISI-316:SS AISI-416:Special/Other:No Sleeve (sleeveless):SS AISI-416 (hard):</t>
        </is>
      </c>
      <c r="N331" s="233" t="inlineStr">
        <is>
          <t>:Bronze, III932, C89835:NiAl-Bronze, ASTM-B150 CDA95400:Al-Bronze, ASTM-B150 CDA95200:SS AISI-303:SS AISI-304:SS AISI-316:SS AISI-416:Special/Other:No Sleeve (sleeveless):</t>
        </is>
      </c>
      <c r="O331" s="233" t="inlineStr">
        <is>
          <t>ShaftMatl_StressproofSteel_AISI-1144</t>
        </is>
      </c>
      <c r="P331" s="235" t="n">
        <v>91844460</v>
      </c>
      <c r="Q331" s="233" t="inlineStr">
        <is>
          <t>B101222</t>
        </is>
      </c>
      <c r="R331" s="233" t="inlineStr">
        <is>
          <t>Standard</t>
        </is>
      </c>
      <c r="S331" s="235" t="inlineStr">
        <is>
          <t>LT027</t>
        </is>
      </c>
      <c r="T331" s="233" t="n"/>
      <c r="U331" s="233" t="n"/>
    </row>
    <row r="332" s="109">
      <c r="A332" s="64" t="n"/>
      <c r="B332" s="237">
        <f>IF(AND(L332&lt;&gt;"ShaftMatl_Special",P332&lt;&gt;"NA"),"Y","N")</f>
        <v/>
      </c>
      <c r="C332" s="233" t="inlineStr">
        <is>
          <t>ConTab_BOM_KP_Shaft_0416</t>
        </is>
      </c>
      <c r="D332" s="233">
        <f>IF(B332="Y",C332,"")</f>
        <v/>
      </c>
      <c r="E332" s="233" t="inlineStr">
        <is>
          <t>:4012-1_2-KP:4012-1_2-KPV:</t>
        </is>
      </c>
      <c r="F332" s="235" t="inlineStr">
        <is>
          <t>4</t>
        </is>
      </c>
      <c r="G332" s="235">
        <f>"X"&amp;F332</f>
        <v/>
      </c>
      <c r="H332" s="201" t="n">
        <v>1.5</v>
      </c>
      <c r="I332" s="234" t="inlineStr">
        <is>
          <t>CCW</t>
        </is>
      </c>
      <c r="J332" s="233" t="inlineStr">
        <is>
          <t>Packing</t>
        </is>
      </c>
      <c r="K332" s="233" t="inlineStr">
        <is>
          <t>:Opt_Packing:</t>
        </is>
      </c>
      <c r="L332" s="233" t="inlineStr">
        <is>
          <t>ShaftMatl_Special</t>
        </is>
      </c>
      <c r="M332" s="233" t="inlineStr">
        <is>
          <t>:Bronze, III932, C89835:NiAl-Bronze, ASTM-B150 CDA95400:Al-Bronze, ASTM-B150 CDA95200:SS AISI-303:SS AISI-304:SS AISI-316:SS AISI-416:Special/Other:No Sleeve (sleeveless):SS AISI-416 (hard):</t>
        </is>
      </c>
      <c r="N332" s="233" t="inlineStr">
        <is>
          <t>:Bronze, III932, C89835:NiAl-Bronze, ASTM-B150 CDA95400:Al-Bronze, ASTM-B150 CDA95200:SS AISI-303:SS AISI-304:SS AISI-316:SS AISI-416:Special/Other:No Sleeve (sleeveless):</t>
        </is>
      </c>
      <c r="O332" s="233" t="inlineStr">
        <is>
          <t>ShaftMatl_Special</t>
        </is>
      </c>
      <c r="P332" s="235" t="inlineStr">
        <is>
          <t>RTF</t>
        </is>
      </c>
      <c r="Q332" s="233" t="inlineStr">
        <is>
          <t>B150248</t>
        </is>
      </c>
      <c r="R332" s="233" t="n"/>
      <c r="S332" s="235" t="inlineStr">
        <is>
          <t>LT029</t>
        </is>
      </c>
      <c r="T332" s="233" t="n"/>
      <c r="U332" s="233" t="n"/>
    </row>
    <row r="333" s="109">
      <c r="A333" s="64" t="n"/>
      <c r="B333" s="237">
        <f>IF(AND(L333&lt;&gt;"ShaftMatl_Special",P333&lt;&gt;"NA"),"Y","N")</f>
        <v/>
      </c>
      <c r="C333" s="233" t="inlineStr">
        <is>
          <t>ConTab_BOM_KP_Shaft_0417</t>
        </is>
      </c>
      <c r="D333" s="233">
        <f>IF(B333="Y",C333,"")</f>
        <v/>
      </c>
      <c r="E333" s="233" t="inlineStr">
        <is>
          <t>:4012-1_2-KPV:</t>
        </is>
      </c>
      <c r="F333" s="235" t="n">
        <v>4</v>
      </c>
      <c r="G333" s="235">
        <f>"X"&amp;F333</f>
        <v/>
      </c>
      <c r="H333" s="201" t="n">
        <v>1.5</v>
      </c>
      <c r="I333" s="234" t="inlineStr">
        <is>
          <t>CW</t>
        </is>
      </c>
      <c r="J333" s="233" t="n"/>
      <c r="K333" s="233" t="n"/>
      <c r="L333" s="233" t="inlineStr">
        <is>
          <t>ShaftMatl_StressproofSteel_AISI-1144</t>
        </is>
      </c>
      <c r="M333" s="233" t="inlineStr">
        <is>
          <t>:Bronze, III932, C89835:NiAl-Bronze, ASTM-B150 CDA95400:Al-Bronze, ASTM-B150 CDA95200:SS AISI-303:SS AISI-304:SS AISI-316:SS AISI-416:Special/Other:No Sleeve (sleeveless):SS AISI-416 (hard):</t>
        </is>
      </c>
      <c r="N333" s="233" t="inlineStr">
        <is>
          <t>:SS AISI-416 (hard)-SlvBrg:</t>
        </is>
      </c>
      <c r="O333" s="233" t="inlineStr">
        <is>
          <t>ShaftMatl_StressproofSteel_AISI-1144</t>
        </is>
      </c>
      <c r="P333" s="235" t="n">
        <v>97573437</v>
      </c>
      <c r="Q333" s="233" t="inlineStr">
        <is>
          <t>B105623</t>
        </is>
      </c>
      <c r="R333" s="233" t="n"/>
      <c r="S333" s="235" t="inlineStr">
        <is>
          <t>LT027</t>
        </is>
      </c>
      <c r="T333" s="233" t="n"/>
      <c r="U333" s="233" t="n"/>
    </row>
    <row r="334" s="109">
      <c r="A334" s="64" t="n"/>
      <c r="B334" s="237">
        <f>IF(AND(L334&lt;&gt;"ShaftMatl_Special",P334&lt;&gt;"NA"),"Y","N")</f>
        <v/>
      </c>
      <c r="C334" s="233" t="inlineStr">
        <is>
          <t>ConTab_BOM_KP_Shaft_0418</t>
        </is>
      </c>
      <c r="D334" s="233">
        <f>IF(B334="Y",C334,"")</f>
        <v/>
      </c>
      <c r="E334" s="233" t="inlineStr">
        <is>
          <t>:4012-1_2-KPV:</t>
        </is>
      </c>
      <c r="F334" s="235" t="n">
        <v>4</v>
      </c>
      <c r="G334" s="235">
        <f>"X"&amp;F334</f>
        <v/>
      </c>
      <c r="H334" s="201" t="n">
        <v>1.5</v>
      </c>
      <c r="I334" s="234" t="inlineStr">
        <is>
          <t>CCW</t>
        </is>
      </c>
      <c r="J334" s="233" t="n"/>
      <c r="K334" s="233" t="n"/>
      <c r="L334" s="233" t="inlineStr">
        <is>
          <t>ShaftMatl_StressproofSteel_AISI-1144</t>
        </is>
      </c>
      <c r="M334" s="233" t="inlineStr">
        <is>
          <t>:Bronze, III932, C89835:NiAl-Bronze, ASTM-B150 CDA95400:Al-Bronze, ASTM-B150 CDA95200:SS AISI-303:SS AISI-304:SS AISI-316:SS AISI-416:Special/Other:No Sleeve (sleeveless):SS AISI-416 (hard):</t>
        </is>
      </c>
      <c r="N334" s="233" t="inlineStr">
        <is>
          <t>:SS AISI-416 (hard)-SlvBrg:</t>
        </is>
      </c>
      <c r="O334" s="233" t="inlineStr">
        <is>
          <t>ShaftMatl_StressproofSteel_AISI-1144</t>
        </is>
      </c>
      <c r="P334" s="235" t="n">
        <v>97573463</v>
      </c>
      <c r="Q334" s="233" t="inlineStr">
        <is>
          <t>B105631</t>
        </is>
      </c>
      <c r="R334" s="233" t="n"/>
      <c r="S334" s="235" t="inlineStr">
        <is>
          <t>LT027</t>
        </is>
      </c>
      <c r="T334" s="233" t="n"/>
      <c r="U334" s="233" t="n"/>
    </row>
    <row r="335" s="109">
      <c r="A335" s="64" t="n"/>
      <c r="B335" s="237">
        <f>IF(AND(L335&lt;&gt;"ShaftMatl_Special",P335&lt;&gt;"NA"),"Y","N")</f>
        <v/>
      </c>
      <c r="C335" s="233" t="inlineStr">
        <is>
          <t>ConTab_BOM_KP_Shaft_0419</t>
        </is>
      </c>
      <c r="D335" s="233">
        <f>IF(B335="Y",C335,"")</f>
        <v/>
      </c>
      <c r="E335" s="233" t="inlineStr">
        <is>
          <t>:4012-7_8-KP:4012-7_8-KPV:</t>
        </is>
      </c>
      <c r="F335" s="235" t="inlineStr">
        <is>
          <t>4</t>
        </is>
      </c>
      <c r="G335" s="235">
        <f>"X"&amp;F335</f>
        <v/>
      </c>
      <c r="H335" s="201" t="n">
        <v>1.5</v>
      </c>
      <c r="I335" s="234" t="inlineStr">
        <is>
          <t>CW</t>
        </is>
      </c>
      <c r="J335" s="233" t="inlineStr">
        <is>
          <t>Mechanical Seal</t>
        </is>
      </c>
      <c r="K335" s="233" t="inlineStr">
        <is>
          <t>:MechSealType1Unbal:MechSealType21S:MechSealType1B:MechSealType2B:</t>
        </is>
      </c>
      <c r="L335" s="233" t="inlineStr">
        <is>
          <t>ShaftMatl_SS_AISI-316</t>
        </is>
      </c>
      <c r="M335" s="233" t="inlineStr">
        <is>
          <t>:Bronze, III932, C89835:NiAl-Bronze, ASTM-B150 CDA95400:Al-Bronze, ASTM-B150 CDA95200:SS AISI-303:SS AISI-304:SS AISI-316:SS AISI-416:Special/Other:No Sleeve (sleeveless):</t>
        </is>
      </c>
      <c r="N335" s="233" t="inlineStr">
        <is>
          <t>:Bronze, III932, C89835:NiAl-Bronze, ASTM-B150 CDA95400:Al-Bronze, ASTM-B150 CDA95200:SS AISI-303:SS AISI-304:SS AISI-316:SS AISI-416:Special/Other:No Sleeve (sleeveless):</t>
        </is>
      </c>
      <c r="O335" s="233" t="inlineStr">
        <is>
          <t>ShaftMatl_SS_AISI-316</t>
        </is>
      </c>
      <c r="P335" s="235" t="inlineStr">
        <is>
          <t>RTF</t>
        </is>
      </c>
      <c r="Q335" s="233" t="inlineStr">
        <is>
          <t>B103945</t>
        </is>
      </c>
      <c r="R335" s="233" t="n"/>
      <c r="S335" s="235" t="inlineStr">
        <is>
          <t>LT076</t>
        </is>
      </c>
      <c r="T335" s="233" t="n"/>
      <c r="U335" s="233" t="n"/>
    </row>
    <row r="336" s="109">
      <c r="A336" s="64" t="n"/>
      <c r="B336" s="237">
        <f>IF(AND(L336&lt;&gt;"ShaftMatl_Special",P336&lt;&gt;"NA"),"Y","N")</f>
        <v/>
      </c>
      <c r="C336" s="233" t="inlineStr">
        <is>
          <t>ConTab_BOM_KP_Shaft_0420</t>
        </is>
      </c>
      <c r="D336" s="233">
        <f>IF(B336="Y",C336,"")</f>
        <v/>
      </c>
      <c r="E336" s="233" t="inlineStr">
        <is>
          <t>:4012-7_8-KP:4012-7_8-KPV:</t>
        </is>
      </c>
      <c r="F336" s="235" t="inlineStr">
        <is>
          <t>4</t>
        </is>
      </c>
      <c r="G336" s="235">
        <f>"X"&amp;F336</f>
        <v/>
      </c>
      <c r="H336" s="201" t="n">
        <v>1.5</v>
      </c>
      <c r="I336" s="234" t="inlineStr">
        <is>
          <t>CW</t>
        </is>
      </c>
      <c r="J336" s="233" t="inlineStr">
        <is>
          <t>Packing</t>
        </is>
      </c>
      <c r="K336" s="233" t="inlineStr">
        <is>
          <t>:Opt_Packing:</t>
        </is>
      </c>
      <c r="L336" s="233" t="inlineStr">
        <is>
          <t>ShaftMatl_SS_AISI-316</t>
        </is>
      </c>
      <c r="M336" s="233" t="inlineStr">
        <is>
          <t>:Bronze, III932, C89835:NiAl-Bronze, ASTM-B150 CDA95400:Al-Bronze, ASTM-B150 CDA95200:SS AISI-303:SS AISI-304:SS AISI-316:SS AISI-416:Special/Other:No Sleeve (sleeveless):SS AISI-416 (hard):</t>
        </is>
      </c>
      <c r="N336" s="233" t="inlineStr">
        <is>
          <t>:Bronze, III932, C89835:NiAl-Bronze, ASTM-B150 CDA95400:Al-Bronze, ASTM-B150 CDA95200:SS AISI-303:SS AISI-304:SS AISI-316:SS AISI-416:Special/Other:No Sleeve (sleeveless):</t>
        </is>
      </c>
      <c r="O336" s="233" t="inlineStr">
        <is>
          <t>ShaftMatl_SS_AISI-316</t>
        </is>
      </c>
      <c r="P336" s="235" t="inlineStr">
        <is>
          <t>RTF</t>
        </is>
      </c>
      <c r="Q336" s="233" t="inlineStr">
        <is>
          <t>B103944</t>
        </is>
      </c>
      <c r="R336" s="233" t="n"/>
      <c r="S336" s="235" t="inlineStr">
        <is>
          <t>LT076</t>
        </is>
      </c>
      <c r="T336" s="233" t="n"/>
      <c r="U336" s="233" t="n"/>
    </row>
    <row r="337" s="109">
      <c r="A337" s="64" t="n"/>
      <c r="B337" s="237">
        <f>IF(AND(L337&lt;&gt;"ShaftMatl_Special",P337&lt;&gt;"NA"),"Y","N")</f>
        <v/>
      </c>
      <c r="C337" s="233" t="inlineStr">
        <is>
          <t>ConTab_BOM_KP_Shaft_0421</t>
        </is>
      </c>
      <c r="D337" s="233">
        <f>IF(B337="Y",C337,"")</f>
        <v/>
      </c>
      <c r="E337" s="233" t="inlineStr">
        <is>
          <t>:4012-7_8-KP:4012-7_8-KPV:</t>
        </is>
      </c>
      <c r="F337" s="235" t="inlineStr">
        <is>
          <t>4</t>
        </is>
      </c>
      <c r="G337" s="235">
        <f>"X"&amp;F337</f>
        <v/>
      </c>
      <c r="H337" s="201" t="n">
        <v>1.5</v>
      </c>
      <c r="I337" s="234" t="inlineStr">
        <is>
          <t>CCW</t>
        </is>
      </c>
      <c r="J337" s="233" t="inlineStr">
        <is>
          <t>Mechanical Seal</t>
        </is>
      </c>
      <c r="K337" s="233" t="inlineStr">
        <is>
          <t>:MechSealType1Unbal:MechSealType21S:MechSealType1B:MechSealType2B:</t>
        </is>
      </c>
      <c r="L337" s="233" t="inlineStr">
        <is>
          <t>ShaftMatl_SS_AISI-316</t>
        </is>
      </c>
      <c r="M337" s="233" t="inlineStr">
        <is>
          <t>:Bronze, III932, C89835:NiAl-Bronze, ASTM-B150 CDA95400:Al-Bronze, ASTM-B150 CDA95200:SS AISI-303:SS AISI-304:SS AISI-316:SS AISI-416:Special/Other:No Sleeve (sleeveless):</t>
        </is>
      </c>
      <c r="N337" s="233" t="inlineStr">
        <is>
          <t>:Bronze, III932, C89835:NiAl-Bronze, ASTM-B150 CDA95400:Al-Bronze, ASTM-B150 CDA95200:SS AISI-303:SS AISI-304:SS AISI-316:SS AISI-416:Special/Other:No Sleeve (sleeveless):</t>
        </is>
      </c>
      <c r="O337" s="233" t="inlineStr">
        <is>
          <t>ShaftMatl_SS_AISI-316</t>
        </is>
      </c>
      <c r="P337" s="235" t="inlineStr">
        <is>
          <t>RTF</t>
        </is>
      </c>
      <c r="Q337" s="233" t="inlineStr">
        <is>
          <t>B103945</t>
        </is>
      </c>
      <c r="R337" s="233" t="n"/>
      <c r="S337" s="235" t="inlineStr">
        <is>
          <t>LT076</t>
        </is>
      </c>
      <c r="T337" s="233" t="n"/>
      <c r="U337" s="233" t="n"/>
    </row>
    <row r="338" s="109">
      <c r="A338" s="64" t="n"/>
      <c r="B338" s="237">
        <f>IF(AND(L338&lt;&gt;"ShaftMatl_Special",P338&lt;&gt;"NA"),"Y","N")</f>
        <v/>
      </c>
      <c r="C338" s="233" t="inlineStr">
        <is>
          <t>ConTab_BOM_KP_Shaft_0422</t>
        </is>
      </c>
      <c r="D338" s="233">
        <f>IF(B338="Y",C338,"")</f>
        <v/>
      </c>
      <c r="E338" s="233" t="inlineStr">
        <is>
          <t>:4012-7_8-KP:4012-7_8-KPV:</t>
        </is>
      </c>
      <c r="F338" s="235" t="inlineStr">
        <is>
          <t>4</t>
        </is>
      </c>
      <c r="G338" s="235">
        <f>"X"&amp;F338</f>
        <v/>
      </c>
      <c r="H338" s="201" t="n">
        <v>1.5</v>
      </c>
      <c r="I338" s="234" t="inlineStr">
        <is>
          <t>CCW</t>
        </is>
      </c>
      <c r="J338" s="233" t="inlineStr">
        <is>
          <t>Packing</t>
        </is>
      </c>
      <c r="K338" s="233" t="inlineStr">
        <is>
          <t>:Opt_Packing:</t>
        </is>
      </c>
      <c r="L338" s="233" t="inlineStr">
        <is>
          <t>ShaftMatl_SS_AISI-316</t>
        </is>
      </c>
      <c r="M338" s="233" t="inlineStr">
        <is>
          <t>:Bronze, III932, C89835:NiAl-Bronze, ASTM-B150 CDA95400:Al-Bronze, ASTM-B150 CDA95200:SS AISI-303:SS AISI-304:SS AISI-316:SS AISI-416:Special/Other:No Sleeve (sleeveless):SS AISI-416 (hard):</t>
        </is>
      </c>
      <c r="N338" s="233" t="inlineStr">
        <is>
          <t>:Bronze, III932, C89835:NiAl-Bronze, ASTM-B150 CDA95400:Al-Bronze, ASTM-B150 CDA95200:SS AISI-303:SS AISI-304:SS AISI-316:SS AISI-416:Special/Other:No Sleeve (sleeveless):</t>
        </is>
      </c>
      <c r="O338" s="233" t="inlineStr">
        <is>
          <t>ShaftMatl_SS_AISI-316</t>
        </is>
      </c>
      <c r="P338" s="235" t="inlineStr">
        <is>
          <t>RTF</t>
        </is>
      </c>
      <c r="Q338" s="233" t="inlineStr">
        <is>
          <t>B103944</t>
        </is>
      </c>
      <c r="R338" s="233" t="n"/>
      <c r="S338" s="235" t="inlineStr">
        <is>
          <t>LT076</t>
        </is>
      </c>
      <c r="T338" s="233" t="n"/>
      <c r="U338" s="233" t="n"/>
    </row>
    <row r="339" s="109">
      <c r="A339" s="64" t="n"/>
      <c r="B339" s="237">
        <f>IF(AND(L339&lt;&gt;"ShaftMatl_Special",P339&lt;&gt;"NA"),"Y","N")</f>
        <v/>
      </c>
      <c r="C339" s="233" t="inlineStr">
        <is>
          <t>ConTab_BOM_KP_Shaft_0423</t>
        </is>
      </c>
      <c r="D339" s="233">
        <f>IF(B339="Y",C339,"")</f>
        <v/>
      </c>
      <c r="E339" s="233" t="inlineStr">
        <is>
          <t>:4012-7_8-KP:4012-7_8-KPV:</t>
        </is>
      </c>
      <c r="F339" s="235" t="inlineStr">
        <is>
          <t>4</t>
        </is>
      </c>
      <c r="G339" s="235">
        <f>"X"&amp;F339</f>
        <v/>
      </c>
      <c r="H339" s="201" t="n">
        <v>1.5</v>
      </c>
      <c r="I339" s="234" t="inlineStr">
        <is>
          <t>CW</t>
        </is>
      </c>
      <c r="J339" s="233" t="inlineStr">
        <is>
          <t>Mechanical Seal</t>
        </is>
      </c>
      <c r="K339" s="233" t="inlineStr">
        <is>
          <t>:MechSealType1Unbal:MechSealType21S:MechSealType1B:MechSealType2B:</t>
        </is>
      </c>
      <c r="L339" s="233" t="inlineStr">
        <is>
          <t>ShaftMatl_SS_AISI-416</t>
        </is>
      </c>
      <c r="M339" s="233" t="inlineStr">
        <is>
          <t>:Bronze, III932, C89835:NiAl-Bronze, ASTM-B150 CDA95400:Al-Bronze, ASTM-B150 CDA95200:SS AISI-303:SS AISI-304:SS AISI-316:SS AISI-416:Special/Other:No Sleeve (sleeveless):</t>
        </is>
      </c>
      <c r="N339" s="233" t="inlineStr">
        <is>
          <t>:Bronze, III932, C89835:NiAl-Bronze, ASTM-B150 CDA95400:Al-Bronze, ASTM-B150 CDA95200:SS AISI-303:SS AISI-304:SS AISI-316:SS AISI-416:Special/Other:No Sleeve (sleeveless):</t>
        </is>
      </c>
      <c r="O339" s="233" t="inlineStr">
        <is>
          <t>ShaftMatl_SS_AISI-416</t>
        </is>
      </c>
      <c r="P339" s="235" t="inlineStr">
        <is>
          <t>RTF</t>
        </is>
      </c>
      <c r="Q339" s="233" t="inlineStr">
        <is>
          <t>B103964</t>
        </is>
      </c>
      <c r="R339" s="233" t="n"/>
      <c r="S339" s="235" t="inlineStr">
        <is>
          <t>LT076</t>
        </is>
      </c>
      <c r="T339" s="233" t="n"/>
      <c r="U339" s="233" t="n"/>
    </row>
    <row r="340" s="109">
      <c r="A340" s="64" t="n"/>
      <c r="B340" s="237">
        <f>IF(AND(L340&lt;&gt;"ShaftMatl_Special",P340&lt;&gt;"NA"),"Y","N")</f>
        <v/>
      </c>
      <c r="C340" s="233" t="inlineStr">
        <is>
          <t>ConTab_BOM_KP_Shaft_0424</t>
        </is>
      </c>
      <c r="D340" s="233">
        <f>IF(B340="Y",C340,"")</f>
        <v/>
      </c>
      <c r="E340" s="233" t="inlineStr">
        <is>
          <t>:4012-7_8-KP:4012-7_8-KPV:</t>
        </is>
      </c>
      <c r="F340" s="235" t="inlineStr">
        <is>
          <t>4</t>
        </is>
      </c>
      <c r="G340" s="235">
        <f>"X"&amp;F340</f>
        <v/>
      </c>
      <c r="H340" s="201" t="n">
        <v>1.5</v>
      </c>
      <c r="I340" s="234" t="inlineStr">
        <is>
          <t>CW</t>
        </is>
      </c>
      <c r="J340" s="233" t="inlineStr">
        <is>
          <t>Packing</t>
        </is>
      </c>
      <c r="K340" s="233" t="inlineStr">
        <is>
          <t>:Opt_Packing:</t>
        </is>
      </c>
      <c r="L340" s="233" t="inlineStr">
        <is>
          <t>ShaftMatl_SS_AISI-416</t>
        </is>
      </c>
      <c r="M340" s="233" t="inlineStr">
        <is>
          <t>:Bronze, III932, C89835:NiAl-Bronze, ASTM-B150 CDA95400:Al-Bronze, ASTM-B150 CDA95200:SS AISI-303:SS AISI-304:SS AISI-316:SS AISI-416:Special/Other:No Sleeve (sleeveless):SS AISI-416 (hard):</t>
        </is>
      </c>
      <c r="N340" s="233" t="inlineStr">
        <is>
          <t>:Bronze, III932, C89835:NiAl-Bronze, ASTM-B150 CDA95400:Al-Bronze, ASTM-B150 CDA95200:SS AISI-303:SS AISI-304:SS AISI-316:SS AISI-416:Special/Other:No Sleeve (sleeveless):</t>
        </is>
      </c>
      <c r="O340" s="233" t="inlineStr">
        <is>
          <t>ShaftMatl_SS_AISI-416</t>
        </is>
      </c>
      <c r="P340" s="235" t="inlineStr">
        <is>
          <t>RTF</t>
        </is>
      </c>
      <c r="Q340" s="233" t="inlineStr">
        <is>
          <t>B103965</t>
        </is>
      </c>
      <c r="R340" s="233" t="n"/>
      <c r="S340" s="235" t="inlineStr">
        <is>
          <t>LT076</t>
        </is>
      </c>
      <c r="T340" s="233" t="n"/>
      <c r="U340" s="233" t="n"/>
    </row>
    <row r="341" s="109">
      <c r="A341" s="64" t="n"/>
      <c r="B341" s="237">
        <f>IF(AND(L341&lt;&gt;"ShaftMatl_Special",P341&lt;&gt;"NA"),"Y","N")</f>
        <v/>
      </c>
      <c r="C341" s="233" t="inlineStr">
        <is>
          <t>ConTab_BOM_KP_Shaft_0425</t>
        </is>
      </c>
      <c r="D341" s="233">
        <f>IF(B341="Y",C341,"")</f>
        <v/>
      </c>
      <c r="E341" s="233" t="inlineStr">
        <is>
          <t>:4012-7_8-KP:4012-7_8-KPV:</t>
        </is>
      </c>
      <c r="F341" s="235" t="inlineStr">
        <is>
          <t>4</t>
        </is>
      </c>
      <c r="G341" s="235">
        <f>"X"&amp;F341</f>
        <v/>
      </c>
      <c r="H341" s="201" t="n">
        <v>1.5</v>
      </c>
      <c r="I341" s="234" t="inlineStr">
        <is>
          <t>CCW</t>
        </is>
      </c>
      <c r="J341" s="233" t="inlineStr">
        <is>
          <t>Mechanical Seal</t>
        </is>
      </c>
      <c r="K341" s="233" t="inlineStr">
        <is>
          <t>:MechSealType1Unbal:MechSealType21S:MechSealType1B:MechSealType2B:</t>
        </is>
      </c>
      <c r="L341" s="233" t="inlineStr">
        <is>
          <t>ShaftMatl_SS_AISI-416</t>
        </is>
      </c>
      <c r="M341" s="233" t="inlineStr">
        <is>
          <t>:Bronze, III932, C89835:NiAl-Bronze, ASTM-B150 CDA95400:Al-Bronze, ASTM-B150 CDA95200:SS AISI-303:SS AISI-304:SS AISI-316:SS AISI-416:Special/Other:No Sleeve (sleeveless):</t>
        </is>
      </c>
      <c r="N341" s="233" t="inlineStr">
        <is>
          <t>:Bronze, III932, C89835:NiAl-Bronze, ASTM-B150 CDA95400:Al-Bronze, ASTM-B150 CDA95200:SS AISI-303:SS AISI-304:SS AISI-316:SS AISI-416:Special/Other:No Sleeve (sleeveless):</t>
        </is>
      </c>
      <c r="O341" s="233" t="inlineStr">
        <is>
          <t>ShaftMatl_SS_AISI-416</t>
        </is>
      </c>
      <c r="P341" s="235" t="inlineStr">
        <is>
          <t>RTF</t>
        </is>
      </c>
      <c r="Q341" s="233" t="inlineStr">
        <is>
          <t>B103964</t>
        </is>
      </c>
      <c r="R341" s="233" t="n"/>
      <c r="S341" s="235" t="inlineStr">
        <is>
          <t>LT076</t>
        </is>
      </c>
      <c r="T341" s="233" t="n"/>
      <c r="U341" s="233" t="n"/>
    </row>
    <row r="342" s="109">
      <c r="A342" s="64" t="n"/>
      <c r="B342" s="237">
        <f>IF(AND(L342&lt;&gt;"ShaftMatl_Special",P342&lt;&gt;"NA"),"Y","N")</f>
        <v/>
      </c>
      <c r="C342" s="233" t="inlineStr">
        <is>
          <t>ConTab_BOM_KP_Shaft_0426</t>
        </is>
      </c>
      <c r="D342" s="233">
        <f>IF(B342="Y",C342,"")</f>
        <v/>
      </c>
      <c r="E342" s="233" t="inlineStr">
        <is>
          <t>:4012-7_8-KP:4012-7_8-KPV:</t>
        </is>
      </c>
      <c r="F342" s="235" t="inlineStr">
        <is>
          <t>4</t>
        </is>
      </c>
      <c r="G342" s="235">
        <f>"X"&amp;F342</f>
        <v/>
      </c>
      <c r="H342" s="201" t="n">
        <v>1.5</v>
      </c>
      <c r="I342" s="234" t="inlineStr">
        <is>
          <t>CCW</t>
        </is>
      </c>
      <c r="J342" s="233" t="inlineStr">
        <is>
          <t>Packing</t>
        </is>
      </c>
      <c r="K342" s="233" t="inlineStr">
        <is>
          <t>:Opt_Packing:</t>
        </is>
      </c>
      <c r="L342" s="233" t="inlineStr">
        <is>
          <t>ShaftMatl_SS_AISI-416</t>
        </is>
      </c>
      <c r="M342" s="233" t="inlineStr">
        <is>
          <t>:Bronze, III932, C89835:NiAl-Bronze, ASTM-B150 CDA95400:Al-Bronze, ASTM-B150 CDA95200:SS AISI-303:SS AISI-304:SS AISI-316:SS AISI-416:Special/Other:No Sleeve (sleeveless):SS AISI-416 (hard):</t>
        </is>
      </c>
      <c r="N342" s="233" t="inlineStr">
        <is>
          <t>:Bronze, III932, C89835:NiAl-Bronze, ASTM-B150 CDA95400:Al-Bronze, ASTM-B150 CDA95200:SS AISI-303:SS AISI-304:SS AISI-316:SS AISI-416:Special/Other:No Sleeve (sleeveless):</t>
        </is>
      </c>
      <c r="O342" s="233" t="inlineStr">
        <is>
          <t>ShaftMatl_SS_AISI-416</t>
        </is>
      </c>
      <c r="P342" s="235" t="inlineStr">
        <is>
          <t>RTF</t>
        </is>
      </c>
      <c r="Q342" s="233" t="inlineStr">
        <is>
          <t>B103965</t>
        </is>
      </c>
      <c r="R342" s="233" t="n"/>
      <c r="S342" s="235" t="inlineStr">
        <is>
          <t>LT076</t>
        </is>
      </c>
      <c r="T342" s="233" t="n"/>
      <c r="U342" s="233" t="n"/>
    </row>
    <row r="343" s="109">
      <c r="A343" s="64" t="n"/>
      <c r="B343" s="237">
        <f>IF(AND(L343&lt;&gt;"ShaftMatl_Special",P343&lt;&gt;"NA"),"Y","N")</f>
        <v/>
      </c>
      <c r="C343" s="233" t="inlineStr">
        <is>
          <t>ConTab_BOM_KP_Shaft_0435</t>
        </is>
      </c>
      <c r="D343" s="233">
        <f>IF(B343="Y",C343,"")</f>
        <v/>
      </c>
      <c r="E343" s="233" t="inlineStr">
        <is>
          <t>:4012-7_8-KP:4012-7_8-KPV:</t>
        </is>
      </c>
      <c r="F343" s="235" t="inlineStr">
        <is>
          <t>4</t>
        </is>
      </c>
      <c r="G343" s="235">
        <f>"X"&amp;F343</f>
        <v/>
      </c>
      <c r="H343" s="201" t="n">
        <v>1.5</v>
      </c>
      <c r="I343" s="234" t="inlineStr">
        <is>
          <t>CW</t>
        </is>
      </c>
      <c r="J343" s="233" t="inlineStr">
        <is>
          <t>Mechanical Seal</t>
        </is>
      </c>
      <c r="K343" s="233" t="inlineStr">
        <is>
          <t>:MechSealType1Unbal:MechSealType21S:MechSealType1B:MechSealType2B:</t>
        </is>
      </c>
      <c r="L343" s="233" t="inlineStr">
        <is>
          <t>ShaftMatl_SS_AISI-303</t>
        </is>
      </c>
      <c r="M343" s="233" t="inlineStr">
        <is>
          <t>:Bronze, III932, C89835:NiAl-Bronze, ASTM-B150 CDA95400:Al-Bronze, ASTM-B150 CDA95200:SS AISI-303:SS AISI-304:SS AISI-316:SS AISI-416:Special/Other:No Sleeve (sleeveless):</t>
        </is>
      </c>
      <c r="N343" s="233" t="inlineStr">
        <is>
          <t>:Bronze, III932, C89835:NiAl-Bronze, ASTM-B150 CDA95400:Al-Bronze, ASTM-B150 CDA95200:SS AISI-303:SS AISI-304:SS AISI-316:SS AISI-416:Special/Other:No Sleeve (sleeveless):</t>
        </is>
      </c>
      <c r="O343" s="233" t="inlineStr">
        <is>
          <t>ShaftMatl_SS_AISI-303</t>
        </is>
      </c>
      <c r="P343" s="235" t="n">
        <v>91844442</v>
      </c>
      <c r="Q343" s="233" t="inlineStr">
        <is>
          <t>B101224</t>
        </is>
      </c>
      <c r="R343" s="233" t="n"/>
      <c r="S343" s="235" t="inlineStr">
        <is>
          <t>LT027</t>
        </is>
      </c>
      <c r="T343" s="233" t="n"/>
      <c r="U343" s="233" t="n"/>
    </row>
    <row r="344" s="109">
      <c r="A344" s="64" t="n"/>
      <c r="B344" s="237">
        <f>IF(AND(L344&lt;&gt;"ShaftMatl_Special",P344&lt;&gt;"NA"),"Y","N")</f>
        <v/>
      </c>
      <c r="C344" s="233" t="inlineStr">
        <is>
          <t>ConTab_BOM_KP_Shaft_0436</t>
        </is>
      </c>
      <c r="D344" s="233">
        <f>IF(B344="Y",C344,"")</f>
        <v/>
      </c>
      <c r="E344" s="233" t="inlineStr">
        <is>
          <t>:4012-7_8-KP:4012-7_8-KPV:</t>
        </is>
      </c>
      <c r="F344" s="235" t="inlineStr">
        <is>
          <t>4</t>
        </is>
      </c>
      <c r="G344" s="235">
        <f>"X"&amp;F344</f>
        <v/>
      </c>
      <c r="H344" s="201" t="n">
        <v>1.5</v>
      </c>
      <c r="I344" s="234" t="inlineStr">
        <is>
          <t>CW</t>
        </is>
      </c>
      <c r="J344" s="233" t="inlineStr">
        <is>
          <t>Mechanical Seal</t>
        </is>
      </c>
      <c r="K344" s="233" t="inlineStr">
        <is>
          <t>:MechSealType1Unbal:MechSealType21S:MechSealType1B:MechSealType2B:</t>
        </is>
      </c>
      <c r="L344" s="233" t="inlineStr">
        <is>
          <t>ShaftMatl_StressproofSteel_AISI-1144</t>
        </is>
      </c>
      <c r="M344" s="233" t="inlineStr">
        <is>
          <t>:Bronze, III932, C89835:NiAl-Bronze, ASTM-B150 CDA95400:Al-Bronze, ASTM-B150 CDA95200:SS AISI-303:SS AISI-304:SS AISI-316:SS AISI-416:Special/Other:No Sleeve (sleeveless):</t>
        </is>
      </c>
      <c r="N344" s="233" t="inlineStr">
        <is>
          <t>:Bronze, III932, C89835:NiAl-Bronze, ASTM-B150 CDA95400:Al-Bronze, ASTM-B150 CDA95200:SS AISI-303:SS AISI-304:SS AISI-316:SS AISI-416:Special/Other:No Sleeve (sleeveless):</t>
        </is>
      </c>
      <c r="O344" s="233" t="inlineStr">
        <is>
          <t>ShaftMatl_StressproofSteel_AISI-1144</t>
        </is>
      </c>
      <c r="P344" s="235" t="n">
        <v>91844439</v>
      </c>
      <c r="Q344" s="233" t="inlineStr">
        <is>
          <t>B101221</t>
        </is>
      </c>
      <c r="R344" s="233" t="inlineStr">
        <is>
          <t>Standard</t>
        </is>
      </c>
      <c r="S344" s="235" t="inlineStr">
        <is>
          <t>LT027</t>
        </is>
      </c>
      <c r="T344" s="233" t="n"/>
      <c r="U344" s="233" t="n"/>
    </row>
    <row r="345" s="109">
      <c r="A345" s="64" t="n"/>
      <c r="B345" s="237">
        <f>IF(AND(L345&lt;&gt;"ShaftMatl_Special",P345&lt;&gt;"NA"),"Y","N")</f>
        <v/>
      </c>
      <c r="C345" s="233" t="inlineStr">
        <is>
          <t>ConTab_BOM_KP_Shaft_0437</t>
        </is>
      </c>
      <c r="D345" s="233">
        <f>IF(B345="Y",C345,"")</f>
        <v/>
      </c>
      <c r="E345" s="233" t="inlineStr">
        <is>
          <t>:4012-7_8-KP:4012-7_8-KPV:</t>
        </is>
      </c>
      <c r="F345" s="235" t="inlineStr">
        <is>
          <t>4</t>
        </is>
      </c>
      <c r="G345" s="235">
        <f>"X"&amp;F345</f>
        <v/>
      </c>
      <c r="H345" s="201" t="n">
        <v>1.5</v>
      </c>
      <c r="I345" s="234" t="inlineStr">
        <is>
          <t>CW</t>
        </is>
      </c>
      <c r="J345" s="233" t="inlineStr">
        <is>
          <t>Mechanical Seal</t>
        </is>
      </c>
      <c r="K345" s="233" t="inlineStr">
        <is>
          <t>:MechSealType1Unbal:MechSealType21S:MechSealType1B:MechSealType2B:</t>
        </is>
      </c>
      <c r="L345" s="233" t="inlineStr">
        <is>
          <t>ShaftMatl_Special</t>
        </is>
      </c>
      <c r="M345" s="233" t="inlineStr">
        <is>
          <t>:Bronze, III932, C89835:NiAl-Bronze, ASTM-B150 CDA95400:Al-Bronze, ASTM-B150 CDA95200:SS AISI-303:SS AISI-304:SS AISI-316:SS AISI-416:Special/Other:No Sleeve (sleeveless):</t>
        </is>
      </c>
      <c r="N345" s="233" t="inlineStr">
        <is>
          <t>:Bronze, III932, C89835:NiAl-Bronze, ASTM-B150 CDA95400:Al-Bronze, ASTM-B150 CDA95200:SS AISI-303:SS AISI-304:SS AISI-316:SS AISI-416:Special/Other:No Sleeve (sleeveless):</t>
        </is>
      </c>
      <c r="O345" s="233" t="inlineStr">
        <is>
          <t>ShaftMatl_Special</t>
        </is>
      </c>
      <c r="P345" s="235" t="inlineStr">
        <is>
          <t>RTF</t>
        </is>
      </c>
      <c r="Q345" s="233" t="inlineStr">
        <is>
          <t>B150248</t>
        </is>
      </c>
      <c r="R345" s="233" t="n"/>
      <c r="S345" s="235" t="inlineStr">
        <is>
          <t>LT029</t>
        </is>
      </c>
      <c r="T345" s="233" t="n"/>
      <c r="U345" s="233" t="n"/>
    </row>
    <row r="346" s="109">
      <c r="A346" s="64" t="n"/>
      <c r="B346" s="237">
        <f>IF(AND(L346&lt;&gt;"ShaftMatl_Special",P346&lt;&gt;"NA"),"Y","N")</f>
        <v/>
      </c>
      <c r="C346" s="233" t="inlineStr">
        <is>
          <t>ConTab_BOM_KP_Shaft_0438</t>
        </is>
      </c>
      <c r="D346" s="233">
        <f>IF(B346="Y",C346,"")</f>
        <v/>
      </c>
      <c r="E346" s="233" t="inlineStr">
        <is>
          <t>:4012-7_8-KP:4012-7_8-KPV:</t>
        </is>
      </c>
      <c r="F346" s="235" t="inlineStr">
        <is>
          <t>4</t>
        </is>
      </c>
      <c r="G346" s="235">
        <f>"X"&amp;F346</f>
        <v/>
      </c>
      <c r="H346" s="201" t="n">
        <v>1.5</v>
      </c>
      <c r="I346" s="234" t="inlineStr">
        <is>
          <t>CW</t>
        </is>
      </c>
      <c r="J346" s="233" t="inlineStr">
        <is>
          <t>Packing</t>
        </is>
      </c>
      <c r="K346" s="233" t="inlineStr">
        <is>
          <t>:Opt_Packing:</t>
        </is>
      </c>
      <c r="L346" s="233" t="inlineStr">
        <is>
          <t>ShaftMatl_SS_AISI-303</t>
        </is>
      </c>
      <c r="M346" s="233" t="inlineStr">
        <is>
          <t>:Bronze, III932, C89835:NiAl-Bronze, ASTM-B150 CDA95400:Al-Bronze, ASTM-B150 CDA95200:SS AISI-303:SS AISI-304:SS AISI-316:SS AISI-416:Special/Other:No Sleeve (sleeveless):SS AISI-416 (hard):</t>
        </is>
      </c>
      <c r="N346" s="233" t="inlineStr">
        <is>
          <t>:Bronze, III932, C89835:NiAl-Bronze, ASTM-B150 CDA95400:Al-Bronze, ASTM-B150 CDA95200:SS AISI-303:SS AISI-304:SS AISI-316:SS AISI-416:Special/Other:No Sleeve (sleeveless):</t>
        </is>
      </c>
      <c r="O346" s="233" t="inlineStr">
        <is>
          <t>ShaftMatl_SS_AISI-303</t>
        </is>
      </c>
      <c r="P346" s="235" t="n">
        <v>91844437</v>
      </c>
      <c r="Q346" s="233" t="inlineStr">
        <is>
          <t>B101223</t>
        </is>
      </c>
      <c r="R346" s="233" t="n"/>
      <c r="S346" s="235" t="inlineStr">
        <is>
          <t>LT027</t>
        </is>
      </c>
      <c r="T346" s="233" t="n"/>
      <c r="U346" s="233" t="n"/>
    </row>
    <row r="347" s="109">
      <c r="A347" s="64" t="n"/>
      <c r="B347" s="237">
        <f>IF(AND(L347&lt;&gt;"ShaftMatl_Special",P347&lt;&gt;"NA"),"Y","N")</f>
        <v/>
      </c>
      <c r="C347" s="233" t="inlineStr">
        <is>
          <t>ConTab_BOM_KP_Shaft_0439</t>
        </is>
      </c>
      <c r="D347" s="233">
        <f>IF(B347="Y",C347,"")</f>
        <v/>
      </c>
      <c r="E347" s="233" t="inlineStr">
        <is>
          <t>:4012-7_8-KP:4012-7_8-KPV:</t>
        </is>
      </c>
      <c r="F347" s="235" t="inlineStr">
        <is>
          <t>4</t>
        </is>
      </c>
      <c r="G347" s="235">
        <f>"X"&amp;F347</f>
        <v/>
      </c>
      <c r="H347" s="201" t="n">
        <v>1.5</v>
      </c>
      <c r="I347" s="234" t="inlineStr">
        <is>
          <t>CW</t>
        </is>
      </c>
      <c r="J347" s="233" t="inlineStr">
        <is>
          <t>Packing</t>
        </is>
      </c>
      <c r="K347" s="233" t="inlineStr">
        <is>
          <t>:Opt_Packing:</t>
        </is>
      </c>
      <c r="L347" s="233" t="inlineStr">
        <is>
          <t>ShaftMatl_StressproofSteel_AISI-1144</t>
        </is>
      </c>
      <c r="M347" s="233" t="inlineStr">
        <is>
          <t>:Bronze, III932, C89835:NiAl-Bronze, ASTM-B150 CDA95400:Al-Bronze, ASTM-B150 CDA95200:SS AISI-303:SS AISI-304:SS AISI-316:SS AISI-416:Special/Other:No Sleeve (sleeveless):SS AISI-416 (hard):</t>
        </is>
      </c>
      <c r="N347" s="233" t="inlineStr">
        <is>
          <t>:Bronze, III932, C89835:NiAl-Bronze, ASTM-B150 CDA95400:Al-Bronze, ASTM-B150 CDA95200:SS AISI-303:SS AISI-304:SS AISI-316:SS AISI-416:Special/Other:No Sleeve (sleeveless):</t>
        </is>
      </c>
      <c r="O347" s="233" t="inlineStr">
        <is>
          <t>ShaftMatl_StressproofSteel_AISI-1144</t>
        </is>
      </c>
      <c r="P347" s="235" t="n">
        <v>91844436</v>
      </c>
      <c r="Q347" s="233" t="inlineStr">
        <is>
          <t>B101222</t>
        </is>
      </c>
      <c r="R347" s="233" t="inlineStr">
        <is>
          <t>Standard</t>
        </is>
      </c>
      <c r="S347" s="235" t="inlineStr">
        <is>
          <t>LT027</t>
        </is>
      </c>
      <c r="T347" s="233" t="n"/>
      <c r="U347" s="233" t="n"/>
    </row>
    <row r="348" s="109">
      <c r="A348" s="64" t="n"/>
      <c r="B348" s="237">
        <f>IF(AND(L348&lt;&gt;"ShaftMatl_Special",P348&lt;&gt;"NA"),"Y","N")</f>
        <v/>
      </c>
      <c r="C348" s="233" t="inlineStr">
        <is>
          <t>ConTab_BOM_KP_Shaft_0440</t>
        </is>
      </c>
      <c r="D348" s="233">
        <f>IF(B348="Y",C348,"")</f>
        <v/>
      </c>
      <c r="E348" s="233" t="inlineStr">
        <is>
          <t>:4012-7_8-KP:4012-7_8-KPV:</t>
        </is>
      </c>
      <c r="F348" s="235" t="inlineStr">
        <is>
          <t>4</t>
        </is>
      </c>
      <c r="G348" s="235">
        <f>"X"&amp;F348</f>
        <v/>
      </c>
      <c r="H348" s="201" t="n">
        <v>1.5</v>
      </c>
      <c r="I348" s="234" t="inlineStr">
        <is>
          <t>CW</t>
        </is>
      </c>
      <c r="J348" s="233" t="inlineStr">
        <is>
          <t>Packing</t>
        </is>
      </c>
      <c r="K348" s="233" t="inlineStr">
        <is>
          <t>:Opt_Packing:</t>
        </is>
      </c>
      <c r="L348" s="233" t="inlineStr">
        <is>
          <t>ShaftMatl_Special</t>
        </is>
      </c>
      <c r="M348" s="233" t="inlineStr">
        <is>
          <t>:Bronze, III932, C89835:NiAl-Bronze, ASTM-B150 CDA95400:Al-Bronze, ASTM-B150 CDA95200:SS AISI-303:SS AISI-304:SS AISI-316:SS AISI-416:Special/Other:No Sleeve (sleeveless):SS AISI-416 (hard):</t>
        </is>
      </c>
      <c r="N348" s="233" t="inlineStr">
        <is>
          <t>:Bronze, III932, C89835:NiAl-Bronze, ASTM-B150 CDA95400:Al-Bronze, ASTM-B150 CDA95200:SS AISI-303:SS AISI-304:SS AISI-316:SS AISI-416:Special/Other:No Sleeve (sleeveless):</t>
        </is>
      </c>
      <c r="O348" s="233" t="inlineStr">
        <is>
          <t>ShaftMatl_Special</t>
        </is>
      </c>
      <c r="P348" s="235" t="inlineStr">
        <is>
          <t>RTF</t>
        </is>
      </c>
      <c r="Q348" s="233" t="inlineStr">
        <is>
          <t>B150248</t>
        </is>
      </c>
      <c r="R348" s="233" t="n"/>
      <c r="S348" s="235" t="inlineStr">
        <is>
          <t>LT029</t>
        </is>
      </c>
      <c r="T348" s="233" t="n"/>
      <c r="U348" s="233" t="n"/>
    </row>
    <row r="349" s="109">
      <c r="A349" s="64" t="n"/>
      <c r="B349" s="237">
        <f>IF(AND(L349&lt;&gt;"ShaftMatl_Special",P349&lt;&gt;"NA"),"Y","N")</f>
        <v/>
      </c>
      <c r="C349" s="233" t="inlineStr">
        <is>
          <t>ConTab_BOM_KP_Shaft_0441</t>
        </is>
      </c>
      <c r="D349" s="233">
        <f>IF(B349="Y",C349,"")</f>
        <v/>
      </c>
      <c r="E349" s="233" t="inlineStr">
        <is>
          <t>:4012-7_8-KP:4012-7_8-KPV:</t>
        </is>
      </c>
      <c r="F349" s="235" t="inlineStr">
        <is>
          <t>4</t>
        </is>
      </c>
      <c r="G349" s="235">
        <f>"X"&amp;F349</f>
        <v/>
      </c>
      <c r="H349" s="201" t="n">
        <v>1.5</v>
      </c>
      <c r="I349" s="234" t="inlineStr">
        <is>
          <t>CCW</t>
        </is>
      </c>
      <c r="J349" s="233" t="inlineStr">
        <is>
          <t>Mechanical Seal</t>
        </is>
      </c>
      <c r="K349" s="233" t="inlineStr">
        <is>
          <t>:MechSealType1Unbal:MechSealType21S:MechSealType1B:MechSealType2B:</t>
        </is>
      </c>
      <c r="L349" s="233" t="inlineStr">
        <is>
          <t>ShaftMatl_SS_AISI-303</t>
        </is>
      </c>
      <c r="M349" s="233" t="inlineStr">
        <is>
          <t>:Bronze, III932, C89835:NiAl-Bronze, ASTM-B150 CDA95400:Al-Bronze, ASTM-B150 CDA95200:SS AISI-303:SS AISI-304:SS AISI-316:SS AISI-416:Special/Other:No Sleeve (sleeveless):</t>
        </is>
      </c>
      <c r="N349" s="233" t="inlineStr">
        <is>
          <t>:Bronze, III932, C89835:NiAl-Bronze, ASTM-B150 CDA95400:Al-Bronze, ASTM-B150 CDA95200:SS AISI-303:SS AISI-304:SS AISI-316:SS AISI-416:Special/Other:No Sleeve (sleeveless):</t>
        </is>
      </c>
      <c r="O349" s="233" t="inlineStr">
        <is>
          <t>ShaftMatl_SS_AISI-303</t>
        </is>
      </c>
      <c r="P349" s="235" t="n">
        <v>91844479</v>
      </c>
      <c r="Q349" s="233" t="inlineStr">
        <is>
          <t>B101224</t>
        </is>
      </c>
      <c r="R349" s="233" t="n"/>
      <c r="S349" s="235" t="inlineStr">
        <is>
          <t>LT027</t>
        </is>
      </c>
      <c r="T349" s="233" t="n"/>
      <c r="U349" s="233" t="n"/>
    </row>
    <row r="350" s="109">
      <c r="A350" s="64" t="n"/>
      <c r="B350" s="237">
        <f>IF(AND(L350&lt;&gt;"ShaftMatl_Special",P350&lt;&gt;"NA"),"Y","N")</f>
        <v/>
      </c>
      <c r="C350" s="233" t="inlineStr">
        <is>
          <t>ConTab_BOM_KP_Shaft_0442</t>
        </is>
      </c>
      <c r="D350" s="233">
        <f>IF(B350="Y",C350,"")</f>
        <v/>
      </c>
      <c r="E350" s="233" t="inlineStr">
        <is>
          <t>:4012-7_8-KP:4012-7_8-KPV:</t>
        </is>
      </c>
      <c r="F350" s="235" t="inlineStr">
        <is>
          <t>4</t>
        </is>
      </c>
      <c r="G350" s="235">
        <f>"X"&amp;F350</f>
        <v/>
      </c>
      <c r="H350" s="201" t="n">
        <v>1.5</v>
      </c>
      <c r="I350" s="234" t="inlineStr">
        <is>
          <t>CCW</t>
        </is>
      </c>
      <c r="J350" s="233" t="inlineStr">
        <is>
          <t>Mechanical Seal</t>
        </is>
      </c>
      <c r="K350" s="233" t="inlineStr">
        <is>
          <t>:MechSealType1Unbal:MechSealType21S:MechSealType1B:MechSealType2B:</t>
        </is>
      </c>
      <c r="L350" s="233" t="inlineStr">
        <is>
          <t>ShaftMatl_StressproofSteel_AISI-1144</t>
        </is>
      </c>
      <c r="M350" s="233" t="inlineStr">
        <is>
          <t>:Bronze, III932, C89835:NiAl-Bronze, ASTM-B150 CDA95400:Al-Bronze, ASTM-B150 CDA95200:SS AISI-303:SS AISI-304:SS AISI-316:SS AISI-416:Special/Other:No Sleeve (sleeveless):</t>
        </is>
      </c>
      <c r="N350" s="233" t="inlineStr">
        <is>
          <t>:Bronze, III932, C89835:NiAl-Bronze, ASTM-B150 CDA95400:Al-Bronze, ASTM-B150 CDA95200:SS AISI-303:SS AISI-304:SS AISI-316:SS AISI-416:Special/Other:No Sleeve (sleeveless):</t>
        </is>
      </c>
      <c r="O350" s="233" t="inlineStr">
        <is>
          <t>ShaftMatl_StressproofSteel_AISI-1144</t>
        </is>
      </c>
      <c r="P350" s="235" t="n">
        <v>91844474</v>
      </c>
      <c r="Q350" s="233" t="inlineStr">
        <is>
          <t>B101221</t>
        </is>
      </c>
      <c r="R350" s="233" t="inlineStr">
        <is>
          <t>Standard</t>
        </is>
      </c>
      <c r="S350" s="235" t="inlineStr">
        <is>
          <t>LT027</t>
        </is>
      </c>
      <c r="T350" s="233" t="n"/>
      <c r="U350" s="233" t="n"/>
    </row>
    <row r="351" s="109">
      <c r="A351" s="64" t="n"/>
      <c r="B351" s="237">
        <f>IF(AND(L351&lt;&gt;"ShaftMatl_Special",P351&lt;&gt;"NA"),"Y","N")</f>
        <v/>
      </c>
      <c r="C351" s="233" t="inlineStr">
        <is>
          <t>ConTab_BOM_KP_Shaft_0443</t>
        </is>
      </c>
      <c r="D351" s="233">
        <f>IF(B351="Y",C351,"")</f>
        <v/>
      </c>
      <c r="E351" s="233" t="inlineStr">
        <is>
          <t>:4012-7_8-KP:4012-7_8-KPV:</t>
        </is>
      </c>
      <c r="F351" s="235" t="inlineStr">
        <is>
          <t>4</t>
        </is>
      </c>
      <c r="G351" s="235">
        <f>"X"&amp;F351</f>
        <v/>
      </c>
      <c r="H351" s="201" t="n">
        <v>1.5</v>
      </c>
      <c r="I351" s="234" t="inlineStr">
        <is>
          <t>CCW</t>
        </is>
      </c>
      <c r="J351" s="233" t="inlineStr">
        <is>
          <t>Mechanical Seal</t>
        </is>
      </c>
      <c r="K351" s="233" t="inlineStr">
        <is>
          <t>:MechSealType1Unbal:MechSealType21S:MechSealType1B:MechSealType2B:</t>
        </is>
      </c>
      <c r="L351" s="233" t="inlineStr">
        <is>
          <t>ShaftMatl_Special</t>
        </is>
      </c>
      <c r="M351" s="233" t="inlineStr">
        <is>
          <t>:Bronze, III932, C89835:NiAl-Bronze, ASTM-B150 CDA95400:Al-Bronze, ASTM-B150 CDA95200:SS AISI-303:SS AISI-304:SS AISI-316:SS AISI-416:Special/Other:No Sleeve (sleeveless):</t>
        </is>
      </c>
      <c r="N351" s="233" t="inlineStr">
        <is>
          <t>:Bronze, III932, C89835:NiAl-Bronze, ASTM-B150 CDA95400:Al-Bronze, ASTM-B150 CDA95200:SS AISI-303:SS AISI-304:SS AISI-316:SS AISI-416:Special/Other:No Sleeve (sleeveless):</t>
        </is>
      </c>
      <c r="O351" s="233" t="inlineStr">
        <is>
          <t>ShaftMatl_Special</t>
        </is>
      </c>
      <c r="P351" s="235" t="inlineStr">
        <is>
          <t>RTF</t>
        </is>
      </c>
      <c r="Q351" s="233" t="inlineStr">
        <is>
          <t>B150248</t>
        </is>
      </c>
      <c r="R351" s="233" t="n"/>
      <c r="S351" s="235" t="inlineStr">
        <is>
          <t>LT029</t>
        </is>
      </c>
      <c r="T351" s="233" t="n"/>
      <c r="U351" s="233" t="n"/>
    </row>
    <row r="352" s="109">
      <c r="A352" s="64" t="n"/>
      <c r="B352" s="237">
        <f>IF(AND(L352&lt;&gt;"ShaftMatl_Special",P352&lt;&gt;"NA"),"Y","N")</f>
        <v/>
      </c>
      <c r="C352" s="233" t="inlineStr">
        <is>
          <t>ConTab_BOM_KP_Shaft_0444</t>
        </is>
      </c>
      <c r="D352" s="233">
        <f>IF(B352="Y",C352,"")</f>
        <v/>
      </c>
      <c r="E352" s="233" t="inlineStr">
        <is>
          <t>:4012-7_8-KP:4012-7_8-KPV:</t>
        </is>
      </c>
      <c r="F352" s="235" t="inlineStr">
        <is>
          <t>4</t>
        </is>
      </c>
      <c r="G352" s="235">
        <f>"X"&amp;F352</f>
        <v/>
      </c>
      <c r="H352" s="201" t="n">
        <v>1.5</v>
      </c>
      <c r="I352" s="234" t="inlineStr">
        <is>
          <t>CCW</t>
        </is>
      </c>
      <c r="J352" s="233" t="inlineStr">
        <is>
          <t>Packing</t>
        </is>
      </c>
      <c r="K352" s="233" t="inlineStr">
        <is>
          <t>:Opt_Packing:</t>
        </is>
      </c>
      <c r="L352" s="233" t="inlineStr">
        <is>
          <t>ShaftMatl_SS_AISI-303</t>
        </is>
      </c>
      <c r="M352" s="233" t="inlineStr">
        <is>
          <t>:Bronze, III932, C89835:NiAl-Bronze, ASTM-B150 CDA95400:Al-Bronze, ASTM-B150 CDA95200:SS AISI-303:SS AISI-304:SS AISI-316:SS AISI-416:Special/Other:No Sleeve (sleeveless):SS AISI-416 (hard):</t>
        </is>
      </c>
      <c r="N352" s="233" t="inlineStr">
        <is>
          <t>:Bronze, III932, C89835:NiAl-Bronze, ASTM-B150 CDA95400:Al-Bronze, ASTM-B150 CDA95200:SS AISI-303:SS AISI-304:SS AISI-316:SS AISI-416:Special/Other:No Sleeve (sleeveless):</t>
        </is>
      </c>
      <c r="O352" s="233" t="inlineStr">
        <is>
          <t>ShaftMatl_SS_AISI-303</t>
        </is>
      </c>
      <c r="P352" s="235" t="n">
        <v>91844462</v>
      </c>
      <c r="Q352" s="233" t="inlineStr">
        <is>
          <t>B101223</t>
        </is>
      </c>
      <c r="R352" s="233" t="n"/>
      <c r="S352" s="235" t="inlineStr">
        <is>
          <t>LT027</t>
        </is>
      </c>
      <c r="T352" s="233" t="n"/>
      <c r="U352" s="233" t="n"/>
    </row>
    <row r="353" s="109">
      <c r="A353" s="64" t="n"/>
      <c r="B353" s="237">
        <f>IF(AND(L353&lt;&gt;"ShaftMatl_Special",P353&lt;&gt;"NA"),"Y","N")</f>
        <v/>
      </c>
      <c r="C353" s="233" t="inlineStr">
        <is>
          <t>ConTab_BOM_KP_Shaft_0445</t>
        </is>
      </c>
      <c r="D353" s="233">
        <f>IF(B353="Y",C353,"")</f>
        <v/>
      </c>
      <c r="E353" s="233" t="inlineStr">
        <is>
          <t>:4012-7_8-KP:4012-7_8-KPV:</t>
        </is>
      </c>
      <c r="F353" s="235" t="inlineStr">
        <is>
          <t>4</t>
        </is>
      </c>
      <c r="G353" s="235">
        <f>"X"&amp;F353</f>
        <v/>
      </c>
      <c r="H353" s="201" t="n">
        <v>1.5</v>
      </c>
      <c r="I353" s="234" t="inlineStr">
        <is>
          <t>CCW</t>
        </is>
      </c>
      <c r="J353" s="233" t="inlineStr">
        <is>
          <t>Packing</t>
        </is>
      </c>
      <c r="K353" s="233" t="inlineStr">
        <is>
          <t>:Opt_Packing:</t>
        </is>
      </c>
      <c r="L353" s="233" t="inlineStr">
        <is>
          <t>ShaftMatl_StressproofSteel_AISI-1144</t>
        </is>
      </c>
      <c r="M353" s="233" t="inlineStr">
        <is>
          <t>:Bronze, III932, C89835:NiAl-Bronze, ASTM-B150 CDA95400:Al-Bronze, ASTM-B150 CDA95200:SS AISI-303:SS AISI-304:SS AISI-316:SS AISI-416:Special/Other:No Sleeve (sleeveless):SS AISI-416 (hard):</t>
        </is>
      </c>
      <c r="N353" s="233" t="inlineStr">
        <is>
          <t>:Bronze, III932, C89835:NiAl-Bronze, ASTM-B150 CDA95400:Al-Bronze, ASTM-B150 CDA95200:SS AISI-303:SS AISI-304:SS AISI-316:SS AISI-416:Special/Other:No Sleeve (sleeveless):</t>
        </is>
      </c>
      <c r="O353" s="233" t="inlineStr">
        <is>
          <t>ShaftMatl_StressproofSteel_AISI-1144</t>
        </is>
      </c>
      <c r="P353" s="235" t="n">
        <v>91844460</v>
      </c>
      <c r="Q353" s="233" t="inlineStr">
        <is>
          <t>B101222</t>
        </is>
      </c>
      <c r="R353" s="233" t="inlineStr">
        <is>
          <t>Standard</t>
        </is>
      </c>
      <c r="S353" s="235" t="inlineStr">
        <is>
          <t>LT027</t>
        </is>
      </c>
      <c r="T353" s="233" t="n"/>
      <c r="U353" s="233" t="n"/>
    </row>
    <row r="354" s="109">
      <c r="A354" s="64" t="n"/>
      <c r="B354" s="237">
        <f>IF(AND(L354&lt;&gt;"ShaftMatl_Special",P354&lt;&gt;"NA"),"Y","N")</f>
        <v/>
      </c>
      <c r="C354" s="233" t="inlineStr">
        <is>
          <t>ConTab_BOM_KP_Shaft_0446</t>
        </is>
      </c>
      <c r="D354" s="233">
        <f>IF(B354="Y",C354,"")</f>
        <v/>
      </c>
      <c r="E354" s="233" t="inlineStr">
        <is>
          <t>:4012-7_8-KP:4012-7_8-KPV:</t>
        </is>
      </c>
      <c r="F354" s="235" t="inlineStr">
        <is>
          <t>4</t>
        </is>
      </c>
      <c r="G354" s="235">
        <f>"X"&amp;F354</f>
        <v/>
      </c>
      <c r="H354" s="201" t="n">
        <v>1.5</v>
      </c>
      <c r="I354" s="234" t="inlineStr">
        <is>
          <t>CCW</t>
        </is>
      </c>
      <c r="J354" s="233" t="inlineStr">
        <is>
          <t>Packing</t>
        </is>
      </c>
      <c r="K354" s="233" t="inlineStr">
        <is>
          <t>:Opt_Packing:</t>
        </is>
      </c>
      <c r="L354" s="233" t="inlineStr">
        <is>
          <t>ShaftMatl_Special</t>
        </is>
      </c>
      <c r="M354" s="233" t="inlineStr">
        <is>
          <t>:Bronze, III932, C89835:NiAl-Bronze, ASTM-B150 CDA95400:Al-Bronze, ASTM-B150 CDA95200:SS AISI-303:SS AISI-304:SS AISI-316:SS AISI-416:Special/Other:No Sleeve (sleeveless):SS AISI-416 (hard):</t>
        </is>
      </c>
      <c r="N354" s="233" t="inlineStr">
        <is>
          <t>:Bronze, III932, C89835:NiAl-Bronze, ASTM-B150 CDA95400:Al-Bronze, ASTM-B150 CDA95200:SS AISI-303:SS AISI-304:SS AISI-316:SS AISI-416:Special/Other:No Sleeve (sleeveless):</t>
        </is>
      </c>
      <c r="O354" s="233" t="inlineStr">
        <is>
          <t>ShaftMatl_Special</t>
        </is>
      </c>
      <c r="P354" s="235" t="inlineStr">
        <is>
          <t>RTF</t>
        </is>
      </c>
      <c r="Q354" s="233" t="inlineStr">
        <is>
          <t>B150248</t>
        </is>
      </c>
      <c r="R354" s="233" t="n"/>
      <c r="S354" s="235" t="inlineStr">
        <is>
          <t>LT029</t>
        </is>
      </c>
      <c r="T354" s="233" t="n"/>
      <c r="U354" s="233" t="n"/>
    </row>
    <row r="355" s="109">
      <c r="A355" s="64" t="n"/>
      <c r="B355" s="237">
        <f>IF(AND(L355&lt;&gt;"ShaftMatl_Special",P355&lt;&gt;"NA"),"Y","N")</f>
        <v/>
      </c>
      <c r="C355" s="233" t="inlineStr">
        <is>
          <t>ConTab_BOM_KP_Shaft_0447</t>
        </is>
      </c>
      <c r="D355" s="233">
        <f>IF(B355="Y",C355,"")</f>
        <v/>
      </c>
      <c r="E355" s="233" t="inlineStr">
        <is>
          <t>:4012-7_8-KPV:</t>
        </is>
      </c>
      <c r="F355" s="235" t="n">
        <v>4</v>
      </c>
      <c r="G355" s="235">
        <f>"X"&amp;F355</f>
        <v/>
      </c>
      <c r="H355" s="201" t="n">
        <v>1.5</v>
      </c>
      <c r="I355" s="234" t="inlineStr">
        <is>
          <t>CW</t>
        </is>
      </c>
      <c r="J355" s="233" t="n"/>
      <c r="K355" s="233" t="n"/>
      <c r="L355" s="233" t="inlineStr">
        <is>
          <t>ShaftMatl_StressproofSteel_AISI-1144</t>
        </is>
      </c>
      <c r="M355" s="233" t="inlineStr">
        <is>
          <t>:Bronze, III932, C89835:NiAl-Bronze, ASTM-B150 CDA95400:Al-Bronze, ASTM-B150 CDA95200:SS AISI-303:SS AISI-304:SS AISI-316:SS AISI-416:Special/Other:No Sleeve (sleeveless):SS AISI-416 (hard):</t>
        </is>
      </c>
      <c r="N355" s="233" t="inlineStr">
        <is>
          <t>:SS AISI-416 (hard)-SlvBrg:</t>
        </is>
      </c>
      <c r="O355" s="233" t="inlineStr">
        <is>
          <t>ShaftMatl_StressproofSteel_AISI-1144</t>
        </is>
      </c>
      <c r="P355" s="235" t="n">
        <v>97573437</v>
      </c>
      <c r="Q355" s="233" t="inlineStr">
        <is>
          <t>B105624</t>
        </is>
      </c>
      <c r="R355" s="233" t="n"/>
      <c r="S355" s="235" t="inlineStr">
        <is>
          <t>LT027</t>
        </is>
      </c>
      <c r="T355" s="233" t="n"/>
      <c r="U355" s="233" t="n"/>
    </row>
    <row r="356" s="109">
      <c r="A356" s="64" t="n"/>
      <c r="B356" s="237">
        <f>IF(AND(L356&lt;&gt;"ShaftMatl_Special",P356&lt;&gt;"NA"),"Y","N")</f>
        <v/>
      </c>
      <c r="C356" s="233" t="inlineStr">
        <is>
          <t>ConTab_BOM_KP_Shaft_0448</t>
        </is>
      </c>
      <c r="D356" s="233">
        <f>IF(B356="Y",C356,"")</f>
        <v/>
      </c>
      <c r="E356" s="233" t="inlineStr">
        <is>
          <t>:4012-7_8-KPV:</t>
        </is>
      </c>
      <c r="F356" s="235" t="n">
        <v>4</v>
      </c>
      <c r="G356" s="235">
        <f>"X"&amp;F356</f>
        <v/>
      </c>
      <c r="H356" s="201" t="n">
        <v>1.5</v>
      </c>
      <c r="I356" s="234" t="inlineStr">
        <is>
          <t>CCW</t>
        </is>
      </c>
      <c r="J356" s="233" t="n"/>
      <c r="K356" s="233" t="n"/>
      <c r="L356" s="233" t="inlineStr">
        <is>
          <t>ShaftMatl_StressproofSteel_AISI-1144</t>
        </is>
      </c>
      <c r="M356" s="233" t="inlineStr">
        <is>
          <t>:Bronze, III932, C89835:NiAl-Bronze, ASTM-B150 CDA95400:Al-Bronze, ASTM-B150 CDA95200:SS AISI-303:SS AISI-304:SS AISI-316:SS AISI-416:Special/Other:No Sleeve (sleeveless):SS AISI-416 (hard):</t>
        </is>
      </c>
      <c r="N356" s="233" t="inlineStr">
        <is>
          <t>:SS AISI-416 (hard)-SlvBrg:</t>
        </is>
      </c>
      <c r="O356" s="233" t="inlineStr">
        <is>
          <t>ShaftMatl_StressproofSteel_AISI-1144</t>
        </is>
      </c>
      <c r="P356" s="235" t="n">
        <v>97573463</v>
      </c>
      <c r="Q356" s="233" t="inlineStr">
        <is>
          <t>B105632</t>
        </is>
      </c>
      <c r="R356" s="233" t="n"/>
      <c r="S356" s="235" t="inlineStr">
        <is>
          <t>LT027</t>
        </is>
      </c>
      <c r="T356" s="233" t="n"/>
      <c r="U356" s="233" t="n"/>
    </row>
    <row r="357" s="109">
      <c r="A357" s="64" t="n"/>
      <c r="B357" s="237">
        <f>IF(AND(L357&lt;&gt;"ShaftMatl_Special",P357&lt;&gt;"NA"),"Y","N")</f>
        <v/>
      </c>
      <c r="C357" s="233" t="inlineStr">
        <is>
          <t>ConTab_BOM_KP_Shaft_0449</t>
        </is>
      </c>
      <c r="D357" s="233">
        <f>IF(B357="Y",C357,"")</f>
        <v/>
      </c>
      <c r="E357" s="233" t="inlineStr">
        <is>
          <t>:4015-7_8-KP:4015-7_8-KPV:</t>
        </is>
      </c>
      <c r="F357" s="235" t="inlineStr">
        <is>
          <t>4</t>
        </is>
      </c>
      <c r="G357" s="235">
        <f>"X"&amp;F357</f>
        <v/>
      </c>
      <c r="H357" s="201" t="n">
        <v>1.5</v>
      </c>
      <c r="I357" s="234" t="inlineStr">
        <is>
          <t>CCW</t>
        </is>
      </c>
      <c r="J357" s="233" t="inlineStr">
        <is>
          <t>Packing</t>
        </is>
      </c>
      <c r="K357" s="233" t="inlineStr">
        <is>
          <t>:Opt_Packing:</t>
        </is>
      </c>
      <c r="L357" s="233" t="inlineStr">
        <is>
          <t>ShaftMatl_SS_AISI-303</t>
        </is>
      </c>
      <c r="M357" s="233" t="inlineStr">
        <is>
          <t>:Bronze, III932, C89835:NiAl-Bronze, ASTM-B150 CDA95400:Al-Bronze, ASTM-B150 CDA95200:SS AISI-303:SS AISI-304:SS AISI-316:SS AISI-416:Special/Other:No Sleeve (sleeveless):SS AISI-416 (hard):</t>
        </is>
      </c>
      <c r="N357" s="233" t="inlineStr">
        <is>
          <t>:Bronze, III932, C89835:NiAl-Bronze, ASTM-B150 CDA95400:Al-Bronze, ASTM-B150 CDA95200:SS AISI-303:SS AISI-304:SS AISI-316:SS AISI-416:Special/Other:No Sleeve (sleeveless):</t>
        </is>
      </c>
      <c r="O357" s="233" t="inlineStr">
        <is>
          <t>ShaftMatl_SS_AISI-303</t>
        </is>
      </c>
      <c r="P357" s="235" t="n">
        <v>91844462</v>
      </c>
      <c r="Q357" s="233" t="inlineStr">
        <is>
          <t>B101223</t>
        </is>
      </c>
      <c r="R357" s="233" t="n"/>
      <c r="S357" s="235" t="inlineStr">
        <is>
          <t>LT027</t>
        </is>
      </c>
      <c r="T357" s="233" t="n"/>
      <c r="U357" s="233" t="n"/>
    </row>
    <row r="358" s="109">
      <c r="A358" s="64" t="n"/>
      <c r="B358" s="237">
        <f>IF(AND(L358&lt;&gt;"ShaftMatl_Special",P358&lt;&gt;"NA"),"Y","N")</f>
        <v/>
      </c>
      <c r="C358" s="233" t="inlineStr">
        <is>
          <t>ConTab_BOM_KP_Shaft_0450</t>
        </is>
      </c>
      <c r="D358" s="233">
        <f>IF(B358="Y",C358,"")</f>
        <v/>
      </c>
      <c r="E358" s="233" t="inlineStr">
        <is>
          <t>:4015-7_8-KP:4015-7_8-KPV:</t>
        </is>
      </c>
      <c r="F358" s="235" t="inlineStr">
        <is>
          <t>4</t>
        </is>
      </c>
      <c r="G358" s="235">
        <f>"X"&amp;F358</f>
        <v/>
      </c>
      <c r="H358" s="201" t="n">
        <v>1.5</v>
      </c>
      <c r="I358" s="234" t="inlineStr">
        <is>
          <t>CCW</t>
        </is>
      </c>
      <c r="J358" s="233" t="inlineStr">
        <is>
          <t>Packing</t>
        </is>
      </c>
      <c r="K358" s="233" t="inlineStr">
        <is>
          <t>:Opt_Packing:</t>
        </is>
      </c>
      <c r="L358" s="233" t="inlineStr">
        <is>
          <t>ShaftMatl_StressproofSteel_AISI-1144</t>
        </is>
      </c>
      <c r="M358" s="233" t="inlineStr">
        <is>
          <t>:Bronze, III932, C89835:NiAl-Bronze, ASTM-B150 CDA95400:Al-Bronze, ASTM-B150 CDA95200:SS AISI-303:SS AISI-304:SS AISI-316:SS AISI-416:Special/Other:No Sleeve (sleeveless):SS AISI-416 (hard):</t>
        </is>
      </c>
      <c r="N358" s="233" t="inlineStr">
        <is>
          <t>:Bronze, III932, C89835:NiAl-Bronze, ASTM-B150 CDA95400:Al-Bronze, ASTM-B150 CDA95200:SS AISI-303:SS AISI-304:SS AISI-316:SS AISI-416:Special/Other:No Sleeve (sleeveless):</t>
        </is>
      </c>
      <c r="O358" s="233" t="inlineStr">
        <is>
          <t>ShaftMatl_StressproofSteel_AISI-1144</t>
        </is>
      </c>
      <c r="P358" s="235" t="n">
        <v>91844460</v>
      </c>
      <c r="Q358" s="233" t="inlineStr">
        <is>
          <t>B101222</t>
        </is>
      </c>
      <c r="R358" s="233" t="inlineStr">
        <is>
          <t>Standard</t>
        </is>
      </c>
      <c r="S358" s="235" t="inlineStr">
        <is>
          <t>LT027</t>
        </is>
      </c>
      <c r="T358" s="233" t="n"/>
      <c r="U358" s="233" t="n"/>
    </row>
    <row r="359" s="109">
      <c r="A359" s="64" t="n"/>
      <c r="B359" s="237">
        <f>IF(AND(L359&lt;&gt;"ShaftMatl_Special",P359&lt;&gt;"NA"),"Y","N")</f>
        <v/>
      </c>
      <c r="C359" s="233" t="inlineStr">
        <is>
          <t>ConTab_BOM_KP_Shaft_0451</t>
        </is>
      </c>
      <c r="D359" s="233">
        <f>IF(B359="Y",C359,"")</f>
        <v/>
      </c>
      <c r="E359" s="233" t="inlineStr">
        <is>
          <t>:4015-7_8-KP:4015-7_8-KPV:</t>
        </is>
      </c>
      <c r="F359" s="235" t="inlineStr">
        <is>
          <t>4</t>
        </is>
      </c>
      <c r="G359" s="235">
        <f>"X"&amp;F359</f>
        <v/>
      </c>
      <c r="H359" s="201" t="n">
        <v>1.5</v>
      </c>
      <c r="I359" s="234" t="inlineStr">
        <is>
          <t>CCW</t>
        </is>
      </c>
      <c r="J359" s="233" t="inlineStr">
        <is>
          <t>Packing</t>
        </is>
      </c>
      <c r="K359" s="233" t="inlineStr">
        <is>
          <t>:Opt_Packing:</t>
        </is>
      </c>
      <c r="L359" s="233" t="inlineStr">
        <is>
          <t>ShaftMatl_Special</t>
        </is>
      </c>
      <c r="M359" s="233" t="inlineStr">
        <is>
          <t>:Bronze, III932, C89835:NiAl-Bronze, ASTM-B150 CDA95400:Al-Bronze, ASTM-B150 CDA95200:SS AISI-303:SS AISI-304:SS AISI-316:SS AISI-416:Special/Other:No Sleeve (sleeveless):SS AISI-416 (hard):</t>
        </is>
      </c>
      <c r="N359" s="233" t="inlineStr">
        <is>
          <t>:Bronze, III932, C89835:NiAl-Bronze, ASTM-B150 CDA95400:Al-Bronze, ASTM-B150 CDA95200:SS AISI-303:SS AISI-304:SS AISI-316:SS AISI-416:Special/Other:No Sleeve (sleeveless):</t>
        </is>
      </c>
      <c r="O359" s="233" t="inlineStr">
        <is>
          <t>ShaftMatl_Special</t>
        </is>
      </c>
      <c r="P359" s="235" t="inlineStr">
        <is>
          <t>RTF</t>
        </is>
      </c>
      <c r="Q359" s="233" t="inlineStr">
        <is>
          <t>B150248</t>
        </is>
      </c>
      <c r="R359" s="233" t="n"/>
      <c r="S359" s="235" t="inlineStr">
        <is>
          <t>LT029</t>
        </is>
      </c>
      <c r="T359" s="233" t="n"/>
      <c r="U359" s="233" t="n"/>
    </row>
    <row r="360" s="109">
      <c r="A360" s="64" t="n"/>
      <c r="B360" s="237">
        <f>IF(AND(L360&lt;&gt;"ShaftMatl_Special",P360&lt;&gt;"NA"),"Y","N")</f>
        <v/>
      </c>
      <c r="C360" s="233" t="inlineStr">
        <is>
          <t>ConTab_BOM_KP_Shaft_0452</t>
        </is>
      </c>
      <c r="D360" s="233">
        <f>IF(B360="Y",C360,"")</f>
        <v/>
      </c>
      <c r="E360" s="233" t="inlineStr">
        <is>
          <t>:4015-7_8-KP:4015-7_8-KPV:</t>
        </is>
      </c>
      <c r="F360" s="235" t="inlineStr">
        <is>
          <t>4</t>
        </is>
      </c>
      <c r="G360" s="235">
        <f>"X"&amp;F360</f>
        <v/>
      </c>
      <c r="H360" s="201" t="n">
        <v>1.5</v>
      </c>
      <c r="I360" s="234" t="inlineStr">
        <is>
          <t>CW</t>
        </is>
      </c>
      <c r="J360" s="233" t="inlineStr">
        <is>
          <t>Mechanical Seal</t>
        </is>
      </c>
      <c r="K360" s="233" t="inlineStr">
        <is>
          <t>:MechSealType1Unbal:MechSealType21S:MechSealType1B:MechSealType2B:</t>
        </is>
      </c>
      <c r="L360" s="233" t="inlineStr">
        <is>
          <t>ShaftMatl_SS_AISI-316</t>
        </is>
      </c>
      <c r="M360" s="233" t="inlineStr">
        <is>
          <t>:Bronze, III932, C89835:NiAl-Bronze, ASTM-B150 CDA95400:Al-Bronze, ASTM-B150 CDA95200:SS AISI-303:SS AISI-304:SS AISI-316:SS AISI-416:Special/Other:No Sleeve (sleeveless):</t>
        </is>
      </c>
      <c r="N360" s="233" t="inlineStr">
        <is>
          <t>:Bronze, III932, C89835:NiAl-Bronze, ASTM-B150 CDA95400:Al-Bronze, ASTM-B150 CDA95200:SS AISI-303:SS AISI-304:SS AISI-316:SS AISI-416:Special/Other:No Sleeve (sleeveless):</t>
        </is>
      </c>
      <c r="O360" s="233" t="inlineStr">
        <is>
          <t>ShaftMatl_SS_AISI-316</t>
        </is>
      </c>
      <c r="P360" s="235" t="inlineStr">
        <is>
          <t>RTF</t>
        </is>
      </c>
      <c r="Q360" s="233" t="inlineStr">
        <is>
          <t>B103945</t>
        </is>
      </c>
      <c r="R360" s="233" t="n"/>
      <c r="S360" s="235" t="inlineStr">
        <is>
          <t>LT076</t>
        </is>
      </c>
      <c r="T360" s="233" t="n"/>
      <c r="U360" s="233" t="n"/>
    </row>
    <row r="361" s="109">
      <c r="A361" s="64" t="n"/>
      <c r="B361" s="237">
        <f>IF(AND(L361&lt;&gt;"ShaftMatl_Special",P361&lt;&gt;"NA"),"Y","N")</f>
        <v/>
      </c>
      <c r="C361" s="233" t="inlineStr">
        <is>
          <t>ConTab_BOM_KP_Shaft_0453</t>
        </is>
      </c>
      <c r="D361" s="233">
        <f>IF(B361="Y",C361,"")</f>
        <v/>
      </c>
      <c r="E361" s="233" t="inlineStr">
        <is>
          <t>:4015-7_8-KP:4015-7_8-KPV:</t>
        </is>
      </c>
      <c r="F361" s="235" t="inlineStr">
        <is>
          <t>4</t>
        </is>
      </c>
      <c r="G361" s="235">
        <f>"X"&amp;F361</f>
        <v/>
      </c>
      <c r="H361" s="201" t="n">
        <v>1.5</v>
      </c>
      <c r="I361" s="234" t="inlineStr">
        <is>
          <t>CW</t>
        </is>
      </c>
      <c r="J361" s="233" t="inlineStr">
        <is>
          <t>Packing</t>
        </is>
      </c>
      <c r="K361" s="233" t="inlineStr">
        <is>
          <t>:Opt_Packing:</t>
        </is>
      </c>
      <c r="L361" s="233" t="inlineStr">
        <is>
          <t>ShaftMatl_SS_AISI-316</t>
        </is>
      </c>
      <c r="M361" s="233" t="inlineStr">
        <is>
          <t>:Bronze, III932, C89835:NiAl-Bronze, ASTM-B150 CDA95400:Al-Bronze, ASTM-B150 CDA95200:SS AISI-303:SS AISI-304:SS AISI-316:SS AISI-416:Special/Other:No Sleeve (sleeveless):SS AISI-416 (hard):</t>
        </is>
      </c>
      <c r="N361" s="233" t="inlineStr">
        <is>
          <t>:Bronze, III932, C89835:NiAl-Bronze, ASTM-B150 CDA95400:Al-Bronze, ASTM-B150 CDA95200:SS AISI-303:SS AISI-304:SS AISI-316:SS AISI-416:Special/Other:No Sleeve (sleeveless):</t>
        </is>
      </c>
      <c r="O361" s="233" t="inlineStr">
        <is>
          <t>ShaftMatl_SS_AISI-316</t>
        </is>
      </c>
      <c r="P361" s="235" t="inlineStr">
        <is>
          <t>RTF</t>
        </is>
      </c>
      <c r="Q361" s="233" t="inlineStr">
        <is>
          <t>B103944</t>
        </is>
      </c>
      <c r="R361" s="233" t="n"/>
      <c r="S361" s="235" t="inlineStr">
        <is>
          <t>LT076</t>
        </is>
      </c>
      <c r="T361" s="233" t="n"/>
      <c r="U361" s="233" t="n"/>
    </row>
    <row r="362" s="109">
      <c r="A362" s="64" t="n"/>
      <c r="B362" s="237">
        <f>IF(AND(L362&lt;&gt;"ShaftMatl_Special",P362&lt;&gt;"NA"),"Y","N")</f>
        <v/>
      </c>
      <c r="C362" s="233" t="inlineStr">
        <is>
          <t>ConTab_BOM_KP_Shaft_0454</t>
        </is>
      </c>
      <c r="D362" s="233">
        <f>IF(B362="Y",C362,"")</f>
        <v/>
      </c>
      <c r="E362" s="233" t="inlineStr">
        <is>
          <t>:4015-7_8-KP:4015-7_8-KPV:</t>
        </is>
      </c>
      <c r="F362" s="235" t="inlineStr">
        <is>
          <t>4</t>
        </is>
      </c>
      <c r="G362" s="235">
        <f>"X"&amp;F362</f>
        <v/>
      </c>
      <c r="H362" s="201" t="n">
        <v>1.5</v>
      </c>
      <c r="I362" s="234" t="inlineStr">
        <is>
          <t>CCW</t>
        </is>
      </c>
      <c r="J362" s="233" t="inlineStr">
        <is>
          <t>Mechanical Seal</t>
        </is>
      </c>
      <c r="K362" s="233" t="inlineStr">
        <is>
          <t>:MechSealType1Unbal:MechSealType21S:MechSealType1B:MechSealType2B:</t>
        </is>
      </c>
      <c r="L362" s="233" t="inlineStr">
        <is>
          <t>ShaftMatl_SS_AISI-316</t>
        </is>
      </c>
      <c r="M362" s="233" t="inlineStr">
        <is>
          <t>:Bronze, III932, C89835:NiAl-Bronze, ASTM-B150 CDA95400:Al-Bronze, ASTM-B150 CDA95200:SS AISI-303:SS AISI-304:SS AISI-316:SS AISI-416:Special/Other:No Sleeve (sleeveless):</t>
        </is>
      </c>
      <c r="N362" s="233" t="inlineStr">
        <is>
          <t>:Bronze, III932, C89835:NiAl-Bronze, ASTM-B150 CDA95400:Al-Bronze, ASTM-B150 CDA95200:SS AISI-303:SS AISI-304:SS AISI-316:SS AISI-416:Special/Other:No Sleeve (sleeveless):</t>
        </is>
      </c>
      <c r="O362" s="233" t="inlineStr">
        <is>
          <t>ShaftMatl_SS_AISI-316</t>
        </is>
      </c>
      <c r="P362" s="235" t="inlineStr">
        <is>
          <t>RTF</t>
        </is>
      </c>
      <c r="Q362" s="233" t="inlineStr">
        <is>
          <t>B103945</t>
        </is>
      </c>
      <c r="R362" s="233" t="n"/>
      <c r="S362" s="235" t="inlineStr">
        <is>
          <t>LT076</t>
        </is>
      </c>
    </row>
    <row r="363" s="109">
      <c r="A363" s="64" t="n"/>
      <c r="B363" s="237">
        <f>IF(AND(L363&lt;&gt;"ShaftMatl_Special",P363&lt;&gt;"NA"),"Y","N")</f>
        <v/>
      </c>
      <c r="C363" s="233" t="inlineStr">
        <is>
          <t>ConTab_BOM_KP_Shaft_0455</t>
        </is>
      </c>
      <c r="D363" s="233">
        <f>IF(B363="Y",C363,"")</f>
        <v/>
      </c>
      <c r="E363" s="233" t="inlineStr">
        <is>
          <t>:4015-7_8-KP:4015-7_8-KPV:</t>
        </is>
      </c>
      <c r="F363" s="235" t="inlineStr">
        <is>
          <t>4</t>
        </is>
      </c>
      <c r="G363" s="235">
        <f>"X"&amp;F363</f>
        <v/>
      </c>
      <c r="H363" s="201" t="n">
        <v>1.5</v>
      </c>
      <c r="I363" s="234" t="inlineStr">
        <is>
          <t>CCW</t>
        </is>
      </c>
      <c r="J363" s="233" t="inlineStr">
        <is>
          <t>Packing</t>
        </is>
      </c>
      <c r="K363" s="233" t="inlineStr">
        <is>
          <t>:Opt_Packing:</t>
        </is>
      </c>
      <c r="L363" s="233" t="inlineStr">
        <is>
          <t>ShaftMatl_SS_AISI-316</t>
        </is>
      </c>
      <c r="M363" s="233" t="inlineStr">
        <is>
          <t>:Bronze, III932, C89835:NiAl-Bronze, ASTM-B150 CDA95400:Al-Bronze, ASTM-B150 CDA95200:SS AISI-303:SS AISI-304:SS AISI-316:SS AISI-416:Special/Other:No Sleeve (sleeveless):SS AISI-416 (hard):</t>
        </is>
      </c>
      <c r="N363" s="233" t="inlineStr">
        <is>
          <t>:Bronze, III932, C89835:NiAl-Bronze, ASTM-B150 CDA95400:Al-Bronze, ASTM-B150 CDA95200:SS AISI-303:SS AISI-304:SS AISI-316:SS AISI-416:Special/Other:No Sleeve (sleeveless):</t>
        </is>
      </c>
      <c r="O363" s="233" t="inlineStr">
        <is>
          <t>ShaftMatl_SS_AISI-316</t>
        </is>
      </c>
      <c r="P363" s="235" t="inlineStr">
        <is>
          <t>RTF</t>
        </is>
      </c>
      <c r="Q363" s="233" t="inlineStr">
        <is>
          <t>B103944</t>
        </is>
      </c>
      <c r="R363" s="233" t="n"/>
      <c r="S363" s="235" t="inlineStr">
        <is>
          <t>LT076</t>
        </is>
      </c>
    </row>
    <row r="364" s="109">
      <c r="A364" s="64" t="n"/>
      <c r="B364" s="237">
        <f>IF(AND(L364&lt;&gt;"ShaftMatl_Special",P364&lt;&gt;"NA"),"Y","N")</f>
        <v/>
      </c>
      <c r="C364" s="233" t="inlineStr">
        <is>
          <t>ConTab_BOM_KP_Shaft_0456</t>
        </is>
      </c>
      <c r="D364" s="233">
        <f>IF(B364="Y",C364,"")</f>
        <v/>
      </c>
      <c r="E364" s="233" t="inlineStr">
        <is>
          <t>:4015-7_8-KP:4015-7_8-KPV:</t>
        </is>
      </c>
      <c r="F364" s="235" t="inlineStr">
        <is>
          <t>4</t>
        </is>
      </c>
      <c r="G364" s="235">
        <f>"X"&amp;F364</f>
        <v/>
      </c>
      <c r="H364" s="201" t="n">
        <v>1.5</v>
      </c>
      <c r="I364" s="234" t="inlineStr">
        <is>
          <t>CW</t>
        </is>
      </c>
      <c r="J364" s="233" t="inlineStr">
        <is>
          <t>Mechanical Seal</t>
        </is>
      </c>
      <c r="K364" s="233" t="inlineStr">
        <is>
          <t>:MechSealType1Unbal:MechSealType21S:MechSealType1B:MechSealType2B:</t>
        </is>
      </c>
      <c r="L364" s="233" t="inlineStr">
        <is>
          <t>ShaftMatl_SS_AISI-416</t>
        </is>
      </c>
      <c r="M364" s="233" t="inlineStr">
        <is>
          <t>:Bronze, III932, C89835:NiAl-Bronze, ASTM-B150 CDA95400:Al-Bronze, ASTM-B150 CDA95200:SS AISI-303:SS AISI-304:SS AISI-316:SS AISI-416:Special/Other:No Sleeve (sleeveless):</t>
        </is>
      </c>
      <c r="N364" s="233" t="inlineStr">
        <is>
          <t>:Bronze, III932, C89835:NiAl-Bronze, ASTM-B150 CDA95400:Al-Bronze, ASTM-B150 CDA95200:SS AISI-303:SS AISI-304:SS AISI-316:SS AISI-416:Special/Other:No Sleeve (sleeveless):</t>
        </is>
      </c>
      <c r="O364" s="233" t="inlineStr">
        <is>
          <t>ShaftMatl_SS_AISI-416</t>
        </is>
      </c>
      <c r="P364" s="235" t="inlineStr">
        <is>
          <t>RTF</t>
        </is>
      </c>
      <c r="Q364" s="233" t="inlineStr">
        <is>
          <t>B103964</t>
        </is>
      </c>
      <c r="R364" s="233" t="n"/>
      <c r="S364" s="235" t="inlineStr">
        <is>
          <t>LT076</t>
        </is>
      </c>
      <c r="T364" s="233" t="n"/>
      <c r="U364" s="235" t="n"/>
    </row>
    <row r="365" s="109">
      <c r="A365" s="64" t="n"/>
      <c r="B365" s="237">
        <f>IF(AND(L365&lt;&gt;"ShaftMatl_Special",P365&lt;&gt;"NA"),"Y","N")</f>
        <v/>
      </c>
      <c r="C365" s="233" t="inlineStr">
        <is>
          <t>ConTab_BOM_KP_Shaft_0457</t>
        </is>
      </c>
      <c r="D365" s="233">
        <f>IF(B365="Y",C365,"")</f>
        <v/>
      </c>
      <c r="E365" s="233" t="inlineStr">
        <is>
          <t>:4015-7_8-KP:4015-7_8-KPV:</t>
        </is>
      </c>
      <c r="F365" s="235" t="inlineStr">
        <is>
          <t>4</t>
        </is>
      </c>
      <c r="G365" s="235">
        <f>"X"&amp;F365</f>
        <v/>
      </c>
      <c r="H365" s="201" t="n">
        <v>1.5</v>
      </c>
      <c r="I365" s="234" t="inlineStr">
        <is>
          <t>CW</t>
        </is>
      </c>
      <c r="J365" s="233" t="inlineStr">
        <is>
          <t>Packing</t>
        </is>
      </c>
      <c r="K365" s="233" t="inlineStr">
        <is>
          <t>:Opt_Packing:</t>
        </is>
      </c>
      <c r="L365" s="233" t="inlineStr">
        <is>
          <t>ShaftMatl_SS_AISI-416</t>
        </is>
      </c>
      <c r="M365" s="233" t="inlineStr">
        <is>
          <t>:Bronze, III932, C89835:NiAl-Bronze, ASTM-B150 CDA95400:Al-Bronze, ASTM-B150 CDA95200:SS AISI-303:SS AISI-304:SS AISI-316:SS AISI-416:Special/Other:No Sleeve (sleeveless):SS AISI-416 (hard):</t>
        </is>
      </c>
      <c r="N365" s="233" t="inlineStr">
        <is>
          <t>:Bronze, III932, C89835:NiAl-Bronze, ASTM-B150 CDA95400:Al-Bronze, ASTM-B150 CDA95200:SS AISI-303:SS AISI-304:SS AISI-316:SS AISI-416:Special/Other:No Sleeve (sleeveless):</t>
        </is>
      </c>
      <c r="O365" s="233" t="inlineStr">
        <is>
          <t>ShaftMatl_SS_AISI-416</t>
        </is>
      </c>
      <c r="P365" s="235" t="inlineStr">
        <is>
          <t>RTF</t>
        </is>
      </c>
      <c r="Q365" s="233" t="inlineStr">
        <is>
          <t>B103965</t>
        </is>
      </c>
      <c r="R365" s="233" t="n"/>
      <c r="S365" s="235" t="inlineStr">
        <is>
          <t>LT076</t>
        </is>
      </c>
      <c r="T365" s="233" t="n"/>
      <c r="U365" s="233" t="n"/>
    </row>
    <row r="366" s="109">
      <c r="A366" s="64" t="n"/>
      <c r="B366" s="237">
        <f>IF(AND(L366&lt;&gt;"ShaftMatl_Special",P366&lt;&gt;"NA"),"Y","N")</f>
        <v/>
      </c>
      <c r="C366" s="233" t="inlineStr">
        <is>
          <t>ConTab_BOM_KP_Shaft_0458</t>
        </is>
      </c>
      <c r="D366" s="233">
        <f>IF(B366="Y",C366,"")</f>
        <v/>
      </c>
      <c r="E366" s="233" t="inlineStr">
        <is>
          <t>:4015-7_8-KP:4015-7_8-KPV:</t>
        </is>
      </c>
      <c r="F366" s="235" t="inlineStr">
        <is>
          <t>4</t>
        </is>
      </c>
      <c r="G366" s="235">
        <f>"X"&amp;F366</f>
        <v/>
      </c>
      <c r="H366" s="201" t="n">
        <v>1.5</v>
      </c>
      <c r="I366" s="234" t="inlineStr">
        <is>
          <t>CCW</t>
        </is>
      </c>
      <c r="J366" s="233" t="inlineStr">
        <is>
          <t>Mechanical Seal</t>
        </is>
      </c>
      <c r="K366" s="233" t="inlineStr">
        <is>
          <t>:MechSealType1Unbal:MechSealType21S:MechSealType1B:MechSealType2B:</t>
        </is>
      </c>
      <c r="L366" s="233" t="inlineStr">
        <is>
          <t>ShaftMatl_SS_AISI-416</t>
        </is>
      </c>
      <c r="M366" s="233" t="inlineStr">
        <is>
          <t>:Bronze, III932, C89835:NiAl-Bronze, ASTM-B150 CDA95400:Al-Bronze, ASTM-B150 CDA95200:SS AISI-303:SS AISI-304:SS AISI-316:SS AISI-416:Special/Other:No Sleeve (sleeveless):</t>
        </is>
      </c>
      <c r="N366" s="233" t="inlineStr">
        <is>
          <t>:Bronze, III932, C89835:NiAl-Bronze, ASTM-B150 CDA95400:Al-Bronze, ASTM-B150 CDA95200:SS AISI-303:SS AISI-304:SS AISI-316:SS AISI-416:Special/Other:No Sleeve (sleeveless):</t>
        </is>
      </c>
      <c r="O366" s="233" t="inlineStr">
        <is>
          <t>ShaftMatl_SS_AISI-416</t>
        </is>
      </c>
      <c r="P366" s="235" t="inlineStr">
        <is>
          <t>RTF</t>
        </is>
      </c>
      <c r="Q366" s="233" t="inlineStr">
        <is>
          <t>B103964</t>
        </is>
      </c>
      <c r="R366" s="233" t="n"/>
      <c r="S366" s="235" t="inlineStr">
        <is>
          <t>LT076</t>
        </is>
      </c>
      <c r="T366" s="233" t="n"/>
      <c r="U366" s="233" t="n"/>
    </row>
    <row r="367" s="109">
      <c r="A367" s="64" t="n"/>
      <c r="B367" s="237">
        <f>IF(AND(L367&lt;&gt;"ShaftMatl_Special",P367&lt;&gt;"NA"),"Y","N")</f>
        <v/>
      </c>
      <c r="C367" s="233" t="inlineStr">
        <is>
          <t>ConTab_BOM_KP_Shaft_0459</t>
        </is>
      </c>
      <c r="D367" s="233">
        <f>IF(B367="Y",C367,"")</f>
        <v/>
      </c>
      <c r="E367" s="233" t="inlineStr">
        <is>
          <t>:4015-7_8-KP:4015-7_8-KPV:</t>
        </is>
      </c>
      <c r="F367" s="235" t="inlineStr">
        <is>
          <t>4</t>
        </is>
      </c>
      <c r="G367" s="235">
        <f>"X"&amp;F367</f>
        <v/>
      </c>
      <c r="H367" s="201" t="n">
        <v>1.5</v>
      </c>
      <c r="I367" s="234" t="inlineStr">
        <is>
          <t>CCW</t>
        </is>
      </c>
      <c r="J367" s="233" t="inlineStr">
        <is>
          <t>Packing</t>
        </is>
      </c>
      <c r="K367" s="233" t="inlineStr">
        <is>
          <t>:Opt_Packing:</t>
        </is>
      </c>
      <c r="L367" s="233" t="inlineStr">
        <is>
          <t>ShaftMatl_SS_AISI-416</t>
        </is>
      </c>
      <c r="M367" s="233" t="inlineStr">
        <is>
          <t>:Bronze, III932, C89835:NiAl-Bronze, ASTM-B150 CDA95400:Al-Bronze, ASTM-B150 CDA95200:SS AISI-303:SS AISI-304:SS AISI-316:SS AISI-416:Special/Other:No Sleeve (sleeveless):SS AISI-416 (hard):</t>
        </is>
      </c>
      <c r="N367" s="233" t="inlineStr">
        <is>
          <t>:Bronze, III932, C89835:NiAl-Bronze, ASTM-B150 CDA95400:Al-Bronze, ASTM-B150 CDA95200:SS AISI-303:SS AISI-304:SS AISI-316:SS AISI-416:Special/Other:No Sleeve (sleeveless):</t>
        </is>
      </c>
      <c r="O367" s="233" t="inlineStr">
        <is>
          <t>ShaftMatl_SS_AISI-416</t>
        </is>
      </c>
      <c r="P367" s="235" t="inlineStr">
        <is>
          <t>RTF</t>
        </is>
      </c>
      <c r="Q367" s="233" t="inlineStr">
        <is>
          <t>B103965</t>
        </is>
      </c>
      <c r="R367" s="233" t="n"/>
      <c r="S367" s="235" t="inlineStr">
        <is>
          <t>LT076</t>
        </is>
      </c>
    </row>
    <row r="368" s="109">
      <c r="A368" s="64" t="n"/>
      <c r="B368" s="237">
        <f>IF(AND(L368&lt;&gt;"ShaftMatl_Special",P368&lt;&gt;"NA"),"Y","N")</f>
        <v/>
      </c>
      <c r="C368" s="233" t="inlineStr">
        <is>
          <t>ConTab_BOM_KP_Shaft_0468</t>
        </is>
      </c>
      <c r="D368" s="233">
        <f>IF(B368="Y",C368,"")</f>
        <v/>
      </c>
      <c r="E368" s="233" t="inlineStr">
        <is>
          <t>:4015-7_8-KP:4015-7_8-KPV:</t>
        </is>
      </c>
      <c r="F368" s="235" t="inlineStr">
        <is>
          <t>4</t>
        </is>
      </c>
      <c r="G368" s="235">
        <f>"X"&amp;F368</f>
        <v/>
      </c>
      <c r="H368" s="201" t="n">
        <v>1.5</v>
      </c>
      <c r="I368" s="234" t="inlineStr">
        <is>
          <t>CW</t>
        </is>
      </c>
      <c r="J368" s="233" t="inlineStr">
        <is>
          <t>Mechanical Seal</t>
        </is>
      </c>
      <c r="K368" s="233" t="inlineStr">
        <is>
          <t>:MechSealType1Unbal:MechSealType21S:MechSealType1B:MechSealType2B:</t>
        </is>
      </c>
      <c r="L368" s="233" t="inlineStr">
        <is>
          <t>ShaftMatl_SS_AISI-303</t>
        </is>
      </c>
      <c r="M368" s="233" t="inlineStr">
        <is>
          <t>:Bronze, III932, C89835:NiAl-Bronze, ASTM-B150 CDA95400:Al-Bronze, ASTM-B150 CDA95200:SS AISI-303:SS AISI-304:SS AISI-316:SS AISI-416:Special/Other:No Sleeve (sleeveless):</t>
        </is>
      </c>
      <c r="N368" s="233" t="inlineStr">
        <is>
          <t>:Bronze, III932, C89835:NiAl-Bronze, ASTM-B150 CDA95400:Al-Bronze, ASTM-B150 CDA95200:SS AISI-303:SS AISI-304:SS AISI-316:SS AISI-416:Special/Other:No Sleeve (sleeveless):</t>
        </is>
      </c>
      <c r="O368" s="233" t="inlineStr">
        <is>
          <t>ShaftMatl_SS_AISI-303</t>
        </is>
      </c>
      <c r="P368" s="235" t="n">
        <v>91844442</v>
      </c>
      <c r="Q368" s="233" t="inlineStr">
        <is>
          <t>B101224</t>
        </is>
      </c>
      <c r="R368" s="233" t="n"/>
      <c r="S368" s="235" t="inlineStr">
        <is>
          <t>LT027</t>
        </is>
      </c>
      <c r="T368" s="233" t="n"/>
      <c r="U368" s="233" t="n"/>
    </row>
    <row r="369" s="109">
      <c r="A369" s="64" t="n"/>
      <c r="B369" s="237">
        <f>IF(AND(L369&lt;&gt;"ShaftMatl_Special",P369&lt;&gt;"NA"),"Y","N")</f>
        <v/>
      </c>
      <c r="C369" s="233" t="inlineStr">
        <is>
          <t>ConTab_BOM_KP_Shaft_0469</t>
        </is>
      </c>
      <c r="D369" s="233">
        <f>IF(B369="Y",C369,"")</f>
        <v/>
      </c>
      <c r="E369" s="233" t="inlineStr">
        <is>
          <t>:4015-7_8-KP:4015-7_8-KPV:</t>
        </is>
      </c>
      <c r="F369" s="235" t="inlineStr">
        <is>
          <t>4</t>
        </is>
      </c>
      <c r="G369" s="235">
        <f>"X"&amp;F369</f>
        <v/>
      </c>
      <c r="H369" s="201" t="n">
        <v>1.5</v>
      </c>
      <c r="I369" s="234" t="inlineStr">
        <is>
          <t>CW</t>
        </is>
      </c>
      <c r="J369" s="233" t="inlineStr">
        <is>
          <t>Mechanical Seal</t>
        </is>
      </c>
      <c r="K369" s="233" t="inlineStr">
        <is>
          <t>:MechSealType1Unbal:MechSealType21S:MechSealType1B:MechSealType2B:</t>
        </is>
      </c>
      <c r="L369" s="233" t="inlineStr">
        <is>
          <t>ShaftMatl_StressproofSteel_AISI-1144</t>
        </is>
      </c>
      <c r="M369" s="233" t="inlineStr">
        <is>
          <t>:Bronze, III932, C89835:NiAl-Bronze, ASTM-B150 CDA95400:Al-Bronze, ASTM-B150 CDA95200:SS AISI-303:SS AISI-304:SS AISI-316:SS AISI-416:Special/Other:No Sleeve (sleeveless):</t>
        </is>
      </c>
      <c r="N369" s="233" t="inlineStr">
        <is>
          <t>:Bronze, III932, C89835:NiAl-Bronze, ASTM-B150 CDA95400:Al-Bronze, ASTM-B150 CDA95200:SS AISI-303:SS AISI-304:SS AISI-316:SS AISI-416:Special/Other:No Sleeve (sleeveless):</t>
        </is>
      </c>
      <c r="O369" s="233" t="inlineStr">
        <is>
          <t>ShaftMatl_StressproofSteel_AISI-1144</t>
        </is>
      </c>
      <c r="P369" s="235" t="n">
        <v>91844439</v>
      </c>
      <c r="Q369" s="233" t="inlineStr">
        <is>
          <t>B101221</t>
        </is>
      </c>
      <c r="R369" s="233" t="inlineStr">
        <is>
          <t>Standard</t>
        </is>
      </c>
      <c r="S369" s="235" t="inlineStr">
        <is>
          <t>LT027</t>
        </is>
      </c>
    </row>
    <row r="370" s="109">
      <c r="A370" s="64" t="n"/>
      <c r="B370" s="237">
        <f>IF(AND(L370&lt;&gt;"ShaftMatl_Special",P370&lt;&gt;"NA"),"Y","N")</f>
        <v/>
      </c>
      <c r="C370" s="233" t="inlineStr">
        <is>
          <t>ConTab_BOM_KP_Shaft_0470</t>
        </is>
      </c>
      <c r="D370" s="233">
        <f>IF(B370="Y",C370,"")</f>
        <v/>
      </c>
      <c r="E370" s="233" t="inlineStr">
        <is>
          <t>:4015-7_8-KP:4015-7_8-KPV:</t>
        </is>
      </c>
      <c r="F370" s="235" t="inlineStr">
        <is>
          <t>4</t>
        </is>
      </c>
      <c r="G370" s="235">
        <f>"X"&amp;F370</f>
        <v/>
      </c>
      <c r="H370" s="201" t="n">
        <v>1.5</v>
      </c>
      <c r="I370" s="234" t="inlineStr">
        <is>
          <t>CW</t>
        </is>
      </c>
      <c r="J370" s="233" t="inlineStr">
        <is>
          <t>Mechanical Seal</t>
        </is>
      </c>
      <c r="K370" s="233" t="inlineStr">
        <is>
          <t>:MechSealType1Unbal:MechSealType21S:MechSealType1B:MechSealType2B:</t>
        </is>
      </c>
      <c r="L370" s="233" t="inlineStr">
        <is>
          <t>ShaftMatl_Special</t>
        </is>
      </c>
      <c r="M370" s="233" t="inlineStr">
        <is>
          <t>:Bronze, III932, C89835:NiAl-Bronze, ASTM-B150 CDA95400:Al-Bronze, ASTM-B150 CDA95200:SS AISI-303:SS AISI-304:SS AISI-316:SS AISI-416:Special/Other:No Sleeve (sleeveless):</t>
        </is>
      </c>
      <c r="N370" s="233" t="inlineStr">
        <is>
          <t>:Bronze, III932, C89835:NiAl-Bronze, ASTM-B150 CDA95400:Al-Bronze, ASTM-B150 CDA95200:SS AISI-303:SS AISI-304:SS AISI-316:SS AISI-416:Special/Other:No Sleeve (sleeveless):</t>
        </is>
      </c>
      <c r="O370" s="233" t="inlineStr">
        <is>
          <t>ShaftMatl_Special</t>
        </is>
      </c>
      <c r="P370" s="235" t="inlineStr">
        <is>
          <t>RTF</t>
        </is>
      </c>
      <c r="Q370" s="233" t="inlineStr">
        <is>
          <t>B150248</t>
        </is>
      </c>
      <c r="R370" s="233" t="n"/>
      <c r="S370" s="235" t="inlineStr">
        <is>
          <t>LT029</t>
        </is>
      </c>
    </row>
    <row r="371" s="109">
      <c r="A371" s="64" t="n"/>
      <c r="B371" s="237">
        <f>IF(AND(L371&lt;&gt;"ShaftMatl_Special",P371&lt;&gt;"NA"),"Y","N")</f>
        <v/>
      </c>
      <c r="C371" s="233" t="inlineStr">
        <is>
          <t>ConTab_BOM_KP_Shaft_0471</t>
        </is>
      </c>
      <c r="D371" s="233">
        <f>IF(B371="Y",C371,"")</f>
        <v/>
      </c>
      <c r="E371" s="233" t="inlineStr">
        <is>
          <t>:4015-7_8-KP:4015-7_8-KPV:</t>
        </is>
      </c>
      <c r="F371" s="235" t="inlineStr">
        <is>
          <t>4</t>
        </is>
      </c>
      <c r="G371" s="235">
        <f>"X"&amp;F371</f>
        <v/>
      </c>
      <c r="H371" s="201" t="n">
        <v>1.5</v>
      </c>
      <c r="I371" s="234" t="inlineStr">
        <is>
          <t>CW</t>
        </is>
      </c>
      <c r="J371" s="233" t="inlineStr">
        <is>
          <t>Packing</t>
        </is>
      </c>
      <c r="K371" s="233" t="inlineStr">
        <is>
          <t>:Opt_Packing:</t>
        </is>
      </c>
      <c r="L371" s="233" t="inlineStr">
        <is>
          <t>ShaftMatl_SS_AISI-303</t>
        </is>
      </c>
      <c r="M371" s="233" t="inlineStr">
        <is>
          <t>:Bronze, III932, C89835:NiAl-Bronze, ASTM-B150 CDA95400:Al-Bronze, ASTM-B150 CDA95200:SS AISI-303:SS AISI-304:SS AISI-316:SS AISI-416:Special/Other:No Sleeve (sleeveless):SS AISI-416 (hard):</t>
        </is>
      </c>
      <c r="N371" s="233" t="inlineStr">
        <is>
          <t>:Bronze, III932, C89835:NiAl-Bronze, ASTM-B150 CDA95400:Al-Bronze, ASTM-B150 CDA95200:SS AISI-303:SS AISI-304:SS AISI-316:SS AISI-416:Special/Other:No Sleeve (sleeveless):</t>
        </is>
      </c>
      <c r="O371" s="233" t="inlineStr">
        <is>
          <t>ShaftMatl_SS_AISI-303</t>
        </is>
      </c>
      <c r="P371" s="235" t="n">
        <v>91844437</v>
      </c>
      <c r="Q371" s="233" t="inlineStr">
        <is>
          <t>B101223</t>
        </is>
      </c>
      <c r="R371" s="233" t="n"/>
      <c r="S371" s="235" t="inlineStr">
        <is>
          <t>LT027</t>
        </is>
      </c>
    </row>
    <row r="372" s="109">
      <c r="A372" s="64" t="n"/>
      <c r="B372" s="237">
        <f>IF(AND(L372&lt;&gt;"ShaftMatl_Special",P372&lt;&gt;"NA"),"Y","N")</f>
        <v/>
      </c>
      <c r="C372" s="233" t="inlineStr">
        <is>
          <t>ConTab_BOM_KP_Shaft_0472</t>
        </is>
      </c>
      <c r="D372" s="233">
        <f>IF(B372="Y",C372,"")</f>
        <v/>
      </c>
      <c r="E372" s="233" t="inlineStr">
        <is>
          <t>:4015-7_8-KP:4015-7_8-KPV:</t>
        </is>
      </c>
      <c r="F372" s="235" t="inlineStr">
        <is>
          <t>4</t>
        </is>
      </c>
      <c r="G372" s="235">
        <f>"X"&amp;F372</f>
        <v/>
      </c>
      <c r="H372" s="201" t="n">
        <v>1.5</v>
      </c>
      <c r="I372" s="234" t="inlineStr">
        <is>
          <t>CW</t>
        </is>
      </c>
      <c r="J372" s="233" t="inlineStr">
        <is>
          <t>Packing</t>
        </is>
      </c>
      <c r="K372" s="233" t="inlineStr">
        <is>
          <t>:Opt_Packing:</t>
        </is>
      </c>
      <c r="L372" s="233" t="inlineStr">
        <is>
          <t>ShaftMatl_StressproofSteel_AISI-1144</t>
        </is>
      </c>
      <c r="M372" s="233" t="inlineStr">
        <is>
          <t>:Bronze, III932, C89835:NiAl-Bronze, ASTM-B150 CDA95400:Al-Bronze, ASTM-B150 CDA95200:SS AISI-303:SS AISI-304:SS AISI-316:SS AISI-416:Special/Other:No Sleeve (sleeveless):SS AISI-416 (hard):</t>
        </is>
      </c>
      <c r="N372" s="233" t="inlineStr">
        <is>
          <t>:Bronze, III932, C89835:NiAl-Bronze, ASTM-B150 CDA95400:Al-Bronze, ASTM-B150 CDA95200:SS AISI-303:SS AISI-304:SS AISI-316:SS AISI-416:Special/Other:No Sleeve (sleeveless):</t>
        </is>
      </c>
      <c r="O372" s="233" t="inlineStr">
        <is>
          <t>ShaftMatl_StressproofSteel_AISI-1144</t>
        </is>
      </c>
      <c r="P372" s="235" t="n">
        <v>91844436</v>
      </c>
      <c r="Q372" s="233" t="inlineStr">
        <is>
          <t>B101222</t>
        </is>
      </c>
      <c r="R372" s="233" t="inlineStr">
        <is>
          <t>Standard</t>
        </is>
      </c>
      <c r="S372" s="235" t="inlineStr">
        <is>
          <t>LT027</t>
        </is>
      </c>
    </row>
    <row r="373" s="109">
      <c r="A373" s="64" t="n"/>
      <c r="B373" s="237">
        <f>IF(AND(L373&lt;&gt;"ShaftMatl_Special",P373&lt;&gt;"NA"),"Y","N")</f>
        <v/>
      </c>
      <c r="C373" s="233" t="inlineStr">
        <is>
          <t>ConTab_BOM_KP_Shaft_0473</t>
        </is>
      </c>
      <c r="D373" s="233">
        <f>IF(B373="Y",C373,"")</f>
        <v/>
      </c>
      <c r="E373" s="233" t="inlineStr">
        <is>
          <t>:4015-7_8-KP:4015-7_8-KPV:</t>
        </is>
      </c>
      <c r="F373" s="235" t="inlineStr">
        <is>
          <t>4</t>
        </is>
      </c>
      <c r="G373" s="235">
        <f>"X"&amp;F373</f>
        <v/>
      </c>
      <c r="H373" s="201" t="n">
        <v>1.5</v>
      </c>
      <c r="I373" s="234" t="inlineStr">
        <is>
          <t>CW</t>
        </is>
      </c>
      <c r="J373" s="233" t="inlineStr">
        <is>
          <t>Packing</t>
        </is>
      </c>
      <c r="K373" s="233" t="inlineStr">
        <is>
          <t>:Opt_Packing:</t>
        </is>
      </c>
      <c r="L373" s="233" t="inlineStr">
        <is>
          <t>ShaftMatl_Special</t>
        </is>
      </c>
      <c r="M373" s="233" t="inlineStr">
        <is>
          <t>:Bronze, III932, C89835:NiAl-Bronze, ASTM-B150 CDA95400:Al-Bronze, ASTM-B150 CDA95200:SS AISI-303:SS AISI-304:SS AISI-316:SS AISI-416:Special/Other:No Sleeve (sleeveless):SS AISI-416 (hard):</t>
        </is>
      </c>
      <c r="N373" s="233" t="inlineStr">
        <is>
          <t>:Bronze, III932, C89835:NiAl-Bronze, ASTM-B150 CDA95400:Al-Bronze, ASTM-B150 CDA95200:SS AISI-303:SS AISI-304:SS AISI-316:SS AISI-416:Special/Other:No Sleeve (sleeveless):</t>
        </is>
      </c>
      <c r="O373" s="233" t="inlineStr">
        <is>
          <t>ShaftMatl_Special</t>
        </is>
      </c>
      <c r="P373" s="235" t="inlineStr">
        <is>
          <t>RTF</t>
        </is>
      </c>
      <c r="Q373" s="233" t="inlineStr">
        <is>
          <t>B150248</t>
        </is>
      </c>
      <c r="R373" s="233" t="n"/>
      <c r="S373" s="235" t="inlineStr">
        <is>
          <t>LT029</t>
        </is>
      </c>
    </row>
    <row r="374" s="109">
      <c r="A374" s="64" t="n"/>
      <c r="B374" s="237">
        <f>IF(AND(L374&lt;&gt;"ShaftMatl_Special",P374&lt;&gt;"NA"),"Y","N")</f>
        <v/>
      </c>
      <c r="C374" s="233" t="inlineStr">
        <is>
          <t>ConTab_BOM_KP_Shaft_0474</t>
        </is>
      </c>
      <c r="D374" s="233">
        <f>IF(B374="Y",C374,"")</f>
        <v/>
      </c>
      <c r="E374" s="233" t="inlineStr">
        <is>
          <t>:4015-7_8-KP:4015-7_8-KPV:</t>
        </is>
      </c>
      <c r="F374" s="235" t="inlineStr">
        <is>
          <t>4</t>
        </is>
      </c>
      <c r="G374" s="235">
        <f>"X"&amp;F374</f>
        <v/>
      </c>
      <c r="H374" s="201" t="n">
        <v>1.5</v>
      </c>
      <c r="I374" s="234" t="inlineStr">
        <is>
          <t>CCW</t>
        </is>
      </c>
      <c r="J374" s="233" t="inlineStr">
        <is>
          <t>Mechanical Seal</t>
        </is>
      </c>
      <c r="K374" s="233" t="inlineStr">
        <is>
          <t>:MechSealType1Unbal:MechSealType21S:MechSealType1B:MechSealType2B:</t>
        </is>
      </c>
      <c r="L374" s="233" t="inlineStr">
        <is>
          <t>ShaftMatl_SS_AISI-303</t>
        </is>
      </c>
      <c r="M374" s="233" t="inlineStr">
        <is>
          <t>:Bronze, III932, C89835:NiAl-Bronze, ASTM-B150 CDA95400:Al-Bronze, ASTM-B150 CDA95200:SS AISI-303:SS AISI-304:SS AISI-316:SS AISI-416:Special/Other:No Sleeve (sleeveless):</t>
        </is>
      </c>
      <c r="N374" s="233" t="inlineStr">
        <is>
          <t>:Bronze, III932, C89835:NiAl-Bronze, ASTM-B150 CDA95400:Al-Bronze, ASTM-B150 CDA95200:SS AISI-303:SS AISI-304:SS AISI-316:SS AISI-416:Special/Other:No Sleeve (sleeveless):</t>
        </is>
      </c>
      <c r="O374" s="233" t="inlineStr">
        <is>
          <t>ShaftMatl_SS_AISI-303</t>
        </is>
      </c>
      <c r="P374" s="235" t="n">
        <v>91844479</v>
      </c>
      <c r="Q374" s="233" t="inlineStr">
        <is>
          <t>B101224</t>
        </is>
      </c>
      <c r="R374" s="233" t="n"/>
      <c r="S374" s="235" t="inlineStr">
        <is>
          <t>LT027</t>
        </is>
      </c>
    </row>
    <row r="375" s="109">
      <c r="A375" s="64" t="n"/>
      <c r="B375" s="237">
        <f>IF(AND(L375&lt;&gt;"ShaftMatl_Special",P375&lt;&gt;"NA"),"Y","N")</f>
        <v/>
      </c>
      <c r="C375" s="233" t="inlineStr">
        <is>
          <t>ConTab_BOM_KP_Shaft_0475</t>
        </is>
      </c>
      <c r="D375" s="233">
        <f>IF(B375="Y",C375,"")</f>
        <v/>
      </c>
      <c r="E375" s="233" t="inlineStr">
        <is>
          <t>:4015-7_8-KP:4015-7_8-KPV:</t>
        </is>
      </c>
      <c r="F375" s="235" t="inlineStr">
        <is>
          <t>4</t>
        </is>
      </c>
      <c r="G375" s="235">
        <f>"X"&amp;F375</f>
        <v/>
      </c>
      <c r="H375" s="201" t="n">
        <v>1.5</v>
      </c>
      <c r="I375" s="234" t="inlineStr">
        <is>
          <t>CCW</t>
        </is>
      </c>
      <c r="J375" s="233" t="inlineStr">
        <is>
          <t>Mechanical Seal</t>
        </is>
      </c>
      <c r="K375" s="233" t="inlineStr">
        <is>
          <t>:MechSealType1Unbal:MechSealType21S:MechSealType1B:MechSealType2B:</t>
        </is>
      </c>
      <c r="L375" s="233" t="inlineStr">
        <is>
          <t>ShaftMatl_StressproofSteel_AISI-1144</t>
        </is>
      </c>
      <c r="M375" s="233" t="inlineStr">
        <is>
          <t>:Bronze, III932, C89835:NiAl-Bronze, ASTM-B150 CDA95400:Al-Bronze, ASTM-B150 CDA95200:SS AISI-303:SS AISI-304:SS AISI-316:SS AISI-416:Special/Other:No Sleeve (sleeveless):</t>
        </is>
      </c>
      <c r="N375" s="233" t="inlineStr">
        <is>
          <t>:Bronze, III932, C89835:NiAl-Bronze, ASTM-B150 CDA95400:Al-Bronze, ASTM-B150 CDA95200:SS AISI-303:SS AISI-304:SS AISI-316:SS AISI-416:Special/Other:No Sleeve (sleeveless):</t>
        </is>
      </c>
      <c r="O375" s="233" t="inlineStr">
        <is>
          <t>ShaftMatl_StressproofSteel_AISI-1144</t>
        </is>
      </c>
      <c r="P375" s="235" t="n">
        <v>91844474</v>
      </c>
      <c r="Q375" s="233" t="inlineStr">
        <is>
          <t>B101221</t>
        </is>
      </c>
      <c r="R375" s="233" t="inlineStr">
        <is>
          <t>Standard</t>
        </is>
      </c>
      <c r="S375" s="235" t="inlineStr">
        <is>
          <t>LT027</t>
        </is>
      </c>
    </row>
    <row r="376" s="109">
      <c r="A376" s="64" t="n"/>
      <c r="B376" s="237">
        <f>IF(AND(L376&lt;&gt;"ShaftMatl_Special",P376&lt;&gt;"NA"),"Y","N")</f>
        <v/>
      </c>
      <c r="C376" s="233" t="inlineStr">
        <is>
          <t>ConTab_BOM_KP_Shaft_0476</t>
        </is>
      </c>
      <c r="D376" s="233">
        <f>IF(B376="Y",C376,"")</f>
        <v/>
      </c>
      <c r="E376" s="233" t="inlineStr">
        <is>
          <t>:4015-7_8-KP:4015-7_8-KPV:</t>
        </is>
      </c>
      <c r="F376" s="235" t="inlineStr">
        <is>
          <t>4</t>
        </is>
      </c>
      <c r="G376" s="235">
        <f>"X"&amp;F376</f>
        <v/>
      </c>
      <c r="H376" s="201" t="n">
        <v>1.5</v>
      </c>
      <c r="I376" s="234" t="inlineStr">
        <is>
          <t>CCW</t>
        </is>
      </c>
      <c r="J376" s="233" t="inlineStr">
        <is>
          <t>Mechanical Seal</t>
        </is>
      </c>
      <c r="K376" s="233" t="inlineStr">
        <is>
          <t>:MechSealType1Unbal:MechSealType21S:MechSealType1B:MechSealType2B:</t>
        </is>
      </c>
      <c r="L376" s="233" t="inlineStr">
        <is>
          <t>ShaftMatl_Special</t>
        </is>
      </c>
      <c r="M376" s="233" t="inlineStr">
        <is>
          <t>:Bronze, III932, C89835:NiAl-Bronze, ASTM-B150 CDA95400:Al-Bronze, ASTM-B150 CDA95200:SS AISI-303:SS AISI-304:SS AISI-316:SS AISI-416:Special/Other:No Sleeve (sleeveless):</t>
        </is>
      </c>
      <c r="N376" s="233" t="inlineStr">
        <is>
          <t>:Bronze, III932, C89835:NiAl-Bronze, ASTM-B150 CDA95400:Al-Bronze, ASTM-B150 CDA95200:SS AISI-303:SS AISI-304:SS AISI-316:SS AISI-416:Special/Other:No Sleeve (sleeveless):</t>
        </is>
      </c>
      <c r="O376" s="233" t="inlineStr">
        <is>
          <t>ShaftMatl_Special</t>
        </is>
      </c>
      <c r="P376" s="235" t="inlineStr">
        <is>
          <t>RTF</t>
        </is>
      </c>
      <c r="Q376" s="233" t="inlineStr">
        <is>
          <t>B150248</t>
        </is>
      </c>
      <c r="R376" s="233" t="n"/>
      <c r="S376" s="235" t="inlineStr">
        <is>
          <t>LT029</t>
        </is>
      </c>
    </row>
    <row r="377" s="109">
      <c r="A377" s="64" t="n"/>
      <c r="B377" s="237">
        <f>IF(AND(L377&lt;&gt;"ShaftMatl_Special",P377&lt;&gt;"NA"),"Y","N")</f>
        <v/>
      </c>
      <c r="C377" s="233" t="inlineStr">
        <is>
          <t>ConTab_BOM_KP_Shaft_0477</t>
        </is>
      </c>
      <c r="D377" s="233">
        <f>IF(B377="Y",C377,"")</f>
        <v/>
      </c>
      <c r="E377" s="233" t="inlineStr">
        <is>
          <t>:4015-7_8-KPV:</t>
        </is>
      </c>
      <c r="F377" s="235" t="n">
        <v>4</v>
      </c>
      <c r="G377" s="235">
        <f>"X"&amp;F377</f>
        <v/>
      </c>
      <c r="H377" s="201" t="n">
        <v>1.5</v>
      </c>
      <c r="I377" s="234" t="inlineStr">
        <is>
          <t>CW</t>
        </is>
      </c>
      <c r="J377" s="233" t="n"/>
      <c r="K377" s="233" t="n"/>
      <c r="L377" s="233" t="inlineStr">
        <is>
          <t>ShaftMatl_StressproofSteel_AISI-1144</t>
        </is>
      </c>
      <c r="M377" s="233" t="inlineStr">
        <is>
          <t>:Bronze, III932, C89835:NiAl-Bronze, ASTM-B150 CDA95400:Al-Bronze, ASTM-B150 CDA95200:SS AISI-303:SS AISI-304:SS AISI-316:SS AISI-416:Special/Other:No Sleeve (sleeveless):SS AISI-416 (hard):</t>
        </is>
      </c>
      <c r="N377" s="233" t="inlineStr">
        <is>
          <t>:SS AISI-416 (hard)-SlvBrg:</t>
        </is>
      </c>
      <c r="O377" s="233" t="inlineStr">
        <is>
          <t>ShaftMatl_StressproofSteel_AISI-1144</t>
        </is>
      </c>
      <c r="P377" s="235" t="n">
        <v>97573437</v>
      </c>
      <c r="Q377" s="233" t="inlineStr">
        <is>
          <t>B105625</t>
        </is>
      </c>
      <c r="R377" s="233" t="n"/>
      <c r="S377" s="235" t="inlineStr">
        <is>
          <t>LT027</t>
        </is>
      </c>
    </row>
    <row r="378" s="109">
      <c r="A378" s="64" t="n"/>
      <c r="B378" s="237">
        <f>IF(AND(L378&lt;&gt;"ShaftMatl_Special",P378&lt;&gt;"NA"),"Y","N")</f>
        <v/>
      </c>
      <c r="C378" s="233" t="inlineStr">
        <is>
          <t>ConTab_BOM_KP_Shaft_0478</t>
        </is>
      </c>
      <c r="D378" s="233">
        <f>IF(B378="Y",C378,"")</f>
        <v/>
      </c>
      <c r="E378" s="233" t="inlineStr">
        <is>
          <t>:4015-7_8-KPV:</t>
        </is>
      </c>
      <c r="F378" s="235" t="n">
        <v>4</v>
      </c>
      <c r="G378" s="235">
        <f>"X"&amp;F378</f>
        <v/>
      </c>
      <c r="H378" s="201" t="n">
        <v>1.5</v>
      </c>
      <c r="I378" s="234" t="inlineStr">
        <is>
          <t>CCW</t>
        </is>
      </c>
      <c r="J378" s="233" t="n"/>
      <c r="K378" s="233" t="n"/>
      <c r="L378" s="233" t="inlineStr">
        <is>
          <t>ShaftMatl_StressproofSteel_AISI-1144</t>
        </is>
      </c>
      <c r="M378" s="233" t="inlineStr">
        <is>
          <t>:Bronze, III932, C89835:NiAl-Bronze, ASTM-B150 CDA95400:Al-Bronze, ASTM-B150 CDA95200:SS AISI-303:SS AISI-304:SS AISI-316:SS AISI-416:Special/Other:No Sleeve (sleeveless):SS AISI-416 (hard):</t>
        </is>
      </c>
      <c r="N378" s="233" t="inlineStr">
        <is>
          <t>:SS AISI-416 (hard)-SlvBrg:</t>
        </is>
      </c>
      <c r="O378" s="233" t="inlineStr">
        <is>
          <t>ShaftMatl_StressproofSteel_AISI-1144</t>
        </is>
      </c>
      <c r="P378" s="235" t="n">
        <v>97573463</v>
      </c>
      <c r="Q378" s="233" t="inlineStr">
        <is>
          <t>B105633</t>
        </is>
      </c>
      <c r="R378" s="233" t="n"/>
      <c r="S378" s="235" t="inlineStr">
        <is>
          <t>LT027</t>
        </is>
      </c>
    </row>
    <row r="379" s="109">
      <c r="A379" s="64" t="n"/>
      <c r="B379" s="237">
        <f>IF(AND(L379&lt;&gt;"ShaftMatl_Special",P379&lt;&gt;"NA"),"Y","N")</f>
        <v/>
      </c>
      <c r="C379" s="233" t="inlineStr">
        <is>
          <t>ConTab_BOM_KP_Shaft_0479</t>
        </is>
      </c>
      <c r="D379" s="233">
        <f>IF(B379="Y",C379,"")</f>
        <v/>
      </c>
      <c r="E379" s="233" t="inlineStr">
        <is>
          <t>:4015-9_0-KP:4015-9_0-KPV:</t>
        </is>
      </c>
      <c r="F379" s="235" t="inlineStr">
        <is>
          <t>4</t>
        </is>
      </c>
      <c r="G379" s="235">
        <f>"X"&amp;F379</f>
        <v/>
      </c>
      <c r="H379" s="201" t="n">
        <v>1.5</v>
      </c>
      <c r="I379" s="234" t="inlineStr">
        <is>
          <t>CW</t>
        </is>
      </c>
      <c r="J379" s="233" t="inlineStr">
        <is>
          <t>Mechanical Seal</t>
        </is>
      </c>
      <c r="K379" s="233" t="inlineStr">
        <is>
          <t>:MechSealType1Unbal:MechSealType21S:MechSealType1B:MechSealType2B:</t>
        </is>
      </c>
      <c r="L379" s="233" t="inlineStr">
        <is>
          <t>ShaftMatl_SS_AISI-303</t>
        </is>
      </c>
      <c r="M379" s="233" t="inlineStr">
        <is>
          <t>:Bronze, III932, C89835:NiAl-Bronze, ASTM-B150 CDA95400:Al-Bronze, ASTM-B150 CDA95200:SS AISI-303:SS AISI-304:SS AISI-316:SS AISI-416:Special/Other:No Sleeve (sleeveless):</t>
        </is>
      </c>
      <c r="N379" s="233" t="inlineStr">
        <is>
          <t>:Bronze, III932, C89835:NiAl-Bronze, ASTM-B150 CDA95400:Al-Bronze, ASTM-B150 CDA95200:SS AISI-303:SS AISI-304:SS AISI-316:SS AISI-416:Special/Other:No Sleeve (sleeveless):</t>
        </is>
      </c>
      <c r="O379" s="233" t="inlineStr">
        <is>
          <t>ShaftMatl_SS_AISI-303</t>
        </is>
      </c>
      <c r="P379" s="235" t="n">
        <v>91844442</v>
      </c>
      <c r="Q379" s="233" t="inlineStr">
        <is>
          <t>B101224</t>
        </is>
      </c>
      <c r="R379" s="233" t="n"/>
      <c r="S379" s="235" t="inlineStr">
        <is>
          <t>LT027</t>
        </is>
      </c>
      <c r="T379" s="233" t="n"/>
      <c r="U379" s="233" t="n"/>
    </row>
    <row r="380" s="109">
      <c r="A380" s="64" t="n"/>
      <c r="B380" s="237">
        <f>IF(AND(L380&lt;&gt;"ShaftMatl_Special",P380&lt;&gt;"NA"),"Y","N")</f>
        <v/>
      </c>
      <c r="C380" s="233" t="inlineStr">
        <is>
          <t>ConTab_BOM_KP_Shaft_0480</t>
        </is>
      </c>
      <c r="D380" s="233">
        <f>IF(B380="Y",C380,"")</f>
        <v/>
      </c>
      <c r="E380" s="233" t="inlineStr">
        <is>
          <t>:4015-9_0-KP:4015-9_0-KPV:</t>
        </is>
      </c>
      <c r="F380" s="235" t="inlineStr">
        <is>
          <t>4</t>
        </is>
      </c>
      <c r="G380" s="235">
        <f>"X"&amp;F380</f>
        <v/>
      </c>
      <c r="H380" s="201" t="n">
        <v>1.5</v>
      </c>
      <c r="I380" s="234" t="inlineStr">
        <is>
          <t>CW</t>
        </is>
      </c>
      <c r="J380" s="233" t="inlineStr">
        <is>
          <t>Mechanical Seal</t>
        </is>
      </c>
      <c r="K380" s="233" t="inlineStr">
        <is>
          <t>:MechSealType1Unbal:MechSealType21S:MechSealType1B:MechSealType2B:</t>
        </is>
      </c>
      <c r="L380" s="233" t="inlineStr">
        <is>
          <t>ShaftMatl_StressproofSteel_AISI-1144</t>
        </is>
      </c>
      <c r="M380" s="233" t="inlineStr">
        <is>
          <t>:Bronze, III932, C89835:NiAl-Bronze, ASTM-B150 CDA95400:Al-Bronze, ASTM-B150 CDA95200:SS AISI-303:SS AISI-304:SS AISI-316:SS AISI-416:Special/Other:No Sleeve (sleeveless):</t>
        </is>
      </c>
      <c r="N380" s="233" t="inlineStr">
        <is>
          <t>:Bronze, III932, C89835:NiAl-Bronze, ASTM-B150 CDA95400:Al-Bronze, ASTM-B150 CDA95200:SS AISI-303:SS AISI-304:SS AISI-316:SS AISI-416:Special/Other:No Sleeve (sleeveless):</t>
        </is>
      </c>
      <c r="O380" s="233" t="inlineStr">
        <is>
          <t>ShaftMatl_StressproofSteel_AISI-1144</t>
        </is>
      </c>
      <c r="P380" s="235" t="n">
        <v>91844439</v>
      </c>
      <c r="Q380" s="233" t="inlineStr">
        <is>
          <t>B101221</t>
        </is>
      </c>
      <c r="R380" s="233" t="inlineStr">
        <is>
          <t>Standard</t>
        </is>
      </c>
      <c r="S380" s="235" t="inlineStr">
        <is>
          <t>LT027</t>
        </is>
      </c>
    </row>
    <row r="381" s="109">
      <c r="A381" s="64" t="n"/>
      <c r="B381" s="237">
        <f>IF(AND(L381&lt;&gt;"ShaftMatl_Special",P381&lt;&gt;"NA"),"Y","N")</f>
        <v/>
      </c>
      <c r="C381" s="233" t="inlineStr">
        <is>
          <t>ConTab_BOM_KP_Shaft_0481</t>
        </is>
      </c>
      <c r="D381" s="233">
        <f>IF(B381="Y",C381,"")</f>
        <v/>
      </c>
      <c r="E381" s="233" t="inlineStr">
        <is>
          <t>:4015-9_0-KP:4015-9_0-KPV:</t>
        </is>
      </c>
      <c r="F381" s="235" t="inlineStr">
        <is>
          <t>4</t>
        </is>
      </c>
      <c r="G381" s="235">
        <f>"X"&amp;F381</f>
        <v/>
      </c>
      <c r="H381" s="201" t="n">
        <v>1.5</v>
      </c>
      <c r="I381" s="234" t="inlineStr">
        <is>
          <t>CW</t>
        </is>
      </c>
      <c r="J381" s="233" t="inlineStr">
        <is>
          <t>Mechanical Seal</t>
        </is>
      </c>
      <c r="K381" s="233" t="inlineStr">
        <is>
          <t>:MechSealType1Unbal:MechSealType21S:MechSealType1B:MechSealType2B:</t>
        </is>
      </c>
      <c r="L381" s="233" t="inlineStr">
        <is>
          <t>ShaftMatl_Special</t>
        </is>
      </c>
      <c r="M381" s="233" t="inlineStr">
        <is>
          <t>:Bronze, III932, C89835:NiAl-Bronze, ASTM-B150 CDA95400:Al-Bronze, ASTM-B150 CDA95200:SS AISI-303:SS AISI-304:SS AISI-316:SS AISI-416:Special/Other:No Sleeve (sleeveless):</t>
        </is>
      </c>
      <c r="N381" s="233" t="inlineStr">
        <is>
          <t>:Bronze, III932, C89835:NiAl-Bronze, ASTM-B150 CDA95400:Al-Bronze, ASTM-B150 CDA95200:SS AISI-303:SS AISI-304:SS AISI-316:SS AISI-416:Special/Other:No Sleeve (sleeveless):</t>
        </is>
      </c>
      <c r="O381" s="233" t="inlineStr">
        <is>
          <t>ShaftMatl_Special</t>
        </is>
      </c>
      <c r="P381" s="235" t="inlineStr">
        <is>
          <t>RTF</t>
        </is>
      </c>
      <c r="Q381" s="233" t="inlineStr">
        <is>
          <t>B150248</t>
        </is>
      </c>
      <c r="R381" s="233" t="n"/>
      <c r="S381" s="235" t="inlineStr">
        <is>
          <t>LT029</t>
        </is>
      </c>
    </row>
    <row r="382" s="109">
      <c r="A382" s="64" t="n"/>
      <c r="B382" s="237">
        <f>IF(AND(L382&lt;&gt;"ShaftMatl_Special",P382&lt;&gt;"NA"),"Y","N")</f>
        <v/>
      </c>
      <c r="C382" s="233" t="inlineStr">
        <is>
          <t>ConTab_BOM_KP_Shaft_0482</t>
        </is>
      </c>
      <c r="D382" s="233">
        <f>IF(B382="Y",C382,"")</f>
        <v/>
      </c>
      <c r="E382" s="233" t="inlineStr">
        <is>
          <t>:4015-9_0-KP:4015-9_0-KPV:</t>
        </is>
      </c>
      <c r="F382" s="235" t="inlineStr">
        <is>
          <t>4</t>
        </is>
      </c>
      <c r="G382" s="235">
        <f>"X"&amp;F382</f>
        <v/>
      </c>
      <c r="H382" s="201" t="n">
        <v>1.5</v>
      </c>
      <c r="I382" s="234" t="inlineStr">
        <is>
          <t>CW</t>
        </is>
      </c>
      <c r="J382" s="233" t="inlineStr">
        <is>
          <t>Packing</t>
        </is>
      </c>
      <c r="K382" s="233" t="inlineStr">
        <is>
          <t>:Opt_Packing:</t>
        </is>
      </c>
      <c r="L382" s="233" t="inlineStr">
        <is>
          <t>ShaftMatl_SS_AISI-303</t>
        </is>
      </c>
      <c r="M382" s="233" t="inlineStr">
        <is>
          <t>:Bronze, III932, C89835:NiAl-Bronze, ASTM-B150 CDA95400:Al-Bronze, ASTM-B150 CDA95200:SS AISI-303:SS AISI-304:SS AISI-316:SS AISI-416:Special/Other:No Sleeve (sleeveless):SS AISI-416 (hard):</t>
        </is>
      </c>
      <c r="N382" s="233" t="inlineStr">
        <is>
          <t>:Bronze, III932, C89835:NiAl-Bronze, ASTM-B150 CDA95400:Al-Bronze, ASTM-B150 CDA95200:SS AISI-303:SS AISI-304:SS AISI-316:SS AISI-416:Special/Other:No Sleeve (sleeveless):</t>
        </is>
      </c>
      <c r="O382" s="233" t="inlineStr">
        <is>
          <t>ShaftMatl_SS_AISI-303</t>
        </is>
      </c>
      <c r="P382" s="235" t="n">
        <v>91844437</v>
      </c>
      <c r="Q382" s="233" t="inlineStr">
        <is>
          <t>B101223</t>
        </is>
      </c>
      <c r="R382" s="233" t="n"/>
      <c r="S382" s="235" t="inlineStr">
        <is>
          <t>LT027</t>
        </is>
      </c>
    </row>
    <row r="383" s="109">
      <c r="A383" s="64" t="n"/>
      <c r="B383" s="237">
        <f>IF(AND(L383&lt;&gt;"ShaftMatl_Special",P383&lt;&gt;"NA"),"Y","N")</f>
        <v/>
      </c>
      <c r="C383" s="233" t="inlineStr">
        <is>
          <t>ConTab_BOM_KP_Shaft_0483</t>
        </is>
      </c>
      <c r="D383" s="233">
        <f>IF(B383="Y",C383,"")</f>
        <v/>
      </c>
      <c r="E383" s="233" t="inlineStr">
        <is>
          <t>:4015-9_0-KP:4015-9_0-KPV:</t>
        </is>
      </c>
      <c r="F383" s="235" t="inlineStr">
        <is>
          <t>4</t>
        </is>
      </c>
      <c r="G383" s="235">
        <f>"X"&amp;F383</f>
        <v/>
      </c>
      <c r="H383" s="201" t="n">
        <v>1.5</v>
      </c>
      <c r="I383" s="234" t="inlineStr">
        <is>
          <t>CW</t>
        </is>
      </c>
      <c r="J383" s="233" t="inlineStr">
        <is>
          <t>Packing</t>
        </is>
      </c>
      <c r="K383" s="233" t="inlineStr">
        <is>
          <t>:Opt_Packing:</t>
        </is>
      </c>
      <c r="L383" s="233" t="inlineStr">
        <is>
          <t>ShaftMatl_StressproofSteel_AISI-1144</t>
        </is>
      </c>
      <c r="M383" s="233" t="inlineStr">
        <is>
          <t>:Bronze, III932, C89835:NiAl-Bronze, ASTM-B150 CDA95400:Al-Bronze, ASTM-B150 CDA95200:SS AISI-303:SS AISI-304:SS AISI-316:SS AISI-416:Special/Other:No Sleeve (sleeveless):SS AISI-416 (hard):</t>
        </is>
      </c>
      <c r="N383" s="233" t="inlineStr">
        <is>
          <t>:Bronze, III932, C89835:NiAl-Bronze, ASTM-B150 CDA95400:Al-Bronze, ASTM-B150 CDA95200:SS AISI-303:SS AISI-304:SS AISI-316:SS AISI-416:Special/Other:No Sleeve (sleeveless):</t>
        </is>
      </c>
      <c r="O383" s="233" t="inlineStr">
        <is>
          <t>ShaftMatl_StressproofSteel_AISI-1144</t>
        </is>
      </c>
      <c r="P383" s="235" t="n">
        <v>91844436</v>
      </c>
      <c r="Q383" s="233" t="inlineStr">
        <is>
          <t>B101222</t>
        </is>
      </c>
      <c r="R383" s="233" t="inlineStr">
        <is>
          <t>Standard</t>
        </is>
      </c>
      <c r="S383" s="235" t="inlineStr">
        <is>
          <t>LT027</t>
        </is>
      </c>
    </row>
    <row r="384" s="109">
      <c r="A384" s="64" t="n"/>
      <c r="B384" s="237">
        <f>IF(AND(L384&lt;&gt;"ShaftMatl_Special",P384&lt;&gt;"NA"),"Y","N")</f>
        <v/>
      </c>
      <c r="C384" s="233" t="inlineStr">
        <is>
          <t>ConTab_BOM_KP_Shaft_0484</t>
        </is>
      </c>
      <c r="D384" s="233">
        <f>IF(B384="Y",C384,"")</f>
        <v/>
      </c>
      <c r="E384" s="233" t="inlineStr">
        <is>
          <t>:4015-9_0-KP:4015-9_0-KPV:</t>
        </is>
      </c>
      <c r="F384" s="235" t="inlineStr">
        <is>
          <t>4</t>
        </is>
      </c>
      <c r="G384" s="235">
        <f>"X"&amp;F384</f>
        <v/>
      </c>
      <c r="H384" s="201" t="n">
        <v>1.5</v>
      </c>
      <c r="I384" s="234" t="inlineStr">
        <is>
          <t>CW</t>
        </is>
      </c>
      <c r="J384" s="233" t="inlineStr">
        <is>
          <t>Packing</t>
        </is>
      </c>
      <c r="K384" s="233" t="inlineStr">
        <is>
          <t>:Opt_Packing:</t>
        </is>
      </c>
      <c r="L384" s="233" t="inlineStr">
        <is>
          <t>ShaftMatl_Special</t>
        </is>
      </c>
      <c r="M384" s="233" t="inlineStr">
        <is>
          <t>:Bronze, III932, C89835:NiAl-Bronze, ASTM-B150 CDA95400:Al-Bronze, ASTM-B150 CDA95200:SS AISI-303:SS AISI-304:SS AISI-316:SS AISI-416:Special/Other:No Sleeve (sleeveless):SS AISI-416 (hard):</t>
        </is>
      </c>
      <c r="N384" s="233" t="inlineStr">
        <is>
          <t>:Bronze, III932, C89835:NiAl-Bronze, ASTM-B150 CDA95400:Al-Bronze, ASTM-B150 CDA95200:SS AISI-303:SS AISI-304:SS AISI-316:SS AISI-416:Special/Other:No Sleeve (sleeveless):</t>
        </is>
      </c>
      <c r="O384" s="233" t="inlineStr">
        <is>
          <t>ShaftMatl_Special</t>
        </is>
      </c>
      <c r="P384" s="235" t="inlineStr">
        <is>
          <t>RTF</t>
        </is>
      </c>
      <c r="Q384" s="233" t="inlineStr">
        <is>
          <t>B150248</t>
        </is>
      </c>
      <c r="R384" s="233" t="n"/>
      <c r="S384" s="235" t="inlineStr">
        <is>
          <t>LT029</t>
        </is>
      </c>
    </row>
    <row r="385" s="109">
      <c r="A385" s="64" t="n"/>
      <c r="B385" s="237">
        <f>IF(AND(L385&lt;&gt;"ShaftMatl_Special",P385&lt;&gt;"NA"),"Y","N")</f>
        <v/>
      </c>
      <c r="C385" s="233" t="inlineStr">
        <is>
          <t>ConTab_BOM_KP_Shaft_0485</t>
        </is>
      </c>
      <c r="D385" s="233">
        <f>IF(B385="Y",C385,"")</f>
        <v/>
      </c>
      <c r="E385" s="233" t="inlineStr">
        <is>
          <t>:4015-9_0-KP:4015-9_0-KPV:</t>
        </is>
      </c>
      <c r="F385" s="235" t="inlineStr">
        <is>
          <t>4</t>
        </is>
      </c>
      <c r="G385" s="235">
        <f>"X"&amp;F385</f>
        <v/>
      </c>
      <c r="H385" s="201" t="n">
        <v>1.5</v>
      </c>
      <c r="I385" s="234" t="inlineStr">
        <is>
          <t>CCW</t>
        </is>
      </c>
      <c r="J385" s="233" t="inlineStr">
        <is>
          <t>Mechanical Seal</t>
        </is>
      </c>
      <c r="K385" s="233" t="inlineStr">
        <is>
          <t>:MechSealType1Unbal:MechSealType21S:MechSealType1B:MechSealType2B:</t>
        </is>
      </c>
      <c r="L385" s="233" t="inlineStr">
        <is>
          <t>ShaftMatl_SS_AISI-303</t>
        </is>
      </c>
      <c r="M385" s="233" t="inlineStr">
        <is>
          <t>:Bronze, III932, C89835:NiAl-Bronze, ASTM-B150 CDA95400:Al-Bronze, ASTM-B150 CDA95200:SS AISI-303:SS AISI-304:SS AISI-316:SS AISI-416:Special/Other:No Sleeve (sleeveless):</t>
        </is>
      </c>
      <c r="N385" s="233" t="inlineStr">
        <is>
          <t>:Bronze, III932, C89835:NiAl-Bronze, ASTM-B150 CDA95400:Al-Bronze, ASTM-B150 CDA95200:SS AISI-303:SS AISI-304:SS AISI-316:SS AISI-416:Special/Other:No Sleeve (sleeveless):</t>
        </is>
      </c>
      <c r="O385" s="233" t="inlineStr">
        <is>
          <t>ShaftMatl_SS_AISI-303</t>
        </is>
      </c>
      <c r="P385" s="235" t="n">
        <v>91844479</v>
      </c>
      <c r="Q385" s="233" t="inlineStr">
        <is>
          <t>B101224</t>
        </is>
      </c>
      <c r="R385" s="233" t="n"/>
      <c r="S385" s="235" t="inlineStr">
        <is>
          <t>LT027</t>
        </is>
      </c>
    </row>
    <row r="386" s="109">
      <c r="A386" s="64" t="n"/>
      <c r="B386" s="237">
        <f>IF(AND(L386&lt;&gt;"ShaftMatl_Special",P386&lt;&gt;"NA"),"Y","N")</f>
        <v/>
      </c>
      <c r="C386" s="233" t="inlineStr">
        <is>
          <t>ConTab_BOM_KP_Shaft_0486</t>
        </is>
      </c>
      <c r="D386" s="233">
        <f>IF(B386="Y",C386,"")</f>
        <v/>
      </c>
      <c r="E386" s="233" t="inlineStr">
        <is>
          <t>:4015-9_0-KP:4015-9_0-KPV:</t>
        </is>
      </c>
      <c r="F386" s="235" t="inlineStr">
        <is>
          <t>4</t>
        </is>
      </c>
      <c r="G386" s="235">
        <f>"X"&amp;F386</f>
        <v/>
      </c>
      <c r="H386" s="201" t="n">
        <v>1.5</v>
      </c>
      <c r="I386" s="234" t="inlineStr">
        <is>
          <t>CCW</t>
        </is>
      </c>
      <c r="J386" s="233" t="inlineStr">
        <is>
          <t>Mechanical Seal</t>
        </is>
      </c>
      <c r="K386" s="233" t="inlineStr">
        <is>
          <t>:MechSealType1Unbal:MechSealType21S:MechSealType1B:MechSealType2B:</t>
        </is>
      </c>
      <c r="L386" s="233" t="inlineStr">
        <is>
          <t>ShaftMatl_StressproofSteel_AISI-1144</t>
        </is>
      </c>
      <c r="M386" s="233" t="inlineStr">
        <is>
          <t>:Bronze, III932, C89835:NiAl-Bronze, ASTM-B150 CDA95400:Al-Bronze, ASTM-B150 CDA95200:SS AISI-303:SS AISI-304:SS AISI-316:SS AISI-416:Special/Other:No Sleeve (sleeveless):</t>
        </is>
      </c>
      <c r="N386" s="233" t="inlineStr">
        <is>
          <t>:Bronze, III932, C89835:NiAl-Bronze, ASTM-B150 CDA95400:Al-Bronze, ASTM-B150 CDA95200:SS AISI-303:SS AISI-304:SS AISI-316:SS AISI-416:Special/Other:No Sleeve (sleeveless):</t>
        </is>
      </c>
      <c r="O386" s="233" t="inlineStr">
        <is>
          <t>ShaftMatl_StressproofSteel_AISI-1144</t>
        </is>
      </c>
      <c r="P386" s="235" t="n">
        <v>91844474</v>
      </c>
      <c r="Q386" s="233" t="inlineStr">
        <is>
          <t>B101221</t>
        </is>
      </c>
      <c r="R386" s="233" t="inlineStr">
        <is>
          <t>Standard</t>
        </is>
      </c>
      <c r="S386" s="235" t="inlineStr">
        <is>
          <t>LT027</t>
        </is>
      </c>
    </row>
    <row r="387" s="109">
      <c r="A387" s="64" t="n"/>
      <c r="B387" s="237">
        <f>IF(AND(L387&lt;&gt;"ShaftMatl_Special",P387&lt;&gt;"NA"),"Y","N")</f>
        <v/>
      </c>
      <c r="C387" s="233" t="inlineStr">
        <is>
          <t>ConTab_BOM_KP_Shaft_0487</t>
        </is>
      </c>
      <c r="D387" s="233">
        <f>IF(B387="Y",C387,"")</f>
        <v/>
      </c>
      <c r="E387" s="233" t="inlineStr">
        <is>
          <t>:4015-9_0-KP:4015-9_0-KPV:</t>
        </is>
      </c>
      <c r="F387" s="235" t="inlineStr">
        <is>
          <t>4</t>
        </is>
      </c>
      <c r="G387" s="235">
        <f>"X"&amp;F387</f>
        <v/>
      </c>
      <c r="H387" s="201" t="n">
        <v>1.5</v>
      </c>
      <c r="I387" s="234" t="inlineStr">
        <is>
          <t>CCW</t>
        </is>
      </c>
      <c r="J387" s="233" t="inlineStr">
        <is>
          <t>Mechanical Seal</t>
        </is>
      </c>
      <c r="K387" s="233" t="inlineStr">
        <is>
          <t>:MechSealType1Unbal:MechSealType21S:MechSealType1B:MechSealType2B:</t>
        </is>
      </c>
      <c r="L387" s="233" t="inlineStr">
        <is>
          <t>ShaftMatl_Special</t>
        </is>
      </c>
      <c r="M387" s="233" t="inlineStr">
        <is>
          <t>:Bronze, III932, C89835:NiAl-Bronze, ASTM-B150 CDA95400:Al-Bronze, ASTM-B150 CDA95200:SS AISI-303:SS AISI-304:SS AISI-316:SS AISI-416:Special/Other:No Sleeve (sleeveless):</t>
        </is>
      </c>
      <c r="N387" s="233" t="inlineStr">
        <is>
          <t>:Bronze, III932, C89835:NiAl-Bronze, ASTM-B150 CDA95400:Al-Bronze, ASTM-B150 CDA95200:SS AISI-303:SS AISI-304:SS AISI-316:SS AISI-416:Special/Other:No Sleeve (sleeveless):</t>
        </is>
      </c>
      <c r="O387" s="233" t="inlineStr">
        <is>
          <t>ShaftMatl_Special</t>
        </is>
      </c>
      <c r="P387" s="235" t="inlineStr">
        <is>
          <t>RTF</t>
        </is>
      </c>
      <c r="Q387" s="233" t="inlineStr">
        <is>
          <t>B150248</t>
        </is>
      </c>
      <c r="R387" s="233" t="n"/>
      <c r="S387" s="235" t="inlineStr">
        <is>
          <t>LT029</t>
        </is>
      </c>
    </row>
    <row r="388" s="109">
      <c r="A388" s="64" t="n"/>
      <c r="B388" s="237">
        <f>IF(AND(L388&lt;&gt;"ShaftMatl_Special",P388&lt;&gt;"NA"),"Y","N")</f>
        <v/>
      </c>
      <c r="C388" s="233" t="inlineStr">
        <is>
          <t>ConTab_BOM_KP_Shaft_0488</t>
        </is>
      </c>
      <c r="D388" s="233">
        <f>IF(B388="Y",C388,"")</f>
        <v/>
      </c>
      <c r="E388" s="233" t="inlineStr">
        <is>
          <t>:4015-9_0-KP:4015-9_0-KPV:</t>
        </is>
      </c>
      <c r="F388" s="235" t="inlineStr">
        <is>
          <t>4</t>
        </is>
      </c>
      <c r="G388" s="235">
        <f>"X"&amp;F388</f>
        <v/>
      </c>
      <c r="H388" s="201" t="n">
        <v>1.5</v>
      </c>
      <c r="I388" s="234" t="inlineStr">
        <is>
          <t>CCW</t>
        </is>
      </c>
      <c r="J388" s="233" t="inlineStr">
        <is>
          <t>Packing</t>
        </is>
      </c>
      <c r="K388" s="233" t="inlineStr">
        <is>
          <t>:Opt_Packing:</t>
        </is>
      </c>
      <c r="L388" s="233" t="inlineStr">
        <is>
          <t>ShaftMatl_SS_AISI-303</t>
        </is>
      </c>
      <c r="M388" s="233" t="inlineStr">
        <is>
          <t>:Bronze, III932, C89835:NiAl-Bronze, ASTM-B150 CDA95400:Al-Bronze, ASTM-B150 CDA95200:SS AISI-303:SS AISI-304:SS AISI-316:SS AISI-416:Special/Other:No Sleeve (sleeveless):SS AISI-416 (hard):</t>
        </is>
      </c>
      <c r="N388" s="233" t="inlineStr">
        <is>
          <t>:Bronze, III932, C89835:NiAl-Bronze, ASTM-B150 CDA95400:Al-Bronze, ASTM-B150 CDA95200:SS AISI-303:SS AISI-304:SS AISI-316:SS AISI-416:Special/Other:No Sleeve (sleeveless):</t>
        </is>
      </c>
      <c r="O388" s="233" t="inlineStr">
        <is>
          <t>ShaftMatl_SS_AISI-303</t>
        </is>
      </c>
      <c r="P388" s="235" t="n">
        <v>91844462</v>
      </c>
      <c r="Q388" s="233" t="inlineStr">
        <is>
          <t>B101223</t>
        </is>
      </c>
      <c r="R388" s="233" t="n"/>
      <c r="S388" s="235" t="inlineStr">
        <is>
          <t>LT027</t>
        </is>
      </c>
    </row>
    <row r="389" s="109">
      <c r="A389" s="64" t="n"/>
      <c r="B389" s="237">
        <f>IF(AND(L389&lt;&gt;"ShaftMatl_Special",P389&lt;&gt;"NA"),"Y","N")</f>
        <v/>
      </c>
      <c r="C389" s="233" t="inlineStr">
        <is>
          <t>ConTab_BOM_KP_Shaft_0489</t>
        </is>
      </c>
      <c r="D389" s="233">
        <f>IF(B389="Y",C389,"")</f>
        <v/>
      </c>
      <c r="E389" s="233" t="inlineStr">
        <is>
          <t>:4015-9_0-KP:4015-9_0-KPV:</t>
        </is>
      </c>
      <c r="F389" s="235" t="inlineStr">
        <is>
          <t>4</t>
        </is>
      </c>
      <c r="G389" s="235">
        <f>"X"&amp;F389</f>
        <v/>
      </c>
      <c r="H389" s="201" t="n">
        <v>1.5</v>
      </c>
      <c r="I389" s="234" t="inlineStr">
        <is>
          <t>CCW</t>
        </is>
      </c>
      <c r="J389" s="233" t="inlineStr">
        <is>
          <t>Packing</t>
        </is>
      </c>
      <c r="K389" s="233" t="inlineStr">
        <is>
          <t>:Opt_Packing:</t>
        </is>
      </c>
      <c r="L389" s="233" t="inlineStr">
        <is>
          <t>ShaftMatl_StressproofSteel_AISI-1144</t>
        </is>
      </c>
      <c r="M389" s="233" t="inlineStr">
        <is>
          <t>:Bronze, III932, C89835:NiAl-Bronze, ASTM-B150 CDA95400:Al-Bronze, ASTM-B150 CDA95200:SS AISI-303:SS AISI-304:SS AISI-316:SS AISI-416:Special/Other:No Sleeve (sleeveless):SS AISI-416 (hard):</t>
        </is>
      </c>
      <c r="N389" s="233" t="inlineStr">
        <is>
          <t>:Bronze, III932, C89835:NiAl-Bronze, ASTM-B150 CDA95400:Al-Bronze, ASTM-B150 CDA95200:SS AISI-303:SS AISI-304:SS AISI-316:SS AISI-416:Special/Other:No Sleeve (sleeveless):</t>
        </is>
      </c>
      <c r="O389" s="233" t="inlineStr">
        <is>
          <t>ShaftMatl_StressproofSteel_AISI-1144</t>
        </is>
      </c>
      <c r="P389" s="235" t="n">
        <v>91844460</v>
      </c>
      <c r="Q389" s="233" t="inlineStr">
        <is>
          <t>B101222</t>
        </is>
      </c>
      <c r="R389" s="233" t="inlineStr">
        <is>
          <t>Standard</t>
        </is>
      </c>
      <c r="S389" s="235" t="inlineStr">
        <is>
          <t>LT027</t>
        </is>
      </c>
    </row>
    <row r="390" s="109">
      <c r="A390" s="64" t="n"/>
      <c r="B390" s="237">
        <f>IF(AND(L390&lt;&gt;"ShaftMatl_Special",P390&lt;&gt;"NA"),"Y","N")</f>
        <v/>
      </c>
      <c r="C390" s="233" t="inlineStr">
        <is>
          <t>ConTab_BOM_KP_Shaft_0490</t>
        </is>
      </c>
      <c r="D390" s="233">
        <f>IF(B390="Y",C390,"")</f>
        <v/>
      </c>
      <c r="E390" s="233" t="inlineStr">
        <is>
          <t>:4015-9_0-KP:4015-9_0-KPV:</t>
        </is>
      </c>
      <c r="F390" s="235" t="inlineStr">
        <is>
          <t>4</t>
        </is>
      </c>
      <c r="G390" s="235">
        <f>"X"&amp;F390</f>
        <v/>
      </c>
      <c r="H390" s="201" t="n">
        <v>1.5</v>
      </c>
      <c r="I390" s="234" t="inlineStr">
        <is>
          <t>CCW</t>
        </is>
      </c>
      <c r="J390" s="233" t="inlineStr">
        <is>
          <t>Packing</t>
        </is>
      </c>
      <c r="K390" s="233" t="inlineStr">
        <is>
          <t>:Opt_Packing:</t>
        </is>
      </c>
      <c r="L390" s="233" t="inlineStr">
        <is>
          <t>ShaftMatl_Special</t>
        </is>
      </c>
      <c r="M390" s="233" t="inlineStr">
        <is>
          <t>:Bronze, III932, C89835:NiAl-Bronze, ASTM-B150 CDA95400:Al-Bronze, ASTM-B150 CDA95200:SS AISI-303:SS AISI-304:SS AISI-316:SS AISI-416:Special/Other:No Sleeve (sleeveless):SS AISI-416 (hard):</t>
        </is>
      </c>
      <c r="N390" s="233" t="inlineStr">
        <is>
          <t>:Bronze, III932, C89835:NiAl-Bronze, ASTM-B150 CDA95400:Al-Bronze, ASTM-B150 CDA95200:SS AISI-303:SS AISI-304:SS AISI-316:SS AISI-416:Special/Other:No Sleeve (sleeveless):</t>
        </is>
      </c>
      <c r="O390" s="233" t="inlineStr">
        <is>
          <t>ShaftMatl_Special</t>
        </is>
      </c>
      <c r="P390" s="235" t="inlineStr">
        <is>
          <t>RTF</t>
        </is>
      </c>
      <c r="Q390" s="233" t="inlineStr">
        <is>
          <t>B150248</t>
        </is>
      </c>
      <c r="R390" s="233" t="n"/>
      <c r="S390" s="235" t="inlineStr">
        <is>
          <t>LT029</t>
        </is>
      </c>
      <c r="T390" s="233" t="n"/>
      <c r="U390" s="233" t="n"/>
    </row>
    <row r="391" s="109">
      <c r="A391" s="64" t="n"/>
      <c r="B391" s="237">
        <f>IF(AND(L391&lt;&gt;"ShaftMatl_Special",P391&lt;&gt;"NA"),"Y","N")</f>
        <v/>
      </c>
      <c r="C391" s="233" t="inlineStr">
        <is>
          <t>ConTab_BOM_KP_Shaft_0491</t>
        </is>
      </c>
      <c r="D391" s="233">
        <f>IF(B391="Y",C391,"")</f>
        <v/>
      </c>
      <c r="E391" s="233" t="inlineStr">
        <is>
          <t>:4015-9_0-KP:4015-9_0-KPV:</t>
        </is>
      </c>
      <c r="F391" s="235" t="inlineStr">
        <is>
          <t>4</t>
        </is>
      </c>
      <c r="G391" s="235">
        <f>"X"&amp;F391</f>
        <v/>
      </c>
      <c r="H391" s="201" t="n">
        <v>1.5</v>
      </c>
      <c r="I391" s="234" t="inlineStr">
        <is>
          <t>CW</t>
        </is>
      </c>
      <c r="J391" s="233" t="inlineStr">
        <is>
          <t>Mechanical Seal</t>
        </is>
      </c>
      <c r="K391" s="233" t="inlineStr">
        <is>
          <t>:MechSealType1Unbal:MechSealType21S:MechSealType1B:MechSealType2B:</t>
        </is>
      </c>
      <c r="L391" s="233" t="inlineStr">
        <is>
          <t>ShaftMatl_SS_AISI-316</t>
        </is>
      </c>
      <c r="M391" s="233" t="inlineStr">
        <is>
          <t>:Bronze, III932, C89835:NiAl-Bronze, ASTM-B150 CDA95400:Al-Bronze, ASTM-B150 CDA95200:SS AISI-303:SS AISI-304:SS AISI-316:SS AISI-416:Special/Other:No Sleeve (sleeveless):</t>
        </is>
      </c>
      <c r="N391" s="233" t="inlineStr">
        <is>
          <t>:Bronze, III932, C89835:NiAl-Bronze, ASTM-B150 CDA95400:Al-Bronze, ASTM-B150 CDA95200:SS AISI-303:SS AISI-304:SS AISI-316:SS AISI-416:Special/Other:No Sleeve (sleeveless):</t>
        </is>
      </c>
      <c r="O391" s="233" t="inlineStr">
        <is>
          <t>ShaftMatl_SS_AISI-316</t>
        </is>
      </c>
      <c r="P391" s="235" t="inlineStr">
        <is>
          <t>RTF</t>
        </is>
      </c>
      <c r="Q391" s="233" t="inlineStr">
        <is>
          <t>B103945</t>
        </is>
      </c>
      <c r="R391" s="233" t="n"/>
      <c r="S391" s="235" t="inlineStr">
        <is>
          <t>LT076</t>
        </is>
      </c>
    </row>
    <row r="392" s="109">
      <c r="A392" s="64" t="n"/>
      <c r="B392" s="237">
        <f>IF(AND(L392&lt;&gt;"ShaftMatl_Special",P392&lt;&gt;"NA"),"Y","N")</f>
        <v/>
      </c>
      <c r="C392" s="233" t="inlineStr">
        <is>
          <t>ConTab_BOM_KP_Shaft_0492</t>
        </is>
      </c>
      <c r="D392" s="233">
        <f>IF(B392="Y",C392,"")</f>
        <v/>
      </c>
      <c r="E392" s="233" t="inlineStr">
        <is>
          <t>:4015-9_0-KP:4015-9_0-KPV:</t>
        </is>
      </c>
      <c r="F392" s="235" t="inlineStr">
        <is>
          <t>4</t>
        </is>
      </c>
      <c r="G392" s="235">
        <f>"X"&amp;F392</f>
        <v/>
      </c>
      <c r="H392" s="201" t="n">
        <v>1.5</v>
      </c>
      <c r="I392" s="234" t="inlineStr">
        <is>
          <t>CW</t>
        </is>
      </c>
      <c r="J392" s="233" t="inlineStr">
        <is>
          <t>Packing</t>
        </is>
      </c>
      <c r="K392" s="233" t="inlineStr">
        <is>
          <t>:Opt_Packing:</t>
        </is>
      </c>
      <c r="L392" s="233" t="inlineStr">
        <is>
          <t>ShaftMatl_SS_AISI-316</t>
        </is>
      </c>
      <c r="M392" s="233" t="inlineStr">
        <is>
          <t>:Bronze, III932, C89835:NiAl-Bronze, ASTM-B150 CDA95400:Al-Bronze, ASTM-B150 CDA95200:SS AISI-303:SS AISI-304:SS AISI-316:SS AISI-416:Special/Other:No Sleeve (sleeveless):SS AISI-416 (hard):</t>
        </is>
      </c>
      <c r="N392" s="233" t="inlineStr">
        <is>
          <t>:Bronze, III932, C89835:NiAl-Bronze, ASTM-B150 CDA95400:Al-Bronze, ASTM-B150 CDA95200:SS AISI-303:SS AISI-304:SS AISI-316:SS AISI-416:Special/Other:No Sleeve (sleeveless):</t>
        </is>
      </c>
      <c r="O392" s="233" t="inlineStr">
        <is>
          <t>ShaftMatl_SS_AISI-316</t>
        </is>
      </c>
      <c r="P392" s="235" t="inlineStr">
        <is>
          <t>RTF</t>
        </is>
      </c>
      <c r="Q392" s="233" t="inlineStr">
        <is>
          <t>B103944</t>
        </is>
      </c>
      <c r="R392" s="233" t="n"/>
      <c r="S392" s="235" t="inlineStr">
        <is>
          <t>LT076</t>
        </is>
      </c>
      <c r="T392" s="233" t="n"/>
      <c r="U392" s="233" t="n"/>
    </row>
    <row r="393" s="109">
      <c r="A393" s="64" t="n"/>
      <c r="B393" s="237">
        <f>IF(AND(L393&lt;&gt;"ShaftMatl_Special",P393&lt;&gt;"NA"),"Y","N")</f>
        <v/>
      </c>
      <c r="C393" s="233" t="inlineStr">
        <is>
          <t>ConTab_BOM_KP_Shaft_0493</t>
        </is>
      </c>
      <c r="D393" s="233">
        <f>IF(B393="Y",C393,"")</f>
        <v/>
      </c>
      <c r="E393" s="233" t="inlineStr">
        <is>
          <t>:4015-9_0-KP:4015-9_0-KPV:</t>
        </is>
      </c>
      <c r="F393" s="235" t="inlineStr">
        <is>
          <t>4</t>
        </is>
      </c>
      <c r="G393" s="235">
        <f>"X"&amp;F393</f>
        <v/>
      </c>
      <c r="H393" s="201" t="n">
        <v>1.5</v>
      </c>
      <c r="I393" s="234" t="inlineStr">
        <is>
          <t>CCW</t>
        </is>
      </c>
      <c r="J393" s="233" t="inlineStr">
        <is>
          <t>Mechanical Seal</t>
        </is>
      </c>
      <c r="K393" s="233" t="inlineStr">
        <is>
          <t>:MechSealType1Unbal:MechSealType21S:MechSealType1B:MechSealType2B:</t>
        </is>
      </c>
      <c r="L393" s="233" t="inlineStr">
        <is>
          <t>ShaftMatl_SS_AISI-316</t>
        </is>
      </c>
      <c r="M393" s="233" t="inlineStr">
        <is>
          <t>:Bronze, III932, C89835:NiAl-Bronze, ASTM-B150 CDA95400:Al-Bronze, ASTM-B150 CDA95200:SS AISI-303:SS AISI-304:SS AISI-316:SS AISI-416:Special/Other:No Sleeve (sleeveless):</t>
        </is>
      </c>
      <c r="N393" s="233" t="inlineStr">
        <is>
          <t>:Bronze, III932, C89835:NiAl-Bronze, ASTM-B150 CDA95400:Al-Bronze, ASTM-B150 CDA95200:SS AISI-303:SS AISI-304:SS AISI-316:SS AISI-416:Special/Other:No Sleeve (sleeveless):</t>
        </is>
      </c>
      <c r="O393" s="233" t="inlineStr">
        <is>
          <t>ShaftMatl_SS_AISI-316</t>
        </is>
      </c>
      <c r="P393" s="235" t="inlineStr">
        <is>
          <t>RTF</t>
        </is>
      </c>
      <c r="Q393" s="233" t="inlineStr">
        <is>
          <t>B103945</t>
        </is>
      </c>
      <c r="R393" s="233" t="n"/>
      <c r="S393" s="235" t="inlineStr">
        <is>
          <t>LT076</t>
        </is>
      </c>
      <c r="T393" s="233" t="n"/>
      <c r="U393" s="233" t="n"/>
    </row>
    <row r="394" s="109">
      <c r="A394" s="64" t="n"/>
      <c r="B394" s="237">
        <f>IF(AND(L394&lt;&gt;"ShaftMatl_Special",P394&lt;&gt;"NA"),"Y","N")</f>
        <v/>
      </c>
      <c r="C394" s="233" t="inlineStr">
        <is>
          <t>ConTab_BOM_KP_Shaft_0494</t>
        </is>
      </c>
      <c r="D394" s="233">
        <f>IF(B394="Y",C394,"")</f>
        <v/>
      </c>
      <c r="E394" s="233" t="inlineStr">
        <is>
          <t>:4015-9_0-KP:4015-9_0-KPV:</t>
        </is>
      </c>
      <c r="F394" s="235" t="inlineStr">
        <is>
          <t>4</t>
        </is>
      </c>
      <c r="G394" s="235">
        <f>"X"&amp;F394</f>
        <v/>
      </c>
      <c r="H394" s="201" t="n">
        <v>1.5</v>
      </c>
      <c r="I394" s="234" t="inlineStr">
        <is>
          <t>CCW</t>
        </is>
      </c>
      <c r="J394" s="233" t="inlineStr">
        <is>
          <t>Packing</t>
        </is>
      </c>
      <c r="K394" s="233" t="inlineStr">
        <is>
          <t>:Opt_Packing:</t>
        </is>
      </c>
      <c r="L394" s="233" t="inlineStr">
        <is>
          <t>ShaftMatl_SS_AISI-316</t>
        </is>
      </c>
      <c r="M394" s="233" t="inlineStr">
        <is>
          <t>:Bronze, III932, C89835:NiAl-Bronze, ASTM-B150 CDA95400:Al-Bronze, ASTM-B150 CDA95200:SS AISI-303:SS AISI-304:SS AISI-316:SS AISI-416:Special/Other:No Sleeve (sleeveless):SS AISI-416 (hard):</t>
        </is>
      </c>
      <c r="N394" s="233" t="inlineStr">
        <is>
          <t>:Bronze, III932, C89835:NiAl-Bronze, ASTM-B150 CDA95400:Al-Bronze, ASTM-B150 CDA95200:SS AISI-303:SS AISI-304:SS AISI-316:SS AISI-416:Special/Other:No Sleeve (sleeveless):</t>
        </is>
      </c>
      <c r="O394" s="233" t="inlineStr">
        <is>
          <t>ShaftMatl_SS_AISI-316</t>
        </is>
      </c>
      <c r="P394" s="235" t="inlineStr">
        <is>
          <t>RTF</t>
        </is>
      </c>
      <c r="Q394" s="233" t="inlineStr">
        <is>
          <t>B103944</t>
        </is>
      </c>
      <c r="R394" s="233" t="n"/>
      <c r="S394" s="235" t="inlineStr">
        <is>
          <t>LT076</t>
        </is>
      </c>
      <c r="T394" s="233" t="n"/>
      <c r="U394" s="233" t="n"/>
    </row>
    <row r="395" ht="10.5" customHeight="1" s="109">
      <c r="A395" s="64" t="n"/>
      <c r="B395" s="237">
        <f>IF(AND(L395&lt;&gt;"ShaftMatl_Special",P395&lt;&gt;"NA"),"Y","N")</f>
        <v/>
      </c>
      <c r="C395" s="233" t="inlineStr">
        <is>
          <t>ConTab_BOM_KP_Shaft_0495</t>
        </is>
      </c>
      <c r="D395" s="233">
        <f>IF(B395="Y",C395,"")</f>
        <v/>
      </c>
      <c r="E395" s="233" t="inlineStr">
        <is>
          <t>:4015-9_0-KP:4015-9_0-KPV:</t>
        </is>
      </c>
      <c r="F395" s="235" t="inlineStr">
        <is>
          <t>4</t>
        </is>
      </c>
      <c r="G395" s="235">
        <f>"X"&amp;F395</f>
        <v/>
      </c>
      <c r="H395" s="201" t="n">
        <v>1.5</v>
      </c>
      <c r="I395" s="234" t="inlineStr">
        <is>
          <t>CW</t>
        </is>
      </c>
      <c r="J395" s="233" t="inlineStr">
        <is>
          <t>Mechanical Seal</t>
        </is>
      </c>
      <c r="K395" s="233" t="inlineStr">
        <is>
          <t>:MechSealType1Unbal:MechSealType21S:MechSealType1B:MechSealType2B:</t>
        </is>
      </c>
      <c r="L395" s="233" t="inlineStr">
        <is>
          <t>ShaftMatl_SS_AISI-416</t>
        </is>
      </c>
      <c r="M395" s="233" t="inlineStr">
        <is>
          <t>:Bronze, III932, C89835:NiAl-Bronze, ASTM-B150 CDA95400:Al-Bronze, ASTM-B150 CDA95200:SS AISI-303:SS AISI-304:SS AISI-316:SS AISI-416:Special/Other:No Sleeve (sleeveless):</t>
        </is>
      </c>
      <c r="N395" s="233" t="inlineStr">
        <is>
          <t>:Bronze, III932, C89835:NiAl-Bronze, ASTM-B150 CDA95400:Al-Bronze, ASTM-B150 CDA95200:SS AISI-303:SS AISI-304:SS AISI-316:SS AISI-416:Special/Other:No Sleeve (sleeveless):</t>
        </is>
      </c>
      <c r="O395" s="233" t="inlineStr">
        <is>
          <t>ShaftMatl_SS_AISI-416</t>
        </is>
      </c>
      <c r="P395" s="235" t="inlineStr">
        <is>
          <t>RTF</t>
        </is>
      </c>
      <c r="Q395" s="233" t="inlineStr">
        <is>
          <t>B103964</t>
        </is>
      </c>
      <c r="R395" s="233" t="n"/>
      <c r="S395" s="235" t="inlineStr">
        <is>
          <t>LT076</t>
        </is>
      </c>
      <c r="T395" s="233" t="n"/>
      <c r="U395" s="233" t="n"/>
    </row>
    <row r="396" s="109">
      <c r="A396" s="64" t="n"/>
      <c r="B396" s="237">
        <f>IF(AND(L396&lt;&gt;"ShaftMatl_Special",P396&lt;&gt;"NA"),"Y","N")</f>
        <v/>
      </c>
      <c r="C396" s="233" t="inlineStr">
        <is>
          <t>ConTab_BOM_KP_Shaft_0496</t>
        </is>
      </c>
      <c r="D396" s="233">
        <f>IF(B396="Y",C396,"")</f>
        <v/>
      </c>
      <c r="E396" s="233" t="inlineStr">
        <is>
          <t>:4015-9_0-KP:4015-9_0-KPV:</t>
        </is>
      </c>
      <c r="F396" s="235" t="inlineStr">
        <is>
          <t>4</t>
        </is>
      </c>
      <c r="G396" s="235">
        <f>"X"&amp;F396</f>
        <v/>
      </c>
      <c r="H396" s="201" t="n">
        <v>1.5</v>
      </c>
      <c r="I396" s="234" t="inlineStr">
        <is>
          <t>CW</t>
        </is>
      </c>
      <c r="J396" s="233" t="inlineStr">
        <is>
          <t>Packing</t>
        </is>
      </c>
      <c r="K396" s="233" t="inlineStr">
        <is>
          <t>:Opt_Packing:</t>
        </is>
      </c>
      <c r="L396" s="233" t="inlineStr">
        <is>
          <t>ShaftMatl_SS_AISI-416</t>
        </is>
      </c>
      <c r="M396" s="233" t="inlineStr">
        <is>
          <t>:Bronze, III932, C89835:NiAl-Bronze, ASTM-B150 CDA95400:Al-Bronze, ASTM-B150 CDA95200:SS AISI-303:SS AISI-304:SS AISI-316:SS AISI-416:Special/Other:No Sleeve (sleeveless):SS AISI-416 (hard):</t>
        </is>
      </c>
      <c r="N396" s="233" t="inlineStr">
        <is>
          <t>:Bronze, III932, C89835:NiAl-Bronze, ASTM-B150 CDA95400:Al-Bronze, ASTM-B150 CDA95200:SS AISI-303:SS AISI-304:SS AISI-316:SS AISI-416:Special/Other:No Sleeve (sleeveless):</t>
        </is>
      </c>
      <c r="O396" s="233" t="inlineStr">
        <is>
          <t>ShaftMatl_SS_AISI-416</t>
        </is>
      </c>
      <c r="P396" s="235" t="inlineStr">
        <is>
          <t>RTF</t>
        </is>
      </c>
      <c r="Q396" s="233" t="inlineStr">
        <is>
          <t>B103965</t>
        </is>
      </c>
      <c r="R396" s="233" t="n"/>
      <c r="S396" s="235" t="inlineStr">
        <is>
          <t>LT076</t>
        </is>
      </c>
      <c r="T396" s="233" t="n"/>
      <c r="U396" s="233" t="n"/>
    </row>
    <row r="397" s="109">
      <c r="A397" s="64" t="n"/>
      <c r="B397" s="237">
        <f>IF(AND(L397&lt;&gt;"ShaftMatl_Special",P397&lt;&gt;"NA"),"Y","N")</f>
        <v/>
      </c>
      <c r="C397" s="233" t="inlineStr">
        <is>
          <t>ConTab_BOM_KP_Shaft_0497</t>
        </is>
      </c>
      <c r="D397" s="233">
        <f>IF(B397="Y",C397,"")</f>
        <v/>
      </c>
      <c r="E397" s="233" t="inlineStr">
        <is>
          <t>:4015-9_0-KP:4015-9_0-KPV:</t>
        </is>
      </c>
      <c r="F397" s="235" t="inlineStr">
        <is>
          <t>4</t>
        </is>
      </c>
      <c r="G397" s="235">
        <f>"X"&amp;F397</f>
        <v/>
      </c>
      <c r="H397" s="201" t="n">
        <v>1.5</v>
      </c>
      <c r="I397" s="234" t="inlineStr">
        <is>
          <t>CCW</t>
        </is>
      </c>
      <c r="J397" s="233" t="inlineStr">
        <is>
          <t>Mechanical Seal</t>
        </is>
      </c>
      <c r="K397" s="233" t="inlineStr">
        <is>
          <t>:MechSealType1Unbal:MechSealType21S:MechSealType1B:MechSealType2B:</t>
        </is>
      </c>
      <c r="L397" s="233" t="inlineStr">
        <is>
          <t>ShaftMatl_SS_AISI-416</t>
        </is>
      </c>
      <c r="M397" s="233" t="inlineStr">
        <is>
          <t>:Bronze, III932, C89835:NiAl-Bronze, ASTM-B150 CDA95400:Al-Bronze, ASTM-B150 CDA95200:SS AISI-303:SS AISI-304:SS AISI-316:SS AISI-416:Special/Other:No Sleeve (sleeveless):</t>
        </is>
      </c>
      <c r="N397" s="233" t="inlineStr">
        <is>
          <t>:Bronze, III932, C89835:NiAl-Bronze, ASTM-B150 CDA95400:Al-Bronze, ASTM-B150 CDA95200:SS AISI-303:SS AISI-304:SS AISI-316:SS AISI-416:Special/Other:No Sleeve (sleeveless):</t>
        </is>
      </c>
      <c r="O397" s="233" t="inlineStr">
        <is>
          <t>ShaftMatl_SS_AISI-416</t>
        </is>
      </c>
      <c r="P397" s="235" t="inlineStr">
        <is>
          <t>RTF</t>
        </is>
      </c>
      <c r="Q397" s="233" t="inlineStr">
        <is>
          <t>B103964</t>
        </is>
      </c>
      <c r="R397" s="233" t="n"/>
      <c r="S397" s="235" t="inlineStr">
        <is>
          <t>LT076</t>
        </is>
      </c>
      <c r="T397" s="233" t="n"/>
      <c r="U397" s="235" t="n"/>
    </row>
    <row r="398" s="109">
      <c r="A398" s="64" t="n"/>
      <c r="B398" s="237">
        <f>IF(AND(L398&lt;&gt;"ShaftMatl_Special",P398&lt;&gt;"NA"),"Y","N")</f>
        <v/>
      </c>
      <c r="C398" s="233" t="inlineStr">
        <is>
          <t>ConTab_BOM_KP_Shaft_0498</t>
        </is>
      </c>
      <c r="D398" s="233">
        <f>IF(B398="Y",C398,"")</f>
        <v/>
      </c>
      <c r="E398" s="233" t="inlineStr">
        <is>
          <t>:4015-9_0-KP:4015-9_0-KPV:</t>
        </is>
      </c>
      <c r="F398" s="235" t="inlineStr">
        <is>
          <t>4</t>
        </is>
      </c>
      <c r="G398" s="235">
        <f>"X"&amp;F398</f>
        <v/>
      </c>
      <c r="H398" s="201" t="n">
        <v>1.5</v>
      </c>
      <c r="I398" s="234" t="inlineStr">
        <is>
          <t>CCW</t>
        </is>
      </c>
      <c r="J398" s="233" t="inlineStr">
        <is>
          <t>Packing</t>
        </is>
      </c>
      <c r="K398" s="233" t="inlineStr">
        <is>
          <t>:Opt_Packing:</t>
        </is>
      </c>
      <c r="L398" s="233" t="inlineStr">
        <is>
          <t>ShaftMatl_SS_AISI-416</t>
        </is>
      </c>
      <c r="M398" s="233" t="inlineStr">
        <is>
          <t>:Bronze, III932, C89835:NiAl-Bronze, ASTM-B150 CDA95400:Al-Bronze, ASTM-B150 CDA95200:SS AISI-303:SS AISI-304:SS AISI-316:SS AISI-416:Special/Other:No Sleeve (sleeveless):SS AISI-416 (hard):</t>
        </is>
      </c>
      <c r="N398" s="233" t="inlineStr">
        <is>
          <t>:Bronze, III932, C89835:NiAl-Bronze, ASTM-B150 CDA95400:Al-Bronze, ASTM-B150 CDA95200:SS AISI-303:SS AISI-304:SS AISI-316:SS AISI-416:Special/Other:No Sleeve (sleeveless):</t>
        </is>
      </c>
      <c r="O398" s="233" t="inlineStr">
        <is>
          <t>ShaftMatl_SS_AISI-416</t>
        </is>
      </c>
      <c r="P398" s="235" t="inlineStr">
        <is>
          <t>RTF</t>
        </is>
      </c>
      <c r="Q398" s="233" t="inlineStr">
        <is>
          <t>B103965</t>
        </is>
      </c>
      <c r="R398" s="233" t="n"/>
      <c r="S398" s="235" t="inlineStr">
        <is>
          <t>LT076</t>
        </is>
      </c>
    </row>
    <row r="399" s="109">
      <c r="A399" s="64" t="n"/>
      <c r="B399" s="237">
        <f>IF(AND(L399&lt;&gt;"ShaftMatl_Special",P399&lt;&gt;"NA"),"Y","N")</f>
        <v/>
      </c>
      <c r="C399" s="233" t="inlineStr">
        <is>
          <t>ConTab_BOM_KP_Shaft_0507</t>
        </is>
      </c>
      <c r="D399" s="233">
        <f>IF(B399="Y",C399,"")</f>
        <v/>
      </c>
      <c r="E399" s="233" t="inlineStr">
        <is>
          <t>:4015-9_0-KPV:</t>
        </is>
      </c>
      <c r="F399" s="235" t="n">
        <v>4</v>
      </c>
      <c r="G399" s="235">
        <f>"X"&amp;F399</f>
        <v/>
      </c>
      <c r="H399" s="201" t="n">
        <v>1.5</v>
      </c>
      <c r="I399" s="234" t="inlineStr">
        <is>
          <t>CW</t>
        </is>
      </c>
      <c r="J399" s="233" t="n"/>
      <c r="K399" s="233" t="n"/>
      <c r="L399" s="233" t="inlineStr">
        <is>
          <t>ShaftMatl_StressproofSteel_AISI-1144</t>
        </is>
      </c>
      <c r="M399" s="233" t="inlineStr">
        <is>
          <t>:Bronze, III932, C89835:NiAl-Bronze, ASTM-B150 CDA95400:Al-Bronze, ASTM-B150 CDA95200:SS AISI-303:SS AISI-304:SS AISI-316:SS AISI-416:Special/Other:No Sleeve (sleeveless):SS AISI-416 (hard):</t>
        </is>
      </c>
      <c r="N399" s="233" t="inlineStr">
        <is>
          <t>:SS AISI-416 (hard)-SlvBrg:</t>
        </is>
      </c>
      <c r="O399" s="233" t="inlineStr">
        <is>
          <t>ShaftMatl_StressproofSteel_AISI-1144</t>
        </is>
      </c>
      <c r="P399" s="235" t="n">
        <v>97573437</v>
      </c>
      <c r="Q399" s="233" t="inlineStr">
        <is>
          <t>B105625</t>
        </is>
      </c>
      <c r="R399" s="233" t="n"/>
      <c r="S399" s="235" t="inlineStr">
        <is>
          <t>LT027</t>
        </is>
      </c>
      <c r="T399" s="233" t="n"/>
      <c r="U399" s="233" t="n"/>
    </row>
    <row r="400" s="109">
      <c r="A400" s="64" t="n"/>
      <c r="B400" s="237">
        <f>IF(AND(L400&lt;&gt;"ShaftMatl_Special",P400&lt;&gt;"NA"),"Y","N")</f>
        <v/>
      </c>
      <c r="C400" s="233" t="inlineStr">
        <is>
          <t>ConTab_BOM_KP_Shaft_0508</t>
        </is>
      </c>
      <c r="D400" s="233">
        <f>IF(B400="Y",C400,"")</f>
        <v/>
      </c>
      <c r="E400" s="233" t="inlineStr">
        <is>
          <t>:4015-9_0-KPV:</t>
        </is>
      </c>
      <c r="F400" s="235" t="n">
        <v>4</v>
      </c>
      <c r="G400" s="235">
        <f>"X"&amp;F400</f>
        <v/>
      </c>
      <c r="H400" s="201" t="n">
        <v>1.5</v>
      </c>
      <c r="I400" s="234" t="inlineStr">
        <is>
          <t>CCW</t>
        </is>
      </c>
      <c r="J400" s="233" t="n"/>
      <c r="K400" s="233" t="n"/>
      <c r="L400" s="233" t="inlineStr">
        <is>
          <t>ShaftMatl_StressproofSteel_AISI-1144</t>
        </is>
      </c>
      <c r="M400" s="233" t="inlineStr">
        <is>
          <t>:Bronze, III932, C89835:NiAl-Bronze, ASTM-B150 CDA95400:Al-Bronze, ASTM-B150 CDA95200:SS AISI-303:SS AISI-304:SS AISI-316:SS AISI-416:Special/Other:No Sleeve (sleeveless):SS AISI-416 (hard):</t>
        </is>
      </c>
      <c r="N400" s="233" t="inlineStr">
        <is>
          <t>:SS AISI-416 (hard)-SlvBrg:</t>
        </is>
      </c>
      <c r="O400" s="233" t="inlineStr">
        <is>
          <t>ShaftMatl_StressproofSteel_AISI-1144</t>
        </is>
      </c>
      <c r="P400" s="235" t="n">
        <v>97573463</v>
      </c>
      <c r="Q400" s="233" t="inlineStr">
        <is>
          <t>B105633</t>
        </is>
      </c>
      <c r="R400" s="233" t="n"/>
      <c r="S400" s="235" t="inlineStr">
        <is>
          <t>LT027</t>
        </is>
      </c>
    </row>
    <row r="401" s="109">
      <c r="A401" s="64" t="n"/>
      <c r="B401" s="237">
        <f>IF(AND(L401&lt;&gt;"ShaftMatl_Special",P401&lt;&gt;"NA"),"Y","N")</f>
        <v/>
      </c>
      <c r="C401" s="233" t="inlineStr">
        <is>
          <t>ConTab_BOM_KP_Shaft_0509</t>
        </is>
      </c>
      <c r="D401" s="233">
        <f>IF(B401="Y",C401,"")</f>
        <v/>
      </c>
      <c r="E401" s="233" t="inlineStr">
        <is>
          <t>:5012-7_8-KP:5012-7_8-KPV:</t>
        </is>
      </c>
      <c r="F401" s="235" t="inlineStr">
        <is>
          <t>4</t>
        </is>
      </c>
      <c r="G401" s="235">
        <f>"X"&amp;F401</f>
        <v/>
      </c>
      <c r="H401" s="201" t="n">
        <v>1.5</v>
      </c>
      <c r="I401" s="234" t="inlineStr">
        <is>
          <t>CW</t>
        </is>
      </c>
      <c r="J401" s="233" t="n"/>
      <c r="K401" s="233" t="n"/>
      <c r="L401" s="233" t="inlineStr">
        <is>
          <t>ShaftMatl_SS_AISI-303</t>
        </is>
      </c>
      <c r="M401" s="233" t="inlineStr">
        <is>
          <t>:Bronze, III932, C89835:NiAl-Bronze, ASTM-B150 CDA95400:Al-Bronze, ASTM-B150 CDA95200:SS AISI-303:SS AISI-304:SS AISI-316:SS AISI-416:Special/Other:No Sleeve (sleeveless):SS AISI-416 (hard):</t>
        </is>
      </c>
      <c r="N401" s="233" t="inlineStr">
        <is>
          <t>:Bronze, III932, C89835:NiAl-Bronze, ASTM-B150 CDA95400:Al-Bronze, ASTM-B150 CDA95200:SS AISI-303:SS AISI-304:SS AISI-316:SS AISI-416:Special/Other:No Sleeve (sleeveless):</t>
        </is>
      </c>
      <c r="O401" s="233" t="inlineStr">
        <is>
          <t>ShaftMatl_SS_AISI-303</t>
        </is>
      </c>
      <c r="P401" s="235" t="n">
        <v>91845191</v>
      </c>
      <c r="Q401" s="233" t="inlineStr">
        <is>
          <t>B101226</t>
        </is>
      </c>
      <c r="R401" s="233" t="n"/>
      <c r="S401" s="235" t="inlineStr">
        <is>
          <t>LT027</t>
        </is>
      </c>
      <c r="T401" s="233" t="n"/>
      <c r="U401" s="203" t="n"/>
    </row>
    <row r="402" s="109">
      <c r="A402" s="64" t="n"/>
      <c r="B402" s="237">
        <f>IF(AND(L402&lt;&gt;"ShaftMatl_Special",P402&lt;&gt;"NA"),"Y","N")</f>
        <v/>
      </c>
      <c r="C402" s="233" t="inlineStr">
        <is>
          <t>ConTab_BOM_KP_Shaft_0510</t>
        </is>
      </c>
      <c r="D402" s="233">
        <f>IF(B402="Y",C402,"")</f>
        <v/>
      </c>
      <c r="E402" s="233" t="inlineStr">
        <is>
          <t>:5012-7_8-KP:5012-7_8-KPV:</t>
        </is>
      </c>
      <c r="F402" s="235" t="inlineStr">
        <is>
          <t>4</t>
        </is>
      </c>
      <c r="G402" s="235">
        <f>"X"&amp;F402</f>
        <v/>
      </c>
      <c r="H402" s="201" t="n">
        <v>1.5</v>
      </c>
      <c r="I402" s="234" t="inlineStr">
        <is>
          <t>CW</t>
        </is>
      </c>
      <c r="J402" s="233" t="n"/>
      <c r="K402" s="233" t="n"/>
      <c r="L402" s="233" t="inlineStr">
        <is>
          <t>ShaftMatl_StressproofSteel_AISI-1144</t>
        </is>
      </c>
      <c r="M402" s="233" t="inlineStr">
        <is>
          <t>:Bronze, III932, C89835:NiAl-Bronze, ASTM-B150 CDA95400:Al-Bronze, ASTM-B150 CDA95200:SS AISI-303:SS AISI-304:SS AISI-316:SS AISI-416:Special/Other:No Sleeve (sleeveless):SS AISI-416 (hard):</t>
        </is>
      </c>
      <c r="N402" s="233" t="inlineStr">
        <is>
          <t>:Bronze, III932, C89835:NiAl-Bronze, ASTM-B150 CDA95400:Al-Bronze, ASTM-B150 CDA95200:SS AISI-303:SS AISI-304:SS AISI-316:SS AISI-416:Special/Other:No Sleeve (sleeveless):</t>
        </is>
      </c>
      <c r="O402" s="233" t="inlineStr">
        <is>
          <t>ShaftMatl_StressproofSteel_AISI-1144</t>
        </is>
      </c>
      <c r="P402" s="235" t="n">
        <v>91845189</v>
      </c>
      <c r="Q402" s="233" t="inlineStr">
        <is>
          <t>B101225</t>
        </is>
      </c>
      <c r="R402" s="233" t="inlineStr">
        <is>
          <t>Standard</t>
        </is>
      </c>
      <c r="S402" s="235" t="inlineStr">
        <is>
          <t>LT027</t>
        </is>
      </c>
      <c r="T402" s="233" t="n"/>
      <c r="U402" s="233" t="n"/>
    </row>
    <row r="403" s="109">
      <c r="A403" s="64" t="n"/>
      <c r="B403" s="237">
        <f>IF(AND(L403&lt;&gt;"ShaftMatl_Special",P403&lt;&gt;"NA"),"Y","N")</f>
        <v/>
      </c>
      <c r="C403" s="233" t="inlineStr">
        <is>
          <t>ConTab_BOM_KP_Shaft_0511</t>
        </is>
      </c>
      <c r="D403" s="233">
        <f>IF(B403="Y",C403,"")</f>
        <v/>
      </c>
      <c r="E403" s="233" t="inlineStr">
        <is>
          <t>:5012-7_8-KP:5012-7_8-KPV:</t>
        </is>
      </c>
      <c r="F403" s="235" t="inlineStr">
        <is>
          <t>4</t>
        </is>
      </c>
      <c r="G403" s="235">
        <f>"X"&amp;F403</f>
        <v/>
      </c>
      <c r="H403" s="201" t="n">
        <v>1.5</v>
      </c>
      <c r="I403" s="234" t="inlineStr">
        <is>
          <t>CW</t>
        </is>
      </c>
      <c r="J403" s="233" t="n"/>
      <c r="K403" s="233" t="n"/>
      <c r="L403" s="233" t="inlineStr">
        <is>
          <t>ShaftMatl_Special</t>
        </is>
      </c>
      <c r="M403" s="233" t="inlineStr">
        <is>
          <t>:Bronze, III932, C89835:NiAl-Bronze, ASTM-B150 CDA95400:Al-Bronze, ASTM-B150 CDA95200:SS AISI-303:SS AISI-304:SS AISI-316:SS AISI-416:Special/Other:No Sleeve (sleeveless):SS AISI-416 (hard):</t>
        </is>
      </c>
      <c r="N403" s="233" t="inlineStr">
        <is>
          <t>:Bronze, III932, C89835:NiAl-Bronze, ASTM-B150 CDA95400:Al-Bronze, ASTM-B150 CDA95200:SS AISI-303:SS AISI-304:SS AISI-316:SS AISI-416:Special/Other:No Sleeve (sleeveless):</t>
        </is>
      </c>
      <c r="O403" s="233" t="inlineStr">
        <is>
          <t>ShaftMatl_Special</t>
        </is>
      </c>
      <c r="P403" s="235" t="inlineStr">
        <is>
          <t>RTF</t>
        </is>
      </c>
      <c r="Q403" s="233" t="inlineStr">
        <is>
          <t>B150248</t>
        </is>
      </c>
      <c r="R403" s="233" t="n"/>
      <c r="S403" s="235" t="inlineStr">
        <is>
          <t>LT029</t>
        </is>
      </c>
    </row>
    <row r="404" s="109">
      <c r="A404" s="64" t="n"/>
      <c r="B404" s="237">
        <f>IF(AND(L404&lt;&gt;"ShaftMatl_Special",P404&lt;&gt;"NA"),"Y","N")</f>
        <v/>
      </c>
      <c r="C404" s="233" t="inlineStr">
        <is>
          <t>ConTab_BOM_KP_Shaft_0512</t>
        </is>
      </c>
      <c r="D404" s="233">
        <f>IF(B404="Y",C404,"")</f>
        <v/>
      </c>
      <c r="E404" s="233" t="inlineStr">
        <is>
          <t>:5012-7_8-KP:5012-7_8-KPV:</t>
        </is>
      </c>
      <c r="F404" s="235" t="inlineStr">
        <is>
          <t>4</t>
        </is>
      </c>
      <c r="G404" s="235">
        <f>"X"&amp;F404</f>
        <v/>
      </c>
      <c r="H404" s="201" t="n">
        <v>1.5</v>
      </c>
      <c r="I404" s="234" t="inlineStr">
        <is>
          <t>CCW</t>
        </is>
      </c>
      <c r="J404" s="233" t="n"/>
      <c r="K404" s="233" t="n"/>
      <c r="L404" s="233" t="inlineStr">
        <is>
          <t>ShaftMatl_SS_AISI-303</t>
        </is>
      </c>
      <c r="M404" s="233" t="inlineStr">
        <is>
          <t>:Bronze, III932, C89835:NiAl-Bronze, ASTM-B150 CDA95400:Al-Bronze, ASTM-B150 CDA95200:SS AISI-303:SS AISI-304:SS AISI-316:SS AISI-416:Special/Other:No Sleeve (sleeveless):SS AISI-416 (hard):</t>
        </is>
      </c>
      <c r="N404" s="233" t="inlineStr">
        <is>
          <t>:Bronze, III932, C89835:NiAl-Bronze, ASTM-B150 CDA95400:Al-Bronze, ASTM-B150 CDA95200:SS AISI-303:SS AISI-304:SS AISI-316:SS AISI-416:Special/Other:No Sleeve (sleeveless):</t>
        </is>
      </c>
      <c r="O404" s="233" t="inlineStr">
        <is>
          <t>ShaftMatl_SS_AISI-303</t>
        </is>
      </c>
      <c r="P404" s="235" t="n">
        <v>91845196</v>
      </c>
      <c r="Q404" s="233" t="inlineStr">
        <is>
          <t>B101226</t>
        </is>
      </c>
      <c r="R404" s="233" t="n"/>
      <c r="S404" s="235" t="inlineStr">
        <is>
          <t>LT027</t>
        </is>
      </c>
      <c r="T404" s="233" t="n"/>
      <c r="U404" s="233" t="n"/>
    </row>
    <row r="405" s="109">
      <c r="A405" s="64" t="n"/>
      <c r="B405" s="237">
        <f>IF(AND(L405&lt;&gt;"ShaftMatl_Special",P405&lt;&gt;"NA"),"Y","N")</f>
        <v/>
      </c>
      <c r="C405" s="233" t="inlineStr">
        <is>
          <t>ConTab_BOM_KP_Shaft_0513</t>
        </is>
      </c>
      <c r="D405" s="233">
        <f>IF(B405="Y",C405,"")</f>
        <v/>
      </c>
      <c r="E405" s="233" t="inlineStr">
        <is>
          <t>:5012-7_8-KP:5012-7_8-KPV:</t>
        </is>
      </c>
      <c r="F405" s="235" t="inlineStr">
        <is>
          <t>4</t>
        </is>
      </c>
      <c r="G405" s="235">
        <f>"X"&amp;F405</f>
        <v/>
      </c>
      <c r="H405" s="201" t="n">
        <v>1.5</v>
      </c>
      <c r="I405" s="234" t="inlineStr">
        <is>
          <t>CCW</t>
        </is>
      </c>
      <c r="J405" s="233" t="n"/>
      <c r="K405" s="233" t="n"/>
      <c r="L405" s="233" t="inlineStr">
        <is>
          <t>ShaftMatl_StressproofSteel_AISI-1144</t>
        </is>
      </c>
      <c r="M405" s="233" t="inlineStr">
        <is>
          <t>:Bronze, III932, C89835:NiAl-Bronze, ASTM-B150 CDA95400:Al-Bronze, ASTM-B150 CDA95200:SS AISI-303:SS AISI-304:SS AISI-316:SS AISI-416:Special/Other:No Sleeve (sleeveless):SS AISI-416 (hard):</t>
        </is>
      </c>
      <c r="N405" s="233" t="inlineStr">
        <is>
          <t>:Bronze, III932, C89835:NiAl-Bronze, ASTM-B150 CDA95400:Al-Bronze, ASTM-B150 CDA95200:SS AISI-303:SS AISI-304:SS AISI-316:SS AISI-416:Special/Other:No Sleeve (sleeveless):</t>
        </is>
      </c>
      <c r="O405" s="233" t="inlineStr">
        <is>
          <t>ShaftMatl_StressproofSteel_AISI-1144</t>
        </is>
      </c>
      <c r="P405" s="235" t="n">
        <v>91845195</v>
      </c>
      <c r="Q405" s="233" t="inlineStr">
        <is>
          <t>B101225</t>
        </is>
      </c>
      <c r="R405" s="233" t="inlineStr">
        <is>
          <t>Standard</t>
        </is>
      </c>
      <c r="S405" s="235" t="inlineStr">
        <is>
          <t>LT027</t>
        </is>
      </c>
      <c r="T405" s="233" t="n"/>
      <c r="U405" s="203" t="n"/>
    </row>
    <row r="406" s="109">
      <c r="A406" s="64" t="n"/>
      <c r="B406" s="237">
        <f>IF(AND(L406&lt;&gt;"ShaftMatl_Special",P406&lt;&gt;"NA"),"Y","N")</f>
        <v/>
      </c>
      <c r="C406" s="233" t="inlineStr">
        <is>
          <t>ConTab_BOM_KP_Shaft_0514</t>
        </is>
      </c>
      <c r="D406" s="233">
        <f>IF(B406="Y",C406,"")</f>
        <v/>
      </c>
      <c r="E406" s="233" t="inlineStr">
        <is>
          <t>:5012-7_8-KP:5012-7_8-KPV:</t>
        </is>
      </c>
      <c r="F406" s="235" t="inlineStr">
        <is>
          <t>4</t>
        </is>
      </c>
      <c r="G406" s="235">
        <f>"X"&amp;F406</f>
        <v/>
      </c>
      <c r="H406" s="201" t="n">
        <v>1.5</v>
      </c>
      <c r="I406" s="234" t="inlineStr">
        <is>
          <t>CCW</t>
        </is>
      </c>
      <c r="J406" s="233" t="n"/>
      <c r="K406" s="233" t="n"/>
      <c r="L406" s="233" t="inlineStr">
        <is>
          <t>ShaftMatl_Special</t>
        </is>
      </c>
      <c r="M406" s="233" t="inlineStr">
        <is>
          <t>:Bronze, III932, C89835:NiAl-Bronze, ASTM-B150 CDA95400:Al-Bronze, ASTM-B150 CDA95200:SS AISI-303:SS AISI-304:SS AISI-316:SS AISI-416:Special/Other:No Sleeve (sleeveless):SS AISI-416 (hard):</t>
        </is>
      </c>
      <c r="N406" s="233" t="inlineStr">
        <is>
          <t>:Bronze, III932, C89835:NiAl-Bronze, ASTM-B150 CDA95400:Al-Bronze, ASTM-B150 CDA95200:SS AISI-303:SS AISI-304:SS AISI-316:SS AISI-416:Special/Other:No Sleeve (sleeveless):</t>
        </is>
      </c>
      <c r="O406" s="233" t="inlineStr">
        <is>
          <t>ShaftMatl_Special</t>
        </is>
      </c>
      <c r="P406" s="235" t="inlineStr">
        <is>
          <t>RTF</t>
        </is>
      </c>
      <c r="Q406" s="233" t="inlineStr">
        <is>
          <t>B150248</t>
        </is>
      </c>
      <c r="R406" s="233" t="n"/>
      <c r="S406" s="235" t="inlineStr">
        <is>
          <t>LT029</t>
        </is>
      </c>
      <c r="T406" s="233" t="n"/>
      <c r="U406" s="233" t="n"/>
    </row>
    <row r="407" s="109">
      <c r="A407" s="64" t="n"/>
      <c r="B407" s="237">
        <f>IF(AND(L407&lt;&gt;"ShaftMatl_Special",P407&lt;&gt;"NA"),"Y","N")</f>
        <v/>
      </c>
      <c r="C407" s="233" t="inlineStr">
        <is>
          <t>ConTab_BOM_KP_Shaft_0515</t>
        </is>
      </c>
      <c r="D407" s="233">
        <f>IF(B407="Y",C407,"")</f>
        <v/>
      </c>
      <c r="E407" s="233" t="inlineStr">
        <is>
          <t>:5012-7_8-KP:5012-7_8-KPV:</t>
        </is>
      </c>
      <c r="F407" s="235" t="inlineStr">
        <is>
          <t>4</t>
        </is>
      </c>
      <c r="G407" s="235">
        <f>"X"&amp;F407</f>
        <v/>
      </c>
      <c r="H407" s="201" t="n">
        <v>1.5</v>
      </c>
      <c r="I407" s="234" t="inlineStr">
        <is>
          <t>CW</t>
        </is>
      </c>
      <c r="J407" s="233" t="n"/>
      <c r="K407" s="233" t="n"/>
      <c r="L407" s="233" t="inlineStr">
        <is>
          <t>ShaftMatl_SS_AISI-316</t>
        </is>
      </c>
      <c r="M407" s="233" t="inlineStr">
        <is>
          <t>:Bronze, III932, C89835:NiAl-Bronze, ASTM-B150 CDA95400:Al-Bronze, ASTM-B150 CDA95200:SS AISI-303:SS AISI-304:SS AISI-316:SS AISI-416:Special/Other:No Sleeve (sleeveless):SS AISI-416 (hard):</t>
        </is>
      </c>
      <c r="N407" s="233" t="inlineStr">
        <is>
          <t>:Bronze, III932, C89835:NiAl-Bronze, ASTM-B150 CDA95400:Al-Bronze, ASTM-B150 CDA95200:SS AISI-303:SS AISI-304:SS AISI-316:SS AISI-416:Special/Other:No Sleeve (sleeveless):</t>
        </is>
      </c>
      <c r="O407" s="233" t="inlineStr">
        <is>
          <t>ShaftMatl_SS_AISI-316</t>
        </is>
      </c>
      <c r="P407" s="235" t="inlineStr">
        <is>
          <t>RTF</t>
        </is>
      </c>
      <c r="Q407" s="233" t="inlineStr">
        <is>
          <t>B103946</t>
        </is>
      </c>
      <c r="R407" s="233" t="n"/>
      <c r="S407" s="235" t="inlineStr">
        <is>
          <t>LT076</t>
        </is>
      </c>
    </row>
    <row r="408" s="109">
      <c r="A408" s="64" t="n"/>
      <c r="B408" s="237">
        <f>IF(AND(L408&lt;&gt;"ShaftMatl_Special",P408&lt;&gt;"NA"),"Y","N")</f>
        <v/>
      </c>
      <c r="C408" s="233" t="inlineStr">
        <is>
          <t>ConTab_BOM_KP_Shaft_0516</t>
        </is>
      </c>
      <c r="D408" s="233">
        <f>IF(B408="Y",C408,"")</f>
        <v/>
      </c>
      <c r="E408" s="233" t="inlineStr">
        <is>
          <t>:5012-7_8-KP:5012-7_8-KPV:</t>
        </is>
      </c>
      <c r="F408" s="235" t="inlineStr">
        <is>
          <t>4</t>
        </is>
      </c>
      <c r="G408" s="235">
        <f>"X"&amp;F408</f>
        <v/>
      </c>
      <c r="H408" s="201" t="n">
        <v>1.5</v>
      </c>
      <c r="I408" s="234" t="inlineStr">
        <is>
          <t>CCW</t>
        </is>
      </c>
      <c r="J408" s="233" t="n"/>
      <c r="K408" s="233" t="n"/>
      <c r="L408" s="233" t="inlineStr">
        <is>
          <t>ShaftMatl_SS_AISI-316</t>
        </is>
      </c>
      <c r="M408" s="233" t="inlineStr">
        <is>
          <t>:Bronze, III932, C89835:NiAl-Bronze, ASTM-B150 CDA95400:Al-Bronze, ASTM-B150 CDA95200:SS AISI-303:SS AISI-304:SS AISI-316:SS AISI-416:Special/Other:No Sleeve (sleeveless):SS AISI-416 (hard):</t>
        </is>
      </c>
      <c r="N408" s="233" t="inlineStr">
        <is>
          <t>:Bronze, III932, C89835:NiAl-Bronze, ASTM-B150 CDA95400:Al-Bronze, ASTM-B150 CDA95200:SS AISI-303:SS AISI-304:SS AISI-316:SS AISI-416:Special/Other:No Sleeve (sleeveless):</t>
        </is>
      </c>
      <c r="O408" s="233" t="inlineStr">
        <is>
          <t>ShaftMatl_SS_AISI-316</t>
        </is>
      </c>
      <c r="P408" s="235" t="inlineStr">
        <is>
          <t>RTF</t>
        </is>
      </c>
      <c r="Q408" s="233" t="inlineStr">
        <is>
          <t>B103946</t>
        </is>
      </c>
      <c r="R408" s="233" t="n"/>
      <c r="S408" s="235" t="inlineStr">
        <is>
          <t>LT076</t>
        </is>
      </c>
      <c r="T408" s="233" t="n"/>
      <c r="U408" s="203" t="n"/>
    </row>
    <row r="409" s="109">
      <c r="A409" s="64" t="n"/>
      <c r="B409" s="237">
        <f>IF(AND(L409&lt;&gt;"ShaftMatl_Special",P409&lt;&gt;"NA"),"Y","N")</f>
        <v/>
      </c>
      <c r="C409" s="233" t="inlineStr">
        <is>
          <t>ConTab_BOM_KP_Shaft_0517</t>
        </is>
      </c>
      <c r="D409" s="233">
        <f>IF(B409="Y",C409,"")</f>
        <v/>
      </c>
      <c r="E409" s="233" t="inlineStr">
        <is>
          <t>:5012-7_8-KP:5012-7_8-KPV:</t>
        </is>
      </c>
      <c r="F409" s="235" t="inlineStr">
        <is>
          <t>4</t>
        </is>
      </c>
      <c r="G409" s="235">
        <f>"X"&amp;F409</f>
        <v/>
      </c>
      <c r="H409" s="201" t="n">
        <v>1.5</v>
      </c>
      <c r="I409" s="234" t="inlineStr">
        <is>
          <t>CW</t>
        </is>
      </c>
      <c r="J409" s="233" t="n"/>
      <c r="K409" s="233" t="n"/>
      <c r="L409" s="233" t="inlineStr">
        <is>
          <t>ShaftMatl_SS_AISI-416</t>
        </is>
      </c>
      <c r="M409" s="233" t="inlineStr">
        <is>
          <t>:Bronze, III932, C89835:NiAl-Bronze, ASTM-B150 CDA95400:Al-Bronze, ASTM-B150 CDA95200:SS AISI-303:SS AISI-304:SS AISI-316:SS AISI-416:Special/Other:No Sleeve (sleeveless):SS AISI-416 (hard):</t>
        </is>
      </c>
      <c r="N409" s="233" t="inlineStr">
        <is>
          <t>:Bronze, III932, C89835:NiAl-Bronze, ASTM-B150 CDA95400:Al-Bronze, ASTM-B150 CDA95200:SS AISI-303:SS AISI-304:SS AISI-316:SS AISI-416:Special/Other:No Sleeve (sleeveless):</t>
        </is>
      </c>
      <c r="O409" s="233" t="inlineStr">
        <is>
          <t>ShaftMatl_SS_AISI-416</t>
        </is>
      </c>
      <c r="P409" s="235" t="inlineStr">
        <is>
          <t>RTF</t>
        </is>
      </c>
      <c r="Q409" s="233" t="inlineStr">
        <is>
          <t>B103966</t>
        </is>
      </c>
      <c r="R409" s="233" t="n"/>
      <c r="S409" s="235" t="inlineStr">
        <is>
          <t>LT076</t>
        </is>
      </c>
      <c r="T409" s="233" t="n"/>
      <c r="U409" s="233" t="n"/>
    </row>
    <row r="410" s="109">
      <c r="A410" s="64" t="n"/>
      <c r="B410" s="237">
        <f>IF(AND(L410&lt;&gt;"ShaftMatl_Special",P410&lt;&gt;"NA"),"Y","N")</f>
        <v/>
      </c>
      <c r="C410" s="233" t="inlineStr">
        <is>
          <t>ConTab_BOM_KP_Shaft_0518</t>
        </is>
      </c>
      <c r="D410" s="233">
        <f>IF(B410="Y",C410,"")</f>
        <v/>
      </c>
      <c r="E410" s="233" t="inlineStr">
        <is>
          <t>:5012-7_8-KP:5012-7_8-KPV:</t>
        </is>
      </c>
      <c r="F410" s="235" t="inlineStr">
        <is>
          <t>4</t>
        </is>
      </c>
      <c r="G410" s="235">
        <f>"X"&amp;F410</f>
        <v/>
      </c>
      <c r="H410" s="201" t="n">
        <v>1.5</v>
      </c>
      <c r="I410" s="234" t="inlineStr">
        <is>
          <t>CCW</t>
        </is>
      </c>
      <c r="J410" s="233" t="n"/>
      <c r="K410" s="233" t="n"/>
      <c r="L410" s="233" t="inlineStr">
        <is>
          <t>ShaftMatl_SS_AISI-416</t>
        </is>
      </c>
      <c r="M410" s="233" t="inlineStr">
        <is>
          <t>:Bronze, III932, C89835:NiAl-Bronze, ASTM-B150 CDA95400:Al-Bronze, ASTM-B150 CDA95200:SS AISI-303:SS AISI-304:SS AISI-316:SS AISI-416:Special/Other:No Sleeve (sleeveless):SS AISI-416 (hard):</t>
        </is>
      </c>
      <c r="N410" s="233" t="inlineStr">
        <is>
          <t>:Bronze, III932, C89835:NiAl-Bronze, ASTM-B150 CDA95400:Al-Bronze, ASTM-B150 CDA95200:SS AISI-303:SS AISI-304:SS AISI-316:SS AISI-416:Special/Other:No Sleeve (sleeveless):</t>
        </is>
      </c>
      <c r="O410" s="233" t="inlineStr">
        <is>
          <t>ShaftMatl_SS_AISI-416</t>
        </is>
      </c>
      <c r="P410" s="235" t="inlineStr">
        <is>
          <t>RTF</t>
        </is>
      </c>
      <c r="Q410" s="233" t="inlineStr">
        <is>
          <t>B103966</t>
        </is>
      </c>
      <c r="R410" s="233" t="n"/>
      <c r="S410" s="235" t="inlineStr">
        <is>
          <t>LT076</t>
        </is>
      </c>
    </row>
    <row r="411" s="109">
      <c r="A411" s="64" t="n"/>
      <c r="B411" s="237">
        <f>IF(AND(L411&lt;&gt;"ShaftMatl_Special",P411&lt;&gt;"NA"),"Y","N")</f>
        <v/>
      </c>
      <c r="C411" s="233" t="inlineStr">
        <is>
          <t>ConTab_BOM_KP_Shaft_0523</t>
        </is>
      </c>
      <c r="D411" s="233">
        <f>IF(B411="Y",C411,"")</f>
        <v/>
      </c>
      <c r="E411" s="233" t="inlineStr">
        <is>
          <t>:5012-7_8-KPV:</t>
        </is>
      </c>
      <c r="F411" s="235" t="n">
        <v>4</v>
      </c>
      <c r="G411" s="235">
        <f>"X"&amp;F411</f>
        <v/>
      </c>
      <c r="H411" s="201" t="n">
        <v>1.5</v>
      </c>
      <c r="I411" s="234" t="inlineStr">
        <is>
          <t>CW</t>
        </is>
      </c>
      <c r="J411" s="233" t="n"/>
      <c r="K411" s="233" t="n"/>
      <c r="L411" s="233" t="inlineStr">
        <is>
          <t>ShaftMatl_StressproofSteel_AISI-1144</t>
        </is>
      </c>
      <c r="M411" s="233" t="inlineStr">
        <is>
          <t>:Bronze, III932, C89835:NiAl-Bronze, ASTM-B150 CDA95400:Al-Bronze, ASTM-B150 CDA95200:SS AISI-303:SS AISI-304:SS AISI-316:SS AISI-416:Special/Other:No Sleeve (sleeveless):SS AISI-416 (hard):</t>
        </is>
      </c>
      <c r="N411" s="233" t="inlineStr">
        <is>
          <t>:SS AISI-416 (hard)-SlvBrg:</t>
        </is>
      </c>
      <c r="O411" s="233" t="inlineStr">
        <is>
          <t>ShaftMatl_StressproofSteel_AISI-1144</t>
        </is>
      </c>
      <c r="P411" s="235" t="n">
        <v>97621920</v>
      </c>
      <c r="Q411" s="233" t="inlineStr">
        <is>
          <t>B105626</t>
        </is>
      </c>
      <c r="R411" s="233" t="n"/>
      <c r="S411" s="235" t="inlineStr">
        <is>
          <t>LT027</t>
        </is>
      </c>
      <c r="T411" s="233" t="n"/>
      <c r="U411" s="233" t="n"/>
    </row>
    <row r="412" s="109">
      <c r="A412" s="64" t="n"/>
      <c r="B412" s="237">
        <f>IF(AND(L412&lt;&gt;"ShaftMatl_Special",P412&lt;&gt;"NA"),"Y","N")</f>
        <v/>
      </c>
      <c r="C412" s="233" t="inlineStr">
        <is>
          <t>ConTab_BOM_KP_Shaft_0524</t>
        </is>
      </c>
      <c r="D412" s="233">
        <f>IF(B412="Y",C412,"")</f>
        <v/>
      </c>
      <c r="E412" s="233" t="inlineStr">
        <is>
          <t>:5012-7_8-KPV:</t>
        </is>
      </c>
      <c r="F412" s="235" t="n">
        <v>4</v>
      </c>
      <c r="G412" s="235">
        <f>"X"&amp;F412</f>
        <v/>
      </c>
      <c r="H412" s="201" t="n">
        <v>1.5</v>
      </c>
      <c r="I412" s="234" t="inlineStr">
        <is>
          <t>CCW</t>
        </is>
      </c>
      <c r="J412" s="233" t="n"/>
      <c r="K412" s="233" t="n"/>
      <c r="L412" s="233" t="inlineStr">
        <is>
          <t>ShaftMatl_StressproofSteel_AISI-1144</t>
        </is>
      </c>
      <c r="M412" s="233" t="inlineStr">
        <is>
          <t>:Bronze, III932, C89835:NiAl-Bronze, ASTM-B150 CDA95400:Al-Bronze, ASTM-B150 CDA95200:SS AISI-303:SS AISI-304:SS AISI-316:SS AISI-416:Special/Other:No Sleeve (sleeveless):SS AISI-416 (hard):</t>
        </is>
      </c>
      <c r="N412" s="233" t="inlineStr">
        <is>
          <t>:SS AISI-416 (hard)-SlvBrg:</t>
        </is>
      </c>
      <c r="O412" s="233" t="inlineStr">
        <is>
          <t>ShaftMatl_StressproofSteel_AISI-1144</t>
        </is>
      </c>
      <c r="P412" s="235" t="n">
        <v>97621932</v>
      </c>
      <c r="Q412" s="233" t="inlineStr">
        <is>
          <t>B105634</t>
        </is>
      </c>
      <c r="R412" s="233" t="n"/>
      <c r="S412" s="235" t="inlineStr">
        <is>
          <t>LT027</t>
        </is>
      </c>
      <c r="T412" s="233" t="n"/>
      <c r="U412" s="233" t="n"/>
    </row>
    <row r="413" s="109">
      <c r="A413" s="64" t="n"/>
      <c r="B413" s="237">
        <f>IF(AND(L413&lt;&gt;"ShaftMatl_Special",P413&lt;&gt;"NA"),"Y","N")</f>
        <v/>
      </c>
      <c r="C413" s="233" t="inlineStr">
        <is>
          <t>ConTab_BOM_KP_Shaft_0525</t>
        </is>
      </c>
      <c r="D413" s="233">
        <f>IF(B413="Y",C413,"")</f>
        <v/>
      </c>
      <c r="E413" s="233" t="inlineStr">
        <is>
          <t>:5015-9_0-KP:5015-9_0-KPV:</t>
        </is>
      </c>
      <c r="F413" s="235" t="inlineStr">
        <is>
          <t>4</t>
        </is>
      </c>
      <c r="G413" s="235">
        <f>"X"&amp;F413</f>
        <v/>
      </c>
      <c r="H413" s="201" t="n">
        <v>1.5</v>
      </c>
      <c r="I413" s="234" t="inlineStr">
        <is>
          <t>CW</t>
        </is>
      </c>
      <c r="J413" s="233" t="n"/>
      <c r="K413" s="233" t="n"/>
      <c r="L413" s="233" t="inlineStr">
        <is>
          <t>ShaftMatl_SS_AISI-303</t>
        </is>
      </c>
      <c r="M413" s="233" t="inlineStr">
        <is>
          <t>:Bronze, III932, C89835:NiAl-Bronze, ASTM-B150 CDA95400:Al-Bronze, ASTM-B150 CDA95200:SS AISI-303:SS AISI-304:SS AISI-316:SS AISI-416:Special/Other:No Sleeve (sleeveless):SS AISI-416 (hard):</t>
        </is>
      </c>
      <c r="N413" s="233" t="inlineStr">
        <is>
          <t>:Bronze, III932, C89835:NiAl-Bronze, ASTM-B150 CDA95400:Al-Bronze, ASTM-B150 CDA95200:SS AISI-303:SS AISI-304:SS AISI-316:SS AISI-416:Special/Other:No Sleeve (sleeveless):</t>
        </is>
      </c>
      <c r="O413" s="233" t="inlineStr">
        <is>
          <t>ShaftMatl_SS_AISI-303</t>
        </is>
      </c>
      <c r="P413" s="235" t="n">
        <v>91845180</v>
      </c>
      <c r="Q413" s="233" t="inlineStr">
        <is>
          <t>B101228</t>
        </is>
      </c>
      <c r="R413" s="233" t="n"/>
      <c r="S413" s="235" t="inlineStr">
        <is>
          <t>LT027</t>
        </is>
      </c>
    </row>
    <row r="414" s="109">
      <c r="A414" s="64" t="n"/>
      <c r="B414" s="237">
        <f>IF(AND(L414&lt;&gt;"ShaftMatl_Special",P414&lt;&gt;"NA"),"Y","N")</f>
        <v/>
      </c>
      <c r="C414" s="233" t="inlineStr">
        <is>
          <t>ConTab_BOM_KP_Shaft_0526</t>
        </is>
      </c>
      <c r="D414" s="233">
        <f>IF(B414="Y",C414,"")</f>
        <v/>
      </c>
      <c r="E414" s="233" t="inlineStr">
        <is>
          <t>:5015-9_0-KP:5015-9_0-KPV:</t>
        </is>
      </c>
      <c r="F414" s="235" t="inlineStr">
        <is>
          <t>4</t>
        </is>
      </c>
      <c r="G414" s="235">
        <f>"X"&amp;F414</f>
        <v/>
      </c>
      <c r="H414" s="201" t="n">
        <v>1.5</v>
      </c>
      <c r="I414" s="234" t="inlineStr">
        <is>
          <t>CW</t>
        </is>
      </c>
      <c r="J414" s="233" t="n"/>
      <c r="K414" s="233" t="n"/>
      <c r="L414" s="233" t="inlineStr">
        <is>
          <t>ShaftMatl_StressproofSteel_AISI-1144</t>
        </is>
      </c>
      <c r="M414" s="233" t="inlineStr">
        <is>
          <t>:Bronze, III932, C89835:NiAl-Bronze, ASTM-B150 CDA95400:Al-Bronze, ASTM-B150 CDA95200:SS AISI-303:SS AISI-304:SS AISI-316:SS AISI-416:Special/Other:No Sleeve (sleeveless):SS AISI-416 (hard):</t>
        </is>
      </c>
      <c r="N414" s="233" t="inlineStr">
        <is>
          <t>:Bronze, III932, C89835:NiAl-Bronze, ASTM-B150 CDA95400:Al-Bronze, ASTM-B150 CDA95200:SS AISI-303:SS AISI-304:SS AISI-316:SS AISI-416:Special/Other:No Sleeve (sleeveless):</t>
        </is>
      </c>
      <c r="O414" s="233" t="inlineStr">
        <is>
          <t>ShaftMatl_StressproofSteel_AISI-1144</t>
        </is>
      </c>
      <c r="P414" s="235" t="n">
        <v>91845178</v>
      </c>
      <c r="Q414" s="233" t="inlineStr">
        <is>
          <t>B101227</t>
        </is>
      </c>
      <c r="R414" s="233" t="inlineStr">
        <is>
          <t>Standard</t>
        </is>
      </c>
      <c r="S414" s="235" t="inlineStr">
        <is>
          <t>LT027</t>
        </is>
      </c>
      <c r="T414" s="233" t="n"/>
      <c r="U414" s="233" t="n"/>
    </row>
    <row r="415" s="109">
      <c r="A415" s="64" t="n"/>
      <c r="B415" s="237">
        <f>IF(AND(L415&lt;&gt;"ShaftMatl_Special",P415&lt;&gt;"NA"),"Y","N")</f>
        <v/>
      </c>
      <c r="C415" s="233" t="inlineStr">
        <is>
          <t>ConTab_BOM_KP_Shaft_0527</t>
        </is>
      </c>
      <c r="D415" s="233">
        <f>IF(B415="Y",C415,"")</f>
        <v/>
      </c>
      <c r="E415" s="233" t="inlineStr">
        <is>
          <t>:5015-9_0-KP:5015-9_0-KPV:</t>
        </is>
      </c>
      <c r="F415" s="235" t="inlineStr">
        <is>
          <t>4</t>
        </is>
      </c>
      <c r="G415" s="235">
        <f>"X"&amp;F415</f>
        <v/>
      </c>
      <c r="H415" s="201" t="n">
        <v>1.5</v>
      </c>
      <c r="I415" s="234" t="inlineStr">
        <is>
          <t>CW</t>
        </is>
      </c>
      <c r="J415" s="233" t="n"/>
      <c r="K415" s="233" t="n"/>
      <c r="L415" s="233" t="inlineStr">
        <is>
          <t>ShaftMatl_Special</t>
        </is>
      </c>
      <c r="M415" s="233" t="inlineStr">
        <is>
          <t>:Bronze, III932, C89835:NiAl-Bronze, ASTM-B150 CDA95400:Al-Bronze, ASTM-B150 CDA95200:SS AISI-303:SS AISI-304:SS AISI-316:SS AISI-416:Special/Other:No Sleeve (sleeveless):SS AISI-416 (hard):</t>
        </is>
      </c>
      <c r="N415" s="233" t="inlineStr">
        <is>
          <t>:Bronze, III932, C89835:NiAl-Bronze, ASTM-B150 CDA95400:Al-Bronze, ASTM-B150 CDA95200:SS AISI-303:SS AISI-304:SS AISI-316:SS AISI-416:Special/Other:No Sleeve (sleeveless):</t>
        </is>
      </c>
      <c r="O415" s="233" t="inlineStr">
        <is>
          <t>ShaftMatl_Special</t>
        </is>
      </c>
      <c r="P415" s="235" t="inlineStr">
        <is>
          <t>RTF</t>
        </is>
      </c>
      <c r="Q415" s="233" t="inlineStr">
        <is>
          <t>B150248</t>
        </is>
      </c>
      <c r="R415" s="233" t="n"/>
      <c r="S415" s="235" t="inlineStr">
        <is>
          <t>LT029</t>
        </is>
      </c>
      <c r="T415" s="233" t="n"/>
      <c r="U415" s="235" t="n"/>
    </row>
    <row r="416" s="109">
      <c r="A416" s="64" t="n"/>
      <c r="B416" s="237">
        <f>IF(AND(L416&lt;&gt;"ShaftMatl_Special",P416&lt;&gt;"NA"),"Y","N")</f>
        <v/>
      </c>
      <c r="C416" s="233" t="inlineStr">
        <is>
          <t>ConTab_BOM_KP_Shaft_0528</t>
        </is>
      </c>
      <c r="D416" s="233">
        <f>IF(B416="Y",C416,"")</f>
        <v/>
      </c>
      <c r="E416" s="233" t="inlineStr">
        <is>
          <t>:5015-9_0-KP:5015-9_0-KPV:</t>
        </is>
      </c>
      <c r="F416" s="235" t="inlineStr">
        <is>
          <t>4</t>
        </is>
      </c>
      <c r="G416" s="235">
        <f>"X"&amp;F416</f>
        <v/>
      </c>
      <c r="H416" s="201" t="n">
        <v>1.5</v>
      </c>
      <c r="I416" s="234" t="inlineStr">
        <is>
          <t>CCW</t>
        </is>
      </c>
      <c r="J416" s="233" t="n"/>
      <c r="K416" s="233" t="n"/>
      <c r="L416" s="233" t="inlineStr">
        <is>
          <t>ShaftMatl_SS_AISI-303</t>
        </is>
      </c>
      <c r="M416" s="233" t="inlineStr">
        <is>
          <t>:Bronze, III932, C89835:NiAl-Bronze, ASTM-B150 CDA95400:Al-Bronze, ASTM-B150 CDA95200:SS AISI-303:SS AISI-304:SS AISI-316:SS AISI-416:Special/Other:No Sleeve (sleeveless):SS AISI-416 (hard):</t>
        </is>
      </c>
      <c r="N416" s="233" t="inlineStr">
        <is>
          <t>:Bronze, III932, C89835:NiAl-Bronze, ASTM-B150 CDA95400:Al-Bronze, ASTM-B150 CDA95200:SS AISI-303:SS AISI-304:SS AISI-316:SS AISI-416:Special/Other:No Sleeve (sleeveless):</t>
        </is>
      </c>
      <c r="O416" s="233" t="inlineStr">
        <is>
          <t>ShaftMatl_SS_AISI-303</t>
        </is>
      </c>
      <c r="P416" s="235" t="n">
        <v>91845186</v>
      </c>
      <c r="Q416" s="233" t="inlineStr">
        <is>
          <t>B101228</t>
        </is>
      </c>
      <c r="R416" s="233" t="n"/>
      <c r="S416" s="235" t="inlineStr">
        <is>
          <t>LT027</t>
        </is>
      </c>
      <c r="T416" s="233" t="n"/>
      <c r="U416" s="233" t="n"/>
    </row>
    <row r="417" s="109">
      <c r="A417" s="64" t="n"/>
      <c r="B417" s="237">
        <f>IF(AND(L417&lt;&gt;"ShaftMatl_Special",P417&lt;&gt;"NA"),"Y","N")</f>
        <v/>
      </c>
      <c r="C417" s="233" t="inlineStr">
        <is>
          <t>ConTab_BOM_KP_Shaft_0529</t>
        </is>
      </c>
      <c r="D417" s="233">
        <f>IF(B417="Y",C417,"")</f>
        <v/>
      </c>
      <c r="E417" s="233" t="inlineStr">
        <is>
          <t>:5015-9_0-KP:5015-9_0-KPV:</t>
        </is>
      </c>
      <c r="F417" s="235" t="inlineStr">
        <is>
          <t>4</t>
        </is>
      </c>
      <c r="G417" s="235">
        <f>"X"&amp;F417</f>
        <v/>
      </c>
      <c r="H417" s="201" t="n">
        <v>1.5</v>
      </c>
      <c r="I417" s="234" t="inlineStr">
        <is>
          <t>CCW</t>
        </is>
      </c>
      <c r="J417" s="233" t="n"/>
      <c r="K417" s="233" t="n"/>
      <c r="L417" s="233" t="inlineStr">
        <is>
          <t>ShaftMatl_StressproofSteel_AISI-1144</t>
        </is>
      </c>
      <c r="M417" s="233" t="inlineStr">
        <is>
          <t>:Bronze, III932, C89835:NiAl-Bronze, ASTM-B150 CDA95400:Al-Bronze, ASTM-B150 CDA95200:SS AISI-303:SS AISI-304:SS AISI-316:SS AISI-416:Special/Other:No Sleeve (sleeveless):SS AISI-416 (hard):</t>
        </is>
      </c>
      <c r="N417" s="233" t="inlineStr">
        <is>
          <t>:Bronze, III932, C89835:NiAl-Bronze, ASTM-B150 CDA95400:Al-Bronze, ASTM-B150 CDA95200:SS AISI-303:SS AISI-304:SS AISI-316:SS AISI-416:Special/Other:No Sleeve (sleeveless):</t>
        </is>
      </c>
      <c r="O417" s="233" t="inlineStr">
        <is>
          <t>ShaftMatl_StressproofSteel_AISI-1144</t>
        </is>
      </c>
      <c r="P417" s="235" t="n">
        <v>91845183</v>
      </c>
      <c r="Q417" s="233" t="inlineStr">
        <is>
          <t>B101227</t>
        </is>
      </c>
      <c r="R417" s="233" t="inlineStr">
        <is>
          <t>Standard</t>
        </is>
      </c>
      <c r="S417" s="235" t="inlineStr">
        <is>
          <t>LT027</t>
        </is>
      </c>
      <c r="T417" s="233" t="n"/>
      <c r="U417" s="233" t="n"/>
    </row>
    <row r="418" s="109">
      <c r="A418" s="64" t="n"/>
      <c r="B418" s="237">
        <f>IF(AND(L418&lt;&gt;"ShaftMatl_Special",P418&lt;&gt;"NA"),"Y","N")</f>
        <v/>
      </c>
      <c r="C418" s="233" t="inlineStr">
        <is>
          <t>ConTab_BOM_KP_Shaft_0530</t>
        </is>
      </c>
      <c r="D418" s="233">
        <f>IF(B418="Y",C418,"")</f>
        <v/>
      </c>
      <c r="E418" s="233" t="inlineStr">
        <is>
          <t>:5015-9_0-KP:5015-9_0-KPV:</t>
        </is>
      </c>
      <c r="F418" s="235" t="inlineStr">
        <is>
          <t>4</t>
        </is>
      </c>
      <c r="G418" s="235">
        <f>"X"&amp;F418</f>
        <v/>
      </c>
      <c r="H418" s="201" t="n">
        <v>1.5</v>
      </c>
      <c r="I418" s="234" t="inlineStr">
        <is>
          <t>CCW</t>
        </is>
      </c>
      <c r="J418" s="233" t="n"/>
      <c r="K418" s="233" t="n"/>
      <c r="L418" s="233" t="inlineStr">
        <is>
          <t>ShaftMatl_Special</t>
        </is>
      </c>
      <c r="M418" s="233" t="inlineStr">
        <is>
          <t>:Bronze, III932, C89835:NiAl-Bronze, ASTM-B150 CDA95400:Al-Bronze, ASTM-B150 CDA95200:SS AISI-303:SS AISI-304:SS AISI-316:SS AISI-416:Special/Other:No Sleeve (sleeveless):SS AISI-416 (hard):</t>
        </is>
      </c>
      <c r="N418" s="233" t="inlineStr">
        <is>
          <t>:Bronze, III932, C89835:NiAl-Bronze, ASTM-B150 CDA95400:Al-Bronze, ASTM-B150 CDA95200:SS AISI-303:SS AISI-304:SS AISI-316:SS AISI-416:Special/Other:No Sleeve (sleeveless):</t>
        </is>
      </c>
      <c r="O418" s="233" t="inlineStr">
        <is>
          <t>ShaftMatl_Special</t>
        </is>
      </c>
      <c r="P418" s="235" t="inlineStr">
        <is>
          <t>RTF</t>
        </is>
      </c>
      <c r="Q418" s="233" t="inlineStr">
        <is>
          <t>B150248</t>
        </is>
      </c>
      <c r="R418" s="233" t="n"/>
      <c r="S418" s="235" t="inlineStr">
        <is>
          <t>LT029</t>
        </is>
      </c>
      <c r="T418" s="233" t="n"/>
      <c r="U418" s="233" t="n"/>
    </row>
    <row r="419" s="109">
      <c r="A419" s="64" t="n"/>
      <c r="B419" s="237">
        <f>IF(AND(L419&lt;&gt;"ShaftMatl_Special",P419&lt;&gt;"NA"),"Y","N")</f>
        <v/>
      </c>
      <c r="C419" s="233" t="inlineStr">
        <is>
          <t>ConTab_BOM_KP_Shaft_0531</t>
        </is>
      </c>
      <c r="D419" s="233">
        <f>IF(B419="Y",C419,"")</f>
        <v/>
      </c>
      <c r="E419" s="233" t="inlineStr">
        <is>
          <t>:5015-9_0-KP:5015-9_0-KPV:</t>
        </is>
      </c>
      <c r="F419" s="235" t="inlineStr">
        <is>
          <t>4</t>
        </is>
      </c>
      <c r="G419" s="235">
        <f>"X"&amp;F419</f>
        <v/>
      </c>
      <c r="H419" s="201" t="n">
        <v>1.5</v>
      </c>
      <c r="I419" s="234" t="inlineStr">
        <is>
          <t>CW</t>
        </is>
      </c>
      <c r="J419" s="233" t="n"/>
      <c r="K419" s="233" t="n"/>
      <c r="L419" s="233" t="inlineStr">
        <is>
          <t>ShaftMatl_SS_AISI-316</t>
        </is>
      </c>
      <c r="M419" s="233" t="inlineStr">
        <is>
          <t>:Bronze, III932, C89835:NiAl-Bronze, ASTM-B150 CDA95400:Al-Bronze, ASTM-B150 CDA95200:SS AISI-303:SS AISI-304:SS AISI-316:SS AISI-416:Special/Other:No Sleeve (sleeveless):SS AISI-416 (hard):</t>
        </is>
      </c>
      <c r="N419" s="233" t="inlineStr">
        <is>
          <t>:Bronze, III932, C89835:NiAl-Bronze, ASTM-B150 CDA95400:Al-Bronze, ASTM-B150 CDA95200:SS AISI-303:SS AISI-304:SS AISI-316:SS AISI-416:Special/Other:No Sleeve (sleeveless):</t>
        </is>
      </c>
      <c r="O419" s="233" t="inlineStr">
        <is>
          <t>ShaftMatl_SS_AISI-316</t>
        </is>
      </c>
      <c r="P419" s="235" t="inlineStr">
        <is>
          <t>RTF</t>
        </is>
      </c>
      <c r="Q419" s="233" t="inlineStr">
        <is>
          <t>B103947</t>
        </is>
      </c>
      <c r="R419" s="233" t="n"/>
      <c r="S419" s="235" t="inlineStr">
        <is>
          <t>LT076</t>
        </is>
      </c>
      <c r="T419" s="233" t="n"/>
      <c r="U419" s="233" t="n"/>
    </row>
    <row r="420" s="109">
      <c r="A420" s="64" t="n"/>
      <c r="B420" s="237">
        <f>IF(AND(L420&lt;&gt;"ShaftMatl_Special",P420&lt;&gt;"NA"),"Y","N")</f>
        <v/>
      </c>
      <c r="C420" s="233" t="inlineStr">
        <is>
          <t>ConTab_BOM_KP_Shaft_0532</t>
        </is>
      </c>
      <c r="D420" s="233">
        <f>IF(B420="Y",C420,"")</f>
        <v/>
      </c>
      <c r="E420" s="233" t="inlineStr">
        <is>
          <t>:5015-9_0-KP:5015-9_0-KPV:</t>
        </is>
      </c>
      <c r="F420" s="235" t="inlineStr">
        <is>
          <t>4</t>
        </is>
      </c>
      <c r="G420" s="235">
        <f>"X"&amp;F420</f>
        <v/>
      </c>
      <c r="H420" s="201" t="n">
        <v>1.5</v>
      </c>
      <c r="I420" s="234" t="inlineStr">
        <is>
          <t>CCW</t>
        </is>
      </c>
      <c r="J420" s="233" t="n"/>
      <c r="K420" s="233" t="n"/>
      <c r="L420" s="233" t="inlineStr">
        <is>
          <t>ShaftMatl_SS_AISI-316</t>
        </is>
      </c>
      <c r="M420" s="233" t="inlineStr">
        <is>
          <t>:Bronze, III932, C89835:NiAl-Bronze, ASTM-B150 CDA95400:Al-Bronze, ASTM-B150 CDA95200:SS AISI-303:SS AISI-304:SS AISI-316:SS AISI-416:Special/Other:No Sleeve (sleeveless):SS AISI-416 (hard):</t>
        </is>
      </c>
      <c r="N420" s="233" t="inlineStr">
        <is>
          <t>:Bronze, III932, C89835:NiAl-Bronze, ASTM-B150 CDA95400:Al-Bronze, ASTM-B150 CDA95200:SS AISI-303:SS AISI-304:SS AISI-316:SS AISI-416:Special/Other:No Sleeve (sleeveless):</t>
        </is>
      </c>
      <c r="O420" s="233" t="inlineStr">
        <is>
          <t>ShaftMatl_SS_AISI-316</t>
        </is>
      </c>
      <c r="P420" s="235" t="inlineStr">
        <is>
          <t>RTF</t>
        </is>
      </c>
      <c r="Q420" s="233" t="inlineStr">
        <is>
          <t>B103947</t>
        </is>
      </c>
      <c r="R420" s="233" t="n"/>
      <c r="S420" s="235" t="inlineStr">
        <is>
          <t>LT076</t>
        </is>
      </c>
      <c r="T420" s="233" t="n"/>
      <c r="U420" s="233" t="n"/>
    </row>
    <row r="421" s="109">
      <c r="A421" s="64" t="n"/>
      <c r="B421" s="237">
        <f>IF(AND(L421&lt;&gt;"ShaftMatl_Special",P421&lt;&gt;"NA"),"Y","N")</f>
        <v/>
      </c>
      <c r="C421" s="233" t="inlineStr">
        <is>
          <t>ConTab_BOM_KP_Shaft_0533</t>
        </is>
      </c>
      <c r="D421" s="233">
        <f>IF(B421="Y",C421,"")</f>
        <v/>
      </c>
      <c r="E421" s="233" t="inlineStr">
        <is>
          <t>:5015-9_0-KP:5015-9_0-KPV:</t>
        </is>
      </c>
      <c r="F421" s="235" t="inlineStr">
        <is>
          <t>4</t>
        </is>
      </c>
      <c r="G421" s="235">
        <f>"X"&amp;F421</f>
        <v/>
      </c>
      <c r="H421" s="201" t="n">
        <v>1.5</v>
      </c>
      <c r="I421" s="234" t="inlineStr">
        <is>
          <t>CW</t>
        </is>
      </c>
      <c r="J421" s="233" t="n"/>
      <c r="K421" s="233" t="n"/>
      <c r="L421" s="233" t="inlineStr">
        <is>
          <t>ShaftMatl_SS_AISI-416</t>
        </is>
      </c>
      <c r="M421" s="233" t="inlineStr">
        <is>
          <t>:Bronze, III932, C89835:NiAl-Bronze, ASTM-B150 CDA95400:Al-Bronze, ASTM-B150 CDA95200:SS AISI-303:SS AISI-304:SS AISI-316:SS AISI-416:Special/Other:No Sleeve (sleeveless):SS AISI-416 (hard):</t>
        </is>
      </c>
      <c r="N421" s="233" t="inlineStr">
        <is>
          <t>:Bronze, III932, C89835:NiAl-Bronze, ASTM-B150 CDA95400:Al-Bronze, ASTM-B150 CDA95200:SS AISI-303:SS AISI-304:SS AISI-316:SS AISI-416:Special/Other:No Sleeve (sleeveless):</t>
        </is>
      </c>
      <c r="O421" s="233" t="inlineStr">
        <is>
          <t>ShaftMatl_SS_AISI-416</t>
        </is>
      </c>
      <c r="P421" s="235" t="inlineStr">
        <is>
          <t>RTF</t>
        </is>
      </c>
      <c r="Q421" s="233" t="inlineStr">
        <is>
          <t>B103967</t>
        </is>
      </c>
      <c r="R421" s="233" t="n"/>
      <c r="S421" s="235" t="inlineStr">
        <is>
          <t>LT076</t>
        </is>
      </c>
      <c r="T421" s="233" t="n"/>
      <c r="U421" s="233" t="n"/>
    </row>
    <row r="422" s="109">
      <c r="A422" s="64" t="n"/>
      <c r="B422" s="237">
        <f>IF(AND(L422&lt;&gt;"ShaftMatl_Special",P422&lt;&gt;"NA"),"Y","N")</f>
        <v/>
      </c>
      <c r="C422" s="233" t="inlineStr">
        <is>
          <t>ConTab_BOM_KP_Shaft_0534</t>
        </is>
      </c>
      <c r="D422" s="233">
        <f>IF(B422="Y",C422,"")</f>
        <v/>
      </c>
      <c r="E422" s="233" t="inlineStr">
        <is>
          <t>:5015-9_0-KP:5015-9_0-KPV:</t>
        </is>
      </c>
      <c r="F422" s="235" t="inlineStr">
        <is>
          <t>4</t>
        </is>
      </c>
      <c r="G422" s="235">
        <f>"X"&amp;F422</f>
        <v/>
      </c>
      <c r="H422" s="201" t="n">
        <v>1.5</v>
      </c>
      <c r="I422" s="234" t="inlineStr">
        <is>
          <t>CCW</t>
        </is>
      </c>
      <c r="J422" s="233" t="n"/>
      <c r="K422" s="233" t="n"/>
      <c r="L422" s="233" t="inlineStr">
        <is>
          <t>ShaftMatl_SS_AISI-416</t>
        </is>
      </c>
      <c r="M422" s="233" t="inlineStr">
        <is>
          <t>:Bronze, III932, C89835:NiAl-Bronze, ASTM-B150 CDA95400:Al-Bronze, ASTM-B150 CDA95200:SS AISI-303:SS AISI-304:SS AISI-316:SS AISI-416:Special/Other:No Sleeve (sleeveless):SS AISI-416 (hard):</t>
        </is>
      </c>
      <c r="N422" s="233" t="inlineStr">
        <is>
          <t>:Bronze, III932, C89835:NiAl-Bronze, ASTM-B150 CDA95400:Al-Bronze, ASTM-B150 CDA95200:SS AISI-303:SS AISI-304:SS AISI-316:SS AISI-416:Special/Other:No Sleeve (sleeveless):</t>
        </is>
      </c>
      <c r="O422" s="233" t="inlineStr">
        <is>
          <t>ShaftMatl_SS_AISI-416</t>
        </is>
      </c>
      <c r="P422" s="235" t="inlineStr">
        <is>
          <t>RTF</t>
        </is>
      </c>
      <c r="Q422" s="233" t="inlineStr">
        <is>
          <t>B103967</t>
        </is>
      </c>
      <c r="R422" s="233" t="n"/>
      <c r="S422" s="235" t="inlineStr">
        <is>
          <t>LT076</t>
        </is>
      </c>
      <c r="T422" s="233" t="n"/>
      <c r="U422" s="233" t="n"/>
    </row>
    <row r="423" s="109">
      <c r="A423" s="64" t="n"/>
      <c r="B423" s="237">
        <f>IF(AND(L423&lt;&gt;"ShaftMatl_Special",P423&lt;&gt;"NA"),"Y","N")</f>
        <v/>
      </c>
      <c r="C423" s="233" t="inlineStr">
        <is>
          <t>ConTab_BOM_KP_Shaft_0539</t>
        </is>
      </c>
      <c r="D423" s="233">
        <f>IF(B423="Y",C423,"")</f>
        <v/>
      </c>
      <c r="E423" s="233" t="inlineStr">
        <is>
          <t>:5015-9_0-KPV:</t>
        </is>
      </c>
      <c r="F423" s="235" t="n">
        <v>4</v>
      </c>
      <c r="G423" s="235">
        <f>"X"&amp;F423</f>
        <v/>
      </c>
      <c r="H423" s="201" t="n">
        <v>1.5</v>
      </c>
      <c r="I423" s="234" t="inlineStr">
        <is>
          <t>CW</t>
        </is>
      </c>
      <c r="J423" s="233" t="n"/>
      <c r="K423" s="233" t="n"/>
      <c r="L423" s="233" t="inlineStr">
        <is>
          <t>ShaftMatl_StressproofSteel_AISI-1144</t>
        </is>
      </c>
      <c r="M423" s="233" t="inlineStr">
        <is>
          <t>:Bronze, III932, C89835:NiAl-Bronze, ASTM-B150 CDA95400:Al-Bronze, ASTM-B150 CDA95200:SS AISI-303:SS AISI-304:SS AISI-316:SS AISI-416:Special/Other:No Sleeve (sleeveless):SS AISI-416 (hard):</t>
        </is>
      </c>
      <c r="N423" s="233" t="inlineStr">
        <is>
          <t>:SS AISI-416 (hard)-SlvBrg:</t>
        </is>
      </c>
      <c r="O423" s="233" t="inlineStr">
        <is>
          <t>ShaftMatl_StressproofSteel_AISI-1144</t>
        </is>
      </c>
      <c r="P423" s="235" t="n">
        <v>97621596</v>
      </c>
      <c r="Q423" s="233" t="inlineStr">
        <is>
          <t>B105627</t>
        </is>
      </c>
      <c r="R423" s="233" t="n"/>
      <c r="S423" s="235" t="inlineStr">
        <is>
          <t>LT027</t>
        </is>
      </c>
      <c r="T423" s="233" t="n"/>
      <c r="U423" s="233" t="n"/>
    </row>
    <row r="424" s="109">
      <c r="A424" s="64" t="n"/>
      <c r="B424" s="237">
        <f>IF(AND(L424&lt;&gt;"ShaftMatl_Special",P424&lt;&gt;"NA"),"Y","N")</f>
        <v/>
      </c>
      <c r="C424" s="233" t="inlineStr">
        <is>
          <t>ConTab_BOM_KP_Shaft_0540</t>
        </is>
      </c>
      <c r="D424" s="233">
        <f>IF(B424="Y",C424,"")</f>
        <v/>
      </c>
      <c r="E424" s="233" t="inlineStr">
        <is>
          <t>:5015-9_0-KPV:</t>
        </is>
      </c>
      <c r="F424" s="235" t="n">
        <v>4</v>
      </c>
      <c r="G424" s="235">
        <f>"X"&amp;F424</f>
        <v/>
      </c>
      <c r="H424" s="201" t="n">
        <v>1.5</v>
      </c>
      <c r="I424" s="234" t="inlineStr">
        <is>
          <t>CCW</t>
        </is>
      </c>
      <c r="J424" s="233" t="n"/>
      <c r="K424" s="233" t="n"/>
      <c r="L424" s="233" t="inlineStr">
        <is>
          <t>ShaftMatl_StressproofSteel_AISI-1144</t>
        </is>
      </c>
      <c r="M424" s="233" t="inlineStr">
        <is>
          <t>:Bronze, III932, C89835:NiAl-Bronze, ASTM-B150 CDA95400:Al-Bronze, ASTM-B150 CDA95200:SS AISI-303:SS AISI-304:SS AISI-316:SS AISI-416:Special/Other:No Sleeve (sleeveless):SS AISI-416 (hard):</t>
        </is>
      </c>
      <c r="N424" s="233" t="inlineStr">
        <is>
          <t>:SS AISI-416 (hard)-SlvBrg:</t>
        </is>
      </c>
      <c r="O424" s="233" t="inlineStr">
        <is>
          <t>ShaftMatl_StressproofSteel_AISI-1144</t>
        </is>
      </c>
      <c r="P424" s="235" t="n">
        <v>97621598</v>
      </c>
      <c r="Q424" s="233" t="inlineStr">
        <is>
          <t>B105635</t>
        </is>
      </c>
      <c r="R424" s="233" t="n"/>
      <c r="S424" s="235" t="inlineStr">
        <is>
          <t>LT027</t>
        </is>
      </c>
      <c r="T424" s="233" t="n"/>
      <c r="U424" s="233" t="n"/>
    </row>
    <row r="425" s="109">
      <c r="A425" s="64" t="n"/>
      <c r="B425" s="237">
        <f>IF(AND(L425&lt;&gt;"ShaftMatl_Special",P425&lt;&gt;"NA"),"Y","N")</f>
        <v/>
      </c>
      <c r="C425" s="233" t="inlineStr">
        <is>
          <t>ConTab_BOM_KP_Shaft_0541</t>
        </is>
      </c>
      <c r="D425" s="233">
        <f>IF(B425="Y",C425,"")</f>
        <v/>
      </c>
      <c r="E425" s="233" t="inlineStr">
        <is>
          <t>:6012-1_2-KP:6012-1_2-KPV:</t>
        </is>
      </c>
      <c r="F425" s="235" t="inlineStr">
        <is>
          <t>4</t>
        </is>
      </c>
      <c r="G425" s="235">
        <f>"X"&amp;F425</f>
        <v/>
      </c>
      <c r="H425" s="201" t="n">
        <v>1.5</v>
      </c>
      <c r="I425" s="234" t="inlineStr">
        <is>
          <t>CW</t>
        </is>
      </c>
      <c r="J425" s="233" t="inlineStr">
        <is>
          <t>Mechanical Seal</t>
        </is>
      </c>
      <c r="K425" s="233" t="inlineStr">
        <is>
          <t>:MechSealType1Unbal:MechSealType21S:MechSealType1B:MechSealType2B:</t>
        </is>
      </c>
      <c r="L425" s="233" t="inlineStr">
        <is>
          <t>ShaftMatl_SS_AISI-303</t>
        </is>
      </c>
      <c r="M425" s="233" t="inlineStr">
        <is>
          <t>:Bronze, III932, C89835:NiAl-Bronze, ASTM-B150 CDA95400:Al-Bronze, ASTM-B150 CDA95200:SS AISI-303:SS AISI-304:SS AISI-316:SS AISI-416:Special/Other:No Sleeve (sleeveless):</t>
        </is>
      </c>
      <c r="N425" s="233" t="inlineStr">
        <is>
          <t>:Bronze, III932, C89835:NiAl-Bronze, ASTM-B150 CDA95400:Al-Bronze, ASTM-B150 CDA95200:SS AISI-303:SS AISI-304:SS AISI-316:SS AISI-416:Special/Other:No Sleeve (sleeveless):</t>
        </is>
      </c>
      <c r="O425" s="233" t="inlineStr">
        <is>
          <t>ShaftMatl_SS_AISI-303</t>
        </is>
      </c>
      <c r="P425" s="235" t="n">
        <v>91844456</v>
      </c>
      <c r="Q425" s="233" t="inlineStr">
        <is>
          <t>B101232</t>
        </is>
      </c>
      <c r="R425" s="233" t="n"/>
      <c r="S425" s="235" t="inlineStr">
        <is>
          <t>LT027</t>
        </is>
      </c>
      <c r="T425" s="233" t="n"/>
      <c r="U425" s="233" t="n"/>
    </row>
    <row r="426" s="109">
      <c r="A426" s="64" t="n"/>
      <c r="B426" s="237">
        <f>IF(AND(L426&lt;&gt;"ShaftMatl_Special",P426&lt;&gt;"NA"),"Y","N")</f>
        <v/>
      </c>
      <c r="C426" s="233" t="inlineStr">
        <is>
          <t>ConTab_BOM_KP_Shaft_0542</t>
        </is>
      </c>
      <c r="D426" s="233">
        <f>IF(B426="Y",C426,"")</f>
        <v/>
      </c>
      <c r="E426" s="233" t="inlineStr">
        <is>
          <t>:6012-1_2-KP:6012-1_2-KPV:</t>
        </is>
      </c>
      <c r="F426" s="235" t="inlineStr">
        <is>
          <t>4</t>
        </is>
      </c>
      <c r="G426" s="235">
        <f>"X"&amp;F426</f>
        <v/>
      </c>
      <c r="H426" s="201" t="n">
        <v>1.5</v>
      </c>
      <c r="I426" s="234" t="inlineStr">
        <is>
          <t>CW</t>
        </is>
      </c>
      <c r="J426" s="233" t="inlineStr">
        <is>
          <t>Mechanical Seal</t>
        </is>
      </c>
      <c r="K426" s="233" t="inlineStr">
        <is>
          <t>:MechSealType1Unbal:MechSealType21S:MechSealType1B:MechSealType2B:</t>
        </is>
      </c>
      <c r="L426" s="233" t="inlineStr">
        <is>
          <t>ShaftMatl_StressproofSteel_AISI-1144</t>
        </is>
      </c>
      <c r="M426" s="233" t="inlineStr">
        <is>
          <t>:Bronze, III932, C89835:NiAl-Bronze, ASTM-B150 CDA95400:Al-Bronze, ASTM-B150 CDA95200:SS AISI-303:SS AISI-304:SS AISI-316:SS AISI-416:Special/Other:No Sleeve (sleeveless):</t>
        </is>
      </c>
      <c r="N426" s="233" t="inlineStr">
        <is>
          <t>:Bronze, III932, C89835:NiAl-Bronze, ASTM-B150 CDA95400:Al-Bronze, ASTM-B150 CDA95200:SS AISI-303:SS AISI-304:SS AISI-316:SS AISI-416:Special/Other:No Sleeve (sleeveless):</t>
        </is>
      </c>
      <c r="O426" s="233" t="inlineStr">
        <is>
          <t>ShaftMatl_StressproofSteel_AISI-1144</t>
        </is>
      </c>
      <c r="P426" s="235" t="n">
        <v>91844454</v>
      </c>
      <c r="Q426" s="233" t="inlineStr">
        <is>
          <t>B101229</t>
        </is>
      </c>
      <c r="R426" s="233" t="inlineStr">
        <is>
          <t>Standard</t>
        </is>
      </c>
      <c r="S426" s="235" t="inlineStr">
        <is>
          <t>LT027</t>
        </is>
      </c>
      <c r="T426" s="233" t="n"/>
      <c r="U426" s="233" t="n"/>
    </row>
    <row r="427" s="109">
      <c r="A427" s="64" t="n"/>
      <c r="B427" s="237">
        <f>IF(AND(L427&lt;&gt;"ShaftMatl_Special",P427&lt;&gt;"NA"),"Y","N")</f>
        <v/>
      </c>
      <c r="C427" s="233" t="inlineStr">
        <is>
          <t>ConTab_BOM_KP_Shaft_0543</t>
        </is>
      </c>
      <c r="D427" s="233">
        <f>IF(B427="Y",C427,"")</f>
        <v/>
      </c>
      <c r="E427" s="233" t="inlineStr">
        <is>
          <t>:6012-1_2-KP:6012-1_2-KPV:</t>
        </is>
      </c>
      <c r="F427" s="235" t="inlineStr">
        <is>
          <t>4</t>
        </is>
      </c>
      <c r="G427" s="235">
        <f>"X"&amp;F427</f>
        <v/>
      </c>
      <c r="H427" s="201" t="n">
        <v>1.5</v>
      </c>
      <c r="I427" s="234" t="inlineStr">
        <is>
          <t>CW</t>
        </is>
      </c>
      <c r="J427" s="233" t="inlineStr">
        <is>
          <t>Mechanical Seal</t>
        </is>
      </c>
      <c r="K427" s="233" t="inlineStr">
        <is>
          <t>:MechSealType1Unbal:MechSealType21S:MechSealType1B:MechSealType2B:</t>
        </is>
      </c>
      <c r="L427" s="233" t="inlineStr">
        <is>
          <t>ShaftMatl_Special</t>
        </is>
      </c>
      <c r="M427" s="233" t="inlineStr">
        <is>
          <t>:Bronze, III932, C89835:NiAl-Bronze, ASTM-B150 CDA95400:Al-Bronze, ASTM-B150 CDA95200:SS AISI-303:SS AISI-304:SS AISI-316:SS AISI-416:Special/Other:No Sleeve (sleeveless):</t>
        </is>
      </c>
      <c r="N427" s="233" t="inlineStr">
        <is>
          <t>:Bronze, III932, C89835:NiAl-Bronze, ASTM-B150 CDA95400:Al-Bronze, ASTM-B150 CDA95200:SS AISI-303:SS AISI-304:SS AISI-316:SS AISI-416:Special/Other:No Sleeve (sleeveless):</t>
        </is>
      </c>
      <c r="O427" s="233" t="inlineStr">
        <is>
          <t>ShaftMatl_Special</t>
        </is>
      </c>
      <c r="P427" s="235" t="inlineStr">
        <is>
          <t>RTF</t>
        </is>
      </c>
      <c r="Q427" s="233" t="inlineStr">
        <is>
          <t>B150248</t>
        </is>
      </c>
      <c r="R427" s="233" t="n"/>
      <c r="S427" s="235" t="inlineStr">
        <is>
          <t>LT029</t>
        </is>
      </c>
      <c r="T427" s="233" t="n"/>
      <c r="U427" s="233" t="n"/>
    </row>
    <row r="428" s="109">
      <c r="A428" s="64" t="n"/>
      <c r="B428" s="237">
        <f>IF(AND(L428&lt;&gt;"ShaftMatl_Special",P428&lt;&gt;"NA"),"Y","N")</f>
        <v/>
      </c>
      <c r="C428" s="233" t="inlineStr">
        <is>
          <t>ConTab_BOM_KP_Shaft_0544</t>
        </is>
      </c>
      <c r="D428" s="233">
        <f>IF(B428="Y",C428,"")</f>
        <v/>
      </c>
      <c r="E428" s="233" t="inlineStr">
        <is>
          <t>:6012-1_2-KP:6012-1_2-KPV:</t>
        </is>
      </c>
      <c r="F428" s="235" t="inlineStr">
        <is>
          <t>4</t>
        </is>
      </c>
      <c r="G428" s="235">
        <f>"X"&amp;F428</f>
        <v/>
      </c>
      <c r="H428" s="201" t="n">
        <v>1.5</v>
      </c>
      <c r="I428" s="234" t="inlineStr">
        <is>
          <t>CW</t>
        </is>
      </c>
      <c r="J428" s="233" t="inlineStr">
        <is>
          <t>Packing</t>
        </is>
      </c>
      <c r="K428" s="233" t="inlineStr">
        <is>
          <t>:Opt_Packing:</t>
        </is>
      </c>
      <c r="L428" s="233" t="inlineStr">
        <is>
          <t>ShaftMatl_SS_AISI-303</t>
        </is>
      </c>
      <c r="M428" s="233" t="inlineStr">
        <is>
          <t>:Bronze, III932, C89835:NiAl-Bronze, ASTM-B150 CDA95400:Al-Bronze, ASTM-B150 CDA95200:SS AISI-303:SS AISI-304:SS AISI-316:SS AISI-416:Special/Other:No Sleeve (sleeveless):SS AISI-416 (hard):</t>
        </is>
      </c>
      <c r="N428" s="233" t="inlineStr">
        <is>
          <t>:Bronze, III932, C89835:NiAl-Bronze, ASTM-B150 CDA95400:Al-Bronze, ASTM-B150 CDA95200:SS AISI-303:SS AISI-304:SS AISI-316:SS AISI-416:Special/Other:No Sleeve (sleeveless):</t>
        </is>
      </c>
      <c r="O428" s="233" t="inlineStr">
        <is>
          <t>ShaftMatl_SS_AISI-303</t>
        </is>
      </c>
      <c r="P428" s="235" t="n">
        <v>91844452</v>
      </c>
      <c r="Q428" s="233" t="inlineStr">
        <is>
          <t>B101231</t>
        </is>
      </c>
      <c r="R428" s="233" t="n"/>
      <c r="S428" s="235" t="inlineStr">
        <is>
          <t>LT027</t>
        </is>
      </c>
      <c r="T428" s="233" t="n"/>
      <c r="U428" s="233" t="n"/>
    </row>
    <row r="429" s="109">
      <c r="A429" s="64" t="n"/>
      <c r="B429" s="237">
        <f>IF(AND(L429&lt;&gt;"ShaftMatl_Special",P429&lt;&gt;"NA"),"Y","N")</f>
        <v/>
      </c>
      <c r="C429" s="233" t="inlineStr">
        <is>
          <t>ConTab_BOM_KP_Shaft_0545</t>
        </is>
      </c>
      <c r="D429" s="233">
        <f>IF(B429="Y",C429,"")</f>
        <v/>
      </c>
      <c r="E429" s="233" t="inlineStr">
        <is>
          <t>:6012-1_2-KP:6012-1_2-KPV:</t>
        </is>
      </c>
      <c r="F429" s="235" t="inlineStr">
        <is>
          <t>4</t>
        </is>
      </c>
      <c r="G429" s="235">
        <f>"X"&amp;F429</f>
        <v/>
      </c>
      <c r="H429" s="201" t="n">
        <v>1.5</v>
      </c>
      <c r="I429" s="234" t="inlineStr">
        <is>
          <t>CW</t>
        </is>
      </c>
      <c r="J429" s="233" t="inlineStr">
        <is>
          <t>Packing</t>
        </is>
      </c>
      <c r="K429" s="233" t="inlineStr">
        <is>
          <t>:Opt_Packing:</t>
        </is>
      </c>
      <c r="L429" s="233" t="inlineStr">
        <is>
          <t>ShaftMatl_StressproofSteel_AISI-1144</t>
        </is>
      </c>
      <c r="M429" s="233" t="inlineStr">
        <is>
          <t>:Bronze, III932, C89835:NiAl-Bronze, ASTM-B150 CDA95400:Al-Bronze, ASTM-B150 CDA95200:SS AISI-303:SS AISI-304:SS AISI-316:SS AISI-416:Special/Other:No Sleeve (sleeveless):SS AISI-416 (hard):</t>
        </is>
      </c>
      <c r="N429" s="233" t="inlineStr">
        <is>
          <t>:Bronze, III932, C89835:NiAl-Bronze, ASTM-B150 CDA95400:Al-Bronze, ASTM-B150 CDA95200:SS AISI-303:SS AISI-304:SS AISI-316:SS AISI-416:Special/Other:No Sleeve (sleeveless):</t>
        </is>
      </c>
      <c r="O429" s="233" t="inlineStr">
        <is>
          <t>ShaftMatl_StressproofSteel_AISI-1144</t>
        </is>
      </c>
      <c r="P429" s="235" t="n">
        <v>91844447</v>
      </c>
      <c r="Q429" s="233" t="inlineStr">
        <is>
          <t>B101230</t>
        </is>
      </c>
      <c r="R429" s="233" t="inlineStr">
        <is>
          <t>Standard</t>
        </is>
      </c>
      <c r="S429" s="235" t="inlineStr">
        <is>
          <t>LT027</t>
        </is>
      </c>
      <c r="T429" s="233" t="n"/>
      <c r="U429" s="233" t="n"/>
    </row>
    <row r="430" s="109">
      <c r="A430" s="64" t="n"/>
      <c r="B430" s="237">
        <f>IF(AND(L430&lt;&gt;"ShaftMatl_Special",P430&lt;&gt;"NA"),"Y","N")</f>
        <v/>
      </c>
      <c r="C430" s="233" t="inlineStr">
        <is>
          <t>ConTab_BOM_KP_Shaft_0546</t>
        </is>
      </c>
      <c r="D430" s="233">
        <f>IF(B430="Y",C430,"")</f>
        <v/>
      </c>
      <c r="E430" s="233" t="inlineStr">
        <is>
          <t>:6012-1_2-KP:6012-1_2-KPV:</t>
        </is>
      </c>
      <c r="F430" s="235" t="inlineStr">
        <is>
          <t>4</t>
        </is>
      </c>
      <c r="G430" s="235">
        <f>"X"&amp;F430</f>
        <v/>
      </c>
      <c r="H430" s="201" t="n">
        <v>1.5</v>
      </c>
      <c r="I430" s="234" t="inlineStr">
        <is>
          <t>CW</t>
        </is>
      </c>
      <c r="J430" s="233" t="inlineStr">
        <is>
          <t>Packing</t>
        </is>
      </c>
      <c r="K430" s="233" t="inlineStr">
        <is>
          <t>:Opt_Packing:</t>
        </is>
      </c>
      <c r="L430" s="233" t="inlineStr">
        <is>
          <t>ShaftMatl_Special</t>
        </is>
      </c>
      <c r="M430" s="233" t="inlineStr">
        <is>
          <t>:Bronze, III932, C89835:NiAl-Bronze, ASTM-B150 CDA95400:Al-Bronze, ASTM-B150 CDA95200:SS AISI-303:SS AISI-304:SS AISI-316:SS AISI-416:Special/Other:No Sleeve (sleeveless):SS AISI-416 (hard):</t>
        </is>
      </c>
      <c r="N430" s="233" t="inlineStr">
        <is>
          <t>:Bronze, III932, C89835:NiAl-Bronze, ASTM-B150 CDA95400:Al-Bronze, ASTM-B150 CDA95200:SS AISI-303:SS AISI-304:SS AISI-316:SS AISI-416:Special/Other:No Sleeve (sleeveless):</t>
        </is>
      </c>
      <c r="O430" s="233" t="inlineStr">
        <is>
          <t>ShaftMatl_Special</t>
        </is>
      </c>
      <c r="P430" s="235" t="inlineStr">
        <is>
          <t>RTF</t>
        </is>
      </c>
      <c r="Q430" s="233" t="inlineStr">
        <is>
          <t>B150248</t>
        </is>
      </c>
      <c r="R430" s="233" t="n"/>
      <c r="S430" s="235" t="inlineStr">
        <is>
          <t>LT029</t>
        </is>
      </c>
      <c r="T430" s="233" t="n"/>
      <c r="U430" s="233" t="n"/>
    </row>
    <row r="431" s="109">
      <c r="A431" s="64" t="n"/>
      <c r="B431" s="237">
        <f>IF(AND(L431&lt;&gt;"ShaftMatl_Special",P431&lt;&gt;"NA"),"Y","N")</f>
        <v/>
      </c>
      <c r="C431" s="233" t="inlineStr">
        <is>
          <t>ConTab_BOM_KP_Shaft_0547</t>
        </is>
      </c>
      <c r="D431" s="233">
        <f>IF(B431="Y",C431,"")</f>
        <v/>
      </c>
      <c r="E431" s="233" t="inlineStr">
        <is>
          <t>:6012-1_2-KP:6012-1_2-KPV:</t>
        </is>
      </c>
      <c r="F431" s="235" t="inlineStr">
        <is>
          <t>4</t>
        </is>
      </c>
      <c r="G431" s="235">
        <f>"X"&amp;F431</f>
        <v/>
      </c>
      <c r="H431" s="201" t="n">
        <v>1.5</v>
      </c>
      <c r="I431" s="234" t="inlineStr">
        <is>
          <t>CCW</t>
        </is>
      </c>
      <c r="J431" s="233" t="inlineStr">
        <is>
          <t>Mechanical Seal</t>
        </is>
      </c>
      <c r="K431" s="233" t="inlineStr">
        <is>
          <t>:MechSealType1Unbal:MechSealType21S:MechSealType1B:MechSealType2B:</t>
        </is>
      </c>
      <c r="L431" s="233" t="inlineStr">
        <is>
          <t>ShaftMatl_SS_AISI-303</t>
        </is>
      </c>
      <c r="M431" s="233" t="inlineStr">
        <is>
          <t>:Bronze, III932, C89835:NiAl-Bronze, ASTM-B150 CDA95400:Al-Bronze, ASTM-B150 CDA95200:SS AISI-303:SS AISI-304:SS AISI-316:SS AISI-416:Special/Other:No Sleeve (sleeveless):</t>
        </is>
      </c>
      <c r="N431" s="233" t="inlineStr">
        <is>
          <t>:Bronze, III932, C89835:NiAl-Bronze, ASTM-B150 CDA95400:Al-Bronze, ASTM-B150 CDA95200:SS AISI-303:SS AISI-304:SS AISI-316:SS AISI-416:Special/Other:No Sleeve (sleeveless):</t>
        </is>
      </c>
      <c r="O431" s="233" t="inlineStr">
        <is>
          <t>ShaftMatl_SS_AISI-303</t>
        </is>
      </c>
      <c r="P431" s="235" t="n">
        <v>91844471</v>
      </c>
      <c r="Q431" s="233" t="inlineStr">
        <is>
          <t>B101232</t>
        </is>
      </c>
      <c r="R431" s="233" t="n"/>
      <c r="S431" s="235" t="inlineStr">
        <is>
          <t>LT027</t>
        </is>
      </c>
      <c r="T431" s="233" t="n"/>
      <c r="U431" s="233" t="n"/>
    </row>
    <row r="432" s="109">
      <c r="A432" s="64" t="n"/>
      <c r="B432" s="237">
        <f>IF(AND(L432&lt;&gt;"ShaftMatl_Special",P432&lt;&gt;"NA"),"Y","N")</f>
        <v/>
      </c>
      <c r="C432" s="233" t="inlineStr">
        <is>
          <t>ConTab_BOM_KP_Shaft_0548</t>
        </is>
      </c>
      <c r="D432" s="233">
        <f>IF(B432="Y",C432,"")</f>
        <v/>
      </c>
      <c r="E432" s="233" t="inlineStr">
        <is>
          <t>:6012-1_2-KP:6012-1_2-KPV:</t>
        </is>
      </c>
      <c r="F432" s="235" t="inlineStr">
        <is>
          <t>4</t>
        </is>
      </c>
      <c r="G432" s="235">
        <f>"X"&amp;F432</f>
        <v/>
      </c>
      <c r="H432" s="201" t="n">
        <v>1.5</v>
      </c>
      <c r="I432" s="234" t="inlineStr">
        <is>
          <t>CCW</t>
        </is>
      </c>
      <c r="J432" s="233" t="inlineStr">
        <is>
          <t>Mechanical Seal</t>
        </is>
      </c>
      <c r="K432" s="233" t="inlineStr">
        <is>
          <t>:MechSealType1Unbal:MechSealType21S:MechSealType1B:MechSealType2B:</t>
        </is>
      </c>
      <c r="L432" s="233" t="inlineStr">
        <is>
          <t>ShaftMatl_StressproofSteel_AISI-1144</t>
        </is>
      </c>
      <c r="M432" s="233" t="inlineStr">
        <is>
          <t>:Bronze, III932, C89835:NiAl-Bronze, ASTM-B150 CDA95400:Al-Bronze, ASTM-B150 CDA95200:SS AISI-303:SS AISI-304:SS AISI-316:SS AISI-416:Special/Other:No Sleeve (sleeveless):</t>
        </is>
      </c>
      <c r="N432" s="233" t="inlineStr">
        <is>
          <t>:Bronze, III932, C89835:NiAl-Bronze, ASTM-B150 CDA95400:Al-Bronze, ASTM-B150 CDA95200:SS AISI-303:SS AISI-304:SS AISI-316:SS AISI-416:Special/Other:No Sleeve (sleeveless):</t>
        </is>
      </c>
      <c r="O432" s="233" t="inlineStr">
        <is>
          <t>ShaftMatl_StressproofSteel_AISI-1144</t>
        </is>
      </c>
      <c r="P432" s="235" t="n">
        <v>91844469</v>
      </c>
      <c r="Q432" s="233" t="inlineStr">
        <is>
          <t>B101229</t>
        </is>
      </c>
      <c r="R432" s="233" t="inlineStr">
        <is>
          <t>Standard</t>
        </is>
      </c>
      <c r="S432" s="235" t="inlineStr">
        <is>
          <t>LT027</t>
        </is>
      </c>
      <c r="T432" s="233" t="n"/>
      <c r="U432" s="233" t="n"/>
    </row>
    <row r="433" s="109">
      <c r="A433" s="64" t="n"/>
      <c r="B433" s="237">
        <f>IF(AND(L433&lt;&gt;"ShaftMatl_Special",P433&lt;&gt;"NA"),"Y","N")</f>
        <v/>
      </c>
      <c r="C433" s="233" t="inlineStr">
        <is>
          <t>ConTab_BOM_KP_Shaft_0549</t>
        </is>
      </c>
      <c r="D433" s="233">
        <f>IF(B433="Y",C433,"")</f>
        <v/>
      </c>
      <c r="E433" s="233" t="inlineStr">
        <is>
          <t>:6012-1_2-KP:6012-1_2-KPV:</t>
        </is>
      </c>
      <c r="F433" s="235" t="inlineStr">
        <is>
          <t>4</t>
        </is>
      </c>
      <c r="G433" s="235">
        <f>"X"&amp;F433</f>
        <v/>
      </c>
      <c r="H433" s="201" t="n">
        <v>1.5</v>
      </c>
      <c r="I433" s="234" t="inlineStr">
        <is>
          <t>CCW</t>
        </is>
      </c>
      <c r="J433" s="233" t="inlineStr">
        <is>
          <t>Mechanical Seal</t>
        </is>
      </c>
      <c r="K433" s="233" t="inlineStr">
        <is>
          <t>:MechSealType1Unbal:MechSealType21S:MechSealType1B:MechSealType2B:</t>
        </is>
      </c>
      <c r="L433" s="233" t="inlineStr">
        <is>
          <t>ShaftMatl_Special</t>
        </is>
      </c>
      <c r="M433" s="233" t="inlineStr">
        <is>
          <t>:Bronze, III932, C89835:NiAl-Bronze, ASTM-B150 CDA95400:Al-Bronze, ASTM-B150 CDA95200:SS AISI-303:SS AISI-304:SS AISI-316:SS AISI-416:Special/Other:No Sleeve (sleeveless):</t>
        </is>
      </c>
      <c r="N433" s="233" t="inlineStr">
        <is>
          <t>:Bronze, III932, C89835:NiAl-Bronze, ASTM-B150 CDA95400:Al-Bronze, ASTM-B150 CDA95200:SS AISI-303:SS AISI-304:SS AISI-316:SS AISI-416:Special/Other:No Sleeve (sleeveless):</t>
        </is>
      </c>
      <c r="O433" s="233" t="inlineStr">
        <is>
          <t>ShaftMatl_Special</t>
        </is>
      </c>
      <c r="P433" s="235" t="inlineStr">
        <is>
          <t>RTF</t>
        </is>
      </c>
      <c r="Q433" s="233" t="inlineStr">
        <is>
          <t>B150248</t>
        </is>
      </c>
      <c r="R433" s="233" t="n"/>
      <c r="S433" s="235" t="inlineStr">
        <is>
          <t>LT029</t>
        </is>
      </c>
      <c r="T433" s="233" t="n"/>
      <c r="U433" s="233" t="n"/>
    </row>
    <row r="434" s="109">
      <c r="A434" s="64" t="n"/>
      <c r="B434" s="237">
        <f>IF(AND(L434&lt;&gt;"ShaftMatl_Special",P434&lt;&gt;"NA"),"Y","N")</f>
        <v/>
      </c>
      <c r="C434" s="233" t="inlineStr">
        <is>
          <t>ConTab_BOM_KP_Shaft_0550</t>
        </is>
      </c>
      <c r="D434" s="233">
        <f>IF(B434="Y",C434,"")</f>
        <v/>
      </c>
      <c r="E434" s="233" t="inlineStr">
        <is>
          <t>:6012-1_2-KP:6012-1_2-KPV:</t>
        </is>
      </c>
      <c r="F434" s="235" t="inlineStr">
        <is>
          <t>4</t>
        </is>
      </c>
      <c r="G434" s="235">
        <f>"X"&amp;F434</f>
        <v/>
      </c>
      <c r="H434" s="201" t="n">
        <v>1.5</v>
      </c>
      <c r="I434" s="234" t="inlineStr">
        <is>
          <t>CCW</t>
        </is>
      </c>
      <c r="J434" s="233" t="inlineStr">
        <is>
          <t>Packing</t>
        </is>
      </c>
      <c r="K434" s="233" t="inlineStr">
        <is>
          <t>:Opt_Packing:</t>
        </is>
      </c>
      <c r="L434" s="233" t="inlineStr">
        <is>
          <t>ShaftMatl_SS_AISI-303</t>
        </is>
      </c>
      <c r="M434" s="233" t="inlineStr">
        <is>
          <t>:Bronze, III932, C89835:NiAl-Bronze, ASTM-B150 CDA95400:Al-Bronze, ASTM-B150 CDA95200:SS AISI-303:SS AISI-304:SS AISI-316:SS AISI-416:Special/Other:No Sleeve (sleeveless):SS AISI-416 (hard):</t>
        </is>
      </c>
      <c r="N434" s="233" t="inlineStr">
        <is>
          <t>:Bronze, III932, C89835:NiAl-Bronze, ASTM-B150 CDA95400:Al-Bronze, ASTM-B150 CDA95200:SS AISI-303:SS AISI-304:SS AISI-316:SS AISI-416:Special/Other:No Sleeve (sleeveless):</t>
        </is>
      </c>
      <c r="O434" s="233" t="inlineStr">
        <is>
          <t>ShaftMatl_SS_AISI-303</t>
        </is>
      </c>
      <c r="P434" s="235" t="n">
        <v>91844468</v>
      </c>
      <c r="Q434" s="233" t="inlineStr">
        <is>
          <t>B101231</t>
        </is>
      </c>
      <c r="R434" s="233" t="n"/>
      <c r="S434" s="235" t="inlineStr">
        <is>
          <t>LT027</t>
        </is>
      </c>
      <c r="T434" s="233" t="n"/>
      <c r="U434" s="233" t="n"/>
    </row>
    <row r="435" s="109">
      <c r="A435" s="64" t="n"/>
      <c r="B435" s="237">
        <f>IF(AND(L435&lt;&gt;"ShaftMatl_Special",P435&lt;&gt;"NA"),"Y","N")</f>
        <v/>
      </c>
      <c r="C435" s="233" t="inlineStr">
        <is>
          <t>ConTab_BOM_KP_Shaft_0551</t>
        </is>
      </c>
      <c r="D435" s="233">
        <f>IF(B435="Y",C435,"")</f>
        <v/>
      </c>
      <c r="E435" s="233" t="inlineStr">
        <is>
          <t>:6012-1_2-KP:6012-1_2-KPV:</t>
        </is>
      </c>
      <c r="F435" s="235" t="inlineStr">
        <is>
          <t>4</t>
        </is>
      </c>
      <c r="G435" s="235">
        <f>"X"&amp;F435</f>
        <v/>
      </c>
      <c r="H435" s="201" t="n">
        <v>1.5</v>
      </c>
      <c r="I435" s="234" t="inlineStr">
        <is>
          <t>CCW</t>
        </is>
      </c>
      <c r="J435" s="233" t="inlineStr">
        <is>
          <t>Packing</t>
        </is>
      </c>
      <c r="K435" s="233" t="inlineStr">
        <is>
          <t>:Opt_Packing:</t>
        </is>
      </c>
      <c r="L435" s="233" t="inlineStr">
        <is>
          <t>ShaftMatl_StressproofSteel_AISI-1144</t>
        </is>
      </c>
      <c r="M435" s="233" t="inlineStr">
        <is>
          <t>:Bronze, III932, C89835:NiAl-Bronze, ASTM-B150 CDA95400:Al-Bronze, ASTM-B150 CDA95200:SS AISI-303:SS AISI-304:SS AISI-316:SS AISI-416:Special/Other:No Sleeve (sleeveless):SS AISI-416 (hard):</t>
        </is>
      </c>
      <c r="N435" s="233" t="inlineStr">
        <is>
          <t>:Bronze, III932, C89835:NiAl-Bronze, ASTM-B150 CDA95400:Al-Bronze, ASTM-B150 CDA95200:SS AISI-303:SS AISI-304:SS AISI-316:SS AISI-416:Special/Other:No Sleeve (sleeveless):</t>
        </is>
      </c>
      <c r="O435" s="233" t="inlineStr">
        <is>
          <t>ShaftMatl_StressproofSteel_AISI-1144</t>
        </is>
      </c>
      <c r="P435" s="235" t="n">
        <v>91844467</v>
      </c>
      <c r="Q435" s="233" t="inlineStr">
        <is>
          <t>B101230</t>
        </is>
      </c>
      <c r="R435" s="233" t="inlineStr">
        <is>
          <t>Standard</t>
        </is>
      </c>
      <c r="S435" s="235" t="inlineStr">
        <is>
          <t>LT027</t>
        </is>
      </c>
      <c r="T435" s="233" t="n"/>
      <c r="U435" s="233" t="n"/>
    </row>
    <row r="436" s="109">
      <c r="A436" s="64" t="n"/>
      <c r="B436" s="237">
        <f>IF(AND(L436&lt;&gt;"ShaftMatl_Special",P436&lt;&gt;"NA"),"Y","N")</f>
        <v/>
      </c>
      <c r="C436" s="233" t="inlineStr">
        <is>
          <t>ConTab_BOM_KP_Shaft_0552</t>
        </is>
      </c>
      <c r="D436" s="233">
        <f>IF(B436="Y",C436,"")</f>
        <v/>
      </c>
      <c r="E436" s="233" t="inlineStr">
        <is>
          <t>:6012-1_2-KP:6012-1_2-KPV:</t>
        </is>
      </c>
      <c r="F436" s="235" t="inlineStr">
        <is>
          <t>4</t>
        </is>
      </c>
      <c r="G436" s="235">
        <f>"X"&amp;F436</f>
        <v/>
      </c>
      <c r="H436" s="201" t="n">
        <v>1.5</v>
      </c>
      <c r="I436" s="234" t="inlineStr">
        <is>
          <t>CCW</t>
        </is>
      </c>
      <c r="J436" s="233" t="inlineStr">
        <is>
          <t>Packing</t>
        </is>
      </c>
      <c r="K436" s="233" t="inlineStr">
        <is>
          <t>:Opt_Packing:</t>
        </is>
      </c>
      <c r="L436" s="233" t="inlineStr">
        <is>
          <t>ShaftMatl_Special</t>
        </is>
      </c>
      <c r="M436" s="233" t="inlineStr">
        <is>
          <t>:Bronze, III932, C89835:NiAl-Bronze, ASTM-B150 CDA95400:Al-Bronze, ASTM-B150 CDA95200:SS AISI-303:SS AISI-304:SS AISI-316:SS AISI-416:Special/Other:No Sleeve (sleeveless):SS AISI-416 (hard):</t>
        </is>
      </c>
      <c r="N436" s="233" t="inlineStr">
        <is>
          <t>:Bronze, III932, C89835:NiAl-Bronze, ASTM-B150 CDA95400:Al-Bronze, ASTM-B150 CDA95200:SS AISI-303:SS AISI-304:SS AISI-316:SS AISI-416:Special/Other:No Sleeve (sleeveless):</t>
        </is>
      </c>
      <c r="O436" s="233" t="inlineStr">
        <is>
          <t>ShaftMatl_Special</t>
        </is>
      </c>
      <c r="P436" s="235" t="inlineStr">
        <is>
          <t>RTF</t>
        </is>
      </c>
      <c r="Q436" s="233" t="inlineStr">
        <is>
          <t>B150248</t>
        </is>
      </c>
      <c r="R436" s="233" t="n"/>
      <c r="S436" s="235" t="inlineStr">
        <is>
          <t>LT029</t>
        </is>
      </c>
      <c r="T436" s="233" t="n"/>
      <c r="U436" s="233" t="n"/>
    </row>
    <row r="437" s="109">
      <c r="A437" s="64" t="n"/>
      <c r="B437" s="237">
        <f>IF(AND(L437&lt;&gt;"ShaftMatl_Special",P437&lt;&gt;"NA"),"Y","N")</f>
        <v/>
      </c>
      <c r="C437" s="233" t="inlineStr">
        <is>
          <t>ConTab_BOM_KP_Shaft_0553</t>
        </is>
      </c>
      <c r="D437" s="233">
        <f>IF(B437="Y",C437,"")</f>
        <v/>
      </c>
      <c r="E437" s="233" t="inlineStr">
        <is>
          <t>:6012-1_2-KP:6012-1_2-KPV:</t>
        </is>
      </c>
      <c r="F437" s="235" t="inlineStr">
        <is>
          <t>4</t>
        </is>
      </c>
      <c r="G437" s="235">
        <f>"X"&amp;F437</f>
        <v/>
      </c>
      <c r="H437" s="201" t="n">
        <v>1.5</v>
      </c>
      <c r="I437" s="234" t="inlineStr">
        <is>
          <t>CW</t>
        </is>
      </c>
      <c r="J437" s="233" t="inlineStr">
        <is>
          <t>Mechanical Seal</t>
        </is>
      </c>
      <c r="K437" s="233" t="inlineStr">
        <is>
          <t>:MechSealType1Unbal:MechSealType21S:MechSealType1B:MechSealType2B:</t>
        </is>
      </c>
      <c r="L437" s="233" t="inlineStr">
        <is>
          <t>ShaftMatl_SS_AISI-316</t>
        </is>
      </c>
      <c r="M437" s="233" t="inlineStr">
        <is>
          <t>:Bronze, III932, C89835:NiAl-Bronze, ASTM-B150 CDA95400:Al-Bronze, ASTM-B150 CDA95200:SS AISI-303:SS AISI-304:SS AISI-316:SS AISI-416:Special/Other:No Sleeve (sleeveless):</t>
        </is>
      </c>
      <c r="N437" s="233" t="inlineStr">
        <is>
          <t>:Bronze, III932, C89835:NiAl-Bronze, ASTM-B150 CDA95400:Al-Bronze, ASTM-B150 CDA95200:SS AISI-303:SS AISI-304:SS AISI-316:SS AISI-416:Special/Other:No Sleeve (sleeveless):</t>
        </is>
      </c>
      <c r="O437" s="233" t="inlineStr">
        <is>
          <t>ShaftMatl_SS_AISI-316</t>
        </is>
      </c>
      <c r="P437" s="235" t="inlineStr">
        <is>
          <t>RTF</t>
        </is>
      </c>
      <c r="Q437" s="233" t="inlineStr">
        <is>
          <t>B103949</t>
        </is>
      </c>
      <c r="R437" s="233" t="n"/>
      <c r="S437" s="235" t="inlineStr">
        <is>
          <t>LT076</t>
        </is>
      </c>
      <c r="T437" s="233" t="n"/>
      <c r="U437" s="233" t="n"/>
    </row>
    <row r="438" s="109">
      <c r="A438" s="64" t="n"/>
      <c r="B438" s="237">
        <f>IF(AND(L438&lt;&gt;"ShaftMatl_Special",P438&lt;&gt;"NA"),"Y","N")</f>
        <v/>
      </c>
      <c r="C438" s="233" t="inlineStr">
        <is>
          <t>ConTab_BOM_KP_Shaft_0554</t>
        </is>
      </c>
      <c r="D438" s="233">
        <f>IF(B438="Y",C438,"")</f>
        <v/>
      </c>
      <c r="E438" s="233" t="inlineStr">
        <is>
          <t>:6012-1_2-KP:6012-1_2-KPV:</t>
        </is>
      </c>
      <c r="F438" s="235" t="inlineStr">
        <is>
          <t>4</t>
        </is>
      </c>
      <c r="G438" s="235">
        <f>"X"&amp;F438</f>
        <v/>
      </c>
      <c r="H438" s="201" t="n">
        <v>1.5</v>
      </c>
      <c r="I438" s="234" t="inlineStr">
        <is>
          <t>CW</t>
        </is>
      </c>
      <c r="J438" s="233" t="inlineStr">
        <is>
          <t>Packing</t>
        </is>
      </c>
      <c r="K438" s="233" t="inlineStr">
        <is>
          <t>:Opt_Packing:</t>
        </is>
      </c>
      <c r="L438" s="233" t="inlineStr">
        <is>
          <t>ShaftMatl_SS_AISI-316</t>
        </is>
      </c>
      <c r="M438" s="233" t="inlineStr">
        <is>
          <t>:Bronze, III932, C89835:NiAl-Bronze, ASTM-B150 CDA95400:Al-Bronze, ASTM-B150 CDA95200:SS AISI-303:SS AISI-304:SS AISI-316:SS AISI-416:Special/Other:No Sleeve (sleeveless):SS AISI-416 (hard):</t>
        </is>
      </c>
      <c r="N438" s="233" t="inlineStr">
        <is>
          <t>:Bronze, III932, C89835:NiAl-Bronze, ASTM-B150 CDA95400:Al-Bronze, ASTM-B150 CDA95200:SS AISI-303:SS AISI-304:SS AISI-316:SS AISI-416:Special/Other:No Sleeve (sleeveless):</t>
        </is>
      </c>
      <c r="O438" s="233" t="inlineStr">
        <is>
          <t>ShaftMatl_SS_AISI-316</t>
        </is>
      </c>
      <c r="P438" s="235" t="inlineStr">
        <is>
          <t>RTF</t>
        </is>
      </c>
      <c r="Q438" s="233" t="inlineStr">
        <is>
          <t>B103948</t>
        </is>
      </c>
      <c r="R438" s="233" t="n"/>
      <c r="S438" s="235" t="inlineStr">
        <is>
          <t>LT076</t>
        </is>
      </c>
      <c r="T438" s="233" t="n"/>
      <c r="U438" s="233" t="n"/>
    </row>
    <row r="439" s="109">
      <c r="A439" s="64" t="n"/>
      <c r="B439" s="237">
        <f>IF(AND(L439&lt;&gt;"ShaftMatl_Special",P439&lt;&gt;"NA"),"Y","N")</f>
        <v/>
      </c>
      <c r="C439" s="233" t="inlineStr">
        <is>
          <t>ConTab_BOM_KP_Shaft_0555</t>
        </is>
      </c>
      <c r="D439" s="233">
        <f>IF(B439="Y",C439,"")</f>
        <v/>
      </c>
      <c r="E439" s="233" t="inlineStr">
        <is>
          <t>:6012-1_2-KP:6012-1_2-KPV:</t>
        </is>
      </c>
      <c r="F439" s="235" t="inlineStr">
        <is>
          <t>4</t>
        </is>
      </c>
      <c r="G439" s="235">
        <f>"X"&amp;F439</f>
        <v/>
      </c>
      <c r="H439" s="201" t="n">
        <v>1.5</v>
      </c>
      <c r="I439" s="234" t="inlineStr">
        <is>
          <t>CCW</t>
        </is>
      </c>
      <c r="J439" s="233" t="inlineStr">
        <is>
          <t>Mechanical Seal</t>
        </is>
      </c>
      <c r="K439" s="233" t="inlineStr">
        <is>
          <t>:MechSealType1Unbal:MechSealType21S:MechSealType1B:MechSealType2B:</t>
        </is>
      </c>
      <c r="L439" s="233" t="inlineStr">
        <is>
          <t>ShaftMatl_SS_AISI-316</t>
        </is>
      </c>
      <c r="M439" s="233" t="inlineStr">
        <is>
          <t>:Bronze, III932, C89835:NiAl-Bronze, ASTM-B150 CDA95400:Al-Bronze, ASTM-B150 CDA95200:SS AISI-303:SS AISI-304:SS AISI-316:SS AISI-416:Special/Other:No Sleeve (sleeveless):</t>
        </is>
      </c>
      <c r="N439" s="233" t="inlineStr">
        <is>
          <t>:Bronze, III932, C89835:NiAl-Bronze, ASTM-B150 CDA95400:Al-Bronze, ASTM-B150 CDA95200:SS AISI-303:SS AISI-304:SS AISI-316:SS AISI-416:Special/Other:No Sleeve (sleeveless):</t>
        </is>
      </c>
      <c r="O439" s="233" t="inlineStr">
        <is>
          <t>ShaftMatl_SS_AISI-316</t>
        </is>
      </c>
      <c r="P439" s="235" t="inlineStr">
        <is>
          <t>RTF</t>
        </is>
      </c>
      <c r="Q439" s="233" t="inlineStr">
        <is>
          <t>B103949</t>
        </is>
      </c>
      <c r="R439" s="233" t="n"/>
      <c r="S439" s="235" t="inlineStr">
        <is>
          <t>LT076</t>
        </is>
      </c>
      <c r="T439" s="233" t="n"/>
      <c r="U439" s="233" t="n"/>
    </row>
    <row r="440" s="109">
      <c r="A440" s="64" t="n"/>
      <c r="B440" s="237">
        <f>IF(AND(L440&lt;&gt;"ShaftMatl_Special",P440&lt;&gt;"NA"),"Y","N")</f>
        <v/>
      </c>
      <c r="C440" s="233" t="inlineStr">
        <is>
          <t>ConTab_BOM_KP_Shaft_0556</t>
        </is>
      </c>
      <c r="D440" s="233">
        <f>IF(B440="Y",C440,"")</f>
        <v/>
      </c>
      <c r="E440" s="233" t="inlineStr">
        <is>
          <t>:6012-1_2-KP:6012-1_2-KPV:</t>
        </is>
      </c>
      <c r="F440" s="235" t="inlineStr">
        <is>
          <t>4</t>
        </is>
      </c>
      <c r="G440" s="235">
        <f>"X"&amp;F440</f>
        <v/>
      </c>
      <c r="H440" s="201" t="n">
        <v>1.5</v>
      </c>
      <c r="I440" s="234" t="inlineStr">
        <is>
          <t>CCW</t>
        </is>
      </c>
      <c r="J440" s="233" t="inlineStr">
        <is>
          <t>Packing</t>
        </is>
      </c>
      <c r="K440" s="233" t="inlineStr">
        <is>
          <t>:Opt_Packing:</t>
        </is>
      </c>
      <c r="L440" s="233" t="inlineStr">
        <is>
          <t>ShaftMatl_SS_AISI-316</t>
        </is>
      </c>
      <c r="M440" s="233" t="inlineStr">
        <is>
          <t>:Bronze, III932, C89835:NiAl-Bronze, ASTM-B150 CDA95400:Al-Bronze, ASTM-B150 CDA95200:SS AISI-303:SS AISI-304:SS AISI-316:SS AISI-416:Special/Other:No Sleeve (sleeveless):SS AISI-416 (hard):</t>
        </is>
      </c>
      <c r="N440" s="233" t="inlineStr">
        <is>
          <t>:Bronze, III932, C89835:NiAl-Bronze, ASTM-B150 CDA95400:Al-Bronze, ASTM-B150 CDA95200:SS AISI-303:SS AISI-304:SS AISI-316:SS AISI-416:Special/Other:No Sleeve (sleeveless):</t>
        </is>
      </c>
      <c r="O440" s="233" t="inlineStr">
        <is>
          <t>ShaftMatl_SS_AISI-316</t>
        </is>
      </c>
      <c r="P440" s="235" t="inlineStr">
        <is>
          <t>RTF</t>
        </is>
      </c>
      <c r="Q440" s="233" t="inlineStr">
        <is>
          <t>B103948</t>
        </is>
      </c>
      <c r="R440" s="233" t="n"/>
      <c r="S440" s="235" t="inlineStr">
        <is>
          <t>LT076</t>
        </is>
      </c>
      <c r="T440" s="233" t="n"/>
      <c r="U440" s="233" t="n"/>
    </row>
    <row r="441" s="109">
      <c r="A441" s="64" t="n"/>
      <c r="B441" s="237">
        <f>IF(AND(L441&lt;&gt;"ShaftMatl_Special",P441&lt;&gt;"NA"),"Y","N")</f>
        <v/>
      </c>
      <c r="C441" s="233" t="inlineStr">
        <is>
          <t>ConTab_BOM_KP_Shaft_0557</t>
        </is>
      </c>
      <c r="D441" s="233">
        <f>IF(B441="Y",C441,"")</f>
        <v/>
      </c>
      <c r="E441" s="233" t="inlineStr">
        <is>
          <t>:6012-1_2-KP:6012-1_2-KPV:</t>
        </is>
      </c>
      <c r="F441" s="235" t="inlineStr">
        <is>
          <t>4</t>
        </is>
      </c>
      <c r="G441" s="235">
        <f>"X"&amp;F441</f>
        <v/>
      </c>
      <c r="H441" s="201" t="n">
        <v>1.5</v>
      </c>
      <c r="I441" s="234" t="inlineStr">
        <is>
          <t>CW</t>
        </is>
      </c>
      <c r="J441" s="233" t="inlineStr">
        <is>
          <t>Mechanical Seal</t>
        </is>
      </c>
      <c r="K441" s="233" t="inlineStr">
        <is>
          <t>:MechSealType1Unbal:MechSealType21S:MechSealType1B:MechSealType2B:</t>
        </is>
      </c>
      <c r="L441" s="233" t="inlineStr">
        <is>
          <t>ShaftMatl_SS_AISI-416</t>
        </is>
      </c>
      <c r="M441" s="233" t="inlineStr">
        <is>
          <t>:Bronze, III932, C89835:NiAl-Bronze, ASTM-B150 CDA95400:Al-Bronze, ASTM-B150 CDA95200:SS AISI-303:SS AISI-304:SS AISI-316:SS AISI-416:Special/Other:No Sleeve (sleeveless):</t>
        </is>
      </c>
      <c r="N441" s="233" t="inlineStr">
        <is>
          <t>:Bronze, III932, C89835:NiAl-Bronze, ASTM-B150 CDA95400:Al-Bronze, ASTM-B150 CDA95200:SS AISI-303:SS AISI-304:SS AISI-316:SS AISI-416:Special/Other:No Sleeve (sleeveless):</t>
        </is>
      </c>
      <c r="O441" s="233" t="inlineStr">
        <is>
          <t>ShaftMatl_SS_AISI-416</t>
        </is>
      </c>
      <c r="P441" s="235" t="inlineStr">
        <is>
          <t>RTF</t>
        </is>
      </c>
      <c r="Q441" s="233" t="inlineStr">
        <is>
          <t>B103968</t>
        </is>
      </c>
      <c r="R441" s="233" t="n"/>
      <c r="S441" s="235" t="inlineStr">
        <is>
          <t>LT076</t>
        </is>
      </c>
      <c r="T441" s="233" t="n"/>
      <c r="U441" s="233" t="n"/>
    </row>
    <row r="442" s="109">
      <c r="A442" s="64" t="n"/>
      <c r="B442" s="237">
        <f>IF(AND(L442&lt;&gt;"ShaftMatl_Special",P442&lt;&gt;"NA"),"Y","N")</f>
        <v/>
      </c>
      <c r="C442" s="233" t="inlineStr">
        <is>
          <t>ConTab_BOM_KP_Shaft_0558</t>
        </is>
      </c>
      <c r="D442" s="233">
        <f>IF(B442="Y",C442,"")</f>
        <v/>
      </c>
      <c r="E442" s="233" t="inlineStr">
        <is>
          <t>:6012-1_2-KP:6012-1_2-KPV:</t>
        </is>
      </c>
      <c r="F442" s="235" t="inlineStr">
        <is>
          <t>4</t>
        </is>
      </c>
      <c r="G442" s="235">
        <f>"X"&amp;F442</f>
        <v/>
      </c>
      <c r="H442" s="201" t="n">
        <v>1.5</v>
      </c>
      <c r="I442" s="234" t="inlineStr">
        <is>
          <t>CW</t>
        </is>
      </c>
      <c r="J442" s="233" t="inlineStr">
        <is>
          <t>Packing</t>
        </is>
      </c>
      <c r="K442" s="233" t="inlineStr">
        <is>
          <t>:Opt_Packing:</t>
        </is>
      </c>
      <c r="L442" s="233" t="inlineStr">
        <is>
          <t>ShaftMatl_SS_AISI-416</t>
        </is>
      </c>
      <c r="M442" s="233" t="inlineStr">
        <is>
          <t>:Bronze, III932, C89835:NiAl-Bronze, ASTM-B150 CDA95400:Al-Bronze, ASTM-B150 CDA95200:SS AISI-303:SS AISI-304:SS AISI-316:SS AISI-416:Special/Other:No Sleeve (sleeveless):SS AISI-416 (hard):</t>
        </is>
      </c>
      <c r="N442" s="233" t="inlineStr">
        <is>
          <t>:Bronze, III932, C89835:NiAl-Bronze, ASTM-B150 CDA95400:Al-Bronze, ASTM-B150 CDA95200:SS AISI-303:SS AISI-304:SS AISI-316:SS AISI-416:Special/Other:No Sleeve (sleeveless):</t>
        </is>
      </c>
      <c r="O442" s="233" t="inlineStr">
        <is>
          <t>ShaftMatl_SS_AISI-416</t>
        </is>
      </c>
      <c r="P442" s="235" t="inlineStr">
        <is>
          <t>RTF</t>
        </is>
      </c>
      <c r="Q442" s="233" t="inlineStr">
        <is>
          <t>B103969</t>
        </is>
      </c>
      <c r="R442" s="233" t="n"/>
      <c r="S442" s="235" t="inlineStr">
        <is>
          <t>LT076</t>
        </is>
      </c>
      <c r="T442" s="233" t="n"/>
      <c r="U442" s="233" t="n"/>
    </row>
    <row r="443" s="109">
      <c r="A443" s="64" t="n"/>
      <c r="B443" s="237">
        <f>IF(AND(L443&lt;&gt;"ShaftMatl_Special",P443&lt;&gt;"NA"),"Y","N")</f>
        <v/>
      </c>
      <c r="C443" s="233" t="inlineStr">
        <is>
          <t>ConTab_BOM_KP_Shaft_0559</t>
        </is>
      </c>
      <c r="D443" s="233">
        <f>IF(B443="Y",C443,"")</f>
        <v/>
      </c>
      <c r="E443" s="233" t="inlineStr">
        <is>
          <t>:6012-1_2-KP:6012-1_2-KPV:</t>
        </is>
      </c>
      <c r="F443" s="235" t="inlineStr">
        <is>
          <t>4</t>
        </is>
      </c>
      <c r="G443" s="235">
        <f>"X"&amp;F443</f>
        <v/>
      </c>
      <c r="H443" s="201" t="n">
        <v>1.5</v>
      </c>
      <c r="I443" s="234" t="inlineStr">
        <is>
          <t>CCW</t>
        </is>
      </c>
      <c r="J443" s="233" t="inlineStr">
        <is>
          <t>Mechanical Seal</t>
        </is>
      </c>
      <c r="K443" s="233" t="inlineStr">
        <is>
          <t>:MechSealType1Unbal:MechSealType21S:MechSealType1B:MechSealType2B:</t>
        </is>
      </c>
      <c r="L443" s="233" t="inlineStr">
        <is>
          <t>ShaftMatl_SS_AISI-416</t>
        </is>
      </c>
      <c r="M443" s="233" t="inlineStr">
        <is>
          <t>:Bronze, III932, C89835:NiAl-Bronze, ASTM-B150 CDA95400:Al-Bronze, ASTM-B150 CDA95200:SS AISI-303:SS AISI-304:SS AISI-316:SS AISI-416:Special/Other:No Sleeve (sleeveless):</t>
        </is>
      </c>
      <c r="N443" s="233" t="inlineStr">
        <is>
          <t>:Bronze, III932, C89835:NiAl-Bronze, ASTM-B150 CDA95400:Al-Bronze, ASTM-B150 CDA95200:SS AISI-303:SS AISI-304:SS AISI-316:SS AISI-416:Special/Other:No Sleeve (sleeveless):</t>
        </is>
      </c>
      <c r="O443" s="233" t="inlineStr">
        <is>
          <t>ShaftMatl_SS_AISI-416</t>
        </is>
      </c>
      <c r="P443" s="235" t="inlineStr">
        <is>
          <t>RTF</t>
        </is>
      </c>
      <c r="Q443" s="233" t="inlineStr">
        <is>
          <t>B103968</t>
        </is>
      </c>
      <c r="R443" s="233" t="n"/>
      <c r="S443" s="235" t="inlineStr">
        <is>
          <t>LT076</t>
        </is>
      </c>
      <c r="T443" s="233" t="n"/>
      <c r="U443" s="233" t="n"/>
    </row>
    <row r="444" s="109">
      <c r="A444" s="64" t="n"/>
      <c r="B444" s="237">
        <f>IF(AND(L444&lt;&gt;"ShaftMatl_Special",P444&lt;&gt;"NA"),"Y","N")</f>
        <v/>
      </c>
      <c r="C444" s="233" t="inlineStr">
        <is>
          <t>ConTab_BOM_KP_Shaft_0560</t>
        </is>
      </c>
      <c r="D444" s="233">
        <f>IF(B444="Y",C444,"")</f>
        <v/>
      </c>
      <c r="E444" s="233" t="inlineStr">
        <is>
          <t>:6012-1_2-KP:6012-1_2-KPV:</t>
        </is>
      </c>
      <c r="F444" s="235" t="inlineStr">
        <is>
          <t>4</t>
        </is>
      </c>
      <c r="G444" s="235">
        <f>"X"&amp;F444</f>
        <v/>
      </c>
      <c r="H444" s="201" t="n">
        <v>1.5</v>
      </c>
      <c r="I444" s="234" t="inlineStr">
        <is>
          <t>CCW</t>
        </is>
      </c>
      <c r="J444" s="233" t="inlineStr">
        <is>
          <t>Packing</t>
        </is>
      </c>
      <c r="K444" s="233" t="inlineStr">
        <is>
          <t>:Opt_Packing:</t>
        </is>
      </c>
      <c r="L444" s="233" t="inlineStr">
        <is>
          <t>ShaftMatl_SS_AISI-416</t>
        </is>
      </c>
      <c r="M444" s="233" t="inlineStr">
        <is>
          <t>:Bronze, III932, C89835:NiAl-Bronze, ASTM-B150 CDA95400:Al-Bronze, ASTM-B150 CDA95200:SS AISI-303:SS AISI-304:SS AISI-316:SS AISI-416:Special/Other:No Sleeve (sleeveless):SS AISI-416 (hard):</t>
        </is>
      </c>
      <c r="N444" s="233" t="inlineStr">
        <is>
          <t>:Bronze, III932, C89835:NiAl-Bronze, ASTM-B150 CDA95400:Al-Bronze, ASTM-B150 CDA95200:SS AISI-303:SS AISI-304:SS AISI-316:SS AISI-416:Special/Other:No Sleeve (sleeveless):</t>
        </is>
      </c>
      <c r="O444" s="233" t="inlineStr">
        <is>
          <t>ShaftMatl_SS_AISI-416</t>
        </is>
      </c>
      <c r="P444" s="235" t="inlineStr">
        <is>
          <t>RTF</t>
        </is>
      </c>
      <c r="Q444" s="233" t="inlineStr">
        <is>
          <t>B103969</t>
        </is>
      </c>
      <c r="R444" s="233" t="n"/>
      <c r="S444" s="235" t="inlineStr">
        <is>
          <t>LT076</t>
        </is>
      </c>
      <c r="T444" s="233" t="n"/>
      <c r="U444" s="233" t="n"/>
    </row>
    <row r="445" s="109">
      <c r="A445" s="64" t="n"/>
      <c r="B445" s="205" t="inlineStr">
        <is>
          <t>N</t>
        </is>
      </c>
      <c r="C445" s="233" t="inlineStr">
        <is>
          <t>ConTab_BOM_KP_Shaft_0569</t>
        </is>
      </c>
      <c r="D445" s="233">
        <f>IF(B445="Y",C445,"")</f>
        <v/>
      </c>
      <c r="E445" s="233" t="inlineStr">
        <is>
          <t>:6012-1_2-KPV:</t>
        </is>
      </c>
      <c r="F445" s="235" t="n">
        <v>4</v>
      </c>
      <c r="G445" s="235">
        <f>"X"&amp;F445</f>
        <v/>
      </c>
      <c r="H445" s="201" t="n">
        <v>1.5</v>
      </c>
      <c r="I445" s="234" t="inlineStr">
        <is>
          <t>CW</t>
        </is>
      </c>
      <c r="J445" s="233" t="n"/>
      <c r="K445" s="233" t="n"/>
      <c r="L445" s="233" t="inlineStr">
        <is>
          <t>ShaftMatl_StressproofSteel_AISI-1144</t>
        </is>
      </c>
      <c r="M445" s="233" t="inlineStr">
        <is>
          <t>:Bronze, III932, C89835:NiAl-Bronze, ASTM-B150 CDA95400:Al-Bronze, ASTM-B150 CDA95200:SS AISI-303:SS AISI-304:SS AISI-316:SS AISI-416:Special/Other:No Sleeve (sleeveless):SS AISI-416 (hard):</t>
        </is>
      </c>
      <c r="N445" s="233" t="inlineStr">
        <is>
          <t>:SS AISI-416 (hard)-SlvBrg:</t>
        </is>
      </c>
      <c r="O445" s="233" t="inlineStr">
        <is>
          <t>ShaftMatl_StressproofSteel_AISI-1144</t>
        </is>
      </c>
      <c r="P445" s="235" t="n">
        <v>97534515</v>
      </c>
      <c r="Q445" s="233" t="inlineStr">
        <is>
          <t>B105628</t>
        </is>
      </c>
      <c r="R445" s="233" t="n"/>
      <c r="S445" s="235" t="inlineStr">
        <is>
          <t>LT027</t>
        </is>
      </c>
      <c r="T445" s="233" t="n"/>
      <c r="U445" s="233" t="n"/>
    </row>
    <row r="446" s="109">
      <c r="A446" s="64" t="n"/>
      <c r="B446" s="237">
        <f>IF(AND(L446&lt;&gt;"ShaftMatl_Special",P446&lt;&gt;"NA"),"Y","N")</f>
        <v/>
      </c>
      <c r="C446" s="233" t="inlineStr">
        <is>
          <t>ConTab_BOM_KP_Shaft_0570</t>
        </is>
      </c>
      <c r="D446" s="233">
        <f>IF(B446="Y",C446,"")</f>
        <v/>
      </c>
      <c r="E446" s="233" t="inlineStr">
        <is>
          <t>:6012-1_2-KPV:</t>
        </is>
      </c>
      <c r="F446" s="235" t="n">
        <v>4</v>
      </c>
      <c r="G446" s="235">
        <f>"X"&amp;F446</f>
        <v/>
      </c>
      <c r="H446" s="201" t="n">
        <v>1.5</v>
      </c>
      <c r="I446" s="234" t="inlineStr">
        <is>
          <t>CCW</t>
        </is>
      </c>
      <c r="J446" s="233" t="n"/>
      <c r="K446" s="233" t="n"/>
      <c r="L446" s="233" t="inlineStr">
        <is>
          <t>ShaftMatl_StressproofSteel_AISI-1144</t>
        </is>
      </c>
      <c r="M446" s="233" t="inlineStr">
        <is>
          <t>:Bronze, III932, C89835:NiAl-Bronze, ASTM-B150 CDA95400:Al-Bronze, ASTM-B150 CDA95200:SS AISI-303:SS AISI-304:SS AISI-316:SS AISI-416:Special/Other:No Sleeve (sleeveless):SS AISI-416 (hard):</t>
        </is>
      </c>
      <c r="N446" s="233" t="inlineStr">
        <is>
          <t>:SS AISI-416 (hard)-SlvBrg:</t>
        </is>
      </c>
      <c r="O446" s="233" t="inlineStr">
        <is>
          <t>ShaftMatl_StressproofSteel_AISI-1144</t>
        </is>
      </c>
      <c r="P446" s="235" t="n">
        <v>97573464</v>
      </c>
      <c r="Q446" s="233" t="inlineStr">
        <is>
          <t>B105636</t>
        </is>
      </c>
      <c r="R446" s="233" t="n"/>
      <c r="S446" s="235" t="inlineStr">
        <is>
          <t>LT027</t>
        </is>
      </c>
      <c r="T446" s="233" t="n"/>
      <c r="U446" s="233" t="n"/>
    </row>
    <row r="447" s="109">
      <c r="A447" s="64" t="n"/>
      <c r="B447" s="205" t="inlineStr">
        <is>
          <t>N</t>
        </is>
      </c>
      <c r="C447" s="233" t="inlineStr">
        <is>
          <t>ConTab_BOM_KP_Shaft_0571</t>
        </is>
      </c>
      <c r="D447" s="233">
        <f>IF(B447="Y",C447,"")</f>
        <v/>
      </c>
      <c r="E447" s="233" t="inlineStr">
        <is>
          <t>:6012-3_4-KP:6012-3_4-KPV:</t>
        </is>
      </c>
      <c r="F447" s="235" t="inlineStr">
        <is>
          <t>4</t>
        </is>
      </c>
      <c r="G447" s="235">
        <f>"X"&amp;F447</f>
        <v/>
      </c>
      <c r="H447" s="201" t="n">
        <v>1.5</v>
      </c>
      <c r="I447" s="234" t="inlineStr">
        <is>
          <t>CW</t>
        </is>
      </c>
      <c r="J447" s="233" t="n"/>
      <c r="K447" s="233" t="n"/>
      <c r="L447" s="233" t="inlineStr">
        <is>
          <t>ShaftMatl_SS_AISI-303</t>
        </is>
      </c>
      <c r="M447" s="233" t="inlineStr">
        <is>
          <t>:Bronze, III932, C89835:NiAl-Bronze, ASTM-B150 CDA95400:Al-Bronze, ASTM-B150 CDA95200:SS AISI-303:SS AISI-304:SS AISI-316:SS AISI-416:Special/Other:No Sleeve (sleeveless):SS AISI-416 (hard):</t>
        </is>
      </c>
      <c r="N447" s="233" t="inlineStr">
        <is>
          <t>:Bronze, III932, C89835:NiAl-Bronze, ASTM-B150 CDA95400:Al-Bronze, ASTM-B150 CDA95200:SS AISI-303:SS AISI-304:SS AISI-316:SS AISI-416:Special/Other:No Sleeve (sleeveless):</t>
        </is>
      </c>
      <c r="O447" s="233" t="inlineStr">
        <is>
          <t>ShaftMatl_SS_AISI-303</t>
        </is>
      </c>
      <c r="P447" s="235" t="n">
        <v>91845180</v>
      </c>
      <c r="Q447" s="233" t="inlineStr">
        <is>
          <t>B101234</t>
        </is>
      </c>
      <c r="R447" s="233" t="n"/>
      <c r="S447" s="235" t="inlineStr">
        <is>
          <t>LT027</t>
        </is>
      </c>
      <c r="T447" s="233" t="n"/>
      <c r="U447" s="233" t="n"/>
    </row>
    <row r="448" s="109">
      <c r="A448" s="64" t="n"/>
      <c r="B448" s="205" t="inlineStr">
        <is>
          <t>N</t>
        </is>
      </c>
      <c r="C448" s="233" t="inlineStr">
        <is>
          <t>ConTab_BOM_KP_Shaft_0572</t>
        </is>
      </c>
      <c r="D448" s="233">
        <f>IF(B448="Y",C448,"")</f>
        <v/>
      </c>
      <c r="E448" s="233" t="inlineStr">
        <is>
          <t>:6012-3_4-KP:6012-3_4-KPV:</t>
        </is>
      </c>
      <c r="F448" s="235" t="inlineStr">
        <is>
          <t>4</t>
        </is>
      </c>
      <c r="G448" s="235">
        <f>"X"&amp;F448</f>
        <v/>
      </c>
      <c r="H448" s="201" t="n">
        <v>1.5</v>
      </c>
      <c r="I448" s="234" t="inlineStr">
        <is>
          <t>CW</t>
        </is>
      </c>
      <c r="J448" s="233" t="n"/>
      <c r="K448" s="233" t="n"/>
      <c r="L448" s="233" t="inlineStr">
        <is>
          <t>ShaftMatl_StressproofSteel_AISI-1144</t>
        </is>
      </c>
      <c r="M448" s="233" t="inlineStr">
        <is>
          <t>:Bronze, III932, C89835:NiAl-Bronze, ASTM-B150 CDA95400:Al-Bronze, ASTM-B150 CDA95200:SS AISI-303:SS AISI-304:SS AISI-316:SS AISI-416:Special/Other:No Sleeve (sleeveless):SS AISI-416 (hard):</t>
        </is>
      </c>
      <c r="N448" s="233" t="inlineStr">
        <is>
          <t>:Bronze, III932, C89835:NiAl-Bronze, ASTM-B150 CDA95400:Al-Bronze, ASTM-B150 CDA95200:SS AISI-303:SS AISI-304:SS AISI-316:SS AISI-416:Special/Other:No Sleeve (sleeveless):</t>
        </is>
      </c>
      <c r="O448" s="233" t="inlineStr">
        <is>
          <t>ShaftMatl_StressproofSteel_AISI-1144</t>
        </is>
      </c>
      <c r="P448" s="235" t="n">
        <v>91845178</v>
      </c>
      <c r="Q448" s="233" t="inlineStr">
        <is>
          <t>B101233</t>
        </is>
      </c>
      <c r="R448" s="233" t="inlineStr">
        <is>
          <t>Standard</t>
        </is>
      </c>
      <c r="S448" s="235" t="inlineStr">
        <is>
          <t>LT027</t>
        </is>
      </c>
      <c r="T448" s="233" t="n"/>
      <c r="U448" s="233" t="n"/>
    </row>
    <row r="449" s="109">
      <c r="A449" s="64" t="n"/>
      <c r="B449" s="205" t="inlineStr">
        <is>
          <t>N</t>
        </is>
      </c>
      <c r="C449" s="233" t="inlineStr">
        <is>
          <t>ConTab_BOM_KP_Shaft_0573</t>
        </is>
      </c>
      <c r="D449" s="233">
        <f>IF(B449="Y",C449,"")</f>
        <v/>
      </c>
      <c r="E449" s="233" t="inlineStr">
        <is>
          <t>:6012-3_4-KP:6012-3_4-KPV:</t>
        </is>
      </c>
      <c r="F449" s="235" t="inlineStr">
        <is>
          <t>4</t>
        </is>
      </c>
      <c r="G449" s="235">
        <f>"X"&amp;F449</f>
        <v/>
      </c>
      <c r="H449" s="201" t="n">
        <v>1.5</v>
      </c>
      <c r="I449" s="234" t="inlineStr">
        <is>
          <t>CW</t>
        </is>
      </c>
      <c r="J449" s="233" t="n"/>
      <c r="K449" s="233" t="n"/>
      <c r="L449" s="233" t="inlineStr">
        <is>
          <t>ShaftMatl_Special</t>
        </is>
      </c>
      <c r="M449" s="233" t="inlineStr">
        <is>
          <t>:Bronze, III932, C89835:NiAl-Bronze, ASTM-B150 CDA95400:Al-Bronze, ASTM-B150 CDA95200:SS AISI-303:SS AISI-304:SS AISI-316:SS AISI-416:Special/Other:No Sleeve (sleeveless):SS AISI-416 (hard):</t>
        </is>
      </c>
      <c r="N449" s="233" t="inlineStr">
        <is>
          <t>:Bronze, III932, C89835:NiAl-Bronze, ASTM-B150 CDA95400:Al-Bronze, ASTM-B150 CDA95200:SS AISI-303:SS AISI-304:SS AISI-316:SS AISI-416:Special/Other:No Sleeve (sleeveless):</t>
        </is>
      </c>
      <c r="O449" s="233" t="inlineStr">
        <is>
          <t>ShaftMatl_Special</t>
        </is>
      </c>
      <c r="P449" s="235" t="inlineStr">
        <is>
          <t>RTF</t>
        </is>
      </c>
      <c r="Q449" s="233" t="inlineStr">
        <is>
          <t>B150248</t>
        </is>
      </c>
      <c r="R449" s="233" t="n"/>
      <c r="S449" s="235" t="inlineStr">
        <is>
          <t>LT029</t>
        </is>
      </c>
      <c r="T449" s="233" t="n"/>
      <c r="U449" s="233" t="n"/>
    </row>
    <row r="450" s="109">
      <c r="A450" s="64" t="n"/>
      <c r="B450" s="205" t="inlineStr">
        <is>
          <t>Y</t>
        </is>
      </c>
      <c r="C450" s="233" t="inlineStr">
        <is>
          <t>ConTab_BOM_KP_Shaft_0574</t>
        </is>
      </c>
      <c r="D450" s="233">
        <f>IF(B450="Y",C450,"")</f>
        <v/>
      </c>
      <c r="E450" s="233" t="inlineStr">
        <is>
          <t>:6012-3_4-KP:6012-3_4-KPV:</t>
        </is>
      </c>
      <c r="F450" s="235" t="inlineStr">
        <is>
          <t>4</t>
        </is>
      </c>
      <c r="G450" s="235">
        <f>"X"&amp;F450</f>
        <v/>
      </c>
      <c r="H450" s="201" t="n">
        <v>1.5</v>
      </c>
      <c r="I450" s="234" t="inlineStr">
        <is>
          <t>CCW</t>
        </is>
      </c>
      <c r="J450" s="233" t="n"/>
      <c r="K450" s="233" t="n"/>
      <c r="L450" s="233" t="inlineStr">
        <is>
          <t>ShaftMatl_SS_AISI-303</t>
        </is>
      </c>
      <c r="M450" s="233" t="inlineStr">
        <is>
          <t>:Bronze, III932, C89835:NiAl-Bronze, ASTM-B150 CDA95400:Al-Bronze, ASTM-B150 CDA95200:SS AISI-303:SS AISI-304:SS AISI-316:SS AISI-416:Special/Other:No Sleeve (sleeveless):SS AISI-416 (hard):</t>
        </is>
      </c>
      <c r="N450" s="233" t="inlineStr">
        <is>
          <t>:Bronze, III932, C89835:NiAl-Bronze, ASTM-B150 CDA95400:Al-Bronze, ASTM-B150 CDA95200:SS AISI-303:SS AISI-304:SS AISI-316:SS AISI-416:Special/Other:No Sleeve (sleeveless):</t>
        </is>
      </c>
      <c r="O450" s="233" t="inlineStr">
        <is>
          <t>ShaftMatl_SS_AISI-303</t>
        </is>
      </c>
      <c r="P450" s="235" t="n">
        <v>91845186</v>
      </c>
      <c r="Q450" s="233" t="inlineStr">
        <is>
          <t>B101234</t>
        </is>
      </c>
      <c r="R450" s="233" t="n"/>
      <c r="S450" s="235" t="inlineStr">
        <is>
          <t>LT027</t>
        </is>
      </c>
      <c r="T450" s="233" t="n"/>
      <c r="U450" s="233" t="n"/>
    </row>
    <row r="451" s="109">
      <c r="A451" s="64" t="n"/>
      <c r="B451" s="205" t="inlineStr">
        <is>
          <t>Y</t>
        </is>
      </c>
      <c r="C451" s="233" t="inlineStr">
        <is>
          <t>ConTab_BOM_KP_Shaft_0575</t>
        </is>
      </c>
      <c r="D451" s="233">
        <f>IF(B451="Y",C451,"")</f>
        <v/>
      </c>
      <c r="E451" s="233" t="inlineStr">
        <is>
          <t>:6012-3_4-KP:6012-3_4-KPV:</t>
        </is>
      </c>
      <c r="F451" s="235" t="inlineStr">
        <is>
          <t>4</t>
        </is>
      </c>
      <c r="G451" s="235">
        <f>"X"&amp;F451</f>
        <v/>
      </c>
      <c r="H451" s="201" t="n">
        <v>1.5</v>
      </c>
      <c r="I451" s="234" t="inlineStr">
        <is>
          <t>CCW</t>
        </is>
      </c>
      <c r="J451" s="233" t="n"/>
      <c r="K451" s="233" t="n"/>
      <c r="L451" s="233" t="inlineStr">
        <is>
          <t>ShaftMatl_StressproofSteel_AISI-1144</t>
        </is>
      </c>
      <c r="M451" s="233" t="inlineStr">
        <is>
          <t>:Bronze, III932, C89835:NiAl-Bronze, ASTM-B150 CDA95400:Al-Bronze, ASTM-B150 CDA95200:SS AISI-303:SS AISI-304:SS AISI-316:SS AISI-416:Special/Other:No Sleeve (sleeveless):SS AISI-416 (hard):</t>
        </is>
      </c>
      <c r="N451" s="233" t="inlineStr">
        <is>
          <t>:Bronze, III932, C89835:NiAl-Bronze, ASTM-B150 CDA95400:Al-Bronze, ASTM-B150 CDA95200:SS AISI-303:SS AISI-304:SS AISI-316:SS AISI-416:Special/Other:No Sleeve (sleeveless):</t>
        </is>
      </c>
      <c r="O451" s="233" t="inlineStr">
        <is>
          <t>ShaftMatl_StressproofSteel_AISI-1144</t>
        </is>
      </c>
      <c r="P451" s="235" t="n">
        <v>91845183</v>
      </c>
      <c r="Q451" s="233" t="inlineStr">
        <is>
          <t>B101233</t>
        </is>
      </c>
      <c r="R451" s="233" t="inlineStr">
        <is>
          <t>Standard</t>
        </is>
      </c>
      <c r="S451" s="235" t="inlineStr">
        <is>
          <t>LT027</t>
        </is>
      </c>
      <c r="T451" s="233" t="n"/>
      <c r="U451" s="233" t="n"/>
    </row>
    <row r="452" s="109">
      <c r="A452" s="64" t="n"/>
      <c r="B452" s="205" t="inlineStr">
        <is>
          <t>N</t>
        </is>
      </c>
      <c r="C452" s="233" t="inlineStr">
        <is>
          <t>ConTab_BOM_KP_Shaft_0576</t>
        </is>
      </c>
      <c r="D452" s="233">
        <f>IF(B452="Y",C452,"")</f>
        <v/>
      </c>
      <c r="E452" s="233" t="inlineStr">
        <is>
          <t>:6012-3_4-KP:6012-3_4-KPV:</t>
        </is>
      </c>
      <c r="F452" s="235" t="inlineStr">
        <is>
          <t>4</t>
        </is>
      </c>
      <c r="G452" s="235">
        <f>"X"&amp;F452</f>
        <v/>
      </c>
      <c r="H452" s="201" t="n">
        <v>1.5</v>
      </c>
      <c r="I452" s="234" t="inlineStr">
        <is>
          <t>CCW</t>
        </is>
      </c>
      <c r="J452" s="233" t="n"/>
      <c r="K452" s="233" t="n"/>
      <c r="L452" s="233" t="inlineStr">
        <is>
          <t>ShaftMatl_Special</t>
        </is>
      </c>
      <c r="M452" s="233" t="inlineStr">
        <is>
          <t>:Bronze, III932, C89835:NiAl-Bronze, ASTM-B150 CDA95400:Al-Bronze, ASTM-B150 CDA95200:SS AISI-303:SS AISI-304:SS AISI-316:SS AISI-416:Special/Other:No Sleeve (sleeveless):SS AISI-416 (hard):</t>
        </is>
      </c>
      <c r="N452" s="233" t="inlineStr">
        <is>
          <t>:Bronze, III932, C89835:NiAl-Bronze, ASTM-B150 CDA95400:Al-Bronze, ASTM-B150 CDA95200:SS AISI-303:SS AISI-304:SS AISI-316:SS AISI-416:Special/Other:No Sleeve (sleeveless):</t>
        </is>
      </c>
      <c r="O452" s="233" t="inlineStr">
        <is>
          <t>ShaftMatl_Special</t>
        </is>
      </c>
      <c r="P452" s="235" t="inlineStr">
        <is>
          <t>RTF</t>
        </is>
      </c>
      <c r="Q452" s="233" t="inlineStr">
        <is>
          <t>B150248</t>
        </is>
      </c>
      <c r="R452" s="233" t="n"/>
      <c r="S452" s="235" t="inlineStr">
        <is>
          <t>LT029</t>
        </is>
      </c>
      <c r="T452" s="233" t="n"/>
      <c r="U452" s="233" t="n"/>
    </row>
    <row r="453" s="109">
      <c r="A453" s="64" t="n"/>
      <c r="B453" s="205" t="inlineStr">
        <is>
          <t>N</t>
        </is>
      </c>
      <c r="C453" s="233" t="inlineStr">
        <is>
          <t>ConTab_BOM_KP_Shaft_0577</t>
        </is>
      </c>
      <c r="D453" s="233">
        <f>IF(B453="Y",C453,"")</f>
        <v/>
      </c>
      <c r="E453" s="233" t="inlineStr">
        <is>
          <t>:6012-3_4-KP:6012-3_4-KPV:</t>
        </is>
      </c>
      <c r="F453" s="235" t="inlineStr">
        <is>
          <t>4</t>
        </is>
      </c>
      <c r="G453" s="235">
        <f>"X"&amp;F453</f>
        <v/>
      </c>
      <c r="H453" s="201" t="n">
        <v>1.5</v>
      </c>
      <c r="I453" s="234" t="inlineStr">
        <is>
          <t>CW</t>
        </is>
      </c>
      <c r="J453" s="233" t="n"/>
      <c r="K453" s="233" t="n"/>
      <c r="L453" s="233" t="inlineStr">
        <is>
          <t>ShaftMatl_SS_AISI-316</t>
        </is>
      </c>
      <c r="M453" s="233" t="inlineStr">
        <is>
          <t>:Bronze, III932, C89835:NiAl-Bronze, ASTM-B150 CDA95400:Al-Bronze, ASTM-B150 CDA95200:SS AISI-303:SS AISI-304:SS AISI-316:SS AISI-416:Special/Other:No Sleeve (sleeveless):SS AISI-416 (hard):</t>
        </is>
      </c>
      <c r="N453" s="233" t="inlineStr">
        <is>
          <t>:Bronze, III932, C89835:NiAl-Bronze, ASTM-B150 CDA95400:Al-Bronze, ASTM-B150 CDA95200:SS AISI-303:SS AISI-304:SS AISI-316:SS AISI-416:Special/Other:No Sleeve (sleeveless):</t>
        </is>
      </c>
      <c r="O453" s="233" t="inlineStr">
        <is>
          <t>ShaftMatl_SS_AISI-316</t>
        </is>
      </c>
      <c r="P453" s="235" t="inlineStr">
        <is>
          <t>RTF</t>
        </is>
      </c>
      <c r="Q453" s="233" t="inlineStr">
        <is>
          <t>B103950</t>
        </is>
      </c>
      <c r="R453" s="233" t="n"/>
      <c r="S453" s="235" t="inlineStr">
        <is>
          <t>LT076</t>
        </is>
      </c>
      <c r="T453" s="233" t="n"/>
      <c r="U453" s="233" t="n"/>
    </row>
    <row r="454" s="109">
      <c r="A454" s="64" t="n"/>
      <c r="B454" s="205" t="inlineStr">
        <is>
          <t>N</t>
        </is>
      </c>
      <c r="C454" s="233" t="inlineStr">
        <is>
          <t>ConTab_BOM_KP_Shaft_0578</t>
        </is>
      </c>
      <c r="D454" s="233">
        <f>IF(B454="Y",C454,"")</f>
        <v/>
      </c>
      <c r="E454" s="233" t="inlineStr">
        <is>
          <t>:6012-3_4-KP:6012-3_4-KPV:</t>
        </is>
      </c>
      <c r="F454" s="235" t="inlineStr">
        <is>
          <t>4</t>
        </is>
      </c>
      <c r="G454" s="235">
        <f>"X"&amp;F454</f>
        <v/>
      </c>
      <c r="H454" s="201" t="n">
        <v>1.5</v>
      </c>
      <c r="I454" s="234" t="inlineStr">
        <is>
          <t>CCW</t>
        </is>
      </c>
      <c r="J454" s="233" t="n"/>
      <c r="K454" s="233" t="n"/>
      <c r="L454" s="233" t="inlineStr">
        <is>
          <t>ShaftMatl_SS_AISI-316</t>
        </is>
      </c>
      <c r="M454" s="233" t="inlineStr">
        <is>
          <t>:Bronze, III932, C89835:NiAl-Bronze, ASTM-B150 CDA95400:Al-Bronze, ASTM-B150 CDA95200:SS AISI-303:SS AISI-304:SS AISI-316:SS AISI-416:Special/Other:No Sleeve (sleeveless):SS AISI-416 (hard):</t>
        </is>
      </c>
      <c r="N454" s="233" t="inlineStr">
        <is>
          <t>:Bronze, III932, C89835:NiAl-Bronze, ASTM-B150 CDA95400:Al-Bronze, ASTM-B150 CDA95200:SS AISI-303:SS AISI-304:SS AISI-316:SS AISI-416:Special/Other:No Sleeve (sleeveless):</t>
        </is>
      </c>
      <c r="O454" s="233" t="inlineStr">
        <is>
          <t>ShaftMatl_SS_AISI-316</t>
        </is>
      </c>
      <c r="P454" s="235" t="inlineStr">
        <is>
          <t>RTF</t>
        </is>
      </c>
      <c r="Q454" s="233" t="inlineStr">
        <is>
          <t>B103950</t>
        </is>
      </c>
      <c r="R454" s="233" t="n"/>
      <c r="S454" s="235" t="inlineStr">
        <is>
          <t>LT076</t>
        </is>
      </c>
      <c r="T454" s="233" t="n"/>
      <c r="U454" s="233" t="n"/>
    </row>
    <row r="455" s="109">
      <c r="A455" s="64" t="n"/>
      <c r="B455" s="205" t="inlineStr">
        <is>
          <t>N</t>
        </is>
      </c>
      <c r="C455" s="233" t="inlineStr">
        <is>
          <t>ConTab_BOM_KP_Shaft_0579</t>
        </is>
      </c>
      <c r="D455" s="233">
        <f>IF(B455="Y",C455,"")</f>
        <v/>
      </c>
      <c r="E455" s="233" t="inlineStr">
        <is>
          <t>:6012-3_4-KP:6012-3_4-KPV:</t>
        </is>
      </c>
      <c r="F455" s="235" t="inlineStr">
        <is>
          <t>4</t>
        </is>
      </c>
      <c r="G455" s="235">
        <f>"X"&amp;F455</f>
        <v/>
      </c>
      <c r="H455" s="201" t="n">
        <v>1.5</v>
      </c>
      <c r="I455" s="234" t="inlineStr">
        <is>
          <t>CW</t>
        </is>
      </c>
      <c r="J455" s="233" t="n"/>
      <c r="K455" s="233" t="n"/>
      <c r="L455" s="233" t="inlineStr">
        <is>
          <t>ShaftMatl_SS_AISI-416</t>
        </is>
      </c>
      <c r="M455" s="233" t="inlineStr">
        <is>
          <t>:Bronze, III932, C89835:NiAl-Bronze, ASTM-B150 CDA95400:Al-Bronze, ASTM-B150 CDA95200:SS AISI-303:SS AISI-304:SS AISI-316:SS AISI-416:Special/Other:No Sleeve (sleeveless):SS AISI-416 (hard):</t>
        </is>
      </c>
      <c r="N455" s="233" t="inlineStr">
        <is>
          <t>:Bronze, III932, C89835:NiAl-Bronze, ASTM-B150 CDA95400:Al-Bronze, ASTM-B150 CDA95200:SS AISI-303:SS AISI-304:SS AISI-316:SS AISI-416:Special/Other:No Sleeve (sleeveless):</t>
        </is>
      </c>
      <c r="O455" s="233" t="inlineStr">
        <is>
          <t>ShaftMatl_SS_AISI-416</t>
        </is>
      </c>
      <c r="P455" s="235" t="inlineStr">
        <is>
          <t>RTF</t>
        </is>
      </c>
      <c r="Q455" s="233" t="inlineStr">
        <is>
          <t>B103970</t>
        </is>
      </c>
      <c r="R455" s="233" t="n"/>
      <c r="S455" s="235" t="inlineStr">
        <is>
          <t>LT076</t>
        </is>
      </c>
      <c r="T455" s="233" t="n"/>
      <c r="U455" s="233" t="n"/>
    </row>
    <row r="456" s="109">
      <c r="A456" s="64" t="n"/>
      <c r="B456" s="205" t="inlineStr">
        <is>
          <t>Y</t>
        </is>
      </c>
      <c r="C456" s="233" t="inlineStr">
        <is>
          <t>ConTab_BOM_KP_Shaft_0580</t>
        </is>
      </c>
      <c r="D456" s="233">
        <f>IF(B456="Y",C456,"")</f>
        <v/>
      </c>
      <c r="E456" s="233" t="inlineStr">
        <is>
          <t>:6012-3_4-KP:6012-3_4-KPV:</t>
        </is>
      </c>
      <c r="F456" s="235" t="inlineStr">
        <is>
          <t>4</t>
        </is>
      </c>
      <c r="G456" s="235">
        <f>"X"&amp;F456</f>
        <v/>
      </c>
      <c r="H456" s="201" t="n">
        <v>1.5</v>
      </c>
      <c r="I456" s="234" t="inlineStr">
        <is>
          <t>CCW</t>
        </is>
      </c>
      <c r="J456" s="233" t="n"/>
      <c r="K456" s="233" t="n"/>
      <c r="L456" s="233" t="inlineStr">
        <is>
          <t>ShaftMatl_SS_AISI-416</t>
        </is>
      </c>
      <c r="M456" s="233" t="inlineStr">
        <is>
          <t>:Bronze, III932, C89835:NiAl-Bronze, ASTM-B150 CDA95400:Al-Bronze, ASTM-B150 CDA95200:SS AISI-303:SS AISI-304:SS AISI-316:SS AISI-416:Special/Other:No Sleeve (sleeveless):SS AISI-416 (hard):</t>
        </is>
      </c>
      <c r="N456" s="233" t="inlineStr">
        <is>
          <t>:Bronze, III932, C89835:NiAl-Bronze, ASTM-B150 CDA95400:Al-Bronze, ASTM-B150 CDA95200:SS AISI-303:SS AISI-304:SS AISI-316:SS AISI-416:Special/Other:No Sleeve (sleeveless):</t>
        </is>
      </c>
      <c r="O456" s="233" t="inlineStr">
        <is>
          <t>ShaftMatl_SS_AISI-416</t>
        </is>
      </c>
      <c r="P456" s="235" t="inlineStr">
        <is>
          <t>RTF</t>
        </is>
      </c>
      <c r="Q456" s="233" t="inlineStr">
        <is>
          <t>B103970</t>
        </is>
      </c>
      <c r="R456" s="233" t="n"/>
      <c r="S456" s="235" t="inlineStr">
        <is>
          <t>LT076</t>
        </is>
      </c>
      <c r="T456" s="233" t="n"/>
      <c r="U456" s="233" t="n"/>
    </row>
    <row r="457" s="109">
      <c r="A457" s="64" t="n"/>
      <c r="B457" s="205" t="inlineStr">
        <is>
          <t>Y</t>
        </is>
      </c>
      <c r="C457" s="233" t="inlineStr">
        <is>
          <t>ConTab_BOM_KP_Shaft_0585</t>
        </is>
      </c>
      <c r="D457" s="233">
        <f>IF(B457="Y",C457,"")</f>
        <v/>
      </c>
      <c r="E457" s="233" t="inlineStr">
        <is>
          <t>:6012-3_4-KPV:</t>
        </is>
      </c>
      <c r="F457" s="235" t="n">
        <v>4</v>
      </c>
      <c r="G457" s="235">
        <f>"X"&amp;F457</f>
        <v/>
      </c>
      <c r="H457" s="201" t="n">
        <v>1.5</v>
      </c>
      <c r="I457" s="234" t="inlineStr">
        <is>
          <t>CW</t>
        </is>
      </c>
      <c r="J457" s="233" t="n"/>
      <c r="K457" s="233" t="n"/>
      <c r="L457" s="233" t="inlineStr">
        <is>
          <t>ShaftMatl_StressproofSteel_AISI-1144</t>
        </is>
      </c>
      <c r="M457" s="233" t="inlineStr">
        <is>
          <t>:Bronze, III932, C89835:NiAl-Bronze, ASTM-B150 CDA95400:Al-Bronze, ASTM-B150 CDA95200:SS AISI-303:SS AISI-304:SS AISI-316:SS AISI-416:Special/Other:No Sleeve (sleeveless):SS AISI-416 (hard):</t>
        </is>
      </c>
      <c r="N457" s="233" t="inlineStr">
        <is>
          <t>:SS AISI-416 (hard)-SlvBrg:</t>
        </is>
      </c>
      <c r="O457" s="233" t="inlineStr">
        <is>
          <t>ShaftMatl_StressproofSteel_AISI-1144</t>
        </is>
      </c>
      <c r="P457" s="235" t="n">
        <v>97621596</v>
      </c>
      <c r="Q457" s="233" t="inlineStr">
        <is>
          <t>B105629</t>
        </is>
      </c>
      <c r="R457" s="233" t="n"/>
      <c r="S457" s="235" t="inlineStr">
        <is>
          <t>LT027</t>
        </is>
      </c>
      <c r="T457" s="233" t="n"/>
      <c r="U457" s="233" t="n"/>
    </row>
    <row r="458" s="109">
      <c r="A458" s="64" t="n"/>
      <c r="B458" s="205" t="inlineStr">
        <is>
          <t>Y</t>
        </is>
      </c>
      <c r="C458" s="233" t="inlineStr">
        <is>
          <t>ConTab_BOM_KP_Shaft_0586</t>
        </is>
      </c>
      <c r="D458" s="233">
        <f>IF(B458="Y",C458,"")</f>
        <v/>
      </c>
      <c r="E458" s="233" t="inlineStr">
        <is>
          <t>:6012-3_4-KPV:</t>
        </is>
      </c>
      <c r="F458" s="235" t="n">
        <v>4</v>
      </c>
      <c r="G458" s="235">
        <f>"X"&amp;F458</f>
        <v/>
      </c>
      <c r="H458" s="201" t="n">
        <v>1.5</v>
      </c>
      <c r="I458" s="234" t="inlineStr">
        <is>
          <t>CCW</t>
        </is>
      </c>
      <c r="J458" s="233" t="n"/>
      <c r="K458" s="233" t="n"/>
      <c r="L458" s="233" t="inlineStr">
        <is>
          <t>ShaftMatl_StressproofSteel_AISI-1144</t>
        </is>
      </c>
      <c r="M458" s="233" t="inlineStr">
        <is>
          <t>:Bronze, III932, C89835:NiAl-Bronze, ASTM-B150 CDA95400:Al-Bronze, ASTM-B150 CDA95200:SS AISI-303:SS AISI-304:SS AISI-316:SS AISI-416:Special/Other:No Sleeve (sleeveless):SS AISI-416 (hard):</t>
        </is>
      </c>
      <c r="N458" s="233" t="inlineStr">
        <is>
          <t>:SS AISI-416 (hard)-SlvBrg:</t>
        </is>
      </c>
      <c r="O458" s="233" t="inlineStr">
        <is>
          <t>ShaftMatl_StressproofSteel_AISI-1144</t>
        </is>
      </c>
      <c r="P458" s="235" t="n">
        <v>97621598</v>
      </c>
      <c r="Q458" s="233" t="inlineStr">
        <is>
          <t>B105637</t>
        </is>
      </c>
      <c r="R458" s="233" t="n"/>
      <c r="S458" s="235" t="inlineStr">
        <is>
          <t>LT027</t>
        </is>
      </c>
      <c r="T458" s="233" t="n"/>
      <c r="U458" s="233" t="n"/>
    </row>
    <row r="459" s="109">
      <c r="A459" s="64" t="n"/>
      <c r="B459" s="205" t="inlineStr">
        <is>
          <t>N</t>
        </is>
      </c>
      <c r="C459" s="233" t="inlineStr">
        <is>
          <t>ConTab_BOM_KP_Shaft_0587</t>
        </is>
      </c>
      <c r="D459" s="233">
        <f>IF(B459="Y",C459,"")</f>
        <v/>
      </c>
      <c r="E459" s="233" t="inlineStr">
        <is>
          <t>:6015-1_2-KP:6015-1_2-KPV:6015-3_4-KP:6015-3_4-KPV:</t>
        </is>
      </c>
      <c r="F459" s="235" t="inlineStr">
        <is>
          <t>5</t>
        </is>
      </c>
      <c r="G459" s="235">
        <f>"X"&amp;F459</f>
        <v/>
      </c>
      <c r="H459" s="201" t="n">
        <v>1.75</v>
      </c>
      <c r="I459" s="234" t="inlineStr">
        <is>
          <t>CW</t>
        </is>
      </c>
      <c r="J459" s="233" t="n"/>
      <c r="K459" s="233" t="n"/>
      <c r="L459" s="233" t="inlineStr">
        <is>
          <t>ShaftMatl_SS_AISI-303</t>
        </is>
      </c>
      <c r="M459" s="233" t="inlineStr">
        <is>
          <t>:Bronze, III932, C89835:NiAl-Bronze, ASTM-B150 CDA95400:Al-Bronze, ASTM-B150 CDA95200:SS AISI-303:SS AISI-304:SS AISI-316:SS AISI-416:Special/Other:No Sleeve (sleeveless):SS AISI-416 (hard):</t>
        </is>
      </c>
      <c r="N459" s="233" t="inlineStr">
        <is>
          <t>:Bronze, III932, C89835:NiAl-Bronze, ASTM-B150 CDA95400:Al-Bronze, ASTM-B150 CDA95200:SS AISI-303:SS AISI-304:SS AISI-316:SS AISI-416:Special/Other:No Sleeve (sleeveless):</t>
        </is>
      </c>
      <c r="O459" s="233" t="inlineStr">
        <is>
          <t>ShaftMatl_SS_AISI-303</t>
        </is>
      </c>
      <c r="P459" s="235" t="n">
        <v>91845171</v>
      </c>
      <c r="Q459" s="233" t="inlineStr">
        <is>
          <t>B101236</t>
        </is>
      </c>
      <c r="R459" s="233" t="n"/>
      <c r="S459" s="235" t="inlineStr">
        <is>
          <t>LT027</t>
        </is>
      </c>
      <c r="T459" s="233" t="n"/>
      <c r="U459" s="233" t="n"/>
    </row>
    <row r="460" s="109">
      <c r="A460" s="64" t="n"/>
      <c r="B460" s="205" t="inlineStr">
        <is>
          <t>N</t>
        </is>
      </c>
      <c r="C460" s="233" t="inlineStr">
        <is>
          <t>ConTab_BOM_KP_Shaft_0588</t>
        </is>
      </c>
      <c r="D460" s="233">
        <f>IF(B460="Y",C460,"")</f>
        <v/>
      </c>
      <c r="E460" s="233" t="inlineStr">
        <is>
          <t>:6015-1_2-KP:6015-1_2-KPV:6015-3_4-KP:6015-3_4-KPV:</t>
        </is>
      </c>
      <c r="F460" s="235" t="inlineStr">
        <is>
          <t>5</t>
        </is>
      </c>
      <c r="G460" s="235">
        <f>"X"&amp;F460</f>
        <v/>
      </c>
      <c r="H460" s="201" t="n">
        <v>1.75</v>
      </c>
      <c r="I460" s="234" t="inlineStr">
        <is>
          <t>CW</t>
        </is>
      </c>
      <c r="J460" s="233" t="n"/>
      <c r="K460" s="233" t="n"/>
      <c r="L460" s="233" t="inlineStr">
        <is>
          <t>ShaftMatl_StressproofSteel_AISI-1144</t>
        </is>
      </c>
      <c r="M460" s="233" t="inlineStr">
        <is>
          <t>:Bronze, III932, C89835:NiAl-Bronze, ASTM-B150 CDA95400:Al-Bronze, ASTM-B150 CDA95200:SS AISI-303:SS AISI-304:SS AISI-316:SS AISI-416:Special/Other:No Sleeve (sleeveless):SS AISI-416 (hard):</t>
        </is>
      </c>
      <c r="N460" s="233" t="inlineStr">
        <is>
          <t>:Bronze, III932, C89835:NiAl-Bronze, ASTM-B150 CDA95400:Al-Bronze, ASTM-B150 CDA95200:SS AISI-303:SS AISI-304:SS AISI-316:SS AISI-416:Special/Other:No Sleeve (sleeveless):</t>
        </is>
      </c>
      <c r="O460" s="233" t="inlineStr">
        <is>
          <t>ShaftMatl_StressproofSteel_AISI-1144</t>
        </is>
      </c>
      <c r="P460" s="235" t="n">
        <v>91845168</v>
      </c>
      <c r="Q460" s="233" t="inlineStr">
        <is>
          <t>B101235</t>
        </is>
      </c>
      <c r="R460" s="233" t="inlineStr">
        <is>
          <t>Standard</t>
        </is>
      </c>
      <c r="S460" s="235" t="inlineStr">
        <is>
          <t>LT027</t>
        </is>
      </c>
      <c r="T460" s="233" t="n"/>
      <c r="U460" s="233" t="n"/>
    </row>
    <row r="461" s="109">
      <c r="A461" s="64" t="n"/>
      <c r="B461" s="205" t="inlineStr">
        <is>
          <t>Y</t>
        </is>
      </c>
      <c r="C461" s="233" t="inlineStr">
        <is>
          <t>ConTab_BOM_KP_Shaft_0589</t>
        </is>
      </c>
      <c r="D461" s="233">
        <f>IF(B461="Y",C461,"")</f>
        <v/>
      </c>
      <c r="E461" s="233" t="inlineStr">
        <is>
          <t>:6015-1_2-KP:6015-1_2-KPV:6015-3_4-KP:6015-3_4-KPV:</t>
        </is>
      </c>
      <c r="F461" s="235" t="inlineStr">
        <is>
          <t>5</t>
        </is>
      </c>
      <c r="G461" s="235">
        <f>"X"&amp;F461</f>
        <v/>
      </c>
      <c r="H461" s="201" t="n">
        <v>1.75</v>
      </c>
      <c r="I461" s="234" t="inlineStr">
        <is>
          <t>CW</t>
        </is>
      </c>
      <c r="J461" s="233" t="n"/>
      <c r="K461" s="233" t="n"/>
      <c r="L461" s="233" t="inlineStr">
        <is>
          <t>ShaftMatl_Special</t>
        </is>
      </c>
      <c r="M461" s="233" t="inlineStr">
        <is>
          <t>:Bronze, III932, C89835:NiAl-Bronze, ASTM-B150 CDA95400:Al-Bronze, ASTM-B150 CDA95200:SS AISI-303:SS AISI-304:SS AISI-316:SS AISI-416:Special/Other:No Sleeve (sleeveless):SS AISI-416 (hard):</t>
        </is>
      </c>
      <c r="N461" s="233" t="inlineStr">
        <is>
          <t>:Bronze, III932, C89835:NiAl-Bronze, ASTM-B150 CDA95400:Al-Bronze, ASTM-B150 CDA95200:SS AISI-303:SS AISI-304:SS AISI-316:SS AISI-416:Special/Other:No Sleeve (sleeveless):</t>
        </is>
      </c>
      <c r="O461" s="233" t="inlineStr">
        <is>
          <t>ShaftMatl_Special</t>
        </is>
      </c>
      <c r="P461" s="235" t="inlineStr">
        <is>
          <t>RTF</t>
        </is>
      </c>
      <c r="Q461" s="233" t="inlineStr">
        <is>
          <t>B150248</t>
        </is>
      </c>
      <c r="R461" s="233" t="n"/>
      <c r="S461" s="235" t="inlineStr">
        <is>
          <t>LT029</t>
        </is>
      </c>
      <c r="T461" s="233" t="n"/>
      <c r="U461" s="235" t="n"/>
    </row>
    <row r="462" s="109">
      <c r="A462" s="64" t="n"/>
      <c r="B462" s="205" t="inlineStr">
        <is>
          <t>Y</t>
        </is>
      </c>
      <c r="C462" s="233" t="inlineStr">
        <is>
          <t>ConTab_BOM_KP_Shaft_0590</t>
        </is>
      </c>
      <c r="D462" s="233">
        <f>IF(B462="Y",C462,"")</f>
        <v/>
      </c>
      <c r="E462" s="233" t="inlineStr">
        <is>
          <t>:6015-1_2-KP:6015-1_2-KPV:6015-3_4-KP:6015-3_4-KPV:</t>
        </is>
      </c>
      <c r="F462" s="235" t="inlineStr">
        <is>
          <t>5</t>
        </is>
      </c>
      <c r="G462" s="235">
        <f>"X"&amp;F462</f>
        <v/>
      </c>
      <c r="H462" s="201" t="n">
        <v>1.75</v>
      </c>
      <c r="I462" s="234" t="inlineStr">
        <is>
          <t>CCW</t>
        </is>
      </c>
      <c r="J462" s="233" t="n"/>
      <c r="K462" s="233" t="n"/>
      <c r="L462" s="233" t="inlineStr">
        <is>
          <t>ShaftMatl_SS_AISI-303</t>
        </is>
      </c>
      <c r="M462" s="233" t="inlineStr">
        <is>
          <t>:Bronze, III932, C89835:NiAl-Bronze, ASTM-B150 CDA95400:Al-Bronze, ASTM-B150 CDA95200:SS AISI-303:SS AISI-304:SS AISI-316:SS AISI-416:Special/Other:No Sleeve (sleeveless):SS AISI-416 (hard):</t>
        </is>
      </c>
      <c r="N462" s="233" t="inlineStr">
        <is>
          <t>:Bronze, III932, C89835:NiAl-Bronze, ASTM-B150 CDA95400:Al-Bronze, ASTM-B150 CDA95200:SS AISI-303:SS AISI-304:SS AISI-316:SS AISI-416:Special/Other:No Sleeve (sleeveless):</t>
        </is>
      </c>
      <c r="O462" s="233" t="inlineStr">
        <is>
          <t>ShaftMatl_SS_AISI-303</t>
        </is>
      </c>
      <c r="P462" s="235" t="n">
        <v>91845175</v>
      </c>
      <c r="Q462" s="233" t="inlineStr">
        <is>
          <t>B101236</t>
        </is>
      </c>
      <c r="R462" s="233" t="n"/>
      <c r="S462" s="235" t="inlineStr">
        <is>
          <t>LT027</t>
        </is>
      </c>
      <c r="T462" s="233" t="n"/>
      <c r="U462" s="235" t="n"/>
    </row>
    <row r="463" s="109">
      <c r="A463" s="64" t="n"/>
      <c r="B463" s="205" t="inlineStr">
        <is>
          <t>N</t>
        </is>
      </c>
      <c r="C463" s="233" t="inlineStr">
        <is>
          <t>ConTab_BOM_KP_Shaft_0591</t>
        </is>
      </c>
      <c r="D463" s="233">
        <f>IF(B463="Y",C463,"")</f>
        <v/>
      </c>
      <c r="E463" s="233" t="inlineStr">
        <is>
          <t>:6015-1_2-KP:6015-1_2-KPV:6015-3_4-KP:6015-3_4-KPV:</t>
        </is>
      </c>
      <c r="F463" s="235" t="inlineStr">
        <is>
          <t>5</t>
        </is>
      </c>
      <c r="G463" s="235">
        <f>"X"&amp;F463</f>
        <v/>
      </c>
      <c r="H463" s="201" t="n">
        <v>1.75</v>
      </c>
      <c r="I463" s="234" t="inlineStr">
        <is>
          <t>CCW</t>
        </is>
      </c>
      <c r="J463" s="233" t="n"/>
      <c r="K463" s="233" t="n"/>
      <c r="L463" s="233" t="inlineStr">
        <is>
          <t>ShaftMatl_StressproofSteel_AISI-1144</t>
        </is>
      </c>
      <c r="M463" s="233" t="inlineStr">
        <is>
          <t>:Bronze, III932, C89835:NiAl-Bronze, ASTM-B150 CDA95400:Al-Bronze, ASTM-B150 CDA95200:SS AISI-303:SS AISI-304:SS AISI-316:SS AISI-416:Special/Other:No Sleeve (sleeveless):SS AISI-416 (hard):</t>
        </is>
      </c>
      <c r="N463" s="233" t="inlineStr">
        <is>
          <t>:Bronze, III932, C89835:NiAl-Bronze, ASTM-B150 CDA95400:Al-Bronze, ASTM-B150 CDA95200:SS AISI-303:SS AISI-304:SS AISI-316:SS AISI-416:Special/Other:No Sleeve (sleeveless):</t>
        </is>
      </c>
      <c r="O463" s="233" t="inlineStr">
        <is>
          <t>ShaftMatl_StressproofSteel_AISI-1144</t>
        </is>
      </c>
      <c r="P463" s="235" t="n">
        <v>91845174</v>
      </c>
      <c r="Q463" s="233" t="inlineStr">
        <is>
          <t>B101235</t>
        </is>
      </c>
      <c r="R463" s="233" t="inlineStr">
        <is>
          <t>Standard</t>
        </is>
      </c>
      <c r="S463" s="235" t="inlineStr">
        <is>
          <t>LT027</t>
        </is>
      </c>
      <c r="T463" s="233" t="n"/>
      <c r="U463" s="233" t="n"/>
    </row>
    <row r="464" s="109">
      <c r="A464" s="64" t="n"/>
      <c r="B464" s="237">
        <f>IF(AND(L464&lt;&gt;"ShaftMatl_Special",P464&lt;&gt;"NA"),"Y","N")</f>
        <v/>
      </c>
      <c r="C464" s="233" t="inlineStr">
        <is>
          <t>ConTab_BOM_KP_Shaft_0592</t>
        </is>
      </c>
      <c r="D464" s="233">
        <f>IF(B464="Y",C464,"")</f>
        <v/>
      </c>
      <c r="E464" s="233" t="inlineStr">
        <is>
          <t>:6015-1_2-KP:6015-1_2-KPV:6015-3_4-KP:6015-3_4-KPV:</t>
        </is>
      </c>
      <c r="F464" s="235" t="inlineStr">
        <is>
          <t>5</t>
        </is>
      </c>
      <c r="G464" s="235">
        <f>"X"&amp;F464</f>
        <v/>
      </c>
      <c r="H464" s="201" t="n">
        <v>1.75</v>
      </c>
      <c r="I464" s="234" t="inlineStr">
        <is>
          <t>CCW</t>
        </is>
      </c>
      <c r="J464" s="233" t="n"/>
      <c r="K464" s="233" t="n"/>
      <c r="L464" s="233" t="inlineStr">
        <is>
          <t>ShaftMatl_Special</t>
        </is>
      </c>
      <c r="M464" s="233" t="inlineStr">
        <is>
          <t>:Bronze, III932, C89835:NiAl-Bronze, ASTM-B150 CDA95400:Al-Bronze, ASTM-B150 CDA95200:SS AISI-303:SS AISI-304:SS AISI-316:SS AISI-416:Special/Other:No Sleeve (sleeveless):SS AISI-416 (hard):</t>
        </is>
      </c>
      <c r="N464" s="233" t="inlineStr">
        <is>
          <t>:Bronze, III932, C89835:NiAl-Bronze, ASTM-B150 CDA95400:Al-Bronze, ASTM-B150 CDA95200:SS AISI-303:SS AISI-304:SS AISI-316:SS AISI-416:Special/Other:No Sleeve (sleeveless):</t>
        </is>
      </c>
      <c r="O464" s="233" t="inlineStr">
        <is>
          <t>ShaftMatl_Special</t>
        </is>
      </c>
      <c r="P464" s="235" t="inlineStr">
        <is>
          <t>RTF</t>
        </is>
      </c>
      <c r="Q464" s="233" t="inlineStr">
        <is>
          <t>B150248</t>
        </is>
      </c>
      <c r="R464" s="233" t="n"/>
      <c r="S464" s="235" t="inlineStr">
        <is>
          <t>LT029</t>
        </is>
      </c>
      <c r="T464" s="233" t="n"/>
      <c r="U464" s="233" t="n"/>
    </row>
    <row r="465" s="109">
      <c r="A465" s="64" t="n"/>
      <c r="B465" s="205" t="inlineStr">
        <is>
          <t>N</t>
        </is>
      </c>
      <c r="C465" s="233" t="inlineStr">
        <is>
          <t>ConTab_BOM_KP_Shaft_0593</t>
        </is>
      </c>
      <c r="D465" s="233">
        <f>IF(B465="Y",C465,"")</f>
        <v/>
      </c>
      <c r="E465" s="233" t="inlineStr">
        <is>
          <t>:6015-1_2-KP:6015-1_2-KPV:6015-3_4-KP:6015-3_4-KPV:</t>
        </is>
      </c>
      <c r="F465" s="235" t="inlineStr">
        <is>
          <t>5</t>
        </is>
      </c>
      <c r="G465" s="235">
        <f>"X"&amp;F465</f>
        <v/>
      </c>
      <c r="H465" s="201" t="n">
        <v>1.75</v>
      </c>
      <c r="I465" s="234" t="inlineStr">
        <is>
          <t>CW</t>
        </is>
      </c>
      <c r="J465" s="233" t="n"/>
      <c r="K465" s="233" t="n"/>
      <c r="L465" s="233" t="inlineStr">
        <is>
          <t>ShaftMatl_SS_AISI-316</t>
        </is>
      </c>
      <c r="M465" s="233" t="inlineStr">
        <is>
          <t>:Bronze, III932, C89835:NiAl-Bronze, ASTM-B150 CDA95400:Al-Bronze, ASTM-B150 CDA95200:SS AISI-303:SS AISI-304:SS AISI-316:SS AISI-416:Special/Other:No Sleeve (sleeveless):SS AISI-416 (hard):</t>
        </is>
      </c>
      <c r="N465" s="233" t="inlineStr">
        <is>
          <t>:Bronze, III932, C89835:NiAl-Bronze, ASTM-B150 CDA95400:Al-Bronze, ASTM-B150 CDA95200:SS AISI-303:SS AISI-304:SS AISI-316:SS AISI-416:Special/Other:No Sleeve (sleeveless):</t>
        </is>
      </c>
      <c r="O465" s="233" t="inlineStr">
        <is>
          <t>ShaftMatl_SS_AISI-316</t>
        </is>
      </c>
      <c r="P465" s="235" t="inlineStr">
        <is>
          <t>RTF</t>
        </is>
      </c>
      <c r="Q465" s="233" t="inlineStr">
        <is>
          <t>B103951</t>
        </is>
      </c>
      <c r="R465" s="233" t="n"/>
      <c r="S465" s="235" t="inlineStr">
        <is>
          <t>LT076</t>
        </is>
      </c>
      <c r="T465" s="233" t="n"/>
      <c r="U465" s="233" t="n"/>
    </row>
    <row r="466" s="109">
      <c r="A466" s="64" t="n"/>
      <c r="B466" s="205" t="inlineStr">
        <is>
          <t>Y</t>
        </is>
      </c>
      <c r="C466" s="233" t="inlineStr">
        <is>
          <t>ConTab_BOM_KP_Shaft_0594</t>
        </is>
      </c>
      <c r="D466" s="233">
        <f>IF(B466="Y",C466,"")</f>
        <v/>
      </c>
      <c r="E466" s="233" t="inlineStr">
        <is>
          <t>:6015-1_2-KP:6015-1_2-KPV:6015-3_4-KP:6015-3_4-KPV:</t>
        </is>
      </c>
      <c r="F466" s="235" t="inlineStr">
        <is>
          <t>5</t>
        </is>
      </c>
      <c r="G466" s="235">
        <f>"X"&amp;F466</f>
        <v/>
      </c>
      <c r="H466" s="201" t="n">
        <v>1.75</v>
      </c>
      <c r="I466" s="234" t="inlineStr">
        <is>
          <t>CCW</t>
        </is>
      </c>
      <c r="J466" s="233" t="n"/>
      <c r="K466" s="233" t="n"/>
      <c r="L466" s="233" t="inlineStr">
        <is>
          <t>ShaftMatl_SS_AISI-316</t>
        </is>
      </c>
      <c r="M466" s="233" t="inlineStr">
        <is>
          <t>:Bronze, III932, C89835:NiAl-Bronze, ASTM-B150 CDA95400:Al-Bronze, ASTM-B150 CDA95200:SS AISI-303:SS AISI-304:SS AISI-316:SS AISI-416:Special/Other:No Sleeve (sleeveless):SS AISI-416 (hard):</t>
        </is>
      </c>
      <c r="N466" s="233" t="inlineStr">
        <is>
          <t>:Bronze, III932, C89835:NiAl-Bronze, ASTM-B150 CDA95400:Al-Bronze, ASTM-B150 CDA95200:SS AISI-303:SS AISI-304:SS AISI-316:SS AISI-416:Special/Other:No Sleeve (sleeveless):</t>
        </is>
      </c>
      <c r="O466" s="233" t="inlineStr">
        <is>
          <t>ShaftMatl_SS_AISI-316</t>
        </is>
      </c>
      <c r="P466" s="235" t="inlineStr">
        <is>
          <t>RTF</t>
        </is>
      </c>
      <c r="Q466" s="233" t="inlineStr">
        <is>
          <t>B103951</t>
        </is>
      </c>
      <c r="R466" s="233" t="n"/>
      <c r="S466" s="235" t="inlineStr">
        <is>
          <t>LT076</t>
        </is>
      </c>
      <c r="T466" s="233" t="n"/>
      <c r="U466" s="233" t="n"/>
    </row>
    <row r="467" s="109">
      <c r="A467" s="64" t="n"/>
      <c r="B467" s="205" t="inlineStr">
        <is>
          <t>Y</t>
        </is>
      </c>
      <c r="C467" s="233" t="inlineStr">
        <is>
          <t>ConTab_BOM_KP_Shaft_0595</t>
        </is>
      </c>
      <c r="D467" s="233">
        <f>IF(B467="Y",C467,"")</f>
        <v/>
      </c>
      <c r="E467" s="233" t="inlineStr">
        <is>
          <t>:6015-1_2-KP:6015-1_2-KPV:6015-3_4-KP:6015-3_4-KPV:</t>
        </is>
      </c>
      <c r="F467" s="235" t="inlineStr">
        <is>
          <t>5</t>
        </is>
      </c>
      <c r="G467" s="235">
        <f>"X"&amp;F467</f>
        <v/>
      </c>
      <c r="H467" s="201" t="n">
        <v>1.75</v>
      </c>
      <c r="I467" s="234" t="inlineStr">
        <is>
          <t>CW</t>
        </is>
      </c>
      <c r="J467" s="233" t="n"/>
      <c r="K467" s="233" t="n"/>
      <c r="L467" s="233" t="inlineStr">
        <is>
          <t>ShaftMatl_SS_AISI-416</t>
        </is>
      </c>
      <c r="M467" s="233" t="inlineStr">
        <is>
          <t>:Bronze, III932, C89835:NiAl-Bronze, ASTM-B150 CDA95400:Al-Bronze, ASTM-B150 CDA95200:SS AISI-303:SS AISI-304:SS AISI-316:SS AISI-416:Special/Other:No Sleeve (sleeveless):SS AISI-416 (hard):</t>
        </is>
      </c>
      <c r="N467" s="233" t="inlineStr">
        <is>
          <t>:Bronze, III932, C89835:NiAl-Bronze, ASTM-B150 CDA95400:Al-Bronze, ASTM-B150 CDA95200:SS AISI-303:SS AISI-304:SS AISI-316:SS AISI-416:Special/Other:No Sleeve (sleeveless):</t>
        </is>
      </c>
      <c r="O467" s="233" t="inlineStr">
        <is>
          <t>ShaftMatl_SS_AISI-416</t>
        </is>
      </c>
      <c r="P467" s="235" t="inlineStr">
        <is>
          <t>RTF</t>
        </is>
      </c>
      <c r="Q467" s="233" t="inlineStr">
        <is>
          <t>B103971</t>
        </is>
      </c>
      <c r="R467" s="233" t="n"/>
      <c r="S467" s="235" t="inlineStr">
        <is>
          <t>LT076</t>
        </is>
      </c>
      <c r="T467" s="233" t="n"/>
      <c r="U467" s="233" t="n"/>
    </row>
    <row r="468" s="109">
      <c r="A468" s="64" t="n"/>
      <c r="B468" s="205" t="inlineStr">
        <is>
          <t>N</t>
        </is>
      </c>
      <c r="C468" s="233" t="inlineStr">
        <is>
          <t>ConTab_BOM_KP_Shaft_0596</t>
        </is>
      </c>
      <c r="D468" s="233">
        <f>IF(B468="Y",C468,"")</f>
        <v/>
      </c>
      <c r="E468" s="233" t="inlineStr">
        <is>
          <t>:6015-1_2-KP:6015-1_2-KPV:6015-3_4-KP:6015-3_4-KPV:</t>
        </is>
      </c>
      <c r="F468" s="235" t="inlineStr">
        <is>
          <t>5</t>
        </is>
      </c>
      <c r="G468" s="235">
        <f>"X"&amp;F468</f>
        <v/>
      </c>
      <c r="H468" s="201" t="n">
        <v>1.75</v>
      </c>
      <c r="I468" s="234" t="inlineStr">
        <is>
          <t>CCW</t>
        </is>
      </c>
      <c r="J468" s="233" t="n"/>
      <c r="K468" s="233" t="n"/>
      <c r="L468" s="233" t="inlineStr">
        <is>
          <t>ShaftMatl_SS_AISI-416</t>
        </is>
      </c>
      <c r="M468" s="233" t="inlineStr">
        <is>
          <t>:Bronze, III932, C89835:NiAl-Bronze, ASTM-B150 CDA95400:Al-Bronze, ASTM-B150 CDA95200:SS AISI-303:SS AISI-304:SS AISI-316:SS AISI-416:Special/Other:No Sleeve (sleeveless):SS AISI-416 (hard):</t>
        </is>
      </c>
      <c r="N468" s="233" t="inlineStr">
        <is>
          <t>:Bronze, III932, C89835:NiAl-Bronze, ASTM-B150 CDA95400:Al-Bronze, ASTM-B150 CDA95200:SS AISI-303:SS AISI-304:SS AISI-316:SS AISI-416:Special/Other:No Sleeve (sleeveless):</t>
        </is>
      </c>
      <c r="O468" s="233" t="inlineStr">
        <is>
          <t>ShaftMatl_SS_AISI-416</t>
        </is>
      </c>
      <c r="P468" s="235" t="inlineStr">
        <is>
          <t>RTF</t>
        </is>
      </c>
      <c r="Q468" s="233" t="inlineStr">
        <is>
          <t>B103971</t>
        </is>
      </c>
      <c r="R468" s="233" t="n"/>
      <c r="S468" s="235" t="inlineStr">
        <is>
          <t>LT076</t>
        </is>
      </c>
      <c r="T468" s="233" t="n"/>
      <c r="U468" s="233" t="n"/>
    </row>
    <row r="469" s="109">
      <c r="A469" s="64" t="n"/>
      <c r="B469" s="205" t="inlineStr">
        <is>
          <t>N</t>
        </is>
      </c>
      <c r="C469" s="233" t="inlineStr">
        <is>
          <t>ConTab_BOM_KP_Shaft_0601</t>
        </is>
      </c>
      <c r="D469" s="233">
        <f>IF(B469="Y",C469,"")</f>
        <v/>
      </c>
      <c r="E469" s="233" t="inlineStr">
        <is>
          <t>:6015-1_2-KPV:6015-3_4-KPV:</t>
        </is>
      </c>
      <c r="F469" s="235" t="n">
        <v>5</v>
      </c>
      <c r="G469" s="235">
        <f>"X"&amp;F469</f>
        <v/>
      </c>
      <c r="H469" s="201" t="n">
        <v>1.75</v>
      </c>
      <c r="I469" s="234" t="inlineStr">
        <is>
          <t>CW</t>
        </is>
      </c>
      <c r="J469" s="233" t="n"/>
      <c r="K469" s="233" t="n"/>
      <c r="L469" s="233" t="inlineStr">
        <is>
          <t>ShaftMatl_StressproofSteel_AISI-1144</t>
        </is>
      </c>
      <c r="M469" s="233" t="inlineStr">
        <is>
          <t>:Bronze, III932, C89835:NiAl-Bronze, ASTM-B150 CDA95400:Al-Bronze, ASTM-B150 CDA95200:SS AISI-303:SS AISI-304:SS AISI-316:SS AISI-416:Special/Other:No Sleeve (sleeveless):SS AISI-416 (hard):</t>
        </is>
      </c>
      <c r="N469" s="233" t="inlineStr">
        <is>
          <t>:SS AISI-416 (hard)-SlvBrg:</t>
        </is>
      </c>
      <c r="O469" s="233" t="inlineStr">
        <is>
          <t>ShaftMatl_StressproofSteel_AISI-1144</t>
        </is>
      </c>
      <c r="P469" s="235" t="n">
        <v>97571611</v>
      </c>
      <c r="Q469" s="233" t="inlineStr">
        <is>
          <t>B105638</t>
        </is>
      </c>
      <c r="R469" s="233" t="n"/>
      <c r="S469" s="235" t="inlineStr">
        <is>
          <t>LT027</t>
        </is>
      </c>
      <c r="T469" s="233" t="n"/>
      <c r="U469" s="233" t="n"/>
    </row>
    <row r="470" s="109">
      <c r="A470" s="64" t="n"/>
      <c r="B470" s="205" t="inlineStr">
        <is>
          <t>Y</t>
        </is>
      </c>
      <c r="C470" s="233" t="inlineStr">
        <is>
          <t>ConTab_BOM_KP_Shaft_0602</t>
        </is>
      </c>
      <c r="D470" s="233">
        <f>IF(B470="Y",C470,"")</f>
        <v/>
      </c>
      <c r="E470" s="233" t="inlineStr">
        <is>
          <t>:6015-1_2-KPV:6015-3_4-KPV:</t>
        </is>
      </c>
      <c r="F470" s="235" t="n">
        <v>5</v>
      </c>
      <c r="G470" s="235">
        <f>"X"&amp;F470</f>
        <v/>
      </c>
      <c r="H470" s="201" t="n">
        <v>1.75</v>
      </c>
      <c r="I470" s="234" t="inlineStr">
        <is>
          <t>CCW</t>
        </is>
      </c>
      <c r="J470" s="233" t="n"/>
      <c r="K470" s="233" t="n"/>
      <c r="L470" s="233" t="inlineStr">
        <is>
          <t>ShaftMatl_StressproofSteel_AISI-1144</t>
        </is>
      </c>
      <c r="M470" s="233" t="inlineStr">
        <is>
          <t>:Bronze, III932, C89835:NiAl-Bronze, ASTM-B150 CDA95400:Al-Bronze, ASTM-B150 CDA95200:SS AISI-303:SS AISI-304:SS AISI-316:SS AISI-416:Special/Other:No Sleeve (sleeveless):SS AISI-416 (hard):</t>
        </is>
      </c>
      <c r="N470" s="233" t="inlineStr">
        <is>
          <t>:SS AISI-416 (hard)-SlvBrg:</t>
        </is>
      </c>
      <c r="O470" s="233" t="inlineStr">
        <is>
          <t>ShaftMatl_StressproofSteel_AISI-1144</t>
        </is>
      </c>
      <c r="P470" s="235" t="n">
        <v>97622355</v>
      </c>
      <c r="Q470" s="233" t="inlineStr">
        <is>
          <t>B105643</t>
        </is>
      </c>
      <c r="R470" s="233" t="n"/>
      <c r="S470" s="235" t="inlineStr">
        <is>
          <t>LT027</t>
        </is>
      </c>
      <c r="T470" s="233" t="n"/>
      <c r="U470" s="233" t="n"/>
    </row>
    <row r="471" s="109">
      <c r="A471" s="64" t="n"/>
      <c r="B471" s="237">
        <f>IF(AND(L471&lt;&gt;"ShaftMatl_Special",P471&lt;&gt;"NA"),"Y","N")</f>
        <v/>
      </c>
      <c r="C471" s="233" t="inlineStr">
        <is>
          <t>ConTab_BOM_KP_Shaft_0603</t>
        </is>
      </c>
      <c r="D471" s="233">
        <f>IF(B471="Y",C471,"")</f>
        <v/>
      </c>
      <c r="E471" s="233" t="inlineStr">
        <is>
          <t>:6019-7_8-KP:6019-7_8-KPV:</t>
        </is>
      </c>
      <c r="F471" s="235" t="inlineStr">
        <is>
          <t>5</t>
        </is>
      </c>
      <c r="G471" s="235">
        <f>"X"&amp;F471</f>
        <v/>
      </c>
      <c r="H471" s="201" t="n">
        <v>1.75</v>
      </c>
      <c r="I471" s="234" t="inlineStr">
        <is>
          <t>CW</t>
        </is>
      </c>
      <c r="J471" s="233" t="n"/>
      <c r="K471" s="233" t="n"/>
      <c r="L471" s="233" t="inlineStr">
        <is>
          <t>ShaftMatl_SS_AISI-303</t>
        </is>
      </c>
      <c r="M471" s="233" t="inlineStr">
        <is>
          <t>:Bronze, III932, C89835:NiAl-Bronze, ASTM-B150 CDA95400:Al-Bronze, ASTM-B150 CDA95200:SS AISI-303:SS AISI-304:SS AISI-316:SS AISI-416:Special/Other:No Sleeve (sleeveless):SS AISI-416 (hard):</t>
        </is>
      </c>
      <c r="N471" s="233" t="inlineStr">
        <is>
          <t>:Bronze, III932, C89835:NiAl-Bronze, ASTM-B150 CDA95400:Al-Bronze, ASTM-B150 CDA95200:SS AISI-303:SS AISI-304:SS AISI-316:SS AISI-416:Special/Other:No Sleeve (sleeveless):</t>
        </is>
      </c>
      <c r="O471" s="233" t="inlineStr">
        <is>
          <t>ShaftMatl_SS_AISI-303</t>
        </is>
      </c>
      <c r="P471" s="235" t="n">
        <v>91845381</v>
      </c>
      <c r="Q471" s="233" t="inlineStr">
        <is>
          <t>B101238</t>
        </is>
      </c>
      <c r="R471" s="233" t="n"/>
      <c r="S471" s="235" t="inlineStr">
        <is>
          <t>LT027</t>
        </is>
      </c>
      <c r="T471" s="233" t="n"/>
      <c r="U471" s="233" t="n"/>
    </row>
    <row r="472" s="109">
      <c r="A472" s="64" t="n"/>
      <c r="B472" s="205" t="inlineStr">
        <is>
          <t>N</t>
        </is>
      </c>
      <c r="C472" s="233" t="inlineStr">
        <is>
          <t>ConTab_BOM_KP_Shaft_0604</t>
        </is>
      </c>
      <c r="D472" s="233">
        <f>IF(B472="Y",C472,"")</f>
        <v/>
      </c>
      <c r="E472" s="233" t="inlineStr">
        <is>
          <t>:6019-7_8-KP:6019-7_8-KPV:</t>
        </is>
      </c>
      <c r="F472" s="235" t="inlineStr">
        <is>
          <t>5</t>
        </is>
      </c>
      <c r="G472" s="235">
        <f>"X"&amp;F472</f>
        <v/>
      </c>
      <c r="H472" s="201" t="n">
        <v>1.75</v>
      </c>
      <c r="I472" s="234" t="inlineStr">
        <is>
          <t>CW</t>
        </is>
      </c>
      <c r="J472" s="233" t="n"/>
      <c r="K472" s="233" t="n"/>
      <c r="L472" s="233" t="inlineStr">
        <is>
          <t>ShaftMatl_StressproofSteel_AISI-1144</t>
        </is>
      </c>
      <c r="M472" s="233" t="inlineStr">
        <is>
          <t>:Bronze, III932, C89835:NiAl-Bronze, ASTM-B150 CDA95400:Al-Bronze, ASTM-B150 CDA95200:SS AISI-303:SS AISI-304:SS AISI-316:SS AISI-416:Special/Other:No Sleeve (sleeveless):SS AISI-416 (hard):</t>
        </is>
      </c>
      <c r="N472" s="233" t="inlineStr">
        <is>
          <t>:Bronze, III932, C89835:NiAl-Bronze, ASTM-B150 CDA95400:Al-Bronze, ASTM-B150 CDA95200:SS AISI-303:SS AISI-304:SS AISI-316:SS AISI-416:Special/Other:No Sleeve (sleeveless):</t>
        </is>
      </c>
      <c r="O472" s="233" t="inlineStr">
        <is>
          <t>ShaftMatl_StressproofSteel_AISI-1144</t>
        </is>
      </c>
      <c r="P472" s="235" t="n">
        <v>91845379</v>
      </c>
      <c r="Q472" s="233" t="inlineStr">
        <is>
          <t>B101237</t>
        </is>
      </c>
      <c r="R472" s="233" t="inlineStr">
        <is>
          <t>Standard</t>
        </is>
      </c>
      <c r="S472" s="235" t="inlineStr">
        <is>
          <t>LT027</t>
        </is>
      </c>
      <c r="T472" s="233" t="n"/>
      <c r="U472" s="233" t="n"/>
    </row>
    <row r="473" s="109">
      <c r="A473" s="64" t="n"/>
      <c r="B473" s="205" t="inlineStr">
        <is>
          <t>N</t>
        </is>
      </c>
      <c r="C473" s="233" t="inlineStr">
        <is>
          <t>ConTab_BOM_KP_Shaft_0605</t>
        </is>
      </c>
      <c r="D473" s="233">
        <f>IF(B473="Y",C473,"")</f>
        <v/>
      </c>
      <c r="E473" s="233" t="inlineStr">
        <is>
          <t>:6019-7_8-KP:6019-7_8-KPV:</t>
        </is>
      </c>
      <c r="F473" s="235" t="inlineStr">
        <is>
          <t>5</t>
        </is>
      </c>
      <c r="G473" s="235">
        <f>"X"&amp;F473</f>
        <v/>
      </c>
      <c r="H473" s="201" t="n">
        <v>1.75</v>
      </c>
      <c r="I473" s="234" t="inlineStr">
        <is>
          <t>CW</t>
        </is>
      </c>
      <c r="J473" s="233" t="n"/>
      <c r="K473" s="233" t="n"/>
      <c r="L473" s="233" t="inlineStr">
        <is>
          <t>ShaftMatl_Special</t>
        </is>
      </c>
      <c r="M473" s="233" t="inlineStr">
        <is>
          <t>:Bronze, III932, C89835:NiAl-Bronze, ASTM-B150 CDA95400:Al-Bronze, ASTM-B150 CDA95200:SS AISI-303:SS AISI-304:SS AISI-316:SS AISI-416:Special/Other:No Sleeve (sleeveless):SS AISI-416 (hard):</t>
        </is>
      </c>
      <c r="N473" s="233" t="inlineStr">
        <is>
          <t>:Bronze, III932, C89835:NiAl-Bronze, ASTM-B150 CDA95400:Al-Bronze, ASTM-B150 CDA95200:SS AISI-303:SS AISI-304:SS AISI-316:SS AISI-416:Special/Other:No Sleeve (sleeveless):</t>
        </is>
      </c>
      <c r="O473" s="233" t="inlineStr">
        <is>
          <t>ShaftMatl_Special</t>
        </is>
      </c>
      <c r="P473" s="235" t="inlineStr">
        <is>
          <t>RTF</t>
        </is>
      </c>
      <c r="Q473" s="233" t="inlineStr">
        <is>
          <t>B150248</t>
        </is>
      </c>
      <c r="R473" s="233" t="n"/>
      <c r="S473" s="235" t="inlineStr">
        <is>
          <t>LT029</t>
        </is>
      </c>
      <c r="T473" s="233" t="n"/>
      <c r="U473" s="233" t="n"/>
    </row>
    <row r="474" s="109">
      <c r="A474" s="64" t="n"/>
      <c r="B474" s="205" t="inlineStr">
        <is>
          <t>N</t>
        </is>
      </c>
      <c r="C474" s="233" t="inlineStr">
        <is>
          <t>ConTab_BOM_KP_Shaft_0606</t>
        </is>
      </c>
      <c r="D474" s="233">
        <f>IF(B474="Y",C474,"")</f>
        <v/>
      </c>
      <c r="E474" s="233" t="inlineStr">
        <is>
          <t>:6019-7_8-KP:6019-7_8-KPV:</t>
        </is>
      </c>
      <c r="F474" s="235" t="inlineStr">
        <is>
          <t>5</t>
        </is>
      </c>
      <c r="G474" s="235">
        <f>"X"&amp;F474</f>
        <v/>
      </c>
      <c r="H474" s="201" t="n">
        <v>1.75</v>
      </c>
      <c r="I474" s="234" t="inlineStr">
        <is>
          <t>CCW</t>
        </is>
      </c>
      <c r="J474" s="233" t="n"/>
      <c r="K474" s="233" t="n"/>
      <c r="L474" s="233" t="inlineStr">
        <is>
          <t>ShaftMatl_SS_AISI-303</t>
        </is>
      </c>
      <c r="M474" s="233" t="inlineStr">
        <is>
          <t>:Bronze, III932, C89835:NiAl-Bronze, ASTM-B150 CDA95400:Al-Bronze, ASTM-B150 CDA95200:SS AISI-303:SS AISI-304:SS AISI-316:SS AISI-416:Special/Other:No Sleeve (sleeveless):SS AISI-416 (hard):</t>
        </is>
      </c>
      <c r="N474" s="233" t="inlineStr">
        <is>
          <t>:Bronze, III932, C89835:NiAl-Bronze, ASTM-B150 CDA95400:Al-Bronze, ASTM-B150 CDA95200:SS AISI-303:SS AISI-304:SS AISI-316:SS AISI-416:Special/Other:No Sleeve (sleeveless):</t>
        </is>
      </c>
      <c r="O474" s="233" t="inlineStr">
        <is>
          <t>ShaftMatl_SS_AISI-303</t>
        </is>
      </c>
      <c r="P474" s="235" t="n">
        <v>91845387</v>
      </c>
      <c r="Q474" s="233" t="inlineStr">
        <is>
          <t>B101238</t>
        </is>
      </c>
      <c r="R474" s="233" t="n"/>
      <c r="S474" s="235" t="inlineStr">
        <is>
          <t>LT027</t>
        </is>
      </c>
      <c r="T474" s="233" t="n"/>
      <c r="U474" s="235" t="n"/>
    </row>
    <row r="475" s="109">
      <c r="A475" s="64" t="n"/>
      <c r="B475" s="205" t="inlineStr">
        <is>
          <t>Y</t>
        </is>
      </c>
      <c r="C475" s="233" t="inlineStr">
        <is>
          <t>ConTab_BOM_KP_Shaft_0607</t>
        </is>
      </c>
      <c r="D475" s="233">
        <f>IF(B475="Y",C475,"")</f>
        <v/>
      </c>
      <c r="E475" s="233" t="inlineStr">
        <is>
          <t>:6019-7_8-KP:6019-7_8-KPV:</t>
        </is>
      </c>
      <c r="F475" s="235" t="inlineStr">
        <is>
          <t>5</t>
        </is>
      </c>
      <c r="G475" s="235">
        <f>"X"&amp;F475</f>
        <v/>
      </c>
      <c r="H475" s="201" t="n">
        <v>1.75</v>
      </c>
      <c r="I475" s="234" t="inlineStr">
        <is>
          <t>CCW</t>
        </is>
      </c>
      <c r="J475" s="233" t="n"/>
      <c r="K475" s="233" t="n"/>
      <c r="L475" s="233" t="inlineStr">
        <is>
          <t>ShaftMatl_StressproofSteel_AISI-1144</t>
        </is>
      </c>
      <c r="M475" s="233" t="inlineStr">
        <is>
          <t>:Bronze, III932, C89835:NiAl-Bronze, ASTM-B150 CDA95400:Al-Bronze, ASTM-B150 CDA95200:SS AISI-303:SS AISI-304:SS AISI-316:SS AISI-416:Special/Other:No Sleeve (sleeveless):SS AISI-416 (hard):</t>
        </is>
      </c>
      <c r="N475" s="233" t="inlineStr">
        <is>
          <t>:Bronze, III932, C89835:NiAl-Bronze, ASTM-B150 CDA95400:Al-Bronze, ASTM-B150 CDA95200:SS AISI-303:SS AISI-304:SS AISI-316:SS AISI-416:Special/Other:No Sleeve (sleeveless):</t>
        </is>
      </c>
      <c r="O475" s="233" t="inlineStr">
        <is>
          <t>ShaftMatl_StressproofSteel_AISI-1144</t>
        </is>
      </c>
      <c r="P475" s="235" t="n">
        <v>91845385</v>
      </c>
      <c r="Q475" s="233" t="inlineStr">
        <is>
          <t>B101237</t>
        </is>
      </c>
      <c r="R475" s="233" t="inlineStr">
        <is>
          <t>Standard</t>
        </is>
      </c>
      <c r="S475" s="235" t="inlineStr">
        <is>
          <t>LT027</t>
        </is>
      </c>
      <c r="T475" s="233" t="n"/>
      <c r="U475" s="233" t="n"/>
    </row>
    <row r="476" s="109">
      <c r="A476" s="64" t="n"/>
      <c r="B476" s="205" t="inlineStr">
        <is>
          <t>Y</t>
        </is>
      </c>
      <c r="C476" s="233" t="inlineStr">
        <is>
          <t>ConTab_BOM_KP_Shaft_0608</t>
        </is>
      </c>
      <c r="D476" s="233">
        <f>IF(B476="Y",C476,"")</f>
        <v/>
      </c>
      <c r="E476" s="233" t="inlineStr">
        <is>
          <t>:6019-7_8-KP:6019-7_8-KPV:</t>
        </is>
      </c>
      <c r="F476" s="235" t="inlineStr">
        <is>
          <t>5</t>
        </is>
      </c>
      <c r="G476" s="235">
        <f>"X"&amp;F476</f>
        <v/>
      </c>
      <c r="H476" s="201" t="n">
        <v>1.75</v>
      </c>
      <c r="I476" s="234" t="inlineStr">
        <is>
          <t>CCW</t>
        </is>
      </c>
      <c r="J476" s="233" t="n"/>
      <c r="K476" s="233" t="n"/>
      <c r="L476" s="233" t="inlineStr">
        <is>
          <t>ShaftMatl_Special</t>
        </is>
      </c>
      <c r="M476" s="233" t="inlineStr">
        <is>
          <t>:Bronze, III932, C89835:NiAl-Bronze, ASTM-B150 CDA95400:Al-Bronze, ASTM-B150 CDA95200:SS AISI-303:SS AISI-304:SS AISI-316:SS AISI-416:Special/Other:No Sleeve (sleeveless):SS AISI-416 (hard):</t>
        </is>
      </c>
      <c r="N476" s="233" t="inlineStr">
        <is>
          <t>:Bronze, III932, C89835:NiAl-Bronze, ASTM-B150 CDA95400:Al-Bronze, ASTM-B150 CDA95200:SS AISI-303:SS AISI-304:SS AISI-316:SS AISI-416:Special/Other:No Sleeve (sleeveless):</t>
        </is>
      </c>
      <c r="O476" s="233" t="inlineStr">
        <is>
          <t>ShaftMatl_Special</t>
        </is>
      </c>
      <c r="P476" s="235" t="inlineStr">
        <is>
          <t>RTF</t>
        </is>
      </c>
      <c r="Q476" s="233" t="inlineStr">
        <is>
          <t>B150248</t>
        </is>
      </c>
      <c r="R476" s="233" t="n"/>
      <c r="S476" s="235" t="inlineStr">
        <is>
          <t>LT029</t>
        </is>
      </c>
      <c r="T476" s="233" t="n"/>
      <c r="U476" s="233" t="n"/>
    </row>
    <row r="477">
      <c r="B477" s="205" t="inlineStr">
        <is>
          <t>N</t>
        </is>
      </c>
      <c r="C477" s="233" t="inlineStr">
        <is>
          <t>ConTab_BOM_KP_Shaft_0609</t>
        </is>
      </c>
      <c r="D477" s="233">
        <f>IF(B477="Y",C477,"")</f>
        <v/>
      </c>
      <c r="E477" s="233" t="inlineStr">
        <is>
          <t>:6019-7_8-KP:6019-7_8-KPV:</t>
        </is>
      </c>
      <c r="F477" s="235" t="inlineStr">
        <is>
          <t>6</t>
        </is>
      </c>
      <c r="G477" s="235">
        <f>"X"&amp;F477</f>
        <v/>
      </c>
      <c r="H477" s="201" t="n">
        <v>2</v>
      </c>
      <c r="I477" s="234" t="inlineStr">
        <is>
          <t>CW</t>
        </is>
      </c>
      <c r="J477" s="233" t="n"/>
      <c r="K477" s="233" t="n"/>
      <c r="L477" s="233" t="inlineStr">
        <is>
          <t>ShaftMatl_SS_AISI-303</t>
        </is>
      </c>
      <c r="M477" s="233" t="inlineStr">
        <is>
          <t>:Bronze, III932, C89835:NiAl-Bronze, ASTM-B150 CDA95400:Al-Bronze, ASTM-B150 CDA95200:SS AISI-303:SS AISI-304:SS AISI-316:SS AISI-416:Special/Other:No Sleeve (sleeveless):SS AISI-416 (hard):</t>
        </is>
      </c>
      <c r="N477" s="233" t="inlineStr">
        <is>
          <t>:Bronze, III932, C89835:NiAl-Bronze, ASTM-B150 CDA95400:Al-Bronze, ASTM-B150 CDA95200:SS AISI-303:SS AISI-304:SS AISI-316:SS AISI-416:Special/Other:No Sleeve (sleeveless):</t>
        </is>
      </c>
      <c r="O477" s="233" t="inlineStr">
        <is>
          <t>ShaftMatl_SS_AISI-303</t>
        </is>
      </c>
      <c r="P477" s="235" t="n">
        <v>91845396</v>
      </c>
      <c r="Q477" s="233" t="inlineStr">
        <is>
          <t>B101244</t>
        </is>
      </c>
      <c r="R477" s="233" t="n"/>
      <c r="S477" s="235" t="inlineStr">
        <is>
          <t>LT027</t>
        </is>
      </c>
      <c r="T477" s="233" t="n"/>
      <c r="U477" s="233" t="n"/>
    </row>
    <row r="478">
      <c r="B478" s="205" t="inlineStr">
        <is>
          <t>N</t>
        </is>
      </c>
      <c r="C478" s="233" t="inlineStr">
        <is>
          <t>ConTab_BOM_KP_Shaft_0610</t>
        </is>
      </c>
      <c r="D478" s="233">
        <f>IF(B478="Y",C478,"")</f>
        <v/>
      </c>
      <c r="E478" s="233" t="inlineStr">
        <is>
          <t>:6019-7_8-KP:6019-7_8-KPV:</t>
        </is>
      </c>
      <c r="F478" s="235" t="inlineStr">
        <is>
          <t>6</t>
        </is>
      </c>
      <c r="G478" s="235">
        <f>"X"&amp;F478</f>
        <v/>
      </c>
      <c r="H478" s="201" t="n">
        <v>2</v>
      </c>
      <c r="I478" s="234" t="inlineStr">
        <is>
          <t>CW</t>
        </is>
      </c>
      <c r="J478" s="233" t="n"/>
      <c r="K478" s="233" t="n"/>
      <c r="L478" s="233" t="inlineStr">
        <is>
          <t>ShaftMatl_StressproofSteel_AISI-1144</t>
        </is>
      </c>
      <c r="M478" s="233" t="inlineStr">
        <is>
          <t>:Bronze, III932, C89835:NiAl-Bronze, ASTM-B150 CDA95400:Al-Bronze, ASTM-B150 CDA95200:SS AISI-303:SS AISI-304:SS AISI-316:SS AISI-416:Special/Other:No Sleeve (sleeveless):SS AISI-416 (hard):</t>
        </is>
      </c>
      <c r="N478" s="233" t="inlineStr">
        <is>
          <t>:Bronze, III932, C89835:NiAl-Bronze, ASTM-B150 CDA95400:Al-Bronze, ASTM-B150 CDA95200:SS AISI-303:SS AISI-304:SS AISI-316:SS AISI-416:Special/Other:No Sleeve (sleeveless):</t>
        </is>
      </c>
      <c r="O478" s="233" t="inlineStr">
        <is>
          <t>ShaftMatl_StressproofSteel_AISI-1144</t>
        </is>
      </c>
      <c r="P478" s="235" t="n">
        <v>91845392</v>
      </c>
      <c r="Q478" s="233" t="inlineStr">
        <is>
          <t>B101243</t>
        </is>
      </c>
      <c r="R478" s="233" t="inlineStr">
        <is>
          <t>Standard</t>
        </is>
      </c>
      <c r="S478" s="235" t="inlineStr">
        <is>
          <t>LT027</t>
        </is>
      </c>
      <c r="T478" s="233" t="n"/>
      <c r="U478" s="233" t="n"/>
    </row>
    <row r="479">
      <c r="B479" s="205" t="inlineStr">
        <is>
          <t>Y</t>
        </is>
      </c>
      <c r="C479" s="233" t="inlineStr">
        <is>
          <t>ConTab_BOM_KP_Shaft_0611</t>
        </is>
      </c>
      <c r="D479" s="233">
        <f>IF(B479="Y",C479,"")</f>
        <v/>
      </c>
      <c r="E479" s="233" t="inlineStr">
        <is>
          <t>:6019-7_8-KP:6019-7_8-KPV:</t>
        </is>
      </c>
      <c r="F479" s="235" t="inlineStr">
        <is>
          <t>6</t>
        </is>
      </c>
      <c r="G479" s="235">
        <f>"X"&amp;F479</f>
        <v/>
      </c>
      <c r="H479" s="201" t="n">
        <v>2</v>
      </c>
      <c r="I479" s="234" t="inlineStr">
        <is>
          <t>CW</t>
        </is>
      </c>
      <c r="J479" s="233" t="n"/>
      <c r="K479" s="233" t="n"/>
      <c r="L479" s="233" t="inlineStr">
        <is>
          <t>ShaftMatl_Special</t>
        </is>
      </c>
      <c r="M479" s="233" t="inlineStr">
        <is>
          <t>:Bronze, III932, C89835:NiAl-Bronze, ASTM-B150 CDA95400:Al-Bronze, ASTM-B150 CDA95200:SS AISI-303:SS AISI-304:SS AISI-316:SS AISI-416:Special/Other:No Sleeve (sleeveless):SS AISI-416 (hard):</t>
        </is>
      </c>
      <c r="N479" s="233" t="inlineStr">
        <is>
          <t>:Bronze, III932, C89835:NiAl-Bronze, ASTM-B150 CDA95400:Al-Bronze, ASTM-B150 CDA95200:SS AISI-303:SS AISI-304:SS AISI-316:SS AISI-416:Special/Other:No Sleeve (sleeveless):</t>
        </is>
      </c>
      <c r="O479" s="233" t="inlineStr">
        <is>
          <t>ShaftMatl_Special</t>
        </is>
      </c>
      <c r="P479" s="235" t="inlineStr">
        <is>
          <t>RTF</t>
        </is>
      </c>
      <c r="Q479" s="233" t="inlineStr">
        <is>
          <t>B150248</t>
        </is>
      </c>
      <c r="R479" s="233" t="n"/>
      <c r="S479" s="235" t="inlineStr">
        <is>
          <t>LT029</t>
        </is>
      </c>
      <c r="T479" s="233" t="n"/>
      <c r="U479" s="233" t="n"/>
    </row>
    <row r="480">
      <c r="B480" s="205" t="inlineStr">
        <is>
          <t>Y</t>
        </is>
      </c>
      <c r="C480" s="233" t="inlineStr">
        <is>
          <t>ConTab_BOM_KP_Shaft_0612</t>
        </is>
      </c>
      <c r="D480" s="233">
        <f>IF(B480="Y",C480,"")</f>
        <v/>
      </c>
      <c r="E480" s="233" t="inlineStr">
        <is>
          <t>:6019-7_8-KP:6019-7_8-KPV:</t>
        </is>
      </c>
      <c r="F480" s="235" t="inlineStr">
        <is>
          <t>6</t>
        </is>
      </c>
      <c r="G480" s="235">
        <f>"X"&amp;F480</f>
        <v/>
      </c>
      <c r="H480" s="201" t="n">
        <v>2</v>
      </c>
      <c r="I480" s="234" t="inlineStr">
        <is>
          <t>CCW</t>
        </is>
      </c>
      <c r="J480" s="233" t="n"/>
      <c r="K480" s="233" t="n"/>
      <c r="L480" s="233" t="inlineStr">
        <is>
          <t>ShaftMatl_SS_AISI-303</t>
        </is>
      </c>
      <c r="M480" s="233" t="inlineStr">
        <is>
          <t>:Bronze, III932, C89835:NiAl-Bronze, ASTM-B150 CDA95400:Al-Bronze, ASTM-B150 CDA95200:SS AISI-303:SS AISI-304:SS AISI-316:SS AISI-416:Special/Other:No Sleeve (sleeveless):SS AISI-416 (hard):</t>
        </is>
      </c>
      <c r="N480" s="233" t="inlineStr">
        <is>
          <t>:Bronze, III932, C89835:NiAl-Bronze, ASTM-B150 CDA95400:Al-Bronze, ASTM-B150 CDA95200:SS AISI-303:SS AISI-304:SS AISI-316:SS AISI-416:Special/Other:No Sleeve (sleeveless):</t>
        </is>
      </c>
      <c r="O480" s="233" t="inlineStr">
        <is>
          <t>ShaftMatl_SS_AISI-303</t>
        </is>
      </c>
      <c r="P480" s="235" t="n">
        <v>91845396</v>
      </c>
      <c r="Q480" s="233" t="inlineStr">
        <is>
          <t>B101244</t>
        </is>
      </c>
      <c r="R480" s="233" t="n"/>
      <c r="S480" s="235" t="inlineStr">
        <is>
          <t>LT027</t>
        </is>
      </c>
      <c r="T480" s="233" t="n"/>
      <c r="U480" s="233" t="n"/>
    </row>
    <row r="481">
      <c r="B481" s="205" t="inlineStr">
        <is>
          <t>N</t>
        </is>
      </c>
      <c r="C481" s="233" t="inlineStr">
        <is>
          <t>ConTab_BOM_KP_Shaft_0613</t>
        </is>
      </c>
      <c r="D481" s="233">
        <f>IF(B481="Y",C481,"")</f>
        <v/>
      </c>
      <c r="E481" s="233" t="inlineStr">
        <is>
          <t>:6019-7_8-KP:6019-7_8-KPV:</t>
        </is>
      </c>
      <c r="F481" s="235" t="inlineStr">
        <is>
          <t>6</t>
        </is>
      </c>
      <c r="G481" s="235">
        <f>"X"&amp;F481</f>
        <v/>
      </c>
      <c r="H481" s="201" t="n">
        <v>2</v>
      </c>
      <c r="I481" s="234" t="inlineStr">
        <is>
          <t>CCW</t>
        </is>
      </c>
      <c r="J481" s="233" t="n"/>
      <c r="K481" s="233" t="n"/>
      <c r="L481" s="233" t="inlineStr">
        <is>
          <t>ShaftMatl_StressproofSteel_AISI-1144</t>
        </is>
      </c>
      <c r="M481" s="233" t="inlineStr">
        <is>
          <t>:Bronze, III932, C89835:NiAl-Bronze, ASTM-B150 CDA95400:Al-Bronze, ASTM-B150 CDA95200:SS AISI-303:SS AISI-304:SS AISI-316:SS AISI-416:Special/Other:No Sleeve (sleeveless):SS AISI-416 (hard):</t>
        </is>
      </c>
      <c r="N481" s="233" t="inlineStr">
        <is>
          <t>:Bronze, III932, C89835:NiAl-Bronze, ASTM-B150 CDA95400:Al-Bronze, ASTM-B150 CDA95200:SS AISI-303:SS AISI-304:SS AISI-316:SS AISI-416:Special/Other:No Sleeve (sleeveless):</t>
        </is>
      </c>
      <c r="O481" s="233" t="inlineStr">
        <is>
          <t>ShaftMatl_StressproofSteel_AISI-1144</t>
        </is>
      </c>
      <c r="P481" s="235" t="n">
        <v>91845395</v>
      </c>
      <c r="Q481" s="233" t="inlineStr">
        <is>
          <t>B101243</t>
        </is>
      </c>
      <c r="R481" s="233" t="inlineStr">
        <is>
          <t>Standard</t>
        </is>
      </c>
      <c r="S481" s="235" t="inlineStr">
        <is>
          <t>LT027</t>
        </is>
      </c>
      <c r="T481" s="233" t="n"/>
      <c r="U481" s="233" t="n"/>
    </row>
    <row r="482">
      <c r="B482" s="237">
        <f>IF(AND(L482&lt;&gt;"ShaftMatl_Special",P482&lt;&gt;"NA"),"Y","N")</f>
        <v/>
      </c>
      <c r="C482" s="233" t="inlineStr">
        <is>
          <t>ConTab_BOM_KP_Shaft_0614</t>
        </is>
      </c>
      <c r="D482" s="233">
        <f>IF(B482="Y",C482,"")</f>
        <v/>
      </c>
      <c r="E482" s="233" t="inlineStr">
        <is>
          <t>:6019-7_8-KP:6019-7_8-KPV:</t>
        </is>
      </c>
      <c r="F482" s="235" t="inlineStr">
        <is>
          <t>6</t>
        </is>
      </c>
      <c r="G482" s="235">
        <f>"X"&amp;F482</f>
        <v/>
      </c>
      <c r="H482" s="201" t="n">
        <v>2</v>
      </c>
      <c r="I482" s="234" t="inlineStr">
        <is>
          <t>CCW</t>
        </is>
      </c>
      <c r="J482" s="233" t="n"/>
      <c r="K482" s="233" t="n"/>
      <c r="L482" s="233" t="inlineStr">
        <is>
          <t>ShaftMatl_Special</t>
        </is>
      </c>
      <c r="M482" s="233" t="inlineStr">
        <is>
          <t>:Bronze, III932, C89835:NiAl-Bronze, ASTM-B150 CDA95400:Al-Bronze, ASTM-B150 CDA95200:SS AISI-303:SS AISI-304:SS AISI-316:SS AISI-416:Special/Other:No Sleeve (sleeveless):SS AISI-416 (hard):</t>
        </is>
      </c>
      <c r="N482" s="233" t="inlineStr">
        <is>
          <t>:Bronze, III932, C89835:NiAl-Bronze, ASTM-B150 CDA95400:Al-Bronze, ASTM-B150 CDA95200:SS AISI-303:SS AISI-304:SS AISI-316:SS AISI-416:Special/Other:No Sleeve (sleeveless):</t>
        </is>
      </c>
      <c r="O482" s="233" t="inlineStr">
        <is>
          <t>ShaftMatl_Special</t>
        </is>
      </c>
      <c r="P482" s="235" t="inlineStr">
        <is>
          <t>RTF</t>
        </is>
      </c>
      <c r="Q482" s="233" t="inlineStr">
        <is>
          <t>B150248</t>
        </is>
      </c>
      <c r="R482" s="233" t="n"/>
      <c r="S482" s="235" t="inlineStr">
        <is>
          <t>LT029</t>
        </is>
      </c>
      <c r="T482" s="233" t="n"/>
      <c r="U482" s="233" t="n"/>
    </row>
    <row r="483">
      <c r="B483" s="205" t="inlineStr">
        <is>
          <t>N</t>
        </is>
      </c>
      <c r="C483" s="233" t="inlineStr">
        <is>
          <t>ConTab_BOM_KP_Shaft_0615</t>
        </is>
      </c>
      <c r="D483" s="233">
        <f>IF(B483="Y",C483,"")</f>
        <v/>
      </c>
      <c r="E483" s="233" t="inlineStr">
        <is>
          <t>:6019-7_8-KP:6019-7_8-KPV:</t>
        </is>
      </c>
      <c r="F483" s="235" t="inlineStr">
        <is>
          <t>5</t>
        </is>
      </c>
      <c r="G483" s="235">
        <f>"X"&amp;F483</f>
        <v/>
      </c>
      <c r="H483" s="201" t="n">
        <v>1.75</v>
      </c>
      <c r="I483" s="234" t="inlineStr">
        <is>
          <t>CW</t>
        </is>
      </c>
      <c r="J483" s="233" t="n"/>
      <c r="K483" s="233" t="n"/>
      <c r="L483" s="233" t="inlineStr">
        <is>
          <t>ShaftMatl_SS_AISI-316</t>
        </is>
      </c>
      <c r="M483" s="233" t="inlineStr">
        <is>
          <t>:Bronze, III932, C89835:NiAl-Bronze, ASTM-B150 CDA95400:Al-Bronze, ASTM-B150 CDA95200:SS AISI-303:SS AISI-304:SS AISI-316:SS AISI-416:Special/Other:No Sleeve (sleeveless):SS AISI-416 (hard):</t>
        </is>
      </c>
      <c r="N483" s="233" t="inlineStr">
        <is>
          <t>:Bronze, III932, C89835:NiAl-Bronze, ASTM-B150 CDA95400:Al-Bronze, ASTM-B150 CDA95200:SS AISI-303:SS AISI-304:SS AISI-316:SS AISI-416:Special/Other:No Sleeve (sleeveless):</t>
        </is>
      </c>
      <c r="O483" s="233" t="inlineStr">
        <is>
          <t>ShaftMatl_SS_AISI-316</t>
        </is>
      </c>
      <c r="P483" s="235" t="inlineStr">
        <is>
          <t>RTF</t>
        </is>
      </c>
      <c r="Q483" s="233" t="inlineStr">
        <is>
          <t>B103952</t>
        </is>
      </c>
      <c r="R483" s="233" t="n"/>
      <c r="S483" s="235" t="inlineStr">
        <is>
          <t>LT076</t>
        </is>
      </c>
      <c r="T483" s="233" t="n"/>
      <c r="U483" s="233" t="n"/>
    </row>
    <row r="484">
      <c r="B484" s="205" t="inlineStr">
        <is>
          <t>Y</t>
        </is>
      </c>
      <c r="C484" s="233" t="inlineStr">
        <is>
          <t>ConTab_BOM_KP_Shaft_0616</t>
        </is>
      </c>
      <c r="D484" s="233">
        <f>IF(B484="Y",C484,"")</f>
        <v/>
      </c>
      <c r="E484" s="233" t="inlineStr">
        <is>
          <t>:6019-7_8-KP:6019-7_8-KPV:</t>
        </is>
      </c>
      <c r="F484" s="235" t="inlineStr">
        <is>
          <t>5</t>
        </is>
      </c>
      <c r="G484" s="235">
        <f>"X"&amp;F484</f>
        <v/>
      </c>
      <c r="H484" s="201" t="n">
        <v>1.75</v>
      </c>
      <c r="I484" s="234" t="inlineStr">
        <is>
          <t>CCW</t>
        </is>
      </c>
      <c r="J484" s="233" t="n"/>
      <c r="K484" s="233" t="n"/>
      <c r="L484" s="233" t="inlineStr">
        <is>
          <t>ShaftMatl_SS_AISI-316</t>
        </is>
      </c>
      <c r="M484" s="233" t="inlineStr">
        <is>
          <t>:Bronze, III932, C89835:NiAl-Bronze, ASTM-B150 CDA95400:Al-Bronze, ASTM-B150 CDA95200:SS AISI-303:SS AISI-304:SS AISI-316:SS AISI-416:Special/Other:No Sleeve (sleeveless):SS AISI-416 (hard):</t>
        </is>
      </c>
      <c r="N484" s="233" t="inlineStr">
        <is>
          <t>:Bronze, III932, C89835:NiAl-Bronze, ASTM-B150 CDA95400:Al-Bronze, ASTM-B150 CDA95200:SS AISI-303:SS AISI-304:SS AISI-316:SS AISI-416:Special/Other:No Sleeve (sleeveless):</t>
        </is>
      </c>
      <c r="O484" s="233" t="inlineStr">
        <is>
          <t>ShaftMatl_SS_AISI-316</t>
        </is>
      </c>
      <c r="P484" s="235" t="inlineStr">
        <is>
          <t>RTF</t>
        </is>
      </c>
      <c r="Q484" s="233" t="inlineStr">
        <is>
          <t>B103952</t>
        </is>
      </c>
      <c r="R484" s="233" t="n"/>
      <c r="S484" s="235" t="inlineStr">
        <is>
          <t>LT076</t>
        </is>
      </c>
      <c r="T484" s="233" t="n"/>
      <c r="U484" s="233" t="n"/>
    </row>
    <row r="485">
      <c r="B485" s="205" t="inlineStr">
        <is>
          <t>Y</t>
        </is>
      </c>
      <c r="C485" s="233" t="inlineStr">
        <is>
          <t>ConTab_BOM_KP_Shaft_0617</t>
        </is>
      </c>
      <c r="D485" s="233">
        <f>IF(B485="Y",C485,"")</f>
        <v/>
      </c>
      <c r="E485" s="233" t="inlineStr">
        <is>
          <t>:6019-7_8-KP:6019-7_8-KPV:</t>
        </is>
      </c>
      <c r="F485" s="235" t="inlineStr">
        <is>
          <t>6</t>
        </is>
      </c>
      <c r="G485" s="235">
        <f>"X"&amp;F485</f>
        <v/>
      </c>
      <c r="H485" s="201" t="n">
        <v>2</v>
      </c>
      <c r="I485" s="234" t="inlineStr">
        <is>
          <t>CW</t>
        </is>
      </c>
      <c r="J485" s="233" t="n"/>
      <c r="K485" s="233" t="n"/>
      <c r="L485" s="233" t="inlineStr">
        <is>
          <t>ShaftMatl_SS_AISI-316</t>
        </is>
      </c>
      <c r="M485" s="233" t="inlineStr">
        <is>
          <t>:Bronze, III932, C89835:NiAl-Bronze, ASTM-B150 CDA95400:Al-Bronze, ASTM-B150 CDA95200:SS AISI-303:SS AISI-304:SS AISI-316:SS AISI-416:Special/Other:No Sleeve (sleeveless):SS AISI-416 (hard):</t>
        </is>
      </c>
      <c r="N485" s="233" t="inlineStr">
        <is>
          <t>:Bronze, III932, C89835:NiAl-Bronze, ASTM-B150 CDA95400:Al-Bronze, ASTM-B150 CDA95200:SS AISI-303:SS AISI-304:SS AISI-316:SS AISI-416:Special/Other:No Sleeve (sleeveless):</t>
        </is>
      </c>
      <c r="O485" s="233" t="inlineStr">
        <is>
          <t>ShaftMatl_SS_AISI-316</t>
        </is>
      </c>
      <c r="P485" s="235" t="inlineStr">
        <is>
          <t>RTF</t>
        </is>
      </c>
      <c r="Q485" s="233" t="inlineStr">
        <is>
          <t>B103955</t>
        </is>
      </c>
      <c r="R485" s="233" t="n"/>
      <c r="S485" s="235" t="inlineStr">
        <is>
          <t>LT076</t>
        </is>
      </c>
      <c r="T485" s="233" t="n"/>
      <c r="U485" s="124" t="n"/>
    </row>
    <row r="486">
      <c r="B486" s="205" t="inlineStr">
        <is>
          <t>N</t>
        </is>
      </c>
      <c r="C486" s="233" t="inlineStr">
        <is>
          <t>ConTab_BOM_KP_Shaft_0618</t>
        </is>
      </c>
      <c r="D486" s="233">
        <f>IF(B486="Y",C486,"")</f>
        <v/>
      </c>
      <c r="E486" s="233" t="inlineStr">
        <is>
          <t>:6019-7_8-KP:6019-7_8-KPV:</t>
        </is>
      </c>
      <c r="F486" s="235" t="inlineStr">
        <is>
          <t>6</t>
        </is>
      </c>
      <c r="G486" s="235">
        <f>"X"&amp;F486</f>
        <v/>
      </c>
      <c r="H486" s="201" t="n">
        <v>2</v>
      </c>
      <c r="I486" s="234" t="inlineStr">
        <is>
          <t>CCW</t>
        </is>
      </c>
      <c r="J486" s="233" t="n"/>
      <c r="K486" s="233" t="n"/>
      <c r="L486" s="233" t="inlineStr">
        <is>
          <t>ShaftMatl_SS_AISI-316</t>
        </is>
      </c>
      <c r="M486" s="233" t="inlineStr">
        <is>
          <t>:Bronze, III932, C89835:NiAl-Bronze, ASTM-B150 CDA95400:Al-Bronze, ASTM-B150 CDA95200:SS AISI-303:SS AISI-304:SS AISI-316:SS AISI-416:Special/Other:No Sleeve (sleeveless):SS AISI-416 (hard):</t>
        </is>
      </c>
      <c r="N486" s="233" t="inlineStr">
        <is>
          <t>:Bronze, III932, C89835:NiAl-Bronze, ASTM-B150 CDA95400:Al-Bronze, ASTM-B150 CDA95200:SS AISI-303:SS AISI-304:SS AISI-316:SS AISI-416:Special/Other:No Sleeve (sleeveless):</t>
        </is>
      </c>
      <c r="O486" s="233" t="inlineStr">
        <is>
          <t>ShaftMatl_SS_AISI-316</t>
        </is>
      </c>
      <c r="P486" s="235" t="inlineStr">
        <is>
          <t>RTF</t>
        </is>
      </c>
      <c r="Q486" s="233" t="inlineStr">
        <is>
          <t>B103955</t>
        </is>
      </c>
      <c r="R486" s="233" t="n"/>
      <c r="S486" s="235" t="inlineStr">
        <is>
          <t>LT076</t>
        </is>
      </c>
      <c r="T486" s="233" t="n"/>
      <c r="U486" s="233" t="n"/>
    </row>
    <row r="487">
      <c r="B487" s="205" t="inlineStr">
        <is>
          <t>N</t>
        </is>
      </c>
      <c r="C487" s="233" t="inlineStr">
        <is>
          <t>ConTab_BOM_KP_Shaft_0619</t>
        </is>
      </c>
      <c r="D487" s="233">
        <f>IF(B487="Y",C487,"")</f>
        <v/>
      </c>
      <c r="E487" s="233" t="inlineStr">
        <is>
          <t>:6019-7_8-KP:6019-7_8-KPV:</t>
        </is>
      </c>
      <c r="F487" s="235" t="inlineStr">
        <is>
          <t>5</t>
        </is>
      </c>
      <c r="G487" s="235">
        <f>"X"&amp;F487</f>
        <v/>
      </c>
      <c r="H487" s="201" t="n">
        <v>1.75</v>
      </c>
      <c r="I487" s="234" t="inlineStr">
        <is>
          <t>CW</t>
        </is>
      </c>
      <c r="J487" s="233" t="n"/>
      <c r="K487" s="233" t="n"/>
      <c r="L487" s="233" t="inlineStr">
        <is>
          <t>ShaftMatl_SS_AISI-416</t>
        </is>
      </c>
      <c r="M487" s="233" t="inlineStr">
        <is>
          <t>:Bronze, III932, C89835:NiAl-Bronze, ASTM-B150 CDA95400:Al-Bronze, ASTM-B150 CDA95200:SS AISI-303:SS AISI-304:SS AISI-316:SS AISI-416:Special/Other:No Sleeve (sleeveless):SS AISI-416 (hard):</t>
        </is>
      </c>
      <c r="N487" s="233" t="inlineStr">
        <is>
          <t>:Bronze, III932, C89835:NiAl-Bronze, ASTM-B150 CDA95400:Al-Bronze, ASTM-B150 CDA95200:SS AISI-303:SS AISI-304:SS AISI-316:SS AISI-416:Special/Other:No Sleeve (sleeveless):</t>
        </is>
      </c>
      <c r="O487" s="233" t="inlineStr">
        <is>
          <t>ShaftMatl_SS_AISI-416</t>
        </is>
      </c>
      <c r="P487" s="235" t="inlineStr">
        <is>
          <t>RTF</t>
        </is>
      </c>
      <c r="Q487" s="233" t="inlineStr">
        <is>
          <t>B103972</t>
        </is>
      </c>
      <c r="R487" s="233" t="n"/>
      <c r="S487" s="235" t="inlineStr">
        <is>
          <t>LT076</t>
        </is>
      </c>
      <c r="T487" s="233" t="n"/>
      <c r="U487" s="233" t="n"/>
    </row>
    <row r="488">
      <c r="B488" s="205" t="inlineStr">
        <is>
          <t>Y</t>
        </is>
      </c>
      <c r="C488" s="233" t="inlineStr">
        <is>
          <t>ConTab_BOM_KP_Shaft_0620</t>
        </is>
      </c>
      <c r="D488" s="233">
        <f>IF(B488="Y",C488,"")</f>
        <v/>
      </c>
      <c r="E488" s="233" t="inlineStr">
        <is>
          <t>:6019-7_8-KP:6019-7_8-KPV:</t>
        </is>
      </c>
      <c r="F488" s="235" t="inlineStr">
        <is>
          <t>5</t>
        </is>
      </c>
      <c r="G488" s="235">
        <f>"X"&amp;F488</f>
        <v/>
      </c>
      <c r="H488" s="201" t="n">
        <v>1.75</v>
      </c>
      <c r="I488" s="234" t="inlineStr">
        <is>
          <t>CCW</t>
        </is>
      </c>
      <c r="J488" s="233" t="n"/>
      <c r="K488" s="233" t="n"/>
      <c r="L488" s="233" t="inlineStr">
        <is>
          <t>ShaftMatl_SS_AISI-416</t>
        </is>
      </c>
      <c r="M488" s="233" t="inlineStr">
        <is>
          <t>:Bronze, III932, C89835:NiAl-Bronze, ASTM-B150 CDA95400:Al-Bronze, ASTM-B150 CDA95200:SS AISI-303:SS AISI-304:SS AISI-316:SS AISI-416:Special/Other:No Sleeve (sleeveless):SS AISI-416 (hard):</t>
        </is>
      </c>
      <c r="N488" s="233" t="inlineStr">
        <is>
          <t>:Bronze, III932, C89835:NiAl-Bronze, ASTM-B150 CDA95400:Al-Bronze, ASTM-B150 CDA95200:SS AISI-303:SS AISI-304:SS AISI-316:SS AISI-416:Special/Other:No Sleeve (sleeveless):</t>
        </is>
      </c>
      <c r="O488" s="233" t="inlineStr">
        <is>
          <t>ShaftMatl_SS_AISI-416</t>
        </is>
      </c>
      <c r="P488" s="235" t="inlineStr">
        <is>
          <t>RTF</t>
        </is>
      </c>
      <c r="Q488" s="233" t="inlineStr">
        <is>
          <t>B103972</t>
        </is>
      </c>
      <c r="R488" s="233" t="n"/>
      <c r="S488" s="235" t="inlineStr">
        <is>
          <t>LT076</t>
        </is>
      </c>
      <c r="T488" s="233" t="n"/>
      <c r="U488" s="233" t="n"/>
    </row>
    <row r="489">
      <c r="B489" s="205" t="inlineStr">
        <is>
          <t>Y</t>
        </is>
      </c>
      <c r="C489" s="233" t="inlineStr">
        <is>
          <t>ConTab_BOM_KP_Shaft_0621</t>
        </is>
      </c>
      <c r="D489" s="233">
        <f>IF(B489="Y",C489,"")</f>
        <v/>
      </c>
      <c r="E489" s="233" t="inlineStr">
        <is>
          <t>:6019-7_8-KP:6019-7_8-KPV:</t>
        </is>
      </c>
      <c r="F489" s="235" t="inlineStr">
        <is>
          <t>6</t>
        </is>
      </c>
      <c r="G489" s="235">
        <f>"X"&amp;F489</f>
        <v/>
      </c>
      <c r="H489" s="201" t="n">
        <v>2</v>
      </c>
      <c r="I489" s="234" t="inlineStr">
        <is>
          <t>CW</t>
        </is>
      </c>
      <c r="J489" s="233" t="n"/>
      <c r="K489" s="233" t="n"/>
      <c r="L489" s="233" t="inlineStr">
        <is>
          <t>ShaftMatl_SS_AISI-416</t>
        </is>
      </c>
      <c r="M489" s="233" t="inlineStr">
        <is>
          <t>:Bronze, III932, C89835:NiAl-Bronze, ASTM-B150 CDA95400:Al-Bronze, ASTM-B150 CDA95200:SS AISI-303:SS AISI-304:SS AISI-316:SS AISI-416:Special/Other:No Sleeve (sleeveless):SS AISI-416 (hard):</t>
        </is>
      </c>
      <c r="N489" s="233" t="inlineStr">
        <is>
          <t>:Bronze, III932, C89835:NiAl-Bronze, ASTM-B150 CDA95400:Al-Bronze, ASTM-B150 CDA95200:SS AISI-303:SS AISI-304:SS AISI-316:SS AISI-416:Special/Other:No Sleeve (sleeveless):</t>
        </is>
      </c>
      <c r="O489" s="233" t="inlineStr">
        <is>
          <t>ShaftMatl_SS_AISI-416</t>
        </is>
      </c>
      <c r="P489" s="235" t="inlineStr">
        <is>
          <t>RTF</t>
        </is>
      </c>
      <c r="Q489" s="233" t="inlineStr">
        <is>
          <t>B103975</t>
        </is>
      </c>
      <c r="R489" s="233" t="n"/>
      <c r="S489" s="235" t="inlineStr">
        <is>
          <t>LT076</t>
        </is>
      </c>
      <c r="T489" s="233" t="n"/>
      <c r="U489" s="233" t="n"/>
    </row>
    <row r="490">
      <c r="B490" s="205" t="inlineStr">
        <is>
          <t>N</t>
        </is>
      </c>
      <c r="C490" s="233" t="inlineStr">
        <is>
          <t>ConTab_BOM_KP_Shaft_0622</t>
        </is>
      </c>
      <c r="D490" s="233">
        <f>IF(B490="Y",C490,"")</f>
        <v/>
      </c>
      <c r="E490" s="233" t="inlineStr">
        <is>
          <t>:6019-7_8-KP:6019-7_8-KPV:</t>
        </is>
      </c>
      <c r="F490" s="235" t="inlineStr">
        <is>
          <t>6</t>
        </is>
      </c>
      <c r="G490" s="235">
        <f>"X"&amp;F490</f>
        <v/>
      </c>
      <c r="H490" s="201" t="n">
        <v>2</v>
      </c>
      <c r="I490" s="234" t="inlineStr">
        <is>
          <t>CCW</t>
        </is>
      </c>
      <c r="J490" s="233" t="n"/>
      <c r="K490" s="233" t="n"/>
      <c r="L490" s="233" t="inlineStr">
        <is>
          <t>ShaftMatl_SS_AISI-416</t>
        </is>
      </c>
      <c r="M490" s="233" t="inlineStr">
        <is>
          <t>:Bronze, III932, C89835:NiAl-Bronze, ASTM-B150 CDA95400:Al-Bronze, ASTM-B150 CDA95200:SS AISI-303:SS AISI-304:SS AISI-316:SS AISI-416:Special/Other:No Sleeve (sleeveless):SS AISI-416 (hard):</t>
        </is>
      </c>
      <c r="N490" s="233" t="inlineStr">
        <is>
          <t>:Bronze, III932, C89835:NiAl-Bronze, ASTM-B150 CDA95400:Al-Bronze, ASTM-B150 CDA95200:SS AISI-303:SS AISI-304:SS AISI-316:SS AISI-416:Special/Other:No Sleeve (sleeveless):</t>
        </is>
      </c>
      <c r="O490" s="233" t="inlineStr">
        <is>
          <t>ShaftMatl_SS_AISI-416</t>
        </is>
      </c>
      <c r="P490" s="235" t="inlineStr">
        <is>
          <t>RTF</t>
        </is>
      </c>
      <c r="Q490" s="233" t="inlineStr">
        <is>
          <t>B103975</t>
        </is>
      </c>
      <c r="R490" s="233" t="n"/>
      <c r="S490" s="235" t="inlineStr">
        <is>
          <t>LT076</t>
        </is>
      </c>
      <c r="T490" s="233" t="n"/>
      <c r="U490" s="233" t="n"/>
    </row>
    <row r="491">
      <c r="B491" s="205" t="inlineStr">
        <is>
          <t>N</t>
        </is>
      </c>
      <c r="C491" s="233" t="inlineStr">
        <is>
          <t>ConTab_BOM_KP_Shaft_0631</t>
        </is>
      </c>
      <c r="D491" s="233">
        <f>IF(B491="Y",C491,"")</f>
        <v/>
      </c>
      <c r="E491" s="198" t="inlineStr">
        <is>
          <t>:6019-7_8-KPV:</t>
        </is>
      </c>
      <c r="F491" s="235" t="n">
        <v>5</v>
      </c>
      <c r="G491" s="235">
        <f>"X"&amp;F491</f>
        <v/>
      </c>
      <c r="H491" s="201" t="n">
        <v>1.75</v>
      </c>
      <c r="I491" s="234" t="inlineStr">
        <is>
          <t>CW</t>
        </is>
      </c>
      <c r="J491" s="233" t="n"/>
      <c r="K491" s="233" t="n"/>
      <c r="L491" s="233" t="inlineStr">
        <is>
          <t>ShaftMatl_StressproofSteel_AISI-1144</t>
        </is>
      </c>
      <c r="M491" s="233" t="inlineStr">
        <is>
          <t>:Bronze, III932, C89835:NiAl-Bronze, ASTM-B150 CDA95400:Al-Bronze, ASTM-B150 CDA95200:SS AISI-303:SS AISI-304:SS AISI-316:SS AISI-416:Special/Other:No Sleeve (sleeveless):SS AISI-416 (hard):</t>
        </is>
      </c>
      <c r="N491" s="233" t="inlineStr">
        <is>
          <t>:SS AISI-416 (hard)-SlvBrg:</t>
        </is>
      </c>
      <c r="O491" s="233" t="inlineStr">
        <is>
          <t>ShaftMatl_StressproofSteel_AISI-1144</t>
        </is>
      </c>
      <c r="P491" s="235" t="n">
        <v>97622359</v>
      </c>
      <c r="Q491" s="233" t="inlineStr">
        <is>
          <t>B105639</t>
        </is>
      </c>
      <c r="R491" s="233" t="n"/>
      <c r="S491" s="235" t="inlineStr">
        <is>
          <t>LT027</t>
        </is>
      </c>
      <c r="T491" s="233" t="n"/>
      <c r="U491" s="235" t="n"/>
    </row>
    <row r="492">
      <c r="B492" s="205" t="inlineStr">
        <is>
          <t>N</t>
        </is>
      </c>
      <c r="C492" s="233" t="inlineStr">
        <is>
          <t>ConTab_BOM_KP_Shaft_0632</t>
        </is>
      </c>
      <c r="D492" s="233">
        <f>IF(B492="Y",C492,"")</f>
        <v/>
      </c>
      <c r="E492" s="198" t="inlineStr">
        <is>
          <t>:6019-7_8-KPV:</t>
        </is>
      </c>
      <c r="F492" s="235" t="n">
        <v>5</v>
      </c>
      <c r="G492" s="235">
        <f>"X"&amp;F492</f>
        <v/>
      </c>
      <c r="H492" s="201" t="n">
        <v>1.75</v>
      </c>
      <c r="I492" s="234" t="inlineStr">
        <is>
          <t>CCW</t>
        </is>
      </c>
      <c r="J492" s="233" t="n"/>
      <c r="K492" s="233" t="n"/>
      <c r="L492" s="233" t="inlineStr">
        <is>
          <t>ShaftMatl_StressproofSteel_AISI-1144</t>
        </is>
      </c>
      <c r="M492" s="233" t="inlineStr">
        <is>
          <t>:Bronze, III932, C89835:NiAl-Bronze, ASTM-B150 CDA95400:Al-Bronze, ASTM-B150 CDA95200:SS AISI-303:SS AISI-304:SS AISI-316:SS AISI-416:Special/Other:No Sleeve (sleeveless):SS AISI-416 (hard):</t>
        </is>
      </c>
      <c r="N492" s="233" t="inlineStr">
        <is>
          <t>:SS AISI-416 (hard)-SlvBrg:</t>
        </is>
      </c>
      <c r="O492" s="233" t="inlineStr">
        <is>
          <t>ShaftMatl_StressproofSteel_AISI-1144</t>
        </is>
      </c>
      <c r="P492" s="235" t="n">
        <v>97622360</v>
      </c>
      <c r="Q492" s="233" t="inlineStr">
        <is>
          <t>B105644</t>
        </is>
      </c>
      <c r="R492" s="233" t="n"/>
      <c r="S492" s="235" t="inlineStr">
        <is>
          <t>LT027</t>
        </is>
      </c>
      <c r="T492" s="233" t="n"/>
      <c r="U492" s="233" t="n"/>
    </row>
    <row r="493">
      <c r="B493" s="205" t="inlineStr">
        <is>
          <t>Y</t>
        </is>
      </c>
      <c r="C493" s="233" t="inlineStr">
        <is>
          <t>ConTab_BOM_KP_Shaft_0633</t>
        </is>
      </c>
      <c r="D493" s="233">
        <f>IF(B493="Y",C493,"")</f>
        <v/>
      </c>
      <c r="E493" s="233" t="inlineStr">
        <is>
          <t>:6020-3_4-KP:6020-3_4-KPV:</t>
        </is>
      </c>
      <c r="F493" s="235" t="inlineStr">
        <is>
          <t>6</t>
        </is>
      </c>
      <c r="G493" s="235">
        <f>"X"&amp;F493</f>
        <v/>
      </c>
      <c r="H493" s="201" t="n">
        <v>2</v>
      </c>
      <c r="I493" s="234" t="inlineStr">
        <is>
          <t>CW</t>
        </is>
      </c>
      <c r="J493" s="233" t="n"/>
      <c r="K493" s="233" t="n"/>
      <c r="L493" s="233" t="inlineStr">
        <is>
          <t>ShaftMatl_SS_AISI-303</t>
        </is>
      </c>
      <c r="M493" s="233" t="inlineStr">
        <is>
          <t>:Bronze, III932, C89835:NiAl-Bronze, ASTM-B150 CDA95400:Al-Bronze, ASTM-B150 CDA95200:SS AISI-303:SS AISI-304:SS AISI-316:SS AISI-416:Special/Other:No Sleeve (sleeveless):SS AISI-416 (hard):</t>
        </is>
      </c>
      <c r="N493" s="233" t="inlineStr">
        <is>
          <t>:Bronze, III932, C89835:NiAl-Bronze, ASTM-B150 CDA95400:Al-Bronze, ASTM-B150 CDA95200:SS AISI-303:SS AISI-304:SS AISI-316:SS AISI-416:Special/Other:No Sleeve (sleeveless):</t>
        </is>
      </c>
      <c r="O493" s="233" t="inlineStr">
        <is>
          <t>ShaftMatl_SS_AISI-303</t>
        </is>
      </c>
      <c r="P493" s="235" t="n">
        <v>91845304</v>
      </c>
      <c r="Q493" s="233" t="inlineStr">
        <is>
          <t>B101246</t>
        </is>
      </c>
      <c r="R493" s="233" t="n"/>
      <c r="S493" s="235" t="inlineStr">
        <is>
          <t>LT027</t>
        </is>
      </c>
      <c r="T493" s="233" t="n"/>
      <c r="U493" s="235" t="n"/>
    </row>
    <row r="494">
      <c r="B494" s="205" t="inlineStr">
        <is>
          <t>N</t>
        </is>
      </c>
      <c r="C494" s="233" t="inlineStr">
        <is>
          <t>ConTab_BOM_KP_Shaft_0634</t>
        </is>
      </c>
      <c r="D494" s="233">
        <f>IF(B494="Y",C494,"")</f>
        <v/>
      </c>
      <c r="E494" s="233" t="inlineStr">
        <is>
          <t>:6020-3_4-KP:6020-3_4-KPV:</t>
        </is>
      </c>
      <c r="F494" s="235" t="inlineStr">
        <is>
          <t>6</t>
        </is>
      </c>
      <c r="G494" s="235">
        <f>"X"&amp;F494</f>
        <v/>
      </c>
      <c r="H494" s="201" t="n">
        <v>2</v>
      </c>
      <c r="I494" s="234" t="inlineStr">
        <is>
          <t>CW</t>
        </is>
      </c>
      <c r="J494" s="233" t="n"/>
      <c r="K494" s="233" t="n"/>
      <c r="L494" s="233" t="inlineStr">
        <is>
          <t>ShaftMatl_StressproofSteel_AISI-1144</t>
        </is>
      </c>
      <c r="M494" s="233" t="inlineStr">
        <is>
          <t>:Bronze, III932, C89835:NiAl-Bronze, ASTM-B150 CDA95400:Al-Bronze, ASTM-B150 CDA95200:SS AISI-303:SS AISI-304:SS AISI-316:SS AISI-416:Special/Other:No Sleeve (sleeveless):SS AISI-416 (hard):</t>
        </is>
      </c>
      <c r="N494" s="233" t="inlineStr">
        <is>
          <t>:Bronze, III932, C89835:NiAl-Bronze, ASTM-B150 CDA95400:Al-Bronze, ASTM-B150 CDA95200:SS AISI-303:SS AISI-304:SS AISI-316:SS AISI-416:Special/Other:No Sleeve (sleeveless):</t>
        </is>
      </c>
      <c r="O494" s="233" t="inlineStr">
        <is>
          <t>ShaftMatl_StressproofSteel_AISI-1144</t>
        </is>
      </c>
      <c r="P494" s="235" t="n">
        <v>91845302</v>
      </c>
      <c r="Q494" s="233" t="inlineStr">
        <is>
          <t>B101245</t>
        </is>
      </c>
      <c r="R494" s="233" t="inlineStr">
        <is>
          <t>Standard</t>
        </is>
      </c>
      <c r="S494" s="235" t="inlineStr">
        <is>
          <t>LT027</t>
        </is>
      </c>
      <c r="T494" s="233" t="n"/>
      <c r="U494" s="235" t="n"/>
    </row>
    <row r="495">
      <c r="B495" s="205" t="inlineStr">
        <is>
          <t>N</t>
        </is>
      </c>
      <c r="C495" s="233" t="inlineStr">
        <is>
          <t>ConTab_BOM_KP_Shaft_0635</t>
        </is>
      </c>
      <c r="D495" s="233">
        <f>IF(B495="Y",C495,"")</f>
        <v/>
      </c>
      <c r="E495" s="233" t="inlineStr">
        <is>
          <t>:6020-3_4-KP:6020-3_4-KPV:</t>
        </is>
      </c>
      <c r="F495" s="235" t="inlineStr">
        <is>
          <t>6</t>
        </is>
      </c>
      <c r="G495" s="235">
        <f>"X"&amp;F495</f>
        <v/>
      </c>
      <c r="H495" s="201" t="n">
        <v>2</v>
      </c>
      <c r="I495" s="234" t="inlineStr">
        <is>
          <t>CW</t>
        </is>
      </c>
      <c r="J495" s="233" t="n"/>
      <c r="K495" s="233" t="n"/>
      <c r="L495" s="233" t="inlineStr">
        <is>
          <t>ShaftMatl_Special</t>
        </is>
      </c>
      <c r="M495" s="233" t="inlineStr">
        <is>
          <t>:Bronze, III932, C89835:NiAl-Bronze, ASTM-B150 CDA95400:Al-Bronze, ASTM-B150 CDA95200:SS AISI-303:SS AISI-304:SS AISI-316:SS AISI-416:Special/Other:No Sleeve (sleeveless):SS AISI-416 (hard):</t>
        </is>
      </c>
      <c r="N495" s="233" t="inlineStr">
        <is>
          <t>:Bronze, III932, C89835:NiAl-Bronze, ASTM-B150 CDA95400:Al-Bronze, ASTM-B150 CDA95200:SS AISI-303:SS AISI-304:SS AISI-316:SS AISI-416:Special/Other:No Sleeve (sleeveless):</t>
        </is>
      </c>
      <c r="O495" s="233" t="inlineStr">
        <is>
          <t>ShaftMatl_Special</t>
        </is>
      </c>
      <c r="P495" s="235" t="inlineStr">
        <is>
          <t>RTF</t>
        </is>
      </c>
      <c r="Q495" s="233" t="inlineStr">
        <is>
          <t>B150248</t>
        </is>
      </c>
      <c r="R495" s="233" t="n"/>
      <c r="S495" s="235" t="inlineStr">
        <is>
          <t>LT029</t>
        </is>
      </c>
      <c r="T495" s="233" t="n"/>
      <c r="U495" s="233" t="n"/>
    </row>
    <row r="496">
      <c r="B496" s="237">
        <f>IF(AND(L496&lt;&gt;"ShaftMatl_Special",P496&lt;&gt;"NA"),"Y","N")</f>
        <v/>
      </c>
      <c r="C496" s="233" t="inlineStr">
        <is>
          <t>ConTab_BOM_KP_Shaft_0636</t>
        </is>
      </c>
      <c r="D496" s="233">
        <f>IF(B496="Y",C496,"")</f>
        <v/>
      </c>
      <c r="E496" s="233" t="inlineStr">
        <is>
          <t>:6020-3_4-KP:6020-3_4-KPV:</t>
        </is>
      </c>
      <c r="F496" s="235" t="inlineStr">
        <is>
          <t>6</t>
        </is>
      </c>
      <c r="G496" s="235">
        <f>"X"&amp;F496</f>
        <v/>
      </c>
      <c r="H496" s="201" t="n">
        <v>2</v>
      </c>
      <c r="I496" s="234" t="inlineStr">
        <is>
          <t>CCW</t>
        </is>
      </c>
      <c r="J496" s="233" t="n"/>
      <c r="K496" s="233" t="n"/>
      <c r="L496" s="233" t="inlineStr">
        <is>
          <t>ShaftMatl_SS_AISI-303</t>
        </is>
      </c>
      <c r="M496" s="233" t="inlineStr">
        <is>
          <t>:Bronze, III932, C89835:NiAl-Bronze, ASTM-B150 CDA95400:Al-Bronze, ASTM-B150 CDA95200:SS AISI-303:SS AISI-304:SS AISI-316:SS AISI-416:Special/Other:No Sleeve (sleeveless):SS AISI-416 (hard):</t>
        </is>
      </c>
      <c r="N496" s="233" t="inlineStr">
        <is>
          <t>:Bronze, III932, C89835:NiAl-Bronze, ASTM-B150 CDA95400:Al-Bronze, ASTM-B150 CDA95200:SS AISI-303:SS AISI-304:SS AISI-316:SS AISI-416:Special/Other:No Sleeve (sleeveless):</t>
        </is>
      </c>
      <c r="O496" s="233" t="inlineStr">
        <is>
          <t>ShaftMatl_SS_AISI-303</t>
        </is>
      </c>
      <c r="P496" s="235" t="n">
        <v>91845358</v>
      </c>
      <c r="Q496" s="233" t="inlineStr">
        <is>
          <t>B101246</t>
        </is>
      </c>
      <c r="R496" s="233" t="n"/>
      <c r="S496" s="235" t="inlineStr">
        <is>
          <t>LT027</t>
        </is>
      </c>
      <c r="T496" s="233" t="n"/>
      <c r="U496" s="233" t="n"/>
    </row>
    <row r="497">
      <c r="B497" s="205" t="inlineStr">
        <is>
          <t>N</t>
        </is>
      </c>
      <c r="C497" s="233" t="inlineStr">
        <is>
          <t>ConTab_BOM_KP_Shaft_0637</t>
        </is>
      </c>
      <c r="D497" s="233">
        <f>IF(B497="Y",C497,"")</f>
        <v/>
      </c>
      <c r="E497" s="233" t="inlineStr">
        <is>
          <t>:6020-3_4-KP:6020-3_4-KPV:</t>
        </is>
      </c>
      <c r="F497" s="235" t="inlineStr">
        <is>
          <t>6</t>
        </is>
      </c>
      <c r="G497" s="235">
        <f>"X"&amp;F497</f>
        <v/>
      </c>
      <c r="H497" s="201" t="n">
        <v>2</v>
      </c>
      <c r="I497" s="234" t="inlineStr">
        <is>
          <t>CCW</t>
        </is>
      </c>
      <c r="J497" s="233" t="n"/>
      <c r="K497" s="233" t="n"/>
      <c r="L497" s="233" t="inlineStr">
        <is>
          <t>ShaftMatl_StressproofSteel_AISI-1144</t>
        </is>
      </c>
      <c r="M497" s="233" t="inlineStr">
        <is>
          <t>:Bronze, III932, C89835:NiAl-Bronze, ASTM-B150 CDA95400:Al-Bronze, ASTM-B150 CDA95200:SS AISI-303:SS AISI-304:SS AISI-316:SS AISI-416:Special/Other:No Sleeve (sleeveless):SS AISI-416 (hard):</t>
        </is>
      </c>
      <c r="N497" s="233" t="inlineStr">
        <is>
          <t>:Bronze, III932, C89835:NiAl-Bronze, ASTM-B150 CDA95400:Al-Bronze, ASTM-B150 CDA95200:SS AISI-303:SS AISI-304:SS AISI-316:SS AISI-416:Special/Other:No Sleeve (sleeveless):</t>
        </is>
      </c>
      <c r="O497" s="233" t="inlineStr">
        <is>
          <t>ShaftMatl_StressproofSteel_AISI-1144</t>
        </is>
      </c>
      <c r="P497" s="235" t="n">
        <v>91845356</v>
      </c>
      <c r="Q497" s="233" t="inlineStr">
        <is>
          <t>B101245</t>
        </is>
      </c>
      <c r="R497" s="233" t="inlineStr">
        <is>
          <t>Standard</t>
        </is>
      </c>
      <c r="S497" s="235" t="inlineStr">
        <is>
          <t>LT027</t>
        </is>
      </c>
      <c r="T497" s="233" t="n"/>
      <c r="U497" s="233" t="n"/>
    </row>
    <row r="498">
      <c r="B498" s="205" t="inlineStr">
        <is>
          <t>Y</t>
        </is>
      </c>
      <c r="C498" s="233" t="inlineStr">
        <is>
          <t>ConTab_BOM_KP_Shaft_0638</t>
        </is>
      </c>
      <c r="D498" s="233">
        <f>IF(B498="Y",C498,"")</f>
        <v/>
      </c>
      <c r="E498" s="233" t="inlineStr">
        <is>
          <t>:6020-3_4-KP:6020-3_4-KPV:</t>
        </is>
      </c>
      <c r="F498" s="235" t="inlineStr">
        <is>
          <t>6</t>
        </is>
      </c>
      <c r="G498" s="235">
        <f>"X"&amp;F498</f>
        <v/>
      </c>
      <c r="H498" s="201" t="n">
        <v>2</v>
      </c>
      <c r="I498" s="234" t="inlineStr">
        <is>
          <t>CCW</t>
        </is>
      </c>
      <c r="J498" s="233" t="n"/>
      <c r="K498" s="233" t="n"/>
      <c r="L498" s="233" t="inlineStr">
        <is>
          <t>ShaftMatl_Special</t>
        </is>
      </c>
      <c r="M498" s="233" t="inlineStr">
        <is>
          <t>:Bronze, III932, C89835:NiAl-Bronze, ASTM-B150 CDA95400:Al-Bronze, ASTM-B150 CDA95200:SS AISI-303:SS AISI-304:SS AISI-316:SS AISI-416:Special/Other:No Sleeve (sleeveless):SS AISI-416 (hard):</t>
        </is>
      </c>
      <c r="N498" s="233" t="inlineStr">
        <is>
          <t>:Bronze, III932, C89835:NiAl-Bronze, ASTM-B150 CDA95400:Al-Bronze, ASTM-B150 CDA95200:SS AISI-303:SS AISI-304:SS AISI-316:SS AISI-416:Special/Other:No Sleeve (sleeveless):</t>
        </is>
      </c>
      <c r="O498" s="233" t="inlineStr">
        <is>
          <t>ShaftMatl_Special</t>
        </is>
      </c>
      <c r="P498" s="235" t="inlineStr">
        <is>
          <t>RTF</t>
        </is>
      </c>
      <c r="Q498" s="233" t="inlineStr">
        <is>
          <t>B150248</t>
        </is>
      </c>
      <c r="R498" s="233" t="n"/>
      <c r="S498" s="235" t="inlineStr">
        <is>
          <t>LT029</t>
        </is>
      </c>
      <c r="T498" s="233" t="n"/>
      <c r="U498" s="233" t="n"/>
    </row>
    <row r="499">
      <c r="B499" s="205" t="inlineStr">
        <is>
          <t>N</t>
        </is>
      </c>
      <c r="C499" s="233" t="inlineStr">
        <is>
          <t>ConTab_BOM_KP_Shaft_0639</t>
        </is>
      </c>
      <c r="D499" s="233">
        <f>IF(B499="Y",C499,"")</f>
        <v/>
      </c>
      <c r="E499" s="233" t="inlineStr">
        <is>
          <t>:6020-3_4-KP:6020-3_4-KPV:</t>
        </is>
      </c>
      <c r="F499" s="235" t="inlineStr">
        <is>
          <t>6</t>
        </is>
      </c>
      <c r="G499" s="235">
        <f>"X"&amp;F499</f>
        <v/>
      </c>
      <c r="H499" s="201" t="n">
        <v>2</v>
      </c>
      <c r="I499" s="234" t="inlineStr">
        <is>
          <t>CW</t>
        </is>
      </c>
      <c r="J499" s="233" t="n"/>
      <c r="K499" s="233" t="n"/>
      <c r="L499" s="233" t="inlineStr">
        <is>
          <t>ShaftMatl_SS_AISI-316</t>
        </is>
      </c>
      <c r="M499" s="233" t="inlineStr">
        <is>
          <t>:Bronze, III932, C89835:NiAl-Bronze, ASTM-B150 CDA95400:Al-Bronze, ASTM-B150 CDA95200:SS AISI-303:SS AISI-304:SS AISI-316:SS AISI-416:Special/Other:No Sleeve (sleeveless):SS AISI-416 (hard):</t>
        </is>
      </c>
      <c r="N499" s="233" t="inlineStr">
        <is>
          <t>:Bronze, III932, C89835:NiAl-Bronze, ASTM-B150 CDA95400:Al-Bronze, ASTM-B150 CDA95200:SS AISI-303:SS AISI-304:SS AISI-316:SS AISI-416:Special/Other:No Sleeve (sleeveless):</t>
        </is>
      </c>
      <c r="O499" s="233" t="inlineStr">
        <is>
          <t>ShaftMatl_SS_AISI-316</t>
        </is>
      </c>
      <c r="P499" s="235" t="inlineStr">
        <is>
          <t>RTF</t>
        </is>
      </c>
      <c r="Q499" s="233" t="inlineStr">
        <is>
          <t>B103956</t>
        </is>
      </c>
      <c r="R499" s="233" t="n"/>
      <c r="S499" s="235" t="inlineStr">
        <is>
          <t>LT076</t>
        </is>
      </c>
      <c r="T499" s="233" t="n"/>
      <c r="U499" s="235" t="n"/>
    </row>
    <row r="500">
      <c r="B500" s="205" t="inlineStr">
        <is>
          <t>N</t>
        </is>
      </c>
      <c r="C500" s="233" t="inlineStr">
        <is>
          <t>ConTab_BOM_KP_Shaft_0640</t>
        </is>
      </c>
      <c r="D500" s="233">
        <f>IF(B500="Y",C500,"")</f>
        <v/>
      </c>
      <c r="E500" s="233" t="inlineStr">
        <is>
          <t>:6020-3_4-KP:6020-3_4-KPV:</t>
        </is>
      </c>
      <c r="F500" s="235" t="inlineStr">
        <is>
          <t>6</t>
        </is>
      </c>
      <c r="G500" s="235">
        <f>"X"&amp;F500</f>
        <v/>
      </c>
      <c r="H500" s="201" t="n">
        <v>2</v>
      </c>
      <c r="I500" s="234" t="inlineStr">
        <is>
          <t>CCW</t>
        </is>
      </c>
      <c r="J500" s="233" t="n"/>
      <c r="K500" s="233" t="n"/>
      <c r="L500" s="233" t="inlineStr">
        <is>
          <t>ShaftMatl_SS_AISI-316</t>
        </is>
      </c>
      <c r="M500" s="233" t="inlineStr">
        <is>
          <t>:Bronze, III932, C89835:NiAl-Bronze, ASTM-B150 CDA95400:Al-Bronze, ASTM-B150 CDA95200:SS AISI-303:SS AISI-304:SS AISI-316:SS AISI-416:Special/Other:No Sleeve (sleeveless):SS AISI-416 (hard):</t>
        </is>
      </c>
      <c r="N500" s="233" t="inlineStr">
        <is>
          <t>:Bronze, III932, C89835:NiAl-Bronze, ASTM-B150 CDA95400:Al-Bronze, ASTM-B150 CDA95200:SS AISI-303:SS AISI-304:SS AISI-316:SS AISI-416:Special/Other:No Sleeve (sleeveless):</t>
        </is>
      </c>
      <c r="O500" s="233" t="inlineStr">
        <is>
          <t>ShaftMatl_SS_AISI-316</t>
        </is>
      </c>
      <c r="P500" s="235" t="inlineStr">
        <is>
          <t>RTF</t>
        </is>
      </c>
      <c r="Q500" s="233" t="inlineStr">
        <is>
          <t>B103956</t>
        </is>
      </c>
      <c r="R500" s="233" t="n"/>
      <c r="S500" s="235" t="inlineStr">
        <is>
          <t>LT076</t>
        </is>
      </c>
      <c r="T500" s="233" t="n"/>
      <c r="U500" s="233" t="n"/>
    </row>
    <row r="501">
      <c r="B501" s="205" t="inlineStr">
        <is>
          <t>N</t>
        </is>
      </c>
      <c r="C501" s="233" t="inlineStr">
        <is>
          <t>ConTab_BOM_KP_Shaft_0641</t>
        </is>
      </c>
      <c r="D501" s="233">
        <f>IF(B501="Y",C501,"")</f>
        <v/>
      </c>
      <c r="E501" s="233" t="inlineStr">
        <is>
          <t>:6020-3_4-KP:6020-3_4-KPV:</t>
        </is>
      </c>
      <c r="F501" s="235" t="inlineStr">
        <is>
          <t>6</t>
        </is>
      </c>
      <c r="G501" s="235">
        <f>"X"&amp;F501</f>
        <v/>
      </c>
      <c r="H501" s="201" t="n">
        <v>2</v>
      </c>
      <c r="I501" s="234" t="inlineStr">
        <is>
          <t>CW</t>
        </is>
      </c>
      <c r="J501" s="233" t="n"/>
      <c r="K501" s="233" t="n"/>
      <c r="L501" s="233" t="inlineStr">
        <is>
          <t>ShaftMatl_SS_AISI-416</t>
        </is>
      </c>
      <c r="M501" s="233" t="inlineStr">
        <is>
          <t>:Bronze, III932, C89835:NiAl-Bronze, ASTM-B150 CDA95400:Al-Bronze, ASTM-B150 CDA95200:SS AISI-303:SS AISI-304:SS AISI-316:SS AISI-416:Special/Other:No Sleeve (sleeveless):SS AISI-416 (hard):</t>
        </is>
      </c>
      <c r="N501" s="233" t="inlineStr">
        <is>
          <t>:Bronze, III932, C89835:NiAl-Bronze, ASTM-B150 CDA95400:Al-Bronze, ASTM-B150 CDA95200:SS AISI-303:SS AISI-304:SS AISI-316:SS AISI-416:Special/Other:No Sleeve (sleeveless):</t>
        </is>
      </c>
      <c r="O501" s="233" t="inlineStr">
        <is>
          <t>ShaftMatl_SS_AISI-416</t>
        </is>
      </c>
      <c r="P501" s="235" t="n">
        <v>97764805</v>
      </c>
      <c r="Q501" s="233" t="inlineStr">
        <is>
          <t>B103976</t>
        </is>
      </c>
      <c r="R501" s="233" t="n"/>
      <c r="S501" s="235" t="inlineStr">
        <is>
          <t>LT076</t>
        </is>
      </c>
      <c r="T501" s="233" t="n"/>
      <c r="U501" s="233" t="n"/>
    </row>
    <row r="502">
      <c r="B502" s="205" t="inlineStr">
        <is>
          <t>Y</t>
        </is>
      </c>
      <c r="C502" s="233" t="inlineStr">
        <is>
          <t>ConTab_BOM_KP_Shaft_0642</t>
        </is>
      </c>
      <c r="D502" s="233">
        <f>IF(B502="Y",C502,"")</f>
        <v/>
      </c>
      <c r="E502" s="233" t="inlineStr">
        <is>
          <t>:6020-3_4-KP:6020-3_4-KPV:</t>
        </is>
      </c>
      <c r="F502" s="235" t="inlineStr">
        <is>
          <t>6</t>
        </is>
      </c>
      <c r="G502" s="235">
        <f>"X"&amp;F502</f>
        <v/>
      </c>
      <c r="H502" s="201" t="n">
        <v>2</v>
      </c>
      <c r="I502" s="234" t="inlineStr">
        <is>
          <t>CCW</t>
        </is>
      </c>
      <c r="J502" s="233" t="n"/>
      <c r="K502" s="233" t="n"/>
      <c r="L502" s="233" t="inlineStr">
        <is>
          <t>ShaftMatl_SS_AISI-416</t>
        </is>
      </c>
      <c r="M502" s="233" t="inlineStr">
        <is>
          <t>:Bronze, III932, C89835:NiAl-Bronze, ASTM-B150 CDA95400:Al-Bronze, ASTM-B150 CDA95200:SS AISI-303:SS AISI-304:SS AISI-316:SS AISI-416:Special/Other:No Sleeve (sleeveless):SS AISI-416 (hard):</t>
        </is>
      </c>
      <c r="N502" s="233" t="inlineStr">
        <is>
          <t>:Bronze, III932, C89835:NiAl-Bronze, ASTM-B150 CDA95400:Al-Bronze, ASTM-B150 CDA95200:SS AISI-303:SS AISI-304:SS AISI-316:SS AISI-416:Special/Other:No Sleeve (sleeveless):</t>
        </is>
      </c>
      <c r="O502" s="233" t="inlineStr">
        <is>
          <t>ShaftMatl_SS_AISI-416</t>
        </is>
      </c>
      <c r="P502" s="235" t="inlineStr">
        <is>
          <t>RTF</t>
        </is>
      </c>
      <c r="Q502" s="233" t="inlineStr">
        <is>
          <t>B103976</t>
        </is>
      </c>
      <c r="R502" s="233" t="n"/>
      <c r="S502" s="235" t="inlineStr">
        <is>
          <t>LT076</t>
        </is>
      </c>
      <c r="T502" s="233" t="n"/>
      <c r="U502" s="235" t="n"/>
    </row>
    <row r="503">
      <c r="B503" s="237">
        <f>IF(AND(L503&lt;&gt;"ShaftMatl_Special",P503&lt;&gt;"NA"),"Y","N")</f>
        <v/>
      </c>
      <c r="C503" s="233" t="inlineStr">
        <is>
          <t>ConTab_BOM_KP_Shaft_0647</t>
        </is>
      </c>
      <c r="D503" s="233">
        <f>IF(B503="Y",C503,"")</f>
        <v/>
      </c>
      <c r="E503" s="233" t="inlineStr">
        <is>
          <t>:8012-5_6-KP:8012-5_6-KPV:</t>
        </is>
      </c>
      <c r="F503" s="235" t="inlineStr">
        <is>
          <t>5</t>
        </is>
      </c>
      <c r="G503" s="235">
        <f>"X"&amp;F503</f>
        <v/>
      </c>
      <c r="H503" s="201" t="n">
        <v>1.75</v>
      </c>
      <c r="I503" s="234" t="inlineStr">
        <is>
          <t>CW</t>
        </is>
      </c>
      <c r="J503" s="233" t="n"/>
      <c r="K503" s="233" t="n"/>
      <c r="L503" s="233" t="inlineStr">
        <is>
          <t>ShaftMatl_SS_AISI-303</t>
        </is>
      </c>
      <c r="M503" s="233" t="inlineStr">
        <is>
          <t>:Bronze, III932, C89835:NiAl-Bronze, ASTM-B150 CDA95400:Al-Bronze, ASTM-B150 CDA95200:SS AISI-303:SS AISI-304:SS AISI-316:SS AISI-416:Special/Other:No Sleeve (sleeveless):SS AISI-416 (hard):</t>
        </is>
      </c>
      <c r="N503" s="233" t="inlineStr">
        <is>
          <t>:Bronze, III932, C89835:NiAl-Bronze, ASTM-B150 CDA95400:Al-Bronze, ASTM-B150 CDA95200:SS AISI-303:SS AISI-304:SS AISI-316:SS AISI-416:Special/Other:No Sleeve (sleeveless):</t>
        </is>
      </c>
      <c r="O503" s="233" t="inlineStr">
        <is>
          <t>ShaftMatl_SS_AISI-303</t>
        </is>
      </c>
      <c r="P503" s="235" t="n">
        <v>91845171</v>
      </c>
      <c r="Q503" s="233" t="inlineStr">
        <is>
          <t>B101236</t>
        </is>
      </c>
      <c r="R503" s="233" t="n"/>
      <c r="S503" s="235" t="inlineStr">
        <is>
          <t>LT027</t>
        </is>
      </c>
      <c r="T503" s="233" t="n"/>
      <c r="U503" s="233" t="n"/>
    </row>
    <row r="504">
      <c r="B504" s="205" t="inlineStr">
        <is>
          <t>N</t>
        </is>
      </c>
      <c r="C504" s="233" t="inlineStr">
        <is>
          <t>ConTab_BOM_KP_Shaft_0648</t>
        </is>
      </c>
      <c r="D504" s="233">
        <f>IF(B504="Y",C504,"")</f>
        <v/>
      </c>
      <c r="E504" s="233" t="inlineStr">
        <is>
          <t>:8012-5_6-KP:8012-5_6-KPV:</t>
        </is>
      </c>
      <c r="F504" s="235" t="inlineStr">
        <is>
          <t>5</t>
        </is>
      </c>
      <c r="G504" s="235">
        <f>"X"&amp;F504</f>
        <v/>
      </c>
      <c r="H504" s="201" t="n">
        <v>1.75</v>
      </c>
      <c r="I504" s="234" t="inlineStr">
        <is>
          <t>CW</t>
        </is>
      </c>
      <c r="J504" s="233" t="n"/>
      <c r="K504" s="233" t="n"/>
      <c r="L504" s="233" t="inlineStr">
        <is>
          <t>ShaftMatl_StressproofSteel_AISI-1144</t>
        </is>
      </c>
      <c r="M504" s="233" t="inlineStr">
        <is>
          <t>:Bronze, III932, C89835:NiAl-Bronze, ASTM-B150 CDA95400:Al-Bronze, ASTM-B150 CDA95200:SS AISI-303:SS AISI-304:SS AISI-316:SS AISI-416:Special/Other:No Sleeve (sleeveless):SS AISI-416 (hard):</t>
        </is>
      </c>
      <c r="N504" s="233" t="inlineStr">
        <is>
          <t>:Bronze, III932, C89835:NiAl-Bronze, ASTM-B150 CDA95400:Al-Bronze, ASTM-B150 CDA95200:SS AISI-303:SS AISI-304:SS AISI-316:SS AISI-416:Special/Other:No Sleeve (sleeveless):</t>
        </is>
      </c>
      <c r="O504" s="233" t="inlineStr">
        <is>
          <t>ShaftMatl_StressproofSteel_AISI-1144</t>
        </is>
      </c>
      <c r="P504" s="235" t="n">
        <v>91845168</v>
      </c>
      <c r="Q504" s="233" t="inlineStr">
        <is>
          <t>B101235</t>
        </is>
      </c>
      <c r="R504" s="233" t="inlineStr">
        <is>
          <t>Standard</t>
        </is>
      </c>
      <c r="S504" s="235" t="inlineStr">
        <is>
          <t>LT027</t>
        </is>
      </c>
      <c r="T504" s="233" t="n"/>
      <c r="U504" s="235" t="n"/>
    </row>
    <row r="505">
      <c r="B505" s="205" t="inlineStr">
        <is>
          <t>N</t>
        </is>
      </c>
      <c r="C505" s="233" t="inlineStr">
        <is>
          <t>ConTab_BOM_KP_Shaft_0649</t>
        </is>
      </c>
      <c r="D505" s="233">
        <f>IF(B505="Y",C505,"")</f>
        <v/>
      </c>
      <c r="E505" s="233" t="inlineStr">
        <is>
          <t>:8012-5_6-KP:8012-5_6-KPV:</t>
        </is>
      </c>
      <c r="F505" s="235" t="inlineStr">
        <is>
          <t>5</t>
        </is>
      </c>
      <c r="G505" s="235">
        <f>"X"&amp;F505</f>
        <v/>
      </c>
      <c r="H505" s="201" t="n">
        <v>1.75</v>
      </c>
      <c r="I505" s="234" t="inlineStr">
        <is>
          <t>CW</t>
        </is>
      </c>
      <c r="J505" s="233" t="n"/>
      <c r="K505" s="233" t="n"/>
      <c r="L505" s="233" t="inlineStr">
        <is>
          <t>ShaftMatl_Special</t>
        </is>
      </c>
      <c r="M505" s="233" t="inlineStr">
        <is>
          <t>:Bronze, III932, C89835:NiAl-Bronze, ASTM-B150 CDA95400:Al-Bronze, ASTM-B150 CDA95200:SS AISI-303:SS AISI-304:SS AISI-316:SS AISI-416:Special/Other:No Sleeve (sleeveless):SS AISI-416 (hard):</t>
        </is>
      </c>
      <c r="N505" s="233" t="inlineStr">
        <is>
          <t>:Bronze, III932, C89835:NiAl-Bronze, ASTM-B150 CDA95400:Al-Bronze, ASTM-B150 CDA95200:SS AISI-303:SS AISI-304:SS AISI-316:SS AISI-416:Special/Other:No Sleeve (sleeveless):</t>
        </is>
      </c>
      <c r="O505" s="233" t="inlineStr">
        <is>
          <t>ShaftMatl_Special</t>
        </is>
      </c>
      <c r="P505" s="235" t="inlineStr">
        <is>
          <t>RTF</t>
        </is>
      </c>
      <c r="Q505" s="233" t="inlineStr">
        <is>
          <t>B150248</t>
        </is>
      </c>
      <c r="R505" s="233" t="n"/>
      <c r="S505" s="235" t="inlineStr">
        <is>
          <t>LT029</t>
        </is>
      </c>
      <c r="T505" s="233" t="n"/>
      <c r="U505" s="233" t="n"/>
    </row>
    <row r="506">
      <c r="B506" s="205" t="inlineStr">
        <is>
          <t>N</t>
        </is>
      </c>
      <c r="C506" s="233" t="inlineStr">
        <is>
          <t>ConTab_BOM_KP_Shaft_0650</t>
        </is>
      </c>
      <c r="D506" s="233">
        <f>IF(B506="Y",C506,"")</f>
        <v/>
      </c>
      <c r="E506" s="233" t="inlineStr">
        <is>
          <t>:8012-5_6-KP:8012-5_6-KPV:</t>
        </is>
      </c>
      <c r="F506" s="235" t="inlineStr">
        <is>
          <t>5</t>
        </is>
      </c>
      <c r="G506" s="235">
        <f>"X"&amp;F506</f>
        <v/>
      </c>
      <c r="H506" s="201" t="n">
        <v>1.75</v>
      </c>
      <c r="I506" s="234" t="inlineStr">
        <is>
          <t>CCW</t>
        </is>
      </c>
      <c r="J506" s="233" t="n"/>
      <c r="K506" s="233" t="n"/>
      <c r="L506" s="233" t="inlineStr">
        <is>
          <t>ShaftMatl_SS_AISI-303</t>
        </is>
      </c>
      <c r="M506" s="233" t="inlineStr">
        <is>
          <t>:Bronze, III932, C89835:NiAl-Bronze, ASTM-B150 CDA95400:Al-Bronze, ASTM-B150 CDA95200:SS AISI-303:SS AISI-304:SS AISI-316:SS AISI-416:Special/Other:No Sleeve (sleeveless):SS AISI-416 (hard):</t>
        </is>
      </c>
      <c r="N506" s="233" t="inlineStr">
        <is>
          <t>:Bronze, III932, C89835:NiAl-Bronze, ASTM-B150 CDA95400:Al-Bronze, ASTM-B150 CDA95200:SS AISI-303:SS AISI-304:SS AISI-316:SS AISI-416:Special/Other:No Sleeve (sleeveless):</t>
        </is>
      </c>
      <c r="O506" s="233" t="inlineStr">
        <is>
          <t>ShaftMatl_SS_AISI-303</t>
        </is>
      </c>
      <c r="P506" s="235" t="n">
        <v>91845175</v>
      </c>
      <c r="Q506" s="233" t="inlineStr">
        <is>
          <t>B101236</t>
        </is>
      </c>
      <c r="R506" s="233" t="n"/>
      <c r="S506" s="235" t="inlineStr">
        <is>
          <t>LT027</t>
        </is>
      </c>
      <c r="T506" s="233" t="n"/>
      <c r="U506" s="233" t="n"/>
    </row>
    <row r="507">
      <c r="B507" s="205" t="inlineStr">
        <is>
          <t>Y</t>
        </is>
      </c>
      <c r="C507" s="233" t="inlineStr">
        <is>
          <t>ConTab_BOM_KP_Shaft_0651</t>
        </is>
      </c>
      <c r="D507" s="233">
        <f>IF(B507="Y",C507,"")</f>
        <v/>
      </c>
      <c r="E507" s="233" t="inlineStr">
        <is>
          <t>:8012-5_6-KP:8012-5_6-KPV:</t>
        </is>
      </c>
      <c r="F507" s="235" t="inlineStr">
        <is>
          <t>5</t>
        </is>
      </c>
      <c r="G507" s="235">
        <f>"X"&amp;F507</f>
        <v/>
      </c>
      <c r="H507" s="201" t="n">
        <v>1.75</v>
      </c>
      <c r="I507" s="234" t="inlineStr">
        <is>
          <t>CCW</t>
        </is>
      </c>
      <c r="J507" s="233" t="n"/>
      <c r="K507" s="233" t="n"/>
      <c r="L507" s="233" t="inlineStr">
        <is>
          <t>ShaftMatl_StressproofSteel_AISI-1144</t>
        </is>
      </c>
      <c r="M507" s="233" t="inlineStr">
        <is>
          <t>:Bronze, III932, C89835:NiAl-Bronze, ASTM-B150 CDA95400:Al-Bronze, ASTM-B150 CDA95200:SS AISI-303:SS AISI-304:SS AISI-316:SS AISI-416:Special/Other:No Sleeve (sleeveless):SS AISI-416 (hard):</t>
        </is>
      </c>
      <c r="N507" s="233" t="inlineStr">
        <is>
          <t>:Bronze, III932, C89835:NiAl-Bronze, ASTM-B150 CDA95400:Al-Bronze, ASTM-B150 CDA95200:SS AISI-303:SS AISI-304:SS AISI-316:SS AISI-416:Special/Other:No Sleeve (sleeveless):</t>
        </is>
      </c>
      <c r="O507" s="233" t="inlineStr">
        <is>
          <t>ShaftMatl_StressproofSteel_AISI-1144</t>
        </is>
      </c>
      <c r="P507" s="235" t="n">
        <v>91845174</v>
      </c>
      <c r="Q507" s="233" t="inlineStr">
        <is>
          <t>B101235</t>
        </is>
      </c>
      <c r="R507" s="233" t="inlineStr">
        <is>
          <t>Standard</t>
        </is>
      </c>
      <c r="S507" s="235" t="inlineStr">
        <is>
          <t>LT027</t>
        </is>
      </c>
      <c r="T507" s="233" t="n"/>
      <c r="U507" s="233" t="n"/>
    </row>
    <row r="508">
      <c r="B508" s="205" t="inlineStr">
        <is>
          <t>N</t>
        </is>
      </c>
      <c r="C508" s="233" t="inlineStr">
        <is>
          <t>ConTab_BOM_KP_Shaft_0652</t>
        </is>
      </c>
      <c r="D508" s="233">
        <f>IF(B508="Y",C508,"")</f>
        <v/>
      </c>
      <c r="E508" s="233" t="inlineStr">
        <is>
          <t>:8012-5_6-KP:8012-5_6-KPV:</t>
        </is>
      </c>
      <c r="F508" s="235" t="inlineStr">
        <is>
          <t>5</t>
        </is>
      </c>
      <c r="G508" s="235">
        <f>"X"&amp;F508</f>
        <v/>
      </c>
      <c r="H508" s="201" t="n">
        <v>1.75</v>
      </c>
      <c r="I508" s="234" t="inlineStr">
        <is>
          <t>CCW</t>
        </is>
      </c>
      <c r="J508" s="233" t="n"/>
      <c r="K508" s="233" t="n"/>
      <c r="L508" s="233" t="inlineStr">
        <is>
          <t>ShaftMatl_Special</t>
        </is>
      </c>
      <c r="M508" s="233" t="inlineStr">
        <is>
          <t>:Bronze, III932, C89835:NiAl-Bronze, ASTM-B150 CDA95400:Al-Bronze, ASTM-B150 CDA95200:SS AISI-303:SS AISI-304:SS AISI-316:SS AISI-416:Special/Other:No Sleeve (sleeveless):SS AISI-416 (hard):</t>
        </is>
      </c>
      <c r="N508" s="233" t="inlineStr">
        <is>
          <t>:Bronze, III932, C89835:NiAl-Bronze, ASTM-B150 CDA95400:Al-Bronze, ASTM-B150 CDA95200:SS AISI-303:SS AISI-304:SS AISI-316:SS AISI-416:Special/Other:No Sleeve (sleeveless):</t>
        </is>
      </c>
      <c r="O508" s="233" t="inlineStr">
        <is>
          <t>ShaftMatl_Special</t>
        </is>
      </c>
      <c r="P508" s="235" t="inlineStr">
        <is>
          <t>RTF</t>
        </is>
      </c>
      <c r="Q508" s="233" t="inlineStr">
        <is>
          <t>B150248</t>
        </is>
      </c>
      <c r="R508" s="233" t="n"/>
      <c r="S508" s="235" t="inlineStr">
        <is>
          <t>LT029</t>
        </is>
      </c>
      <c r="T508" s="233" t="n"/>
      <c r="U508" s="233" t="n"/>
    </row>
    <row r="509">
      <c r="B509" s="205" t="inlineStr">
        <is>
          <t>N</t>
        </is>
      </c>
      <c r="C509" s="233" t="inlineStr">
        <is>
          <t>ConTab_BOM_KP_Shaft_0653</t>
        </is>
      </c>
      <c r="D509" s="233">
        <f>IF(B509="Y",C509,"")</f>
        <v/>
      </c>
      <c r="E509" s="233" t="inlineStr">
        <is>
          <t>:8012-5_6-KP:8012-5_6-KPV:</t>
        </is>
      </c>
      <c r="F509" s="235" t="inlineStr">
        <is>
          <t>5</t>
        </is>
      </c>
      <c r="G509" s="235">
        <f>"X"&amp;F509</f>
        <v/>
      </c>
      <c r="H509" s="201" t="n">
        <v>1.75</v>
      </c>
      <c r="I509" s="234" t="inlineStr">
        <is>
          <t>CW</t>
        </is>
      </c>
      <c r="J509" s="233" t="n"/>
      <c r="K509" s="233" t="n"/>
      <c r="L509" s="233" t="inlineStr">
        <is>
          <t>ShaftMatl_SS_AISI-316</t>
        </is>
      </c>
      <c r="M509" s="233" t="inlineStr">
        <is>
          <t>:Bronze, III932, C89835:NiAl-Bronze, ASTM-B150 CDA95400:Al-Bronze, ASTM-B150 CDA95200:SS AISI-303:SS AISI-304:SS AISI-316:SS AISI-416:Special/Other:No Sleeve (sleeveless):SS AISI-416 (hard):</t>
        </is>
      </c>
      <c r="N509" s="233" t="inlineStr">
        <is>
          <t>:Bronze, III932, C89835:NiAl-Bronze, ASTM-B150 CDA95400:Al-Bronze, ASTM-B150 CDA95200:SS AISI-303:SS AISI-304:SS AISI-316:SS AISI-416:Special/Other:No Sleeve (sleeveless):</t>
        </is>
      </c>
      <c r="O509" s="233" t="inlineStr">
        <is>
          <t>ShaftMatl_SS_AISI-316</t>
        </is>
      </c>
      <c r="P509" s="235" t="inlineStr">
        <is>
          <t>RTF</t>
        </is>
      </c>
      <c r="Q509" s="233" t="inlineStr">
        <is>
          <t>B103951</t>
        </is>
      </c>
      <c r="R509" s="233" t="n"/>
      <c r="S509" s="235" t="inlineStr">
        <is>
          <t>LT076</t>
        </is>
      </c>
      <c r="T509" s="233" t="n"/>
      <c r="U509" s="233" t="n"/>
    </row>
    <row r="510">
      <c r="B510" s="205" t="inlineStr">
        <is>
          <t>N</t>
        </is>
      </c>
      <c r="C510" s="233" t="inlineStr">
        <is>
          <t>ConTab_BOM_KP_Shaft_0654</t>
        </is>
      </c>
      <c r="D510" s="233">
        <f>IF(B510="Y",C510,"")</f>
        <v/>
      </c>
      <c r="E510" s="233" t="inlineStr">
        <is>
          <t>:8012-5_6-KP:8012-5_6-KPV:</t>
        </is>
      </c>
      <c r="F510" s="235" t="inlineStr">
        <is>
          <t>5</t>
        </is>
      </c>
      <c r="G510" s="235">
        <f>"X"&amp;F510</f>
        <v/>
      </c>
      <c r="H510" s="201" t="n">
        <v>1.75</v>
      </c>
      <c r="I510" s="234" t="inlineStr">
        <is>
          <t>CCW</t>
        </is>
      </c>
      <c r="J510" s="233" t="n"/>
      <c r="K510" s="233" t="n"/>
      <c r="L510" s="233" t="inlineStr">
        <is>
          <t>ShaftMatl_SS_AISI-316</t>
        </is>
      </c>
      <c r="M510" s="233" t="inlineStr">
        <is>
          <t>:Bronze, III932, C89835:NiAl-Bronze, ASTM-B150 CDA95400:Al-Bronze, ASTM-B150 CDA95200:SS AISI-303:SS AISI-304:SS AISI-316:SS AISI-416:Special/Other:No Sleeve (sleeveless):SS AISI-416 (hard):</t>
        </is>
      </c>
      <c r="N510" s="233" t="inlineStr">
        <is>
          <t>:Bronze, III932, C89835:NiAl-Bronze, ASTM-B150 CDA95400:Al-Bronze, ASTM-B150 CDA95200:SS AISI-303:SS AISI-304:SS AISI-316:SS AISI-416:Special/Other:No Sleeve (sleeveless):</t>
        </is>
      </c>
      <c r="O510" s="233" t="inlineStr">
        <is>
          <t>ShaftMatl_SS_AISI-316</t>
        </is>
      </c>
      <c r="P510" s="235" t="inlineStr">
        <is>
          <t>RTF</t>
        </is>
      </c>
      <c r="Q510" s="233" t="inlineStr">
        <is>
          <t>B103951</t>
        </is>
      </c>
      <c r="R510" s="233" t="n"/>
      <c r="S510" s="235" t="inlineStr">
        <is>
          <t>LT076</t>
        </is>
      </c>
      <c r="T510" s="233" t="n"/>
      <c r="U510" s="235" t="n"/>
    </row>
    <row r="511">
      <c r="B511" s="205" t="inlineStr">
        <is>
          <t>Y</t>
        </is>
      </c>
      <c r="C511" s="233" t="inlineStr">
        <is>
          <t>ConTab_BOM_KP_Shaft_0655</t>
        </is>
      </c>
      <c r="D511" s="233">
        <f>IF(B511="Y",C511,"")</f>
        <v/>
      </c>
      <c r="E511" s="233" t="inlineStr">
        <is>
          <t>:8012-5_6-KP:8012-5_6-KPV:</t>
        </is>
      </c>
      <c r="F511" s="235" t="inlineStr">
        <is>
          <t>5</t>
        </is>
      </c>
      <c r="G511" s="235">
        <f>"X"&amp;F511</f>
        <v/>
      </c>
      <c r="H511" s="201" t="n">
        <v>1.75</v>
      </c>
      <c r="I511" s="234" t="inlineStr">
        <is>
          <t>CW</t>
        </is>
      </c>
      <c r="J511" s="233" t="n"/>
      <c r="K511" s="233" t="n"/>
      <c r="L511" s="233" t="inlineStr">
        <is>
          <t>ShaftMatl_SS_AISI-416</t>
        </is>
      </c>
      <c r="M511" s="233" t="inlineStr">
        <is>
          <t>:Bronze, III932, C89835:NiAl-Bronze, ASTM-B150 CDA95400:Al-Bronze, ASTM-B150 CDA95200:SS AISI-303:SS AISI-304:SS AISI-316:SS AISI-416:Special/Other:No Sleeve (sleeveless):SS AISI-416 (hard):</t>
        </is>
      </c>
      <c r="N511" s="233" t="inlineStr">
        <is>
          <t>:Bronze, III932, C89835:NiAl-Bronze, ASTM-B150 CDA95400:Al-Bronze, ASTM-B150 CDA95200:SS AISI-303:SS AISI-304:SS AISI-316:SS AISI-416:Special/Other:No Sleeve (sleeveless):</t>
        </is>
      </c>
      <c r="O511" s="233" t="inlineStr">
        <is>
          <t>ShaftMatl_SS_AISI-416</t>
        </is>
      </c>
      <c r="P511" s="235" t="inlineStr">
        <is>
          <t>RTF</t>
        </is>
      </c>
      <c r="Q511" s="233" t="inlineStr">
        <is>
          <t>B103971</t>
        </is>
      </c>
      <c r="R511" s="233" t="n"/>
      <c r="S511" s="235" t="inlineStr">
        <is>
          <t>LT076</t>
        </is>
      </c>
      <c r="T511" s="233" t="n"/>
      <c r="U511" s="198" t="n"/>
    </row>
    <row r="512">
      <c r="B512" s="205" t="inlineStr">
        <is>
          <t>N</t>
        </is>
      </c>
      <c r="C512" s="233" t="inlineStr">
        <is>
          <t>ConTab_BOM_KP_Shaft_0656</t>
        </is>
      </c>
      <c r="D512" s="233">
        <f>IF(B512="Y",C512,"")</f>
        <v/>
      </c>
      <c r="E512" s="233" t="inlineStr">
        <is>
          <t>:8012-5_6-KP:8012-5_6-KPV:</t>
        </is>
      </c>
      <c r="F512" s="235" t="inlineStr">
        <is>
          <t>5</t>
        </is>
      </c>
      <c r="G512" s="235">
        <f>"X"&amp;F512</f>
        <v/>
      </c>
      <c r="H512" s="201" t="n">
        <v>1.75</v>
      </c>
      <c r="I512" s="234" t="inlineStr">
        <is>
          <t>CCW</t>
        </is>
      </c>
      <c r="J512" s="233" t="n"/>
      <c r="K512" s="233" t="n"/>
      <c r="L512" s="233" t="inlineStr">
        <is>
          <t>ShaftMatl_SS_AISI-416</t>
        </is>
      </c>
      <c r="M512" s="233" t="inlineStr">
        <is>
          <t>:Bronze, III932, C89835:NiAl-Bronze, ASTM-B150 CDA95400:Al-Bronze, ASTM-B150 CDA95200:SS AISI-303:SS AISI-304:SS AISI-316:SS AISI-416:Special/Other:No Sleeve (sleeveless):SS AISI-416 (hard):</t>
        </is>
      </c>
      <c r="N512" s="233" t="inlineStr">
        <is>
          <t>:Bronze, III932, C89835:NiAl-Bronze, ASTM-B150 CDA95400:Al-Bronze, ASTM-B150 CDA95200:SS AISI-303:SS AISI-304:SS AISI-316:SS AISI-416:Special/Other:No Sleeve (sleeveless):</t>
        </is>
      </c>
      <c r="O512" s="233" t="inlineStr">
        <is>
          <t>ShaftMatl_SS_AISI-416</t>
        </is>
      </c>
      <c r="P512" s="235" t="inlineStr">
        <is>
          <t>RTF</t>
        </is>
      </c>
      <c r="Q512" s="233" t="inlineStr">
        <is>
          <t>B103971</t>
        </is>
      </c>
      <c r="R512" s="233" t="n"/>
      <c r="S512" s="235" t="inlineStr">
        <is>
          <t>LT076</t>
        </is>
      </c>
      <c r="T512" s="233" t="n"/>
      <c r="U512" s="233" t="n"/>
    </row>
    <row r="513">
      <c r="B513" s="205" t="inlineStr">
        <is>
          <t>N</t>
        </is>
      </c>
      <c r="C513" s="233" t="inlineStr">
        <is>
          <t>ConTab_BOM_KP_Shaft_0661</t>
        </is>
      </c>
      <c r="D513" s="233">
        <f>IF(B513="Y",C513,"")</f>
        <v/>
      </c>
      <c r="E513" s="233" t="inlineStr">
        <is>
          <t>:8012-5_6-KPV:</t>
        </is>
      </c>
      <c r="F513" s="235" t="n">
        <v>5</v>
      </c>
      <c r="G513" s="235">
        <f>"X"&amp;F513</f>
        <v/>
      </c>
      <c r="H513" s="201" t="n">
        <v>1.75</v>
      </c>
      <c r="I513" s="234" t="inlineStr">
        <is>
          <t>CW</t>
        </is>
      </c>
      <c r="J513" s="233" t="n"/>
      <c r="K513" s="233" t="n"/>
      <c r="L513" s="233" t="inlineStr">
        <is>
          <t>ShaftMatl_StressproofSteel_AISI-1144</t>
        </is>
      </c>
      <c r="M513" s="233" t="inlineStr">
        <is>
          <t>:Bronze, III932, C89835:NiAl-Bronze, ASTM-B150 CDA95400:Al-Bronze, ASTM-B150 CDA95200:SS AISI-303:SS AISI-304:SS AISI-316:SS AISI-416:Special/Other:No Sleeve (sleeveless):SS AISI-416 (hard):</t>
        </is>
      </c>
      <c r="N513" s="233" t="inlineStr">
        <is>
          <t>:SS AISI-416 (hard)-SlvBrg:</t>
        </is>
      </c>
      <c r="O513" s="233" t="inlineStr">
        <is>
          <t>ShaftMatl_StressproofSteel_AISI-1144</t>
        </is>
      </c>
      <c r="P513" s="235" t="n">
        <v>97571611</v>
      </c>
      <c r="Q513" s="233" t="inlineStr">
        <is>
          <t>B105640</t>
        </is>
      </c>
      <c r="R513" s="233" t="n"/>
      <c r="S513" s="235" t="inlineStr">
        <is>
          <t>LT027</t>
        </is>
      </c>
      <c r="T513" s="233" t="n"/>
      <c r="U513" s="233" t="n"/>
    </row>
    <row r="514">
      <c r="B514" s="205" t="inlineStr">
        <is>
          <t>N</t>
        </is>
      </c>
      <c r="C514" s="233" t="inlineStr">
        <is>
          <t>ConTab_BOM_KP_Shaft_0662</t>
        </is>
      </c>
      <c r="D514" s="233">
        <f>IF(B514="Y",C514,"")</f>
        <v/>
      </c>
      <c r="E514" s="233" t="inlineStr">
        <is>
          <t>:8012-5_6-KPV:</t>
        </is>
      </c>
      <c r="F514" s="235" t="n">
        <v>5</v>
      </c>
      <c r="G514" s="235">
        <f>"X"&amp;F514</f>
        <v/>
      </c>
      <c r="H514" s="201" t="n">
        <v>1.75</v>
      </c>
      <c r="I514" s="234" t="inlineStr">
        <is>
          <t>CCW</t>
        </is>
      </c>
      <c r="J514" s="233" t="n"/>
      <c r="K514" s="233" t="n"/>
      <c r="L514" s="233" t="inlineStr">
        <is>
          <t>ShaftMatl_StressproofSteel_AISI-1144</t>
        </is>
      </c>
      <c r="M514" s="233" t="inlineStr">
        <is>
          <t>:Bronze, III932, C89835:NiAl-Bronze, ASTM-B150 CDA95400:Al-Bronze, ASTM-B150 CDA95200:SS AISI-303:SS AISI-304:SS AISI-316:SS AISI-416:Special/Other:No Sleeve (sleeveless):SS AISI-416 (hard):</t>
        </is>
      </c>
      <c r="N514" s="233" t="inlineStr">
        <is>
          <t>:SS AISI-416 (hard)-SlvBrg:</t>
        </is>
      </c>
      <c r="O514" s="233" t="inlineStr">
        <is>
          <t>ShaftMatl_StressproofSteel_AISI-1144</t>
        </is>
      </c>
      <c r="P514" s="235" t="n">
        <v>97622355</v>
      </c>
      <c r="Q514" s="233" t="inlineStr">
        <is>
          <t>B105645</t>
        </is>
      </c>
      <c r="R514" s="233" t="n"/>
      <c r="S514" s="235" t="inlineStr">
        <is>
          <t>LT027</t>
        </is>
      </c>
      <c r="T514" s="233" t="n"/>
      <c r="U514" s="233" t="n"/>
    </row>
    <row r="515">
      <c r="B515" s="205" t="inlineStr">
        <is>
          <t>N</t>
        </is>
      </c>
      <c r="C515" s="233" t="inlineStr">
        <is>
          <t>ConTab_BOM_KP_Shaft_0663</t>
        </is>
      </c>
      <c r="D515" s="233">
        <f>IF(B515="Y",C515,"")</f>
        <v/>
      </c>
      <c r="E515" s="233" t="inlineStr">
        <is>
          <t>:8015-3_4-KP:8015-3_4-KPV:</t>
        </is>
      </c>
      <c r="F515" s="235" t="inlineStr">
        <is>
          <t>5</t>
        </is>
      </c>
      <c r="G515" s="235">
        <f>"X"&amp;F515</f>
        <v/>
      </c>
      <c r="H515" s="201" t="n">
        <v>1.75</v>
      </c>
      <c r="I515" s="234" t="inlineStr">
        <is>
          <t>CW</t>
        </is>
      </c>
      <c r="J515" s="233" t="n"/>
      <c r="K515" s="233" t="n"/>
      <c r="L515" s="233" t="inlineStr">
        <is>
          <t>ShaftMatl_SS_AISI-303</t>
        </is>
      </c>
      <c r="M515" s="233" t="inlineStr">
        <is>
          <t>:Bronze, III932, C89835:NiAl-Bronze, ASTM-B150 CDA95400:Al-Bronze, ASTM-B150 CDA95200:SS AISI-303:SS AISI-304:SS AISI-316:SS AISI-416:Special/Other:No Sleeve (sleeveless):SS AISI-416 (hard):</t>
        </is>
      </c>
      <c r="N515" s="233" t="inlineStr">
        <is>
          <t>:Bronze, III932, C89835:NiAl-Bronze, ASTM-B150 CDA95400:Al-Bronze, ASTM-B150 CDA95200:SS AISI-303:SS AISI-304:SS AISI-316:SS AISI-416:Special/Other:No Sleeve (sleeveless):</t>
        </is>
      </c>
      <c r="O515" s="233" t="inlineStr">
        <is>
          <t>ShaftMatl_SS_AISI-303</t>
        </is>
      </c>
      <c r="P515" s="235" t="n">
        <v>91845154</v>
      </c>
      <c r="Q515" s="233" t="inlineStr">
        <is>
          <t>B101240</t>
        </is>
      </c>
      <c r="R515" s="233" t="n"/>
      <c r="S515" s="235" t="inlineStr">
        <is>
          <t>LT027</t>
        </is>
      </c>
      <c r="T515" s="233" t="n"/>
      <c r="U515" s="233" t="n"/>
    </row>
    <row r="516">
      <c r="B516" s="205" t="inlineStr">
        <is>
          <t>Y</t>
        </is>
      </c>
      <c r="C516" s="233" t="inlineStr">
        <is>
          <t>ConTab_BOM_KP_Shaft_0664</t>
        </is>
      </c>
      <c r="D516" s="233">
        <f>IF(B516="Y",C516,"")</f>
        <v/>
      </c>
      <c r="E516" s="233" t="inlineStr">
        <is>
          <t>:8015-3_4-KP:8015-3_4-KPV:</t>
        </is>
      </c>
      <c r="F516" s="235" t="inlineStr">
        <is>
          <t>5</t>
        </is>
      </c>
      <c r="G516" s="235">
        <f>"X"&amp;F516</f>
        <v/>
      </c>
      <c r="H516" s="201" t="n">
        <v>1.75</v>
      </c>
      <c r="I516" s="234" t="inlineStr">
        <is>
          <t>CW</t>
        </is>
      </c>
      <c r="J516" s="233" t="n"/>
      <c r="K516" s="233" t="n"/>
      <c r="L516" s="233" t="inlineStr">
        <is>
          <t>ShaftMatl_StressproofSteel_AISI-1144</t>
        </is>
      </c>
      <c r="M516" s="233" t="inlineStr">
        <is>
          <t>:Bronze, III932, C89835:NiAl-Bronze, ASTM-B150 CDA95400:Al-Bronze, ASTM-B150 CDA95200:SS AISI-303:SS AISI-304:SS AISI-316:SS AISI-416:Special/Other:No Sleeve (sleeveless):SS AISI-416 (hard):</t>
        </is>
      </c>
      <c r="N516" s="233" t="inlineStr">
        <is>
          <t>:Bronze, III932, C89835:NiAl-Bronze, ASTM-B150 CDA95400:Al-Bronze, ASTM-B150 CDA95200:SS AISI-303:SS AISI-304:SS AISI-316:SS AISI-416:Special/Other:No Sleeve (sleeveless):</t>
        </is>
      </c>
      <c r="O516" s="233" t="inlineStr">
        <is>
          <t>ShaftMatl_StressproofSteel_AISI-1144</t>
        </is>
      </c>
      <c r="P516" s="235" t="n">
        <v>91845152</v>
      </c>
      <c r="Q516" s="233" t="inlineStr">
        <is>
          <t>B101239</t>
        </is>
      </c>
      <c r="R516" s="233" t="inlineStr">
        <is>
          <t>Standard</t>
        </is>
      </c>
      <c r="S516" s="235" t="inlineStr">
        <is>
          <t>LT027</t>
        </is>
      </c>
      <c r="T516" s="233" t="n"/>
      <c r="U516" s="233" t="n"/>
    </row>
    <row r="517">
      <c r="B517" s="205" t="inlineStr">
        <is>
          <t>N</t>
        </is>
      </c>
      <c r="C517" s="233" t="inlineStr">
        <is>
          <t>ConTab_BOM_KP_Shaft_0665</t>
        </is>
      </c>
      <c r="D517" s="233">
        <f>IF(B517="Y",C517,"")</f>
        <v/>
      </c>
      <c r="E517" s="233" t="inlineStr">
        <is>
          <t>:8015-3_4-KP:8015-3_4-KPV:</t>
        </is>
      </c>
      <c r="F517" s="235" t="inlineStr">
        <is>
          <t>5</t>
        </is>
      </c>
      <c r="G517" s="235">
        <f>"X"&amp;F517</f>
        <v/>
      </c>
      <c r="H517" s="201" t="n">
        <v>1.75</v>
      </c>
      <c r="I517" s="234" t="inlineStr">
        <is>
          <t>CW</t>
        </is>
      </c>
      <c r="J517" s="233" t="n"/>
      <c r="K517" s="233" t="n"/>
      <c r="L517" s="233" t="inlineStr">
        <is>
          <t>ShaftMatl_Special</t>
        </is>
      </c>
      <c r="M517" s="233" t="inlineStr">
        <is>
          <t>:Bronze, III932, C89835:NiAl-Bronze, ASTM-B150 CDA95400:Al-Bronze, ASTM-B150 CDA95200:SS AISI-303:SS AISI-304:SS AISI-316:SS AISI-416:Special/Other:No Sleeve (sleeveless):SS AISI-416 (hard):</t>
        </is>
      </c>
      <c r="N517" s="233" t="inlineStr">
        <is>
          <t>:Bronze, III932, C89835:NiAl-Bronze, ASTM-B150 CDA95400:Al-Bronze, ASTM-B150 CDA95200:SS AISI-303:SS AISI-304:SS AISI-316:SS AISI-416:Special/Other:No Sleeve (sleeveless):</t>
        </is>
      </c>
      <c r="O517" s="233" t="inlineStr">
        <is>
          <t>ShaftMatl_Special</t>
        </is>
      </c>
      <c r="P517" s="235" t="inlineStr">
        <is>
          <t>RTF</t>
        </is>
      </c>
      <c r="Q517" s="233" t="inlineStr">
        <is>
          <t>B150248</t>
        </is>
      </c>
      <c r="R517" s="233" t="n"/>
      <c r="S517" s="235" t="inlineStr">
        <is>
          <t>LT029</t>
        </is>
      </c>
      <c r="T517" s="233" t="n"/>
      <c r="U517" s="233" t="n"/>
    </row>
    <row r="518">
      <c r="B518" s="205" t="inlineStr">
        <is>
          <t>N</t>
        </is>
      </c>
      <c r="C518" s="233" t="inlineStr">
        <is>
          <t>ConTab_BOM_KP_Shaft_0666</t>
        </is>
      </c>
      <c r="D518" s="233">
        <f>IF(B518="Y",C518,"")</f>
        <v/>
      </c>
      <c r="E518" s="233" t="inlineStr">
        <is>
          <t>:8015-3_4-KP:8015-3_4-KPV:</t>
        </is>
      </c>
      <c r="F518" s="235" t="inlineStr">
        <is>
          <t>5</t>
        </is>
      </c>
      <c r="G518" s="235">
        <f>"X"&amp;F518</f>
        <v/>
      </c>
      <c r="H518" s="201" t="n">
        <v>1.75</v>
      </c>
      <c r="I518" s="234" t="inlineStr">
        <is>
          <t>CCW</t>
        </is>
      </c>
      <c r="J518" s="233" t="n"/>
      <c r="K518" s="233" t="n"/>
      <c r="L518" s="233" t="inlineStr">
        <is>
          <t>ShaftMatl_SS_AISI-303</t>
        </is>
      </c>
      <c r="M518" s="233" t="inlineStr">
        <is>
          <t>:Bronze, III932, C89835:NiAl-Bronze, ASTM-B150 CDA95400:Al-Bronze, ASTM-B150 CDA95200:SS AISI-303:SS AISI-304:SS AISI-316:SS AISI-416:Special/Other:No Sleeve (sleeveless):SS AISI-416 (hard):</t>
        </is>
      </c>
      <c r="N518" s="233" t="inlineStr">
        <is>
          <t>:Bronze, III932, C89835:NiAl-Bronze, ASTM-B150 CDA95400:Al-Bronze, ASTM-B150 CDA95200:SS AISI-303:SS AISI-304:SS AISI-316:SS AISI-416:Special/Other:No Sleeve (sleeveless):</t>
        </is>
      </c>
      <c r="O518" s="233" t="inlineStr">
        <is>
          <t>ShaftMatl_SS_AISI-303</t>
        </is>
      </c>
      <c r="P518" s="235" t="n">
        <v>91845158</v>
      </c>
      <c r="Q518" s="233" t="inlineStr">
        <is>
          <t>B101240</t>
        </is>
      </c>
      <c r="R518" s="233" t="n"/>
      <c r="S518" s="235" t="inlineStr">
        <is>
          <t>LT027</t>
        </is>
      </c>
      <c r="T518" s="233" t="n"/>
      <c r="U518" s="233" t="n"/>
    </row>
    <row r="519">
      <c r="B519" s="205" t="inlineStr">
        <is>
          <t>N</t>
        </is>
      </c>
      <c r="C519" s="233" t="inlineStr">
        <is>
          <t>ConTab_BOM_KP_Shaft_0667</t>
        </is>
      </c>
      <c r="D519" s="233">
        <f>IF(B519="Y",C519,"")</f>
        <v/>
      </c>
      <c r="E519" s="233" t="inlineStr">
        <is>
          <t>:8015-3_4-KP:8015-3_4-KPV:</t>
        </is>
      </c>
      <c r="F519" s="235" t="inlineStr">
        <is>
          <t>5</t>
        </is>
      </c>
      <c r="G519" s="235">
        <f>"X"&amp;F519</f>
        <v/>
      </c>
      <c r="H519" s="201" t="n">
        <v>1.75</v>
      </c>
      <c r="I519" s="234" t="inlineStr">
        <is>
          <t>CCW</t>
        </is>
      </c>
      <c r="J519" s="233" t="n"/>
      <c r="K519" s="233" t="n"/>
      <c r="L519" s="233" t="inlineStr">
        <is>
          <t>ShaftMatl_StressproofSteel_AISI-1144</t>
        </is>
      </c>
      <c r="M519" s="233" t="inlineStr">
        <is>
          <t>:Bronze, III932, C89835:NiAl-Bronze, ASTM-B150 CDA95400:Al-Bronze, ASTM-B150 CDA95200:SS AISI-303:SS AISI-304:SS AISI-316:SS AISI-416:Special/Other:No Sleeve (sleeveless):SS AISI-416 (hard):</t>
        </is>
      </c>
      <c r="N519" s="233" t="inlineStr">
        <is>
          <t>:Bronze, III932, C89835:NiAl-Bronze, ASTM-B150 CDA95400:Al-Bronze, ASTM-B150 CDA95200:SS AISI-303:SS AISI-304:SS AISI-316:SS AISI-416:Special/Other:No Sleeve (sleeveless):</t>
        </is>
      </c>
      <c r="O519" s="233" t="inlineStr">
        <is>
          <t>ShaftMatl_StressproofSteel_AISI-1144</t>
        </is>
      </c>
      <c r="P519" s="235" t="n">
        <v>91845156</v>
      </c>
      <c r="Q519" s="233" t="inlineStr">
        <is>
          <t>B101239</t>
        </is>
      </c>
      <c r="R519" s="233" t="inlineStr">
        <is>
          <t>Standard</t>
        </is>
      </c>
      <c r="S519" s="235" t="inlineStr">
        <is>
          <t>LT027</t>
        </is>
      </c>
      <c r="T519" s="233" t="n"/>
      <c r="U519" s="233" t="n"/>
    </row>
    <row r="520">
      <c r="B520" s="237">
        <f>IF(AND(L520&lt;&gt;"ShaftMatl_Special",P520&lt;&gt;"NA"),"Y","N")</f>
        <v/>
      </c>
      <c r="C520" s="233" t="inlineStr">
        <is>
          <t>ConTab_BOM_KP_Shaft_0668</t>
        </is>
      </c>
      <c r="D520" s="233">
        <f>IF(B520="Y",C520,"")</f>
        <v/>
      </c>
      <c r="E520" s="233" t="inlineStr">
        <is>
          <t>:8015-3_4-KP:8015-3_4-KPV:</t>
        </is>
      </c>
      <c r="F520" s="235" t="inlineStr">
        <is>
          <t>5</t>
        </is>
      </c>
      <c r="G520" s="235">
        <f>"X"&amp;F520</f>
        <v/>
      </c>
      <c r="H520" s="201" t="n">
        <v>1.75</v>
      </c>
      <c r="I520" s="234" t="inlineStr">
        <is>
          <t>CCW</t>
        </is>
      </c>
      <c r="J520" s="233" t="n"/>
      <c r="K520" s="233" t="n"/>
      <c r="L520" s="233" t="inlineStr">
        <is>
          <t>ShaftMatl_Special</t>
        </is>
      </c>
      <c r="M520" s="233" t="inlineStr">
        <is>
          <t>:Bronze, III932, C89835:NiAl-Bronze, ASTM-B150 CDA95400:Al-Bronze, ASTM-B150 CDA95200:SS AISI-303:SS AISI-304:SS AISI-316:SS AISI-416:Special/Other:No Sleeve (sleeveless):SS AISI-416 (hard):</t>
        </is>
      </c>
      <c r="N520" s="233" t="inlineStr">
        <is>
          <t>:Bronze, III932, C89835:NiAl-Bronze, ASTM-B150 CDA95400:Al-Bronze, ASTM-B150 CDA95200:SS AISI-303:SS AISI-304:SS AISI-316:SS AISI-416:Special/Other:No Sleeve (sleeveless):</t>
        </is>
      </c>
      <c r="O520" s="233" t="inlineStr">
        <is>
          <t>ShaftMatl_Special</t>
        </is>
      </c>
      <c r="P520" s="235" t="inlineStr">
        <is>
          <t>RTF</t>
        </is>
      </c>
      <c r="Q520" s="233" t="inlineStr">
        <is>
          <t>B150248</t>
        </is>
      </c>
      <c r="R520" s="233" t="n"/>
      <c r="S520" s="235" t="inlineStr">
        <is>
          <t>LT029</t>
        </is>
      </c>
      <c r="T520" s="233" t="n"/>
      <c r="U520" s="233" t="n"/>
    </row>
    <row r="521">
      <c r="B521" s="237">
        <f>IF(AND(L521&lt;&gt;"ShaftMatl_Special",P521&lt;&gt;"NA"),"Y","N")</f>
        <v/>
      </c>
      <c r="C521" s="233" t="inlineStr">
        <is>
          <t>ConTab_BOM_KP_Shaft_0669</t>
        </is>
      </c>
      <c r="D521" s="233">
        <f>IF(B521="Y",C521,"")</f>
        <v/>
      </c>
      <c r="E521" s="233" t="inlineStr">
        <is>
          <t>:8015-3_4-KP:8015-3_4-KPV:</t>
        </is>
      </c>
      <c r="F521" s="235" t="inlineStr">
        <is>
          <t>5</t>
        </is>
      </c>
      <c r="G521" s="235">
        <f>"X"&amp;F521</f>
        <v/>
      </c>
      <c r="H521" s="201" t="n">
        <v>1.75</v>
      </c>
      <c r="I521" s="234" t="inlineStr">
        <is>
          <t>CW</t>
        </is>
      </c>
      <c r="J521" s="233" t="n"/>
      <c r="K521" s="233" t="n"/>
      <c r="L521" s="233" t="inlineStr">
        <is>
          <t>ShaftMatl_SS_AISI-316</t>
        </is>
      </c>
      <c r="M521" s="233" t="inlineStr">
        <is>
          <t>:Bronze, III932, C89835:NiAl-Bronze, ASTM-B150 CDA95400:Al-Bronze, ASTM-B150 CDA95200:SS AISI-303:SS AISI-304:SS AISI-316:SS AISI-416:Special/Other:No Sleeve (sleeveless):SS AISI-416 (hard):</t>
        </is>
      </c>
      <c r="N521" s="233" t="inlineStr">
        <is>
          <t>:Bronze, III932, C89835:NiAl-Bronze, ASTM-B150 CDA95400:Al-Bronze, ASTM-B150 CDA95200:SS AISI-303:SS AISI-304:SS AISI-316:SS AISI-416:Special/Other:No Sleeve (sleeveless):</t>
        </is>
      </c>
      <c r="O521" s="233" t="inlineStr">
        <is>
          <t>ShaftMatl_SS_AISI-316</t>
        </is>
      </c>
      <c r="P521" s="235" t="inlineStr">
        <is>
          <t>RTF</t>
        </is>
      </c>
      <c r="Q521" s="233" t="inlineStr">
        <is>
          <t>B103953</t>
        </is>
      </c>
      <c r="R521" s="233" t="n"/>
      <c r="S521" s="235" t="inlineStr">
        <is>
          <t>LT076</t>
        </is>
      </c>
      <c r="T521" s="233" t="n"/>
      <c r="U521" s="233" t="n"/>
    </row>
    <row r="522">
      <c r="B522" s="237">
        <f>IF(AND(L522&lt;&gt;"ShaftMatl_Special",P522&lt;&gt;"NA"),"Y","N")</f>
        <v/>
      </c>
      <c r="C522" s="233" t="inlineStr">
        <is>
          <t>ConTab_BOM_KP_Shaft_0670</t>
        </is>
      </c>
      <c r="D522" s="233">
        <f>IF(B522="Y",C522,"")</f>
        <v/>
      </c>
      <c r="E522" s="233" t="inlineStr">
        <is>
          <t>:8015-3_4-KP:8015-3_4-KPV:</t>
        </is>
      </c>
      <c r="F522" s="235" t="inlineStr">
        <is>
          <t>5</t>
        </is>
      </c>
      <c r="G522" s="235">
        <f>"X"&amp;F522</f>
        <v/>
      </c>
      <c r="H522" s="201" t="n">
        <v>1.75</v>
      </c>
      <c r="I522" s="234" t="inlineStr">
        <is>
          <t>CCW</t>
        </is>
      </c>
      <c r="J522" s="233" t="n"/>
      <c r="K522" s="233" t="n"/>
      <c r="L522" s="233" t="inlineStr">
        <is>
          <t>ShaftMatl_SS_AISI-316</t>
        </is>
      </c>
      <c r="M522" s="233" t="inlineStr">
        <is>
          <t>:Bronze, III932, C89835:NiAl-Bronze, ASTM-B150 CDA95400:Al-Bronze, ASTM-B150 CDA95200:SS AISI-303:SS AISI-304:SS AISI-316:SS AISI-416:Special/Other:No Sleeve (sleeveless):SS AISI-416 (hard):</t>
        </is>
      </c>
      <c r="N522" s="233" t="inlineStr">
        <is>
          <t>:Bronze, III932, C89835:NiAl-Bronze, ASTM-B150 CDA95400:Al-Bronze, ASTM-B150 CDA95200:SS AISI-303:SS AISI-304:SS AISI-316:SS AISI-416:Special/Other:No Sleeve (sleeveless):</t>
        </is>
      </c>
      <c r="O522" s="233" t="inlineStr">
        <is>
          <t>ShaftMatl_SS_AISI-316</t>
        </is>
      </c>
      <c r="P522" s="235" t="inlineStr">
        <is>
          <t>RTF</t>
        </is>
      </c>
      <c r="Q522" s="233" t="inlineStr">
        <is>
          <t>B103953</t>
        </is>
      </c>
      <c r="R522" s="233" t="n"/>
      <c r="S522" s="235" t="inlineStr">
        <is>
          <t>LT076</t>
        </is>
      </c>
      <c r="T522" s="233" t="n"/>
      <c r="U522" s="233" t="n"/>
    </row>
    <row r="523">
      <c r="B523" s="237">
        <f>IF(AND(L523&lt;&gt;"ShaftMatl_Special",P523&lt;&gt;"NA"),"Y","N")</f>
        <v/>
      </c>
      <c r="C523" s="233" t="inlineStr">
        <is>
          <t>ConTab_BOM_KP_Shaft_0671</t>
        </is>
      </c>
      <c r="D523" s="233">
        <f>IF(B523="Y",C523,"")</f>
        <v/>
      </c>
      <c r="E523" s="233" t="inlineStr">
        <is>
          <t>:8015-3_4-KP:8015-3_4-KPV:</t>
        </is>
      </c>
      <c r="F523" s="235" t="inlineStr">
        <is>
          <t>5</t>
        </is>
      </c>
      <c r="G523" s="235">
        <f>"X"&amp;F523</f>
        <v/>
      </c>
      <c r="H523" s="201" t="n">
        <v>1.75</v>
      </c>
      <c r="I523" s="234" t="inlineStr">
        <is>
          <t>CW</t>
        </is>
      </c>
      <c r="J523" s="233" t="n"/>
      <c r="K523" s="233" t="n"/>
      <c r="L523" s="233" t="inlineStr">
        <is>
          <t>ShaftMatl_SS_AISI-416</t>
        </is>
      </c>
      <c r="M523" s="233" t="inlineStr">
        <is>
          <t>:Bronze, III932, C89835:NiAl-Bronze, ASTM-B150 CDA95400:Al-Bronze, ASTM-B150 CDA95200:SS AISI-303:SS AISI-304:SS AISI-316:SS AISI-416:Special/Other:No Sleeve (sleeveless):SS AISI-416 (hard):</t>
        </is>
      </c>
      <c r="N523" s="233" t="inlineStr">
        <is>
          <t>:Bronze, III932, C89835:NiAl-Bronze, ASTM-B150 CDA95400:Al-Bronze, ASTM-B150 CDA95200:SS AISI-303:SS AISI-304:SS AISI-316:SS AISI-416:Special/Other:No Sleeve (sleeveless):</t>
        </is>
      </c>
      <c r="O523" s="233" t="inlineStr">
        <is>
          <t>ShaftMatl_SS_AISI-416</t>
        </is>
      </c>
      <c r="P523" s="235" t="inlineStr">
        <is>
          <t>RTF</t>
        </is>
      </c>
      <c r="Q523" s="233" t="inlineStr">
        <is>
          <t>B103973</t>
        </is>
      </c>
      <c r="R523" s="233" t="n"/>
      <c r="S523" s="235" t="inlineStr">
        <is>
          <t>LT076</t>
        </is>
      </c>
      <c r="T523" s="233" t="n"/>
      <c r="U523" s="188" t="n"/>
    </row>
    <row r="524">
      <c r="B524" s="237">
        <f>IF(AND(L524&lt;&gt;"ShaftMatl_Special",P524&lt;&gt;"NA"),"Y","N")</f>
        <v/>
      </c>
      <c r="C524" s="233" t="inlineStr">
        <is>
          <t>ConTab_BOM_KP_Shaft_0672</t>
        </is>
      </c>
      <c r="D524" s="233">
        <f>IF(B524="Y",C524,"")</f>
        <v/>
      </c>
      <c r="E524" s="233" t="inlineStr">
        <is>
          <t>:8015-3_4-KP:8015-3_4-KPV:</t>
        </is>
      </c>
      <c r="F524" s="235" t="inlineStr">
        <is>
          <t>5</t>
        </is>
      </c>
      <c r="G524" s="235">
        <f>"X"&amp;F524</f>
        <v/>
      </c>
      <c r="H524" s="201" t="n">
        <v>1.75</v>
      </c>
      <c r="I524" s="234" t="inlineStr">
        <is>
          <t>CCW</t>
        </is>
      </c>
      <c r="J524" s="233" t="n"/>
      <c r="K524" s="233" t="n"/>
      <c r="L524" s="233" t="inlineStr">
        <is>
          <t>ShaftMatl_SS_AISI-416</t>
        </is>
      </c>
      <c r="M524" s="233" t="inlineStr">
        <is>
          <t>:Bronze, III932, C89835:NiAl-Bronze, ASTM-B150 CDA95400:Al-Bronze, ASTM-B150 CDA95200:SS AISI-303:SS AISI-304:SS AISI-316:SS AISI-416:Special/Other:No Sleeve (sleeveless):SS AISI-416 (hard):</t>
        </is>
      </c>
      <c r="N524" s="233" t="inlineStr">
        <is>
          <t>:Bronze, III932, C89835:NiAl-Bronze, ASTM-B150 CDA95400:Al-Bronze, ASTM-B150 CDA95200:SS AISI-303:SS AISI-304:SS AISI-316:SS AISI-416:Special/Other:No Sleeve (sleeveless):</t>
        </is>
      </c>
      <c r="O524" s="233" t="inlineStr">
        <is>
          <t>ShaftMatl_SS_AISI-416</t>
        </is>
      </c>
      <c r="P524" s="235" t="inlineStr">
        <is>
          <t>RTF</t>
        </is>
      </c>
      <c r="Q524" s="233" t="inlineStr">
        <is>
          <t>B103973</t>
        </is>
      </c>
      <c r="R524" s="233" t="n"/>
      <c r="S524" s="235" t="inlineStr">
        <is>
          <t>LT076</t>
        </is>
      </c>
      <c r="T524" s="233" t="n"/>
      <c r="U524" s="233" t="n"/>
    </row>
    <row r="525" s="109">
      <c r="A525" s="64" t="n"/>
      <c r="B525" s="237">
        <f>IF(AND(L525&lt;&gt;"ShaftMatl_Special",P525&lt;&gt;"NA"),"Y","N")</f>
        <v/>
      </c>
      <c r="C525" s="233" t="inlineStr">
        <is>
          <t>ConTab_BOM_KP_Shaft_0677</t>
        </is>
      </c>
      <c r="D525" s="233">
        <f>IF(B525="Y",C525,"")</f>
        <v/>
      </c>
      <c r="E525" s="233" t="inlineStr">
        <is>
          <t>:8015-3_4-KPV:</t>
        </is>
      </c>
      <c r="F525" s="235" t="n">
        <v>5</v>
      </c>
      <c r="G525" s="235">
        <f>"X"&amp;F525</f>
        <v/>
      </c>
      <c r="H525" s="201" t="n">
        <v>1.75</v>
      </c>
      <c r="I525" s="234" t="inlineStr">
        <is>
          <t>CW</t>
        </is>
      </c>
      <c r="J525" s="233" t="n"/>
      <c r="K525" s="233" t="n"/>
      <c r="L525" s="233" t="inlineStr">
        <is>
          <t>ShaftMatl_StressproofSteel_AISI-1144</t>
        </is>
      </c>
      <c r="M525" s="233" t="inlineStr">
        <is>
          <t>:Bronze, III932, C89835:NiAl-Bronze, ASTM-B150 CDA95400:Al-Bronze, ASTM-B150 CDA95200:SS AISI-303:SS AISI-304:SS AISI-316:SS AISI-416:Special/Other:No Sleeve (sleeveless):SS AISI-416 (hard):</t>
        </is>
      </c>
      <c r="N525" s="233" t="inlineStr">
        <is>
          <t>:SS AISI-416 (hard)-SlvBrg:</t>
        </is>
      </c>
      <c r="O525" s="233" t="inlineStr">
        <is>
          <t>ShaftMatl_StressproofSteel_AISI-1144</t>
        </is>
      </c>
      <c r="P525" s="235" t="n">
        <v>97623738</v>
      </c>
      <c r="Q525" s="233" t="inlineStr">
        <is>
          <t>B105641</t>
        </is>
      </c>
      <c r="R525" s="233" t="n"/>
      <c r="S525" s="235" t="inlineStr">
        <is>
          <t>LT027</t>
        </is>
      </c>
      <c r="T525" s="233" t="n"/>
      <c r="U525" s="188" t="n"/>
    </row>
    <row r="526" s="109">
      <c r="A526" s="64" t="n"/>
      <c r="B526" s="237">
        <f>IF(AND(L526&lt;&gt;"ShaftMatl_Special",P526&lt;&gt;"NA"),"Y","N")</f>
        <v/>
      </c>
      <c r="C526" s="233" t="inlineStr">
        <is>
          <t>ConTab_BOM_KP_Shaft_0678</t>
        </is>
      </c>
      <c r="D526" s="233">
        <f>IF(B526="Y",C526,"")</f>
        <v/>
      </c>
      <c r="E526" s="233" t="inlineStr">
        <is>
          <t>:8015-3_4-KPV:</t>
        </is>
      </c>
      <c r="F526" s="235" t="n">
        <v>5</v>
      </c>
      <c r="G526" s="235">
        <f>"X"&amp;F526</f>
        <v/>
      </c>
      <c r="H526" s="201" t="n">
        <v>1.75</v>
      </c>
      <c r="I526" s="234" t="inlineStr">
        <is>
          <t>CCW</t>
        </is>
      </c>
      <c r="J526" s="233" t="n"/>
      <c r="K526" s="233" t="n"/>
      <c r="L526" s="233" t="inlineStr">
        <is>
          <t>ShaftMatl_StressproofSteel_AISI-1144</t>
        </is>
      </c>
      <c r="M526" s="233" t="inlineStr">
        <is>
          <t>:Bronze, III932, C89835:NiAl-Bronze, ASTM-B150 CDA95400:Al-Bronze, ASTM-B150 CDA95200:SS AISI-303:SS AISI-304:SS AISI-316:SS AISI-416:Special/Other:No Sleeve (sleeveless):SS AISI-416 (hard):</t>
        </is>
      </c>
      <c r="N526" s="233" t="inlineStr">
        <is>
          <t>:SS AISI-416 (hard)-SlvBrg:</t>
        </is>
      </c>
      <c r="O526" s="233" t="inlineStr">
        <is>
          <t>ShaftMatl_StressproofSteel_AISI-1144</t>
        </is>
      </c>
      <c r="P526" s="235" t="n">
        <v>97623741</v>
      </c>
      <c r="Q526" s="233" t="inlineStr">
        <is>
          <t>B105646</t>
        </is>
      </c>
      <c r="R526" s="233" t="n"/>
      <c r="S526" s="235" t="inlineStr">
        <is>
          <t>LT027</t>
        </is>
      </c>
      <c r="T526" s="233" t="n"/>
      <c r="U526" s="233" t="n"/>
    </row>
    <row r="527" s="109">
      <c r="A527" s="64" t="n"/>
      <c r="B527" s="237">
        <f>IF(AND(L527&lt;&gt;"ShaftMatl_Special",P527&lt;&gt;"NA"),"Y","N")</f>
        <v/>
      </c>
      <c r="C527" s="233" t="inlineStr">
        <is>
          <t>ConTab_BOM_KP_Shaft_0679</t>
        </is>
      </c>
      <c r="D527" s="233">
        <f>IF(B527="Y",C527,"")</f>
        <v/>
      </c>
      <c r="E527" s="233" t="inlineStr">
        <is>
          <t>:8020-5_6-KP:</t>
        </is>
      </c>
      <c r="F527" s="235" t="inlineStr">
        <is>
          <t>K</t>
        </is>
      </c>
      <c r="G527" s="235">
        <f>"X"&amp;F527</f>
        <v/>
      </c>
      <c r="H527" s="201" t="n">
        <v>2.5</v>
      </c>
      <c r="I527" s="234" t="inlineStr">
        <is>
          <t>CW</t>
        </is>
      </c>
      <c r="J527" s="233" t="n"/>
      <c r="K527" s="233" t="n"/>
      <c r="L527" s="233" t="inlineStr">
        <is>
          <t>ShaftMatl_StressproofSteel_AISI-1144</t>
        </is>
      </c>
      <c r="M527" s="233" t="inlineStr">
        <is>
          <t>:Bronze, III932, C89835:NiAl-Bronze, ASTM-B150 CDA95400:Al-Bronze, ASTM-B150 CDA95200:SS AISI-303:SS AISI-304:SS AISI-316:SS AISI-416:Special/Other:No Sleeve (sleeveless):SS AISI-416 (hard):</t>
        </is>
      </c>
      <c r="N527" s="233" t="inlineStr">
        <is>
          <t>:Bronze, III932, C89835:NiAl-Bronze, ASTM-B150 CDA95400:Al-Bronze, ASTM-B150 CDA95200:SS AISI-303:SS AISI-304:SS AISI-316:SS AISI-416:Special/Other:No Sleeve (sleeveless):</t>
        </is>
      </c>
      <c r="O527" s="233" t="inlineStr">
        <is>
          <t>ShaftMatl_StressproofSteel_AISI-1144</t>
        </is>
      </c>
      <c r="P527" s="235" t="n">
        <v>91845536</v>
      </c>
      <c r="Q527" s="233" t="inlineStr">
        <is>
          <t>B101251</t>
        </is>
      </c>
      <c r="R527" s="233" t="inlineStr">
        <is>
          <t>Standard</t>
        </is>
      </c>
      <c r="S527" s="235" t="inlineStr">
        <is>
          <t>LT027</t>
        </is>
      </c>
      <c r="T527" s="233" t="n"/>
      <c r="U527" s="233" t="n"/>
    </row>
    <row r="528" s="109">
      <c r="A528" s="64" t="n"/>
      <c r="B528" s="237">
        <f>IF(AND(L528&lt;&gt;"ShaftMatl_Special",P528&lt;&gt;"NA"),"Y","N")</f>
        <v/>
      </c>
      <c r="C528" s="233" t="inlineStr">
        <is>
          <t>ConTab_BOM_KP_Shaft_0680</t>
        </is>
      </c>
      <c r="D528" s="233">
        <f>IF(B528="Y",C528,"")</f>
        <v/>
      </c>
      <c r="E528" s="233" t="inlineStr">
        <is>
          <t>:8020-5_6-KP:</t>
        </is>
      </c>
      <c r="F528" s="235" t="inlineStr">
        <is>
          <t>K</t>
        </is>
      </c>
      <c r="G528" s="235">
        <f>"X"&amp;F528</f>
        <v/>
      </c>
      <c r="H528" s="201" t="n">
        <v>2.5</v>
      </c>
      <c r="I528" s="234" t="inlineStr">
        <is>
          <t>CW</t>
        </is>
      </c>
      <c r="J528" s="233" t="n"/>
      <c r="K528" s="233" t="n"/>
      <c r="L528" s="233" t="inlineStr">
        <is>
          <t>ShaftMatl_Special</t>
        </is>
      </c>
      <c r="M528" s="233" t="inlineStr">
        <is>
          <t>:Bronze, III932, C89835:NiAl-Bronze, ASTM-B150 CDA95400:Al-Bronze, ASTM-B150 CDA95200:SS AISI-303:SS AISI-304:SS AISI-316:SS AISI-416:Special/Other:No Sleeve (sleeveless):SS AISI-416 (hard):</t>
        </is>
      </c>
      <c r="N528" s="233" t="inlineStr">
        <is>
          <t>:Bronze, III932, C89835:NiAl-Bronze, ASTM-B150 CDA95400:Al-Bronze, ASTM-B150 CDA95200:SS AISI-303:SS AISI-304:SS AISI-316:SS AISI-416:Special/Other:No Sleeve (sleeveless):</t>
        </is>
      </c>
      <c r="O528" s="233" t="inlineStr">
        <is>
          <t>ShaftMatl_Special</t>
        </is>
      </c>
      <c r="P528" s="235" t="inlineStr">
        <is>
          <t>RTF</t>
        </is>
      </c>
      <c r="Q528" s="233" t="inlineStr">
        <is>
          <t>B150248</t>
        </is>
      </c>
      <c r="R528" s="233" t="n"/>
      <c r="S528" s="235" t="inlineStr">
        <is>
          <t>LT029</t>
        </is>
      </c>
      <c r="T528" s="233" t="n"/>
      <c r="U528" s="188" t="n"/>
    </row>
    <row r="529" s="109">
      <c r="A529" s="64" t="n"/>
      <c r="B529" s="237">
        <f>IF(AND(L529&lt;&gt;"ShaftMatl_Special",P529&lt;&gt;"NA"),"Y","N")</f>
        <v/>
      </c>
      <c r="C529" s="233" t="inlineStr">
        <is>
          <t>ConTab_BOM_KP_Shaft_0681</t>
        </is>
      </c>
      <c r="D529" s="233">
        <f>IF(B529="Y",C529,"")</f>
        <v/>
      </c>
      <c r="E529" s="233" t="inlineStr">
        <is>
          <t>:8020-5_6-KP:</t>
        </is>
      </c>
      <c r="F529" s="235" t="inlineStr">
        <is>
          <t>K</t>
        </is>
      </c>
      <c r="G529" s="235">
        <f>"X"&amp;F529</f>
        <v/>
      </c>
      <c r="H529" s="201" t="n">
        <v>2.5</v>
      </c>
      <c r="I529" s="234" t="inlineStr">
        <is>
          <t>CCW</t>
        </is>
      </c>
      <c r="J529" s="233" t="n"/>
      <c r="K529" s="233" t="n"/>
      <c r="L529" s="233" t="inlineStr">
        <is>
          <t>ShaftMatl_StressproofSteel_AISI-1144</t>
        </is>
      </c>
      <c r="M529" s="233" t="inlineStr">
        <is>
          <t>:Bronze, III932, C89835:NiAl-Bronze, ASTM-B150 CDA95400:Al-Bronze, ASTM-B150 CDA95200:SS AISI-303:SS AISI-304:SS AISI-316:SS AISI-416:Special/Other:No Sleeve (sleeveless):SS AISI-416 (hard):</t>
        </is>
      </c>
      <c r="N529" s="233" t="inlineStr">
        <is>
          <t>:Bronze, III932, C89835:NiAl-Bronze, ASTM-B150 CDA95400:Al-Bronze, ASTM-B150 CDA95200:SS AISI-303:SS AISI-304:SS AISI-316:SS AISI-416:Special/Other:No Sleeve (sleeveless):</t>
        </is>
      </c>
      <c r="O529" s="233" t="inlineStr">
        <is>
          <t>ShaftMatl_StressproofSteel_AISI-1144</t>
        </is>
      </c>
      <c r="P529" s="235" t="n">
        <v>91845538</v>
      </c>
      <c r="Q529" s="233" t="inlineStr">
        <is>
          <t>B101251</t>
        </is>
      </c>
      <c r="R529" s="233" t="inlineStr">
        <is>
          <t>Standard</t>
        </is>
      </c>
      <c r="S529" s="235" t="inlineStr">
        <is>
          <t>LT027</t>
        </is>
      </c>
      <c r="T529" s="233" t="n"/>
      <c r="U529" s="233" t="n"/>
    </row>
    <row r="530" s="109">
      <c r="A530" s="64" t="n"/>
      <c r="B530" s="237">
        <f>IF(AND(L530&lt;&gt;"ShaftMatl_Special",P530&lt;&gt;"NA"),"Y","N")</f>
        <v/>
      </c>
      <c r="C530" s="233" t="inlineStr">
        <is>
          <t>ConTab_BOM_KP_Shaft_0682</t>
        </is>
      </c>
      <c r="D530" s="233">
        <f>IF(B530="Y",C530,"")</f>
        <v/>
      </c>
      <c r="E530" s="233" t="inlineStr">
        <is>
          <t>:8020-5_6-KP:</t>
        </is>
      </c>
      <c r="F530" s="235" t="inlineStr">
        <is>
          <t>K</t>
        </is>
      </c>
      <c r="G530" s="235">
        <f>"X"&amp;F530</f>
        <v/>
      </c>
      <c r="H530" s="201" t="n">
        <v>2.5</v>
      </c>
      <c r="I530" s="234" t="inlineStr">
        <is>
          <t>CCW</t>
        </is>
      </c>
      <c r="J530" s="233" t="n"/>
      <c r="K530" s="233" t="n"/>
      <c r="L530" s="233" t="inlineStr">
        <is>
          <t>ShaftMatl_Special</t>
        </is>
      </c>
      <c r="M530" s="233" t="inlineStr">
        <is>
          <t>:Bronze, III932, C89835:NiAl-Bronze, ASTM-B150 CDA95400:Al-Bronze, ASTM-B150 CDA95200:SS AISI-303:SS AISI-304:SS AISI-316:SS AISI-416:Special/Other:No Sleeve (sleeveless):SS AISI-416 (hard):</t>
        </is>
      </c>
      <c r="N530" s="233" t="inlineStr">
        <is>
          <t>:Bronze, III932, C89835:NiAl-Bronze, ASTM-B150 CDA95400:Al-Bronze, ASTM-B150 CDA95200:SS AISI-303:SS AISI-304:SS AISI-316:SS AISI-416:Special/Other:No Sleeve (sleeveless):</t>
        </is>
      </c>
      <c r="O530" s="233" t="inlineStr">
        <is>
          <t>ShaftMatl_Special</t>
        </is>
      </c>
      <c r="P530" s="235" t="inlineStr">
        <is>
          <t>RTF</t>
        </is>
      </c>
      <c r="Q530" s="233" t="inlineStr">
        <is>
          <t>B150248</t>
        </is>
      </c>
      <c r="R530" s="233" t="n"/>
      <c r="S530" s="235" t="inlineStr">
        <is>
          <t>LT029</t>
        </is>
      </c>
      <c r="T530" s="233" t="n"/>
      <c r="U530" s="233" t="n"/>
    </row>
    <row r="531" s="109">
      <c r="A531" s="64" t="n"/>
      <c r="B531" s="237">
        <f>IF(AND(L531&lt;&gt;"ShaftMatl_Special",P531&lt;&gt;"NA"),"Y","N")</f>
        <v/>
      </c>
      <c r="C531" s="233" t="inlineStr">
        <is>
          <t>ConTab_BOM_KP_Shaft_0683</t>
        </is>
      </c>
      <c r="D531" s="233">
        <f>IF(B531="Y",C531,"")</f>
        <v/>
      </c>
      <c r="E531" s="233" t="inlineStr">
        <is>
          <t>:8020-5_6-KP:</t>
        </is>
      </c>
      <c r="F531" s="235" t="inlineStr">
        <is>
          <t>K</t>
        </is>
      </c>
      <c r="G531" s="235">
        <f>"X"&amp;F531</f>
        <v/>
      </c>
      <c r="H531" s="201" t="n">
        <v>2.5</v>
      </c>
      <c r="I531" s="234" t="inlineStr">
        <is>
          <t>CW</t>
        </is>
      </c>
      <c r="J531" s="233" t="n"/>
      <c r="K531" s="233" t="n"/>
      <c r="L531" s="233" t="inlineStr">
        <is>
          <t>ShaftMatl_SS_AISI-316</t>
        </is>
      </c>
      <c r="M531" s="233" t="inlineStr">
        <is>
          <t>:Bronze, III932, C89835:NiAl-Bronze, ASTM-B150 CDA95400:Al-Bronze, ASTM-B150 CDA95200:SS AISI-303:SS AISI-304:SS AISI-316:SS AISI-416:Special/Other:No Sleeve (sleeveless):SS AISI-416 (hard):</t>
        </is>
      </c>
      <c r="N531" s="233" t="inlineStr">
        <is>
          <t>:Bronze, III932, C89835:NiAl-Bronze, ASTM-B150 CDA95400:Al-Bronze, ASTM-B150 CDA95200:SS AISI-303:SS AISI-304:SS AISI-316:SS AISI-416:Special/Other:No Sleeve (sleeveless):</t>
        </is>
      </c>
      <c r="O531" s="233" t="inlineStr">
        <is>
          <t>ShaftMatl_SS_AISI-316</t>
        </is>
      </c>
      <c r="P531" s="235" t="inlineStr">
        <is>
          <t>RTF</t>
        </is>
      </c>
      <c r="Q531" s="233" t="inlineStr">
        <is>
          <t>B103959</t>
        </is>
      </c>
      <c r="R531" s="233" t="n"/>
      <c r="S531" s="235" t="inlineStr">
        <is>
          <t>LT076</t>
        </is>
      </c>
      <c r="T531" s="233" t="n"/>
      <c r="U531" s="188" t="n"/>
    </row>
    <row r="532" s="109">
      <c r="A532" s="64" t="n"/>
      <c r="B532" s="237">
        <f>IF(AND(L532&lt;&gt;"ShaftMatl_Special",P532&lt;&gt;"NA"),"Y","N")</f>
        <v/>
      </c>
      <c r="C532" s="233" t="inlineStr">
        <is>
          <t>ConTab_BOM_KP_Shaft_0684</t>
        </is>
      </c>
      <c r="D532" s="233">
        <f>IF(B532="Y",C532,"")</f>
        <v/>
      </c>
      <c r="E532" s="233" t="inlineStr">
        <is>
          <t>:8020-5_6-KP:</t>
        </is>
      </c>
      <c r="F532" s="235" t="inlineStr">
        <is>
          <t>K</t>
        </is>
      </c>
      <c r="G532" s="235">
        <f>"X"&amp;F532</f>
        <v/>
      </c>
      <c r="H532" s="201" t="n">
        <v>2.5</v>
      </c>
      <c r="I532" s="234" t="inlineStr">
        <is>
          <t>CCW</t>
        </is>
      </c>
      <c r="J532" s="233" t="n"/>
      <c r="K532" s="233" t="n"/>
      <c r="L532" s="233" t="inlineStr">
        <is>
          <t>ShaftMatl_SS_AISI-316</t>
        </is>
      </c>
      <c r="M532" s="233" t="inlineStr">
        <is>
          <t>:Bronze, III932, C89835:NiAl-Bronze, ASTM-B150 CDA95400:Al-Bronze, ASTM-B150 CDA95200:SS AISI-303:SS AISI-304:SS AISI-316:SS AISI-416:Special/Other:No Sleeve (sleeveless):SS AISI-416 (hard):</t>
        </is>
      </c>
      <c r="N532" s="233" t="inlineStr">
        <is>
          <t>:Bronze, III932, C89835:NiAl-Bronze, ASTM-B150 CDA95400:Al-Bronze, ASTM-B150 CDA95200:SS AISI-303:SS AISI-304:SS AISI-316:SS AISI-416:Special/Other:No Sleeve (sleeveless):</t>
        </is>
      </c>
      <c r="O532" s="233" t="inlineStr">
        <is>
          <t>ShaftMatl_SS_AISI-316</t>
        </is>
      </c>
      <c r="P532" s="235" t="inlineStr">
        <is>
          <t>RTF</t>
        </is>
      </c>
      <c r="Q532" s="233" t="inlineStr">
        <is>
          <t>B103959</t>
        </is>
      </c>
      <c r="R532" s="233" t="n"/>
      <c r="S532" s="235" t="inlineStr">
        <is>
          <t>LT076</t>
        </is>
      </c>
      <c r="T532" s="233" t="n"/>
      <c r="U532" s="233" t="n"/>
    </row>
    <row r="533" s="109">
      <c r="A533" s="64" t="n"/>
      <c r="B533" s="237">
        <f>IF(AND(L533&lt;&gt;"ShaftMatl_Special",P533&lt;&gt;"NA"),"Y","N")</f>
        <v/>
      </c>
      <c r="C533" s="233" t="inlineStr">
        <is>
          <t>ConTab_BOM_KP_Shaft_0685</t>
        </is>
      </c>
      <c r="D533" s="233">
        <f>IF(B533="Y",C533,"")</f>
        <v/>
      </c>
      <c r="E533" s="233" t="inlineStr">
        <is>
          <t>:8020-5_6-KP:</t>
        </is>
      </c>
      <c r="F533" s="235" t="inlineStr">
        <is>
          <t>K</t>
        </is>
      </c>
      <c r="G533" s="235">
        <f>"X"&amp;F533</f>
        <v/>
      </c>
      <c r="H533" s="201" t="n">
        <v>2.5</v>
      </c>
      <c r="I533" s="234" t="inlineStr">
        <is>
          <t>CW</t>
        </is>
      </c>
      <c r="J533" s="233" t="n"/>
      <c r="K533" s="233" t="n"/>
      <c r="L533" s="233" t="inlineStr">
        <is>
          <t>ShaftMatl_SS_AISI-416</t>
        </is>
      </c>
      <c r="M533" s="233" t="inlineStr">
        <is>
          <t>:Bronze, III932, C89835:NiAl-Bronze, ASTM-B150 CDA95400:Al-Bronze, ASTM-B150 CDA95200:SS AISI-303:SS AISI-304:SS AISI-316:SS AISI-416:Special/Other:No Sleeve (sleeveless):SS AISI-416 (hard):</t>
        </is>
      </c>
      <c r="N533" s="233" t="inlineStr">
        <is>
          <t>:Bronze, III932, C89835:NiAl-Bronze, ASTM-B150 CDA95400:Al-Bronze, ASTM-B150 CDA95200:SS AISI-303:SS AISI-304:SS AISI-316:SS AISI-416:Special/Other:No Sleeve (sleeveless):</t>
        </is>
      </c>
      <c r="O533" s="233" t="inlineStr">
        <is>
          <t>ShaftMatl_SS_AISI-416</t>
        </is>
      </c>
      <c r="P533" s="235" t="inlineStr">
        <is>
          <t>RTF</t>
        </is>
      </c>
      <c r="Q533" s="233" t="inlineStr">
        <is>
          <t>B103979</t>
        </is>
      </c>
      <c r="R533" s="233" t="n"/>
      <c r="S533" s="235" t="inlineStr">
        <is>
          <t>LT076</t>
        </is>
      </c>
      <c r="T533" s="233" t="n"/>
      <c r="U533" s="233" t="n"/>
    </row>
    <row r="534" s="109">
      <c r="A534" s="64" t="n"/>
      <c r="B534" s="237">
        <f>IF(AND(L534&lt;&gt;"ShaftMatl_Special",P534&lt;&gt;"NA"),"Y","N")</f>
        <v/>
      </c>
      <c r="C534" s="233" t="inlineStr">
        <is>
          <t>ConTab_BOM_KP_Shaft_0686</t>
        </is>
      </c>
      <c r="D534" s="233">
        <f>IF(B534="Y",C534,"")</f>
        <v/>
      </c>
      <c r="E534" s="233" t="inlineStr">
        <is>
          <t>:8020-5_6-KP:</t>
        </is>
      </c>
      <c r="F534" s="235" t="inlineStr">
        <is>
          <t>K</t>
        </is>
      </c>
      <c r="G534" s="235">
        <f>"X"&amp;F534</f>
        <v/>
      </c>
      <c r="H534" s="201" t="n">
        <v>2.5</v>
      </c>
      <c r="I534" s="234" t="inlineStr">
        <is>
          <t>CCW</t>
        </is>
      </c>
      <c r="J534" s="233" t="n"/>
      <c r="K534" s="233" t="n"/>
      <c r="L534" s="233" t="inlineStr">
        <is>
          <t>ShaftMatl_SS_AISI-416</t>
        </is>
      </c>
      <c r="M534" s="233" t="inlineStr">
        <is>
          <t>:Bronze, III932, C89835:NiAl-Bronze, ASTM-B150 CDA95400:Al-Bronze, ASTM-B150 CDA95200:SS AISI-303:SS AISI-304:SS AISI-316:SS AISI-416:Special/Other:No Sleeve (sleeveless):SS AISI-416 (hard):</t>
        </is>
      </c>
      <c r="N534" s="233" t="inlineStr">
        <is>
          <t>:Bronze, III932, C89835:NiAl-Bronze, ASTM-B150 CDA95400:Al-Bronze, ASTM-B150 CDA95200:SS AISI-303:SS AISI-304:SS AISI-316:SS AISI-416:Special/Other:No Sleeve (sleeveless):</t>
        </is>
      </c>
      <c r="O534" s="233" t="inlineStr">
        <is>
          <t>ShaftMatl_SS_AISI-416</t>
        </is>
      </c>
      <c r="P534" s="235" t="inlineStr">
        <is>
          <t>RTF</t>
        </is>
      </c>
      <c r="Q534" s="233" t="inlineStr">
        <is>
          <t>B103979</t>
        </is>
      </c>
      <c r="R534" s="233" t="n"/>
      <c r="S534" s="235" t="inlineStr">
        <is>
          <t>LT076</t>
        </is>
      </c>
      <c r="T534" s="233" t="n"/>
      <c r="U534" s="188" t="n"/>
    </row>
    <row r="535" s="109">
      <c r="A535" s="44" t="inlineStr">
        <is>
          <t>[END]</t>
        </is>
      </c>
    </row>
    <row r="536" s="109">
      <c r="A536" s="64" t="n"/>
    </row>
    <row r="537" s="109">
      <c r="A537" s="64" t="n"/>
    </row>
    <row r="545">
      <c r="E545" t="inlineStr">
        <is>
          <t>Removed KPL shafts and monel</t>
        </is>
      </c>
      <c r="F545" s="273" t="n"/>
      <c r="G545" s="273" t="n"/>
      <c r="P545" s="273" t="n"/>
      <c r="S545" s="273" t="n"/>
    </row>
    <row r="546">
      <c r="B546" s="205" t="n"/>
      <c r="C546" s="233" t="n"/>
      <c r="D546" s="233" t="n"/>
      <c r="E546" s="233" t="inlineStr">
        <is>
          <t>:2832-5_6-KP:</t>
        </is>
      </c>
      <c r="F546" s="235" t="inlineStr">
        <is>
          <t>N</t>
        </is>
      </c>
      <c r="G546" s="235">
        <f>"X"&amp;F546</f>
        <v/>
      </c>
      <c r="H546" s="201" t="n">
        <v>5.125</v>
      </c>
      <c r="I546" s="206" t="inlineStr">
        <is>
          <t>CW</t>
        </is>
      </c>
      <c r="J546" s="188" t="inlineStr">
        <is>
          <t>Mechanical Seal</t>
        </is>
      </c>
      <c r="K546" s="188" t="inlineStr">
        <is>
          <t>:MechSealType8B:</t>
        </is>
      </c>
      <c r="L546" s="188" t="inlineStr">
        <is>
          <t>ShaftMatl_Steel_4140</t>
        </is>
      </c>
      <c r="M546" s="188" t="inlineStr">
        <is>
          <t>:Bronze, III932, C89835:NiAl-Bronze, ASTM-B150 CDA95400:Al-Bronze, ASTM-B150 CDA95200:SS AISI-303:SS AISI-304:SS AISI-316:SS AISI-416:Special/Other:No Sleeve (sleeveless):</t>
        </is>
      </c>
      <c r="N546" s="188" t="inlineStr">
        <is>
          <t>:Bronze, III932, C89835:NiAl-Bronze, ASTM-B150 CDA95400:Al-Bronze, ASTM-B150 CDA95200:SS AISI-303:SS AISI-304:SS AISI-316:SS AISI-416:Special/Other:No Sleeve (sleeveless):</t>
        </is>
      </c>
      <c r="O546" s="188" t="inlineStr">
        <is>
          <t>ShaftMatl_Steel_4140</t>
        </is>
      </c>
      <c r="P546" s="172" t="inlineStr">
        <is>
          <t>RTF</t>
        </is>
      </c>
      <c r="Q546" s="188" t="inlineStr">
        <is>
          <t>B104549</t>
        </is>
      </c>
      <c r="R546" s="188" t="n"/>
      <c r="S546" s="193" t="inlineStr">
        <is>
          <t>LT079</t>
        </is>
      </c>
    </row>
    <row r="547">
      <c r="B547" s="205" t="n"/>
      <c r="C547" s="233" t="n"/>
      <c r="D547" s="233" t="n"/>
      <c r="E547" s="233" t="inlineStr">
        <is>
          <t>:2832-5_6-KP:</t>
        </is>
      </c>
      <c r="F547" s="235" t="inlineStr">
        <is>
          <t>N</t>
        </is>
      </c>
      <c r="G547" s="235">
        <f>"X"&amp;F547</f>
        <v/>
      </c>
      <c r="H547" s="201" t="n">
        <v>5.125</v>
      </c>
      <c r="I547" s="206" t="inlineStr">
        <is>
          <t>CW</t>
        </is>
      </c>
      <c r="J547" s="188" t="inlineStr">
        <is>
          <t>Packing</t>
        </is>
      </c>
      <c r="K547" s="188" t="inlineStr">
        <is>
          <t>:Opt_Packing:</t>
        </is>
      </c>
      <c r="L547" s="188" t="inlineStr">
        <is>
          <t>ShaftMatl_Steel_4140</t>
        </is>
      </c>
      <c r="M547" s="188" t="inlineStr">
        <is>
          <t>:Bronze, III932, C89835:NiAl-Bronze, ASTM-B150 CDA95400:Al-Bronze, ASTM-B150 CDA95200:SS AISI-303:SS AISI-304:SS AISI-316:SS AISI-416:Special/Other:No Sleeve (sleeveless):SS AISI-416 (hard):</t>
        </is>
      </c>
      <c r="N547" s="188" t="inlineStr">
        <is>
          <t>:Bronze, III932, C89835:NiAl-Bronze, ASTM-B150 CDA95400:Al-Bronze, ASTM-B150 CDA95200:SS AISI-303:SS AISI-304:SS AISI-316:SS AISI-416:Special/Other:No Sleeve (sleeveless):</t>
        </is>
      </c>
      <c r="O547" s="188" t="inlineStr">
        <is>
          <t>ShaftMatl_Steel_4140</t>
        </is>
      </c>
      <c r="P547" s="172" t="inlineStr">
        <is>
          <t>RTF</t>
        </is>
      </c>
      <c r="Q547" s="188" t="inlineStr">
        <is>
          <t>B104549</t>
        </is>
      </c>
      <c r="R547" s="188" t="n"/>
      <c r="S547" s="193" t="inlineStr">
        <is>
          <t>LT079</t>
        </is>
      </c>
    </row>
    <row r="548">
      <c r="B548" s="205" t="n"/>
      <c r="C548" s="233" t="n"/>
      <c r="D548" s="233" t="n"/>
      <c r="E548" s="233" t="inlineStr">
        <is>
          <t>:2832-5_6-KP:</t>
        </is>
      </c>
      <c r="F548" s="235" t="inlineStr">
        <is>
          <t>N</t>
        </is>
      </c>
      <c r="G548" s="235">
        <f>"X"&amp;F548</f>
        <v/>
      </c>
      <c r="H548" s="201" t="n">
        <v>5.125</v>
      </c>
      <c r="I548" s="206" t="inlineStr">
        <is>
          <t>CCW</t>
        </is>
      </c>
      <c r="J548" s="188" t="inlineStr">
        <is>
          <t>Mechanical Seal</t>
        </is>
      </c>
      <c r="K548" s="188" t="inlineStr">
        <is>
          <t>:MechSealType8B:</t>
        </is>
      </c>
      <c r="L548" s="188" t="inlineStr">
        <is>
          <t>ShaftMatl_Steel_4140</t>
        </is>
      </c>
      <c r="M548" s="188" t="inlineStr">
        <is>
          <t>:Bronze, III932, C89835:NiAl-Bronze, ASTM-B150 CDA95400:Al-Bronze, ASTM-B150 CDA95200:SS AISI-303:SS AISI-304:SS AISI-316:SS AISI-416:Special/Other:No Sleeve (sleeveless):</t>
        </is>
      </c>
      <c r="N548" s="188" t="inlineStr">
        <is>
          <t>:Bronze, III932, C89835:NiAl-Bronze, ASTM-B150 CDA95400:Al-Bronze, ASTM-B150 CDA95200:SS AISI-303:SS AISI-304:SS AISI-316:SS AISI-416:Special/Other:No Sleeve (sleeveless):</t>
        </is>
      </c>
      <c r="O548" s="188" t="inlineStr">
        <is>
          <t>ShaftMatl_Steel_4140</t>
        </is>
      </c>
      <c r="P548" s="172" t="inlineStr">
        <is>
          <t>RTF</t>
        </is>
      </c>
      <c r="Q548" s="188" t="inlineStr">
        <is>
          <t>B104549</t>
        </is>
      </c>
      <c r="R548" s="188" t="n"/>
      <c r="S548" s="193" t="inlineStr">
        <is>
          <t>LT079</t>
        </is>
      </c>
    </row>
    <row r="549">
      <c r="B549" s="205" t="n"/>
      <c r="C549" s="233" t="n"/>
      <c r="D549" s="233" t="n"/>
      <c r="E549" s="233" t="inlineStr">
        <is>
          <t>:2832-5_6-KP:</t>
        </is>
      </c>
      <c r="F549" s="235" t="inlineStr">
        <is>
          <t>N</t>
        </is>
      </c>
      <c r="G549" s="235">
        <f>"X"&amp;F549</f>
        <v/>
      </c>
      <c r="H549" s="201" t="n">
        <v>5.125</v>
      </c>
      <c r="I549" s="206" t="inlineStr">
        <is>
          <t>CCW</t>
        </is>
      </c>
      <c r="J549" s="188" t="inlineStr">
        <is>
          <t>Packing</t>
        </is>
      </c>
      <c r="K549" s="188" t="inlineStr">
        <is>
          <t>:Opt_Packing:</t>
        </is>
      </c>
      <c r="L549" s="188" t="inlineStr">
        <is>
          <t>ShaftMatl_Steel_4140</t>
        </is>
      </c>
      <c r="M549" s="188" t="inlineStr">
        <is>
          <t>:Bronze, III932, C89835:NiAl-Bronze, ASTM-B150 CDA95400:Al-Bronze, ASTM-B150 CDA95200:SS AISI-303:SS AISI-304:SS AISI-316:SS AISI-416:Special/Other:No Sleeve (sleeveless):SS AISI-416 (hard):</t>
        </is>
      </c>
      <c r="N549" s="188" t="inlineStr">
        <is>
          <t>:Bronze, III932, C89835:NiAl-Bronze, ASTM-B150 CDA95400:Al-Bronze, ASTM-B150 CDA95200:SS AISI-303:SS AISI-304:SS AISI-316:SS AISI-416:Special/Other:No Sleeve (sleeveless):</t>
        </is>
      </c>
      <c r="O549" s="188" t="inlineStr">
        <is>
          <t>ShaftMatl_Steel_4140</t>
        </is>
      </c>
      <c r="P549" s="172" t="inlineStr">
        <is>
          <t>RTF</t>
        </is>
      </c>
      <c r="Q549" s="188" t="inlineStr">
        <is>
          <t>B104549</t>
        </is>
      </c>
      <c r="R549" s="188" t="n"/>
      <c r="S549" s="193" t="inlineStr">
        <is>
          <t>LT079</t>
        </is>
      </c>
    </row>
    <row r="550">
      <c r="B550" s="205" t="n"/>
      <c r="C550" s="233" t="n"/>
      <c r="D550" s="233" t="n"/>
      <c r="E550" s="233" t="inlineStr">
        <is>
          <t>:1415-3_4-KP:</t>
        </is>
      </c>
      <c r="F550" s="235" t="inlineStr">
        <is>
          <t>K</t>
        </is>
      </c>
      <c r="G550" s="235">
        <f>"X"&amp;F550</f>
        <v/>
      </c>
      <c r="H550" s="201" t="n">
        <v>2.5</v>
      </c>
      <c r="I550" s="206" t="inlineStr">
        <is>
          <t>CW</t>
        </is>
      </c>
      <c r="J550" s="188" t="inlineStr">
        <is>
          <t>Mechanical Seal</t>
        </is>
      </c>
      <c r="K550" s="188" t="inlineStr">
        <is>
          <t>:MechSealType1Unbal:MechSealType21S:MechSealType1B:MechSealType2B:</t>
        </is>
      </c>
      <c r="L550" s="188" t="inlineStr">
        <is>
          <t>ShaftMatl_Steel_4140</t>
        </is>
      </c>
      <c r="M550" s="188" t="inlineStr">
        <is>
          <t>:Bronze, III932, C89835:NiAl-Bronze, ASTM-B150 CDA95400:Al-Bronze, ASTM-B150 CDA95200:SS AISI-303:SS AISI-304:SS AISI-316:SS AISI-416:Special/Other:No Sleeve (sleeveless):</t>
        </is>
      </c>
      <c r="N550" s="188" t="inlineStr">
        <is>
          <t>:Bronze, III932, C89835:NiAl-Bronze, ASTM-B150 CDA95400:Al-Bronze, ASTM-B150 CDA95200:SS AISI-303:SS AISI-304:SS AISI-316:SS AISI-416:Special/Other:No Sleeve (sleeveless):</t>
        </is>
      </c>
      <c r="O550" s="188" t="inlineStr">
        <is>
          <t>ShaftMatl_Steel_4140</t>
        </is>
      </c>
      <c r="P550" s="172" t="inlineStr">
        <is>
          <t>RTF</t>
        </is>
      </c>
      <c r="Q550" s="188" t="inlineStr">
        <is>
          <t>B104549</t>
        </is>
      </c>
      <c r="R550" s="188" t="n"/>
      <c r="S550" s="193" t="inlineStr">
        <is>
          <t>LT079</t>
        </is>
      </c>
    </row>
    <row r="551">
      <c r="B551" s="205" t="n"/>
      <c r="C551" s="233" t="n"/>
      <c r="D551" s="233" t="n"/>
      <c r="E551" s="233" t="inlineStr">
        <is>
          <t>:1415-3_4-KP:</t>
        </is>
      </c>
      <c r="F551" s="235" t="inlineStr">
        <is>
          <t>K</t>
        </is>
      </c>
      <c r="G551" s="235">
        <f>"X"&amp;F551</f>
        <v/>
      </c>
      <c r="H551" s="201" t="n">
        <v>2.5</v>
      </c>
      <c r="I551" s="206" t="inlineStr">
        <is>
          <t>CW</t>
        </is>
      </c>
      <c r="J551" s="188" t="inlineStr">
        <is>
          <t>Packing</t>
        </is>
      </c>
      <c r="K551" s="188" t="inlineStr">
        <is>
          <t>:Opt_Packing:</t>
        </is>
      </c>
      <c r="L551" s="188" t="inlineStr">
        <is>
          <t>ShaftMatl_Steel_4140</t>
        </is>
      </c>
      <c r="M551" s="188" t="inlineStr">
        <is>
          <t>:Bronze, III932, C89835:NiAl-Bronze, ASTM-B150 CDA95400:Al-Bronze, ASTM-B150 CDA95200:SS AISI-303:SS AISI-304:SS AISI-316:SS AISI-416:Special/Other:No Sleeve (sleeveless):SS AISI-416 (hard):</t>
        </is>
      </c>
      <c r="N551" s="188" t="inlineStr">
        <is>
          <t>:Bronze, III932, C89835:NiAl-Bronze, ASTM-B150 CDA95400:Al-Bronze, ASTM-B150 CDA95200:SS AISI-303:SS AISI-304:SS AISI-316:SS AISI-416:Special/Other:No Sleeve (sleeveless):</t>
        </is>
      </c>
      <c r="O551" s="188" t="inlineStr">
        <is>
          <t>ShaftMatl_Steel_4140</t>
        </is>
      </c>
      <c r="P551" s="172" t="inlineStr">
        <is>
          <t>RTF</t>
        </is>
      </c>
      <c r="Q551" s="188" t="inlineStr">
        <is>
          <t>B104549</t>
        </is>
      </c>
      <c r="R551" s="188" t="n"/>
      <c r="S551" s="193" t="inlineStr">
        <is>
          <t>LT079</t>
        </is>
      </c>
    </row>
    <row r="552">
      <c r="B552" s="205" t="n"/>
      <c r="C552" s="233" t="n"/>
      <c r="D552" s="233" t="n"/>
      <c r="E552" s="233" t="inlineStr">
        <is>
          <t>:1415-3_4-KP:</t>
        </is>
      </c>
      <c r="F552" s="235" t="inlineStr">
        <is>
          <t>K</t>
        </is>
      </c>
      <c r="G552" s="235">
        <f>"X"&amp;F552</f>
        <v/>
      </c>
      <c r="H552" s="201" t="n">
        <v>2.5</v>
      </c>
      <c r="I552" s="206" t="inlineStr">
        <is>
          <t>CCW</t>
        </is>
      </c>
      <c r="J552" s="188" t="inlineStr">
        <is>
          <t>Mechanical Seal</t>
        </is>
      </c>
      <c r="K552" s="188" t="inlineStr">
        <is>
          <t>:MechSealType1Unbal:MechSealType21S:MechSealType1B:MechSealType2B:</t>
        </is>
      </c>
      <c r="L552" s="188" t="inlineStr">
        <is>
          <t>ShaftMatl_Steel_4140</t>
        </is>
      </c>
      <c r="M552" s="188" t="inlineStr">
        <is>
          <t>:Bronze, III932, C89835:NiAl-Bronze, ASTM-B150 CDA95400:Al-Bronze, ASTM-B150 CDA95200:SS AISI-303:SS AISI-304:SS AISI-316:SS AISI-416:Special/Other:No Sleeve (sleeveless):</t>
        </is>
      </c>
      <c r="N552" s="188" t="inlineStr">
        <is>
          <t>:Bronze, III932, C89835:NiAl-Bronze, ASTM-B150 CDA95400:Al-Bronze, ASTM-B150 CDA95200:SS AISI-303:SS AISI-304:SS AISI-316:SS AISI-416:Special/Other:No Sleeve (sleeveless):</t>
        </is>
      </c>
      <c r="O552" s="188" t="inlineStr">
        <is>
          <t>ShaftMatl_Steel_4140</t>
        </is>
      </c>
      <c r="P552" s="172" t="inlineStr">
        <is>
          <t>RTF</t>
        </is>
      </c>
      <c r="Q552" s="188" t="inlineStr">
        <is>
          <t>B104549</t>
        </is>
      </c>
      <c r="R552" s="188" t="n"/>
      <c r="S552" s="193" t="inlineStr">
        <is>
          <t>LT079</t>
        </is>
      </c>
    </row>
    <row r="553">
      <c r="B553" s="205" t="n"/>
      <c r="C553" s="233" t="n"/>
      <c r="D553" s="233" t="n"/>
      <c r="E553" s="233" t="inlineStr">
        <is>
          <t>:1415-3_4-KP:</t>
        </is>
      </c>
      <c r="F553" s="235" t="inlineStr">
        <is>
          <t>K</t>
        </is>
      </c>
      <c r="G553" s="235">
        <f>"X"&amp;F553</f>
        <v/>
      </c>
      <c r="H553" s="201" t="n">
        <v>2.5</v>
      </c>
      <c r="I553" s="206" t="inlineStr">
        <is>
          <t>CCW</t>
        </is>
      </c>
      <c r="J553" s="188" t="inlineStr">
        <is>
          <t>Packing</t>
        </is>
      </c>
      <c r="K553" s="188" t="inlineStr">
        <is>
          <t>:Opt_Packing:</t>
        </is>
      </c>
      <c r="L553" s="188" t="inlineStr">
        <is>
          <t>ShaftMatl_Steel_4140</t>
        </is>
      </c>
      <c r="M553" s="188" t="inlineStr">
        <is>
          <t>:Bronze, III932, C89835:NiAl-Bronze, ASTM-B150 CDA95400:Al-Bronze, ASTM-B150 CDA95200:SS AISI-303:SS AISI-304:SS AISI-316:SS AISI-416:Special/Other:No Sleeve (sleeveless):SS AISI-416 (hard):</t>
        </is>
      </c>
      <c r="N553" s="188" t="inlineStr">
        <is>
          <t>:Bronze, III932, C89835:NiAl-Bronze, ASTM-B150 CDA95400:Al-Bronze, ASTM-B150 CDA95200:SS AISI-303:SS AISI-304:SS AISI-316:SS AISI-416:Special/Other:No Sleeve (sleeveless):</t>
        </is>
      </c>
      <c r="O553" s="188" t="inlineStr">
        <is>
          <t>ShaftMatl_Steel_4140</t>
        </is>
      </c>
      <c r="P553" s="172" t="inlineStr">
        <is>
          <t>RTF</t>
        </is>
      </c>
      <c r="Q553" s="188" t="inlineStr">
        <is>
          <t>B104549</t>
        </is>
      </c>
      <c r="R553" s="188" t="n"/>
      <c r="S553" s="193" t="inlineStr">
        <is>
          <t>LT079</t>
        </is>
      </c>
    </row>
    <row r="554">
      <c r="B554" s="205" t="n"/>
      <c r="C554" s="233" t="n"/>
      <c r="D554" s="233" t="n"/>
      <c r="E554" s="233" t="inlineStr">
        <is>
          <t>:1220-7_8-KP:</t>
        </is>
      </c>
      <c r="F554" s="235" t="inlineStr">
        <is>
          <t>V</t>
        </is>
      </c>
      <c r="G554" s="235">
        <f>"X"&amp;F554</f>
        <v/>
      </c>
      <c r="H554" s="201" t="n">
        <v>3.125</v>
      </c>
      <c r="I554" s="206" t="inlineStr">
        <is>
          <t>CW</t>
        </is>
      </c>
      <c r="J554" s="188" t="inlineStr">
        <is>
          <t>Mechanical Seal</t>
        </is>
      </c>
      <c r="K554" s="188" t="inlineStr">
        <is>
          <t>:MechSealType1Unbal:MechSealType21S:MechSealType1B:MechSealType2B:</t>
        </is>
      </c>
      <c r="L554" s="188" t="inlineStr">
        <is>
          <t>ShaftMatl_Steel_4140</t>
        </is>
      </c>
      <c r="M554" s="188" t="inlineStr">
        <is>
          <t>:Bronze, III932, C89835:NiAl-Bronze, ASTM-B150 CDA95400:Al-Bronze, ASTM-B150 CDA95200:SS AISI-303:SS AISI-304:SS AISI-316:SS AISI-416:Special/Other:No Sleeve (sleeveless):</t>
        </is>
      </c>
      <c r="N554" s="188" t="inlineStr">
        <is>
          <t>:Bronze, III932, C89835:NiAl-Bronze, ASTM-B150 CDA95400:Al-Bronze, ASTM-B150 CDA95200:SS AISI-303:SS AISI-304:SS AISI-316:SS AISI-416:Special/Other:No Sleeve (sleeveless):</t>
        </is>
      </c>
      <c r="O554" s="188" t="inlineStr">
        <is>
          <t>ShaftMatl_Steel_4140</t>
        </is>
      </c>
      <c r="P554" s="172" t="inlineStr">
        <is>
          <t>RTF</t>
        </is>
      </c>
      <c r="Q554" s="188" t="inlineStr">
        <is>
          <t>B104549</t>
        </is>
      </c>
      <c r="R554" s="188" t="n"/>
      <c r="S554" s="193" t="inlineStr">
        <is>
          <t>LT079</t>
        </is>
      </c>
    </row>
    <row r="555">
      <c r="B555" s="205" t="n"/>
      <c r="C555" s="233" t="n"/>
      <c r="D555" s="233" t="n"/>
      <c r="E555" s="233" t="inlineStr">
        <is>
          <t>:1220-7_8-KP:</t>
        </is>
      </c>
      <c r="F555" s="235" t="inlineStr">
        <is>
          <t>V</t>
        </is>
      </c>
      <c r="G555" s="235">
        <f>"X"&amp;F555</f>
        <v/>
      </c>
      <c r="H555" s="201" t="n">
        <v>3.125</v>
      </c>
      <c r="I555" s="206" t="inlineStr">
        <is>
          <t>CW</t>
        </is>
      </c>
      <c r="J555" s="188" t="inlineStr">
        <is>
          <t>Packing</t>
        </is>
      </c>
      <c r="K555" s="188" t="inlineStr">
        <is>
          <t>:Opt_Packing:</t>
        </is>
      </c>
      <c r="L555" s="188" t="inlineStr">
        <is>
          <t>ShaftMatl_Steel_4140</t>
        </is>
      </c>
      <c r="M555" s="188" t="inlineStr">
        <is>
          <t>:Bronze, III932, C89835:NiAl-Bronze, ASTM-B150 CDA95400:Al-Bronze, ASTM-B150 CDA95200:SS AISI-303:SS AISI-304:SS AISI-316:SS AISI-416:Special/Other:No Sleeve (sleeveless):SS AISI-416 (hard):</t>
        </is>
      </c>
      <c r="N555" s="188" t="inlineStr">
        <is>
          <t>:Bronze, III932, C89835:NiAl-Bronze, ASTM-B150 CDA95400:Al-Bronze, ASTM-B150 CDA95200:SS AISI-303:SS AISI-304:SS AISI-316:SS AISI-416:Special/Other:No Sleeve (sleeveless):</t>
        </is>
      </c>
      <c r="O555" s="188" t="inlineStr">
        <is>
          <t>ShaftMatl_Steel_4140</t>
        </is>
      </c>
      <c r="P555" s="172" t="inlineStr">
        <is>
          <t>RTF</t>
        </is>
      </c>
      <c r="Q555" s="188" t="inlineStr">
        <is>
          <t>B104549</t>
        </is>
      </c>
      <c r="R555" s="188" t="n"/>
      <c r="S555" s="193" t="inlineStr">
        <is>
          <t>LT079</t>
        </is>
      </c>
    </row>
    <row r="556">
      <c r="B556" s="205" t="n"/>
      <c r="C556" s="233" t="n"/>
      <c r="D556" s="233" t="n"/>
      <c r="E556" s="233" t="inlineStr">
        <is>
          <t>:1220-7_8-KP:</t>
        </is>
      </c>
      <c r="F556" s="235" t="inlineStr">
        <is>
          <t>V</t>
        </is>
      </c>
      <c r="G556" s="235">
        <f>"X"&amp;F556</f>
        <v/>
      </c>
      <c r="H556" s="201" t="n">
        <v>3.125</v>
      </c>
      <c r="I556" s="206" t="inlineStr">
        <is>
          <t>CCW</t>
        </is>
      </c>
      <c r="J556" s="188" t="inlineStr">
        <is>
          <t>Mechanical Seal</t>
        </is>
      </c>
      <c r="K556" s="188" t="inlineStr">
        <is>
          <t>:MechSealType1Unbal:MechSealType21S:MechSealType1B:MechSealType2B:</t>
        </is>
      </c>
      <c r="L556" s="188" t="inlineStr">
        <is>
          <t>ShaftMatl_Steel_4140</t>
        </is>
      </c>
      <c r="M556" s="188" t="inlineStr">
        <is>
          <t>:Bronze, III932, C89835:NiAl-Bronze, ASTM-B150 CDA95400:Al-Bronze, ASTM-B150 CDA95200:SS AISI-303:SS AISI-304:SS AISI-316:SS AISI-416:Special/Other:No Sleeve (sleeveless):</t>
        </is>
      </c>
      <c r="N556" s="188" t="inlineStr">
        <is>
          <t>:Bronze, III932, C89835:NiAl-Bronze, ASTM-B150 CDA95400:Al-Bronze, ASTM-B150 CDA95200:SS AISI-303:SS AISI-304:SS AISI-316:SS AISI-416:Special/Other:No Sleeve (sleeveless):</t>
        </is>
      </c>
      <c r="O556" s="188" t="inlineStr">
        <is>
          <t>ShaftMatl_Steel_4140</t>
        </is>
      </c>
      <c r="P556" s="172" t="inlineStr">
        <is>
          <t>RTF</t>
        </is>
      </c>
      <c r="Q556" s="188" t="inlineStr">
        <is>
          <t>B104549</t>
        </is>
      </c>
      <c r="R556" s="188" t="n"/>
      <c r="S556" s="193" t="inlineStr">
        <is>
          <t>LT079</t>
        </is>
      </c>
    </row>
    <row r="557">
      <c r="B557" s="205" t="n"/>
      <c r="C557" s="233" t="n"/>
      <c r="D557" s="233" t="n"/>
      <c r="E557" s="233" t="inlineStr">
        <is>
          <t>:1220-7_8-KP:</t>
        </is>
      </c>
      <c r="F557" s="235" t="inlineStr">
        <is>
          <t>V</t>
        </is>
      </c>
      <c r="G557" s="235">
        <f>"X"&amp;F557</f>
        <v/>
      </c>
      <c r="H557" s="201" t="n">
        <v>3.125</v>
      </c>
      <c r="I557" s="206" t="inlineStr">
        <is>
          <t>CCW</t>
        </is>
      </c>
      <c r="J557" s="188" t="inlineStr">
        <is>
          <t>Packing</t>
        </is>
      </c>
      <c r="K557" s="188" t="inlineStr">
        <is>
          <t>:Opt_Packing:</t>
        </is>
      </c>
      <c r="L557" s="188" t="inlineStr">
        <is>
          <t>ShaftMatl_Steel_4140</t>
        </is>
      </c>
      <c r="M557" s="188" t="inlineStr">
        <is>
          <t>:Bronze, III932, C89835:NiAl-Bronze, ASTM-B150 CDA95400:Al-Bronze, ASTM-B150 CDA95200:SS AISI-303:SS AISI-304:SS AISI-316:SS AISI-416:Special/Other:No Sleeve (sleeveless):SS AISI-416 (hard):</t>
        </is>
      </c>
      <c r="N557" s="188" t="inlineStr">
        <is>
          <t>:Bronze, III932, C89835:NiAl-Bronze, ASTM-B150 CDA95400:Al-Bronze, ASTM-B150 CDA95200:SS AISI-303:SS AISI-304:SS AISI-316:SS AISI-416:Special/Other:No Sleeve (sleeveless):</t>
        </is>
      </c>
      <c r="O557" s="188" t="inlineStr">
        <is>
          <t>ShaftMatl_Steel_4140</t>
        </is>
      </c>
      <c r="P557" s="172" t="inlineStr">
        <is>
          <t>RTF</t>
        </is>
      </c>
      <c r="Q557" s="188" t="inlineStr">
        <is>
          <t>B104549</t>
        </is>
      </c>
      <c r="R557" s="188" t="n"/>
      <c r="S557" s="193" t="inlineStr">
        <is>
          <t>LT079</t>
        </is>
      </c>
    </row>
    <row r="558">
      <c r="B558" s="205" t="n"/>
      <c r="C558" s="233" t="n"/>
      <c r="D558" s="233" t="n"/>
      <c r="E558" s="233" t="inlineStr">
        <is>
          <t>:1228-3_4-KP:</t>
        </is>
      </c>
      <c r="F558" s="235" t="inlineStr">
        <is>
          <t>H</t>
        </is>
      </c>
      <c r="G558" s="235">
        <f>"X"&amp;F558</f>
        <v/>
      </c>
      <c r="H558" s="201" t="n">
        <v>3.74</v>
      </c>
      <c r="I558" s="206" t="inlineStr">
        <is>
          <t>CW</t>
        </is>
      </c>
      <c r="J558" s="188" t="inlineStr">
        <is>
          <t>Mechanical Seal</t>
        </is>
      </c>
      <c r="K558" s="188" t="inlineStr">
        <is>
          <t>:MechSealType8B:</t>
        </is>
      </c>
      <c r="L558" s="188" t="inlineStr">
        <is>
          <t>ShaftMatl_Steel_4140</t>
        </is>
      </c>
      <c r="M558" s="188" t="inlineStr">
        <is>
          <t>:Bronze, III932, C89835:NiAl-Bronze, ASTM-B150 CDA95400:Al-Bronze, ASTM-B150 CDA95200:SS AISI-303:SS AISI-304:SS AISI-316:SS AISI-416:Special/Other:No Sleeve (sleeveless):</t>
        </is>
      </c>
      <c r="N558" s="188" t="inlineStr">
        <is>
          <t>:Bronze, III932, C89835:NiAl-Bronze, ASTM-B150 CDA95400:Al-Bronze, ASTM-B150 CDA95200:SS AISI-303:SS AISI-304:SS AISI-316:SS AISI-416:Special/Other:No Sleeve (sleeveless):</t>
        </is>
      </c>
      <c r="O558" s="188" t="inlineStr">
        <is>
          <t>ShaftMatl_Steel_4140</t>
        </is>
      </c>
      <c r="P558" s="172" t="inlineStr">
        <is>
          <t>RTF</t>
        </is>
      </c>
      <c r="Q558" s="188" t="inlineStr">
        <is>
          <t>B104549</t>
        </is>
      </c>
      <c r="R558" s="188" t="n"/>
      <c r="S558" s="193" t="inlineStr">
        <is>
          <t>LT079</t>
        </is>
      </c>
    </row>
    <row r="559">
      <c r="B559" s="205" t="n"/>
      <c r="C559" s="233" t="n"/>
      <c r="D559" s="233" t="n"/>
      <c r="E559" s="233" t="inlineStr">
        <is>
          <t>:1228-3_4-KP:</t>
        </is>
      </c>
      <c r="F559" s="235" t="inlineStr">
        <is>
          <t>H</t>
        </is>
      </c>
      <c r="G559" s="235">
        <f>"X"&amp;F559</f>
        <v/>
      </c>
      <c r="H559" s="201" t="n">
        <v>3.74</v>
      </c>
      <c r="I559" s="206" t="inlineStr">
        <is>
          <t>CW</t>
        </is>
      </c>
      <c r="J559" s="188" t="inlineStr">
        <is>
          <t>Packing</t>
        </is>
      </c>
      <c r="K559" s="188" t="inlineStr">
        <is>
          <t>:Opt_Packing:</t>
        </is>
      </c>
      <c r="L559" s="188" t="inlineStr">
        <is>
          <t>ShaftMatl_Steel_4140</t>
        </is>
      </c>
      <c r="M559" s="188" t="inlineStr">
        <is>
          <t>:Bronze, III932, C89835:NiAl-Bronze, ASTM-B150 CDA95400:Al-Bronze, ASTM-B150 CDA95200:SS AISI-303:SS AISI-304:SS AISI-316:SS AISI-416:Special/Other:No Sleeve (sleeveless):SS AISI-416 (hard):</t>
        </is>
      </c>
      <c r="N559" s="188" t="inlineStr">
        <is>
          <t>:Bronze, III932, C89835:NiAl-Bronze, ASTM-B150 CDA95400:Al-Bronze, ASTM-B150 CDA95200:SS AISI-303:SS AISI-304:SS AISI-316:SS AISI-416:Special/Other:No Sleeve (sleeveless):</t>
        </is>
      </c>
      <c r="O559" s="188" t="inlineStr">
        <is>
          <t>ShaftMatl_Steel_4140</t>
        </is>
      </c>
      <c r="P559" s="172" t="inlineStr">
        <is>
          <t>RTF</t>
        </is>
      </c>
      <c r="Q559" s="188" t="inlineStr">
        <is>
          <t>B104549</t>
        </is>
      </c>
      <c r="R559" s="188" t="n"/>
      <c r="S559" s="193" t="inlineStr">
        <is>
          <t>LT079</t>
        </is>
      </c>
    </row>
    <row r="560">
      <c r="B560" s="205" t="n"/>
      <c r="C560" s="233" t="n"/>
      <c r="D560" s="233" t="n"/>
      <c r="E560" s="233" t="inlineStr">
        <is>
          <t>:1228-3_4-KP:</t>
        </is>
      </c>
      <c r="F560" s="235" t="inlineStr">
        <is>
          <t>H</t>
        </is>
      </c>
      <c r="G560" s="235">
        <f>"X"&amp;F560</f>
        <v/>
      </c>
      <c r="H560" s="201" t="n">
        <v>3.74</v>
      </c>
      <c r="I560" s="206" t="inlineStr">
        <is>
          <t>CCW</t>
        </is>
      </c>
      <c r="J560" s="188" t="inlineStr">
        <is>
          <t>Mechanical Seal</t>
        </is>
      </c>
      <c r="K560" s="188" t="inlineStr">
        <is>
          <t>:MechSealType8B:</t>
        </is>
      </c>
      <c r="L560" s="188" t="inlineStr">
        <is>
          <t>ShaftMatl_Steel_4140</t>
        </is>
      </c>
      <c r="M560" s="188" t="inlineStr">
        <is>
          <t>:Bronze, III932, C89835:NiAl-Bronze, ASTM-B150 CDA95400:Al-Bronze, ASTM-B150 CDA95200:SS AISI-303:SS AISI-304:SS AISI-316:SS AISI-416:Special/Other:No Sleeve (sleeveless):</t>
        </is>
      </c>
      <c r="N560" s="188" t="inlineStr">
        <is>
          <t>:Bronze, III932, C89835:NiAl-Bronze, ASTM-B150 CDA95400:Al-Bronze, ASTM-B150 CDA95200:SS AISI-303:SS AISI-304:SS AISI-316:SS AISI-416:Special/Other:No Sleeve (sleeveless):</t>
        </is>
      </c>
      <c r="O560" s="188" t="inlineStr">
        <is>
          <t>ShaftMatl_Steel_4140</t>
        </is>
      </c>
      <c r="P560" s="172" t="inlineStr">
        <is>
          <t>RTF</t>
        </is>
      </c>
      <c r="Q560" s="188" t="inlineStr">
        <is>
          <t>B104549</t>
        </is>
      </c>
      <c r="R560" s="188" t="n"/>
      <c r="S560" s="193" t="inlineStr">
        <is>
          <t>LT079</t>
        </is>
      </c>
    </row>
    <row r="561">
      <c r="B561" s="205" t="n"/>
      <c r="C561" s="233" t="n"/>
      <c r="D561" s="233" t="n"/>
      <c r="E561" s="233" t="inlineStr">
        <is>
          <t>:1228-3_4-KP:</t>
        </is>
      </c>
      <c r="F561" s="235" t="inlineStr">
        <is>
          <t>H</t>
        </is>
      </c>
      <c r="G561" s="235">
        <f>"X"&amp;F561</f>
        <v/>
      </c>
      <c r="H561" s="201" t="n">
        <v>3.74</v>
      </c>
      <c r="I561" s="206" t="inlineStr">
        <is>
          <t>CCW</t>
        </is>
      </c>
      <c r="J561" s="188" t="inlineStr">
        <is>
          <t>Packing</t>
        </is>
      </c>
      <c r="K561" s="188" t="inlineStr">
        <is>
          <t>:Opt_Packing:</t>
        </is>
      </c>
      <c r="L561" s="188" t="inlineStr">
        <is>
          <t>ShaftMatl_Steel_4140</t>
        </is>
      </c>
      <c r="M561" s="188" t="inlineStr">
        <is>
          <t>:Bronze, III932, C89835:NiAl-Bronze, ASTM-B150 CDA95400:Al-Bronze, ASTM-B150 CDA95200:SS AISI-303:SS AISI-304:SS AISI-316:SS AISI-416:Special/Other:No Sleeve (sleeveless):SS AISI-416 (hard):</t>
        </is>
      </c>
      <c r="N561" s="188" t="inlineStr">
        <is>
          <t>:Bronze, III932, C89835:NiAl-Bronze, ASTM-B150 CDA95400:Al-Bronze, ASTM-B150 CDA95200:SS AISI-303:SS AISI-304:SS AISI-316:SS AISI-416:Special/Other:No Sleeve (sleeveless):</t>
        </is>
      </c>
      <c r="O561" s="188" t="inlineStr">
        <is>
          <t>ShaftMatl_Steel_4140</t>
        </is>
      </c>
      <c r="P561" s="172" t="inlineStr">
        <is>
          <t>RTF</t>
        </is>
      </c>
      <c r="Q561" s="188" t="inlineStr">
        <is>
          <t>B104549</t>
        </is>
      </c>
      <c r="R561" s="188" t="n"/>
      <c r="S561" s="193" t="inlineStr">
        <is>
          <t>LT079</t>
        </is>
      </c>
    </row>
    <row r="562">
      <c r="B562" s="205" t="n"/>
      <c r="C562" s="233" t="n"/>
      <c r="D562" s="233" t="n"/>
      <c r="E562" s="233" t="inlineStr">
        <is>
          <t>:2018-1_2-KP:</t>
        </is>
      </c>
      <c r="F562" s="235" t="inlineStr">
        <is>
          <t>V</t>
        </is>
      </c>
      <c r="G562" s="235">
        <f>"X"&amp;F562</f>
        <v/>
      </c>
      <c r="H562" s="201" t="n">
        <v>3.125</v>
      </c>
      <c r="I562" s="206" t="inlineStr">
        <is>
          <t>CW</t>
        </is>
      </c>
      <c r="J562" s="188" t="inlineStr">
        <is>
          <t>Mechanical Seal</t>
        </is>
      </c>
      <c r="K562" s="188" t="inlineStr">
        <is>
          <t>:MechSealType1Unbal:MechSealType21S:MechSealType1B:MechSealType2B:</t>
        </is>
      </c>
      <c r="L562" s="188" t="inlineStr">
        <is>
          <t>ShaftMatl_StressproofSteel_AISI-1144</t>
        </is>
      </c>
      <c r="M562" s="188" t="inlineStr">
        <is>
          <t>:Bronze, III932, C89835:NiAl-Bronze, ASTM-B150 CDA95400:Al-Bronze, ASTM-B150 CDA95200:SS AISI-303:SS AISI-304:SS AISI-316:SS AISI-416:Special/Other:No Sleeve (sleeveless):</t>
        </is>
      </c>
      <c r="N562" s="188" t="inlineStr">
        <is>
          <t>:Bronze, III932, C89835:NiAl-Bronze, ASTM-B150 CDA95400:Al-Bronze, ASTM-B150 CDA95200:SS AISI-303:SS AISI-304:SS AISI-316:SS AISI-416:Special/Other:No Sleeve (sleeveless):</t>
        </is>
      </c>
      <c r="O562" s="188" t="inlineStr">
        <is>
          <t>ShaftMatl_StressproofSteel_AISI-1144</t>
        </is>
      </c>
      <c r="P562" s="172" t="inlineStr">
        <is>
          <t>RTF</t>
        </is>
      </c>
      <c r="Q562" s="188" t="inlineStr">
        <is>
          <t>B104549</t>
        </is>
      </c>
      <c r="R562" s="188" t="n"/>
      <c r="S562" s="193" t="inlineStr">
        <is>
          <t>LT079</t>
        </is>
      </c>
    </row>
    <row r="563">
      <c r="B563" s="205" t="n"/>
      <c r="C563" s="233" t="n"/>
      <c r="D563" s="233" t="n"/>
      <c r="E563" s="233" t="inlineStr">
        <is>
          <t>:2018-1_2-KP:</t>
        </is>
      </c>
      <c r="F563" s="235" t="inlineStr">
        <is>
          <t>V</t>
        </is>
      </c>
      <c r="G563" s="235">
        <f>"X"&amp;F563</f>
        <v/>
      </c>
      <c r="H563" s="201" t="n">
        <v>3.125</v>
      </c>
      <c r="I563" s="206" t="inlineStr">
        <is>
          <t>CW</t>
        </is>
      </c>
      <c r="J563" s="188" t="inlineStr">
        <is>
          <t>Packing</t>
        </is>
      </c>
      <c r="K563" s="188" t="inlineStr">
        <is>
          <t>:Opt_Packing:</t>
        </is>
      </c>
      <c r="L563" s="188" t="inlineStr">
        <is>
          <t>ShaftMatl_StressproofSteel_AISI-1144</t>
        </is>
      </c>
      <c r="M563" s="188" t="inlineStr">
        <is>
          <t>:Bronze, III932, C89835:NiAl-Bronze, ASTM-B150 CDA95400:Al-Bronze, ASTM-B150 CDA95200:SS AISI-303:SS AISI-304:SS AISI-316:SS AISI-416:Special/Other:No Sleeve (sleeveless):SS AISI-416 (hard):</t>
        </is>
      </c>
      <c r="N563" s="188" t="inlineStr">
        <is>
          <t>:Bronze, III932, C89835:NiAl-Bronze, ASTM-B150 CDA95400:Al-Bronze, ASTM-B150 CDA95200:SS AISI-303:SS AISI-304:SS AISI-316:SS AISI-416:Special/Other:No Sleeve (sleeveless):</t>
        </is>
      </c>
      <c r="O563" s="188" t="inlineStr">
        <is>
          <t>ShaftMatl_StressproofSteel_AISI-1144</t>
        </is>
      </c>
      <c r="P563" s="172" t="inlineStr">
        <is>
          <t>RTF</t>
        </is>
      </c>
      <c r="Q563" s="188" t="inlineStr">
        <is>
          <t>B104549</t>
        </is>
      </c>
      <c r="R563" s="188" t="n"/>
      <c r="S563" s="193" t="inlineStr">
        <is>
          <t>LT079</t>
        </is>
      </c>
    </row>
    <row r="564">
      <c r="B564" s="205" t="n"/>
      <c r="C564" s="233" t="n"/>
      <c r="D564" s="233" t="n"/>
      <c r="E564" s="233" t="inlineStr">
        <is>
          <t>:2018-1_2-KP:</t>
        </is>
      </c>
      <c r="F564" s="235" t="inlineStr">
        <is>
          <t>V</t>
        </is>
      </c>
      <c r="G564" s="235">
        <f>"X"&amp;F564</f>
        <v/>
      </c>
      <c r="H564" s="201" t="n">
        <v>3.125</v>
      </c>
      <c r="I564" s="206" t="inlineStr">
        <is>
          <t>CW</t>
        </is>
      </c>
      <c r="J564" s="188" t="inlineStr">
        <is>
          <t>Mechanical Seal</t>
        </is>
      </c>
      <c r="K564" s="188" t="inlineStr">
        <is>
          <t>:MechSealType1Unbal:MechSealType21S:MechSealType1B:MechSealType2B:</t>
        </is>
      </c>
      <c r="L564" s="188" t="inlineStr">
        <is>
          <t>ShaftMatl_SS_AISI-303</t>
        </is>
      </c>
      <c r="M564" s="188" t="inlineStr">
        <is>
          <t>:Bronze, III932, C89835:NiAl-Bronze, ASTM-B150 CDA95400:Al-Bronze, ASTM-B150 CDA95200:SS AISI-303:SS AISI-304:SS AISI-316:SS AISI-416:Special/Other:No Sleeve (sleeveless):</t>
        </is>
      </c>
      <c r="N564" s="188" t="inlineStr">
        <is>
          <t>:Bronze, III932, C89835:NiAl-Bronze, ASTM-B150 CDA95400:Al-Bronze, ASTM-B150 CDA95200:SS AISI-303:SS AISI-304:SS AISI-316:SS AISI-416:Special/Other:No Sleeve (sleeveless):</t>
        </is>
      </c>
      <c r="O564" s="188" t="inlineStr">
        <is>
          <t>ShaftMatl_SS_AISI-303</t>
        </is>
      </c>
      <c r="P564" s="172" t="inlineStr">
        <is>
          <t>RTF</t>
        </is>
      </c>
      <c r="Q564" s="188" t="inlineStr">
        <is>
          <t>B104549</t>
        </is>
      </c>
      <c r="R564" s="188" t="n"/>
      <c r="S564" s="193" t="inlineStr">
        <is>
          <t>LT079</t>
        </is>
      </c>
    </row>
    <row r="565">
      <c r="B565" s="205" t="n"/>
      <c r="C565" s="233" t="n"/>
      <c r="D565" s="233" t="n"/>
      <c r="E565" s="233" t="inlineStr">
        <is>
          <t>:2018-1_2-KP:</t>
        </is>
      </c>
      <c r="F565" s="235" t="inlineStr">
        <is>
          <t>V</t>
        </is>
      </c>
      <c r="G565" s="235">
        <f>"X"&amp;F565</f>
        <v/>
      </c>
      <c r="H565" s="201" t="n">
        <v>3.125</v>
      </c>
      <c r="I565" s="206" t="inlineStr">
        <is>
          <t>CW</t>
        </is>
      </c>
      <c r="J565" s="188" t="inlineStr">
        <is>
          <t>Packing</t>
        </is>
      </c>
      <c r="K565" s="188" t="inlineStr">
        <is>
          <t>:Opt_Packing:</t>
        </is>
      </c>
      <c r="L565" s="188" t="inlineStr">
        <is>
          <t>ShaftMatl_SS_AISI-303</t>
        </is>
      </c>
      <c r="M565" s="188" t="inlineStr">
        <is>
          <t>:Bronze, III932, C89835:NiAl-Bronze, ASTM-B150 CDA95400:Al-Bronze, ASTM-B150 CDA95200:SS AISI-303:SS AISI-304:SS AISI-316:SS AISI-416:Special/Other:No Sleeve (sleeveless):SS AISI-416 (hard):</t>
        </is>
      </c>
      <c r="N565" s="188" t="inlineStr">
        <is>
          <t>:Bronze, III932, C89835:NiAl-Bronze, ASTM-B150 CDA95400:Al-Bronze, ASTM-B150 CDA95200:SS AISI-303:SS AISI-304:SS AISI-316:SS AISI-416:Special/Other:No Sleeve (sleeveless):</t>
        </is>
      </c>
      <c r="O565" s="188" t="inlineStr">
        <is>
          <t>ShaftMatl_SS_AISI-303</t>
        </is>
      </c>
      <c r="P565" s="172" t="inlineStr">
        <is>
          <t>RTF</t>
        </is>
      </c>
      <c r="Q565" s="188" t="inlineStr">
        <is>
          <t>B104549</t>
        </is>
      </c>
      <c r="R565" s="188" t="n"/>
      <c r="S565" s="193" t="inlineStr">
        <is>
          <t>LT079</t>
        </is>
      </c>
    </row>
    <row r="566">
      <c r="B566" s="205" t="n"/>
      <c r="C566" s="233" t="n"/>
      <c r="D566" s="233" t="n"/>
      <c r="E566" s="233" t="inlineStr">
        <is>
          <t>:2018-1_2-KP:</t>
        </is>
      </c>
      <c r="F566" s="235" t="inlineStr">
        <is>
          <t>V</t>
        </is>
      </c>
      <c r="G566" s="235">
        <f>"X"&amp;F566</f>
        <v/>
      </c>
      <c r="H566" s="201" t="n">
        <v>3.125</v>
      </c>
      <c r="I566" s="206" t="inlineStr">
        <is>
          <t>CW</t>
        </is>
      </c>
      <c r="J566" s="188" t="inlineStr">
        <is>
          <t>Mechanical Seal</t>
        </is>
      </c>
      <c r="K566" s="188" t="inlineStr">
        <is>
          <t>:MechSealType1Unbal:MechSealType21S:MechSealType1B:MechSealType2B:</t>
        </is>
      </c>
      <c r="L566" s="188" t="inlineStr">
        <is>
          <t>ShaftMatl_SS_AISI-316</t>
        </is>
      </c>
      <c r="M566" s="188" t="inlineStr">
        <is>
          <t>:Bronze, III932, C89835:NiAl-Bronze, ASTM-B150 CDA95400:Al-Bronze, ASTM-B150 CDA95200:SS AISI-303:SS AISI-304:SS AISI-316:SS AISI-416:Special/Other:No Sleeve (sleeveless):</t>
        </is>
      </c>
      <c r="N566" s="188" t="inlineStr">
        <is>
          <t>:Bronze, III932, C89835:NiAl-Bronze, ASTM-B150 CDA95400:Al-Bronze, ASTM-B150 CDA95200:SS AISI-303:SS AISI-304:SS AISI-316:SS AISI-416:Special/Other:No Sleeve (sleeveless):</t>
        </is>
      </c>
      <c r="O566" s="188" t="inlineStr">
        <is>
          <t>ShaftMatl_SS_AISI-316</t>
        </is>
      </c>
      <c r="P566" s="172" t="inlineStr">
        <is>
          <t>RTF</t>
        </is>
      </c>
      <c r="Q566" s="188" t="inlineStr">
        <is>
          <t>B104549</t>
        </is>
      </c>
      <c r="R566" s="188" t="n"/>
      <c r="S566" s="193" t="inlineStr">
        <is>
          <t>LT079</t>
        </is>
      </c>
    </row>
    <row r="567">
      <c r="B567" s="205" t="n"/>
      <c r="C567" s="233" t="n"/>
      <c r="D567" s="233" t="n"/>
      <c r="E567" s="233" t="inlineStr">
        <is>
          <t>:2018-1_2-KP:</t>
        </is>
      </c>
      <c r="F567" s="235" t="inlineStr">
        <is>
          <t>V</t>
        </is>
      </c>
      <c r="G567" s="235">
        <f>"X"&amp;F567</f>
        <v/>
      </c>
      <c r="H567" s="201" t="n">
        <v>3.125</v>
      </c>
      <c r="I567" s="206" t="inlineStr">
        <is>
          <t>CW</t>
        </is>
      </c>
      <c r="J567" s="188" t="inlineStr">
        <is>
          <t>Packing</t>
        </is>
      </c>
      <c r="K567" s="188" t="inlineStr">
        <is>
          <t>:Opt_Packing:</t>
        </is>
      </c>
      <c r="L567" s="188" t="inlineStr">
        <is>
          <t>ShaftMatl_SS_AISI-316</t>
        </is>
      </c>
      <c r="M567" s="188" t="inlineStr">
        <is>
          <t>:Bronze, III932, C89835:NiAl-Bronze, ASTM-B150 CDA95400:Al-Bronze, ASTM-B150 CDA95200:SS AISI-303:SS AISI-304:SS AISI-316:SS AISI-416:Special/Other:No Sleeve (sleeveless):SS AISI-416 (hard):</t>
        </is>
      </c>
      <c r="N567" s="188" t="inlineStr">
        <is>
          <t>:Bronze, III932, C89835:NiAl-Bronze, ASTM-B150 CDA95400:Al-Bronze, ASTM-B150 CDA95200:SS AISI-303:SS AISI-304:SS AISI-316:SS AISI-416:Special/Other:No Sleeve (sleeveless):</t>
        </is>
      </c>
      <c r="O567" s="188" t="inlineStr">
        <is>
          <t>ShaftMatl_SS_AISI-316</t>
        </is>
      </c>
      <c r="P567" s="172" t="inlineStr">
        <is>
          <t>RTF</t>
        </is>
      </c>
      <c r="Q567" s="188" t="inlineStr">
        <is>
          <t>B104549</t>
        </is>
      </c>
      <c r="R567" s="188" t="n"/>
      <c r="S567" s="193" t="inlineStr">
        <is>
          <t>LT079</t>
        </is>
      </c>
    </row>
    <row r="568">
      <c r="B568" s="205" t="n"/>
      <c r="C568" s="233" t="n"/>
      <c r="D568" s="233" t="n"/>
      <c r="E568" s="233" t="inlineStr">
        <is>
          <t>:2018-1_2-KP:</t>
        </is>
      </c>
      <c r="F568" s="235" t="inlineStr">
        <is>
          <t>V</t>
        </is>
      </c>
      <c r="G568" s="235">
        <f>"X"&amp;F568</f>
        <v/>
      </c>
      <c r="H568" s="201" t="n">
        <v>3.125</v>
      </c>
      <c r="I568" s="206" t="inlineStr">
        <is>
          <t>CW</t>
        </is>
      </c>
      <c r="J568" s="188" t="inlineStr">
        <is>
          <t>Mechanical Seal</t>
        </is>
      </c>
      <c r="K568" s="188" t="inlineStr">
        <is>
          <t>:MechSealType1Unbal:MechSealType21S:MechSealType1B:MechSealType2B:</t>
        </is>
      </c>
      <c r="L568" s="188" t="inlineStr">
        <is>
          <t>ShaftMatl_SS_AISI-416</t>
        </is>
      </c>
      <c r="M568" s="188" t="inlineStr">
        <is>
          <t>:Bronze, III932, C89835:NiAl-Bronze, ASTM-B150 CDA95400:Al-Bronze, ASTM-B150 CDA95200:SS AISI-303:SS AISI-304:SS AISI-316:SS AISI-416:Special/Other:No Sleeve (sleeveless):</t>
        </is>
      </c>
      <c r="N568" s="188" t="inlineStr">
        <is>
          <t>:Bronze, III932, C89835:NiAl-Bronze, ASTM-B150 CDA95400:Al-Bronze, ASTM-B150 CDA95200:SS AISI-303:SS AISI-304:SS AISI-316:SS AISI-416:Special/Other:No Sleeve (sleeveless):</t>
        </is>
      </c>
      <c r="O568" s="188" t="inlineStr">
        <is>
          <t>ShaftMatl_SS_AISI-416</t>
        </is>
      </c>
      <c r="P568" s="172" t="inlineStr">
        <is>
          <t>RTF</t>
        </is>
      </c>
      <c r="Q568" s="188" t="inlineStr">
        <is>
          <t>B104549</t>
        </is>
      </c>
      <c r="R568" s="188" t="n"/>
      <c r="S568" s="193" t="inlineStr">
        <is>
          <t>LT079</t>
        </is>
      </c>
    </row>
    <row r="569">
      <c r="B569" s="205" t="n"/>
      <c r="C569" s="233" t="n"/>
      <c r="D569" s="233" t="n"/>
      <c r="E569" s="233" t="inlineStr">
        <is>
          <t>:2018-1_2-KP:</t>
        </is>
      </c>
      <c r="F569" s="235" t="inlineStr">
        <is>
          <t>V</t>
        </is>
      </c>
      <c r="G569" s="235">
        <f>"X"&amp;F569</f>
        <v/>
      </c>
      <c r="H569" s="201" t="n">
        <v>3.125</v>
      </c>
      <c r="I569" s="206" t="inlineStr">
        <is>
          <t>CW</t>
        </is>
      </c>
      <c r="J569" s="188" t="inlineStr">
        <is>
          <t>Packing</t>
        </is>
      </c>
      <c r="K569" s="188" t="inlineStr">
        <is>
          <t>:Opt_Packing:</t>
        </is>
      </c>
      <c r="L569" s="188" t="inlineStr">
        <is>
          <t>ShaftMatl_SS_AISI-416</t>
        </is>
      </c>
      <c r="M569" s="188" t="inlineStr">
        <is>
          <t>:Bronze, III932, C89835:NiAl-Bronze, ASTM-B150 CDA95400:Al-Bronze, ASTM-B150 CDA95200:SS AISI-303:SS AISI-304:SS AISI-316:SS AISI-416:Special/Other:No Sleeve (sleeveless):SS AISI-416 (hard):</t>
        </is>
      </c>
      <c r="N569" s="188" t="inlineStr">
        <is>
          <t>:Bronze, III932, C89835:NiAl-Bronze, ASTM-B150 CDA95400:Al-Bronze, ASTM-B150 CDA95200:SS AISI-303:SS AISI-304:SS AISI-316:SS AISI-416:Special/Other:No Sleeve (sleeveless):</t>
        </is>
      </c>
      <c r="O569" s="188" t="inlineStr">
        <is>
          <t>ShaftMatl_SS_AISI-416</t>
        </is>
      </c>
      <c r="P569" s="172" t="inlineStr">
        <is>
          <t>RTF</t>
        </is>
      </c>
      <c r="Q569" s="188" t="inlineStr">
        <is>
          <t>B104549</t>
        </is>
      </c>
      <c r="R569" s="188" t="n"/>
      <c r="S569" s="193" t="inlineStr">
        <is>
          <t>LT079</t>
        </is>
      </c>
    </row>
    <row r="570">
      <c r="B570" s="205" t="n"/>
      <c r="C570" s="233" t="n"/>
      <c r="D570" s="233" t="n"/>
      <c r="E570" s="233" t="inlineStr">
        <is>
          <t>:2018-1_2-KP:</t>
        </is>
      </c>
      <c r="F570" s="235" t="inlineStr">
        <is>
          <t>V</t>
        </is>
      </c>
      <c r="G570" s="235">
        <f>"X"&amp;F570</f>
        <v/>
      </c>
      <c r="H570" s="201" t="n">
        <v>3.125</v>
      </c>
      <c r="I570" s="206" t="inlineStr">
        <is>
          <t>CW</t>
        </is>
      </c>
      <c r="J570" s="188" t="inlineStr">
        <is>
          <t>Mechanical Seal</t>
        </is>
      </c>
      <c r="K570" s="188" t="inlineStr">
        <is>
          <t>:MechSealType1Unbal:MechSealType21S:MechSealType1B:MechSealType2B:</t>
        </is>
      </c>
      <c r="L570" s="188" t="inlineStr">
        <is>
          <t>ShaftMatl_17-4PH</t>
        </is>
      </c>
      <c r="M570" s="188" t="inlineStr">
        <is>
          <t>:Bronze, III932, C89835:NiAl-Bronze, ASTM-B150 CDA95400:Al-Bronze, ASTM-B150 CDA95200:SS AISI-303:SS AISI-304:SS AISI-316:SS AISI-416:Special/Other:No Sleeve (sleeveless):</t>
        </is>
      </c>
      <c r="N570" s="188" t="inlineStr">
        <is>
          <t>:Bronze, III932, C89835:NiAl-Bronze, ASTM-B150 CDA95400:Al-Bronze, ASTM-B150 CDA95200:SS AISI-303:SS AISI-304:SS AISI-316:SS AISI-416:Special/Other:No Sleeve (sleeveless):</t>
        </is>
      </c>
      <c r="O570" s="188" t="inlineStr">
        <is>
          <t>ShaftMatl_17-4PH</t>
        </is>
      </c>
      <c r="P570" s="172" t="inlineStr">
        <is>
          <t>RTF</t>
        </is>
      </c>
      <c r="Q570" s="188" t="inlineStr">
        <is>
          <t>B104549</t>
        </is>
      </c>
      <c r="R570" s="188" t="n"/>
      <c r="S570" s="193" t="inlineStr">
        <is>
          <t>LT079</t>
        </is>
      </c>
    </row>
    <row r="571">
      <c r="B571" s="205" t="n"/>
      <c r="C571" s="233" t="n"/>
      <c r="D571" s="233" t="n"/>
      <c r="E571" s="233" t="inlineStr">
        <is>
          <t>:2018-1_2-KP:</t>
        </is>
      </c>
      <c r="F571" s="235" t="inlineStr">
        <is>
          <t>V</t>
        </is>
      </c>
      <c r="G571" s="235">
        <f>"X"&amp;F571</f>
        <v/>
      </c>
      <c r="H571" s="201" t="n">
        <v>3.125</v>
      </c>
      <c r="I571" s="206" t="inlineStr">
        <is>
          <t>CW</t>
        </is>
      </c>
      <c r="J571" s="188" t="inlineStr">
        <is>
          <t>Packing</t>
        </is>
      </c>
      <c r="K571" s="188" t="inlineStr">
        <is>
          <t>:Opt_Packing:</t>
        </is>
      </c>
      <c r="L571" s="188" t="inlineStr">
        <is>
          <t>ShaftMatl_17-4PH</t>
        </is>
      </c>
      <c r="M571" s="188" t="inlineStr">
        <is>
          <t>:Bronze, III932, C89835:NiAl-Bronze, ASTM-B150 CDA95400:Al-Bronze, ASTM-B150 CDA95200:SS AISI-303:SS AISI-304:SS AISI-316:SS AISI-416:Special/Other:No Sleeve (sleeveless):SS AISI-416 (hard):</t>
        </is>
      </c>
      <c r="N571" s="188" t="inlineStr">
        <is>
          <t>:Bronze, III932, C89835:NiAl-Bronze, ASTM-B150 CDA95400:Al-Bronze, ASTM-B150 CDA95200:SS AISI-303:SS AISI-304:SS AISI-316:SS AISI-416:Special/Other:No Sleeve (sleeveless):</t>
        </is>
      </c>
      <c r="O571" s="188" t="inlineStr">
        <is>
          <t>ShaftMatl_17-4PH</t>
        </is>
      </c>
      <c r="P571" s="172" t="inlineStr">
        <is>
          <t>RTF</t>
        </is>
      </c>
      <c r="Q571" s="188" t="inlineStr">
        <is>
          <t>B104549</t>
        </is>
      </c>
      <c r="R571" s="188" t="n"/>
      <c r="S571" s="193" t="inlineStr">
        <is>
          <t>LT079</t>
        </is>
      </c>
    </row>
    <row r="572">
      <c r="B572" s="205" t="n"/>
      <c r="C572" s="233" t="n"/>
      <c r="D572" s="233" t="n"/>
      <c r="E572" s="233" t="inlineStr">
        <is>
          <t>:2018-1_2-KP:</t>
        </is>
      </c>
      <c r="F572" s="235" t="inlineStr">
        <is>
          <t>V</t>
        </is>
      </c>
      <c r="G572" s="235">
        <f>"X"&amp;F572</f>
        <v/>
      </c>
      <c r="H572" s="201" t="n">
        <v>3.125</v>
      </c>
      <c r="I572" s="206" t="inlineStr">
        <is>
          <t>CW</t>
        </is>
      </c>
      <c r="J572" s="188" t="inlineStr">
        <is>
          <t>Mechanical Seal</t>
        </is>
      </c>
      <c r="K572" s="188" t="inlineStr">
        <is>
          <t>:MechSealType1Unbal:MechSealType21S:MechSealType1B:MechSealType2B:</t>
        </is>
      </c>
      <c r="L572" s="188" t="inlineStr">
        <is>
          <t>ShaftMatl_Steel_4140</t>
        </is>
      </c>
      <c r="M572" s="188" t="inlineStr">
        <is>
          <t>:Bronze, III932, C89835:NiAl-Bronze, ASTM-B150 CDA95400:Al-Bronze, ASTM-B150 CDA95200:SS AISI-303:SS AISI-304:SS AISI-316:SS AISI-416:Special/Other:No Sleeve (sleeveless):</t>
        </is>
      </c>
      <c r="N572" s="188" t="inlineStr">
        <is>
          <t>:Bronze, III932, C89835:NiAl-Bronze, ASTM-B150 CDA95400:Al-Bronze, ASTM-B150 CDA95200:SS AISI-303:SS AISI-304:SS AISI-316:SS AISI-416:Special/Other:No Sleeve (sleeveless):</t>
        </is>
      </c>
      <c r="O572" s="188" t="inlineStr">
        <is>
          <t>ShaftMatl_Steel_4140</t>
        </is>
      </c>
      <c r="P572" s="172" t="inlineStr">
        <is>
          <t>RTF</t>
        </is>
      </c>
      <c r="Q572" s="188" t="inlineStr">
        <is>
          <t>B104549</t>
        </is>
      </c>
      <c r="R572" s="188" t="n"/>
      <c r="S572" s="193" t="inlineStr">
        <is>
          <t>LT079</t>
        </is>
      </c>
    </row>
    <row r="573">
      <c r="B573" s="205" t="n"/>
      <c r="C573" s="233" t="n"/>
      <c r="D573" s="233" t="n"/>
      <c r="E573" s="233" t="inlineStr">
        <is>
          <t>:2018-1_2-KP:</t>
        </is>
      </c>
      <c r="F573" s="235" t="inlineStr">
        <is>
          <t>V</t>
        </is>
      </c>
      <c r="G573" s="235">
        <f>"X"&amp;F573</f>
        <v/>
      </c>
      <c r="H573" s="201" t="n">
        <v>3.125</v>
      </c>
      <c r="I573" s="206" t="inlineStr">
        <is>
          <t>CW</t>
        </is>
      </c>
      <c r="J573" s="188" t="inlineStr">
        <is>
          <t>Packing</t>
        </is>
      </c>
      <c r="K573" s="188" t="inlineStr">
        <is>
          <t>:Opt_Packing:</t>
        </is>
      </c>
      <c r="L573" s="188" t="inlineStr">
        <is>
          <t>ShaftMatl_Steel_4140</t>
        </is>
      </c>
      <c r="M573" s="188" t="inlineStr">
        <is>
          <t>:Bronze, III932, C89835:NiAl-Bronze, ASTM-B150 CDA95400:Al-Bronze, ASTM-B150 CDA95200:SS AISI-303:SS AISI-304:SS AISI-316:SS AISI-416:Special/Other:No Sleeve (sleeveless):SS AISI-416 (hard):</t>
        </is>
      </c>
      <c r="N573" s="188" t="inlineStr">
        <is>
          <t>:Bronze, III932, C89835:NiAl-Bronze, ASTM-B150 CDA95400:Al-Bronze, ASTM-B150 CDA95200:SS AISI-303:SS AISI-304:SS AISI-316:SS AISI-416:Special/Other:No Sleeve (sleeveless):</t>
        </is>
      </c>
      <c r="O573" s="188" t="inlineStr">
        <is>
          <t>ShaftMatl_Steel_4140</t>
        </is>
      </c>
      <c r="P573" s="172" t="inlineStr">
        <is>
          <t>RTF</t>
        </is>
      </c>
      <c r="Q573" s="188" t="inlineStr">
        <is>
          <t>B104549</t>
        </is>
      </c>
      <c r="R573" s="188" t="n"/>
      <c r="S573" s="193" t="inlineStr">
        <is>
          <t>LT079</t>
        </is>
      </c>
    </row>
    <row r="574">
      <c r="B574" s="205" t="n"/>
      <c r="C574" s="233" t="n"/>
      <c r="D574" s="233" t="n"/>
      <c r="E574" s="233" t="inlineStr">
        <is>
          <t>:2018-1_2-KP:</t>
        </is>
      </c>
      <c r="F574" s="235" t="inlineStr">
        <is>
          <t>V</t>
        </is>
      </c>
      <c r="G574" s="235">
        <f>"X"&amp;F574</f>
        <v/>
      </c>
      <c r="H574" s="201" t="n">
        <v>3.125</v>
      </c>
      <c r="I574" s="206" t="inlineStr">
        <is>
          <t>CW</t>
        </is>
      </c>
      <c r="J574" s="188" t="inlineStr">
        <is>
          <t>Mechanical Seal</t>
        </is>
      </c>
      <c r="K574" s="188" t="inlineStr">
        <is>
          <t>:MechSealType1Unbal:MechSealType21S:MechSealType1B:MechSealType2B:</t>
        </is>
      </c>
      <c r="L574" s="188" t="inlineStr">
        <is>
          <t>ShaftMatl_Monel_ASTM-164</t>
        </is>
      </c>
      <c r="M574" s="188" t="inlineStr">
        <is>
          <t>:Bronze, III932, C89835:NiAl-Bronze, ASTM-B150 CDA95400:Al-Bronze, ASTM-B150 CDA95200:SS AISI-303:SS AISI-304:SS AISI-316:SS AISI-416:Special/Other:No Sleeve (sleeveless):</t>
        </is>
      </c>
      <c r="N574" s="188" t="inlineStr">
        <is>
          <t>:Bronze, III932, C89835:NiAl-Bronze, ASTM-B150 CDA95400:Al-Bronze, ASTM-B150 CDA95200:SS AISI-303:SS AISI-304:SS AISI-316:SS AISI-416:Special/Other:No Sleeve (sleeveless):</t>
        </is>
      </c>
      <c r="O574" s="188" t="inlineStr">
        <is>
          <t>ShaftMatl_Monel_ASTM-164</t>
        </is>
      </c>
      <c r="P574" s="172" t="inlineStr">
        <is>
          <t>RTF</t>
        </is>
      </c>
      <c r="Q574" s="188" t="inlineStr">
        <is>
          <t>B104549</t>
        </is>
      </c>
      <c r="R574" s="188" t="n"/>
      <c r="S574" s="193" t="inlineStr">
        <is>
          <t>LT079</t>
        </is>
      </c>
    </row>
    <row r="575">
      <c r="B575" s="205" t="n"/>
      <c r="C575" s="233" t="n"/>
      <c r="D575" s="233" t="n"/>
      <c r="E575" s="233" t="inlineStr">
        <is>
          <t>:2018-1_2-KP:</t>
        </is>
      </c>
      <c r="F575" s="235" t="inlineStr">
        <is>
          <t>V</t>
        </is>
      </c>
      <c r="G575" s="235">
        <f>"X"&amp;F575</f>
        <v/>
      </c>
      <c r="H575" s="201" t="n">
        <v>3.125</v>
      </c>
      <c r="I575" s="206" t="inlineStr">
        <is>
          <t>CW</t>
        </is>
      </c>
      <c r="J575" s="188" t="inlineStr">
        <is>
          <t>Packing</t>
        </is>
      </c>
      <c r="K575" s="188" t="inlineStr">
        <is>
          <t>:Opt_Packing:</t>
        </is>
      </c>
      <c r="L575" s="188" t="inlineStr">
        <is>
          <t>ShaftMatl_Monel_ASTM-164</t>
        </is>
      </c>
      <c r="M575" s="188" t="inlineStr">
        <is>
          <t>:Bronze, III932, C89835:NiAl-Bronze, ASTM-B150 CDA95400:Al-Bronze, ASTM-B150 CDA95200:SS AISI-303:SS AISI-304:SS AISI-316:SS AISI-416:Special/Other:No Sleeve (sleeveless):SS AISI-416 (hard):</t>
        </is>
      </c>
      <c r="N575" s="188" t="inlineStr">
        <is>
          <t>:Bronze, III932, C89835:NiAl-Bronze, ASTM-B150 CDA95400:Al-Bronze, ASTM-B150 CDA95200:SS AISI-303:SS AISI-304:SS AISI-316:SS AISI-416:Special/Other:No Sleeve (sleeveless):</t>
        </is>
      </c>
      <c r="O575" s="188" t="inlineStr">
        <is>
          <t>ShaftMatl_Monel_ASTM-164</t>
        </is>
      </c>
      <c r="P575" s="172" t="inlineStr">
        <is>
          <t>RTF</t>
        </is>
      </c>
      <c r="Q575" s="188" t="inlineStr">
        <is>
          <t>B104549</t>
        </is>
      </c>
      <c r="R575" s="188" t="n"/>
      <c r="S575" s="193" t="inlineStr">
        <is>
          <t>LT079</t>
        </is>
      </c>
    </row>
    <row r="576">
      <c r="B576" s="205" t="n"/>
      <c r="C576" s="233" t="n"/>
      <c r="D576" s="233" t="n"/>
      <c r="E576" s="233" t="inlineStr">
        <is>
          <t>:2018-1_2-KP:</t>
        </is>
      </c>
      <c r="F576" s="235" t="inlineStr">
        <is>
          <t>V</t>
        </is>
      </c>
      <c r="G576" s="235">
        <f>"X"&amp;F576</f>
        <v/>
      </c>
      <c r="H576" s="201" t="n">
        <v>3.125</v>
      </c>
      <c r="I576" s="206" t="inlineStr">
        <is>
          <t>CW</t>
        </is>
      </c>
      <c r="J576" s="188" t="n"/>
      <c r="K576" s="188" t="n"/>
      <c r="L576" s="188" t="inlineStr">
        <is>
          <t>ShaftMatl_StressproofSteel_AISI-1144</t>
        </is>
      </c>
      <c r="M576" s="188" t="inlineStr">
        <is>
          <t>:Bronze, III932, C89835:NiAl-Bronze, ASTM-B150 CDA95400:Al-Bronze, ASTM-B150 CDA95200:SS AISI-303:SS AISI-304:SS AISI-316:SS AISI-416:Special/Other:No Sleeve (sleeveless):SS AISI-416 (hard):</t>
        </is>
      </c>
      <c r="N576" s="188" t="inlineStr">
        <is>
          <t>:SS AISI-416 (hard)-SlvBrg:</t>
        </is>
      </c>
      <c r="O576" s="188" t="inlineStr">
        <is>
          <t>ShaftMatl_StressproofSteel_AISI-1144</t>
        </is>
      </c>
      <c r="P576" s="172" t="inlineStr">
        <is>
          <t>RTF</t>
        </is>
      </c>
      <c r="Q576" s="188" t="inlineStr">
        <is>
          <t>B104549</t>
        </is>
      </c>
      <c r="R576" s="188" t="n"/>
      <c r="S576" s="193" t="inlineStr">
        <is>
          <t>LT079</t>
        </is>
      </c>
    </row>
    <row r="577">
      <c r="B577" s="205" t="n"/>
      <c r="C577" s="233" t="n"/>
      <c r="D577" s="233" t="n"/>
      <c r="E577" s="233" t="inlineStr">
        <is>
          <t>:2018-1_2-KP:</t>
        </is>
      </c>
      <c r="F577" s="235" t="inlineStr">
        <is>
          <t>V</t>
        </is>
      </c>
      <c r="G577" s="235">
        <f>"X"&amp;F577</f>
        <v/>
      </c>
      <c r="H577" s="201" t="n">
        <v>3.125</v>
      </c>
      <c r="I577" s="206" t="inlineStr">
        <is>
          <t>CCW</t>
        </is>
      </c>
      <c r="J577" s="188" t="inlineStr">
        <is>
          <t>Mechanical Seal</t>
        </is>
      </c>
      <c r="K577" s="188" t="inlineStr">
        <is>
          <t>:MechSealType1Unbal:MechSealType21S:MechSealType1B:MechSealType2B:</t>
        </is>
      </c>
      <c r="L577" s="188" t="inlineStr">
        <is>
          <t>ShaftMatl_StressproofSteel_AISI-1144</t>
        </is>
      </c>
      <c r="M577" s="188" t="inlineStr">
        <is>
          <t>:Bronze, III932, C89835:NiAl-Bronze, ASTM-B150 CDA95400:Al-Bronze, ASTM-B150 CDA95200:SS AISI-303:SS AISI-304:SS AISI-316:SS AISI-416:Special/Other:No Sleeve (sleeveless):</t>
        </is>
      </c>
      <c r="N577" s="188" t="inlineStr">
        <is>
          <t>:Bronze, III932, C89835:NiAl-Bronze, ASTM-B150 CDA95400:Al-Bronze, ASTM-B150 CDA95200:SS AISI-303:SS AISI-304:SS AISI-316:SS AISI-416:Special/Other:No Sleeve (sleeveless):</t>
        </is>
      </c>
      <c r="O577" s="188" t="inlineStr">
        <is>
          <t>ShaftMatl_StressproofSteel_AISI-1144</t>
        </is>
      </c>
      <c r="P577" s="172" t="inlineStr">
        <is>
          <t>RTF</t>
        </is>
      </c>
      <c r="Q577" s="188" t="inlineStr">
        <is>
          <t>B104549</t>
        </is>
      </c>
      <c r="R577" s="188" t="n"/>
      <c r="S577" s="193" t="inlineStr">
        <is>
          <t>LT079</t>
        </is>
      </c>
    </row>
    <row r="578">
      <c r="B578" s="205" t="n"/>
      <c r="C578" s="233" t="n"/>
      <c r="D578" s="233" t="n"/>
      <c r="E578" s="233" t="inlineStr">
        <is>
          <t>:2018-1_2-KP:</t>
        </is>
      </c>
      <c r="F578" s="235" t="inlineStr">
        <is>
          <t>V</t>
        </is>
      </c>
      <c r="G578" s="235">
        <f>"X"&amp;F578</f>
        <v/>
      </c>
      <c r="H578" s="201" t="n">
        <v>3.125</v>
      </c>
      <c r="I578" s="206" t="inlineStr">
        <is>
          <t>CCW</t>
        </is>
      </c>
      <c r="J578" s="188" t="inlineStr">
        <is>
          <t>Packing</t>
        </is>
      </c>
      <c r="K578" s="188" t="inlineStr">
        <is>
          <t>:Opt_Packing:</t>
        </is>
      </c>
      <c r="L578" s="188" t="inlineStr">
        <is>
          <t>ShaftMatl_StressproofSteel_AISI-1144</t>
        </is>
      </c>
      <c r="M578" s="188" t="inlineStr">
        <is>
          <t>:Bronze, III932, C89835:NiAl-Bronze, ASTM-B150 CDA95400:Al-Bronze, ASTM-B150 CDA95200:SS AISI-303:SS AISI-304:SS AISI-316:SS AISI-416:Special/Other:No Sleeve (sleeveless):SS AISI-416 (hard):</t>
        </is>
      </c>
      <c r="N578" s="188" t="inlineStr">
        <is>
          <t>:Bronze, III932, C89835:NiAl-Bronze, ASTM-B150 CDA95400:Al-Bronze, ASTM-B150 CDA95200:SS AISI-303:SS AISI-304:SS AISI-316:SS AISI-416:Special/Other:No Sleeve (sleeveless):</t>
        </is>
      </c>
      <c r="O578" s="188" t="inlineStr">
        <is>
          <t>ShaftMatl_StressproofSteel_AISI-1144</t>
        </is>
      </c>
      <c r="P578" s="172" t="inlineStr">
        <is>
          <t>RTF</t>
        </is>
      </c>
      <c r="Q578" s="188" t="inlineStr">
        <is>
          <t>B104549</t>
        </is>
      </c>
      <c r="R578" s="188" t="n"/>
      <c r="S578" s="193" t="inlineStr">
        <is>
          <t>LT079</t>
        </is>
      </c>
    </row>
    <row r="579">
      <c r="B579" s="205" t="n"/>
      <c r="C579" s="233" t="n"/>
      <c r="D579" s="233" t="n"/>
      <c r="E579" s="233" t="inlineStr">
        <is>
          <t>:2018-1_2-KP:</t>
        </is>
      </c>
      <c r="F579" s="235" t="inlineStr">
        <is>
          <t>V</t>
        </is>
      </c>
      <c r="G579" s="235">
        <f>"X"&amp;F579</f>
        <v/>
      </c>
      <c r="H579" s="201" t="n">
        <v>3.125</v>
      </c>
      <c r="I579" s="206" t="inlineStr">
        <is>
          <t>CCW</t>
        </is>
      </c>
      <c r="J579" s="188" t="inlineStr">
        <is>
          <t>Mechanical Seal</t>
        </is>
      </c>
      <c r="K579" s="188" t="inlineStr">
        <is>
          <t>:MechSealType1Unbal:MechSealType21S:MechSealType1B:MechSealType2B:</t>
        </is>
      </c>
      <c r="L579" s="188" t="inlineStr">
        <is>
          <t>ShaftMatl_SS_AISI-303</t>
        </is>
      </c>
      <c r="M579" s="188" t="inlineStr">
        <is>
          <t>:Bronze, III932, C89835:NiAl-Bronze, ASTM-B150 CDA95400:Al-Bronze, ASTM-B150 CDA95200:SS AISI-303:SS AISI-304:SS AISI-316:SS AISI-416:Special/Other:No Sleeve (sleeveless):</t>
        </is>
      </c>
      <c r="N579" s="188" t="inlineStr">
        <is>
          <t>:Bronze, III932, C89835:NiAl-Bronze, ASTM-B150 CDA95400:Al-Bronze, ASTM-B150 CDA95200:SS AISI-303:SS AISI-304:SS AISI-316:SS AISI-416:Special/Other:No Sleeve (sleeveless):</t>
        </is>
      </c>
      <c r="O579" s="188" t="inlineStr">
        <is>
          <t>ShaftMatl_SS_AISI-303</t>
        </is>
      </c>
      <c r="P579" s="172" t="inlineStr">
        <is>
          <t>RTF</t>
        </is>
      </c>
      <c r="Q579" s="188" t="inlineStr">
        <is>
          <t>B104549</t>
        </is>
      </c>
      <c r="R579" s="188" t="n"/>
      <c r="S579" s="193" t="inlineStr">
        <is>
          <t>LT079</t>
        </is>
      </c>
    </row>
    <row r="580">
      <c r="B580" s="205" t="n"/>
      <c r="C580" s="233" t="n"/>
      <c r="D580" s="233" t="n"/>
      <c r="E580" s="233" t="inlineStr">
        <is>
          <t>:2018-1_2-KP:</t>
        </is>
      </c>
      <c r="F580" s="235" t="inlineStr">
        <is>
          <t>V</t>
        </is>
      </c>
      <c r="G580" s="235">
        <f>"X"&amp;F580</f>
        <v/>
      </c>
      <c r="H580" s="201" t="n">
        <v>3.125</v>
      </c>
      <c r="I580" s="206" t="inlineStr">
        <is>
          <t>CCW</t>
        </is>
      </c>
      <c r="J580" s="188" t="inlineStr">
        <is>
          <t>Packing</t>
        </is>
      </c>
      <c r="K580" s="188" t="inlineStr">
        <is>
          <t>:Opt_Packing:</t>
        </is>
      </c>
      <c r="L580" s="188" t="inlineStr">
        <is>
          <t>ShaftMatl_SS_AISI-303</t>
        </is>
      </c>
      <c r="M580" s="188" t="inlineStr">
        <is>
          <t>:Bronze, III932, C89835:NiAl-Bronze, ASTM-B150 CDA95400:Al-Bronze, ASTM-B150 CDA95200:SS AISI-303:SS AISI-304:SS AISI-316:SS AISI-416:Special/Other:No Sleeve (sleeveless):SS AISI-416 (hard):</t>
        </is>
      </c>
      <c r="N580" s="188" t="inlineStr">
        <is>
          <t>:Bronze, III932, C89835:NiAl-Bronze, ASTM-B150 CDA95400:Al-Bronze, ASTM-B150 CDA95200:SS AISI-303:SS AISI-304:SS AISI-316:SS AISI-416:Special/Other:No Sleeve (sleeveless):</t>
        </is>
      </c>
      <c r="O580" s="188" t="inlineStr">
        <is>
          <t>ShaftMatl_SS_AISI-303</t>
        </is>
      </c>
      <c r="P580" s="172" t="inlineStr">
        <is>
          <t>RTF</t>
        </is>
      </c>
      <c r="Q580" s="188" t="inlineStr">
        <is>
          <t>B104549</t>
        </is>
      </c>
      <c r="R580" s="188" t="n"/>
      <c r="S580" s="193" t="inlineStr">
        <is>
          <t>LT079</t>
        </is>
      </c>
    </row>
    <row r="581">
      <c r="B581" s="205" t="n"/>
      <c r="C581" s="233" t="n"/>
      <c r="D581" s="233" t="n"/>
      <c r="E581" s="233" t="inlineStr">
        <is>
          <t>:2018-1_2-KP:</t>
        </is>
      </c>
      <c r="F581" s="235" t="inlineStr">
        <is>
          <t>V</t>
        </is>
      </c>
      <c r="G581" s="235">
        <f>"X"&amp;F581</f>
        <v/>
      </c>
      <c r="H581" s="201" t="n">
        <v>3.125</v>
      </c>
      <c r="I581" s="206" t="inlineStr">
        <is>
          <t>CCW</t>
        </is>
      </c>
      <c r="J581" s="188" t="inlineStr">
        <is>
          <t>Mechanical Seal</t>
        </is>
      </c>
      <c r="K581" s="188" t="inlineStr">
        <is>
          <t>:MechSealType1Unbal:MechSealType21S:MechSealType1B:MechSealType2B:</t>
        </is>
      </c>
      <c r="L581" s="188" t="inlineStr">
        <is>
          <t>ShaftMatl_SS_AISI-316</t>
        </is>
      </c>
      <c r="M581" s="188" t="inlineStr">
        <is>
          <t>:Bronze, III932, C89835:NiAl-Bronze, ASTM-B150 CDA95400:Al-Bronze, ASTM-B150 CDA95200:SS AISI-303:SS AISI-304:SS AISI-316:SS AISI-416:Special/Other:No Sleeve (sleeveless):</t>
        </is>
      </c>
      <c r="N581" s="188" t="inlineStr">
        <is>
          <t>:Bronze, III932, C89835:NiAl-Bronze, ASTM-B150 CDA95400:Al-Bronze, ASTM-B150 CDA95200:SS AISI-303:SS AISI-304:SS AISI-316:SS AISI-416:Special/Other:No Sleeve (sleeveless):</t>
        </is>
      </c>
      <c r="O581" s="188" t="inlineStr">
        <is>
          <t>ShaftMatl_SS_AISI-316</t>
        </is>
      </c>
      <c r="P581" s="172" t="inlineStr">
        <is>
          <t>RTF</t>
        </is>
      </c>
      <c r="Q581" s="188" t="inlineStr">
        <is>
          <t>B104549</t>
        </is>
      </c>
      <c r="R581" s="188" t="n"/>
      <c r="S581" s="193" t="inlineStr">
        <is>
          <t>LT079</t>
        </is>
      </c>
    </row>
    <row r="582">
      <c r="B582" s="205" t="n"/>
      <c r="C582" s="233" t="n"/>
      <c r="D582" s="233" t="n"/>
      <c r="E582" s="233" t="inlineStr">
        <is>
          <t>:2018-1_2-KP:</t>
        </is>
      </c>
      <c r="F582" s="235" t="inlineStr">
        <is>
          <t>V</t>
        </is>
      </c>
      <c r="G582" s="235">
        <f>"X"&amp;F582</f>
        <v/>
      </c>
      <c r="H582" s="201" t="n">
        <v>3.125</v>
      </c>
      <c r="I582" s="206" t="inlineStr">
        <is>
          <t>CCW</t>
        </is>
      </c>
      <c r="J582" s="188" t="inlineStr">
        <is>
          <t>Packing</t>
        </is>
      </c>
      <c r="K582" s="188" t="inlineStr">
        <is>
          <t>:Opt_Packing:</t>
        </is>
      </c>
      <c r="L582" s="188" t="inlineStr">
        <is>
          <t>ShaftMatl_SS_AISI-316</t>
        </is>
      </c>
      <c r="M582" s="188" t="inlineStr">
        <is>
          <t>:Bronze, III932, C89835:NiAl-Bronze, ASTM-B150 CDA95400:Al-Bronze, ASTM-B150 CDA95200:SS AISI-303:SS AISI-304:SS AISI-316:SS AISI-416:Special/Other:No Sleeve (sleeveless):SS AISI-416 (hard):</t>
        </is>
      </c>
      <c r="N582" s="188" t="inlineStr">
        <is>
          <t>:Bronze, III932, C89835:NiAl-Bronze, ASTM-B150 CDA95400:Al-Bronze, ASTM-B150 CDA95200:SS AISI-303:SS AISI-304:SS AISI-316:SS AISI-416:Special/Other:No Sleeve (sleeveless):</t>
        </is>
      </c>
      <c r="O582" s="188" t="inlineStr">
        <is>
          <t>ShaftMatl_SS_AISI-316</t>
        </is>
      </c>
      <c r="P582" s="172" t="inlineStr">
        <is>
          <t>RTF</t>
        </is>
      </c>
      <c r="Q582" s="188" t="inlineStr">
        <is>
          <t>B104549</t>
        </is>
      </c>
      <c r="R582" s="188" t="n"/>
      <c r="S582" s="193" t="inlineStr">
        <is>
          <t>LT079</t>
        </is>
      </c>
    </row>
    <row r="583">
      <c r="B583" s="205" t="n"/>
      <c r="C583" s="233" t="n"/>
      <c r="D583" s="233" t="n"/>
      <c r="E583" s="233" t="inlineStr">
        <is>
          <t>:2018-1_2-KP:</t>
        </is>
      </c>
      <c r="F583" s="235" t="inlineStr">
        <is>
          <t>V</t>
        </is>
      </c>
      <c r="G583" s="235">
        <f>"X"&amp;F583</f>
        <v/>
      </c>
      <c r="H583" s="201" t="n">
        <v>3.125</v>
      </c>
      <c r="I583" s="206" t="inlineStr">
        <is>
          <t>CCW</t>
        </is>
      </c>
      <c r="J583" s="188" t="inlineStr">
        <is>
          <t>Mechanical Seal</t>
        </is>
      </c>
      <c r="K583" s="188" t="inlineStr">
        <is>
          <t>:MechSealType1Unbal:MechSealType21S:MechSealType1B:MechSealType2B:</t>
        </is>
      </c>
      <c r="L583" s="188" t="inlineStr">
        <is>
          <t>ShaftMatl_SS_AISI-416</t>
        </is>
      </c>
      <c r="M583" s="188" t="inlineStr">
        <is>
          <t>:Bronze, III932, C89835:NiAl-Bronze, ASTM-B150 CDA95400:Al-Bronze, ASTM-B150 CDA95200:SS AISI-303:SS AISI-304:SS AISI-316:SS AISI-416:Special/Other:No Sleeve (sleeveless):</t>
        </is>
      </c>
      <c r="N583" s="188" t="inlineStr">
        <is>
          <t>:Bronze, III932, C89835:NiAl-Bronze, ASTM-B150 CDA95400:Al-Bronze, ASTM-B150 CDA95200:SS AISI-303:SS AISI-304:SS AISI-316:SS AISI-416:Special/Other:No Sleeve (sleeveless):</t>
        </is>
      </c>
      <c r="O583" s="188" t="inlineStr">
        <is>
          <t>ShaftMatl_SS_AISI-416</t>
        </is>
      </c>
      <c r="P583" s="172" t="inlineStr">
        <is>
          <t>RTF</t>
        </is>
      </c>
      <c r="Q583" s="188" t="inlineStr">
        <is>
          <t>B104549</t>
        </is>
      </c>
      <c r="R583" s="188" t="n"/>
      <c r="S583" s="193" t="inlineStr">
        <is>
          <t>LT079</t>
        </is>
      </c>
    </row>
    <row r="584">
      <c r="B584" s="205" t="n"/>
      <c r="C584" s="233" t="n"/>
      <c r="D584" s="233" t="n"/>
      <c r="E584" s="233" t="inlineStr">
        <is>
          <t>:2018-1_2-KP:</t>
        </is>
      </c>
      <c r="F584" s="235" t="inlineStr">
        <is>
          <t>V</t>
        </is>
      </c>
      <c r="G584" s="235">
        <f>"X"&amp;F584</f>
        <v/>
      </c>
      <c r="H584" s="201" t="n">
        <v>3.125</v>
      </c>
      <c r="I584" s="206" t="inlineStr">
        <is>
          <t>CCW</t>
        </is>
      </c>
      <c r="J584" s="188" t="inlineStr">
        <is>
          <t>Packing</t>
        </is>
      </c>
      <c r="K584" s="188" t="inlineStr">
        <is>
          <t>:Opt_Packing:</t>
        </is>
      </c>
      <c r="L584" s="188" t="inlineStr">
        <is>
          <t>ShaftMatl_SS_AISI-416</t>
        </is>
      </c>
      <c r="M584" s="188" t="inlineStr">
        <is>
          <t>:Bronze, III932, C89835:NiAl-Bronze, ASTM-B150 CDA95400:Al-Bronze, ASTM-B150 CDA95200:SS AISI-303:SS AISI-304:SS AISI-316:SS AISI-416:Special/Other:No Sleeve (sleeveless):SS AISI-416 (hard):</t>
        </is>
      </c>
      <c r="N584" s="188" t="inlineStr">
        <is>
          <t>:Bronze, III932, C89835:NiAl-Bronze, ASTM-B150 CDA95400:Al-Bronze, ASTM-B150 CDA95200:SS AISI-303:SS AISI-304:SS AISI-316:SS AISI-416:Special/Other:No Sleeve (sleeveless):</t>
        </is>
      </c>
      <c r="O584" s="188" t="inlineStr">
        <is>
          <t>ShaftMatl_SS_AISI-416</t>
        </is>
      </c>
      <c r="P584" s="172" t="inlineStr">
        <is>
          <t>RTF</t>
        </is>
      </c>
      <c r="Q584" s="188" t="inlineStr">
        <is>
          <t>B104549</t>
        </is>
      </c>
      <c r="R584" s="188" t="n"/>
      <c r="S584" s="193" t="inlineStr">
        <is>
          <t>LT079</t>
        </is>
      </c>
    </row>
    <row r="585">
      <c r="B585" s="205" t="n"/>
      <c r="C585" s="233" t="n"/>
      <c r="D585" s="233" t="n"/>
      <c r="E585" s="233" t="inlineStr">
        <is>
          <t>:2018-1_2-KP:</t>
        </is>
      </c>
      <c r="F585" s="235" t="inlineStr">
        <is>
          <t>V</t>
        </is>
      </c>
      <c r="G585" s="235">
        <f>"X"&amp;F585</f>
        <v/>
      </c>
      <c r="H585" s="201" t="n">
        <v>3.125</v>
      </c>
      <c r="I585" s="206" t="inlineStr">
        <is>
          <t>CCW</t>
        </is>
      </c>
      <c r="J585" s="188" t="inlineStr">
        <is>
          <t>Mechanical Seal</t>
        </is>
      </c>
      <c r="K585" s="188" t="inlineStr">
        <is>
          <t>:MechSealType1Unbal:MechSealType21S:MechSealType1B:MechSealType2B:</t>
        </is>
      </c>
      <c r="L585" s="188" t="inlineStr">
        <is>
          <t>ShaftMatl_17-4PH</t>
        </is>
      </c>
      <c r="M585" s="188" t="inlineStr">
        <is>
          <t>:Bronze, III932, C89835:NiAl-Bronze, ASTM-B150 CDA95400:Al-Bronze, ASTM-B150 CDA95200:SS AISI-303:SS AISI-304:SS AISI-316:SS AISI-416:Special/Other:No Sleeve (sleeveless):</t>
        </is>
      </c>
      <c r="N585" s="188" t="inlineStr">
        <is>
          <t>:Bronze, III932, C89835:NiAl-Bronze, ASTM-B150 CDA95400:Al-Bronze, ASTM-B150 CDA95200:SS AISI-303:SS AISI-304:SS AISI-316:SS AISI-416:Special/Other:No Sleeve (sleeveless):</t>
        </is>
      </c>
      <c r="O585" s="188" t="inlineStr">
        <is>
          <t>ShaftMatl_17-4PH</t>
        </is>
      </c>
      <c r="P585" s="172" t="inlineStr">
        <is>
          <t>RTF</t>
        </is>
      </c>
      <c r="Q585" s="188" t="inlineStr">
        <is>
          <t>B104549</t>
        </is>
      </c>
      <c r="R585" s="188" t="n"/>
      <c r="S585" s="193" t="inlineStr">
        <is>
          <t>LT079</t>
        </is>
      </c>
    </row>
    <row r="586">
      <c r="B586" s="205" t="n"/>
      <c r="C586" s="233" t="n"/>
      <c r="D586" s="233" t="n"/>
      <c r="E586" s="233" t="inlineStr">
        <is>
          <t>:2018-1_2-KP:</t>
        </is>
      </c>
      <c r="F586" s="235" t="inlineStr">
        <is>
          <t>V</t>
        </is>
      </c>
      <c r="G586" s="235">
        <f>"X"&amp;F586</f>
        <v/>
      </c>
      <c r="H586" s="201" t="n">
        <v>3.125</v>
      </c>
      <c r="I586" s="206" t="inlineStr">
        <is>
          <t>CCW</t>
        </is>
      </c>
      <c r="J586" s="188" t="inlineStr">
        <is>
          <t>Packing</t>
        </is>
      </c>
      <c r="K586" s="188" t="inlineStr">
        <is>
          <t>:Opt_Packing:</t>
        </is>
      </c>
      <c r="L586" s="188" t="inlineStr">
        <is>
          <t>ShaftMatl_17-4PH</t>
        </is>
      </c>
      <c r="M586" s="188" t="inlineStr">
        <is>
          <t>:Bronze, III932, C89835:NiAl-Bronze, ASTM-B150 CDA95400:Al-Bronze, ASTM-B150 CDA95200:SS AISI-303:SS AISI-304:SS AISI-316:SS AISI-416:Special/Other:No Sleeve (sleeveless):SS AISI-416 (hard):</t>
        </is>
      </c>
      <c r="N586" s="188" t="inlineStr">
        <is>
          <t>:Bronze, III932, C89835:NiAl-Bronze, ASTM-B150 CDA95400:Al-Bronze, ASTM-B150 CDA95200:SS AISI-303:SS AISI-304:SS AISI-316:SS AISI-416:Special/Other:No Sleeve (sleeveless):</t>
        </is>
      </c>
      <c r="O586" s="188" t="inlineStr">
        <is>
          <t>ShaftMatl_17-4PH</t>
        </is>
      </c>
      <c r="P586" s="172" t="inlineStr">
        <is>
          <t>RTF</t>
        </is>
      </c>
      <c r="Q586" s="188" t="inlineStr">
        <is>
          <t>B104549</t>
        </is>
      </c>
      <c r="R586" s="188" t="n"/>
      <c r="S586" s="193" t="inlineStr">
        <is>
          <t>LT079</t>
        </is>
      </c>
    </row>
    <row r="587">
      <c r="B587" s="205" t="n"/>
      <c r="C587" s="233" t="n"/>
      <c r="D587" s="233" t="n"/>
      <c r="E587" s="233" t="inlineStr">
        <is>
          <t>:2018-1_2-KP:</t>
        </is>
      </c>
      <c r="F587" s="235" t="inlineStr">
        <is>
          <t>V</t>
        </is>
      </c>
      <c r="G587" s="235">
        <f>"X"&amp;F587</f>
        <v/>
      </c>
      <c r="H587" s="201" t="n">
        <v>3.125</v>
      </c>
      <c r="I587" s="206" t="inlineStr">
        <is>
          <t>CCW</t>
        </is>
      </c>
      <c r="J587" s="188" t="inlineStr">
        <is>
          <t>Mechanical Seal</t>
        </is>
      </c>
      <c r="K587" s="188" t="inlineStr">
        <is>
          <t>:MechSealType1Unbal:MechSealType21S:MechSealType1B:MechSealType2B:</t>
        </is>
      </c>
      <c r="L587" s="188" t="inlineStr">
        <is>
          <t>ShaftMatl_Steel_4140</t>
        </is>
      </c>
      <c r="M587" s="188" t="inlineStr">
        <is>
          <t>:Bronze, III932, C89835:NiAl-Bronze, ASTM-B150 CDA95400:Al-Bronze, ASTM-B150 CDA95200:SS AISI-303:SS AISI-304:SS AISI-316:SS AISI-416:Special/Other:No Sleeve (sleeveless):</t>
        </is>
      </c>
      <c r="N587" s="188" t="inlineStr">
        <is>
          <t>:Bronze, III932, C89835:NiAl-Bronze, ASTM-B150 CDA95400:Al-Bronze, ASTM-B150 CDA95200:SS AISI-303:SS AISI-304:SS AISI-316:SS AISI-416:Special/Other:No Sleeve (sleeveless):</t>
        </is>
      </c>
      <c r="O587" s="188" t="inlineStr">
        <is>
          <t>ShaftMatl_Steel_4140</t>
        </is>
      </c>
      <c r="P587" s="172" t="inlineStr">
        <is>
          <t>RTF</t>
        </is>
      </c>
      <c r="Q587" s="188" t="inlineStr">
        <is>
          <t>B104549</t>
        </is>
      </c>
      <c r="R587" s="188" t="n"/>
      <c r="S587" s="193" t="inlineStr">
        <is>
          <t>LT079</t>
        </is>
      </c>
    </row>
    <row r="588">
      <c r="B588" s="205" t="n"/>
      <c r="C588" s="233" t="n"/>
      <c r="D588" s="233" t="n"/>
      <c r="E588" s="233" t="inlineStr">
        <is>
          <t>:2018-1_2-KP:</t>
        </is>
      </c>
      <c r="F588" s="235" t="inlineStr">
        <is>
          <t>V</t>
        </is>
      </c>
      <c r="G588" s="235">
        <f>"X"&amp;F588</f>
        <v/>
      </c>
      <c r="H588" s="201" t="n">
        <v>3.125</v>
      </c>
      <c r="I588" s="206" t="inlineStr">
        <is>
          <t>CCW</t>
        </is>
      </c>
      <c r="J588" s="188" t="inlineStr">
        <is>
          <t>Packing</t>
        </is>
      </c>
      <c r="K588" s="188" t="inlineStr">
        <is>
          <t>:Opt_Packing:</t>
        </is>
      </c>
      <c r="L588" s="188" t="inlineStr">
        <is>
          <t>ShaftMatl_Steel_4140</t>
        </is>
      </c>
      <c r="M588" s="188" t="inlineStr">
        <is>
          <t>:Bronze, III932, C89835:NiAl-Bronze, ASTM-B150 CDA95400:Al-Bronze, ASTM-B150 CDA95200:SS AISI-303:SS AISI-304:SS AISI-316:SS AISI-416:Special/Other:No Sleeve (sleeveless):SS AISI-416 (hard):</t>
        </is>
      </c>
      <c r="N588" s="188" t="inlineStr">
        <is>
          <t>:Bronze, III932, C89835:NiAl-Bronze, ASTM-B150 CDA95400:Al-Bronze, ASTM-B150 CDA95200:SS AISI-303:SS AISI-304:SS AISI-316:SS AISI-416:Special/Other:No Sleeve (sleeveless):</t>
        </is>
      </c>
      <c r="O588" s="188" t="inlineStr">
        <is>
          <t>ShaftMatl_Steel_4140</t>
        </is>
      </c>
      <c r="P588" s="172" t="inlineStr">
        <is>
          <t>RTF</t>
        </is>
      </c>
      <c r="Q588" s="188" t="inlineStr">
        <is>
          <t>B104549</t>
        </is>
      </c>
      <c r="R588" s="188" t="n"/>
      <c r="S588" s="193" t="inlineStr">
        <is>
          <t>LT079</t>
        </is>
      </c>
    </row>
    <row r="589">
      <c r="B589" s="205" t="n"/>
      <c r="C589" s="233" t="n"/>
      <c r="D589" s="233" t="n"/>
      <c r="E589" s="233" t="inlineStr">
        <is>
          <t>:2018-1_2-KP:</t>
        </is>
      </c>
      <c r="F589" s="235" t="inlineStr">
        <is>
          <t>V</t>
        </is>
      </c>
      <c r="G589" s="235">
        <f>"X"&amp;F589</f>
        <v/>
      </c>
      <c r="H589" s="201" t="n">
        <v>3.125</v>
      </c>
      <c r="I589" s="206" t="inlineStr">
        <is>
          <t>CCW</t>
        </is>
      </c>
      <c r="J589" s="188" t="inlineStr">
        <is>
          <t>Mechanical Seal</t>
        </is>
      </c>
      <c r="K589" s="188" t="inlineStr">
        <is>
          <t>:MechSealType1Unbal:MechSealType21S:MechSealType1B:MechSealType2B:</t>
        </is>
      </c>
      <c r="L589" s="188" t="inlineStr">
        <is>
          <t>ShaftMatl_Monel_ASTM-164</t>
        </is>
      </c>
      <c r="M589" s="188" t="inlineStr">
        <is>
          <t>:Bronze, III932, C89835:NiAl-Bronze, ASTM-B150 CDA95400:Al-Bronze, ASTM-B150 CDA95200:SS AISI-303:SS AISI-304:SS AISI-316:SS AISI-416:Special/Other:No Sleeve (sleeveless):</t>
        </is>
      </c>
      <c r="N589" s="188" t="inlineStr">
        <is>
          <t>:Bronze, III932, C89835:NiAl-Bronze, ASTM-B150 CDA95400:Al-Bronze, ASTM-B150 CDA95200:SS AISI-303:SS AISI-304:SS AISI-316:SS AISI-416:Special/Other:No Sleeve (sleeveless):</t>
        </is>
      </c>
      <c r="O589" s="188" t="inlineStr">
        <is>
          <t>ShaftMatl_Monel_ASTM-164</t>
        </is>
      </c>
      <c r="P589" s="172" t="inlineStr">
        <is>
          <t>RTF</t>
        </is>
      </c>
      <c r="Q589" s="188" t="inlineStr">
        <is>
          <t>B104549</t>
        </is>
      </c>
      <c r="R589" s="188" t="n"/>
      <c r="S589" s="193" t="inlineStr">
        <is>
          <t>LT079</t>
        </is>
      </c>
    </row>
    <row r="590">
      <c r="B590" s="205" t="n"/>
      <c r="C590" s="233" t="n"/>
      <c r="D590" s="233" t="n"/>
      <c r="E590" s="233" t="inlineStr">
        <is>
          <t>:2018-1_2-KP:</t>
        </is>
      </c>
      <c r="F590" s="235" t="inlineStr">
        <is>
          <t>V</t>
        </is>
      </c>
      <c r="G590" s="235">
        <f>"X"&amp;F590</f>
        <v/>
      </c>
      <c r="H590" s="201" t="n">
        <v>3.125</v>
      </c>
      <c r="I590" s="206" t="inlineStr">
        <is>
          <t>CCW</t>
        </is>
      </c>
      <c r="J590" s="188" t="inlineStr">
        <is>
          <t>Packing</t>
        </is>
      </c>
      <c r="K590" s="188" t="inlineStr">
        <is>
          <t>:Opt_Packing:</t>
        </is>
      </c>
      <c r="L590" s="188" t="inlineStr">
        <is>
          <t>ShaftMatl_Monel_ASTM-164</t>
        </is>
      </c>
      <c r="M590" s="188" t="inlineStr">
        <is>
          <t>:Bronze, III932, C89835:NiAl-Bronze, ASTM-B150 CDA95400:Al-Bronze, ASTM-B150 CDA95200:SS AISI-303:SS AISI-304:SS AISI-316:SS AISI-416:Special/Other:No Sleeve (sleeveless):SS AISI-416 (hard):</t>
        </is>
      </c>
      <c r="N590" s="188" t="inlineStr">
        <is>
          <t>:Bronze, III932, C89835:NiAl-Bronze, ASTM-B150 CDA95400:Al-Bronze, ASTM-B150 CDA95200:SS AISI-303:SS AISI-304:SS AISI-316:SS AISI-416:Special/Other:No Sleeve (sleeveless):</t>
        </is>
      </c>
      <c r="O590" s="188" t="inlineStr">
        <is>
          <t>ShaftMatl_Monel_ASTM-164</t>
        </is>
      </c>
      <c r="P590" s="172" t="inlineStr">
        <is>
          <t>RTF</t>
        </is>
      </c>
      <c r="Q590" s="188" t="inlineStr">
        <is>
          <t>B104549</t>
        </is>
      </c>
      <c r="R590" s="188" t="n"/>
      <c r="S590" s="193" t="inlineStr">
        <is>
          <t>LT079</t>
        </is>
      </c>
    </row>
    <row r="591">
      <c r="B591" s="205" t="n"/>
      <c r="C591" s="233" t="n"/>
      <c r="D591" s="233" t="n"/>
      <c r="E591" s="233" t="inlineStr">
        <is>
          <t>:2018-1_2-KP:</t>
        </is>
      </c>
      <c r="F591" s="235" t="inlineStr">
        <is>
          <t>V</t>
        </is>
      </c>
      <c r="G591" s="235">
        <f>"X"&amp;F591</f>
        <v/>
      </c>
      <c r="H591" s="201" t="n">
        <v>3.125</v>
      </c>
      <c r="I591" s="206" t="inlineStr">
        <is>
          <t>CCW</t>
        </is>
      </c>
      <c r="J591" s="188" t="n"/>
      <c r="K591" s="188" t="n"/>
      <c r="L591" s="188" t="inlineStr">
        <is>
          <t>ShaftMatl_StressproofSteel_AISI-1144</t>
        </is>
      </c>
      <c r="M591" s="188" t="inlineStr">
        <is>
          <t>:Bronze, III932, C89835:NiAl-Bronze, ASTM-B150 CDA95400:Al-Bronze, ASTM-B150 CDA95200:SS AISI-303:SS AISI-304:SS AISI-316:SS AISI-416:Special/Other:No Sleeve (sleeveless):SS AISI-416 (hard):</t>
        </is>
      </c>
      <c r="N591" s="188" t="inlineStr">
        <is>
          <t>:SS AISI-416 (hard)-SlvBrg:</t>
        </is>
      </c>
      <c r="O591" s="188" t="inlineStr">
        <is>
          <t>ShaftMatl_StressproofSteel_AISI-1144</t>
        </is>
      </c>
      <c r="P591" s="172" t="inlineStr">
        <is>
          <t>RTF</t>
        </is>
      </c>
      <c r="Q591" s="188" t="inlineStr">
        <is>
          <t>B104549</t>
        </is>
      </c>
      <c r="R591" s="188" t="n"/>
      <c r="S591" s="193" t="inlineStr">
        <is>
          <t>LT079</t>
        </is>
      </c>
    </row>
    <row r="592">
      <c r="B592" s="205" t="n"/>
      <c r="C592" s="233" t="n"/>
      <c r="D592" s="233" t="n"/>
      <c r="E592" s="233" t="inlineStr">
        <is>
          <t>:1617-5_6-KP:</t>
        </is>
      </c>
      <c r="F592" s="235" t="inlineStr">
        <is>
          <t>V</t>
        </is>
      </c>
      <c r="G592" s="235">
        <f>"X"&amp;F592</f>
        <v/>
      </c>
      <c r="H592" s="201" t="n">
        <v>3.125</v>
      </c>
      <c r="I592" s="206" t="inlineStr">
        <is>
          <t>CW</t>
        </is>
      </c>
      <c r="J592" s="188" t="inlineStr">
        <is>
          <t>Mechanical Seal</t>
        </is>
      </c>
      <c r="K592" s="188" t="inlineStr">
        <is>
          <t>:MechSealType1Unbal:MechSealType21S:MechSealType1B:MechSealType2B:</t>
        </is>
      </c>
      <c r="L592" s="188" t="inlineStr">
        <is>
          <t>ShaftMatl_Steel_4140</t>
        </is>
      </c>
      <c r="M592" s="188" t="inlineStr">
        <is>
          <t>:Bronze, III932, C89835:NiAl-Bronze, ASTM-B150 CDA95400:Al-Bronze, ASTM-B150 CDA95200:SS AISI-303:SS AISI-304:SS AISI-316:SS AISI-416:Special/Other:No Sleeve (sleeveless):</t>
        </is>
      </c>
      <c r="N592" s="188" t="inlineStr">
        <is>
          <t>:Bronze, III932, C89835:NiAl-Bronze, ASTM-B150 CDA95400:Al-Bronze, ASTM-B150 CDA95200:SS AISI-303:SS AISI-304:SS AISI-316:SS AISI-416:Special/Other:No Sleeve (sleeveless):</t>
        </is>
      </c>
      <c r="O592" s="188" t="inlineStr">
        <is>
          <t>ShaftMatl_Steel_4140</t>
        </is>
      </c>
      <c r="P592" s="172" t="inlineStr">
        <is>
          <t>RTF</t>
        </is>
      </c>
      <c r="Q592" s="188" t="inlineStr">
        <is>
          <t>B104549</t>
        </is>
      </c>
      <c r="R592" s="188" t="n"/>
      <c r="S592" s="193" t="inlineStr">
        <is>
          <t>LT079</t>
        </is>
      </c>
    </row>
    <row r="593">
      <c r="B593" s="205" t="n"/>
      <c r="C593" s="233" t="n"/>
      <c r="D593" s="233" t="n"/>
      <c r="E593" s="233" t="inlineStr">
        <is>
          <t>:1617-5_6-KP:</t>
        </is>
      </c>
      <c r="F593" s="235" t="inlineStr">
        <is>
          <t>V</t>
        </is>
      </c>
      <c r="G593" s="235">
        <f>"X"&amp;F593</f>
        <v/>
      </c>
      <c r="H593" s="201" t="n">
        <v>3.125</v>
      </c>
      <c r="I593" s="206" t="inlineStr">
        <is>
          <t>CW</t>
        </is>
      </c>
      <c r="J593" s="188" t="inlineStr">
        <is>
          <t>Packing</t>
        </is>
      </c>
      <c r="K593" s="188" t="inlineStr">
        <is>
          <t>:Opt_Packing:</t>
        </is>
      </c>
      <c r="L593" s="188" t="inlineStr">
        <is>
          <t>ShaftMatl_Steel_4140</t>
        </is>
      </c>
      <c r="M593" s="188" t="inlineStr">
        <is>
          <t>:Bronze, III932, C89835:NiAl-Bronze, ASTM-B150 CDA95400:Al-Bronze, ASTM-B150 CDA95200:SS AISI-303:SS AISI-304:SS AISI-316:SS AISI-416:Special/Other:No Sleeve (sleeveless):SS AISI-416 (hard):</t>
        </is>
      </c>
      <c r="N593" s="188" t="inlineStr">
        <is>
          <t>:Bronze, III932, C89835:NiAl-Bronze, ASTM-B150 CDA95400:Al-Bronze, ASTM-B150 CDA95200:SS AISI-303:SS AISI-304:SS AISI-316:SS AISI-416:Special/Other:No Sleeve (sleeveless):</t>
        </is>
      </c>
      <c r="O593" s="188" t="inlineStr">
        <is>
          <t>ShaftMatl_Steel_4140</t>
        </is>
      </c>
      <c r="P593" s="172" t="inlineStr">
        <is>
          <t>RTF</t>
        </is>
      </c>
      <c r="Q593" s="188" t="inlineStr">
        <is>
          <t>B104549</t>
        </is>
      </c>
      <c r="R593" s="188" t="n"/>
      <c r="S593" s="193" t="inlineStr">
        <is>
          <t>LT079</t>
        </is>
      </c>
    </row>
    <row r="594">
      <c r="B594" s="205" t="n"/>
      <c r="C594" s="233" t="n"/>
      <c r="D594" s="233" t="n"/>
      <c r="E594" s="233" t="inlineStr">
        <is>
          <t>:1617-5_6-KP:</t>
        </is>
      </c>
      <c r="F594" s="235" t="inlineStr">
        <is>
          <t>V</t>
        </is>
      </c>
      <c r="G594" s="235">
        <f>"X"&amp;F594</f>
        <v/>
      </c>
      <c r="H594" s="201" t="n">
        <v>3.125</v>
      </c>
      <c r="I594" s="206" t="inlineStr">
        <is>
          <t>CCW</t>
        </is>
      </c>
      <c r="J594" s="188" t="inlineStr">
        <is>
          <t>Mechanical Seal</t>
        </is>
      </c>
      <c r="K594" s="188" t="inlineStr">
        <is>
          <t>:MechSealType1Unbal:MechSealType21S:MechSealType1B:MechSealType2B:</t>
        </is>
      </c>
      <c r="L594" s="188" t="inlineStr">
        <is>
          <t>ShaftMatl_Steel_4140</t>
        </is>
      </c>
      <c r="M594" s="188" t="inlineStr">
        <is>
          <t>:Bronze, III932, C89835:NiAl-Bronze, ASTM-B150 CDA95400:Al-Bronze, ASTM-B150 CDA95200:SS AISI-303:SS AISI-304:SS AISI-316:SS AISI-416:Special/Other:No Sleeve (sleeveless):</t>
        </is>
      </c>
      <c r="N594" s="188" t="inlineStr">
        <is>
          <t>:Bronze, III932, C89835:NiAl-Bronze, ASTM-B150 CDA95400:Al-Bronze, ASTM-B150 CDA95200:SS AISI-303:SS AISI-304:SS AISI-316:SS AISI-416:Special/Other:No Sleeve (sleeveless):</t>
        </is>
      </c>
      <c r="O594" s="188" t="inlineStr">
        <is>
          <t>ShaftMatl_Steel_4140</t>
        </is>
      </c>
      <c r="P594" s="172" t="inlineStr">
        <is>
          <t>RTF</t>
        </is>
      </c>
      <c r="Q594" s="188" t="inlineStr">
        <is>
          <t>B104549</t>
        </is>
      </c>
      <c r="R594" s="188" t="n"/>
      <c r="S594" s="193" t="inlineStr">
        <is>
          <t>LT079</t>
        </is>
      </c>
    </row>
    <row r="595">
      <c r="B595" s="205" t="n"/>
      <c r="C595" s="233" t="n"/>
      <c r="D595" s="233" t="n"/>
      <c r="E595" s="233" t="inlineStr">
        <is>
          <t>:1617-5_6-KP:</t>
        </is>
      </c>
      <c r="F595" s="235" t="inlineStr">
        <is>
          <t>V</t>
        </is>
      </c>
      <c r="G595" s="235">
        <f>"X"&amp;F595</f>
        <v/>
      </c>
      <c r="H595" s="201" t="n">
        <v>3.125</v>
      </c>
      <c r="I595" s="206" t="inlineStr">
        <is>
          <t>CCW</t>
        </is>
      </c>
      <c r="J595" s="188" t="inlineStr">
        <is>
          <t>Packing</t>
        </is>
      </c>
      <c r="K595" s="188" t="inlineStr">
        <is>
          <t>:Opt_Packing:</t>
        </is>
      </c>
      <c r="L595" s="188" t="inlineStr">
        <is>
          <t>ShaftMatl_Steel_4140</t>
        </is>
      </c>
      <c r="M595" s="188" t="inlineStr">
        <is>
          <t>:Bronze, III932, C89835:NiAl-Bronze, ASTM-B150 CDA95400:Al-Bronze, ASTM-B150 CDA95200:SS AISI-303:SS AISI-304:SS AISI-316:SS AISI-416:Special/Other:No Sleeve (sleeveless):SS AISI-416 (hard):</t>
        </is>
      </c>
      <c r="N595" s="188" t="inlineStr">
        <is>
          <t>:Bronze, III932, C89835:NiAl-Bronze, ASTM-B150 CDA95400:Al-Bronze, ASTM-B150 CDA95200:SS AISI-303:SS AISI-304:SS AISI-316:SS AISI-416:Special/Other:No Sleeve (sleeveless):</t>
        </is>
      </c>
      <c r="O595" s="188" t="inlineStr">
        <is>
          <t>ShaftMatl_Steel_4140</t>
        </is>
      </c>
      <c r="P595" s="172" t="inlineStr">
        <is>
          <t>RTF</t>
        </is>
      </c>
      <c r="Q595" s="188" t="inlineStr">
        <is>
          <t>B104549</t>
        </is>
      </c>
      <c r="R595" s="188" t="n"/>
      <c r="S595" s="193" t="inlineStr">
        <is>
          <t>LT079</t>
        </is>
      </c>
    </row>
    <row r="596">
      <c r="B596" s="205" t="n"/>
      <c r="C596" s="233" t="n"/>
      <c r="D596" s="233" t="n"/>
      <c r="E596" s="233" t="inlineStr">
        <is>
          <t>:1620-3_4-KP:</t>
        </is>
      </c>
      <c r="F596" s="235" t="inlineStr">
        <is>
          <t>V</t>
        </is>
      </c>
      <c r="G596" s="235">
        <f>"X"&amp;F596</f>
        <v/>
      </c>
      <c r="H596" s="201" t="n">
        <v>3.125</v>
      </c>
      <c r="I596" s="206" t="inlineStr">
        <is>
          <t>CW</t>
        </is>
      </c>
      <c r="J596" s="188" t="inlineStr">
        <is>
          <t>Mechanical Seal</t>
        </is>
      </c>
      <c r="K596" s="188" t="inlineStr">
        <is>
          <t>:MechSealType1Unbal:MechSealType21S:MechSealType1B:MechSealType2B:</t>
        </is>
      </c>
      <c r="L596" s="188" t="inlineStr">
        <is>
          <t>ShaftMatl_Steel_4140</t>
        </is>
      </c>
      <c r="M596" s="188" t="inlineStr">
        <is>
          <t>:Bronze, III932, C89835:NiAl-Bronze, ASTM-B150 CDA95400:Al-Bronze, ASTM-B150 CDA95200:SS AISI-303:SS AISI-304:SS AISI-316:SS AISI-416:Special/Other:No Sleeve (sleeveless):</t>
        </is>
      </c>
      <c r="N596" s="188" t="inlineStr">
        <is>
          <t>:Bronze, III932, C89835:NiAl-Bronze, ASTM-B150 CDA95400:Al-Bronze, ASTM-B150 CDA95200:SS AISI-303:SS AISI-304:SS AISI-316:SS AISI-416:Special/Other:No Sleeve (sleeveless):</t>
        </is>
      </c>
      <c r="O596" s="188" t="inlineStr">
        <is>
          <t>ShaftMatl_Steel_4140</t>
        </is>
      </c>
      <c r="P596" s="172" t="inlineStr">
        <is>
          <t>RTF</t>
        </is>
      </c>
      <c r="Q596" s="188" t="inlineStr">
        <is>
          <t>B104549</t>
        </is>
      </c>
      <c r="R596" s="188" t="n"/>
      <c r="S596" s="193" t="inlineStr">
        <is>
          <t>LT079</t>
        </is>
      </c>
    </row>
    <row r="597">
      <c r="B597" s="205" t="n"/>
      <c r="C597" s="233" t="n"/>
      <c r="D597" s="233" t="n"/>
      <c r="E597" s="233" t="inlineStr">
        <is>
          <t>:1620-3_4-KP:</t>
        </is>
      </c>
      <c r="F597" s="235" t="inlineStr">
        <is>
          <t>V</t>
        </is>
      </c>
      <c r="G597" s="235">
        <f>"X"&amp;F597</f>
        <v/>
      </c>
      <c r="H597" s="201" t="n">
        <v>3.125</v>
      </c>
      <c r="I597" s="206" t="inlineStr">
        <is>
          <t>CW</t>
        </is>
      </c>
      <c r="J597" s="188" t="inlineStr">
        <is>
          <t>Packing</t>
        </is>
      </c>
      <c r="K597" s="188" t="inlineStr">
        <is>
          <t>:Opt_Packing:</t>
        </is>
      </c>
      <c r="L597" s="188" t="inlineStr">
        <is>
          <t>ShaftMatl_Steel_4140</t>
        </is>
      </c>
      <c r="M597" s="188" t="inlineStr">
        <is>
          <t>:Bronze, III932, C89835:NiAl-Bronze, ASTM-B150 CDA95400:Al-Bronze, ASTM-B150 CDA95200:SS AISI-303:SS AISI-304:SS AISI-316:SS AISI-416:Special/Other:No Sleeve (sleeveless):SS AISI-416 (hard):</t>
        </is>
      </c>
      <c r="N597" s="188" t="inlineStr">
        <is>
          <t>:Bronze, III932, C89835:NiAl-Bronze, ASTM-B150 CDA95400:Al-Bronze, ASTM-B150 CDA95200:SS AISI-303:SS AISI-304:SS AISI-316:SS AISI-416:Special/Other:No Sleeve (sleeveless):</t>
        </is>
      </c>
      <c r="O597" s="188" t="inlineStr">
        <is>
          <t>ShaftMatl_Steel_4140</t>
        </is>
      </c>
      <c r="P597" s="172" t="inlineStr">
        <is>
          <t>RTF</t>
        </is>
      </c>
      <c r="Q597" s="188" t="inlineStr">
        <is>
          <t>B104549</t>
        </is>
      </c>
      <c r="R597" s="188" t="n"/>
      <c r="S597" s="193" t="inlineStr">
        <is>
          <t>LT079</t>
        </is>
      </c>
    </row>
    <row r="598">
      <c r="B598" s="205" t="n"/>
      <c r="C598" s="233" t="n"/>
      <c r="D598" s="233" t="n"/>
      <c r="E598" s="233" t="inlineStr">
        <is>
          <t>:1620-3_4-KP:</t>
        </is>
      </c>
      <c r="F598" s="235" t="inlineStr">
        <is>
          <t>V</t>
        </is>
      </c>
      <c r="G598" s="235">
        <f>"X"&amp;F598</f>
        <v/>
      </c>
      <c r="H598" s="201" t="n">
        <v>3.125</v>
      </c>
      <c r="I598" s="206" t="inlineStr">
        <is>
          <t>CCW</t>
        </is>
      </c>
      <c r="J598" s="188" t="inlineStr">
        <is>
          <t>Mechanical Seal</t>
        </is>
      </c>
      <c r="K598" s="188" t="inlineStr">
        <is>
          <t>:MechSealType1Unbal:MechSealType21S:MechSealType1B:MechSealType2B:</t>
        </is>
      </c>
      <c r="L598" s="188" t="inlineStr">
        <is>
          <t>ShaftMatl_Steel_4140</t>
        </is>
      </c>
      <c r="M598" s="188" t="inlineStr">
        <is>
          <t>:Bronze, III932, C89835:NiAl-Bronze, ASTM-B150 CDA95400:Al-Bronze, ASTM-B150 CDA95200:SS AISI-303:SS AISI-304:SS AISI-316:SS AISI-416:Special/Other:No Sleeve (sleeveless):</t>
        </is>
      </c>
      <c r="N598" s="188" t="inlineStr">
        <is>
          <t>:Bronze, III932, C89835:NiAl-Bronze, ASTM-B150 CDA95400:Al-Bronze, ASTM-B150 CDA95200:SS AISI-303:SS AISI-304:SS AISI-316:SS AISI-416:Special/Other:No Sleeve (sleeveless):</t>
        </is>
      </c>
      <c r="O598" s="188" t="inlineStr">
        <is>
          <t>ShaftMatl_Steel_4140</t>
        </is>
      </c>
      <c r="P598" s="172" t="inlineStr">
        <is>
          <t>RTF</t>
        </is>
      </c>
      <c r="Q598" s="188" t="inlineStr">
        <is>
          <t>B104549</t>
        </is>
      </c>
      <c r="R598" s="188" t="n"/>
      <c r="S598" s="193" t="inlineStr">
        <is>
          <t>LT079</t>
        </is>
      </c>
    </row>
    <row r="599">
      <c r="B599" s="205" t="n"/>
      <c r="C599" s="233" t="n"/>
      <c r="D599" s="233" t="n"/>
      <c r="E599" s="233" t="inlineStr">
        <is>
          <t>:1620-3_4-KP:</t>
        </is>
      </c>
      <c r="F599" s="235" t="inlineStr">
        <is>
          <t>V</t>
        </is>
      </c>
      <c r="G599" s="235">
        <f>"X"&amp;F599</f>
        <v/>
      </c>
      <c r="H599" s="201" t="n">
        <v>3.125</v>
      </c>
      <c r="I599" s="206" t="inlineStr">
        <is>
          <t>CCW</t>
        </is>
      </c>
      <c r="J599" s="188" t="inlineStr">
        <is>
          <t>Packing</t>
        </is>
      </c>
      <c r="K599" s="188" t="inlineStr">
        <is>
          <t>:Opt_Packing:</t>
        </is>
      </c>
      <c r="L599" s="188" t="inlineStr">
        <is>
          <t>ShaftMatl_Steel_4140</t>
        </is>
      </c>
      <c r="M599" s="188" t="inlineStr">
        <is>
          <t>:Bronze, III932, C89835:NiAl-Bronze, ASTM-B150 CDA95400:Al-Bronze, ASTM-B150 CDA95200:SS AISI-303:SS AISI-304:SS AISI-316:SS AISI-416:Special/Other:No Sleeve (sleeveless):SS AISI-416 (hard):</t>
        </is>
      </c>
      <c r="N599" s="188" t="inlineStr">
        <is>
          <t>:Bronze, III932, C89835:NiAl-Bronze, ASTM-B150 CDA95400:Al-Bronze, ASTM-B150 CDA95200:SS AISI-303:SS AISI-304:SS AISI-316:SS AISI-416:Special/Other:No Sleeve (sleeveless):</t>
        </is>
      </c>
      <c r="O599" s="188" t="inlineStr">
        <is>
          <t>ShaftMatl_Steel_4140</t>
        </is>
      </c>
      <c r="P599" s="172" t="inlineStr">
        <is>
          <t>RTF</t>
        </is>
      </c>
      <c r="Q599" s="188" t="inlineStr">
        <is>
          <t>B104549</t>
        </is>
      </c>
      <c r="R599" s="188" t="n"/>
      <c r="S599" s="193" t="inlineStr">
        <is>
          <t>LT079</t>
        </is>
      </c>
    </row>
    <row r="600">
      <c r="B600" s="205" t="n"/>
      <c r="C600" s="233" t="n"/>
      <c r="D600" s="233" t="n"/>
      <c r="E600" s="233" t="inlineStr">
        <is>
          <t>:2023-3_4-KP:</t>
        </is>
      </c>
      <c r="F600" s="235" t="inlineStr">
        <is>
          <t>B</t>
        </is>
      </c>
      <c r="G600" s="235">
        <f>"X"&amp;F600</f>
        <v/>
      </c>
      <c r="H600" s="201" t="n">
        <v>3.937</v>
      </c>
      <c r="I600" s="206" t="inlineStr">
        <is>
          <t>CW</t>
        </is>
      </c>
      <c r="J600" s="188" t="inlineStr">
        <is>
          <t>Mechanical Seal</t>
        </is>
      </c>
      <c r="K600" s="188" t="inlineStr">
        <is>
          <t>:MechSealType8B:</t>
        </is>
      </c>
      <c r="L600" s="188" t="inlineStr">
        <is>
          <t>ShaftMatl_Steel_4140</t>
        </is>
      </c>
      <c r="M600" s="188" t="inlineStr">
        <is>
          <t>:Bronze, III932, C89835:NiAl-Bronze, ASTM-B150 CDA95400:Al-Bronze, ASTM-B150 CDA95200:SS AISI-303:SS AISI-304:SS AISI-316:SS AISI-416:Special/Other:No Sleeve (sleeveless):</t>
        </is>
      </c>
      <c r="N600" s="188" t="inlineStr">
        <is>
          <t>:Bronze, III932, C89835:NiAl-Bronze, ASTM-B150 CDA95400:Al-Bronze, ASTM-B150 CDA95200:SS AISI-303:SS AISI-304:SS AISI-316:SS AISI-416:Special/Other:No Sleeve (sleeveless):</t>
        </is>
      </c>
      <c r="O600" s="188" t="inlineStr">
        <is>
          <t>ShaftMatl_Steel_4140</t>
        </is>
      </c>
      <c r="P600" s="172" t="inlineStr">
        <is>
          <t>RTF</t>
        </is>
      </c>
      <c r="Q600" s="188" t="inlineStr">
        <is>
          <t>B104549</t>
        </is>
      </c>
      <c r="R600" s="188" t="n"/>
      <c r="S600" s="193" t="inlineStr">
        <is>
          <t>LT079</t>
        </is>
      </c>
    </row>
    <row r="601">
      <c r="B601" s="205" t="n"/>
      <c r="C601" s="233" t="n"/>
      <c r="D601" s="233" t="n"/>
      <c r="E601" s="233" t="inlineStr">
        <is>
          <t>:2023-3_4-KP:</t>
        </is>
      </c>
      <c r="F601" s="235" t="inlineStr">
        <is>
          <t>B</t>
        </is>
      </c>
      <c r="G601" s="235">
        <f>"X"&amp;F601</f>
        <v/>
      </c>
      <c r="H601" s="201" t="n">
        <v>3.937</v>
      </c>
      <c r="I601" s="206" t="inlineStr">
        <is>
          <t>CW</t>
        </is>
      </c>
      <c r="J601" s="188" t="inlineStr">
        <is>
          <t>Packing</t>
        </is>
      </c>
      <c r="K601" s="188" t="inlineStr">
        <is>
          <t>:Opt_Packing:</t>
        </is>
      </c>
      <c r="L601" s="188" t="inlineStr">
        <is>
          <t>ShaftMatl_Steel_4140</t>
        </is>
      </c>
      <c r="M601" s="188" t="inlineStr">
        <is>
          <t>:Bronze, III932, C89835:NiAl-Bronze, ASTM-B150 CDA95400:Al-Bronze, ASTM-B150 CDA95200:SS AISI-303:SS AISI-304:SS AISI-316:SS AISI-416:Special/Other:No Sleeve (sleeveless):SS AISI-416 (hard):</t>
        </is>
      </c>
      <c r="N601" s="188" t="inlineStr">
        <is>
          <t>:Bronze, III932, C89835:NiAl-Bronze, ASTM-B150 CDA95400:Al-Bronze, ASTM-B150 CDA95200:SS AISI-303:SS AISI-304:SS AISI-316:SS AISI-416:Special/Other:No Sleeve (sleeveless):</t>
        </is>
      </c>
      <c r="O601" s="188" t="inlineStr">
        <is>
          <t>ShaftMatl_Steel_4140</t>
        </is>
      </c>
      <c r="P601" s="172" t="inlineStr">
        <is>
          <t>RTF</t>
        </is>
      </c>
      <c r="Q601" s="188" t="inlineStr">
        <is>
          <t>B104549</t>
        </is>
      </c>
      <c r="R601" s="188" t="n"/>
      <c r="S601" s="193" t="inlineStr">
        <is>
          <t>LT079</t>
        </is>
      </c>
    </row>
    <row r="602">
      <c r="B602" s="205" t="n"/>
      <c r="C602" s="233" t="n"/>
      <c r="D602" s="233" t="n"/>
      <c r="E602" s="233" t="inlineStr">
        <is>
          <t>:2023-3_4-KP:</t>
        </is>
      </c>
      <c r="F602" s="235" t="inlineStr">
        <is>
          <t>B</t>
        </is>
      </c>
      <c r="G602" s="235">
        <f>"X"&amp;F602</f>
        <v/>
      </c>
      <c r="H602" s="201" t="n">
        <v>3.937</v>
      </c>
      <c r="I602" s="206" t="inlineStr">
        <is>
          <t>CCW</t>
        </is>
      </c>
      <c r="J602" s="188" t="inlineStr">
        <is>
          <t>Mechanical Seal</t>
        </is>
      </c>
      <c r="K602" s="188" t="inlineStr">
        <is>
          <t>:MechSealType8B:</t>
        </is>
      </c>
      <c r="L602" s="188" t="inlineStr">
        <is>
          <t>ShaftMatl_Steel_4140</t>
        </is>
      </c>
      <c r="M602" s="188" t="inlineStr">
        <is>
          <t>:Bronze, III932, C89835:NiAl-Bronze, ASTM-B150 CDA95400:Al-Bronze, ASTM-B150 CDA95200:SS AISI-303:SS AISI-304:SS AISI-316:SS AISI-416:Special/Other:No Sleeve (sleeveless):</t>
        </is>
      </c>
      <c r="N602" s="188" t="inlineStr">
        <is>
          <t>:Bronze, III932, C89835:NiAl-Bronze, ASTM-B150 CDA95400:Al-Bronze, ASTM-B150 CDA95200:SS AISI-303:SS AISI-304:SS AISI-316:SS AISI-416:Special/Other:No Sleeve (sleeveless):</t>
        </is>
      </c>
      <c r="O602" s="188" t="inlineStr">
        <is>
          <t>ShaftMatl_Steel_4140</t>
        </is>
      </c>
      <c r="P602" s="172" t="inlineStr">
        <is>
          <t>RTF</t>
        </is>
      </c>
      <c r="Q602" s="188" t="inlineStr">
        <is>
          <t>B104549</t>
        </is>
      </c>
      <c r="R602" s="188" t="n"/>
      <c r="S602" s="193" t="inlineStr">
        <is>
          <t>LT079</t>
        </is>
      </c>
    </row>
    <row r="603">
      <c r="B603" s="205" t="n"/>
      <c r="C603" s="233" t="n"/>
      <c r="D603" s="233" t="n"/>
      <c r="E603" s="233" t="inlineStr">
        <is>
          <t>:2023-3_4-KP:</t>
        </is>
      </c>
      <c r="F603" s="235" t="inlineStr">
        <is>
          <t>B</t>
        </is>
      </c>
      <c r="G603" s="235">
        <f>"X"&amp;F603</f>
        <v/>
      </c>
      <c r="H603" s="201" t="n">
        <v>3.937</v>
      </c>
      <c r="I603" s="206" t="inlineStr">
        <is>
          <t>CCW</t>
        </is>
      </c>
      <c r="J603" s="188" t="inlineStr">
        <is>
          <t>Packing</t>
        </is>
      </c>
      <c r="K603" s="188" t="inlineStr">
        <is>
          <t>:Opt_Packing:</t>
        </is>
      </c>
      <c r="L603" s="188" t="inlineStr">
        <is>
          <t>ShaftMatl_Steel_4140</t>
        </is>
      </c>
      <c r="M603" s="188" t="inlineStr">
        <is>
          <t>:Bronze, III932, C89835:NiAl-Bronze, ASTM-B150 CDA95400:Al-Bronze, ASTM-B150 CDA95200:SS AISI-303:SS AISI-304:SS AISI-316:SS AISI-416:Special/Other:No Sleeve (sleeveless):SS AISI-416 (hard):</t>
        </is>
      </c>
      <c r="N603" s="188" t="inlineStr">
        <is>
          <t>:Bronze, III932, C89835:NiAl-Bronze, ASTM-B150 CDA95400:Al-Bronze, ASTM-B150 CDA95200:SS AISI-303:SS AISI-304:SS AISI-316:SS AISI-416:Special/Other:No Sleeve (sleeveless):</t>
        </is>
      </c>
      <c r="O603" s="188" t="inlineStr">
        <is>
          <t>ShaftMatl_Steel_4140</t>
        </is>
      </c>
      <c r="P603" s="172" t="inlineStr">
        <is>
          <t>RTF</t>
        </is>
      </c>
      <c r="Q603" s="188" t="inlineStr">
        <is>
          <t>B104549</t>
        </is>
      </c>
      <c r="R603" s="188" t="n"/>
      <c r="S603" s="193" t="inlineStr">
        <is>
          <t>LT079</t>
        </is>
      </c>
    </row>
    <row r="604">
      <c r="B604" s="205" t="n"/>
      <c r="C604" s="233" t="n"/>
      <c r="D604" s="233" t="n"/>
      <c r="E604" s="233" t="inlineStr">
        <is>
          <t>:2025-7_8-KP:</t>
        </is>
      </c>
      <c r="F604" s="235" t="inlineStr">
        <is>
          <t>B</t>
        </is>
      </c>
      <c r="G604" s="235">
        <f>"X"&amp;F604</f>
        <v/>
      </c>
      <c r="H604" s="201" t="n">
        <v>3.937</v>
      </c>
      <c r="I604" s="206" t="inlineStr">
        <is>
          <t>CW</t>
        </is>
      </c>
      <c r="J604" s="188" t="inlineStr">
        <is>
          <t>Mechanical Seal</t>
        </is>
      </c>
      <c r="K604" s="188" t="inlineStr">
        <is>
          <t>:MechSealType8B:</t>
        </is>
      </c>
      <c r="L604" s="188" t="inlineStr">
        <is>
          <t>ShaftMatl_Steel_4140</t>
        </is>
      </c>
      <c r="M604" s="188" t="inlineStr">
        <is>
          <t>:Bronze, III932, C89835:NiAl-Bronze, ASTM-B150 CDA95400:Al-Bronze, ASTM-B150 CDA95200:SS AISI-303:SS AISI-304:SS AISI-316:SS AISI-416:Special/Other:No Sleeve (sleeveless):</t>
        </is>
      </c>
      <c r="N604" s="188" t="inlineStr">
        <is>
          <t>:Bronze, III932, C89835:NiAl-Bronze, ASTM-B150 CDA95400:Al-Bronze, ASTM-B150 CDA95200:SS AISI-303:SS AISI-304:SS AISI-316:SS AISI-416:Special/Other:No Sleeve (sleeveless):</t>
        </is>
      </c>
      <c r="O604" s="188" t="inlineStr">
        <is>
          <t>ShaftMatl_Steel_4140</t>
        </is>
      </c>
      <c r="P604" s="172" t="inlineStr">
        <is>
          <t>RTF</t>
        </is>
      </c>
      <c r="Q604" s="188" t="inlineStr">
        <is>
          <t>B104549</t>
        </is>
      </c>
      <c r="R604" s="188" t="n"/>
      <c r="S604" s="193" t="inlineStr">
        <is>
          <t>LT079</t>
        </is>
      </c>
    </row>
    <row r="605">
      <c r="B605" s="205" t="n"/>
      <c r="C605" s="233" t="n"/>
      <c r="D605" s="233" t="n"/>
      <c r="E605" s="233" t="inlineStr">
        <is>
          <t>:2025-7_8-KP:</t>
        </is>
      </c>
      <c r="F605" s="235" t="inlineStr">
        <is>
          <t>B</t>
        </is>
      </c>
      <c r="G605" s="235">
        <f>"X"&amp;F605</f>
        <v/>
      </c>
      <c r="H605" s="201" t="n">
        <v>3.937</v>
      </c>
      <c r="I605" s="206" t="inlineStr">
        <is>
          <t>CW</t>
        </is>
      </c>
      <c r="J605" s="188" t="inlineStr">
        <is>
          <t>Packing</t>
        </is>
      </c>
      <c r="K605" s="188" t="inlineStr">
        <is>
          <t>:Opt_Packing:</t>
        </is>
      </c>
      <c r="L605" s="188" t="inlineStr">
        <is>
          <t>ShaftMatl_Steel_4140</t>
        </is>
      </c>
      <c r="M605" s="188" t="inlineStr">
        <is>
          <t>:Bronze, III932, C89835:NiAl-Bronze, ASTM-B150 CDA95400:Al-Bronze, ASTM-B150 CDA95200:SS AISI-303:SS AISI-304:SS AISI-316:SS AISI-416:Special/Other:No Sleeve (sleeveless):SS AISI-416 (hard):</t>
        </is>
      </c>
      <c r="N605" s="188" t="inlineStr">
        <is>
          <t>:Bronze, III932, C89835:NiAl-Bronze, ASTM-B150 CDA95400:Al-Bronze, ASTM-B150 CDA95200:SS AISI-303:SS AISI-304:SS AISI-316:SS AISI-416:Special/Other:No Sleeve (sleeveless):</t>
        </is>
      </c>
      <c r="O605" s="188" t="inlineStr">
        <is>
          <t>ShaftMatl_Steel_4140</t>
        </is>
      </c>
      <c r="P605" s="172" t="inlineStr">
        <is>
          <t>RTF</t>
        </is>
      </c>
      <c r="Q605" s="188" t="inlineStr">
        <is>
          <t>B104549</t>
        </is>
      </c>
      <c r="R605" s="188" t="n"/>
      <c r="S605" s="193" t="inlineStr">
        <is>
          <t>LT079</t>
        </is>
      </c>
    </row>
    <row r="606">
      <c r="B606" s="205" t="n"/>
      <c r="C606" s="233" t="n"/>
      <c r="D606" s="233" t="n"/>
      <c r="E606" s="233" t="inlineStr">
        <is>
          <t>:2025-7_8-KP:</t>
        </is>
      </c>
      <c r="F606" s="235" t="inlineStr">
        <is>
          <t>B</t>
        </is>
      </c>
      <c r="G606" s="235">
        <f>"X"&amp;F606</f>
        <v/>
      </c>
      <c r="H606" s="201" t="n">
        <v>3.937</v>
      </c>
      <c r="I606" s="206" t="inlineStr">
        <is>
          <t>CCW</t>
        </is>
      </c>
      <c r="J606" s="188" t="inlineStr">
        <is>
          <t>Mechanical Seal</t>
        </is>
      </c>
      <c r="K606" s="188" t="inlineStr">
        <is>
          <t>:MechSealType8B:</t>
        </is>
      </c>
      <c r="L606" s="188" t="inlineStr">
        <is>
          <t>ShaftMatl_Steel_4140</t>
        </is>
      </c>
      <c r="M606" s="188" t="inlineStr">
        <is>
          <t>:Bronze, III932, C89835:NiAl-Bronze, ASTM-B150 CDA95400:Al-Bronze, ASTM-B150 CDA95200:SS AISI-303:SS AISI-304:SS AISI-316:SS AISI-416:Special/Other:No Sleeve (sleeveless):</t>
        </is>
      </c>
      <c r="N606" s="188" t="inlineStr">
        <is>
          <t>:Bronze, III932, C89835:NiAl-Bronze, ASTM-B150 CDA95400:Al-Bronze, ASTM-B150 CDA95200:SS AISI-303:SS AISI-304:SS AISI-316:SS AISI-416:Special/Other:No Sleeve (sleeveless):</t>
        </is>
      </c>
      <c r="O606" s="188" t="inlineStr">
        <is>
          <t>ShaftMatl_Steel_4140</t>
        </is>
      </c>
      <c r="P606" s="172" t="inlineStr">
        <is>
          <t>RTF</t>
        </is>
      </c>
      <c r="Q606" s="188" t="inlineStr">
        <is>
          <t>B104549</t>
        </is>
      </c>
      <c r="R606" s="188" t="n"/>
      <c r="S606" s="193" t="inlineStr">
        <is>
          <t>LT079</t>
        </is>
      </c>
    </row>
    <row r="607">
      <c r="B607" s="205" t="n"/>
      <c r="C607" s="233" t="n"/>
      <c r="D607" s="233" t="n"/>
      <c r="E607" s="233" t="inlineStr">
        <is>
          <t>:2025-7_8-KP:</t>
        </is>
      </c>
      <c r="F607" s="235" t="inlineStr">
        <is>
          <t>B</t>
        </is>
      </c>
      <c r="G607" s="235">
        <f>"X"&amp;F607</f>
        <v/>
      </c>
      <c r="H607" s="201" t="n">
        <v>3.937</v>
      </c>
      <c r="I607" s="206" t="inlineStr">
        <is>
          <t>CCW</t>
        </is>
      </c>
      <c r="J607" s="188" t="inlineStr">
        <is>
          <t>Packing</t>
        </is>
      </c>
      <c r="K607" s="188" t="inlineStr">
        <is>
          <t>:Opt_Packing:</t>
        </is>
      </c>
      <c r="L607" s="188" t="inlineStr">
        <is>
          <t>ShaftMatl_Steel_4140</t>
        </is>
      </c>
      <c r="M607" s="188" t="inlineStr">
        <is>
          <t>:Bronze, III932, C89835:NiAl-Bronze, ASTM-B150 CDA95400:Al-Bronze, ASTM-B150 CDA95200:SS AISI-303:SS AISI-304:SS AISI-316:SS AISI-416:Special/Other:No Sleeve (sleeveless):SS AISI-416 (hard):</t>
        </is>
      </c>
      <c r="N607" s="188" t="inlineStr">
        <is>
          <t>:Bronze, III932, C89835:NiAl-Bronze, ASTM-B150 CDA95400:Al-Bronze, ASTM-B150 CDA95200:SS AISI-303:SS AISI-304:SS AISI-316:SS AISI-416:Special/Other:No Sleeve (sleeveless):</t>
        </is>
      </c>
      <c r="O607" s="188" t="inlineStr">
        <is>
          <t>ShaftMatl_Steel_4140</t>
        </is>
      </c>
      <c r="P607" s="172" t="inlineStr">
        <is>
          <t>RTF</t>
        </is>
      </c>
      <c r="Q607" s="188" t="inlineStr">
        <is>
          <t>B104549</t>
        </is>
      </c>
      <c r="R607" s="188" t="n"/>
      <c r="S607" s="193" t="inlineStr">
        <is>
          <t>LT079</t>
        </is>
      </c>
    </row>
    <row r="608">
      <c r="B608" s="205" t="n"/>
      <c r="C608" s="233" t="n"/>
      <c r="D608" s="233" t="n"/>
      <c r="E608" s="233" t="inlineStr">
        <is>
          <t>:2427-3_4-KP:</t>
        </is>
      </c>
      <c r="F608" s="235" t="inlineStr">
        <is>
          <t>B</t>
        </is>
      </c>
      <c r="G608" s="235">
        <f>"X"&amp;F608</f>
        <v/>
      </c>
      <c r="H608" s="201" t="n">
        <v>3.937</v>
      </c>
      <c r="I608" s="206" t="inlineStr">
        <is>
          <t>CW</t>
        </is>
      </c>
      <c r="J608" s="188" t="inlineStr">
        <is>
          <t>Mechanical Seal</t>
        </is>
      </c>
      <c r="K608" s="188" t="inlineStr">
        <is>
          <t>:MechSealType8B:</t>
        </is>
      </c>
      <c r="L608" s="188" t="inlineStr">
        <is>
          <t>ShaftMatl_Steel_4140</t>
        </is>
      </c>
      <c r="M608" s="188" t="inlineStr">
        <is>
          <t>:Bronze, III932, C89835:NiAl-Bronze, ASTM-B150 CDA95400:Al-Bronze, ASTM-B150 CDA95200:SS AISI-303:SS AISI-304:SS AISI-316:SS AISI-416:Special/Other:No Sleeve (sleeveless):</t>
        </is>
      </c>
      <c r="N608" s="188" t="inlineStr">
        <is>
          <t>:Bronze, III932, C89835:NiAl-Bronze, ASTM-B150 CDA95400:Al-Bronze, ASTM-B150 CDA95200:SS AISI-303:SS AISI-304:SS AISI-316:SS AISI-416:Special/Other:No Sleeve (sleeveless):</t>
        </is>
      </c>
      <c r="O608" s="188" t="inlineStr">
        <is>
          <t>ShaftMatl_Steel_4140</t>
        </is>
      </c>
      <c r="P608" s="172" t="inlineStr">
        <is>
          <t>RTF</t>
        </is>
      </c>
      <c r="Q608" s="188" t="inlineStr">
        <is>
          <t>B104549</t>
        </is>
      </c>
      <c r="R608" s="188" t="n"/>
      <c r="S608" s="193" t="inlineStr">
        <is>
          <t>LT079</t>
        </is>
      </c>
    </row>
    <row r="609">
      <c r="B609" s="205" t="n"/>
      <c r="C609" s="233" t="n"/>
      <c r="D609" s="233" t="n"/>
      <c r="E609" s="233" t="inlineStr">
        <is>
          <t>:2427-3_4-KP:</t>
        </is>
      </c>
      <c r="F609" s="235" t="inlineStr">
        <is>
          <t>B</t>
        </is>
      </c>
      <c r="G609" s="235">
        <f>"X"&amp;F609</f>
        <v/>
      </c>
      <c r="H609" s="201" t="n">
        <v>3.937</v>
      </c>
      <c r="I609" s="206" t="inlineStr">
        <is>
          <t>CW</t>
        </is>
      </c>
      <c r="J609" s="188" t="inlineStr">
        <is>
          <t>Packing</t>
        </is>
      </c>
      <c r="K609" s="188" t="inlineStr">
        <is>
          <t>:Opt_Packing:</t>
        </is>
      </c>
      <c r="L609" s="188" t="inlineStr">
        <is>
          <t>ShaftMatl_Steel_4140</t>
        </is>
      </c>
      <c r="M609" s="188" t="inlineStr">
        <is>
          <t>:Bronze, III932, C89835:NiAl-Bronze, ASTM-B150 CDA95400:Al-Bronze, ASTM-B150 CDA95200:SS AISI-303:SS AISI-304:SS AISI-316:SS AISI-416:Special/Other:No Sleeve (sleeveless):SS AISI-416 (hard):</t>
        </is>
      </c>
      <c r="N609" s="188" t="inlineStr">
        <is>
          <t>:Bronze, III932, C89835:NiAl-Bronze, ASTM-B150 CDA95400:Al-Bronze, ASTM-B150 CDA95200:SS AISI-303:SS AISI-304:SS AISI-316:SS AISI-416:Special/Other:No Sleeve (sleeveless):</t>
        </is>
      </c>
      <c r="O609" s="188" t="inlineStr">
        <is>
          <t>ShaftMatl_Steel_4140</t>
        </is>
      </c>
      <c r="P609" s="172" t="inlineStr">
        <is>
          <t>RTF</t>
        </is>
      </c>
      <c r="Q609" s="188" t="inlineStr">
        <is>
          <t>B104549</t>
        </is>
      </c>
      <c r="R609" s="188" t="n"/>
      <c r="S609" s="193" t="inlineStr">
        <is>
          <t>LT079</t>
        </is>
      </c>
    </row>
    <row r="610">
      <c r="B610" s="205" t="n"/>
      <c r="C610" s="233" t="n"/>
      <c r="D610" s="233" t="n"/>
      <c r="E610" s="233" t="inlineStr">
        <is>
          <t>:2427-3_4-KP:</t>
        </is>
      </c>
      <c r="F610" s="235" t="inlineStr">
        <is>
          <t>B</t>
        </is>
      </c>
      <c r="G610" s="235">
        <f>"X"&amp;F610</f>
        <v/>
      </c>
      <c r="H610" s="201" t="n">
        <v>3.937</v>
      </c>
      <c r="I610" s="206" t="inlineStr">
        <is>
          <t>CCW</t>
        </is>
      </c>
      <c r="J610" s="188" t="inlineStr">
        <is>
          <t>Mechanical Seal</t>
        </is>
      </c>
      <c r="K610" s="188" t="inlineStr">
        <is>
          <t>:MechSealType8B:</t>
        </is>
      </c>
      <c r="L610" s="188" t="inlineStr">
        <is>
          <t>ShaftMatl_Steel_4140</t>
        </is>
      </c>
      <c r="M610" s="188" t="inlineStr">
        <is>
          <t>:Bronze, III932, C89835:NiAl-Bronze, ASTM-B150 CDA95400:Al-Bronze, ASTM-B150 CDA95200:SS AISI-303:SS AISI-304:SS AISI-316:SS AISI-416:Special/Other:No Sleeve (sleeveless):</t>
        </is>
      </c>
      <c r="N610" s="188" t="inlineStr">
        <is>
          <t>:Bronze, III932, C89835:NiAl-Bronze, ASTM-B150 CDA95400:Al-Bronze, ASTM-B150 CDA95200:SS AISI-303:SS AISI-304:SS AISI-316:SS AISI-416:Special/Other:No Sleeve (sleeveless):</t>
        </is>
      </c>
      <c r="O610" s="188" t="inlineStr">
        <is>
          <t>ShaftMatl_Steel_4140</t>
        </is>
      </c>
      <c r="P610" s="172" t="inlineStr">
        <is>
          <t>RTF</t>
        </is>
      </c>
      <c r="Q610" s="188" t="inlineStr">
        <is>
          <t>B104549</t>
        </is>
      </c>
      <c r="R610" s="188" t="n"/>
      <c r="S610" s="193" t="inlineStr">
        <is>
          <t>LT079</t>
        </is>
      </c>
    </row>
    <row r="611">
      <c r="B611" s="205" t="n"/>
      <c r="C611" s="233" t="n"/>
      <c r="D611" s="233" t="n"/>
      <c r="E611" s="233" t="inlineStr">
        <is>
          <t>:2427-3_4-KP:</t>
        </is>
      </c>
      <c r="F611" s="235" t="inlineStr">
        <is>
          <t>B</t>
        </is>
      </c>
      <c r="G611" s="235">
        <f>"X"&amp;F611</f>
        <v/>
      </c>
      <c r="H611" s="201" t="n">
        <v>3.937</v>
      </c>
      <c r="I611" s="206" t="inlineStr">
        <is>
          <t>CCW</t>
        </is>
      </c>
      <c r="J611" s="188" t="inlineStr">
        <is>
          <t>Packing</t>
        </is>
      </c>
      <c r="K611" s="188" t="inlineStr">
        <is>
          <t>:Opt_Packing:</t>
        </is>
      </c>
      <c r="L611" s="188" t="inlineStr">
        <is>
          <t>ShaftMatl_Steel_4140</t>
        </is>
      </c>
      <c r="M611" s="188" t="inlineStr">
        <is>
          <t>:Bronze, III932, C89835:NiAl-Bronze, ASTM-B150 CDA95400:Al-Bronze, ASTM-B150 CDA95200:SS AISI-303:SS AISI-304:SS AISI-316:SS AISI-416:Special/Other:No Sleeve (sleeveless):SS AISI-416 (hard):</t>
        </is>
      </c>
      <c r="N611" s="188" t="inlineStr">
        <is>
          <t>:Bronze, III932, C89835:NiAl-Bronze, ASTM-B150 CDA95400:Al-Bronze, ASTM-B150 CDA95200:SS AISI-303:SS AISI-304:SS AISI-316:SS AISI-416:Special/Other:No Sleeve (sleeveless):</t>
        </is>
      </c>
      <c r="O611" s="188" t="inlineStr">
        <is>
          <t>ShaftMatl_Steel_4140</t>
        </is>
      </c>
      <c r="P611" s="172" t="inlineStr">
        <is>
          <t>RTF</t>
        </is>
      </c>
      <c r="Q611" s="188" t="inlineStr">
        <is>
          <t>B104549</t>
        </is>
      </c>
      <c r="R611" s="188" t="n"/>
      <c r="S611" s="193" t="inlineStr">
        <is>
          <t>LT079</t>
        </is>
      </c>
    </row>
    <row r="612">
      <c r="B612" s="237" t="n"/>
      <c r="C612" s="233" t="n"/>
      <c r="D612" s="233" t="n"/>
      <c r="E612" s="233" t="inlineStr">
        <is>
          <t>:2095-1_2-KP:2095-1_2-KPV:</t>
        </is>
      </c>
      <c r="F612" s="235" t="inlineStr">
        <is>
          <t>2</t>
        </is>
      </c>
      <c r="G612" s="235">
        <f>"X"&amp;F612</f>
        <v/>
      </c>
      <c r="H612" s="201" t="n">
        <v>1</v>
      </c>
      <c r="I612" s="234" t="inlineStr">
        <is>
          <t>CW</t>
        </is>
      </c>
      <c r="J612" s="233" t="inlineStr">
        <is>
          <t>Mechanical Seal</t>
        </is>
      </c>
      <c r="K612" s="233" t="inlineStr">
        <is>
          <t>:MechSealType1Unbal:MechSealType21S:</t>
        </is>
      </c>
      <c r="L612" s="233" t="inlineStr">
        <is>
          <t>ShaftMatl_Monel_ASTM-164</t>
        </is>
      </c>
      <c r="M612" s="233" t="inlineStr">
        <is>
          <t>:Bronze, III932, C89835:NiAl-Bronze, ASTM-B150 CDA95400:Al-Bronze, ASTM-B150 CDA95200:SS AISI-303:SS AISI-304:SS AISI-316:SS AISI-416:Special/Other:No Sleeve (sleeveless):</t>
        </is>
      </c>
      <c r="N612" s="233" t="inlineStr">
        <is>
          <t>:Bronze, III932, C89835:NiAl-Bronze, ASTM-B150 CDA95400:Al-Bronze, ASTM-B150 CDA95200:SS AISI-303:SS AISI-304:SS AISI-316:SS AISI-416:Special/Other:No Sleeve (sleeveless):</t>
        </is>
      </c>
      <c r="O612" s="233" t="inlineStr">
        <is>
          <t>ShaftMatl_Monel_ASTM-164</t>
        </is>
      </c>
      <c r="P612" s="235" t="inlineStr">
        <is>
          <t>RTF</t>
        </is>
      </c>
      <c r="Q612" s="233" t="inlineStr">
        <is>
          <t>B104480</t>
        </is>
      </c>
      <c r="R612" s="233" t="n"/>
      <c r="S612" s="235" t="inlineStr">
        <is>
          <t>LT077</t>
        </is>
      </c>
      <c r="T612" s="233" t="n"/>
      <c r="U612" s="233" t="n"/>
    </row>
    <row r="613">
      <c r="B613" s="237" t="n"/>
      <c r="C613" s="233" t="n"/>
      <c r="D613" s="233" t="n"/>
      <c r="E613" s="233" t="inlineStr">
        <is>
          <t>:2095-1_2-KP:2095-1_2-KPV:</t>
        </is>
      </c>
      <c r="F613" s="235" t="inlineStr">
        <is>
          <t>2</t>
        </is>
      </c>
      <c r="G613" s="235">
        <f>"X"&amp;F613</f>
        <v/>
      </c>
      <c r="H613" s="201" t="n">
        <v>1</v>
      </c>
      <c r="I613" s="234" t="inlineStr">
        <is>
          <t>CCW</t>
        </is>
      </c>
      <c r="J613" s="233" t="inlineStr">
        <is>
          <t>Mechanical Seal</t>
        </is>
      </c>
      <c r="K613" s="233" t="inlineStr">
        <is>
          <t>:MechSealType1Unbal:MechSealType21S:</t>
        </is>
      </c>
      <c r="L613" s="233" t="inlineStr">
        <is>
          <t>ShaftMatl_Monel_ASTM-164</t>
        </is>
      </c>
      <c r="M613" s="233" t="inlineStr">
        <is>
          <t>:Bronze, III932, C89835:NiAl-Bronze, ASTM-B150 CDA95400:Al-Bronze, ASTM-B150 CDA95200:SS AISI-303:SS AISI-304:SS AISI-316:SS AISI-416:Special/Other:No Sleeve (sleeveless):</t>
        </is>
      </c>
      <c r="N613" s="233" t="inlineStr">
        <is>
          <t>:Bronze, III932, C89835:NiAl-Bronze, ASTM-B150 CDA95400:Al-Bronze, ASTM-B150 CDA95200:SS AISI-303:SS AISI-304:SS AISI-316:SS AISI-416:Special/Other:No Sleeve (sleeveless):</t>
        </is>
      </c>
      <c r="O613" s="233" t="inlineStr">
        <is>
          <t>ShaftMatl_Monel_ASTM-164</t>
        </is>
      </c>
      <c r="P613" s="235" t="inlineStr">
        <is>
          <t>RTF</t>
        </is>
      </c>
      <c r="Q613" s="233" t="inlineStr">
        <is>
          <t>B104481</t>
        </is>
      </c>
      <c r="R613" s="233" t="n"/>
      <c r="S613" s="235" t="inlineStr">
        <is>
          <t>LT077</t>
        </is>
      </c>
      <c r="T613" s="233" t="n"/>
      <c r="U613" s="233" t="n"/>
    </row>
    <row r="614">
      <c r="B614" s="237" t="n"/>
      <c r="C614" s="233" t="n"/>
      <c r="D614" s="233" t="n"/>
      <c r="E614" s="233" t="inlineStr">
        <is>
          <t>:2095-1_2-KP:2095-1_2-KPV:</t>
        </is>
      </c>
      <c r="F614" s="235" t="inlineStr">
        <is>
          <t>3</t>
        </is>
      </c>
      <c r="G614" s="235">
        <f>"X"&amp;F614</f>
        <v/>
      </c>
      <c r="H614" s="201" t="n">
        <v>1</v>
      </c>
      <c r="I614" s="234" t="inlineStr">
        <is>
          <t>CW</t>
        </is>
      </c>
      <c r="J614" s="233" t="inlineStr">
        <is>
          <t>Packing</t>
        </is>
      </c>
      <c r="K614" s="233" t="inlineStr">
        <is>
          <t>:Opt_Packing:</t>
        </is>
      </c>
      <c r="L614" s="233" t="inlineStr">
        <is>
          <t>ShaftMatl_Monel_ASTM-164</t>
        </is>
      </c>
      <c r="M614" s="233" t="inlineStr">
        <is>
          <t>:Bronze, III932, C89835:NiAl-Bronze, ASTM-B150 CDA95400:Al-Bronze, ASTM-B150 CDA95200:SS AISI-303:SS AISI-304:SS AISI-316:SS AISI-416:Special/Other:No Sleeve (sleeveless):SS AISI-416 (hard):</t>
        </is>
      </c>
      <c r="N614" s="233" t="inlineStr">
        <is>
          <t>:Bronze, III932, C89835:NiAl-Bronze, ASTM-B150 CDA95400:Al-Bronze, ASTM-B150 CDA95200:SS AISI-303:SS AISI-304:SS AISI-316:SS AISI-416:Special/Other:No Sleeve (sleeveless):</t>
        </is>
      </c>
      <c r="O614" s="233" t="inlineStr">
        <is>
          <t>ShaftMatl_Monel_ASTM-164</t>
        </is>
      </c>
      <c r="P614" s="235" t="inlineStr">
        <is>
          <t>RTF</t>
        </is>
      </c>
      <c r="Q614" s="233" t="inlineStr">
        <is>
          <t>B104482</t>
        </is>
      </c>
      <c r="R614" s="233" t="n"/>
      <c r="S614" s="235" t="inlineStr">
        <is>
          <t>LT077</t>
        </is>
      </c>
      <c r="T614" s="233" t="n"/>
      <c r="U614" s="233" t="n"/>
    </row>
    <row r="615">
      <c r="B615" s="237" t="n"/>
      <c r="C615" s="233" t="n"/>
      <c r="D615" s="233" t="n"/>
      <c r="E615" s="233" t="inlineStr">
        <is>
          <t>:2095-1_2-KP:2095-1_2-KPV:</t>
        </is>
      </c>
      <c r="F615" s="235" t="inlineStr">
        <is>
          <t>3</t>
        </is>
      </c>
      <c r="G615" s="235">
        <f>"X"&amp;F615</f>
        <v/>
      </c>
      <c r="H615" s="201" t="n">
        <v>1</v>
      </c>
      <c r="I615" s="234" t="inlineStr">
        <is>
          <t>CCW</t>
        </is>
      </c>
      <c r="J615" s="233" t="inlineStr">
        <is>
          <t>Packing</t>
        </is>
      </c>
      <c r="K615" s="233" t="inlineStr">
        <is>
          <t>:Opt_Packing:</t>
        </is>
      </c>
      <c r="L615" s="233" t="inlineStr">
        <is>
          <t>ShaftMatl_Monel_ASTM-164</t>
        </is>
      </c>
      <c r="M615" s="233" t="inlineStr">
        <is>
          <t>:Bronze, III932, C89835:NiAl-Bronze, ASTM-B150 CDA95400:Al-Bronze, ASTM-B150 CDA95200:SS AISI-303:SS AISI-304:SS AISI-316:SS AISI-416:Special/Other:No Sleeve (sleeveless):SS AISI-416 (hard):</t>
        </is>
      </c>
      <c r="N615" s="233" t="inlineStr">
        <is>
          <t>:Bronze, III932, C89835:NiAl-Bronze, ASTM-B150 CDA95400:Al-Bronze, ASTM-B150 CDA95200:SS AISI-303:SS AISI-304:SS AISI-316:SS AISI-416:Special/Other:No Sleeve (sleeveless):</t>
        </is>
      </c>
      <c r="O615" s="233" t="inlineStr">
        <is>
          <t>ShaftMatl_Monel_ASTM-164</t>
        </is>
      </c>
      <c r="P615" s="235" t="inlineStr">
        <is>
          <t>RTF</t>
        </is>
      </c>
      <c r="Q615" s="233" t="inlineStr">
        <is>
          <t>B104483</t>
        </is>
      </c>
      <c r="R615" s="233" t="n"/>
      <c r="S615" s="235" t="inlineStr">
        <is>
          <t>LT077</t>
        </is>
      </c>
      <c r="T615" s="233" t="n"/>
      <c r="U615" s="233" t="n"/>
    </row>
    <row r="616">
      <c r="B616" s="237" t="n"/>
      <c r="C616" s="233" t="n"/>
      <c r="D616" s="233" t="n"/>
      <c r="E616" s="233" t="inlineStr">
        <is>
          <t>:2095-1_2-KP:2095-1_2-KPV:</t>
        </is>
      </c>
      <c r="F616" s="235" t="inlineStr">
        <is>
          <t>3</t>
        </is>
      </c>
      <c r="G616" s="235">
        <f>"X"&amp;F616</f>
        <v/>
      </c>
      <c r="H616" s="201" t="n">
        <v>1</v>
      </c>
      <c r="I616" s="234" t="inlineStr">
        <is>
          <t>CW</t>
        </is>
      </c>
      <c r="J616" s="233" t="inlineStr">
        <is>
          <t>Mechanical Seal</t>
        </is>
      </c>
      <c r="K616" s="233" t="inlineStr">
        <is>
          <t>:MechSealType1B:</t>
        </is>
      </c>
      <c r="L616" s="233" t="inlineStr">
        <is>
          <t>ShaftMatl_Monel_ASTM-164</t>
        </is>
      </c>
      <c r="M616" s="233" t="inlineStr">
        <is>
          <t>:Bronze, III932, C89835:NiAl-Bronze, ASTM-B150 CDA95400:Al-Bronze, ASTM-B150 CDA95200:SS AISI-303:SS AISI-304:SS AISI-316:SS AISI-416:Special/Other:No Sleeve (sleeveless):</t>
        </is>
      </c>
      <c r="N616" s="233" t="inlineStr">
        <is>
          <t>:Bronze, III932, C89835:NiAl-Bronze, ASTM-B150 CDA95400:Al-Bronze, ASTM-B150 CDA95200:SS AISI-303:SS AISI-304:SS AISI-316:SS AISI-416:Special/Other:No Sleeve (sleeveless):</t>
        </is>
      </c>
      <c r="O616" s="233" t="inlineStr">
        <is>
          <t>ShaftMatl_Monel_ASTM-164</t>
        </is>
      </c>
      <c r="P616" s="235" t="inlineStr">
        <is>
          <t>RTF</t>
        </is>
      </c>
      <c r="Q616" s="233" t="inlineStr">
        <is>
          <t>B104484</t>
        </is>
      </c>
      <c r="R616" s="233" t="n"/>
      <c r="S616" s="235" t="inlineStr">
        <is>
          <t>LT077</t>
        </is>
      </c>
      <c r="T616" s="233" t="n"/>
      <c r="U616" s="233" t="n"/>
    </row>
    <row r="617">
      <c r="B617" s="237" t="n"/>
      <c r="C617" s="233" t="n"/>
      <c r="D617" s="233" t="n"/>
      <c r="E617" s="233" t="inlineStr">
        <is>
          <t>:2095-1_2-KP:2095-1_2-KPV:</t>
        </is>
      </c>
      <c r="F617" s="235" t="inlineStr">
        <is>
          <t>3</t>
        </is>
      </c>
      <c r="G617" s="235">
        <f>"X"&amp;F617</f>
        <v/>
      </c>
      <c r="H617" s="201" t="n">
        <v>1</v>
      </c>
      <c r="I617" s="234" t="inlineStr">
        <is>
          <t>CCW</t>
        </is>
      </c>
      <c r="J617" s="233" t="inlineStr">
        <is>
          <t>Mechanical Seal</t>
        </is>
      </c>
      <c r="K617" s="233" t="inlineStr">
        <is>
          <t>:MechSealType1B:</t>
        </is>
      </c>
      <c r="L617" s="233" t="inlineStr">
        <is>
          <t>ShaftMatl_Monel_ASTM-164</t>
        </is>
      </c>
      <c r="M617" s="233" t="inlineStr">
        <is>
          <t>:Bronze, III932, C89835:NiAl-Bronze, ASTM-B150 CDA95400:Al-Bronze, ASTM-B150 CDA95200:SS AISI-303:SS AISI-304:SS AISI-316:SS AISI-416:Special/Other:No Sleeve (sleeveless):</t>
        </is>
      </c>
      <c r="N617" s="233" t="inlineStr">
        <is>
          <t>:Bronze, III932, C89835:NiAl-Bronze, ASTM-B150 CDA95400:Al-Bronze, ASTM-B150 CDA95200:SS AISI-303:SS AISI-304:SS AISI-316:SS AISI-416:Special/Other:No Sleeve (sleeveless):</t>
        </is>
      </c>
      <c r="O617" s="233" t="inlineStr">
        <is>
          <t>ShaftMatl_Monel_ASTM-164</t>
        </is>
      </c>
      <c r="P617" s="235" t="inlineStr">
        <is>
          <t>RTF</t>
        </is>
      </c>
      <c r="Q617" s="233" t="inlineStr">
        <is>
          <t>B104485</t>
        </is>
      </c>
      <c r="R617" s="233" t="n"/>
      <c r="S617" s="235" t="inlineStr">
        <is>
          <t>LT077</t>
        </is>
      </c>
      <c r="T617" s="233" t="n"/>
      <c r="U617" s="233" t="n"/>
    </row>
    <row r="618">
      <c r="B618" s="237" t="n"/>
      <c r="C618" s="233" t="n"/>
      <c r="D618" s="233" t="n"/>
      <c r="E618" s="233" t="inlineStr">
        <is>
          <t>:2013-5_6-KP:2013-5_6-KPV:</t>
        </is>
      </c>
      <c r="F618" s="235" t="inlineStr">
        <is>
          <t>2</t>
        </is>
      </c>
      <c r="G618" s="235">
        <f>"X"&amp;F618</f>
        <v/>
      </c>
      <c r="H618" s="201" t="n">
        <v>1</v>
      </c>
      <c r="I618" s="234" t="inlineStr">
        <is>
          <t>CW</t>
        </is>
      </c>
      <c r="J618" s="233" t="inlineStr">
        <is>
          <t>Mechanical Seal</t>
        </is>
      </c>
      <c r="K618" s="233" t="inlineStr">
        <is>
          <t>:MechSealType1Unbal:MechSealType21S:</t>
        </is>
      </c>
      <c r="L618" s="233" t="inlineStr">
        <is>
          <t>ShaftMatl_Monel_ASTM-164</t>
        </is>
      </c>
      <c r="M618" s="233" t="inlineStr">
        <is>
          <t>:Bronze, III932, C89835:NiAl-Bronze, ASTM-B150 CDA95400:Al-Bronze, ASTM-B150 CDA95200:SS AISI-303:SS AISI-304:SS AISI-316:SS AISI-416:Special/Other:No Sleeve (sleeveless):</t>
        </is>
      </c>
      <c r="N618" s="233" t="inlineStr">
        <is>
          <t>:Bronze, III932, C89835:NiAl-Bronze, ASTM-B150 CDA95400:Al-Bronze, ASTM-B150 CDA95200:SS AISI-303:SS AISI-304:SS AISI-316:SS AISI-416:Special/Other:No Sleeve (sleeveless):</t>
        </is>
      </c>
      <c r="O618" s="233" t="inlineStr">
        <is>
          <t>ShaftMatl_Monel_ASTM-164</t>
        </is>
      </c>
      <c r="P618" s="235" t="inlineStr">
        <is>
          <t>RTF</t>
        </is>
      </c>
      <c r="Q618" s="233" t="inlineStr">
        <is>
          <t>B104486</t>
        </is>
      </c>
      <c r="R618" s="233" t="n"/>
      <c r="S618" s="235" t="inlineStr">
        <is>
          <t>LT077</t>
        </is>
      </c>
      <c r="T618" s="233" t="n"/>
      <c r="U618" s="233" t="n"/>
    </row>
    <row r="619">
      <c r="B619" s="237" t="n"/>
      <c r="C619" s="233" t="n"/>
      <c r="D619" s="233" t="n"/>
      <c r="E619" s="233" t="inlineStr">
        <is>
          <t>:2013-5_6-KP:2013-5_6-KPV:</t>
        </is>
      </c>
      <c r="F619" s="235" t="inlineStr">
        <is>
          <t>2</t>
        </is>
      </c>
      <c r="G619" s="235">
        <f>"X"&amp;F619</f>
        <v/>
      </c>
      <c r="H619" s="201" t="n">
        <v>1</v>
      </c>
      <c r="I619" s="234" t="inlineStr">
        <is>
          <t>CCW</t>
        </is>
      </c>
      <c r="J619" s="233" t="inlineStr">
        <is>
          <t>Mechanical Seal</t>
        </is>
      </c>
      <c r="K619" s="233" t="inlineStr">
        <is>
          <t>:MechSealType1Unbal:MechSealType21S:</t>
        </is>
      </c>
      <c r="L619" s="233" t="inlineStr">
        <is>
          <t>ShaftMatl_Monel_ASTM-164</t>
        </is>
      </c>
      <c r="M619" s="233" t="inlineStr">
        <is>
          <t>:Bronze, III932, C89835:NiAl-Bronze, ASTM-B150 CDA95400:Al-Bronze, ASTM-B150 CDA95200:SS AISI-303:SS AISI-304:SS AISI-316:SS AISI-416:Special/Other:No Sleeve (sleeveless):</t>
        </is>
      </c>
      <c r="N619" s="233" t="inlineStr">
        <is>
          <t>:Bronze, III932, C89835:NiAl-Bronze, ASTM-B150 CDA95400:Al-Bronze, ASTM-B150 CDA95200:SS AISI-303:SS AISI-304:SS AISI-316:SS AISI-416:Special/Other:No Sleeve (sleeveless):</t>
        </is>
      </c>
      <c r="O619" s="233" t="inlineStr">
        <is>
          <t>ShaftMatl_Monel_ASTM-164</t>
        </is>
      </c>
      <c r="P619" s="235" t="inlineStr">
        <is>
          <t>RTF</t>
        </is>
      </c>
      <c r="Q619" s="233" t="inlineStr">
        <is>
          <t>B104487</t>
        </is>
      </c>
      <c r="R619" s="233" t="n"/>
      <c r="S619" s="235" t="inlineStr">
        <is>
          <t>LT077</t>
        </is>
      </c>
      <c r="T619" s="233" t="n"/>
      <c r="U619" s="233" t="n"/>
    </row>
    <row r="620">
      <c r="B620" s="237" t="n"/>
      <c r="C620" s="233" t="n"/>
      <c r="D620" s="233" t="n"/>
      <c r="E620" s="233" t="inlineStr">
        <is>
          <t>:2013-5_6-KP:2013-5_6-KPV:</t>
        </is>
      </c>
      <c r="F620" s="235" t="inlineStr">
        <is>
          <t>3</t>
        </is>
      </c>
      <c r="G620" s="235">
        <f>"X"&amp;F620</f>
        <v/>
      </c>
      <c r="H620" s="201" t="n">
        <v>1</v>
      </c>
      <c r="I620" s="234" t="inlineStr">
        <is>
          <t>CW</t>
        </is>
      </c>
      <c r="J620" s="233" t="inlineStr">
        <is>
          <t>Packing</t>
        </is>
      </c>
      <c r="K620" s="233" t="inlineStr">
        <is>
          <t>:Opt_Packing:</t>
        </is>
      </c>
      <c r="L620" s="233" t="inlineStr">
        <is>
          <t>ShaftMatl_Monel_ASTM-164</t>
        </is>
      </c>
      <c r="M620" s="233" t="inlineStr">
        <is>
          <t>:Bronze, III932, C89835:NiAl-Bronze, ASTM-B150 CDA95400:Al-Bronze, ASTM-B150 CDA95200:SS AISI-303:SS AISI-304:SS AISI-316:SS AISI-416:Special/Other:No Sleeve (sleeveless):SS AISI-416 (hard):</t>
        </is>
      </c>
      <c r="N620" s="233" t="inlineStr">
        <is>
          <t>:Bronze, III932, C89835:NiAl-Bronze, ASTM-B150 CDA95400:Al-Bronze, ASTM-B150 CDA95200:SS AISI-303:SS AISI-304:SS AISI-316:SS AISI-416:Special/Other:No Sleeve (sleeveless):</t>
        </is>
      </c>
      <c r="O620" s="233" t="inlineStr">
        <is>
          <t>ShaftMatl_Monel_ASTM-164</t>
        </is>
      </c>
      <c r="P620" s="235" t="inlineStr">
        <is>
          <t>RTF</t>
        </is>
      </c>
      <c r="Q620" s="233" t="inlineStr">
        <is>
          <t>B104488</t>
        </is>
      </c>
      <c r="R620" s="233" t="n"/>
      <c r="S620" s="235" t="inlineStr">
        <is>
          <t>LT077</t>
        </is>
      </c>
      <c r="T620" s="233" t="n"/>
      <c r="U620" s="233" t="n"/>
    </row>
    <row r="621">
      <c r="B621" s="237" t="n"/>
      <c r="C621" s="233" t="n"/>
      <c r="D621" s="233" t="n"/>
      <c r="E621" s="233" t="inlineStr">
        <is>
          <t>:2013-5_6-KP:2013-5_6-KPV:</t>
        </is>
      </c>
      <c r="F621" s="235" t="inlineStr">
        <is>
          <t>3</t>
        </is>
      </c>
      <c r="G621" s="235">
        <f>"X"&amp;F621</f>
        <v/>
      </c>
      <c r="H621" s="201" t="n">
        <v>1</v>
      </c>
      <c r="I621" s="234" t="inlineStr">
        <is>
          <t>CCW</t>
        </is>
      </c>
      <c r="J621" s="233" t="inlineStr">
        <is>
          <t>Packing</t>
        </is>
      </c>
      <c r="K621" s="233" t="inlineStr">
        <is>
          <t>:Opt_Packing:</t>
        </is>
      </c>
      <c r="L621" s="233" t="inlineStr">
        <is>
          <t>ShaftMatl_Monel_ASTM-164</t>
        </is>
      </c>
      <c r="M621" s="233" t="inlineStr">
        <is>
          <t>:Bronze, III932, C89835:NiAl-Bronze, ASTM-B150 CDA95400:Al-Bronze, ASTM-B150 CDA95200:SS AISI-303:SS AISI-304:SS AISI-316:SS AISI-416:Special/Other:No Sleeve (sleeveless):SS AISI-416 (hard):</t>
        </is>
      </c>
      <c r="N621" s="233" t="inlineStr">
        <is>
          <t>:Bronze, III932, C89835:NiAl-Bronze, ASTM-B150 CDA95400:Al-Bronze, ASTM-B150 CDA95200:SS AISI-303:SS AISI-304:SS AISI-316:SS AISI-416:Special/Other:No Sleeve (sleeveless):</t>
        </is>
      </c>
      <c r="O621" s="233" t="inlineStr">
        <is>
          <t>ShaftMatl_Monel_ASTM-164</t>
        </is>
      </c>
      <c r="P621" s="235" t="inlineStr">
        <is>
          <t>RTF</t>
        </is>
      </c>
      <c r="Q621" s="233" t="inlineStr">
        <is>
          <t>B104489</t>
        </is>
      </c>
      <c r="R621" s="233" t="n"/>
      <c r="S621" s="235" t="inlineStr">
        <is>
          <t>LT077</t>
        </is>
      </c>
      <c r="T621" s="233" t="n"/>
      <c r="U621" s="233" t="n"/>
    </row>
    <row r="622">
      <c r="B622" s="237" t="n"/>
      <c r="C622" s="233" t="n"/>
      <c r="D622" s="233" t="n"/>
      <c r="E622" s="233" t="inlineStr">
        <is>
          <t>:2013-5_6-KP:2013-5_6-KPV:</t>
        </is>
      </c>
      <c r="F622" s="235" t="inlineStr">
        <is>
          <t>3</t>
        </is>
      </c>
      <c r="G622" s="235">
        <f>"X"&amp;F622</f>
        <v/>
      </c>
      <c r="H622" s="201" t="n">
        <v>1</v>
      </c>
      <c r="I622" s="234" t="inlineStr">
        <is>
          <t>CW</t>
        </is>
      </c>
      <c r="J622" s="233" t="inlineStr">
        <is>
          <t>Mechanical Seal</t>
        </is>
      </c>
      <c r="K622" s="233" t="inlineStr">
        <is>
          <t>:MechSealType1B:</t>
        </is>
      </c>
      <c r="L622" s="233" t="inlineStr">
        <is>
          <t>ShaftMatl_Monel_ASTM-164</t>
        </is>
      </c>
      <c r="M622" s="233" t="inlineStr">
        <is>
          <t>:Bronze, III932, C89835:NiAl-Bronze, ASTM-B150 CDA95400:Al-Bronze, ASTM-B150 CDA95200:SS AISI-303:SS AISI-304:SS AISI-316:SS AISI-416:Special/Other:No Sleeve (sleeveless):</t>
        </is>
      </c>
      <c r="N622" s="233" t="inlineStr">
        <is>
          <t>:Bronze, III932, C89835:NiAl-Bronze, ASTM-B150 CDA95400:Al-Bronze, ASTM-B150 CDA95200:SS AISI-303:SS AISI-304:SS AISI-316:SS AISI-416:Special/Other:No Sleeve (sleeveless):</t>
        </is>
      </c>
      <c r="O622" s="233" t="inlineStr">
        <is>
          <t>ShaftMatl_Monel_ASTM-164</t>
        </is>
      </c>
      <c r="P622" s="235" t="inlineStr">
        <is>
          <t>RTF</t>
        </is>
      </c>
      <c r="Q622" s="233" t="inlineStr">
        <is>
          <t>B104490</t>
        </is>
      </c>
      <c r="R622" s="233" t="n"/>
      <c r="S622" s="235" t="inlineStr">
        <is>
          <t>LT077</t>
        </is>
      </c>
      <c r="T622" s="233" t="n"/>
      <c r="U622" s="233" t="n"/>
    </row>
    <row r="623">
      <c r="B623" s="237" t="n"/>
      <c r="C623" s="233" t="n"/>
      <c r="D623" s="233" t="n"/>
      <c r="E623" s="233" t="inlineStr">
        <is>
          <t>:2013-5_6-KP:2013-5_6-KPV:</t>
        </is>
      </c>
      <c r="F623" s="235" t="inlineStr">
        <is>
          <t>3</t>
        </is>
      </c>
      <c r="G623" s="235">
        <f>"X"&amp;F623</f>
        <v/>
      </c>
      <c r="H623" s="201" t="n">
        <v>1</v>
      </c>
      <c r="I623" s="234" t="inlineStr">
        <is>
          <t>CCW</t>
        </is>
      </c>
      <c r="J623" s="233" t="inlineStr">
        <is>
          <t>Mechanical Seal</t>
        </is>
      </c>
      <c r="K623" s="233" t="inlineStr">
        <is>
          <t>:MechSealType1B:</t>
        </is>
      </c>
      <c r="L623" s="233" t="inlineStr">
        <is>
          <t>ShaftMatl_Monel_ASTM-164</t>
        </is>
      </c>
      <c r="M623" s="233" t="inlineStr">
        <is>
          <t>:Bronze, III932, C89835:NiAl-Bronze, ASTM-B150 CDA95400:Al-Bronze, ASTM-B150 CDA95200:SS AISI-303:SS AISI-304:SS AISI-316:SS AISI-416:Special/Other:No Sleeve (sleeveless):</t>
        </is>
      </c>
      <c r="N623" s="233" t="inlineStr">
        <is>
          <t>:Bronze, III932, C89835:NiAl-Bronze, ASTM-B150 CDA95400:Al-Bronze, ASTM-B150 CDA95200:SS AISI-303:SS AISI-304:SS AISI-316:SS AISI-416:Special/Other:No Sleeve (sleeveless):</t>
        </is>
      </c>
      <c r="O623" s="233" t="inlineStr">
        <is>
          <t>ShaftMatl_Monel_ASTM-164</t>
        </is>
      </c>
      <c r="P623" s="235" t="inlineStr">
        <is>
          <t>RTF</t>
        </is>
      </c>
      <c r="Q623" s="233" t="inlineStr">
        <is>
          <t>B104491</t>
        </is>
      </c>
      <c r="R623" s="233" t="n"/>
      <c r="S623" s="235" t="inlineStr">
        <is>
          <t>LT077</t>
        </is>
      </c>
      <c r="T623" s="233" t="n"/>
      <c r="U623" s="233" t="n"/>
    </row>
    <row r="624">
      <c r="B624" s="237" t="n"/>
      <c r="C624" s="233" t="n"/>
      <c r="D624" s="233" t="n"/>
      <c r="E624" s="233" t="inlineStr">
        <is>
          <t>:3095-7_8-KP:3095-7_8-KPV:</t>
        </is>
      </c>
      <c r="F624" s="235" t="inlineStr">
        <is>
          <t>2</t>
        </is>
      </c>
      <c r="G624" s="235">
        <f>"X"&amp;F624</f>
        <v/>
      </c>
      <c r="H624" s="201" t="n">
        <v>1</v>
      </c>
      <c r="I624" s="234" t="inlineStr">
        <is>
          <t>CW</t>
        </is>
      </c>
      <c r="J624" s="233" t="inlineStr">
        <is>
          <t>Mechanical Seal</t>
        </is>
      </c>
      <c r="K624" s="233" t="inlineStr">
        <is>
          <t>:MechSealType1Unbal:MechSealType21S:</t>
        </is>
      </c>
      <c r="L624" s="233" t="inlineStr">
        <is>
          <t>ShaftMatl_Monel_ASTM-164</t>
        </is>
      </c>
      <c r="M624" s="233" t="inlineStr">
        <is>
          <t>:Bronze, III932, C89835:NiAl-Bronze, ASTM-B150 CDA95400:Al-Bronze, ASTM-B150 CDA95200:SS AISI-303:SS AISI-304:SS AISI-316:SS AISI-416:Special/Other:No Sleeve (sleeveless):</t>
        </is>
      </c>
      <c r="N624" s="233" t="inlineStr">
        <is>
          <t>:Bronze, III932, C89835:NiAl-Bronze, ASTM-B150 CDA95400:Al-Bronze, ASTM-B150 CDA95200:SS AISI-303:SS AISI-304:SS AISI-316:SS AISI-416:Special/Other:No Sleeve (sleeveless):</t>
        </is>
      </c>
      <c r="O624" s="233" t="inlineStr">
        <is>
          <t>ShaftMatl_Monel_ASTM-164</t>
        </is>
      </c>
      <c r="P624" s="235" t="inlineStr">
        <is>
          <t>RTF</t>
        </is>
      </c>
      <c r="Q624" s="233" t="inlineStr">
        <is>
          <t>B104492</t>
        </is>
      </c>
      <c r="R624" s="233" t="n"/>
      <c r="S624" s="235" t="inlineStr">
        <is>
          <t>LT077</t>
        </is>
      </c>
      <c r="T624" s="233" t="n"/>
      <c r="U624" s="233" t="n"/>
    </row>
    <row r="625">
      <c r="B625" s="237" t="n"/>
      <c r="C625" s="233" t="n"/>
      <c r="D625" s="233" t="n"/>
      <c r="E625" s="233" t="inlineStr">
        <is>
          <t>:3095-7_8-KP:3095-7_8-KPV:</t>
        </is>
      </c>
      <c r="F625" s="235" t="inlineStr">
        <is>
          <t>2</t>
        </is>
      </c>
      <c r="G625" s="235">
        <f>"X"&amp;F625</f>
        <v/>
      </c>
      <c r="H625" s="201" t="n">
        <v>1</v>
      </c>
      <c r="I625" s="234" t="inlineStr">
        <is>
          <t>CCW</t>
        </is>
      </c>
      <c r="J625" s="233" t="inlineStr">
        <is>
          <t>Mechanical Seal</t>
        </is>
      </c>
      <c r="K625" s="233" t="inlineStr">
        <is>
          <t>:MechSealType1Unbal:MechSealType21S:</t>
        </is>
      </c>
      <c r="L625" s="233" t="inlineStr">
        <is>
          <t>ShaftMatl_Monel_ASTM-164</t>
        </is>
      </c>
      <c r="M625" s="233" t="inlineStr">
        <is>
          <t>:Bronze, III932, C89835:NiAl-Bronze, ASTM-B150 CDA95400:Al-Bronze, ASTM-B150 CDA95200:SS AISI-303:SS AISI-304:SS AISI-316:SS AISI-416:Special/Other:No Sleeve (sleeveless):</t>
        </is>
      </c>
      <c r="N625" s="233" t="inlineStr">
        <is>
          <t>:Bronze, III932, C89835:NiAl-Bronze, ASTM-B150 CDA95400:Al-Bronze, ASTM-B150 CDA95200:SS AISI-303:SS AISI-304:SS AISI-316:SS AISI-416:Special/Other:No Sleeve (sleeveless):</t>
        </is>
      </c>
      <c r="O625" s="233" t="inlineStr">
        <is>
          <t>ShaftMatl_Monel_ASTM-164</t>
        </is>
      </c>
      <c r="P625" s="235" t="inlineStr">
        <is>
          <t>RTF</t>
        </is>
      </c>
      <c r="Q625" s="233" t="inlineStr">
        <is>
          <t>B104493</t>
        </is>
      </c>
      <c r="R625" s="233" t="n"/>
      <c r="S625" s="235" t="inlineStr">
        <is>
          <t>LT077</t>
        </is>
      </c>
      <c r="T625" s="233" t="n"/>
      <c r="U625" s="233" t="n"/>
    </row>
    <row r="626">
      <c r="B626" s="237" t="n"/>
      <c r="C626" s="233" t="n"/>
      <c r="D626" s="233" t="n"/>
      <c r="E626" s="233" t="inlineStr">
        <is>
          <t>:3095-7_8-KP:3095-7_8-KPV:</t>
        </is>
      </c>
      <c r="F626" s="235" t="inlineStr">
        <is>
          <t>3</t>
        </is>
      </c>
      <c r="G626" s="235">
        <f>"X"&amp;F626</f>
        <v/>
      </c>
      <c r="H626" s="201" t="n">
        <v>1</v>
      </c>
      <c r="I626" s="234" t="inlineStr">
        <is>
          <t>CW</t>
        </is>
      </c>
      <c r="J626" s="233" t="inlineStr">
        <is>
          <t>Packing</t>
        </is>
      </c>
      <c r="K626" s="233" t="inlineStr">
        <is>
          <t>:Opt_Packing:</t>
        </is>
      </c>
      <c r="L626" s="233" t="inlineStr">
        <is>
          <t>ShaftMatl_Monel_ASTM-164</t>
        </is>
      </c>
      <c r="M626" s="233" t="inlineStr">
        <is>
          <t>:Bronze, III932, C89835:NiAl-Bronze, ASTM-B150 CDA95400:Al-Bronze, ASTM-B150 CDA95200:SS AISI-303:SS AISI-304:SS AISI-316:SS AISI-416:Special/Other:No Sleeve (sleeveless):SS AISI-416 (hard):</t>
        </is>
      </c>
      <c r="N626" s="233" t="inlineStr">
        <is>
          <t>:Bronze, III932, C89835:NiAl-Bronze, ASTM-B150 CDA95400:Al-Bronze, ASTM-B150 CDA95200:SS AISI-303:SS AISI-304:SS AISI-316:SS AISI-416:Special/Other:No Sleeve (sleeveless):</t>
        </is>
      </c>
      <c r="O626" s="233" t="inlineStr">
        <is>
          <t>ShaftMatl_Monel_ASTM-164</t>
        </is>
      </c>
      <c r="P626" s="235" t="inlineStr">
        <is>
          <t>RTF</t>
        </is>
      </c>
      <c r="Q626" s="233" t="inlineStr">
        <is>
          <t>B104494</t>
        </is>
      </c>
      <c r="R626" s="233" t="n"/>
      <c r="S626" s="235" t="inlineStr">
        <is>
          <t>LT077</t>
        </is>
      </c>
      <c r="T626" s="233" t="n"/>
      <c r="U626" s="233" t="n"/>
    </row>
    <row r="627">
      <c r="B627" s="237" t="n"/>
      <c r="C627" s="233" t="n"/>
      <c r="D627" s="233" t="n"/>
      <c r="E627" s="233" t="inlineStr">
        <is>
          <t>:3095-7_8-KP:3095-7_8-KPV:</t>
        </is>
      </c>
      <c r="F627" s="235" t="inlineStr">
        <is>
          <t>3</t>
        </is>
      </c>
      <c r="G627" s="235">
        <f>"X"&amp;F627</f>
        <v/>
      </c>
      <c r="H627" s="201" t="n">
        <v>1</v>
      </c>
      <c r="I627" s="234" t="inlineStr">
        <is>
          <t>CCW</t>
        </is>
      </c>
      <c r="J627" s="233" t="inlineStr">
        <is>
          <t>Packing</t>
        </is>
      </c>
      <c r="K627" s="233" t="inlineStr">
        <is>
          <t>:Opt_Packing:</t>
        </is>
      </c>
      <c r="L627" s="233" t="inlineStr">
        <is>
          <t>ShaftMatl_Monel_ASTM-164</t>
        </is>
      </c>
      <c r="M627" s="233" t="inlineStr">
        <is>
          <t>:Bronze, III932, C89835:NiAl-Bronze, ASTM-B150 CDA95400:Al-Bronze, ASTM-B150 CDA95200:SS AISI-303:SS AISI-304:SS AISI-316:SS AISI-416:Special/Other:No Sleeve (sleeveless):SS AISI-416 (hard):</t>
        </is>
      </c>
      <c r="N627" s="233" t="inlineStr">
        <is>
          <t>:Bronze, III932, C89835:NiAl-Bronze, ASTM-B150 CDA95400:Al-Bronze, ASTM-B150 CDA95200:SS AISI-303:SS AISI-304:SS AISI-316:SS AISI-416:Special/Other:No Sleeve (sleeveless):</t>
        </is>
      </c>
      <c r="O627" s="233" t="inlineStr">
        <is>
          <t>ShaftMatl_Monel_ASTM-164</t>
        </is>
      </c>
      <c r="P627" s="235" t="inlineStr">
        <is>
          <t>RTF</t>
        </is>
      </c>
      <c r="Q627" s="233" t="inlineStr">
        <is>
          <t>B104495</t>
        </is>
      </c>
      <c r="R627" s="233" t="n"/>
      <c r="S627" s="235" t="inlineStr">
        <is>
          <t>LT077</t>
        </is>
      </c>
      <c r="T627" s="233" t="n"/>
      <c r="U627" s="233" t="n"/>
    </row>
    <row r="628">
      <c r="B628" s="237" t="n"/>
      <c r="C628" s="233" t="n"/>
      <c r="D628" s="233" t="n"/>
      <c r="E628" s="233" t="inlineStr">
        <is>
          <t>:3095-7_8-KP:3095-7_8-KPV:</t>
        </is>
      </c>
      <c r="F628" s="235" t="inlineStr">
        <is>
          <t>3</t>
        </is>
      </c>
      <c r="G628" s="235">
        <f>"X"&amp;F628</f>
        <v/>
      </c>
      <c r="H628" s="201" t="n">
        <v>1</v>
      </c>
      <c r="I628" s="234" t="inlineStr">
        <is>
          <t>CW</t>
        </is>
      </c>
      <c r="J628" s="233" t="inlineStr">
        <is>
          <t>Mechanical Seal</t>
        </is>
      </c>
      <c r="K628" s="233" t="inlineStr">
        <is>
          <t>:MechSealType1B:</t>
        </is>
      </c>
      <c r="L628" s="233" t="inlineStr">
        <is>
          <t>ShaftMatl_Monel_ASTM-164</t>
        </is>
      </c>
      <c r="M628" s="233" t="inlineStr">
        <is>
          <t>:Bronze, III932, C89835:NiAl-Bronze, ASTM-B150 CDA95400:Al-Bronze, ASTM-B150 CDA95200:SS AISI-303:SS AISI-304:SS AISI-316:SS AISI-416:Special/Other:No Sleeve (sleeveless):</t>
        </is>
      </c>
      <c r="N628" s="233" t="inlineStr">
        <is>
          <t>:Bronze, III932, C89835:NiAl-Bronze, ASTM-B150 CDA95400:Al-Bronze, ASTM-B150 CDA95200:SS AISI-303:SS AISI-304:SS AISI-316:SS AISI-416:Special/Other:No Sleeve (sleeveless):</t>
        </is>
      </c>
      <c r="O628" s="233" t="inlineStr">
        <is>
          <t>ShaftMatl_Monel_ASTM-164</t>
        </is>
      </c>
      <c r="P628" s="235" t="inlineStr">
        <is>
          <t>RTF</t>
        </is>
      </c>
      <c r="Q628" s="233" t="inlineStr">
        <is>
          <t>B104496</t>
        </is>
      </c>
      <c r="R628" s="233" t="n"/>
      <c r="S628" s="235" t="inlineStr">
        <is>
          <t>LT077</t>
        </is>
      </c>
      <c r="T628" s="233" t="n"/>
      <c r="U628" s="233" t="n"/>
    </row>
    <row r="629">
      <c r="B629" s="237" t="n"/>
      <c r="C629" s="233" t="n"/>
      <c r="D629" s="233" t="n"/>
      <c r="E629" s="233" t="inlineStr">
        <is>
          <t>:3095-7_8-KP:3095-7_8-KPV:</t>
        </is>
      </c>
      <c r="F629" s="235" t="inlineStr">
        <is>
          <t>3</t>
        </is>
      </c>
      <c r="G629" s="235">
        <f>"X"&amp;F629</f>
        <v/>
      </c>
      <c r="H629" s="201" t="n">
        <v>1</v>
      </c>
      <c r="I629" s="234" t="inlineStr">
        <is>
          <t>CCW</t>
        </is>
      </c>
      <c r="J629" s="233" t="inlineStr">
        <is>
          <t>Mechanical Seal</t>
        </is>
      </c>
      <c r="K629" s="233" t="inlineStr">
        <is>
          <t>:MechSealType1B:</t>
        </is>
      </c>
      <c r="L629" s="233" t="inlineStr">
        <is>
          <t>ShaftMatl_Monel_ASTM-164</t>
        </is>
      </c>
      <c r="M629" s="233" t="inlineStr">
        <is>
          <t>:Bronze, III932, C89835:NiAl-Bronze, ASTM-B150 CDA95400:Al-Bronze, ASTM-B150 CDA95200:SS AISI-303:SS AISI-304:SS AISI-316:SS AISI-416:Special/Other:No Sleeve (sleeveless):</t>
        </is>
      </c>
      <c r="N629" s="233" t="inlineStr">
        <is>
          <t>:Bronze, III932, C89835:NiAl-Bronze, ASTM-B150 CDA95400:Al-Bronze, ASTM-B150 CDA95200:SS AISI-303:SS AISI-304:SS AISI-316:SS AISI-416:Special/Other:No Sleeve (sleeveless):</t>
        </is>
      </c>
      <c r="O629" s="233" t="inlineStr">
        <is>
          <t>ShaftMatl_Monel_ASTM-164</t>
        </is>
      </c>
      <c r="P629" s="235" t="inlineStr">
        <is>
          <t>RTF</t>
        </is>
      </c>
      <c r="Q629" s="233" t="inlineStr">
        <is>
          <t>B104497</t>
        </is>
      </c>
      <c r="R629" s="233" t="n"/>
      <c r="S629" s="235" t="inlineStr">
        <is>
          <t>LT077</t>
        </is>
      </c>
      <c r="T629" s="233" t="n"/>
      <c r="U629" s="233" t="n"/>
    </row>
    <row r="630">
      <c r="B630" s="237" t="n"/>
      <c r="C630" s="233" t="n"/>
      <c r="D630" s="233" t="n"/>
      <c r="E630" s="233" t="inlineStr">
        <is>
          <t>:3014-5_6-KP:3014-5_6-KPV:</t>
        </is>
      </c>
      <c r="F630" s="235" t="inlineStr">
        <is>
          <t>4</t>
        </is>
      </c>
      <c r="G630" s="235">
        <f>"X"&amp;F630</f>
        <v/>
      </c>
      <c r="H630" s="201" t="n">
        <v>1.5</v>
      </c>
      <c r="I630" s="234" t="inlineStr">
        <is>
          <t>CW</t>
        </is>
      </c>
      <c r="J630" s="233" t="inlineStr">
        <is>
          <t>Mechanical Seal</t>
        </is>
      </c>
      <c r="K630" s="233" t="inlineStr">
        <is>
          <t>:MechSealType1Unbal:MechSealType21S:MechSealType1B:MechSealType2B:</t>
        </is>
      </c>
      <c r="L630" s="233" t="inlineStr">
        <is>
          <t>ShaftMatl_Monel_ASTM-164</t>
        </is>
      </c>
      <c r="M630" s="233" t="inlineStr">
        <is>
          <t>:Bronze, III932, C89835:NiAl-Bronze, ASTM-B150 CDA95400:Al-Bronze, ASTM-B150 CDA95200:SS AISI-303:SS AISI-304:SS AISI-316:SS AISI-416:Special/Other:No Sleeve (sleeveless):</t>
        </is>
      </c>
      <c r="N630" s="233" t="inlineStr">
        <is>
          <t>:Bronze, III932, C89835:NiAl-Bronze, ASTM-B150 CDA95400:Al-Bronze, ASTM-B150 CDA95200:SS AISI-303:SS AISI-304:SS AISI-316:SS AISI-416:Special/Other:No Sleeve (sleeveless):</t>
        </is>
      </c>
      <c r="O630" s="233" t="inlineStr">
        <is>
          <t>ShaftMatl_Monel_ASTM-164</t>
        </is>
      </c>
      <c r="P630" s="235" t="inlineStr">
        <is>
          <t>RTF</t>
        </is>
      </c>
      <c r="Q630" s="233" t="inlineStr">
        <is>
          <t>B104498</t>
        </is>
      </c>
      <c r="R630" s="233" t="n"/>
      <c r="S630" s="235" t="inlineStr">
        <is>
          <t>LT077</t>
        </is>
      </c>
      <c r="T630" s="233" t="n"/>
      <c r="U630" s="233" t="n"/>
    </row>
    <row r="631">
      <c r="B631" s="237" t="n"/>
      <c r="C631" s="233" t="n"/>
      <c r="D631" s="233" t="n"/>
      <c r="E631" s="233" t="inlineStr">
        <is>
          <t>:3014-5_6-KP:3014-5_6-KPV:</t>
        </is>
      </c>
      <c r="F631" s="235" t="inlineStr">
        <is>
          <t>4</t>
        </is>
      </c>
      <c r="G631" s="235">
        <f>"X"&amp;F631</f>
        <v/>
      </c>
      <c r="H631" s="201" t="n">
        <v>1.5</v>
      </c>
      <c r="I631" s="234" t="inlineStr">
        <is>
          <t>CW</t>
        </is>
      </c>
      <c r="J631" s="233" t="inlineStr">
        <is>
          <t>Packing</t>
        </is>
      </c>
      <c r="K631" s="233" t="inlineStr">
        <is>
          <t>:Opt_Packing:</t>
        </is>
      </c>
      <c r="L631" s="233" t="inlineStr">
        <is>
          <t>ShaftMatl_Monel_ASTM-164</t>
        </is>
      </c>
      <c r="M631" s="233" t="inlineStr">
        <is>
          <t>:Bronze, III932, C89835:NiAl-Bronze, ASTM-B150 CDA95400:Al-Bronze, ASTM-B150 CDA95200:SS AISI-303:SS AISI-304:SS AISI-316:SS AISI-416:Special/Other:No Sleeve (sleeveless):SS AISI-416 (hard):</t>
        </is>
      </c>
      <c r="N631" s="233" t="inlineStr">
        <is>
          <t>:Bronze, III932, C89835:NiAl-Bronze, ASTM-B150 CDA95400:Al-Bronze, ASTM-B150 CDA95200:SS AISI-303:SS AISI-304:SS AISI-316:SS AISI-416:Special/Other:No Sleeve (sleeveless):</t>
        </is>
      </c>
      <c r="O631" s="233" t="inlineStr">
        <is>
          <t>ShaftMatl_Monel_ASTM-164</t>
        </is>
      </c>
      <c r="P631" s="235" t="inlineStr">
        <is>
          <t>RTF</t>
        </is>
      </c>
      <c r="Q631" s="233" t="inlineStr">
        <is>
          <t>B104499</t>
        </is>
      </c>
      <c r="R631" s="233" t="n"/>
      <c r="S631" s="235" t="inlineStr">
        <is>
          <t>LT077</t>
        </is>
      </c>
      <c r="T631" s="233" t="n"/>
      <c r="U631" s="233" t="n"/>
    </row>
    <row r="632">
      <c r="B632" s="237" t="n"/>
      <c r="C632" s="233" t="n"/>
      <c r="D632" s="233" t="n"/>
      <c r="E632" s="233" t="inlineStr">
        <is>
          <t>:3014-5_6-KP:3014-5_6-KPV:</t>
        </is>
      </c>
      <c r="F632" s="235" t="inlineStr">
        <is>
          <t>4</t>
        </is>
      </c>
      <c r="G632" s="235">
        <f>"X"&amp;F632</f>
        <v/>
      </c>
      <c r="H632" s="201" t="n">
        <v>1.5</v>
      </c>
      <c r="I632" s="234" t="inlineStr">
        <is>
          <t>CCW</t>
        </is>
      </c>
      <c r="J632" s="233" t="inlineStr">
        <is>
          <t>Mechanical Seal</t>
        </is>
      </c>
      <c r="K632" s="233" t="inlineStr">
        <is>
          <t>:MechSealType1Unbal:MechSealType21S:MechSealType1B:MechSealType2B:</t>
        </is>
      </c>
      <c r="L632" s="233" t="inlineStr">
        <is>
          <t>ShaftMatl_Monel_ASTM-164</t>
        </is>
      </c>
      <c r="M632" s="233" t="inlineStr">
        <is>
          <t>:Bronze, III932, C89835:NiAl-Bronze, ASTM-B150 CDA95400:Al-Bronze, ASTM-B150 CDA95200:SS AISI-303:SS AISI-304:SS AISI-316:SS AISI-416:Special/Other:No Sleeve (sleeveless):</t>
        </is>
      </c>
      <c r="N632" s="233" t="inlineStr">
        <is>
          <t>:Bronze, III932, C89835:NiAl-Bronze, ASTM-B150 CDA95400:Al-Bronze, ASTM-B150 CDA95200:SS AISI-303:SS AISI-304:SS AISI-316:SS AISI-416:Special/Other:No Sleeve (sleeveless):</t>
        </is>
      </c>
      <c r="O632" s="233" t="inlineStr">
        <is>
          <t>ShaftMatl_Monel_ASTM-164</t>
        </is>
      </c>
      <c r="P632" s="235" t="inlineStr">
        <is>
          <t>RTF</t>
        </is>
      </c>
      <c r="Q632" s="233" t="inlineStr">
        <is>
          <t>B104500</t>
        </is>
      </c>
      <c r="R632" s="233" t="n"/>
      <c r="S632" s="235" t="inlineStr">
        <is>
          <t>LT077</t>
        </is>
      </c>
      <c r="T632" s="233" t="n"/>
      <c r="U632" s="233" t="n"/>
    </row>
    <row r="633">
      <c r="B633" s="237" t="n"/>
      <c r="C633" s="233" t="n"/>
      <c r="D633" s="233" t="n"/>
      <c r="E633" s="233" t="inlineStr">
        <is>
          <t>:3014-5_6-KP:3014-5_6-KPV:</t>
        </is>
      </c>
      <c r="F633" s="235" t="inlineStr">
        <is>
          <t>4</t>
        </is>
      </c>
      <c r="G633" s="235">
        <f>"X"&amp;F633</f>
        <v/>
      </c>
      <c r="H633" s="201" t="n">
        <v>1.5</v>
      </c>
      <c r="I633" s="234" t="inlineStr">
        <is>
          <t>CCW</t>
        </is>
      </c>
      <c r="J633" s="233" t="inlineStr">
        <is>
          <t>Packing</t>
        </is>
      </c>
      <c r="K633" s="233" t="inlineStr">
        <is>
          <t>:Opt_Packing:</t>
        </is>
      </c>
      <c r="L633" s="233" t="inlineStr">
        <is>
          <t>ShaftMatl_Monel_ASTM-164</t>
        </is>
      </c>
      <c r="M633" s="233" t="inlineStr">
        <is>
          <t>:Bronze, III932, C89835:NiAl-Bronze, ASTM-B150 CDA95400:Al-Bronze, ASTM-B150 CDA95200:SS AISI-303:SS AISI-304:SS AISI-316:SS AISI-416:Special/Other:No Sleeve (sleeveless):SS AISI-416 (hard):</t>
        </is>
      </c>
      <c r="N633" s="233" t="inlineStr">
        <is>
          <t>:Bronze, III932, C89835:NiAl-Bronze, ASTM-B150 CDA95400:Al-Bronze, ASTM-B150 CDA95200:SS AISI-303:SS AISI-304:SS AISI-316:SS AISI-416:Special/Other:No Sleeve (sleeveless):</t>
        </is>
      </c>
      <c r="O633" s="233" t="inlineStr">
        <is>
          <t>ShaftMatl_Monel_ASTM-164</t>
        </is>
      </c>
      <c r="P633" s="235" t="inlineStr">
        <is>
          <t>RTF</t>
        </is>
      </c>
      <c r="Q633" s="233" t="inlineStr">
        <is>
          <t>B104501</t>
        </is>
      </c>
      <c r="R633" s="233" t="n"/>
      <c r="S633" s="235" t="inlineStr">
        <is>
          <t>LT077</t>
        </is>
      </c>
      <c r="T633" s="233" t="n"/>
      <c r="U633" s="233" t="n"/>
    </row>
    <row r="634">
      <c r="B634" s="237" t="n"/>
      <c r="C634" s="233" t="n"/>
      <c r="D634" s="233" t="n"/>
      <c r="E634" s="233" t="inlineStr">
        <is>
          <t>:4012-1_2-KP:4012-1_2-KPV:</t>
        </is>
      </c>
      <c r="F634" s="235" t="inlineStr">
        <is>
          <t>4</t>
        </is>
      </c>
      <c r="G634" s="235">
        <f>"X"&amp;F634</f>
        <v/>
      </c>
      <c r="H634" s="201" t="n">
        <v>1.5</v>
      </c>
      <c r="I634" s="234" t="inlineStr">
        <is>
          <t>CW</t>
        </is>
      </c>
      <c r="J634" s="233" t="inlineStr">
        <is>
          <t>Mechanical Seal</t>
        </is>
      </c>
      <c r="K634" s="233" t="inlineStr">
        <is>
          <t>:MechSealType1Unbal:MechSealType21S:MechSealType1B:MechSealType2B:</t>
        </is>
      </c>
      <c r="L634" s="233" t="inlineStr">
        <is>
          <t>ShaftMatl_Monel_ASTM-164</t>
        </is>
      </c>
      <c r="M634" s="233" t="inlineStr">
        <is>
          <t>:Bronze, III932, C89835:NiAl-Bronze, ASTM-B150 CDA95400:Al-Bronze, ASTM-B150 CDA95200:SS AISI-303:SS AISI-304:SS AISI-316:SS AISI-416:Special/Other:No Sleeve (sleeveless):</t>
        </is>
      </c>
      <c r="N634" s="233" t="inlineStr">
        <is>
          <t>:Bronze, III932, C89835:NiAl-Bronze, ASTM-B150 CDA95400:Al-Bronze, ASTM-B150 CDA95200:SS AISI-303:SS AISI-304:SS AISI-316:SS AISI-416:Special/Other:No Sleeve (sleeveless):</t>
        </is>
      </c>
      <c r="O634" s="233" t="inlineStr">
        <is>
          <t>ShaftMatl_Monel_ASTM-164</t>
        </is>
      </c>
      <c r="P634" s="235" t="inlineStr">
        <is>
          <t>RTF</t>
        </is>
      </c>
      <c r="Q634" s="233" t="inlineStr">
        <is>
          <t>B104502</t>
        </is>
      </c>
      <c r="R634" s="233" t="n"/>
      <c r="S634" s="235" t="inlineStr">
        <is>
          <t>LT077</t>
        </is>
      </c>
      <c r="T634" s="233" t="n"/>
      <c r="U634" s="233" t="n"/>
    </row>
    <row r="635">
      <c r="B635" s="237" t="n"/>
      <c r="C635" s="233" t="n"/>
      <c r="D635" s="233" t="n"/>
      <c r="E635" s="233" t="inlineStr">
        <is>
          <t>:4012-1_2-KP:4012-1_2-KPV:</t>
        </is>
      </c>
      <c r="F635" s="235" t="inlineStr">
        <is>
          <t>4</t>
        </is>
      </c>
      <c r="G635" s="235">
        <f>"X"&amp;F635</f>
        <v/>
      </c>
      <c r="H635" s="201" t="n">
        <v>1.5</v>
      </c>
      <c r="I635" s="234" t="inlineStr">
        <is>
          <t>CW</t>
        </is>
      </c>
      <c r="J635" s="233" t="inlineStr">
        <is>
          <t>Packing</t>
        </is>
      </c>
      <c r="K635" s="233" t="inlineStr">
        <is>
          <t>:Opt_Packing:</t>
        </is>
      </c>
      <c r="L635" s="233" t="inlineStr">
        <is>
          <t>ShaftMatl_Monel_ASTM-164</t>
        </is>
      </c>
      <c r="M635" s="233" t="inlineStr">
        <is>
          <t>:Bronze, III932, C89835:NiAl-Bronze, ASTM-B150 CDA95400:Al-Bronze, ASTM-B150 CDA95200:SS AISI-303:SS AISI-304:SS AISI-316:SS AISI-416:Special/Other:No Sleeve (sleeveless):SS AISI-416 (hard):</t>
        </is>
      </c>
      <c r="N635" s="233" t="inlineStr">
        <is>
          <t>:Bronze, III932, C89835:NiAl-Bronze, ASTM-B150 CDA95400:Al-Bronze, ASTM-B150 CDA95200:SS AISI-303:SS AISI-304:SS AISI-316:SS AISI-416:Special/Other:No Sleeve (sleeveless):</t>
        </is>
      </c>
      <c r="O635" s="233" t="inlineStr">
        <is>
          <t>ShaftMatl_Monel_ASTM-164</t>
        </is>
      </c>
      <c r="P635" s="235" t="inlineStr">
        <is>
          <t>RTF</t>
        </is>
      </c>
      <c r="Q635" s="233" t="inlineStr">
        <is>
          <t>B104503</t>
        </is>
      </c>
      <c r="R635" s="233" t="n"/>
      <c r="S635" s="235" t="inlineStr">
        <is>
          <t>LT077</t>
        </is>
      </c>
      <c r="T635" s="233" t="n"/>
      <c r="U635" s="233" t="n"/>
    </row>
    <row r="636">
      <c r="B636" s="237" t="n"/>
      <c r="C636" s="233" t="n"/>
      <c r="D636" s="233" t="n"/>
      <c r="E636" s="233" t="inlineStr">
        <is>
          <t>:4012-1_2-KP:4012-1_2-KPV:</t>
        </is>
      </c>
      <c r="F636" s="235" t="inlineStr">
        <is>
          <t>4</t>
        </is>
      </c>
      <c r="G636" s="235">
        <f>"X"&amp;F636</f>
        <v/>
      </c>
      <c r="H636" s="201" t="n">
        <v>1.5</v>
      </c>
      <c r="I636" s="234" t="inlineStr">
        <is>
          <t>CCW</t>
        </is>
      </c>
      <c r="J636" s="233" t="inlineStr">
        <is>
          <t>Mechanical Seal</t>
        </is>
      </c>
      <c r="K636" s="233" t="inlineStr">
        <is>
          <t>:MechSealType1Unbal:MechSealType21S:MechSealType1B:MechSealType2B:</t>
        </is>
      </c>
      <c r="L636" s="233" t="inlineStr">
        <is>
          <t>ShaftMatl_Monel_ASTM-164</t>
        </is>
      </c>
      <c r="M636" s="233" t="inlineStr">
        <is>
          <t>:Bronze, III932, C89835:NiAl-Bronze, ASTM-B150 CDA95400:Al-Bronze, ASTM-B150 CDA95200:SS AISI-303:SS AISI-304:SS AISI-316:SS AISI-416:Special/Other:No Sleeve (sleeveless):</t>
        </is>
      </c>
      <c r="N636" s="233" t="inlineStr">
        <is>
          <t>:Bronze, III932, C89835:NiAl-Bronze, ASTM-B150 CDA95400:Al-Bronze, ASTM-B150 CDA95200:SS AISI-303:SS AISI-304:SS AISI-316:SS AISI-416:Special/Other:No Sleeve (sleeveless):</t>
        </is>
      </c>
      <c r="O636" s="233" t="inlineStr">
        <is>
          <t>ShaftMatl_Monel_ASTM-164</t>
        </is>
      </c>
      <c r="P636" s="235" t="inlineStr">
        <is>
          <t>RTF</t>
        </is>
      </c>
      <c r="Q636" s="233" t="inlineStr">
        <is>
          <t>B104504</t>
        </is>
      </c>
      <c r="R636" s="233" t="n"/>
      <c r="S636" s="235" t="inlineStr">
        <is>
          <t>LT077</t>
        </is>
      </c>
      <c r="T636" s="233" t="n"/>
      <c r="U636" s="233" t="n"/>
    </row>
    <row r="637">
      <c r="B637" s="237" t="n"/>
      <c r="C637" s="233" t="n"/>
      <c r="D637" s="233" t="n"/>
      <c r="E637" s="233" t="inlineStr">
        <is>
          <t>:4012-1_2-KP:4012-1_2-KPV:</t>
        </is>
      </c>
      <c r="F637" s="235" t="inlineStr">
        <is>
          <t>4</t>
        </is>
      </c>
      <c r="G637" s="235">
        <f>"X"&amp;F637</f>
        <v/>
      </c>
      <c r="H637" s="201" t="n">
        <v>1.5</v>
      </c>
      <c r="I637" s="234" t="inlineStr">
        <is>
          <t>CCW</t>
        </is>
      </c>
      <c r="J637" s="233" t="inlineStr">
        <is>
          <t>Packing</t>
        </is>
      </c>
      <c r="K637" s="233" t="inlineStr">
        <is>
          <t>:Opt_Packing:</t>
        </is>
      </c>
      <c r="L637" s="233" t="inlineStr">
        <is>
          <t>ShaftMatl_Monel_ASTM-164</t>
        </is>
      </c>
      <c r="M637" s="233" t="inlineStr">
        <is>
          <t>:Bronze, III932, C89835:NiAl-Bronze, ASTM-B150 CDA95400:Al-Bronze, ASTM-B150 CDA95200:SS AISI-303:SS AISI-304:SS AISI-316:SS AISI-416:Special/Other:No Sleeve (sleeveless):SS AISI-416 (hard):</t>
        </is>
      </c>
      <c r="N637" s="233" t="inlineStr">
        <is>
          <t>:Bronze, III932, C89835:NiAl-Bronze, ASTM-B150 CDA95400:Al-Bronze, ASTM-B150 CDA95200:SS AISI-303:SS AISI-304:SS AISI-316:SS AISI-416:Special/Other:No Sleeve (sleeveless):</t>
        </is>
      </c>
      <c r="O637" s="233" t="inlineStr">
        <is>
          <t>ShaftMatl_Monel_ASTM-164</t>
        </is>
      </c>
      <c r="P637" s="235" t="inlineStr">
        <is>
          <t>RTF</t>
        </is>
      </c>
      <c r="Q637" s="233" t="inlineStr">
        <is>
          <t>B104505</t>
        </is>
      </c>
      <c r="R637" s="233" t="n"/>
      <c r="S637" s="235" t="inlineStr">
        <is>
          <t>LT077</t>
        </is>
      </c>
      <c r="T637" s="233" t="n"/>
      <c r="U637" s="233" t="n"/>
    </row>
    <row r="638">
      <c r="B638" s="237" t="n"/>
      <c r="C638" s="233" t="n"/>
      <c r="D638" s="233" t="n"/>
      <c r="E638" s="233" t="inlineStr">
        <is>
          <t>:4012-7_8-KP:4012-7_8-KPV:</t>
        </is>
      </c>
      <c r="F638" s="235" t="inlineStr">
        <is>
          <t>4</t>
        </is>
      </c>
      <c r="G638" s="235">
        <f>"X"&amp;F638</f>
        <v/>
      </c>
      <c r="H638" s="201" t="n">
        <v>1.5</v>
      </c>
      <c r="I638" s="234" t="inlineStr">
        <is>
          <t>CW</t>
        </is>
      </c>
      <c r="J638" s="233" t="inlineStr">
        <is>
          <t>Mechanical Seal</t>
        </is>
      </c>
      <c r="K638" s="233" t="inlineStr">
        <is>
          <t>:MechSealType1Unbal:MechSealType21S:MechSealType1B:MechSealType2B:</t>
        </is>
      </c>
      <c r="L638" s="233" t="inlineStr">
        <is>
          <t>ShaftMatl_Monel_ASTM-164</t>
        </is>
      </c>
      <c r="M638" s="233" t="inlineStr">
        <is>
          <t>:Bronze, III932, C89835:NiAl-Bronze, ASTM-B150 CDA95400:Al-Bronze, ASTM-B150 CDA95200:SS AISI-303:SS AISI-304:SS AISI-316:SS AISI-416:Special/Other:No Sleeve (sleeveless):</t>
        </is>
      </c>
      <c r="N638" s="233" t="inlineStr">
        <is>
          <t>:Bronze, III932, C89835:NiAl-Bronze, ASTM-B150 CDA95400:Al-Bronze, ASTM-B150 CDA95200:SS AISI-303:SS AISI-304:SS AISI-316:SS AISI-416:Special/Other:No Sleeve (sleeveless):</t>
        </is>
      </c>
      <c r="O638" s="233" t="inlineStr">
        <is>
          <t>ShaftMatl_Monel_ASTM-164</t>
        </is>
      </c>
      <c r="P638" s="235" t="inlineStr">
        <is>
          <t>RTF</t>
        </is>
      </c>
      <c r="Q638" s="233" t="inlineStr">
        <is>
          <t>B104506</t>
        </is>
      </c>
      <c r="R638" s="233" t="n"/>
      <c r="S638" s="235" t="inlineStr">
        <is>
          <t>LT077</t>
        </is>
      </c>
      <c r="T638" s="233" t="n"/>
      <c r="U638" s="233" t="n"/>
    </row>
    <row r="639">
      <c r="B639" s="237" t="n"/>
      <c r="C639" s="233" t="n"/>
      <c r="D639" s="233" t="n"/>
      <c r="E639" s="233" t="inlineStr">
        <is>
          <t>:4012-7_8-KP:4012-7_8-KPV:</t>
        </is>
      </c>
      <c r="F639" s="235" t="inlineStr">
        <is>
          <t>4</t>
        </is>
      </c>
      <c r="G639" s="235">
        <f>"X"&amp;F639</f>
        <v/>
      </c>
      <c r="H639" s="201" t="n">
        <v>1.5</v>
      </c>
      <c r="I639" s="234" t="inlineStr">
        <is>
          <t>CW</t>
        </is>
      </c>
      <c r="J639" s="233" t="inlineStr">
        <is>
          <t>Packing</t>
        </is>
      </c>
      <c r="K639" s="233" t="inlineStr">
        <is>
          <t>:Opt_Packing:</t>
        </is>
      </c>
      <c r="L639" s="233" t="inlineStr">
        <is>
          <t>ShaftMatl_Monel_ASTM-164</t>
        </is>
      </c>
      <c r="M639" s="233" t="inlineStr">
        <is>
          <t>:Bronze, III932, C89835:NiAl-Bronze, ASTM-B150 CDA95400:Al-Bronze, ASTM-B150 CDA95200:SS AISI-303:SS AISI-304:SS AISI-316:SS AISI-416:Special/Other:No Sleeve (sleeveless):SS AISI-416 (hard):</t>
        </is>
      </c>
      <c r="N639" s="233" t="inlineStr">
        <is>
          <t>:Bronze, III932, C89835:NiAl-Bronze, ASTM-B150 CDA95400:Al-Bronze, ASTM-B150 CDA95200:SS AISI-303:SS AISI-304:SS AISI-316:SS AISI-416:Special/Other:No Sleeve (sleeveless):</t>
        </is>
      </c>
      <c r="O639" s="233" t="inlineStr">
        <is>
          <t>ShaftMatl_Monel_ASTM-164</t>
        </is>
      </c>
      <c r="P639" s="235" t="inlineStr">
        <is>
          <t>RTF</t>
        </is>
      </c>
      <c r="Q639" s="233" t="inlineStr">
        <is>
          <t>B104507</t>
        </is>
      </c>
      <c r="R639" s="233" t="n"/>
      <c r="S639" s="235" t="inlineStr">
        <is>
          <t>LT077</t>
        </is>
      </c>
      <c r="T639" s="233" t="n"/>
      <c r="U639" s="233" t="n"/>
    </row>
    <row r="640">
      <c r="B640" s="237" t="n"/>
      <c r="C640" s="233" t="n"/>
      <c r="D640" s="233" t="n"/>
      <c r="E640" s="233" t="inlineStr">
        <is>
          <t>:4012-7_8-KP:4012-7_8-KPV:</t>
        </is>
      </c>
      <c r="F640" s="235" t="inlineStr">
        <is>
          <t>4</t>
        </is>
      </c>
      <c r="G640" s="235">
        <f>"X"&amp;F640</f>
        <v/>
      </c>
      <c r="H640" s="201" t="n">
        <v>1.5</v>
      </c>
      <c r="I640" s="234" t="inlineStr">
        <is>
          <t>CCW</t>
        </is>
      </c>
      <c r="J640" s="233" t="inlineStr">
        <is>
          <t>Mechanical Seal</t>
        </is>
      </c>
      <c r="K640" s="233" t="inlineStr">
        <is>
          <t>:MechSealType1Unbal:MechSealType21S:MechSealType1B:MechSealType2B:</t>
        </is>
      </c>
      <c r="L640" s="233" t="inlineStr">
        <is>
          <t>ShaftMatl_Monel_ASTM-164</t>
        </is>
      </c>
      <c r="M640" s="233" t="inlineStr">
        <is>
          <t>:Bronze, III932, C89835:NiAl-Bronze, ASTM-B150 CDA95400:Al-Bronze, ASTM-B150 CDA95200:SS AISI-303:SS AISI-304:SS AISI-316:SS AISI-416:Special/Other:No Sleeve (sleeveless):</t>
        </is>
      </c>
      <c r="N640" s="233" t="inlineStr">
        <is>
          <t>:Bronze, III932, C89835:NiAl-Bronze, ASTM-B150 CDA95400:Al-Bronze, ASTM-B150 CDA95200:SS AISI-303:SS AISI-304:SS AISI-316:SS AISI-416:Special/Other:No Sleeve (sleeveless):</t>
        </is>
      </c>
      <c r="O640" s="233" t="inlineStr">
        <is>
          <t>ShaftMatl_Monel_ASTM-164</t>
        </is>
      </c>
      <c r="P640" s="235" t="inlineStr">
        <is>
          <t>RTF</t>
        </is>
      </c>
      <c r="Q640" s="233" t="inlineStr">
        <is>
          <t>B104508</t>
        </is>
      </c>
      <c r="R640" s="233" t="n"/>
      <c r="S640" s="235" t="inlineStr">
        <is>
          <t>LT077</t>
        </is>
      </c>
      <c r="T640" s="233" t="n"/>
      <c r="U640" s="233" t="n"/>
    </row>
    <row r="641">
      <c r="B641" s="237" t="n"/>
      <c r="C641" s="233" t="n"/>
      <c r="D641" s="233" t="n"/>
      <c r="E641" s="233" t="inlineStr">
        <is>
          <t>:4012-7_8-KP:4012-7_8-KPV:</t>
        </is>
      </c>
      <c r="F641" s="235" t="inlineStr">
        <is>
          <t>4</t>
        </is>
      </c>
      <c r="G641" s="235">
        <f>"X"&amp;F641</f>
        <v/>
      </c>
      <c r="H641" s="201" t="n">
        <v>1.5</v>
      </c>
      <c r="I641" s="234" t="inlineStr">
        <is>
          <t>CCW</t>
        </is>
      </c>
      <c r="J641" s="233" t="inlineStr">
        <is>
          <t>Packing</t>
        </is>
      </c>
      <c r="K641" s="233" t="inlineStr">
        <is>
          <t>:Opt_Packing:</t>
        </is>
      </c>
      <c r="L641" s="233" t="inlineStr">
        <is>
          <t>ShaftMatl_Monel_ASTM-164</t>
        </is>
      </c>
      <c r="M641" s="233" t="inlineStr">
        <is>
          <t>:Bronze, III932, C89835:NiAl-Bronze, ASTM-B150 CDA95400:Al-Bronze, ASTM-B150 CDA95200:SS AISI-303:SS AISI-304:SS AISI-316:SS AISI-416:Special/Other:No Sleeve (sleeveless):SS AISI-416 (hard):</t>
        </is>
      </c>
      <c r="N641" s="233" t="inlineStr">
        <is>
          <t>:Bronze, III932, C89835:NiAl-Bronze, ASTM-B150 CDA95400:Al-Bronze, ASTM-B150 CDA95200:SS AISI-303:SS AISI-304:SS AISI-316:SS AISI-416:Special/Other:No Sleeve (sleeveless):</t>
        </is>
      </c>
      <c r="O641" s="233" t="inlineStr">
        <is>
          <t>ShaftMatl_Monel_ASTM-164</t>
        </is>
      </c>
      <c r="P641" s="235" t="inlineStr">
        <is>
          <t>RTF</t>
        </is>
      </c>
      <c r="Q641" s="233" t="inlineStr">
        <is>
          <t>B104509</t>
        </is>
      </c>
      <c r="R641" s="233" t="n"/>
      <c r="S641" s="235" t="inlineStr">
        <is>
          <t>LT077</t>
        </is>
      </c>
      <c r="T641" s="233" t="n"/>
      <c r="U641" s="233" t="n"/>
    </row>
    <row r="642">
      <c r="B642" s="237" t="n"/>
      <c r="C642" s="233" t="n"/>
      <c r="D642" s="233" t="n"/>
      <c r="E642" s="233" t="inlineStr">
        <is>
          <t>:4015-7_8-KP:4015-7_8-KPV:</t>
        </is>
      </c>
      <c r="F642" s="235" t="inlineStr">
        <is>
          <t>4</t>
        </is>
      </c>
      <c r="G642" s="235">
        <f>"X"&amp;F642</f>
        <v/>
      </c>
      <c r="H642" s="201" t="n">
        <v>1.5</v>
      </c>
      <c r="I642" s="234" t="inlineStr">
        <is>
          <t>CW</t>
        </is>
      </c>
      <c r="J642" s="233" t="inlineStr">
        <is>
          <t>Mechanical Seal</t>
        </is>
      </c>
      <c r="K642" s="233" t="inlineStr">
        <is>
          <t>:MechSealType1Unbal:MechSealType21S:MechSealType1B:MechSealType2B:</t>
        </is>
      </c>
      <c r="L642" s="233" t="inlineStr">
        <is>
          <t>ShaftMatl_Monel_ASTM-164</t>
        </is>
      </c>
      <c r="M642" s="233" t="inlineStr">
        <is>
          <t>:Bronze, III932, C89835:NiAl-Bronze, ASTM-B150 CDA95400:Al-Bronze, ASTM-B150 CDA95200:SS AISI-303:SS AISI-304:SS AISI-316:SS AISI-416:Special/Other:No Sleeve (sleeveless):</t>
        </is>
      </c>
      <c r="N642" s="233" t="inlineStr">
        <is>
          <t>:Bronze, III932, C89835:NiAl-Bronze, ASTM-B150 CDA95400:Al-Bronze, ASTM-B150 CDA95200:SS AISI-303:SS AISI-304:SS AISI-316:SS AISI-416:Special/Other:No Sleeve (sleeveless):</t>
        </is>
      </c>
      <c r="O642" s="233" t="inlineStr">
        <is>
          <t>ShaftMatl_Monel_ASTM-164</t>
        </is>
      </c>
      <c r="P642" s="235" t="inlineStr">
        <is>
          <t>RTF</t>
        </is>
      </c>
      <c r="Q642" s="233" t="inlineStr">
        <is>
          <t>B104510</t>
        </is>
      </c>
      <c r="R642" s="233" t="n"/>
      <c r="S642" s="235" t="inlineStr">
        <is>
          <t>LT077</t>
        </is>
      </c>
      <c r="T642" s="233" t="n"/>
      <c r="U642" s="233" t="n"/>
    </row>
    <row r="643">
      <c r="B643" s="237" t="n"/>
      <c r="C643" s="233" t="n"/>
      <c r="D643" s="233" t="n"/>
      <c r="E643" s="233" t="inlineStr">
        <is>
          <t>:4015-7_8-KP:4015-7_8-KPV:</t>
        </is>
      </c>
      <c r="F643" s="235" t="inlineStr">
        <is>
          <t>4</t>
        </is>
      </c>
      <c r="G643" s="235">
        <f>"X"&amp;F643</f>
        <v/>
      </c>
      <c r="H643" s="201" t="n">
        <v>1.5</v>
      </c>
      <c r="I643" s="234" t="inlineStr">
        <is>
          <t>CW</t>
        </is>
      </c>
      <c r="J643" s="233" t="inlineStr">
        <is>
          <t>Packing</t>
        </is>
      </c>
      <c r="K643" s="233" t="inlineStr">
        <is>
          <t>:Opt_Packing:</t>
        </is>
      </c>
      <c r="L643" s="233" t="inlineStr">
        <is>
          <t>ShaftMatl_Monel_ASTM-164</t>
        </is>
      </c>
      <c r="M643" s="233" t="inlineStr">
        <is>
          <t>:Bronze, III932, C89835:NiAl-Bronze, ASTM-B150 CDA95400:Al-Bronze, ASTM-B150 CDA95200:SS AISI-303:SS AISI-304:SS AISI-316:SS AISI-416:Special/Other:No Sleeve (sleeveless):SS AISI-416 (hard):</t>
        </is>
      </c>
      <c r="N643" s="233" t="inlineStr">
        <is>
          <t>:Bronze, III932, C89835:NiAl-Bronze, ASTM-B150 CDA95400:Al-Bronze, ASTM-B150 CDA95200:SS AISI-303:SS AISI-304:SS AISI-316:SS AISI-416:Special/Other:No Sleeve (sleeveless):</t>
        </is>
      </c>
      <c r="O643" s="233" t="inlineStr">
        <is>
          <t>ShaftMatl_Monel_ASTM-164</t>
        </is>
      </c>
      <c r="P643" s="235" t="inlineStr">
        <is>
          <t>RTF</t>
        </is>
      </c>
      <c r="Q643" s="233" t="inlineStr">
        <is>
          <t>B104511</t>
        </is>
      </c>
      <c r="R643" s="233" t="n"/>
      <c r="S643" s="235" t="inlineStr">
        <is>
          <t>LT077</t>
        </is>
      </c>
      <c r="T643" s="233" t="n"/>
      <c r="U643" s="124" t="n"/>
    </row>
    <row r="644">
      <c r="B644" s="237" t="n"/>
      <c r="C644" s="233" t="n"/>
      <c r="D644" s="233" t="n"/>
      <c r="E644" s="233" t="inlineStr">
        <is>
          <t>:4015-7_8-KP:4015-7_8-KPV:</t>
        </is>
      </c>
      <c r="F644" s="235" t="inlineStr">
        <is>
          <t>4</t>
        </is>
      </c>
      <c r="G644" s="235">
        <f>"X"&amp;F644</f>
        <v/>
      </c>
      <c r="H644" s="201" t="n">
        <v>1.5</v>
      </c>
      <c r="I644" s="234" t="inlineStr">
        <is>
          <t>CCW</t>
        </is>
      </c>
      <c r="J644" s="233" t="inlineStr">
        <is>
          <t>Mechanical Seal</t>
        </is>
      </c>
      <c r="K644" s="233" t="inlineStr">
        <is>
          <t>:MechSealType1Unbal:MechSealType21S:MechSealType1B:MechSealType2B:</t>
        </is>
      </c>
      <c r="L644" s="233" t="inlineStr">
        <is>
          <t>ShaftMatl_Monel_ASTM-164</t>
        </is>
      </c>
      <c r="M644" s="233" t="inlineStr">
        <is>
          <t>:Bronze, III932, C89835:NiAl-Bronze, ASTM-B150 CDA95400:Al-Bronze, ASTM-B150 CDA95200:SS AISI-303:SS AISI-304:SS AISI-316:SS AISI-416:Special/Other:No Sleeve (sleeveless):</t>
        </is>
      </c>
      <c r="N644" s="233" t="inlineStr">
        <is>
          <t>:Bronze, III932, C89835:NiAl-Bronze, ASTM-B150 CDA95400:Al-Bronze, ASTM-B150 CDA95200:SS AISI-303:SS AISI-304:SS AISI-316:SS AISI-416:Special/Other:No Sleeve (sleeveless):</t>
        </is>
      </c>
      <c r="O644" s="233" t="inlineStr">
        <is>
          <t>ShaftMatl_Monel_ASTM-164</t>
        </is>
      </c>
      <c r="P644" s="235" t="inlineStr">
        <is>
          <t>RTF</t>
        </is>
      </c>
      <c r="Q644" s="233" t="inlineStr">
        <is>
          <t>B104512</t>
        </is>
      </c>
      <c r="R644" s="233" t="n"/>
      <c r="S644" s="235" t="inlineStr">
        <is>
          <t>LT077</t>
        </is>
      </c>
      <c r="T644" s="233" t="n"/>
      <c r="U644" s="233" t="n"/>
    </row>
    <row r="645">
      <c r="B645" s="237" t="n"/>
      <c r="C645" s="233" t="n"/>
      <c r="D645" s="233" t="n"/>
      <c r="E645" s="233" t="inlineStr">
        <is>
          <t>:4015-7_8-KP:4015-7_8-KPV:</t>
        </is>
      </c>
      <c r="F645" s="235" t="inlineStr">
        <is>
          <t>4</t>
        </is>
      </c>
      <c r="G645" s="235">
        <f>"X"&amp;F645</f>
        <v/>
      </c>
      <c r="H645" s="201" t="n">
        <v>1.5</v>
      </c>
      <c r="I645" s="234" t="inlineStr">
        <is>
          <t>CCW</t>
        </is>
      </c>
      <c r="J645" s="233" t="inlineStr">
        <is>
          <t>Packing</t>
        </is>
      </c>
      <c r="K645" s="233" t="inlineStr">
        <is>
          <t>:Opt_Packing:</t>
        </is>
      </c>
      <c r="L645" s="233" t="inlineStr">
        <is>
          <t>ShaftMatl_Monel_ASTM-164</t>
        </is>
      </c>
      <c r="M645" s="233" t="inlineStr">
        <is>
          <t>:Bronze, III932, C89835:NiAl-Bronze, ASTM-B150 CDA95400:Al-Bronze, ASTM-B150 CDA95200:SS AISI-303:SS AISI-304:SS AISI-316:SS AISI-416:Special/Other:No Sleeve (sleeveless):SS AISI-416 (hard):</t>
        </is>
      </c>
      <c r="N645" s="233" t="inlineStr">
        <is>
          <t>:Bronze, III932, C89835:NiAl-Bronze, ASTM-B150 CDA95400:Al-Bronze, ASTM-B150 CDA95200:SS AISI-303:SS AISI-304:SS AISI-316:SS AISI-416:Special/Other:No Sleeve (sleeveless):</t>
        </is>
      </c>
      <c r="O645" s="233" t="inlineStr">
        <is>
          <t>ShaftMatl_Monel_ASTM-164</t>
        </is>
      </c>
      <c r="P645" s="235" t="inlineStr">
        <is>
          <t>RTF</t>
        </is>
      </c>
      <c r="Q645" s="233" t="inlineStr">
        <is>
          <t>B104513</t>
        </is>
      </c>
      <c r="R645" s="233" t="n"/>
      <c r="S645" s="235" t="inlineStr">
        <is>
          <t>LT077</t>
        </is>
      </c>
      <c r="T645" s="233" t="n"/>
      <c r="U645" s="233" t="n"/>
    </row>
    <row r="646">
      <c r="B646" s="237" t="n"/>
      <c r="C646" s="233" t="n"/>
      <c r="D646" s="233" t="n"/>
      <c r="E646" s="233" t="inlineStr">
        <is>
          <t>:5012-7_8-KP:5012-7_8-KPV:</t>
        </is>
      </c>
      <c r="F646" s="235" t="inlineStr">
        <is>
          <t>4</t>
        </is>
      </c>
      <c r="G646" s="235">
        <f>"X"&amp;F646</f>
        <v/>
      </c>
      <c r="H646" s="201" t="n">
        <v>1.5</v>
      </c>
      <c r="I646" s="234" t="inlineStr">
        <is>
          <t>CW</t>
        </is>
      </c>
      <c r="J646" s="233" t="n"/>
      <c r="K646" s="233" t="n"/>
      <c r="L646" s="233" t="inlineStr">
        <is>
          <t>ShaftMatl_Monel_ASTM-164</t>
        </is>
      </c>
      <c r="M646" s="233" t="inlineStr">
        <is>
          <t>:Bronze, III932, C89835:NiAl-Bronze, ASTM-B150 CDA95400:Al-Bronze, ASTM-B150 CDA95200:SS AISI-303:SS AISI-304:SS AISI-316:SS AISI-416:Special/Other:No Sleeve (sleeveless):SS AISI-416 (hard):</t>
        </is>
      </c>
      <c r="N646" s="233" t="inlineStr">
        <is>
          <t>:Bronze, III932, C89835:NiAl-Bronze, ASTM-B150 CDA95400:Al-Bronze, ASTM-B150 CDA95200:SS AISI-303:SS AISI-304:SS AISI-316:SS AISI-416:Special/Other:No Sleeve (sleeveless):</t>
        </is>
      </c>
      <c r="O646" s="233" t="inlineStr">
        <is>
          <t>ShaftMatl_Monel_ASTM-164</t>
        </is>
      </c>
      <c r="P646" s="235" t="inlineStr">
        <is>
          <t>RTF</t>
        </is>
      </c>
      <c r="Q646" s="233" t="inlineStr">
        <is>
          <t>B104514</t>
        </is>
      </c>
      <c r="R646" s="233" t="n"/>
      <c r="S646" s="235" t="inlineStr">
        <is>
          <t>LT077</t>
        </is>
      </c>
      <c r="T646" s="233" t="n"/>
      <c r="U646" s="233" t="n"/>
    </row>
    <row r="647">
      <c r="B647" s="237" t="n"/>
      <c r="C647" s="233" t="n"/>
      <c r="D647" s="233" t="n"/>
      <c r="E647" s="233" t="inlineStr">
        <is>
          <t>:5012-7_8-KP:5012-7_8-KPV:</t>
        </is>
      </c>
      <c r="F647" s="235" t="inlineStr">
        <is>
          <t>4</t>
        </is>
      </c>
      <c r="G647" s="235">
        <f>"X"&amp;F647</f>
        <v/>
      </c>
      <c r="H647" s="201" t="n">
        <v>1.5</v>
      </c>
      <c r="I647" s="234" t="inlineStr">
        <is>
          <t>CCW</t>
        </is>
      </c>
      <c r="J647" s="233" t="n"/>
      <c r="K647" s="233" t="n"/>
      <c r="L647" s="233" t="inlineStr">
        <is>
          <t>ShaftMatl_Monel_ASTM-164</t>
        </is>
      </c>
      <c r="M647" s="233" t="inlineStr">
        <is>
          <t>:Bronze, III932, C89835:NiAl-Bronze, ASTM-B150 CDA95400:Al-Bronze, ASTM-B150 CDA95200:SS AISI-303:SS AISI-304:SS AISI-316:SS AISI-416:Special/Other:No Sleeve (sleeveless):SS AISI-416 (hard):</t>
        </is>
      </c>
      <c r="N647" s="233" t="inlineStr">
        <is>
          <t>:Bronze, III932, C89835:NiAl-Bronze, ASTM-B150 CDA95400:Al-Bronze, ASTM-B150 CDA95200:SS AISI-303:SS AISI-304:SS AISI-316:SS AISI-416:Special/Other:No Sleeve (sleeveless):</t>
        </is>
      </c>
      <c r="O647" s="233" t="inlineStr">
        <is>
          <t>ShaftMatl_Monel_ASTM-164</t>
        </is>
      </c>
      <c r="P647" s="235" t="inlineStr">
        <is>
          <t>RTF</t>
        </is>
      </c>
      <c r="Q647" s="233" t="inlineStr">
        <is>
          <t>B104515</t>
        </is>
      </c>
      <c r="R647" s="233" t="n"/>
      <c r="S647" s="235" t="inlineStr">
        <is>
          <t>LT077</t>
        </is>
      </c>
      <c r="T647" s="233" t="n"/>
      <c r="U647" s="233" t="n"/>
    </row>
    <row r="648">
      <c r="B648" s="237" t="n"/>
      <c r="C648" s="233" t="n"/>
      <c r="D648" s="233" t="n"/>
      <c r="E648" s="233" t="inlineStr">
        <is>
          <t>:6012-1_2-KP:6012-1_2-KPV:</t>
        </is>
      </c>
      <c r="F648" s="235" t="inlineStr">
        <is>
          <t>4</t>
        </is>
      </c>
      <c r="G648" s="235">
        <f>"X"&amp;F648</f>
        <v/>
      </c>
      <c r="H648" s="201" t="n">
        <v>1.5</v>
      </c>
      <c r="I648" s="234" t="inlineStr">
        <is>
          <t>CW</t>
        </is>
      </c>
      <c r="J648" s="233" t="inlineStr">
        <is>
          <t>Mechanical Seal</t>
        </is>
      </c>
      <c r="K648" s="233" t="inlineStr">
        <is>
          <t>:MechSealType1Unbal:MechSealType21S:MechSealType1B:MechSealType2B:</t>
        </is>
      </c>
      <c r="L648" s="233" t="inlineStr">
        <is>
          <t>ShaftMatl_Monel_ASTM-164</t>
        </is>
      </c>
      <c r="M648" s="233" t="inlineStr">
        <is>
          <t>:Bronze, III932, C89835:NiAl-Bronze, ASTM-B150 CDA95400:Al-Bronze, ASTM-B150 CDA95200:SS AISI-303:SS AISI-304:SS AISI-316:SS AISI-416:Special/Other:No Sleeve (sleeveless):</t>
        </is>
      </c>
      <c r="N648" s="233" t="inlineStr">
        <is>
          <t>:Bronze, III932, C89835:NiAl-Bronze, ASTM-B150 CDA95400:Al-Bronze, ASTM-B150 CDA95200:SS AISI-303:SS AISI-304:SS AISI-316:SS AISI-416:Special/Other:No Sleeve (sleeveless):</t>
        </is>
      </c>
      <c r="O648" s="233" t="inlineStr">
        <is>
          <t>ShaftMatl_Monel_ASTM-164</t>
        </is>
      </c>
      <c r="P648" s="235" t="inlineStr">
        <is>
          <t>RTF</t>
        </is>
      </c>
      <c r="Q648" s="233" t="inlineStr">
        <is>
          <t>B104516</t>
        </is>
      </c>
      <c r="R648" s="233" t="n"/>
      <c r="S648" s="235" t="inlineStr">
        <is>
          <t>LT077</t>
        </is>
      </c>
      <c r="T648" s="233" t="n"/>
      <c r="U648" s="233" t="n"/>
    </row>
    <row r="649">
      <c r="B649" s="237" t="n"/>
      <c r="C649" s="233" t="n"/>
      <c r="D649" s="233" t="n"/>
      <c r="E649" s="233" t="inlineStr">
        <is>
          <t>:6012-1_2-KP:6012-1_2-KPV:</t>
        </is>
      </c>
      <c r="F649" s="235" t="inlineStr">
        <is>
          <t>4</t>
        </is>
      </c>
      <c r="G649" s="235">
        <f>"X"&amp;F649</f>
        <v/>
      </c>
      <c r="H649" s="201" t="n">
        <v>1.5</v>
      </c>
      <c r="I649" s="234" t="inlineStr">
        <is>
          <t>CW</t>
        </is>
      </c>
      <c r="J649" s="233" t="inlineStr">
        <is>
          <t>Packing</t>
        </is>
      </c>
      <c r="K649" s="233" t="inlineStr">
        <is>
          <t>:Opt_Packing:</t>
        </is>
      </c>
      <c r="L649" s="233" t="inlineStr">
        <is>
          <t>ShaftMatl_Monel_ASTM-164</t>
        </is>
      </c>
      <c r="M649" s="233" t="inlineStr">
        <is>
          <t>:Bronze, III932, C89835:NiAl-Bronze, ASTM-B150 CDA95400:Al-Bronze, ASTM-B150 CDA95200:SS AISI-303:SS AISI-304:SS AISI-316:SS AISI-416:Special/Other:No Sleeve (sleeveless):SS AISI-416 (hard):</t>
        </is>
      </c>
      <c r="N649" s="233" t="inlineStr">
        <is>
          <t>:Bronze, III932, C89835:NiAl-Bronze, ASTM-B150 CDA95400:Al-Bronze, ASTM-B150 CDA95200:SS AISI-303:SS AISI-304:SS AISI-316:SS AISI-416:Special/Other:No Sleeve (sleeveless):</t>
        </is>
      </c>
      <c r="O649" s="233" t="inlineStr">
        <is>
          <t>ShaftMatl_Monel_ASTM-164</t>
        </is>
      </c>
      <c r="P649" s="235" t="inlineStr">
        <is>
          <t>RTF</t>
        </is>
      </c>
      <c r="Q649" s="233" t="inlineStr">
        <is>
          <t>B104517</t>
        </is>
      </c>
      <c r="R649" s="233" t="n"/>
      <c r="S649" s="235" t="inlineStr">
        <is>
          <t>LT077</t>
        </is>
      </c>
      <c r="T649" s="233" t="n"/>
      <c r="U649" s="233" t="n"/>
    </row>
    <row r="650">
      <c r="B650" s="237" t="n"/>
      <c r="C650" s="233" t="n"/>
      <c r="D650" s="233" t="n"/>
      <c r="E650" s="233" t="inlineStr">
        <is>
          <t>:6012-1_2-KP:6012-1_2-KPV:</t>
        </is>
      </c>
      <c r="F650" s="235" t="inlineStr">
        <is>
          <t>4</t>
        </is>
      </c>
      <c r="G650" s="235">
        <f>"X"&amp;F650</f>
        <v/>
      </c>
      <c r="H650" s="201" t="n">
        <v>1.5</v>
      </c>
      <c r="I650" s="234" t="inlineStr">
        <is>
          <t>CCW</t>
        </is>
      </c>
      <c r="J650" s="233" t="inlineStr">
        <is>
          <t>Mechanical Seal</t>
        </is>
      </c>
      <c r="K650" s="233" t="inlineStr">
        <is>
          <t>:MechSealType1Unbal:MechSealType21S:MechSealType1B:MechSealType2B:</t>
        </is>
      </c>
      <c r="L650" s="233" t="inlineStr">
        <is>
          <t>ShaftMatl_Monel_ASTM-164</t>
        </is>
      </c>
      <c r="M650" s="233" t="inlineStr">
        <is>
          <t>:Bronze, III932, C89835:NiAl-Bronze, ASTM-B150 CDA95400:Al-Bronze, ASTM-B150 CDA95200:SS AISI-303:SS AISI-304:SS AISI-316:SS AISI-416:Special/Other:No Sleeve (sleeveless):</t>
        </is>
      </c>
      <c r="N650" s="233" t="inlineStr">
        <is>
          <t>:Bronze, III932, C89835:NiAl-Bronze, ASTM-B150 CDA95400:Al-Bronze, ASTM-B150 CDA95200:SS AISI-303:SS AISI-304:SS AISI-316:SS AISI-416:Special/Other:No Sleeve (sleeveless):</t>
        </is>
      </c>
      <c r="O650" s="233" t="inlineStr">
        <is>
          <t>ShaftMatl_Monel_ASTM-164</t>
        </is>
      </c>
      <c r="P650" s="235" t="inlineStr">
        <is>
          <t>RTF</t>
        </is>
      </c>
      <c r="Q650" s="233" t="inlineStr">
        <is>
          <t>B104518</t>
        </is>
      </c>
      <c r="R650" s="233" t="n"/>
      <c r="S650" s="235" t="inlineStr">
        <is>
          <t>LT077</t>
        </is>
      </c>
      <c r="T650" s="233" t="n"/>
      <c r="U650" s="233" t="n"/>
    </row>
    <row r="651">
      <c r="B651" s="237" t="n"/>
      <c r="C651" s="233" t="n"/>
      <c r="D651" s="233" t="n"/>
      <c r="E651" s="233" t="inlineStr">
        <is>
          <t>:6012-1_2-KP:6012-1_2-KPV:</t>
        </is>
      </c>
      <c r="F651" s="235" t="inlineStr">
        <is>
          <t>4</t>
        </is>
      </c>
      <c r="G651" s="235">
        <f>"X"&amp;F651</f>
        <v/>
      </c>
      <c r="H651" s="201" t="n">
        <v>1.5</v>
      </c>
      <c r="I651" s="234" t="inlineStr">
        <is>
          <t>CCW</t>
        </is>
      </c>
      <c r="J651" s="233" t="inlineStr">
        <is>
          <t>Packing</t>
        </is>
      </c>
      <c r="K651" s="233" t="inlineStr">
        <is>
          <t>:Opt_Packing:</t>
        </is>
      </c>
      <c r="L651" s="233" t="inlineStr">
        <is>
          <t>ShaftMatl_Monel_ASTM-164</t>
        </is>
      </c>
      <c r="M651" s="233" t="inlineStr">
        <is>
          <t>:Bronze, III932, C89835:NiAl-Bronze, ASTM-B150 CDA95400:Al-Bronze, ASTM-B150 CDA95200:SS AISI-303:SS AISI-304:SS AISI-316:SS AISI-416:Special/Other:No Sleeve (sleeveless):SS AISI-416 (hard):</t>
        </is>
      </c>
      <c r="N651" s="233" t="inlineStr">
        <is>
          <t>:Bronze, III932, C89835:NiAl-Bronze, ASTM-B150 CDA95400:Al-Bronze, ASTM-B150 CDA95200:SS AISI-303:SS AISI-304:SS AISI-316:SS AISI-416:Special/Other:No Sleeve (sleeveless):</t>
        </is>
      </c>
      <c r="O651" s="233" t="inlineStr">
        <is>
          <t>ShaftMatl_Monel_ASTM-164</t>
        </is>
      </c>
      <c r="P651" s="235" t="inlineStr">
        <is>
          <t>RTF</t>
        </is>
      </c>
      <c r="Q651" s="233" t="inlineStr">
        <is>
          <t>B104519</t>
        </is>
      </c>
      <c r="R651" s="233" t="n"/>
      <c r="S651" s="235" t="inlineStr">
        <is>
          <t>LT077</t>
        </is>
      </c>
      <c r="T651" s="233" t="n"/>
      <c r="U651" s="233" t="n"/>
    </row>
    <row r="652">
      <c r="B652" s="237" t="n"/>
      <c r="C652" s="233" t="n"/>
      <c r="D652" s="233" t="n"/>
      <c r="E652" s="233" t="inlineStr">
        <is>
          <t>:5015-9_0-KP:5015-9_0-KPV:</t>
        </is>
      </c>
      <c r="F652" s="235" t="inlineStr">
        <is>
          <t>4</t>
        </is>
      </c>
      <c r="G652" s="235">
        <f>"X"&amp;F652</f>
        <v/>
      </c>
      <c r="H652" s="201" t="n">
        <v>1.5</v>
      </c>
      <c r="I652" s="234" t="inlineStr">
        <is>
          <t>CW</t>
        </is>
      </c>
      <c r="J652" s="233" t="n"/>
      <c r="K652" s="233" t="n"/>
      <c r="L652" s="233" t="inlineStr">
        <is>
          <t>ShaftMatl_Monel_ASTM-164</t>
        </is>
      </c>
      <c r="M652" s="233" t="inlineStr">
        <is>
          <t>:Bronze, III932, C89835:NiAl-Bronze, ASTM-B150 CDA95400:Al-Bronze, ASTM-B150 CDA95200:SS AISI-303:SS AISI-304:SS AISI-316:SS AISI-416:Special/Other:No Sleeve (sleeveless):SS AISI-416 (hard):</t>
        </is>
      </c>
      <c r="N652" s="233" t="inlineStr">
        <is>
          <t>:Bronze, III932, C89835:NiAl-Bronze, ASTM-B150 CDA95400:Al-Bronze, ASTM-B150 CDA95200:SS AISI-303:SS AISI-304:SS AISI-316:SS AISI-416:Special/Other:No Sleeve (sleeveless):</t>
        </is>
      </c>
      <c r="O652" s="233" t="inlineStr">
        <is>
          <t>ShaftMatl_Monel_ASTM-164</t>
        </is>
      </c>
      <c r="P652" s="235" t="inlineStr">
        <is>
          <t>RTF</t>
        </is>
      </c>
      <c r="Q652" s="233" t="inlineStr">
        <is>
          <t>B104520</t>
        </is>
      </c>
      <c r="R652" s="233" t="n"/>
      <c r="S652" s="235" t="inlineStr">
        <is>
          <t>LT077</t>
        </is>
      </c>
      <c r="T652" s="233" t="n"/>
      <c r="U652" s="233" t="n"/>
    </row>
    <row r="653">
      <c r="B653" s="237" t="n"/>
      <c r="C653" s="233" t="n"/>
      <c r="D653" s="233" t="n"/>
      <c r="E653" s="233" t="inlineStr">
        <is>
          <t>:6012-3_4-KP:6012-3_4-KPV:</t>
        </is>
      </c>
      <c r="F653" s="235" t="inlineStr">
        <is>
          <t>4</t>
        </is>
      </c>
      <c r="G653" s="235">
        <f>"X"&amp;F653</f>
        <v/>
      </c>
      <c r="H653" s="201" t="n">
        <v>1.5</v>
      </c>
      <c r="I653" s="234" t="inlineStr">
        <is>
          <t>CW</t>
        </is>
      </c>
      <c r="J653" s="233" t="n"/>
      <c r="K653" s="233" t="n"/>
      <c r="L653" s="233" t="inlineStr">
        <is>
          <t>ShaftMatl_Monel_ASTM-164</t>
        </is>
      </c>
      <c r="M653" s="233" t="inlineStr">
        <is>
          <t>:Bronze, III932, C89835:NiAl-Bronze, ASTM-B150 CDA95400:Al-Bronze, ASTM-B150 CDA95200:SS AISI-303:SS AISI-304:SS AISI-316:SS AISI-416:Special/Other:No Sleeve (sleeveless):SS AISI-416 (hard):</t>
        </is>
      </c>
      <c r="N653" s="233" t="inlineStr">
        <is>
          <t>:Bronze, III932, C89835:NiAl-Bronze, ASTM-B150 CDA95400:Al-Bronze, ASTM-B150 CDA95200:SS AISI-303:SS AISI-304:SS AISI-316:SS AISI-416:Special/Other:No Sleeve (sleeveless):</t>
        </is>
      </c>
      <c r="O653" s="233" t="inlineStr">
        <is>
          <t>ShaftMatl_Monel_ASTM-164</t>
        </is>
      </c>
      <c r="P653" s="235" t="inlineStr">
        <is>
          <t>RTF</t>
        </is>
      </c>
      <c r="Q653" s="233" t="inlineStr">
        <is>
          <t>B104521</t>
        </is>
      </c>
      <c r="R653" s="233" t="n"/>
      <c r="S653" s="235" t="inlineStr">
        <is>
          <t>LT077</t>
        </is>
      </c>
      <c r="T653" s="233" t="n"/>
      <c r="U653" s="233" t="n"/>
    </row>
    <row r="654">
      <c r="B654" s="237" t="n"/>
      <c r="C654" s="233" t="n"/>
      <c r="D654" s="233" t="n"/>
      <c r="E654" s="233" t="inlineStr">
        <is>
          <t>:5015-9_0-KP:5015-9_0-KPV:</t>
        </is>
      </c>
      <c r="F654" s="235" t="inlineStr">
        <is>
          <t>4</t>
        </is>
      </c>
      <c r="G654" s="235">
        <f>"X"&amp;F654</f>
        <v/>
      </c>
      <c r="H654" s="201" t="n">
        <v>1.5</v>
      </c>
      <c r="I654" s="234" t="inlineStr">
        <is>
          <t>CCW</t>
        </is>
      </c>
      <c r="J654" s="233" t="n"/>
      <c r="K654" s="233" t="n"/>
      <c r="L654" s="233" t="inlineStr">
        <is>
          <t>ShaftMatl_Monel_ASTM-164</t>
        </is>
      </c>
      <c r="M654" s="233" t="inlineStr">
        <is>
          <t>:Bronze, III932, C89835:NiAl-Bronze, ASTM-B150 CDA95400:Al-Bronze, ASTM-B150 CDA95200:SS AISI-303:SS AISI-304:SS AISI-316:SS AISI-416:Special/Other:No Sleeve (sleeveless):SS AISI-416 (hard):</t>
        </is>
      </c>
      <c r="N654" s="233" t="inlineStr">
        <is>
          <t>:Bronze, III932, C89835:NiAl-Bronze, ASTM-B150 CDA95400:Al-Bronze, ASTM-B150 CDA95200:SS AISI-303:SS AISI-304:SS AISI-316:SS AISI-416:Special/Other:No Sleeve (sleeveless):</t>
        </is>
      </c>
      <c r="O654" s="233" t="inlineStr">
        <is>
          <t>ShaftMatl_Monel_ASTM-164</t>
        </is>
      </c>
      <c r="P654" s="235" t="inlineStr">
        <is>
          <t>RTF</t>
        </is>
      </c>
      <c r="Q654" s="233" t="inlineStr">
        <is>
          <t>B104522</t>
        </is>
      </c>
      <c r="R654" s="233" t="n"/>
      <c r="S654" s="235" t="inlineStr">
        <is>
          <t>LT077</t>
        </is>
      </c>
      <c r="T654" s="233" t="n"/>
      <c r="U654" s="233" t="n"/>
    </row>
    <row r="655">
      <c r="B655" s="237" t="n"/>
      <c r="C655" s="233" t="n"/>
      <c r="D655" s="233" t="n"/>
      <c r="E655" s="233" t="inlineStr">
        <is>
          <t>:6012-3_4-KP:6012-3_4-KPV:</t>
        </is>
      </c>
      <c r="F655" s="235" t="inlineStr">
        <is>
          <t>4</t>
        </is>
      </c>
      <c r="G655" s="235">
        <f>"X"&amp;F655</f>
        <v/>
      </c>
      <c r="H655" s="201" t="n">
        <v>1.5</v>
      </c>
      <c r="I655" s="234" t="inlineStr">
        <is>
          <t>CCW</t>
        </is>
      </c>
      <c r="J655" s="233" t="n"/>
      <c r="K655" s="233" t="n"/>
      <c r="L655" s="233" t="inlineStr">
        <is>
          <t>ShaftMatl_Monel_ASTM-164</t>
        </is>
      </c>
      <c r="M655" s="233" t="inlineStr">
        <is>
          <t>:Bronze, III932, C89835:NiAl-Bronze, ASTM-B150 CDA95400:Al-Bronze, ASTM-B150 CDA95200:SS AISI-303:SS AISI-304:SS AISI-316:SS AISI-416:Special/Other:No Sleeve (sleeveless):SS AISI-416 (hard):</t>
        </is>
      </c>
      <c r="N655" s="233" t="inlineStr">
        <is>
          <t>:Bronze, III932, C89835:NiAl-Bronze, ASTM-B150 CDA95400:Al-Bronze, ASTM-B150 CDA95200:SS AISI-303:SS AISI-304:SS AISI-316:SS AISI-416:Special/Other:No Sleeve (sleeveless):</t>
        </is>
      </c>
      <c r="O655" s="233" t="inlineStr">
        <is>
          <t>ShaftMatl_Monel_ASTM-164</t>
        </is>
      </c>
      <c r="P655" s="235" t="inlineStr">
        <is>
          <t>RTF</t>
        </is>
      </c>
      <c r="Q655" s="233" t="inlineStr">
        <is>
          <t>B104523</t>
        </is>
      </c>
      <c r="R655" s="233" t="n"/>
      <c r="S655" s="235" t="inlineStr">
        <is>
          <t>LT077</t>
        </is>
      </c>
      <c r="T655" s="233" t="n"/>
      <c r="U655" s="233" t="n"/>
    </row>
    <row r="656">
      <c r="B656" s="237" t="n"/>
      <c r="C656" s="233" t="n"/>
      <c r="D656" s="233" t="n"/>
      <c r="E656" s="233" t="inlineStr">
        <is>
          <t>:6015-1_2-KP:6015-1_2-KPV:6015-3_4-KP:6015-3_4-KPV:</t>
        </is>
      </c>
      <c r="F656" s="235" t="inlineStr">
        <is>
          <t>5</t>
        </is>
      </c>
      <c r="G656" s="235">
        <f>"X"&amp;F656</f>
        <v/>
      </c>
      <c r="H656" s="201" t="n">
        <v>1.75</v>
      </c>
      <c r="I656" s="234" t="inlineStr">
        <is>
          <t>CW</t>
        </is>
      </c>
      <c r="J656" s="233" t="n"/>
      <c r="K656" s="233" t="n"/>
      <c r="L656" s="233" t="inlineStr">
        <is>
          <t>ShaftMatl_Monel_ASTM-164</t>
        </is>
      </c>
      <c r="M656" s="233" t="inlineStr">
        <is>
          <t>:Bronze, III932, C89835:NiAl-Bronze, ASTM-B150 CDA95400:Al-Bronze, ASTM-B150 CDA95200:SS AISI-303:SS AISI-304:SS AISI-316:SS AISI-416:Special/Other:No Sleeve (sleeveless):SS AISI-416 (hard):</t>
        </is>
      </c>
      <c r="N656" s="233" t="inlineStr">
        <is>
          <t>:Bronze, III932, C89835:NiAl-Bronze, ASTM-B150 CDA95400:Al-Bronze, ASTM-B150 CDA95200:SS AISI-303:SS AISI-304:SS AISI-316:SS AISI-416:Special/Other:No Sleeve (sleeveless):</t>
        </is>
      </c>
      <c r="O656" s="233" t="inlineStr">
        <is>
          <t>ShaftMatl_Monel_ASTM-164</t>
        </is>
      </c>
      <c r="P656" s="235" t="inlineStr">
        <is>
          <t>RTF</t>
        </is>
      </c>
      <c r="Q656" s="233" t="inlineStr">
        <is>
          <t>B104524</t>
        </is>
      </c>
      <c r="R656" s="233" t="n"/>
      <c r="S656" s="235" t="inlineStr">
        <is>
          <t>LT077</t>
        </is>
      </c>
      <c r="T656" s="233" t="n"/>
      <c r="U656" s="233" t="n"/>
    </row>
    <row r="657">
      <c r="B657" s="237" t="n"/>
      <c r="C657" s="233" t="n"/>
      <c r="D657" s="233" t="n"/>
      <c r="E657" s="233" t="inlineStr">
        <is>
          <t>:8012-5_6-KP:8012-5_6-KPV:</t>
        </is>
      </c>
      <c r="F657" s="235" t="inlineStr">
        <is>
          <t>5</t>
        </is>
      </c>
      <c r="G657" s="235">
        <f>"X"&amp;F657</f>
        <v/>
      </c>
      <c r="H657" s="201" t="n">
        <v>1.75</v>
      </c>
      <c r="I657" s="234" t="inlineStr">
        <is>
          <t>CW</t>
        </is>
      </c>
      <c r="J657" s="233" t="n"/>
      <c r="K657" s="233" t="n"/>
      <c r="L657" s="233" t="inlineStr">
        <is>
          <t>ShaftMatl_Monel_ASTM-164</t>
        </is>
      </c>
      <c r="M657" s="233" t="inlineStr">
        <is>
          <t>:Bronze, III932, C89835:NiAl-Bronze, ASTM-B150 CDA95400:Al-Bronze, ASTM-B150 CDA95200:SS AISI-303:SS AISI-304:SS AISI-316:SS AISI-416:Special/Other:No Sleeve (sleeveless):SS AISI-416 (hard):</t>
        </is>
      </c>
      <c r="N657" s="233" t="inlineStr">
        <is>
          <t>:Bronze, III932, C89835:NiAl-Bronze, ASTM-B150 CDA95400:Al-Bronze, ASTM-B150 CDA95200:SS AISI-303:SS AISI-304:SS AISI-316:SS AISI-416:Special/Other:No Sleeve (sleeveless):</t>
        </is>
      </c>
      <c r="O657" s="233" t="inlineStr">
        <is>
          <t>ShaftMatl_Monel_ASTM-164</t>
        </is>
      </c>
      <c r="P657" s="235" t="inlineStr">
        <is>
          <t>RTF</t>
        </is>
      </c>
      <c r="Q657" s="233" t="inlineStr">
        <is>
          <t>B104525</t>
        </is>
      </c>
      <c r="R657" s="233" t="n"/>
      <c r="S657" s="235" t="inlineStr">
        <is>
          <t>LT077</t>
        </is>
      </c>
      <c r="T657" s="233" t="n"/>
      <c r="U657" s="233" t="n"/>
    </row>
    <row r="658">
      <c r="B658" s="237" t="n"/>
      <c r="C658" s="233" t="n"/>
      <c r="D658" s="233" t="n"/>
      <c r="E658" s="233" t="inlineStr">
        <is>
          <t>:6015-1_2-KP:6015-1_2-KPV:6015-3_4-KP:6015-3_4-KPV:</t>
        </is>
      </c>
      <c r="F658" s="235" t="inlineStr">
        <is>
          <t>5</t>
        </is>
      </c>
      <c r="G658" s="235">
        <f>"X"&amp;F658</f>
        <v/>
      </c>
      <c r="H658" s="201" t="n">
        <v>1.75</v>
      </c>
      <c r="I658" s="234" t="inlineStr">
        <is>
          <t>CCW</t>
        </is>
      </c>
      <c r="J658" s="233" t="n"/>
      <c r="K658" s="233" t="n"/>
      <c r="L658" s="233" t="inlineStr">
        <is>
          <t>ShaftMatl_Monel_ASTM-164</t>
        </is>
      </c>
      <c r="M658" s="233" t="inlineStr">
        <is>
          <t>:Bronze, III932, C89835:NiAl-Bronze, ASTM-B150 CDA95400:Al-Bronze, ASTM-B150 CDA95200:SS AISI-303:SS AISI-304:SS AISI-316:SS AISI-416:Special/Other:No Sleeve (sleeveless):SS AISI-416 (hard):</t>
        </is>
      </c>
      <c r="N658" s="233" t="inlineStr">
        <is>
          <t>:Bronze, III932, C89835:NiAl-Bronze, ASTM-B150 CDA95400:Al-Bronze, ASTM-B150 CDA95200:SS AISI-303:SS AISI-304:SS AISI-316:SS AISI-416:Special/Other:No Sleeve (sleeveless):</t>
        </is>
      </c>
      <c r="O658" s="233" t="inlineStr">
        <is>
          <t>ShaftMatl_Monel_ASTM-164</t>
        </is>
      </c>
      <c r="P658" s="235" t="inlineStr">
        <is>
          <t>RTF</t>
        </is>
      </c>
      <c r="Q658" s="233" t="inlineStr">
        <is>
          <t>B104526</t>
        </is>
      </c>
      <c r="R658" s="233" t="n"/>
      <c r="S658" s="235" t="inlineStr">
        <is>
          <t>LT077</t>
        </is>
      </c>
      <c r="T658" s="233" t="n"/>
      <c r="U658" s="233" t="n"/>
    </row>
    <row r="659">
      <c r="B659" s="237" t="n"/>
      <c r="C659" s="233" t="n"/>
      <c r="D659" s="233" t="n"/>
      <c r="E659" s="233" t="inlineStr">
        <is>
          <t>:8012-5_6-KP:8012-5_6-KPV:</t>
        </is>
      </c>
      <c r="F659" s="235" t="inlineStr">
        <is>
          <t>5</t>
        </is>
      </c>
      <c r="G659" s="235">
        <f>"X"&amp;F659</f>
        <v/>
      </c>
      <c r="H659" s="201" t="n">
        <v>1.75</v>
      </c>
      <c r="I659" s="234" t="inlineStr">
        <is>
          <t>CCW</t>
        </is>
      </c>
      <c r="J659" s="233" t="n"/>
      <c r="K659" s="233" t="n"/>
      <c r="L659" s="233" t="inlineStr">
        <is>
          <t>ShaftMatl_Monel_ASTM-164</t>
        </is>
      </c>
      <c r="M659" s="233" t="inlineStr">
        <is>
          <t>:Bronze, III932, C89835:NiAl-Bronze, ASTM-B150 CDA95400:Al-Bronze, ASTM-B150 CDA95200:SS AISI-303:SS AISI-304:SS AISI-316:SS AISI-416:Special/Other:No Sleeve (sleeveless):SS AISI-416 (hard):</t>
        </is>
      </c>
      <c r="N659" s="233" t="inlineStr">
        <is>
          <t>:Bronze, III932, C89835:NiAl-Bronze, ASTM-B150 CDA95400:Al-Bronze, ASTM-B150 CDA95200:SS AISI-303:SS AISI-304:SS AISI-316:SS AISI-416:Special/Other:No Sleeve (sleeveless):</t>
        </is>
      </c>
      <c r="O659" s="233" t="inlineStr">
        <is>
          <t>ShaftMatl_Monel_ASTM-164</t>
        </is>
      </c>
      <c r="P659" s="235" t="inlineStr">
        <is>
          <t>RTF</t>
        </is>
      </c>
      <c r="Q659" s="233" t="inlineStr">
        <is>
          <t>B104527</t>
        </is>
      </c>
      <c r="R659" s="233" t="n"/>
      <c r="S659" s="235" t="inlineStr">
        <is>
          <t>LT077</t>
        </is>
      </c>
      <c r="T659" s="233" t="n"/>
      <c r="U659" s="233" t="n"/>
    </row>
    <row r="660">
      <c r="B660" s="237" t="n"/>
      <c r="C660" s="233" t="n"/>
      <c r="D660" s="233" t="n"/>
      <c r="E660" s="233" t="inlineStr">
        <is>
          <t>:6019-7_8-KP:6019-7_8-KPV:</t>
        </is>
      </c>
      <c r="F660" s="235" t="inlineStr">
        <is>
          <t>5</t>
        </is>
      </c>
      <c r="G660" s="235">
        <f>"X"&amp;F660</f>
        <v/>
      </c>
      <c r="H660" s="201" t="n">
        <v>1.75</v>
      </c>
      <c r="I660" s="234" t="inlineStr">
        <is>
          <t>CW</t>
        </is>
      </c>
      <c r="J660" s="233" t="n"/>
      <c r="K660" s="233" t="n"/>
      <c r="L660" s="233" t="inlineStr">
        <is>
          <t>ShaftMatl_Monel_ASTM-164</t>
        </is>
      </c>
      <c r="M660" s="233" t="inlineStr">
        <is>
          <t>:Bronze, III932, C89835:NiAl-Bronze, ASTM-B150 CDA95400:Al-Bronze, ASTM-B150 CDA95200:SS AISI-303:SS AISI-304:SS AISI-316:SS AISI-416:Special/Other:No Sleeve (sleeveless):SS AISI-416 (hard):</t>
        </is>
      </c>
      <c r="N660" s="233" t="inlineStr">
        <is>
          <t>:Bronze, III932, C89835:NiAl-Bronze, ASTM-B150 CDA95400:Al-Bronze, ASTM-B150 CDA95200:SS AISI-303:SS AISI-304:SS AISI-316:SS AISI-416:Special/Other:No Sleeve (sleeveless):</t>
        </is>
      </c>
      <c r="O660" s="233" t="inlineStr">
        <is>
          <t>ShaftMatl_Monel_ASTM-164</t>
        </is>
      </c>
      <c r="P660" s="235" t="inlineStr">
        <is>
          <t>RTF</t>
        </is>
      </c>
      <c r="Q660" s="233" t="inlineStr">
        <is>
          <t>B104528</t>
        </is>
      </c>
      <c r="R660" s="233" t="n"/>
      <c r="S660" s="235" t="inlineStr">
        <is>
          <t>LT077</t>
        </is>
      </c>
      <c r="T660" s="233" t="n"/>
      <c r="U660" s="233" t="n"/>
    </row>
    <row r="661">
      <c r="B661" s="237" t="n"/>
      <c r="C661" s="233" t="n"/>
      <c r="D661" s="233" t="n"/>
      <c r="E661" s="233" t="inlineStr">
        <is>
          <t>:6019-7_8-KP:6019-7_8-KPV:</t>
        </is>
      </c>
      <c r="F661" s="235" t="inlineStr">
        <is>
          <t>5</t>
        </is>
      </c>
      <c r="G661" s="235">
        <f>"X"&amp;F661</f>
        <v/>
      </c>
      <c r="H661" s="201" t="n">
        <v>1.75</v>
      </c>
      <c r="I661" s="234" t="inlineStr">
        <is>
          <t>CCW</t>
        </is>
      </c>
      <c r="J661" s="233" t="n"/>
      <c r="K661" s="233" t="n"/>
      <c r="L661" s="233" t="inlineStr">
        <is>
          <t>ShaftMatl_Monel_ASTM-164</t>
        </is>
      </c>
      <c r="M661" s="233" t="inlineStr">
        <is>
          <t>:Bronze, III932, C89835:NiAl-Bronze, ASTM-B150 CDA95400:Al-Bronze, ASTM-B150 CDA95200:SS AISI-303:SS AISI-304:SS AISI-316:SS AISI-416:Special/Other:No Sleeve (sleeveless):SS AISI-416 (hard):</t>
        </is>
      </c>
      <c r="N661" s="233" t="inlineStr">
        <is>
          <t>:Bronze, III932, C89835:NiAl-Bronze, ASTM-B150 CDA95400:Al-Bronze, ASTM-B150 CDA95200:SS AISI-303:SS AISI-304:SS AISI-316:SS AISI-416:Special/Other:No Sleeve (sleeveless):</t>
        </is>
      </c>
      <c r="O661" s="233" t="inlineStr">
        <is>
          <t>ShaftMatl_Monel_ASTM-164</t>
        </is>
      </c>
      <c r="P661" s="235" t="inlineStr">
        <is>
          <t>RTF</t>
        </is>
      </c>
      <c r="Q661" s="233" t="inlineStr">
        <is>
          <t>B104529</t>
        </is>
      </c>
      <c r="R661" s="233" t="n"/>
      <c r="S661" s="235" t="inlineStr">
        <is>
          <t>LT077</t>
        </is>
      </c>
      <c r="T661" s="233" t="n"/>
      <c r="U661" s="233" t="n"/>
    </row>
    <row r="662">
      <c r="B662" s="237" t="n"/>
      <c r="C662" s="233" t="n"/>
      <c r="D662" s="233" t="n"/>
      <c r="E662" s="233" t="inlineStr">
        <is>
          <t>:6019-7_8-KP:6019-7_8-KPV:</t>
        </is>
      </c>
      <c r="F662" s="235" t="inlineStr">
        <is>
          <t>6</t>
        </is>
      </c>
      <c r="G662" s="235">
        <f>"X"&amp;F662</f>
        <v/>
      </c>
      <c r="H662" s="201" t="n">
        <v>2</v>
      </c>
      <c r="I662" s="234" t="inlineStr">
        <is>
          <t>CW</t>
        </is>
      </c>
      <c r="J662" s="233" t="n"/>
      <c r="K662" s="233" t="n"/>
      <c r="L662" s="233" t="inlineStr">
        <is>
          <t>ShaftMatl_Monel_ASTM-164</t>
        </is>
      </c>
      <c r="M662" s="233" t="inlineStr">
        <is>
          <t>:Bronze, III932, C89835:NiAl-Bronze, ASTM-B150 CDA95400:Al-Bronze, ASTM-B150 CDA95200:SS AISI-303:SS AISI-304:SS AISI-316:SS AISI-416:Special/Other:No Sleeve (sleeveless):SS AISI-416 (hard):</t>
        </is>
      </c>
      <c r="N662" s="233" t="inlineStr">
        <is>
          <t>:Bronze, III932, C89835:NiAl-Bronze, ASTM-B150 CDA95400:Al-Bronze, ASTM-B150 CDA95200:SS AISI-303:SS AISI-304:SS AISI-316:SS AISI-416:Special/Other:No Sleeve (sleeveless):</t>
        </is>
      </c>
      <c r="O662" s="233" t="inlineStr">
        <is>
          <t>ShaftMatl_Monel_ASTM-164</t>
        </is>
      </c>
      <c r="P662" s="235" t="inlineStr">
        <is>
          <t>RTF</t>
        </is>
      </c>
      <c r="Q662" s="233" t="inlineStr">
        <is>
          <t>B104530</t>
        </is>
      </c>
      <c r="R662" s="233" t="n"/>
      <c r="S662" s="235" t="inlineStr">
        <is>
          <t>LT077</t>
        </is>
      </c>
      <c r="T662" s="233" t="n"/>
      <c r="U662" s="233" t="n"/>
    </row>
    <row r="663">
      <c r="B663" s="237" t="n"/>
      <c r="C663" s="233" t="n"/>
      <c r="D663" s="233" t="n"/>
      <c r="E663" s="233" t="inlineStr">
        <is>
          <t>:6019-7_8-KP:6019-7_8-KPV:</t>
        </is>
      </c>
      <c r="F663" s="235" t="inlineStr">
        <is>
          <t>6</t>
        </is>
      </c>
      <c r="G663" s="235">
        <f>"X"&amp;F663</f>
        <v/>
      </c>
      <c r="H663" s="201" t="n">
        <v>2</v>
      </c>
      <c r="I663" s="234" t="inlineStr">
        <is>
          <t>CCW</t>
        </is>
      </c>
      <c r="J663" s="233" t="n"/>
      <c r="K663" s="233" t="n"/>
      <c r="L663" s="233" t="inlineStr">
        <is>
          <t>ShaftMatl_Monel_ASTM-164</t>
        </is>
      </c>
      <c r="M663" s="233" t="inlineStr">
        <is>
          <t>:Bronze, III932, C89835:NiAl-Bronze, ASTM-B150 CDA95400:Al-Bronze, ASTM-B150 CDA95200:SS AISI-303:SS AISI-304:SS AISI-316:SS AISI-416:Special/Other:No Sleeve (sleeveless):SS AISI-416 (hard):</t>
        </is>
      </c>
      <c r="N663" s="233" t="inlineStr">
        <is>
          <t>:Bronze, III932, C89835:NiAl-Bronze, ASTM-B150 CDA95400:Al-Bronze, ASTM-B150 CDA95200:SS AISI-303:SS AISI-304:SS AISI-316:SS AISI-416:Special/Other:No Sleeve (sleeveless):</t>
        </is>
      </c>
      <c r="O663" s="233" t="inlineStr">
        <is>
          <t>ShaftMatl_Monel_ASTM-164</t>
        </is>
      </c>
      <c r="P663" s="235" t="inlineStr">
        <is>
          <t>RTF</t>
        </is>
      </c>
      <c r="Q663" s="233" t="inlineStr">
        <is>
          <t>B104531</t>
        </is>
      </c>
      <c r="R663" s="233" t="n"/>
      <c r="S663" s="235" t="inlineStr">
        <is>
          <t>LT077</t>
        </is>
      </c>
      <c r="T663" s="233" t="n"/>
      <c r="U663" s="233" t="n"/>
    </row>
    <row r="664">
      <c r="B664" s="237" t="n"/>
      <c r="C664" s="233" t="n"/>
      <c r="D664" s="233" t="n"/>
      <c r="E664" s="233" t="inlineStr">
        <is>
          <t>:6020-3_4-KP:6020-3_4-KPV:</t>
        </is>
      </c>
      <c r="F664" s="235" t="inlineStr">
        <is>
          <t>6</t>
        </is>
      </c>
      <c r="G664" s="235">
        <f>"X"&amp;F664</f>
        <v/>
      </c>
      <c r="H664" s="201" t="n">
        <v>2</v>
      </c>
      <c r="I664" s="234" t="inlineStr">
        <is>
          <t>CW</t>
        </is>
      </c>
      <c r="J664" s="233" t="n"/>
      <c r="K664" s="233" t="n"/>
      <c r="L664" s="233" t="inlineStr">
        <is>
          <t>ShaftMatl_Monel_ASTM-164</t>
        </is>
      </c>
      <c r="M664" s="233" t="inlineStr">
        <is>
          <t>:Bronze, III932, C89835:NiAl-Bronze, ASTM-B150 CDA95400:Al-Bronze, ASTM-B150 CDA95200:SS AISI-303:SS AISI-304:SS AISI-316:SS AISI-416:Special/Other:No Sleeve (sleeveless):SS AISI-416 (hard):</t>
        </is>
      </c>
      <c r="N664" s="233" t="inlineStr">
        <is>
          <t>:Bronze, III932, C89835:NiAl-Bronze, ASTM-B150 CDA95400:Al-Bronze, ASTM-B150 CDA95200:SS AISI-303:SS AISI-304:SS AISI-316:SS AISI-416:Special/Other:No Sleeve (sleeveless):</t>
        </is>
      </c>
      <c r="O664" s="233" t="inlineStr">
        <is>
          <t>ShaftMatl_Monel_ASTM-164</t>
        </is>
      </c>
      <c r="P664" s="235" t="inlineStr">
        <is>
          <t>RTF</t>
        </is>
      </c>
      <c r="Q664" s="233" t="inlineStr">
        <is>
          <t>B104532</t>
        </is>
      </c>
      <c r="R664" s="233" t="n"/>
      <c r="S664" s="235" t="inlineStr">
        <is>
          <t>LT077</t>
        </is>
      </c>
      <c r="T664" s="233" t="n"/>
      <c r="U664" s="233" t="n"/>
    </row>
    <row r="665">
      <c r="B665" s="237" t="n"/>
      <c r="C665" s="233" t="n"/>
      <c r="D665" s="233" t="n"/>
      <c r="E665" s="233" t="inlineStr">
        <is>
          <t>:6020-3_4-KP:6020-3_4-KPV:</t>
        </is>
      </c>
      <c r="F665" s="235" t="inlineStr">
        <is>
          <t>6</t>
        </is>
      </c>
      <c r="G665" s="235">
        <f>"X"&amp;F665</f>
        <v/>
      </c>
      <c r="H665" s="201" t="n">
        <v>2</v>
      </c>
      <c r="I665" s="234" t="inlineStr">
        <is>
          <t>CCW</t>
        </is>
      </c>
      <c r="J665" s="233" t="n"/>
      <c r="K665" s="233" t="n"/>
      <c r="L665" s="233" t="inlineStr">
        <is>
          <t>ShaftMatl_Monel_ASTM-164</t>
        </is>
      </c>
      <c r="M665" s="233" t="inlineStr">
        <is>
          <t>:Bronze, III932, C89835:NiAl-Bronze, ASTM-B150 CDA95400:Al-Bronze, ASTM-B150 CDA95200:SS AISI-303:SS AISI-304:SS AISI-316:SS AISI-416:Special/Other:No Sleeve (sleeveless):SS AISI-416 (hard):</t>
        </is>
      </c>
      <c r="N665" s="233" t="inlineStr">
        <is>
          <t>:Bronze, III932, C89835:NiAl-Bronze, ASTM-B150 CDA95400:Al-Bronze, ASTM-B150 CDA95200:SS AISI-303:SS AISI-304:SS AISI-316:SS AISI-416:Special/Other:No Sleeve (sleeveless):</t>
        </is>
      </c>
      <c r="O665" s="233" t="inlineStr">
        <is>
          <t>ShaftMatl_Monel_ASTM-164</t>
        </is>
      </c>
      <c r="P665" s="235" t="inlineStr">
        <is>
          <t>RTF</t>
        </is>
      </c>
      <c r="Q665" s="233" t="inlineStr">
        <is>
          <t>B104533</t>
        </is>
      </c>
      <c r="R665" s="233" t="n"/>
      <c r="S665" s="235" t="inlineStr">
        <is>
          <t>LT077</t>
        </is>
      </c>
      <c r="T665" s="233" t="n"/>
      <c r="U665" s="233" t="n"/>
    </row>
    <row r="666">
      <c r="B666" s="237" t="n"/>
      <c r="C666" s="233" t="n"/>
      <c r="D666" s="233" t="n"/>
      <c r="E666" s="233" t="inlineStr">
        <is>
          <t>:8015-3_4-KP:8015-3_4-KPV:</t>
        </is>
      </c>
      <c r="F666" s="235" t="inlineStr">
        <is>
          <t>5</t>
        </is>
      </c>
      <c r="G666" s="235">
        <f>"X"&amp;F666</f>
        <v/>
      </c>
      <c r="H666" s="201" t="n">
        <v>1.75</v>
      </c>
      <c r="I666" s="234" t="inlineStr">
        <is>
          <t>CW</t>
        </is>
      </c>
      <c r="J666" s="233" t="n"/>
      <c r="K666" s="233" t="n"/>
      <c r="L666" s="233" t="inlineStr">
        <is>
          <t>ShaftMatl_Monel_ASTM-164</t>
        </is>
      </c>
      <c r="M666" s="233" t="inlineStr">
        <is>
          <t>:Bronze, III932, C89835:NiAl-Bronze, ASTM-B150 CDA95400:Al-Bronze, ASTM-B150 CDA95200:SS AISI-303:SS AISI-304:SS AISI-316:SS AISI-416:Special/Other:No Sleeve (sleeveless):SS AISI-416 (hard):</t>
        </is>
      </c>
      <c r="N666" s="233" t="inlineStr">
        <is>
          <t>:Bronze, III932, C89835:NiAl-Bronze, ASTM-B150 CDA95400:Al-Bronze, ASTM-B150 CDA95200:SS AISI-303:SS AISI-304:SS AISI-316:SS AISI-416:Special/Other:No Sleeve (sleeveless):</t>
        </is>
      </c>
      <c r="O666" s="233" t="inlineStr">
        <is>
          <t>ShaftMatl_Monel_ASTM-164</t>
        </is>
      </c>
      <c r="P666" s="235" t="inlineStr">
        <is>
          <t>RTF</t>
        </is>
      </c>
      <c r="Q666" s="233" t="inlineStr">
        <is>
          <t>B104534</t>
        </is>
      </c>
      <c r="R666" s="233" t="n"/>
      <c r="S666" s="235" t="inlineStr">
        <is>
          <t>LT077</t>
        </is>
      </c>
      <c r="T666" s="233" t="n"/>
      <c r="U666" s="235" t="n"/>
    </row>
    <row r="667">
      <c r="B667" s="237" t="n"/>
      <c r="C667" s="233" t="n"/>
      <c r="D667" s="233" t="n"/>
      <c r="E667" s="233" t="inlineStr">
        <is>
          <t>:8015-3_4-KP:8015-3_4-KPV:</t>
        </is>
      </c>
      <c r="F667" s="235" t="inlineStr">
        <is>
          <t>5</t>
        </is>
      </c>
      <c r="G667" s="235">
        <f>"X"&amp;F667</f>
        <v/>
      </c>
      <c r="H667" s="201" t="n">
        <v>1.75</v>
      </c>
      <c r="I667" s="234" t="inlineStr">
        <is>
          <t>CCW</t>
        </is>
      </c>
      <c r="J667" s="233" t="n"/>
      <c r="K667" s="233" t="n"/>
      <c r="L667" s="233" t="inlineStr">
        <is>
          <t>ShaftMatl_Monel_ASTM-164</t>
        </is>
      </c>
      <c r="M667" s="233" t="inlineStr">
        <is>
          <t>:Bronze, III932, C89835:NiAl-Bronze, ASTM-B150 CDA95400:Al-Bronze, ASTM-B150 CDA95200:SS AISI-303:SS AISI-304:SS AISI-316:SS AISI-416:Special/Other:No Sleeve (sleeveless):SS AISI-416 (hard):</t>
        </is>
      </c>
      <c r="N667" s="233" t="inlineStr">
        <is>
          <t>:Bronze, III932, C89835:NiAl-Bronze, ASTM-B150 CDA95400:Al-Bronze, ASTM-B150 CDA95200:SS AISI-303:SS AISI-304:SS AISI-316:SS AISI-416:Special/Other:No Sleeve (sleeveless):</t>
        </is>
      </c>
      <c r="O667" s="233" t="inlineStr">
        <is>
          <t>ShaftMatl_Monel_ASTM-164</t>
        </is>
      </c>
      <c r="P667" s="235" t="inlineStr">
        <is>
          <t>RTF</t>
        </is>
      </c>
      <c r="Q667" s="233" t="inlineStr">
        <is>
          <t>B104535</t>
        </is>
      </c>
      <c r="R667" s="233" t="n"/>
      <c r="S667" s="235" t="inlineStr">
        <is>
          <t>LT077</t>
        </is>
      </c>
      <c r="T667" s="233" t="n"/>
      <c r="U667" s="233" t="n"/>
    </row>
    <row r="668">
      <c r="B668" s="237" t="n"/>
      <c r="C668" s="233" t="n"/>
      <c r="D668" s="233" t="n"/>
      <c r="E668" s="233" t="inlineStr">
        <is>
          <t>:8020-5_6-KP:</t>
        </is>
      </c>
      <c r="F668" s="235" t="inlineStr">
        <is>
          <t>K</t>
        </is>
      </c>
      <c r="G668" s="235">
        <f>"X"&amp;F668</f>
        <v/>
      </c>
      <c r="H668" s="201" t="n">
        <v>2.5</v>
      </c>
      <c r="I668" s="234" t="inlineStr">
        <is>
          <t>CW</t>
        </is>
      </c>
      <c r="J668" s="233" t="n"/>
      <c r="K668" s="233" t="n"/>
      <c r="L668" s="233" t="inlineStr">
        <is>
          <t>ShaftMatl_Monel_ASTM-164</t>
        </is>
      </c>
      <c r="M668" s="233" t="inlineStr">
        <is>
          <t>:Bronze, III932, C89835:NiAl-Bronze, ASTM-B150 CDA95400:Al-Bronze, ASTM-B150 CDA95200:SS AISI-303:SS AISI-304:SS AISI-316:SS AISI-416:Special/Other:No Sleeve (sleeveless):SS AISI-416 (hard):</t>
        </is>
      </c>
      <c r="N668" s="233" t="inlineStr">
        <is>
          <t>:Bronze, III932, C89835:NiAl-Bronze, ASTM-B150 CDA95400:Al-Bronze, ASTM-B150 CDA95200:SS AISI-303:SS AISI-304:SS AISI-316:SS AISI-416:Special/Other:No Sleeve (sleeveless):</t>
        </is>
      </c>
      <c r="O668" s="233" t="inlineStr">
        <is>
          <t>ShaftMatl_Monel_ASTM-164</t>
        </is>
      </c>
      <c r="P668" s="235" t="inlineStr">
        <is>
          <t>RTF</t>
        </is>
      </c>
      <c r="Q668" s="233" t="inlineStr">
        <is>
          <t>B104536</t>
        </is>
      </c>
      <c r="R668" s="233" t="n"/>
      <c r="S668" s="235" t="inlineStr">
        <is>
          <t>LT077</t>
        </is>
      </c>
      <c r="T668" s="233" t="n"/>
      <c r="U668" s="233" t="n"/>
    </row>
    <row r="669">
      <c r="B669" s="237" t="n"/>
      <c r="C669" s="233" t="n"/>
      <c r="D669" s="233" t="n"/>
      <c r="E669" s="233" t="inlineStr">
        <is>
          <t>:8020-5_6-KP:</t>
        </is>
      </c>
      <c r="F669" s="235" t="inlineStr">
        <is>
          <t>K</t>
        </is>
      </c>
      <c r="G669" s="235">
        <f>"X"&amp;F669</f>
        <v/>
      </c>
      <c r="H669" s="201" t="n">
        <v>2.5</v>
      </c>
      <c r="I669" s="234" t="inlineStr">
        <is>
          <t>CCW</t>
        </is>
      </c>
      <c r="J669" s="233" t="n"/>
      <c r="K669" s="233" t="n"/>
      <c r="L669" s="233" t="inlineStr">
        <is>
          <t>ShaftMatl_Monel_ASTM-164</t>
        </is>
      </c>
      <c r="M669" s="233" t="inlineStr">
        <is>
          <t>:Bronze, III932, C89835:NiAl-Bronze, ASTM-B150 CDA95400:Al-Bronze, ASTM-B150 CDA95200:SS AISI-303:SS AISI-304:SS AISI-316:SS AISI-416:Special/Other:No Sleeve (sleeveless):SS AISI-416 (hard):</t>
        </is>
      </c>
      <c r="N669" s="233" t="inlineStr">
        <is>
          <t>:Bronze, III932, C89835:NiAl-Bronze, ASTM-B150 CDA95400:Al-Bronze, ASTM-B150 CDA95200:SS AISI-303:SS AISI-304:SS AISI-316:SS AISI-416:Special/Other:No Sleeve (sleeveless):</t>
        </is>
      </c>
      <c r="O669" s="233" t="inlineStr">
        <is>
          <t>ShaftMatl_Monel_ASTM-164</t>
        </is>
      </c>
      <c r="P669" s="235" t="inlineStr">
        <is>
          <t>RTF</t>
        </is>
      </c>
      <c r="Q669" s="233" t="inlineStr">
        <is>
          <t>B104537</t>
        </is>
      </c>
      <c r="R669" s="233" t="n"/>
      <c r="S669" s="235" t="inlineStr">
        <is>
          <t>LT077</t>
        </is>
      </c>
      <c r="T669" s="233" t="n"/>
      <c r="U669" s="233" t="n"/>
    </row>
    <row r="670">
      <c r="B670" s="237" t="n"/>
      <c r="C670" s="233" t="n"/>
      <c r="D670" s="233" t="n"/>
      <c r="E670" s="233" t="inlineStr">
        <is>
          <t>:1012-9_0-KP:1012-9_0-KPV:1012-1_2-KP:1012-1_2-KPV:</t>
        </is>
      </c>
      <c r="F670" s="235" t="inlineStr">
        <is>
          <t>5</t>
        </is>
      </c>
      <c r="G670" s="235">
        <f>"X"&amp;F670</f>
        <v/>
      </c>
      <c r="H670" s="201" t="n">
        <v>1.75</v>
      </c>
      <c r="I670" s="234" t="inlineStr">
        <is>
          <t>CW</t>
        </is>
      </c>
      <c r="J670" s="233" t="n"/>
      <c r="K670" s="233" t="n"/>
      <c r="L670" s="233" t="inlineStr">
        <is>
          <t>ShaftMatl_Monel_ASTM-164</t>
        </is>
      </c>
      <c r="M670" s="233" t="inlineStr">
        <is>
          <t>:Bronze, III932, C89835:NiAl-Bronze, ASTM-B150 CDA95400:Al-Bronze, ASTM-B150 CDA95200:SS AISI-303:SS AISI-304:SS AISI-316:SS AISI-416:Special/Other:No Sleeve (sleeveless):SS AISI-416 (hard):</t>
        </is>
      </c>
      <c r="N670" s="233" t="inlineStr">
        <is>
          <t>:Bronze, III932, C89835:NiAl-Bronze, ASTM-B150 CDA95400:Al-Bronze, ASTM-B150 CDA95200:SS AISI-303:SS AISI-304:SS AISI-316:SS AISI-416:Special/Other:No Sleeve (sleeveless):</t>
        </is>
      </c>
      <c r="O670" s="233" t="inlineStr">
        <is>
          <t>ShaftMatl_Monel_ASTM-164</t>
        </is>
      </c>
      <c r="P670" s="235" t="inlineStr">
        <is>
          <t>RTF</t>
        </is>
      </c>
      <c r="Q670" s="233" t="inlineStr">
        <is>
          <t>B104538</t>
        </is>
      </c>
      <c r="R670" s="233" t="n"/>
      <c r="S670" s="235" t="inlineStr">
        <is>
          <t>LT077</t>
        </is>
      </c>
      <c r="T670" s="233" t="n"/>
      <c r="U670" s="233" t="n"/>
    </row>
    <row r="671">
      <c r="B671" s="237" t="n"/>
      <c r="C671" s="233" t="n"/>
      <c r="D671" s="233" t="n"/>
      <c r="E671" s="233" t="inlineStr">
        <is>
          <t>:1012-9_0-KP:1012-9_0-KPV:1012-1_2-KP:1012-1_2-KPV:</t>
        </is>
      </c>
      <c r="F671" s="235" t="inlineStr">
        <is>
          <t>5</t>
        </is>
      </c>
      <c r="G671" s="235">
        <f>"X"&amp;F671</f>
        <v/>
      </c>
      <c r="H671" s="201" t="n">
        <v>1.75</v>
      </c>
      <c r="I671" s="234" t="inlineStr">
        <is>
          <t>CCW</t>
        </is>
      </c>
      <c r="J671" s="233" t="n"/>
      <c r="K671" s="233" t="n"/>
      <c r="L671" s="233" t="inlineStr">
        <is>
          <t>ShaftMatl_Monel_ASTM-164</t>
        </is>
      </c>
      <c r="M671" s="233" t="inlineStr">
        <is>
          <t>:Bronze, III932, C89835:NiAl-Bronze, ASTM-B150 CDA95400:Al-Bronze, ASTM-B150 CDA95200:SS AISI-303:SS AISI-304:SS AISI-316:SS AISI-416:Special/Other:No Sleeve (sleeveless):SS AISI-416 (hard):</t>
        </is>
      </c>
      <c r="N671" s="233" t="inlineStr">
        <is>
          <t>:Bronze, III932, C89835:NiAl-Bronze, ASTM-B150 CDA95400:Al-Bronze, ASTM-B150 CDA95200:SS AISI-303:SS AISI-304:SS AISI-316:SS AISI-416:Special/Other:No Sleeve (sleeveless):</t>
        </is>
      </c>
      <c r="O671" s="233" t="inlineStr">
        <is>
          <t>ShaftMatl_Monel_ASTM-164</t>
        </is>
      </c>
      <c r="P671" s="235" t="inlineStr">
        <is>
          <t>RTF</t>
        </is>
      </c>
      <c r="Q671" s="233" t="inlineStr">
        <is>
          <t>B104539</t>
        </is>
      </c>
      <c r="R671" s="233" t="n"/>
      <c r="S671" s="235" t="inlineStr">
        <is>
          <t>LT077</t>
        </is>
      </c>
      <c r="T671" s="233" t="n"/>
      <c r="U671" s="233" t="n"/>
    </row>
    <row r="672">
      <c r="B672" s="237" t="n"/>
      <c r="C672" s="233" t="n"/>
      <c r="D672" s="233" t="n"/>
      <c r="E672" s="233" t="inlineStr">
        <is>
          <t>:1015-3_4-KP:1015-3_4-KPV:</t>
        </is>
      </c>
      <c r="F672" s="235" t="inlineStr">
        <is>
          <t>7</t>
        </is>
      </c>
      <c r="G672" s="235">
        <f>"X"&amp;F672</f>
        <v/>
      </c>
      <c r="H672" s="201" t="n">
        <v>2.25</v>
      </c>
      <c r="I672" s="234" t="inlineStr">
        <is>
          <t>CW</t>
        </is>
      </c>
      <c r="J672" s="233" t="n"/>
      <c r="K672" s="233" t="n"/>
      <c r="L672" s="233" t="inlineStr">
        <is>
          <t>ShaftMatl_Monel_ASTM-164</t>
        </is>
      </c>
      <c r="M672" s="233" t="inlineStr">
        <is>
          <t>:Bronze, III932, C89835:NiAl-Bronze, ASTM-B150 CDA95400:Al-Bronze, ASTM-B150 CDA95200:SS AISI-303:SS AISI-304:SS AISI-316:SS AISI-416:Special/Other:No Sleeve (sleeveless):SS AISI-416 (hard):</t>
        </is>
      </c>
      <c r="N672" s="233" t="inlineStr">
        <is>
          <t>:Bronze, III932, C89835:NiAl-Bronze, ASTM-B150 CDA95400:Al-Bronze, ASTM-B150 CDA95200:SS AISI-303:SS AISI-304:SS AISI-316:SS AISI-416:Special/Other:No Sleeve (sleeveless):</t>
        </is>
      </c>
      <c r="O672" s="233" t="inlineStr">
        <is>
          <t>ShaftMatl_Monel_ASTM-164</t>
        </is>
      </c>
      <c r="P672" s="235" t="inlineStr">
        <is>
          <t>RTF</t>
        </is>
      </c>
      <c r="Q672" s="233" t="inlineStr">
        <is>
          <t>B104540</t>
        </is>
      </c>
      <c r="R672" s="233" t="n"/>
      <c r="S672" s="235" t="inlineStr">
        <is>
          <t>LT077</t>
        </is>
      </c>
      <c r="T672" s="233" t="n"/>
      <c r="U672" s="233" t="n"/>
    </row>
    <row r="673">
      <c r="B673" s="237" t="n"/>
      <c r="C673" s="233" t="n"/>
      <c r="D673" s="233" t="n"/>
      <c r="E673" s="233" t="inlineStr">
        <is>
          <t>:1015-3_4-KP:1015-3_4-KPV:</t>
        </is>
      </c>
      <c r="F673" s="235" t="inlineStr">
        <is>
          <t>7</t>
        </is>
      </c>
      <c r="G673" s="235">
        <f>"X"&amp;F673</f>
        <v/>
      </c>
      <c r="H673" s="201" t="n">
        <v>2.25</v>
      </c>
      <c r="I673" s="234" t="inlineStr">
        <is>
          <t>CCW</t>
        </is>
      </c>
      <c r="J673" s="233" t="n"/>
      <c r="K673" s="233" t="n"/>
      <c r="L673" s="233" t="inlineStr">
        <is>
          <t>ShaftMatl_Monel_ASTM-164</t>
        </is>
      </c>
      <c r="M673" s="233" t="inlineStr">
        <is>
          <t>:Bronze, III932, C89835:NiAl-Bronze, ASTM-B150 CDA95400:Al-Bronze, ASTM-B150 CDA95200:SS AISI-303:SS AISI-304:SS AISI-316:SS AISI-416:Special/Other:No Sleeve (sleeveless):SS AISI-416 (hard):</t>
        </is>
      </c>
      <c r="N673" s="233" t="inlineStr">
        <is>
          <t>:Bronze, III932, C89835:NiAl-Bronze, ASTM-B150 CDA95400:Al-Bronze, ASTM-B150 CDA95200:SS AISI-303:SS AISI-304:SS AISI-316:SS AISI-416:Special/Other:No Sleeve (sleeveless):</t>
        </is>
      </c>
      <c r="O673" s="233" t="inlineStr">
        <is>
          <t>ShaftMatl_Monel_ASTM-164</t>
        </is>
      </c>
      <c r="P673" s="235" t="inlineStr">
        <is>
          <t>RTF</t>
        </is>
      </c>
      <c r="Q673" s="233" t="inlineStr">
        <is>
          <t>B104541</t>
        </is>
      </c>
      <c r="R673" s="233" t="n"/>
      <c r="S673" s="235" t="inlineStr">
        <is>
          <t>LT077</t>
        </is>
      </c>
      <c r="T673" s="274" t="n"/>
      <c r="U673" s="233" t="n"/>
    </row>
    <row r="674">
      <c r="B674" s="237" t="n"/>
      <c r="C674" s="233" t="n"/>
      <c r="D674" s="233" t="n"/>
      <c r="E674" s="233" t="inlineStr">
        <is>
          <t>:1020-3_4-KP:</t>
        </is>
      </c>
      <c r="F674" s="235" t="inlineStr">
        <is>
          <t>V</t>
        </is>
      </c>
      <c r="G674" s="235">
        <f>"X"&amp;F674</f>
        <v/>
      </c>
      <c r="H674" s="234" t="n">
        <v>3.125</v>
      </c>
      <c r="I674" s="234" t="inlineStr">
        <is>
          <t>CW</t>
        </is>
      </c>
      <c r="J674" s="233" t="n"/>
      <c r="K674" s="233" t="n"/>
      <c r="L674" s="233" t="inlineStr">
        <is>
          <t>ShaftMatl_Monel_ASTM-164</t>
        </is>
      </c>
      <c r="M674" s="233" t="inlineStr">
        <is>
          <t>:Bronze, III932, C89835:NiAl-Bronze, ASTM-B150 CDA95400:Al-Bronze, ASTM-B150 CDA95200:SS AISI-303:SS AISI-304:SS AISI-316:SS AISI-416:Special/Other:No Sleeve (sleeveless):SS AISI-416 (hard):</t>
        </is>
      </c>
      <c r="N674" s="233" t="inlineStr">
        <is>
          <t>:Bronze, III932, C89835:NiAl-Bronze, ASTM-B150 CDA95400:Al-Bronze, ASTM-B150 CDA95200:SS AISI-303:SS AISI-304:SS AISI-316:SS AISI-416:Special/Other:No Sleeve (sleeveless):</t>
        </is>
      </c>
      <c r="O674" s="233" t="inlineStr">
        <is>
          <t>ShaftMatl_Monel_ASTM-164</t>
        </is>
      </c>
      <c r="P674" s="235" t="inlineStr">
        <is>
          <t>RTF</t>
        </is>
      </c>
      <c r="Q674" s="233" t="inlineStr">
        <is>
          <t>B104542</t>
        </is>
      </c>
      <c r="R674" s="233" t="n"/>
      <c r="S674" s="235" t="inlineStr">
        <is>
          <t>LT077</t>
        </is>
      </c>
      <c r="T674" s="274" t="n"/>
      <c r="U674" s="233" t="n"/>
    </row>
    <row r="675">
      <c r="B675" s="237" t="n"/>
      <c r="C675" s="233" t="n"/>
      <c r="D675" s="233" t="n"/>
      <c r="E675" s="233" t="inlineStr">
        <is>
          <t>:1020-3_4-KP:</t>
        </is>
      </c>
      <c r="F675" s="235" t="inlineStr">
        <is>
          <t>V</t>
        </is>
      </c>
      <c r="G675" s="235">
        <f>"X"&amp;F675</f>
        <v/>
      </c>
      <c r="H675" s="234" t="n">
        <v>3.125</v>
      </c>
      <c r="I675" s="234" t="inlineStr">
        <is>
          <t>CCW</t>
        </is>
      </c>
      <c r="J675" s="233" t="n"/>
      <c r="K675" s="233" t="n"/>
      <c r="L675" s="233" t="inlineStr">
        <is>
          <t>ShaftMatl_Monel_ASTM-164</t>
        </is>
      </c>
      <c r="M675" s="233" t="inlineStr">
        <is>
          <t>:Bronze, III932, C89835:NiAl-Bronze, ASTM-B150 CDA95400:Al-Bronze, ASTM-B150 CDA95200:SS AISI-303:SS AISI-304:SS AISI-316:SS AISI-416:Special/Other:No Sleeve (sleeveless):SS AISI-416 (hard):</t>
        </is>
      </c>
      <c r="N675" s="233" t="inlineStr">
        <is>
          <t>:Bronze, III932, C89835:NiAl-Bronze, ASTM-B150 CDA95400:Al-Bronze, ASTM-B150 CDA95200:SS AISI-303:SS AISI-304:SS AISI-316:SS AISI-416:Special/Other:No Sleeve (sleeveless):</t>
        </is>
      </c>
      <c r="O675" s="233" t="inlineStr">
        <is>
          <t>ShaftMatl_Monel_ASTM-164</t>
        </is>
      </c>
      <c r="P675" s="235" t="inlineStr">
        <is>
          <t>RTF</t>
        </is>
      </c>
      <c r="Q675" s="233" t="inlineStr">
        <is>
          <t>B104543</t>
        </is>
      </c>
      <c r="R675" s="233" t="n"/>
      <c r="S675" s="235" t="inlineStr">
        <is>
          <t>LT077</t>
        </is>
      </c>
      <c r="T675" s="233" t="n"/>
      <c r="U675" s="233" t="n"/>
    </row>
    <row r="676">
      <c r="B676" s="237" t="n"/>
      <c r="C676" s="233" t="n"/>
      <c r="D676" s="233" t="n"/>
      <c r="E676" s="233" t="inlineStr">
        <is>
          <t>:1024-1_2-KP:</t>
        </is>
      </c>
      <c r="F676" s="235" t="inlineStr">
        <is>
          <t>V</t>
        </is>
      </c>
      <c r="G676" s="235">
        <f>"X"&amp;F676</f>
        <v/>
      </c>
      <c r="H676" s="234" t="n">
        <v>3.125</v>
      </c>
      <c r="I676" s="234" t="inlineStr">
        <is>
          <t>CW</t>
        </is>
      </c>
      <c r="J676" s="233" t="n"/>
      <c r="K676" s="233" t="n"/>
      <c r="L676" s="233" t="inlineStr">
        <is>
          <t>ShaftMatl_Monel_ASTM-164</t>
        </is>
      </c>
      <c r="M676" s="233" t="inlineStr">
        <is>
          <t>:Bronze, III932, C89835:NiAl-Bronze, ASTM-B150 CDA95400:Al-Bronze, ASTM-B150 CDA95200:SS AISI-303:SS AISI-304:SS AISI-316:SS AISI-416:Special/Other:No Sleeve (sleeveless):SS AISI-416 (hard):</t>
        </is>
      </c>
      <c r="N676" s="233" t="inlineStr">
        <is>
          <t>:Bronze, III932, C89835:NiAl-Bronze, ASTM-B150 CDA95400:Al-Bronze, ASTM-B150 CDA95200:SS AISI-303:SS AISI-304:SS AISI-316:SS AISI-416:Special/Other:No Sleeve (sleeveless):</t>
        </is>
      </c>
      <c r="O676" s="233" t="inlineStr">
        <is>
          <t>ShaftMatl_Monel_ASTM-164</t>
        </is>
      </c>
      <c r="P676" s="235" t="inlineStr">
        <is>
          <t>RTF</t>
        </is>
      </c>
      <c r="Q676" s="233" t="inlineStr">
        <is>
          <t>B104544</t>
        </is>
      </c>
      <c r="R676" s="233" t="n"/>
      <c r="S676" s="235" t="inlineStr">
        <is>
          <t>LT077</t>
        </is>
      </c>
      <c r="T676" s="233" t="n"/>
      <c r="U676" s="233" t="n"/>
    </row>
    <row r="677">
      <c r="B677" s="237" t="n"/>
      <c r="C677" s="233" t="n"/>
      <c r="D677" s="233" t="n"/>
      <c r="E677" s="233" t="inlineStr">
        <is>
          <t>:1024-1_2-KP:</t>
        </is>
      </c>
      <c r="F677" s="235" t="inlineStr">
        <is>
          <t>V</t>
        </is>
      </c>
      <c r="G677" s="235">
        <f>"X"&amp;F677</f>
        <v/>
      </c>
      <c r="H677" s="234" t="n">
        <v>3.125</v>
      </c>
      <c r="I677" s="234" t="inlineStr">
        <is>
          <t>CCW</t>
        </is>
      </c>
      <c r="J677" s="233" t="n"/>
      <c r="K677" s="233" t="n"/>
      <c r="L677" s="233" t="inlineStr">
        <is>
          <t>ShaftMatl_Monel_ASTM-164</t>
        </is>
      </c>
      <c r="M677" s="233" t="inlineStr">
        <is>
          <t>:Bronze, III932, C89835:NiAl-Bronze, ASTM-B150 CDA95400:Al-Bronze, ASTM-B150 CDA95200:SS AISI-303:SS AISI-304:SS AISI-316:SS AISI-416:Special/Other:No Sleeve (sleeveless):SS AISI-416 (hard):</t>
        </is>
      </c>
      <c r="N677" s="233" t="inlineStr">
        <is>
          <t>:Bronze, III932, C89835:NiAl-Bronze, ASTM-B150 CDA95400:Al-Bronze, ASTM-B150 CDA95200:SS AISI-303:SS AISI-304:SS AISI-316:SS AISI-416:Special/Other:No Sleeve (sleeveless):</t>
        </is>
      </c>
      <c r="O677" s="233" t="inlineStr">
        <is>
          <t>ShaftMatl_Monel_ASTM-164</t>
        </is>
      </c>
      <c r="P677" s="235" t="inlineStr">
        <is>
          <t>RTF</t>
        </is>
      </c>
      <c r="Q677" s="233" t="inlineStr">
        <is>
          <t>B104545</t>
        </is>
      </c>
      <c r="R677" s="233" t="n"/>
      <c r="S677" s="235" t="inlineStr">
        <is>
          <t>LT077</t>
        </is>
      </c>
      <c r="T677" s="233" t="n"/>
      <c r="U677" s="233" t="n"/>
    </row>
    <row r="678">
      <c r="B678" s="237" t="n"/>
      <c r="C678" s="233" t="n"/>
      <c r="D678" s="233" t="n"/>
      <c r="E678" s="233" t="inlineStr">
        <is>
          <t>:1024-3_4-KP:</t>
        </is>
      </c>
      <c r="F678" s="235" t="inlineStr">
        <is>
          <t>V</t>
        </is>
      </c>
      <c r="G678" s="235">
        <f>"X"&amp;F678</f>
        <v/>
      </c>
      <c r="H678" s="234" t="n">
        <v>3.125</v>
      </c>
      <c r="I678" s="234" t="inlineStr">
        <is>
          <t>CW</t>
        </is>
      </c>
      <c r="J678" s="233" t="n"/>
      <c r="K678" s="233" t="n"/>
      <c r="L678" s="233" t="inlineStr">
        <is>
          <t>ShaftMatl_Monel_ASTM-164</t>
        </is>
      </c>
      <c r="M678" s="233" t="inlineStr">
        <is>
          <t>:Bronze, III932, C89835:NiAl-Bronze, ASTM-B150 CDA95400:Al-Bronze, ASTM-B150 CDA95200:SS AISI-303:SS AISI-304:SS AISI-316:SS AISI-416:Special/Other:No Sleeve (sleeveless):SS AISI-416 (hard):</t>
        </is>
      </c>
      <c r="N678" s="233" t="inlineStr">
        <is>
          <t>:Bronze, III932, C89835:NiAl-Bronze, ASTM-B150 CDA95400:Al-Bronze, ASTM-B150 CDA95200:SS AISI-303:SS AISI-304:SS AISI-316:SS AISI-416:Special/Other:No Sleeve (sleeveless):</t>
        </is>
      </c>
      <c r="O678" s="233" t="inlineStr">
        <is>
          <t>ShaftMatl_Monel_ASTM-164</t>
        </is>
      </c>
      <c r="P678" s="235" t="inlineStr">
        <is>
          <t>RTF</t>
        </is>
      </c>
      <c r="Q678" s="233" t="inlineStr">
        <is>
          <t>B104546</t>
        </is>
      </c>
      <c r="R678" s="233" t="n"/>
      <c r="S678" s="235" t="inlineStr">
        <is>
          <t>LT077</t>
        </is>
      </c>
      <c r="T678" s="233" t="n"/>
      <c r="U678" s="233" t="n"/>
    </row>
    <row r="679">
      <c r="B679" s="237" t="n"/>
      <c r="C679" s="233" t="n"/>
      <c r="D679" s="233" t="n"/>
      <c r="E679" s="233" t="inlineStr">
        <is>
          <t>:1024-3_4-KP:</t>
        </is>
      </c>
      <c r="F679" s="235" t="inlineStr">
        <is>
          <t>V</t>
        </is>
      </c>
      <c r="G679" s="235">
        <f>"X"&amp;F679</f>
        <v/>
      </c>
      <c r="H679" s="234" t="n">
        <v>3.125</v>
      </c>
      <c r="I679" s="234" t="inlineStr">
        <is>
          <t>CCW</t>
        </is>
      </c>
      <c r="J679" s="233" t="n"/>
      <c r="K679" s="233" t="n"/>
      <c r="L679" s="233" t="inlineStr">
        <is>
          <t>ShaftMatl_Monel_ASTM-164</t>
        </is>
      </c>
      <c r="M679" s="233" t="inlineStr">
        <is>
          <t>:Bronze, III932, C89835:NiAl-Bronze, ASTM-B150 CDA95400:Al-Bronze, ASTM-B150 CDA95200:SS AISI-303:SS AISI-304:SS AISI-316:SS AISI-416:Special/Other:No Sleeve (sleeveless):SS AISI-416 (hard):</t>
        </is>
      </c>
      <c r="N679" s="233" t="inlineStr">
        <is>
          <t>:Bronze, III932, C89835:NiAl-Bronze, ASTM-B150 CDA95400:Al-Bronze, ASTM-B150 CDA95200:SS AISI-303:SS AISI-304:SS AISI-316:SS AISI-416:Special/Other:No Sleeve (sleeveless):</t>
        </is>
      </c>
      <c r="O679" s="233" t="inlineStr">
        <is>
          <t>ShaftMatl_Monel_ASTM-164</t>
        </is>
      </c>
      <c r="P679" s="235" t="inlineStr">
        <is>
          <t>RTF</t>
        </is>
      </c>
      <c r="Q679" s="233" t="inlineStr">
        <is>
          <t>B104547</t>
        </is>
      </c>
      <c r="R679" s="233" t="n"/>
      <c r="S679" s="235" t="inlineStr">
        <is>
          <t>LT077</t>
        </is>
      </c>
      <c r="T679" s="233" t="n"/>
      <c r="U679" s="233" t="n"/>
    </row>
    <row r="680">
      <c r="B680" s="237" t="n"/>
      <c r="C680" s="233" t="n"/>
      <c r="D680" s="233" t="n"/>
      <c r="E680" s="233" t="inlineStr">
        <is>
          <t>:1415-1_2-KP:</t>
        </is>
      </c>
      <c r="F680" s="235" t="inlineStr">
        <is>
          <t>K</t>
        </is>
      </c>
      <c r="G680" s="235">
        <f>"X"&amp;F680</f>
        <v/>
      </c>
      <c r="H680" s="201" t="n">
        <v>2.5</v>
      </c>
      <c r="I680" s="234" t="inlineStr">
        <is>
          <t>CW</t>
        </is>
      </c>
      <c r="J680" s="233" t="n"/>
      <c r="K680" s="233" t="n"/>
      <c r="L680" s="233" t="inlineStr">
        <is>
          <t>ShaftMatl_Monel_ASTM-164</t>
        </is>
      </c>
      <c r="M680" s="233" t="inlineStr">
        <is>
          <t>:Bronze, III932, C89835:NiAl-Bronze, ASTM-B150 CDA95400:Al-Bronze, ASTM-B150 CDA95200:SS AISI-303:SS AISI-304:SS AISI-316:SS AISI-416:Special/Other:No Sleeve (sleeveless):SS AISI-416 (hard):</t>
        </is>
      </c>
      <c r="N680" s="233" t="inlineStr">
        <is>
          <t>:Bronze, III932, C89835:NiAl-Bronze, ASTM-B150 CDA95400:Al-Bronze, ASTM-B150 CDA95200:SS AISI-303:SS AISI-304:SS AISI-316:SS AISI-416:Special/Other:No Sleeve (sleeveless):</t>
        </is>
      </c>
      <c r="O680" s="233" t="inlineStr">
        <is>
          <t>ShaftMatl_Monel_ASTM-164</t>
        </is>
      </c>
      <c r="P680" s="235" t="inlineStr">
        <is>
          <t>RTF</t>
        </is>
      </c>
      <c r="Q680" s="233" t="inlineStr">
        <is>
          <t>B104550</t>
        </is>
      </c>
      <c r="R680" s="233" t="n"/>
      <c r="S680" s="235" t="inlineStr">
        <is>
          <t>LT077</t>
        </is>
      </c>
      <c r="T680" s="233" t="n"/>
      <c r="U680" s="233" t="n"/>
    </row>
    <row r="681">
      <c r="B681" s="237" t="n"/>
      <c r="C681" s="233" t="n"/>
      <c r="D681" s="233" t="n"/>
      <c r="E681" s="233" t="inlineStr">
        <is>
          <t>:1415-1_2-KP:</t>
        </is>
      </c>
      <c r="F681" s="235" t="inlineStr">
        <is>
          <t>K</t>
        </is>
      </c>
      <c r="G681" s="235">
        <f>"X"&amp;F681</f>
        <v/>
      </c>
      <c r="H681" s="201" t="n">
        <v>2.5</v>
      </c>
      <c r="I681" s="234" t="inlineStr">
        <is>
          <t>CCW</t>
        </is>
      </c>
      <c r="J681" s="233" t="n"/>
      <c r="K681" s="233" t="n"/>
      <c r="L681" s="233" t="inlineStr">
        <is>
          <t>ShaftMatl_Monel_ASTM-164</t>
        </is>
      </c>
      <c r="M681" s="233" t="inlineStr">
        <is>
          <t>:Bronze, III932, C89835:NiAl-Bronze, ASTM-B150 CDA95400:Al-Bronze, ASTM-B150 CDA95200:SS AISI-303:SS AISI-304:SS AISI-316:SS AISI-416:Special/Other:No Sleeve (sleeveless):SS AISI-416 (hard):</t>
        </is>
      </c>
      <c r="N681" s="233" t="inlineStr">
        <is>
          <t>:Bronze, III932, C89835:NiAl-Bronze, ASTM-B150 CDA95400:Al-Bronze, ASTM-B150 CDA95200:SS AISI-303:SS AISI-304:SS AISI-316:SS AISI-416:Special/Other:No Sleeve (sleeveless):</t>
        </is>
      </c>
      <c r="O681" s="233" t="inlineStr">
        <is>
          <t>ShaftMatl_Monel_ASTM-164</t>
        </is>
      </c>
      <c r="P681" s="235" t="inlineStr">
        <is>
          <t>RTF</t>
        </is>
      </c>
      <c r="Q681" s="233" t="inlineStr">
        <is>
          <t>B104551</t>
        </is>
      </c>
      <c r="R681" s="233" t="n"/>
      <c r="S681" s="235" t="inlineStr">
        <is>
          <t>LT077</t>
        </is>
      </c>
      <c r="T681" s="233" t="n"/>
      <c r="U681" s="233" t="n"/>
    </row>
    <row r="682">
      <c r="B682" s="237" t="n"/>
      <c r="C682" s="233" t="n"/>
      <c r="D682" s="233" t="n"/>
      <c r="E682" s="233" t="inlineStr">
        <is>
          <t>:3014-7_8-KP:3014-7_8-KPV:</t>
        </is>
      </c>
      <c r="F682" s="235" t="inlineStr">
        <is>
          <t>4</t>
        </is>
      </c>
      <c r="G682" s="235">
        <f>"X"&amp;F682</f>
        <v/>
      </c>
      <c r="H682" s="201" t="n">
        <v>1.5</v>
      </c>
      <c r="I682" s="234" t="inlineStr">
        <is>
          <t>CW</t>
        </is>
      </c>
      <c r="J682" s="233" t="inlineStr">
        <is>
          <t>Mechanical Seal</t>
        </is>
      </c>
      <c r="K682" s="233" t="inlineStr">
        <is>
          <t>:MechSealType1Unbal:MechSealType21S:MechSealType1B:MechSealType2B:</t>
        </is>
      </c>
      <c r="L682" s="233" t="inlineStr">
        <is>
          <t>ShaftMatl_Monel_ASTM-164</t>
        </is>
      </c>
      <c r="M682" s="233" t="inlineStr">
        <is>
          <t>:Bronze, III932, C89835:NiAl-Bronze, ASTM-B150 CDA95400:Al-Bronze, ASTM-B150 CDA95200:SS AISI-303:SS AISI-304:SS AISI-316:SS AISI-416:Special/Other:No Sleeve (sleeveless):</t>
        </is>
      </c>
      <c r="N682" s="233" t="inlineStr">
        <is>
          <t>:Bronze, III932, C89835:NiAl-Bronze, ASTM-B150 CDA95400:Al-Bronze, ASTM-B150 CDA95200:SS AISI-303:SS AISI-304:SS AISI-316:SS AISI-416:Special/Other:No Sleeve (sleeveless):</t>
        </is>
      </c>
      <c r="O682" s="233" t="inlineStr">
        <is>
          <t>ShaftMatl_Monel_ASTM-164</t>
        </is>
      </c>
      <c r="P682" s="235" t="inlineStr">
        <is>
          <t>RTF</t>
        </is>
      </c>
      <c r="Q682" s="233" t="inlineStr">
        <is>
          <t>B104498</t>
        </is>
      </c>
      <c r="R682" s="233" t="n"/>
      <c r="S682" s="235" t="inlineStr">
        <is>
          <t>LT077</t>
        </is>
      </c>
      <c r="T682" s="233" t="n"/>
      <c r="U682" s="233" t="n"/>
    </row>
    <row r="683">
      <c r="B683" s="237" t="n"/>
      <c r="C683" s="233" t="n"/>
      <c r="D683" s="233" t="n"/>
      <c r="E683" s="233" t="inlineStr">
        <is>
          <t>:3014-7_8-KP:3014-7_8-KPV:</t>
        </is>
      </c>
      <c r="F683" s="235" t="inlineStr">
        <is>
          <t>4</t>
        </is>
      </c>
      <c r="G683" s="235">
        <f>"X"&amp;F683</f>
        <v/>
      </c>
      <c r="H683" s="201" t="n">
        <v>1.5</v>
      </c>
      <c r="I683" s="234" t="inlineStr">
        <is>
          <t>CW</t>
        </is>
      </c>
      <c r="J683" s="233" t="inlineStr">
        <is>
          <t>Packing</t>
        </is>
      </c>
      <c r="K683" s="233" t="inlineStr">
        <is>
          <t>:Opt_Packing:</t>
        </is>
      </c>
      <c r="L683" s="233" t="inlineStr">
        <is>
          <t>ShaftMatl_Monel_ASTM-164</t>
        </is>
      </c>
      <c r="M683" s="233" t="inlineStr">
        <is>
          <t>:Bronze, III932, C89835:NiAl-Bronze, ASTM-B150 CDA95400:Al-Bronze, ASTM-B150 CDA95200:SS AISI-303:SS AISI-304:SS AISI-316:SS AISI-416:Special/Other:No Sleeve (sleeveless):SS AISI-416 (hard):</t>
        </is>
      </c>
      <c r="N683" s="233" t="inlineStr">
        <is>
          <t>:Bronze, III932, C89835:NiAl-Bronze, ASTM-B150 CDA95400:Al-Bronze, ASTM-B150 CDA95200:SS AISI-303:SS AISI-304:SS AISI-316:SS AISI-416:Special/Other:No Sleeve (sleeveless):</t>
        </is>
      </c>
      <c r="O683" s="233" t="inlineStr">
        <is>
          <t>ShaftMatl_Monel_ASTM-164</t>
        </is>
      </c>
      <c r="P683" s="235" t="inlineStr">
        <is>
          <t>RTF</t>
        </is>
      </c>
      <c r="Q683" s="233" t="inlineStr">
        <is>
          <t>B104499</t>
        </is>
      </c>
      <c r="R683" s="233" t="n"/>
      <c r="S683" s="235" t="inlineStr">
        <is>
          <t>LT077</t>
        </is>
      </c>
      <c r="T683" s="233" t="n"/>
      <c r="U683" s="233" t="n"/>
    </row>
    <row r="684">
      <c r="B684" s="237" t="n"/>
      <c r="C684" s="233" t="n"/>
      <c r="D684" s="233" t="n"/>
      <c r="E684" s="233" t="inlineStr">
        <is>
          <t>:3014-7_8-KP:3014-7_8-KPV:</t>
        </is>
      </c>
      <c r="F684" s="235" t="inlineStr">
        <is>
          <t>4</t>
        </is>
      </c>
      <c r="G684" s="235">
        <f>"X"&amp;F684</f>
        <v/>
      </c>
      <c r="H684" s="201" t="n">
        <v>1.5</v>
      </c>
      <c r="I684" s="234" t="inlineStr">
        <is>
          <t>CCW</t>
        </is>
      </c>
      <c r="J684" s="233" t="inlineStr">
        <is>
          <t>Mechanical Seal</t>
        </is>
      </c>
      <c r="K684" s="233" t="inlineStr">
        <is>
          <t>:MechSealType1Unbal:MechSealType21S:MechSealType1B:MechSealType2B:</t>
        </is>
      </c>
      <c r="L684" s="233" t="inlineStr">
        <is>
          <t>ShaftMatl_Monel_ASTM-164</t>
        </is>
      </c>
      <c r="M684" s="233" t="inlineStr">
        <is>
          <t>:Bronze, III932, C89835:NiAl-Bronze, ASTM-B150 CDA95400:Al-Bronze, ASTM-B150 CDA95200:SS AISI-303:SS AISI-304:SS AISI-316:SS AISI-416:Special/Other:No Sleeve (sleeveless):</t>
        </is>
      </c>
      <c r="N684" s="233" t="inlineStr">
        <is>
          <t>:Bronze, III932, C89835:NiAl-Bronze, ASTM-B150 CDA95400:Al-Bronze, ASTM-B150 CDA95200:SS AISI-303:SS AISI-304:SS AISI-316:SS AISI-416:Special/Other:No Sleeve (sleeveless):</t>
        </is>
      </c>
      <c r="O684" s="233" t="inlineStr">
        <is>
          <t>ShaftMatl_Monel_ASTM-164</t>
        </is>
      </c>
      <c r="P684" s="235" t="inlineStr">
        <is>
          <t>RTF</t>
        </is>
      </c>
      <c r="Q684" s="233" t="inlineStr">
        <is>
          <t>B104500</t>
        </is>
      </c>
      <c r="R684" s="233" t="n"/>
      <c r="S684" s="235" t="inlineStr">
        <is>
          <t>LT077</t>
        </is>
      </c>
      <c r="T684" s="233" t="n"/>
      <c r="U684" s="233" t="n"/>
    </row>
    <row r="685">
      <c r="B685" s="237" t="n"/>
      <c r="C685" s="233" t="n"/>
      <c r="D685" s="233" t="n"/>
      <c r="E685" s="233" t="inlineStr">
        <is>
          <t>:3014-7_8-KP:3014-7_8-KPV:</t>
        </is>
      </c>
      <c r="F685" s="235" t="inlineStr">
        <is>
          <t>4</t>
        </is>
      </c>
      <c r="G685" s="235">
        <f>"X"&amp;F685</f>
        <v/>
      </c>
      <c r="H685" s="201" t="n">
        <v>1.5</v>
      </c>
      <c r="I685" s="234" t="inlineStr">
        <is>
          <t>CCW</t>
        </is>
      </c>
      <c r="J685" s="233" t="inlineStr">
        <is>
          <t>Packing</t>
        </is>
      </c>
      <c r="K685" s="233" t="inlineStr">
        <is>
          <t>:Opt_Packing:</t>
        </is>
      </c>
      <c r="L685" s="233" t="inlineStr">
        <is>
          <t>ShaftMatl_Monel_ASTM-164</t>
        </is>
      </c>
      <c r="M685" s="233" t="inlineStr">
        <is>
          <t>:Bronze, III932, C89835:NiAl-Bronze, ASTM-B150 CDA95400:Al-Bronze, ASTM-B150 CDA95200:SS AISI-303:SS AISI-304:SS AISI-316:SS AISI-416:Special/Other:No Sleeve (sleeveless):SS AISI-416 (hard):</t>
        </is>
      </c>
      <c r="N685" s="233" t="inlineStr">
        <is>
          <t>:Bronze, III932, C89835:NiAl-Bronze, ASTM-B150 CDA95400:Al-Bronze, ASTM-B150 CDA95200:SS AISI-303:SS AISI-304:SS AISI-316:SS AISI-416:Special/Other:No Sleeve (sleeveless):</t>
        </is>
      </c>
      <c r="O685" s="233" t="inlineStr">
        <is>
          <t>ShaftMatl_Monel_ASTM-164</t>
        </is>
      </c>
      <c r="P685" s="235" t="inlineStr">
        <is>
          <t>RTF</t>
        </is>
      </c>
      <c r="Q685" s="233" t="inlineStr">
        <is>
          <t>B104501</t>
        </is>
      </c>
      <c r="R685" s="233" t="n"/>
      <c r="S685" s="235" t="inlineStr">
        <is>
          <t>LT077</t>
        </is>
      </c>
      <c r="T685" s="233" t="n"/>
      <c r="U685" s="233" t="n"/>
    </row>
    <row r="686">
      <c r="B686" s="237" t="n"/>
      <c r="C686" s="233" t="n"/>
      <c r="D686" s="233" t="n"/>
      <c r="E686" s="233" t="inlineStr">
        <is>
          <t>:4015-9_0-KP:4015-9_0-KPV:</t>
        </is>
      </c>
      <c r="F686" s="235" t="inlineStr">
        <is>
          <t>4</t>
        </is>
      </c>
      <c r="G686" s="235">
        <f>"X"&amp;F686</f>
        <v/>
      </c>
      <c r="H686" s="201" t="n">
        <v>1.5</v>
      </c>
      <c r="I686" s="234" t="inlineStr">
        <is>
          <t>CW</t>
        </is>
      </c>
      <c r="J686" s="233" t="inlineStr">
        <is>
          <t>Mechanical Seal</t>
        </is>
      </c>
      <c r="K686" s="233" t="inlineStr">
        <is>
          <t>:MechSealType1Unbal:MechSealType21S:MechSealType1B:MechSealType2B:</t>
        </is>
      </c>
      <c r="L686" s="233" t="inlineStr">
        <is>
          <t>ShaftMatl_Monel_ASTM-164</t>
        </is>
      </c>
      <c r="M686" s="233" t="inlineStr">
        <is>
          <t>:Bronze, III932, C89835:NiAl-Bronze, ASTM-B150 CDA95400:Al-Bronze, ASTM-B150 CDA95200:SS AISI-303:SS AISI-304:SS AISI-316:SS AISI-416:Special/Other:No Sleeve (sleeveless):</t>
        </is>
      </c>
      <c r="N686" s="233" t="inlineStr">
        <is>
          <t>:Bronze, III932, C89835:NiAl-Bronze, ASTM-B150 CDA95400:Al-Bronze, ASTM-B150 CDA95200:SS AISI-303:SS AISI-304:SS AISI-316:SS AISI-416:Special/Other:No Sleeve (sleeveless):</t>
        </is>
      </c>
      <c r="O686" s="233" t="inlineStr">
        <is>
          <t>ShaftMatl_Monel_ASTM-164</t>
        </is>
      </c>
      <c r="P686" s="235" t="inlineStr">
        <is>
          <t>RTF</t>
        </is>
      </c>
      <c r="Q686" s="233" t="inlineStr">
        <is>
          <t>B104510</t>
        </is>
      </c>
      <c r="R686" s="233" t="n"/>
      <c r="S686" s="235" t="inlineStr">
        <is>
          <t>LT077</t>
        </is>
      </c>
      <c r="T686" s="233" t="n"/>
      <c r="U686" s="233" t="n"/>
    </row>
    <row r="687">
      <c r="B687" s="237" t="n"/>
      <c r="C687" s="233" t="n"/>
      <c r="D687" s="233" t="n"/>
      <c r="E687" s="233" t="inlineStr">
        <is>
          <t>:4015-9_0-KP:4015-9_0-KPV:</t>
        </is>
      </c>
      <c r="F687" s="235" t="inlineStr">
        <is>
          <t>4</t>
        </is>
      </c>
      <c r="G687" s="235">
        <f>"X"&amp;F687</f>
        <v/>
      </c>
      <c r="H687" s="201" t="n">
        <v>1.5</v>
      </c>
      <c r="I687" s="234" t="inlineStr">
        <is>
          <t>CW</t>
        </is>
      </c>
      <c r="J687" s="233" t="inlineStr">
        <is>
          <t>Packing</t>
        </is>
      </c>
      <c r="K687" s="233" t="inlineStr">
        <is>
          <t>:Opt_Packing:</t>
        </is>
      </c>
      <c r="L687" s="233" t="inlineStr">
        <is>
          <t>ShaftMatl_Monel_ASTM-164</t>
        </is>
      </c>
      <c r="M687" s="233" t="inlineStr">
        <is>
          <t>:Bronze, III932, C89835:NiAl-Bronze, ASTM-B150 CDA95400:Al-Bronze, ASTM-B150 CDA95200:SS AISI-303:SS AISI-304:SS AISI-316:SS AISI-416:Special/Other:No Sleeve (sleeveless):SS AISI-416 (hard):</t>
        </is>
      </c>
      <c r="N687" s="233" t="inlineStr">
        <is>
          <t>:Bronze, III932, C89835:NiAl-Bronze, ASTM-B150 CDA95400:Al-Bronze, ASTM-B150 CDA95200:SS AISI-303:SS AISI-304:SS AISI-316:SS AISI-416:Special/Other:No Sleeve (sleeveless):</t>
        </is>
      </c>
      <c r="O687" s="233" t="inlineStr">
        <is>
          <t>ShaftMatl_Monel_ASTM-164</t>
        </is>
      </c>
      <c r="P687" s="235" t="inlineStr">
        <is>
          <t>RTF</t>
        </is>
      </c>
      <c r="Q687" s="233" t="inlineStr">
        <is>
          <t>B104511</t>
        </is>
      </c>
      <c r="R687" s="233" t="n"/>
      <c r="S687" s="235" t="inlineStr">
        <is>
          <t>LT077</t>
        </is>
      </c>
      <c r="T687" s="233" t="n"/>
      <c r="U687" s="233" t="n"/>
    </row>
    <row r="688">
      <c r="B688" s="237" t="n"/>
      <c r="C688" s="233" t="n"/>
      <c r="D688" s="233" t="n"/>
      <c r="E688" s="233" t="inlineStr">
        <is>
          <t>:4015-9_0-KP:4015-9_0-KPV:</t>
        </is>
      </c>
      <c r="F688" s="235" t="inlineStr">
        <is>
          <t>4</t>
        </is>
      </c>
      <c r="G688" s="235">
        <f>"X"&amp;F688</f>
        <v/>
      </c>
      <c r="H688" s="201" t="n">
        <v>1.5</v>
      </c>
      <c r="I688" s="234" t="inlineStr">
        <is>
          <t>CCW</t>
        </is>
      </c>
      <c r="J688" s="233" t="inlineStr">
        <is>
          <t>Mechanical Seal</t>
        </is>
      </c>
      <c r="K688" s="233" t="inlineStr">
        <is>
          <t>:MechSealType1Unbal:MechSealType21S:MechSealType1B:MechSealType2B:</t>
        </is>
      </c>
      <c r="L688" s="233" t="inlineStr">
        <is>
          <t>ShaftMatl_Monel_ASTM-164</t>
        </is>
      </c>
      <c r="M688" s="233" t="inlineStr">
        <is>
          <t>:Bronze, III932, C89835:NiAl-Bronze, ASTM-B150 CDA95400:Al-Bronze, ASTM-B150 CDA95200:SS AISI-303:SS AISI-304:SS AISI-316:SS AISI-416:Special/Other:No Sleeve (sleeveless):</t>
        </is>
      </c>
      <c r="N688" s="233" t="inlineStr">
        <is>
          <t>:Bronze, III932, C89835:NiAl-Bronze, ASTM-B150 CDA95400:Al-Bronze, ASTM-B150 CDA95200:SS AISI-303:SS AISI-304:SS AISI-316:SS AISI-416:Special/Other:No Sleeve (sleeveless):</t>
        </is>
      </c>
      <c r="O688" s="233" t="inlineStr">
        <is>
          <t>ShaftMatl_Monel_ASTM-164</t>
        </is>
      </c>
      <c r="P688" s="235" t="inlineStr">
        <is>
          <t>RTF</t>
        </is>
      </c>
      <c r="Q688" s="233" t="inlineStr">
        <is>
          <t>B104512</t>
        </is>
      </c>
      <c r="R688" s="233" t="n"/>
      <c r="S688" s="235" t="inlineStr">
        <is>
          <t>LT077</t>
        </is>
      </c>
      <c r="T688" s="233" t="n"/>
      <c r="U688" s="233" t="n"/>
    </row>
    <row r="689">
      <c r="B689" s="237" t="n"/>
      <c r="C689" s="233" t="n"/>
      <c r="D689" s="233" t="n"/>
      <c r="E689" s="233" t="inlineStr">
        <is>
          <t>:4015-9_0-KP:4015-9_0-KPV:</t>
        </is>
      </c>
      <c r="F689" s="235" t="inlineStr">
        <is>
          <t>4</t>
        </is>
      </c>
      <c r="G689" s="235">
        <f>"X"&amp;F689</f>
        <v/>
      </c>
      <c r="H689" s="201" t="n">
        <v>1.5</v>
      </c>
      <c r="I689" s="234" t="inlineStr">
        <is>
          <t>CCW</t>
        </is>
      </c>
      <c r="J689" s="233" t="inlineStr">
        <is>
          <t>Packing</t>
        </is>
      </c>
      <c r="K689" s="233" t="inlineStr">
        <is>
          <t>:Opt_Packing:</t>
        </is>
      </c>
      <c r="L689" s="233" t="inlineStr">
        <is>
          <t>ShaftMatl_Monel_ASTM-164</t>
        </is>
      </c>
      <c r="M689" s="233" t="inlineStr">
        <is>
          <t>:Bronze, III932, C89835:NiAl-Bronze, ASTM-B150 CDA95400:Al-Bronze, ASTM-B150 CDA95200:SS AISI-303:SS AISI-304:SS AISI-316:SS AISI-416:Special/Other:No Sleeve (sleeveless):SS AISI-416 (hard):</t>
        </is>
      </c>
      <c r="N689" s="233" t="inlineStr">
        <is>
          <t>:Bronze, III932, C89835:NiAl-Bronze, ASTM-B150 CDA95400:Al-Bronze, ASTM-B150 CDA95200:SS AISI-303:SS AISI-304:SS AISI-316:SS AISI-416:Special/Other:No Sleeve (sleeveless):</t>
        </is>
      </c>
      <c r="O689" s="233" t="inlineStr">
        <is>
          <t>ShaftMatl_Monel_ASTM-164</t>
        </is>
      </c>
      <c r="P689" s="235" t="inlineStr">
        <is>
          <t>RTF</t>
        </is>
      </c>
      <c r="Q689" s="233" t="inlineStr">
        <is>
          <t>B104513</t>
        </is>
      </c>
      <c r="R689" s="233" t="n"/>
      <c r="S689" s="235" t="inlineStr">
        <is>
          <t>LT077</t>
        </is>
      </c>
      <c r="T689" s="233" t="n"/>
      <c r="U689" s="233" t="n"/>
    </row>
  </sheetData>
  <autoFilter ref="B6:S537"/>
  <dataValidations disablePrompts="1" count="2">
    <dataValidation sqref="A6" showErrorMessage="1" showInputMessage="1" allowBlank="1" type="list">
      <formula1>"Full Data, Quick Price"</formula1>
    </dataValidation>
    <dataValidation sqref="C4:S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ageMargins left="0.7479166666666667" right="0.7479166666666667" top="0.9840277777777777" bottom="0.9840277777777777" header="0.5118055555555555" footer="0.5118055555555555"/>
  <pageSetup orientation="portrait" firstPageNumber="0" horizontalDpi="300" verticalDpi="300"/>
</worksheet>
</file>

<file path=xl/worksheets/sheet10.xml><?xml version="1.0" encoding="utf-8"?>
<worksheet xmlns="http://schemas.openxmlformats.org/spreadsheetml/2006/main">
  <sheetPr codeName="Sheet10">
    <outlinePr summaryBelow="1" summaryRight="1"/>
    <pageSetUpPr autoPageBreaks="0"/>
  </sheetPr>
  <dimension ref="A1:U2684"/>
  <sheetViews>
    <sheetView topLeftCell="I1" zoomScaleNormal="100" workbookViewId="0">
      <pane ySplit="6" topLeftCell="A7" activePane="bottomLeft" state="frozen"/>
      <selection activeCell="B42" sqref="B42"/>
      <selection pane="bottomLeft" activeCell="N17" sqref="N17"/>
    </sheetView>
  </sheetViews>
  <sheetFormatPr baseColWidth="8" defaultRowHeight="12.75" outlineLevelRow="1"/>
  <cols>
    <col width="24.140625" bestFit="1" customWidth="1" style="64" min="1" max="1"/>
    <col width="5.5703125" customWidth="1" style="109" min="2" max="2"/>
    <col width="26.5703125" bestFit="1" customWidth="1" style="109" min="3" max="3"/>
    <col width="14.85546875" customWidth="1" style="109" min="4" max="4"/>
    <col width="15.7109375" customWidth="1" style="109" min="5" max="5"/>
    <col width="12.28515625" customWidth="1" style="109" min="6" max="6"/>
    <col width="15.7109375" bestFit="1" customWidth="1" style="109" min="7" max="7"/>
    <col width="12" customWidth="1" style="109" min="8" max="8"/>
    <col width="14.85546875" customWidth="1" style="109" min="9" max="10"/>
    <col width="14.85546875" customWidth="1" style="109" min="11" max="11"/>
    <col width="18.5703125" customWidth="1" style="109" min="12" max="12"/>
    <col width="19.7109375" customWidth="1" style="109" min="13" max="13"/>
    <col width="26" customWidth="1" style="109" min="14" max="14"/>
    <col width="24.140625" customWidth="1" style="109" min="15" max="15"/>
    <col width="9.42578125" customWidth="1" style="109" min="16" max="16"/>
    <col width="12.28515625" bestFit="1" customWidth="1" style="109" min="17" max="17"/>
    <col width="14.140625" bestFit="1" customWidth="1" style="273" min="18" max="18"/>
    <col width="7.42578125" customWidth="1" style="109" min="19" max="19"/>
  </cols>
  <sheetData>
    <row r="1" ht="13.5" customFormat="1" customHeight="1" s="60" thickBot="1">
      <c r="A1" s="45" t="inlineStr">
        <is>
          <t>Export Set-up</t>
        </is>
      </c>
      <c r="B1" s="160" t="inlineStr">
        <is>
          <t>C:\Users\Willie\Desktop\Grundfos PSDs\KP-Insert.xml</t>
        </is>
      </c>
      <c r="C1" s="46" t="n"/>
      <c r="D1" s="46" t="n"/>
      <c r="E1" s="46" t="n"/>
      <c r="F1" s="46" t="n"/>
      <c r="G1" s="56" t="n"/>
      <c r="H1" s="56" t="n"/>
      <c r="I1" s="56" t="n"/>
      <c r="J1" s="56" t="n"/>
      <c r="K1" s="56" t="n"/>
      <c r="L1" s="56" t="n"/>
      <c r="M1" s="56" t="n"/>
      <c r="N1" s="56" t="n"/>
      <c r="O1" s="56" t="n"/>
      <c r="P1" s="56" t="n"/>
      <c r="Q1" s="56" t="n"/>
      <c r="R1" s="56" t="n"/>
      <c r="S1" s="60" t="n"/>
      <c r="U1" s="60" t="inlineStr">
        <is>
          <t>PSD v1.2</t>
        </is>
      </c>
    </row>
    <row r="2" outlineLevel="1" ht="13.5" customHeight="1" s="109" thickTop="1">
      <c r="A2" s="42" t="inlineStr">
        <is>
          <t>Price_BOM_KP_Insert</t>
        </is>
      </c>
      <c r="B2" s="58" t="n"/>
      <c r="C2" s="58">
        <f>IF($A$6="Full Data", "ID", "")</f>
        <v/>
      </c>
      <c r="D2" s="58">
        <f>IF($A$6="Quick Price", "ID", "")</f>
        <v/>
      </c>
      <c r="E2" s="58" t="inlineStr">
        <is>
          <t>Model</t>
        </is>
      </c>
      <c r="F2" s="58" t="n"/>
      <c r="G2" s="58">
        <f>IF($A$6="Full Data", "ConstructionCode","")</f>
        <v/>
      </c>
      <c r="H2" s="58">
        <f>IF($A$6="Quick Price","ConstructionCode","")</f>
        <v/>
      </c>
      <c r="I2" s="58" t="inlineStr">
        <is>
          <t>SealType</t>
        </is>
      </c>
      <c r="J2" s="58" t="inlineStr">
        <is>
          <t>SealConstruction</t>
        </is>
      </c>
      <c r="K2" s="58" t="inlineStr">
        <is>
          <t>Balance</t>
        </is>
      </c>
      <c r="L2" s="58" t="inlineStr">
        <is>
          <t>Lubrication</t>
        </is>
      </c>
      <c r="M2" s="58">
        <f>IF($A$6="Full Data", "PacoMatlCode", "")</f>
        <v/>
      </c>
      <c r="N2" s="58">
        <f>IF($A$6="Full Data", "BearingHousingAccessory","")</f>
        <v/>
      </c>
      <c r="O2" s="58">
        <f>IF($A$6="Full Data", "Coating","")</f>
        <v/>
      </c>
      <c r="P2" s="58" t="inlineStr">
        <is>
          <t>BOM</t>
        </is>
      </c>
      <c r="Q2" s="58" t="inlineStr">
        <is>
          <t>PriceID</t>
        </is>
      </c>
      <c r="R2" s="58" t="inlineStr">
        <is>
          <t>LeadtimeID</t>
        </is>
      </c>
    </row>
    <row r="3" outlineLevel="1" s="109">
      <c r="A3" s="42">
        <f>IF($A$6="Full Data", "PumpOptions", "BasicOptionsDynamicDesc")</f>
        <v/>
      </c>
      <c r="B3" s="58" t="n"/>
      <c r="C3" s="58">
        <f>IF($A$6="Full Data", "PriceList","")</f>
        <v/>
      </c>
      <c r="D3" s="58">
        <f>IF($A$6="Quick Price", "PriceList","")</f>
        <v/>
      </c>
      <c r="E3" s="58" t="n"/>
      <c r="F3" s="58" t="inlineStr">
        <is>
          <t>ID</t>
        </is>
      </c>
      <c r="G3" s="58" t="n"/>
      <c r="H3" s="58" t="n"/>
      <c r="I3" s="58" t="n"/>
      <c r="J3" s="58" t="n"/>
      <c r="K3" s="58" t="n"/>
      <c r="L3" s="58" t="n"/>
      <c r="M3" s="58" t="n"/>
      <c r="N3" s="58" t="n"/>
      <c r="O3" s="58" t="n"/>
      <c r="P3" s="58" t="n"/>
      <c r="Q3" s="58" t="n"/>
      <c r="R3" s="58" t="n"/>
    </row>
    <row r="4" outlineLevel="1" customFormat="1" s="62">
      <c r="A4" s="49" t="inlineStr">
        <is>
          <t>[Attribute type]</t>
        </is>
      </c>
      <c r="B4" s="61" t="n"/>
      <c r="C4" s="61">
        <f>IF($A$6="Full Data", "pointer-merge","")</f>
        <v/>
      </c>
      <c r="D4" s="61">
        <f>IF($A$6="Quick Price", "pointer-merge","")</f>
        <v/>
      </c>
      <c r="E4" s="61" t="inlineStr">
        <is>
          <t>text</t>
        </is>
      </c>
      <c r="F4" s="61" t="inlineStr">
        <is>
          <t>pointer-merge</t>
        </is>
      </c>
      <c r="G4" s="61">
        <f>IF($A$6="Full Data", "text","")</f>
        <v/>
      </c>
      <c r="H4" s="61">
        <f>IF($A$6="Quick Price", "text","")</f>
        <v/>
      </c>
      <c r="I4" s="61" t="inlineStr">
        <is>
          <t>text</t>
        </is>
      </c>
      <c r="J4" s="61" t="inlineStr">
        <is>
          <t>text</t>
        </is>
      </c>
      <c r="K4" s="61" t="inlineStr">
        <is>
          <t>text</t>
        </is>
      </c>
      <c r="L4" s="61" t="inlineStr">
        <is>
          <t>text</t>
        </is>
      </c>
      <c r="M4" s="61">
        <f>IF($A$6="Full Data", "text", "")</f>
        <v/>
      </c>
      <c r="N4" s="61">
        <f>IF($A$6="Full Data", "text", "")</f>
        <v/>
      </c>
      <c r="O4" s="61">
        <f>IF($A$6="Full Data", "text", "")</f>
        <v/>
      </c>
      <c r="P4" s="61" t="inlineStr">
        <is>
          <t>text</t>
        </is>
      </c>
      <c r="Q4" s="61" t="inlineStr">
        <is>
          <t>pointer-merge</t>
        </is>
      </c>
      <c r="R4" s="61" t="inlineStr">
        <is>
          <t>pointer</t>
        </is>
      </c>
      <c r="S4" s="51" t="inlineStr">
        <is>
          <t>[END]</t>
        </is>
      </c>
    </row>
    <row r="5" outlineLevel="1" ht="13.5" customFormat="1" customHeight="1" s="60" thickBot="1">
      <c r="A5" s="53" t="inlineStr">
        <is>
          <t>[Attribute width]</t>
        </is>
      </c>
      <c r="B5" s="63" t="n"/>
      <c r="C5" s="63" t="n"/>
      <c r="D5" s="63" t="n"/>
      <c r="E5" s="63" t="n"/>
      <c r="F5" s="63" t="n"/>
      <c r="G5" s="63" t="n"/>
      <c r="H5" s="63" t="n"/>
      <c r="I5" s="63" t="n"/>
      <c r="J5" s="63" t="n"/>
      <c r="K5" s="63" t="n"/>
      <c r="L5" s="63" t="n"/>
      <c r="M5" s="63" t="n"/>
      <c r="N5" s="63" t="n"/>
      <c r="O5" s="63" t="n"/>
      <c r="P5" s="63" t="n"/>
      <c r="Q5" s="63" t="n"/>
      <c r="R5" s="63" t="n"/>
      <c r="S5" s="60" t="n"/>
    </row>
    <row r="6" ht="13.5" customHeight="1" s="109" thickTop="1">
      <c r="A6" s="64" t="inlineStr">
        <is>
          <t>Full Data</t>
        </is>
      </c>
      <c r="B6" s="143" t="n"/>
      <c r="C6" s="143" t="inlineStr">
        <is>
          <t>ID</t>
        </is>
      </c>
      <c r="D6" s="143" t="n"/>
      <c r="E6" s="143" t="inlineStr">
        <is>
          <t>model</t>
        </is>
      </c>
      <c r="F6" s="143" t="inlineStr">
        <is>
          <t>OptionID</t>
        </is>
      </c>
      <c r="G6" s="274" t="inlineStr">
        <is>
          <t>ConstCode</t>
        </is>
      </c>
      <c r="H6" s="274" t="inlineStr">
        <is>
          <t>code</t>
        </is>
      </c>
      <c r="I6" s="274" t="inlineStr">
        <is>
          <t>seal type</t>
        </is>
      </c>
      <c r="J6" s="274" t="inlineStr">
        <is>
          <t>Construction</t>
        </is>
      </c>
      <c r="K6" s="274" t="inlineStr">
        <is>
          <t>Balance</t>
        </is>
      </c>
      <c r="L6" s="274" t="inlineStr">
        <is>
          <t>Bearing Lubrication</t>
        </is>
      </c>
      <c r="M6" s="274" t="inlineStr">
        <is>
          <t>Paco Matl Code</t>
        </is>
      </c>
      <c r="N6" s="143" t="inlineStr">
        <is>
          <t>Bearing Housing Accessory</t>
        </is>
      </c>
      <c r="O6" s="143" t="inlineStr">
        <is>
          <t>Coating</t>
        </is>
      </c>
      <c r="P6" s="274" t="inlineStr">
        <is>
          <t>bom</t>
        </is>
      </c>
      <c r="Q6" s="143" t="inlineStr">
        <is>
          <t>Price ID</t>
        </is>
      </c>
      <c r="R6" s="258" t="inlineStr">
        <is>
          <t>LeadTimeID</t>
        </is>
      </c>
    </row>
    <row r="7">
      <c r="A7" s="44" t="inlineStr">
        <is>
          <t>[START]</t>
        </is>
      </c>
      <c r="B7" s="233">
        <f>IF(AND(M7&lt;&gt;"B20", O7= "Coating_Standard"),"Y","N")</f>
        <v/>
      </c>
      <c r="C7" s="233" t="inlineStr">
        <is>
          <t>ConTab_BOM_KP_Insert_0001</t>
        </is>
      </c>
      <c r="D7" s="233">
        <f>IF(B7="Y",C7,"")</f>
        <v/>
      </c>
      <c r="E7" s="235" t="inlineStr">
        <is>
          <t>2095-1_2-KP</t>
        </is>
      </c>
      <c r="F7" s="235" t="inlineStr">
        <is>
          <t>Opt_Insert</t>
        </is>
      </c>
      <c r="G7" s="235" t="inlineStr">
        <is>
          <t>2</t>
        </is>
      </c>
      <c r="H7" s="234" t="inlineStr">
        <is>
          <t>X2</t>
        </is>
      </c>
      <c r="I7" s="233" t="inlineStr">
        <is>
          <t>Mechanical Seal</t>
        </is>
      </c>
      <c r="J7" s="233" t="inlineStr">
        <is>
          <t>Single</t>
        </is>
      </c>
      <c r="K7" s="233" t="inlineStr">
        <is>
          <t>Unbalanced</t>
        </is>
      </c>
      <c r="L7" s="233" t="inlineStr">
        <is>
          <t>Regreasable</t>
        </is>
      </c>
      <c r="M7" s="233" t="inlineStr">
        <is>
          <t>C35</t>
        </is>
      </c>
      <c r="N7" s="233" t="inlineStr">
        <is>
          <t>No Lip seals or labrynth seals</t>
        </is>
      </c>
      <c r="O7" s="233" t="inlineStr">
        <is>
          <t>Coating_Standard</t>
        </is>
      </c>
      <c r="P7" s="235" t="inlineStr">
        <is>
          <t>96699115</t>
        </is>
      </c>
      <c r="Q7" s="233" t="inlineStr">
        <is>
          <t>B104672</t>
        </is>
      </c>
      <c r="R7" s="235" t="inlineStr">
        <is>
          <t>LT027</t>
        </is>
      </c>
      <c r="S7" s="233" t="n"/>
      <c r="T7" s="233" t="n"/>
      <c r="U7" s="233" t="n"/>
    </row>
    <row r="8">
      <c r="B8" s="233">
        <f>IF(AND(M8&lt;&gt;"B20", O8= "Coating_Standard"),"Y","N")</f>
        <v/>
      </c>
      <c r="C8" s="233" t="inlineStr">
        <is>
          <t>ConTab_BOM_KP_Insert_0002</t>
        </is>
      </c>
      <c r="D8" s="233">
        <f>IF(B8="Y",C8,"")</f>
        <v/>
      </c>
      <c r="E8" s="235" t="inlineStr">
        <is>
          <t>2095-1_2-KP</t>
        </is>
      </c>
      <c r="F8" s="235" t="inlineStr">
        <is>
          <t>Opt_Insert</t>
        </is>
      </c>
      <c r="G8" s="235" t="inlineStr">
        <is>
          <t>2</t>
        </is>
      </c>
      <c r="H8" s="234" t="inlineStr">
        <is>
          <t>X2</t>
        </is>
      </c>
      <c r="I8" s="233" t="inlineStr">
        <is>
          <t>Mechanical Seal</t>
        </is>
      </c>
      <c r="J8" s="233" t="inlineStr">
        <is>
          <t>Single</t>
        </is>
      </c>
      <c r="K8" s="233" t="inlineStr">
        <is>
          <t>Unbalanced</t>
        </is>
      </c>
      <c r="L8" s="233" t="inlineStr">
        <is>
          <t>Regreasable</t>
        </is>
      </c>
      <c r="M8" s="233" t="inlineStr">
        <is>
          <t>J</t>
        </is>
      </c>
      <c r="N8" s="233" t="inlineStr">
        <is>
          <t>No Lip seals or labrynth seals</t>
        </is>
      </c>
      <c r="O8" s="233" t="inlineStr">
        <is>
          <t>Coating_Standard</t>
        </is>
      </c>
      <c r="P8" s="235" t="inlineStr">
        <is>
          <t>RTF</t>
        </is>
      </c>
      <c r="Q8" s="233" t="inlineStr">
        <is>
          <t>B101258</t>
        </is>
      </c>
      <c r="R8" s="235" t="inlineStr">
        <is>
          <t>LT105</t>
        </is>
      </c>
      <c r="S8" s="233" t="n"/>
      <c r="T8" s="233" t="n"/>
      <c r="U8" s="233" t="n"/>
    </row>
    <row r="9">
      <c r="B9" s="233">
        <f>IF(AND(M9&lt;&gt;"B20", O9= "Coating_Standard"),"Y","N")</f>
        <v/>
      </c>
      <c r="C9" s="233" t="inlineStr">
        <is>
          <t>ConTab_BOM_KP_Insert_0003</t>
        </is>
      </c>
      <c r="D9" s="233">
        <f>IF(B9="Y",C9,"")</f>
        <v/>
      </c>
      <c r="E9" s="235" t="inlineStr">
        <is>
          <t>2095-1_2-KP</t>
        </is>
      </c>
      <c r="F9" s="235" t="inlineStr">
        <is>
          <t>Opt_Insert</t>
        </is>
      </c>
      <c r="G9" s="235" t="inlineStr">
        <is>
          <t>2</t>
        </is>
      </c>
      <c r="H9" s="234" t="inlineStr">
        <is>
          <t>X2</t>
        </is>
      </c>
      <c r="I9" s="233" t="inlineStr">
        <is>
          <t>Mechanical Seal</t>
        </is>
      </c>
      <c r="J9" s="233" t="inlineStr">
        <is>
          <t>Single</t>
        </is>
      </c>
      <c r="K9" s="233" t="inlineStr">
        <is>
          <t>Unbalanced</t>
        </is>
      </c>
      <c r="L9" s="233" t="inlineStr">
        <is>
          <t>Regreasable</t>
        </is>
      </c>
      <c r="M9" s="233" t="inlineStr">
        <is>
          <t>X</t>
        </is>
      </c>
      <c r="N9" s="233" t="inlineStr">
        <is>
          <t>Special/Other</t>
        </is>
      </c>
      <c r="O9" s="233" t="inlineStr">
        <is>
          <t>Coating_Standard</t>
        </is>
      </c>
      <c r="P9" s="235" t="inlineStr">
        <is>
          <t>RTF</t>
        </is>
      </c>
      <c r="Q9" s="233" t="inlineStr">
        <is>
          <t>B101259</t>
        </is>
      </c>
      <c r="R9" s="235" t="inlineStr">
        <is>
          <t>LT029</t>
        </is>
      </c>
      <c r="S9" s="233" t="n"/>
      <c r="T9" s="233" t="n"/>
      <c r="U9" s="233" t="n"/>
    </row>
    <row r="10">
      <c r="B10" s="233">
        <f>IF(AND(M10&lt;&gt;"B20", O10= "Coating_Standard"),"Y","N")</f>
        <v/>
      </c>
      <c r="C10" s="233" t="inlineStr">
        <is>
          <t>ConTab_BOM_KP_Insert_0004</t>
        </is>
      </c>
      <c r="D10" s="233">
        <f>IF(B10="Y",C10,"")</f>
        <v/>
      </c>
      <c r="E10" s="235" t="inlineStr">
        <is>
          <t>2095-1_2-KP</t>
        </is>
      </c>
      <c r="F10" s="235" t="inlineStr">
        <is>
          <t>Opt_Insert</t>
        </is>
      </c>
      <c r="G10" s="235" t="inlineStr">
        <is>
          <t>3</t>
        </is>
      </c>
      <c r="H10" s="234" t="inlineStr">
        <is>
          <t>X3</t>
        </is>
      </c>
      <c r="I10" s="233" t="inlineStr">
        <is>
          <t>Packing</t>
        </is>
      </c>
      <c r="J10" s="233" t="inlineStr">
        <is>
          <t>Packing</t>
        </is>
      </c>
      <c r="K10" s="233" t="n"/>
      <c r="L10" s="233" t="inlineStr">
        <is>
          <t>Regreasable</t>
        </is>
      </c>
      <c r="M10" s="233" t="inlineStr">
        <is>
          <t>C35</t>
        </is>
      </c>
      <c r="N10" s="233" t="inlineStr">
        <is>
          <t>No Lip seals or labrynth seals</t>
        </is>
      </c>
      <c r="O10" s="233" t="inlineStr">
        <is>
          <t>Coating_Standard</t>
        </is>
      </c>
      <c r="P10" s="235" t="inlineStr">
        <is>
          <t>96699116</t>
        </is>
      </c>
      <c r="Q10" s="233" t="inlineStr">
        <is>
          <t>B101260</t>
        </is>
      </c>
      <c r="R10" s="235" t="inlineStr">
        <is>
          <t>LT027</t>
        </is>
      </c>
      <c r="S10" s="233" t="n"/>
      <c r="T10" s="233" t="n"/>
      <c r="U10" s="233" t="n"/>
    </row>
    <row r="11">
      <c r="B11" s="233">
        <f>IF(AND(M11&lt;&gt;"B20", O11= "Coating_Standard"),"Y","N")</f>
        <v/>
      </c>
      <c r="C11" s="233" t="inlineStr">
        <is>
          <t>ConTab_BOM_KP_Insert_0005</t>
        </is>
      </c>
      <c r="D11" s="233">
        <f>IF(B11="Y",C11,"")</f>
        <v/>
      </c>
      <c r="E11" s="235" t="inlineStr">
        <is>
          <t>2095-1_2-KP</t>
        </is>
      </c>
      <c r="F11" s="235" t="inlineStr">
        <is>
          <t>Opt_Insert</t>
        </is>
      </c>
      <c r="G11" s="235" t="inlineStr">
        <is>
          <t>3</t>
        </is>
      </c>
      <c r="H11" s="234" t="inlineStr">
        <is>
          <t>X3</t>
        </is>
      </c>
      <c r="I11" s="233" t="inlineStr">
        <is>
          <t>Packing</t>
        </is>
      </c>
      <c r="J11" s="233" t="inlineStr">
        <is>
          <t>Packing</t>
        </is>
      </c>
      <c r="K11" s="233" t="n"/>
      <c r="L11" s="233" t="inlineStr">
        <is>
          <t>Regreasable</t>
        </is>
      </c>
      <c r="M11" s="233" t="inlineStr">
        <is>
          <t>J</t>
        </is>
      </c>
      <c r="N11" s="233" t="inlineStr">
        <is>
          <t>No Lip seals or labrynth seals</t>
        </is>
      </c>
      <c r="O11" s="233" t="inlineStr">
        <is>
          <t>Coating_Standard</t>
        </is>
      </c>
      <c r="P11" s="235" t="inlineStr">
        <is>
          <t>RTF</t>
        </is>
      </c>
      <c r="Q11" s="233" t="inlineStr">
        <is>
          <t>B101262</t>
        </is>
      </c>
      <c r="R11" s="235" t="inlineStr">
        <is>
          <t>LT105</t>
        </is>
      </c>
      <c r="S11" s="233" t="n"/>
      <c r="T11" s="233" t="n"/>
      <c r="U11" s="233" t="n"/>
    </row>
    <row r="12">
      <c r="B12" s="233">
        <f>IF(AND(M12&lt;&gt;"B20", O12= "Coating_Standard"),"Y","N")</f>
        <v/>
      </c>
      <c r="C12" s="233" t="inlineStr">
        <is>
          <t>ConTab_BOM_KP_Insert_0006</t>
        </is>
      </c>
      <c r="D12" s="233">
        <f>IF(B12="Y",C12,"")</f>
        <v/>
      </c>
      <c r="E12" s="235" t="inlineStr">
        <is>
          <t>2095-1_2-KP</t>
        </is>
      </c>
      <c r="F12" s="235" t="inlineStr">
        <is>
          <t>Opt_Insert</t>
        </is>
      </c>
      <c r="G12" s="235" t="inlineStr">
        <is>
          <t>3</t>
        </is>
      </c>
      <c r="H12" s="234" t="inlineStr">
        <is>
          <t>X3</t>
        </is>
      </c>
      <c r="I12" s="233" t="inlineStr">
        <is>
          <t>Packing</t>
        </is>
      </c>
      <c r="J12" s="233" t="inlineStr">
        <is>
          <t>Packing</t>
        </is>
      </c>
      <c r="K12" s="233" t="n"/>
      <c r="L12" s="233" t="inlineStr">
        <is>
          <t>Regreasable</t>
        </is>
      </c>
      <c r="M12" s="233" t="inlineStr">
        <is>
          <t>X</t>
        </is>
      </c>
      <c r="N12" s="233" t="inlineStr">
        <is>
          <t>Special/Other</t>
        </is>
      </c>
      <c r="O12" s="233" t="inlineStr">
        <is>
          <t>Coating_Standard</t>
        </is>
      </c>
      <c r="P12" s="235" t="inlineStr">
        <is>
          <t>RTF</t>
        </is>
      </c>
      <c r="Q12" s="233" t="inlineStr">
        <is>
          <t>B101263</t>
        </is>
      </c>
      <c r="R12" s="235" t="inlineStr">
        <is>
          <t>LT029</t>
        </is>
      </c>
      <c r="S12" s="233" t="n"/>
      <c r="T12" s="233" t="n"/>
      <c r="U12" s="233" t="n"/>
    </row>
    <row r="13">
      <c r="B13" s="233">
        <f>IF(AND(M13&lt;&gt;"B20", O13= "Coating_Standard"),"Y","N")</f>
        <v/>
      </c>
      <c r="C13" s="233" t="inlineStr">
        <is>
          <t>ConTab_BOM_KP_Insert_0007</t>
        </is>
      </c>
      <c r="D13" s="233">
        <f>IF(B13="Y",C13,"")</f>
        <v/>
      </c>
      <c r="E13" s="235" t="inlineStr">
        <is>
          <t>2095-1_2-KP</t>
        </is>
      </c>
      <c r="F13" s="235" t="inlineStr">
        <is>
          <t>Opt_Insert</t>
        </is>
      </c>
      <c r="G13" s="235" t="inlineStr">
        <is>
          <t>3</t>
        </is>
      </c>
      <c r="H13" s="234" t="inlineStr">
        <is>
          <t>X3</t>
        </is>
      </c>
      <c r="I13" s="233" t="inlineStr">
        <is>
          <t>Mechanical Seal</t>
        </is>
      </c>
      <c r="J13" s="233" t="inlineStr">
        <is>
          <t>Single</t>
        </is>
      </c>
      <c r="K13" s="233" t="inlineStr">
        <is>
          <t>Balanced</t>
        </is>
      </c>
      <c r="L13" s="233" t="inlineStr">
        <is>
          <t>Regreasable</t>
        </is>
      </c>
      <c r="M13" s="233" t="inlineStr">
        <is>
          <t>C35</t>
        </is>
      </c>
      <c r="N13" s="233" t="inlineStr">
        <is>
          <t>No Lip seals or labrynth seals</t>
        </is>
      </c>
      <c r="O13" s="233" t="inlineStr">
        <is>
          <t>Coating_Standard</t>
        </is>
      </c>
      <c r="P13" s="235" t="inlineStr">
        <is>
          <t>96699117</t>
        </is>
      </c>
      <c r="Q13" s="233" t="inlineStr">
        <is>
          <t>B101264</t>
        </is>
      </c>
      <c r="R13" s="235" t="inlineStr">
        <is>
          <t>LT027</t>
        </is>
      </c>
      <c r="S13" s="233" t="n"/>
      <c r="T13" s="233" t="n"/>
      <c r="U13" s="233" t="n"/>
    </row>
    <row r="14">
      <c r="B14" s="233">
        <f>IF(AND(M14&lt;&gt;"B20", O14= "Coating_Standard"),"Y","N")</f>
        <v/>
      </c>
      <c r="C14" s="233" t="inlineStr">
        <is>
          <t>ConTab_BOM_KP_Insert_0008</t>
        </is>
      </c>
      <c r="D14" s="233">
        <f>IF(B14="Y",C14,"")</f>
        <v/>
      </c>
      <c r="E14" s="235" t="inlineStr">
        <is>
          <t>2095-1_2-KP</t>
        </is>
      </c>
      <c r="F14" s="235" t="inlineStr">
        <is>
          <t>Opt_Insert</t>
        </is>
      </c>
      <c r="G14" s="235" t="inlineStr">
        <is>
          <t>3</t>
        </is>
      </c>
      <c r="H14" s="234" t="inlineStr">
        <is>
          <t>X3</t>
        </is>
      </c>
      <c r="I14" s="233" t="inlineStr">
        <is>
          <t>Mechanical Seal</t>
        </is>
      </c>
      <c r="J14" s="233" t="inlineStr">
        <is>
          <t>Single</t>
        </is>
      </c>
      <c r="K14" s="233" t="inlineStr">
        <is>
          <t>Balanced</t>
        </is>
      </c>
      <c r="L14" s="233" t="inlineStr">
        <is>
          <t>Regreasable</t>
        </is>
      </c>
      <c r="M14" s="233" t="inlineStr">
        <is>
          <t>J</t>
        </is>
      </c>
      <c r="N14" s="233" t="inlineStr">
        <is>
          <t>No Lip seals or labrynth seals</t>
        </is>
      </c>
      <c r="O14" s="233" t="inlineStr">
        <is>
          <t>Coating_Standard</t>
        </is>
      </c>
      <c r="P14" s="235" t="inlineStr">
        <is>
          <t>RTF</t>
        </is>
      </c>
      <c r="Q14" s="233" t="inlineStr">
        <is>
          <t>B101266</t>
        </is>
      </c>
      <c r="R14" s="235" t="inlineStr">
        <is>
          <t>LT105</t>
        </is>
      </c>
      <c r="S14" s="233" t="n"/>
      <c r="T14" s="233" t="n"/>
      <c r="U14" s="233" t="n"/>
    </row>
    <row r="15">
      <c r="B15" s="233">
        <f>IF(AND(M15&lt;&gt;"B20", O15= "Coating_Standard"),"Y","N")</f>
        <v/>
      </c>
      <c r="C15" s="233" t="inlineStr">
        <is>
          <t>ConTab_BOM_KP_Insert_0009</t>
        </is>
      </c>
      <c r="D15" s="233">
        <f>IF(B15="Y",C15,"")</f>
        <v/>
      </c>
      <c r="E15" s="235" t="inlineStr">
        <is>
          <t>2095-1_2-KP</t>
        </is>
      </c>
      <c r="F15" s="235" t="inlineStr">
        <is>
          <t>Opt_Insert</t>
        </is>
      </c>
      <c r="G15" s="235" t="inlineStr">
        <is>
          <t>3</t>
        </is>
      </c>
      <c r="H15" s="234" t="inlineStr">
        <is>
          <t>X3</t>
        </is>
      </c>
      <c r="I15" s="233" t="inlineStr">
        <is>
          <t>Mechanical Seal</t>
        </is>
      </c>
      <c r="J15" s="233" t="inlineStr">
        <is>
          <t>Single</t>
        </is>
      </c>
      <c r="K15" s="233" t="inlineStr">
        <is>
          <t>Balanced</t>
        </is>
      </c>
      <c r="L15" s="233" t="inlineStr">
        <is>
          <t>Regreasable</t>
        </is>
      </c>
      <c r="M15" s="233" t="inlineStr">
        <is>
          <t>X</t>
        </is>
      </c>
      <c r="N15" s="233" t="inlineStr">
        <is>
          <t>Special/Other</t>
        </is>
      </c>
      <c r="O15" s="233" t="inlineStr">
        <is>
          <t>Coating_Standard</t>
        </is>
      </c>
      <c r="P15" s="235" t="inlineStr">
        <is>
          <t>RTF</t>
        </is>
      </c>
      <c r="Q15" s="233" t="inlineStr">
        <is>
          <t>B101267</t>
        </is>
      </c>
      <c r="R15" s="235" t="inlineStr">
        <is>
          <t>LT029</t>
        </is>
      </c>
      <c r="S15" s="233" t="n"/>
      <c r="T15" s="233" t="n"/>
      <c r="U15" s="233" t="n"/>
    </row>
    <row r="16">
      <c r="B16" s="233">
        <f>IF(AND(M16&lt;&gt;"B20", O16= "Coating_Standard"),"Y","N")</f>
        <v/>
      </c>
      <c r="C16" s="233" t="inlineStr">
        <is>
          <t>ConTab_BOM_KP_Insert_0010</t>
        </is>
      </c>
      <c r="D16" s="233">
        <f>IF(B16="Y",C16,"")</f>
        <v/>
      </c>
      <c r="E16" s="235" t="inlineStr">
        <is>
          <t>2013-5_6-KP</t>
        </is>
      </c>
      <c r="F16" s="235" t="inlineStr">
        <is>
          <t>Opt_Insert</t>
        </is>
      </c>
      <c r="G16" s="235" t="inlineStr">
        <is>
          <t>2</t>
        </is>
      </c>
      <c r="H16" s="234" t="inlineStr">
        <is>
          <t>X2</t>
        </is>
      </c>
      <c r="I16" s="233" t="inlineStr">
        <is>
          <t>Mechanical Seal</t>
        </is>
      </c>
      <c r="J16" s="233" t="inlineStr">
        <is>
          <t>Single</t>
        </is>
      </c>
      <c r="K16" s="233" t="inlineStr">
        <is>
          <t>Unbalanced</t>
        </is>
      </c>
      <c r="L16" s="233" t="inlineStr">
        <is>
          <t>Regreasable</t>
        </is>
      </c>
      <c r="M16" s="233" t="inlineStr">
        <is>
          <t>C35</t>
        </is>
      </c>
      <c r="N16" s="233" t="inlineStr">
        <is>
          <t>No Lip seals or labrynth seals</t>
        </is>
      </c>
      <c r="O16" s="233" t="inlineStr">
        <is>
          <t>Coating_Standard</t>
        </is>
      </c>
      <c r="P16" s="235" t="inlineStr">
        <is>
          <t>96699115</t>
        </is>
      </c>
      <c r="Q16" s="233" t="inlineStr">
        <is>
          <t>B104672</t>
        </is>
      </c>
      <c r="R16" s="235" t="inlineStr">
        <is>
          <t>LT027</t>
        </is>
      </c>
      <c r="S16" s="233" t="n"/>
      <c r="T16" s="233" t="n"/>
      <c r="U16" s="233" t="n"/>
    </row>
    <row r="17">
      <c r="B17" s="233">
        <f>IF(AND(M17&lt;&gt;"B20", O17= "Coating_Standard"),"Y","N")</f>
        <v/>
      </c>
      <c r="C17" s="233" t="inlineStr">
        <is>
          <t>ConTab_BOM_KP_Insert_0011</t>
        </is>
      </c>
      <c r="D17" s="233">
        <f>IF(B17="Y",C17,"")</f>
        <v/>
      </c>
      <c r="E17" s="235" t="inlineStr">
        <is>
          <t>2013-5_6-KP</t>
        </is>
      </c>
      <c r="F17" s="235" t="inlineStr">
        <is>
          <t>Opt_Insert</t>
        </is>
      </c>
      <c r="G17" s="235" t="inlineStr">
        <is>
          <t>2</t>
        </is>
      </c>
      <c r="H17" s="234" t="inlineStr">
        <is>
          <t>X2</t>
        </is>
      </c>
      <c r="I17" s="233" t="inlineStr">
        <is>
          <t>Mechanical Seal</t>
        </is>
      </c>
      <c r="J17" s="233" t="inlineStr">
        <is>
          <t>Single</t>
        </is>
      </c>
      <c r="K17" s="233" t="inlineStr">
        <is>
          <t>Unbalanced</t>
        </is>
      </c>
      <c r="L17" s="233" t="inlineStr">
        <is>
          <t>Regreasable</t>
        </is>
      </c>
      <c r="M17" s="233" t="inlineStr">
        <is>
          <t>J</t>
        </is>
      </c>
      <c r="N17" s="233" t="inlineStr">
        <is>
          <t>No Lip seals or labrynth seals</t>
        </is>
      </c>
      <c r="O17" s="233" t="inlineStr">
        <is>
          <t>Coating_Standard</t>
        </is>
      </c>
      <c r="P17" s="235" t="inlineStr">
        <is>
          <t>RTF</t>
        </is>
      </c>
      <c r="Q17" s="233" t="inlineStr">
        <is>
          <t>B101258</t>
        </is>
      </c>
      <c r="R17" s="235" t="inlineStr">
        <is>
          <t>LT105</t>
        </is>
      </c>
      <c r="S17" s="233" t="n"/>
      <c r="T17" s="233" t="n"/>
      <c r="U17" s="233" t="n"/>
    </row>
    <row r="18">
      <c r="B18" s="233">
        <f>IF(AND(M18&lt;&gt;"B20", O18= "Coating_Standard"),"Y","N")</f>
        <v/>
      </c>
      <c r="C18" s="233" t="inlineStr">
        <is>
          <t>ConTab_BOM_KP_Insert_0012</t>
        </is>
      </c>
      <c r="D18" s="233">
        <f>IF(B18="Y",C18,"")</f>
        <v/>
      </c>
      <c r="E18" s="235" t="inlineStr">
        <is>
          <t>2013-5_6-KP</t>
        </is>
      </c>
      <c r="F18" s="235" t="inlineStr">
        <is>
          <t>Opt_Insert</t>
        </is>
      </c>
      <c r="G18" s="235" t="inlineStr">
        <is>
          <t>2</t>
        </is>
      </c>
      <c r="H18" s="234" t="inlineStr">
        <is>
          <t>X2</t>
        </is>
      </c>
      <c r="I18" s="233" t="inlineStr">
        <is>
          <t>Mechanical Seal</t>
        </is>
      </c>
      <c r="J18" s="233" t="inlineStr">
        <is>
          <t>Single</t>
        </is>
      </c>
      <c r="K18" s="233" t="inlineStr">
        <is>
          <t>Unbalanced</t>
        </is>
      </c>
      <c r="L18" s="233" t="inlineStr">
        <is>
          <t>Regreasable</t>
        </is>
      </c>
      <c r="M18" s="233" t="inlineStr">
        <is>
          <t>X</t>
        </is>
      </c>
      <c r="N18" s="233" t="inlineStr">
        <is>
          <t>Special/Other</t>
        </is>
      </c>
      <c r="O18" s="233" t="inlineStr">
        <is>
          <t>Coating_Standard</t>
        </is>
      </c>
      <c r="P18" s="235" t="inlineStr">
        <is>
          <t>RTF</t>
        </is>
      </c>
      <c r="Q18" s="233" t="inlineStr">
        <is>
          <t>B101259</t>
        </is>
      </c>
      <c r="R18" s="235" t="inlineStr">
        <is>
          <t>LT029</t>
        </is>
      </c>
      <c r="S18" s="233" t="n"/>
      <c r="T18" s="233" t="n"/>
      <c r="U18" s="233" t="n"/>
    </row>
    <row r="19">
      <c r="B19" s="233">
        <f>IF(AND(M19&lt;&gt;"B20", O19= "Coating_Standard"),"Y","N")</f>
        <v/>
      </c>
      <c r="C19" s="233" t="inlineStr">
        <is>
          <t>ConTab_BOM_KP_Insert_0013</t>
        </is>
      </c>
      <c r="D19" s="233">
        <f>IF(B19="Y",C19,"")</f>
        <v/>
      </c>
      <c r="E19" s="235" t="inlineStr">
        <is>
          <t>2013-5_6-KP</t>
        </is>
      </c>
      <c r="F19" s="235" t="inlineStr">
        <is>
          <t>Opt_Insert</t>
        </is>
      </c>
      <c r="G19" s="235" t="inlineStr">
        <is>
          <t>3</t>
        </is>
      </c>
      <c r="H19" s="234" t="inlineStr">
        <is>
          <t>X3</t>
        </is>
      </c>
      <c r="I19" s="233" t="inlineStr">
        <is>
          <t>Packing</t>
        </is>
      </c>
      <c r="J19" s="233" t="inlineStr">
        <is>
          <t>Packing</t>
        </is>
      </c>
      <c r="K19" s="233" t="n"/>
      <c r="L19" s="233" t="inlineStr">
        <is>
          <t>Regreasable</t>
        </is>
      </c>
      <c r="M19" s="233" t="inlineStr">
        <is>
          <t>C35</t>
        </is>
      </c>
      <c r="N19" s="233" t="inlineStr">
        <is>
          <t>No Lip seals or labrynth seals</t>
        </is>
      </c>
      <c r="O19" s="233" t="inlineStr">
        <is>
          <t>Coating_Standard</t>
        </is>
      </c>
      <c r="P19" s="235" t="inlineStr">
        <is>
          <t>96699116</t>
        </is>
      </c>
      <c r="Q19" s="233" t="inlineStr">
        <is>
          <t>B101260</t>
        </is>
      </c>
      <c r="R19" s="235" t="inlineStr">
        <is>
          <t>LT027</t>
        </is>
      </c>
      <c r="S19" s="233" t="n"/>
      <c r="T19" s="233" t="n"/>
      <c r="U19" s="233" t="n"/>
    </row>
    <row r="20">
      <c r="B20" s="233">
        <f>IF(AND(M20&lt;&gt;"B20", O20= "Coating_Standard"),"Y","N")</f>
        <v/>
      </c>
      <c r="C20" s="233" t="inlineStr">
        <is>
          <t>ConTab_BOM_KP_Insert_0014</t>
        </is>
      </c>
      <c r="D20" s="233">
        <f>IF(B20="Y",C20,"")</f>
        <v/>
      </c>
      <c r="E20" s="235" t="inlineStr">
        <is>
          <t>2013-5_6-KP</t>
        </is>
      </c>
      <c r="F20" s="235" t="inlineStr">
        <is>
          <t>Opt_Insert</t>
        </is>
      </c>
      <c r="G20" s="235" t="inlineStr">
        <is>
          <t>3</t>
        </is>
      </c>
      <c r="H20" s="234" t="inlineStr">
        <is>
          <t>X3</t>
        </is>
      </c>
      <c r="I20" s="233" t="inlineStr">
        <is>
          <t>Packing</t>
        </is>
      </c>
      <c r="J20" s="233" t="inlineStr">
        <is>
          <t>Packing</t>
        </is>
      </c>
      <c r="K20" s="233" t="n"/>
      <c r="L20" s="233" t="inlineStr">
        <is>
          <t>Regreasable</t>
        </is>
      </c>
      <c r="M20" s="233" t="inlineStr">
        <is>
          <t>J</t>
        </is>
      </c>
      <c r="N20" s="233" t="inlineStr">
        <is>
          <t>No Lip seals or labrynth seals</t>
        </is>
      </c>
      <c r="O20" s="233" t="inlineStr">
        <is>
          <t>Coating_Standard</t>
        </is>
      </c>
      <c r="P20" s="235" t="inlineStr">
        <is>
          <t>RTF</t>
        </is>
      </c>
      <c r="Q20" s="233" t="inlineStr">
        <is>
          <t>B101262</t>
        </is>
      </c>
      <c r="R20" s="235" t="inlineStr">
        <is>
          <t>LT105</t>
        </is>
      </c>
      <c r="S20" s="233" t="n"/>
      <c r="T20" s="233" t="n"/>
      <c r="U20" s="233" t="n"/>
    </row>
    <row r="21">
      <c r="B21" s="233">
        <f>IF(AND(M21&lt;&gt;"B20", O21= "Coating_Standard"),"Y","N")</f>
        <v/>
      </c>
      <c r="C21" s="233" t="inlineStr">
        <is>
          <t>ConTab_BOM_KP_Insert_0015</t>
        </is>
      </c>
      <c r="D21" s="233">
        <f>IF(B21="Y",C21,"")</f>
        <v/>
      </c>
      <c r="E21" s="235" t="inlineStr">
        <is>
          <t>2013-5_6-KP</t>
        </is>
      </c>
      <c r="F21" s="235" t="inlineStr">
        <is>
          <t>Opt_Insert</t>
        </is>
      </c>
      <c r="G21" s="235" t="inlineStr">
        <is>
          <t>3</t>
        </is>
      </c>
      <c r="H21" s="234" t="inlineStr">
        <is>
          <t>X3</t>
        </is>
      </c>
      <c r="I21" s="233" t="inlineStr">
        <is>
          <t>Packing</t>
        </is>
      </c>
      <c r="J21" s="233" t="inlineStr">
        <is>
          <t>Packing</t>
        </is>
      </c>
      <c r="K21" s="233" t="n"/>
      <c r="L21" s="233" t="inlineStr">
        <is>
          <t>Regreasable</t>
        </is>
      </c>
      <c r="M21" s="233" t="inlineStr">
        <is>
          <t>X</t>
        </is>
      </c>
      <c r="N21" s="233" t="inlineStr">
        <is>
          <t>Special/Other</t>
        </is>
      </c>
      <c r="O21" s="233" t="inlineStr">
        <is>
          <t>Coating_Standard</t>
        </is>
      </c>
      <c r="P21" s="235" t="inlineStr">
        <is>
          <t>RTF</t>
        </is>
      </c>
      <c r="Q21" s="233" t="inlineStr">
        <is>
          <t>B101263</t>
        </is>
      </c>
      <c r="R21" s="235" t="inlineStr">
        <is>
          <t>LT029</t>
        </is>
      </c>
      <c r="S21" s="233" t="n"/>
      <c r="T21" s="233" t="n"/>
      <c r="U21" s="233" t="n"/>
    </row>
    <row r="22">
      <c r="B22" s="233">
        <f>IF(AND(M22&lt;&gt;"B20", O22= "Coating_Standard"),"Y","N")</f>
        <v/>
      </c>
      <c r="C22" s="233" t="inlineStr">
        <is>
          <t>ConTab_BOM_KP_Insert_0016</t>
        </is>
      </c>
      <c r="D22" s="233">
        <f>IF(B22="Y",C22,"")</f>
        <v/>
      </c>
      <c r="E22" s="235" t="inlineStr">
        <is>
          <t>2013-5_6-KP</t>
        </is>
      </c>
      <c r="F22" s="235" t="inlineStr">
        <is>
          <t>Opt_Insert</t>
        </is>
      </c>
      <c r="G22" s="235" t="inlineStr">
        <is>
          <t>3</t>
        </is>
      </c>
      <c r="H22" s="234" t="inlineStr">
        <is>
          <t>X3</t>
        </is>
      </c>
      <c r="I22" s="233" t="inlineStr">
        <is>
          <t>Mechanical Seal</t>
        </is>
      </c>
      <c r="J22" s="233" t="inlineStr">
        <is>
          <t>Single</t>
        </is>
      </c>
      <c r="K22" s="233" t="inlineStr">
        <is>
          <t>Balanced</t>
        </is>
      </c>
      <c r="L22" s="233" t="inlineStr">
        <is>
          <t>Regreasable</t>
        </is>
      </c>
      <c r="M22" s="233" t="inlineStr">
        <is>
          <t>C35</t>
        </is>
      </c>
      <c r="N22" s="233" t="inlineStr">
        <is>
          <t>No Lip seals or labrynth seals</t>
        </is>
      </c>
      <c r="O22" s="233" t="inlineStr">
        <is>
          <t>Coating_Standard</t>
        </is>
      </c>
      <c r="P22" s="235" t="inlineStr">
        <is>
          <t>96699117</t>
        </is>
      </c>
      <c r="Q22" s="233" t="inlineStr">
        <is>
          <t>B101264</t>
        </is>
      </c>
      <c r="R22" s="235" t="inlineStr">
        <is>
          <t>LT027</t>
        </is>
      </c>
      <c r="S22" s="233" t="n"/>
      <c r="T22" s="233" t="n"/>
      <c r="U22" s="233" t="n"/>
    </row>
    <row r="23">
      <c r="B23" s="233">
        <f>IF(AND(M23&lt;&gt;"B20", O23= "Coating_Standard"),"Y","N")</f>
        <v/>
      </c>
      <c r="C23" s="233" t="inlineStr">
        <is>
          <t>ConTab_BOM_KP_Insert_0017</t>
        </is>
      </c>
      <c r="D23" s="233">
        <f>IF(B23="Y",C23,"")</f>
        <v/>
      </c>
      <c r="E23" s="235" t="inlineStr">
        <is>
          <t>2013-5_6-KP</t>
        </is>
      </c>
      <c r="F23" s="235" t="inlineStr">
        <is>
          <t>Opt_Insert</t>
        </is>
      </c>
      <c r="G23" s="235" t="inlineStr">
        <is>
          <t>3</t>
        </is>
      </c>
      <c r="H23" s="234" t="inlineStr">
        <is>
          <t>X3</t>
        </is>
      </c>
      <c r="I23" s="233" t="inlineStr">
        <is>
          <t>Mechanical Seal</t>
        </is>
      </c>
      <c r="J23" s="233" t="inlineStr">
        <is>
          <t>Single</t>
        </is>
      </c>
      <c r="K23" s="233" t="inlineStr">
        <is>
          <t>Balanced</t>
        </is>
      </c>
      <c r="L23" s="233" t="inlineStr">
        <is>
          <t>Regreasable</t>
        </is>
      </c>
      <c r="M23" s="233" t="inlineStr">
        <is>
          <t>J</t>
        </is>
      </c>
      <c r="N23" s="233" t="inlineStr">
        <is>
          <t>No Lip seals or labrynth seals</t>
        </is>
      </c>
      <c r="O23" s="233" t="inlineStr">
        <is>
          <t>Coating_Standard</t>
        </is>
      </c>
      <c r="P23" s="235" t="inlineStr">
        <is>
          <t>RTF</t>
        </is>
      </c>
      <c r="Q23" s="233" t="inlineStr">
        <is>
          <t>B101266</t>
        </is>
      </c>
      <c r="R23" s="235" t="inlineStr">
        <is>
          <t>LT105</t>
        </is>
      </c>
      <c r="S23" s="233" t="n"/>
      <c r="T23" s="233" t="n"/>
      <c r="U23" s="233" t="n"/>
    </row>
    <row r="24">
      <c r="B24" s="233">
        <f>IF(AND(M24&lt;&gt;"B20", O24= "Coating_Standard"),"Y","N")</f>
        <v/>
      </c>
      <c r="C24" s="233" t="inlineStr">
        <is>
          <t>ConTab_BOM_KP_Insert_0018</t>
        </is>
      </c>
      <c r="D24" s="233">
        <f>IF(B24="Y",C24,"")</f>
        <v/>
      </c>
      <c r="E24" s="235" t="inlineStr">
        <is>
          <t>2013-5_6-KP</t>
        </is>
      </c>
      <c r="F24" s="235" t="inlineStr">
        <is>
          <t>Opt_Insert</t>
        </is>
      </c>
      <c r="G24" s="235" t="inlineStr">
        <is>
          <t>3</t>
        </is>
      </c>
      <c r="H24" s="234" t="inlineStr">
        <is>
          <t>X3</t>
        </is>
      </c>
      <c r="I24" s="233" t="inlineStr">
        <is>
          <t>Mechanical Seal</t>
        </is>
      </c>
      <c r="J24" s="233" t="inlineStr">
        <is>
          <t>Single</t>
        </is>
      </c>
      <c r="K24" s="233" t="inlineStr">
        <is>
          <t>Balanced</t>
        </is>
      </c>
      <c r="L24" s="233" t="inlineStr">
        <is>
          <t>Regreasable</t>
        </is>
      </c>
      <c r="M24" s="233" t="inlineStr">
        <is>
          <t>X</t>
        </is>
      </c>
      <c r="N24" s="233" t="inlineStr">
        <is>
          <t>Special/Other</t>
        </is>
      </c>
      <c r="O24" s="233" t="inlineStr">
        <is>
          <t>Coating_Standard</t>
        </is>
      </c>
      <c r="P24" s="235" t="inlineStr">
        <is>
          <t>RTF</t>
        </is>
      </c>
      <c r="Q24" s="233" t="inlineStr">
        <is>
          <t>B101267</t>
        </is>
      </c>
      <c r="R24" s="235" t="inlineStr">
        <is>
          <t>LT029</t>
        </is>
      </c>
      <c r="S24" s="233" t="n"/>
      <c r="T24" s="233" t="n"/>
      <c r="U24" s="233" t="n"/>
    </row>
    <row r="25">
      <c r="B25" s="233">
        <f>IF(AND(M25&lt;&gt;"B20", O25= "Coating_Standard"),"Y","N")</f>
        <v/>
      </c>
      <c r="C25" s="233" t="inlineStr">
        <is>
          <t>ConTab_BOM_KP_Insert_0019</t>
        </is>
      </c>
      <c r="D25" s="233">
        <f>IF(B25="Y",C25,"")</f>
        <v/>
      </c>
      <c r="E25" s="235" t="inlineStr">
        <is>
          <t>3095-7_8-KP</t>
        </is>
      </c>
      <c r="F25" s="235" t="inlineStr">
        <is>
          <t>Opt_Insert</t>
        </is>
      </c>
      <c r="G25" s="235" t="inlineStr">
        <is>
          <t>2</t>
        </is>
      </c>
      <c r="H25" s="234" t="inlineStr">
        <is>
          <t>X2</t>
        </is>
      </c>
      <c r="I25" s="233" t="inlineStr">
        <is>
          <t>Mechanical Seal</t>
        </is>
      </c>
      <c r="J25" s="233" t="inlineStr">
        <is>
          <t>Single</t>
        </is>
      </c>
      <c r="K25" s="233" t="inlineStr">
        <is>
          <t>Unbalanced</t>
        </is>
      </c>
      <c r="L25" s="233" t="inlineStr">
        <is>
          <t>Regreasable</t>
        </is>
      </c>
      <c r="M25" s="233" t="inlineStr">
        <is>
          <t>C35</t>
        </is>
      </c>
      <c r="N25" s="233" t="inlineStr">
        <is>
          <t>No Lip seals or labrynth seals</t>
        </is>
      </c>
      <c r="O25" s="233" t="inlineStr">
        <is>
          <t>Coating_Standard</t>
        </is>
      </c>
      <c r="P25" s="235" t="inlineStr">
        <is>
          <t>96699115</t>
        </is>
      </c>
      <c r="Q25" s="233" t="inlineStr">
        <is>
          <t>B104672</t>
        </is>
      </c>
      <c r="R25" s="235" t="inlineStr">
        <is>
          <t>LT027</t>
        </is>
      </c>
      <c r="S25" s="233" t="n"/>
      <c r="T25" s="233" t="n"/>
      <c r="U25" s="233" t="n"/>
    </row>
    <row r="26">
      <c r="B26" s="233">
        <f>IF(AND(M26&lt;&gt;"B20", O26= "Coating_Standard"),"Y","N")</f>
        <v/>
      </c>
      <c r="C26" s="233" t="inlineStr">
        <is>
          <t>ConTab_BOM_KP_Insert_0020</t>
        </is>
      </c>
      <c r="D26" s="233">
        <f>IF(B26="Y",C26,"")</f>
        <v/>
      </c>
      <c r="E26" s="235" t="inlineStr">
        <is>
          <t>3095-7_8-KP</t>
        </is>
      </c>
      <c r="F26" s="235" t="inlineStr">
        <is>
          <t>Opt_Insert</t>
        </is>
      </c>
      <c r="G26" s="235" t="inlineStr">
        <is>
          <t>2</t>
        </is>
      </c>
      <c r="H26" s="234" t="inlineStr">
        <is>
          <t>X2</t>
        </is>
      </c>
      <c r="I26" s="233" t="inlineStr">
        <is>
          <t>Mechanical Seal</t>
        </is>
      </c>
      <c r="J26" s="233" t="inlineStr">
        <is>
          <t>Single</t>
        </is>
      </c>
      <c r="K26" s="233" t="inlineStr">
        <is>
          <t>Unbalanced</t>
        </is>
      </c>
      <c r="L26" s="233" t="inlineStr">
        <is>
          <t>Regreasable</t>
        </is>
      </c>
      <c r="M26" s="233" t="inlineStr">
        <is>
          <t>J</t>
        </is>
      </c>
      <c r="N26" s="233" t="inlineStr">
        <is>
          <t>No Lip seals or labrynth seals</t>
        </is>
      </c>
      <c r="O26" s="233" t="inlineStr">
        <is>
          <t>Coating_Standard</t>
        </is>
      </c>
      <c r="P26" s="235" t="inlineStr">
        <is>
          <t>RTF</t>
        </is>
      </c>
      <c r="Q26" s="233" t="inlineStr">
        <is>
          <t>B101258</t>
        </is>
      </c>
      <c r="R26" s="235" t="inlineStr">
        <is>
          <t>LT105</t>
        </is>
      </c>
      <c r="S26" s="233" t="n"/>
      <c r="T26" s="233" t="n"/>
      <c r="U26" s="233" t="n"/>
    </row>
    <row r="27">
      <c r="B27" s="233">
        <f>IF(AND(M27&lt;&gt;"B20", O27= "Coating_Standard"),"Y","N")</f>
        <v/>
      </c>
      <c r="C27" s="233" t="inlineStr">
        <is>
          <t>ConTab_BOM_KP_Insert_0021</t>
        </is>
      </c>
      <c r="D27" s="233">
        <f>IF(B27="Y",C27,"")</f>
        <v/>
      </c>
      <c r="E27" s="235" t="inlineStr">
        <is>
          <t>3095-7_8-KP</t>
        </is>
      </c>
      <c r="F27" s="235" t="inlineStr">
        <is>
          <t>Opt_Insert</t>
        </is>
      </c>
      <c r="G27" s="235" t="inlineStr">
        <is>
          <t>2</t>
        </is>
      </c>
      <c r="H27" s="234" t="inlineStr">
        <is>
          <t>X2</t>
        </is>
      </c>
      <c r="I27" s="233" t="inlineStr">
        <is>
          <t>Mechanical Seal</t>
        </is>
      </c>
      <c r="J27" s="233" t="inlineStr">
        <is>
          <t>Single</t>
        </is>
      </c>
      <c r="K27" s="233" t="inlineStr">
        <is>
          <t>Unbalanced</t>
        </is>
      </c>
      <c r="L27" s="233" t="inlineStr">
        <is>
          <t>Regreasable</t>
        </is>
      </c>
      <c r="M27" s="233" t="inlineStr">
        <is>
          <t>X</t>
        </is>
      </c>
      <c r="N27" s="233" t="inlineStr">
        <is>
          <t>Special/Other</t>
        </is>
      </c>
      <c r="O27" s="233" t="inlineStr">
        <is>
          <t>Coating_Standard</t>
        </is>
      </c>
      <c r="P27" s="235" t="inlineStr">
        <is>
          <t>RTF</t>
        </is>
      </c>
      <c r="Q27" s="233" t="inlineStr">
        <is>
          <t>B101259</t>
        </is>
      </c>
      <c r="R27" s="235" t="inlineStr">
        <is>
          <t>LT029</t>
        </is>
      </c>
      <c r="S27" s="233" t="n"/>
      <c r="T27" s="233" t="n"/>
      <c r="U27" s="233" t="n"/>
    </row>
    <row r="28">
      <c r="B28" s="233">
        <f>IF(AND(M28&lt;&gt;"B20", O28= "Coating_Standard"),"Y","N")</f>
        <v/>
      </c>
      <c r="C28" s="233" t="inlineStr">
        <is>
          <t>ConTab_BOM_KP_Insert_0022</t>
        </is>
      </c>
      <c r="D28" s="233">
        <f>IF(B28="Y",C28,"")</f>
        <v/>
      </c>
      <c r="E28" s="235" t="inlineStr">
        <is>
          <t>3095-7_8-KP</t>
        </is>
      </c>
      <c r="F28" s="235" t="inlineStr">
        <is>
          <t>Opt_Insert</t>
        </is>
      </c>
      <c r="G28" s="235" t="inlineStr">
        <is>
          <t>3</t>
        </is>
      </c>
      <c r="H28" s="234" t="inlineStr">
        <is>
          <t>X3</t>
        </is>
      </c>
      <c r="I28" s="233" t="inlineStr">
        <is>
          <t>Packing</t>
        </is>
      </c>
      <c r="J28" s="233" t="inlineStr">
        <is>
          <t>Packing</t>
        </is>
      </c>
      <c r="K28" s="233" t="n"/>
      <c r="L28" s="233" t="inlineStr">
        <is>
          <t>Regreasable</t>
        </is>
      </c>
      <c r="M28" s="233" t="inlineStr">
        <is>
          <t>C35</t>
        </is>
      </c>
      <c r="N28" s="233" t="inlineStr">
        <is>
          <t>No Lip seals or labrynth seals</t>
        </is>
      </c>
      <c r="O28" s="233" t="inlineStr">
        <is>
          <t>Coating_Standard</t>
        </is>
      </c>
      <c r="P28" s="235" t="inlineStr">
        <is>
          <t>96699116</t>
        </is>
      </c>
      <c r="Q28" s="233" t="inlineStr">
        <is>
          <t>B101260</t>
        </is>
      </c>
      <c r="R28" s="235" t="inlineStr">
        <is>
          <t>LT027</t>
        </is>
      </c>
      <c r="S28" s="233" t="n"/>
      <c r="T28" s="233" t="n"/>
      <c r="U28" s="233" t="n"/>
    </row>
    <row r="29">
      <c r="B29" s="233">
        <f>IF(AND(M29&lt;&gt;"B20", O29= "Coating_Standard"),"Y","N")</f>
        <v/>
      </c>
      <c r="C29" s="233" t="inlineStr">
        <is>
          <t>ConTab_BOM_KP_Insert_0023</t>
        </is>
      </c>
      <c r="D29" s="233">
        <f>IF(B29="Y",C29,"")</f>
        <v/>
      </c>
      <c r="E29" s="235" t="inlineStr">
        <is>
          <t>3095-7_8-KP</t>
        </is>
      </c>
      <c r="F29" s="235" t="inlineStr">
        <is>
          <t>Opt_Insert</t>
        </is>
      </c>
      <c r="G29" s="235" t="inlineStr">
        <is>
          <t>3</t>
        </is>
      </c>
      <c r="H29" s="234" t="inlineStr">
        <is>
          <t>X3</t>
        </is>
      </c>
      <c r="I29" s="233" t="inlineStr">
        <is>
          <t>Packing</t>
        </is>
      </c>
      <c r="J29" s="233" t="inlineStr">
        <is>
          <t>Packing</t>
        </is>
      </c>
      <c r="K29" s="233" t="n"/>
      <c r="L29" s="233" t="inlineStr">
        <is>
          <t>Regreasable</t>
        </is>
      </c>
      <c r="M29" s="233" t="inlineStr">
        <is>
          <t>J</t>
        </is>
      </c>
      <c r="N29" s="233" t="inlineStr">
        <is>
          <t>No Lip seals or labrynth seals</t>
        </is>
      </c>
      <c r="O29" s="233" t="inlineStr">
        <is>
          <t>Coating_Standard</t>
        </is>
      </c>
      <c r="P29" s="235" t="inlineStr">
        <is>
          <t>RTF</t>
        </is>
      </c>
      <c r="Q29" s="233" t="inlineStr">
        <is>
          <t>B101262</t>
        </is>
      </c>
      <c r="R29" s="235" t="inlineStr">
        <is>
          <t>LT105</t>
        </is>
      </c>
      <c r="S29" s="233" t="n"/>
      <c r="T29" s="233" t="n"/>
      <c r="U29" s="233" t="n"/>
    </row>
    <row r="30">
      <c r="B30" s="233">
        <f>IF(AND(M30&lt;&gt;"B20", O30= "Coating_Standard"),"Y","N")</f>
        <v/>
      </c>
      <c r="C30" s="233" t="inlineStr">
        <is>
          <t>ConTab_BOM_KP_Insert_0024</t>
        </is>
      </c>
      <c r="D30" s="233">
        <f>IF(B30="Y",C30,"")</f>
        <v/>
      </c>
      <c r="E30" s="235" t="inlineStr">
        <is>
          <t>3095-7_8-KP</t>
        </is>
      </c>
      <c r="F30" s="235" t="inlineStr">
        <is>
          <t>Opt_Insert</t>
        </is>
      </c>
      <c r="G30" s="235" t="inlineStr">
        <is>
          <t>3</t>
        </is>
      </c>
      <c r="H30" s="234" t="inlineStr">
        <is>
          <t>X3</t>
        </is>
      </c>
      <c r="I30" s="233" t="inlineStr">
        <is>
          <t>Packing</t>
        </is>
      </c>
      <c r="J30" s="233" t="inlineStr">
        <is>
          <t>Packing</t>
        </is>
      </c>
      <c r="K30" s="233" t="n"/>
      <c r="L30" s="233" t="inlineStr">
        <is>
          <t>Regreasable</t>
        </is>
      </c>
      <c r="M30" s="233" t="inlineStr">
        <is>
          <t>X</t>
        </is>
      </c>
      <c r="N30" s="233" t="inlineStr">
        <is>
          <t>Special/Other</t>
        </is>
      </c>
      <c r="O30" s="233" t="inlineStr">
        <is>
          <t>Coating_Standard</t>
        </is>
      </c>
      <c r="P30" s="235" t="inlineStr">
        <is>
          <t>RTF</t>
        </is>
      </c>
      <c r="Q30" s="233" t="inlineStr">
        <is>
          <t>B101263</t>
        </is>
      </c>
      <c r="R30" s="235" t="inlineStr">
        <is>
          <t>LT029</t>
        </is>
      </c>
      <c r="S30" s="233" t="n"/>
      <c r="T30" s="233" t="n"/>
      <c r="U30" s="233" t="n"/>
    </row>
    <row r="31">
      <c r="B31" s="233">
        <f>IF(AND(M31&lt;&gt;"B20", O31= "Coating_Standard"),"Y","N")</f>
        <v/>
      </c>
      <c r="C31" s="233" t="inlineStr">
        <is>
          <t>ConTab_BOM_KP_Insert_0025</t>
        </is>
      </c>
      <c r="D31" s="233">
        <f>IF(B31="Y",C31,"")</f>
        <v/>
      </c>
      <c r="E31" s="235" t="inlineStr">
        <is>
          <t>3095-7_8-KP</t>
        </is>
      </c>
      <c r="F31" s="235" t="inlineStr">
        <is>
          <t>Opt_Insert</t>
        </is>
      </c>
      <c r="G31" s="235" t="inlineStr">
        <is>
          <t>3</t>
        </is>
      </c>
      <c r="H31" s="234" t="inlineStr">
        <is>
          <t>X3</t>
        </is>
      </c>
      <c r="I31" s="233" t="inlineStr">
        <is>
          <t>Mechanical Seal</t>
        </is>
      </c>
      <c r="J31" s="233" t="inlineStr">
        <is>
          <t>Single</t>
        </is>
      </c>
      <c r="K31" s="233" t="inlineStr">
        <is>
          <t>Balanced</t>
        </is>
      </c>
      <c r="L31" s="233" t="inlineStr">
        <is>
          <t>Regreasable</t>
        </is>
      </c>
      <c r="M31" s="233" t="inlineStr">
        <is>
          <t>C35</t>
        </is>
      </c>
      <c r="N31" s="233" t="inlineStr">
        <is>
          <t>No Lip seals or labrynth seals</t>
        </is>
      </c>
      <c r="O31" s="233" t="inlineStr">
        <is>
          <t>Coating_Standard</t>
        </is>
      </c>
      <c r="P31" s="235" t="inlineStr">
        <is>
          <t>96699117</t>
        </is>
      </c>
      <c r="Q31" s="233" t="inlineStr">
        <is>
          <t>B101264</t>
        </is>
      </c>
      <c r="R31" s="235" t="inlineStr">
        <is>
          <t>LT027</t>
        </is>
      </c>
      <c r="S31" s="233" t="n"/>
      <c r="T31" s="233" t="n"/>
      <c r="U31" s="233" t="n"/>
    </row>
    <row r="32">
      <c r="B32" s="233">
        <f>IF(AND(M32&lt;&gt;"B20", O32= "Coating_Standard"),"Y","N")</f>
        <v/>
      </c>
      <c r="C32" s="233" t="inlineStr">
        <is>
          <t>ConTab_BOM_KP_Insert_0026</t>
        </is>
      </c>
      <c r="D32" s="233">
        <f>IF(B32="Y",C32,"")</f>
        <v/>
      </c>
      <c r="E32" s="235" t="inlineStr">
        <is>
          <t>3095-7_8-KP</t>
        </is>
      </c>
      <c r="F32" s="235" t="inlineStr">
        <is>
          <t>Opt_Insert</t>
        </is>
      </c>
      <c r="G32" s="235" t="inlineStr">
        <is>
          <t>3</t>
        </is>
      </c>
      <c r="H32" s="234" t="inlineStr">
        <is>
          <t>X3</t>
        </is>
      </c>
      <c r="I32" s="233" t="inlineStr">
        <is>
          <t>Mechanical Seal</t>
        </is>
      </c>
      <c r="J32" s="233" t="inlineStr">
        <is>
          <t>Single</t>
        </is>
      </c>
      <c r="K32" s="233" t="inlineStr">
        <is>
          <t>Balanced</t>
        </is>
      </c>
      <c r="L32" s="233" t="inlineStr">
        <is>
          <t>Regreasable</t>
        </is>
      </c>
      <c r="M32" s="233" t="inlineStr">
        <is>
          <t>J</t>
        </is>
      </c>
      <c r="N32" s="233" t="inlineStr">
        <is>
          <t>No Lip seals or labrynth seals</t>
        </is>
      </c>
      <c r="O32" s="233" t="inlineStr">
        <is>
          <t>Coating_Standard</t>
        </is>
      </c>
      <c r="P32" s="235" t="inlineStr">
        <is>
          <t>RTF</t>
        </is>
      </c>
      <c r="Q32" s="233" t="inlineStr">
        <is>
          <t>B101266</t>
        </is>
      </c>
      <c r="R32" s="235" t="inlineStr">
        <is>
          <t>LT105</t>
        </is>
      </c>
      <c r="S32" s="233" t="n"/>
      <c r="T32" s="233" t="n"/>
      <c r="U32" s="233" t="n"/>
    </row>
    <row r="33">
      <c r="B33" s="233">
        <f>IF(AND(M33&lt;&gt;"B20", O33= "Coating_Standard"),"Y","N")</f>
        <v/>
      </c>
      <c r="C33" s="233" t="inlineStr">
        <is>
          <t>ConTab_BOM_KP_Insert_0027</t>
        </is>
      </c>
      <c r="D33" s="233">
        <f>IF(B33="Y",C33,"")</f>
        <v/>
      </c>
      <c r="E33" s="235" t="inlineStr">
        <is>
          <t>3095-7_8-KP</t>
        </is>
      </c>
      <c r="F33" s="235" t="inlineStr">
        <is>
          <t>Opt_Insert</t>
        </is>
      </c>
      <c r="G33" s="235" t="inlineStr">
        <is>
          <t>3</t>
        </is>
      </c>
      <c r="H33" s="234" t="inlineStr">
        <is>
          <t>X3</t>
        </is>
      </c>
      <c r="I33" s="233" t="inlineStr">
        <is>
          <t>Mechanical Seal</t>
        </is>
      </c>
      <c r="J33" s="233" t="inlineStr">
        <is>
          <t>Single</t>
        </is>
      </c>
      <c r="K33" s="233" t="inlineStr">
        <is>
          <t>Balanced</t>
        </is>
      </c>
      <c r="L33" s="233" t="inlineStr">
        <is>
          <t>Regreasable</t>
        </is>
      </c>
      <c r="M33" s="233" t="inlineStr">
        <is>
          <t>X</t>
        </is>
      </c>
      <c r="N33" s="233" t="inlineStr">
        <is>
          <t>Special/Other</t>
        </is>
      </c>
      <c r="O33" s="233" t="inlineStr">
        <is>
          <t>Coating_Standard</t>
        </is>
      </c>
      <c r="P33" s="235" t="inlineStr">
        <is>
          <t>RTF</t>
        </is>
      </c>
      <c r="Q33" s="233" t="inlineStr">
        <is>
          <t>B101267</t>
        </is>
      </c>
      <c r="R33" s="235" t="inlineStr">
        <is>
          <t>LT029</t>
        </is>
      </c>
      <c r="S33" s="233" t="n"/>
      <c r="T33" s="233" t="n"/>
      <c r="U33" s="233" t="n"/>
    </row>
    <row r="34">
      <c r="B34" s="233">
        <f>IF(AND(M34&lt;&gt;"B20", O34= "Coating_Standard"),"Y","N")</f>
        <v/>
      </c>
      <c r="C34" s="233" t="inlineStr">
        <is>
          <t>ConTab_BOM_KP_Insert_0028</t>
        </is>
      </c>
      <c r="D34" s="233">
        <f>IF(B34="Y",C34,"")</f>
        <v/>
      </c>
      <c r="E34" s="235" t="inlineStr">
        <is>
          <t>3014-5_6-KP</t>
        </is>
      </c>
      <c r="F34" s="235" t="inlineStr">
        <is>
          <t>Opt_Insert</t>
        </is>
      </c>
      <c r="G34" s="235" t="inlineStr">
        <is>
          <t>4</t>
        </is>
      </c>
      <c r="H34" s="234" t="inlineStr">
        <is>
          <t>X4</t>
        </is>
      </c>
      <c r="I34" s="233" t="inlineStr">
        <is>
          <t>Mechanical Seal</t>
        </is>
      </c>
      <c r="J34" s="233" t="inlineStr">
        <is>
          <t>Single</t>
        </is>
      </c>
      <c r="K34" s="233" t="n"/>
      <c r="L34" s="233" t="inlineStr">
        <is>
          <t>Regreasable</t>
        </is>
      </c>
      <c r="M34" s="233" t="inlineStr">
        <is>
          <t>C35</t>
        </is>
      </c>
      <c r="N34" s="233" t="inlineStr">
        <is>
          <t>No Lip seals or labrynth seals</t>
        </is>
      </c>
      <c r="O34" s="233" t="inlineStr">
        <is>
          <t>Coating_Standard</t>
        </is>
      </c>
      <c r="P34" s="235" t="inlineStr">
        <is>
          <t>96699118</t>
        </is>
      </c>
      <c r="Q34" s="233" t="inlineStr">
        <is>
          <t>B101268</t>
        </is>
      </c>
      <c r="R34" s="235" t="inlineStr">
        <is>
          <t>LT027</t>
        </is>
      </c>
      <c r="S34" s="233" t="n"/>
      <c r="T34" s="233" t="n"/>
      <c r="U34" s="233" t="n"/>
    </row>
    <row r="35">
      <c r="B35" s="233">
        <f>IF(AND(M35&lt;&gt;"B20", O35= "Coating_Standard"),"Y","N")</f>
        <v/>
      </c>
      <c r="C35" s="233" t="inlineStr">
        <is>
          <t>ConTab_BOM_KP_Insert_0029</t>
        </is>
      </c>
      <c r="D35" s="233">
        <f>IF(B35="Y",C35,"")</f>
        <v/>
      </c>
      <c r="E35" s="235" t="inlineStr">
        <is>
          <t>3014-5_6-KP</t>
        </is>
      </c>
      <c r="F35" s="235" t="inlineStr">
        <is>
          <t>Opt_Insert</t>
        </is>
      </c>
      <c r="G35" s="235" t="inlineStr">
        <is>
          <t>4</t>
        </is>
      </c>
      <c r="H35" s="234" t="inlineStr">
        <is>
          <t>X4</t>
        </is>
      </c>
      <c r="I35" s="233" t="inlineStr">
        <is>
          <t>Mechanical Seal</t>
        </is>
      </c>
      <c r="J35" s="233" t="inlineStr">
        <is>
          <t>Single</t>
        </is>
      </c>
      <c r="K35" s="233" t="n"/>
      <c r="L35" s="233" t="inlineStr">
        <is>
          <t>Regreasable</t>
        </is>
      </c>
      <c r="M35" s="233" t="inlineStr">
        <is>
          <t>J</t>
        </is>
      </c>
      <c r="N35" s="233" t="inlineStr">
        <is>
          <t>No Lip seals or labrynth seals</t>
        </is>
      </c>
      <c r="O35" s="233" t="inlineStr">
        <is>
          <t>Coating_Standard</t>
        </is>
      </c>
      <c r="P35" s="235" t="inlineStr">
        <is>
          <t>RTF</t>
        </is>
      </c>
      <c r="Q35" s="233" t="inlineStr">
        <is>
          <t>B101270</t>
        </is>
      </c>
      <c r="R35" s="235" t="inlineStr">
        <is>
          <t>LT105</t>
        </is>
      </c>
      <c r="S35" s="233" t="n"/>
      <c r="T35" s="233" t="n"/>
      <c r="U35" s="233" t="n"/>
    </row>
    <row r="36">
      <c r="B36" s="233">
        <f>IF(AND(M36&lt;&gt;"B20", O36= "Coating_Standard"),"Y","N")</f>
        <v/>
      </c>
      <c r="C36" s="233" t="inlineStr">
        <is>
          <t>ConTab_BOM_KP_Insert_0030</t>
        </is>
      </c>
      <c r="D36" s="233">
        <f>IF(B36="Y",C36,"")</f>
        <v/>
      </c>
      <c r="E36" s="235" t="inlineStr">
        <is>
          <t>3014-5_6-KP</t>
        </is>
      </c>
      <c r="F36" s="235" t="inlineStr">
        <is>
          <t>Opt_Insert</t>
        </is>
      </c>
      <c r="G36" s="235" t="inlineStr">
        <is>
          <t>4</t>
        </is>
      </c>
      <c r="H36" s="234" t="inlineStr">
        <is>
          <t>X4</t>
        </is>
      </c>
      <c r="I36" s="233" t="inlineStr">
        <is>
          <t>Mechanical Seal</t>
        </is>
      </c>
      <c r="J36" s="233" t="inlineStr">
        <is>
          <t>Single</t>
        </is>
      </c>
      <c r="K36" s="233" t="n"/>
      <c r="L36" s="233" t="inlineStr">
        <is>
          <t>Regreasable</t>
        </is>
      </c>
      <c r="M36" s="233" t="inlineStr">
        <is>
          <t>X</t>
        </is>
      </c>
      <c r="N36" s="233" t="inlineStr">
        <is>
          <t>Special/Other</t>
        </is>
      </c>
      <c r="O36" s="233" t="inlineStr">
        <is>
          <t>Coating_Standard</t>
        </is>
      </c>
      <c r="P36" s="235" t="inlineStr">
        <is>
          <t>RTF</t>
        </is>
      </c>
      <c r="Q36" s="233" t="inlineStr">
        <is>
          <t>B104671</t>
        </is>
      </c>
      <c r="R36" s="235" t="inlineStr">
        <is>
          <t>LT029</t>
        </is>
      </c>
      <c r="S36" s="233" t="n"/>
      <c r="T36" s="233" t="n"/>
      <c r="U36" s="233" t="n"/>
    </row>
    <row r="37">
      <c r="B37" s="233">
        <f>IF(AND(M37&lt;&gt;"B20", O37= "Coating_Standard"),"Y","N")</f>
        <v/>
      </c>
      <c r="C37" s="233" t="inlineStr">
        <is>
          <t>ConTab_BOM_KP_Insert_0031</t>
        </is>
      </c>
      <c r="D37" s="233">
        <f>IF(B37="Y",C37,"")</f>
        <v/>
      </c>
      <c r="E37" s="235" t="inlineStr">
        <is>
          <t>3014-5_6-KP</t>
        </is>
      </c>
      <c r="F37" s="235" t="inlineStr">
        <is>
          <t>Opt_Insert</t>
        </is>
      </c>
      <c r="G37" s="235" t="inlineStr">
        <is>
          <t>4</t>
        </is>
      </c>
      <c r="H37" s="234" t="inlineStr">
        <is>
          <t>X4</t>
        </is>
      </c>
      <c r="I37" s="233" t="inlineStr">
        <is>
          <t>Packing</t>
        </is>
      </c>
      <c r="J37" s="233" t="inlineStr">
        <is>
          <t>Packing</t>
        </is>
      </c>
      <c r="K37" s="233" t="n"/>
      <c r="L37" s="233" t="inlineStr">
        <is>
          <t>Regreasable</t>
        </is>
      </c>
      <c r="M37" s="233" t="inlineStr">
        <is>
          <t>C35</t>
        </is>
      </c>
      <c r="N37" s="233" t="inlineStr">
        <is>
          <t>No Lip seals or labrynth seals</t>
        </is>
      </c>
      <c r="O37" s="233" t="inlineStr">
        <is>
          <t>Coating_Standard</t>
        </is>
      </c>
      <c r="P37" s="235" t="inlineStr">
        <is>
          <t>96699119</t>
        </is>
      </c>
      <c r="Q37" s="233" t="inlineStr">
        <is>
          <t>B101272</t>
        </is>
      </c>
      <c r="R37" s="235" t="inlineStr">
        <is>
          <t>LT027</t>
        </is>
      </c>
      <c r="S37" s="233" t="n"/>
      <c r="T37" s="233" t="n"/>
      <c r="U37" s="233" t="n"/>
    </row>
    <row r="38">
      <c r="B38" s="233">
        <f>IF(AND(M38&lt;&gt;"B20", O38= "Coating_Standard"),"Y","N")</f>
        <v/>
      </c>
      <c r="C38" s="233" t="inlineStr">
        <is>
          <t>ConTab_BOM_KP_Insert_0032</t>
        </is>
      </c>
      <c r="D38" s="233">
        <f>IF(B38="Y",C38,"")</f>
        <v/>
      </c>
      <c r="E38" s="235" t="inlineStr">
        <is>
          <t>3014-5_6-KP</t>
        </is>
      </c>
      <c r="F38" s="235" t="inlineStr">
        <is>
          <t>Opt_Insert</t>
        </is>
      </c>
      <c r="G38" s="235" t="inlineStr">
        <is>
          <t>4</t>
        </is>
      </c>
      <c r="H38" s="234" t="inlineStr">
        <is>
          <t>X4</t>
        </is>
      </c>
      <c r="I38" s="233" t="inlineStr">
        <is>
          <t>Packing</t>
        </is>
      </c>
      <c r="J38" s="233" t="inlineStr">
        <is>
          <t>Packing</t>
        </is>
      </c>
      <c r="K38" s="233" t="n"/>
      <c r="L38" s="233" t="inlineStr">
        <is>
          <t>Regreasable</t>
        </is>
      </c>
      <c r="M38" s="233" t="inlineStr">
        <is>
          <t>J</t>
        </is>
      </c>
      <c r="N38" s="233" t="inlineStr">
        <is>
          <t>No Lip seals or labrynth seals</t>
        </is>
      </c>
      <c r="O38" s="233" t="inlineStr">
        <is>
          <t>Coating_Standard</t>
        </is>
      </c>
      <c r="P38" s="235" t="inlineStr">
        <is>
          <t>RTF</t>
        </is>
      </c>
      <c r="Q38" s="233" t="inlineStr">
        <is>
          <t>B101274</t>
        </is>
      </c>
      <c r="R38" s="235" t="inlineStr">
        <is>
          <t>LT105</t>
        </is>
      </c>
      <c r="S38" s="233" t="n"/>
      <c r="T38" s="233" t="n"/>
      <c r="U38" s="233" t="n"/>
    </row>
    <row r="39">
      <c r="B39" s="233">
        <f>IF(AND(M39&lt;&gt;"B20", O39= "Coating_Standard"),"Y","N")</f>
        <v/>
      </c>
      <c r="C39" s="233" t="inlineStr">
        <is>
          <t>ConTab_BOM_KP_Insert_0033</t>
        </is>
      </c>
      <c r="D39" s="233">
        <f>IF(B39="Y",C39,"")</f>
        <v/>
      </c>
      <c r="E39" s="235" t="inlineStr">
        <is>
          <t>3014-5_6-KP</t>
        </is>
      </c>
      <c r="F39" s="235" t="inlineStr">
        <is>
          <t>Opt_Insert</t>
        </is>
      </c>
      <c r="G39" s="235" t="inlineStr">
        <is>
          <t>4</t>
        </is>
      </c>
      <c r="H39" s="234" t="inlineStr">
        <is>
          <t>X4</t>
        </is>
      </c>
      <c r="I39" s="233" t="inlineStr">
        <is>
          <t>Packing</t>
        </is>
      </c>
      <c r="J39" s="233" t="inlineStr">
        <is>
          <t>Packing</t>
        </is>
      </c>
      <c r="K39" s="233" t="n"/>
      <c r="L39" s="233" t="inlineStr">
        <is>
          <t>Regreasable</t>
        </is>
      </c>
      <c r="M39" s="233" t="inlineStr">
        <is>
          <t>X</t>
        </is>
      </c>
      <c r="N39" s="233" t="inlineStr">
        <is>
          <t>Special/Other</t>
        </is>
      </c>
      <c r="O39" s="233" t="inlineStr">
        <is>
          <t>Coating_Standard</t>
        </is>
      </c>
      <c r="P39" s="235" t="inlineStr">
        <is>
          <t>RTF</t>
        </is>
      </c>
      <c r="Q39" s="233" t="inlineStr">
        <is>
          <t>B101275</t>
        </is>
      </c>
      <c r="R39" s="235" t="inlineStr">
        <is>
          <t>LT029</t>
        </is>
      </c>
      <c r="S39" s="233" t="n"/>
      <c r="T39" s="233" t="n"/>
      <c r="U39" s="233" t="n"/>
    </row>
    <row r="40">
      <c r="B40" s="233">
        <f>IF(AND(M40&lt;&gt;"B20", O40= "Coating_Standard"),"Y","N")</f>
        <v/>
      </c>
      <c r="C40" s="233" t="inlineStr">
        <is>
          <t>ConTab_BOM_KP_Insert_0034</t>
        </is>
      </c>
      <c r="D40" s="233">
        <f>IF(B40="Y",C40,"")</f>
        <v/>
      </c>
      <c r="E40" s="235" t="inlineStr">
        <is>
          <t>4012-1_2-KP</t>
        </is>
      </c>
      <c r="F40" s="235" t="inlineStr">
        <is>
          <t>Opt_Insert</t>
        </is>
      </c>
      <c r="G40" s="235" t="inlineStr">
        <is>
          <t>4</t>
        </is>
      </c>
      <c r="H40" s="234" t="inlineStr">
        <is>
          <t>X4</t>
        </is>
      </c>
      <c r="I40" s="233" t="inlineStr">
        <is>
          <t>Mechanical Seal</t>
        </is>
      </c>
      <c r="J40" s="233" t="inlineStr">
        <is>
          <t>Single</t>
        </is>
      </c>
      <c r="K40" s="233" t="n"/>
      <c r="L40" s="233" t="inlineStr">
        <is>
          <t>Regreasable</t>
        </is>
      </c>
      <c r="M40" s="233" t="inlineStr">
        <is>
          <t>C35</t>
        </is>
      </c>
      <c r="N40" s="233" t="inlineStr">
        <is>
          <t>No Lip seals or labrynth seals</t>
        </is>
      </c>
      <c r="O40" s="233" t="inlineStr">
        <is>
          <t>Coating_Standard</t>
        </is>
      </c>
      <c r="P40" s="235" t="inlineStr">
        <is>
          <t>96699118</t>
        </is>
      </c>
      <c r="Q40" s="233" t="inlineStr">
        <is>
          <t>B101268</t>
        </is>
      </c>
      <c r="R40" s="235" t="inlineStr">
        <is>
          <t>LT027</t>
        </is>
      </c>
      <c r="S40" s="233" t="n"/>
      <c r="T40" s="233" t="n"/>
      <c r="U40" s="233" t="n"/>
    </row>
    <row r="41">
      <c r="B41" s="233">
        <f>IF(AND(M41&lt;&gt;"B20", O41= "Coating_Standard"),"Y","N")</f>
        <v/>
      </c>
      <c r="C41" s="233" t="inlineStr">
        <is>
          <t>ConTab_BOM_KP_Insert_0035</t>
        </is>
      </c>
      <c r="D41" s="233">
        <f>IF(B41="Y",C41,"")</f>
        <v/>
      </c>
      <c r="E41" s="235" t="inlineStr">
        <is>
          <t>4012-1_2-KP</t>
        </is>
      </c>
      <c r="F41" s="235" t="inlineStr">
        <is>
          <t>Opt_Insert</t>
        </is>
      </c>
      <c r="G41" s="235" t="inlineStr">
        <is>
          <t>4</t>
        </is>
      </c>
      <c r="H41" s="234" t="inlineStr">
        <is>
          <t>X4</t>
        </is>
      </c>
      <c r="I41" s="233" t="inlineStr">
        <is>
          <t>Mechanical Seal</t>
        </is>
      </c>
      <c r="J41" s="233" t="inlineStr">
        <is>
          <t>Single</t>
        </is>
      </c>
      <c r="K41" s="233" t="n"/>
      <c r="L41" s="233" t="inlineStr">
        <is>
          <t>Regreasable</t>
        </is>
      </c>
      <c r="M41" s="233" t="inlineStr">
        <is>
          <t>J</t>
        </is>
      </c>
      <c r="N41" s="233" t="inlineStr">
        <is>
          <t>No Lip seals or labrynth seals</t>
        </is>
      </c>
      <c r="O41" s="233" t="inlineStr">
        <is>
          <t>Coating_Standard</t>
        </is>
      </c>
      <c r="P41" s="235" t="inlineStr">
        <is>
          <t>RTF</t>
        </is>
      </c>
      <c r="Q41" s="233" t="inlineStr">
        <is>
          <t>B101270</t>
        </is>
      </c>
      <c r="R41" s="235" t="inlineStr">
        <is>
          <t>LT105</t>
        </is>
      </c>
      <c r="S41" s="233" t="n"/>
      <c r="T41" s="233" t="n"/>
      <c r="U41" s="233" t="n"/>
    </row>
    <row r="42">
      <c r="B42" s="233">
        <f>IF(AND(M42&lt;&gt;"B20", O42= "Coating_Standard"),"Y","N")</f>
        <v/>
      </c>
      <c r="C42" s="233" t="inlineStr">
        <is>
          <t>ConTab_BOM_KP_Insert_0036</t>
        </is>
      </c>
      <c r="D42" s="233">
        <f>IF(B42="Y",C42,"")</f>
        <v/>
      </c>
      <c r="E42" s="235" t="inlineStr">
        <is>
          <t>4012-1_2-KP</t>
        </is>
      </c>
      <c r="F42" s="235" t="inlineStr">
        <is>
          <t>Opt_Insert</t>
        </is>
      </c>
      <c r="G42" s="235" t="inlineStr">
        <is>
          <t>4</t>
        </is>
      </c>
      <c r="H42" s="234" t="inlineStr">
        <is>
          <t>X4</t>
        </is>
      </c>
      <c r="I42" s="233" t="inlineStr">
        <is>
          <t>Mechanical Seal</t>
        </is>
      </c>
      <c r="J42" s="233" t="inlineStr">
        <is>
          <t>Single</t>
        </is>
      </c>
      <c r="K42" s="233" t="n"/>
      <c r="L42" s="233" t="inlineStr">
        <is>
          <t>Regreasable</t>
        </is>
      </c>
      <c r="M42" s="233" t="inlineStr">
        <is>
          <t>X</t>
        </is>
      </c>
      <c r="N42" s="233" t="inlineStr">
        <is>
          <t>Special/Other</t>
        </is>
      </c>
      <c r="O42" s="233" t="inlineStr">
        <is>
          <t>Coating_Standard</t>
        </is>
      </c>
      <c r="P42" s="235" t="inlineStr">
        <is>
          <t>RTF</t>
        </is>
      </c>
      <c r="Q42" s="233" t="inlineStr">
        <is>
          <t>B104671</t>
        </is>
      </c>
      <c r="R42" s="235" t="inlineStr">
        <is>
          <t>LT029</t>
        </is>
      </c>
      <c r="S42" s="233" t="n"/>
      <c r="T42" s="233" t="n"/>
      <c r="U42" s="233" t="n"/>
    </row>
    <row r="43">
      <c r="B43" s="233">
        <f>IF(AND(M43&lt;&gt;"B20", O43= "Coating_Standard"),"Y","N")</f>
        <v/>
      </c>
      <c r="C43" s="233" t="inlineStr">
        <is>
          <t>ConTab_BOM_KP_Insert_0037</t>
        </is>
      </c>
      <c r="D43" s="233">
        <f>IF(B43="Y",C43,"")</f>
        <v/>
      </c>
      <c r="E43" s="235" t="inlineStr">
        <is>
          <t>4012-1_2-KP</t>
        </is>
      </c>
      <c r="F43" s="235" t="inlineStr">
        <is>
          <t>Opt_Insert</t>
        </is>
      </c>
      <c r="G43" s="235" t="inlineStr">
        <is>
          <t>4</t>
        </is>
      </c>
      <c r="H43" s="234" t="inlineStr">
        <is>
          <t>X4</t>
        </is>
      </c>
      <c r="I43" s="233" t="inlineStr">
        <is>
          <t>Packing</t>
        </is>
      </c>
      <c r="J43" s="233" t="inlineStr">
        <is>
          <t>Packing</t>
        </is>
      </c>
      <c r="K43" s="233" t="n"/>
      <c r="L43" s="233" t="inlineStr">
        <is>
          <t>Regreasable</t>
        </is>
      </c>
      <c r="M43" s="233" t="inlineStr">
        <is>
          <t>C35</t>
        </is>
      </c>
      <c r="N43" s="233" t="inlineStr">
        <is>
          <t>No Lip seals or labrynth seals</t>
        </is>
      </c>
      <c r="O43" s="233" t="inlineStr">
        <is>
          <t>Coating_Standard</t>
        </is>
      </c>
      <c r="P43" s="235" t="inlineStr">
        <is>
          <t>96699119</t>
        </is>
      </c>
      <c r="Q43" s="233" t="inlineStr">
        <is>
          <t>B101272</t>
        </is>
      </c>
      <c r="R43" s="235" t="inlineStr">
        <is>
          <t>LT027</t>
        </is>
      </c>
      <c r="S43" s="233" t="n"/>
      <c r="T43" s="233" t="n"/>
      <c r="U43" s="233" t="n"/>
    </row>
    <row r="44">
      <c r="B44" s="233">
        <f>IF(AND(M44&lt;&gt;"B20", O44= "Coating_Standard"),"Y","N")</f>
        <v/>
      </c>
      <c r="C44" s="233" t="inlineStr">
        <is>
          <t>ConTab_BOM_KP_Insert_0038</t>
        </is>
      </c>
      <c r="D44" s="233">
        <f>IF(B44="Y",C44,"")</f>
        <v/>
      </c>
      <c r="E44" s="235" t="inlineStr">
        <is>
          <t>4012-1_2-KP</t>
        </is>
      </c>
      <c r="F44" s="235" t="inlineStr">
        <is>
          <t>Opt_Insert</t>
        </is>
      </c>
      <c r="G44" s="235" t="inlineStr">
        <is>
          <t>4</t>
        </is>
      </c>
      <c r="H44" s="234" t="inlineStr">
        <is>
          <t>X4</t>
        </is>
      </c>
      <c r="I44" s="233" t="inlineStr">
        <is>
          <t>Packing</t>
        </is>
      </c>
      <c r="J44" s="233" t="inlineStr">
        <is>
          <t>Packing</t>
        </is>
      </c>
      <c r="K44" s="233" t="n"/>
      <c r="L44" s="233" t="inlineStr">
        <is>
          <t>Regreasable</t>
        </is>
      </c>
      <c r="M44" s="233" t="inlineStr">
        <is>
          <t>J</t>
        </is>
      </c>
      <c r="N44" s="233" t="inlineStr">
        <is>
          <t>No Lip seals or labrynth seals</t>
        </is>
      </c>
      <c r="O44" s="233" t="inlineStr">
        <is>
          <t>Coating_Standard</t>
        </is>
      </c>
      <c r="P44" s="235" t="inlineStr">
        <is>
          <t>RTF</t>
        </is>
      </c>
      <c r="Q44" s="233" t="inlineStr">
        <is>
          <t>B101274</t>
        </is>
      </c>
      <c r="R44" s="235" t="inlineStr">
        <is>
          <t>LT105</t>
        </is>
      </c>
      <c r="S44" s="233" t="n"/>
      <c r="T44" s="233" t="n"/>
      <c r="U44" s="233" t="n"/>
    </row>
    <row r="45">
      <c r="B45" s="233">
        <f>IF(AND(M45&lt;&gt;"B20", O45= "Coating_Standard"),"Y","N")</f>
        <v/>
      </c>
      <c r="C45" s="233" t="inlineStr">
        <is>
          <t>ConTab_BOM_KP_Insert_0039</t>
        </is>
      </c>
      <c r="D45" s="233">
        <f>IF(B45="Y",C45,"")</f>
        <v/>
      </c>
      <c r="E45" s="235" t="inlineStr">
        <is>
          <t>4012-1_2-KP</t>
        </is>
      </c>
      <c r="F45" s="235" t="inlineStr">
        <is>
          <t>Opt_Insert</t>
        </is>
      </c>
      <c r="G45" s="235" t="inlineStr">
        <is>
          <t>4</t>
        </is>
      </c>
      <c r="H45" s="234" t="inlineStr">
        <is>
          <t>X4</t>
        </is>
      </c>
      <c r="I45" s="233" t="inlineStr">
        <is>
          <t>Packing</t>
        </is>
      </c>
      <c r="J45" s="233" t="inlineStr">
        <is>
          <t>Packing</t>
        </is>
      </c>
      <c r="K45" s="233" t="n"/>
      <c r="L45" s="233" t="inlineStr">
        <is>
          <t>Regreasable</t>
        </is>
      </c>
      <c r="M45" s="233" t="inlineStr">
        <is>
          <t>X</t>
        </is>
      </c>
      <c r="N45" s="233" t="inlineStr">
        <is>
          <t>Special/Other</t>
        </is>
      </c>
      <c r="O45" s="233" t="inlineStr">
        <is>
          <t>Coating_Standard</t>
        </is>
      </c>
      <c r="P45" s="235" t="inlineStr">
        <is>
          <t>RTF</t>
        </is>
      </c>
      <c r="Q45" s="233" t="inlineStr">
        <is>
          <t>B101275</t>
        </is>
      </c>
      <c r="R45" s="235" t="inlineStr">
        <is>
          <t>LT029</t>
        </is>
      </c>
      <c r="S45" s="233" t="n"/>
      <c r="T45" s="233" t="n"/>
      <c r="U45" s="233" t="n"/>
    </row>
    <row r="46">
      <c r="B46" s="233">
        <f>IF(AND(M46&lt;&gt;"B20", O46= "Coating_Standard"),"Y","N")</f>
        <v/>
      </c>
      <c r="C46" s="233" t="inlineStr">
        <is>
          <t>ConTab_BOM_KP_Insert_0040</t>
        </is>
      </c>
      <c r="D46" s="233">
        <f>IF(B46="Y",C46,"")</f>
        <v/>
      </c>
      <c r="E46" s="235" t="inlineStr">
        <is>
          <t>4012-7_8-KP</t>
        </is>
      </c>
      <c r="F46" s="235" t="inlineStr">
        <is>
          <t>Opt_Insert</t>
        </is>
      </c>
      <c r="G46" s="235" t="inlineStr">
        <is>
          <t>4</t>
        </is>
      </c>
      <c r="H46" s="234" t="inlineStr">
        <is>
          <t>X4</t>
        </is>
      </c>
      <c r="I46" s="233" t="inlineStr">
        <is>
          <t>Mechanical Seal</t>
        </is>
      </c>
      <c r="J46" s="233" t="inlineStr">
        <is>
          <t>Single</t>
        </is>
      </c>
      <c r="K46" s="233" t="n"/>
      <c r="L46" s="233" t="inlineStr">
        <is>
          <t>Regreasable</t>
        </is>
      </c>
      <c r="M46" s="233" t="inlineStr">
        <is>
          <t>C35</t>
        </is>
      </c>
      <c r="N46" s="233" t="inlineStr">
        <is>
          <t>No Lip seals or labrynth seals</t>
        </is>
      </c>
      <c r="O46" s="233" t="inlineStr">
        <is>
          <t>Coating_Standard</t>
        </is>
      </c>
      <c r="P46" s="235" t="inlineStr">
        <is>
          <t>96699118</t>
        </is>
      </c>
      <c r="Q46" s="233" t="inlineStr">
        <is>
          <t>B101268</t>
        </is>
      </c>
      <c r="R46" s="235" t="inlineStr">
        <is>
          <t>LT027</t>
        </is>
      </c>
      <c r="S46" s="233" t="n"/>
      <c r="T46" s="233" t="n"/>
      <c r="U46" s="233" t="n"/>
    </row>
    <row r="47">
      <c r="B47" s="233">
        <f>IF(AND(M47&lt;&gt;"B20", O47= "Coating_Standard"),"Y","N")</f>
        <v/>
      </c>
      <c r="C47" s="233" t="inlineStr">
        <is>
          <t>ConTab_BOM_KP_Insert_0041</t>
        </is>
      </c>
      <c r="D47" s="233">
        <f>IF(B47="Y",C47,"")</f>
        <v/>
      </c>
      <c r="E47" s="235" t="inlineStr">
        <is>
          <t>4012-7_8-KP</t>
        </is>
      </c>
      <c r="F47" s="235" t="inlineStr">
        <is>
          <t>Opt_Insert</t>
        </is>
      </c>
      <c r="G47" s="235" t="inlineStr">
        <is>
          <t>4</t>
        </is>
      </c>
      <c r="H47" s="234" t="inlineStr">
        <is>
          <t>X4</t>
        </is>
      </c>
      <c r="I47" s="233" t="inlineStr">
        <is>
          <t>Mechanical Seal</t>
        </is>
      </c>
      <c r="J47" s="233" t="inlineStr">
        <is>
          <t>Single</t>
        </is>
      </c>
      <c r="K47" s="233" t="n"/>
      <c r="L47" s="233" t="inlineStr">
        <is>
          <t>Regreasable</t>
        </is>
      </c>
      <c r="M47" s="233" t="inlineStr">
        <is>
          <t>J</t>
        </is>
      </c>
      <c r="N47" s="233" t="inlineStr">
        <is>
          <t>No Lip seals or labrynth seals</t>
        </is>
      </c>
      <c r="O47" s="233" t="inlineStr">
        <is>
          <t>Coating_Standard</t>
        </is>
      </c>
      <c r="P47" s="235" t="inlineStr">
        <is>
          <t>RTF</t>
        </is>
      </c>
      <c r="Q47" s="233" t="inlineStr">
        <is>
          <t>B101270</t>
        </is>
      </c>
      <c r="R47" s="235" t="inlineStr">
        <is>
          <t>LT105</t>
        </is>
      </c>
      <c r="S47" s="233" t="n"/>
      <c r="T47" s="233" t="n"/>
      <c r="U47" s="233" t="n"/>
    </row>
    <row r="48">
      <c r="B48" s="233">
        <f>IF(AND(M48&lt;&gt;"B20", O48= "Coating_Standard"),"Y","N")</f>
        <v/>
      </c>
      <c r="C48" s="233" t="inlineStr">
        <is>
          <t>ConTab_BOM_KP_Insert_0042</t>
        </is>
      </c>
      <c r="D48" s="233">
        <f>IF(B48="Y",C48,"")</f>
        <v/>
      </c>
      <c r="E48" s="235" t="inlineStr">
        <is>
          <t>4012-7_8-KP</t>
        </is>
      </c>
      <c r="F48" s="235" t="inlineStr">
        <is>
          <t>Opt_Insert</t>
        </is>
      </c>
      <c r="G48" s="235" t="inlineStr">
        <is>
          <t>4</t>
        </is>
      </c>
      <c r="H48" s="234" t="inlineStr">
        <is>
          <t>X4</t>
        </is>
      </c>
      <c r="I48" s="233" t="inlineStr">
        <is>
          <t>Mechanical Seal</t>
        </is>
      </c>
      <c r="J48" s="233" t="inlineStr">
        <is>
          <t>Single</t>
        </is>
      </c>
      <c r="K48" s="233" t="n"/>
      <c r="L48" s="233" t="inlineStr">
        <is>
          <t>Regreasable</t>
        </is>
      </c>
      <c r="M48" s="233" t="inlineStr">
        <is>
          <t>X</t>
        </is>
      </c>
      <c r="N48" s="233" t="inlineStr">
        <is>
          <t>Special/Other</t>
        </is>
      </c>
      <c r="O48" s="233" t="inlineStr">
        <is>
          <t>Coating_Standard</t>
        </is>
      </c>
      <c r="P48" s="235" t="inlineStr">
        <is>
          <t>RTF</t>
        </is>
      </c>
      <c r="Q48" s="233" t="inlineStr">
        <is>
          <t>B104671</t>
        </is>
      </c>
      <c r="R48" s="235" t="inlineStr">
        <is>
          <t>LT029</t>
        </is>
      </c>
      <c r="S48" s="233" t="n"/>
      <c r="T48" s="233" t="n"/>
      <c r="U48" s="233" t="n"/>
    </row>
    <row r="49">
      <c r="B49" s="233">
        <f>IF(AND(M49&lt;&gt;"B20", O49= "Coating_Standard"),"Y","N")</f>
        <v/>
      </c>
      <c r="C49" s="233" t="inlineStr">
        <is>
          <t>ConTab_BOM_KP_Insert_0043</t>
        </is>
      </c>
      <c r="D49" s="233">
        <f>IF(B49="Y",C49,"")</f>
        <v/>
      </c>
      <c r="E49" s="235" t="inlineStr">
        <is>
          <t>4012-7_8-KP</t>
        </is>
      </c>
      <c r="F49" s="235" t="inlineStr">
        <is>
          <t>Opt_Insert</t>
        </is>
      </c>
      <c r="G49" s="235" t="inlineStr">
        <is>
          <t>4</t>
        </is>
      </c>
      <c r="H49" s="234" t="inlineStr">
        <is>
          <t>X4</t>
        </is>
      </c>
      <c r="I49" s="233" t="inlineStr">
        <is>
          <t>Packing</t>
        </is>
      </c>
      <c r="J49" s="233" t="inlineStr">
        <is>
          <t>Packing</t>
        </is>
      </c>
      <c r="K49" s="233" t="n"/>
      <c r="L49" s="233" t="inlineStr">
        <is>
          <t>Regreasable</t>
        </is>
      </c>
      <c r="M49" s="233" t="inlineStr">
        <is>
          <t>C35</t>
        </is>
      </c>
      <c r="N49" s="233" t="inlineStr">
        <is>
          <t>No Lip seals or labrynth seals</t>
        </is>
      </c>
      <c r="O49" s="233" t="inlineStr">
        <is>
          <t>Coating_Standard</t>
        </is>
      </c>
      <c r="P49" s="235" t="inlineStr">
        <is>
          <t>96699119</t>
        </is>
      </c>
      <c r="Q49" s="233" t="inlineStr">
        <is>
          <t>B101272</t>
        </is>
      </c>
      <c r="R49" s="235" t="inlineStr">
        <is>
          <t>LT027</t>
        </is>
      </c>
      <c r="S49" s="233" t="n"/>
      <c r="T49" s="233" t="n"/>
      <c r="U49" s="233" t="n"/>
    </row>
    <row r="50">
      <c r="B50" s="233">
        <f>IF(AND(M50&lt;&gt;"B20", O50= "Coating_Standard"),"Y","N")</f>
        <v/>
      </c>
      <c r="C50" s="233" t="inlineStr">
        <is>
          <t>ConTab_BOM_KP_Insert_0044</t>
        </is>
      </c>
      <c r="D50" s="233">
        <f>IF(B50="Y",C50,"")</f>
        <v/>
      </c>
      <c r="E50" s="235" t="inlineStr">
        <is>
          <t>4012-7_8-KP</t>
        </is>
      </c>
      <c r="F50" s="235" t="inlineStr">
        <is>
          <t>Opt_Insert</t>
        </is>
      </c>
      <c r="G50" s="235" t="inlineStr">
        <is>
          <t>4</t>
        </is>
      </c>
      <c r="H50" s="234" t="inlineStr">
        <is>
          <t>X4</t>
        </is>
      </c>
      <c r="I50" s="233" t="inlineStr">
        <is>
          <t>Packing</t>
        </is>
      </c>
      <c r="J50" s="233" t="inlineStr">
        <is>
          <t>Packing</t>
        </is>
      </c>
      <c r="K50" s="233" t="n"/>
      <c r="L50" s="233" t="inlineStr">
        <is>
          <t>Regreasable</t>
        </is>
      </c>
      <c r="M50" s="233" t="inlineStr">
        <is>
          <t>J</t>
        </is>
      </c>
      <c r="N50" s="233" t="inlineStr">
        <is>
          <t>No Lip seals or labrynth seals</t>
        </is>
      </c>
      <c r="O50" s="233" t="inlineStr">
        <is>
          <t>Coating_Standard</t>
        </is>
      </c>
      <c r="P50" s="235" t="inlineStr">
        <is>
          <t>RTF</t>
        </is>
      </c>
      <c r="Q50" s="233" t="inlineStr">
        <is>
          <t>B101274</t>
        </is>
      </c>
      <c r="R50" s="235" t="inlineStr">
        <is>
          <t>LT105</t>
        </is>
      </c>
      <c r="S50" s="233" t="n"/>
      <c r="T50" s="233" t="n"/>
      <c r="U50" s="233" t="n"/>
    </row>
    <row r="51">
      <c r="B51" s="233">
        <f>IF(AND(M51&lt;&gt;"B20", O51= "Coating_Standard"),"Y","N")</f>
        <v/>
      </c>
      <c r="C51" s="233" t="inlineStr">
        <is>
          <t>ConTab_BOM_KP_Insert_0045</t>
        </is>
      </c>
      <c r="D51" s="233">
        <f>IF(B51="Y",C51,"")</f>
        <v/>
      </c>
      <c r="E51" s="235" t="inlineStr">
        <is>
          <t>4012-7_8-KP</t>
        </is>
      </c>
      <c r="F51" s="235" t="inlineStr">
        <is>
          <t>Opt_Insert</t>
        </is>
      </c>
      <c r="G51" s="235" t="inlineStr">
        <is>
          <t>4</t>
        </is>
      </c>
      <c r="H51" s="234" t="inlineStr">
        <is>
          <t>X4</t>
        </is>
      </c>
      <c r="I51" s="233" t="inlineStr">
        <is>
          <t>Packing</t>
        </is>
      </c>
      <c r="J51" s="233" t="inlineStr">
        <is>
          <t>Packing</t>
        </is>
      </c>
      <c r="K51" s="233" t="n"/>
      <c r="L51" s="233" t="inlineStr">
        <is>
          <t>Regreasable</t>
        </is>
      </c>
      <c r="M51" s="233" t="inlineStr">
        <is>
          <t>X</t>
        </is>
      </c>
      <c r="N51" s="233" t="inlineStr">
        <is>
          <t>Special/Other</t>
        </is>
      </c>
      <c r="O51" s="233" t="inlineStr">
        <is>
          <t>Coating_Standard</t>
        </is>
      </c>
      <c r="P51" s="235" t="inlineStr">
        <is>
          <t>RTF</t>
        </is>
      </c>
      <c r="Q51" s="233" t="inlineStr">
        <is>
          <t>B101275</t>
        </is>
      </c>
      <c r="R51" s="235" t="inlineStr">
        <is>
          <t>LT029</t>
        </is>
      </c>
      <c r="S51" s="233" t="n"/>
      <c r="T51" s="233" t="n"/>
      <c r="U51" s="233" t="n"/>
    </row>
    <row r="52">
      <c r="B52" s="233">
        <f>IF(AND(M52&lt;&gt;"B20", O52= "Coating_Standard"),"Y","N")</f>
        <v/>
      </c>
      <c r="C52" s="233" t="inlineStr">
        <is>
          <t>ConTab_BOM_KP_Insert_0046</t>
        </is>
      </c>
      <c r="D52" s="233">
        <f>IF(B52="Y",C52,"")</f>
        <v/>
      </c>
      <c r="E52" s="198" t="inlineStr">
        <is>
          <t>4015-7_8-KP</t>
        </is>
      </c>
      <c r="F52" s="235" t="inlineStr">
        <is>
          <t>Opt_Insert</t>
        </is>
      </c>
      <c r="G52" s="235" t="inlineStr">
        <is>
          <t>4</t>
        </is>
      </c>
      <c r="H52" s="234" t="inlineStr">
        <is>
          <t>X4</t>
        </is>
      </c>
      <c r="I52" s="233" t="inlineStr">
        <is>
          <t>Mechanical Seal</t>
        </is>
      </c>
      <c r="J52" s="233" t="inlineStr">
        <is>
          <t>Single</t>
        </is>
      </c>
      <c r="K52" s="233" t="n"/>
      <c r="L52" s="233" t="inlineStr">
        <is>
          <t>Regreasable</t>
        </is>
      </c>
      <c r="M52" s="233" t="inlineStr">
        <is>
          <t>C35</t>
        </is>
      </c>
      <c r="N52" s="233" t="inlineStr">
        <is>
          <t>No Lip seals or labrynth seals</t>
        </is>
      </c>
      <c r="O52" s="233" t="inlineStr">
        <is>
          <t>Coating_Standard</t>
        </is>
      </c>
      <c r="P52" s="235" t="inlineStr">
        <is>
          <t>96699118</t>
        </is>
      </c>
      <c r="Q52" s="233" t="inlineStr">
        <is>
          <t>B101268</t>
        </is>
      </c>
      <c r="R52" s="235" t="inlineStr">
        <is>
          <t>LT027</t>
        </is>
      </c>
      <c r="S52" s="233" t="n"/>
      <c r="T52" s="233" t="n"/>
      <c r="U52" s="233" t="n"/>
    </row>
    <row r="53">
      <c r="B53" s="233">
        <f>IF(AND(M53&lt;&gt;"B20", O53= "Coating_Standard"),"Y","N")</f>
        <v/>
      </c>
      <c r="C53" s="233" t="inlineStr">
        <is>
          <t>ConTab_BOM_KP_Insert_0047</t>
        </is>
      </c>
      <c r="D53" s="233">
        <f>IF(B53="Y",C53,"")</f>
        <v/>
      </c>
      <c r="E53" s="198" t="inlineStr">
        <is>
          <t>4015-7_8-KP</t>
        </is>
      </c>
      <c r="F53" s="235" t="inlineStr">
        <is>
          <t>Opt_Insert</t>
        </is>
      </c>
      <c r="G53" s="235" t="inlineStr">
        <is>
          <t>4</t>
        </is>
      </c>
      <c r="H53" s="234" t="inlineStr">
        <is>
          <t>X4</t>
        </is>
      </c>
      <c r="I53" s="233" t="inlineStr">
        <is>
          <t>Mechanical Seal</t>
        </is>
      </c>
      <c r="J53" s="233" t="inlineStr">
        <is>
          <t>Single</t>
        </is>
      </c>
      <c r="K53" s="233" t="n"/>
      <c r="L53" s="233" t="inlineStr">
        <is>
          <t>Regreasable</t>
        </is>
      </c>
      <c r="M53" s="233" t="inlineStr">
        <is>
          <t>J</t>
        </is>
      </c>
      <c r="N53" s="233" t="inlineStr">
        <is>
          <t>No Lip seals or labrynth seals</t>
        </is>
      </c>
      <c r="O53" s="233" t="inlineStr">
        <is>
          <t>Coating_Standard</t>
        </is>
      </c>
      <c r="P53" s="235" t="inlineStr">
        <is>
          <t>RTF</t>
        </is>
      </c>
      <c r="Q53" s="233" t="inlineStr">
        <is>
          <t>B101270</t>
        </is>
      </c>
      <c r="R53" s="235" t="inlineStr">
        <is>
          <t>LT105</t>
        </is>
      </c>
      <c r="S53" s="233" t="n"/>
      <c r="T53" s="233" t="n"/>
      <c r="U53" s="233" t="n"/>
    </row>
    <row r="54">
      <c r="B54" s="233">
        <f>IF(AND(M54&lt;&gt;"B20", O54= "Coating_Standard"),"Y","N")</f>
        <v/>
      </c>
      <c r="C54" s="233" t="inlineStr">
        <is>
          <t>ConTab_BOM_KP_Insert_0048</t>
        </is>
      </c>
      <c r="D54" s="233">
        <f>IF(B54="Y",C54,"")</f>
        <v/>
      </c>
      <c r="E54" s="198" t="inlineStr">
        <is>
          <t>4015-7_8-KP</t>
        </is>
      </c>
      <c r="F54" s="235" t="inlineStr">
        <is>
          <t>Opt_Insert</t>
        </is>
      </c>
      <c r="G54" s="235" t="inlineStr">
        <is>
          <t>4</t>
        </is>
      </c>
      <c r="H54" s="234" t="inlineStr">
        <is>
          <t>X4</t>
        </is>
      </c>
      <c r="I54" s="233" t="inlineStr">
        <is>
          <t>Mechanical Seal</t>
        </is>
      </c>
      <c r="J54" s="233" t="inlineStr">
        <is>
          <t>Single</t>
        </is>
      </c>
      <c r="K54" s="233" t="n"/>
      <c r="L54" s="233" t="inlineStr">
        <is>
          <t>Regreasable</t>
        </is>
      </c>
      <c r="M54" s="233" t="inlineStr">
        <is>
          <t>X</t>
        </is>
      </c>
      <c r="N54" s="233" t="inlineStr">
        <is>
          <t>Special/Other</t>
        </is>
      </c>
      <c r="O54" s="233" t="inlineStr">
        <is>
          <t>Coating_Standard</t>
        </is>
      </c>
      <c r="P54" s="235" t="inlineStr">
        <is>
          <t>RTF</t>
        </is>
      </c>
      <c r="Q54" s="233" t="inlineStr">
        <is>
          <t>B104671</t>
        </is>
      </c>
      <c r="R54" s="235" t="inlineStr">
        <is>
          <t>LT029</t>
        </is>
      </c>
      <c r="S54" s="233" t="n"/>
      <c r="T54" s="233" t="n"/>
      <c r="U54" s="233" t="n"/>
    </row>
    <row r="55">
      <c r="B55" s="233">
        <f>IF(AND(M55&lt;&gt;"B20", O55= "Coating_Standard"),"Y","N")</f>
        <v/>
      </c>
      <c r="C55" s="233" t="inlineStr">
        <is>
          <t>ConTab_BOM_KP_Insert_0049</t>
        </is>
      </c>
      <c r="D55" s="233">
        <f>IF(B55="Y",C55,"")</f>
        <v/>
      </c>
      <c r="E55" s="198" t="inlineStr">
        <is>
          <t>4015-7_8-KP</t>
        </is>
      </c>
      <c r="F55" s="235" t="inlineStr">
        <is>
          <t>Opt_Insert</t>
        </is>
      </c>
      <c r="G55" s="235" t="inlineStr">
        <is>
          <t>4</t>
        </is>
      </c>
      <c r="H55" s="234" t="inlineStr">
        <is>
          <t>X4</t>
        </is>
      </c>
      <c r="I55" s="233" t="inlineStr">
        <is>
          <t>Packing</t>
        </is>
      </c>
      <c r="J55" s="233" t="inlineStr">
        <is>
          <t>Packing</t>
        </is>
      </c>
      <c r="K55" s="233" t="n"/>
      <c r="L55" s="233" t="inlineStr">
        <is>
          <t>Regreasable</t>
        </is>
      </c>
      <c r="M55" s="233" t="inlineStr">
        <is>
          <t>C35</t>
        </is>
      </c>
      <c r="N55" s="233" t="inlineStr">
        <is>
          <t>No Lip seals or labrynth seals</t>
        </is>
      </c>
      <c r="O55" s="233" t="inlineStr">
        <is>
          <t>Coating_Standard</t>
        </is>
      </c>
      <c r="P55" s="235" t="inlineStr">
        <is>
          <t>96699119</t>
        </is>
      </c>
      <c r="Q55" s="233" t="inlineStr">
        <is>
          <t>B101272</t>
        </is>
      </c>
      <c r="R55" s="235" t="inlineStr">
        <is>
          <t>LT027</t>
        </is>
      </c>
      <c r="S55" s="233" t="n"/>
      <c r="T55" s="233" t="n"/>
      <c r="U55" s="233" t="n"/>
    </row>
    <row r="56">
      <c r="B56" s="233">
        <f>IF(AND(M56&lt;&gt;"B20", O56= "Coating_Standard"),"Y","N")</f>
        <v/>
      </c>
      <c r="C56" s="233" t="inlineStr">
        <is>
          <t>ConTab_BOM_KP_Insert_0050</t>
        </is>
      </c>
      <c r="D56" s="233">
        <f>IF(B56="Y",C56,"")</f>
        <v/>
      </c>
      <c r="E56" s="198" t="inlineStr">
        <is>
          <t>4015-7_8-KP</t>
        </is>
      </c>
      <c r="F56" s="235" t="inlineStr">
        <is>
          <t>Opt_Insert</t>
        </is>
      </c>
      <c r="G56" s="235" t="inlineStr">
        <is>
          <t>4</t>
        </is>
      </c>
      <c r="H56" s="234" t="inlineStr">
        <is>
          <t>X4</t>
        </is>
      </c>
      <c r="I56" s="233" t="inlineStr">
        <is>
          <t>Packing</t>
        </is>
      </c>
      <c r="J56" s="233" t="inlineStr">
        <is>
          <t>Packing</t>
        </is>
      </c>
      <c r="K56" s="233" t="n"/>
      <c r="L56" s="233" t="inlineStr">
        <is>
          <t>Regreasable</t>
        </is>
      </c>
      <c r="M56" s="233" t="inlineStr">
        <is>
          <t>J</t>
        </is>
      </c>
      <c r="N56" s="233" t="inlineStr">
        <is>
          <t>No Lip seals or labrynth seals</t>
        </is>
      </c>
      <c r="O56" s="233" t="inlineStr">
        <is>
          <t>Coating_Standard</t>
        </is>
      </c>
      <c r="P56" s="235" t="inlineStr">
        <is>
          <t>RTF</t>
        </is>
      </c>
      <c r="Q56" s="233" t="inlineStr">
        <is>
          <t>B101274</t>
        </is>
      </c>
      <c r="R56" s="235" t="inlineStr">
        <is>
          <t>LT105</t>
        </is>
      </c>
      <c r="S56" s="233" t="n"/>
      <c r="T56" s="233" t="n"/>
      <c r="U56" s="233" t="n"/>
    </row>
    <row r="57">
      <c r="B57" s="233">
        <f>IF(AND(M57&lt;&gt;"B20", O57= "Coating_Standard"),"Y","N")</f>
        <v/>
      </c>
      <c r="C57" s="233" t="inlineStr">
        <is>
          <t>ConTab_BOM_KP_Insert_0051</t>
        </is>
      </c>
      <c r="D57" s="233">
        <f>IF(B57="Y",C57,"")</f>
        <v/>
      </c>
      <c r="E57" s="198" t="inlineStr">
        <is>
          <t>4015-7_8-KP</t>
        </is>
      </c>
      <c r="F57" s="235" t="inlineStr">
        <is>
          <t>Opt_Insert</t>
        </is>
      </c>
      <c r="G57" s="235" t="inlineStr">
        <is>
          <t>4</t>
        </is>
      </c>
      <c r="H57" s="234" t="inlineStr">
        <is>
          <t>X4</t>
        </is>
      </c>
      <c r="I57" s="233" t="inlineStr">
        <is>
          <t>Packing</t>
        </is>
      </c>
      <c r="J57" s="233" t="inlineStr">
        <is>
          <t>Packing</t>
        </is>
      </c>
      <c r="K57" s="233" t="n"/>
      <c r="L57" s="233" t="inlineStr">
        <is>
          <t>Regreasable</t>
        </is>
      </c>
      <c r="M57" s="233" t="inlineStr">
        <is>
          <t>X</t>
        </is>
      </c>
      <c r="N57" s="233" t="inlineStr">
        <is>
          <t>Special/Other</t>
        </is>
      </c>
      <c r="O57" s="233" t="inlineStr">
        <is>
          <t>Coating_Standard</t>
        </is>
      </c>
      <c r="P57" s="235" t="inlineStr">
        <is>
          <t>RTF</t>
        </is>
      </c>
      <c r="Q57" s="233" t="inlineStr">
        <is>
          <t>B101275</t>
        </is>
      </c>
      <c r="R57" s="235" t="inlineStr">
        <is>
          <t>LT029</t>
        </is>
      </c>
      <c r="S57" s="233" t="n"/>
      <c r="T57" s="233" t="n"/>
      <c r="U57" s="233" t="n"/>
    </row>
    <row r="58">
      <c r="B58" s="233">
        <f>IF(AND(M58&lt;&gt;"B20", O58= "Coating_Standard"),"Y","N")</f>
        <v/>
      </c>
      <c r="C58" s="233" t="inlineStr">
        <is>
          <t>ConTab_BOM_KP_Insert_0052</t>
        </is>
      </c>
      <c r="D58" s="233">
        <f>IF(B58="Y",C58,"")</f>
        <v/>
      </c>
      <c r="E58" s="198" t="inlineStr">
        <is>
          <t>5012-7_8-KP</t>
        </is>
      </c>
      <c r="F58" s="235" t="inlineStr">
        <is>
          <t>Opt_Insert</t>
        </is>
      </c>
      <c r="G58" s="235" t="inlineStr">
        <is>
          <t>4</t>
        </is>
      </c>
      <c r="H58" s="234" t="inlineStr">
        <is>
          <t>X4</t>
        </is>
      </c>
      <c r="I58" s="233" t="inlineStr">
        <is>
          <t>Mechanical Seal</t>
        </is>
      </c>
      <c r="J58" s="233" t="inlineStr">
        <is>
          <t>Single</t>
        </is>
      </c>
      <c r="K58" s="233" t="n"/>
      <c r="L58" s="233" t="inlineStr">
        <is>
          <t>Regreasable</t>
        </is>
      </c>
      <c r="M58" s="233" t="inlineStr">
        <is>
          <t>C35</t>
        </is>
      </c>
      <c r="N58" s="233" t="inlineStr">
        <is>
          <t>No Lip seals or labrynth seals</t>
        </is>
      </c>
      <c r="O58" s="233" t="inlineStr">
        <is>
          <t>Coating_Standard</t>
        </is>
      </c>
      <c r="P58" s="235" t="inlineStr">
        <is>
          <t>96699120</t>
        </is>
      </c>
      <c r="Q58" s="233" t="inlineStr">
        <is>
          <t>B101276</t>
        </is>
      </c>
      <c r="R58" s="235" t="inlineStr">
        <is>
          <t>LT027</t>
        </is>
      </c>
      <c r="S58" s="233" t="n"/>
      <c r="T58" s="233" t="n"/>
      <c r="U58" s="233" t="n"/>
    </row>
    <row r="59">
      <c r="B59" s="233">
        <f>IF(AND(M59&lt;&gt;"B20", O59= "Coating_Standard"),"Y","N")</f>
        <v/>
      </c>
      <c r="C59" s="233" t="inlineStr">
        <is>
          <t>ConTab_BOM_KP_Insert_0053</t>
        </is>
      </c>
      <c r="D59" s="233">
        <f>IF(B59="Y",C59,"")</f>
        <v/>
      </c>
      <c r="E59" s="198" t="inlineStr">
        <is>
          <t>5012-7_8-KP</t>
        </is>
      </c>
      <c r="F59" s="235" t="inlineStr">
        <is>
          <t>Opt_Insert</t>
        </is>
      </c>
      <c r="G59" s="235" t="inlineStr">
        <is>
          <t>4</t>
        </is>
      </c>
      <c r="H59" s="234" t="inlineStr">
        <is>
          <t>X4</t>
        </is>
      </c>
      <c r="I59" s="233" t="inlineStr">
        <is>
          <t>Mechanical Seal</t>
        </is>
      </c>
      <c r="J59" s="233" t="inlineStr">
        <is>
          <t>Single</t>
        </is>
      </c>
      <c r="K59" s="233" t="n"/>
      <c r="L59" s="233" t="inlineStr">
        <is>
          <t>Regreasable</t>
        </is>
      </c>
      <c r="M59" s="233" t="inlineStr">
        <is>
          <t>J</t>
        </is>
      </c>
      <c r="N59" s="233" t="inlineStr">
        <is>
          <t>No Lip seals or labrynth seals</t>
        </is>
      </c>
      <c r="O59" s="233" t="inlineStr">
        <is>
          <t>Coating_Standard</t>
        </is>
      </c>
      <c r="P59" s="235" t="inlineStr">
        <is>
          <t>RTF</t>
        </is>
      </c>
      <c r="Q59" s="233" t="inlineStr">
        <is>
          <t>B101278</t>
        </is>
      </c>
      <c r="R59" s="235" t="inlineStr">
        <is>
          <t>LT105</t>
        </is>
      </c>
      <c r="S59" s="233" t="n"/>
      <c r="T59" s="233" t="n"/>
      <c r="U59" s="233" t="n"/>
    </row>
    <row r="60">
      <c r="B60" s="233">
        <f>IF(AND(M60&lt;&gt;"B20", O60= "Coating_Standard"),"Y","N")</f>
        <v/>
      </c>
      <c r="C60" s="233" t="inlineStr">
        <is>
          <t>ConTab_BOM_KP_Insert_0054</t>
        </is>
      </c>
      <c r="D60" s="233">
        <f>IF(B60="Y",C60,"")</f>
        <v/>
      </c>
      <c r="E60" s="198" t="inlineStr">
        <is>
          <t>5012-7_8-KP</t>
        </is>
      </c>
      <c r="F60" s="235" t="inlineStr">
        <is>
          <t>Opt_Insert</t>
        </is>
      </c>
      <c r="G60" s="235" t="inlineStr">
        <is>
          <t>4</t>
        </is>
      </c>
      <c r="H60" s="234" t="inlineStr">
        <is>
          <t>X4</t>
        </is>
      </c>
      <c r="I60" s="233" t="inlineStr">
        <is>
          <t>Mechanical Seal</t>
        </is>
      </c>
      <c r="J60" s="233" t="inlineStr">
        <is>
          <t>Single</t>
        </is>
      </c>
      <c r="K60" s="233" t="n"/>
      <c r="L60" s="233" t="inlineStr">
        <is>
          <t>Regreasable</t>
        </is>
      </c>
      <c r="M60" s="233" t="inlineStr">
        <is>
          <t>X</t>
        </is>
      </c>
      <c r="N60" s="233" t="inlineStr">
        <is>
          <t>Special/Other</t>
        </is>
      </c>
      <c r="O60" s="233" t="inlineStr">
        <is>
          <t>Coating_Standard</t>
        </is>
      </c>
      <c r="P60" s="235" t="inlineStr">
        <is>
          <t>RTF</t>
        </is>
      </c>
      <c r="Q60" s="233" t="inlineStr">
        <is>
          <t>B101279</t>
        </is>
      </c>
      <c r="R60" s="235" t="inlineStr">
        <is>
          <t>LT029</t>
        </is>
      </c>
      <c r="S60" s="233" t="n"/>
      <c r="T60" s="233" t="n"/>
      <c r="U60" s="233" t="n"/>
    </row>
    <row r="61">
      <c r="B61" s="233">
        <f>IF(AND(M61&lt;&gt;"B20", O61= "Coating_Standard"),"Y","N")</f>
        <v/>
      </c>
      <c r="C61" s="233" t="inlineStr">
        <is>
          <t>ConTab_BOM_KP_Insert_0055</t>
        </is>
      </c>
      <c r="D61" s="233">
        <f>IF(B61="Y",C61,"")</f>
        <v/>
      </c>
      <c r="E61" s="198" t="inlineStr">
        <is>
          <t>5012-7_8-KP</t>
        </is>
      </c>
      <c r="F61" s="235" t="inlineStr">
        <is>
          <t>Opt_Insert</t>
        </is>
      </c>
      <c r="G61" s="235" t="inlineStr">
        <is>
          <t>4</t>
        </is>
      </c>
      <c r="H61" s="234" t="inlineStr">
        <is>
          <t>X4</t>
        </is>
      </c>
      <c r="I61" s="233" t="inlineStr">
        <is>
          <t>Packing</t>
        </is>
      </c>
      <c r="J61" s="233" t="inlineStr">
        <is>
          <t>Packing</t>
        </is>
      </c>
      <c r="K61" s="233" t="n"/>
      <c r="L61" s="233" t="inlineStr">
        <is>
          <t>Regreasable</t>
        </is>
      </c>
      <c r="M61" s="233" t="inlineStr">
        <is>
          <t>C35</t>
        </is>
      </c>
      <c r="N61" s="233" t="inlineStr">
        <is>
          <t>No Lip seals or labrynth seals</t>
        </is>
      </c>
      <c r="O61" s="233" t="inlineStr">
        <is>
          <t>Coating_Standard</t>
        </is>
      </c>
      <c r="P61" s="235" t="inlineStr">
        <is>
          <t>96699121</t>
        </is>
      </c>
      <c r="Q61" s="233" t="inlineStr">
        <is>
          <t>B101280</t>
        </is>
      </c>
      <c r="R61" s="235" t="inlineStr">
        <is>
          <t>LT027</t>
        </is>
      </c>
      <c r="S61" s="233" t="n"/>
      <c r="T61" s="233" t="n"/>
      <c r="U61" s="233" t="n"/>
    </row>
    <row r="62">
      <c r="B62" s="233">
        <f>IF(AND(M62&lt;&gt;"B20", O62= "Coating_Standard"),"Y","N")</f>
        <v/>
      </c>
      <c r="C62" s="233" t="inlineStr">
        <is>
          <t>ConTab_BOM_KP_Insert_0056</t>
        </is>
      </c>
      <c r="D62" s="233">
        <f>IF(B62="Y",C62,"")</f>
        <v/>
      </c>
      <c r="E62" s="198" t="inlineStr">
        <is>
          <t>5012-7_8-KP</t>
        </is>
      </c>
      <c r="F62" s="235" t="inlineStr">
        <is>
          <t>Opt_Insert</t>
        </is>
      </c>
      <c r="G62" s="235" t="inlineStr">
        <is>
          <t>4</t>
        </is>
      </c>
      <c r="H62" s="234" t="inlineStr">
        <is>
          <t>X4</t>
        </is>
      </c>
      <c r="I62" s="233" t="inlineStr">
        <is>
          <t>Packing</t>
        </is>
      </c>
      <c r="J62" s="233" t="inlineStr">
        <is>
          <t>Packing</t>
        </is>
      </c>
      <c r="K62" s="233" t="n"/>
      <c r="L62" s="233" t="inlineStr">
        <is>
          <t>Regreasable</t>
        </is>
      </c>
      <c r="M62" s="233" t="inlineStr">
        <is>
          <t>J</t>
        </is>
      </c>
      <c r="N62" s="233" t="inlineStr">
        <is>
          <t>No Lip seals or labrynth seals</t>
        </is>
      </c>
      <c r="O62" s="233" t="inlineStr">
        <is>
          <t>Coating_Standard</t>
        </is>
      </c>
      <c r="P62" s="235" t="inlineStr">
        <is>
          <t>RTF</t>
        </is>
      </c>
      <c r="Q62" s="233" t="inlineStr">
        <is>
          <t>B101282</t>
        </is>
      </c>
      <c r="R62" s="235" t="inlineStr">
        <is>
          <t>LT105</t>
        </is>
      </c>
      <c r="S62" s="233" t="n"/>
      <c r="T62" s="233" t="n"/>
      <c r="U62" s="233" t="n"/>
    </row>
    <row r="63">
      <c r="B63" s="233">
        <f>IF(AND(M63&lt;&gt;"B20", O63= "Coating_Standard"),"Y","N")</f>
        <v/>
      </c>
      <c r="C63" s="233" t="inlineStr">
        <is>
          <t>ConTab_BOM_KP_Insert_0057</t>
        </is>
      </c>
      <c r="D63" s="233">
        <f>IF(B63="Y",C63,"")</f>
        <v/>
      </c>
      <c r="E63" s="198" t="inlineStr">
        <is>
          <t>5012-7_8-KP</t>
        </is>
      </c>
      <c r="F63" s="235" t="inlineStr">
        <is>
          <t>Opt_Insert</t>
        </is>
      </c>
      <c r="G63" s="235" t="inlineStr">
        <is>
          <t>4</t>
        </is>
      </c>
      <c r="H63" s="234" t="inlineStr">
        <is>
          <t>X4</t>
        </is>
      </c>
      <c r="I63" s="233" t="inlineStr">
        <is>
          <t>Packing</t>
        </is>
      </c>
      <c r="J63" s="233" t="inlineStr">
        <is>
          <t>Packing</t>
        </is>
      </c>
      <c r="K63" s="233" t="n"/>
      <c r="L63" s="233" t="inlineStr">
        <is>
          <t>Regreasable</t>
        </is>
      </c>
      <c r="M63" s="233" t="inlineStr">
        <is>
          <t>X</t>
        </is>
      </c>
      <c r="N63" s="233" t="inlineStr">
        <is>
          <t>Special/Other</t>
        </is>
      </c>
      <c r="O63" s="233" t="inlineStr">
        <is>
          <t>Coating_Standard</t>
        </is>
      </c>
      <c r="P63" s="235" t="inlineStr">
        <is>
          <t>RTF</t>
        </is>
      </c>
      <c r="Q63" s="233" t="inlineStr">
        <is>
          <t>B101283</t>
        </is>
      </c>
      <c r="R63" s="235" t="inlineStr">
        <is>
          <t>LT029</t>
        </is>
      </c>
      <c r="S63" s="233" t="n"/>
      <c r="T63" s="233" t="n"/>
      <c r="U63" s="233" t="n"/>
    </row>
    <row r="64">
      <c r="B64" s="233">
        <f>IF(AND(M64&lt;&gt;"B20", O64= "Coating_Standard"),"Y","N")</f>
        <v/>
      </c>
      <c r="C64" s="233" t="inlineStr">
        <is>
          <t>ConTab_BOM_KP_Insert_0058</t>
        </is>
      </c>
      <c r="D64" s="233">
        <f>IF(B64="Y",C64,"")</f>
        <v/>
      </c>
      <c r="E64" s="198" t="inlineStr">
        <is>
          <t>5015-9_0-KP</t>
        </is>
      </c>
      <c r="F64" s="235" t="inlineStr">
        <is>
          <t>Opt_Insert</t>
        </is>
      </c>
      <c r="G64" s="235" t="inlineStr">
        <is>
          <t>4</t>
        </is>
      </c>
      <c r="H64" s="234" t="inlineStr">
        <is>
          <t>X4</t>
        </is>
      </c>
      <c r="I64" s="233" t="inlineStr">
        <is>
          <t>Mechanical Seal</t>
        </is>
      </c>
      <c r="J64" s="233" t="inlineStr">
        <is>
          <t>Single</t>
        </is>
      </c>
      <c r="K64" s="233" t="n"/>
      <c r="L64" s="233" t="inlineStr">
        <is>
          <t>Regreasable</t>
        </is>
      </c>
      <c r="M64" s="233" t="inlineStr">
        <is>
          <t>C35</t>
        </is>
      </c>
      <c r="N64" s="233" t="inlineStr">
        <is>
          <t>No Lip seals or labrynth seals</t>
        </is>
      </c>
      <c r="O64" s="233" t="inlineStr">
        <is>
          <t>Coating_Standard</t>
        </is>
      </c>
      <c r="P64" s="235" t="inlineStr">
        <is>
          <t>96699120</t>
        </is>
      </c>
      <c r="Q64" s="233" t="inlineStr">
        <is>
          <t>B101276</t>
        </is>
      </c>
      <c r="R64" s="235" t="inlineStr">
        <is>
          <t>LT027</t>
        </is>
      </c>
      <c r="S64" s="233" t="n"/>
      <c r="T64" s="233" t="n"/>
      <c r="U64" s="233" t="n"/>
    </row>
    <row r="65">
      <c r="B65" s="233">
        <f>IF(AND(M65&lt;&gt;"B20", O65= "Coating_Standard"),"Y","N")</f>
        <v/>
      </c>
      <c r="C65" s="233" t="inlineStr">
        <is>
          <t>ConTab_BOM_KP_Insert_0059</t>
        </is>
      </c>
      <c r="D65" s="233">
        <f>IF(B65="Y",C65,"")</f>
        <v/>
      </c>
      <c r="E65" s="198" t="inlineStr">
        <is>
          <t>5015-9_0-KP</t>
        </is>
      </c>
      <c r="F65" s="235" t="inlineStr">
        <is>
          <t>Opt_Insert</t>
        </is>
      </c>
      <c r="G65" s="235" t="inlineStr">
        <is>
          <t>4</t>
        </is>
      </c>
      <c r="H65" s="234" t="inlineStr">
        <is>
          <t>X4</t>
        </is>
      </c>
      <c r="I65" s="233" t="inlineStr">
        <is>
          <t>Mechanical Seal</t>
        </is>
      </c>
      <c r="J65" s="233" t="inlineStr">
        <is>
          <t>Single</t>
        </is>
      </c>
      <c r="K65" s="233" t="n"/>
      <c r="L65" s="233" t="inlineStr">
        <is>
          <t>Regreasable</t>
        </is>
      </c>
      <c r="M65" s="233" t="inlineStr">
        <is>
          <t>J</t>
        </is>
      </c>
      <c r="N65" s="233" t="inlineStr">
        <is>
          <t>No Lip seals or labrynth seals</t>
        </is>
      </c>
      <c r="O65" s="233" t="inlineStr">
        <is>
          <t>Coating_Standard</t>
        </is>
      </c>
      <c r="P65" s="235" t="inlineStr">
        <is>
          <t>RTF</t>
        </is>
      </c>
      <c r="Q65" s="233" t="inlineStr">
        <is>
          <t>B101278</t>
        </is>
      </c>
      <c r="R65" s="235" t="inlineStr">
        <is>
          <t>LT105</t>
        </is>
      </c>
      <c r="S65" s="233" t="n"/>
      <c r="T65" s="233" t="n"/>
      <c r="U65" s="233" t="n"/>
    </row>
    <row r="66">
      <c r="B66" s="233">
        <f>IF(AND(M66&lt;&gt;"B20", O66= "Coating_Standard"),"Y","N")</f>
        <v/>
      </c>
      <c r="C66" s="233" t="inlineStr">
        <is>
          <t>ConTab_BOM_KP_Insert_0060</t>
        </is>
      </c>
      <c r="D66" s="233">
        <f>IF(B66="Y",C66,"")</f>
        <v/>
      </c>
      <c r="E66" s="198" t="inlineStr">
        <is>
          <t>5015-9_0-KP</t>
        </is>
      </c>
      <c r="F66" s="235" t="inlineStr">
        <is>
          <t>Opt_Insert</t>
        </is>
      </c>
      <c r="G66" s="235" t="inlineStr">
        <is>
          <t>4</t>
        </is>
      </c>
      <c r="H66" s="234" t="inlineStr">
        <is>
          <t>X4</t>
        </is>
      </c>
      <c r="I66" s="233" t="inlineStr">
        <is>
          <t>Mechanical Seal</t>
        </is>
      </c>
      <c r="J66" s="233" t="inlineStr">
        <is>
          <t>Single</t>
        </is>
      </c>
      <c r="K66" s="233" t="n"/>
      <c r="L66" s="233" t="inlineStr">
        <is>
          <t>Regreasable</t>
        </is>
      </c>
      <c r="M66" s="233" t="inlineStr">
        <is>
          <t>X</t>
        </is>
      </c>
      <c r="N66" s="233" t="inlineStr">
        <is>
          <t>Special/Other</t>
        </is>
      </c>
      <c r="O66" s="233" t="inlineStr">
        <is>
          <t>Coating_Standard</t>
        </is>
      </c>
      <c r="P66" s="235" t="inlineStr">
        <is>
          <t>RTF</t>
        </is>
      </c>
      <c r="Q66" s="233" t="inlineStr">
        <is>
          <t>B101279</t>
        </is>
      </c>
      <c r="R66" s="235" t="inlineStr">
        <is>
          <t>LT029</t>
        </is>
      </c>
      <c r="S66" s="233" t="n"/>
      <c r="T66" s="233" t="n"/>
      <c r="U66" s="233" t="n"/>
    </row>
    <row r="67">
      <c r="B67" s="233">
        <f>IF(AND(M67&lt;&gt;"B20", O67= "Coating_Standard"),"Y","N")</f>
        <v/>
      </c>
      <c r="C67" s="233" t="inlineStr">
        <is>
          <t>ConTab_BOM_KP_Insert_0061</t>
        </is>
      </c>
      <c r="D67" s="233">
        <f>IF(B67="Y",C67,"")</f>
        <v/>
      </c>
      <c r="E67" s="198" t="inlineStr">
        <is>
          <t>5015-9_0-KP</t>
        </is>
      </c>
      <c r="F67" s="235" t="inlineStr">
        <is>
          <t>Opt_Insert</t>
        </is>
      </c>
      <c r="G67" s="235" t="inlineStr">
        <is>
          <t>4</t>
        </is>
      </c>
      <c r="H67" s="234" t="inlineStr">
        <is>
          <t>X4</t>
        </is>
      </c>
      <c r="I67" s="233" t="inlineStr">
        <is>
          <t>Packing</t>
        </is>
      </c>
      <c r="J67" s="233" t="inlineStr">
        <is>
          <t>Packing</t>
        </is>
      </c>
      <c r="K67" s="233" t="n"/>
      <c r="L67" s="233" t="inlineStr">
        <is>
          <t>Regreasable</t>
        </is>
      </c>
      <c r="M67" s="233" t="inlineStr">
        <is>
          <t>C35</t>
        </is>
      </c>
      <c r="N67" s="233" t="inlineStr">
        <is>
          <t>No Lip seals or labrynth seals</t>
        </is>
      </c>
      <c r="O67" s="233" t="inlineStr">
        <is>
          <t>Coating_Standard</t>
        </is>
      </c>
      <c r="P67" s="235" t="inlineStr">
        <is>
          <t>96699121</t>
        </is>
      </c>
      <c r="Q67" s="233" t="inlineStr">
        <is>
          <t>B101280</t>
        </is>
      </c>
      <c r="R67" s="235" t="inlineStr">
        <is>
          <t>LT027</t>
        </is>
      </c>
      <c r="S67" s="233" t="n"/>
      <c r="T67" s="233" t="n"/>
      <c r="U67" s="233" t="n"/>
    </row>
    <row r="68">
      <c r="B68" s="233">
        <f>IF(AND(M68&lt;&gt;"B20", O68= "Coating_Standard"),"Y","N")</f>
        <v/>
      </c>
      <c r="C68" s="233" t="inlineStr">
        <is>
          <t>ConTab_BOM_KP_Insert_0062</t>
        </is>
      </c>
      <c r="D68" s="233">
        <f>IF(B68="Y",C68,"")</f>
        <v/>
      </c>
      <c r="E68" s="198" t="inlineStr">
        <is>
          <t>5015-9_0-KP</t>
        </is>
      </c>
      <c r="F68" s="235" t="inlineStr">
        <is>
          <t>Opt_Insert</t>
        </is>
      </c>
      <c r="G68" s="235" t="inlineStr">
        <is>
          <t>4</t>
        </is>
      </c>
      <c r="H68" s="234" t="inlineStr">
        <is>
          <t>X4</t>
        </is>
      </c>
      <c r="I68" s="233" t="inlineStr">
        <is>
          <t>Packing</t>
        </is>
      </c>
      <c r="J68" s="233" t="inlineStr">
        <is>
          <t>Packing</t>
        </is>
      </c>
      <c r="K68" s="233" t="n"/>
      <c r="L68" s="233" t="inlineStr">
        <is>
          <t>Regreasable</t>
        </is>
      </c>
      <c r="M68" s="233" t="inlineStr">
        <is>
          <t>J</t>
        </is>
      </c>
      <c r="N68" s="233" t="inlineStr">
        <is>
          <t>No Lip seals or labrynth seals</t>
        </is>
      </c>
      <c r="O68" s="233" t="inlineStr">
        <is>
          <t>Coating_Standard</t>
        </is>
      </c>
      <c r="P68" s="235" t="inlineStr">
        <is>
          <t>RTF</t>
        </is>
      </c>
      <c r="Q68" s="233" t="inlineStr">
        <is>
          <t>B101282</t>
        </is>
      </c>
      <c r="R68" s="235" t="inlineStr">
        <is>
          <t>LT105</t>
        </is>
      </c>
      <c r="S68" s="233" t="n"/>
      <c r="T68" s="233" t="n"/>
      <c r="U68" s="233" t="n"/>
    </row>
    <row r="69">
      <c r="B69" s="233">
        <f>IF(AND(M69&lt;&gt;"B20", O69= "Coating_Standard"),"Y","N")</f>
        <v/>
      </c>
      <c r="C69" s="233" t="inlineStr">
        <is>
          <t>ConTab_BOM_KP_Insert_0063</t>
        </is>
      </c>
      <c r="D69" s="233">
        <f>IF(B69="Y",C69,"")</f>
        <v/>
      </c>
      <c r="E69" s="198" t="inlineStr">
        <is>
          <t>5015-9_0-KP</t>
        </is>
      </c>
      <c r="F69" s="235" t="inlineStr">
        <is>
          <t>Opt_Insert</t>
        </is>
      </c>
      <c r="G69" s="235" t="inlineStr">
        <is>
          <t>4</t>
        </is>
      </c>
      <c r="H69" s="234" t="inlineStr">
        <is>
          <t>X4</t>
        </is>
      </c>
      <c r="I69" s="233" t="inlineStr">
        <is>
          <t>Packing</t>
        </is>
      </c>
      <c r="J69" s="233" t="inlineStr">
        <is>
          <t>Packing</t>
        </is>
      </c>
      <c r="K69" s="233" t="n"/>
      <c r="L69" s="233" t="inlineStr">
        <is>
          <t>Regreasable</t>
        </is>
      </c>
      <c r="M69" s="233" t="inlineStr">
        <is>
          <t>X</t>
        </is>
      </c>
      <c r="N69" s="233" t="inlineStr">
        <is>
          <t>Special/Other</t>
        </is>
      </c>
      <c r="O69" s="233" t="inlineStr">
        <is>
          <t>Coating_Standard</t>
        </is>
      </c>
      <c r="P69" s="235" t="inlineStr">
        <is>
          <t>RTF</t>
        </is>
      </c>
      <c r="Q69" s="233" t="inlineStr">
        <is>
          <t>B101283</t>
        </is>
      </c>
      <c r="R69" s="235" t="inlineStr">
        <is>
          <t>LT029</t>
        </is>
      </c>
      <c r="S69" s="233" t="n"/>
      <c r="T69" s="233" t="n"/>
      <c r="U69" s="233" t="n"/>
    </row>
    <row r="70">
      <c r="B70" s="233">
        <f>IF(AND(M70&lt;&gt;"B20", O70= "Coating_Standard"),"Y","N")</f>
        <v/>
      </c>
      <c r="C70" s="233" t="inlineStr">
        <is>
          <t>ConTab_BOM_KP_Insert_0064</t>
        </is>
      </c>
      <c r="D70" s="233">
        <f>IF(B70="Y",C70,"")</f>
        <v/>
      </c>
      <c r="E70" s="198" t="inlineStr">
        <is>
          <t>6012-1_2-KP</t>
        </is>
      </c>
      <c r="F70" s="235" t="inlineStr">
        <is>
          <t>Opt_Insert</t>
        </is>
      </c>
      <c r="G70" s="235" t="inlineStr">
        <is>
          <t>4</t>
        </is>
      </c>
      <c r="H70" s="234" t="inlineStr">
        <is>
          <t>X4</t>
        </is>
      </c>
      <c r="I70" s="233" t="inlineStr">
        <is>
          <t>Mechanical Seal</t>
        </is>
      </c>
      <c r="J70" s="233" t="inlineStr">
        <is>
          <t>Single</t>
        </is>
      </c>
      <c r="K70" s="233" t="n"/>
      <c r="L70" s="233" t="inlineStr">
        <is>
          <t>Regreasable</t>
        </is>
      </c>
      <c r="M70" s="233" t="inlineStr">
        <is>
          <t>C35</t>
        </is>
      </c>
      <c r="N70" s="233" t="inlineStr">
        <is>
          <t>No Lip seals or labrynth seals</t>
        </is>
      </c>
      <c r="O70" s="233" t="inlineStr">
        <is>
          <t>Coating_Standard</t>
        </is>
      </c>
      <c r="P70" s="235" t="inlineStr">
        <is>
          <t>96699118</t>
        </is>
      </c>
      <c r="Q70" s="233" t="inlineStr">
        <is>
          <t>B101268</t>
        </is>
      </c>
      <c r="R70" s="235" t="inlineStr">
        <is>
          <t>LT027</t>
        </is>
      </c>
      <c r="S70" s="233" t="n"/>
      <c r="T70" s="233" t="n"/>
      <c r="U70" s="233" t="n"/>
    </row>
    <row r="71">
      <c r="B71" s="233">
        <f>IF(AND(M71&lt;&gt;"B20", O71= "Coating_Standard"),"Y","N")</f>
        <v/>
      </c>
      <c r="C71" s="233" t="inlineStr">
        <is>
          <t>ConTab_BOM_KP_Insert_0065</t>
        </is>
      </c>
      <c r="D71" s="233">
        <f>IF(B71="Y",C71,"")</f>
        <v/>
      </c>
      <c r="E71" s="198" t="inlineStr">
        <is>
          <t>6012-1_2-KP</t>
        </is>
      </c>
      <c r="F71" s="235" t="inlineStr">
        <is>
          <t>Opt_Insert</t>
        </is>
      </c>
      <c r="G71" s="235" t="inlineStr">
        <is>
          <t>4</t>
        </is>
      </c>
      <c r="H71" s="234" t="inlineStr">
        <is>
          <t>X4</t>
        </is>
      </c>
      <c r="I71" s="233" t="inlineStr">
        <is>
          <t>Mechanical Seal</t>
        </is>
      </c>
      <c r="J71" s="233" t="inlineStr">
        <is>
          <t>Single</t>
        </is>
      </c>
      <c r="K71" s="233" t="n"/>
      <c r="L71" s="233" t="inlineStr">
        <is>
          <t>Regreasable</t>
        </is>
      </c>
      <c r="M71" s="233" t="inlineStr">
        <is>
          <t>J</t>
        </is>
      </c>
      <c r="N71" s="233" t="inlineStr">
        <is>
          <t>No Lip seals or labrynth seals</t>
        </is>
      </c>
      <c r="O71" s="233" t="inlineStr">
        <is>
          <t>Coating_Standard</t>
        </is>
      </c>
      <c r="P71" s="235" t="inlineStr">
        <is>
          <t>RTF</t>
        </is>
      </c>
      <c r="Q71" s="233" t="inlineStr">
        <is>
          <t>B101270</t>
        </is>
      </c>
      <c r="R71" s="235" t="inlineStr">
        <is>
          <t>LT105</t>
        </is>
      </c>
      <c r="S71" s="233" t="n"/>
      <c r="T71" s="233" t="n"/>
      <c r="U71" s="233" t="n"/>
    </row>
    <row r="72">
      <c r="B72" s="233">
        <f>IF(AND(M72&lt;&gt;"B20", O72= "Coating_Standard"),"Y","N")</f>
        <v/>
      </c>
      <c r="C72" s="233" t="inlineStr">
        <is>
          <t>ConTab_BOM_KP_Insert_0066</t>
        </is>
      </c>
      <c r="D72" s="233">
        <f>IF(B72="Y",C72,"")</f>
        <v/>
      </c>
      <c r="E72" s="198" t="inlineStr">
        <is>
          <t>6012-1_2-KP</t>
        </is>
      </c>
      <c r="F72" s="235" t="inlineStr">
        <is>
          <t>Opt_Insert</t>
        </is>
      </c>
      <c r="G72" s="235" t="inlineStr">
        <is>
          <t>4</t>
        </is>
      </c>
      <c r="H72" s="234" t="inlineStr">
        <is>
          <t>X4</t>
        </is>
      </c>
      <c r="I72" s="233" t="inlineStr">
        <is>
          <t>Mechanical Seal</t>
        </is>
      </c>
      <c r="J72" s="233" t="inlineStr">
        <is>
          <t>Single</t>
        </is>
      </c>
      <c r="K72" s="233" t="n"/>
      <c r="L72" s="233" t="inlineStr">
        <is>
          <t>Regreasable</t>
        </is>
      </c>
      <c r="M72" s="233" t="inlineStr">
        <is>
          <t>X</t>
        </is>
      </c>
      <c r="N72" s="233" t="inlineStr">
        <is>
          <t>Special/Other</t>
        </is>
      </c>
      <c r="O72" s="233" t="inlineStr">
        <is>
          <t>Coating_Standard</t>
        </is>
      </c>
      <c r="P72" s="235" t="inlineStr">
        <is>
          <t>RTF</t>
        </is>
      </c>
      <c r="Q72" s="233" t="inlineStr">
        <is>
          <t>B104671</t>
        </is>
      </c>
      <c r="R72" s="235" t="inlineStr">
        <is>
          <t>LT029</t>
        </is>
      </c>
      <c r="S72" s="233" t="n"/>
      <c r="T72" s="233" t="n"/>
      <c r="U72" s="233" t="n"/>
    </row>
    <row r="73">
      <c r="B73" s="233">
        <f>IF(AND(M73&lt;&gt;"B20", O73= "Coating_Standard"),"Y","N")</f>
        <v/>
      </c>
      <c r="C73" s="233" t="inlineStr">
        <is>
          <t>ConTab_BOM_KP_Insert_0067</t>
        </is>
      </c>
      <c r="D73" s="233">
        <f>IF(B73="Y",C73,"")</f>
        <v/>
      </c>
      <c r="E73" s="198" t="inlineStr">
        <is>
          <t>6012-1_2-KP</t>
        </is>
      </c>
      <c r="F73" s="235" t="inlineStr">
        <is>
          <t>Opt_Insert</t>
        </is>
      </c>
      <c r="G73" s="235" t="inlineStr">
        <is>
          <t>4</t>
        </is>
      </c>
      <c r="H73" s="234" t="inlineStr">
        <is>
          <t>X4</t>
        </is>
      </c>
      <c r="I73" s="233" t="inlineStr">
        <is>
          <t>Packing</t>
        </is>
      </c>
      <c r="J73" s="233" t="inlineStr">
        <is>
          <t>Packing</t>
        </is>
      </c>
      <c r="K73" s="233" t="n"/>
      <c r="L73" s="233" t="inlineStr">
        <is>
          <t>Regreasable</t>
        </is>
      </c>
      <c r="M73" s="233" t="inlineStr">
        <is>
          <t>C35</t>
        </is>
      </c>
      <c r="N73" s="233" t="inlineStr">
        <is>
          <t>No Lip seals or labrynth seals</t>
        </is>
      </c>
      <c r="O73" s="233" t="inlineStr">
        <is>
          <t>Coating_Standard</t>
        </is>
      </c>
      <c r="P73" s="235" t="inlineStr">
        <is>
          <t>96699119</t>
        </is>
      </c>
      <c r="Q73" s="233" t="inlineStr">
        <is>
          <t>B101272</t>
        </is>
      </c>
      <c r="R73" s="235" t="inlineStr">
        <is>
          <t>LT027</t>
        </is>
      </c>
      <c r="S73" s="233" t="n"/>
      <c r="T73" s="233" t="n"/>
      <c r="U73" s="233" t="n"/>
    </row>
    <row r="74">
      <c r="B74" s="233">
        <f>IF(AND(M74&lt;&gt;"B20", O74= "Coating_Standard"),"Y","N")</f>
        <v/>
      </c>
      <c r="C74" s="233" t="inlineStr">
        <is>
          <t>ConTab_BOM_KP_Insert_0068</t>
        </is>
      </c>
      <c r="D74" s="233">
        <f>IF(B74="Y",C74,"")</f>
        <v/>
      </c>
      <c r="E74" s="198" t="inlineStr">
        <is>
          <t>6012-1_2-KP</t>
        </is>
      </c>
      <c r="F74" s="235" t="inlineStr">
        <is>
          <t>Opt_Insert</t>
        </is>
      </c>
      <c r="G74" s="235" t="inlineStr">
        <is>
          <t>4</t>
        </is>
      </c>
      <c r="H74" s="234" t="inlineStr">
        <is>
          <t>X4</t>
        </is>
      </c>
      <c r="I74" s="233" t="inlineStr">
        <is>
          <t>Packing</t>
        </is>
      </c>
      <c r="J74" s="233" t="inlineStr">
        <is>
          <t>Packing</t>
        </is>
      </c>
      <c r="K74" s="233" t="n"/>
      <c r="L74" s="233" t="inlineStr">
        <is>
          <t>Regreasable</t>
        </is>
      </c>
      <c r="M74" s="233" t="inlineStr">
        <is>
          <t>J</t>
        </is>
      </c>
      <c r="N74" s="233" t="inlineStr">
        <is>
          <t>No Lip seals or labrynth seals</t>
        </is>
      </c>
      <c r="O74" s="233" t="inlineStr">
        <is>
          <t>Coating_Standard</t>
        </is>
      </c>
      <c r="P74" s="235" t="inlineStr">
        <is>
          <t>RTF</t>
        </is>
      </c>
      <c r="Q74" s="233" t="inlineStr">
        <is>
          <t>B101274</t>
        </is>
      </c>
      <c r="R74" s="235" t="inlineStr">
        <is>
          <t>LT105</t>
        </is>
      </c>
      <c r="S74" s="233" t="n"/>
      <c r="T74" s="233" t="n"/>
      <c r="U74" s="233" t="n"/>
    </row>
    <row r="75">
      <c r="B75" s="233">
        <f>IF(AND(M75&lt;&gt;"B20", O75= "Coating_Standard"),"Y","N")</f>
        <v/>
      </c>
      <c r="C75" s="233" t="inlineStr">
        <is>
          <t>ConTab_BOM_KP_Insert_0069</t>
        </is>
      </c>
      <c r="D75" s="233">
        <f>IF(B75="Y",C75,"")</f>
        <v/>
      </c>
      <c r="E75" s="198" t="inlineStr">
        <is>
          <t>6012-1_2-KP</t>
        </is>
      </c>
      <c r="F75" s="235" t="inlineStr">
        <is>
          <t>Opt_Insert</t>
        </is>
      </c>
      <c r="G75" s="235" t="inlineStr">
        <is>
          <t>4</t>
        </is>
      </c>
      <c r="H75" s="234" t="inlineStr">
        <is>
          <t>X4</t>
        </is>
      </c>
      <c r="I75" s="233" t="inlineStr">
        <is>
          <t>Packing</t>
        </is>
      </c>
      <c r="J75" s="233" t="inlineStr">
        <is>
          <t>Packing</t>
        </is>
      </c>
      <c r="K75" s="233" t="n"/>
      <c r="L75" s="233" t="inlineStr">
        <is>
          <t>Regreasable</t>
        </is>
      </c>
      <c r="M75" s="233" t="inlineStr">
        <is>
          <t>X</t>
        </is>
      </c>
      <c r="N75" s="233" t="inlineStr">
        <is>
          <t>Special/Other</t>
        </is>
      </c>
      <c r="O75" s="233" t="inlineStr">
        <is>
          <t>Coating_Standard</t>
        </is>
      </c>
      <c r="P75" s="235" t="inlineStr">
        <is>
          <t>RTF</t>
        </is>
      </c>
      <c r="Q75" s="233" t="inlineStr">
        <is>
          <t>B101275</t>
        </is>
      </c>
      <c r="R75" s="235" t="inlineStr">
        <is>
          <t>LT029</t>
        </is>
      </c>
      <c r="S75" s="233" t="n"/>
      <c r="T75" s="233" t="n"/>
      <c r="U75" s="233" t="n"/>
    </row>
    <row r="76">
      <c r="B76" s="233">
        <f>IF(AND(M76&lt;&gt;"B20", O76= "Coating_Standard"),"Y","N")</f>
        <v/>
      </c>
      <c r="C76" s="233" t="inlineStr">
        <is>
          <t>ConTab_BOM_KP_Insert_0070</t>
        </is>
      </c>
      <c r="D76" s="233">
        <f>IF(B76="Y",C76,"")</f>
        <v/>
      </c>
      <c r="E76" s="198" t="inlineStr">
        <is>
          <t>6012-3_4-KP</t>
        </is>
      </c>
      <c r="F76" s="235" t="inlineStr">
        <is>
          <t>Opt_Insert</t>
        </is>
      </c>
      <c r="G76" s="235" t="inlineStr">
        <is>
          <t>4</t>
        </is>
      </c>
      <c r="H76" s="234" t="inlineStr">
        <is>
          <t>X4</t>
        </is>
      </c>
      <c r="I76" s="233" t="inlineStr">
        <is>
          <t>Mechanical Seal</t>
        </is>
      </c>
      <c r="J76" s="233" t="inlineStr">
        <is>
          <t>Single</t>
        </is>
      </c>
      <c r="K76" s="233" t="n"/>
      <c r="L76" s="233" t="inlineStr">
        <is>
          <t>Regreasable</t>
        </is>
      </c>
      <c r="M76" s="233" t="inlineStr">
        <is>
          <t>C35</t>
        </is>
      </c>
      <c r="N76" s="233" t="inlineStr">
        <is>
          <t>No Lip seals or labrynth seals</t>
        </is>
      </c>
      <c r="O76" s="233" t="inlineStr">
        <is>
          <t>Coating_Standard</t>
        </is>
      </c>
      <c r="P76" s="235" t="inlineStr">
        <is>
          <t>96699120</t>
        </is>
      </c>
      <c r="Q76" s="233" t="inlineStr">
        <is>
          <t>B101276</t>
        </is>
      </c>
      <c r="R76" s="235" t="inlineStr">
        <is>
          <t>LT027</t>
        </is>
      </c>
      <c r="S76" s="233" t="n"/>
      <c r="T76" s="233" t="n"/>
      <c r="U76" s="233" t="n"/>
    </row>
    <row r="77">
      <c r="B77" s="233">
        <f>IF(AND(M77&lt;&gt;"B20", O77= "Coating_Standard"),"Y","N")</f>
        <v/>
      </c>
      <c r="C77" s="233" t="inlineStr">
        <is>
          <t>ConTab_BOM_KP_Insert_0071</t>
        </is>
      </c>
      <c r="D77" s="233">
        <f>IF(B77="Y",C77,"")</f>
        <v/>
      </c>
      <c r="E77" s="198" t="inlineStr">
        <is>
          <t>6012-3_4-KP</t>
        </is>
      </c>
      <c r="F77" s="235" t="inlineStr">
        <is>
          <t>Opt_Insert</t>
        </is>
      </c>
      <c r="G77" s="235" t="inlineStr">
        <is>
          <t>4</t>
        </is>
      </c>
      <c r="H77" s="234" t="inlineStr">
        <is>
          <t>X4</t>
        </is>
      </c>
      <c r="I77" s="233" t="inlineStr">
        <is>
          <t>Mechanical Seal</t>
        </is>
      </c>
      <c r="J77" s="233" t="inlineStr">
        <is>
          <t>Single</t>
        </is>
      </c>
      <c r="K77" s="233" t="n"/>
      <c r="L77" s="233" t="inlineStr">
        <is>
          <t>Regreasable</t>
        </is>
      </c>
      <c r="M77" s="233" t="inlineStr">
        <is>
          <t>J</t>
        </is>
      </c>
      <c r="N77" s="233" t="inlineStr">
        <is>
          <t>No Lip seals or labrynth seals</t>
        </is>
      </c>
      <c r="O77" s="233" t="inlineStr">
        <is>
          <t>Coating_Standard</t>
        </is>
      </c>
      <c r="P77" s="235" t="inlineStr">
        <is>
          <t>RTF</t>
        </is>
      </c>
      <c r="Q77" s="233" t="inlineStr">
        <is>
          <t>B101278</t>
        </is>
      </c>
      <c r="R77" s="235" t="inlineStr">
        <is>
          <t>LT105</t>
        </is>
      </c>
      <c r="S77" s="233" t="n"/>
      <c r="T77" s="233" t="n"/>
      <c r="U77" s="233" t="n"/>
    </row>
    <row r="78">
      <c r="B78" s="233">
        <f>IF(AND(M78&lt;&gt;"B20", O78= "Coating_Standard"),"Y","N")</f>
        <v/>
      </c>
      <c r="C78" s="233" t="inlineStr">
        <is>
          <t>ConTab_BOM_KP_Insert_0072</t>
        </is>
      </c>
      <c r="D78" s="233">
        <f>IF(B78="Y",C78,"")</f>
        <v/>
      </c>
      <c r="E78" s="198" t="inlineStr">
        <is>
          <t>6012-3_4-KP</t>
        </is>
      </c>
      <c r="F78" s="235" t="inlineStr">
        <is>
          <t>Opt_Insert</t>
        </is>
      </c>
      <c r="G78" s="235" t="inlineStr">
        <is>
          <t>4</t>
        </is>
      </c>
      <c r="H78" s="234" t="inlineStr">
        <is>
          <t>X4</t>
        </is>
      </c>
      <c r="I78" s="233" t="inlineStr">
        <is>
          <t>Mechanical Seal</t>
        </is>
      </c>
      <c r="J78" s="233" t="inlineStr">
        <is>
          <t>Single</t>
        </is>
      </c>
      <c r="K78" s="233" t="n"/>
      <c r="L78" s="233" t="inlineStr">
        <is>
          <t>Regreasable</t>
        </is>
      </c>
      <c r="M78" s="233" t="inlineStr">
        <is>
          <t>X</t>
        </is>
      </c>
      <c r="N78" s="233" t="inlineStr">
        <is>
          <t>Special/Other</t>
        </is>
      </c>
      <c r="O78" s="233" t="inlineStr">
        <is>
          <t>Coating_Standard</t>
        </is>
      </c>
      <c r="P78" s="235" t="inlineStr">
        <is>
          <t>RTF</t>
        </is>
      </c>
      <c r="Q78" s="233" t="inlineStr">
        <is>
          <t>B101279</t>
        </is>
      </c>
      <c r="R78" s="235" t="inlineStr">
        <is>
          <t>LT029</t>
        </is>
      </c>
      <c r="S78" s="233" t="n"/>
      <c r="T78" s="233" t="n"/>
      <c r="U78" s="233" t="n"/>
    </row>
    <row r="79">
      <c r="B79" s="233">
        <f>IF(AND(M79&lt;&gt;"B20", O79= "Coating_Standard"),"Y","N")</f>
        <v/>
      </c>
      <c r="C79" s="233" t="inlineStr">
        <is>
          <t>ConTab_BOM_KP_Insert_0073</t>
        </is>
      </c>
      <c r="D79" s="233">
        <f>IF(B79="Y",C79,"")</f>
        <v/>
      </c>
      <c r="E79" s="198" t="inlineStr">
        <is>
          <t>6012-3_4-KP</t>
        </is>
      </c>
      <c r="F79" s="235" t="inlineStr">
        <is>
          <t>Opt_Insert</t>
        </is>
      </c>
      <c r="G79" s="235" t="inlineStr">
        <is>
          <t>4</t>
        </is>
      </c>
      <c r="H79" s="234" t="inlineStr">
        <is>
          <t>X4</t>
        </is>
      </c>
      <c r="I79" s="233" t="inlineStr">
        <is>
          <t>Packing</t>
        </is>
      </c>
      <c r="J79" s="233" t="inlineStr">
        <is>
          <t>Packing</t>
        </is>
      </c>
      <c r="K79" s="233" t="n"/>
      <c r="L79" s="233" t="inlineStr">
        <is>
          <t>Regreasable</t>
        </is>
      </c>
      <c r="M79" s="233" t="inlineStr">
        <is>
          <t>C35</t>
        </is>
      </c>
      <c r="N79" s="233" t="inlineStr">
        <is>
          <t>No Lip seals or labrynth seals</t>
        </is>
      </c>
      <c r="O79" s="233" t="inlineStr">
        <is>
          <t>Coating_Standard</t>
        </is>
      </c>
      <c r="P79" s="235" t="inlineStr">
        <is>
          <t>96699121</t>
        </is>
      </c>
      <c r="Q79" s="233" t="inlineStr">
        <is>
          <t>B101280</t>
        </is>
      </c>
      <c r="R79" s="235" t="inlineStr">
        <is>
          <t>LT027</t>
        </is>
      </c>
      <c r="S79" s="233" t="n"/>
      <c r="T79" s="233" t="n"/>
      <c r="U79" s="233" t="n"/>
    </row>
    <row r="80">
      <c r="B80" s="233">
        <f>IF(AND(M80&lt;&gt;"B20", O80= "Coating_Standard"),"Y","N")</f>
        <v/>
      </c>
      <c r="C80" s="233" t="inlineStr">
        <is>
          <t>ConTab_BOM_KP_Insert_0074</t>
        </is>
      </c>
      <c r="D80" s="233">
        <f>IF(B80="Y",C80,"")</f>
        <v/>
      </c>
      <c r="E80" s="198" t="inlineStr">
        <is>
          <t>6012-3_4-KP</t>
        </is>
      </c>
      <c r="F80" s="235" t="inlineStr">
        <is>
          <t>Opt_Insert</t>
        </is>
      </c>
      <c r="G80" s="235" t="inlineStr">
        <is>
          <t>4</t>
        </is>
      </c>
      <c r="H80" s="234" t="inlineStr">
        <is>
          <t>X4</t>
        </is>
      </c>
      <c r="I80" s="233" t="inlineStr">
        <is>
          <t>Packing</t>
        </is>
      </c>
      <c r="J80" s="233" t="inlineStr">
        <is>
          <t>Packing</t>
        </is>
      </c>
      <c r="K80" s="233" t="n"/>
      <c r="L80" s="233" t="inlineStr">
        <is>
          <t>Regreasable</t>
        </is>
      </c>
      <c r="M80" s="233" t="inlineStr">
        <is>
          <t>J</t>
        </is>
      </c>
      <c r="N80" s="233" t="inlineStr">
        <is>
          <t>No Lip seals or labrynth seals</t>
        </is>
      </c>
      <c r="O80" s="233" t="inlineStr">
        <is>
          <t>Coating_Standard</t>
        </is>
      </c>
      <c r="P80" s="235" t="inlineStr">
        <is>
          <t>RTF</t>
        </is>
      </c>
      <c r="Q80" s="233" t="inlineStr">
        <is>
          <t>B101282</t>
        </is>
      </c>
      <c r="R80" s="235" t="inlineStr">
        <is>
          <t>LT105</t>
        </is>
      </c>
      <c r="S80" s="233" t="n"/>
      <c r="T80" s="233" t="n"/>
      <c r="U80" s="233" t="n"/>
    </row>
    <row r="81">
      <c r="B81" s="233">
        <f>IF(AND(M81&lt;&gt;"B20", O81= "Coating_Standard"),"Y","N")</f>
        <v/>
      </c>
      <c r="C81" s="233" t="inlineStr">
        <is>
          <t>ConTab_BOM_KP_Insert_0075</t>
        </is>
      </c>
      <c r="D81" s="233">
        <f>IF(B81="Y",C81,"")</f>
        <v/>
      </c>
      <c r="E81" s="198" t="inlineStr">
        <is>
          <t>6012-3_4-KP</t>
        </is>
      </c>
      <c r="F81" s="235" t="inlineStr">
        <is>
          <t>Opt_Insert</t>
        </is>
      </c>
      <c r="G81" s="235" t="inlineStr">
        <is>
          <t>4</t>
        </is>
      </c>
      <c r="H81" s="234" t="inlineStr">
        <is>
          <t>X4</t>
        </is>
      </c>
      <c r="I81" s="233" t="inlineStr">
        <is>
          <t>Packing</t>
        </is>
      </c>
      <c r="J81" s="233" t="inlineStr">
        <is>
          <t>Packing</t>
        </is>
      </c>
      <c r="K81" s="233" t="n"/>
      <c r="L81" s="233" t="inlineStr">
        <is>
          <t>Regreasable</t>
        </is>
      </c>
      <c r="M81" s="233" t="inlineStr">
        <is>
          <t>X</t>
        </is>
      </c>
      <c r="N81" s="233" t="inlineStr">
        <is>
          <t>Special/Other</t>
        </is>
      </c>
      <c r="O81" s="233" t="inlineStr">
        <is>
          <t>Coating_Standard</t>
        </is>
      </c>
      <c r="P81" s="235" t="inlineStr">
        <is>
          <t>RTF</t>
        </is>
      </c>
      <c r="Q81" s="233" t="inlineStr">
        <is>
          <t>B101283</t>
        </is>
      </c>
      <c r="R81" s="235" t="inlineStr">
        <is>
          <t>LT029</t>
        </is>
      </c>
      <c r="S81" s="233" t="n"/>
      <c r="T81" s="233" t="n"/>
      <c r="U81" s="233" t="n"/>
    </row>
    <row r="82">
      <c r="B82" s="233">
        <f>IF(AND(M82&lt;&gt;"B20", O82= "Coating_Standard"),"Y","N")</f>
        <v/>
      </c>
      <c r="C82" s="233" t="inlineStr">
        <is>
          <t>ConTab_BOM_KP_Insert_0076</t>
        </is>
      </c>
      <c r="D82" s="233">
        <f>IF(B82="Y",C82,"")</f>
        <v/>
      </c>
      <c r="E82" s="198" t="inlineStr">
        <is>
          <t>6015-1_2-KP</t>
        </is>
      </c>
      <c r="F82" s="235" t="inlineStr">
        <is>
          <t>Opt_Insert</t>
        </is>
      </c>
      <c r="G82" s="235" t="inlineStr">
        <is>
          <t>5</t>
        </is>
      </c>
      <c r="H82" s="234" t="inlineStr">
        <is>
          <t>X5</t>
        </is>
      </c>
      <c r="I82" s="233" t="inlineStr">
        <is>
          <t>Mechanical Seal</t>
        </is>
      </c>
      <c r="J82" s="233" t="inlineStr">
        <is>
          <t>Single</t>
        </is>
      </c>
      <c r="K82" s="233" t="n"/>
      <c r="L82" s="233" t="inlineStr">
        <is>
          <t>Regreasable</t>
        </is>
      </c>
      <c r="M82" s="233" t="inlineStr">
        <is>
          <t>C35</t>
        </is>
      </c>
      <c r="N82" s="233" t="inlineStr">
        <is>
          <t>No Lip seals or labrynth seals</t>
        </is>
      </c>
      <c r="O82" s="233" t="inlineStr">
        <is>
          <t>Coating_Standard</t>
        </is>
      </c>
      <c r="P82" s="235" t="inlineStr">
        <is>
          <t>96699122</t>
        </is>
      </c>
      <c r="Q82" s="233" t="inlineStr">
        <is>
          <t>B101284</t>
        </is>
      </c>
      <c r="R82" s="235" t="inlineStr">
        <is>
          <t>LT027</t>
        </is>
      </c>
      <c r="S82" s="233" t="n"/>
      <c r="T82" s="233" t="n"/>
      <c r="U82" s="233" t="n"/>
    </row>
    <row r="83">
      <c r="B83" s="233">
        <f>IF(AND(M83&lt;&gt;"B20", O83= "Coating_Standard"),"Y","N")</f>
        <v/>
      </c>
      <c r="C83" s="233" t="inlineStr">
        <is>
          <t>ConTab_BOM_KP_Insert_0077</t>
        </is>
      </c>
      <c r="D83" s="233">
        <f>IF(B83="Y",C83,"")</f>
        <v/>
      </c>
      <c r="E83" s="198" t="inlineStr">
        <is>
          <t>6015-1_2-KP</t>
        </is>
      </c>
      <c r="F83" s="235" t="inlineStr">
        <is>
          <t>Opt_Insert</t>
        </is>
      </c>
      <c r="G83" s="235" t="inlineStr">
        <is>
          <t>5</t>
        </is>
      </c>
      <c r="H83" s="234" t="inlineStr">
        <is>
          <t>X5</t>
        </is>
      </c>
      <c r="I83" s="233" t="inlineStr">
        <is>
          <t>Mechanical Seal</t>
        </is>
      </c>
      <c r="J83" s="233" t="inlineStr">
        <is>
          <t>Single</t>
        </is>
      </c>
      <c r="K83" s="233" t="n"/>
      <c r="L83" s="233" t="inlineStr">
        <is>
          <t>Regreasable</t>
        </is>
      </c>
      <c r="M83" s="233" t="inlineStr">
        <is>
          <t>J</t>
        </is>
      </c>
      <c r="N83" s="233" t="inlineStr">
        <is>
          <t>No Lip seals or labrynth seals</t>
        </is>
      </c>
      <c r="O83" s="233" t="inlineStr">
        <is>
          <t>Coating_Standard</t>
        </is>
      </c>
      <c r="P83" s="235" t="n">
        <v>98140102</v>
      </c>
      <c r="Q83" s="233" t="inlineStr">
        <is>
          <t>B101286</t>
        </is>
      </c>
      <c r="R83" s="235" t="inlineStr">
        <is>
          <t>LT105</t>
        </is>
      </c>
      <c r="S83" s="233" t="n"/>
      <c r="T83" s="233" t="n"/>
      <c r="U83" s="233" t="n"/>
    </row>
    <row r="84">
      <c r="B84" s="233">
        <f>IF(AND(M84&lt;&gt;"B20", O84= "Coating_Standard"),"Y","N")</f>
        <v/>
      </c>
      <c r="C84" s="233" t="inlineStr">
        <is>
          <t>ConTab_BOM_KP_Insert_0078</t>
        </is>
      </c>
      <c r="D84" s="233">
        <f>IF(B84="Y",C84,"")</f>
        <v/>
      </c>
      <c r="E84" s="198" t="inlineStr">
        <is>
          <t>6015-1_2-KP</t>
        </is>
      </c>
      <c r="F84" s="235" t="inlineStr">
        <is>
          <t>Opt_Insert</t>
        </is>
      </c>
      <c r="G84" s="235" t="inlineStr">
        <is>
          <t>5</t>
        </is>
      </c>
      <c r="H84" s="234" t="inlineStr">
        <is>
          <t>X5</t>
        </is>
      </c>
      <c r="I84" s="233" t="inlineStr">
        <is>
          <t>Mechanical Seal</t>
        </is>
      </c>
      <c r="J84" s="233" t="inlineStr">
        <is>
          <t>Single</t>
        </is>
      </c>
      <c r="K84" s="233" t="n"/>
      <c r="L84" s="233" t="inlineStr">
        <is>
          <t>Regreasable</t>
        </is>
      </c>
      <c r="M84" s="233" t="inlineStr">
        <is>
          <t>X</t>
        </is>
      </c>
      <c r="N84" s="233" t="inlineStr">
        <is>
          <t>Special/Other</t>
        </is>
      </c>
      <c r="O84" s="233" t="inlineStr">
        <is>
          <t>Coating_Standard</t>
        </is>
      </c>
      <c r="P84" s="235" t="inlineStr">
        <is>
          <t>RTF</t>
        </is>
      </c>
      <c r="Q84" s="233" t="inlineStr">
        <is>
          <t>B101287</t>
        </is>
      </c>
      <c r="R84" s="235" t="inlineStr">
        <is>
          <t>LT029</t>
        </is>
      </c>
      <c r="S84" s="233" t="n"/>
      <c r="T84" s="233" t="n"/>
      <c r="U84" s="233" t="n"/>
    </row>
    <row r="85">
      <c r="B85" s="233">
        <f>IF(AND(M85&lt;&gt;"B20", O85= "Coating_Standard"),"Y","N")</f>
        <v/>
      </c>
      <c r="C85" s="233" t="inlineStr">
        <is>
          <t>ConTab_BOM_KP_Insert_0079</t>
        </is>
      </c>
      <c r="D85" s="233">
        <f>IF(B85="Y",C85,"")</f>
        <v/>
      </c>
      <c r="E85" s="198" t="inlineStr">
        <is>
          <t>6015-1_2-KP</t>
        </is>
      </c>
      <c r="F85" s="235" t="inlineStr">
        <is>
          <t>Opt_Insert</t>
        </is>
      </c>
      <c r="G85" s="235" t="inlineStr">
        <is>
          <t>5</t>
        </is>
      </c>
      <c r="H85" s="234" t="inlineStr">
        <is>
          <t>X5</t>
        </is>
      </c>
      <c r="I85" s="233" t="inlineStr">
        <is>
          <t>Packing</t>
        </is>
      </c>
      <c r="J85" s="233" t="inlineStr">
        <is>
          <t>Packing</t>
        </is>
      </c>
      <c r="K85" s="233" t="n"/>
      <c r="L85" s="233" t="inlineStr">
        <is>
          <t>Regreasable</t>
        </is>
      </c>
      <c r="M85" s="233" t="inlineStr">
        <is>
          <t>C35</t>
        </is>
      </c>
      <c r="N85" s="233" t="inlineStr">
        <is>
          <t>No Lip seals or labrynth seals</t>
        </is>
      </c>
      <c r="O85" s="233" t="inlineStr">
        <is>
          <t>Coating_Standard</t>
        </is>
      </c>
      <c r="P85" s="235" t="inlineStr">
        <is>
          <t>96699123</t>
        </is>
      </c>
      <c r="Q85" s="233" t="inlineStr">
        <is>
          <t>B101288</t>
        </is>
      </c>
      <c r="R85" s="235" t="inlineStr">
        <is>
          <t>LT027</t>
        </is>
      </c>
      <c r="S85" s="233" t="n"/>
      <c r="T85" s="233" t="n"/>
      <c r="U85" s="233" t="n"/>
    </row>
    <row r="86">
      <c r="B86" s="233">
        <f>IF(AND(M86&lt;&gt;"B20", O86= "Coating_Standard"),"Y","N")</f>
        <v/>
      </c>
      <c r="C86" s="233" t="inlineStr">
        <is>
          <t>ConTab_BOM_KP_Insert_0080</t>
        </is>
      </c>
      <c r="D86" s="233">
        <f>IF(B86="Y",C86,"")</f>
        <v/>
      </c>
      <c r="E86" s="198" t="inlineStr">
        <is>
          <t>6015-1_2-KP</t>
        </is>
      </c>
      <c r="F86" s="235" t="inlineStr">
        <is>
          <t>Opt_Insert</t>
        </is>
      </c>
      <c r="G86" s="235" t="inlineStr">
        <is>
          <t>5</t>
        </is>
      </c>
      <c r="H86" s="234" t="inlineStr">
        <is>
          <t>X5</t>
        </is>
      </c>
      <c r="I86" s="233" t="inlineStr">
        <is>
          <t>Packing</t>
        </is>
      </c>
      <c r="J86" s="233" t="inlineStr">
        <is>
          <t>Packing</t>
        </is>
      </c>
      <c r="K86" s="233" t="n"/>
      <c r="L86" s="233" t="inlineStr">
        <is>
          <t>Regreasable</t>
        </is>
      </c>
      <c r="M86" s="233" t="inlineStr">
        <is>
          <t>J</t>
        </is>
      </c>
      <c r="N86" s="233" t="inlineStr">
        <is>
          <t>No Lip seals or labrynth seals</t>
        </is>
      </c>
      <c r="O86" s="233" t="inlineStr">
        <is>
          <t>Coating_Standard</t>
        </is>
      </c>
      <c r="P86" s="235" t="inlineStr">
        <is>
          <t>RTF</t>
        </is>
      </c>
      <c r="Q86" s="233" t="inlineStr">
        <is>
          <t>B101290</t>
        </is>
      </c>
      <c r="R86" s="235" t="inlineStr">
        <is>
          <t>LT105</t>
        </is>
      </c>
      <c r="S86" s="233" t="n"/>
      <c r="T86" s="233" t="n"/>
      <c r="U86" s="233" t="n"/>
    </row>
    <row r="87">
      <c r="B87" s="233">
        <f>IF(AND(M87&lt;&gt;"B20", O87= "Coating_Standard"),"Y","N")</f>
        <v/>
      </c>
      <c r="C87" s="233" t="inlineStr">
        <is>
          <t>ConTab_BOM_KP_Insert_0081</t>
        </is>
      </c>
      <c r="D87" s="233">
        <f>IF(B87="Y",C87,"")</f>
        <v/>
      </c>
      <c r="E87" s="198" t="inlineStr">
        <is>
          <t>6015-1_2-KP</t>
        </is>
      </c>
      <c r="F87" s="235" t="inlineStr">
        <is>
          <t>Opt_Insert</t>
        </is>
      </c>
      <c r="G87" s="235" t="inlineStr">
        <is>
          <t>5</t>
        </is>
      </c>
      <c r="H87" s="234" t="inlineStr">
        <is>
          <t>X5</t>
        </is>
      </c>
      <c r="I87" s="233" t="inlineStr">
        <is>
          <t>Packing</t>
        </is>
      </c>
      <c r="J87" s="233" t="inlineStr">
        <is>
          <t>Packing</t>
        </is>
      </c>
      <c r="K87" s="233" t="n"/>
      <c r="L87" s="233" t="inlineStr">
        <is>
          <t>Regreasable</t>
        </is>
      </c>
      <c r="M87" s="233" t="inlineStr">
        <is>
          <t>X</t>
        </is>
      </c>
      <c r="N87" s="233" t="inlineStr">
        <is>
          <t>Special/Other</t>
        </is>
      </c>
      <c r="O87" s="233" t="inlineStr">
        <is>
          <t>Coating_Standard</t>
        </is>
      </c>
      <c r="P87" s="235" t="inlineStr">
        <is>
          <t>RTF</t>
        </is>
      </c>
      <c r="Q87" s="233" t="inlineStr">
        <is>
          <t>B101291</t>
        </is>
      </c>
      <c r="R87" s="235" t="inlineStr">
        <is>
          <t>LT029</t>
        </is>
      </c>
      <c r="S87" s="233" t="n"/>
      <c r="T87" s="233" t="n"/>
      <c r="U87" s="233" t="n"/>
    </row>
    <row r="88">
      <c r="B88" s="233">
        <f>IF(AND(M88&lt;&gt;"B20", O88= "Coating_Standard"),"Y","N")</f>
        <v/>
      </c>
      <c r="C88" s="233" t="inlineStr">
        <is>
          <t>ConTab_BOM_KP_Insert_0082</t>
        </is>
      </c>
      <c r="D88" s="233">
        <f>IF(B88="Y",C88,"")</f>
        <v/>
      </c>
      <c r="E88" s="198" t="inlineStr">
        <is>
          <t>6019-7_8-KP</t>
        </is>
      </c>
      <c r="F88" s="235" t="inlineStr">
        <is>
          <t>Opt_Insert</t>
        </is>
      </c>
      <c r="G88" s="235" t="inlineStr">
        <is>
          <t>5</t>
        </is>
      </c>
      <c r="H88" s="234" t="inlineStr">
        <is>
          <t>X5</t>
        </is>
      </c>
      <c r="I88" s="233" t="inlineStr">
        <is>
          <t>Mechanical Seal</t>
        </is>
      </c>
      <c r="J88" s="233" t="inlineStr">
        <is>
          <t>Single</t>
        </is>
      </c>
      <c r="K88" s="233" t="n"/>
      <c r="L88" s="233" t="inlineStr">
        <is>
          <t>Regreasable</t>
        </is>
      </c>
      <c r="M88" s="233" t="inlineStr">
        <is>
          <t>C35</t>
        </is>
      </c>
      <c r="N88" s="233" t="inlineStr">
        <is>
          <t>No Lip seals or labrynth seals</t>
        </is>
      </c>
      <c r="O88" s="233" t="inlineStr">
        <is>
          <t>Coating_Standard</t>
        </is>
      </c>
      <c r="P88" s="235" t="n">
        <v>96699122</v>
      </c>
      <c r="Q88" s="233" t="inlineStr">
        <is>
          <t>B101324</t>
        </is>
      </c>
      <c r="R88" s="235" t="inlineStr">
        <is>
          <t>LT027</t>
        </is>
      </c>
      <c r="S88" s="233" t="n"/>
      <c r="T88" s="233" t="n"/>
      <c r="U88" s="233" t="n"/>
    </row>
    <row r="89">
      <c r="B89" s="233">
        <f>IF(AND(M89&lt;&gt;"B20", O89= "Coating_Standard"),"Y","N")</f>
        <v/>
      </c>
      <c r="C89" s="233" t="inlineStr">
        <is>
          <t>ConTab_BOM_KP_Insert_0083</t>
        </is>
      </c>
      <c r="D89" s="233">
        <f>IF(B89="Y",C89,"")</f>
        <v/>
      </c>
      <c r="E89" s="198" t="inlineStr">
        <is>
          <t>6019-7_8-KP</t>
        </is>
      </c>
      <c r="F89" s="235" t="inlineStr">
        <is>
          <t>Opt_Insert</t>
        </is>
      </c>
      <c r="G89" s="235" t="inlineStr">
        <is>
          <t>5</t>
        </is>
      </c>
      <c r="H89" s="234" t="inlineStr">
        <is>
          <t>X5</t>
        </is>
      </c>
      <c r="I89" s="233" t="inlineStr">
        <is>
          <t>Mechanical Seal</t>
        </is>
      </c>
      <c r="J89" s="233" t="inlineStr">
        <is>
          <t>Single</t>
        </is>
      </c>
      <c r="K89" s="233" t="n"/>
      <c r="L89" s="233" t="inlineStr">
        <is>
          <t>Regreasable</t>
        </is>
      </c>
      <c r="M89" s="233" t="inlineStr">
        <is>
          <t>J</t>
        </is>
      </c>
      <c r="N89" s="233" t="inlineStr">
        <is>
          <t>No Lip seals or labrynth seals</t>
        </is>
      </c>
      <c r="O89" s="233" t="inlineStr">
        <is>
          <t>Coating_Standard</t>
        </is>
      </c>
      <c r="P89" s="235" t="n">
        <v>98140102</v>
      </c>
      <c r="Q89" s="233" t="inlineStr">
        <is>
          <t>B101326</t>
        </is>
      </c>
      <c r="R89" s="235" t="inlineStr">
        <is>
          <t>LT105</t>
        </is>
      </c>
      <c r="S89" s="233" t="n"/>
      <c r="T89" s="233" t="n"/>
      <c r="U89" s="233" t="n"/>
    </row>
    <row r="90">
      <c r="B90" s="233">
        <f>IF(AND(M90&lt;&gt;"B20", O90= "Coating_Standard"),"Y","N")</f>
        <v/>
      </c>
      <c r="C90" s="233" t="inlineStr">
        <is>
          <t>ConTab_BOM_KP_Insert_0084</t>
        </is>
      </c>
      <c r="D90" s="233">
        <f>IF(B90="Y",C90,"")</f>
        <v/>
      </c>
      <c r="E90" s="198" t="inlineStr">
        <is>
          <t>6019-7_8-KP</t>
        </is>
      </c>
      <c r="F90" s="235" t="inlineStr">
        <is>
          <t>Opt_Insert</t>
        </is>
      </c>
      <c r="G90" s="235" t="inlineStr">
        <is>
          <t>5</t>
        </is>
      </c>
      <c r="H90" s="234" t="inlineStr">
        <is>
          <t>X5</t>
        </is>
      </c>
      <c r="I90" s="233" t="inlineStr">
        <is>
          <t>Mechanical Seal</t>
        </is>
      </c>
      <c r="J90" s="233" t="inlineStr">
        <is>
          <t>Single</t>
        </is>
      </c>
      <c r="K90" s="233" t="n"/>
      <c r="L90" s="233" t="inlineStr">
        <is>
          <t>Regreasable</t>
        </is>
      </c>
      <c r="M90" s="233" t="inlineStr">
        <is>
          <t>X</t>
        </is>
      </c>
      <c r="N90" s="233" t="inlineStr">
        <is>
          <t>Special/Other</t>
        </is>
      </c>
      <c r="O90" s="233" t="inlineStr">
        <is>
          <t>Coating_Standard</t>
        </is>
      </c>
      <c r="P90" s="235" t="inlineStr">
        <is>
          <t>RTF</t>
        </is>
      </c>
      <c r="Q90" s="233" t="inlineStr">
        <is>
          <t>B101327</t>
        </is>
      </c>
      <c r="R90" s="235" t="inlineStr">
        <is>
          <t>LT029</t>
        </is>
      </c>
      <c r="S90" s="233" t="n"/>
      <c r="T90" s="233" t="n"/>
      <c r="U90" s="233" t="n"/>
    </row>
    <row r="91">
      <c r="B91" s="233">
        <f>IF(AND(M91&lt;&gt;"B20", O91= "Coating_Standard"),"Y","N")</f>
        <v/>
      </c>
      <c r="C91" s="233" t="inlineStr">
        <is>
          <t>ConTab_BOM_KP_Insert_0085</t>
        </is>
      </c>
      <c r="D91" s="233">
        <f>IF(B91="Y",C91,"")</f>
        <v/>
      </c>
      <c r="E91" s="198" t="inlineStr">
        <is>
          <t>6019-7_8-KP</t>
        </is>
      </c>
      <c r="F91" s="235" t="inlineStr">
        <is>
          <t>Opt_Insert</t>
        </is>
      </c>
      <c r="G91" s="235" t="inlineStr">
        <is>
          <t>5</t>
        </is>
      </c>
      <c r="H91" s="234" t="inlineStr">
        <is>
          <t>X5</t>
        </is>
      </c>
      <c r="I91" s="233" t="inlineStr">
        <is>
          <t>Packing</t>
        </is>
      </c>
      <c r="J91" s="233" t="inlineStr">
        <is>
          <t>Packing</t>
        </is>
      </c>
      <c r="K91" s="233" t="n"/>
      <c r="L91" s="233" t="inlineStr">
        <is>
          <t>Regreasable</t>
        </is>
      </c>
      <c r="M91" s="233" t="inlineStr">
        <is>
          <t>C35</t>
        </is>
      </c>
      <c r="N91" s="233" t="inlineStr">
        <is>
          <t>No Lip seals or labrynth seals</t>
        </is>
      </c>
      <c r="O91" s="233" t="inlineStr">
        <is>
          <t>Coating_Standard</t>
        </is>
      </c>
      <c r="P91" s="235" t="n">
        <v>96699123</v>
      </c>
      <c r="Q91" s="233" t="inlineStr">
        <is>
          <t>B101328</t>
        </is>
      </c>
      <c r="R91" s="235" t="inlineStr">
        <is>
          <t>LT027</t>
        </is>
      </c>
      <c r="S91" s="233" t="n"/>
      <c r="T91" s="233" t="n"/>
      <c r="U91" s="233" t="n"/>
    </row>
    <row r="92">
      <c r="B92" s="233">
        <f>IF(AND(M92&lt;&gt;"B20", O92= "Coating_Standard"),"Y","N")</f>
        <v/>
      </c>
      <c r="C92" s="233" t="inlineStr">
        <is>
          <t>ConTab_BOM_KP_Insert_0086</t>
        </is>
      </c>
      <c r="D92" s="233">
        <f>IF(B92="Y",C92,"")</f>
        <v/>
      </c>
      <c r="E92" s="198" t="inlineStr">
        <is>
          <t>6019-7_8-KP</t>
        </is>
      </c>
      <c r="F92" s="235" t="inlineStr">
        <is>
          <t>Opt_Insert</t>
        </is>
      </c>
      <c r="G92" s="235" t="inlineStr">
        <is>
          <t>5</t>
        </is>
      </c>
      <c r="H92" s="234" t="inlineStr">
        <is>
          <t>X5</t>
        </is>
      </c>
      <c r="I92" s="233" t="inlineStr">
        <is>
          <t>Packing</t>
        </is>
      </c>
      <c r="J92" s="233" t="inlineStr">
        <is>
          <t>Packing</t>
        </is>
      </c>
      <c r="K92" s="233" t="n"/>
      <c r="L92" s="233" t="inlineStr">
        <is>
          <t>Regreasable</t>
        </is>
      </c>
      <c r="M92" s="233" t="inlineStr">
        <is>
          <t>J</t>
        </is>
      </c>
      <c r="N92" s="233" t="inlineStr">
        <is>
          <t>No Lip seals or labrynth seals</t>
        </is>
      </c>
      <c r="O92" s="233" t="inlineStr">
        <is>
          <t>Coating_Standard</t>
        </is>
      </c>
      <c r="P92" s="235" t="inlineStr">
        <is>
          <t>RTF</t>
        </is>
      </c>
      <c r="Q92" s="233" t="inlineStr">
        <is>
          <t>B101330</t>
        </is>
      </c>
      <c r="R92" s="235" t="inlineStr">
        <is>
          <t>LT105</t>
        </is>
      </c>
      <c r="S92" s="233" t="n"/>
      <c r="T92" s="233" t="n"/>
      <c r="U92" s="233" t="n"/>
    </row>
    <row r="93">
      <c r="B93" s="233">
        <f>IF(AND(M93&lt;&gt;"B20", O93= "Coating_Standard"),"Y","N")</f>
        <v/>
      </c>
      <c r="C93" s="233" t="inlineStr">
        <is>
          <t>ConTab_BOM_KP_Insert_0087</t>
        </is>
      </c>
      <c r="D93" s="233">
        <f>IF(B93="Y",C93,"")</f>
        <v/>
      </c>
      <c r="E93" s="198" t="inlineStr">
        <is>
          <t>6019-7_8-KP</t>
        </is>
      </c>
      <c r="F93" s="235" t="inlineStr">
        <is>
          <t>Opt_Insert</t>
        </is>
      </c>
      <c r="G93" s="235" t="inlineStr">
        <is>
          <t>5</t>
        </is>
      </c>
      <c r="H93" s="234" t="inlineStr">
        <is>
          <t>X5</t>
        </is>
      </c>
      <c r="I93" s="233" t="inlineStr">
        <is>
          <t>Packing</t>
        </is>
      </c>
      <c r="J93" s="233" t="inlineStr">
        <is>
          <t>Packing</t>
        </is>
      </c>
      <c r="K93" s="233" t="n"/>
      <c r="L93" s="233" t="inlineStr">
        <is>
          <t>Regreasable</t>
        </is>
      </c>
      <c r="M93" s="233" t="inlineStr">
        <is>
          <t>X</t>
        </is>
      </c>
      <c r="N93" s="233" t="inlineStr">
        <is>
          <t>Special/Other</t>
        </is>
      </c>
      <c r="O93" s="233" t="inlineStr">
        <is>
          <t>Coating_Standard</t>
        </is>
      </c>
      <c r="P93" s="235" t="inlineStr">
        <is>
          <t>RTF</t>
        </is>
      </c>
      <c r="Q93" s="233" t="inlineStr">
        <is>
          <t>B101331</t>
        </is>
      </c>
      <c r="R93" s="235" t="inlineStr">
        <is>
          <t>LT029</t>
        </is>
      </c>
      <c r="S93" s="233" t="n"/>
      <c r="T93" s="233" t="n"/>
      <c r="U93" s="233" t="n"/>
    </row>
    <row r="94">
      <c r="B94" s="233">
        <f>IF(AND(M94&lt;&gt;"B20", O94= "Coating_Standard"),"Y","N")</f>
        <v/>
      </c>
      <c r="C94" s="233" t="inlineStr">
        <is>
          <t>ConTab_BOM_KP_Insert_0088</t>
        </is>
      </c>
      <c r="D94" s="233">
        <f>IF(B94="Y",C94,"")</f>
        <v/>
      </c>
      <c r="E94" s="198" t="inlineStr">
        <is>
          <t>6019-7_8-KP</t>
        </is>
      </c>
      <c r="F94" s="235" t="inlineStr">
        <is>
          <t>Opt_Insert</t>
        </is>
      </c>
      <c r="G94" s="235" t="inlineStr">
        <is>
          <t>6</t>
        </is>
      </c>
      <c r="H94" s="234" t="inlineStr">
        <is>
          <t>X6</t>
        </is>
      </c>
      <c r="I94" s="233" t="inlineStr">
        <is>
          <t>Mechanical Seal</t>
        </is>
      </c>
      <c r="J94" s="233" t="inlineStr">
        <is>
          <t>Single</t>
        </is>
      </c>
      <c r="K94" s="233" t="inlineStr">
        <is>
          <t>Unbalanced</t>
        </is>
      </c>
      <c r="L94" s="233" t="inlineStr">
        <is>
          <t>Regreasable</t>
        </is>
      </c>
      <c r="M94" s="233" t="inlineStr">
        <is>
          <t>C35</t>
        </is>
      </c>
      <c r="N94" s="233" t="inlineStr">
        <is>
          <t>No Lip seals or labrynth seals</t>
        </is>
      </c>
      <c r="O94" s="233" t="inlineStr">
        <is>
          <t>Coating_Standard</t>
        </is>
      </c>
      <c r="P94" s="235" t="inlineStr">
        <is>
          <t>96699126</t>
        </is>
      </c>
      <c r="Q94" s="233" t="inlineStr">
        <is>
          <t>B101332</t>
        </is>
      </c>
      <c r="R94" s="235" t="inlineStr">
        <is>
          <t>LT027</t>
        </is>
      </c>
      <c r="S94" s="233" t="n"/>
      <c r="T94" s="233" t="n"/>
      <c r="U94" s="233" t="n"/>
    </row>
    <row r="95">
      <c r="B95" s="233">
        <f>IF(AND(M95&lt;&gt;"B20", O95= "Coating_Standard"),"Y","N")</f>
        <v/>
      </c>
      <c r="C95" s="233" t="inlineStr">
        <is>
          <t>ConTab_BOM_KP_Insert_0089</t>
        </is>
      </c>
      <c r="D95" s="233">
        <f>IF(B95="Y",C95,"")</f>
        <v/>
      </c>
      <c r="E95" s="198" t="inlineStr">
        <is>
          <t>6019-7_8-KP</t>
        </is>
      </c>
      <c r="F95" s="235" t="inlineStr">
        <is>
          <t>Opt_Insert</t>
        </is>
      </c>
      <c r="G95" s="235" t="inlineStr">
        <is>
          <t>6</t>
        </is>
      </c>
      <c r="H95" s="234" t="inlineStr">
        <is>
          <t>X6</t>
        </is>
      </c>
      <c r="I95" s="233" t="inlineStr">
        <is>
          <t>Mechanical Seal</t>
        </is>
      </c>
      <c r="J95" s="233" t="inlineStr">
        <is>
          <t>Single</t>
        </is>
      </c>
      <c r="K95" s="233" t="n"/>
      <c r="L95" s="233" t="inlineStr">
        <is>
          <t>Regreasable</t>
        </is>
      </c>
      <c r="M95" s="233" t="inlineStr">
        <is>
          <t>J</t>
        </is>
      </c>
      <c r="N95" s="233" t="inlineStr">
        <is>
          <t>No Lip seals or labrynth seals</t>
        </is>
      </c>
      <c r="O95" s="233" t="inlineStr">
        <is>
          <t>Coating_Standard</t>
        </is>
      </c>
      <c r="P95" s="235" t="inlineStr">
        <is>
          <t>RTF</t>
        </is>
      </c>
      <c r="Q95" s="233" t="inlineStr">
        <is>
          <t>B101334</t>
        </is>
      </c>
      <c r="R95" s="235" t="inlineStr">
        <is>
          <t>LT105</t>
        </is>
      </c>
      <c r="S95" s="233" t="n"/>
      <c r="T95" s="233" t="n"/>
      <c r="U95" s="233" t="n"/>
    </row>
    <row r="96">
      <c r="B96" s="233">
        <f>IF(AND(M96&lt;&gt;"B20", O96= "Coating_Standard"),"Y","N")</f>
        <v/>
      </c>
      <c r="C96" s="233" t="inlineStr">
        <is>
          <t>ConTab_BOM_KP_Insert_0090</t>
        </is>
      </c>
      <c r="D96" s="233">
        <f>IF(B96="Y",C96,"")</f>
        <v/>
      </c>
      <c r="E96" s="198" t="inlineStr">
        <is>
          <t>6019-7_8-KP</t>
        </is>
      </c>
      <c r="F96" s="235" t="inlineStr">
        <is>
          <t>Opt_Insert</t>
        </is>
      </c>
      <c r="G96" s="235" t="inlineStr">
        <is>
          <t>6</t>
        </is>
      </c>
      <c r="H96" s="234" t="inlineStr">
        <is>
          <t>X6</t>
        </is>
      </c>
      <c r="I96" s="233" t="inlineStr">
        <is>
          <t>Mechanical Seal</t>
        </is>
      </c>
      <c r="J96" s="233" t="inlineStr">
        <is>
          <t>Single</t>
        </is>
      </c>
      <c r="K96" s="233" t="n"/>
      <c r="L96" s="233" t="inlineStr">
        <is>
          <t>Regreasable</t>
        </is>
      </c>
      <c r="M96" s="233" t="inlineStr">
        <is>
          <t>X</t>
        </is>
      </c>
      <c r="N96" s="233" t="inlineStr">
        <is>
          <t>Special/Other</t>
        </is>
      </c>
      <c r="O96" s="233" t="inlineStr">
        <is>
          <t>Coating_Standard</t>
        </is>
      </c>
      <c r="P96" s="235" t="inlineStr">
        <is>
          <t>RTF</t>
        </is>
      </c>
      <c r="Q96" s="233" t="inlineStr">
        <is>
          <t>B101335</t>
        </is>
      </c>
      <c r="R96" s="235" t="inlineStr">
        <is>
          <t>LT029</t>
        </is>
      </c>
      <c r="S96" s="233" t="n"/>
      <c r="T96" s="233" t="n"/>
      <c r="U96" s="233" t="n"/>
    </row>
    <row r="97">
      <c r="B97" s="233">
        <f>IF(AND(M97&lt;&gt;"B20", O97= "Coating_Standard"),"Y","N")</f>
        <v/>
      </c>
      <c r="C97" s="233" t="inlineStr">
        <is>
          <t>ConTab_BOM_KP_Insert_0091</t>
        </is>
      </c>
      <c r="D97" s="233">
        <f>IF(B97="Y",C97,"")</f>
        <v/>
      </c>
      <c r="E97" s="198" t="inlineStr">
        <is>
          <t>6019-7_8-KP</t>
        </is>
      </c>
      <c r="F97" s="235" t="inlineStr">
        <is>
          <t>Opt_Insert</t>
        </is>
      </c>
      <c r="G97" s="235" t="inlineStr">
        <is>
          <t>6</t>
        </is>
      </c>
      <c r="H97" s="234" t="inlineStr">
        <is>
          <t>X6</t>
        </is>
      </c>
      <c r="I97" s="233" t="inlineStr">
        <is>
          <t>Packing</t>
        </is>
      </c>
      <c r="J97" s="233" t="inlineStr">
        <is>
          <t>Packing</t>
        </is>
      </c>
      <c r="K97" s="233" t="n"/>
      <c r="L97" s="233" t="inlineStr">
        <is>
          <t>Regreasable</t>
        </is>
      </c>
      <c r="M97" s="233" t="inlineStr">
        <is>
          <t>C35</t>
        </is>
      </c>
      <c r="N97" s="233" t="inlineStr">
        <is>
          <t>No Lip seals or labrynth seals</t>
        </is>
      </c>
      <c r="O97" s="233" t="inlineStr">
        <is>
          <t>Coating_Standard</t>
        </is>
      </c>
      <c r="P97" s="235" t="inlineStr">
        <is>
          <t>96699127</t>
        </is>
      </c>
      <c r="Q97" s="233" t="inlineStr">
        <is>
          <t>B101336</t>
        </is>
      </c>
      <c r="R97" s="235" t="inlineStr">
        <is>
          <t>LT027</t>
        </is>
      </c>
      <c r="S97" s="233" t="n"/>
      <c r="T97" s="233" t="n"/>
      <c r="U97" s="233" t="n"/>
    </row>
    <row r="98">
      <c r="B98" s="233">
        <f>IF(AND(M98&lt;&gt;"B20", O98= "Coating_Standard"),"Y","N")</f>
        <v/>
      </c>
      <c r="C98" s="233" t="inlineStr">
        <is>
          <t>ConTab_BOM_KP_Insert_0092</t>
        </is>
      </c>
      <c r="D98" s="233">
        <f>IF(B98="Y",C98,"")</f>
        <v/>
      </c>
      <c r="E98" s="198" t="inlineStr">
        <is>
          <t>6019-7_8-KP</t>
        </is>
      </c>
      <c r="F98" s="235" t="inlineStr">
        <is>
          <t>Opt_Insert</t>
        </is>
      </c>
      <c r="G98" s="235" t="inlineStr">
        <is>
          <t>6</t>
        </is>
      </c>
      <c r="H98" s="234" t="inlineStr">
        <is>
          <t>X6</t>
        </is>
      </c>
      <c r="I98" s="233" t="inlineStr">
        <is>
          <t>Packing</t>
        </is>
      </c>
      <c r="J98" s="233" t="inlineStr">
        <is>
          <t>Packing</t>
        </is>
      </c>
      <c r="K98" s="233" t="n"/>
      <c r="L98" s="233" t="inlineStr">
        <is>
          <t>Regreasable</t>
        </is>
      </c>
      <c r="M98" s="233" t="inlineStr">
        <is>
          <t>J</t>
        </is>
      </c>
      <c r="N98" s="233" t="inlineStr">
        <is>
          <t>No Lip seals or labrynth seals</t>
        </is>
      </c>
      <c r="O98" s="233" t="inlineStr">
        <is>
          <t>Coating_Standard</t>
        </is>
      </c>
      <c r="P98" s="235" t="inlineStr">
        <is>
          <t>RTF</t>
        </is>
      </c>
      <c r="Q98" s="233" t="inlineStr">
        <is>
          <t>B101338</t>
        </is>
      </c>
      <c r="R98" s="235" t="inlineStr">
        <is>
          <t>LT105</t>
        </is>
      </c>
      <c r="S98" s="233" t="n"/>
      <c r="T98" s="233" t="n"/>
      <c r="U98" s="233" t="n"/>
    </row>
    <row r="99">
      <c r="B99" s="233">
        <f>IF(AND(M99&lt;&gt;"B20", O99= "Coating_Standard"),"Y","N")</f>
        <v/>
      </c>
      <c r="C99" s="233" t="inlineStr">
        <is>
          <t>ConTab_BOM_KP_Insert_0093</t>
        </is>
      </c>
      <c r="D99" s="233">
        <f>IF(B99="Y",C99,"")</f>
        <v/>
      </c>
      <c r="E99" s="198" t="inlineStr">
        <is>
          <t>6019-7_8-KP</t>
        </is>
      </c>
      <c r="F99" s="235" t="inlineStr">
        <is>
          <t>Opt_Insert</t>
        </is>
      </c>
      <c r="G99" s="235" t="inlineStr">
        <is>
          <t>6</t>
        </is>
      </c>
      <c r="H99" s="234" t="inlineStr">
        <is>
          <t>X6</t>
        </is>
      </c>
      <c r="I99" s="233" t="inlineStr">
        <is>
          <t>Packing</t>
        </is>
      </c>
      <c r="J99" s="233" t="inlineStr">
        <is>
          <t>Packing</t>
        </is>
      </c>
      <c r="K99" s="233" t="n"/>
      <c r="L99" s="233" t="inlineStr">
        <is>
          <t>Regreasable</t>
        </is>
      </c>
      <c r="M99" s="233" t="inlineStr">
        <is>
          <t>X</t>
        </is>
      </c>
      <c r="N99" s="233" t="inlineStr">
        <is>
          <t>Special/Other</t>
        </is>
      </c>
      <c r="O99" s="233" t="inlineStr">
        <is>
          <t>Coating_Standard</t>
        </is>
      </c>
      <c r="P99" s="235" t="inlineStr">
        <is>
          <t>RTF</t>
        </is>
      </c>
      <c r="Q99" s="233" t="inlineStr">
        <is>
          <t>B101339</t>
        </is>
      </c>
      <c r="R99" s="235" t="inlineStr">
        <is>
          <t>LT029</t>
        </is>
      </c>
      <c r="S99" s="233" t="n"/>
      <c r="T99" s="233" t="n"/>
      <c r="U99" s="233" t="n"/>
    </row>
    <row r="100">
      <c r="B100" s="233">
        <f>IF(AND(M100&lt;&gt;"B20", O100= "Coating_Standard"),"Y","N")</f>
        <v/>
      </c>
      <c r="C100" s="233" t="inlineStr">
        <is>
          <t>ConTab_BOM_KP_Insert_0094</t>
        </is>
      </c>
      <c r="D100" s="233">
        <f>IF(B100="Y",C100,"")</f>
        <v/>
      </c>
      <c r="E100" s="198" t="inlineStr">
        <is>
          <t>6020-3_4-KP</t>
        </is>
      </c>
      <c r="F100" s="235" t="inlineStr">
        <is>
          <t>Opt_Insert</t>
        </is>
      </c>
      <c r="G100" s="235" t="inlineStr">
        <is>
          <t>6</t>
        </is>
      </c>
      <c r="H100" s="234" t="inlineStr">
        <is>
          <t>X6</t>
        </is>
      </c>
      <c r="I100" s="233" t="inlineStr">
        <is>
          <t>Mechanical Seal</t>
        </is>
      </c>
      <c r="J100" s="233" t="inlineStr">
        <is>
          <t>Single</t>
        </is>
      </c>
      <c r="K100" s="233" t="n"/>
      <c r="L100" s="233" t="inlineStr">
        <is>
          <t>Regreasable</t>
        </is>
      </c>
      <c r="M100" s="233" t="inlineStr">
        <is>
          <t>C35</t>
        </is>
      </c>
      <c r="N100" s="233" t="inlineStr">
        <is>
          <t>No Lip seals or labrynth seals</t>
        </is>
      </c>
      <c r="O100" s="233" t="inlineStr">
        <is>
          <t>Coating_Standard</t>
        </is>
      </c>
      <c r="P100" s="235" t="inlineStr">
        <is>
          <t>96699128</t>
        </is>
      </c>
      <c r="Q100" s="233" t="inlineStr">
        <is>
          <t>B101292</t>
        </is>
      </c>
      <c r="R100" s="235" t="inlineStr">
        <is>
          <t>LT027</t>
        </is>
      </c>
      <c r="S100" s="233" t="n"/>
      <c r="T100" s="233" t="n"/>
      <c r="U100" s="233" t="n"/>
    </row>
    <row r="101">
      <c r="B101" s="233">
        <f>IF(AND(M101&lt;&gt;"B20", O101= "Coating_Standard"),"Y","N")</f>
        <v/>
      </c>
      <c r="C101" s="233" t="inlineStr">
        <is>
          <t>ConTab_BOM_KP_Insert_0095</t>
        </is>
      </c>
      <c r="D101" s="233">
        <f>IF(B101="Y",C101,"")</f>
        <v/>
      </c>
      <c r="E101" s="198" t="inlineStr">
        <is>
          <t>6020-3_4-KP</t>
        </is>
      </c>
      <c r="F101" s="235" t="inlineStr">
        <is>
          <t>Opt_Insert</t>
        </is>
      </c>
      <c r="G101" s="235" t="inlineStr">
        <is>
          <t>6</t>
        </is>
      </c>
      <c r="H101" s="234" t="inlineStr">
        <is>
          <t>X6</t>
        </is>
      </c>
      <c r="I101" s="233" t="inlineStr">
        <is>
          <t>Mechanical Seal</t>
        </is>
      </c>
      <c r="J101" s="233" t="inlineStr">
        <is>
          <t>Single</t>
        </is>
      </c>
      <c r="K101" s="233" t="n"/>
      <c r="L101" s="233" t="inlineStr">
        <is>
          <t>Regreasable</t>
        </is>
      </c>
      <c r="M101" s="233" t="inlineStr">
        <is>
          <t>J</t>
        </is>
      </c>
      <c r="N101" s="233" t="inlineStr">
        <is>
          <t>No Lip seals or labrynth seals</t>
        </is>
      </c>
      <c r="O101" s="233" t="inlineStr">
        <is>
          <t>Coating_Standard</t>
        </is>
      </c>
      <c r="P101" s="235" t="inlineStr">
        <is>
          <t>RTF</t>
        </is>
      </c>
      <c r="Q101" s="233" t="inlineStr">
        <is>
          <t>B101294</t>
        </is>
      </c>
      <c r="R101" s="235" t="inlineStr">
        <is>
          <t>LT105</t>
        </is>
      </c>
      <c r="S101" s="233" t="n"/>
      <c r="T101" s="233" t="n"/>
      <c r="U101" s="233" t="n"/>
    </row>
    <row r="102">
      <c r="B102" s="233">
        <f>IF(AND(M102&lt;&gt;"B20", O102= "Coating_Standard"),"Y","N")</f>
        <v/>
      </c>
      <c r="C102" s="233" t="inlineStr">
        <is>
          <t>ConTab_BOM_KP_Insert_0096</t>
        </is>
      </c>
      <c r="D102" s="233">
        <f>IF(B102="Y",C102,"")</f>
        <v/>
      </c>
      <c r="E102" s="198" t="inlineStr">
        <is>
          <t>6020-3_4-KP</t>
        </is>
      </c>
      <c r="F102" s="235" t="inlineStr">
        <is>
          <t>Opt_Insert</t>
        </is>
      </c>
      <c r="G102" s="235" t="inlineStr">
        <is>
          <t>6</t>
        </is>
      </c>
      <c r="H102" s="234" t="inlineStr">
        <is>
          <t>X6</t>
        </is>
      </c>
      <c r="I102" s="233" t="inlineStr">
        <is>
          <t>Mechanical Seal</t>
        </is>
      </c>
      <c r="J102" s="233" t="inlineStr">
        <is>
          <t>Single</t>
        </is>
      </c>
      <c r="K102" s="233" t="n"/>
      <c r="L102" s="233" t="inlineStr">
        <is>
          <t>Regreasable</t>
        </is>
      </c>
      <c r="M102" s="233" t="inlineStr">
        <is>
          <t>X</t>
        </is>
      </c>
      <c r="N102" s="233" t="inlineStr">
        <is>
          <t>Special/Other</t>
        </is>
      </c>
      <c r="O102" s="233" t="inlineStr">
        <is>
          <t>Coating_Standard</t>
        </is>
      </c>
      <c r="P102" s="235" t="inlineStr">
        <is>
          <t>RTF</t>
        </is>
      </c>
      <c r="Q102" s="233" t="inlineStr">
        <is>
          <t>B101295</t>
        </is>
      </c>
      <c r="R102" s="235" t="inlineStr">
        <is>
          <t>LT029</t>
        </is>
      </c>
      <c r="S102" s="233" t="n"/>
      <c r="T102" s="233" t="n"/>
      <c r="U102" s="233" t="n"/>
    </row>
    <row r="103">
      <c r="B103" s="233">
        <f>IF(AND(M103&lt;&gt;"B20", O103= "Coating_Standard"),"Y","N")</f>
        <v/>
      </c>
      <c r="C103" s="233" t="inlineStr">
        <is>
          <t>ConTab_BOM_KP_Insert_0097</t>
        </is>
      </c>
      <c r="D103" s="233">
        <f>IF(B103="Y",C103,"")</f>
        <v/>
      </c>
      <c r="E103" s="198" t="inlineStr">
        <is>
          <t>6020-3_4-KP</t>
        </is>
      </c>
      <c r="F103" s="235" t="inlineStr">
        <is>
          <t>Opt_Insert</t>
        </is>
      </c>
      <c r="G103" s="235" t="inlineStr">
        <is>
          <t>6</t>
        </is>
      </c>
      <c r="H103" s="234" t="inlineStr">
        <is>
          <t>X6</t>
        </is>
      </c>
      <c r="I103" s="233" t="inlineStr">
        <is>
          <t>Packing</t>
        </is>
      </c>
      <c r="J103" s="233" t="inlineStr">
        <is>
          <t>Packing</t>
        </is>
      </c>
      <c r="K103" s="233" t="n"/>
      <c r="L103" s="233" t="inlineStr">
        <is>
          <t>Regreasable</t>
        </is>
      </c>
      <c r="M103" s="233" t="inlineStr">
        <is>
          <t>C35</t>
        </is>
      </c>
      <c r="N103" s="233" t="inlineStr">
        <is>
          <t>No Lip seals or labrynth seals</t>
        </is>
      </c>
      <c r="O103" s="233" t="inlineStr">
        <is>
          <t>Coating_Standard</t>
        </is>
      </c>
      <c r="P103" s="235" t="inlineStr">
        <is>
          <t>96699129</t>
        </is>
      </c>
      <c r="Q103" s="233" t="inlineStr">
        <is>
          <t>B101296</t>
        </is>
      </c>
      <c r="R103" s="235" t="inlineStr">
        <is>
          <t>LT027</t>
        </is>
      </c>
      <c r="S103" s="233" t="n"/>
      <c r="T103" s="233" t="n"/>
      <c r="U103" s="233" t="n"/>
    </row>
    <row r="104">
      <c r="B104" s="233">
        <f>IF(AND(M104&lt;&gt;"B20", O104= "Coating_Standard"),"Y","N")</f>
        <v/>
      </c>
      <c r="C104" s="233" t="inlineStr">
        <is>
          <t>ConTab_BOM_KP_Insert_0098</t>
        </is>
      </c>
      <c r="D104" s="233">
        <f>IF(B104="Y",C104,"")</f>
        <v/>
      </c>
      <c r="E104" s="198" t="inlineStr">
        <is>
          <t>6020-3_4-KP</t>
        </is>
      </c>
      <c r="F104" s="235" t="inlineStr">
        <is>
          <t>Opt_Insert</t>
        </is>
      </c>
      <c r="G104" s="235" t="inlineStr">
        <is>
          <t>6</t>
        </is>
      </c>
      <c r="H104" s="234" t="inlineStr">
        <is>
          <t>X6</t>
        </is>
      </c>
      <c r="I104" s="233" t="inlineStr">
        <is>
          <t>Packing</t>
        </is>
      </c>
      <c r="J104" s="233" t="inlineStr">
        <is>
          <t>Packing</t>
        </is>
      </c>
      <c r="K104" s="233" t="n"/>
      <c r="L104" s="233" t="inlineStr">
        <is>
          <t>Regreasable</t>
        </is>
      </c>
      <c r="M104" s="233" t="inlineStr">
        <is>
          <t>J</t>
        </is>
      </c>
      <c r="N104" s="233" t="inlineStr">
        <is>
          <t>No Lip seals or labrynth seals</t>
        </is>
      </c>
      <c r="O104" s="233" t="inlineStr">
        <is>
          <t>Coating_Standard</t>
        </is>
      </c>
      <c r="P104" s="235" t="inlineStr">
        <is>
          <t>RTF</t>
        </is>
      </c>
      <c r="Q104" s="233" t="inlineStr">
        <is>
          <t>B101298</t>
        </is>
      </c>
      <c r="R104" s="235" t="inlineStr">
        <is>
          <t>LT105</t>
        </is>
      </c>
      <c r="S104" s="233" t="n"/>
      <c r="T104" s="233" t="n"/>
      <c r="U104" s="233" t="n"/>
    </row>
    <row r="105">
      <c r="B105" s="233">
        <f>IF(AND(M105&lt;&gt;"B20", O105= "Coating_Standard"),"Y","N")</f>
        <v/>
      </c>
      <c r="C105" s="233" t="inlineStr">
        <is>
          <t>ConTab_BOM_KP_Insert_0099</t>
        </is>
      </c>
      <c r="D105" s="233">
        <f>IF(B105="Y",C105,"")</f>
        <v/>
      </c>
      <c r="E105" s="198" t="inlineStr">
        <is>
          <t>6020-3_4-KP</t>
        </is>
      </c>
      <c r="F105" s="235" t="inlineStr">
        <is>
          <t>Opt_Insert</t>
        </is>
      </c>
      <c r="G105" s="235" t="inlineStr">
        <is>
          <t>6</t>
        </is>
      </c>
      <c r="H105" s="234" t="inlineStr">
        <is>
          <t>X6</t>
        </is>
      </c>
      <c r="I105" s="233" t="inlineStr">
        <is>
          <t>Packing</t>
        </is>
      </c>
      <c r="J105" s="233" t="inlineStr">
        <is>
          <t>Packing</t>
        </is>
      </c>
      <c r="K105" s="233" t="n"/>
      <c r="L105" s="233" t="inlineStr">
        <is>
          <t>Regreasable</t>
        </is>
      </c>
      <c r="M105" s="233" t="inlineStr">
        <is>
          <t>X</t>
        </is>
      </c>
      <c r="N105" s="233" t="inlineStr">
        <is>
          <t>Special/Other</t>
        </is>
      </c>
      <c r="O105" s="233" t="inlineStr">
        <is>
          <t>Coating_Standard</t>
        </is>
      </c>
      <c r="P105" s="235" t="inlineStr">
        <is>
          <t>RTF</t>
        </is>
      </c>
      <c r="Q105" s="233" t="inlineStr">
        <is>
          <t>B101299</t>
        </is>
      </c>
      <c r="R105" s="235" t="inlineStr">
        <is>
          <t>LT029</t>
        </is>
      </c>
      <c r="S105" s="233" t="n"/>
      <c r="T105" s="233" t="n"/>
      <c r="U105" s="233" t="n"/>
    </row>
    <row r="106">
      <c r="B106" s="233">
        <f>IF(AND(M106&lt;&gt;"B20", O106= "Coating_Standard"),"Y","N")</f>
        <v/>
      </c>
      <c r="C106" s="233" t="inlineStr">
        <is>
          <t>ConTab_BOM_KP_Insert_0100</t>
        </is>
      </c>
      <c r="D106" s="233">
        <f>IF(B106="Y",C106,"")</f>
        <v/>
      </c>
      <c r="E106" s="198" t="inlineStr">
        <is>
          <t>8012-5_6-KP</t>
        </is>
      </c>
      <c r="F106" s="235" t="inlineStr">
        <is>
          <t>Opt_Insert</t>
        </is>
      </c>
      <c r="G106" s="235" t="inlineStr">
        <is>
          <t>5</t>
        </is>
      </c>
      <c r="H106" s="234" t="inlineStr">
        <is>
          <t>X5</t>
        </is>
      </c>
      <c r="I106" s="233" t="inlineStr">
        <is>
          <t>Mechanical Seal</t>
        </is>
      </c>
      <c r="J106" s="233" t="inlineStr">
        <is>
          <t>Single</t>
        </is>
      </c>
      <c r="K106" s="233" t="n"/>
      <c r="L106" s="233" t="inlineStr">
        <is>
          <t>Regreasable</t>
        </is>
      </c>
      <c r="M106" s="233" t="inlineStr">
        <is>
          <t>C35</t>
        </is>
      </c>
      <c r="N106" s="233" t="inlineStr">
        <is>
          <t>No Lip seals or labrynth seals</t>
        </is>
      </c>
      <c r="O106" s="233" t="inlineStr">
        <is>
          <t>Coating_Standard</t>
        </is>
      </c>
      <c r="P106" s="235" t="inlineStr">
        <is>
          <t>96699122</t>
        </is>
      </c>
      <c r="Q106" s="233" t="inlineStr">
        <is>
          <t>B101284</t>
        </is>
      </c>
      <c r="R106" s="235" t="inlineStr">
        <is>
          <t>LT027</t>
        </is>
      </c>
      <c r="S106" s="233" t="n"/>
      <c r="T106" s="233" t="n"/>
      <c r="U106" s="233" t="n"/>
    </row>
    <row r="107">
      <c r="B107" s="233">
        <f>IF(AND(M107&lt;&gt;"B20", O107= "Coating_Standard"),"Y","N")</f>
        <v/>
      </c>
      <c r="C107" s="233" t="inlineStr">
        <is>
          <t>ConTab_BOM_KP_Insert_0101</t>
        </is>
      </c>
      <c r="D107" s="233">
        <f>IF(B107="Y",C107,"")</f>
        <v/>
      </c>
      <c r="E107" s="198" t="inlineStr">
        <is>
          <t>8012-5_6-KP</t>
        </is>
      </c>
      <c r="F107" s="235" t="inlineStr">
        <is>
          <t>Opt_Insert</t>
        </is>
      </c>
      <c r="G107" s="235" t="inlineStr">
        <is>
          <t>5</t>
        </is>
      </c>
      <c r="H107" s="234" t="inlineStr">
        <is>
          <t>X5</t>
        </is>
      </c>
      <c r="I107" s="233" t="inlineStr">
        <is>
          <t>Mechanical Seal</t>
        </is>
      </c>
      <c r="J107" s="233" t="inlineStr">
        <is>
          <t>Single</t>
        </is>
      </c>
      <c r="K107" s="233" t="n"/>
      <c r="L107" s="233" t="inlineStr">
        <is>
          <t>Regreasable</t>
        </is>
      </c>
      <c r="M107" s="233" t="inlineStr">
        <is>
          <t>J</t>
        </is>
      </c>
      <c r="N107" s="233" t="inlineStr">
        <is>
          <t>No Lip seals or labrynth seals</t>
        </is>
      </c>
      <c r="O107" s="233" t="inlineStr">
        <is>
          <t>Coating_Standard</t>
        </is>
      </c>
      <c r="P107" s="235" t="n">
        <v>98140102</v>
      </c>
      <c r="Q107" s="233" t="inlineStr">
        <is>
          <t>B101286</t>
        </is>
      </c>
      <c r="R107" s="235" t="inlineStr">
        <is>
          <t>LT105</t>
        </is>
      </c>
      <c r="S107" s="233" t="n"/>
      <c r="T107" s="233" t="n"/>
      <c r="U107" s="233" t="n"/>
    </row>
    <row r="108">
      <c r="B108" s="233">
        <f>IF(AND(M108&lt;&gt;"B20", O108= "Coating_Standard"),"Y","N")</f>
        <v/>
      </c>
      <c r="C108" s="233" t="inlineStr">
        <is>
          <t>ConTab_BOM_KP_Insert_0102</t>
        </is>
      </c>
      <c r="D108" s="233">
        <f>IF(B108="Y",C108,"")</f>
        <v/>
      </c>
      <c r="E108" s="198" t="inlineStr">
        <is>
          <t>8012-5_6-KP</t>
        </is>
      </c>
      <c r="F108" s="235" t="inlineStr">
        <is>
          <t>Opt_Insert</t>
        </is>
      </c>
      <c r="G108" s="235" t="inlineStr">
        <is>
          <t>5</t>
        </is>
      </c>
      <c r="H108" s="234" t="inlineStr">
        <is>
          <t>X5</t>
        </is>
      </c>
      <c r="I108" s="233" t="inlineStr">
        <is>
          <t>Mechanical Seal</t>
        </is>
      </c>
      <c r="J108" s="233" t="inlineStr">
        <is>
          <t>Single</t>
        </is>
      </c>
      <c r="K108" s="233" t="n"/>
      <c r="L108" s="233" t="inlineStr">
        <is>
          <t>Regreasable</t>
        </is>
      </c>
      <c r="M108" s="233" t="inlineStr">
        <is>
          <t>X</t>
        </is>
      </c>
      <c r="N108" s="233" t="inlineStr">
        <is>
          <t>Special/Other</t>
        </is>
      </c>
      <c r="O108" s="233" t="inlineStr">
        <is>
          <t>Coating_Standard</t>
        </is>
      </c>
      <c r="P108" s="235" t="inlineStr">
        <is>
          <t>RTF</t>
        </is>
      </c>
      <c r="Q108" s="233" t="inlineStr">
        <is>
          <t>B101287</t>
        </is>
      </c>
      <c r="R108" s="235" t="inlineStr">
        <is>
          <t>LT029</t>
        </is>
      </c>
      <c r="S108" s="233" t="n"/>
      <c r="T108" s="233" t="n"/>
      <c r="U108" s="233" t="n"/>
    </row>
    <row r="109">
      <c r="B109" s="233">
        <f>IF(AND(M109&lt;&gt;"B20", O109= "Coating_Standard"),"Y","N")</f>
        <v/>
      </c>
      <c r="C109" s="233" t="inlineStr">
        <is>
          <t>ConTab_BOM_KP_Insert_0103</t>
        </is>
      </c>
      <c r="D109" s="233">
        <f>IF(B109="Y",C109,"")</f>
        <v/>
      </c>
      <c r="E109" s="198" t="inlineStr">
        <is>
          <t>8012-5_6-KP</t>
        </is>
      </c>
      <c r="F109" s="235" t="inlineStr">
        <is>
          <t>Opt_Insert</t>
        </is>
      </c>
      <c r="G109" s="235" t="inlineStr">
        <is>
          <t>5</t>
        </is>
      </c>
      <c r="H109" s="234" t="inlineStr">
        <is>
          <t>X5</t>
        </is>
      </c>
      <c r="I109" s="233" t="inlineStr">
        <is>
          <t>Packing</t>
        </is>
      </c>
      <c r="J109" s="233" t="inlineStr">
        <is>
          <t>Packing</t>
        </is>
      </c>
      <c r="K109" s="233" t="n"/>
      <c r="L109" s="233" t="inlineStr">
        <is>
          <t>Regreasable</t>
        </is>
      </c>
      <c r="M109" s="233" t="inlineStr">
        <is>
          <t>C35</t>
        </is>
      </c>
      <c r="N109" s="233" t="inlineStr">
        <is>
          <t>No Lip seals or labrynth seals</t>
        </is>
      </c>
      <c r="O109" s="233" t="inlineStr">
        <is>
          <t>Coating_Standard</t>
        </is>
      </c>
      <c r="P109" s="235" t="inlineStr">
        <is>
          <t>96699123</t>
        </is>
      </c>
      <c r="Q109" s="233" t="inlineStr">
        <is>
          <t>B101288</t>
        </is>
      </c>
      <c r="R109" s="235" t="inlineStr">
        <is>
          <t>LT027</t>
        </is>
      </c>
      <c r="S109" s="233" t="n"/>
      <c r="T109" s="233" t="n"/>
      <c r="U109" s="233" t="n"/>
    </row>
    <row r="110">
      <c r="B110" s="233">
        <f>IF(AND(M110&lt;&gt;"B20", O110= "Coating_Standard"),"Y","N")</f>
        <v/>
      </c>
      <c r="C110" s="233" t="inlineStr">
        <is>
          <t>ConTab_BOM_KP_Insert_0104</t>
        </is>
      </c>
      <c r="D110" s="233">
        <f>IF(B110="Y",C110,"")</f>
        <v/>
      </c>
      <c r="E110" s="198" t="inlineStr">
        <is>
          <t>8012-5_6-KP</t>
        </is>
      </c>
      <c r="F110" s="235" t="inlineStr">
        <is>
          <t>Opt_Insert</t>
        </is>
      </c>
      <c r="G110" s="235" t="inlineStr">
        <is>
          <t>5</t>
        </is>
      </c>
      <c r="H110" s="234" t="inlineStr">
        <is>
          <t>X5</t>
        </is>
      </c>
      <c r="I110" s="233" t="inlineStr">
        <is>
          <t>Packing</t>
        </is>
      </c>
      <c r="J110" s="233" t="inlineStr">
        <is>
          <t>Packing</t>
        </is>
      </c>
      <c r="K110" s="233" t="n"/>
      <c r="L110" s="233" t="inlineStr">
        <is>
          <t>Regreasable</t>
        </is>
      </c>
      <c r="M110" s="233" t="inlineStr">
        <is>
          <t>J</t>
        </is>
      </c>
      <c r="N110" s="233" t="inlineStr">
        <is>
          <t>No Lip seals or labrynth seals</t>
        </is>
      </c>
      <c r="O110" s="233" t="inlineStr">
        <is>
          <t>Coating_Standard</t>
        </is>
      </c>
      <c r="P110" s="235" t="inlineStr">
        <is>
          <t>RTF</t>
        </is>
      </c>
      <c r="Q110" s="233" t="inlineStr">
        <is>
          <t>B101290</t>
        </is>
      </c>
      <c r="R110" s="235" t="inlineStr">
        <is>
          <t>LT105</t>
        </is>
      </c>
      <c r="S110" s="233" t="n"/>
      <c r="T110" s="233" t="n"/>
      <c r="U110" s="233" t="n"/>
    </row>
    <row r="111">
      <c r="B111" s="233">
        <f>IF(AND(M111&lt;&gt;"B20", O111= "Coating_Standard"),"Y","N")</f>
        <v/>
      </c>
      <c r="C111" s="233" t="inlineStr">
        <is>
          <t>ConTab_BOM_KP_Insert_0105</t>
        </is>
      </c>
      <c r="D111" s="233">
        <f>IF(B111="Y",C111,"")</f>
        <v/>
      </c>
      <c r="E111" s="198" t="inlineStr">
        <is>
          <t>8012-5_6-KP</t>
        </is>
      </c>
      <c r="F111" s="235" t="inlineStr">
        <is>
          <t>Opt_Insert</t>
        </is>
      </c>
      <c r="G111" s="235" t="inlineStr">
        <is>
          <t>5</t>
        </is>
      </c>
      <c r="H111" s="234" t="inlineStr">
        <is>
          <t>X5</t>
        </is>
      </c>
      <c r="I111" s="233" t="inlineStr">
        <is>
          <t>Packing</t>
        </is>
      </c>
      <c r="J111" s="233" t="inlineStr">
        <is>
          <t>Packing</t>
        </is>
      </c>
      <c r="K111" s="233" t="n"/>
      <c r="L111" s="233" t="inlineStr">
        <is>
          <t>Regreasable</t>
        </is>
      </c>
      <c r="M111" s="233" t="inlineStr">
        <is>
          <t>X</t>
        </is>
      </c>
      <c r="N111" s="233" t="inlineStr">
        <is>
          <t>Special/Other</t>
        </is>
      </c>
      <c r="O111" s="233" t="inlineStr">
        <is>
          <t>Coating_Standard</t>
        </is>
      </c>
      <c r="P111" s="235" t="inlineStr">
        <is>
          <t>RTF</t>
        </is>
      </c>
      <c r="Q111" s="233" t="inlineStr">
        <is>
          <t>B101291</t>
        </is>
      </c>
      <c r="R111" s="235" t="inlineStr">
        <is>
          <t>LT029</t>
        </is>
      </c>
      <c r="S111" s="233" t="n"/>
      <c r="T111" s="233" t="n"/>
      <c r="U111" s="233" t="n"/>
    </row>
    <row r="112">
      <c r="B112" s="233">
        <f>IF(AND(M112&lt;&gt;"B20", O112= "Coating_Standard"),"Y","N")</f>
        <v/>
      </c>
      <c r="C112" s="233" t="inlineStr">
        <is>
          <t>ConTab_BOM_KP_Insert_0106</t>
        </is>
      </c>
      <c r="D112" s="233">
        <f>IF(B112="Y",C112,"")</f>
        <v/>
      </c>
      <c r="E112" s="198" t="inlineStr">
        <is>
          <t>8015-3_4-KP</t>
        </is>
      </c>
      <c r="F112" s="235" t="inlineStr">
        <is>
          <t>Opt_Insert</t>
        </is>
      </c>
      <c r="G112" s="235" t="inlineStr">
        <is>
          <t>5</t>
        </is>
      </c>
      <c r="H112" s="234" t="inlineStr">
        <is>
          <t>X5</t>
        </is>
      </c>
      <c r="I112" s="233" t="inlineStr">
        <is>
          <t>Mechanical Seal</t>
        </is>
      </c>
      <c r="J112" s="233" t="inlineStr">
        <is>
          <t>Single</t>
        </is>
      </c>
      <c r="K112" s="233" t="n"/>
      <c r="L112" s="233" t="inlineStr">
        <is>
          <t>Regreasable</t>
        </is>
      </c>
      <c r="M112" s="233" t="inlineStr">
        <is>
          <t>C35</t>
        </is>
      </c>
      <c r="N112" s="233" t="inlineStr">
        <is>
          <t>No Lip seals or labrynth seals</t>
        </is>
      </c>
      <c r="O112" s="233" t="inlineStr">
        <is>
          <t>Coating_Standard</t>
        </is>
      </c>
      <c r="P112" s="235" t="inlineStr">
        <is>
          <t>96699122</t>
        </is>
      </c>
      <c r="Q112" s="233" t="inlineStr">
        <is>
          <t>B101284</t>
        </is>
      </c>
      <c r="R112" s="235" t="inlineStr">
        <is>
          <t>LT027</t>
        </is>
      </c>
      <c r="S112" s="233" t="n"/>
      <c r="T112" s="233" t="n"/>
      <c r="U112" s="233" t="n"/>
    </row>
    <row r="113">
      <c r="B113" s="233">
        <f>IF(AND(M113&lt;&gt;"B20", O113= "Coating_Standard"),"Y","N")</f>
        <v/>
      </c>
      <c r="C113" s="233" t="inlineStr">
        <is>
          <t>ConTab_BOM_KP_Insert_0107</t>
        </is>
      </c>
      <c r="D113" s="233">
        <f>IF(B113="Y",C113,"")</f>
        <v/>
      </c>
      <c r="E113" s="198" t="inlineStr">
        <is>
          <t>8015-3_4-KP</t>
        </is>
      </c>
      <c r="F113" s="235" t="inlineStr">
        <is>
          <t>Opt_Insert</t>
        </is>
      </c>
      <c r="G113" s="235" t="inlineStr">
        <is>
          <t>5</t>
        </is>
      </c>
      <c r="H113" s="234" t="inlineStr">
        <is>
          <t>X5</t>
        </is>
      </c>
      <c r="I113" s="233" t="inlineStr">
        <is>
          <t>Mechanical Seal</t>
        </is>
      </c>
      <c r="J113" s="233" t="inlineStr">
        <is>
          <t>Single</t>
        </is>
      </c>
      <c r="K113" s="233" t="n"/>
      <c r="L113" s="233" t="inlineStr">
        <is>
          <t>Regreasable</t>
        </is>
      </c>
      <c r="M113" s="233" t="inlineStr">
        <is>
          <t>J</t>
        </is>
      </c>
      <c r="N113" s="233" t="inlineStr">
        <is>
          <t>No Lip seals or labrynth seals</t>
        </is>
      </c>
      <c r="O113" s="233" t="inlineStr">
        <is>
          <t>Coating_Standard</t>
        </is>
      </c>
      <c r="P113" s="235" t="n">
        <v>98140102</v>
      </c>
      <c r="Q113" s="233" t="inlineStr">
        <is>
          <t>B101286</t>
        </is>
      </c>
      <c r="R113" s="235" t="inlineStr">
        <is>
          <t>LT105</t>
        </is>
      </c>
      <c r="S113" s="233" t="n"/>
      <c r="T113" s="233" t="n"/>
      <c r="U113" s="233" t="n"/>
    </row>
    <row r="114">
      <c r="B114" s="233">
        <f>IF(AND(M114&lt;&gt;"B20", O114= "Coating_Standard"),"Y","N")</f>
        <v/>
      </c>
      <c r="C114" s="233" t="inlineStr">
        <is>
          <t>ConTab_BOM_KP_Insert_0108</t>
        </is>
      </c>
      <c r="D114" s="233">
        <f>IF(B114="Y",C114,"")</f>
        <v/>
      </c>
      <c r="E114" s="198" t="inlineStr">
        <is>
          <t>8015-3_4-KP</t>
        </is>
      </c>
      <c r="F114" s="235" t="inlineStr">
        <is>
          <t>Opt_Insert</t>
        </is>
      </c>
      <c r="G114" s="235" t="inlineStr">
        <is>
          <t>5</t>
        </is>
      </c>
      <c r="H114" s="234" t="inlineStr">
        <is>
          <t>X5</t>
        </is>
      </c>
      <c r="I114" s="233" t="inlineStr">
        <is>
          <t>Mechanical Seal</t>
        </is>
      </c>
      <c r="J114" s="233" t="inlineStr">
        <is>
          <t>Single</t>
        </is>
      </c>
      <c r="K114" s="233" t="n"/>
      <c r="L114" s="233" t="inlineStr">
        <is>
          <t>Regreasable</t>
        </is>
      </c>
      <c r="M114" s="233" t="inlineStr">
        <is>
          <t>X</t>
        </is>
      </c>
      <c r="N114" s="233" t="inlineStr">
        <is>
          <t>Special/Other</t>
        </is>
      </c>
      <c r="O114" s="233" t="inlineStr">
        <is>
          <t>Coating_Standard</t>
        </is>
      </c>
      <c r="P114" s="235" t="inlineStr">
        <is>
          <t>RTF</t>
        </is>
      </c>
      <c r="Q114" s="233" t="inlineStr">
        <is>
          <t>B101287</t>
        </is>
      </c>
      <c r="R114" s="235" t="inlineStr">
        <is>
          <t>LT029</t>
        </is>
      </c>
      <c r="S114" s="233" t="n"/>
      <c r="T114" s="233" t="n"/>
      <c r="U114" s="233" t="n"/>
    </row>
    <row r="115">
      <c r="B115" s="233">
        <f>IF(AND(M115&lt;&gt;"B20", O115= "Coating_Standard"),"Y","N")</f>
        <v/>
      </c>
      <c r="C115" s="233" t="inlineStr">
        <is>
          <t>ConTab_BOM_KP_Insert_0109</t>
        </is>
      </c>
      <c r="D115" s="233">
        <f>IF(B115="Y",C115,"")</f>
        <v/>
      </c>
      <c r="E115" s="198" t="inlineStr">
        <is>
          <t>8015-3_4-KP</t>
        </is>
      </c>
      <c r="F115" s="235" t="inlineStr">
        <is>
          <t>Opt_Insert</t>
        </is>
      </c>
      <c r="G115" s="235" t="inlineStr">
        <is>
          <t>5</t>
        </is>
      </c>
      <c r="H115" s="234" t="inlineStr">
        <is>
          <t>X5</t>
        </is>
      </c>
      <c r="I115" s="233" t="inlineStr">
        <is>
          <t>Packing</t>
        </is>
      </c>
      <c r="J115" s="233" t="inlineStr">
        <is>
          <t>Packing</t>
        </is>
      </c>
      <c r="K115" s="233" t="n"/>
      <c r="L115" s="233" t="inlineStr">
        <is>
          <t>Regreasable</t>
        </is>
      </c>
      <c r="M115" s="233" t="inlineStr">
        <is>
          <t>C35</t>
        </is>
      </c>
      <c r="N115" s="233" t="inlineStr">
        <is>
          <t>No Lip seals or labrynth seals</t>
        </is>
      </c>
      <c r="O115" s="233" t="inlineStr">
        <is>
          <t>Coating_Standard</t>
        </is>
      </c>
      <c r="P115" s="235" t="inlineStr">
        <is>
          <t>96699123</t>
        </is>
      </c>
      <c r="Q115" s="233" t="inlineStr">
        <is>
          <t>B101288</t>
        </is>
      </c>
      <c r="R115" s="235" t="inlineStr">
        <is>
          <t>LT027</t>
        </is>
      </c>
      <c r="S115" s="233" t="n"/>
      <c r="T115" s="233" t="n"/>
      <c r="U115" s="233" t="n"/>
    </row>
    <row r="116">
      <c r="B116" s="233">
        <f>IF(AND(M116&lt;&gt;"B20", O116= "Coating_Standard"),"Y","N")</f>
        <v/>
      </c>
      <c r="C116" s="233" t="inlineStr">
        <is>
          <t>ConTab_BOM_KP_Insert_0110</t>
        </is>
      </c>
      <c r="D116" s="233">
        <f>IF(B116="Y",C116,"")</f>
        <v/>
      </c>
      <c r="E116" s="198" t="inlineStr">
        <is>
          <t>8015-3_4-KP</t>
        </is>
      </c>
      <c r="F116" s="235" t="inlineStr">
        <is>
          <t>Opt_Insert</t>
        </is>
      </c>
      <c r="G116" s="235" t="inlineStr">
        <is>
          <t>5</t>
        </is>
      </c>
      <c r="H116" s="234" t="inlineStr">
        <is>
          <t>X5</t>
        </is>
      </c>
      <c r="I116" s="233" t="inlineStr">
        <is>
          <t>Packing</t>
        </is>
      </c>
      <c r="J116" s="233" t="inlineStr">
        <is>
          <t>Packing</t>
        </is>
      </c>
      <c r="K116" s="233" t="n"/>
      <c r="L116" s="233" t="inlineStr">
        <is>
          <t>Regreasable</t>
        </is>
      </c>
      <c r="M116" s="233" t="inlineStr">
        <is>
          <t>J</t>
        </is>
      </c>
      <c r="N116" s="233" t="inlineStr">
        <is>
          <t>No Lip seals or labrynth seals</t>
        </is>
      </c>
      <c r="O116" s="233" t="inlineStr">
        <is>
          <t>Coating_Standard</t>
        </is>
      </c>
      <c r="P116" s="235" t="inlineStr">
        <is>
          <t>RTF</t>
        </is>
      </c>
      <c r="Q116" s="233" t="inlineStr">
        <is>
          <t>B101290</t>
        </is>
      </c>
      <c r="R116" s="235" t="inlineStr">
        <is>
          <t>LT105</t>
        </is>
      </c>
      <c r="S116" s="233" t="n"/>
      <c r="T116" s="233" t="n"/>
      <c r="U116" s="233" t="n"/>
    </row>
    <row r="117">
      <c r="B117" s="233">
        <f>IF(AND(M117&lt;&gt;"B20", O117= "Coating_Standard"),"Y","N")</f>
        <v/>
      </c>
      <c r="C117" s="233" t="inlineStr">
        <is>
          <t>ConTab_BOM_KP_Insert_0111</t>
        </is>
      </c>
      <c r="D117" s="233">
        <f>IF(B117="Y",C117,"")</f>
        <v/>
      </c>
      <c r="E117" s="198" t="inlineStr">
        <is>
          <t>8015-3_4-KP</t>
        </is>
      </c>
      <c r="F117" s="235" t="inlineStr">
        <is>
          <t>Opt_Insert</t>
        </is>
      </c>
      <c r="G117" s="235" t="inlineStr">
        <is>
          <t>5</t>
        </is>
      </c>
      <c r="H117" s="234" t="inlineStr">
        <is>
          <t>X5</t>
        </is>
      </c>
      <c r="I117" s="233" t="inlineStr">
        <is>
          <t>Packing</t>
        </is>
      </c>
      <c r="J117" s="233" t="inlineStr">
        <is>
          <t>Packing</t>
        </is>
      </c>
      <c r="K117" s="233" t="n"/>
      <c r="L117" s="233" t="inlineStr">
        <is>
          <t>Regreasable</t>
        </is>
      </c>
      <c r="M117" s="233" t="inlineStr">
        <is>
          <t>X</t>
        </is>
      </c>
      <c r="N117" s="233" t="inlineStr">
        <is>
          <t>Special/Other</t>
        </is>
      </c>
      <c r="O117" s="233" t="inlineStr">
        <is>
          <t>Coating_Standard</t>
        </is>
      </c>
      <c r="P117" s="235" t="inlineStr">
        <is>
          <t>RTF</t>
        </is>
      </c>
      <c r="Q117" s="233" t="inlineStr">
        <is>
          <t>B101291</t>
        </is>
      </c>
      <c r="R117" s="235" t="inlineStr">
        <is>
          <t>LT029</t>
        </is>
      </c>
      <c r="S117" s="233" t="n"/>
      <c r="T117" s="233" t="n"/>
      <c r="U117" s="233" t="n"/>
    </row>
    <row r="118">
      <c r="B118" s="233">
        <f>IF(AND(M118&lt;&gt;"B20", O118= "Coating_Standard"),"Y","N")</f>
        <v/>
      </c>
      <c r="C118" s="233" t="inlineStr">
        <is>
          <t>ConTab_BOM_KP_Insert_0112</t>
        </is>
      </c>
      <c r="D118" s="233">
        <f>IF(B120="Y",C120,"")</f>
        <v/>
      </c>
      <c r="E118" s="198" t="inlineStr">
        <is>
          <t>8020-5_6-KP</t>
        </is>
      </c>
      <c r="F118" s="235" t="inlineStr">
        <is>
          <t>Opt_Insert</t>
        </is>
      </c>
      <c r="G118" s="235" t="inlineStr">
        <is>
          <t>K</t>
        </is>
      </c>
      <c r="H118" s="234" t="inlineStr">
        <is>
          <t>XK</t>
        </is>
      </c>
      <c r="I118" s="233" t="inlineStr">
        <is>
          <t>Mechanical Seal</t>
        </is>
      </c>
      <c r="J118" s="233" t="inlineStr">
        <is>
          <t>Single</t>
        </is>
      </c>
      <c r="K118" s="233" t="n"/>
      <c r="L118" s="233" t="inlineStr">
        <is>
          <t>Regreasable</t>
        </is>
      </c>
      <c r="M118" s="233" t="inlineStr">
        <is>
          <t>X</t>
        </is>
      </c>
      <c r="N118" s="233" t="inlineStr">
        <is>
          <t>Special/Other</t>
        </is>
      </c>
      <c r="O118" s="233" t="inlineStr">
        <is>
          <t>Coating_Standard</t>
        </is>
      </c>
      <c r="P118" s="235" t="inlineStr">
        <is>
          <t>RTF</t>
        </is>
      </c>
      <c r="Q118" s="233" t="inlineStr">
        <is>
          <t>B101311</t>
        </is>
      </c>
      <c r="R118" s="235" t="inlineStr">
        <is>
          <t>LT029</t>
        </is>
      </c>
      <c r="S118" s="233" t="n"/>
      <c r="T118" s="233" t="n"/>
      <c r="U118" s="233" t="n"/>
    </row>
    <row r="119">
      <c r="B119" s="233">
        <f>IF(AND(M119&lt;&gt;"B20", O119= "Coating_Standard"),"Y","N")</f>
        <v/>
      </c>
      <c r="C119" s="233" t="inlineStr">
        <is>
          <t>ConTab_BOM_KP_Insert_0113</t>
        </is>
      </c>
      <c r="D119" s="233">
        <f>IF(B123="Y",C123,"")</f>
        <v/>
      </c>
      <c r="E119" s="198" t="inlineStr">
        <is>
          <t>8020-5_6-KP</t>
        </is>
      </c>
      <c r="F119" s="235" t="inlineStr">
        <is>
          <t>Opt_Insert</t>
        </is>
      </c>
      <c r="G119" s="235" t="inlineStr">
        <is>
          <t>K</t>
        </is>
      </c>
      <c r="H119" s="234" t="inlineStr">
        <is>
          <t>XK</t>
        </is>
      </c>
      <c r="I119" s="233" t="inlineStr">
        <is>
          <t>Packing</t>
        </is>
      </c>
      <c r="J119" s="233" t="inlineStr">
        <is>
          <t>Packing</t>
        </is>
      </c>
      <c r="K119" s="233" t="n"/>
      <c r="L119" s="233" t="inlineStr">
        <is>
          <t>Regreasable</t>
        </is>
      </c>
      <c r="M119" s="233" t="inlineStr">
        <is>
          <t>X</t>
        </is>
      </c>
      <c r="N119" s="233" t="inlineStr">
        <is>
          <t>Special/Other</t>
        </is>
      </c>
      <c r="O119" s="233" t="inlineStr">
        <is>
          <t>Coating_Standard</t>
        </is>
      </c>
      <c r="P119" s="235" t="inlineStr">
        <is>
          <t>RTF</t>
        </is>
      </c>
      <c r="Q119" s="233" t="inlineStr">
        <is>
          <t>B101315</t>
        </is>
      </c>
      <c r="R119" s="235" t="inlineStr">
        <is>
          <t>LT029</t>
        </is>
      </c>
      <c r="S119" s="233" t="n"/>
      <c r="T119" s="233" t="n"/>
      <c r="U119" s="233" t="n"/>
    </row>
    <row r="120">
      <c r="B120" s="233">
        <f>IF(AND(M120&lt;&gt;"B20", O120= "Coating_Standard"),"Y","N")</f>
        <v/>
      </c>
      <c r="C120" s="233" t="inlineStr">
        <is>
          <t>ConTab_BOM_KP_Insert_0114</t>
        </is>
      </c>
      <c r="D120" s="233">
        <f>IF(B124="Y",C124,"")</f>
        <v/>
      </c>
      <c r="E120" s="198" t="inlineStr">
        <is>
          <t>1012-9_0-KP</t>
        </is>
      </c>
      <c r="F120" s="235" t="inlineStr">
        <is>
          <t>Opt_Insert</t>
        </is>
      </c>
      <c r="G120" s="235" t="inlineStr">
        <is>
          <t>5</t>
        </is>
      </c>
      <c r="H120" s="234" t="inlineStr">
        <is>
          <t>X5</t>
        </is>
      </c>
      <c r="I120" s="233" t="inlineStr">
        <is>
          <t>Mechanical Seal</t>
        </is>
      </c>
      <c r="J120" s="233" t="inlineStr">
        <is>
          <t>Single</t>
        </is>
      </c>
      <c r="K120" s="233" t="n"/>
      <c r="L120" s="233" t="inlineStr">
        <is>
          <t>Regreasable</t>
        </is>
      </c>
      <c r="M120" s="233" t="inlineStr">
        <is>
          <t>C35</t>
        </is>
      </c>
      <c r="N120" s="233" t="inlineStr">
        <is>
          <t>No Lip seals or labrynth seals</t>
        </is>
      </c>
      <c r="O120" s="233" t="inlineStr">
        <is>
          <t>Coating_Standard</t>
        </is>
      </c>
      <c r="P120" s="235" t="inlineStr">
        <is>
          <t>96699122</t>
        </is>
      </c>
      <c r="Q120" s="233" t="inlineStr">
        <is>
          <t>B101284</t>
        </is>
      </c>
      <c r="R120" s="235" t="inlineStr">
        <is>
          <t>LT027</t>
        </is>
      </c>
      <c r="S120" s="233" t="n"/>
      <c r="T120" s="233" t="n"/>
      <c r="U120" s="233" t="n"/>
    </row>
    <row r="121">
      <c r="B121" s="233">
        <f>IF(AND(M121&lt;&gt;"B20", O121= "Coating_Standard"),"Y","N")</f>
        <v/>
      </c>
      <c r="C121" s="233" t="inlineStr">
        <is>
          <t>ConTab_BOM_KP_Insert_0115</t>
        </is>
      </c>
      <c r="D121" s="233">
        <f>IF(B125="Y",C125,"")</f>
        <v/>
      </c>
      <c r="E121" s="198" t="inlineStr">
        <is>
          <t>1012-9_0-KP</t>
        </is>
      </c>
      <c r="F121" s="235" t="inlineStr">
        <is>
          <t>Opt_Insert</t>
        </is>
      </c>
      <c r="G121" s="235" t="inlineStr">
        <is>
          <t>5</t>
        </is>
      </c>
      <c r="H121" s="234" t="inlineStr">
        <is>
          <t>X5</t>
        </is>
      </c>
      <c r="I121" s="233" t="inlineStr">
        <is>
          <t>Mechanical Seal</t>
        </is>
      </c>
      <c r="J121" s="233" t="inlineStr">
        <is>
          <t>Single</t>
        </is>
      </c>
      <c r="K121" s="233" t="n"/>
      <c r="L121" s="233" t="inlineStr">
        <is>
          <t>Regreasable</t>
        </is>
      </c>
      <c r="M121" s="233" t="inlineStr">
        <is>
          <t>J</t>
        </is>
      </c>
      <c r="N121" s="233" t="inlineStr">
        <is>
          <t>No Lip seals or labrynth seals</t>
        </is>
      </c>
      <c r="O121" s="233" t="inlineStr">
        <is>
          <t>Coating_Standard</t>
        </is>
      </c>
      <c r="P121" s="235" t="n">
        <v>98140102</v>
      </c>
      <c r="Q121" s="233" t="inlineStr">
        <is>
          <t>B101286</t>
        </is>
      </c>
      <c r="R121" s="235" t="inlineStr">
        <is>
          <t>LT105</t>
        </is>
      </c>
      <c r="S121" s="233" t="n"/>
      <c r="T121" s="233" t="n"/>
      <c r="U121" s="233" t="n"/>
    </row>
    <row r="122">
      <c r="B122" s="233">
        <f>IF(AND(M122&lt;&gt;"B20", O122= "Coating_Standard"),"Y","N")</f>
        <v/>
      </c>
      <c r="C122" s="233" t="inlineStr">
        <is>
          <t>ConTab_BOM_KP_Insert_0116</t>
        </is>
      </c>
      <c r="D122" s="233">
        <f>IF(B126="Y",C126,"")</f>
        <v/>
      </c>
      <c r="E122" s="198" t="inlineStr">
        <is>
          <t>1012-9_0-KP</t>
        </is>
      </c>
      <c r="F122" s="235" t="inlineStr">
        <is>
          <t>Opt_Insert</t>
        </is>
      </c>
      <c r="G122" s="235" t="inlineStr">
        <is>
          <t>5</t>
        </is>
      </c>
      <c r="H122" s="234" t="inlineStr">
        <is>
          <t>X5</t>
        </is>
      </c>
      <c r="I122" s="233" t="inlineStr">
        <is>
          <t>Mechanical Seal</t>
        </is>
      </c>
      <c r="J122" s="233" t="inlineStr">
        <is>
          <t>Single</t>
        </is>
      </c>
      <c r="K122" s="233" t="n"/>
      <c r="L122" s="233" t="inlineStr">
        <is>
          <t>Regreasable</t>
        </is>
      </c>
      <c r="M122" s="233" t="inlineStr">
        <is>
          <t>X</t>
        </is>
      </c>
      <c r="N122" s="233" t="inlineStr">
        <is>
          <t>Special/Other</t>
        </is>
      </c>
      <c r="O122" s="233" t="inlineStr">
        <is>
          <t>Coating_Standard</t>
        </is>
      </c>
      <c r="P122" s="235" t="inlineStr">
        <is>
          <t>RTF</t>
        </is>
      </c>
      <c r="Q122" s="233" t="inlineStr">
        <is>
          <t>B101287</t>
        </is>
      </c>
      <c r="R122" s="235" t="inlineStr">
        <is>
          <t>LT029</t>
        </is>
      </c>
      <c r="S122" s="233" t="n"/>
      <c r="T122" s="233" t="n"/>
      <c r="U122" s="233" t="n"/>
    </row>
    <row r="123">
      <c r="B123" s="233">
        <f>IF(AND(M123&lt;&gt;"B20", O123= "Coating_Standard"),"Y","N")</f>
        <v/>
      </c>
      <c r="C123" s="233" t="inlineStr">
        <is>
          <t>ConTab_BOM_KP_Insert_0117</t>
        </is>
      </c>
      <c r="D123" s="233">
        <f>IF(B127="Y",C127,"")</f>
        <v/>
      </c>
      <c r="E123" s="198" t="inlineStr">
        <is>
          <t>1012-9_0-KP</t>
        </is>
      </c>
      <c r="F123" s="235" t="inlineStr">
        <is>
          <t>Opt_Insert</t>
        </is>
      </c>
      <c r="G123" s="235" t="inlineStr">
        <is>
          <t>5</t>
        </is>
      </c>
      <c r="H123" s="234" t="inlineStr">
        <is>
          <t>X5</t>
        </is>
      </c>
      <c r="I123" s="233" t="inlineStr">
        <is>
          <t>Packing</t>
        </is>
      </c>
      <c r="J123" s="233" t="inlineStr">
        <is>
          <t>Packing</t>
        </is>
      </c>
      <c r="K123" s="233" t="n"/>
      <c r="L123" s="233" t="inlineStr">
        <is>
          <t>Regreasable</t>
        </is>
      </c>
      <c r="M123" s="233" t="inlineStr">
        <is>
          <t>C35</t>
        </is>
      </c>
      <c r="N123" s="233" t="inlineStr">
        <is>
          <t>No Lip seals or labrynth seals</t>
        </is>
      </c>
      <c r="O123" s="233" t="inlineStr">
        <is>
          <t>Coating_Standard</t>
        </is>
      </c>
      <c r="P123" s="235" t="inlineStr">
        <is>
          <t>96699123</t>
        </is>
      </c>
      <c r="Q123" s="233" t="inlineStr">
        <is>
          <t>B101288</t>
        </is>
      </c>
      <c r="R123" s="235" t="inlineStr">
        <is>
          <t>LT027</t>
        </is>
      </c>
      <c r="S123" s="233" t="n"/>
      <c r="T123" s="233" t="n"/>
      <c r="U123" s="233" t="n"/>
    </row>
    <row r="124">
      <c r="B124" s="233">
        <f>IF(AND(M124&lt;&gt;"B20", O124= "Coating_Standard"),"Y","N")</f>
        <v/>
      </c>
      <c r="C124" s="233" t="inlineStr">
        <is>
          <t>ConTab_BOM_KP_Insert_0118</t>
        </is>
      </c>
      <c r="D124" s="233">
        <f>IF(B128="Y",C128,"")</f>
        <v/>
      </c>
      <c r="E124" s="198" t="inlineStr">
        <is>
          <t>1012-9_0-KP</t>
        </is>
      </c>
      <c r="F124" s="235" t="inlineStr">
        <is>
          <t>Opt_Insert</t>
        </is>
      </c>
      <c r="G124" s="235" t="inlineStr">
        <is>
          <t>5</t>
        </is>
      </c>
      <c r="H124" s="234" t="inlineStr">
        <is>
          <t>X5</t>
        </is>
      </c>
      <c r="I124" s="233" t="inlineStr">
        <is>
          <t>Packing</t>
        </is>
      </c>
      <c r="J124" s="233" t="inlineStr">
        <is>
          <t>Packing</t>
        </is>
      </c>
      <c r="K124" s="233" t="n"/>
      <c r="L124" s="233" t="inlineStr">
        <is>
          <t>Regreasable</t>
        </is>
      </c>
      <c r="M124" s="233" t="inlineStr">
        <is>
          <t>J</t>
        </is>
      </c>
      <c r="N124" s="233" t="inlineStr">
        <is>
          <t>No Lip seals or labrynth seals</t>
        </is>
      </c>
      <c r="O124" s="233" t="inlineStr">
        <is>
          <t>Coating_Standard</t>
        </is>
      </c>
      <c r="P124" s="235" t="inlineStr">
        <is>
          <t>RTF</t>
        </is>
      </c>
      <c r="Q124" s="233" t="inlineStr">
        <is>
          <t>B101290</t>
        </is>
      </c>
      <c r="R124" s="235" t="inlineStr">
        <is>
          <t>LT105</t>
        </is>
      </c>
      <c r="S124" s="233" t="n"/>
      <c r="T124" s="233" t="n"/>
      <c r="U124" s="233" t="n"/>
    </row>
    <row r="125">
      <c r="B125" s="233">
        <f>IF(AND(M125&lt;&gt;"B20", O125= "Coating_Standard"),"Y","N")</f>
        <v/>
      </c>
      <c r="C125" s="233" t="inlineStr">
        <is>
          <t>ConTab_BOM_KP_Insert_0119</t>
        </is>
      </c>
      <c r="D125" s="233">
        <f>IF(B129="Y",C129,"")</f>
        <v/>
      </c>
      <c r="E125" s="198" t="inlineStr">
        <is>
          <t>1012-9_0-KP</t>
        </is>
      </c>
      <c r="F125" s="235" t="inlineStr">
        <is>
          <t>Opt_Insert</t>
        </is>
      </c>
      <c r="G125" s="235" t="inlineStr">
        <is>
          <t>5</t>
        </is>
      </c>
      <c r="H125" s="234" t="inlineStr">
        <is>
          <t>X5</t>
        </is>
      </c>
      <c r="I125" s="233" t="inlineStr">
        <is>
          <t>Packing</t>
        </is>
      </c>
      <c r="J125" s="233" t="inlineStr">
        <is>
          <t>Packing</t>
        </is>
      </c>
      <c r="K125" s="233" t="n"/>
      <c r="L125" s="233" t="inlineStr">
        <is>
          <t>Regreasable</t>
        </is>
      </c>
      <c r="M125" s="233" t="inlineStr">
        <is>
          <t>X</t>
        </is>
      </c>
      <c r="N125" s="233" t="inlineStr">
        <is>
          <t>Special/Other</t>
        </is>
      </c>
      <c r="O125" s="233" t="inlineStr">
        <is>
          <t>Coating_Standard</t>
        </is>
      </c>
      <c r="P125" s="235" t="inlineStr">
        <is>
          <t>RTF</t>
        </is>
      </c>
      <c r="Q125" s="233" t="inlineStr">
        <is>
          <t>B101291</t>
        </is>
      </c>
      <c r="R125" s="235" t="inlineStr">
        <is>
          <t>LT029</t>
        </is>
      </c>
      <c r="S125" s="233" t="n"/>
      <c r="T125" s="233" t="n"/>
      <c r="U125" s="233" t="n"/>
    </row>
    <row r="126">
      <c r="B126" s="233">
        <f>IF(AND(M126&lt;&gt;"B20", O126= "Coating_Standard"),"Y","N")</f>
        <v/>
      </c>
      <c r="C126" s="233" t="inlineStr">
        <is>
          <t>ConTab_BOM_KP_Insert_0120</t>
        </is>
      </c>
      <c r="D126" s="233">
        <f>IF(B130="Y",C130,"")</f>
        <v/>
      </c>
      <c r="E126" s="198" t="inlineStr">
        <is>
          <t>1015-3_4-KP</t>
        </is>
      </c>
      <c r="F126" s="235" t="inlineStr">
        <is>
          <t>Opt_Insert</t>
        </is>
      </c>
      <c r="G126" s="235" t="inlineStr">
        <is>
          <t>7</t>
        </is>
      </c>
      <c r="H126" s="234" t="inlineStr">
        <is>
          <t>X7</t>
        </is>
      </c>
      <c r="I126" s="233" t="inlineStr">
        <is>
          <t>Mechanical Seal</t>
        </is>
      </c>
      <c r="J126" s="233" t="inlineStr">
        <is>
          <t>Single</t>
        </is>
      </c>
      <c r="K126" s="233" t="n"/>
      <c r="L126" s="233" t="inlineStr">
        <is>
          <t>Regreasable</t>
        </is>
      </c>
      <c r="M126" s="233" t="inlineStr">
        <is>
          <t>C35</t>
        </is>
      </c>
      <c r="N126" s="233" t="inlineStr">
        <is>
          <t>No Lip seals or labrynth seals</t>
        </is>
      </c>
      <c r="O126" s="233" t="inlineStr">
        <is>
          <t>Coating_Standard</t>
        </is>
      </c>
      <c r="P126" s="235" t="inlineStr">
        <is>
          <t>96699132</t>
        </is>
      </c>
      <c r="Q126" s="233" t="inlineStr">
        <is>
          <t>B101300</t>
        </is>
      </c>
      <c r="R126" s="235" t="inlineStr">
        <is>
          <t>LT027</t>
        </is>
      </c>
      <c r="S126" s="233" t="n"/>
      <c r="T126" s="233" t="n"/>
      <c r="U126" s="233" t="n"/>
    </row>
    <row r="127">
      <c r="B127" s="233">
        <f>IF(AND(M127&lt;&gt;"B20", O127= "Coating_Standard"),"Y","N")</f>
        <v/>
      </c>
      <c r="C127" s="233" t="inlineStr">
        <is>
          <t>ConTab_BOM_KP_Insert_0121</t>
        </is>
      </c>
      <c r="D127" s="233">
        <f>IF(B131="Y",C131,"")</f>
        <v/>
      </c>
      <c r="E127" s="198" t="inlineStr">
        <is>
          <t>1015-3_4-KP</t>
        </is>
      </c>
      <c r="F127" s="235" t="inlineStr">
        <is>
          <t>Opt_Insert</t>
        </is>
      </c>
      <c r="G127" s="235" t="inlineStr">
        <is>
          <t>7</t>
        </is>
      </c>
      <c r="H127" s="234" t="inlineStr">
        <is>
          <t>X7</t>
        </is>
      </c>
      <c r="I127" s="233" t="inlineStr">
        <is>
          <t>Mechanical Seal</t>
        </is>
      </c>
      <c r="J127" s="233" t="inlineStr">
        <is>
          <t>Single</t>
        </is>
      </c>
      <c r="K127" s="233" t="n"/>
      <c r="L127" s="233" t="inlineStr">
        <is>
          <t>Regreasable</t>
        </is>
      </c>
      <c r="M127" s="233" t="inlineStr">
        <is>
          <t>J</t>
        </is>
      </c>
      <c r="N127" s="233" t="inlineStr">
        <is>
          <t>No Lip seals or labrynth seals</t>
        </is>
      </c>
      <c r="O127" s="233" t="inlineStr">
        <is>
          <t>Coating_Standard</t>
        </is>
      </c>
      <c r="P127" s="235" t="inlineStr">
        <is>
          <t>RTF</t>
        </is>
      </c>
      <c r="Q127" s="233" t="inlineStr">
        <is>
          <t>B101302</t>
        </is>
      </c>
      <c r="R127" s="235" t="inlineStr">
        <is>
          <t>LT105</t>
        </is>
      </c>
      <c r="S127" s="233" t="n"/>
      <c r="T127" s="233" t="n"/>
      <c r="U127" s="233" t="n"/>
    </row>
    <row r="128">
      <c r="B128" s="233">
        <f>IF(AND(M128&lt;&gt;"B20", O128= "Coating_Standard"),"Y","N")</f>
        <v/>
      </c>
      <c r="C128" s="233" t="inlineStr">
        <is>
          <t>ConTab_BOM_KP_Insert_0122</t>
        </is>
      </c>
      <c r="D128" s="233">
        <f>IF(#REF!="Y",#REF!,"")</f>
        <v/>
      </c>
      <c r="E128" s="198" t="inlineStr">
        <is>
          <t>1015-3_4-KP</t>
        </is>
      </c>
      <c r="F128" s="235" t="inlineStr">
        <is>
          <t>Opt_Insert</t>
        </is>
      </c>
      <c r="G128" s="235" t="inlineStr">
        <is>
          <t>7</t>
        </is>
      </c>
      <c r="H128" s="234" t="inlineStr">
        <is>
          <t>X7</t>
        </is>
      </c>
      <c r="I128" s="233" t="inlineStr">
        <is>
          <t>Mechanical Seal</t>
        </is>
      </c>
      <c r="J128" s="233" t="inlineStr">
        <is>
          <t>Single</t>
        </is>
      </c>
      <c r="K128" s="233" t="n"/>
      <c r="L128" s="233" t="inlineStr">
        <is>
          <t>Regreasable</t>
        </is>
      </c>
      <c r="M128" s="233" t="inlineStr">
        <is>
          <t>X</t>
        </is>
      </c>
      <c r="N128" s="233" t="inlineStr">
        <is>
          <t>Special/Other</t>
        </is>
      </c>
      <c r="O128" s="233" t="inlineStr">
        <is>
          <t>Coating_Standard</t>
        </is>
      </c>
      <c r="P128" s="235" t="inlineStr">
        <is>
          <t>RTF</t>
        </is>
      </c>
      <c r="Q128" s="233" t="inlineStr">
        <is>
          <t>B101303</t>
        </is>
      </c>
      <c r="R128" s="235" t="inlineStr">
        <is>
          <t>LT029</t>
        </is>
      </c>
      <c r="S128" s="233" t="n"/>
      <c r="T128" s="233" t="n"/>
      <c r="U128" s="233" t="n"/>
    </row>
    <row r="129">
      <c r="B129" s="233">
        <f>IF(AND(M129&lt;&gt;"B20", O129= "Coating_Standard"),"Y","N")</f>
        <v/>
      </c>
      <c r="C129" s="233" t="inlineStr">
        <is>
          <t>ConTab_BOM_KP_Insert_0123</t>
        </is>
      </c>
      <c r="D129" s="233">
        <f>IF(#REF!="Y",#REF!,"")</f>
        <v/>
      </c>
      <c r="E129" s="198" t="inlineStr">
        <is>
          <t>1015-3_4-KP</t>
        </is>
      </c>
      <c r="F129" s="235" t="inlineStr">
        <is>
          <t>Opt_Insert</t>
        </is>
      </c>
      <c r="G129" s="235" t="inlineStr">
        <is>
          <t>7</t>
        </is>
      </c>
      <c r="H129" s="234" t="inlineStr">
        <is>
          <t>X7</t>
        </is>
      </c>
      <c r="I129" s="233" t="inlineStr">
        <is>
          <t>Packing</t>
        </is>
      </c>
      <c r="J129" s="233" t="inlineStr">
        <is>
          <t>Packing</t>
        </is>
      </c>
      <c r="K129" s="233" t="n"/>
      <c r="L129" s="233" t="inlineStr">
        <is>
          <t>Regreasable</t>
        </is>
      </c>
      <c r="M129" s="233" t="inlineStr">
        <is>
          <t>C35</t>
        </is>
      </c>
      <c r="N129" s="233" t="inlineStr">
        <is>
          <t>No Lip seals or labrynth seals</t>
        </is>
      </c>
      <c r="O129" s="233" t="inlineStr">
        <is>
          <t>Coating_Standard</t>
        </is>
      </c>
      <c r="P129" s="235" t="inlineStr">
        <is>
          <t>96699133</t>
        </is>
      </c>
      <c r="Q129" s="233" t="inlineStr">
        <is>
          <t>B101304</t>
        </is>
      </c>
      <c r="R129" s="235" t="inlineStr">
        <is>
          <t>LT027</t>
        </is>
      </c>
      <c r="S129" s="233" t="n"/>
      <c r="T129" s="233" t="n"/>
      <c r="U129" s="233" t="n"/>
    </row>
    <row r="130">
      <c r="B130" s="233">
        <f>IF(AND(M130&lt;&gt;"B20", O130= "Coating_Standard"),"Y","N")</f>
        <v/>
      </c>
      <c r="C130" s="233" t="inlineStr">
        <is>
          <t>ConTab_BOM_KP_Insert_0124</t>
        </is>
      </c>
      <c r="D130" s="233">
        <f>IF(#REF!="Y",#REF!,"")</f>
        <v/>
      </c>
      <c r="E130" s="198" t="inlineStr">
        <is>
          <t>1015-3_4-KP</t>
        </is>
      </c>
      <c r="F130" s="235" t="inlineStr">
        <is>
          <t>Opt_Insert</t>
        </is>
      </c>
      <c r="G130" s="235" t="inlineStr">
        <is>
          <t>7</t>
        </is>
      </c>
      <c r="H130" s="234" t="inlineStr">
        <is>
          <t>X7</t>
        </is>
      </c>
      <c r="I130" s="233" t="inlineStr">
        <is>
          <t>Packing</t>
        </is>
      </c>
      <c r="J130" s="233" t="inlineStr">
        <is>
          <t>Packing</t>
        </is>
      </c>
      <c r="K130" s="233" t="n"/>
      <c r="L130" s="233" t="inlineStr">
        <is>
          <t>Regreasable</t>
        </is>
      </c>
      <c r="M130" s="233" t="inlineStr">
        <is>
          <t>J</t>
        </is>
      </c>
      <c r="N130" s="233" t="inlineStr">
        <is>
          <t>No Lip seals or labrynth seals</t>
        </is>
      </c>
      <c r="O130" s="233" t="inlineStr">
        <is>
          <t>Coating_Standard</t>
        </is>
      </c>
      <c r="P130" s="235" t="inlineStr">
        <is>
          <t>RTF</t>
        </is>
      </c>
      <c r="Q130" s="233" t="inlineStr">
        <is>
          <t>B101306</t>
        </is>
      </c>
      <c r="R130" s="235" t="inlineStr">
        <is>
          <t>LT105</t>
        </is>
      </c>
      <c r="S130" s="233" t="n"/>
      <c r="T130" s="233" t="n"/>
      <c r="U130" s="233" t="n"/>
    </row>
    <row r="131">
      <c r="B131" s="233">
        <f>IF(AND(M131&lt;&gt;"B20", O131= "Coating_Standard"),"Y","N")</f>
        <v/>
      </c>
      <c r="C131" s="233" t="inlineStr">
        <is>
          <t>ConTab_BOM_KP_Insert_0125</t>
        </is>
      </c>
      <c r="D131" s="233">
        <f>IF(#REF!="Y",#REF!,"")</f>
        <v/>
      </c>
      <c r="E131" s="198" t="inlineStr">
        <is>
          <t>1015-3_4-KP</t>
        </is>
      </c>
      <c r="F131" s="235" t="inlineStr">
        <is>
          <t>Opt_Insert</t>
        </is>
      </c>
      <c r="G131" s="235" t="inlineStr">
        <is>
          <t>7</t>
        </is>
      </c>
      <c r="H131" s="234" t="inlineStr">
        <is>
          <t>X7</t>
        </is>
      </c>
      <c r="I131" s="233" t="inlineStr">
        <is>
          <t>Packing</t>
        </is>
      </c>
      <c r="J131" s="233" t="inlineStr">
        <is>
          <t>Packing</t>
        </is>
      </c>
      <c r="K131" s="233" t="n"/>
      <c r="L131" s="233" t="inlineStr">
        <is>
          <t>Regreasable</t>
        </is>
      </c>
      <c r="M131" s="233" t="inlineStr">
        <is>
          <t>X</t>
        </is>
      </c>
      <c r="N131" s="233" t="inlineStr">
        <is>
          <t>Special/Other</t>
        </is>
      </c>
      <c r="O131" s="233" t="inlineStr">
        <is>
          <t>Coating_Standard</t>
        </is>
      </c>
      <c r="P131" s="235" t="inlineStr">
        <is>
          <t>RTF</t>
        </is>
      </c>
      <c r="Q131" s="233" t="inlineStr">
        <is>
          <t>B101307</t>
        </is>
      </c>
      <c r="R131" s="235" t="inlineStr">
        <is>
          <t>LT029</t>
        </is>
      </c>
      <c r="S131" s="233" t="n"/>
      <c r="T131" s="233" t="n"/>
      <c r="U131" s="233" t="n"/>
    </row>
    <row r="132">
      <c r="B132" s="233">
        <f>IF(AND(M132&lt;&gt;"B20", O132= "Coating_Standard"),"Y","N")</f>
        <v/>
      </c>
      <c r="C132" s="233" t="inlineStr">
        <is>
          <t>ConTab_BOM_KP_Insert_0126</t>
        </is>
      </c>
      <c r="D132" s="233">
        <f>IF(B132="Y",C132,"")</f>
        <v/>
      </c>
      <c r="E132" s="198" t="inlineStr">
        <is>
          <t>1020-3_4-KP</t>
        </is>
      </c>
      <c r="F132" s="235" t="inlineStr">
        <is>
          <t>Opt_Insert</t>
        </is>
      </c>
      <c r="G132" s="235" t="inlineStr">
        <is>
          <t>V</t>
        </is>
      </c>
      <c r="H132" s="234" t="inlineStr">
        <is>
          <t>XV</t>
        </is>
      </c>
      <c r="I132" s="233" t="inlineStr">
        <is>
          <t>Mechanical Seal</t>
        </is>
      </c>
      <c r="J132" s="233" t="inlineStr">
        <is>
          <t>Single</t>
        </is>
      </c>
      <c r="K132" s="233" t="n"/>
      <c r="L132" s="233" t="inlineStr">
        <is>
          <t>Regreasable</t>
        </is>
      </c>
      <c r="M132" s="233" t="inlineStr">
        <is>
          <t>X</t>
        </is>
      </c>
      <c r="N132" s="233" t="inlineStr">
        <is>
          <t>Special/Other</t>
        </is>
      </c>
      <c r="O132" s="233" t="inlineStr">
        <is>
          <t>Coating_Standard</t>
        </is>
      </c>
      <c r="P132" s="235" t="inlineStr">
        <is>
          <t>RTF</t>
        </is>
      </c>
      <c r="Q132" s="233" t="inlineStr">
        <is>
          <t>B101319</t>
        </is>
      </c>
      <c r="R132" s="235" t="inlineStr">
        <is>
          <t>LT029</t>
        </is>
      </c>
      <c r="S132" s="233" t="n"/>
      <c r="T132" s="233" t="n"/>
      <c r="U132" s="233" t="n"/>
    </row>
    <row r="133">
      <c r="B133" s="233">
        <f>IF(AND(M133&lt;&gt;"B20", O133= "Coating_Standard"),"Y","N")</f>
        <v/>
      </c>
      <c r="C133" s="233" t="inlineStr">
        <is>
          <t>ConTab_BOM_KP_Insert_0127</t>
        </is>
      </c>
      <c r="D133" s="233">
        <f>IF(B135="Y",C133,"")</f>
        <v/>
      </c>
      <c r="E133" s="198" t="inlineStr">
        <is>
          <t>1020-3_4-KP</t>
        </is>
      </c>
      <c r="F133" s="235" t="inlineStr">
        <is>
          <t>Opt_Insert</t>
        </is>
      </c>
      <c r="G133" s="235" t="inlineStr">
        <is>
          <t>V</t>
        </is>
      </c>
      <c r="H133" s="234" t="inlineStr">
        <is>
          <t>XV</t>
        </is>
      </c>
      <c r="I133" s="233" t="inlineStr">
        <is>
          <t>Packing</t>
        </is>
      </c>
      <c r="J133" s="233" t="inlineStr">
        <is>
          <t>Packing</t>
        </is>
      </c>
      <c r="K133" s="233" t="n"/>
      <c r="L133" s="233" t="inlineStr">
        <is>
          <t>Regreasable</t>
        </is>
      </c>
      <c r="M133" s="233" t="inlineStr">
        <is>
          <t>X</t>
        </is>
      </c>
      <c r="N133" s="233" t="inlineStr">
        <is>
          <t>Special/Other</t>
        </is>
      </c>
      <c r="O133" s="233" t="inlineStr">
        <is>
          <t>Coating_Standard</t>
        </is>
      </c>
      <c r="P133" s="235" t="inlineStr">
        <is>
          <t>RTF</t>
        </is>
      </c>
      <c r="Q133" s="233" t="inlineStr">
        <is>
          <t>B101323</t>
        </is>
      </c>
      <c r="R133" s="235" t="inlineStr">
        <is>
          <t>LT029</t>
        </is>
      </c>
      <c r="S133" s="233" t="n"/>
      <c r="T133" s="233" t="n"/>
      <c r="U133" s="233" t="n"/>
    </row>
    <row r="134">
      <c r="B134" s="233">
        <f>IF(AND(M134&lt;&gt;"B20", O134= "Coating_Standard"),"Y","N")</f>
        <v/>
      </c>
      <c r="C134" s="233" t="inlineStr">
        <is>
          <t>ConTab_BOM_KP_Insert_0128</t>
        </is>
      </c>
      <c r="D134" s="233">
        <f>IF(B138="Y",C134,"")</f>
        <v/>
      </c>
      <c r="E134" s="198" t="inlineStr">
        <is>
          <t>1024-1_2-KP</t>
        </is>
      </c>
      <c r="F134" s="235" t="inlineStr">
        <is>
          <t>Opt_Insert</t>
        </is>
      </c>
      <c r="G134" s="235" t="inlineStr">
        <is>
          <t>V</t>
        </is>
      </c>
      <c r="H134" s="234" t="inlineStr">
        <is>
          <t>XV</t>
        </is>
      </c>
      <c r="I134" s="233" t="inlineStr">
        <is>
          <t>Mechanical Seal</t>
        </is>
      </c>
      <c r="J134" s="233" t="inlineStr">
        <is>
          <t>Single</t>
        </is>
      </c>
      <c r="K134" s="233" t="n"/>
      <c r="L134" s="233" t="inlineStr">
        <is>
          <t>Regreasable</t>
        </is>
      </c>
      <c r="M134" s="233" t="inlineStr">
        <is>
          <t>X</t>
        </is>
      </c>
      <c r="N134" s="233" t="inlineStr">
        <is>
          <t>Special/Other</t>
        </is>
      </c>
      <c r="O134" s="233" t="inlineStr">
        <is>
          <t>Coating_Standard</t>
        </is>
      </c>
      <c r="P134" s="235" t="inlineStr">
        <is>
          <t>RTF</t>
        </is>
      </c>
      <c r="Q134" s="233" t="inlineStr">
        <is>
          <t>B101319</t>
        </is>
      </c>
      <c r="R134" s="235" t="inlineStr">
        <is>
          <t>LT029</t>
        </is>
      </c>
      <c r="S134" s="233" t="n"/>
      <c r="T134" s="233" t="n"/>
      <c r="U134" s="233" t="n"/>
    </row>
    <row r="135">
      <c r="B135" s="233">
        <f>IF(AND(M135&lt;&gt;"B20", O135= "Coating_Standard"),"Y","N")</f>
        <v/>
      </c>
      <c r="C135" s="233" t="inlineStr">
        <is>
          <t>ConTab_BOM_KP_Insert_0129</t>
        </is>
      </c>
      <c r="D135" s="233">
        <f>IF(B141="Y",C135,"")</f>
        <v/>
      </c>
      <c r="E135" s="198" t="inlineStr">
        <is>
          <t>1024-1_2-KP</t>
        </is>
      </c>
      <c r="F135" s="235" t="inlineStr">
        <is>
          <t>Opt_Insert</t>
        </is>
      </c>
      <c r="G135" s="235" t="inlineStr">
        <is>
          <t>V</t>
        </is>
      </c>
      <c r="H135" s="234" t="inlineStr">
        <is>
          <t>XV</t>
        </is>
      </c>
      <c r="I135" s="233" t="inlineStr">
        <is>
          <t>Packing</t>
        </is>
      </c>
      <c r="J135" s="233" t="inlineStr">
        <is>
          <t>Packing</t>
        </is>
      </c>
      <c r="K135" s="233" t="n"/>
      <c r="L135" s="233" t="inlineStr">
        <is>
          <t>Regreasable</t>
        </is>
      </c>
      <c r="M135" s="233" t="inlineStr">
        <is>
          <t>X</t>
        </is>
      </c>
      <c r="N135" s="233" t="inlineStr">
        <is>
          <t>Special/Other</t>
        </is>
      </c>
      <c r="O135" s="233" t="inlineStr">
        <is>
          <t>Coating_Standard</t>
        </is>
      </c>
      <c r="P135" s="235" t="inlineStr">
        <is>
          <t>RTF</t>
        </is>
      </c>
      <c r="Q135" s="233" t="inlineStr">
        <is>
          <t>B101323</t>
        </is>
      </c>
      <c r="R135" s="235" t="inlineStr">
        <is>
          <t>LT029</t>
        </is>
      </c>
      <c r="S135" s="233" t="n"/>
      <c r="T135" s="233" t="n"/>
      <c r="U135" s="233" t="n"/>
    </row>
    <row r="136">
      <c r="B136" s="233">
        <f>IF(AND(M136&lt;&gt;"B20", O136= "Coating_Standard"),"Y","N")</f>
        <v/>
      </c>
      <c r="C136" s="233" t="inlineStr">
        <is>
          <t>ConTab_BOM_KP_Insert_0130</t>
        </is>
      </c>
      <c r="D136" s="233">
        <f>IF(B144="Y",C136,"")</f>
        <v/>
      </c>
      <c r="E136" s="198" t="inlineStr">
        <is>
          <t>1024-3_4-KP</t>
        </is>
      </c>
      <c r="F136" s="235" t="inlineStr">
        <is>
          <t>Opt_Insert</t>
        </is>
      </c>
      <c r="G136" s="235" t="inlineStr">
        <is>
          <t>V</t>
        </is>
      </c>
      <c r="H136" s="234" t="inlineStr">
        <is>
          <t>XV</t>
        </is>
      </c>
      <c r="I136" s="233" t="inlineStr">
        <is>
          <t>Mechanical Seal</t>
        </is>
      </c>
      <c r="J136" s="233" t="inlineStr">
        <is>
          <t>Single</t>
        </is>
      </c>
      <c r="K136" s="233" t="n"/>
      <c r="L136" s="233" t="inlineStr">
        <is>
          <t>Regreasable</t>
        </is>
      </c>
      <c r="M136" s="233" t="inlineStr">
        <is>
          <t>X</t>
        </is>
      </c>
      <c r="N136" s="233" t="inlineStr">
        <is>
          <t>Special/Other</t>
        </is>
      </c>
      <c r="O136" s="233" t="inlineStr">
        <is>
          <t>Coating_Standard</t>
        </is>
      </c>
      <c r="P136" s="235" t="inlineStr">
        <is>
          <t>RTF</t>
        </is>
      </c>
      <c r="Q136" s="233" t="inlineStr">
        <is>
          <t>B101319</t>
        </is>
      </c>
      <c r="R136" s="235" t="inlineStr">
        <is>
          <t>LT029</t>
        </is>
      </c>
      <c r="S136" s="233" t="n"/>
      <c r="T136" s="233" t="n"/>
      <c r="U136" s="233" t="n"/>
    </row>
    <row r="137">
      <c r="B137" s="233">
        <f>IF(AND(M137&lt;&gt;"B20", O137= "Coating_Standard"),"Y","N")</f>
        <v/>
      </c>
      <c r="C137" s="233" t="inlineStr">
        <is>
          <t>ConTab_BOM_KP_Insert_0131</t>
        </is>
      </c>
      <c r="D137" s="233">
        <f>IF(B147="Y",C137,"")</f>
        <v/>
      </c>
      <c r="E137" s="198" t="inlineStr">
        <is>
          <t>1024-3_4-KP</t>
        </is>
      </c>
      <c r="F137" s="235" t="inlineStr">
        <is>
          <t>Opt_Insert</t>
        </is>
      </c>
      <c r="G137" s="235" t="inlineStr">
        <is>
          <t>V</t>
        </is>
      </c>
      <c r="H137" s="234" t="inlineStr">
        <is>
          <t>XV</t>
        </is>
      </c>
      <c r="I137" s="233" t="inlineStr">
        <is>
          <t>Packing</t>
        </is>
      </c>
      <c r="J137" s="233" t="inlineStr">
        <is>
          <t>Packing</t>
        </is>
      </c>
      <c r="K137" s="233" t="n"/>
      <c r="L137" s="233" t="inlineStr">
        <is>
          <t>Regreasable</t>
        </is>
      </c>
      <c r="M137" s="233" t="inlineStr">
        <is>
          <t>X</t>
        </is>
      </c>
      <c r="N137" s="233" t="inlineStr">
        <is>
          <t>Special/Other</t>
        </is>
      </c>
      <c r="O137" s="233" t="inlineStr">
        <is>
          <t>Coating_Standard</t>
        </is>
      </c>
      <c r="P137" s="235" t="inlineStr">
        <is>
          <t>RTF</t>
        </is>
      </c>
      <c r="Q137" s="233" t="inlineStr">
        <is>
          <t>B101323</t>
        </is>
      </c>
      <c r="R137" s="235" t="inlineStr">
        <is>
          <t>LT029</t>
        </is>
      </c>
      <c r="S137" s="233" t="n"/>
      <c r="T137" s="233" t="n"/>
      <c r="U137" s="233" t="n"/>
    </row>
    <row r="138">
      <c r="B138" s="233">
        <f>IF(AND(M138&lt;&gt;"B20", O138= "Coating_Standard"),"Y","N")</f>
        <v/>
      </c>
      <c r="C138" s="233" t="inlineStr">
        <is>
          <t>ConTab_BOM_KP_Insert_0132</t>
        </is>
      </c>
      <c r="D138" s="233">
        <f>IF(B150="Y",C138,"")</f>
        <v/>
      </c>
      <c r="E138" s="198" t="inlineStr">
        <is>
          <t>1220-5_6-KP</t>
        </is>
      </c>
      <c r="F138" s="235" t="inlineStr">
        <is>
          <t>Opt_Insert</t>
        </is>
      </c>
      <c r="G138" s="235" t="inlineStr">
        <is>
          <t>K</t>
        </is>
      </c>
      <c r="H138" s="234" t="inlineStr">
        <is>
          <t>XK</t>
        </is>
      </c>
      <c r="I138" s="233" t="inlineStr">
        <is>
          <t>Mechanical Seal</t>
        </is>
      </c>
      <c r="J138" s="233" t="inlineStr">
        <is>
          <t>Single</t>
        </is>
      </c>
      <c r="K138" s="233" t="n"/>
      <c r="L138" s="233" t="inlineStr">
        <is>
          <t>Regreasable</t>
        </is>
      </c>
      <c r="M138" s="233" t="inlineStr">
        <is>
          <t>X</t>
        </is>
      </c>
      <c r="N138" s="233" t="inlineStr">
        <is>
          <t>Special/Other</t>
        </is>
      </c>
      <c r="O138" s="233" t="inlineStr">
        <is>
          <t>Coating_Standard</t>
        </is>
      </c>
      <c r="P138" s="235" t="inlineStr">
        <is>
          <t>RTF</t>
        </is>
      </c>
      <c r="Q138" s="233" t="inlineStr">
        <is>
          <t>B101311</t>
        </is>
      </c>
      <c r="R138" s="235" t="inlineStr">
        <is>
          <t>LT029</t>
        </is>
      </c>
      <c r="S138" s="233" t="n"/>
      <c r="T138" s="233" t="n"/>
      <c r="U138" s="233" t="n"/>
    </row>
    <row r="139">
      <c r="B139" s="233">
        <f>IF(AND(M139&lt;&gt;"B20", O139= "Coating_Standard"),"Y","N")</f>
        <v/>
      </c>
      <c r="C139" s="233" t="inlineStr">
        <is>
          <t>ConTab_BOM_KP_Insert_0133</t>
        </is>
      </c>
      <c r="D139" s="233">
        <f>IF(B153="Y",C139,"")</f>
        <v/>
      </c>
      <c r="E139" s="198" t="inlineStr">
        <is>
          <t>1220-5_6-KP</t>
        </is>
      </c>
      <c r="F139" s="235" t="inlineStr">
        <is>
          <t>Opt_Insert</t>
        </is>
      </c>
      <c r="G139" s="235" t="inlineStr">
        <is>
          <t>K</t>
        </is>
      </c>
      <c r="H139" s="234" t="inlineStr">
        <is>
          <t>XK</t>
        </is>
      </c>
      <c r="I139" s="233" t="inlineStr">
        <is>
          <t>Packing</t>
        </is>
      </c>
      <c r="J139" s="233" t="inlineStr">
        <is>
          <t>Packing</t>
        </is>
      </c>
      <c r="K139" s="233" t="n"/>
      <c r="L139" s="233" t="inlineStr">
        <is>
          <t>Regreasable</t>
        </is>
      </c>
      <c r="M139" s="233" t="inlineStr">
        <is>
          <t>X</t>
        </is>
      </c>
      <c r="N139" s="233" t="inlineStr">
        <is>
          <t>Special/Other</t>
        </is>
      </c>
      <c r="O139" s="233" t="inlineStr">
        <is>
          <t>Coating_Standard</t>
        </is>
      </c>
      <c r="P139" s="235" t="inlineStr">
        <is>
          <t>RTF</t>
        </is>
      </c>
      <c r="Q139" s="233" t="inlineStr">
        <is>
          <t>B101315</t>
        </is>
      </c>
      <c r="R139" s="235" t="inlineStr">
        <is>
          <t>LT029</t>
        </is>
      </c>
      <c r="S139" s="233" t="n"/>
      <c r="T139" s="233" t="n"/>
      <c r="U139" s="233" t="n"/>
    </row>
    <row r="140">
      <c r="B140" s="233">
        <f>IF(AND(M140&lt;&gt;"B20", O140= "Coating_Standard"),"Y","N")</f>
        <v/>
      </c>
      <c r="C140" s="233" t="inlineStr">
        <is>
          <t>ConTab_BOM_KP_Insert_0134</t>
        </is>
      </c>
      <c r="D140" s="233">
        <f>IF(B156="Y",C140,"")</f>
        <v/>
      </c>
      <c r="E140" s="198" t="inlineStr">
        <is>
          <t>1415-1_2-KP</t>
        </is>
      </c>
      <c r="F140" s="235" t="inlineStr">
        <is>
          <t>Opt_Insert</t>
        </is>
      </c>
      <c r="G140" s="235" t="inlineStr">
        <is>
          <t>K</t>
        </is>
      </c>
      <c r="H140" s="234" t="inlineStr">
        <is>
          <t>XK</t>
        </is>
      </c>
      <c r="I140" s="233" t="inlineStr">
        <is>
          <t>Mechanical Seal</t>
        </is>
      </c>
      <c r="J140" s="233" t="inlineStr">
        <is>
          <t>Single</t>
        </is>
      </c>
      <c r="K140" s="233" t="n"/>
      <c r="L140" s="233" t="inlineStr">
        <is>
          <t>Regreasable</t>
        </is>
      </c>
      <c r="M140" s="233" t="inlineStr">
        <is>
          <t>X</t>
        </is>
      </c>
      <c r="N140" s="233" t="inlineStr">
        <is>
          <t>Special/Other</t>
        </is>
      </c>
      <c r="O140" s="233" t="inlineStr">
        <is>
          <t>Coating_Standard</t>
        </is>
      </c>
      <c r="P140" s="235" t="inlineStr">
        <is>
          <t>RTF</t>
        </is>
      </c>
      <c r="Q140" s="233" t="inlineStr">
        <is>
          <t>B101311</t>
        </is>
      </c>
      <c r="R140" s="235" t="inlineStr">
        <is>
          <t>LT029</t>
        </is>
      </c>
      <c r="S140" s="233" t="n"/>
      <c r="T140" s="233" t="n"/>
      <c r="U140" s="233" t="n"/>
    </row>
    <row r="141">
      <c r="B141" s="233">
        <f>IF(AND(M141&lt;&gt;"B20", O141= "Coating_Standard"),"Y","N")</f>
        <v/>
      </c>
      <c r="C141" s="233" t="inlineStr">
        <is>
          <t>ConTab_BOM_KP_Insert_0135</t>
        </is>
      </c>
      <c r="D141" s="233">
        <f>IF(B159="Y",C141,"")</f>
        <v/>
      </c>
      <c r="E141" s="198" t="inlineStr">
        <is>
          <t>1415-1_2-KP</t>
        </is>
      </c>
      <c r="F141" s="235" t="inlineStr">
        <is>
          <t>Opt_Insert</t>
        </is>
      </c>
      <c r="G141" s="235" t="inlineStr">
        <is>
          <t>K</t>
        </is>
      </c>
      <c r="H141" s="234" t="inlineStr">
        <is>
          <t>XK</t>
        </is>
      </c>
      <c r="I141" s="233" t="inlineStr">
        <is>
          <t>Packing</t>
        </is>
      </c>
      <c r="J141" s="233" t="inlineStr">
        <is>
          <t>Packing</t>
        </is>
      </c>
      <c r="K141" s="233" t="n"/>
      <c r="L141" s="233" t="inlineStr">
        <is>
          <t>Regreasable</t>
        </is>
      </c>
      <c r="M141" s="233" t="inlineStr">
        <is>
          <t>X</t>
        </is>
      </c>
      <c r="N141" s="233" t="inlineStr">
        <is>
          <t>Special/Other</t>
        </is>
      </c>
      <c r="O141" s="233" t="inlineStr">
        <is>
          <t>Coating_Standard</t>
        </is>
      </c>
      <c r="P141" s="235" t="inlineStr">
        <is>
          <t>RTF</t>
        </is>
      </c>
      <c r="Q141" s="233" t="inlineStr">
        <is>
          <t>B101315</t>
        </is>
      </c>
      <c r="R141" s="235" t="inlineStr">
        <is>
          <t>LT029</t>
        </is>
      </c>
      <c r="S141" s="233" t="n"/>
      <c r="T141" s="233" t="n"/>
      <c r="U141" s="233" t="n"/>
    </row>
    <row r="142">
      <c r="B142" s="233">
        <f>IF(AND(M142&lt;&gt;"B20", O142= "Coating_Standard"),"Y","N")</f>
        <v/>
      </c>
      <c r="C142" s="233" t="inlineStr">
        <is>
          <t>ConTab_BOM_KP_Insert_0136</t>
        </is>
      </c>
      <c r="D142" s="233">
        <f>IF(B160="Y",C142,"")</f>
        <v/>
      </c>
      <c r="E142" s="235" t="inlineStr">
        <is>
          <t>2095-1_2-KP</t>
        </is>
      </c>
      <c r="F142" s="235" t="inlineStr">
        <is>
          <t>Opt_Insert</t>
        </is>
      </c>
      <c r="G142" s="235" t="inlineStr">
        <is>
          <t>2</t>
        </is>
      </c>
      <c r="H142" s="234" t="inlineStr">
        <is>
          <t>X2</t>
        </is>
      </c>
      <c r="I142" s="233" t="inlineStr">
        <is>
          <t>Mechanical Seal</t>
        </is>
      </c>
      <c r="J142" s="233" t="inlineStr">
        <is>
          <t>Single</t>
        </is>
      </c>
      <c r="K142" s="233" t="inlineStr">
        <is>
          <t>Unbalanced</t>
        </is>
      </c>
      <c r="L142" s="233" t="inlineStr">
        <is>
          <t>Oil Lubricated Bath</t>
        </is>
      </c>
      <c r="M142" s="233" t="inlineStr">
        <is>
          <t>C35</t>
        </is>
      </c>
      <c r="N142" s="233" t="inlineStr">
        <is>
          <t>Lip Seal</t>
        </is>
      </c>
      <c r="O142" s="233" t="inlineStr">
        <is>
          <t>Coating_Standard</t>
        </is>
      </c>
      <c r="P142" s="235" t="inlineStr">
        <is>
          <t>RTF</t>
        </is>
      </c>
      <c r="Q142" s="233" t="inlineStr">
        <is>
          <t>B104088</t>
        </is>
      </c>
      <c r="R142" s="235" t="inlineStr">
        <is>
          <t>LT027</t>
        </is>
      </c>
      <c r="S142" s="233" t="n"/>
      <c r="T142" s="233" t="n"/>
      <c r="U142" s="233" t="n"/>
    </row>
    <row r="143">
      <c r="B143" s="233">
        <f>IF(AND(M143&lt;&gt;"B20", O143= "Coating_Standard"),"Y","N")</f>
        <v/>
      </c>
      <c r="C143" s="233" t="inlineStr">
        <is>
          <t>ConTab_BOM_KP_Insert_0137</t>
        </is>
      </c>
      <c r="D143" s="233">
        <f>IF(B161="Y",C143,"")</f>
        <v/>
      </c>
      <c r="E143" s="235" t="inlineStr">
        <is>
          <t>2095-1_2-KP</t>
        </is>
      </c>
      <c r="F143" s="235" t="inlineStr">
        <is>
          <t>Opt_Insert</t>
        </is>
      </c>
      <c r="G143" s="235" t="inlineStr">
        <is>
          <t>2</t>
        </is>
      </c>
      <c r="H143" s="234" t="inlineStr">
        <is>
          <t>X2</t>
        </is>
      </c>
      <c r="I143" s="233" t="inlineStr">
        <is>
          <t>Mechanical Seal</t>
        </is>
      </c>
      <c r="J143" s="233" t="inlineStr">
        <is>
          <t>Single</t>
        </is>
      </c>
      <c r="K143" s="233" t="inlineStr">
        <is>
          <t>Unbalanced</t>
        </is>
      </c>
      <c r="L143" s="233" t="inlineStr">
        <is>
          <t>Oil Lubricated Bath</t>
        </is>
      </c>
      <c r="M143" s="233" t="inlineStr">
        <is>
          <t>J</t>
        </is>
      </c>
      <c r="N143" s="233" t="inlineStr">
        <is>
          <t>Lip Seal</t>
        </is>
      </c>
      <c r="O143" s="233" t="inlineStr">
        <is>
          <t>Coating_Standard</t>
        </is>
      </c>
      <c r="P143" s="235" t="inlineStr">
        <is>
          <t>RTF</t>
        </is>
      </c>
      <c r="Q143" s="233" t="inlineStr">
        <is>
          <t>B104005</t>
        </is>
      </c>
      <c r="R143" s="235" t="inlineStr">
        <is>
          <t>LT105</t>
        </is>
      </c>
      <c r="S143" s="233" t="n"/>
      <c r="T143" s="233" t="n"/>
      <c r="U143" s="233" t="n"/>
    </row>
    <row r="144">
      <c r="B144" s="233">
        <f>IF(AND(M144&lt;&gt;"B20", O144= "Coating_Standard"),"Y","N")</f>
        <v/>
      </c>
      <c r="C144" s="233" t="inlineStr">
        <is>
          <t>ConTab_BOM_KP_Insert_0138</t>
        </is>
      </c>
      <c r="D144" s="233">
        <f>IF(B162="Y",C144,"")</f>
        <v/>
      </c>
      <c r="E144" s="235" t="inlineStr">
        <is>
          <t>2095-1_2-KP</t>
        </is>
      </c>
      <c r="F144" s="235" t="inlineStr">
        <is>
          <t>Opt_Insert</t>
        </is>
      </c>
      <c r="G144" s="235" t="inlineStr">
        <is>
          <t>2</t>
        </is>
      </c>
      <c r="H144" s="234" t="inlineStr">
        <is>
          <t>X2</t>
        </is>
      </c>
      <c r="I144" s="233" t="inlineStr">
        <is>
          <t>Mechanical Seal</t>
        </is>
      </c>
      <c r="J144" s="233" t="inlineStr">
        <is>
          <t>Single</t>
        </is>
      </c>
      <c r="K144" s="233" t="inlineStr">
        <is>
          <t>Unbalanced</t>
        </is>
      </c>
      <c r="L144" s="233" t="inlineStr">
        <is>
          <t>Oil Lubricated Bath</t>
        </is>
      </c>
      <c r="M144" s="233" t="inlineStr">
        <is>
          <t>X</t>
        </is>
      </c>
      <c r="N144" s="233" t="inlineStr">
        <is>
          <t>Special/Other</t>
        </is>
      </c>
      <c r="O144" s="233" t="inlineStr">
        <is>
          <t>Coating_Standard</t>
        </is>
      </c>
      <c r="P144" s="235" t="inlineStr">
        <is>
          <t>RTF</t>
        </is>
      </c>
      <c r="Q144" s="233" t="inlineStr">
        <is>
          <t>B104006</t>
        </is>
      </c>
      <c r="R144" s="235" t="inlineStr">
        <is>
          <t>LT029</t>
        </is>
      </c>
      <c r="S144" s="233" t="n"/>
      <c r="T144" s="233" t="n"/>
      <c r="U144" s="233" t="n"/>
    </row>
    <row r="145">
      <c r="B145" s="233">
        <f>IF(AND(M145&lt;&gt;"B20", O145= "Coating_Standard"),"Y","N")</f>
        <v/>
      </c>
      <c r="C145" s="233" t="inlineStr">
        <is>
          <t>ConTab_BOM_KP_Insert_0139</t>
        </is>
      </c>
      <c r="D145" s="233">
        <f>IF(B163="Y",C145,"")</f>
        <v/>
      </c>
      <c r="E145" s="235" t="inlineStr">
        <is>
          <t>2095-1_2-KP</t>
        </is>
      </c>
      <c r="F145" s="235" t="inlineStr">
        <is>
          <t>Opt_Insert</t>
        </is>
      </c>
      <c r="G145" s="235" t="inlineStr">
        <is>
          <t>3</t>
        </is>
      </c>
      <c r="H145" s="234" t="inlineStr">
        <is>
          <t>X3</t>
        </is>
      </c>
      <c r="I145" s="233" t="inlineStr">
        <is>
          <t>Packing</t>
        </is>
      </c>
      <c r="J145" s="233" t="inlineStr">
        <is>
          <t>Packing</t>
        </is>
      </c>
      <c r="K145" s="233" t="n"/>
      <c r="L145" s="233" t="inlineStr">
        <is>
          <t>Oil Lubricated Bath</t>
        </is>
      </c>
      <c r="M145" s="233" t="inlineStr">
        <is>
          <t>C35</t>
        </is>
      </c>
      <c r="N145" s="233" t="inlineStr">
        <is>
          <t>Lip Seal</t>
        </is>
      </c>
      <c r="O145" s="233" t="inlineStr">
        <is>
          <t>Coating_Standard</t>
        </is>
      </c>
      <c r="P145" s="235" t="inlineStr">
        <is>
          <t>RTF</t>
        </is>
      </c>
      <c r="Q145" s="233" t="inlineStr">
        <is>
          <t>B104007</t>
        </is>
      </c>
      <c r="R145" s="235" t="inlineStr">
        <is>
          <t>LT027</t>
        </is>
      </c>
      <c r="S145" s="233" t="n"/>
      <c r="T145" s="233" t="n"/>
      <c r="U145" s="233" t="n"/>
    </row>
    <row r="146">
      <c r="B146" s="233">
        <f>IF(AND(M146&lt;&gt;"B20", O146= "Coating_Standard"),"Y","N")</f>
        <v/>
      </c>
      <c r="C146" s="233" t="inlineStr">
        <is>
          <t>ConTab_BOM_KP_Insert_0140</t>
        </is>
      </c>
      <c r="D146" s="233">
        <f>IF(B164="Y",C146,"")</f>
        <v/>
      </c>
      <c r="E146" s="235" t="inlineStr">
        <is>
          <t>2095-1_2-KP</t>
        </is>
      </c>
      <c r="F146" s="235" t="inlineStr">
        <is>
          <t>Opt_Insert</t>
        </is>
      </c>
      <c r="G146" s="235" t="inlineStr">
        <is>
          <t>3</t>
        </is>
      </c>
      <c r="H146" s="234" t="inlineStr">
        <is>
          <t>X3</t>
        </is>
      </c>
      <c r="I146" s="233" t="inlineStr">
        <is>
          <t>Packing</t>
        </is>
      </c>
      <c r="J146" s="233" t="inlineStr">
        <is>
          <t>Packing</t>
        </is>
      </c>
      <c r="K146" s="233" t="n"/>
      <c r="L146" s="233" t="inlineStr">
        <is>
          <t>Oil Lubricated Bath</t>
        </is>
      </c>
      <c r="M146" s="233" t="inlineStr">
        <is>
          <t>J</t>
        </is>
      </c>
      <c r="N146" s="233" t="inlineStr">
        <is>
          <t>Lip Seal</t>
        </is>
      </c>
      <c r="O146" s="233" t="inlineStr">
        <is>
          <t>Coating_Standard</t>
        </is>
      </c>
      <c r="P146" s="235" t="inlineStr">
        <is>
          <t>RTF</t>
        </is>
      </c>
      <c r="Q146" s="233" t="inlineStr">
        <is>
          <t>B104009</t>
        </is>
      </c>
      <c r="R146" s="235" t="inlineStr">
        <is>
          <t>LT105</t>
        </is>
      </c>
      <c r="S146" s="233" t="n"/>
      <c r="T146" s="233" t="n"/>
      <c r="U146" s="233" t="n"/>
    </row>
    <row r="147">
      <c r="B147" s="233">
        <f>IF(AND(M147&lt;&gt;"B20", O147= "Coating_Standard"),"Y","N")</f>
        <v/>
      </c>
      <c r="C147" s="233" t="inlineStr">
        <is>
          <t>ConTab_BOM_KP_Insert_0141</t>
        </is>
      </c>
      <c r="D147" s="233">
        <f>IF(B165="Y",C147,"")</f>
        <v/>
      </c>
      <c r="E147" s="235" t="inlineStr">
        <is>
          <t>2095-1_2-KP</t>
        </is>
      </c>
      <c r="F147" s="235" t="inlineStr">
        <is>
          <t>Opt_Insert</t>
        </is>
      </c>
      <c r="G147" s="235" t="inlineStr">
        <is>
          <t>3</t>
        </is>
      </c>
      <c r="H147" s="234" t="inlineStr">
        <is>
          <t>X3</t>
        </is>
      </c>
      <c r="I147" s="233" t="inlineStr">
        <is>
          <t>Packing</t>
        </is>
      </c>
      <c r="J147" s="233" t="inlineStr">
        <is>
          <t>Packing</t>
        </is>
      </c>
      <c r="K147" s="233" t="n"/>
      <c r="L147" s="233" t="inlineStr">
        <is>
          <t>Oil Lubricated Bath</t>
        </is>
      </c>
      <c r="M147" s="233" t="inlineStr">
        <is>
          <t>X</t>
        </is>
      </c>
      <c r="N147" s="233" t="inlineStr">
        <is>
          <t>Special/Other</t>
        </is>
      </c>
      <c r="O147" s="233" t="inlineStr">
        <is>
          <t>Coating_Standard</t>
        </is>
      </c>
      <c r="P147" s="235" t="inlineStr">
        <is>
          <t>RTF</t>
        </is>
      </c>
      <c r="Q147" s="233" t="inlineStr">
        <is>
          <t>B104010</t>
        </is>
      </c>
      <c r="R147" s="235" t="inlineStr">
        <is>
          <t>LT029</t>
        </is>
      </c>
      <c r="S147" s="233" t="n"/>
      <c r="T147" s="233" t="n"/>
      <c r="U147" s="233" t="n"/>
    </row>
    <row r="148">
      <c r="B148" s="233">
        <f>IF(AND(M148&lt;&gt;"B20", O148= "Coating_Standard"),"Y","N")</f>
        <v/>
      </c>
      <c r="C148" s="233" t="inlineStr">
        <is>
          <t>ConTab_BOM_KP_Insert_0142</t>
        </is>
      </c>
      <c r="D148" s="233">
        <f>IF(B166="Y",C148,"")</f>
        <v/>
      </c>
      <c r="E148" s="235" t="inlineStr">
        <is>
          <t>2095-1_2-KP</t>
        </is>
      </c>
      <c r="F148" s="235" t="inlineStr">
        <is>
          <t>Opt_Insert</t>
        </is>
      </c>
      <c r="G148" s="235" t="inlineStr">
        <is>
          <t>3</t>
        </is>
      </c>
      <c r="H148" s="234" t="inlineStr">
        <is>
          <t>X3</t>
        </is>
      </c>
      <c r="I148" s="233" t="inlineStr">
        <is>
          <t>Mechanical Seal</t>
        </is>
      </c>
      <c r="J148" s="233" t="inlineStr">
        <is>
          <t>Single</t>
        </is>
      </c>
      <c r="K148" s="233" t="inlineStr">
        <is>
          <t>Balanced</t>
        </is>
      </c>
      <c r="L148" s="233" t="inlineStr">
        <is>
          <t>Oil Lubricated Bath</t>
        </is>
      </c>
      <c r="M148" s="233" t="inlineStr">
        <is>
          <t>C35</t>
        </is>
      </c>
      <c r="N148" s="233" t="inlineStr">
        <is>
          <t>Lip Seal</t>
        </is>
      </c>
      <c r="O148" s="233" t="inlineStr">
        <is>
          <t>Coating_Standard</t>
        </is>
      </c>
      <c r="P148" s="235" t="inlineStr">
        <is>
          <t>RTF</t>
        </is>
      </c>
      <c r="Q148" s="233" t="inlineStr">
        <is>
          <t>B104011</t>
        </is>
      </c>
      <c r="R148" s="235" t="inlineStr">
        <is>
          <t>LT027</t>
        </is>
      </c>
      <c r="S148" s="233" t="n"/>
      <c r="T148" s="233" t="n"/>
      <c r="U148" s="233" t="n"/>
    </row>
    <row r="149">
      <c r="B149" s="233">
        <f>IF(AND(M149&lt;&gt;"B20", O149= "Coating_Standard"),"Y","N")</f>
        <v/>
      </c>
      <c r="C149" s="233" t="inlineStr">
        <is>
          <t>ConTab_BOM_KP_Insert_0143</t>
        </is>
      </c>
      <c r="D149" s="233">
        <f>IF(B167="Y",C149,"")</f>
        <v/>
      </c>
      <c r="E149" s="235" t="inlineStr">
        <is>
          <t>2095-1_2-KP</t>
        </is>
      </c>
      <c r="F149" s="235" t="inlineStr">
        <is>
          <t>Opt_Insert</t>
        </is>
      </c>
      <c r="G149" s="235" t="inlineStr">
        <is>
          <t>3</t>
        </is>
      </c>
      <c r="H149" s="234" t="inlineStr">
        <is>
          <t>X3</t>
        </is>
      </c>
      <c r="I149" s="233" t="inlineStr">
        <is>
          <t>Mechanical Seal</t>
        </is>
      </c>
      <c r="J149" s="233" t="inlineStr">
        <is>
          <t>Single</t>
        </is>
      </c>
      <c r="K149" s="233" t="inlineStr">
        <is>
          <t>Balanced</t>
        </is>
      </c>
      <c r="L149" s="233" t="inlineStr">
        <is>
          <t>Oil Lubricated Bath</t>
        </is>
      </c>
      <c r="M149" s="233" t="inlineStr">
        <is>
          <t>J</t>
        </is>
      </c>
      <c r="N149" s="233" t="inlineStr">
        <is>
          <t>Lip Seal</t>
        </is>
      </c>
      <c r="O149" s="233" t="inlineStr">
        <is>
          <t>Coating_Standard</t>
        </is>
      </c>
      <c r="P149" s="235" t="inlineStr">
        <is>
          <t>RTF</t>
        </is>
      </c>
      <c r="Q149" s="233" t="inlineStr">
        <is>
          <t>B104013</t>
        </is>
      </c>
      <c r="R149" s="235" t="inlineStr">
        <is>
          <t>LT105</t>
        </is>
      </c>
      <c r="S149" s="233" t="n"/>
      <c r="T149" s="233" t="n"/>
      <c r="U149" s="233" t="n"/>
    </row>
    <row r="150">
      <c r="B150" s="233">
        <f>IF(AND(M150&lt;&gt;"B20", O150= "Coating_Standard"),"Y","N")</f>
        <v/>
      </c>
      <c r="C150" s="233" t="inlineStr">
        <is>
          <t>ConTab_BOM_KP_Insert_0144</t>
        </is>
      </c>
      <c r="D150" s="233">
        <f>IF(B168="Y",C150,"")</f>
        <v/>
      </c>
      <c r="E150" s="235" t="inlineStr">
        <is>
          <t>2095-1_2-KP</t>
        </is>
      </c>
      <c r="F150" s="235" t="inlineStr">
        <is>
          <t>Opt_Insert</t>
        </is>
      </c>
      <c r="G150" s="235" t="inlineStr">
        <is>
          <t>3</t>
        </is>
      </c>
      <c r="H150" s="234" t="inlineStr">
        <is>
          <t>X3</t>
        </is>
      </c>
      <c r="I150" s="233" t="inlineStr">
        <is>
          <t>Mechanical Seal</t>
        </is>
      </c>
      <c r="J150" s="233" t="inlineStr">
        <is>
          <t>Single</t>
        </is>
      </c>
      <c r="K150" s="233" t="inlineStr">
        <is>
          <t>Balanced</t>
        </is>
      </c>
      <c r="L150" s="233" t="inlineStr">
        <is>
          <t>Oil Lubricated Bath</t>
        </is>
      </c>
      <c r="M150" s="233" t="inlineStr">
        <is>
          <t>X</t>
        </is>
      </c>
      <c r="N150" s="233" t="inlineStr">
        <is>
          <t>Special/Other</t>
        </is>
      </c>
      <c r="O150" s="233" t="inlineStr">
        <is>
          <t>Coating_Standard</t>
        </is>
      </c>
      <c r="P150" s="235" t="inlineStr">
        <is>
          <t>RTF</t>
        </is>
      </c>
      <c r="Q150" s="233" t="inlineStr">
        <is>
          <t>B104014</t>
        </is>
      </c>
      <c r="R150" s="235" t="inlineStr">
        <is>
          <t>LT029</t>
        </is>
      </c>
      <c r="S150" s="233" t="n"/>
      <c r="T150" s="233" t="n"/>
      <c r="U150" s="233" t="n"/>
    </row>
    <row r="151">
      <c r="B151" s="233">
        <f>IF(AND(M151&lt;&gt;"B20", O151= "Coating_Standard"),"Y","N")</f>
        <v/>
      </c>
      <c r="C151" s="233" t="inlineStr">
        <is>
          <t>ConTab_BOM_KP_Insert_0145</t>
        </is>
      </c>
      <c r="D151" s="233">
        <f>IF(B169="Y",C151,"")</f>
        <v/>
      </c>
      <c r="E151" s="235" t="inlineStr">
        <is>
          <t>2013-5_6-KP</t>
        </is>
      </c>
      <c r="F151" s="235" t="inlineStr">
        <is>
          <t>Opt_Insert</t>
        </is>
      </c>
      <c r="G151" s="235" t="inlineStr">
        <is>
          <t>2</t>
        </is>
      </c>
      <c r="H151" s="234" t="inlineStr">
        <is>
          <t>X2</t>
        </is>
      </c>
      <c r="I151" s="233" t="inlineStr">
        <is>
          <t>Mechanical Seal</t>
        </is>
      </c>
      <c r="J151" s="233" t="inlineStr">
        <is>
          <t>Single</t>
        </is>
      </c>
      <c r="K151" s="233" t="inlineStr">
        <is>
          <t>Unbalanced</t>
        </is>
      </c>
      <c r="L151" s="233" t="inlineStr">
        <is>
          <t>Oil Lubricated Bath</t>
        </is>
      </c>
      <c r="M151" s="233" t="inlineStr">
        <is>
          <t>C35</t>
        </is>
      </c>
      <c r="N151" s="233" t="inlineStr">
        <is>
          <t>Lip Seal</t>
        </is>
      </c>
      <c r="O151" s="233" t="inlineStr">
        <is>
          <t>Coating_Standard</t>
        </is>
      </c>
      <c r="P151" s="235" t="inlineStr">
        <is>
          <t>RTF</t>
        </is>
      </c>
      <c r="Q151" s="233" t="inlineStr">
        <is>
          <t>B104088</t>
        </is>
      </c>
      <c r="R151" s="235" t="inlineStr">
        <is>
          <t>LT027</t>
        </is>
      </c>
      <c r="S151" s="233" t="n"/>
      <c r="T151" s="233" t="n"/>
      <c r="U151" s="233" t="n"/>
    </row>
    <row r="152">
      <c r="B152" s="233">
        <f>IF(AND(M152&lt;&gt;"B20", O152= "Coating_Standard"),"Y","N")</f>
        <v/>
      </c>
      <c r="C152" s="233" t="inlineStr">
        <is>
          <t>ConTab_BOM_KP_Insert_0146</t>
        </is>
      </c>
      <c r="D152" s="233">
        <f>IF(B170="Y",C152,"")</f>
        <v/>
      </c>
      <c r="E152" s="235" t="inlineStr">
        <is>
          <t>2013-5_6-KP</t>
        </is>
      </c>
      <c r="F152" s="235" t="inlineStr">
        <is>
          <t>Opt_Insert</t>
        </is>
      </c>
      <c r="G152" s="235" t="inlineStr">
        <is>
          <t>2</t>
        </is>
      </c>
      <c r="H152" s="234" t="inlineStr">
        <is>
          <t>X2</t>
        </is>
      </c>
      <c r="I152" s="233" t="inlineStr">
        <is>
          <t>Mechanical Seal</t>
        </is>
      </c>
      <c r="J152" s="233" t="inlineStr">
        <is>
          <t>Single</t>
        </is>
      </c>
      <c r="K152" s="233" t="inlineStr">
        <is>
          <t>Unbalanced</t>
        </is>
      </c>
      <c r="L152" s="233" t="inlineStr">
        <is>
          <t>Oil Lubricated Bath</t>
        </is>
      </c>
      <c r="M152" s="233" t="inlineStr">
        <is>
          <t>J</t>
        </is>
      </c>
      <c r="N152" s="233" t="inlineStr">
        <is>
          <t>Lip Seal</t>
        </is>
      </c>
      <c r="O152" s="233" t="inlineStr">
        <is>
          <t>Coating_Standard</t>
        </is>
      </c>
      <c r="P152" s="235" t="inlineStr">
        <is>
          <t>RTF</t>
        </is>
      </c>
      <c r="Q152" s="233" t="inlineStr">
        <is>
          <t>B104005</t>
        </is>
      </c>
      <c r="R152" s="235" t="inlineStr">
        <is>
          <t>LT105</t>
        </is>
      </c>
      <c r="S152" s="233" t="n"/>
      <c r="T152" s="233" t="n"/>
      <c r="U152" s="233" t="n"/>
    </row>
    <row r="153">
      <c r="B153" s="233">
        <f>IF(AND(M153&lt;&gt;"B20", O153= "Coating_Standard"),"Y","N")</f>
        <v/>
      </c>
      <c r="C153" s="233" t="inlineStr">
        <is>
          <t>ConTab_BOM_KP_Insert_0147</t>
        </is>
      </c>
      <c r="D153" s="233">
        <f>IF(B171="Y",C153,"")</f>
        <v/>
      </c>
      <c r="E153" s="235" t="inlineStr">
        <is>
          <t>2013-5_6-KP</t>
        </is>
      </c>
      <c r="F153" s="235" t="inlineStr">
        <is>
          <t>Opt_Insert</t>
        </is>
      </c>
      <c r="G153" s="235" t="inlineStr">
        <is>
          <t>2</t>
        </is>
      </c>
      <c r="H153" s="234" t="inlineStr">
        <is>
          <t>X2</t>
        </is>
      </c>
      <c r="I153" s="233" t="inlineStr">
        <is>
          <t>Mechanical Seal</t>
        </is>
      </c>
      <c r="J153" s="233" t="inlineStr">
        <is>
          <t>Single</t>
        </is>
      </c>
      <c r="K153" s="233" t="inlineStr">
        <is>
          <t>Unbalanced</t>
        </is>
      </c>
      <c r="L153" s="233" t="inlineStr">
        <is>
          <t>Oil Lubricated Bath</t>
        </is>
      </c>
      <c r="M153" s="233" t="inlineStr">
        <is>
          <t>X</t>
        </is>
      </c>
      <c r="N153" s="233" t="inlineStr">
        <is>
          <t>Special/Other</t>
        </is>
      </c>
      <c r="O153" s="233" t="inlineStr">
        <is>
          <t>Coating_Standard</t>
        </is>
      </c>
      <c r="P153" s="235" t="inlineStr">
        <is>
          <t>RTF</t>
        </is>
      </c>
      <c r="Q153" s="233" t="inlineStr">
        <is>
          <t>B104006</t>
        </is>
      </c>
      <c r="R153" s="235" t="inlineStr">
        <is>
          <t>LT029</t>
        </is>
      </c>
      <c r="S153" s="233" t="n"/>
      <c r="T153" s="233" t="n"/>
      <c r="U153" s="233" t="n"/>
    </row>
    <row r="154">
      <c r="B154" s="233">
        <f>IF(AND(M154&lt;&gt;"B20", O154= "Coating_Standard"),"Y","N")</f>
        <v/>
      </c>
      <c r="C154" s="233" t="inlineStr">
        <is>
          <t>ConTab_BOM_KP_Insert_0148</t>
        </is>
      </c>
      <c r="D154" s="233">
        <f>IF(B172="Y",C154,"")</f>
        <v/>
      </c>
      <c r="E154" s="235" t="inlineStr">
        <is>
          <t>2013-5_6-KP</t>
        </is>
      </c>
      <c r="F154" s="235" t="inlineStr">
        <is>
          <t>Opt_Insert</t>
        </is>
      </c>
      <c r="G154" s="235" t="inlineStr">
        <is>
          <t>3</t>
        </is>
      </c>
      <c r="H154" s="234" t="inlineStr">
        <is>
          <t>X3</t>
        </is>
      </c>
      <c r="I154" s="233" t="inlineStr">
        <is>
          <t>Packing</t>
        </is>
      </c>
      <c r="J154" s="233" t="inlineStr">
        <is>
          <t>Packing</t>
        </is>
      </c>
      <c r="K154" s="233" t="n"/>
      <c r="L154" s="233" t="inlineStr">
        <is>
          <t>Oil Lubricated Bath</t>
        </is>
      </c>
      <c r="M154" s="233" t="inlineStr">
        <is>
          <t>C35</t>
        </is>
      </c>
      <c r="N154" s="233" t="inlineStr">
        <is>
          <t>Lip Seal</t>
        </is>
      </c>
      <c r="O154" s="233" t="inlineStr">
        <is>
          <t>Coating_Standard</t>
        </is>
      </c>
      <c r="P154" s="235" t="inlineStr">
        <is>
          <t>RTF</t>
        </is>
      </c>
      <c r="Q154" s="233" t="inlineStr">
        <is>
          <t>B104007</t>
        </is>
      </c>
      <c r="R154" s="235" t="inlineStr">
        <is>
          <t>LT027</t>
        </is>
      </c>
      <c r="S154" s="233" t="n"/>
      <c r="T154" s="233" t="n"/>
      <c r="U154" s="233" t="n"/>
    </row>
    <row r="155">
      <c r="B155" s="233">
        <f>IF(AND(M155&lt;&gt;"B20", O155= "Coating_Standard"),"Y","N")</f>
        <v/>
      </c>
      <c r="C155" s="233" t="inlineStr">
        <is>
          <t>ConTab_BOM_KP_Insert_0149</t>
        </is>
      </c>
      <c r="D155" s="233">
        <f>IF(B173="Y",C155,"")</f>
        <v/>
      </c>
      <c r="E155" s="235" t="inlineStr">
        <is>
          <t>2013-5_6-KP</t>
        </is>
      </c>
      <c r="F155" s="235" t="inlineStr">
        <is>
          <t>Opt_Insert</t>
        </is>
      </c>
      <c r="G155" s="235" t="inlineStr">
        <is>
          <t>3</t>
        </is>
      </c>
      <c r="H155" s="234" t="inlineStr">
        <is>
          <t>X3</t>
        </is>
      </c>
      <c r="I155" s="233" t="inlineStr">
        <is>
          <t>Packing</t>
        </is>
      </c>
      <c r="J155" s="233" t="inlineStr">
        <is>
          <t>Packing</t>
        </is>
      </c>
      <c r="K155" s="233" t="n"/>
      <c r="L155" s="233" t="inlineStr">
        <is>
          <t>Oil Lubricated Bath</t>
        </is>
      </c>
      <c r="M155" s="233" t="inlineStr">
        <is>
          <t>J</t>
        </is>
      </c>
      <c r="N155" s="233" t="inlineStr">
        <is>
          <t>Lip Seal</t>
        </is>
      </c>
      <c r="O155" s="233" t="inlineStr">
        <is>
          <t>Coating_Standard</t>
        </is>
      </c>
      <c r="P155" s="235" t="inlineStr">
        <is>
          <t>RTF</t>
        </is>
      </c>
      <c r="Q155" s="233" t="inlineStr">
        <is>
          <t>B104009</t>
        </is>
      </c>
      <c r="R155" s="235" t="inlineStr">
        <is>
          <t>LT105</t>
        </is>
      </c>
      <c r="S155" s="233" t="n"/>
      <c r="T155" s="233" t="n"/>
      <c r="U155" s="233" t="n"/>
    </row>
    <row r="156">
      <c r="B156" s="233">
        <f>IF(AND(M156&lt;&gt;"B20", O156= "Coating_Standard"),"Y","N")</f>
        <v/>
      </c>
      <c r="C156" s="233" t="inlineStr">
        <is>
          <t>ConTab_BOM_KP_Insert_0150</t>
        </is>
      </c>
      <c r="D156" s="233">
        <f>IF(B174="Y",C156,"")</f>
        <v/>
      </c>
      <c r="E156" s="235" t="inlineStr">
        <is>
          <t>2013-5_6-KP</t>
        </is>
      </c>
      <c r="F156" s="235" t="inlineStr">
        <is>
          <t>Opt_Insert</t>
        </is>
      </c>
      <c r="G156" s="235" t="inlineStr">
        <is>
          <t>3</t>
        </is>
      </c>
      <c r="H156" s="234" t="inlineStr">
        <is>
          <t>X3</t>
        </is>
      </c>
      <c r="I156" s="233" t="inlineStr">
        <is>
          <t>Packing</t>
        </is>
      </c>
      <c r="J156" s="233" t="inlineStr">
        <is>
          <t>Packing</t>
        </is>
      </c>
      <c r="K156" s="233" t="n"/>
      <c r="L156" s="233" t="inlineStr">
        <is>
          <t>Oil Lubricated Bath</t>
        </is>
      </c>
      <c r="M156" s="233" t="inlineStr">
        <is>
          <t>X</t>
        </is>
      </c>
      <c r="N156" s="233" t="inlineStr">
        <is>
          <t>Special/Other</t>
        </is>
      </c>
      <c r="O156" s="233" t="inlineStr">
        <is>
          <t>Coating_Standard</t>
        </is>
      </c>
      <c r="P156" s="235" t="inlineStr">
        <is>
          <t>RTF</t>
        </is>
      </c>
      <c r="Q156" s="233" t="inlineStr">
        <is>
          <t>B104010</t>
        </is>
      </c>
      <c r="R156" s="235" t="inlineStr">
        <is>
          <t>LT029</t>
        </is>
      </c>
      <c r="S156" s="233" t="n"/>
      <c r="T156" s="233" t="n"/>
      <c r="U156" s="233" t="n"/>
    </row>
    <row r="157">
      <c r="B157" s="233">
        <f>IF(AND(M157&lt;&gt;"B20", O157= "Coating_Standard"),"Y","N")</f>
        <v/>
      </c>
      <c r="C157" s="233" t="inlineStr">
        <is>
          <t>ConTab_BOM_KP_Insert_0151</t>
        </is>
      </c>
      <c r="D157" s="233">
        <f>IF(B175="Y",C157,"")</f>
        <v/>
      </c>
      <c r="E157" s="235" t="inlineStr">
        <is>
          <t>2013-5_6-KP</t>
        </is>
      </c>
      <c r="F157" s="235" t="inlineStr">
        <is>
          <t>Opt_Insert</t>
        </is>
      </c>
      <c r="G157" s="235" t="inlineStr">
        <is>
          <t>3</t>
        </is>
      </c>
      <c r="H157" s="234" t="inlineStr">
        <is>
          <t>X3</t>
        </is>
      </c>
      <c r="I157" s="233" t="inlineStr">
        <is>
          <t>Mechanical Seal</t>
        </is>
      </c>
      <c r="J157" s="233" t="inlineStr">
        <is>
          <t>Single</t>
        </is>
      </c>
      <c r="K157" s="233" t="inlineStr">
        <is>
          <t>Balanced</t>
        </is>
      </c>
      <c r="L157" s="233" t="inlineStr">
        <is>
          <t>Oil Lubricated Bath</t>
        </is>
      </c>
      <c r="M157" s="233" t="inlineStr">
        <is>
          <t>C35</t>
        </is>
      </c>
      <c r="N157" s="233" t="inlineStr">
        <is>
          <t>Lip Seal</t>
        </is>
      </c>
      <c r="O157" s="233" t="inlineStr">
        <is>
          <t>Coating_Standard</t>
        </is>
      </c>
      <c r="P157" s="235" t="inlineStr">
        <is>
          <t>RTF</t>
        </is>
      </c>
      <c r="Q157" s="233" t="inlineStr">
        <is>
          <t>B104011</t>
        </is>
      </c>
      <c r="R157" s="235" t="inlineStr">
        <is>
          <t>LT027</t>
        </is>
      </c>
      <c r="S157" s="233" t="n"/>
      <c r="T157" s="233" t="n"/>
      <c r="U157" s="233" t="n"/>
    </row>
    <row r="158">
      <c r="B158" s="233">
        <f>IF(AND(M158&lt;&gt;"B20", O158= "Coating_Standard"),"Y","N")</f>
        <v/>
      </c>
      <c r="C158" s="233" t="inlineStr">
        <is>
          <t>ConTab_BOM_KP_Insert_0152</t>
        </is>
      </c>
      <c r="D158" s="233">
        <f>IF(B176="Y",C158,"")</f>
        <v/>
      </c>
      <c r="E158" s="235" t="inlineStr">
        <is>
          <t>2013-5_6-KP</t>
        </is>
      </c>
      <c r="F158" s="235" t="inlineStr">
        <is>
          <t>Opt_Insert</t>
        </is>
      </c>
      <c r="G158" s="235" t="inlineStr">
        <is>
          <t>3</t>
        </is>
      </c>
      <c r="H158" s="234" t="inlineStr">
        <is>
          <t>X3</t>
        </is>
      </c>
      <c r="I158" s="233" t="inlineStr">
        <is>
          <t>Mechanical Seal</t>
        </is>
      </c>
      <c r="J158" s="233" t="inlineStr">
        <is>
          <t>Single</t>
        </is>
      </c>
      <c r="K158" s="233" t="inlineStr">
        <is>
          <t>Balanced</t>
        </is>
      </c>
      <c r="L158" s="233" t="inlineStr">
        <is>
          <t>Oil Lubricated Bath</t>
        </is>
      </c>
      <c r="M158" s="233" t="inlineStr">
        <is>
          <t>J</t>
        </is>
      </c>
      <c r="N158" s="233" t="inlineStr">
        <is>
          <t>Lip Seal</t>
        </is>
      </c>
      <c r="O158" s="233" t="inlineStr">
        <is>
          <t>Coating_Standard</t>
        </is>
      </c>
      <c r="P158" s="235" t="inlineStr">
        <is>
          <t>RTF</t>
        </is>
      </c>
      <c r="Q158" s="233" t="inlineStr">
        <is>
          <t>B104013</t>
        </is>
      </c>
      <c r="R158" s="235" t="inlineStr">
        <is>
          <t>LT105</t>
        </is>
      </c>
      <c r="S158" s="233" t="n"/>
      <c r="T158" s="233" t="n"/>
      <c r="U158" s="233" t="n"/>
    </row>
    <row r="159">
      <c r="B159" s="233">
        <f>IF(AND(M159&lt;&gt;"B20", O159= "Coating_Standard"),"Y","N")</f>
        <v/>
      </c>
      <c r="C159" s="233" t="inlineStr">
        <is>
          <t>ConTab_BOM_KP_Insert_0153</t>
        </is>
      </c>
      <c r="D159" s="233">
        <f>IF(B177="Y",C159,"")</f>
        <v/>
      </c>
      <c r="E159" s="235" t="inlineStr">
        <is>
          <t>2013-5_6-KP</t>
        </is>
      </c>
      <c r="F159" s="235" t="inlineStr">
        <is>
          <t>Opt_Insert</t>
        </is>
      </c>
      <c r="G159" s="235" t="inlineStr">
        <is>
          <t>3</t>
        </is>
      </c>
      <c r="H159" s="234" t="inlineStr">
        <is>
          <t>X3</t>
        </is>
      </c>
      <c r="I159" s="233" t="inlineStr">
        <is>
          <t>Mechanical Seal</t>
        </is>
      </c>
      <c r="J159" s="233" t="inlineStr">
        <is>
          <t>Single</t>
        </is>
      </c>
      <c r="K159" s="233" t="inlineStr">
        <is>
          <t>Balanced</t>
        </is>
      </c>
      <c r="L159" s="233" t="inlineStr">
        <is>
          <t>Oil Lubricated Bath</t>
        </is>
      </c>
      <c r="M159" s="233" t="inlineStr">
        <is>
          <t>X</t>
        </is>
      </c>
      <c r="N159" s="233" t="inlineStr">
        <is>
          <t>Special/Other</t>
        </is>
      </c>
      <c r="O159" s="233" t="inlineStr">
        <is>
          <t>Coating_Standard</t>
        </is>
      </c>
      <c r="P159" s="235" t="inlineStr">
        <is>
          <t>RTF</t>
        </is>
      </c>
      <c r="Q159" s="233" t="inlineStr">
        <is>
          <t>B104014</t>
        </is>
      </c>
      <c r="R159" s="235" t="inlineStr">
        <is>
          <t>LT029</t>
        </is>
      </c>
      <c r="S159" s="233" t="n"/>
      <c r="T159" s="233" t="n"/>
      <c r="U159" s="233" t="n"/>
    </row>
    <row r="160">
      <c r="B160" s="233">
        <f>IF(AND(M160&lt;&gt;"B20", O160= "Coating_Standard"),"Y","N")</f>
        <v/>
      </c>
      <c r="C160" s="233" t="inlineStr">
        <is>
          <t>ConTab_BOM_KP_Insert_0154</t>
        </is>
      </c>
      <c r="D160" s="233">
        <f>IF(B178="Y",C160,"")</f>
        <v/>
      </c>
      <c r="E160" s="235" t="inlineStr">
        <is>
          <t>3095-7_8-KP</t>
        </is>
      </c>
      <c r="F160" s="235" t="inlineStr">
        <is>
          <t>Opt_Insert</t>
        </is>
      </c>
      <c r="G160" s="235" t="inlineStr">
        <is>
          <t>2</t>
        </is>
      </c>
      <c r="H160" s="234" t="inlineStr">
        <is>
          <t>X2</t>
        </is>
      </c>
      <c r="I160" s="233" t="inlineStr">
        <is>
          <t>Mechanical Seal</t>
        </is>
      </c>
      <c r="J160" s="233" t="inlineStr">
        <is>
          <t>Single</t>
        </is>
      </c>
      <c r="K160" s="233" t="inlineStr">
        <is>
          <t>Unbalanced</t>
        </is>
      </c>
      <c r="L160" s="233" t="inlineStr">
        <is>
          <t>Oil Lubricated Bath</t>
        </is>
      </c>
      <c r="M160" s="233" t="inlineStr">
        <is>
          <t>C35</t>
        </is>
      </c>
      <c r="N160" s="233" t="inlineStr">
        <is>
          <t>Lip Seal</t>
        </is>
      </c>
      <c r="O160" s="233" t="inlineStr">
        <is>
          <t>Coating_Standard</t>
        </is>
      </c>
      <c r="P160" s="235" t="inlineStr">
        <is>
          <t>RTF</t>
        </is>
      </c>
      <c r="Q160" s="233" t="inlineStr">
        <is>
          <t>B104088</t>
        </is>
      </c>
      <c r="R160" s="235" t="inlineStr">
        <is>
          <t>LT027</t>
        </is>
      </c>
      <c r="S160" s="233" t="n"/>
      <c r="T160" s="233" t="n"/>
      <c r="U160" s="233" t="n"/>
    </row>
    <row r="161">
      <c r="B161" s="233">
        <f>IF(AND(M161&lt;&gt;"B20", O161= "Coating_Standard"),"Y","N")</f>
        <v/>
      </c>
      <c r="C161" s="233" t="inlineStr">
        <is>
          <t>ConTab_BOM_KP_Insert_0155</t>
        </is>
      </c>
      <c r="D161" s="233">
        <f>IF(B179="Y",C161,"")</f>
        <v/>
      </c>
      <c r="E161" s="235" t="inlineStr">
        <is>
          <t>3095-7_8-KP</t>
        </is>
      </c>
      <c r="F161" s="235" t="inlineStr">
        <is>
          <t>Opt_Insert</t>
        </is>
      </c>
      <c r="G161" s="235" t="inlineStr">
        <is>
          <t>2</t>
        </is>
      </c>
      <c r="H161" s="234" t="inlineStr">
        <is>
          <t>X2</t>
        </is>
      </c>
      <c r="I161" s="233" t="inlineStr">
        <is>
          <t>Mechanical Seal</t>
        </is>
      </c>
      <c r="J161" s="233" t="inlineStr">
        <is>
          <t>Single</t>
        </is>
      </c>
      <c r="K161" s="233" t="inlineStr">
        <is>
          <t>Unbalanced</t>
        </is>
      </c>
      <c r="L161" s="233" t="inlineStr">
        <is>
          <t>Oil Lubricated Bath</t>
        </is>
      </c>
      <c r="M161" s="233" t="inlineStr">
        <is>
          <t>J</t>
        </is>
      </c>
      <c r="N161" s="233" t="inlineStr">
        <is>
          <t>Lip Seal</t>
        </is>
      </c>
      <c r="O161" s="233" t="inlineStr">
        <is>
          <t>Coating_Standard</t>
        </is>
      </c>
      <c r="P161" s="235" t="inlineStr">
        <is>
          <t>RTF</t>
        </is>
      </c>
      <c r="Q161" s="233" t="inlineStr">
        <is>
          <t>B104005</t>
        </is>
      </c>
      <c r="R161" s="235" t="inlineStr">
        <is>
          <t>LT105</t>
        </is>
      </c>
      <c r="S161" s="233" t="n"/>
      <c r="T161" s="233" t="n"/>
      <c r="U161" s="233" t="n"/>
    </row>
    <row r="162">
      <c r="B162" s="233">
        <f>IF(AND(M162&lt;&gt;"B20", O162= "Coating_Standard"),"Y","N")</f>
        <v/>
      </c>
      <c r="C162" s="233" t="inlineStr">
        <is>
          <t>ConTab_BOM_KP_Insert_0156</t>
        </is>
      </c>
      <c r="D162" s="233">
        <f>IF(B180="Y",C162,"")</f>
        <v/>
      </c>
      <c r="E162" s="235" t="inlineStr">
        <is>
          <t>3095-7_8-KP</t>
        </is>
      </c>
      <c r="F162" s="235" t="inlineStr">
        <is>
          <t>Opt_Insert</t>
        </is>
      </c>
      <c r="G162" s="235" t="inlineStr">
        <is>
          <t>2</t>
        </is>
      </c>
      <c r="H162" s="234" t="inlineStr">
        <is>
          <t>X2</t>
        </is>
      </c>
      <c r="I162" s="233" t="inlineStr">
        <is>
          <t>Mechanical Seal</t>
        </is>
      </c>
      <c r="J162" s="233" t="inlineStr">
        <is>
          <t>Single</t>
        </is>
      </c>
      <c r="K162" s="233" t="inlineStr">
        <is>
          <t>Unbalanced</t>
        </is>
      </c>
      <c r="L162" s="233" t="inlineStr">
        <is>
          <t>Oil Lubricated Bath</t>
        </is>
      </c>
      <c r="M162" s="233" t="inlineStr">
        <is>
          <t>X</t>
        </is>
      </c>
      <c r="N162" s="233" t="inlineStr">
        <is>
          <t>Special/Other</t>
        </is>
      </c>
      <c r="O162" s="233" t="inlineStr">
        <is>
          <t>Coating_Standard</t>
        </is>
      </c>
      <c r="P162" s="235" t="inlineStr">
        <is>
          <t>RTF</t>
        </is>
      </c>
      <c r="Q162" s="233" t="inlineStr">
        <is>
          <t>B104006</t>
        </is>
      </c>
      <c r="R162" s="235" t="inlineStr">
        <is>
          <t>LT029</t>
        </is>
      </c>
      <c r="S162" s="233" t="n"/>
      <c r="T162" s="233" t="n"/>
      <c r="U162" s="233" t="n"/>
    </row>
    <row r="163">
      <c r="B163" s="233">
        <f>IF(AND(M163&lt;&gt;"B20", O163= "Coating_Standard"),"Y","N")</f>
        <v/>
      </c>
      <c r="C163" s="233" t="inlineStr">
        <is>
          <t>ConTab_BOM_KP_Insert_0157</t>
        </is>
      </c>
      <c r="D163" s="233">
        <f>IF(B181="Y",C163,"")</f>
        <v/>
      </c>
      <c r="E163" s="235" t="inlineStr">
        <is>
          <t>3095-7_8-KP</t>
        </is>
      </c>
      <c r="F163" s="235" t="inlineStr">
        <is>
          <t>Opt_Insert</t>
        </is>
      </c>
      <c r="G163" s="235" t="inlineStr">
        <is>
          <t>3</t>
        </is>
      </c>
      <c r="H163" s="234" t="inlineStr">
        <is>
          <t>X3</t>
        </is>
      </c>
      <c r="I163" s="233" t="inlineStr">
        <is>
          <t>Packing</t>
        </is>
      </c>
      <c r="J163" s="233" t="inlineStr">
        <is>
          <t>Packing</t>
        </is>
      </c>
      <c r="K163" s="233" t="n"/>
      <c r="L163" s="233" t="inlineStr">
        <is>
          <t>Oil Lubricated Bath</t>
        </is>
      </c>
      <c r="M163" s="233" t="inlineStr">
        <is>
          <t>C35</t>
        </is>
      </c>
      <c r="N163" s="233" t="inlineStr">
        <is>
          <t>Lip Seal</t>
        </is>
      </c>
      <c r="O163" s="233" t="inlineStr">
        <is>
          <t>Coating_Standard</t>
        </is>
      </c>
      <c r="P163" s="235" t="inlineStr">
        <is>
          <t>RTF</t>
        </is>
      </c>
      <c r="Q163" s="233" t="inlineStr">
        <is>
          <t>B104007</t>
        </is>
      </c>
      <c r="R163" s="235" t="inlineStr">
        <is>
          <t>LT027</t>
        </is>
      </c>
      <c r="S163" s="233" t="n"/>
      <c r="T163" s="233" t="n"/>
      <c r="U163" s="233" t="n"/>
    </row>
    <row r="164">
      <c r="B164" s="233">
        <f>IF(AND(M164&lt;&gt;"B20", O164= "Coating_Standard"),"Y","N")</f>
        <v/>
      </c>
      <c r="C164" s="233" t="inlineStr">
        <is>
          <t>ConTab_BOM_KP_Insert_0158</t>
        </is>
      </c>
      <c r="D164" s="233">
        <f>IF(B182="Y",C164,"")</f>
        <v/>
      </c>
      <c r="E164" s="235" t="inlineStr">
        <is>
          <t>3095-7_8-KP</t>
        </is>
      </c>
      <c r="F164" s="235" t="inlineStr">
        <is>
          <t>Opt_Insert</t>
        </is>
      </c>
      <c r="G164" s="235" t="inlineStr">
        <is>
          <t>3</t>
        </is>
      </c>
      <c r="H164" s="234" t="inlineStr">
        <is>
          <t>X3</t>
        </is>
      </c>
      <c r="I164" s="233" t="inlineStr">
        <is>
          <t>Packing</t>
        </is>
      </c>
      <c r="J164" s="233" t="inlineStr">
        <is>
          <t>Packing</t>
        </is>
      </c>
      <c r="K164" s="233" t="n"/>
      <c r="L164" s="233" t="inlineStr">
        <is>
          <t>Oil Lubricated Bath</t>
        </is>
      </c>
      <c r="M164" s="233" t="inlineStr">
        <is>
          <t>J</t>
        </is>
      </c>
      <c r="N164" s="233" t="inlineStr">
        <is>
          <t>Lip Seal</t>
        </is>
      </c>
      <c r="O164" s="233" t="inlineStr">
        <is>
          <t>Coating_Standard</t>
        </is>
      </c>
      <c r="P164" s="235" t="inlineStr">
        <is>
          <t>RTF</t>
        </is>
      </c>
      <c r="Q164" s="233" t="inlineStr">
        <is>
          <t>B104009</t>
        </is>
      </c>
      <c r="R164" s="235" t="inlineStr">
        <is>
          <t>LT105</t>
        </is>
      </c>
      <c r="S164" s="233" t="n"/>
      <c r="T164" s="233" t="n"/>
      <c r="U164" s="233" t="n"/>
    </row>
    <row r="165">
      <c r="B165" s="233">
        <f>IF(AND(M165&lt;&gt;"B20", O165= "Coating_Standard"),"Y","N")</f>
        <v/>
      </c>
      <c r="C165" s="233" t="inlineStr">
        <is>
          <t>ConTab_BOM_KP_Insert_0159</t>
        </is>
      </c>
      <c r="D165" s="233">
        <f>IF(B183="Y",C165,"")</f>
        <v/>
      </c>
      <c r="E165" s="235" t="inlineStr">
        <is>
          <t>3095-7_8-KP</t>
        </is>
      </c>
      <c r="F165" s="235" t="inlineStr">
        <is>
          <t>Opt_Insert</t>
        </is>
      </c>
      <c r="G165" s="235" t="inlineStr">
        <is>
          <t>3</t>
        </is>
      </c>
      <c r="H165" s="234" t="inlineStr">
        <is>
          <t>X3</t>
        </is>
      </c>
      <c r="I165" s="233" t="inlineStr">
        <is>
          <t>Packing</t>
        </is>
      </c>
      <c r="J165" s="233" t="inlineStr">
        <is>
          <t>Packing</t>
        </is>
      </c>
      <c r="K165" s="233" t="n"/>
      <c r="L165" s="233" t="inlineStr">
        <is>
          <t>Oil Lubricated Bath</t>
        </is>
      </c>
      <c r="M165" s="233" t="inlineStr">
        <is>
          <t>X</t>
        </is>
      </c>
      <c r="N165" s="233" t="inlineStr">
        <is>
          <t>Special/Other</t>
        </is>
      </c>
      <c r="O165" s="233" t="inlineStr">
        <is>
          <t>Coating_Standard</t>
        </is>
      </c>
      <c r="P165" s="235" t="inlineStr">
        <is>
          <t>RTF</t>
        </is>
      </c>
      <c r="Q165" s="233" t="inlineStr">
        <is>
          <t>B104010</t>
        </is>
      </c>
      <c r="R165" s="235" t="inlineStr">
        <is>
          <t>LT029</t>
        </is>
      </c>
      <c r="S165" s="233" t="n"/>
      <c r="T165" s="233" t="n"/>
      <c r="U165" s="233" t="n"/>
    </row>
    <row r="166">
      <c r="B166" s="233">
        <f>IF(AND(M166&lt;&gt;"B20", O166= "Coating_Standard"),"Y","N")</f>
        <v/>
      </c>
      <c r="C166" s="233" t="inlineStr">
        <is>
          <t>ConTab_BOM_KP_Insert_0160</t>
        </is>
      </c>
      <c r="D166" s="233">
        <f>IF(B184="Y",C166,"")</f>
        <v/>
      </c>
      <c r="E166" s="235" t="inlineStr">
        <is>
          <t>3095-7_8-KP</t>
        </is>
      </c>
      <c r="F166" s="235" t="inlineStr">
        <is>
          <t>Opt_Insert</t>
        </is>
      </c>
      <c r="G166" s="235" t="inlineStr">
        <is>
          <t>3</t>
        </is>
      </c>
      <c r="H166" s="234" t="inlineStr">
        <is>
          <t>X3</t>
        </is>
      </c>
      <c r="I166" s="233" t="inlineStr">
        <is>
          <t>Mechanical Seal</t>
        </is>
      </c>
      <c r="J166" s="233" t="inlineStr">
        <is>
          <t>Single</t>
        </is>
      </c>
      <c r="K166" s="233" t="inlineStr">
        <is>
          <t>Balanced</t>
        </is>
      </c>
      <c r="L166" s="233" t="inlineStr">
        <is>
          <t>Oil Lubricated Bath</t>
        </is>
      </c>
      <c r="M166" s="233" t="inlineStr">
        <is>
          <t>C35</t>
        </is>
      </c>
      <c r="N166" s="233" t="inlineStr">
        <is>
          <t>Lip Seal</t>
        </is>
      </c>
      <c r="O166" s="233" t="inlineStr">
        <is>
          <t>Coating_Standard</t>
        </is>
      </c>
      <c r="P166" s="235" t="inlineStr">
        <is>
          <t>RTF</t>
        </is>
      </c>
      <c r="Q166" s="233" t="inlineStr">
        <is>
          <t>B104011</t>
        </is>
      </c>
      <c r="R166" s="235" t="inlineStr">
        <is>
          <t>LT027</t>
        </is>
      </c>
      <c r="S166" s="233" t="n"/>
      <c r="T166" s="233" t="n"/>
      <c r="U166" s="233" t="n"/>
    </row>
    <row r="167">
      <c r="B167" s="233">
        <f>IF(AND(M167&lt;&gt;"B20", O167= "Coating_Standard"),"Y","N")</f>
        <v/>
      </c>
      <c r="C167" s="233" t="inlineStr">
        <is>
          <t>ConTab_BOM_KP_Insert_0161</t>
        </is>
      </c>
      <c r="D167" s="233">
        <f>IF(B185="Y",C167,"")</f>
        <v/>
      </c>
      <c r="E167" s="235" t="inlineStr">
        <is>
          <t>3095-7_8-KP</t>
        </is>
      </c>
      <c r="F167" s="235" t="inlineStr">
        <is>
          <t>Opt_Insert</t>
        </is>
      </c>
      <c r="G167" s="235" t="inlineStr">
        <is>
          <t>3</t>
        </is>
      </c>
      <c r="H167" s="234" t="inlineStr">
        <is>
          <t>X3</t>
        </is>
      </c>
      <c r="I167" s="233" t="inlineStr">
        <is>
          <t>Mechanical Seal</t>
        </is>
      </c>
      <c r="J167" s="233" t="inlineStr">
        <is>
          <t>Single</t>
        </is>
      </c>
      <c r="K167" s="233" t="inlineStr">
        <is>
          <t>Balanced</t>
        </is>
      </c>
      <c r="L167" s="233" t="inlineStr">
        <is>
          <t>Oil Lubricated Bath</t>
        </is>
      </c>
      <c r="M167" s="233" t="inlineStr">
        <is>
          <t>J</t>
        </is>
      </c>
      <c r="N167" s="233" t="inlineStr">
        <is>
          <t>Lip Seal</t>
        </is>
      </c>
      <c r="O167" s="233" t="inlineStr">
        <is>
          <t>Coating_Standard</t>
        </is>
      </c>
      <c r="P167" s="235" t="inlineStr">
        <is>
          <t>RTF</t>
        </is>
      </c>
      <c r="Q167" s="233" t="inlineStr">
        <is>
          <t>B104013</t>
        </is>
      </c>
      <c r="R167" s="235" t="inlineStr">
        <is>
          <t>LT105</t>
        </is>
      </c>
      <c r="S167" s="233" t="n"/>
      <c r="T167" s="233" t="n"/>
      <c r="U167" s="233" t="n"/>
    </row>
    <row r="168">
      <c r="B168" s="233">
        <f>IF(AND(M168&lt;&gt;"B20", O168= "Coating_Standard"),"Y","N")</f>
        <v/>
      </c>
      <c r="C168" s="233" t="inlineStr">
        <is>
          <t>ConTab_BOM_KP_Insert_0162</t>
        </is>
      </c>
      <c r="D168" s="233">
        <f>IF(B186="Y",C168,"")</f>
        <v/>
      </c>
      <c r="E168" s="235" t="inlineStr">
        <is>
          <t>3095-7_8-KP</t>
        </is>
      </c>
      <c r="F168" s="235" t="inlineStr">
        <is>
          <t>Opt_Insert</t>
        </is>
      </c>
      <c r="G168" s="235" t="inlineStr">
        <is>
          <t>3</t>
        </is>
      </c>
      <c r="H168" s="234" t="inlineStr">
        <is>
          <t>X3</t>
        </is>
      </c>
      <c r="I168" s="233" t="inlineStr">
        <is>
          <t>Mechanical Seal</t>
        </is>
      </c>
      <c r="J168" s="233" t="inlineStr">
        <is>
          <t>Single</t>
        </is>
      </c>
      <c r="K168" s="233" t="inlineStr">
        <is>
          <t>Balanced</t>
        </is>
      </c>
      <c r="L168" s="233" t="inlineStr">
        <is>
          <t>Oil Lubricated Bath</t>
        </is>
      </c>
      <c r="M168" s="233" t="inlineStr">
        <is>
          <t>X</t>
        </is>
      </c>
      <c r="N168" s="233" t="inlineStr">
        <is>
          <t>Special/Other</t>
        </is>
      </c>
      <c r="O168" s="233" t="inlineStr">
        <is>
          <t>Coating_Standard</t>
        </is>
      </c>
      <c r="P168" s="235" t="inlineStr">
        <is>
          <t>RTF</t>
        </is>
      </c>
      <c r="Q168" s="233" t="inlineStr">
        <is>
          <t>B104014</t>
        </is>
      </c>
      <c r="R168" s="235" t="inlineStr">
        <is>
          <t>LT029</t>
        </is>
      </c>
      <c r="S168" s="233" t="n"/>
      <c r="T168" s="233" t="n"/>
      <c r="U168" s="233" t="n"/>
    </row>
    <row r="169">
      <c r="B169" s="233">
        <f>IF(AND(M169&lt;&gt;"B20", O169= "Coating_Standard"),"Y","N")</f>
        <v/>
      </c>
      <c r="C169" s="233" t="inlineStr">
        <is>
          <t>ConTab_BOM_KP_Insert_0163</t>
        </is>
      </c>
      <c r="D169" s="233">
        <f>IF(B187="Y",C169,"")</f>
        <v/>
      </c>
      <c r="E169" s="235" t="inlineStr">
        <is>
          <t>3014-5_6-KP</t>
        </is>
      </c>
      <c r="F169" s="235" t="inlineStr">
        <is>
          <t>Opt_Insert</t>
        </is>
      </c>
      <c r="G169" s="235" t="inlineStr">
        <is>
          <t>4</t>
        </is>
      </c>
      <c r="H169" s="234" t="inlineStr">
        <is>
          <t>X4</t>
        </is>
      </c>
      <c r="I169" s="233" t="inlineStr">
        <is>
          <t>Mechanical Seal</t>
        </is>
      </c>
      <c r="J169" s="233" t="inlineStr">
        <is>
          <t>Single</t>
        </is>
      </c>
      <c r="K169" s="233" t="n"/>
      <c r="L169" s="233" t="inlineStr">
        <is>
          <t>Oil Lubricated Bath</t>
        </is>
      </c>
      <c r="M169" s="233" t="inlineStr">
        <is>
          <t>C35</t>
        </is>
      </c>
      <c r="N169" s="233" t="inlineStr">
        <is>
          <t>Lip Seal</t>
        </is>
      </c>
      <c r="O169" s="233" t="inlineStr">
        <is>
          <t>Coating_Standard</t>
        </is>
      </c>
      <c r="P169" s="235" t="inlineStr">
        <is>
          <t>RTF</t>
        </is>
      </c>
      <c r="Q169" s="233" t="inlineStr">
        <is>
          <t>B104015</t>
        </is>
      </c>
      <c r="R169" s="235" t="inlineStr">
        <is>
          <t>LT027</t>
        </is>
      </c>
      <c r="S169" s="233" t="n"/>
      <c r="T169" s="233" t="n"/>
      <c r="U169" s="233" t="n"/>
    </row>
    <row r="170">
      <c r="B170" s="233">
        <f>IF(AND(M170&lt;&gt;"B20", O170= "Coating_Standard"),"Y","N")</f>
        <v/>
      </c>
      <c r="C170" s="233" t="inlineStr">
        <is>
          <t>ConTab_BOM_KP_Insert_0164</t>
        </is>
      </c>
      <c r="D170" s="233">
        <f>IF(B188="Y",C170,"")</f>
        <v/>
      </c>
      <c r="E170" s="235" t="inlineStr">
        <is>
          <t>3014-5_6-KP</t>
        </is>
      </c>
      <c r="F170" s="235" t="inlineStr">
        <is>
          <t>Opt_Insert</t>
        </is>
      </c>
      <c r="G170" s="235" t="inlineStr">
        <is>
          <t>4</t>
        </is>
      </c>
      <c r="H170" s="234" t="inlineStr">
        <is>
          <t>X4</t>
        </is>
      </c>
      <c r="I170" s="233" t="inlineStr">
        <is>
          <t>Mechanical Seal</t>
        </is>
      </c>
      <c r="J170" s="233" t="inlineStr">
        <is>
          <t>Single</t>
        </is>
      </c>
      <c r="K170" s="233" t="n"/>
      <c r="L170" s="233" t="inlineStr">
        <is>
          <t>Oil Lubricated Bath</t>
        </is>
      </c>
      <c r="M170" s="233" t="inlineStr">
        <is>
          <t>J</t>
        </is>
      </c>
      <c r="N170" s="233" t="inlineStr">
        <is>
          <t>Lip Seal</t>
        </is>
      </c>
      <c r="O170" s="233" t="inlineStr">
        <is>
          <t>Coating_Standard</t>
        </is>
      </c>
      <c r="P170" s="235" t="inlineStr">
        <is>
          <t>RTF</t>
        </is>
      </c>
      <c r="Q170" s="233" t="inlineStr">
        <is>
          <t>B104017</t>
        </is>
      </c>
      <c r="R170" s="235" t="inlineStr">
        <is>
          <t>LT105</t>
        </is>
      </c>
      <c r="S170" s="233" t="n"/>
      <c r="T170" s="233" t="n"/>
      <c r="U170" s="233" t="n"/>
    </row>
    <row r="171">
      <c r="B171" s="233">
        <f>IF(AND(M171&lt;&gt;"B20", O171= "Coating_Standard"),"Y","N")</f>
        <v/>
      </c>
      <c r="C171" s="233" t="inlineStr">
        <is>
          <t>ConTab_BOM_KP_Insert_0165</t>
        </is>
      </c>
      <c r="D171" s="233">
        <f>IF(B189="Y",C171,"")</f>
        <v/>
      </c>
      <c r="E171" s="235" t="inlineStr">
        <is>
          <t>3014-5_6-KP</t>
        </is>
      </c>
      <c r="F171" s="235" t="inlineStr">
        <is>
          <t>Opt_Insert</t>
        </is>
      </c>
      <c r="G171" s="235" t="inlineStr">
        <is>
          <t>4</t>
        </is>
      </c>
      <c r="H171" s="234" t="inlineStr">
        <is>
          <t>X4</t>
        </is>
      </c>
      <c r="I171" s="233" t="inlineStr">
        <is>
          <t>Mechanical Seal</t>
        </is>
      </c>
      <c r="J171" s="233" t="inlineStr">
        <is>
          <t>Single</t>
        </is>
      </c>
      <c r="K171" s="233" t="n"/>
      <c r="L171" s="233" t="inlineStr">
        <is>
          <t>Oil Lubricated Bath</t>
        </is>
      </c>
      <c r="M171" s="233" t="inlineStr">
        <is>
          <t>X</t>
        </is>
      </c>
      <c r="N171" s="233" t="inlineStr">
        <is>
          <t>Special/Other</t>
        </is>
      </c>
      <c r="O171" s="233" t="inlineStr">
        <is>
          <t>Coating_Standard</t>
        </is>
      </c>
      <c r="P171" s="235" t="inlineStr">
        <is>
          <t>RTF</t>
        </is>
      </c>
      <c r="Q171" s="233" t="inlineStr">
        <is>
          <t>B104018</t>
        </is>
      </c>
      <c r="R171" s="235" t="inlineStr">
        <is>
          <t>LT029</t>
        </is>
      </c>
      <c r="S171" s="233" t="n"/>
      <c r="T171" s="233" t="n"/>
      <c r="U171" s="233" t="n"/>
    </row>
    <row r="172">
      <c r="B172" s="233">
        <f>IF(AND(M172&lt;&gt;"B20", O172= "Coating_Standard"),"Y","N")</f>
        <v/>
      </c>
      <c r="C172" s="233" t="inlineStr">
        <is>
          <t>ConTab_BOM_KP_Insert_0166</t>
        </is>
      </c>
      <c r="D172" s="233">
        <f>IF(B190="Y",C172,"")</f>
        <v/>
      </c>
      <c r="E172" s="235" t="inlineStr">
        <is>
          <t>3014-5_6-KP</t>
        </is>
      </c>
      <c r="F172" s="235" t="inlineStr">
        <is>
          <t>Opt_Insert</t>
        </is>
      </c>
      <c r="G172" s="235" t="inlineStr">
        <is>
          <t>4</t>
        </is>
      </c>
      <c r="H172" s="234" t="inlineStr">
        <is>
          <t>X4</t>
        </is>
      </c>
      <c r="I172" s="233" t="inlineStr">
        <is>
          <t>Packing</t>
        </is>
      </c>
      <c r="J172" s="233" t="inlineStr">
        <is>
          <t>Packing</t>
        </is>
      </c>
      <c r="K172" s="233" t="n"/>
      <c r="L172" s="233" t="inlineStr">
        <is>
          <t>Oil Lubricated Bath</t>
        </is>
      </c>
      <c r="M172" s="233" t="inlineStr">
        <is>
          <t>C35</t>
        </is>
      </c>
      <c r="N172" s="233" t="inlineStr">
        <is>
          <t>Lip Seal</t>
        </is>
      </c>
      <c r="O172" s="233" t="inlineStr">
        <is>
          <t>Coating_Standard</t>
        </is>
      </c>
      <c r="P172" s="235" t="inlineStr">
        <is>
          <t>RTF</t>
        </is>
      </c>
      <c r="Q172" s="233" t="inlineStr">
        <is>
          <t>B104020</t>
        </is>
      </c>
      <c r="R172" s="235" t="inlineStr">
        <is>
          <t>LT027</t>
        </is>
      </c>
      <c r="S172" s="233" t="n"/>
      <c r="T172" s="233" t="n"/>
      <c r="U172" s="233" t="n"/>
    </row>
    <row r="173">
      <c r="B173" s="233">
        <f>IF(AND(M173&lt;&gt;"B20", O173= "Coating_Standard"),"Y","N")</f>
        <v/>
      </c>
      <c r="C173" s="233" t="inlineStr">
        <is>
          <t>ConTab_BOM_KP_Insert_0167</t>
        </is>
      </c>
      <c r="D173" s="233">
        <f>IF(B191="Y",C173,"")</f>
        <v/>
      </c>
      <c r="E173" s="235" t="inlineStr">
        <is>
          <t>3014-5_6-KP</t>
        </is>
      </c>
      <c r="F173" s="235" t="inlineStr">
        <is>
          <t>Opt_Insert</t>
        </is>
      </c>
      <c r="G173" s="235" t="inlineStr">
        <is>
          <t>4</t>
        </is>
      </c>
      <c r="H173" s="234" t="inlineStr">
        <is>
          <t>X4</t>
        </is>
      </c>
      <c r="I173" s="233" t="inlineStr">
        <is>
          <t>Packing</t>
        </is>
      </c>
      <c r="J173" s="233" t="inlineStr">
        <is>
          <t>Packing</t>
        </is>
      </c>
      <c r="K173" s="233" t="n"/>
      <c r="L173" s="233" t="inlineStr">
        <is>
          <t>Oil Lubricated Bath</t>
        </is>
      </c>
      <c r="M173" s="233" t="inlineStr">
        <is>
          <t>J</t>
        </is>
      </c>
      <c r="N173" s="233" t="inlineStr">
        <is>
          <t>Lip Seal</t>
        </is>
      </c>
      <c r="O173" s="233" t="inlineStr">
        <is>
          <t>Coating_Standard</t>
        </is>
      </c>
      <c r="P173" s="235" t="inlineStr">
        <is>
          <t>RTF</t>
        </is>
      </c>
      <c r="Q173" s="233" t="inlineStr">
        <is>
          <t>B104022</t>
        </is>
      </c>
      <c r="R173" s="235" t="inlineStr">
        <is>
          <t>LT105</t>
        </is>
      </c>
      <c r="S173" s="233" t="n"/>
      <c r="T173" s="233" t="n"/>
      <c r="U173" s="233" t="n"/>
    </row>
    <row r="174">
      <c r="B174" s="233">
        <f>IF(AND(M174&lt;&gt;"B20", O174= "Coating_Standard"),"Y","N")</f>
        <v/>
      </c>
      <c r="C174" s="233" t="inlineStr">
        <is>
          <t>ConTab_BOM_KP_Insert_0168</t>
        </is>
      </c>
      <c r="D174" s="233">
        <f>IF(B192="Y",C174,"")</f>
        <v/>
      </c>
      <c r="E174" s="235" t="inlineStr">
        <is>
          <t>3014-5_6-KP</t>
        </is>
      </c>
      <c r="F174" s="235" t="inlineStr">
        <is>
          <t>Opt_Insert</t>
        </is>
      </c>
      <c r="G174" s="235" t="inlineStr">
        <is>
          <t>4</t>
        </is>
      </c>
      <c r="H174" s="234" t="inlineStr">
        <is>
          <t>X4</t>
        </is>
      </c>
      <c r="I174" s="233" t="inlineStr">
        <is>
          <t>Packing</t>
        </is>
      </c>
      <c r="J174" s="233" t="inlineStr">
        <is>
          <t>Packing</t>
        </is>
      </c>
      <c r="K174" s="233" t="n"/>
      <c r="L174" s="233" t="inlineStr">
        <is>
          <t>Oil Lubricated Bath</t>
        </is>
      </c>
      <c r="M174" s="233" t="inlineStr">
        <is>
          <t>X</t>
        </is>
      </c>
      <c r="N174" s="233" t="inlineStr">
        <is>
          <t>Special/Other</t>
        </is>
      </c>
      <c r="O174" s="233" t="inlineStr">
        <is>
          <t>Coating_Standard</t>
        </is>
      </c>
      <c r="P174" s="235" t="inlineStr">
        <is>
          <t>RTF</t>
        </is>
      </c>
      <c r="Q174" s="233" t="inlineStr">
        <is>
          <t>B104023</t>
        </is>
      </c>
      <c r="R174" s="235" t="inlineStr">
        <is>
          <t>LT029</t>
        </is>
      </c>
      <c r="S174" s="233" t="n"/>
      <c r="T174" s="233" t="n"/>
      <c r="U174" s="233" t="n"/>
    </row>
    <row r="175">
      <c r="B175" s="233">
        <f>IF(AND(M175&lt;&gt;"B20", O175= "Coating_Standard"),"Y","N")</f>
        <v/>
      </c>
      <c r="C175" s="233" t="inlineStr">
        <is>
          <t>ConTab_BOM_KP_Insert_0169</t>
        </is>
      </c>
      <c r="D175" s="233">
        <f>IF(B193="Y",C175,"")</f>
        <v/>
      </c>
      <c r="E175" s="235" t="inlineStr">
        <is>
          <t>4012-1_2-KP</t>
        </is>
      </c>
      <c r="F175" s="235" t="inlineStr">
        <is>
          <t>Opt_Insert</t>
        </is>
      </c>
      <c r="G175" s="235" t="inlineStr">
        <is>
          <t>4</t>
        </is>
      </c>
      <c r="H175" s="234" t="inlineStr">
        <is>
          <t>X4</t>
        </is>
      </c>
      <c r="I175" s="233" t="inlineStr">
        <is>
          <t>Mechanical Seal</t>
        </is>
      </c>
      <c r="J175" s="233" t="inlineStr">
        <is>
          <t>Single</t>
        </is>
      </c>
      <c r="K175" s="233" t="n"/>
      <c r="L175" s="233" t="inlineStr">
        <is>
          <t>Oil Lubricated Bath</t>
        </is>
      </c>
      <c r="M175" s="233" t="inlineStr">
        <is>
          <t>C35</t>
        </is>
      </c>
      <c r="N175" s="233" t="inlineStr">
        <is>
          <t>Lip Seal</t>
        </is>
      </c>
      <c r="O175" s="233" t="inlineStr">
        <is>
          <t>Coating_Standard</t>
        </is>
      </c>
      <c r="P175" s="235" t="inlineStr">
        <is>
          <t>RTF</t>
        </is>
      </c>
      <c r="Q175" s="233" t="inlineStr">
        <is>
          <t>B104015</t>
        </is>
      </c>
      <c r="R175" s="235" t="inlineStr">
        <is>
          <t>LT027</t>
        </is>
      </c>
      <c r="S175" s="233" t="n"/>
      <c r="T175" s="233" t="n"/>
      <c r="U175" s="233" t="n"/>
    </row>
    <row r="176">
      <c r="B176" s="233">
        <f>IF(AND(M176&lt;&gt;"B20", O176= "Coating_Standard"),"Y","N")</f>
        <v/>
      </c>
      <c r="C176" s="233" t="inlineStr">
        <is>
          <t>ConTab_BOM_KP_Insert_0170</t>
        </is>
      </c>
      <c r="D176" s="233">
        <f>IF(B194="Y",C176,"")</f>
        <v/>
      </c>
      <c r="E176" s="235" t="inlineStr">
        <is>
          <t>4012-1_2-KP</t>
        </is>
      </c>
      <c r="F176" s="235" t="inlineStr">
        <is>
          <t>Opt_Insert</t>
        </is>
      </c>
      <c r="G176" s="235" t="inlineStr">
        <is>
          <t>4</t>
        </is>
      </c>
      <c r="H176" s="234" t="inlineStr">
        <is>
          <t>X4</t>
        </is>
      </c>
      <c r="I176" s="233" t="inlineStr">
        <is>
          <t>Mechanical Seal</t>
        </is>
      </c>
      <c r="J176" s="233" t="inlineStr">
        <is>
          <t>Single</t>
        </is>
      </c>
      <c r="K176" s="233" t="n"/>
      <c r="L176" s="233" t="inlineStr">
        <is>
          <t>Oil Lubricated Bath</t>
        </is>
      </c>
      <c r="M176" s="233" t="inlineStr">
        <is>
          <t>J</t>
        </is>
      </c>
      <c r="N176" s="233" t="inlineStr">
        <is>
          <t>Lip Seal</t>
        </is>
      </c>
      <c r="O176" s="233" t="inlineStr">
        <is>
          <t>Coating_Standard</t>
        </is>
      </c>
      <c r="P176" s="235" t="inlineStr">
        <is>
          <t>RTF</t>
        </is>
      </c>
      <c r="Q176" s="233" t="inlineStr">
        <is>
          <t>B104017</t>
        </is>
      </c>
      <c r="R176" s="235" t="inlineStr">
        <is>
          <t>LT105</t>
        </is>
      </c>
      <c r="S176" s="233" t="n"/>
      <c r="T176" s="233" t="n"/>
      <c r="U176" s="233" t="n"/>
    </row>
    <row r="177">
      <c r="B177" s="233">
        <f>IF(AND(M177&lt;&gt;"B20", O177= "Coating_Standard"),"Y","N")</f>
        <v/>
      </c>
      <c r="C177" s="233" t="inlineStr">
        <is>
          <t>ConTab_BOM_KP_Insert_0171</t>
        </is>
      </c>
      <c r="D177" s="233">
        <f>IF(B195="Y",C177,"")</f>
        <v/>
      </c>
      <c r="E177" s="235" t="inlineStr">
        <is>
          <t>4012-1_2-KP</t>
        </is>
      </c>
      <c r="F177" s="235" t="inlineStr">
        <is>
          <t>Opt_Insert</t>
        </is>
      </c>
      <c r="G177" s="235" t="inlineStr">
        <is>
          <t>4</t>
        </is>
      </c>
      <c r="H177" s="234" t="inlineStr">
        <is>
          <t>X4</t>
        </is>
      </c>
      <c r="I177" s="233" t="inlineStr">
        <is>
          <t>Mechanical Seal</t>
        </is>
      </c>
      <c r="J177" s="233" t="inlineStr">
        <is>
          <t>Single</t>
        </is>
      </c>
      <c r="K177" s="233" t="n"/>
      <c r="L177" s="233" t="inlineStr">
        <is>
          <t>Oil Lubricated Bath</t>
        </is>
      </c>
      <c r="M177" s="233" t="inlineStr">
        <is>
          <t>X</t>
        </is>
      </c>
      <c r="N177" s="233" t="inlineStr">
        <is>
          <t>Special/Other</t>
        </is>
      </c>
      <c r="O177" s="233" t="inlineStr">
        <is>
          <t>Coating_Standard</t>
        </is>
      </c>
      <c r="P177" s="235" t="inlineStr">
        <is>
          <t>RTF</t>
        </is>
      </c>
      <c r="Q177" s="233" t="inlineStr">
        <is>
          <t>B104018</t>
        </is>
      </c>
      <c r="R177" s="235" t="inlineStr">
        <is>
          <t>LT029</t>
        </is>
      </c>
      <c r="S177" s="233" t="n"/>
      <c r="T177" s="233" t="n"/>
      <c r="U177" s="233" t="n"/>
    </row>
    <row r="178">
      <c r="B178" s="233">
        <f>IF(AND(M178&lt;&gt;"B20", O178= "Coating_Standard"),"Y","N")</f>
        <v/>
      </c>
      <c r="C178" s="233" t="inlineStr">
        <is>
          <t>ConTab_BOM_KP_Insert_0172</t>
        </is>
      </c>
      <c r="D178" s="233">
        <f>IF(B196="Y",C178,"")</f>
        <v/>
      </c>
      <c r="E178" s="235" t="inlineStr">
        <is>
          <t>4012-1_2-KP</t>
        </is>
      </c>
      <c r="F178" s="235" t="inlineStr">
        <is>
          <t>Opt_Insert</t>
        </is>
      </c>
      <c r="G178" s="235" t="inlineStr">
        <is>
          <t>4</t>
        </is>
      </c>
      <c r="H178" s="234" t="inlineStr">
        <is>
          <t>X4</t>
        </is>
      </c>
      <c r="I178" s="233" t="inlineStr">
        <is>
          <t>Packing</t>
        </is>
      </c>
      <c r="J178" s="233" t="inlineStr">
        <is>
          <t>Packing</t>
        </is>
      </c>
      <c r="K178" s="233" t="n"/>
      <c r="L178" s="233" t="inlineStr">
        <is>
          <t>Oil Lubricated Bath</t>
        </is>
      </c>
      <c r="M178" s="233" t="inlineStr">
        <is>
          <t>C35</t>
        </is>
      </c>
      <c r="N178" s="233" t="inlineStr">
        <is>
          <t>Lip Seal</t>
        </is>
      </c>
      <c r="O178" s="233" t="inlineStr">
        <is>
          <t>Coating_Standard</t>
        </is>
      </c>
      <c r="P178" s="235" t="inlineStr">
        <is>
          <t>RTF</t>
        </is>
      </c>
      <c r="Q178" s="233" t="inlineStr">
        <is>
          <t>B104020</t>
        </is>
      </c>
      <c r="R178" s="235" t="inlineStr">
        <is>
          <t>LT027</t>
        </is>
      </c>
      <c r="S178" s="233" t="n"/>
      <c r="T178" s="233" t="n"/>
      <c r="U178" s="233" t="n"/>
    </row>
    <row r="179">
      <c r="B179" s="233">
        <f>IF(AND(M179&lt;&gt;"B20", O179= "Coating_Standard"),"Y","N")</f>
        <v/>
      </c>
      <c r="C179" s="233" t="inlineStr">
        <is>
          <t>ConTab_BOM_KP_Insert_0173</t>
        </is>
      </c>
      <c r="D179" s="233">
        <f>IF(B197="Y",C179,"")</f>
        <v/>
      </c>
      <c r="E179" s="235" t="inlineStr">
        <is>
          <t>4012-1_2-KP</t>
        </is>
      </c>
      <c r="F179" s="235" t="inlineStr">
        <is>
          <t>Opt_Insert</t>
        </is>
      </c>
      <c r="G179" s="235" t="inlineStr">
        <is>
          <t>4</t>
        </is>
      </c>
      <c r="H179" s="234" t="inlineStr">
        <is>
          <t>X4</t>
        </is>
      </c>
      <c r="I179" s="233" t="inlineStr">
        <is>
          <t>Packing</t>
        </is>
      </c>
      <c r="J179" s="233" t="inlineStr">
        <is>
          <t>Packing</t>
        </is>
      </c>
      <c r="K179" s="233" t="n"/>
      <c r="L179" s="233" t="inlineStr">
        <is>
          <t>Oil Lubricated Bath</t>
        </is>
      </c>
      <c r="M179" s="233" t="inlineStr">
        <is>
          <t>J</t>
        </is>
      </c>
      <c r="N179" s="233" t="inlineStr">
        <is>
          <t>Lip Seal</t>
        </is>
      </c>
      <c r="O179" s="233" t="inlineStr">
        <is>
          <t>Coating_Standard</t>
        </is>
      </c>
      <c r="P179" s="235" t="inlineStr">
        <is>
          <t>RTF</t>
        </is>
      </c>
      <c r="Q179" s="233" t="inlineStr">
        <is>
          <t>B104022</t>
        </is>
      </c>
      <c r="R179" s="235" t="inlineStr">
        <is>
          <t>LT105</t>
        </is>
      </c>
      <c r="S179" s="233" t="n"/>
      <c r="T179" s="233" t="n"/>
      <c r="U179" s="233" t="n"/>
    </row>
    <row r="180">
      <c r="B180" s="233">
        <f>IF(AND(M180&lt;&gt;"B20", O180= "Coating_Standard"),"Y","N")</f>
        <v/>
      </c>
      <c r="C180" s="233" t="inlineStr">
        <is>
          <t>ConTab_BOM_KP_Insert_0174</t>
        </is>
      </c>
      <c r="D180" s="233">
        <f>IF(B198="Y",C180,"")</f>
        <v/>
      </c>
      <c r="E180" s="235" t="inlineStr">
        <is>
          <t>4012-1_2-KP</t>
        </is>
      </c>
      <c r="F180" s="235" t="inlineStr">
        <is>
          <t>Opt_Insert</t>
        </is>
      </c>
      <c r="G180" s="235" t="inlineStr">
        <is>
          <t>4</t>
        </is>
      </c>
      <c r="H180" s="234" t="inlineStr">
        <is>
          <t>X4</t>
        </is>
      </c>
      <c r="I180" s="233" t="inlineStr">
        <is>
          <t>Packing</t>
        </is>
      </c>
      <c r="J180" s="233" t="inlineStr">
        <is>
          <t>Packing</t>
        </is>
      </c>
      <c r="K180" s="233" t="n"/>
      <c r="L180" s="233" t="inlineStr">
        <is>
          <t>Oil Lubricated Bath</t>
        </is>
      </c>
      <c r="M180" s="233" t="inlineStr">
        <is>
          <t>X</t>
        </is>
      </c>
      <c r="N180" s="233" t="inlineStr">
        <is>
          <t>Special/Other</t>
        </is>
      </c>
      <c r="O180" s="233" t="inlineStr">
        <is>
          <t>Coating_Standard</t>
        </is>
      </c>
      <c r="P180" s="235" t="inlineStr">
        <is>
          <t>RTF</t>
        </is>
      </c>
      <c r="Q180" s="233" t="inlineStr">
        <is>
          <t>B104023</t>
        </is>
      </c>
      <c r="R180" s="235" t="inlineStr">
        <is>
          <t>LT029</t>
        </is>
      </c>
      <c r="S180" s="233" t="n"/>
      <c r="T180" s="233" t="n"/>
      <c r="U180" s="233" t="n"/>
    </row>
    <row r="181">
      <c r="B181" s="233">
        <f>IF(AND(M181&lt;&gt;"B20", O181= "Coating_Standard"),"Y","N")</f>
        <v/>
      </c>
      <c r="C181" s="233" t="inlineStr">
        <is>
          <t>ConTab_BOM_KP_Insert_0175</t>
        </is>
      </c>
      <c r="D181" s="233">
        <f>IF(B199="Y",C181,"")</f>
        <v/>
      </c>
      <c r="E181" s="235" t="inlineStr">
        <is>
          <t>4012-7_8-KP</t>
        </is>
      </c>
      <c r="F181" s="235" t="inlineStr">
        <is>
          <t>Opt_Insert</t>
        </is>
      </c>
      <c r="G181" s="235" t="inlineStr">
        <is>
          <t>4</t>
        </is>
      </c>
      <c r="H181" s="234" t="inlineStr">
        <is>
          <t>X4</t>
        </is>
      </c>
      <c r="I181" s="233" t="inlineStr">
        <is>
          <t>Mechanical Seal</t>
        </is>
      </c>
      <c r="J181" s="233" t="inlineStr">
        <is>
          <t>Single</t>
        </is>
      </c>
      <c r="K181" s="233" t="n"/>
      <c r="L181" s="233" t="inlineStr">
        <is>
          <t>Oil Lubricated Bath</t>
        </is>
      </c>
      <c r="M181" s="233" t="inlineStr">
        <is>
          <t>C35</t>
        </is>
      </c>
      <c r="N181" s="233" t="inlineStr">
        <is>
          <t>Lip Seal</t>
        </is>
      </c>
      <c r="O181" s="233" t="inlineStr">
        <is>
          <t>Coating_Standard</t>
        </is>
      </c>
      <c r="P181" s="235" t="inlineStr">
        <is>
          <t>RTF</t>
        </is>
      </c>
      <c r="Q181" s="233" t="inlineStr">
        <is>
          <t>B104015</t>
        </is>
      </c>
      <c r="R181" s="235" t="inlineStr">
        <is>
          <t>LT027</t>
        </is>
      </c>
      <c r="S181" s="233" t="n"/>
      <c r="T181" s="233" t="n"/>
      <c r="U181" s="233" t="n"/>
    </row>
    <row r="182">
      <c r="B182" s="233">
        <f>IF(AND(M182&lt;&gt;"B20", O182= "Coating_Standard"),"Y","N")</f>
        <v/>
      </c>
      <c r="C182" s="233" t="inlineStr">
        <is>
          <t>ConTab_BOM_KP_Insert_0176</t>
        </is>
      </c>
      <c r="D182" s="233">
        <f>IF(B200="Y",C182,"")</f>
        <v/>
      </c>
      <c r="E182" s="235" t="inlineStr">
        <is>
          <t>4012-7_8-KP</t>
        </is>
      </c>
      <c r="F182" s="235" t="inlineStr">
        <is>
          <t>Opt_Insert</t>
        </is>
      </c>
      <c r="G182" s="235" t="inlineStr">
        <is>
          <t>4</t>
        </is>
      </c>
      <c r="H182" s="234" t="inlineStr">
        <is>
          <t>X4</t>
        </is>
      </c>
      <c r="I182" s="233" t="inlineStr">
        <is>
          <t>Mechanical Seal</t>
        </is>
      </c>
      <c r="J182" s="233" t="inlineStr">
        <is>
          <t>Single</t>
        </is>
      </c>
      <c r="K182" s="233" t="n"/>
      <c r="L182" s="233" t="inlineStr">
        <is>
          <t>Oil Lubricated Bath</t>
        </is>
      </c>
      <c r="M182" s="233" t="inlineStr">
        <is>
          <t>J</t>
        </is>
      </c>
      <c r="N182" s="233" t="inlineStr">
        <is>
          <t>Lip Seal</t>
        </is>
      </c>
      <c r="O182" s="233" t="inlineStr">
        <is>
          <t>Coating_Standard</t>
        </is>
      </c>
      <c r="P182" s="235" t="inlineStr">
        <is>
          <t>RTF</t>
        </is>
      </c>
      <c r="Q182" s="233" t="inlineStr">
        <is>
          <t>B104017</t>
        </is>
      </c>
      <c r="R182" s="235" t="inlineStr">
        <is>
          <t>LT105</t>
        </is>
      </c>
      <c r="S182" s="233" t="n"/>
      <c r="T182" s="233" t="n"/>
      <c r="U182" s="233" t="n"/>
    </row>
    <row r="183">
      <c r="B183" s="233">
        <f>IF(AND(M183&lt;&gt;"B20", O183= "Coating_Standard"),"Y","N")</f>
        <v/>
      </c>
      <c r="C183" s="233" t="inlineStr">
        <is>
          <t>ConTab_BOM_KP_Insert_0177</t>
        </is>
      </c>
      <c r="D183" s="233">
        <f>IF(B201="Y",C183,"")</f>
        <v/>
      </c>
      <c r="E183" s="235" t="inlineStr">
        <is>
          <t>4012-7_8-KP</t>
        </is>
      </c>
      <c r="F183" s="235" t="inlineStr">
        <is>
          <t>Opt_Insert</t>
        </is>
      </c>
      <c r="G183" s="235" t="inlineStr">
        <is>
          <t>4</t>
        </is>
      </c>
      <c r="H183" s="234" t="inlineStr">
        <is>
          <t>X4</t>
        </is>
      </c>
      <c r="I183" s="233" t="inlineStr">
        <is>
          <t>Mechanical Seal</t>
        </is>
      </c>
      <c r="J183" s="233" t="inlineStr">
        <is>
          <t>Single</t>
        </is>
      </c>
      <c r="K183" s="233" t="n"/>
      <c r="L183" s="233" t="inlineStr">
        <is>
          <t>Oil Lubricated Bath</t>
        </is>
      </c>
      <c r="M183" s="233" t="inlineStr">
        <is>
          <t>X</t>
        </is>
      </c>
      <c r="N183" s="233" t="inlineStr">
        <is>
          <t>Special/Other</t>
        </is>
      </c>
      <c r="O183" s="233" t="inlineStr">
        <is>
          <t>Coating_Standard</t>
        </is>
      </c>
      <c r="P183" s="235" t="inlineStr">
        <is>
          <t>RTF</t>
        </is>
      </c>
      <c r="Q183" s="233" t="inlineStr">
        <is>
          <t>B104018</t>
        </is>
      </c>
      <c r="R183" s="235" t="inlineStr">
        <is>
          <t>LT029</t>
        </is>
      </c>
      <c r="S183" s="233" t="n"/>
      <c r="T183" s="233" t="n"/>
      <c r="U183" s="233" t="n"/>
    </row>
    <row r="184">
      <c r="B184" s="233">
        <f>IF(AND(M184&lt;&gt;"B20", O184= "Coating_Standard"),"Y","N")</f>
        <v/>
      </c>
      <c r="C184" s="233" t="inlineStr">
        <is>
          <t>ConTab_BOM_KP_Insert_0178</t>
        </is>
      </c>
      <c r="D184" s="233">
        <f>IF(B202="Y",C184,"")</f>
        <v/>
      </c>
      <c r="E184" s="235" t="inlineStr">
        <is>
          <t>4012-7_8-KP</t>
        </is>
      </c>
      <c r="F184" s="235" t="inlineStr">
        <is>
          <t>Opt_Insert</t>
        </is>
      </c>
      <c r="G184" s="235" t="inlineStr">
        <is>
          <t>4</t>
        </is>
      </c>
      <c r="H184" s="234" t="inlineStr">
        <is>
          <t>X4</t>
        </is>
      </c>
      <c r="I184" s="233" t="inlineStr">
        <is>
          <t>Packing</t>
        </is>
      </c>
      <c r="J184" s="233" t="inlineStr">
        <is>
          <t>Packing</t>
        </is>
      </c>
      <c r="K184" s="233" t="n"/>
      <c r="L184" s="233" t="inlineStr">
        <is>
          <t>Oil Lubricated Bath</t>
        </is>
      </c>
      <c r="M184" s="233" t="inlineStr">
        <is>
          <t>C35</t>
        </is>
      </c>
      <c r="N184" s="233" t="inlineStr">
        <is>
          <t>Lip Seal</t>
        </is>
      </c>
      <c r="O184" s="233" t="inlineStr">
        <is>
          <t>Coating_Standard</t>
        </is>
      </c>
      <c r="P184" s="235" t="inlineStr">
        <is>
          <t>RTF</t>
        </is>
      </c>
      <c r="Q184" s="233" t="inlineStr">
        <is>
          <t>B104020</t>
        </is>
      </c>
      <c r="R184" s="235" t="inlineStr">
        <is>
          <t>LT027</t>
        </is>
      </c>
      <c r="S184" s="233" t="n"/>
      <c r="T184" s="233" t="n"/>
      <c r="U184" s="233" t="n"/>
    </row>
    <row r="185">
      <c r="B185" s="233">
        <f>IF(AND(M185&lt;&gt;"B20", O185= "Coating_Standard"),"Y","N")</f>
        <v/>
      </c>
      <c r="C185" s="233" t="inlineStr">
        <is>
          <t>ConTab_BOM_KP_Insert_0179</t>
        </is>
      </c>
      <c r="D185" s="233">
        <f>IF(B203="Y",C185,"")</f>
        <v/>
      </c>
      <c r="E185" s="235" t="inlineStr">
        <is>
          <t>4012-7_8-KP</t>
        </is>
      </c>
      <c r="F185" s="235" t="inlineStr">
        <is>
          <t>Opt_Insert</t>
        </is>
      </c>
      <c r="G185" s="235" t="inlineStr">
        <is>
          <t>4</t>
        </is>
      </c>
      <c r="H185" s="234" t="inlineStr">
        <is>
          <t>X4</t>
        </is>
      </c>
      <c r="I185" s="233" t="inlineStr">
        <is>
          <t>Packing</t>
        </is>
      </c>
      <c r="J185" s="233" t="inlineStr">
        <is>
          <t>Packing</t>
        </is>
      </c>
      <c r="K185" s="233" t="n"/>
      <c r="L185" s="233" t="inlineStr">
        <is>
          <t>Oil Lubricated Bath</t>
        </is>
      </c>
      <c r="M185" s="233" t="inlineStr">
        <is>
          <t>J</t>
        </is>
      </c>
      <c r="N185" s="233" t="inlineStr">
        <is>
          <t>Lip Seal</t>
        </is>
      </c>
      <c r="O185" s="233" t="inlineStr">
        <is>
          <t>Coating_Standard</t>
        </is>
      </c>
      <c r="P185" s="235" t="inlineStr">
        <is>
          <t>RTF</t>
        </is>
      </c>
      <c r="Q185" s="233" t="inlineStr">
        <is>
          <t>B104022</t>
        </is>
      </c>
      <c r="R185" s="235" t="inlineStr">
        <is>
          <t>LT105</t>
        </is>
      </c>
      <c r="S185" s="233" t="n"/>
      <c r="T185" s="233" t="n"/>
      <c r="U185" s="233" t="n"/>
    </row>
    <row r="186">
      <c r="B186" s="233">
        <f>IF(AND(M186&lt;&gt;"B20", O186= "Coating_Standard"),"Y","N")</f>
        <v/>
      </c>
      <c r="C186" s="233" t="inlineStr">
        <is>
          <t>ConTab_BOM_KP_Insert_0180</t>
        </is>
      </c>
      <c r="D186" s="233">
        <f>IF(B204="Y",C186,"")</f>
        <v/>
      </c>
      <c r="E186" s="235" t="inlineStr">
        <is>
          <t>4012-7_8-KP</t>
        </is>
      </c>
      <c r="F186" s="235" t="inlineStr">
        <is>
          <t>Opt_Insert</t>
        </is>
      </c>
      <c r="G186" s="235" t="inlineStr">
        <is>
          <t>4</t>
        </is>
      </c>
      <c r="H186" s="234" t="inlineStr">
        <is>
          <t>X4</t>
        </is>
      </c>
      <c r="I186" s="233" t="inlineStr">
        <is>
          <t>Packing</t>
        </is>
      </c>
      <c r="J186" s="233" t="inlineStr">
        <is>
          <t>Packing</t>
        </is>
      </c>
      <c r="K186" s="233" t="n"/>
      <c r="L186" s="233" t="inlineStr">
        <is>
          <t>Oil Lubricated Bath</t>
        </is>
      </c>
      <c r="M186" s="233" t="inlineStr">
        <is>
          <t>X</t>
        </is>
      </c>
      <c r="N186" s="233" t="inlineStr">
        <is>
          <t>Special/Other</t>
        </is>
      </c>
      <c r="O186" s="233" t="inlineStr">
        <is>
          <t>Coating_Standard</t>
        </is>
      </c>
      <c r="P186" s="235" t="inlineStr">
        <is>
          <t>RTF</t>
        </is>
      </c>
      <c r="Q186" s="233" t="inlineStr">
        <is>
          <t>B104023</t>
        </is>
      </c>
      <c r="R186" s="235" t="inlineStr">
        <is>
          <t>LT029</t>
        </is>
      </c>
      <c r="S186" s="233" t="n"/>
      <c r="T186" s="233" t="n"/>
      <c r="U186" s="233" t="n"/>
    </row>
    <row r="187">
      <c r="B187" s="233">
        <f>IF(AND(M187&lt;&gt;"B20", O187= "Coating_Standard"),"Y","N")</f>
        <v/>
      </c>
      <c r="C187" s="233" t="inlineStr">
        <is>
          <t>ConTab_BOM_KP_Insert_0181</t>
        </is>
      </c>
      <c r="D187" s="233">
        <f>IF(B205="Y",C187,"")</f>
        <v/>
      </c>
      <c r="E187" s="198" t="inlineStr">
        <is>
          <t>4015-7_8-KP</t>
        </is>
      </c>
      <c r="F187" s="235" t="inlineStr">
        <is>
          <t>Opt_Insert</t>
        </is>
      </c>
      <c r="G187" s="235" t="inlineStr">
        <is>
          <t>4</t>
        </is>
      </c>
      <c r="H187" s="234" t="inlineStr">
        <is>
          <t>X4</t>
        </is>
      </c>
      <c r="I187" s="233" t="inlineStr">
        <is>
          <t>Mechanical Seal</t>
        </is>
      </c>
      <c r="J187" s="233" t="inlineStr">
        <is>
          <t>Single</t>
        </is>
      </c>
      <c r="K187" s="233" t="n"/>
      <c r="L187" s="233" t="inlineStr">
        <is>
          <t>Oil Lubricated Bath</t>
        </is>
      </c>
      <c r="M187" s="233" t="inlineStr">
        <is>
          <t>C35</t>
        </is>
      </c>
      <c r="N187" s="233" t="inlineStr">
        <is>
          <t>Lip Seal</t>
        </is>
      </c>
      <c r="O187" s="233" t="inlineStr">
        <is>
          <t>Coating_Standard</t>
        </is>
      </c>
      <c r="P187" s="235" t="inlineStr">
        <is>
          <t>RTF</t>
        </is>
      </c>
      <c r="Q187" s="233" t="inlineStr">
        <is>
          <t>B104015</t>
        </is>
      </c>
      <c r="R187" s="235" t="inlineStr">
        <is>
          <t>LT027</t>
        </is>
      </c>
      <c r="S187" s="233" t="n"/>
      <c r="T187" s="233" t="n"/>
      <c r="U187" s="233" t="n"/>
    </row>
    <row r="188">
      <c r="B188" s="233">
        <f>IF(AND(M188&lt;&gt;"B20", O188= "Coating_Standard"),"Y","N")</f>
        <v/>
      </c>
      <c r="C188" s="233" t="inlineStr">
        <is>
          <t>ConTab_BOM_KP_Insert_0182</t>
        </is>
      </c>
      <c r="D188" s="233">
        <f>IF(B206="Y",C188,"")</f>
        <v/>
      </c>
      <c r="E188" s="198" t="inlineStr">
        <is>
          <t>4015-7_8-KP</t>
        </is>
      </c>
      <c r="F188" s="235" t="inlineStr">
        <is>
          <t>Opt_Insert</t>
        </is>
      </c>
      <c r="G188" s="235" t="inlineStr">
        <is>
          <t>4</t>
        </is>
      </c>
      <c r="H188" s="234" t="inlineStr">
        <is>
          <t>X4</t>
        </is>
      </c>
      <c r="I188" s="233" t="inlineStr">
        <is>
          <t>Mechanical Seal</t>
        </is>
      </c>
      <c r="J188" s="233" t="inlineStr">
        <is>
          <t>Single</t>
        </is>
      </c>
      <c r="K188" s="233" t="n"/>
      <c r="L188" s="233" t="inlineStr">
        <is>
          <t>Oil Lubricated Bath</t>
        </is>
      </c>
      <c r="M188" s="233" t="inlineStr">
        <is>
          <t>J</t>
        </is>
      </c>
      <c r="N188" s="233" t="inlineStr">
        <is>
          <t>Lip Seal</t>
        </is>
      </c>
      <c r="O188" s="233" t="inlineStr">
        <is>
          <t>Coating_Standard</t>
        </is>
      </c>
      <c r="P188" s="235" t="inlineStr">
        <is>
          <t>RTF</t>
        </is>
      </c>
      <c r="Q188" s="233" t="inlineStr">
        <is>
          <t>B104017</t>
        </is>
      </c>
      <c r="R188" s="235" t="inlineStr">
        <is>
          <t>LT105</t>
        </is>
      </c>
      <c r="S188" s="233" t="n"/>
      <c r="T188" s="233" t="n"/>
      <c r="U188" s="233" t="n"/>
    </row>
    <row r="189">
      <c r="B189" s="233">
        <f>IF(AND(M189&lt;&gt;"B20", O189= "Coating_Standard"),"Y","N")</f>
        <v/>
      </c>
      <c r="C189" s="233" t="inlineStr">
        <is>
          <t>ConTab_BOM_KP_Insert_0183</t>
        </is>
      </c>
      <c r="D189" s="233">
        <f>IF(B207="Y",C189,"")</f>
        <v/>
      </c>
      <c r="E189" s="198" t="inlineStr">
        <is>
          <t>4015-7_8-KP</t>
        </is>
      </c>
      <c r="F189" s="235" t="inlineStr">
        <is>
          <t>Opt_Insert</t>
        </is>
      </c>
      <c r="G189" s="235" t="inlineStr">
        <is>
          <t>4</t>
        </is>
      </c>
      <c r="H189" s="234" t="inlineStr">
        <is>
          <t>X4</t>
        </is>
      </c>
      <c r="I189" s="233" t="inlineStr">
        <is>
          <t>Mechanical Seal</t>
        </is>
      </c>
      <c r="J189" s="233" t="inlineStr">
        <is>
          <t>Single</t>
        </is>
      </c>
      <c r="K189" s="233" t="n"/>
      <c r="L189" s="233" t="inlineStr">
        <is>
          <t>Oil Lubricated Bath</t>
        </is>
      </c>
      <c r="M189" s="233" t="inlineStr">
        <is>
          <t>X</t>
        </is>
      </c>
      <c r="N189" s="233" t="inlineStr">
        <is>
          <t>Special/Other</t>
        </is>
      </c>
      <c r="O189" s="233" t="inlineStr">
        <is>
          <t>Coating_Standard</t>
        </is>
      </c>
      <c r="P189" s="235" t="inlineStr">
        <is>
          <t>RTF</t>
        </is>
      </c>
      <c r="Q189" s="233" t="inlineStr">
        <is>
          <t>B104018</t>
        </is>
      </c>
      <c r="R189" s="235" t="inlineStr">
        <is>
          <t>LT029</t>
        </is>
      </c>
      <c r="S189" s="233" t="n"/>
      <c r="T189" s="233" t="n"/>
      <c r="U189" s="233" t="n"/>
    </row>
    <row r="190">
      <c r="B190" s="233">
        <f>IF(AND(M190&lt;&gt;"B20", O190= "Coating_Standard"),"Y","N")</f>
        <v/>
      </c>
      <c r="C190" s="233" t="inlineStr">
        <is>
          <t>ConTab_BOM_KP_Insert_0184</t>
        </is>
      </c>
      <c r="D190" s="233">
        <f>IF(B208="Y",C190,"")</f>
        <v/>
      </c>
      <c r="E190" s="198" t="inlineStr">
        <is>
          <t>4015-7_8-KP</t>
        </is>
      </c>
      <c r="F190" s="235" t="inlineStr">
        <is>
          <t>Opt_Insert</t>
        </is>
      </c>
      <c r="G190" s="235" t="inlineStr">
        <is>
          <t>4</t>
        </is>
      </c>
      <c r="H190" s="234" t="inlineStr">
        <is>
          <t>X4</t>
        </is>
      </c>
      <c r="I190" s="233" t="inlineStr">
        <is>
          <t>Packing</t>
        </is>
      </c>
      <c r="J190" s="233" t="inlineStr">
        <is>
          <t>Packing</t>
        </is>
      </c>
      <c r="K190" s="233" t="n"/>
      <c r="L190" s="233" t="inlineStr">
        <is>
          <t>Oil Lubricated Bath</t>
        </is>
      </c>
      <c r="M190" s="233" t="inlineStr">
        <is>
          <t>C35</t>
        </is>
      </c>
      <c r="N190" s="233" t="inlineStr">
        <is>
          <t>Lip Seal</t>
        </is>
      </c>
      <c r="O190" s="233" t="inlineStr">
        <is>
          <t>Coating_Standard</t>
        </is>
      </c>
      <c r="P190" s="235" t="inlineStr">
        <is>
          <t>RTF</t>
        </is>
      </c>
      <c r="Q190" s="233" t="inlineStr">
        <is>
          <t>B104020</t>
        </is>
      </c>
      <c r="R190" s="235" t="inlineStr">
        <is>
          <t>LT027</t>
        </is>
      </c>
      <c r="S190" s="233" t="n"/>
      <c r="T190" s="233" t="n"/>
      <c r="U190" s="233" t="n"/>
    </row>
    <row r="191">
      <c r="B191" s="233">
        <f>IF(AND(M191&lt;&gt;"B20", O191= "Coating_Standard"),"Y","N")</f>
        <v/>
      </c>
      <c r="C191" s="233" t="inlineStr">
        <is>
          <t>ConTab_BOM_KP_Insert_0185</t>
        </is>
      </c>
      <c r="D191" s="233">
        <f>IF(B209="Y",C191,"")</f>
        <v/>
      </c>
      <c r="E191" s="198" t="inlineStr">
        <is>
          <t>4015-7_8-KP</t>
        </is>
      </c>
      <c r="F191" s="235" t="inlineStr">
        <is>
          <t>Opt_Insert</t>
        </is>
      </c>
      <c r="G191" s="235" t="inlineStr">
        <is>
          <t>4</t>
        </is>
      </c>
      <c r="H191" s="234" t="inlineStr">
        <is>
          <t>X4</t>
        </is>
      </c>
      <c r="I191" s="233" t="inlineStr">
        <is>
          <t>Packing</t>
        </is>
      </c>
      <c r="J191" s="233" t="inlineStr">
        <is>
          <t>Packing</t>
        </is>
      </c>
      <c r="K191" s="233" t="n"/>
      <c r="L191" s="233" t="inlineStr">
        <is>
          <t>Oil Lubricated Bath</t>
        </is>
      </c>
      <c r="M191" s="233" t="inlineStr">
        <is>
          <t>J</t>
        </is>
      </c>
      <c r="N191" s="233" t="inlineStr">
        <is>
          <t>Lip Seal</t>
        </is>
      </c>
      <c r="O191" s="233" t="inlineStr">
        <is>
          <t>Coating_Standard</t>
        </is>
      </c>
      <c r="P191" s="235" t="inlineStr">
        <is>
          <t>RTF</t>
        </is>
      </c>
      <c r="Q191" s="233" t="inlineStr">
        <is>
          <t>B104022</t>
        </is>
      </c>
      <c r="R191" s="235" t="inlineStr">
        <is>
          <t>LT105</t>
        </is>
      </c>
      <c r="S191" s="233" t="n"/>
      <c r="T191" s="233" t="n"/>
      <c r="U191" s="233" t="n"/>
    </row>
    <row r="192">
      <c r="B192" s="233">
        <f>IF(AND(M192&lt;&gt;"B20", O192= "Coating_Standard"),"Y","N")</f>
        <v/>
      </c>
      <c r="C192" s="233" t="inlineStr">
        <is>
          <t>ConTab_BOM_KP_Insert_0186</t>
        </is>
      </c>
      <c r="D192" s="233">
        <f>IF(B210="Y",C192,"")</f>
        <v/>
      </c>
      <c r="E192" s="198" t="inlineStr">
        <is>
          <t>4015-7_8-KP</t>
        </is>
      </c>
      <c r="F192" s="235" t="inlineStr">
        <is>
          <t>Opt_Insert</t>
        </is>
      </c>
      <c r="G192" s="235" t="inlineStr">
        <is>
          <t>4</t>
        </is>
      </c>
      <c r="H192" s="234" t="inlineStr">
        <is>
          <t>X4</t>
        </is>
      </c>
      <c r="I192" s="233" t="inlineStr">
        <is>
          <t>Packing</t>
        </is>
      </c>
      <c r="J192" s="233" t="inlineStr">
        <is>
          <t>Packing</t>
        </is>
      </c>
      <c r="K192" s="233" t="n"/>
      <c r="L192" s="233" t="inlineStr">
        <is>
          <t>Oil Lubricated Bath</t>
        </is>
      </c>
      <c r="M192" s="233" t="inlineStr">
        <is>
          <t>X</t>
        </is>
      </c>
      <c r="N192" s="233" t="inlineStr">
        <is>
          <t>Special/Other</t>
        </is>
      </c>
      <c r="O192" s="233" t="inlineStr">
        <is>
          <t>Coating_Standard</t>
        </is>
      </c>
      <c r="P192" s="235" t="inlineStr">
        <is>
          <t>RTF</t>
        </is>
      </c>
      <c r="Q192" s="233" t="inlineStr">
        <is>
          <t>B104023</t>
        </is>
      </c>
      <c r="R192" s="235" t="inlineStr">
        <is>
          <t>LT029</t>
        </is>
      </c>
      <c r="S192" s="233" t="n"/>
      <c r="T192" s="233" t="n"/>
      <c r="U192" s="233" t="n"/>
    </row>
    <row r="193">
      <c r="B193" s="233">
        <f>IF(AND(M193&lt;&gt;"B20", O193= "Coating_Standard"),"Y","N")</f>
        <v/>
      </c>
      <c r="C193" s="233" t="inlineStr">
        <is>
          <t>ConTab_BOM_KP_Insert_0187</t>
        </is>
      </c>
      <c r="D193" s="233">
        <f>IF(B211="Y",C193,"")</f>
        <v/>
      </c>
      <c r="E193" s="198" t="inlineStr">
        <is>
          <t>5012-7_8-KP</t>
        </is>
      </c>
      <c r="F193" s="235" t="inlineStr">
        <is>
          <t>Opt_Insert</t>
        </is>
      </c>
      <c r="G193" s="235" t="inlineStr">
        <is>
          <t>4</t>
        </is>
      </c>
      <c r="H193" s="234" t="inlineStr">
        <is>
          <t>X4</t>
        </is>
      </c>
      <c r="I193" s="233" t="inlineStr">
        <is>
          <t>Mechanical Seal</t>
        </is>
      </c>
      <c r="J193" s="233" t="inlineStr">
        <is>
          <t>Single</t>
        </is>
      </c>
      <c r="K193" s="233" t="n"/>
      <c r="L193" s="233" t="inlineStr">
        <is>
          <t>Oil Lubricated Bath</t>
        </is>
      </c>
      <c r="M193" s="233" t="inlineStr">
        <is>
          <t>C35</t>
        </is>
      </c>
      <c r="N193" s="233" t="inlineStr">
        <is>
          <t>Lip Seal</t>
        </is>
      </c>
      <c r="O193" s="233" t="inlineStr">
        <is>
          <t>Coating_Standard</t>
        </is>
      </c>
      <c r="P193" s="235" t="inlineStr">
        <is>
          <t>RTF</t>
        </is>
      </c>
      <c r="Q193" s="233" t="inlineStr">
        <is>
          <t>B104024</t>
        </is>
      </c>
      <c r="R193" s="235" t="inlineStr">
        <is>
          <t>LT027</t>
        </is>
      </c>
      <c r="S193" s="233" t="n"/>
      <c r="T193" s="233" t="n"/>
      <c r="U193" s="233" t="n"/>
    </row>
    <row r="194">
      <c r="B194" s="233">
        <f>IF(AND(M194&lt;&gt;"B20", O194= "Coating_Standard"),"Y","N")</f>
        <v/>
      </c>
      <c r="C194" s="233" t="inlineStr">
        <is>
          <t>ConTab_BOM_KP_Insert_0188</t>
        </is>
      </c>
      <c r="D194" s="233">
        <f>IF(B212="Y",C194,"")</f>
        <v/>
      </c>
      <c r="E194" s="198" t="inlineStr">
        <is>
          <t>5012-7_8-KP</t>
        </is>
      </c>
      <c r="F194" s="235" t="inlineStr">
        <is>
          <t>Opt_Insert</t>
        </is>
      </c>
      <c r="G194" s="235" t="inlineStr">
        <is>
          <t>4</t>
        </is>
      </c>
      <c r="H194" s="234" t="inlineStr">
        <is>
          <t>X4</t>
        </is>
      </c>
      <c r="I194" s="233" t="inlineStr">
        <is>
          <t>Mechanical Seal</t>
        </is>
      </c>
      <c r="J194" s="233" t="inlineStr">
        <is>
          <t>Single</t>
        </is>
      </c>
      <c r="K194" s="233" t="n"/>
      <c r="L194" s="233" t="inlineStr">
        <is>
          <t>Oil Lubricated Bath</t>
        </is>
      </c>
      <c r="M194" s="233" t="inlineStr">
        <is>
          <t>J</t>
        </is>
      </c>
      <c r="N194" s="233" t="inlineStr">
        <is>
          <t>Lip Seal</t>
        </is>
      </c>
      <c r="O194" s="233" t="inlineStr">
        <is>
          <t>Coating_Standard</t>
        </is>
      </c>
      <c r="P194" s="235" t="inlineStr">
        <is>
          <t>RTF</t>
        </is>
      </c>
      <c r="Q194" s="233" t="inlineStr">
        <is>
          <t>B104026</t>
        </is>
      </c>
      <c r="R194" s="235" t="inlineStr">
        <is>
          <t>LT105</t>
        </is>
      </c>
      <c r="S194" s="233" t="n"/>
      <c r="T194" s="233" t="n"/>
      <c r="U194" s="233" t="n"/>
    </row>
    <row r="195">
      <c r="B195" s="233">
        <f>IF(AND(M195&lt;&gt;"B20", O195= "Coating_Standard"),"Y","N")</f>
        <v/>
      </c>
      <c r="C195" s="233" t="inlineStr">
        <is>
          <t>ConTab_BOM_KP_Insert_0189</t>
        </is>
      </c>
      <c r="D195" s="233">
        <f>IF(B213="Y",C195,"")</f>
        <v/>
      </c>
      <c r="E195" s="198" t="inlineStr">
        <is>
          <t>5012-7_8-KP</t>
        </is>
      </c>
      <c r="F195" s="235" t="inlineStr">
        <is>
          <t>Opt_Insert</t>
        </is>
      </c>
      <c r="G195" s="235" t="inlineStr">
        <is>
          <t>4</t>
        </is>
      </c>
      <c r="H195" s="234" t="inlineStr">
        <is>
          <t>X4</t>
        </is>
      </c>
      <c r="I195" s="233" t="inlineStr">
        <is>
          <t>Mechanical Seal</t>
        </is>
      </c>
      <c r="J195" s="233" t="inlineStr">
        <is>
          <t>Single</t>
        </is>
      </c>
      <c r="K195" s="233" t="n"/>
      <c r="L195" s="233" t="inlineStr">
        <is>
          <t>Oil Lubricated Bath</t>
        </is>
      </c>
      <c r="M195" s="233" t="inlineStr">
        <is>
          <t>X</t>
        </is>
      </c>
      <c r="N195" s="233" t="inlineStr">
        <is>
          <t>Special/Other</t>
        </is>
      </c>
      <c r="O195" s="233" t="inlineStr">
        <is>
          <t>Coating_Standard</t>
        </is>
      </c>
      <c r="P195" s="235" t="inlineStr">
        <is>
          <t>RTF</t>
        </is>
      </c>
      <c r="Q195" s="233" t="inlineStr">
        <is>
          <t>B104027</t>
        </is>
      </c>
      <c r="R195" s="235" t="inlineStr">
        <is>
          <t>LT029</t>
        </is>
      </c>
      <c r="S195" s="233" t="n"/>
      <c r="T195" s="233" t="n"/>
      <c r="U195" s="233" t="n"/>
    </row>
    <row r="196">
      <c r="B196" s="233">
        <f>IF(AND(M196&lt;&gt;"B20", O196= "Coating_Standard"),"Y","N")</f>
        <v/>
      </c>
      <c r="C196" s="233" t="inlineStr">
        <is>
          <t>ConTab_BOM_KP_Insert_0190</t>
        </is>
      </c>
      <c r="D196" s="233">
        <f>IF(B214="Y",C196,"")</f>
        <v/>
      </c>
      <c r="E196" s="198" t="inlineStr">
        <is>
          <t>5012-7_8-KP</t>
        </is>
      </c>
      <c r="F196" s="235" t="inlineStr">
        <is>
          <t>Opt_Insert</t>
        </is>
      </c>
      <c r="G196" s="235" t="inlineStr">
        <is>
          <t>4</t>
        </is>
      </c>
      <c r="H196" s="234" t="inlineStr">
        <is>
          <t>X4</t>
        </is>
      </c>
      <c r="I196" s="233" t="inlineStr">
        <is>
          <t>Packing</t>
        </is>
      </c>
      <c r="J196" s="233" t="inlineStr">
        <is>
          <t>Packing</t>
        </is>
      </c>
      <c r="K196" s="233" t="n"/>
      <c r="L196" s="233" t="inlineStr">
        <is>
          <t>Oil Lubricated Bath</t>
        </is>
      </c>
      <c r="M196" s="233" t="inlineStr">
        <is>
          <t>C35</t>
        </is>
      </c>
      <c r="N196" s="233" t="inlineStr">
        <is>
          <t>Lip Seal</t>
        </is>
      </c>
      <c r="O196" s="233" t="inlineStr">
        <is>
          <t>Coating_Standard</t>
        </is>
      </c>
      <c r="P196" s="235" t="inlineStr">
        <is>
          <t>RTF</t>
        </is>
      </c>
      <c r="Q196" s="233" t="inlineStr">
        <is>
          <t>B104028</t>
        </is>
      </c>
      <c r="R196" s="235" t="inlineStr">
        <is>
          <t>LT027</t>
        </is>
      </c>
      <c r="S196" s="233" t="n"/>
      <c r="T196" s="233" t="n"/>
      <c r="U196" s="233" t="n"/>
    </row>
    <row r="197">
      <c r="B197" s="233">
        <f>IF(AND(M197&lt;&gt;"B20", O197= "Coating_Standard"),"Y","N")</f>
        <v/>
      </c>
      <c r="C197" s="233" t="inlineStr">
        <is>
          <t>ConTab_BOM_KP_Insert_0191</t>
        </is>
      </c>
      <c r="D197" s="233">
        <f>IF(B215="Y",C197,"")</f>
        <v/>
      </c>
      <c r="E197" s="198" t="inlineStr">
        <is>
          <t>5012-7_8-KP</t>
        </is>
      </c>
      <c r="F197" s="235" t="inlineStr">
        <is>
          <t>Opt_Insert</t>
        </is>
      </c>
      <c r="G197" s="235" t="inlineStr">
        <is>
          <t>4</t>
        </is>
      </c>
      <c r="H197" s="234" t="inlineStr">
        <is>
          <t>X4</t>
        </is>
      </c>
      <c r="I197" s="233" t="inlineStr">
        <is>
          <t>Packing</t>
        </is>
      </c>
      <c r="J197" s="233" t="inlineStr">
        <is>
          <t>Packing</t>
        </is>
      </c>
      <c r="K197" s="233" t="n"/>
      <c r="L197" s="233" t="inlineStr">
        <is>
          <t>Oil Lubricated Bath</t>
        </is>
      </c>
      <c r="M197" s="233" t="inlineStr">
        <is>
          <t>J</t>
        </is>
      </c>
      <c r="N197" s="233" t="inlineStr">
        <is>
          <t>Lip Seal</t>
        </is>
      </c>
      <c r="O197" s="233" t="inlineStr">
        <is>
          <t>Coating_Standard</t>
        </is>
      </c>
      <c r="P197" s="235" t="inlineStr">
        <is>
          <t>RTF</t>
        </is>
      </c>
      <c r="Q197" s="233" t="inlineStr">
        <is>
          <t>B104030</t>
        </is>
      </c>
      <c r="R197" s="235" t="inlineStr">
        <is>
          <t>LT105</t>
        </is>
      </c>
      <c r="S197" s="233" t="n"/>
      <c r="T197" s="233" t="n"/>
      <c r="U197" s="233" t="n"/>
    </row>
    <row r="198">
      <c r="B198" s="233">
        <f>IF(AND(M198&lt;&gt;"B20", O198= "Coating_Standard"),"Y","N")</f>
        <v/>
      </c>
      <c r="C198" s="233" t="inlineStr">
        <is>
          <t>ConTab_BOM_KP_Insert_0192</t>
        </is>
      </c>
      <c r="D198" s="233">
        <f>IF(B216="Y",C198,"")</f>
        <v/>
      </c>
      <c r="E198" s="198" t="inlineStr">
        <is>
          <t>5012-7_8-KP</t>
        </is>
      </c>
      <c r="F198" s="235" t="inlineStr">
        <is>
          <t>Opt_Insert</t>
        </is>
      </c>
      <c r="G198" s="235" t="inlineStr">
        <is>
          <t>4</t>
        </is>
      </c>
      <c r="H198" s="234" t="inlineStr">
        <is>
          <t>X4</t>
        </is>
      </c>
      <c r="I198" s="233" t="inlineStr">
        <is>
          <t>Packing</t>
        </is>
      </c>
      <c r="J198" s="233" t="inlineStr">
        <is>
          <t>Packing</t>
        </is>
      </c>
      <c r="K198" s="233" t="n"/>
      <c r="L198" s="233" t="inlineStr">
        <is>
          <t>Oil Lubricated Bath</t>
        </is>
      </c>
      <c r="M198" s="233" t="inlineStr">
        <is>
          <t>X</t>
        </is>
      </c>
      <c r="N198" s="233" t="inlineStr">
        <is>
          <t>Special/Other</t>
        </is>
      </c>
      <c r="O198" s="233" t="inlineStr">
        <is>
          <t>Coating_Standard</t>
        </is>
      </c>
      <c r="P198" s="235" t="inlineStr">
        <is>
          <t>RTF</t>
        </is>
      </c>
      <c r="Q198" s="233" t="inlineStr">
        <is>
          <t>B104031</t>
        </is>
      </c>
      <c r="R198" s="235" t="inlineStr">
        <is>
          <t>LT029</t>
        </is>
      </c>
      <c r="S198" s="233" t="n"/>
      <c r="T198" s="233" t="n"/>
      <c r="U198" s="233" t="n"/>
    </row>
    <row r="199">
      <c r="B199" s="233">
        <f>IF(AND(M199&lt;&gt;"B20", O199= "Coating_Standard"),"Y","N")</f>
        <v/>
      </c>
      <c r="C199" s="233" t="inlineStr">
        <is>
          <t>ConTab_BOM_KP_Insert_0193</t>
        </is>
      </c>
      <c r="D199" s="233">
        <f>IF(B217="Y",C199,"")</f>
        <v/>
      </c>
      <c r="E199" s="198" t="inlineStr">
        <is>
          <t>5015-9_0-KP</t>
        </is>
      </c>
      <c r="F199" s="235" t="inlineStr">
        <is>
          <t>Opt_Insert</t>
        </is>
      </c>
      <c r="G199" s="235" t="inlineStr">
        <is>
          <t>4</t>
        </is>
      </c>
      <c r="H199" s="234" t="inlineStr">
        <is>
          <t>X4</t>
        </is>
      </c>
      <c r="I199" s="233" t="inlineStr">
        <is>
          <t>Mechanical Seal</t>
        </is>
      </c>
      <c r="J199" s="233" t="inlineStr">
        <is>
          <t>Single</t>
        </is>
      </c>
      <c r="K199" s="233" t="n"/>
      <c r="L199" s="233" t="inlineStr">
        <is>
          <t>Oil Lubricated Bath</t>
        </is>
      </c>
      <c r="M199" s="233" t="inlineStr">
        <is>
          <t>C35</t>
        </is>
      </c>
      <c r="N199" s="233" t="inlineStr">
        <is>
          <t>Lip Seal</t>
        </is>
      </c>
      <c r="O199" s="233" t="inlineStr">
        <is>
          <t>Coating_Standard</t>
        </is>
      </c>
      <c r="P199" s="235" t="inlineStr">
        <is>
          <t>RTF</t>
        </is>
      </c>
      <c r="Q199" s="233" t="inlineStr">
        <is>
          <t>B104024</t>
        </is>
      </c>
      <c r="R199" s="235" t="inlineStr">
        <is>
          <t>LT027</t>
        </is>
      </c>
      <c r="S199" s="233" t="n"/>
      <c r="T199" s="233" t="n"/>
      <c r="U199" s="233" t="n"/>
    </row>
    <row r="200">
      <c r="B200" s="233">
        <f>IF(AND(M200&lt;&gt;"B20", O200= "Coating_Standard"),"Y","N")</f>
        <v/>
      </c>
      <c r="C200" s="233" t="inlineStr">
        <is>
          <t>ConTab_BOM_KP_Insert_0194</t>
        </is>
      </c>
      <c r="D200" s="233">
        <f>IF(B218="Y",C200,"")</f>
        <v/>
      </c>
      <c r="E200" s="198" t="inlineStr">
        <is>
          <t>5015-9_0-KP</t>
        </is>
      </c>
      <c r="F200" s="235" t="inlineStr">
        <is>
          <t>Opt_Insert</t>
        </is>
      </c>
      <c r="G200" s="235" t="inlineStr">
        <is>
          <t>4</t>
        </is>
      </c>
      <c r="H200" s="234" t="inlineStr">
        <is>
          <t>X4</t>
        </is>
      </c>
      <c r="I200" s="233" t="inlineStr">
        <is>
          <t>Mechanical Seal</t>
        </is>
      </c>
      <c r="J200" s="233" t="inlineStr">
        <is>
          <t>Single</t>
        </is>
      </c>
      <c r="K200" s="233" t="n"/>
      <c r="L200" s="233" t="inlineStr">
        <is>
          <t>Oil Lubricated Bath</t>
        </is>
      </c>
      <c r="M200" s="233" t="inlineStr">
        <is>
          <t>J</t>
        </is>
      </c>
      <c r="N200" s="233" t="inlineStr">
        <is>
          <t>Lip Seal</t>
        </is>
      </c>
      <c r="O200" s="233" t="inlineStr">
        <is>
          <t>Coating_Standard</t>
        </is>
      </c>
      <c r="P200" s="235" t="inlineStr">
        <is>
          <t>RTF</t>
        </is>
      </c>
      <c r="Q200" s="233" t="inlineStr">
        <is>
          <t>B104026</t>
        </is>
      </c>
      <c r="R200" s="235" t="inlineStr">
        <is>
          <t>LT105</t>
        </is>
      </c>
      <c r="S200" s="233" t="n"/>
      <c r="T200" s="233" t="n"/>
      <c r="U200" s="233" t="n"/>
    </row>
    <row r="201">
      <c r="B201" s="233">
        <f>IF(AND(M201&lt;&gt;"B20", O201= "Coating_Standard"),"Y","N")</f>
        <v/>
      </c>
      <c r="C201" s="233" t="inlineStr">
        <is>
          <t>ConTab_BOM_KP_Insert_0195</t>
        </is>
      </c>
      <c r="D201" s="233">
        <f>IF(B219="Y",C201,"")</f>
        <v/>
      </c>
      <c r="E201" s="198" t="inlineStr">
        <is>
          <t>5015-9_0-KP</t>
        </is>
      </c>
      <c r="F201" s="235" t="inlineStr">
        <is>
          <t>Opt_Insert</t>
        </is>
      </c>
      <c r="G201" s="235" t="inlineStr">
        <is>
          <t>4</t>
        </is>
      </c>
      <c r="H201" s="234" t="inlineStr">
        <is>
          <t>X4</t>
        </is>
      </c>
      <c r="I201" s="233" t="inlineStr">
        <is>
          <t>Mechanical Seal</t>
        </is>
      </c>
      <c r="J201" s="233" t="inlineStr">
        <is>
          <t>Single</t>
        </is>
      </c>
      <c r="K201" s="233" t="n"/>
      <c r="L201" s="233" t="inlineStr">
        <is>
          <t>Oil Lubricated Bath</t>
        </is>
      </c>
      <c r="M201" s="233" t="inlineStr">
        <is>
          <t>X</t>
        </is>
      </c>
      <c r="N201" s="233" t="inlineStr">
        <is>
          <t>Special/Other</t>
        </is>
      </c>
      <c r="O201" s="233" t="inlineStr">
        <is>
          <t>Coating_Standard</t>
        </is>
      </c>
      <c r="P201" s="235" t="inlineStr">
        <is>
          <t>RTF</t>
        </is>
      </c>
      <c r="Q201" s="233" t="inlineStr">
        <is>
          <t>B104027</t>
        </is>
      </c>
      <c r="R201" s="235" t="inlineStr">
        <is>
          <t>LT029</t>
        </is>
      </c>
      <c r="S201" s="233" t="n"/>
      <c r="T201" s="233" t="n"/>
      <c r="U201" s="233" t="n"/>
    </row>
    <row r="202">
      <c r="B202" s="233">
        <f>IF(AND(M202&lt;&gt;"B20", O202= "Coating_Standard"),"Y","N")</f>
        <v/>
      </c>
      <c r="C202" s="233" t="inlineStr">
        <is>
          <t>ConTab_BOM_KP_Insert_0196</t>
        </is>
      </c>
      <c r="D202" s="233">
        <f>IF(B220="Y",C202,"")</f>
        <v/>
      </c>
      <c r="E202" s="198" t="inlineStr">
        <is>
          <t>5015-9_0-KP</t>
        </is>
      </c>
      <c r="F202" s="235" t="inlineStr">
        <is>
          <t>Opt_Insert</t>
        </is>
      </c>
      <c r="G202" s="235" t="inlineStr">
        <is>
          <t>4</t>
        </is>
      </c>
      <c r="H202" s="234" t="inlineStr">
        <is>
          <t>X4</t>
        </is>
      </c>
      <c r="I202" s="233" t="inlineStr">
        <is>
          <t>Packing</t>
        </is>
      </c>
      <c r="J202" s="233" t="inlineStr">
        <is>
          <t>Packing</t>
        </is>
      </c>
      <c r="K202" s="233" t="n"/>
      <c r="L202" s="233" t="inlineStr">
        <is>
          <t>Oil Lubricated Bath</t>
        </is>
      </c>
      <c r="M202" s="233" t="inlineStr">
        <is>
          <t>C35</t>
        </is>
      </c>
      <c r="N202" s="233" t="inlineStr">
        <is>
          <t>Lip Seal</t>
        </is>
      </c>
      <c r="O202" s="233" t="inlineStr">
        <is>
          <t>Coating_Standard</t>
        </is>
      </c>
      <c r="P202" s="235" t="inlineStr">
        <is>
          <t>RTF</t>
        </is>
      </c>
      <c r="Q202" s="233" t="inlineStr">
        <is>
          <t>B104028</t>
        </is>
      </c>
      <c r="R202" s="235" t="inlineStr">
        <is>
          <t>LT027</t>
        </is>
      </c>
      <c r="S202" s="233" t="n"/>
      <c r="T202" s="233" t="n"/>
      <c r="U202" s="233" t="n"/>
    </row>
    <row r="203">
      <c r="B203" s="233">
        <f>IF(AND(M203&lt;&gt;"B20", O203= "Coating_Standard"),"Y","N")</f>
        <v/>
      </c>
      <c r="C203" s="233" t="inlineStr">
        <is>
          <t>ConTab_BOM_KP_Insert_0197</t>
        </is>
      </c>
      <c r="D203" s="233">
        <f>IF(B221="Y",C203,"")</f>
        <v/>
      </c>
      <c r="E203" s="198" t="inlineStr">
        <is>
          <t>5015-9_0-KP</t>
        </is>
      </c>
      <c r="F203" s="235" t="inlineStr">
        <is>
          <t>Opt_Insert</t>
        </is>
      </c>
      <c r="G203" s="235" t="inlineStr">
        <is>
          <t>4</t>
        </is>
      </c>
      <c r="H203" s="234" t="inlineStr">
        <is>
          <t>X4</t>
        </is>
      </c>
      <c r="I203" s="233" t="inlineStr">
        <is>
          <t>Packing</t>
        </is>
      </c>
      <c r="J203" s="233" t="inlineStr">
        <is>
          <t>Packing</t>
        </is>
      </c>
      <c r="K203" s="233" t="n"/>
      <c r="L203" s="233" t="inlineStr">
        <is>
          <t>Oil Lubricated Bath</t>
        </is>
      </c>
      <c r="M203" s="233" t="inlineStr">
        <is>
          <t>J</t>
        </is>
      </c>
      <c r="N203" s="233" t="inlineStr">
        <is>
          <t>Lip Seal</t>
        </is>
      </c>
      <c r="O203" s="233" t="inlineStr">
        <is>
          <t>Coating_Standard</t>
        </is>
      </c>
      <c r="P203" s="235" t="inlineStr">
        <is>
          <t>RTF</t>
        </is>
      </c>
      <c r="Q203" s="233" t="inlineStr">
        <is>
          <t>B104030</t>
        </is>
      </c>
      <c r="R203" s="235" t="inlineStr">
        <is>
          <t>LT105</t>
        </is>
      </c>
      <c r="S203" s="233" t="n"/>
      <c r="T203" s="233" t="n"/>
      <c r="U203" s="233" t="n"/>
    </row>
    <row r="204">
      <c r="B204" s="233">
        <f>IF(AND(M204&lt;&gt;"B20", O204= "Coating_Standard"),"Y","N")</f>
        <v/>
      </c>
      <c r="C204" s="233" t="inlineStr">
        <is>
          <t>ConTab_BOM_KP_Insert_0198</t>
        </is>
      </c>
      <c r="D204" s="233">
        <f>IF(B222="Y",C204,"")</f>
        <v/>
      </c>
      <c r="E204" s="198" t="inlineStr">
        <is>
          <t>5015-9_0-KP</t>
        </is>
      </c>
      <c r="F204" s="235" t="inlineStr">
        <is>
          <t>Opt_Insert</t>
        </is>
      </c>
      <c r="G204" s="235" t="inlineStr">
        <is>
          <t>4</t>
        </is>
      </c>
      <c r="H204" s="234" t="inlineStr">
        <is>
          <t>X4</t>
        </is>
      </c>
      <c r="I204" s="233" t="inlineStr">
        <is>
          <t>Packing</t>
        </is>
      </c>
      <c r="J204" s="233" t="inlineStr">
        <is>
          <t>Packing</t>
        </is>
      </c>
      <c r="K204" s="233" t="n"/>
      <c r="L204" s="233" t="inlineStr">
        <is>
          <t>Oil Lubricated Bath</t>
        </is>
      </c>
      <c r="M204" s="233" t="inlineStr">
        <is>
          <t>X</t>
        </is>
      </c>
      <c r="N204" s="233" t="inlineStr">
        <is>
          <t>Special/Other</t>
        </is>
      </c>
      <c r="O204" s="233" t="inlineStr">
        <is>
          <t>Coating_Standard</t>
        </is>
      </c>
      <c r="P204" s="235" t="inlineStr">
        <is>
          <t>RTF</t>
        </is>
      </c>
      <c r="Q204" s="233" t="inlineStr">
        <is>
          <t>B104031</t>
        </is>
      </c>
      <c r="R204" s="235" t="inlineStr">
        <is>
          <t>LT029</t>
        </is>
      </c>
      <c r="S204" s="233" t="n"/>
      <c r="T204" s="233" t="n"/>
      <c r="U204" s="233" t="n"/>
    </row>
    <row r="205">
      <c r="B205" s="233">
        <f>IF(AND(M205&lt;&gt;"B20", O205= "Coating_Standard"),"Y","N")</f>
        <v/>
      </c>
      <c r="C205" s="233" t="inlineStr">
        <is>
          <t>ConTab_BOM_KP_Insert_0199</t>
        </is>
      </c>
      <c r="D205" s="233">
        <f>IF(B223="Y",C205,"")</f>
        <v/>
      </c>
      <c r="E205" s="198" t="inlineStr">
        <is>
          <t>6012-1_2-KP</t>
        </is>
      </c>
      <c r="F205" s="235" t="inlineStr">
        <is>
          <t>Opt_Insert</t>
        </is>
      </c>
      <c r="G205" s="235" t="inlineStr">
        <is>
          <t>4</t>
        </is>
      </c>
      <c r="H205" s="234" t="inlineStr">
        <is>
          <t>X4</t>
        </is>
      </c>
      <c r="I205" s="233" t="inlineStr">
        <is>
          <t>Mechanical Seal</t>
        </is>
      </c>
      <c r="J205" s="233" t="inlineStr">
        <is>
          <t>Single</t>
        </is>
      </c>
      <c r="K205" s="233" t="n"/>
      <c r="L205" s="233" t="inlineStr">
        <is>
          <t>Oil Lubricated Bath</t>
        </is>
      </c>
      <c r="M205" s="233" t="inlineStr">
        <is>
          <t>C35</t>
        </is>
      </c>
      <c r="N205" s="233" t="inlineStr">
        <is>
          <t>Lip Seal</t>
        </is>
      </c>
      <c r="O205" s="233" t="inlineStr">
        <is>
          <t>Coating_Standard</t>
        </is>
      </c>
      <c r="P205" s="235" t="inlineStr">
        <is>
          <t>RTF</t>
        </is>
      </c>
      <c r="Q205" s="233" t="inlineStr">
        <is>
          <t>B104015</t>
        </is>
      </c>
      <c r="R205" s="235" t="inlineStr">
        <is>
          <t>LT027</t>
        </is>
      </c>
      <c r="S205" s="233" t="n"/>
      <c r="T205" s="233" t="n"/>
      <c r="U205" s="233" t="n"/>
    </row>
    <row r="206">
      <c r="B206" s="233">
        <f>IF(AND(M206&lt;&gt;"B20", O206= "Coating_Standard"),"Y","N")</f>
        <v/>
      </c>
      <c r="C206" s="233" t="inlineStr">
        <is>
          <t>ConTab_BOM_KP_Insert_0200</t>
        </is>
      </c>
      <c r="D206" s="233">
        <f>IF(B224="Y",C206,"")</f>
        <v/>
      </c>
      <c r="E206" s="198" t="inlineStr">
        <is>
          <t>6012-1_2-KP</t>
        </is>
      </c>
      <c r="F206" s="235" t="inlineStr">
        <is>
          <t>Opt_Insert</t>
        </is>
      </c>
      <c r="G206" s="235" t="inlineStr">
        <is>
          <t>4</t>
        </is>
      </c>
      <c r="H206" s="234" t="inlineStr">
        <is>
          <t>X4</t>
        </is>
      </c>
      <c r="I206" s="233" t="inlineStr">
        <is>
          <t>Mechanical Seal</t>
        </is>
      </c>
      <c r="J206" s="233" t="inlineStr">
        <is>
          <t>Single</t>
        </is>
      </c>
      <c r="K206" s="233" t="n"/>
      <c r="L206" s="233" t="inlineStr">
        <is>
          <t>Oil Lubricated Bath</t>
        </is>
      </c>
      <c r="M206" s="233" t="inlineStr">
        <is>
          <t>J</t>
        </is>
      </c>
      <c r="N206" s="233" t="inlineStr">
        <is>
          <t>Lip Seal</t>
        </is>
      </c>
      <c r="O206" s="233" t="inlineStr">
        <is>
          <t>Coating_Standard</t>
        </is>
      </c>
      <c r="P206" s="235" t="inlineStr">
        <is>
          <t>RTF</t>
        </is>
      </c>
      <c r="Q206" s="233" t="inlineStr">
        <is>
          <t>B104017</t>
        </is>
      </c>
      <c r="R206" s="235" t="inlineStr">
        <is>
          <t>LT105</t>
        </is>
      </c>
      <c r="S206" s="233" t="n"/>
      <c r="T206" s="233" t="n"/>
      <c r="U206" s="233" t="n"/>
    </row>
    <row r="207">
      <c r="B207" s="233">
        <f>IF(AND(M207&lt;&gt;"B20", O207= "Coating_Standard"),"Y","N")</f>
        <v/>
      </c>
      <c r="C207" s="233" t="inlineStr">
        <is>
          <t>ConTab_BOM_KP_Insert_0201</t>
        </is>
      </c>
      <c r="D207" s="233">
        <f>IF(B225="Y",C207,"")</f>
        <v/>
      </c>
      <c r="E207" s="198" t="inlineStr">
        <is>
          <t>6012-1_2-KP</t>
        </is>
      </c>
      <c r="F207" s="235" t="inlineStr">
        <is>
          <t>Opt_Insert</t>
        </is>
      </c>
      <c r="G207" s="235" t="inlineStr">
        <is>
          <t>4</t>
        </is>
      </c>
      <c r="H207" s="234" t="inlineStr">
        <is>
          <t>X4</t>
        </is>
      </c>
      <c r="I207" s="233" t="inlineStr">
        <is>
          <t>Mechanical Seal</t>
        </is>
      </c>
      <c r="J207" s="233" t="inlineStr">
        <is>
          <t>Single</t>
        </is>
      </c>
      <c r="K207" s="233" t="n"/>
      <c r="L207" s="233" t="inlineStr">
        <is>
          <t>Oil Lubricated Bath</t>
        </is>
      </c>
      <c r="M207" s="233" t="inlineStr">
        <is>
          <t>X</t>
        </is>
      </c>
      <c r="N207" s="233" t="inlineStr">
        <is>
          <t>Special/Other</t>
        </is>
      </c>
      <c r="O207" s="233" t="inlineStr">
        <is>
          <t>Coating_Standard</t>
        </is>
      </c>
      <c r="P207" s="235" t="inlineStr">
        <is>
          <t>RTF</t>
        </is>
      </c>
      <c r="Q207" s="233" t="inlineStr">
        <is>
          <t>B104018</t>
        </is>
      </c>
      <c r="R207" s="235" t="inlineStr">
        <is>
          <t>LT029</t>
        </is>
      </c>
      <c r="S207" s="233" t="n"/>
      <c r="T207" s="233" t="n"/>
      <c r="U207" s="233" t="n"/>
    </row>
    <row r="208">
      <c r="B208" s="233">
        <f>IF(AND(M208&lt;&gt;"B20", O208= "Coating_Standard"),"Y","N")</f>
        <v/>
      </c>
      <c r="C208" s="233" t="inlineStr">
        <is>
          <t>ConTab_BOM_KP_Insert_0202</t>
        </is>
      </c>
      <c r="D208" s="233">
        <f>IF(B226="Y",C208,"")</f>
        <v/>
      </c>
      <c r="E208" s="198" t="inlineStr">
        <is>
          <t>6012-1_2-KP</t>
        </is>
      </c>
      <c r="F208" s="235" t="inlineStr">
        <is>
          <t>Opt_Insert</t>
        </is>
      </c>
      <c r="G208" s="235" t="inlineStr">
        <is>
          <t>4</t>
        </is>
      </c>
      <c r="H208" s="234" t="inlineStr">
        <is>
          <t>X4</t>
        </is>
      </c>
      <c r="I208" s="233" t="inlineStr">
        <is>
          <t>Packing</t>
        </is>
      </c>
      <c r="J208" s="233" t="inlineStr">
        <is>
          <t>Packing</t>
        </is>
      </c>
      <c r="K208" s="233" t="n"/>
      <c r="L208" s="233" t="inlineStr">
        <is>
          <t>Oil Lubricated Bath</t>
        </is>
      </c>
      <c r="M208" s="233" t="inlineStr">
        <is>
          <t>C35</t>
        </is>
      </c>
      <c r="N208" s="233" t="inlineStr">
        <is>
          <t>Lip Seal</t>
        </is>
      </c>
      <c r="O208" s="233" t="inlineStr">
        <is>
          <t>Coating_Standard</t>
        </is>
      </c>
      <c r="P208" s="235" t="inlineStr">
        <is>
          <t>RTF</t>
        </is>
      </c>
      <c r="Q208" s="233" t="inlineStr">
        <is>
          <t>B104020</t>
        </is>
      </c>
      <c r="R208" s="235" t="inlineStr">
        <is>
          <t>LT027</t>
        </is>
      </c>
      <c r="S208" s="233" t="n"/>
      <c r="T208" s="233" t="n"/>
      <c r="U208" s="233" t="n"/>
    </row>
    <row r="209">
      <c r="B209" s="233">
        <f>IF(AND(M209&lt;&gt;"B20", O209= "Coating_Standard"),"Y","N")</f>
        <v/>
      </c>
      <c r="C209" s="233" t="inlineStr">
        <is>
          <t>ConTab_BOM_KP_Insert_0203</t>
        </is>
      </c>
      <c r="D209" s="233">
        <f>IF(B227="Y",C209,"")</f>
        <v/>
      </c>
      <c r="E209" s="198" t="inlineStr">
        <is>
          <t>6012-1_2-KP</t>
        </is>
      </c>
      <c r="F209" s="235" t="inlineStr">
        <is>
          <t>Opt_Insert</t>
        </is>
      </c>
      <c r="G209" s="235" t="inlineStr">
        <is>
          <t>4</t>
        </is>
      </c>
      <c r="H209" s="234" t="inlineStr">
        <is>
          <t>X4</t>
        </is>
      </c>
      <c r="I209" s="233" t="inlineStr">
        <is>
          <t>Packing</t>
        </is>
      </c>
      <c r="J209" s="233" t="inlineStr">
        <is>
          <t>Packing</t>
        </is>
      </c>
      <c r="K209" s="233" t="n"/>
      <c r="L209" s="233" t="inlineStr">
        <is>
          <t>Oil Lubricated Bath</t>
        </is>
      </c>
      <c r="M209" s="233" t="inlineStr">
        <is>
          <t>J</t>
        </is>
      </c>
      <c r="N209" s="233" t="inlineStr">
        <is>
          <t>Lip Seal</t>
        </is>
      </c>
      <c r="O209" s="233" t="inlineStr">
        <is>
          <t>Coating_Standard</t>
        </is>
      </c>
      <c r="P209" s="235" t="inlineStr">
        <is>
          <t>RTF</t>
        </is>
      </c>
      <c r="Q209" s="233" t="inlineStr">
        <is>
          <t>B104022</t>
        </is>
      </c>
      <c r="R209" s="235" t="inlineStr">
        <is>
          <t>LT105</t>
        </is>
      </c>
      <c r="S209" s="233" t="n"/>
      <c r="T209" s="233" t="n"/>
      <c r="U209" s="233" t="n"/>
    </row>
    <row r="210">
      <c r="B210" s="233">
        <f>IF(AND(M210&lt;&gt;"B20", O210= "Coating_Standard"),"Y","N")</f>
        <v/>
      </c>
      <c r="C210" s="233" t="inlineStr">
        <is>
          <t>ConTab_BOM_KP_Insert_0204</t>
        </is>
      </c>
      <c r="D210" s="233">
        <f>IF(B228="Y",C210,"")</f>
        <v/>
      </c>
      <c r="E210" s="198" t="inlineStr">
        <is>
          <t>6012-1_2-KP</t>
        </is>
      </c>
      <c r="F210" s="235" t="inlineStr">
        <is>
          <t>Opt_Insert</t>
        </is>
      </c>
      <c r="G210" s="235" t="inlineStr">
        <is>
          <t>4</t>
        </is>
      </c>
      <c r="H210" s="234" t="inlineStr">
        <is>
          <t>X4</t>
        </is>
      </c>
      <c r="I210" s="233" t="inlineStr">
        <is>
          <t>Packing</t>
        </is>
      </c>
      <c r="J210" s="233" t="inlineStr">
        <is>
          <t>Packing</t>
        </is>
      </c>
      <c r="K210" s="233" t="n"/>
      <c r="L210" s="233" t="inlineStr">
        <is>
          <t>Oil Lubricated Bath</t>
        </is>
      </c>
      <c r="M210" s="233" t="inlineStr">
        <is>
          <t>X</t>
        </is>
      </c>
      <c r="N210" s="233" t="inlineStr">
        <is>
          <t>Special/Other</t>
        </is>
      </c>
      <c r="O210" s="233" t="inlineStr">
        <is>
          <t>Coating_Standard</t>
        </is>
      </c>
      <c r="P210" s="235" t="inlineStr">
        <is>
          <t>RTF</t>
        </is>
      </c>
      <c r="Q210" s="233" t="inlineStr">
        <is>
          <t>B104023</t>
        </is>
      </c>
      <c r="R210" s="235" t="inlineStr">
        <is>
          <t>LT029</t>
        </is>
      </c>
      <c r="S210" s="233" t="n"/>
      <c r="T210" s="233" t="n"/>
      <c r="U210" s="233" t="n"/>
    </row>
    <row r="211">
      <c r="B211" s="233">
        <f>IF(AND(M211&lt;&gt;"B20", O211= "Coating_Standard"),"Y","N")</f>
        <v/>
      </c>
      <c r="C211" s="233" t="inlineStr">
        <is>
          <t>ConTab_BOM_KP_Insert_0205</t>
        </is>
      </c>
      <c r="D211" s="233">
        <f>IF(B229="Y",C211,"")</f>
        <v/>
      </c>
      <c r="E211" s="198" t="inlineStr">
        <is>
          <t>6012-3_4-KP</t>
        </is>
      </c>
      <c r="F211" s="235" t="inlineStr">
        <is>
          <t>Opt_Insert</t>
        </is>
      </c>
      <c r="G211" s="235" t="inlineStr">
        <is>
          <t>4</t>
        </is>
      </c>
      <c r="H211" s="234" t="inlineStr">
        <is>
          <t>X4</t>
        </is>
      </c>
      <c r="I211" s="233" t="inlineStr">
        <is>
          <t>Mechanical Seal</t>
        </is>
      </c>
      <c r="J211" s="233" t="inlineStr">
        <is>
          <t>Single</t>
        </is>
      </c>
      <c r="K211" s="233" t="n"/>
      <c r="L211" s="233" t="inlineStr">
        <is>
          <t>Oil Lubricated Bath</t>
        </is>
      </c>
      <c r="M211" s="233" t="inlineStr">
        <is>
          <t>C35</t>
        </is>
      </c>
      <c r="N211" s="233" t="inlineStr">
        <is>
          <t>Lip Seal</t>
        </is>
      </c>
      <c r="O211" s="233" t="inlineStr">
        <is>
          <t>Coating_Standard</t>
        </is>
      </c>
      <c r="P211" s="235" t="inlineStr">
        <is>
          <t>RTF</t>
        </is>
      </c>
      <c r="Q211" s="233" t="inlineStr">
        <is>
          <t>B104024</t>
        </is>
      </c>
      <c r="R211" s="235" t="inlineStr">
        <is>
          <t>LT027</t>
        </is>
      </c>
      <c r="S211" s="233" t="n"/>
      <c r="T211" s="233" t="n"/>
      <c r="U211" s="233" t="n"/>
    </row>
    <row r="212">
      <c r="B212" s="233">
        <f>IF(AND(M212&lt;&gt;"B20", O212= "Coating_Standard"),"Y","N")</f>
        <v/>
      </c>
      <c r="C212" s="233" t="inlineStr">
        <is>
          <t>ConTab_BOM_KP_Insert_0206</t>
        </is>
      </c>
      <c r="D212" s="233">
        <f>IF(B230="Y",C212,"")</f>
        <v/>
      </c>
      <c r="E212" s="198" t="inlineStr">
        <is>
          <t>6012-3_4-KP</t>
        </is>
      </c>
      <c r="F212" s="235" t="inlineStr">
        <is>
          <t>Opt_Insert</t>
        </is>
      </c>
      <c r="G212" s="235" t="inlineStr">
        <is>
          <t>4</t>
        </is>
      </c>
      <c r="H212" s="234" t="inlineStr">
        <is>
          <t>X4</t>
        </is>
      </c>
      <c r="I212" s="233" t="inlineStr">
        <is>
          <t>Mechanical Seal</t>
        </is>
      </c>
      <c r="J212" s="233" t="inlineStr">
        <is>
          <t>Single</t>
        </is>
      </c>
      <c r="K212" s="233" t="n"/>
      <c r="L212" s="233" t="inlineStr">
        <is>
          <t>Oil Lubricated Bath</t>
        </is>
      </c>
      <c r="M212" s="233" t="inlineStr">
        <is>
          <t>J</t>
        </is>
      </c>
      <c r="N212" s="233" t="inlineStr">
        <is>
          <t>Lip Seal</t>
        </is>
      </c>
      <c r="O212" s="233" t="inlineStr">
        <is>
          <t>Coating_Standard</t>
        </is>
      </c>
      <c r="P212" s="235" t="inlineStr">
        <is>
          <t>RTF</t>
        </is>
      </c>
      <c r="Q212" s="233" t="inlineStr">
        <is>
          <t>B104026</t>
        </is>
      </c>
      <c r="R212" s="235" t="inlineStr">
        <is>
          <t>LT105</t>
        </is>
      </c>
      <c r="S212" s="233" t="n"/>
      <c r="T212" s="233" t="n"/>
      <c r="U212" s="233" t="n"/>
    </row>
    <row r="213">
      <c r="B213" s="233">
        <f>IF(AND(M213&lt;&gt;"B20", O213= "Coating_Standard"),"Y","N")</f>
        <v/>
      </c>
      <c r="C213" s="233" t="inlineStr">
        <is>
          <t>ConTab_BOM_KP_Insert_0207</t>
        </is>
      </c>
      <c r="D213" s="233">
        <f>IF(B231="Y",C213,"")</f>
        <v/>
      </c>
      <c r="E213" s="198" t="inlineStr">
        <is>
          <t>6012-3_4-KP</t>
        </is>
      </c>
      <c r="F213" s="235" t="inlineStr">
        <is>
          <t>Opt_Insert</t>
        </is>
      </c>
      <c r="G213" s="235" t="inlineStr">
        <is>
          <t>4</t>
        </is>
      </c>
      <c r="H213" s="234" t="inlineStr">
        <is>
          <t>X4</t>
        </is>
      </c>
      <c r="I213" s="233" t="inlineStr">
        <is>
          <t>Mechanical Seal</t>
        </is>
      </c>
      <c r="J213" s="233" t="inlineStr">
        <is>
          <t>Single</t>
        </is>
      </c>
      <c r="K213" s="233" t="n"/>
      <c r="L213" s="233" t="inlineStr">
        <is>
          <t>Oil Lubricated Bath</t>
        </is>
      </c>
      <c r="M213" s="233" t="inlineStr">
        <is>
          <t>X</t>
        </is>
      </c>
      <c r="N213" s="233" t="inlineStr">
        <is>
          <t>Special/Other</t>
        </is>
      </c>
      <c r="O213" s="233" t="inlineStr">
        <is>
          <t>Coating_Standard</t>
        </is>
      </c>
      <c r="P213" s="235" t="inlineStr">
        <is>
          <t>RTF</t>
        </is>
      </c>
      <c r="Q213" s="233" t="inlineStr">
        <is>
          <t>B104027</t>
        </is>
      </c>
      <c r="R213" s="235" t="inlineStr">
        <is>
          <t>LT029</t>
        </is>
      </c>
      <c r="S213" s="233" t="n"/>
      <c r="T213" s="233" t="n"/>
      <c r="U213" s="233" t="n"/>
    </row>
    <row r="214">
      <c r="B214" s="233">
        <f>IF(AND(M214&lt;&gt;"B20", O214= "Coating_Standard"),"Y","N")</f>
        <v/>
      </c>
      <c r="C214" s="233" t="inlineStr">
        <is>
          <t>ConTab_BOM_KP_Insert_0208</t>
        </is>
      </c>
      <c r="D214" s="233">
        <f>IF(B232="Y",C214,"")</f>
        <v/>
      </c>
      <c r="E214" s="198" t="inlineStr">
        <is>
          <t>6012-3_4-KP</t>
        </is>
      </c>
      <c r="F214" s="235" t="inlineStr">
        <is>
          <t>Opt_Insert</t>
        </is>
      </c>
      <c r="G214" s="235" t="inlineStr">
        <is>
          <t>4</t>
        </is>
      </c>
      <c r="H214" s="234" t="inlineStr">
        <is>
          <t>X4</t>
        </is>
      </c>
      <c r="I214" s="233" t="inlineStr">
        <is>
          <t>Packing</t>
        </is>
      </c>
      <c r="J214" s="233" t="inlineStr">
        <is>
          <t>Packing</t>
        </is>
      </c>
      <c r="K214" s="233" t="n"/>
      <c r="L214" s="233" t="inlineStr">
        <is>
          <t>Oil Lubricated Bath</t>
        </is>
      </c>
      <c r="M214" s="233" t="inlineStr">
        <is>
          <t>C35</t>
        </is>
      </c>
      <c r="N214" s="233" t="inlineStr">
        <is>
          <t>Lip Seal</t>
        </is>
      </c>
      <c r="O214" s="233" t="inlineStr">
        <is>
          <t>Coating_Standard</t>
        </is>
      </c>
      <c r="P214" s="235" t="inlineStr">
        <is>
          <t>RTF</t>
        </is>
      </c>
      <c r="Q214" s="233" t="inlineStr">
        <is>
          <t>B104028</t>
        </is>
      </c>
      <c r="R214" s="235" t="inlineStr">
        <is>
          <t>LT027</t>
        </is>
      </c>
      <c r="S214" s="233" t="n"/>
      <c r="T214" s="233" t="n"/>
      <c r="U214" s="233" t="n"/>
    </row>
    <row r="215">
      <c r="B215" s="233">
        <f>IF(AND(M215&lt;&gt;"B20", O215= "Coating_Standard"),"Y","N")</f>
        <v/>
      </c>
      <c r="C215" s="233" t="inlineStr">
        <is>
          <t>ConTab_BOM_KP_Insert_0209</t>
        </is>
      </c>
      <c r="D215" s="233">
        <f>IF(B233="Y",C215,"")</f>
        <v/>
      </c>
      <c r="E215" s="198" t="inlineStr">
        <is>
          <t>6012-3_4-KP</t>
        </is>
      </c>
      <c r="F215" s="235" t="inlineStr">
        <is>
          <t>Opt_Insert</t>
        </is>
      </c>
      <c r="G215" s="235" t="inlineStr">
        <is>
          <t>4</t>
        </is>
      </c>
      <c r="H215" s="234" t="inlineStr">
        <is>
          <t>X4</t>
        </is>
      </c>
      <c r="I215" s="233" t="inlineStr">
        <is>
          <t>Packing</t>
        </is>
      </c>
      <c r="J215" s="233" t="inlineStr">
        <is>
          <t>Packing</t>
        </is>
      </c>
      <c r="K215" s="233" t="n"/>
      <c r="L215" s="233" t="inlineStr">
        <is>
          <t>Oil Lubricated Bath</t>
        </is>
      </c>
      <c r="M215" s="233" t="inlineStr">
        <is>
          <t>J</t>
        </is>
      </c>
      <c r="N215" s="233" t="inlineStr">
        <is>
          <t>Lip Seal</t>
        </is>
      </c>
      <c r="O215" s="233" t="inlineStr">
        <is>
          <t>Coating_Standard</t>
        </is>
      </c>
      <c r="P215" s="235" t="inlineStr">
        <is>
          <t>RTF</t>
        </is>
      </c>
      <c r="Q215" s="233" t="inlineStr">
        <is>
          <t>B104030</t>
        </is>
      </c>
      <c r="R215" s="235" t="inlineStr">
        <is>
          <t>LT105</t>
        </is>
      </c>
      <c r="S215" s="233" t="n"/>
      <c r="T215" s="233" t="n"/>
      <c r="U215" s="233" t="n"/>
    </row>
    <row r="216">
      <c r="B216" s="233">
        <f>IF(AND(M216&lt;&gt;"B20", O216= "Coating_Standard"),"Y","N")</f>
        <v/>
      </c>
      <c r="C216" s="233" t="inlineStr">
        <is>
          <t>ConTab_BOM_KP_Insert_0210</t>
        </is>
      </c>
      <c r="D216" s="233">
        <f>IF(B234="Y",C216,"")</f>
        <v/>
      </c>
      <c r="E216" s="198" t="inlineStr">
        <is>
          <t>6012-3_4-KP</t>
        </is>
      </c>
      <c r="F216" s="235" t="inlineStr">
        <is>
          <t>Opt_Insert</t>
        </is>
      </c>
      <c r="G216" s="235" t="inlineStr">
        <is>
          <t>4</t>
        </is>
      </c>
      <c r="H216" s="234" t="inlineStr">
        <is>
          <t>X4</t>
        </is>
      </c>
      <c r="I216" s="233" t="inlineStr">
        <is>
          <t>Packing</t>
        </is>
      </c>
      <c r="J216" s="233" t="inlineStr">
        <is>
          <t>Packing</t>
        </is>
      </c>
      <c r="K216" s="233" t="n"/>
      <c r="L216" s="233" t="inlineStr">
        <is>
          <t>Oil Lubricated Bath</t>
        </is>
      </c>
      <c r="M216" s="233" t="inlineStr">
        <is>
          <t>X</t>
        </is>
      </c>
      <c r="N216" s="233" t="inlineStr">
        <is>
          <t>Special/Other</t>
        </is>
      </c>
      <c r="O216" s="233" t="inlineStr">
        <is>
          <t>Coating_Standard</t>
        </is>
      </c>
      <c r="P216" s="235" t="inlineStr">
        <is>
          <t>RTF</t>
        </is>
      </c>
      <c r="Q216" s="233" t="inlineStr">
        <is>
          <t>B104031</t>
        </is>
      </c>
      <c r="R216" s="235" t="inlineStr">
        <is>
          <t>LT029</t>
        </is>
      </c>
      <c r="S216" s="233" t="n"/>
      <c r="T216" s="233" t="n"/>
      <c r="U216" s="233" t="n"/>
    </row>
    <row r="217">
      <c r="B217" s="233">
        <f>IF(AND(M217&lt;&gt;"B20", O217= "Coating_Standard"),"Y","N")</f>
        <v/>
      </c>
      <c r="C217" s="233" t="inlineStr">
        <is>
          <t>ConTab_BOM_KP_Insert_0211</t>
        </is>
      </c>
      <c r="D217" s="233">
        <f>IF(B235="Y",C217,"")</f>
        <v/>
      </c>
      <c r="E217" s="198" t="inlineStr">
        <is>
          <t>6015-1_2-KP</t>
        </is>
      </c>
      <c r="F217" s="235" t="inlineStr">
        <is>
          <t>Opt_Insert</t>
        </is>
      </c>
      <c r="G217" s="235" t="inlineStr">
        <is>
          <t>5</t>
        </is>
      </c>
      <c r="H217" s="234" t="inlineStr">
        <is>
          <t>X5</t>
        </is>
      </c>
      <c r="I217" s="233" t="inlineStr">
        <is>
          <t>Mechanical Seal</t>
        </is>
      </c>
      <c r="J217" s="233" t="inlineStr">
        <is>
          <t>Single</t>
        </is>
      </c>
      <c r="K217" s="233" t="n"/>
      <c r="L217" s="233" t="inlineStr">
        <is>
          <t>Oil Lubricated Bath</t>
        </is>
      </c>
      <c r="M217" s="233" t="inlineStr">
        <is>
          <t>C35</t>
        </is>
      </c>
      <c r="N217" s="233" t="inlineStr">
        <is>
          <t>Lip Seal</t>
        </is>
      </c>
      <c r="O217" s="233" t="inlineStr">
        <is>
          <t>Coating_Standard</t>
        </is>
      </c>
      <c r="P217" s="235" t="n">
        <v>97638289</v>
      </c>
      <c r="Q217" s="233" t="inlineStr">
        <is>
          <t>B104036</t>
        </is>
      </c>
      <c r="R217" s="235" t="inlineStr">
        <is>
          <t>LT027</t>
        </is>
      </c>
      <c r="S217" s="233" t="n"/>
      <c r="T217" s="233" t="n"/>
      <c r="U217" s="233" t="n"/>
    </row>
    <row r="218">
      <c r="B218" s="233">
        <f>IF(AND(M218&lt;&gt;"B20", O218= "Coating_Standard"),"Y","N")</f>
        <v/>
      </c>
      <c r="C218" s="233" t="inlineStr">
        <is>
          <t>ConTab_BOM_KP_Insert_0212</t>
        </is>
      </c>
      <c r="D218" s="233">
        <f>IF(B236="Y",C218,"")</f>
        <v/>
      </c>
      <c r="E218" s="198" t="inlineStr">
        <is>
          <t>6015-1_2-KP</t>
        </is>
      </c>
      <c r="F218" s="235" t="inlineStr">
        <is>
          <t>Opt_Insert</t>
        </is>
      </c>
      <c r="G218" s="235" t="inlineStr">
        <is>
          <t>5</t>
        </is>
      </c>
      <c r="H218" s="234" t="inlineStr">
        <is>
          <t>X5</t>
        </is>
      </c>
      <c r="I218" s="233" t="inlineStr">
        <is>
          <t>Mechanical Seal</t>
        </is>
      </c>
      <c r="J218" s="233" t="inlineStr">
        <is>
          <t>Single</t>
        </is>
      </c>
      <c r="K218" s="233" t="n"/>
      <c r="L218" s="233" t="inlineStr">
        <is>
          <t>Oil Lubricated Bath</t>
        </is>
      </c>
      <c r="M218" s="233" t="inlineStr">
        <is>
          <t>J</t>
        </is>
      </c>
      <c r="N218" s="233" t="inlineStr">
        <is>
          <t>Lip Seal</t>
        </is>
      </c>
      <c r="O218" s="233" t="inlineStr">
        <is>
          <t>Coating_Standard</t>
        </is>
      </c>
      <c r="P218" s="235" t="inlineStr">
        <is>
          <t>RTF</t>
        </is>
      </c>
      <c r="Q218" s="233" t="inlineStr">
        <is>
          <t>B104038</t>
        </is>
      </c>
      <c r="R218" s="235" t="inlineStr">
        <is>
          <t>LT105</t>
        </is>
      </c>
      <c r="S218" s="233" t="n"/>
      <c r="T218" s="233" t="n"/>
      <c r="U218" s="233" t="n"/>
    </row>
    <row r="219">
      <c r="B219" s="233">
        <f>IF(AND(M219&lt;&gt;"B20", O219= "Coating_Standard"),"Y","N")</f>
        <v/>
      </c>
      <c r="C219" s="233" t="inlineStr">
        <is>
          <t>ConTab_BOM_KP_Insert_0213</t>
        </is>
      </c>
      <c r="D219" s="233">
        <f>IF(B237="Y",C219,"")</f>
        <v/>
      </c>
      <c r="E219" s="198" t="inlineStr">
        <is>
          <t>6015-1_2-KP</t>
        </is>
      </c>
      <c r="F219" s="235" t="inlineStr">
        <is>
          <t>Opt_Insert</t>
        </is>
      </c>
      <c r="G219" s="235" t="inlineStr">
        <is>
          <t>5</t>
        </is>
      </c>
      <c r="H219" s="234" t="inlineStr">
        <is>
          <t>X5</t>
        </is>
      </c>
      <c r="I219" s="233" t="inlineStr">
        <is>
          <t>Mechanical Seal</t>
        </is>
      </c>
      <c r="J219" s="233" t="inlineStr">
        <is>
          <t>Single</t>
        </is>
      </c>
      <c r="K219" s="233" t="n"/>
      <c r="L219" s="233" t="inlineStr">
        <is>
          <t>Oil Lubricated Bath</t>
        </is>
      </c>
      <c r="M219" s="233" t="inlineStr">
        <is>
          <t>X</t>
        </is>
      </c>
      <c r="N219" s="233" t="inlineStr">
        <is>
          <t>Special/Other</t>
        </is>
      </c>
      <c r="O219" s="233" t="inlineStr">
        <is>
          <t>Coating_Standard</t>
        </is>
      </c>
      <c r="P219" s="235" t="inlineStr">
        <is>
          <t>RTF</t>
        </is>
      </c>
      <c r="Q219" s="233" t="inlineStr">
        <is>
          <t>B104039</t>
        </is>
      </c>
      <c r="R219" s="235" t="inlineStr">
        <is>
          <t>LT029</t>
        </is>
      </c>
      <c r="S219" s="233" t="n"/>
      <c r="T219" s="233" t="n"/>
      <c r="U219" s="233" t="n"/>
    </row>
    <row r="220">
      <c r="B220" s="233">
        <f>IF(AND(M220&lt;&gt;"B20", O220= "Coating_Standard"),"Y","N")</f>
        <v/>
      </c>
      <c r="C220" s="233" t="inlineStr">
        <is>
          <t>ConTab_BOM_KP_Insert_0214</t>
        </is>
      </c>
      <c r="D220" s="233">
        <f>IF(B238="Y",C220,"")</f>
        <v/>
      </c>
      <c r="E220" s="198" t="inlineStr">
        <is>
          <t>6015-1_2-KP</t>
        </is>
      </c>
      <c r="F220" s="235" t="inlineStr">
        <is>
          <t>Opt_Insert</t>
        </is>
      </c>
      <c r="G220" s="235" t="inlineStr">
        <is>
          <t>5</t>
        </is>
      </c>
      <c r="H220" s="234" t="inlineStr">
        <is>
          <t>X5</t>
        </is>
      </c>
      <c r="I220" s="233" t="inlineStr">
        <is>
          <t>Packing</t>
        </is>
      </c>
      <c r="J220" s="233" t="inlineStr">
        <is>
          <t>Packing</t>
        </is>
      </c>
      <c r="K220" s="233" t="n"/>
      <c r="L220" s="233" t="inlineStr">
        <is>
          <t>Oil Lubricated Bath</t>
        </is>
      </c>
      <c r="M220" s="233" t="inlineStr">
        <is>
          <t>C35</t>
        </is>
      </c>
      <c r="N220" s="233" t="inlineStr">
        <is>
          <t>Lip Seal</t>
        </is>
      </c>
      <c r="O220" s="233" t="inlineStr">
        <is>
          <t>Coating_Standard</t>
        </is>
      </c>
      <c r="P220" s="235" t="inlineStr">
        <is>
          <t>RTF</t>
        </is>
      </c>
      <c r="Q220" s="233" t="inlineStr">
        <is>
          <t>B104036</t>
        </is>
      </c>
      <c r="R220" s="235" t="inlineStr">
        <is>
          <t>LT027</t>
        </is>
      </c>
      <c r="S220" s="233" t="n"/>
      <c r="T220" s="233" t="n"/>
      <c r="U220" s="233" t="n"/>
    </row>
    <row r="221">
      <c r="B221" s="233">
        <f>IF(AND(M221&lt;&gt;"B20", O221= "Coating_Standard"),"Y","N")</f>
        <v/>
      </c>
      <c r="C221" s="233" t="inlineStr">
        <is>
          <t>ConTab_BOM_KP_Insert_0215</t>
        </is>
      </c>
      <c r="D221" s="233">
        <f>IF(B239="Y",C221,"")</f>
        <v/>
      </c>
      <c r="E221" s="198" t="inlineStr">
        <is>
          <t>6015-1_2-KP</t>
        </is>
      </c>
      <c r="F221" s="235" t="inlineStr">
        <is>
          <t>Opt_Insert</t>
        </is>
      </c>
      <c r="G221" s="235" t="inlineStr">
        <is>
          <t>5</t>
        </is>
      </c>
      <c r="H221" s="234" t="inlineStr">
        <is>
          <t>X5</t>
        </is>
      </c>
      <c r="I221" s="233" t="inlineStr">
        <is>
          <t>Packing</t>
        </is>
      </c>
      <c r="J221" s="233" t="inlineStr">
        <is>
          <t>Packing</t>
        </is>
      </c>
      <c r="K221" s="233" t="n"/>
      <c r="L221" s="233" t="inlineStr">
        <is>
          <t>Oil Lubricated Bath</t>
        </is>
      </c>
      <c r="M221" s="233" t="inlineStr">
        <is>
          <t>J</t>
        </is>
      </c>
      <c r="N221" s="233" t="inlineStr">
        <is>
          <t>Lip Seal</t>
        </is>
      </c>
      <c r="O221" s="233" t="inlineStr">
        <is>
          <t>Coating_Standard</t>
        </is>
      </c>
      <c r="P221" s="235" t="inlineStr">
        <is>
          <t>RTF</t>
        </is>
      </c>
      <c r="Q221" s="233" t="inlineStr">
        <is>
          <t>B104038</t>
        </is>
      </c>
      <c r="R221" s="235" t="inlineStr">
        <is>
          <t>LT105</t>
        </is>
      </c>
      <c r="S221" s="233" t="n"/>
      <c r="T221" s="233" t="n"/>
      <c r="U221" s="233" t="n"/>
    </row>
    <row r="222">
      <c r="B222" s="233">
        <f>IF(AND(M222&lt;&gt;"B20", O222= "Coating_Standard"),"Y","N")</f>
        <v/>
      </c>
      <c r="C222" s="233" t="inlineStr">
        <is>
          <t>ConTab_BOM_KP_Insert_0216</t>
        </is>
      </c>
      <c r="D222" s="233">
        <f>IF(B240="Y",C222,"")</f>
        <v/>
      </c>
      <c r="E222" s="198" t="inlineStr">
        <is>
          <t>6015-1_2-KP</t>
        </is>
      </c>
      <c r="F222" s="235" t="inlineStr">
        <is>
          <t>Opt_Insert</t>
        </is>
      </c>
      <c r="G222" s="235" t="inlineStr">
        <is>
          <t>5</t>
        </is>
      </c>
      <c r="H222" s="234" t="inlineStr">
        <is>
          <t>X5</t>
        </is>
      </c>
      <c r="I222" s="233" t="inlineStr">
        <is>
          <t>Packing</t>
        </is>
      </c>
      <c r="J222" s="233" t="inlineStr">
        <is>
          <t>Packing</t>
        </is>
      </c>
      <c r="K222" s="233" t="n"/>
      <c r="L222" s="233" t="inlineStr">
        <is>
          <t>Oil Lubricated Bath</t>
        </is>
      </c>
      <c r="M222" s="233" t="inlineStr">
        <is>
          <t>X</t>
        </is>
      </c>
      <c r="N222" s="233" t="inlineStr">
        <is>
          <t>Special/Other</t>
        </is>
      </c>
      <c r="O222" s="233" t="inlineStr">
        <is>
          <t>Coating_Standard</t>
        </is>
      </c>
      <c r="P222" s="235" t="inlineStr">
        <is>
          <t>RTF</t>
        </is>
      </c>
      <c r="Q222" s="233" t="inlineStr">
        <is>
          <t>B104039</t>
        </is>
      </c>
      <c r="R222" s="235" t="inlineStr">
        <is>
          <t>LT029</t>
        </is>
      </c>
      <c r="S222" s="233" t="n"/>
      <c r="T222" s="233" t="n"/>
      <c r="U222" s="233" t="n"/>
    </row>
    <row r="223">
      <c r="B223" s="233">
        <f>IF(AND(M223&lt;&gt;"B20", O223= "Coating_Standard"),"Y","N")</f>
        <v/>
      </c>
      <c r="C223" s="233" t="inlineStr">
        <is>
          <t>ConTab_BOM_KP_Insert_0217</t>
        </is>
      </c>
      <c r="D223" s="233">
        <f>IF(B241="Y",C223,"")</f>
        <v/>
      </c>
      <c r="E223" s="198" t="inlineStr">
        <is>
          <t>6019-7_8-KP</t>
        </is>
      </c>
      <c r="F223" s="235" t="inlineStr">
        <is>
          <t>Opt_Insert</t>
        </is>
      </c>
      <c r="G223" s="235" t="inlineStr">
        <is>
          <t>5</t>
        </is>
      </c>
      <c r="H223" s="234" t="inlineStr">
        <is>
          <t>X5</t>
        </is>
      </c>
      <c r="I223" s="233" t="inlineStr">
        <is>
          <t>Mechanical Seal</t>
        </is>
      </c>
      <c r="J223" s="233" t="inlineStr">
        <is>
          <t>Single</t>
        </is>
      </c>
      <c r="K223" s="233" t="n"/>
      <c r="L223" s="233" t="inlineStr">
        <is>
          <t>Oil Lubricated Bath</t>
        </is>
      </c>
      <c r="M223" s="233" t="inlineStr">
        <is>
          <t>C35</t>
        </is>
      </c>
      <c r="N223" s="233" t="inlineStr">
        <is>
          <t>Lip Seal</t>
        </is>
      </c>
      <c r="O223" s="233" t="inlineStr">
        <is>
          <t>Coating_Standard</t>
        </is>
      </c>
      <c r="P223" s="235" t="n">
        <v>97638289</v>
      </c>
      <c r="Q223" s="233" t="inlineStr">
        <is>
          <t>B104072</t>
        </is>
      </c>
      <c r="R223" s="235" t="inlineStr">
        <is>
          <t>LT027</t>
        </is>
      </c>
      <c r="S223" s="233" t="n"/>
      <c r="T223" s="233" t="n"/>
      <c r="U223" s="233" t="n"/>
    </row>
    <row r="224">
      <c r="B224" s="233">
        <f>IF(AND(M224&lt;&gt;"B20", O224= "Coating_Standard"),"Y","N")</f>
        <v/>
      </c>
      <c r="C224" s="233" t="inlineStr">
        <is>
          <t>ConTab_BOM_KP_Insert_0218</t>
        </is>
      </c>
      <c r="D224" s="233">
        <f>IF(B242="Y",C224,"")</f>
        <v/>
      </c>
      <c r="E224" s="198" t="inlineStr">
        <is>
          <t>6019-7_8-KP</t>
        </is>
      </c>
      <c r="F224" s="235" t="inlineStr">
        <is>
          <t>Opt_Insert</t>
        </is>
      </c>
      <c r="G224" s="235" t="inlineStr">
        <is>
          <t>5</t>
        </is>
      </c>
      <c r="H224" s="234" t="inlineStr">
        <is>
          <t>X5</t>
        </is>
      </c>
      <c r="I224" s="233" t="inlineStr">
        <is>
          <t>Mechanical Seal</t>
        </is>
      </c>
      <c r="J224" s="233" t="inlineStr">
        <is>
          <t>Single</t>
        </is>
      </c>
      <c r="K224" s="233" t="n"/>
      <c r="L224" s="233" t="inlineStr">
        <is>
          <t>Oil Lubricated Bath</t>
        </is>
      </c>
      <c r="M224" s="233" t="inlineStr">
        <is>
          <t>J</t>
        </is>
      </c>
      <c r="N224" s="233" t="inlineStr">
        <is>
          <t>Lip Seal</t>
        </is>
      </c>
      <c r="O224" s="233" t="inlineStr">
        <is>
          <t>Coating_Standard</t>
        </is>
      </c>
      <c r="P224" s="235" t="inlineStr">
        <is>
          <t>RTF</t>
        </is>
      </c>
      <c r="Q224" s="233" t="inlineStr">
        <is>
          <t>B104074</t>
        </is>
      </c>
      <c r="R224" s="235" t="inlineStr">
        <is>
          <t>LT105</t>
        </is>
      </c>
      <c r="S224" s="233" t="n"/>
      <c r="T224" s="233" t="n"/>
      <c r="U224" s="233" t="n"/>
    </row>
    <row r="225">
      <c r="B225" s="233">
        <f>IF(AND(M225&lt;&gt;"B20", O225= "Coating_Standard"),"Y","N")</f>
        <v/>
      </c>
      <c r="C225" s="233" t="inlineStr">
        <is>
          <t>ConTab_BOM_KP_Insert_0219</t>
        </is>
      </c>
      <c r="D225" s="233">
        <f>IF(B243="Y",C225,"")</f>
        <v/>
      </c>
      <c r="E225" s="198" t="inlineStr">
        <is>
          <t>6019-7_8-KP</t>
        </is>
      </c>
      <c r="F225" s="235" t="inlineStr">
        <is>
          <t>Opt_Insert</t>
        </is>
      </c>
      <c r="G225" s="235" t="inlineStr">
        <is>
          <t>5</t>
        </is>
      </c>
      <c r="H225" s="234" t="inlineStr">
        <is>
          <t>X5</t>
        </is>
      </c>
      <c r="I225" s="233" t="inlineStr">
        <is>
          <t>Mechanical Seal</t>
        </is>
      </c>
      <c r="J225" s="233" t="inlineStr">
        <is>
          <t>Single</t>
        </is>
      </c>
      <c r="K225" s="233" t="n"/>
      <c r="L225" s="233" t="inlineStr">
        <is>
          <t>Oil Lubricated Bath</t>
        </is>
      </c>
      <c r="M225" s="233" t="inlineStr">
        <is>
          <t>X</t>
        </is>
      </c>
      <c r="N225" s="233" t="inlineStr">
        <is>
          <t>Special/Other</t>
        </is>
      </c>
      <c r="O225" s="233" t="inlineStr">
        <is>
          <t>Coating_Standard</t>
        </is>
      </c>
      <c r="P225" s="235" t="inlineStr">
        <is>
          <t>RTF</t>
        </is>
      </c>
      <c r="Q225" s="233" t="inlineStr">
        <is>
          <t>B104075</t>
        </is>
      </c>
      <c r="R225" s="235" t="inlineStr">
        <is>
          <t>LT029</t>
        </is>
      </c>
      <c r="S225" s="233" t="n"/>
      <c r="T225" s="233" t="n"/>
      <c r="U225" s="233" t="n"/>
    </row>
    <row r="226">
      <c r="B226" s="233">
        <f>IF(AND(M226&lt;&gt;"B20", O226= "Coating_Standard"),"Y","N")</f>
        <v/>
      </c>
      <c r="C226" s="233" t="inlineStr">
        <is>
          <t>ConTab_BOM_KP_Insert_0220</t>
        </is>
      </c>
      <c r="D226" s="233">
        <f>IF(B244="Y",C226,"")</f>
        <v/>
      </c>
      <c r="E226" s="198" t="inlineStr">
        <is>
          <t>6019-7_8-KP</t>
        </is>
      </c>
      <c r="F226" s="235" t="inlineStr">
        <is>
          <t>Opt_Insert</t>
        </is>
      </c>
      <c r="G226" s="235" t="inlineStr">
        <is>
          <t>5</t>
        </is>
      </c>
      <c r="H226" s="234" t="inlineStr">
        <is>
          <t>X5</t>
        </is>
      </c>
      <c r="I226" s="233" t="inlineStr">
        <is>
          <t>Packing</t>
        </is>
      </c>
      <c r="J226" s="233" t="inlineStr">
        <is>
          <t>Packing</t>
        </is>
      </c>
      <c r="K226" s="233" t="n"/>
      <c r="L226" s="233" t="inlineStr">
        <is>
          <t>Oil Lubricated Bath</t>
        </is>
      </c>
      <c r="M226" s="233" t="inlineStr">
        <is>
          <t>C35</t>
        </is>
      </c>
      <c r="N226" s="233" t="inlineStr">
        <is>
          <t>Lip Seal</t>
        </is>
      </c>
      <c r="O226" s="233" t="inlineStr">
        <is>
          <t>Coating_Standard</t>
        </is>
      </c>
      <c r="P226" s="235" t="inlineStr">
        <is>
          <t>RTF</t>
        </is>
      </c>
      <c r="Q226" s="233" t="inlineStr">
        <is>
          <t>B104076</t>
        </is>
      </c>
      <c r="R226" s="235" t="inlineStr">
        <is>
          <t>LT027</t>
        </is>
      </c>
      <c r="S226" s="233" t="n"/>
      <c r="T226" s="233" t="n"/>
      <c r="U226" s="233" t="n"/>
    </row>
    <row r="227">
      <c r="B227" s="233">
        <f>IF(AND(M227&lt;&gt;"B20", O227= "Coating_Standard"),"Y","N")</f>
        <v/>
      </c>
      <c r="C227" s="233" t="inlineStr">
        <is>
          <t>ConTab_BOM_KP_Insert_0221</t>
        </is>
      </c>
      <c r="D227" s="233">
        <f>IF(B245="Y",C227,"")</f>
        <v/>
      </c>
      <c r="E227" s="198" t="inlineStr">
        <is>
          <t>6019-7_8-KP</t>
        </is>
      </c>
      <c r="F227" s="235" t="inlineStr">
        <is>
          <t>Opt_Insert</t>
        </is>
      </c>
      <c r="G227" s="235" t="inlineStr">
        <is>
          <t>5</t>
        </is>
      </c>
      <c r="H227" s="234" t="inlineStr">
        <is>
          <t>X5</t>
        </is>
      </c>
      <c r="I227" s="233" t="inlineStr">
        <is>
          <t>Packing</t>
        </is>
      </c>
      <c r="J227" s="233" t="inlineStr">
        <is>
          <t>Packing</t>
        </is>
      </c>
      <c r="K227" s="233" t="n"/>
      <c r="L227" s="233" t="inlineStr">
        <is>
          <t>Oil Lubricated Bath</t>
        </is>
      </c>
      <c r="M227" s="233" t="inlineStr">
        <is>
          <t>J</t>
        </is>
      </c>
      <c r="N227" s="233" t="inlineStr">
        <is>
          <t>Lip Seal</t>
        </is>
      </c>
      <c r="O227" s="233" t="inlineStr">
        <is>
          <t>Coating_Standard</t>
        </is>
      </c>
      <c r="P227" s="235" t="inlineStr">
        <is>
          <t>RTF</t>
        </is>
      </c>
      <c r="Q227" s="233" t="inlineStr">
        <is>
          <t>B104078</t>
        </is>
      </c>
      <c r="R227" s="235" t="inlineStr">
        <is>
          <t>LT105</t>
        </is>
      </c>
      <c r="S227" s="233" t="n"/>
      <c r="T227" s="233" t="n"/>
      <c r="U227" s="233" t="n"/>
    </row>
    <row r="228">
      <c r="B228" s="233">
        <f>IF(AND(M228&lt;&gt;"B20", O228= "Coating_Standard"),"Y","N")</f>
        <v/>
      </c>
      <c r="C228" s="233" t="inlineStr">
        <is>
          <t>ConTab_BOM_KP_Insert_0222</t>
        </is>
      </c>
      <c r="D228" s="233">
        <f>IF(B246="Y",C228,"")</f>
        <v/>
      </c>
      <c r="E228" s="198" t="inlineStr">
        <is>
          <t>6019-7_8-KP</t>
        </is>
      </c>
      <c r="F228" s="235" t="inlineStr">
        <is>
          <t>Opt_Insert</t>
        </is>
      </c>
      <c r="G228" s="235" t="inlineStr">
        <is>
          <t>5</t>
        </is>
      </c>
      <c r="H228" s="234" t="inlineStr">
        <is>
          <t>X5</t>
        </is>
      </c>
      <c r="I228" s="233" t="inlineStr">
        <is>
          <t>Packing</t>
        </is>
      </c>
      <c r="J228" s="233" t="inlineStr">
        <is>
          <t>Packing</t>
        </is>
      </c>
      <c r="K228" s="233" t="n"/>
      <c r="L228" s="233" t="inlineStr">
        <is>
          <t>Oil Lubricated Bath</t>
        </is>
      </c>
      <c r="M228" s="233" t="inlineStr">
        <is>
          <t>X</t>
        </is>
      </c>
      <c r="N228" s="233" t="inlineStr">
        <is>
          <t>Special/Other</t>
        </is>
      </c>
      <c r="O228" s="233" t="inlineStr">
        <is>
          <t>Coating_Standard</t>
        </is>
      </c>
      <c r="P228" s="235" t="inlineStr">
        <is>
          <t>RTF</t>
        </is>
      </c>
      <c r="Q228" s="233" t="inlineStr">
        <is>
          <t>B104079</t>
        </is>
      </c>
      <c r="R228" s="235" t="inlineStr">
        <is>
          <t>LT029</t>
        </is>
      </c>
      <c r="S228" s="233" t="n"/>
      <c r="T228" s="233" t="n"/>
      <c r="U228" s="233" t="n"/>
    </row>
    <row r="229">
      <c r="B229" s="233">
        <f>IF(AND(M229&lt;&gt;"B20", O229= "Coating_Standard"),"Y","N")</f>
        <v/>
      </c>
      <c r="C229" s="233" t="inlineStr">
        <is>
          <t>ConTab_BOM_KP_Insert_0223</t>
        </is>
      </c>
      <c r="D229" s="233">
        <f>IF(B247="Y",C229,"")</f>
        <v/>
      </c>
      <c r="E229" s="198" t="inlineStr">
        <is>
          <t>6019-7_8-KP</t>
        </is>
      </c>
      <c r="F229" s="235" t="inlineStr">
        <is>
          <t>Opt_Insert</t>
        </is>
      </c>
      <c r="G229" s="235" t="inlineStr">
        <is>
          <t>6</t>
        </is>
      </c>
      <c r="H229" s="234" t="inlineStr">
        <is>
          <t>X6</t>
        </is>
      </c>
      <c r="I229" s="233" t="inlineStr">
        <is>
          <t>Mechanical Seal</t>
        </is>
      </c>
      <c r="J229" s="233" t="inlineStr">
        <is>
          <t>Single</t>
        </is>
      </c>
      <c r="K229" s="233" t="n"/>
      <c r="L229" s="233" t="inlineStr">
        <is>
          <t>Oil Lubricated Bath</t>
        </is>
      </c>
      <c r="M229" s="233" t="inlineStr">
        <is>
          <t>C35</t>
        </is>
      </c>
      <c r="N229" s="233" t="inlineStr">
        <is>
          <t>Lip Seal</t>
        </is>
      </c>
      <c r="O229" s="233" t="inlineStr">
        <is>
          <t>Coating_Standard</t>
        </is>
      </c>
      <c r="P229" s="235" t="inlineStr">
        <is>
          <t>RTF</t>
        </is>
      </c>
      <c r="Q229" s="233" t="inlineStr">
        <is>
          <t>B104080</t>
        </is>
      </c>
      <c r="R229" s="235" t="inlineStr">
        <is>
          <t>LT027</t>
        </is>
      </c>
      <c r="S229" s="233" t="n"/>
      <c r="T229" s="233" t="n"/>
      <c r="U229" s="233" t="n"/>
    </row>
    <row r="230">
      <c r="B230" s="233">
        <f>IF(AND(M230&lt;&gt;"B20", O230= "Coating_Standard"),"Y","N")</f>
        <v/>
      </c>
      <c r="C230" s="233" t="inlineStr">
        <is>
          <t>ConTab_BOM_KP_Insert_0224</t>
        </is>
      </c>
      <c r="D230" s="233">
        <f>IF(B248="Y",C230,"")</f>
        <v/>
      </c>
      <c r="E230" s="198" t="inlineStr">
        <is>
          <t>6019-7_8-KP</t>
        </is>
      </c>
      <c r="F230" s="235" t="inlineStr">
        <is>
          <t>Opt_Insert</t>
        </is>
      </c>
      <c r="G230" s="235" t="inlineStr">
        <is>
          <t>6</t>
        </is>
      </c>
      <c r="H230" s="234" t="inlineStr">
        <is>
          <t>X6</t>
        </is>
      </c>
      <c r="I230" s="233" t="inlineStr">
        <is>
          <t>Mechanical Seal</t>
        </is>
      </c>
      <c r="J230" s="233" t="inlineStr">
        <is>
          <t>Single</t>
        </is>
      </c>
      <c r="K230" s="233" t="n"/>
      <c r="L230" s="233" t="inlineStr">
        <is>
          <t>Oil Lubricated Bath</t>
        </is>
      </c>
      <c r="M230" s="233" t="inlineStr">
        <is>
          <t>J</t>
        </is>
      </c>
      <c r="N230" s="233" t="inlineStr">
        <is>
          <t>Lip Seal</t>
        </is>
      </c>
      <c r="O230" s="233" t="inlineStr">
        <is>
          <t>Coating_Standard</t>
        </is>
      </c>
      <c r="P230" s="235" t="inlineStr">
        <is>
          <t>RTF</t>
        </is>
      </c>
      <c r="Q230" s="233" t="inlineStr">
        <is>
          <t>B104082</t>
        </is>
      </c>
      <c r="R230" s="235" t="inlineStr">
        <is>
          <t>LT105</t>
        </is>
      </c>
      <c r="S230" s="233" t="n"/>
      <c r="T230" s="233" t="n"/>
      <c r="U230" s="233" t="n"/>
    </row>
    <row r="231">
      <c r="B231" s="233">
        <f>IF(AND(M231&lt;&gt;"B20", O231= "Coating_Standard"),"Y","N")</f>
        <v/>
      </c>
      <c r="C231" s="233" t="inlineStr">
        <is>
          <t>ConTab_BOM_KP_Insert_0225</t>
        </is>
      </c>
      <c r="D231" s="233">
        <f>IF(B249="Y",C231,"")</f>
        <v/>
      </c>
      <c r="E231" s="198" t="inlineStr">
        <is>
          <t>6019-7_8-KP</t>
        </is>
      </c>
      <c r="F231" s="235" t="inlineStr">
        <is>
          <t>Opt_Insert</t>
        </is>
      </c>
      <c r="G231" s="235" t="inlineStr">
        <is>
          <t>6</t>
        </is>
      </c>
      <c r="H231" s="234" t="inlineStr">
        <is>
          <t>X6</t>
        </is>
      </c>
      <c r="I231" s="233" t="inlineStr">
        <is>
          <t>Mechanical Seal</t>
        </is>
      </c>
      <c r="J231" s="233" t="inlineStr">
        <is>
          <t>Single</t>
        </is>
      </c>
      <c r="K231" s="233" t="n"/>
      <c r="L231" s="233" t="inlineStr">
        <is>
          <t>Oil Lubricated Bath</t>
        </is>
      </c>
      <c r="M231" s="233" t="inlineStr">
        <is>
          <t>X</t>
        </is>
      </c>
      <c r="N231" s="233" t="inlineStr">
        <is>
          <t>Special/Other</t>
        </is>
      </c>
      <c r="O231" s="233" t="inlineStr">
        <is>
          <t>Coating_Standard</t>
        </is>
      </c>
      <c r="P231" s="235" t="inlineStr">
        <is>
          <t>RTF</t>
        </is>
      </c>
      <c r="Q231" s="233" t="inlineStr">
        <is>
          <t>B104083</t>
        </is>
      </c>
      <c r="R231" s="235" t="inlineStr">
        <is>
          <t>LT029</t>
        </is>
      </c>
      <c r="S231" s="233" t="n"/>
      <c r="T231" s="233" t="n"/>
      <c r="U231" s="233" t="n"/>
    </row>
    <row r="232">
      <c r="B232" s="233">
        <f>IF(AND(M232&lt;&gt;"B20", O232= "Coating_Standard"),"Y","N")</f>
        <v/>
      </c>
      <c r="C232" s="233" t="inlineStr">
        <is>
          <t>ConTab_BOM_KP_Insert_0226</t>
        </is>
      </c>
      <c r="D232" s="233">
        <f>IF(B250="Y",C232,"")</f>
        <v/>
      </c>
      <c r="E232" s="198" t="inlineStr">
        <is>
          <t>6019-7_8-KP</t>
        </is>
      </c>
      <c r="F232" s="235" t="inlineStr">
        <is>
          <t>Opt_Insert</t>
        </is>
      </c>
      <c r="G232" s="235" t="inlineStr">
        <is>
          <t>6</t>
        </is>
      </c>
      <c r="H232" s="234" t="inlineStr">
        <is>
          <t>X6</t>
        </is>
      </c>
      <c r="I232" s="233" t="inlineStr">
        <is>
          <t>Packing</t>
        </is>
      </c>
      <c r="J232" s="233" t="inlineStr">
        <is>
          <t>Packing</t>
        </is>
      </c>
      <c r="K232" s="233" t="n"/>
      <c r="L232" s="233" t="inlineStr">
        <is>
          <t>Oil Lubricated Bath</t>
        </is>
      </c>
      <c r="M232" s="233" t="inlineStr">
        <is>
          <t>C35</t>
        </is>
      </c>
      <c r="N232" s="233" t="inlineStr">
        <is>
          <t>Lip Seal</t>
        </is>
      </c>
      <c r="O232" s="233" t="inlineStr">
        <is>
          <t>Coating_Standard</t>
        </is>
      </c>
      <c r="P232" s="235" t="inlineStr">
        <is>
          <t>RTF</t>
        </is>
      </c>
      <c r="Q232" s="233" t="inlineStr">
        <is>
          <t>B104084</t>
        </is>
      </c>
      <c r="R232" s="235" t="inlineStr">
        <is>
          <t>LT027</t>
        </is>
      </c>
      <c r="S232" s="233" t="n"/>
      <c r="T232" s="233" t="n"/>
      <c r="U232" s="233" t="n"/>
    </row>
    <row r="233">
      <c r="B233" s="233">
        <f>IF(AND(M233&lt;&gt;"B20", O233= "Coating_Standard"),"Y","N")</f>
        <v/>
      </c>
      <c r="C233" s="233" t="inlineStr">
        <is>
          <t>ConTab_BOM_KP_Insert_0227</t>
        </is>
      </c>
      <c r="D233" s="233">
        <f>IF(B251="Y",C233,"")</f>
        <v/>
      </c>
      <c r="E233" s="198" t="inlineStr">
        <is>
          <t>6019-7_8-KP</t>
        </is>
      </c>
      <c r="F233" s="235" t="inlineStr">
        <is>
          <t>Opt_Insert</t>
        </is>
      </c>
      <c r="G233" s="235" t="inlineStr">
        <is>
          <t>6</t>
        </is>
      </c>
      <c r="H233" s="234" t="inlineStr">
        <is>
          <t>X6</t>
        </is>
      </c>
      <c r="I233" s="233" t="inlineStr">
        <is>
          <t>Packing</t>
        </is>
      </c>
      <c r="J233" s="233" t="inlineStr">
        <is>
          <t>Packing</t>
        </is>
      </c>
      <c r="K233" s="233" t="n"/>
      <c r="L233" s="233" t="inlineStr">
        <is>
          <t>Oil Lubricated Bath</t>
        </is>
      </c>
      <c r="M233" s="233" t="inlineStr">
        <is>
          <t>J</t>
        </is>
      </c>
      <c r="N233" s="233" t="inlineStr">
        <is>
          <t>Lip Seal</t>
        </is>
      </c>
      <c r="O233" s="233" t="inlineStr">
        <is>
          <t>Coating_Standard</t>
        </is>
      </c>
      <c r="P233" s="235" t="inlineStr">
        <is>
          <t>RTF</t>
        </is>
      </c>
      <c r="Q233" s="233" t="inlineStr">
        <is>
          <t>B104086</t>
        </is>
      </c>
      <c r="R233" s="235" t="inlineStr">
        <is>
          <t>LT105</t>
        </is>
      </c>
      <c r="S233" s="233" t="n"/>
      <c r="T233" s="233" t="n"/>
      <c r="U233" s="233" t="n"/>
    </row>
    <row r="234">
      <c r="B234" s="233">
        <f>IF(AND(M234&lt;&gt;"B20", O234= "Coating_Standard"),"Y","N")</f>
        <v/>
      </c>
      <c r="C234" s="233" t="inlineStr">
        <is>
          <t>ConTab_BOM_KP_Insert_0228</t>
        </is>
      </c>
      <c r="D234" s="233">
        <f>IF(B252="Y",C234,"")</f>
        <v/>
      </c>
      <c r="E234" s="198" t="inlineStr">
        <is>
          <t>6019-7_8-KP</t>
        </is>
      </c>
      <c r="F234" s="235" t="inlineStr">
        <is>
          <t>Opt_Insert</t>
        </is>
      </c>
      <c r="G234" s="235" t="inlineStr">
        <is>
          <t>6</t>
        </is>
      </c>
      <c r="H234" s="234" t="inlineStr">
        <is>
          <t>X6</t>
        </is>
      </c>
      <c r="I234" s="233" t="inlineStr">
        <is>
          <t>Packing</t>
        </is>
      </c>
      <c r="J234" s="233" t="inlineStr">
        <is>
          <t>Packing</t>
        </is>
      </c>
      <c r="K234" s="233" t="n"/>
      <c r="L234" s="233" t="inlineStr">
        <is>
          <t>Oil Lubricated Bath</t>
        </is>
      </c>
      <c r="M234" s="233" t="inlineStr">
        <is>
          <t>X</t>
        </is>
      </c>
      <c r="N234" s="233" t="inlineStr">
        <is>
          <t>Special/Other</t>
        </is>
      </c>
      <c r="O234" s="233" t="inlineStr">
        <is>
          <t>Coating_Standard</t>
        </is>
      </c>
      <c r="P234" s="235" t="inlineStr">
        <is>
          <t>RTF</t>
        </is>
      </c>
      <c r="Q234" s="233" t="inlineStr">
        <is>
          <t>B104087</t>
        </is>
      </c>
      <c r="R234" s="235" t="inlineStr">
        <is>
          <t>LT029</t>
        </is>
      </c>
      <c r="S234" s="233" t="n"/>
      <c r="T234" s="233" t="n"/>
      <c r="U234" s="233" t="n"/>
    </row>
    <row r="235">
      <c r="B235" s="233">
        <f>IF(AND(M235&lt;&gt;"B20", O235= "Coating_Standard"),"Y","N")</f>
        <v/>
      </c>
      <c r="C235" s="233" t="inlineStr">
        <is>
          <t>ConTab_BOM_KP_Insert_0229</t>
        </is>
      </c>
      <c r="D235" s="233">
        <f>IF(B253="Y",C235,"")</f>
        <v/>
      </c>
      <c r="E235" s="198" t="inlineStr">
        <is>
          <t>6020-3_4-KP</t>
        </is>
      </c>
      <c r="F235" s="235" t="inlineStr">
        <is>
          <t>Opt_Insert</t>
        </is>
      </c>
      <c r="G235" s="235" t="inlineStr">
        <is>
          <t>6</t>
        </is>
      </c>
      <c r="H235" s="234" t="inlineStr">
        <is>
          <t>X6</t>
        </is>
      </c>
      <c r="I235" s="233" t="inlineStr">
        <is>
          <t>Mechanical Seal</t>
        </is>
      </c>
      <c r="J235" s="233" t="inlineStr">
        <is>
          <t>Single</t>
        </is>
      </c>
      <c r="K235" s="233" t="n"/>
      <c r="L235" s="233" t="inlineStr">
        <is>
          <t>Oil Lubricated Bath</t>
        </is>
      </c>
      <c r="M235" s="233" t="inlineStr">
        <is>
          <t>C35</t>
        </is>
      </c>
      <c r="N235" s="233" t="inlineStr">
        <is>
          <t>Lip Seal</t>
        </is>
      </c>
      <c r="O235" s="233" t="inlineStr">
        <is>
          <t>Coating_Standard</t>
        </is>
      </c>
      <c r="P235" s="235" t="inlineStr">
        <is>
          <t>RTF</t>
        </is>
      </c>
      <c r="Q235" s="233" t="inlineStr">
        <is>
          <t>B104040</t>
        </is>
      </c>
      <c r="R235" s="235" t="inlineStr">
        <is>
          <t>LT027</t>
        </is>
      </c>
      <c r="S235" s="233" t="n"/>
      <c r="T235" s="233" t="n"/>
      <c r="U235" s="233" t="n"/>
    </row>
    <row r="236">
      <c r="B236" s="233">
        <f>IF(AND(M236&lt;&gt;"B20", O236= "Coating_Standard"),"Y","N")</f>
        <v/>
      </c>
      <c r="C236" s="233" t="inlineStr">
        <is>
          <t>ConTab_BOM_KP_Insert_0230</t>
        </is>
      </c>
      <c r="D236" s="233">
        <f>IF(B254="Y",C236,"")</f>
        <v/>
      </c>
      <c r="E236" s="198" t="inlineStr">
        <is>
          <t>6020-3_4-KP</t>
        </is>
      </c>
      <c r="F236" s="235" t="inlineStr">
        <is>
          <t>Opt_Insert</t>
        </is>
      </c>
      <c r="G236" s="235" t="inlineStr">
        <is>
          <t>6</t>
        </is>
      </c>
      <c r="H236" s="234" t="inlineStr">
        <is>
          <t>X6</t>
        </is>
      </c>
      <c r="I236" s="233" t="inlineStr">
        <is>
          <t>Mechanical Seal</t>
        </is>
      </c>
      <c r="J236" s="233" t="inlineStr">
        <is>
          <t>Single</t>
        </is>
      </c>
      <c r="K236" s="233" t="n"/>
      <c r="L236" s="233" t="inlineStr">
        <is>
          <t>Oil Lubricated Bath</t>
        </is>
      </c>
      <c r="M236" s="233" t="inlineStr">
        <is>
          <t>J</t>
        </is>
      </c>
      <c r="N236" s="233" t="inlineStr">
        <is>
          <t>Lip Seal</t>
        </is>
      </c>
      <c r="O236" s="233" t="inlineStr">
        <is>
          <t>Coating_Standard</t>
        </is>
      </c>
      <c r="P236" s="235" t="inlineStr">
        <is>
          <t>RTF</t>
        </is>
      </c>
      <c r="Q236" s="233" t="inlineStr">
        <is>
          <t>B104042</t>
        </is>
      </c>
      <c r="R236" s="235" t="inlineStr">
        <is>
          <t>LT105</t>
        </is>
      </c>
      <c r="S236" s="233" t="n"/>
      <c r="T236" s="233" t="n"/>
      <c r="U236" s="233" t="n"/>
    </row>
    <row r="237">
      <c r="B237" s="233">
        <f>IF(AND(M237&lt;&gt;"B20", O237= "Coating_Standard"),"Y","N")</f>
        <v/>
      </c>
      <c r="C237" s="233" t="inlineStr">
        <is>
          <t>ConTab_BOM_KP_Insert_0231</t>
        </is>
      </c>
      <c r="D237" s="233">
        <f>IF(B255="Y",C237,"")</f>
        <v/>
      </c>
      <c r="E237" s="198" t="inlineStr">
        <is>
          <t>6020-3_4-KP</t>
        </is>
      </c>
      <c r="F237" s="235" t="inlineStr">
        <is>
          <t>Opt_Insert</t>
        </is>
      </c>
      <c r="G237" s="235" t="inlineStr">
        <is>
          <t>6</t>
        </is>
      </c>
      <c r="H237" s="234" t="inlineStr">
        <is>
          <t>X6</t>
        </is>
      </c>
      <c r="I237" s="233" t="inlineStr">
        <is>
          <t>Mechanical Seal</t>
        </is>
      </c>
      <c r="J237" s="233" t="inlineStr">
        <is>
          <t>Single</t>
        </is>
      </c>
      <c r="K237" s="233" t="n"/>
      <c r="L237" s="233" t="inlineStr">
        <is>
          <t>Oil Lubricated Bath</t>
        </is>
      </c>
      <c r="M237" s="233" t="inlineStr">
        <is>
          <t>X</t>
        </is>
      </c>
      <c r="N237" s="233" t="inlineStr">
        <is>
          <t>Special/Other</t>
        </is>
      </c>
      <c r="O237" s="233" t="inlineStr">
        <is>
          <t>Coating_Standard</t>
        </is>
      </c>
      <c r="P237" s="235" t="inlineStr">
        <is>
          <t>RTF</t>
        </is>
      </c>
      <c r="Q237" s="233" t="inlineStr">
        <is>
          <t>B104043</t>
        </is>
      </c>
      <c r="R237" s="235" t="inlineStr">
        <is>
          <t>LT029</t>
        </is>
      </c>
      <c r="S237" s="233" t="n"/>
      <c r="T237" s="233" t="n"/>
      <c r="U237" s="233" t="n"/>
    </row>
    <row r="238">
      <c r="B238" s="233">
        <f>IF(AND(M238&lt;&gt;"B20", O238= "Coating_Standard"),"Y","N")</f>
        <v/>
      </c>
      <c r="C238" s="233" t="inlineStr">
        <is>
          <t>ConTab_BOM_KP_Insert_0232</t>
        </is>
      </c>
      <c r="D238" s="233">
        <f>IF(B256="Y",C238,"")</f>
        <v/>
      </c>
      <c r="E238" s="198" t="inlineStr">
        <is>
          <t>6020-3_4-KP</t>
        </is>
      </c>
      <c r="F238" s="235" t="inlineStr">
        <is>
          <t>Opt_Insert</t>
        </is>
      </c>
      <c r="G238" s="235" t="inlineStr">
        <is>
          <t>6</t>
        </is>
      </c>
      <c r="H238" s="234" t="inlineStr">
        <is>
          <t>X6</t>
        </is>
      </c>
      <c r="I238" s="233" t="inlineStr">
        <is>
          <t>Packing</t>
        </is>
      </c>
      <c r="J238" s="233" t="inlineStr">
        <is>
          <t>Packing</t>
        </is>
      </c>
      <c r="K238" s="233" t="n"/>
      <c r="L238" s="233" t="inlineStr">
        <is>
          <t>Oil Lubricated Bath</t>
        </is>
      </c>
      <c r="M238" s="233" t="inlineStr">
        <is>
          <t>C35</t>
        </is>
      </c>
      <c r="N238" s="233" t="inlineStr">
        <is>
          <t>Lip Seal</t>
        </is>
      </c>
      <c r="O238" s="233" t="inlineStr">
        <is>
          <t>Coating_Standard</t>
        </is>
      </c>
      <c r="P238" s="235" t="inlineStr">
        <is>
          <t>RTF</t>
        </is>
      </c>
      <c r="Q238" s="233" t="inlineStr">
        <is>
          <t>B104044</t>
        </is>
      </c>
      <c r="R238" s="235" t="inlineStr">
        <is>
          <t>LT027</t>
        </is>
      </c>
      <c r="S238" s="233" t="n"/>
      <c r="T238" s="233" t="n"/>
      <c r="U238" s="233" t="n"/>
    </row>
    <row r="239">
      <c r="B239" s="233">
        <f>IF(AND(M239&lt;&gt;"B20", O239= "Coating_Standard"),"Y","N")</f>
        <v/>
      </c>
      <c r="C239" s="233" t="inlineStr">
        <is>
          <t>ConTab_BOM_KP_Insert_0233</t>
        </is>
      </c>
      <c r="D239" s="233">
        <f>IF(B257="Y",C239,"")</f>
        <v/>
      </c>
      <c r="E239" s="198" t="inlineStr">
        <is>
          <t>6020-3_4-KP</t>
        </is>
      </c>
      <c r="F239" s="235" t="inlineStr">
        <is>
          <t>Opt_Insert</t>
        </is>
      </c>
      <c r="G239" s="235" t="inlineStr">
        <is>
          <t>6</t>
        </is>
      </c>
      <c r="H239" s="234" t="inlineStr">
        <is>
          <t>X6</t>
        </is>
      </c>
      <c r="I239" s="233" t="inlineStr">
        <is>
          <t>Packing</t>
        </is>
      </c>
      <c r="J239" s="233" t="inlineStr">
        <is>
          <t>Packing</t>
        </is>
      </c>
      <c r="K239" s="233" t="n"/>
      <c r="L239" s="233" t="inlineStr">
        <is>
          <t>Oil Lubricated Bath</t>
        </is>
      </c>
      <c r="M239" s="233" t="inlineStr">
        <is>
          <t>J</t>
        </is>
      </c>
      <c r="N239" s="233" t="inlineStr">
        <is>
          <t>Lip Seal</t>
        </is>
      </c>
      <c r="O239" s="233" t="inlineStr">
        <is>
          <t>Coating_Standard</t>
        </is>
      </c>
      <c r="P239" s="235" t="inlineStr">
        <is>
          <t>RTF</t>
        </is>
      </c>
      <c r="Q239" s="233" t="inlineStr">
        <is>
          <t>B104046</t>
        </is>
      </c>
      <c r="R239" s="235" t="inlineStr">
        <is>
          <t>LT105</t>
        </is>
      </c>
      <c r="S239" s="233" t="n"/>
      <c r="T239" s="233" t="n"/>
      <c r="U239" s="233" t="n"/>
    </row>
    <row r="240">
      <c r="B240" s="233">
        <f>IF(AND(M240&lt;&gt;"B20", O240= "Coating_Standard"),"Y","N")</f>
        <v/>
      </c>
      <c r="C240" s="233" t="inlineStr">
        <is>
          <t>ConTab_BOM_KP_Insert_0234</t>
        </is>
      </c>
      <c r="D240" s="233">
        <f>IF(B258="Y",C240,"")</f>
        <v/>
      </c>
      <c r="E240" s="198" t="inlineStr">
        <is>
          <t>6020-3_4-KP</t>
        </is>
      </c>
      <c r="F240" s="235" t="inlineStr">
        <is>
          <t>Opt_Insert</t>
        </is>
      </c>
      <c r="G240" s="235" t="inlineStr">
        <is>
          <t>6</t>
        </is>
      </c>
      <c r="H240" s="234" t="inlineStr">
        <is>
          <t>X6</t>
        </is>
      </c>
      <c r="I240" s="233" t="inlineStr">
        <is>
          <t>Packing</t>
        </is>
      </c>
      <c r="J240" s="233" t="inlineStr">
        <is>
          <t>Packing</t>
        </is>
      </c>
      <c r="K240" s="233" t="n"/>
      <c r="L240" s="233" t="inlineStr">
        <is>
          <t>Oil Lubricated Bath</t>
        </is>
      </c>
      <c r="M240" s="233" t="inlineStr">
        <is>
          <t>X</t>
        </is>
      </c>
      <c r="N240" s="233" t="inlineStr">
        <is>
          <t>Special/Other</t>
        </is>
      </c>
      <c r="O240" s="233" t="inlineStr">
        <is>
          <t>Coating_Standard</t>
        </is>
      </c>
      <c r="P240" s="235" t="inlineStr">
        <is>
          <t>RTF</t>
        </is>
      </c>
      <c r="Q240" s="233" t="inlineStr">
        <is>
          <t>B104047</t>
        </is>
      </c>
      <c r="R240" s="235" t="inlineStr">
        <is>
          <t>LT029</t>
        </is>
      </c>
      <c r="S240" s="233" t="n"/>
      <c r="T240" s="233" t="n"/>
      <c r="U240" s="233" t="n"/>
    </row>
    <row r="241">
      <c r="B241" s="233">
        <f>IF(AND(M241&lt;&gt;"B20", O241= "Coating_Standard"),"Y","N")</f>
        <v/>
      </c>
      <c r="C241" s="233" t="inlineStr">
        <is>
          <t>ConTab_BOM_KP_Insert_0235</t>
        </is>
      </c>
      <c r="D241" s="233">
        <f>IF(B259="Y",C241,"")</f>
        <v/>
      </c>
      <c r="E241" s="198" t="inlineStr">
        <is>
          <t>8012-5_6-KP</t>
        </is>
      </c>
      <c r="F241" s="235" t="inlineStr">
        <is>
          <t>Opt_Insert</t>
        </is>
      </c>
      <c r="G241" s="235" t="inlineStr">
        <is>
          <t>5</t>
        </is>
      </c>
      <c r="H241" s="234" t="inlineStr">
        <is>
          <t>X5</t>
        </is>
      </c>
      <c r="I241" s="233" t="inlineStr">
        <is>
          <t>Mechanical Seal</t>
        </is>
      </c>
      <c r="J241" s="233" t="inlineStr">
        <is>
          <t>Single</t>
        </is>
      </c>
      <c r="K241" s="233" t="n"/>
      <c r="L241" s="233" t="inlineStr">
        <is>
          <t>Oil Lubricated Bath</t>
        </is>
      </c>
      <c r="M241" s="233" t="inlineStr">
        <is>
          <t>C35</t>
        </is>
      </c>
      <c r="N241" s="233" t="inlineStr">
        <is>
          <t>Lip Seal</t>
        </is>
      </c>
      <c r="O241" s="233" t="inlineStr">
        <is>
          <t>Coating_Standard</t>
        </is>
      </c>
      <c r="P241" s="235" t="n">
        <v>97638289</v>
      </c>
      <c r="Q241" s="233" t="inlineStr">
        <is>
          <t>B104036</t>
        </is>
      </c>
      <c r="R241" s="235" t="inlineStr">
        <is>
          <t>LT027</t>
        </is>
      </c>
      <c r="S241" s="233" t="n"/>
      <c r="T241" s="233" t="n"/>
      <c r="U241" s="233" t="n"/>
    </row>
    <row r="242">
      <c r="B242" s="233">
        <f>IF(AND(M242&lt;&gt;"B20", O242= "Coating_Standard"),"Y","N")</f>
        <v/>
      </c>
      <c r="C242" s="233" t="inlineStr">
        <is>
          <t>ConTab_BOM_KP_Insert_0236</t>
        </is>
      </c>
      <c r="D242" s="233">
        <f>IF(B260="Y",C242,"")</f>
        <v/>
      </c>
      <c r="E242" s="198" t="inlineStr">
        <is>
          <t>8012-5_6-KP</t>
        </is>
      </c>
      <c r="F242" s="235" t="inlineStr">
        <is>
          <t>Opt_Insert</t>
        </is>
      </c>
      <c r="G242" s="235" t="inlineStr">
        <is>
          <t>5</t>
        </is>
      </c>
      <c r="H242" s="234" t="inlineStr">
        <is>
          <t>X5</t>
        </is>
      </c>
      <c r="I242" s="233" t="inlineStr">
        <is>
          <t>Mechanical Seal</t>
        </is>
      </c>
      <c r="J242" s="233" t="inlineStr">
        <is>
          <t>Single</t>
        </is>
      </c>
      <c r="K242" s="233" t="n"/>
      <c r="L242" s="233" t="inlineStr">
        <is>
          <t>Oil Lubricated Bath</t>
        </is>
      </c>
      <c r="M242" s="233" t="inlineStr">
        <is>
          <t>J</t>
        </is>
      </c>
      <c r="N242" s="233" t="inlineStr">
        <is>
          <t>Lip Seal</t>
        </is>
      </c>
      <c r="O242" s="233" t="inlineStr">
        <is>
          <t>Coating_Standard</t>
        </is>
      </c>
      <c r="P242" s="235" t="inlineStr">
        <is>
          <t>RTF</t>
        </is>
      </c>
      <c r="Q242" s="233" t="inlineStr">
        <is>
          <t>B104038</t>
        </is>
      </c>
      <c r="R242" s="235" t="inlineStr">
        <is>
          <t>LT105</t>
        </is>
      </c>
      <c r="S242" s="233" t="n"/>
      <c r="T242" s="233" t="n"/>
      <c r="U242" s="233" t="n"/>
    </row>
    <row r="243">
      <c r="B243" s="233">
        <f>IF(AND(M243&lt;&gt;"B20", O243= "Coating_Standard"),"Y","N")</f>
        <v/>
      </c>
      <c r="C243" s="233" t="inlineStr">
        <is>
          <t>ConTab_BOM_KP_Insert_0237</t>
        </is>
      </c>
      <c r="D243" s="233">
        <f>IF(B261="Y",C243,"")</f>
        <v/>
      </c>
      <c r="E243" s="198" t="inlineStr">
        <is>
          <t>8012-5_6-KP</t>
        </is>
      </c>
      <c r="F243" s="235" t="inlineStr">
        <is>
          <t>Opt_Insert</t>
        </is>
      </c>
      <c r="G243" s="235" t="inlineStr">
        <is>
          <t>5</t>
        </is>
      </c>
      <c r="H243" s="234" t="inlineStr">
        <is>
          <t>X5</t>
        </is>
      </c>
      <c r="I243" s="233" t="inlineStr">
        <is>
          <t>Mechanical Seal</t>
        </is>
      </c>
      <c r="J243" s="233" t="inlineStr">
        <is>
          <t>Single</t>
        </is>
      </c>
      <c r="K243" s="233" t="n"/>
      <c r="L243" s="233" t="inlineStr">
        <is>
          <t>Oil Lubricated Bath</t>
        </is>
      </c>
      <c r="M243" s="233" t="inlineStr">
        <is>
          <t>X</t>
        </is>
      </c>
      <c r="N243" s="233" t="inlineStr">
        <is>
          <t>Special/Other</t>
        </is>
      </c>
      <c r="O243" s="233" t="inlineStr">
        <is>
          <t>Coating_Standard</t>
        </is>
      </c>
      <c r="P243" s="235" t="inlineStr">
        <is>
          <t>RTF</t>
        </is>
      </c>
      <c r="Q243" s="233" t="inlineStr">
        <is>
          <t>B104039</t>
        </is>
      </c>
      <c r="R243" s="235" t="inlineStr">
        <is>
          <t>LT029</t>
        </is>
      </c>
      <c r="S243" s="233" t="n"/>
      <c r="T243" s="233" t="n"/>
      <c r="U243" s="233" t="n"/>
    </row>
    <row r="244">
      <c r="B244" s="233">
        <f>IF(AND(M244&lt;&gt;"B20", O244= "Coating_Standard"),"Y","N")</f>
        <v/>
      </c>
      <c r="C244" s="233" t="inlineStr">
        <is>
          <t>ConTab_BOM_KP_Insert_0238</t>
        </is>
      </c>
      <c r="D244" s="233">
        <f>IF(B262="Y",C244,"")</f>
        <v/>
      </c>
      <c r="E244" s="198" t="inlineStr">
        <is>
          <t>8012-5_6-KP</t>
        </is>
      </c>
      <c r="F244" s="235" t="inlineStr">
        <is>
          <t>Opt_Insert</t>
        </is>
      </c>
      <c r="G244" s="235" t="inlineStr">
        <is>
          <t>5</t>
        </is>
      </c>
      <c r="H244" s="234" t="inlineStr">
        <is>
          <t>X5</t>
        </is>
      </c>
      <c r="I244" s="233" t="inlineStr">
        <is>
          <t>Packing</t>
        </is>
      </c>
      <c r="J244" s="233" t="inlineStr">
        <is>
          <t>Packing</t>
        </is>
      </c>
      <c r="K244" s="233" t="n"/>
      <c r="L244" s="233" t="inlineStr">
        <is>
          <t>Oil Lubricated Bath</t>
        </is>
      </c>
      <c r="M244" s="233" t="inlineStr">
        <is>
          <t>C35</t>
        </is>
      </c>
      <c r="N244" s="233" t="inlineStr">
        <is>
          <t>Lip Seal</t>
        </is>
      </c>
      <c r="O244" s="233" t="inlineStr">
        <is>
          <t>Coating_Standard</t>
        </is>
      </c>
      <c r="P244" s="235" t="inlineStr">
        <is>
          <t>RTF</t>
        </is>
      </c>
      <c r="Q244" s="233" t="inlineStr">
        <is>
          <t>B104036</t>
        </is>
      </c>
      <c r="R244" s="235" t="inlineStr">
        <is>
          <t>LT027</t>
        </is>
      </c>
      <c r="S244" s="233" t="n"/>
      <c r="T244" s="233" t="n"/>
      <c r="U244" s="233" t="n"/>
    </row>
    <row r="245">
      <c r="B245" s="233">
        <f>IF(AND(M245&lt;&gt;"B20", O245= "Coating_Standard"),"Y","N")</f>
        <v/>
      </c>
      <c r="C245" s="233" t="inlineStr">
        <is>
          <t>ConTab_BOM_KP_Insert_0239</t>
        </is>
      </c>
      <c r="D245" s="233">
        <f>IF(B263="Y",C245,"")</f>
        <v/>
      </c>
      <c r="E245" s="198" t="inlineStr">
        <is>
          <t>8012-5_6-KP</t>
        </is>
      </c>
      <c r="F245" s="235" t="inlineStr">
        <is>
          <t>Opt_Insert</t>
        </is>
      </c>
      <c r="G245" s="235" t="inlineStr">
        <is>
          <t>5</t>
        </is>
      </c>
      <c r="H245" s="234" t="inlineStr">
        <is>
          <t>X5</t>
        </is>
      </c>
      <c r="I245" s="233" t="inlineStr">
        <is>
          <t>Packing</t>
        </is>
      </c>
      <c r="J245" s="233" t="inlineStr">
        <is>
          <t>Packing</t>
        </is>
      </c>
      <c r="K245" s="233" t="n"/>
      <c r="L245" s="233" t="inlineStr">
        <is>
          <t>Oil Lubricated Bath</t>
        </is>
      </c>
      <c r="M245" s="233" t="inlineStr">
        <is>
          <t>J</t>
        </is>
      </c>
      <c r="N245" s="233" t="inlineStr">
        <is>
          <t>Lip Seal</t>
        </is>
      </c>
      <c r="O245" s="233" t="inlineStr">
        <is>
          <t>Coating_Standard</t>
        </is>
      </c>
      <c r="P245" s="235" t="inlineStr">
        <is>
          <t>RTF</t>
        </is>
      </c>
      <c r="Q245" s="233" t="inlineStr">
        <is>
          <t>B104038</t>
        </is>
      </c>
      <c r="R245" s="235" t="inlineStr">
        <is>
          <t>LT105</t>
        </is>
      </c>
      <c r="S245" s="233" t="n"/>
      <c r="T245" s="233" t="n"/>
      <c r="U245" s="233" t="n"/>
    </row>
    <row r="246">
      <c r="B246" s="233">
        <f>IF(AND(M246&lt;&gt;"B20", O246= "Coating_Standard"),"Y","N")</f>
        <v/>
      </c>
      <c r="C246" s="233" t="inlineStr">
        <is>
          <t>ConTab_BOM_KP_Insert_0240</t>
        </is>
      </c>
      <c r="D246" s="233">
        <f>IF(B264="Y",C246,"")</f>
        <v/>
      </c>
      <c r="E246" s="198" t="inlineStr">
        <is>
          <t>8012-5_6-KP</t>
        </is>
      </c>
      <c r="F246" s="235" t="inlineStr">
        <is>
          <t>Opt_Insert</t>
        </is>
      </c>
      <c r="G246" s="235" t="inlineStr">
        <is>
          <t>5</t>
        </is>
      </c>
      <c r="H246" s="234" t="inlineStr">
        <is>
          <t>X5</t>
        </is>
      </c>
      <c r="I246" s="233" t="inlineStr">
        <is>
          <t>Packing</t>
        </is>
      </c>
      <c r="J246" s="233" t="inlineStr">
        <is>
          <t>Packing</t>
        </is>
      </c>
      <c r="K246" s="233" t="n"/>
      <c r="L246" s="233" t="inlineStr">
        <is>
          <t>Oil Lubricated Bath</t>
        </is>
      </c>
      <c r="M246" s="233" t="inlineStr">
        <is>
          <t>X</t>
        </is>
      </c>
      <c r="N246" s="233" t="inlineStr">
        <is>
          <t>Special/Other</t>
        </is>
      </c>
      <c r="O246" s="233" t="inlineStr">
        <is>
          <t>Coating_Standard</t>
        </is>
      </c>
      <c r="P246" s="235" t="inlineStr">
        <is>
          <t>RTF</t>
        </is>
      </c>
      <c r="Q246" s="233" t="inlineStr">
        <is>
          <t>B104039</t>
        </is>
      </c>
      <c r="R246" s="235" t="inlineStr">
        <is>
          <t>LT029</t>
        </is>
      </c>
      <c r="S246" s="233" t="n"/>
      <c r="T246" s="233" t="n"/>
      <c r="U246" s="233" t="n"/>
    </row>
    <row r="247">
      <c r="B247" s="233">
        <f>IF(AND(M247&lt;&gt;"B20", O247= "Coating_Standard"),"Y","N")</f>
        <v/>
      </c>
      <c r="C247" s="233" t="inlineStr">
        <is>
          <t>ConTab_BOM_KP_Insert_0241</t>
        </is>
      </c>
      <c r="D247" s="233">
        <f>IF(B265="Y",C247,"")</f>
        <v/>
      </c>
      <c r="E247" s="198" t="inlineStr">
        <is>
          <t>8015-3_4-KP</t>
        </is>
      </c>
      <c r="F247" s="235" t="inlineStr">
        <is>
          <t>Opt_Insert</t>
        </is>
      </c>
      <c r="G247" s="235" t="inlineStr">
        <is>
          <t>5</t>
        </is>
      </c>
      <c r="H247" s="234" t="inlineStr">
        <is>
          <t>X5</t>
        </is>
      </c>
      <c r="I247" s="233" t="inlineStr">
        <is>
          <t>Mechanical Seal</t>
        </is>
      </c>
      <c r="J247" s="233" t="inlineStr">
        <is>
          <t>Single</t>
        </is>
      </c>
      <c r="K247" s="233" t="n"/>
      <c r="L247" s="233" t="inlineStr">
        <is>
          <t>Oil Lubricated Bath</t>
        </is>
      </c>
      <c r="M247" s="233" t="inlineStr">
        <is>
          <t>C35</t>
        </is>
      </c>
      <c r="N247" s="233" t="inlineStr">
        <is>
          <t>Lip Seal</t>
        </is>
      </c>
      <c r="O247" s="233" t="inlineStr">
        <is>
          <t>Coating_Standard</t>
        </is>
      </c>
      <c r="P247" s="235" t="n">
        <v>97638289</v>
      </c>
      <c r="Q247" s="233" t="inlineStr">
        <is>
          <t>B104036</t>
        </is>
      </c>
      <c r="R247" s="235" t="inlineStr">
        <is>
          <t>LT027</t>
        </is>
      </c>
      <c r="S247" s="233" t="n"/>
      <c r="T247" s="233" t="n"/>
      <c r="U247" s="233" t="n"/>
    </row>
    <row r="248">
      <c r="B248" s="233">
        <f>IF(AND(M248&lt;&gt;"B20", O248= "Coating_Standard"),"Y","N")</f>
        <v/>
      </c>
      <c r="C248" s="233" t="inlineStr">
        <is>
          <t>ConTab_BOM_KP_Insert_0242</t>
        </is>
      </c>
      <c r="D248" s="233">
        <f>IF(B266="Y",C248,"")</f>
        <v/>
      </c>
      <c r="E248" s="198" t="inlineStr">
        <is>
          <t>8015-3_4-KP</t>
        </is>
      </c>
      <c r="F248" s="235" t="inlineStr">
        <is>
          <t>Opt_Insert</t>
        </is>
      </c>
      <c r="G248" s="235" t="inlineStr">
        <is>
          <t>5</t>
        </is>
      </c>
      <c r="H248" s="234" t="inlineStr">
        <is>
          <t>X5</t>
        </is>
      </c>
      <c r="I248" s="233" t="inlineStr">
        <is>
          <t>Mechanical Seal</t>
        </is>
      </c>
      <c r="J248" s="233" t="inlineStr">
        <is>
          <t>Single</t>
        </is>
      </c>
      <c r="K248" s="233" t="n"/>
      <c r="L248" s="233" t="inlineStr">
        <is>
          <t>Oil Lubricated Bath</t>
        </is>
      </c>
      <c r="M248" s="233" t="inlineStr">
        <is>
          <t>J</t>
        </is>
      </c>
      <c r="N248" s="233" t="inlineStr">
        <is>
          <t>Lip Seal</t>
        </is>
      </c>
      <c r="O248" s="233" t="inlineStr">
        <is>
          <t>Coating_Standard</t>
        </is>
      </c>
      <c r="P248" s="235" t="inlineStr">
        <is>
          <t>RTF</t>
        </is>
      </c>
      <c r="Q248" s="233" t="inlineStr">
        <is>
          <t>B104038</t>
        </is>
      </c>
      <c r="R248" s="235" t="inlineStr">
        <is>
          <t>LT105</t>
        </is>
      </c>
      <c r="S248" s="233" t="n"/>
      <c r="T248" s="233" t="n"/>
      <c r="U248" s="233" t="n"/>
    </row>
    <row r="249">
      <c r="B249" s="233">
        <f>IF(AND(M249&lt;&gt;"B20", O249= "Coating_Standard"),"Y","N")</f>
        <v/>
      </c>
      <c r="C249" s="233" t="inlineStr">
        <is>
          <t>ConTab_BOM_KP_Insert_0243</t>
        </is>
      </c>
      <c r="D249" s="233">
        <f>IF(B267="Y",C249,"")</f>
        <v/>
      </c>
      <c r="E249" s="198" t="inlineStr">
        <is>
          <t>8015-3_4-KP</t>
        </is>
      </c>
      <c r="F249" s="235" t="inlineStr">
        <is>
          <t>Opt_Insert</t>
        </is>
      </c>
      <c r="G249" s="235" t="inlineStr">
        <is>
          <t>5</t>
        </is>
      </c>
      <c r="H249" s="234" t="inlineStr">
        <is>
          <t>X5</t>
        </is>
      </c>
      <c r="I249" s="233" t="inlineStr">
        <is>
          <t>Mechanical Seal</t>
        </is>
      </c>
      <c r="J249" s="233" t="inlineStr">
        <is>
          <t>Single</t>
        </is>
      </c>
      <c r="K249" s="233" t="n"/>
      <c r="L249" s="233" t="inlineStr">
        <is>
          <t>Oil Lubricated Bath</t>
        </is>
      </c>
      <c r="M249" s="233" t="inlineStr">
        <is>
          <t>X</t>
        </is>
      </c>
      <c r="N249" s="233" t="inlineStr">
        <is>
          <t>Special/Other</t>
        </is>
      </c>
      <c r="O249" s="233" t="inlineStr">
        <is>
          <t>Coating_Standard</t>
        </is>
      </c>
      <c r="P249" s="235" t="inlineStr">
        <is>
          <t>RTF</t>
        </is>
      </c>
      <c r="Q249" s="233" t="inlineStr">
        <is>
          <t>B104039</t>
        </is>
      </c>
      <c r="R249" s="235" t="inlineStr">
        <is>
          <t>LT029</t>
        </is>
      </c>
      <c r="S249" s="233" t="n"/>
      <c r="T249" s="233" t="n"/>
      <c r="U249" s="233" t="n"/>
    </row>
    <row r="250">
      <c r="B250" s="233">
        <f>IF(AND(M250&lt;&gt;"B20", O250= "Coating_Standard"),"Y","N")</f>
        <v/>
      </c>
      <c r="C250" s="233" t="inlineStr">
        <is>
          <t>ConTab_BOM_KP_Insert_0244</t>
        </is>
      </c>
      <c r="D250" s="233">
        <f>IF(B268="Y",C250,"")</f>
        <v/>
      </c>
      <c r="E250" s="198" t="inlineStr">
        <is>
          <t>8015-3_4-KP</t>
        </is>
      </c>
      <c r="F250" s="235" t="inlineStr">
        <is>
          <t>Opt_Insert</t>
        </is>
      </c>
      <c r="G250" s="235" t="inlineStr">
        <is>
          <t>5</t>
        </is>
      </c>
      <c r="H250" s="234" t="inlineStr">
        <is>
          <t>X5</t>
        </is>
      </c>
      <c r="I250" s="233" t="inlineStr">
        <is>
          <t>Packing</t>
        </is>
      </c>
      <c r="J250" s="233" t="inlineStr">
        <is>
          <t>Packing</t>
        </is>
      </c>
      <c r="K250" s="233" t="n"/>
      <c r="L250" s="233" t="inlineStr">
        <is>
          <t>Oil Lubricated Bath</t>
        </is>
      </c>
      <c r="M250" s="233" t="inlineStr">
        <is>
          <t>C35</t>
        </is>
      </c>
      <c r="N250" s="233" t="inlineStr">
        <is>
          <t>Lip Seal</t>
        </is>
      </c>
      <c r="O250" s="233" t="inlineStr">
        <is>
          <t>Coating_Standard</t>
        </is>
      </c>
      <c r="P250" s="235" t="inlineStr">
        <is>
          <t>RTF</t>
        </is>
      </c>
      <c r="Q250" s="233" t="inlineStr">
        <is>
          <t>B104036</t>
        </is>
      </c>
      <c r="R250" s="235" t="inlineStr">
        <is>
          <t>LT027</t>
        </is>
      </c>
      <c r="S250" s="233" t="n"/>
      <c r="T250" s="233" t="n"/>
      <c r="U250" s="233" t="n"/>
    </row>
    <row r="251">
      <c r="B251" s="233">
        <f>IF(AND(M251&lt;&gt;"B20", O251= "Coating_Standard"),"Y","N")</f>
        <v/>
      </c>
      <c r="C251" s="233" t="inlineStr">
        <is>
          <t>ConTab_BOM_KP_Insert_0245</t>
        </is>
      </c>
      <c r="D251" s="233">
        <f>IF(B269="Y",C251,"")</f>
        <v/>
      </c>
      <c r="E251" s="198" t="inlineStr">
        <is>
          <t>8015-3_4-KP</t>
        </is>
      </c>
      <c r="F251" s="235" t="inlineStr">
        <is>
          <t>Opt_Insert</t>
        </is>
      </c>
      <c r="G251" s="235" t="inlineStr">
        <is>
          <t>5</t>
        </is>
      </c>
      <c r="H251" s="234" t="inlineStr">
        <is>
          <t>X5</t>
        </is>
      </c>
      <c r="I251" s="233" t="inlineStr">
        <is>
          <t>Packing</t>
        </is>
      </c>
      <c r="J251" s="233" t="inlineStr">
        <is>
          <t>Packing</t>
        </is>
      </c>
      <c r="K251" s="233" t="n"/>
      <c r="L251" s="233" t="inlineStr">
        <is>
          <t>Oil Lubricated Bath</t>
        </is>
      </c>
      <c r="M251" s="233" t="inlineStr">
        <is>
          <t>J</t>
        </is>
      </c>
      <c r="N251" s="233" t="inlineStr">
        <is>
          <t>Lip Seal</t>
        </is>
      </c>
      <c r="O251" s="233" t="inlineStr">
        <is>
          <t>Coating_Standard</t>
        </is>
      </c>
      <c r="P251" s="235" t="inlineStr">
        <is>
          <t>RTF</t>
        </is>
      </c>
      <c r="Q251" s="233" t="inlineStr">
        <is>
          <t>B104038</t>
        </is>
      </c>
      <c r="R251" s="235" t="inlineStr">
        <is>
          <t>LT105</t>
        </is>
      </c>
      <c r="S251" s="233" t="n"/>
      <c r="T251" s="233" t="n"/>
      <c r="U251" s="233" t="n"/>
    </row>
    <row r="252">
      <c r="B252" s="233">
        <f>IF(AND(M252&lt;&gt;"B20", O252= "Coating_Standard"),"Y","N")</f>
        <v/>
      </c>
      <c r="C252" s="233" t="inlineStr">
        <is>
          <t>ConTab_BOM_KP_Insert_0246</t>
        </is>
      </c>
      <c r="D252" s="233">
        <f>IF(B270="Y",C252,"")</f>
        <v/>
      </c>
      <c r="E252" s="198" t="inlineStr">
        <is>
          <t>8015-3_4-KP</t>
        </is>
      </c>
      <c r="F252" s="235" t="inlineStr">
        <is>
          <t>Opt_Insert</t>
        </is>
      </c>
      <c r="G252" s="235" t="inlineStr">
        <is>
          <t>5</t>
        </is>
      </c>
      <c r="H252" s="234" t="inlineStr">
        <is>
          <t>X5</t>
        </is>
      </c>
      <c r="I252" s="233" t="inlineStr">
        <is>
          <t>Packing</t>
        </is>
      </c>
      <c r="J252" s="233" t="inlineStr">
        <is>
          <t>Packing</t>
        </is>
      </c>
      <c r="K252" s="233" t="n"/>
      <c r="L252" s="233" t="inlineStr">
        <is>
          <t>Oil Lubricated Bath</t>
        </is>
      </c>
      <c r="M252" s="233" t="inlineStr">
        <is>
          <t>X</t>
        </is>
      </c>
      <c r="N252" s="233" t="inlineStr">
        <is>
          <t>Special/Other</t>
        </is>
      </c>
      <c r="O252" s="233" t="inlineStr">
        <is>
          <t>Coating_Standard</t>
        </is>
      </c>
      <c r="P252" s="235" t="inlineStr">
        <is>
          <t>RTF</t>
        </is>
      </c>
      <c r="Q252" s="233" t="inlineStr">
        <is>
          <t>B104039</t>
        </is>
      </c>
      <c r="R252" s="235" t="inlineStr">
        <is>
          <t>LT029</t>
        </is>
      </c>
      <c r="S252" s="233" t="n"/>
      <c r="T252" s="233" t="n"/>
      <c r="U252" s="233" t="n"/>
    </row>
    <row r="253">
      <c r="B253" s="233">
        <f>IF(AND(M253&lt;&gt;"B20", O253= "Coating_Standard"),"Y","N")</f>
        <v/>
      </c>
      <c r="C253" s="233" t="inlineStr">
        <is>
          <t>ConTab_BOM_KP_Insert_0247</t>
        </is>
      </c>
      <c r="D253" s="233">
        <f>IF(B271="Y",C253,"")</f>
        <v/>
      </c>
      <c r="E253" s="198" t="inlineStr">
        <is>
          <t>8020-5_6-KP</t>
        </is>
      </c>
      <c r="F253" s="235" t="inlineStr">
        <is>
          <t>Opt_Insert</t>
        </is>
      </c>
      <c r="G253" s="235" t="inlineStr">
        <is>
          <t>K</t>
        </is>
      </c>
      <c r="H253" s="234" t="inlineStr">
        <is>
          <t>XK</t>
        </is>
      </c>
      <c r="I253" s="233" t="inlineStr">
        <is>
          <t>Mechanical Seal</t>
        </is>
      </c>
      <c r="J253" s="233" t="inlineStr">
        <is>
          <t>Single</t>
        </is>
      </c>
      <c r="K253" s="233" t="n"/>
      <c r="L253" s="233" t="inlineStr">
        <is>
          <t>Oil Lubricated Bath</t>
        </is>
      </c>
      <c r="M253" s="233" t="inlineStr">
        <is>
          <t>C35</t>
        </is>
      </c>
      <c r="N253" s="233" t="inlineStr">
        <is>
          <t>Lip Seal</t>
        </is>
      </c>
      <c r="O253" s="233" t="inlineStr">
        <is>
          <t>Coating_Standard</t>
        </is>
      </c>
      <c r="P253" s="235" t="inlineStr">
        <is>
          <t>RTF</t>
        </is>
      </c>
      <c r="Q253" s="233" t="inlineStr">
        <is>
          <t>B104056</t>
        </is>
      </c>
      <c r="R253" s="235" t="inlineStr">
        <is>
          <t>LT027</t>
        </is>
      </c>
      <c r="S253" s="233" t="n"/>
      <c r="T253" s="233" t="n"/>
      <c r="U253" s="233" t="n"/>
    </row>
    <row r="254">
      <c r="B254" s="233">
        <f>IF(AND(M254&lt;&gt;"B20", O254= "Coating_Standard"),"Y","N")</f>
        <v/>
      </c>
      <c r="C254" s="233" t="inlineStr">
        <is>
          <t>ConTab_BOM_KP_Insert_0248</t>
        </is>
      </c>
      <c r="D254" s="233">
        <f>IF(B272="Y",C254,"")</f>
        <v/>
      </c>
      <c r="E254" s="198" t="inlineStr">
        <is>
          <t>8020-5_6-KP</t>
        </is>
      </c>
      <c r="F254" s="235" t="inlineStr">
        <is>
          <t>Opt_Insert</t>
        </is>
      </c>
      <c r="G254" s="235" t="inlineStr">
        <is>
          <t>K</t>
        </is>
      </c>
      <c r="H254" s="234" t="inlineStr">
        <is>
          <t>XK</t>
        </is>
      </c>
      <c r="I254" s="233" t="inlineStr">
        <is>
          <t>Mechanical Seal</t>
        </is>
      </c>
      <c r="J254" s="233" t="inlineStr">
        <is>
          <t>Single</t>
        </is>
      </c>
      <c r="K254" s="233" t="n"/>
      <c r="L254" s="233" t="inlineStr">
        <is>
          <t>Oil Lubricated Bath</t>
        </is>
      </c>
      <c r="M254" s="233" t="inlineStr">
        <is>
          <t>J</t>
        </is>
      </c>
      <c r="N254" s="233" t="inlineStr">
        <is>
          <t>Lip Seal</t>
        </is>
      </c>
      <c r="O254" s="233" t="inlineStr">
        <is>
          <t>Coating_Standard</t>
        </is>
      </c>
      <c r="P254" s="235" t="inlineStr">
        <is>
          <t>RTF</t>
        </is>
      </c>
      <c r="Q254" s="233" t="inlineStr">
        <is>
          <t>B104058</t>
        </is>
      </c>
      <c r="R254" s="235" t="inlineStr">
        <is>
          <t>LT105</t>
        </is>
      </c>
      <c r="S254" s="233" t="n"/>
      <c r="T254" s="233" t="n"/>
      <c r="U254" s="233" t="n"/>
    </row>
    <row r="255">
      <c r="B255" s="233">
        <f>IF(AND(M255&lt;&gt;"B20", O255= "Coating_Standard"),"Y","N")</f>
        <v/>
      </c>
      <c r="C255" s="233" t="inlineStr">
        <is>
          <t>ConTab_BOM_KP_Insert_0249</t>
        </is>
      </c>
      <c r="D255" s="233">
        <f>IF(B273="Y",C255,"")</f>
        <v/>
      </c>
      <c r="E255" s="198" t="inlineStr">
        <is>
          <t>8020-5_6-KP</t>
        </is>
      </c>
      <c r="F255" s="235" t="inlineStr">
        <is>
          <t>Opt_Insert</t>
        </is>
      </c>
      <c r="G255" s="235" t="inlineStr">
        <is>
          <t>K</t>
        </is>
      </c>
      <c r="H255" s="234" t="inlineStr">
        <is>
          <t>XK</t>
        </is>
      </c>
      <c r="I255" s="233" t="inlineStr">
        <is>
          <t>Mechanical Seal</t>
        </is>
      </c>
      <c r="J255" s="233" t="inlineStr">
        <is>
          <t>Single</t>
        </is>
      </c>
      <c r="K255" s="233" t="n"/>
      <c r="L255" s="233" t="inlineStr">
        <is>
          <t>Oil Lubricated Bath</t>
        </is>
      </c>
      <c r="M255" s="233" t="inlineStr">
        <is>
          <t>X</t>
        </is>
      </c>
      <c r="N255" s="233" t="inlineStr">
        <is>
          <t>Special/Other</t>
        </is>
      </c>
      <c r="O255" s="233" t="inlineStr">
        <is>
          <t>Coating_Standard</t>
        </is>
      </c>
      <c r="P255" s="235" t="inlineStr">
        <is>
          <t>RTF</t>
        </is>
      </c>
      <c r="Q255" s="233" t="inlineStr">
        <is>
          <t>B104059</t>
        </is>
      </c>
      <c r="R255" s="235" t="inlineStr">
        <is>
          <t>LT029</t>
        </is>
      </c>
      <c r="S255" s="233" t="n"/>
      <c r="T255" s="233" t="n"/>
      <c r="U255" s="233" t="n"/>
    </row>
    <row r="256">
      <c r="B256" s="233">
        <f>IF(AND(M256&lt;&gt;"B20", O256= "Coating_Standard"),"Y","N")</f>
        <v/>
      </c>
      <c r="C256" s="233" t="inlineStr">
        <is>
          <t>ConTab_BOM_KP_Insert_0250</t>
        </is>
      </c>
      <c r="D256" s="233">
        <f>IF(B274="Y",C256,"")</f>
        <v/>
      </c>
      <c r="E256" s="198" t="inlineStr">
        <is>
          <t>8020-5_6-KP</t>
        </is>
      </c>
      <c r="F256" s="235" t="inlineStr">
        <is>
          <t>Opt_Insert</t>
        </is>
      </c>
      <c r="G256" s="235" t="inlineStr">
        <is>
          <t>K</t>
        </is>
      </c>
      <c r="H256" s="234" t="inlineStr">
        <is>
          <t>XK</t>
        </is>
      </c>
      <c r="I256" s="233" t="inlineStr">
        <is>
          <t>Packing</t>
        </is>
      </c>
      <c r="J256" s="233" t="inlineStr">
        <is>
          <t>Packing</t>
        </is>
      </c>
      <c r="K256" s="233" t="n"/>
      <c r="L256" s="233" t="inlineStr">
        <is>
          <t>Oil Lubricated Bath</t>
        </is>
      </c>
      <c r="M256" s="233" t="inlineStr">
        <is>
          <t>C35</t>
        </is>
      </c>
      <c r="N256" s="233" t="inlineStr">
        <is>
          <t>Lip Seal</t>
        </is>
      </c>
      <c r="O256" s="233" t="inlineStr">
        <is>
          <t>Coating_Standard</t>
        </is>
      </c>
      <c r="P256" s="235" t="inlineStr">
        <is>
          <t>RTF</t>
        </is>
      </c>
      <c r="Q256" s="233" t="inlineStr">
        <is>
          <t>B104060</t>
        </is>
      </c>
      <c r="R256" s="235" t="inlineStr">
        <is>
          <t>LT027</t>
        </is>
      </c>
      <c r="S256" s="233" t="n"/>
      <c r="T256" s="233" t="n"/>
      <c r="U256" s="233" t="n"/>
    </row>
    <row r="257">
      <c r="B257" s="233">
        <f>IF(AND(M257&lt;&gt;"B20", O257= "Coating_Standard"),"Y","N")</f>
        <v/>
      </c>
      <c r="C257" s="233" t="inlineStr">
        <is>
          <t>ConTab_BOM_KP_Insert_0251</t>
        </is>
      </c>
      <c r="D257" s="233">
        <f>IF(B275="Y",C257,"")</f>
        <v/>
      </c>
      <c r="E257" s="198" t="inlineStr">
        <is>
          <t>8020-5_6-KP</t>
        </is>
      </c>
      <c r="F257" s="235" t="inlineStr">
        <is>
          <t>Opt_Insert</t>
        </is>
      </c>
      <c r="G257" s="235" t="inlineStr">
        <is>
          <t>K</t>
        </is>
      </c>
      <c r="H257" s="234" t="inlineStr">
        <is>
          <t>XK</t>
        </is>
      </c>
      <c r="I257" s="233" t="inlineStr">
        <is>
          <t>Packing</t>
        </is>
      </c>
      <c r="J257" s="233" t="inlineStr">
        <is>
          <t>Packing</t>
        </is>
      </c>
      <c r="K257" s="233" t="n"/>
      <c r="L257" s="233" t="inlineStr">
        <is>
          <t>Oil Lubricated Bath</t>
        </is>
      </c>
      <c r="M257" s="233" t="inlineStr">
        <is>
          <t>J</t>
        </is>
      </c>
      <c r="N257" s="233" t="inlineStr">
        <is>
          <t>Lip Seal</t>
        </is>
      </c>
      <c r="O257" s="233" t="inlineStr">
        <is>
          <t>Coating_Standard</t>
        </is>
      </c>
      <c r="P257" s="235" t="inlineStr">
        <is>
          <t>RTF</t>
        </is>
      </c>
      <c r="Q257" s="233" t="inlineStr">
        <is>
          <t>B104062</t>
        </is>
      </c>
      <c r="R257" s="235" t="inlineStr">
        <is>
          <t>LT105</t>
        </is>
      </c>
      <c r="S257" s="233" t="n"/>
      <c r="T257" s="233" t="n"/>
      <c r="U257" s="233" t="n"/>
    </row>
    <row r="258">
      <c r="B258" s="233">
        <f>IF(AND(M258&lt;&gt;"B20", O258= "Coating_Standard"),"Y","N")</f>
        <v/>
      </c>
      <c r="C258" s="233" t="inlineStr">
        <is>
          <t>ConTab_BOM_KP_Insert_0252</t>
        </is>
      </c>
      <c r="D258" s="233">
        <f>IF(B276="Y",C258,"")</f>
        <v/>
      </c>
      <c r="E258" s="198" t="inlineStr">
        <is>
          <t>8020-5_6-KP</t>
        </is>
      </c>
      <c r="F258" s="235" t="inlineStr">
        <is>
          <t>Opt_Insert</t>
        </is>
      </c>
      <c r="G258" s="235" t="inlineStr">
        <is>
          <t>K</t>
        </is>
      </c>
      <c r="H258" s="234" t="inlineStr">
        <is>
          <t>XK</t>
        </is>
      </c>
      <c r="I258" s="233" t="inlineStr">
        <is>
          <t>Packing</t>
        </is>
      </c>
      <c r="J258" s="233" t="inlineStr">
        <is>
          <t>Packing</t>
        </is>
      </c>
      <c r="K258" s="233" t="n"/>
      <c r="L258" s="233" t="inlineStr">
        <is>
          <t>Oil Lubricated Bath</t>
        </is>
      </c>
      <c r="M258" s="233" t="inlineStr">
        <is>
          <t>X</t>
        </is>
      </c>
      <c r="N258" s="233" t="inlineStr">
        <is>
          <t>Special/Other</t>
        </is>
      </c>
      <c r="O258" s="233" t="inlineStr">
        <is>
          <t>Coating_Standard</t>
        </is>
      </c>
      <c r="P258" s="235" t="inlineStr">
        <is>
          <t>RTF</t>
        </is>
      </c>
      <c r="Q258" s="233" t="inlineStr">
        <is>
          <t>B104063</t>
        </is>
      </c>
      <c r="R258" s="235" t="inlineStr">
        <is>
          <t>LT029</t>
        </is>
      </c>
      <c r="S258" s="233" t="n"/>
      <c r="T258" s="233" t="n"/>
      <c r="U258" s="233" t="n"/>
    </row>
    <row r="259">
      <c r="B259" s="233">
        <f>IF(AND(M259&lt;&gt;"B20", O259= "Coating_Standard"),"Y","N")</f>
        <v/>
      </c>
      <c r="C259" s="233" t="inlineStr">
        <is>
          <t>ConTab_BOM_KP_Insert_0253</t>
        </is>
      </c>
      <c r="D259" s="233">
        <f>IF(B277="Y",C259,"")</f>
        <v/>
      </c>
      <c r="E259" s="198" t="inlineStr">
        <is>
          <t>1012-9_0-KP</t>
        </is>
      </c>
      <c r="F259" s="235" t="inlineStr">
        <is>
          <t>Opt_Insert</t>
        </is>
      </c>
      <c r="G259" s="235" t="inlineStr">
        <is>
          <t>5</t>
        </is>
      </c>
      <c r="H259" s="234" t="inlineStr">
        <is>
          <t>X5</t>
        </is>
      </c>
      <c r="I259" s="233" t="inlineStr">
        <is>
          <t>Mechanical Seal</t>
        </is>
      </c>
      <c r="J259" s="233" t="inlineStr">
        <is>
          <t>Single</t>
        </is>
      </c>
      <c r="K259" s="233" t="n"/>
      <c r="L259" s="233" t="inlineStr">
        <is>
          <t>Oil Lubricated Bath</t>
        </is>
      </c>
      <c r="M259" s="233" t="inlineStr">
        <is>
          <t>C35</t>
        </is>
      </c>
      <c r="N259" s="233" t="inlineStr">
        <is>
          <t>Lip Seal</t>
        </is>
      </c>
      <c r="O259" s="233" t="inlineStr">
        <is>
          <t>Coating_Standard</t>
        </is>
      </c>
      <c r="P259" s="235" t="n">
        <v>97638289</v>
      </c>
      <c r="Q259" s="233" t="inlineStr">
        <is>
          <t>B104036</t>
        </is>
      </c>
      <c r="R259" s="235" t="inlineStr">
        <is>
          <t>LT027</t>
        </is>
      </c>
      <c r="S259" s="233" t="n"/>
      <c r="T259" s="233" t="n"/>
      <c r="U259" s="233" t="n"/>
    </row>
    <row r="260">
      <c r="B260" s="233">
        <f>IF(AND(M260&lt;&gt;"B20", O260= "Coating_Standard"),"Y","N")</f>
        <v/>
      </c>
      <c r="C260" s="233" t="inlineStr">
        <is>
          <t>ConTab_BOM_KP_Insert_0254</t>
        </is>
      </c>
      <c r="D260" s="233">
        <f>IF(B278="Y",C260,"")</f>
        <v/>
      </c>
      <c r="E260" s="198" t="inlineStr">
        <is>
          <t>1012-9_0-KP</t>
        </is>
      </c>
      <c r="F260" s="235" t="inlineStr">
        <is>
          <t>Opt_Insert</t>
        </is>
      </c>
      <c r="G260" s="235" t="inlineStr">
        <is>
          <t>5</t>
        </is>
      </c>
      <c r="H260" s="234" t="inlineStr">
        <is>
          <t>X5</t>
        </is>
      </c>
      <c r="I260" s="233" t="inlineStr">
        <is>
          <t>Mechanical Seal</t>
        </is>
      </c>
      <c r="J260" s="233" t="inlineStr">
        <is>
          <t>Single</t>
        </is>
      </c>
      <c r="K260" s="233" t="n"/>
      <c r="L260" s="233" t="inlineStr">
        <is>
          <t>Oil Lubricated Bath</t>
        </is>
      </c>
      <c r="M260" s="233" t="inlineStr">
        <is>
          <t>J</t>
        </is>
      </c>
      <c r="N260" s="233" t="inlineStr">
        <is>
          <t>Lip Seal</t>
        </is>
      </c>
      <c r="O260" s="233" t="inlineStr">
        <is>
          <t>Coating_Standard</t>
        </is>
      </c>
      <c r="P260" s="235" t="inlineStr">
        <is>
          <t>RTF</t>
        </is>
      </c>
      <c r="Q260" s="233" t="inlineStr">
        <is>
          <t>B104038</t>
        </is>
      </c>
      <c r="R260" s="235" t="inlineStr">
        <is>
          <t>LT105</t>
        </is>
      </c>
      <c r="S260" s="233" t="n"/>
      <c r="T260" s="233" t="n"/>
      <c r="U260" s="233" t="n"/>
    </row>
    <row r="261">
      <c r="B261" s="233">
        <f>IF(AND(M261&lt;&gt;"B20", O261= "Coating_Standard"),"Y","N")</f>
        <v/>
      </c>
      <c r="C261" s="233" t="inlineStr">
        <is>
          <t>ConTab_BOM_KP_Insert_0255</t>
        </is>
      </c>
      <c r="D261" s="233">
        <f>IF(B279="Y",C261,"")</f>
        <v/>
      </c>
      <c r="E261" s="198" t="inlineStr">
        <is>
          <t>1012-9_0-KP</t>
        </is>
      </c>
      <c r="F261" s="235" t="inlineStr">
        <is>
          <t>Opt_Insert</t>
        </is>
      </c>
      <c r="G261" s="235" t="inlineStr">
        <is>
          <t>5</t>
        </is>
      </c>
      <c r="H261" s="234" t="inlineStr">
        <is>
          <t>X5</t>
        </is>
      </c>
      <c r="I261" s="233" t="inlineStr">
        <is>
          <t>Mechanical Seal</t>
        </is>
      </c>
      <c r="J261" s="233" t="inlineStr">
        <is>
          <t>Single</t>
        </is>
      </c>
      <c r="K261" s="233" t="n"/>
      <c r="L261" s="233" t="inlineStr">
        <is>
          <t>Oil Lubricated Bath</t>
        </is>
      </c>
      <c r="M261" s="233" t="inlineStr">
        <is>
          <t>X</t>
        </is>
      </c>
      <c r="N261" s="233" t="inlineStr">
        <is>
          <t>Special/Other</t>
        </is>
      </c>
      <c r="O261" s="233" t="inlineStr">
        <is>
          <t>Coating_Standard</t>
        </is>
      </c>
      <c r="P261" s="235" t="inlineStr">
        <is>
          <t>RTF</t>
        </is>
      </c>
      <c r="Q261" s="233" t="inlineStr">
        <is>
          <t>B104039</t>
        </is>
      </c>
      <c r="R261" s="235" t="inlineStr">
        <is>
          <t>LT029</t>
        </is>
      </c>
      <c r="S261" s="233" t="n"/>
      <c r="T261" s="233" t="n"/>
      <c r="U261" s="233" t="n"/>
    </row>
    <row r="262">
      <c r="B262" s="233">
        <f>IF(AND(M262&lt;&gt;"B20", O262= "Coating_Standard"),"Y","N")</f>
        <v/>
      </c>
      <c r="C262" s="233" t="inlineStr">
        <is>
          <t>ConTab_BOM_KP_Insert_0256</t>
        </is>
      </c>
      <c r="D262" s="233">
        <f>IF(B280="Y",C262,"")</f>
        <v/>
      </c>
      <c r="E262" s="198" t="inlineStr">
        <is>
          <t>1012-9_0-KP</t>
        </is>
      </c>
      <c r="F262" s="235" t="inlineStr">
        <is>
          <t>Opt_Insert</t>
        </is>
      </c>
      <c r="G262" s="235" t="inlineStr">
        <is>
          <t>5</t>
        </is>
      </c>
      <c r="H262" s="234" t="inlineStr">
        <is>
          <t>X5</t>
        </is>
      </c>
      <c r="I262" s="233" t="inlineStr">
        <is>
          <t>Packing</t>
        </is>
      </c>
      <c r="J262" s="233" t="inlineStr">
        <is>
          <t>Packing</t>
        </is>
      </c>
      <c r="K262" s="233" t="n"/>
      <c r="L262" s="233" t="inlineStr">
        <is>
          <t>Oil Lubricated Bath</t>
        </is>
      </c>
      <c r="M262" s="233" t="inlineStr">
        <is>
          <t>C35</t>
        </is>
      </c>
      <c r="N262" s="233" t="inlineStr">
        <is>
          <t>Lip Seal</t>
        </is>
      </c>
      <c r="O262" s="233" t="inlineStr">
        <is>
          <t>Coating_Standard</t>
        </is>
      </c>
      <c r="P262" s="235" t="inlineStr">
        <is>
          <t>RTF</t>
        </is>
      </c>
      <c r="Q262" s="233" t="inlineStr">
        <is>
          <t>B104036</t>
        </is>
      </c>
      <c r="R262" s="235" t="inlineStr">
        <is>
          <t>LT027</t>
        </is>
      </c>
      <c r="S262" s="233" t="n"/>
      <c r="T262" s="233" t="n"/>
      <c r="U262" s="233" t="n"/>
    </row>
    <row r="263">
      <c r="B263" s="233">
        <f>IF(AND(M263&lt;&gt;"B20", O263= "Coating_Standard"),"Y","N")</f>
        <v/>
      </c>
      <c r="C263" s="233" t="inlineStr">
        <is>
          <t>ConTab_BOM_KP_Insert_0257</t>
        </is>
      </c>
      <c r="D263" s="233">
        <f>IF(B281="Y",C263,"")</f>
        <v/>
      </c>
      <c r="E263" s="198" t="inlineStr">
        <is>
          <t>1012-9_0-KP</t>
        </is>
      </c>
      <c r="F263" s="235" t="inlineStr">
        <is>
          <t>Opt_Insert</t>
        </is>
      </c>
      <c r="G263" s="235" t="inlineStr">
        <is>
          <t>5</t>
        </is>
      </c>
      <c r="H263" s="234" t="inlineStr">
        <is>
          <t>X5</t>
        </is>
      </c>
      <c r="I263" s="233" t="inlineStr">
        <is>
          <t>Packing</t>
        </is>
      </c>
      <c r="J263" s="233" t="inlineStr">
        <is>
          <t>Packing</t>
        </is>
      </c>
      <c r="K263" s="233" t="n"/>
      <c r="L263" s="233" t="inlineStr">
        <is>
          <t>Oil Lubricated Bath</t>
        </is>
      </c>
      <c r="M263" s="233" t="inlineStr">
        <is>
          <t>J</t>
        </is>
      </c>
      <c r="N263" s="233" t="inlineStr">
        <is>
          <t>Lip Seal</t>
        </is>
      </c>
      <c r="O263" s="233" t="inlineStr">
        <is>
          <t>Coating_Standard</t>
        </is>
      </c>
      <c r="P263" s="235" t="inlineStr">
        <is>
          <t>RTF</t>
        </is>
      </c>
      <c r="Q263" s="233" t="inlineStr">
        <is>
          <t>B104038</t>
        </is>
      </c>
      <c r="R263" s="235" t="inlineStr">
        <is>
          <t>LT105</t>
        </is>
      </c>
      <c r="S263" s="233" t="n"/>
      <c r="T263" s="233" t="n"/>
      <c r="U263" s="233" t="n"/>
    </row>
    <row r="264">
      <c r="B264" s="233">
        <f>IF(AND(M264&lt;&gt;"B20", O264= "Coating_Standard"),"Y","N")</f>
        <v/>
      </c>
      <c r="C264" s="233" t="inlineStr">
        <is>
          <t>ConTab_BOM_KP_Insert_0258</t>
        </is>
      </c>
      <c r="D264" s="233">
        <f>IF(B282="Y",C264,"")</f>
        <v/>
      </c>
      <c r="E264" s="198" t="inlineStr">
        <is>
          <t>1012-9_0-KP</t>
        </is>
      </c>
      <c r="F264" s="235" t="inlineStr">
        <is>
          <t>Opt_Insert</t>
        </is>
      </c>
      <c r="G264" s="235" t="inlineStr">
        <is>
          <t>5</t>
        </is>
      </c>
      <c r="H264" s="234" t="inlineStr">
        <is>
          <t>X5</t>
        </is>
      </c>
      <c r="I264" s="233" t="inlineStr">
        <is>
          <t>Packing</t>
        </is>
      </c>
      <c r="J264" s="233" t="inlineStr">
        <is>
          <t>Packing</t>
        </is>
      </c>
      <c r="K264" s="233" t="n"/>
      <c r="L264" s="233" t="inlineStr">
        <is>
          <t>Oil Lubricated Bath</t>
        </is>
      </c>
      <c r="M264" s="233" t="inlineStr">
        <is>
          <t>X</t>
        </is>
      </c>
      <c r="N264" s="233" t="inlineStr">
        <is>
          <t>Special/Other</t>
        </is>
      </c>
      <c r="O264" s="233" t="inlineStr">
        <is>
          <t>Coating_Standard</t>
        </is>
      </c>
      <c r="P264" s="235" t="inlineStr">
        <is>
          <t>RTF</t>
        </is>
      </c>
      <c r="Q264" s="233" t="inlineStr">
        <is>
          <t>B104039</t>
        </is>
      </c>
      <c r="R264" s="235" t="inlineStr">
        <is>
          <t>LT029</t>
        </is>
      </c>
      <c r="S264" s="233" t="n"/>
      <c r="T264" s="233" t="n"/>
      <c r="U264" s="233" t="n"/>
    </row>
    <row r="265">
      <c r="B265" s="233">
        <f>IF(AND(M265&lt;&gt;"B20", O265= "Coating_Standard"),"Y","N")</f>
        <v/>
      </c>
      <c r="C265" s="233" t="inlineStr">
        <is>
          <t>ConTab_BOM_KP_Insert_0259</t>
        </is>
      </c>
      <c r="D265" s="233">
        <f>IF(B283="Y",C265,"")</f>
        <v/>
      </c>
      <c r="E265" s="198" t="inlineStr">
        <is>
          <t>1015-3_4-KP</t>
        </is>
      </c>
      <c r="F265" s="235" t="inlineStr">
        <is>
          <t>Opt_Insert</t>
        </is>
      </c>
      <c r="G265" s="235" t="inlineStr">
        <is>
          <t>7</t>
        </is>
      </c>
      <c r="H265" s="234" t="inlineStr">
        <is>
          <t>X7</t>
        </is>
      </c>
      <c r="I265" s="233" t="inlineStr">
        <is>
          <t>Mechanical Seal</t>
        </is>
      </c>
      <c r="J265" s="233" t="inlineStr">
        <is>
          <t>Single</t>
        </is>
      </c>
      <c r="K265" s="233" t="n"/>
      <c r="L265" s="233" t="inlineStr">
        <is>
          <t>Oil Lubricated Bath</t>
        </is>
      </c>
      <c r="M265" s="233" t="inlineStr">
        <is>
          <t>C35</t>
        </is>
      </c>
      <c r="N265" s="233" t="inlineStr">
        <is>
          <t>Lip Seal</t>
        </is>
      </c>
      <c r="O265" s="233" t="inlineStr">
        <is>
          <t>Coating_Standard</t>
        </is>
      </c>
      <c r="P265" s="235" t="inlineStr">
        <is>
          <t>RTF</t>
        </is>
      </c>
      <c r="Q265" s="233" t="inlineStr">
        <is>
          <t>B104048</t>
        </is>
      </c>
      <c r="R265" s="235" t="inlineStr">
        <is>
          <t>LT027</t>
        </is>
      </c>
      <c r="S265" s="233" t="n"/>
      <c r="T265" s="233" t="n"/>
      <c r="U265" s="233" t="n"/>
    </row>
    <row r="266">
      <c r="B266" s="233">
        <f>IF(AND(M266&lt;&gt;"B20", O266= "Coating_Standard"),"Y","N")</f>
        <v/>
      </c>
      <c r="C266" s="233" t="inlineStr">
        <is>
          <t>ConTab_BOM_KP_Insert_0260</t>
        </is>
      </c>
      <c r="D266" s="233">
        <f>IF(B284="Y",C266,"")</f>
        <v/>
      </c>
      <c r="E266" s="198" t="inlineStr">
        <is>
          <t>1015-3_4-KP</t>
        </is>
      </c>
      <c r="F266" s="235" t="inlineStr">
        <is>
          <t>Opt_Insert</t>
        </is>
      </c>
      <c r="G266" s="235" t="inlineStr">
        <is>
          <t>7</t>
        </is>
      </c>
      <c r="H266" s="234" t="inlineStr">
        <is>
          <t>X7</t>
        </is>
      </c>
      <c r="I266" s="233" t="inlineStr">
        <is>
          <t>Mechanical Seal</t>
        </is>
      </c>
      <c r="J266" s="233" t="inlineStr">
        <is>
          <t>Single</t>
        </is>
      </c>
      <c r="K266" s="233" t="n"/>
      <c r="L266" s="233" t="inlineStr">
        <is>
          <t>Oil Lubricated Bath</t>
        </is>
      </c>
      <c r="M266" s="233" t="inlineStr">
        <is>
          <t>J</t>
        </is>
      </c>
      <c r="N266" s="233" t="inlineStr">
        <is>
          <t>Lip Seal</t>
        </is>
      </c>
      <c r="O266" s="233" t="inlineStr">
        <is>
          <t>Coating_Standard</t>
        </is>
      </c>
      <c r="P266" s="235" t="inlineStr">
        <is>
          <t>RTF</t>
        </is>
      </c>
      <c r="Q266" s="233" t="inlineStr">
        <is>
          <t>B104050</t>
        </is>
      </c>
      <c r="R266" s="235" t="inlineStr">
        <is>
          <t>LT105</t>
        </is>
      </c>
      <c r="S266" s="233" t="n"/>
      <c r="T266" s="233" t="n"/>
      <c r="U266" s="233" t="n"/>
    </row>
    <row r="267">
      <c r="B267" s="233">
        <f>IF(AND(M267&lt;&gt;"B20", O267= "Coating_Standard"),"Y","N")</f>
        <v/>
      </c>
      <c r="C267" s="233" t="inlineStr">
        <is>
          <t>ConTab_BOM_KP_Insert_0261</t>
        </is>
      </c>
      <c r="D267" s="233">
        <f>IF(B285="Y",C267,"")</f>
        <v/>
      </c>
      <c r="E267" s="198" t="inlineStr">
        <is>
          <t>1015-3_4-KP</t>
        </is>
      </c>
      <c r="F267" s="235" t="inlineStr">
        <is>
          <t>Opt_Insert</t>
        </is>
      </c>
      <c r="G267" s="235" t="inlineStr">
        <is>
          <t>7</t>
        </is>
      </c>
      <c r="H267" s="234" t="inlineStr">
        <is>
          <t>X7</t>
        </is>
      </c>
      <c r="I267" s="233" t="inlineStr">
        <is>
          <t>Mechanical Seal</t>
        </is>
      </c>
      <c r="J267" s="233" t="inlineStr">
        <is>
          <t>Single</t>
        </is>
      </c>
      <c r="K267" s="233" t="n"/>
      <c r="L267" s="233" t="inlineStr">
        <is>
          <t>Oil Lubricated Bath</t>
        </is>
      </c>
      <c r="M267" s="233" t="inlineStr">
        <is>
          <t>X</t>
        </is>
      </c>
      <c r="N267" s="233" t="inlineStr">
        <is>
          <t>Special/Other</t>
        </is>
      </c>
      <c r="O267" s="233" t="inlineStr">
        <is>
          <t>Coating_Standard</t>
        </is>
      </c>
      <c r="P267" s="235" t="inlineStr">
        <is>
          <t>RTF</t>
        </is>
      </c>
      <c r="Q267" s="233" t="inlineStr">
        <is>
          <t>B104051</t>
        </is>
      </c>
      <c r="R267" s="235" t="inlineStr">
        <is>
          <t>LT029</t>
        </is>
      </c>
      <c r="S267" s="233" t="n"/>
      <c r="T267" s="233" t="n"/>
      <c r="U267" s="233" t="n"/>
    </row>
    <row r="268">
      <c r="B268" s="233">
        <f>IF(AND(M268&lt;&gt;"B20", O268= "Coating_Standard"),"Y","N")</f>
        <v/>
      </c>
      <c r="C268" s="233" t="inlineStr">
        <is>
          <t>ConTab_BOM_KP_Insert_0262</t>
        </is>
      </c>
      <c r="D268" s="233">
        <f>IF(B286="Y",C268,"")</f>
        <v/>
      </c>
      <c r="E268" s="198" t="inlineStr">
        <is>
          <t>1015-3_4-KP</t>
        </is>
      </c>
      <c r="F268" s="235" t="inlineStr">
        <is>
          <t>Opt_Insert</t>
        </is>
      </c>
      <c r="G268" s="235" t="inlineStr">
        <is>
          <t>7</t>
        </is>
      </c>
      <c r="H268" s="234" t="inlineStr">
        <is>
          <t>X7</t>
        </is>
      </c>
      <c r="I268" s="233" t="inlineStr">
        <is>
          <t>Packing</t>
        </is>
      </c>
      <c r="J268" s="233" t="inlineStr">
        <is>
          <t>Packing</t>
        </is>
      </c>
      <c r="K268" s="233" t="n"/>
      <c r="L268" s="233" t="inlineStr">
        <is>
          <t>Oil Lubricated Bath</t>
        </is>
      </c>
      <c r="M268" s="233" t="inlineStr">
        <is>
          <t>C35</t>
        </is>
      </c>
      <c r="N268" s="233" t="inlineStr">
        <is>
          <t>Lip Seal</t>
        </is>
      </c>
      <c r="O268" s="233" t="inlineStr">
        <is>
          <t>Coating_Standard</t>
        </is>
      </c>
      <c r="P268" s="235" t="inlineStr">
        <is>
          <t>RTF</t>
        </is>
      </c>
      <c r="Q268" s="233" t="inlineStr">
        <is>
          <t>B104052</t>
        </is>
      </c>
      <c r="R268" s="235" t="inlineStr">
        <is>
          <t>LT027</t>
        </is>
      </c>
      <c r="S268" s="233" t="n"/>
      <c r="T268" s="233" t="n"/>
      <c r="U268" s="233" t="n"/>
    </row>
    <row r="269">
      <c r="B269" s="233">
        <f>IF(AND(M269&lt;&gt;"B20", O269= "Coating_Standard"),"Y","N")</f>
        <v/>
      </c>
      <c r="C269" s="233" t="inlineStr">
        <is>
          <t>ConTab_BOM_KP_Insert_0263</t>
        </is>
      </c>
      <c r="D269" s="233">
        <f>IF(B287="Y",C269,"")</f>
        <v/>
      </c>
      <c r="E269" s="198" t="inlineStr">
        <is>
          <t>1015-3_4-KP</t>
        </is>
      </c>
      <c r="F269" s="235" t="inlineStr">
        <is>
          <t>Opt_Insert</t>
        </is>
      </c>
      <c r="G269" s="235" t="inlineStr">
        <is>
          <t>7</t>
        </is>
      </c>
      <c r="H269" s="234" t="inlineStr">
        <is>
          <t>X7</t>
        </is>
      </c>
      <c r="I269" s="233" t="inlineStr">
        <is>
          <t>Packing</t>
        </is>
      </c>
      <c r="J269" s="233" t="inlineStr">
        <is>
          <t>Packing</t>
        </is>
      </c>
      <c r="K269" s="233" t="n"/>
      <c r="L269" s="233" t="inlineStr">
        <is>
          <t>Oil Lubricated Bath</t>
        </is>
      </c>
      <c r="M269" s="233" t="inlineStr">
        <is>
          <t>J</t>
        </is>
      </c>
      <c r="N269" s="233" t="inlineStr">
        <is>
          <t>Lip Seal</t>
        </is>
      </c>
      <c r="O269" s="233" t="inlineStr">
        <is>
          <t>Coating_Standard</t>
        </is>
      </c>
      <c r="P269" s="235" t="inlineStr">
        <is>
          <t>RTF</t>
        </is>
      </c>
      <c r="Q269" s="233" t="inlineStr">
        <is>
          <t>B104054</t>
        </is>
      </c>
      <c r="R269" s="235" t="inlineStr">
        <is>
          <t>LT105</t>
        </is>
      </c>
      <c r="S269" s="233" t="n"/>
      <c r="T269" s="233" t="n"/>
      <c r="U269" s="233" t="n"/>
    </row>
    <row r="270">
      <c r="B270" s="233">
        <f>IF(AND(M270&lt;&gt;"B20", O270= "Coating_Standard"),"Y","N")</f>
        <v/>
      </c>
      <c r="C270" s="233" t="inlineStr">
        <is>
          <t>ConTab_BOM_KP_Insert_0264</t>
        </is>
      </c>
      <c r="D270" s="233">
        <f>IF(B288="Y",C270,"")</f>
        <v/>
      </c>
      <c r="E270" s="198" t="inlineStr">
        <is>
          <t>1015-3_4-KP</t>
        </is>
      </c>
      <c r="F270" s="235" t="inlineStr">
        <is>
          <t>Opt_Insert</t>
        </is>
      </c>
      <c r="G270" s="235" t="inlineStr">
        <is>
          <t>7</t>
        </is>
      </c>
      <c r="H270" s="234" t="inlineStr">
        <is>
          <t>X7</t>
        </is>
      </c>
      <c r="I270" s="233" t="inlineStr">
        <is>
          <t>Packing</t>
        </is>
      </c>
      <c r="J270" s="233" t="inlineStr">
        <is>
          <t>Packing</t>
        </is>
      </c>
      <c r="K270" s="233" t="n"/>
      <c r="L270" s="233" t="inlineStr">
        <is>
          <t>Oil Lubricated Bath</t>
        </is>
      </c>
      <c r="M270" s="233" t="inlineStr">
        <is>
          <t>X</t>
        </is>
      </c>
      <c r="N270" s="233" t="inlineStr">
        <is>
          <t>Special/Other</t>
        </is>
      </c>
      <c r="O270" s="233" t="inlineStr">
        <is>
          <t>Coating_Standard</t>
        </is>
      </c>
      <c r="P270" s="235" t="inlineStr">
        <is>
          <t>RTF</t>
        </is>
      </c>
      <c r="Q270" s="233" t="inlineStr">
        <is>
          <t>B104055</t>
        </is>
      </c>
      <c r="R270" s="235" t="inlineStr">
        <is>
          <t>LT029</t>
        </is>
      </c>
      <c r="S270" s="233" t="n"/>
      <c r="T270" s="233" t="n"/>
      <c r="U270" s="233" t="n"/>
    </row>
    <row r="271">
      <c r="B271" s="233">
        <f>IF(AND(M271&lt;&gt;"B20", O271= "Coating_Standard"),"Y","N")</f>
        <v/>
      </c>
      <c r="C271" s="233" t="inlineStr">
        <is>
          <t>ConTab_BOM_KP_Insert_0265</t>
        </is>
      </c>
      <c r="D271" s="233">
        <f>IF(B289="Y",C271,"")</f>
        <v/>
      </c>
      <c r="E271" s="198" t="inlineStr">
        <is>
          <t>1020-3_4-KP</t>
        </is>
      </c>
      <c r="F271" s="235" t="inlineStr">
        <is>
          <t>Opt_Insert</t>
        </is>
      </c>
      <c r="G271" s="235" t="inlineStr">
        <is>
          <t>V</t>
        </is>
      </c>
      <c r="H271" s="234" t="inlineStr">
        <is>
          <t>XV</t>
        </is>
      </c>
      <c r="I271" s="233" t="inlineStr">
        <is>
          <t>Mechanical Seal</t>
        </is>
      </c>
      <c r="J271" s="233" t="inlineStr">
        <is>
          <t>Single</t>
        </is>
      </c>
      <c r="K271" s="233" t="n"/>
      <c r="L271" s="233" t="inlineStr">
        <is>
          <t>Oil Lubricated Bath</t>
        </is>
      </c>
      <c r="M271" s="233" t="inlineStr">
        <is>
          <t>C35</t>
        </is>
      </c>
      <c r="N271" s="233" t="inlineStr">
        <is>
          <t>Lip Seal</t>
        </is>
      </c>
      <c r="O271" s="233" t="inlineStr">
        <is>
          <t>Coating_Standard</t>
        </is>
      </c>
      <c r="P271" s="235" t="inlineStr">
        <is>
          <t>RTF</t>
        </is>
      </c>
      <c r="Q271" s="233" t="inlineStr">
        <is>
          <t>B104064</t>
        </is>
      </c>
      <c r="R271" s="235" t="inlineStr">
        <is>
          <t>LT027</t>
        </is>
      </c>
      <c r="S271" s="233" t="n"/>
      <c r="T271" s="233" t="n"/>
      <c r="U271" s="233" t="n"/>
    </row>
    <row r="272">
      <c r="B272" s="233">
        <f>IF(AND(M272&lt;&gt;"B20", O272= "Coating_Standard"),"Y","N")</f>
        <v/>
      </c>
      <c r="C272" s="233" t="inlineStr">
        <is>
          <t>ConTab_BOM_KP_Insert_0266</t>
        </is>
      </c>
      <c r="D272" s="233">
        <f>IF(B290="Y",C272,"")</f>
        <v/>
      </c>
      <c r="E272" s="198" t="inlineStr">
        <is>
          <t>1020-3_4-KP</t>
        </is>
      </c>
      <c r="F272" s="235" t="inlineStr">
        <is>
          <t>Opt_Insert</t>
        </is>
      </c>
      <c r="G272" s="235" t="inlineStr">
        <is>
          <t>V</t>
        </is>
      </c>
      <c r="H272" s="234" t="inlineStr">
        <is>
          <t>XV</t>
        </is>
      </c>
      <c r="I272" s="233" t="inlineStr">
        <is>
          <t>Mechanical Seal</t>
        </is>
      </c>
      <c r="J272" s="233" t="inlineStr">
        <is>
          <t>Single</t>
        </is>
      </c>
      <c r="K272" s="233" t="n"/>
      <c r="L272" s="233" t="inlineStr">
        <is>
          <t>Oil Lubricated Bath</t>
        </is>
      </c>
      <c r="M272" s="233" t="inlineStr">
        <is>
          <t>J</t>
        </is>
      </c>
      <c r="N272" s="233" t="inlineStr">
        <is>
          <t>Lip Seal</t>
        </is>
      </c>
      <c r="O272" s="233" t="inlineStr">
        <is>
          <t>Coating_Standard</t>
        </is>
      </c>
      <c r="P272" s="235" t="inlineStr">
        <is>
          <t>RTF</t>
        </is>
      </c>
      <c r="Q272" s="233" t="inlineStr">
        <is>
          <t>B104066</t>
        </is>
      </c>
      <c r="R272" s="235" t="inlineStr">
        <is>
          <t>LT105</t>
        </is>
      </c>
      <c r="S272" s="233" t="n"/>
      <c r="T272" s="233" t="n"/>
      <c r="U272" s="233" t="n"/>
    </row>
    <row r="273">
      <c r="B273" s="233">
        <f>IF(AND(M273&lt;&gt;"B20", O273= "Coating_Standard"),"Y","N")</f>
        <v/>
      </c>
      <c r="C273" s="233" t="inlineStr">
        <is>
          <t>ConTab_BOM_KP_Insert_0267</t>
        </is>
      </c>
      <c r="D273" s="233">
        <f>IF(B291="Y",C273,"")</f>
        <v/>
      </c>
      <c r="E273" s="198" t="inlineStr">
        <is>
          <t>1020-3_4-KP</t>
        </is>
      </c>
      <c r="F273" s="235" t="inlineStr">
        <is>
          <t>Opt_Insert</t>
        </is>
      </c>
      <c r="G273" s="235" t="inlineStr">
        <is>
          <t>V</t>
        </is>
      </c>
      <c r="H273" s="234" t="inlineStr">
        <is>
          <t>XV</t>
        </is>
      </c>
      <c r="I273" s="233" t="inlineStr">
        <is>
          <t>Mechanical Seal</t>
        </is>
      </c>
      <c r="J273" s="233" t="inlineStr">
        <is>
          <t>Single</t>
        </is>
      </c>
      <c r="K273" s="233" t="n"/>
      <c r="L273" s="233" t="inlineStr">
        <is>
          <t>Oil Lubricated Bath</t>
        </is>
      </c>
      <c r="M273" s="233" t="inlineStr">
        <is>
          <t>X</t>
        </is>
      </c>
      <c r="N273" s="233" t="inlineStr">
        <is>
          <t>Special/Other</t>
        </is>
      </c>
      <c r="O273" s="233" t="inlineStr">
        <is>
          <t>Coating_Standard</t>
        </is>
      </c>
      <c r="P273" s="235" t="inlineStr">
        <is>
          <t>RTF</t>
        </is>
      </c>
      <c r="Q273" s="233" t="inlineStr">
        <is>
          <t>B104067</t>
        </is>
      </c>
      <c r="R273" s="235" t="inlineStr">
        <is>
          <t>LT029</t>
        </is>
      </c>
      <c r="S273" s="233" t="n"/>
      <c r="T273" s="233" t="n"/>
      <c r="U273" s="233" t="n"/>
    </row>
    <row r="274">
      <c r="B274" s="233">
        <f>IF(AND(M274&lt;&gt;"B20", O274= "Coating_Standard"),"Y","N")</f>
        <v/>
      </c>
      <c r="C274" s="233" t="inlineStr">
        <is>
          <t>ConTab_BOM_KP_Insert_0268</t>
        </is>
      </c>
      <c r="D274" s="233">
        <f>IF(B292="Y",C274,"")</f>
        <v/>
      </c>
      <c r="E274" s="198" t="inlineStr">
        <is>
          <t>1020-3_4-KP</t>
        </is>
      </c>
      <c r="F274" s="235" t="inlineStr">
        <is>
          <t>Opt_Insert</t>
        </is>
      </c>
      <c r="G274" s="235" t="inlineStr">
        <is>
          <t>V</t>
        </is>
      </c>
      <c r="H274" s="234" t="inlineStr">
        <is>
          <t>XV</t>
        </is>
      </c>
      <c r="I274" s="233" t="inlineStr">
        <is>
          <t>Packing</t>
        </is>
      </c>
      <c r="J274" s="233" t="inlineStr">
        <is>
          <t>Packing</t>
        </is>
      </c>
      <c r="K274" s="233" t="n"/>
      <c r="L274" s="233" t="inlineStr">
        <is>
          <t>Oil Lubricated Bath</t>
        </is>
      </c>
      <c r="M274" s="233" t="inlineStr">
        <is>
          <t>C35</t>
        </is>
      </c>
      <c r="N274" s="233" t="inlineStr">
        <is>
          <t>Lip Seal</t>
        </is>
      </c>
      <c r="O274" s="233" t="inlineStr">
        <is>
          <t>Coating_Standard</t>
        </is>
      </c>
      <c r="P274" s="235" t="inlineStr">
        <is>
          <t>RTF</t>
        </is>
      </c>
      <c r="Q274" s="233" t="inlineStr">
        <is>
          <t>B104068</t>
        </is>
      </c>
      <c r="R274" s="235" t="inlineStr">
        <is>
          <t>LT027</t>
        </is>
      </c>
      <c r="S274" s="233" t="n"/>
      <c r="T274" s="233" t="n"/>
      <c r="U274" s="233" t="n"/>
    </row>
    <row r="275">
      <c r="B275" s="233">
        <f>IF(AND(M275&lt;&gt;"B20", O275= "Coating_Standard"),"Y","N")</f>
        <v/>
      </c>
      <c r="C275" s="233" t="inlineStr">
        <is>
          <t>ConTab_BOM_KP_Insert_0269</t>
        </is>
      </c>
      <c r="D275" s="233">
        <f>IF(B293="Y",C275,"")</f>
        <v/>
      </c>
      <c r="E275" s="198" t="inlineStr">
        <is>
          <t>1020-3_4-KP</t>
        </is>
      </c>
      <c r="F275" s="235" t="inlineStr">
        <is>
          <t>Opt_Insert</t>
        </is>
      </c>
      <c r="G275" s="235" t="inlineStr">
        <is>
          <t>V</t>
        </is>
      </c>
      <c r="H275" s="234" t="inlineStr">
        <is>
          <t>XV</t>
        </is>
      </c>
      <c r="I275" s="233" t="inlineStr">
        <is>
          <t>Packing</t>
        </is>
      </c>
      <c r="J275" s="233" t="inlineStr">
        <is>
          <t>Packing</t>
        </is>
      </c>
      <c r="K275" s="233" t="n"/>
      <c r="L275" s="233" t="inlineStr">
        <is>
          <t>Oil Lubricated Bath</t>
        </is>
      </c>
      <c r="M275" s="233" t="inlineStr">
        <is>
          <t>J</t>
        </is>
      </c>
      <c r="N275" s="233" t="inlineStr">
        <is>
          <t>Lip Seal</t>
        </is>
      </c>
      <c r="O275" s="233" t="inlineStr">
        <is>
          <t>Coating_Standard</t>
        </is>
      </c>
      <c r="P275" s="235" t="inlineStr">
        <is>
          <t>RTF</t>
        </is>
      </c>
      <c r="Q275" s="233" t="inlineStr">
        <is>
          <t>B104070</t>
        </is>
      </c>
      <c r="R275" s="235" t="inlineStr">
        <is>
          <t>LT105</t>
        </is>
      </c>
      <c r="S275" s="233" t="n"/>
      <c r="T275" s="233" t="n"/>
      <c r="U275" s="233" t="n"/>
    </row>
    <row r="276">
      <c r="B276" s="233">
        <f>IF(AND(M276&lt;&gt;"B20", O276= "Coating_Standard"),"Y","N")</f>
        <v/>
      </c>
      <c r="C276" s="233" t="inlineStr">
        <is>
          <t>ConTab_BOM_KP_Insert_0270</t>
        </is>
      </c>
      <c r="D276" s="233">
        <f>IF(B294="Y",C276,"")</f>
        <v/>
      </c>
      <c r="E276" s="198" t="inlineStr">
        <is>
          <t>1020-3_4-KP</t>
        </is>
      </c>
      <c r="F276" s="235" t="inlineStr">
        <is>
          <t>Opt_Insert</t>
        </is>
      </c>
      <c r="G276" s="235" t="inlineStr">
        <is>
          <t>V</t>
        </is>
      </c>
      <c r="H276" s="234" t="inlineStr">
        <is>
          <t>XV</t>
        </is>
      </c>
      <c r="I276" s="233" t="inlineStr">
        <is>
          <t>Packing</t>
        </is>
      </c>
      <c r="J276" s="233" t="inlineStr">
        <is>
          <t>Packing</t>
        </is>
      </c>
      <c r="K276" s="233" t="n"/>
      <c r="L276" s="233" t="inlineStr">
        <is>
          <t>Oil Lubricated Bath</t>
        </is>
      </c>
      <c r="M276" s="233" t="inlineStr">
        <is>
          <t>X</t>
        </is>
      </c>
      <c r="N276" s="233" t="inlineStr">
        <is>
          <t>Special/Other</t>
        </is>
      </c>
      <c r="O276" s="233" t="inlineStr">
        <is>
          <t>Coating_Standard</t>
        </is>
      </c>
      <c r="P276" s="235" t="inlineStr">
        <is>
          <t>RTF</t>
        </is>
      </c>
      <c r="Q276" s="233" t="inlineStr">
        <is>
          <t>B104071</t>
        </is>
      </c>
      <c r="R276" s="235" t="inlineStr">
        <is>
          <t>LT029</t>
        </is>
      </c>
      <c r="S276" s="233" t="n"/>
      <c r="T276" s="233" t="n"/>
      <c r="U276" s="233" t="n"/>
    </row>
    <row r="277">
      <c r="B277" s="233">
        <f>IF(AND(M277&lt;&gt;"B20", O277= "Coating_Standard"),"Y","N")</f>
        <v/>
      </c>
      <c r="C277" s="233" t="inlineStr">
        <is>
          <t>ConTab_BOM_KP_Insert_0271</t>
        </is>
      </c>
      <c r="D277" s="233">
        <f>IF(B295="Y",C277,"")</f>
        <v/>
      </c>
      <c r="E277" s="198" t="inlineStr">
        <is>
          <t>1024-1_2-KP</t>
        </is>
      </c>
      <c r="F277" s="235" t="inlineStr">
        <is>
          <t>Opt_Insert</t>
        </is>
      </c>
      <c r="G277" s="235" t="inlineStr">
        <is>
          <t>V</t>
        </is>
      </c>
      <c r="H277" s="234" t="inlineStr">
        <is>
          <t>XV</t>
        </is>
      </c>
      <c r="I277" s="233" t="inlineStr">
        <is>
          <t>Mechanical Seal</t>
        </is>
      </c>
      <c r="J277" s="233" t="inlineStr">
        <is>
          <t>Single</t>
        </is>
      </c>
      <c r="K277" s="233" t="n"/>
      <c r="L277" s="233" t="inlineStr">
        <is>
          <t>Oil Lubricated Bath</t>
        </is>
      </c>
      <c r="M277" s="233" t="inlineStr">
        <is>
          <t>C35</t>
        </is>
      </c>
      <c r="N277" s="233" t="inlineStr">
        <is>
          <t>Lip Seal</t>
        </is>
      </c>
      <c r="O277" s="233" t="inlineStr">
        <is>
          <t>Coating_Standard</t>
        </is>
      </c>
      <c r="P277" s="235" t="inlineStr">
        <is>
          <t>RTF</t>
        </is>
      </c>
      <c r="Q277" s="233" t="inlineStr">
        <is>
          <t>B104064</t>
        </is>
      </c>
      <c r="R277" s="235" t="inlineStr">
        <is>
          <t>LT027</t>
        </is>
      </c>
      <c r="S277" s="233" t="n"/>
      <c r="T277" s="233" t="n"/>
      <c r="U277" s="233" t="n"/>
    </row>
    <row r="278">
      <c r="B278" s="233">
        <f>IF(AND(M278&lt;&gt;"B20", O278= "Coating_Standard"),"Y","N")</f>
        <v/>
      </c>
      <c r="C278" s="233" t="inlineStr">
        <is>
          <t>ConTab_BOM_KP_Insert_0272</t>
        </is>
      </c>
      <c r="D278" s="233">
        <f>IF(B296="Y",C278,"")</f>
        <v/>
      </c>
      <c r="E278" s="198" t="inlineStr">
        <is>
          <t>1024-1_2-KP</t>
        </is>
      </c>
      <c r="F278" s="235" t="inlineStr">
        <is>
          <t>Opt_Insert</t>
        </is>
      </c>
      <c r="G278" s="235" t="inlineStr">
        <is>
          <t>V</t>
        </is>
      </c>
      <c r="H278" s="234" t="inlineStr">
        <is>
          <t>XV</t>
        </is>
      </c>
      <c r="I278" s="233" t="inlineStr">
        <is>
          <t>Mechanical Seal</t>
        </is>
      </c>
      <c r="J278" s="233" t="inlineStr">
        <is>
          <t>Single</t>
        </is>
      </c>
      <c r="K278" s="233" t="n"/>
      <c r="L278" s="233" t="inlineStr">
        <is>
          <t>Oil Lubricated Bath</t>
        </is>
      </c>
      <c r="M278" s="233" t="inlineStr">
        <is>
          <t>J</t>
        </is>
      </c>
      <c r="N278" s="233" t="inlineStr">
        <is>
          <t>Lip Seal</t>
        </is>
      </c>
      <c r="O278" s="233" t="inlineStr">
        <is>
          <t>Coating_Standard</t>
        </is>
      </c>
      <c r="P278" s="235" t="inlineStr">
        <is>
          <t>RTF</t>
        </is>
      </c>
      <c r="Q278" s="233" t="inlineStr">
        <is>
          <t>B104066</t>
        </is>
      </c>
      <c r="R278" s="235" t="inlineStr">
        <is>
          <t>LT105</t>
        </is>
      </c>
      <c r="S278" s="233" t="n"/>
      <c r="T278" s="233" t="n"/>
      <c r="U278" s="233" t="n"/>
    </row>
    <row r="279">
      <c r="B279" s="233">
        <f>IF(AND(M279&lt;&gt;"B20", O279= "Coating_Standard"),"Y","N")</f>
        <v/>
      </c>
      <c r="C279" s="233" t="inlineStr">
        <is>
          <t>ConTab_BOM_KP_Insert_0273</t>
        </is>
      </c>
      <c r="D279" s="233">
        <f>IF(B297="Y",C279,"")</f>
        <v/>
      </c>
      <c r="E279" s="198" t="inlineStr">
        <is>
          <t>1024-1_2-KP</t>
        </is>
      </c>
      <c r="F279" s="235" t="inlineStr">
        <is>
          <t>Opt_Insert</t>
        </is>
      </c>
      <c r="G279" s="235" t="inlineStr">
        <is>
          <t>V</t>
        </is>
      </c>
      <c r="H279" s="234" t="inlineStr">
        <is>
          <t>XV</t>
        </is>
      </c>
      <c r="I279" s="233" t="inlineStr">
        <is>
          <t>Mechanical Seal</t>
        </is>
      </c>
      <c r="J279" s="233" t="inlineStr">
        <is>
          <t>Single</t>
        </is>
      </c>
      <c r="K279" s="233" t="n"/>
      <c r="L279" s="233" t="inlineStr">
        <is>
          <t>Oil Lubricated Bath</t>
        </is>
      </c>
      <c r="M279" s="233" t="inlineStr">
        <is>
          <t>X</t>
        </is>
      </c>
      <c r="N279" s="233" t="inlineStr">
        <is>
          <t>Special/Other</t>
        </is>
      </c>
      <c r="O279" s="233" t="inlineStr">
        <is>
          <t>Coating_Standard</t>
        </is>
      </c>
      <c r="P279" s="235" t="inlineStr">
        <is>
          <t>RTF</t>
        </is>
      </c>
      <c r="Q279" s="233" t="inlineStr">
        <is>
          <t>B104067</t>
        </is>
      </c>
      <c r="R279" s="235" t="inlineStr">
        <is>
          <t>LT029</t>
        </is>
      </c>
      <c r="S279" s="233" t="n"/>
      <c r="T279" s="233" t="n"/>
      <c r="U279" s="233" t="n"/>
    </row>
    <row r="280">
      <c r="B280" s="233">
        <f>IF(AND(M280&lt;&gt;"B20", O280= "Coating_Standard"),"Y","N")</f>
        <v/>
      </c>
      <c r="C280" s="233" t="inlineStr">
        <is>
          <t>ConTab_BOM_KP_Insert_0274</t>
        </is>
      </c>
      <c r="D280" s="233">
        <f>IF(B298="Y",C280,"")</f>
        <v/>
      </c>
      <c r="E280" s="198" t="inlineStr">
        <is>
          <t>1024-1_2-KP</t>
        </is>
      </c>
      <c r="F280" s="235" t="inlineStr">
        <is>
          <t>Opt_Insert</t>
        </is>
      </c>
      <c r="G280" s="235" t="inlineStr">
        <is>
          <t>V</t>
        </is>
      </c>
      <c r="H280" s="234" t="inlineStr">
        <is>
          <t>XV</t>
        </is>
      </c>
      <c r="I280" s="233" t="inlineStr">
        <is>
          <t>Packing</t>
        </is>
      </c>
      <c r="J280" s="233" t="inlineStr">
        <is>
          <t>Packing</t>
        </is>
      </c>
      <c r="K280" s="233" t="n"/>
      <c r="L280" s="233" t="inlineStr">
        <is>
          <t>Oil Lubricated Bath</t>
        </is>
      </c>
      <c r="M280" s="233" t="inlineStr">
        <is>
          <t>C35</t>
        </is>
      </c>
      <c r="N280" s="233" t="inlineStr">
        <is>
          <t>Lip Seal</t>
        </is>
      </c>
      <c r="O280" s="233" t="inlineStr">
        <is>
          <t>Coating_Standard</t>
        </is>
      </c>
      <c r="P280" s="235" t="inlineStr">
        <is>
          <t>RTF</t>
        </is>
      </c>
      <c r="Q280" s="233" t="inlineStr">
        <is>
          <t>B104068</t>
        </is>
      </c>
      <c r="R280" s="235" t="inlineStr">
        <is>
          <t>LT027</t>
        </is>
      </c>
      <c r="S280" s="233" t="n"/>
      <c r="T280" s="233" t="n"/>
      <c r="U280" s="233" t="n"/>
    </row>
    <row r="281">
      <c r="B281" s="233">
        <f>IF(AND(M281&lt;&gt;"B20", O281= "Coating_Standard"),"Y","N")</f>
        <v/>
      </c>
      <c r="C281" s="233" t="inlineStr">
        <is>
          <t>ConTab_BOM_KP_Insert_0275</t>
        </is>
      </c>
      <c r="D281" s="233">
        <f>IF(B299="Y",C281,"")</f>
        <v/>
      </c>
      <c r="E281" s="198" t="inlineStr">
        <is>
          <t>1024-1_2-KP</t>
        </is>
      </c>
      <c r="F281" s="235" t="inlineStr">
        <is>
          <t>Opt_Insert</t>
        </is>
      </c>
      <c r="G281" s="235" t="inlineStr">
        <is>
          <t>V</t>
        </is>
      </c>
      <c r="H281" s="234" t="inlineStr">
        <is>
          <t>XV</t>
        </is>
      </c>
      <c r="I281" s="233" t="inlineStr">
        <is>
          <t>Packing</t>
        </is>
      </c>
      <c r="J281" s="233" t="inlineStr">
        <is>
          <t>Packing</t>
        </is>
      </c>
      <c r="K281" s="233" t="n"/>
      <c r="L281" s="233" t="inlineStr">
        <is>
          <t>Oil Lubricated Bath</t>
        </is>
      </c>
      <c r="M281" s="233" t="inlineStr">
        <is>
          <t>J</t>
        </is>
      </c>
      <c r="N281" s="233" t="inlineStr">
        <is>
          <t>Lip Seal</t>
        </is>
      </c>
      <c r="O281" s="233" t="inlineStr">
        <is>
          <t>Coating_Standard</t>
        </is>
      </c>
      <c r="P281" s="235" t="inlineStr">
        <is>
          <t>RTF</t>
        </is>
      </c>
      <c r="Q281" s="233" t="inlineStr">
        <is>
          <t>B104070</t>
        </is>
      </c>
      <c r="R281" s="235" t="inlineStr">
        <is>
          <t>LT105</t>
        </is>
      </c>
      <c r="S281" s="233" t="n"/>
      <c r="T281" s="233" t="n"/>
      <c r="U281" s="233" t="n"/>
    </row>
    <row r="282">
      <c r="B282" s="233">
        <f>IF(AND(M282&lt;&gt;"B20", O282= "Coating_Standard"),"Y","N")</f>
        <v/>
      </c>
      <c r="C282" s="233" t="inlineStr">
        <is>
          <t>ConTab_BOM_KP_Insert_0276</t>
        </is>
      </c>
      <c r="D282" s="233">
        <f>IF(B300="Y",C282,"")</f>
        <v/>
      </c>
      <c r="E282" s="198" t="inlineStr">
        <is>
          <t>1024-1_2-KP</t>
        </is>
      </c>
      <c r="F282" s="235" t="inlineStr">
        <is>
          <t>Opt_Insert</t>
        </is>
      </c>
      <c r="G282" s="235" t="inlineStr">
        <is>
          <t>V</t>
        </is>
      </c>
      <c r="H282" s="234" t="inlineStr">
        <is>
          <t>XV</t>
        </is>
      </c>
      <c r="I282" s="233" t="inlineStr">
        <is>
          <t>Packing</t>
        </is>
      </c>
      <c r="J282" s="233" t="inlineStr">
        <is>
          <t>Packing</t>
        </is>
      </c>
      <c r="K282" s="233" t="n"/>
      <c r="L282" s="233" t="inlineStr">
        <is>
          <t>Oil Lubricated Bath</t>
        </is>
      </c>
      <c r="M282" s="233" t="inlineStr">
        <is>
          <t>X</t>
        </is>
      </c>
      <c r="N282" s="233" t="inlineStr">
        <is>
          <t>Special/Other</t>
        </is>
      </c>
      <c r="O282" s="233" t="inlineStr">
        <is>
          <t>Coating_Standard</t>
        </is>
      </c>
      <c r="P282" s="235" t="inlineStr">
        <is>
          <t>RTF</t>
        </is>
      </c>
      <c r="Q282" s="233" t="inlineStr">
        <is>
          <t>B104071</t>
        </is>
      </c>
      <c r="R282" s="235" t="inlineStr">
        <is>
          <t>LT029</t>
        </is>
      </c>
      <c r="S282" s="233" t="n"/>
      <c r="T282" s="233" t="n"/>
      <c r="U282" s="233" t="n"/>
    </row>
    <row r="283">
      <c r="B283" s="233">
        <f>IF(AND(M283&lt;&gt;"B20", O283= "Coating_Standard"),"Y","N")</f>
        <v/>
      </c>
      <c r="C283" s="233" t="inlineStr">
        <is>
          <t>ConTab_BOM_KP_Insert_0277</t>
        </is>
      </c>
      <c r="D283" s="233">
        <f>IF(B301="Y",C283,"")</f>
        <v/>
      </c>
      <c r="E283" s="198" t="inlineStr">
        <is>
          <t>1024-3_4-KP</t>
        </is>
      </c>
      <c r="F283" s="235" t="inlineStr">
        <is>
          <t>Opt_Insert</t>
        </is>
      </c>
      <c r="G283" s="235" t="inlineStr">
        <is>
          <t>V</t>
        </is>
      </c>
      <c r="H283" s="234" t="inlineStr">
        <is>
          <t>XV</t>
        </is>
      </c>
      <c r="I283" s="233" t="inlineStr">
        <is>
          <t>Mechanical Seal</t>
        </is>
      </c>
      <c r="J283" s="233" t="inlineStr">
        <is>
          <t>Single</t>
        </is>
      </c>
      <c r="K283" s="233" t="n"/>
      <c r="L283" s="233" t="inlineStr">
        <is>
          <t>Oil Lubricated Bath</t>
        </is>
      </c>
      <c r="M283" s="233" t="inlineStr">
        <is>
          <t>C35</t>
        </is>
      </c>
      <c r="N283" s="233" t="inlineStr">
        <is>
          <t>Lip Seal</t>
        </is>
      </c>
      <c r="O283" s="233" t="inlineStr">
        <is>
          <t>Coating_Standard</t>
        </is>
      </c>
      <c r="P283" s="235" t="inlineStr">
        <is>
          <t>RTF</t>
        </is>
      </c>
      <c r="Q283" s="233" t="inlineStr">
        <is>
          <t>B104064</t>
        </is>
      </c>
      <c r="R283" s="235" t="inlineStr">
        <is>
          <t>LT027</t>
        </is>
      </c>
      <c r="S283" s="233" t="n"/>
      <c r="T283" s="233" t="n"/>
      <c r="U283" s="233" t="n"/>
    </row>
    <row r="284">
      <c r="B284" s="233">
        <f>IF(AND(M284&lt;&gt;"B20", O284= "Coating_Standard"),"Y","N")</f>
        <v/>
      </c>
      <c r="C284" s="233" t="inlineStr">
        <is>
          <t>ConTab_BOM_KP_Insert_0278</t>
        </is>
      </c>
      <c r="D284" s="233">
        <f>IF(B302="Y",C284,"")</f>
        <v/>
      </c>
      <c r="E284" s="198" t="inlineStr">
        <is>
          <t>1024-3_4-KP</t>
        </is>
      </c>
      <c r="F284" s="235" t="inlineStr">
        <is>
          <t>Opt_Insert</t>
        </is>
      </c>
      <c r="G284" s="235" t="inlineStr">
        <is>
          <t>V</t>
        </is>
      </c>
      <c r="H284" s="234" t="inlineStr">
        <is>
          <t>XV</t>
        </is>
      </c>
      <c r="I284" s="233" t="inlineStr">
        <is>
          <t>Mechanical Seal</t>
        </is>
      </c>
      <c r="J284" s="233" t="inlineStr">
        <is>
          <t>Single</t>
        </is>
      </c>
      <c r="K284" s="233" t="n"/>
      <c r="L284" s="233" t="inlineStr">
        <is>
          <t>Oil Lubricated Bath</t>
        </is>
      </c>
      <c r="M284" s="233" t="inlineStr">
        <is>
          <t>J</t>
        </is>
      </c>
      <c r="N284" s="233" t="inlineStr">
        <is>
          <t>Lip Seal</t>
        </is>
      </c>
      <c r="O284" s="233" t="inlineStr">
        <is>
          <t>Coating_Standard</t>
        </is>
      </c>
      <c r="P284" s="235" t="inlineStr">
        <is>
          <t>RTF</t>
        </is>
      </c>
      <c r="Q284" s="233" t="inlineStr">
        <is>
          <t>B104066</t>
        </is>
      </c>
      <c r="R284" s="235" t="inlineStr">
        <is>
          <t>LT105</t>
        </is>
      </c>
      <c r="S284" s="233" t="n"/>
      <c r="T284" s="233" t="n"/>
      <c r="U284" s="233" t="n"/>
    </row>
    <row r="285">
      <c r="B285" s="233">
        <f>IF(AND(M285&lt;&gt;"B20", O285= "Coating_Standard"),"Y","N")</f>
        <v/>
      </c>
      <c r="C285" s="233" t="inlineStr">
        <is>
          <t>ConTab_BOM_KP_Insert_0279</t>
        </is>
      </c>
      <c r="D285" s="233">
        <f>IF(B303="Y",C285,"")</f>
        <v/>
      </c>
      <c r="E285" s="198" t="inlineStr">
        <is>
          <t>1024-3_4-KP</t>
        </is>
      </c>
      <c r="F285" s="235" t="inlineStr">
        <is>
          <t>Opt_Insert</t>
        </is>
      </c>
      <c r="G285" s="235" t="inlineStr">
        <is>
          <t>V</t>
        </is>
      </c>
      <c r="H285" s="234" t="inlineStr">
        <is>
          <t>XV</t>
        </is>
      </c>
      <c r="I285" s="233" t="inlineStr">
        <is>
          <t>Mechanical Seal</t>
        </is>
      </c>
      <c r="J285" s="233" t="inlineStr">
        <is>
          <t>Single</t>
        </is>
      </c>
      <c r="K285" s="233" t="n"/>
      <c r="L285" s="233" t="inlineStr">
        <is>
          <t>Oil Lubricated Bath</t>
        </is>
      </c>
      <c r="M285" s="233" t="inlineStr">
        <is>
          <t>X</t>
        </is>
      </c>
      <c r="N285" s="233" t="inlineStr">
        <is>
          <t>Special/Other</t>
        </is>
      </c>
      <c r="O285" s="233" t="inlineStr">
        <is>
          <t>Coating_Standard</t>
        </is>
      </c>
      <c r="P285" s="235" t="inlineStr">
        <is>
          <t>RTF</t>
        </is>
      </c>
      <c r="Q285" s="233" t="inlineStr">
        <is>
          <t>B104067</t>
        </is>
      </c>
      <c r="R285" s="235" t="inlineStr">
        <is>
          <t>LT029</t>
        </is>
      </c>
      <c r="S285" s="233" t="n"/>
      <c r="T285" s="233" t="n"/>
      <c r="U285" s="233" t="n"/>
    </row>
    <row r="286">
      <c r="B286" s="233">
        <f>IF(AND(M286&lt;&gt;"B20", O286= "Coating_Standard"),"Y","N")</f>
        <v/>
      </c>
      <c r="C286" s="233" t="inlineStr">
        <is>
          <t>ConTab_BOM_KP_Insert_0280</t>
        </is>
      </c>
      <c r="D286" s="233">
        <f>IF(B304="Y",C286,"")</f>
        <v/>
      </c>
      <c r="E286" s="198" t="inlineStr">
        <is>
          <t>1024-3_4-KP</t>
        </is>
      </c>
      <c r="F286" s="235" t="inlineStr">
        <is>
          <t>Opt_Insert</t>
        </is>
      </c>
      <c r="G286" s="235" t="inlineStr">
        <is>
          <t>V</t>
        </is>
      </c>
      <c r="H286" s="234" t="inlineStr">
        <is>
          <t>XV</t>
        </is>
      </c>
      <c r="I286" s="233" t="inlineStr">
        <is>
          <t>Packing</t>
        </is>
      </c>
      <c r="J286" s="233" t="inlineStr">
        <is>
          <t>Packing</t>
        </is>
      </c>
      <c r="K286" s="233" t="n"/>
      <c r="L286" s="233" t="inlineStr">
        <is>
          <t>Oil Lubricated Bath</t>
        </is>
      </c>
      <c r="M286" s="233" t="inlineStr">
        <is>
          <t>C35</t>
        </is>
      </c>
      <c r="N286" s="233" t="inlineStr">
        <is>
          <t>Lip Seal</t>
        </is>
      </c>
      <c r="O286" s="233" t="inlineStr">
        <is>
          <t>Coating_Standard</t>
        </is>
      </c>
      <c r="P286" s="235" t="inlineStr">
        <is>
          <t>RTF</t>
        </is>
      </c>
      <c r="Q286" s="233" t="inlineStr">
        <is>
          <t>B104068</t>
        </is>
      </c>
      <c r="R286" s="235" t="inlineStr">
        <is>
          <t>LT027</t>
        </is>
      </c>
      <c r="S286" s="233" t="n"/>
      <c r="T286" s="233" t="n"/>
      <c r="U286" s="233" t="n"/>
    </row>
    <row r="287">
      <c r="B287" s="233">
        <f>IF(AND(M287&lt;&gt;"B20", O287= "Coating_Standard"),"Y","N")</f>
        <v/>
      </c>
      <c r="C287" s="233" t="inlineStr">
        <is>
          <t>ConTab_BOM_KP_Insert_0281</t>
        </is>
      </c>
      <c r="D287" s="233">
        <f>IF(B305="Y",C287,"")</f>
        <v/>
      </c>
      <c r="E287" s="198" t="inlineStr">
        <is>
          <t>1024-3_4-KP</t>
        </is>
      </c>
      <c r="F287" s="235" t="inlineStr">
        <is>
          <t>Opt_Insert</t>
        </is>
      </c>
      <c r="G287" s="235" t="inlineStr">
        <is>
          <t>V</t>
        </is>
      </c>
      <c r="H287" s="234" t="inlineStr">
        <is>
          <t>XV</t>
        </is>
      </c>
      <c r="I287" s="233" t="inlineStr">
        <is>
          <t>Packing</t>
        </is>
      </c>
      <c r="J287" s="233" t="inlineStr">
        <is>
          <t>Packing</t>
        </is>
      </c>
      <c r="K287" s="233" t="n"/>
      <c r="L287" s="233" t="inlineStr">
        <is>
          <t>Oil Lubricated Bath</t>
        </is>
      </c>
      <c r="M287" s="233" t="inlineStr">
        <is>
          <t>J</t>
        </is>
      </c>
      <c r="N287" s="233" t="inlineStr">
        <is>
          <t>Lip Seal</t>
        </is>
      </c>
      <c r="O287" s="233" t="inlineStr">
        <is>
          <t>Coating_Standard</t>
        </is>
      </c>
      <c r="P287" s="235" t="inlineStr">
        <is>
          <t>RTF</t>
        </is>
      </c>
      <c r="Q287" s="233" t="inlineStr">
        <is>
          <t>B104070</t>
        </is>
      </c>
      <c r="R287" s="235" t="inlineStr">
        <is>
          <t>LT105</t>
        </is>
      </c>
      <c r="S287" s="233" t="n"/>
      <c r="T287" s="233" t="n"/>
      <c r="U287" s="233" t="n"/>
    </row>
    <row r="288">
      <c r="B288" s="233">
        <f>IF(AND(M288&lt;&gt;"B20", O288= "Coating_Standard"),"Y","N")</f>
        <v/>
      </c>
      <c r="C288" s="233" t="inlineStr">
        <is>
          <t>ConTab_BOM_KP_Insert_0282</t>
        </is>
      </c>
      <c r="D288" s="233">
        <f>IF(B306="Y",C288,"")</f>
        <v/>
      </c>
      <c r="E288" s="198" t="inlineStr">
        <is>
          <t>1024-3_4-KP</t>
        </is>
      </c>
      <c r="F288" s="235" t="inlineStr">
        <is>
          <t>Opt_Insert</t>
        </is>
      </c>
      <c r="G288" s="235" t="inlineStr">
        <is>
          <t>V</t>
        </is>
      </c>
      <c r="H288" s="234" t="inlineStr">
        <is>
          <t>XV</t>
        </is>
      </c>
      <c r="I288" s="233" t="inlineStr">
        <is>
          <t>Packing</t>
        </is>
      </c>
      <c r="J288" s="233" t="inlineStr">
        <is>
          <t>Packing</t>
        </is>
      </c>
      <c r="K288" s="233" t="n"/>
      <c r="L288" s="233" t="inlineStr">
        <is>
          <t>Oil Lubricated Bath</t>
        </is>
      </c>
      <c r="M288" s="233" t="inlineStr">
        <is>
          <t>X</t>
        </is>
      </c>
      <c r="N288" s="233" t="inlineStr">
        <is>
          <t>Special/Other</t>
        </is>
      </c>
      <c r="O288" s="233" t="inlineStr">
        <is>
          <t>Coating_Standard</t>
        </is>
      </c>
      <c r="P288" s="235" t="inlineStr">
        <is>
          <t>RTF</t>
        </is>
      </c>
      <c r="Q288" s="233" t="inlineStr">
        <is>
          <t>B104071</t>
        </is>
      </c>
      <c r="R288" s="235" t="inlineStr">
        <is>
          <t>LT029</t>
        </is>
      </c>
      <c r="S288" s="233" t="n"/>
      <c r="T288" s="233" t="n"/>
      <c r="U288" s="233" t="n"/>
    </row>
    <row r="289">
      <c r="B289" s="233">
        <f>IF(AND(M289&lt;&gt;"B20", O289= "Coating_Standard"),"Y","N")</f>
        <v/>
      </c>
      <c r="C289" s="233" t="inlineStr">
        <is>
          <t>ConTab_BOM_KP_Insert_0283</t>
        </is>
      </c>
      <c r="D289" s="233">
        <f>IF(B307="Y",C289,"")</f>
        <v/>
      </c>
      <c r="E289" s="198" t="inlineStr">
        <is>
          <t>1220-5_6-KP</t>
        </is>
      </c>
      <c r="F289" s="235" t="inlineStr">
        <is>
          <t>Opt_Insert</t>
        </is>
      </c>
      <c r="G289" s="235" t="inlineStr">
        <is>
          <t>K</t>
        </is>
      </c>
      <c r="H289" s="234" t="inlineStr">
        <is>
          <t>XK</t>
        </is>
      </c>
      <c r="I289" s="233" t="inlineStr">
        <is>
          <t>Mechanical Seal</t>
        </is>
      </c>
      <c r="J289" s="233" t="inlineStr">
        <is>
          <t>Single</t>
        </is>
      </c>
      <c r="K289" s="233" t="n"/>
      <c r="L289" s="233" t="inlineStr">
        <is>
          <t>Oil Lubricated Bath</t>
        </is>
      </c>
      <c r="M289" s="233" t="inlineStr">
        <is>
          <t>C35</t>
        </is>
      </c>
      <c r="N289" s="233" t="inlineStr">
        <is>
          <t>Lip Seal</t>
        </is>
      </c>
      <c r="O289" s="233" t="inlineStr">
        <is>
          <t>Coating_Standard</t>
        </is>
      </c>
      <c r="P289" s="235" t="inlineStr">
        <is>
          <t>RTF</t>
        </is>
      </c>
      <c r="Q289" s="233" t="inlineStr">
        <is>
          <t>B104056</t>
        </is>
      </c>
      <c r="R289" s="235" t="inlineStr">
        <is>
          <t>LT027</t>
        </is>
      </c>
      <c r="S289" s="233" t="n"/>
      <c r="T289" s="233" t="n"/>
      <c r="U289" s="233" t="n"/>
    </row>
    <row r="290">
      <c r="B290" s="233">
        <f>IF(AND(M290&lt;&gt;"B20", O290= "Coating_Standard"),"Y","N")</f>
        <v/>
      </c>
      <c r="C290" s="233" t="inlineStr">
        <is>
          <t>ConTab_BOM_KP_Insert_0284</t>
        </is>
      </c>
      <c r="D290" s="233">
        <f>IF(B308="Y",C290,"")</f>
        <v/>
      </c>
      <c r="E290" s="198" t="inlineStr">
        <is>
          <t>1220-5_6-KP</t>
        </is>
      </c>
      <c r="F290" s="235" t="inlineStr">
        <is>
          <t>Opt_Insert</t>
        </is>
      </c>
      <c r="G290" s="235" t="inlineStr">
        <is>
          <t>K</t>
        </is>
      </c>
      <c r="H290" s="234" t="inlineStr">
        <is>
          <t>XK</t>
        </is>
      </c>
      <c r="I290" s="233" t="inlineStr">
        <is>
          <t>Mechanical Seal</t>
        </is>
      </c>
      <c r="J290" s="233" t="inlineStr">
        <is>
          <t>Single</t>
        </is>
      </c>
      <c r="K290" s="233" t="n"/>
      <c r="L290" s="233" t="inlineStr">
        <is>
          <t>Oil Lubricated Bath</t>
        </is>
      </c>
      <c r="M290" s="233" t="inlineStr">
        <is>
          <t>J</t>
        </is>
      </c>
      <c r="N290" s="233" t="inlineStr">
        <is>
          <t>Lip Seal</t>
        </is>
      </c>
      <c r="O290" s="233" t="inlineStr">
        <is>
          <t>Coating_Standard</t>
        </is>
      </c>
      <c r="P290" s="235" t="inlineStr">
        <is>
          <t>RTF</t>
        </is>
      </c>
      <c r="Q290" s="233" t="inlineStr">
        <is>
          <t>B104058</t>
        </is>
      </c>
      <c r="R290" s="235" t="inlineStr">
        <is>
          <t>LT105</t>
        </is>
      </c>
      <c r="S290" s="233" t="n"/>
      <c r="T290" s="233" t="n"/>
      <c r="U290" s="233" t="n"/>
    </row>
    <row r="291">
      <c r="B291" s="233">
        <f>IF(AND(M291&lt;&gt;"B20", O291= "Coating_Standard"),"Y","N")</f>
        <v/>
      </c>
      <c r="C291" s="233" t="inlineStr">
        <is>
          <t>ConTab_BOM_KP_Insert_0285</t>
        </is>
      </c>
      <c r="D291" s="233">
        <f>IF(B309="Y",C291,"")</f>
        <v/>
      </c>
      <c r="E291" s="198" t="inlineStr">
        <is>
          <t>1220-5_6-KP</t>
        </is>
      </c>
      <c r="F291" s="235" t="inlineStr">
        <is>
          <t>Opt_Insert</t>
        </is>
      </c>
      <c r="G291" s="235" t="inlineStr">
        <is>
          <t>K</t>
        </is>
      </c>
      <c r="H291" s="234" t="inlineStr">
        <is>
          <t>XK</t>
        </is>
      </c>
      <c r="I291" s="233" t="inlineStr">
        <is>
          <t>Mechanical Seal</t>
        </is>
      </c>
      <c r="J291" s="233" t="inlineStr">
        <is>
          <t>Single</t>
        </is>
      </c>
      <c r="K291" s="233" t="n"/>
      <c r="L291" s="233" t="inlineStr">
        <is>
          <t>Oil Lubricated Bath</t>
        </is>
      </c>
      <c r="M291" s="233" t="inlineStr">
        <is>
          <t>X</t>
        </is>
      </c>
      <c r="N291" s="233" t="inlineStr">
        <is>
          <t>Special/Other</t>
        </is>
      </c>
      <c r="O291" s="233" t="inlineStr">
        <is>
          <t>Coating_Standard</t>
        </is>
      </c>
      <c r="P291" s="235" t="inlineStr">
        <is>
          <t>RTF</t>
        </is>
      </c>
      <c r="Q291" s="233" t="inlineStr">
        <is>
          <t>B104059</t>
        </is>
      </c>
      <c r="R291" s="235" t="inlineStr">
        <is>
          <t>LT029</t>
        </is>
      </c>
      <c r="S291" s="233" t="n"/>
      <c r="T291" s="233" t="n"/>
      <c r="U291" s="233" t="n"/>
    </row>
    <row r="292">
      <c r="B292" s="233">
        <f>IF(AND(M292&lt;&gt;"B20", O292= "Coating_Standard"),"Y","N")</f>
        <v/>
      </c>
      <c r="C292" s="233" t="inlineStr">
        <is>
          <t>ConTab_BOM_KP_Insert_0286</t>
        </is>
      </c>
      <c r="D292" s="233">
        <f>IF(B310="Y",C292,"")</f>
        <v/>
      </c>
      <c r="E292" s="198" t="inlineStr">
        <is>
          <t>1220-5_6-KP</t>
        </is>
      </c>
      <c r="F292" s="235" t="inlineStr">
        <is>
          <t>Opt_Insert</t>
        </is>
      </c>
      <c r="G292" s="235" t="inlineStr">
        <is>
          <t>K</t>
        </is>
      </c>
      <c r="H292" s="234" t="inlineStr">
        <is>
          <t>XK</t>
        </is>
      </c>
      <c r="I292" s="233" t="inlineStr">
        <is>
          <t>Packing</t>
        </is>
      </c>
      <c r="J292" s="233" t="inlineStr">
        <is>
          <t>Packing</t>
        </is>
      </c>
      <c r="K292" s="233" t="n"/>
      <c r="L292" s="233" t="inlineStr">
        <is>
          <t>Oil Lubricated Bath</t>
        </is>
      </c>
      <c r="M292" s="233" t="inlineStr">
        <is>
          <t>C35</t>
        </is>
      </c>
      <c r="N292" s="233" t="inlineStr">
        <is>
          <t>Lip Seal</t>
        </is>
      </c>
      <c r="O292" s="233" t="inlineStr">
        <is>
          <t>Coating_Standard</t>
        </is>
      </c>
      <c r="P292" s="235" t="inlineStr">
        <is>
          <t>RTF</t>
        </is>
      </c>
      <c r="Q292" s="233" t="inlineStr">
        <is>
          <t>B104060</t>
        </is>
      </c>
      <c r="R292" s="235" t="inlineStr">
        <is>
          <t>LT027</t>
        </is>
      </c>
      <c r="S292" s="233" t="n"/>
      <c r="T292" s="233" t="n"/>
      <c r="U292" s="233" t="n"/>
    </row>
    <row r="293">
      <c r="B293" s="233">
        <f>IF(AND(M293&lt;&gt;"B20", O293= "Coating_Standard"),"Y","N")</f>
        <v/>
      </c>
      <c r="C293" s="233" t="inlineStr">
        <is>
          <t>ConTab_BOM_KP_Insert_0287</t>
        </is>
      </c>
      <c r="D293" s="233">
        <f>IF(B311="Y",C293,"")</f>
        <v/>
      </c>
      <c r="E293" s="198" t="inlineStr">
        <is>
          <t>1220-5_6-KP</t>
        </is>
      </c>
      <c r="F293" s="235" t="inlineStr">
        <is>
          <t>Opt_Insert</t>
        </is>
      </c>
      <c r="G293" s="235" t="inlineStr">
        <is>
          <t>K</t>
        </is>
      </c>
      <c r="H293" s="234" t="inlineStr">
        <is>
          <t>XK</t>
        </is>
      </c>
      <c r="I293" s="233" t="inlineStr">
        <is>
          <t>Packing</t>
        </is>
      </c>
      <c r="J293" s="233" t="inlineStr">
        <is>
          <t>Packing</t>
        </is>
      </c>
      <c r="K293" s="233" t="n"/>
      <c r="L293" s="233" t="inlineStr">
        <is>
          <t>Oil Lubricated Bath</t>
        </is>
      </c>
      <c r="M293" s="233" t="inlineStr">
        <is>
          <t>J</t>
        </is>
      </c>
      <c r="N293" s="233" t="inlineStr">
        <is>
          <t>Lip Seal</t>
        </is>
      </c>
      <c r="O293" s="233" t="inlineStr">
        <is>
          <t>Coating_Standard</t>
        </is>
      </c>
      <c r="P293" s="235" t="inlineStr">
        <is>
          <t>RTF</t>
        </is>
      </c>
      <c r="Q293" s="233" t="inlineStr">
        <is>
          <t>B104062</t>
        </is>
      </c>
      <c r="R293" s="235" t="inlineStr">
        <is>
          <t>LT105</t>
        </is>
      </c>
      <c r="S293" s="233" t="n"/>
      <c r="T293" s="233" t="n"/>
      <c r="U293" s="233" t="n"/>
    </row>
    <row r="294">
      <c r="B294" s="233">
        <f>IF(AND(M294&lt;&gt;"B20", O294= "Coating_Standard"),"Y","N")</f>
        <v/>
      </c>
      <c r="C294" s="233" t="inlineStr">
        <is>
          <t>ConTab_BOM_KP_Insert_0288</t>
        </is>
      </c>
      <c r="D294" s="233">
        <f>IF(B312="Y",C294,"")</f>
        <v/>
      </c>
      <c r="E294" s="198" t="inlineStr">
        <is>
          <t>1220-5_6-KP</t>
        </is>
      </c>
      <c r="F294" s="235" t="inlineStr">
        <is>
          <t>Opt_Insert</t>
        </is>
      </c>
      <c r="G294" s="235" t="inlineStr">
        <is>
          <t>K</t>
        </is>
      </c>
      <c r="H294" s="234" t="inlineStr">
        <is>
          <t>XK</t>
        </is>
      </c>
      <c r="I294" s="233" t="inlineStr">
        <is>
          <t>Packing</t>
        </is>
      </c>
      <c r="J294" s="233" t="inlineStr">
        <is>
          <t>Packing</t>
        </is>
      </c>
      <c r="K294" s="233" t="n"/>
      <c r="L294" s="233" t="inlineStr">
        <is>
          <t>Oil Lubricated Bath</t>
        </is>
      </c>
      <c r="M294" s="233" t="inlineStr">
        <is>
          <t>X</t>
        </is>
      </c>
      <c r="N294" s="233" t="inlineStr">
        <is>
          <t>Special/Other</t>
        </is>
      </c>
      <c r="O294" s="233" t="inlineStr">
        <is>
          <t>Coating_Standard</t>
        </is>
      </c>
      <c r="P294" s="235" t="inlineStr">
        <is>
          <t>RTF</t>
        </is>
      </c>
      <c r="Q294" s="233" t="inlineStr">
        <is>
          <t>B104063</t>
        </is>
      </c>
      <c r="R294" s="235" t="inlineStr">
        <is>
          <t>LT029</t>
        </is>
      </c>
      <c r="S294" s="233" t="n"/>
      <c r="T294" s="233" t="n"/>
      <c r="U294" s="233" t="n"/>
    </row>
    <row r="295">
      <c r="B295" s="233">
        <f>IF(AND(M295&lt;&gt;"B20", O295= "Coating_Standard"),"Y","N")</f>
        <v/>
      </c>
      <c r="C295" s="233" t="inlineStr">
        <is>
          <t>ConTab_BOM_KP_Insert_0289</t>
        </is>
      </c>
      <c r="D295" s="233">
        <f>IF(B313="Y",C295,"")</f>
        <v/>
      </c>
      <c r="E295" s="198" t="inlineStr">
        <is>
          <t>1415-1_2-KP</t>
        </is>
      </c>
      <c r="F295" s="235" t="inlineStr">
        <is>
          <t>Opt_Insert</t>
        </is>
      </c>
      <c r="G295" s="235" t="inlineStr">
        <is>
          <t>K</t>
        </is>
      </c>
      <c r="H295" s="234" t="inlineStr">
        <is>
          <t>XK</t>
        </is>
      </c>
      <c r="I295" s="233" t="inlineStr">
        <is>
          <t>Mechanical Seal</t>
        </is>
      </c>
      <c r="J295" s="233" t="inlineStr">
        <is>
          <t>Single</t>
        </is>
      </c>
      <c r="K295" s="233" t="n"/>
      <c r="L295" s="233" t="inlineStr">
        <is>
          <t>Oil Lubricated Bath</t>
        </is>
      </c>
      <c r="M295" s="233" t="inlineStr">
        <is>
          <t>C35</t>
        </is>
      </c>
      <c r="N295" s="233" t="inlineStr">
        <is>
          <t>Lip Seal</t>
        </is>
      </c>
      <c r="O295" s="233" t="inlineStr">
        <is>
          <t>Coating_Standard</t>
        </is>
      </c>
      <c r="P295" s="235" t="inlineStr">
        <is>
          <t>RTF</t>
        </is>
      </c>
      <c r="Q295" s="233" t="inlineStr">
        <is>
          <t>B104056</t>
        </is>
      </c>
      <c r="R295" s="235" t="inlineStr">
        <is>
          <t>LT027</t>
        </is>
      </c>
      <c r="S295" s="233" t="n"/>
      <c r="T295" s="233" t="n"/>
      <c r="U295" s="233" t="n"/>
    </row>
    <row r="296">
      <c r="B296" s="233">
        <f>IF(AND(M296&lt;&gt;"B20", O296= "Coating_Standard"),"Y","N")</f>
        <v/>
      </c>
      <c r="C296" s="233" t="inlineStr">
        <is>
          <t>ConTab_BOM_KP_Insert_0290</t>
        </is>
      </c>
      <c r="D296" s="233">
        <f>IF(B314="Y",C296,"")</f>
        <v/>
      </c>
      <c r="E296" s="198" t="inlineStr">
        <is>
          <t>1415-1_2-KP</t>
        </is>
      </c>
      <c r="F296" s="235" t="inlineStr">
        <is>
          <t>Opt_Insert</t>
        </is>
      </c>
      <c r="G296" s="235" t="inlineStr">
        <is>
          <t>K</t>
        </is>
      </c>
      <c r="H296" s="234" t="inlineStr">
        <is>
          <t>XK</t>
        </is>
      </c>
      <c r="I296" s="233" t="inlineStr">
        <is>
          <t>Mechanical Seal</t>
        </is>
      </c>
      <c r="J296" s="233" t="inlineStr">
        <is>
          <t>Single</t>
        </is>
      </c>
      <c r="K296" s="233" t="n"/>
      <c r="L296" s="233" t="inlineStr">
        <is>
          <t>Oil Lubricated Bath</t>
        </is>
      </c>
      <c r="M296" s="233" t="inlineStr">
        <is>
          <t>J</t>
        </is>
      </c>
      <c r="N296" s="233" t="inlineStr">
        <is>
          <t>Lip Seal</t>
        </is>
      </c>
      <c r="O296" s="233" t="inlineStr">
        <is>
          <t>Coating_Standard</t>
        </is>
      </c>
      <c r="P296" s="235" t="inlineStr">
        <is>
          <t>RTF</t>
        </is>
      </c>
      <c r="Q296" s="233" t="inlineStr">
        <is>
          <t>B104058</t>
        </is>
      </c>
      <c r="R296" s="235" t="inlineStr">
        <is>
          <t>LT105</t>
        </is>
      </c>
      <c r="S296" s="233" t="n"/>
      <c r="T296" s="233" t="n"/>
      <c r="U296" s="233" t="n"/>
    </row>
    <row r="297">
      <c r="B297" s="233">
        <f>IF(AND(M297&lt;&gt;"B20", O297= "Coating_Standard"),"Y","N")</f>
        <v/>
      </c>
      <c r="C297" s="233" t="inlineStr">
        <is>
          <t>ConTab_BOM_KP_Insert_0291</t>
        </is>
      </c>
      <c r="D297" s="233">
        <f>IF(B315="Y",C297,"")</f>
        <v/>
      </c>
      <c r="E297" s="198" t="inlineStr">
        <is>
          <t>1415-1_2-KP</t>
        </is>
      </c>
      <c r="F297" s="235" t="inlineStr">
        <is>
          <t>Opt_Insert</t>
        </is>
      </c>
      <c r="G297" s="235" t="inlineStr">
        <is>
          <t>K</t>
        </is>
      </c>
      <c r="H297" s="234" t="inlineStr">
        <is>
          <t>XK</t>
        </is>
      </c>
      <c r="I297" s="233" t="inlineStr">
        <is>
          <t>Mechanical Seal</t>
        </is>
      </c>
      <c r="J297" s="233" t="inlineStr">
        <is>
          <t>Single</t>
        </is>
      </c>
      <c r="K297" s="233" t="n"/>
      <c r="L297" s="233" t="inlineStr">
        <is>
          <t>Oil Lubricated Bath</t>
        </is>
      </c>
      <c r="M297" s="233" t="inlineStr">
        <is>
          <t>X</t>
        </is>
      </c>
      <c r="N297" s="233" t="inlineStr">
        <is>
          <t>Special/Other</t>
        </is>
      </c>
      <c r="O297" s="233" t="inlineStr">
        <is>
          <t>Coating_Standard</t>
        </is>
      </c>
      <c r="P297" s="235" t="inlineStr">
        <is>
          <t>RTF</t>
        </is>
      </c>
      <c r="Q297" s="233" t="inlineStr">
        <is>
          <t>B104059</t>
        </is>
      </c>
      <c r="R297" s="235" t="inlineStr">
        <is>
          <t>LT029</t>
        </is>
      </c>
      <c r="S297" s="233" t="n"/>
      <c r="T297" s="233" t="n"/>
      <c r="U297" s="233" t="n"/>
    </row>
    <row r="298">
      <c r="B298" s="233">
        <f>IF(AND(M298&lt;&gt;"B20", O298= "Coating_Standard"),"Y","N")</f>
        <v/>
      </c>
      <c r="C298" s="233" t="inlineStr">
        <is>
          <t>ConTab_BOM_KP_Insert_0292</t>
        </is>
      </c>
      <c r="D298" s="233">
        <f>IF(B316="Y",C298,"")</f>
        <v/>
      </c>
      <c r="E298" s="198" t="inlineStr">
        <is>
          <t>1415-1_2-KP</t>
        </is>
      </c>
      <c r="F298" s="235" t="inlineStr">
        <is>
          <t>Opt_Insert</t>
        </is>
      </c>
      <c r="G298" s="235" t="inlineStr">
        <is>
          <t>K</t>
        </is>
      </c>
      <c r="H298" s="234" t="inlineStr">
        <is>
          <t>XK</t>
        </is>
      </c>
      <c r="I298" s="233" t="inlineStr">
        <is>
          <t>Packing</t>
        </is>
      </c>
      <c r="J298" s="233" t="inlineStr">
        <is>
          <t>Packing</t>
        </is>
      </c>
      <c r="K298" s="233" t="n"/>
      <c r="L298" s="233" t="inlineStr">
        <is>
          <t>Oil Lubricated Bath</t>
        </is>
      </c>
      <c r="M298" s="233" t="inlineStr">
        <is>
          <t>C35</t>
        </is>
      </c>
      <c r="N298" s="233" t="inlineStr">
        <is>
          <t>Lip Seal</t>
        </is>
      </c>
      <c r="O298" s="233" t="inlineStr">
        <is>
          <t>Coating_Standard</t>
        </is>
      </c>
      <c r="P298" s="235" t="inlineStr">
        <is>
          <t>RTF</t>
        </is>
      </c>
      <c r="Q298" s="233" t="inlineStr">
        <is>
          <t>B104060</t>
        </is>
      </c>
      <c r="R298" s="235" t="inlineStr">
        <is>
          <t>LT027</t>
        </is>
      </c>
      <c r="S298" s="233" t="n"/>
      <c r="T298" s="233" t="n"/>
      <c r="U298" s="233" t="n"/>
    </row>
    <row r="299">
      <c r="B299" s="233">
        <f>IF(AND(M299&lt;&gt;"B20", O299= "Coating_Standard"),"Y","N")</f>
        <v/>
      </c>
      <c r="C299" s="233" t="inlineStr">
        <is>
          <t>ConTab_BOM_KP_Insert_0293</t>
        </is>
      </c>
      <c r="D299" s="233">
        <f>IF(B317="Y",C299,"")</f>
        <v/>
      </c>
      <c r="E299" s="198" t="inlineStr">
        <is>
          <t>1415-1_2-KP</t>
        </is>
      </c>
      <c r="F299" s="235" t="inlineStr">
        <is>
          <t>Opt_Insert</t>
        </is>
      </c>
      <c r="G299" s="235" t="inlineStr">
        <is>
          <t>K</t>
        </is>
      </c>
      <c r="H299" s="234" t="inlineStr">
        <is>
          <t>XK</t>
        </is>
      </c>
      <c r="I299" s="233" t="inlineStr">
        <is>
          <t>Packing</t>
        </is>
      </c>
      <c r="J299" s="233" t="inlineStr">
        <is>
          <t>Packing</t>
        </is>
      </c>
      <c r="K299" s="233" t="n"/>
      <c r="L299" s="233" t="inlineStr">
        <is>
          <t>Oil Lubricated Bath</t>
        </is>
      </c>
      <c r="M299" s="233" t="inlineStr">
        <is>
          <t>J</t>
        </is>
      </c>
      <c r="N299" s="233" t="inlineStr">
        <is>
          <t>Lip Seal</t>
        </is>
      </c>
      <c r="O299" s="233" t="inlineStr">
        <is>
          <t>Coating_Standard</t>
        </is>
      </c>
      <c r="P299" s="235" t="inlineStr">
        <is>
          <t>RTF</t>
        </is>
      </c>
      <c r="Q299" s="233" t="inlineStr">
        <is>
          <t>B104062</t>
        </is>
      </c>
      <c r="R299" s="235" t="inlineStr">
        <is>
          <t>LT105</t>
        </is>
      </c>
      <c r="S299" s="233" t="n"/>
      <c r="T299" s="233" t="n"/>
      <c r="U299" s="233" t="n"/>
    </row>
    <row r="300">
      <c r="B300" s="233">
        <f>IF(AND(M300&lt;&gt;"B20", O300= "Coating_Standard"),"Y","N")</f>
        <v/>
      </c>
      <c r="C300" s="233" t="inlineStr">
        <is>
          <t>ConTab_BOM_KP_Insert_0294</t>
        </is>
      </c>
      <c r="D300" s="233">
        <f>IF(B318="Y",C300,"")</f>
        <v/>
      </c>
      <c r="E300" s="198" t="inlineStr">
        <is>
          <t>1415-1_2-KP</t>
        </is>
      </c>
      <c r="F300" s="235" t="inlineStr">
        <is>
          <t>Opt_Insert</t>
        </is>
      </c>
      <c r="G300" s="235" t="inlineStr">
        <is>
          <t>K</t>
        </is>
      </c>
      <c r="H300" s="234" t="inlineStr">
        <is>
          <t>XK</t>
        </is>
      </c>
      <c r="I300" s="233" t="inlineStr">
        <is>
          <t>Packing</t>
        </is>
      </c>
      <c r="J300" s="233" t="inlineStr">
        <is>
          <t>Packing</t>
        </is>
      </c>
      <c r="K300" s="233" t="n"/>
      <c r="L300" s="233" t="inlineStr">
        <is>
          <t>Oil Lubricated Bath</t>
        </is>
      </c>
      <c r="M300" s="233" t="inlineStr">
        <is>
          <t>X</t>
        </is>
      </c>
      <c r="N300" s="233" t="inlineStr">
        <is>
          <t>Special/Other</t>
        </is>
      </c>
      <c r="O300" s="233" t="inlineStr">
        <is>
          <t>Coating_Standard</t>
        </is>
      </c>
      <c r="P300" s="235" t="inlineStr">
        <is>
          <t>RTF</t>
        </is>
      </c>
      <c r="Q300" s="233" t="inlineStr">
        <is>
          <t>B104063</t>
        </is>
      </c>
      <c r="R300" s="235" t="inlineStr">
        <is>
          <t>LT029</t>
        </is>
      </c>
      <c r="S300" s="233" t="n"/>
      <c r="T300" s="233" t="n"/>
      <c r="U300" s="233" t="n"/>
    </row>
    <row r="301">
      <c r="B301" s="233">
        <f>IF(AND(M301&lt;&gt;"B20", O301= "Coating_Standard"),"Y","N")</f>
        <v/>
      </c>
      <c r="C301" s="233" t="inlineStr">
        <is>
          <t>ConTab_BOM_KP_Insert_0295</t>
        </is>
      </c>
      <c r="D301" s="233">
        <f>IF(B319="Y",C301,"")</f>
        <v/>
      </c>
      <c r="E301" s="235" t="inlineStr">
        <is>
          <t>2095-1_2-KP</t>
        </is>
      </c>
      <c r="F301" s="235" t="inlineStr">
        <is>
          <t>Opt_Insert</t>
        </is>
      </c>
      <c r="G301" s="235" t="inlineStr">
        <is>
          <t>2</t>
        </is>
      </c>
      <c r="H301" s="234" t="inlineStr">
        <is>
          <t>X2</t>
        </is>
      </c>
      <c r="I301" s="233" t="inlineStr">
        <is>
          <t>Mechanical Seal</t>
        </is>
      </c>
      <c r="J301" s="233" t="inlineStr">
        <is>
          <t>Single</t>
        </is>
      </c>
      <c r="K301" s="233" t="inlineStr">
        <is>
          <t>Unbalanced</t>
        </is>
      </c>
      <c r="L301" s="233" t="inlineStr">
        <is>
          <t>Regreasable</t>
        </is>
      </c>
      <c r="M301" s="233" t="inlineStr">
        <is>
          <t>C35</t>
        </is>
      </c>
      <c r="N301" s="233" t="inlineStr">
        <is>
          <t>Lip Seal</t>
        </is>
      </c>
      <c r="O301" s="233" t="inlineStr">
        <is>
          <t>Coating_Standard</t>
        </is>
      </c>
      <c r="P301" s="235" t="inlineStr">
        <is>
          <t>RTF</t>
        </is>
      </c>
      <c r="Q301" s="233" t="inlineStr">
        <is>
          <t>B105011</t>
        </is>
      </c>
      <c r="R301" s="235" t="inlineStr">
        <is>
          <t>LT027</t>
        </is>
      </c>
      <c r="S301" s="233" t="n"/>
      <c r="T301" s="233" t="n"/>
      <c r="U301" s="233" t="n"/>
    </row>
    <row r="302">
      <c r="B302" s="233">
        <f>IF(AND(M302&lt;&gt;"B20", O302= "Coating_Standard"),"Y","N")</f>
        <v/>
      </c>
      <c r="C302" s="233" t="inlineStr">
        <is>
          <t>ConTab_BOM_KP_Insert_0296</t>
        </is>
      </c>
      <c r="D302" s="233">
        <f>IF(B320="Y",C302,"")</f>
        <v/>
      </c>
      <c r="E302" s="235" t="inlineStr">
        <is>
          <t>2095-1_2-KP</t>
        </is>
      </c>
      <c r="F302" s="235" t="inlineStr">
        <is>
          <t>Opt_Insert</t>
        </is>
      </c>
      <c r="G302" s="235" t="inlineStr">
        <is>
          <t>2</t>
        </is>
      </c>
      <c r="H302" s="234" t="inlineStr">
        <is>
          <t>X2</t>
        </is>
      </c>
      <c r="I302" s="233" t="inlineStr">
        <is>
          <t>Mechanical Seal</t>
        </is>
      </c>
      <c r="J302" s="233" t="inlineStr">
        <is>
          <t>Single</t>
        </is>
      </c>
      <c r="K302" s="233" t="inlineStr">
        <is>
          <t>Unbalanced</t>
        </is>
      </c>
      <c r="L302" s="233" t="inlineStr">
        <is>
          <t>Regreasable</t>
        </is>
      </c>
      <c r="M302" s="233" t="inlineStr">
        <is>
          <t>J</t>
        </is>
      </c>
      <c r="N302" s="233" t="inlineStr">
        <is>
          <t>Lip Seal</t>
        </is>
      </c>
      <c r="O302" s="233" t="inlineStr">
        <is>
          <t>Coating_Standard</t>
        </is>
      </c>
      <c r="P302" s="235" t="inlineStr">
        <is>
          <t>RTF</t>
        </is>
      </c>
      <c r="Q302" s="233" t="inlineStr">
        <is>
          <t>B105012</t>
        </is>
      </c>
      <c r="R302" s="235" t="inlineStr">
        <is>
          <t>LT105</t>
        </is>
      </c>
      <c r="S302" s="233" t="n"/>
      <c r="T302" s="233" t="n"/>
      <c r="U302" s="233" t="n"/>
    </row>
    <row r="303">
      <c r="B303" s="233">
        <f>IF(AND(M303&lt;&gt;"B20", O303= "Coating_Standard"),"Y","N")</f>
        <v/>
      </c>
      <c r="C303" s="233" t="inlineStr">
        <is>
          <t>ConTab_BOM_KP_Insert_0297</t>
        </is>
      </c>
      <c r="D303" s="233">
        <f>IF(B321="Y",C303,"")</f>
        <v/>
      </c>
      <c r="E303" s="235" t="inlineStr">
        <is>
          <t>2095-1_2-KP</t>
        </is>
      </c>
      <c r="F303" s="235" t="inlineStr">
        <is>
          <t>Opt_Insert</t>
        </is>
      </c>
      <c r="G303" s="235" t="inlineStr">
        <is>
          <t>3</t>
        </is>
      </c>
      <c r="H303" s="234" t="inlineStr">
        <is>
          <t>X3</t>
        </is>
      </c>
      <c r="I303" s="233" t="inlineStr">
        <is>
          <t>Packing</t>
        </is>
      </c>
      <c r="J303" s="233" t="inlineStr">
        <is>
          <t>Packing</t>
        </is>
      </c>
      <c r="K303" s="233" t="n"/>
      <c r="L303" s="233" t="inlineStr">
        <is>
          <t>Regreasable</t>
        </is>
      </c>
      <c r="M303" s="233" t="inlineStr">
        <is>
          <t>C35</t>
        </is>
      </c>
      <c r="N303" s="233" t="inlineStr">
        <is>
          <t>Lip Seal</t>
        </is>
      </c>
      <c r="O303" s="233" t="inlineStr">
        <is>
          <t>Coating_Standard</t>
        </is>
      </c>
      <c r="P303" s="235" t="inlineStr">
        <is>
          <t>RTF</t>
        </is>
      </c>
      <c r="Q303" s="233" t="inlineStr">
        <is>
          <t>B105013</t>
        </is>
      </c>
      <c r="R303" s="235" t="inlineStr">
        <is>
          <t>LT027</t>
        </is>
      </c>
      <c r="S303" s="233" t="n"/>
      <c r="T303" s="233" t="n"/>
      <c r="U303" s="233" t="n"/>
    </row>
    <row r="304">
      <c r="B304" s="233">
        <f>IF(AND(M304&lt;&gt;"B20", O304= "Coating_Standard"),"Y","N")</f>
        <v/>
      </c>
      <c r="C304" s="233" t="inlineStr">
        <is>
          <t>ConTab_BOM_KP_Insert_0298</t>
        </is>
      </c>
      <c r="D304" s="233">
        <f>IF(B322="Y",C304,"")</f>
        <v/>
      </c>
      <c r="E304" s="235" t="inlineStr">
        <is>
          <t>2095-1_2-KP</t>
        </is>
      </c>
      <c r="F304" s="235" t="inlineStr">
        <is>
          <t>Opt_Insert</t>
        </is>
      </c>
      <c r="G304" s="235" t="inlineStr">
        <is>
          <t>3</t>
        </is>
      </c>
      <c r="H304" s="234" t="inlineStr">
        <is>
          <t>X3</t>
        </is>
      </c>
      <c r="I304" s="233" t="inlineStr">
        <is>
          <t>Packing</t>
        </is>
      </c>
      <c r="J304" s="233" t="inlineStr">
        <is>
          <t>Packing</t>
        </is>
      </c>
      <c r="K304" s="233" t="n"/>
      <c r="L304" s="233" t="inlineStr">
        <is>
          <t>Regreasable</t>
        </is>
      </c>
      <c r="M304" s="233" t="inlineStr">
        <is>
          <t>J</t>
        </is>
      </c>
      <c r="N304" s="233" t="inlineStr">
        <is>
          <t>Lip Seal</t>
        </is>
      </c>
      <c r="O304" s="233" t="inlineStr">
        <is>
          <t>Coating_Standard</t>
        </is>
      </c>
      <c r="P304" s="235" t="inlineStr">
        <is>
          <t>RTF</t>
        </is>
      </c>
      <c r="Q304" s="233" t="inlineStr">
        <is>
          <t>B105014</t>
        </is>
      </c>
      <c r="R304" s="235" t="inlineStr">
        <is>
          <t>LT105</t>
        </is>
      </c>
      <c r="S304" s="233" t="n"/>
      <c r="T304" s="233" t="n"/>
      <c r="U304" s="233" t="n"/>
    </row>
    <row r="305">
      <c r="B305" s="233">
        <f>IF(AND(M305&lt;&gt;"B20", O305= "Coating_Standard"),"Y","N")</f>
        <v/>
      </c>
      <c r="C305" s="233" t="inlineStr">
        <is>
          <t>ConTab_BOM_KP_Insert_0299</t>
        </is>
      </c>
      <c r="D305" s="233">
        <f>IF(B323="Y",C305,"")</f>
        <v/>
      </c>
      <c r="E305" s="235" t="inlineStr">
        <is>
          <t>2095-1_2-KP</t>
        </is>
      </c>
      <c r="F305" s="235" t="inlineStr">
        <is>
          <t>Opt_Insert</t>
        </is>
      </c>
      <c r="G305" s="235" t="inlineStr">
        <is>
          <t>3</t>
        </is>
      </c>
      <c r="H305" s="234" t="inlineStr">
        <is>
          <t>X3</t>
        </is>
      </c>
      <c r="I305" s="233" t="inlineStr">
        <is>
          <t>Mechanical Seal</t>
        </is>
      </c>
      <c r="J305" s="233" t="inlineStr">
        <is>
          <t>Single</t>
        </is>
      </c>
      <c r="K305" s="233" t="inlineStr">
        <is>
          <t>Balanced</t>
        </is>
      </c>
      <c r="L305" s="233" t="inlineStr">
        <is>
          <t>Regreasable</t>
        </is>
      </c>
      <c r="M305" s="233" t="inlineStr">
        <is>
          <t>C35</t>
        </is>
      </c>
      <c r="N305" s="233" t="inlineStr">
        <is>
          <t>Lip Seal</t>
        </is>
      </c>
      <c r="O305" s="233" t="inlineStr">
        <is>
          <t>Coating_Standard</t>
        </is>
      </c>
      <c r="P305" s="235" t="inlineStr">
        <is>
          <t>RTF</t>
        </is>
      </c>
      <c r="Q305" s="233" t="inlineStr">
        <is>
          <t>B105016</t>
        </is>
      </c>
      <c r="R305" s="235" t="inlineStr">
        <is>
          <t>LT027</t>
        </is>
      </c>
      <c r="S305" s="233" t="n"/>
      <c r="T305" s="233" t="n"/>
      <c r="U305" s="233" t="n"/>
    </row>
    <row r="306">
      <c r="B306" s="233">
        <f>IF(AND(M306&lt;&gt;"B20", O306= "Coating_Standard"),"Y","N")</f>
        <v/>
      </c>
      <c r="C306" s="233" t="inlineStr">
        <is>
          <t>ConTab_BOM_KP_Insert_0300</t>
        </is>
      </c>
      <c r="D306" s="233">
        <f>IF(B324="Y",C306,"")</f>
        <v/>
      </c>
      <c r="E306" s="235" t="inlineStr">
        <is>
          <t>2095-1_2-KP</t>
        </is>
      </c>
      <c r="F306" s="235" t="inlineStr">
        <is>
          <t>Opt_Insert</t>
        </is>
      </c>
      <c r="G306" s="235" t="inlineStr">
        <is>
          <t>3</t>
        </is>
      </c>
      <c r="H306" s="234" t="inlineStr">
        <is>
          <t>X3</t>
        </is>
      </c>
      <c r="I306" s="233" t="inlineStr">
        <is>
          <t>Mechanical Seal</t>
        </is>
      </c>
      <c r="J306" s="233" t="inlineStr">
        <is>
          <t>Single</t>
        </is>
      </c>
      <c r="K306" s="233" t="inlineStr">
        <is>
          <t>Balanced</t>
        </is>
      </c>
      <c r="L306" s="233" t="inlineStr">
        <is>
          <t>Regreasable</t>
        </is>
      </c>
      <c r="M306" s="233" t="inlineStr">
        <is>
          <t>J</t>
        </is>
      </c>
      <c r="N306" s="233" t="inlineStr">
        <is>
          <t>Lip Seal</t>
        </is>
      </c>
      <c r="O306" s="233" t="inlineStr">
        <is>
          <t>Coating_Standard</t>
        </is>
      </c>
      <c r="P306" s="235" t="inlineStr">
        <is>
          <t>RTF</t>
        </is>
      </c>
      <c r="Q306" s="233" t="inlineStr">
        <is>
          <t>B105017</t>
        </is>
      </c>
      <c r="R306" s="235" t="inlineStr">
        <is>
          <t>LT105</t>
        </is>
      </c>
      <c r="S306" s="233" t="n"/>
      <c r="T306" s="233" t="n"/>
      <c r="U306" s="233" t="n"/>
    </row>
    <row r="307">
      <c r="B307" s="233">
        <f>IF(AND(M307&lt;&gt;"B20", O307= "Coating_Standard"),"Y","N")</f>
        <v/>
      </c>
      <c r="C307" s="233" t="inlineStr">
        <is>
          <t>ConTab_BOM_KP_Insert_0301</t>
        </is>
      </c>
      <c r="D307" s="233">
        <f>IF(B325="Y",C307,"")</f>
        <v/>
      </c>
      <c r="E307" s="235" t="inlineStr">
        <is>
          <t>2013-5_6-KP</t>
        </is>
      </c>
      <c r="F307" s="235" t="inlineStr">
        <is>
          <t>Opt_Insert</t>
        </is>
      </c>
      <c r="G307" s="235" t="inlineStr">
        <is>
          <t>2</t>
        </is>
      </c>
      <c r="H307" s="234" t="inlineStr">
        <is>
          <t>X2</t>
        </is>
      </c>
      <c r="I307" s="233" t="inlineStr">
        <is>
          <t>Mechanical Seal</t>
        </is>
      </c>
      <c r="J307" s="233" t="inlineStr">
        <is>
          <t>Single</t>
        </is>
      </c>
      <c r="K307" s="233" t="inlineStr">
        <is>
          <t>Unbalanced</t>
        </is>
      </c>
      <c r="L307" s="233" t="inlineStr">
        <is>
          <t>Regreasable</t>
        </is>
      </c>
      <c r="M307" s="233" t="inlineStr">
        <is>
          <t>C35</t>
        </is>
      </c>
      <c r="N307" s="233" t="inlineStr">
        <is>
          <t>Lip Seal</t>
        </is>
      </c>
      <c r="O307" s="233" t="inlineStr">
        <is>
          <t>Coating_Standard</t>
        </is>
      </c>
      <c r="P307" s="235" t="inlineStr">
        <is>
          <t>RTF</t>
        </is>
      </c>
      <c r="Q307" s="233" t="inlineStr">
        <is>
          <t>B105011</t>
        </is>
      </c>
      <c r="R307" s="235" t="inlineStr">
        <is>
          <t>LT027</t>
        </is>
      </c>
      <c r="S307" s="233" t="n"/>
      <c r="T307" s="233" t="n"/>
      <c r="U307" s="233" t="n"/>
    </row>
    <row r="308">
      <c r="B308" s="233">
        <f>IF(AND(M308&lt;&gt;"B20", O308= "Coating_Standard"),"Y","N")</f>
        <v/>
      </c>
      <c r="C308" s="233" t="inlineStr">
        <is>
          <t>ConTab_BOM_KP_Insert_0302</t>
        </is>
      </c>
      <c r="D308" s="233">
        <f>IF(B326="Y",C308,"")</f>
        <v/>
      </c>
      <c r="E308" s="235" t="inlineStr">
        <is>
          <t>2013-5_6-KP</t>
        </is>
      </c>
      <c r="F308" s="235" t="inlineStr">
        <is>
          <t>Opt_Insert</t>
        </is>
      </c>
      <c r="G308" s="235" t="inlineStr">
        <is>
          <t>2</t>
        </is>
      </c>
      <c r="H308" s="234" t="inlineStr">
        <is>
          <t>X2</t>
        </is>
      </c>
      <c r="I308" s="233" t="inlineStr">
        <is>
          <t>Mechanical Seal</t>
        </is>
      </c>
      <c r="J308" s="233" t="inlineStr">
        <is>
          <t>Single</t>
        </is>
      </c>
      <c r="K308" s="233" t="inlineStr">
        <is>
          <t>Unbalanced</t>
        </is>
      </c>
      <c r="L308" s="233" t="inlineStr">
        <is>
          <t>Regreasable</t>
        </is>
      </c>
      <c r="M308" s="233" t="inlineStr">
        <is>
          <t>J</t>
        </is>
      </c>
      <c r="N308" s="233" t="inlineStr">
        <is>
          <t>Lip Seal</t>
        </is>
      </c>
      <c r="O308" s="233" t="inlineStr">
        <is>
          <t>Coating_Standard</t>
        </is>
      </c>
      <c r="P308" s="235" t="inlineStr">
        <is>
          <t>RTF</t>
        </is>
      </c>
      <c r="Q308" s="233" t="inlineStr">
        <is>
          <t>B105012</t>
        </is>
      </c>
      <c r="R308" s="235" t="inlineStr">
        <is>
          <t>LT105</t>
        </is>
      </c>
      <c r="S308" s="233" t="n"/>
      <c r="T308" s="233" t="n"/>
      <c r="U308" s="233" t="n"/>
    </row>
    <row r="309">
      <c r="B309" s="233">
        <f>IF(AND(M309&lt;&gt;"B20", O309= "Coating_Standard"),"Y","N")</f>
        <v/>
      </c>
      <c r="C309" s="233" t="inlineStr">
        <is>
          <t>ConTab_BOM_KP_Insert_0303</t>
        </is>
      </c>
      <c r="D309" s="233">
        <f>IF(B327="Y",C309,"")</f>
        <v/>
      </c>
      <c r="E309" s="235" t="inlineStr">
        <is>
          <t>2013-5_6-KP</t>
        </is>
      </c>
      <c r="F309" s="235" t="inlineStr">
        <is>
          <t>Opt_Insert</t>
        </is>
      </c>
      <c r="G309" s="235" t="inlineStr">
        <is>
          <t>3</t>
        </is>
      </c>
      <c r="H309" s="234" t="inlineStr">
        <is>
          <t>X3</t>
        </is>
      </c>
      <c r="I309" s="233" t="inlineStr">
        <is>
          <t>Packing</t>
        </is>
      </c>
      <c r="J309" s="233" t="inlineStr">
        <is>
          <t>Packing</t>
        </is>
      </c>
      <c r="K309" s="233" t="n"/>
      <c r="L309" s="233" t="inlineStr">
        <is>
          <t>Regreasable</t>
        </is>
      </c>
      <c r="M309" s="233" t="inlineStr">
        <is>
          <t>C35</t>
        </is>
      </c>
      <c r="N309" s="233" t="inlineStr">
        <is>
          <t>Lip Seal</t>
        </is>
      </c>
      <c r="O309" s="233" t="inlineStr">
        <is>
          <t>Coating_Standard</t>
        </is>
      </c>
      <c r="P309" s="235" t="inlineStr">
        <is>
          <t>RTF</t>
        </is>
      </c>
      <c r="Q309" s="233" t="inlineStr">
        <is>
          <t>B105013</t>
        </is>
      </c>
      <c r="R309" s="235" t="inlineStr">
        <is>
          <t>LT027</t>
        </is>
      </c>
      <c r="S309" s="233" t="n"/>
      <c r="T309" s="233" t="n"/>
      <c r="U309" s="233" t="n"/>
    </row>
    <row r="310">
      <c r="B310" s="233">
        <f>IF(AND(M310&lt;&gt;"B20", O310= "Coating_Standard"),"Y","N")</f>
        <v/>
      </c>
      <c r="C310" s="233" t="inlineStr">
        <is>
          <t>ConTab_BOM_KP_Insert_0304</t>
        </is>
      </c>
      <c r="D310" s="233">
        <f>IF(B328="Y",C310,"")</f>
        <v/>
      </c>
      <c r="E310" s="235" t="inlineStr">
        <is>
          <t>2013-5_6-KP</t>
        </is>
      </c>
      <c r="F310" s="235" t="inlineStr">
        <is>
          <t>Opt_Insert</t>
        </is>
      </c>
      <c r="G310" s="235" t="inlineStr">
        <is>
          <t>3</t>
        </is>
      </c>
      <c r="H310" s="234" t="inlineStr">
        <is>
          <t>X3</t>
        </is>
      </c>
      <c r="I310" s="233" t="inlineStr">
        <is>
          <t>Packing</t>
        </is>
      </c>
      <c r="J310" s="233" t="inlineStr">
        <is>
          <t>Packing</t>
        </is>
      </c>
      <c r="K310" s="233" t="n"/>
      <c r="L310" s="233" t="inlineStr">
        <is>
          <t>Regreasable</t>
        </is>
      </c>
      <c r="M310" s="233" t="inlineStr">
        <is>
          <t>J</t>
        </is>
      </c>
      <c r="N310" s="233" t="inlineStr">
        <is>
          <t>Lip Seal</t>
        </is>
      </c>
      <c r="O310" s="233" t="inlineStr">
        <is>
          <t>Coating_Standard</t>
        </is>
      </c>
      <c r="P310" s="235" t="inlineStr">
        <is>
          <t>RTF</t>
        </is>
      </c>
      <c r="Q310" s="233" t="inlineStr">
        <is>
          <t>B105014</t>
        </is>
      </c>
      <c r="R310" s="235" t="inlineStr">
        <is>
          <t>LT105</t>
        </is>
      </c>
      <c r="S310" s="233" t="n"/>
      <c r="T310" s="233" t="n"/>
      <c r="U310" s="233" t="n"/>
    </row>
    <row r="311">
      <c r="B311" s="233">
        <f>IF(AND(M311&lt;&gt;"B20", O311= "Coating_Standard"),"Y","N")</f>
        <v/>
      </c>
      <c r="C311" s="233" t="inlineStr">
        <is>
          <t>ConTab_BOM_KP_Insert_0305</t>
        </is>
      </c>
      <c r="D311" s="233">
        <f>IF(B329="Y",C311,"")</f>
        <v/>
      </c>
      <c r="E311" s="235" t="inlineStr">
        <is>
          <t>2013-5_6-KP</t>
        </is>
      </c>
      <c r="F311" s="235" t="inlineStr">
        <is>
          <t>Opt_Insert</t>
        </is>
      </c>
      <c r="G311" s="235" t="inlineStr">
        <is>
          <t>3</t>
        </is>
      </c>
      <c r="H311" s="234" t="inlineStr">
        <is>
          <t>X3</t>
        </is>
      </c>
      <c r="I311" s="233" t="inlineStr">
        <is>
          <t>Mechanical Seal</t>
        </is>
      </c>
      <c r="J311" s="233" t="inlineStr">
        <is>
          <t>Single</t>
        </is>
      </c>
      <c r="K311" s="233" t="inlineStr">
        <is>
          <t>Balanced</t>
        </is>
      </c>
      <c r="L311" s="233" t="inlineStr">
        <is>
          <t>Regreasable</t>
        </is>
      </c>
      <c r="M311" s="233" t="inlineStr">
        <is>
          <t>C35</t>
        </is>
      </c>
      <c r="N311" s="233" t="inlineStr">
        <is>
          <t>Lip Seal</t>
        </is>
      </c>
      <c r="O311" s="233" t="inlineStr">
        <is>
          <t>Coating_Standard</t>
        </is>
      </c>
      <c r="P311" s="235" t="inlineStr">
        <is>
          <t>RTF</t>
        </is>
      </c>
      <c r="Q311" s="233" t="inlineStr">
        <is>
          <t>B105016</t>
        </is>
      </c>
      <c r="R311" s="235" t="inlineStr">
        <is>
          <t>LT027</t>
        </is>
      </c>
      <c r="S311" s="233" t="n"/>
      <c r="T311" s="233" t="n"/>
      <c r="U311" s="233" t="n"/>
    </row>
    <row r="312">
      <c r="B312" s="233">
        <f>IF(AND(M312&lt;&gt;"B20", O312= "Coating_Standard"),"Y","N")</f>
        <v/>
      </c>
      <c r="C312" s="233" t="inlineStr">
        <is>
          <t>ConTab_BOM_KP_Insert_0306</t>
        </is>
      </c>
      <c r="D312" s="233">
        <f>IF(B330="Y",C312,"")</f>
        <v/>
      </c>
      <c r="E312" s="235" t="inlineStr">
        <is>
          <t>2013-5_6-KP</t>
        </is>
      </c>
      <c r="F312" s="235" t="inlineStr">
        <is>
          <t>Opt_Insert</t>
        </is>
      </c>
      <c r="G312" s="235" t="inlineStr">
        <is>
          <t>3</t>
        </is>
      </c>
      <c r="H312" s="234" t="inlineStr">
        <is>
          <t>X3</t>
        </is>
      </c>
      <c r="I312" s="233" t="inlineStr">
        <is>
          <t>Mechanical Seal</t>
        </is>
      </c>
      <c r="J312" s="233" t="inlineStr">
        <is>
          <t>Single</t>
        </is>
      </c>
      <c r="K312" s="233" t="inlineStr">
        <is>
          <t>Balanced</t>
        </is>
      </c>
      <c r="L312" s="233" t="inlineStr">
        <is>
          <t>Regreasable</t>
        </is>
      </c>
      <c r="M312" s="233" t="inlineStr">
        <is>
          <t>J</t>
        </is>
      </c>
      <c r="N312" s="233" t="inlineStr">
        <is>
          <t>Lip Seal</t>
        </is>
      </c>
      <c r="O312" s="233" t="inlineStr">
        <is>
          <t>Coating_Standard</t>
        </is>
      </c>
      <c r="P312" s="235" t="inlineStr">
        <is>
          <t>RTF</t>
        </is>
      </c>
      <c r="Q312" s="233" t="inlineStr">
        <is>
          <t>B105017</t>
        </is>
      </c>
      <c r="R312" s="235" t="inlineStr">
        <is>
          <t>LT105</t>
        </is>
      </c>
      <c r="S312" s="233" t="n"/>
      <c r="T312" s="233" t="n"/>
      <c r="U312" s="233" t="n"/>
    </row>
    <row r="313">
      <c r="B313" s="233">
        <f>IF(AND(M313&lt;&gt;"B20", O313= "Coating_Standard"),"Y","N")</f>
        <v/>
      </c>
      <c r="C313" s="233" t="inlineStr">
        <is>
          <t>ConTab_BOM_KP_Insert_0307</t>
        </is>
      </c>
      <c r="D313" s="233">
        <f>IF(B331="Y",C313,"")</f>
        <v/>
      </c>
      <c r="E313" s="235" t="inlineStr">
        <is>
          <t>3095-7_8-KP</t>
        </is>
      </c>
      <c r="F313" s="235" t="inlineStr">
        <is>
          <t>Opt_Insert</t>
        </is>
      </c>
      <c r="G313" s="235" t="inlineStr">
        <is>
          <t>2</t>
        </is>
      </c>
      <c r="H313" s="234" t="inlineStr">
        <is>
          <t>X2</t>
        </is>
      </c>
      <c r="I313" s="233" t="inlineStr">
        <is>
          <t>Mechanical Seal</t>
        </is>
      </c>
      <c r="J313" s="233" t="inlineStr">
        <is>
          <t>Single</t>
        </is>
      </c>
      <c r="K313" s="233" t="inlineStr">
        <is>
          <t>Unbalanced</t>
        </is>
      </c>
      <c r="L313" s="233" t="inlineStr">
        <is>
          <t>Regreasable</t>
        </is>
      </c>
      <c r="M313" s="233" t="inlineStr">
        <is>
          <t>C35</t>
        </is>
      </c>
      <c r="N313" s="233" t="inlineStr">
        <is>
          <t>Lip Seal</t>
        </is>
      </c>
      <c r="O313" s="233" t="inlineStr">
        <is>
          <t>Coating_Standard</t>
        </is>
      </c>
      <c r="P313" s="235" t="inlineStr">
        <is>
          <t>RTF</t>
        </is>
      </c>
      <c r="Q313" s="233" t="inlineStr">
        <is>
          <t>B105011</t>
        </is>
      </c>
      <c r="R313" s="235" t="inlineStr">
        <is>
          <t>LT027</t>
        </is>
      </c>
      <c r="S313" s="233" t="n"/>
      <c r="T313" s="233" t="n"/>
      <c r="U313" s="233" t="n"/>
    </row>
    <row r="314">
      <c r="B314" s="233">
        <f>IF(AND(M314&lt;&gt;"B20", O314= "Coating_Standard"),"Y","N")</f>
        <v/>
      </c>
      <c r="C314" s="233" t="inlineStr">
        <is>
          <t>ConTab_BOM_KP_Insert_0308</t>
        </is>
      </c>
      <c r="D314" s="233">
        <f>IF(B332="Y",C314,"")</f>
        <v/>
      </c>
      <c r="E314" s="235" t="inlineStr">
        <is>
          <t>3095-7_8-KP</t>
        </is>
      </c>
      <c r="F314" s="235" t="inlineStr">
        <is>
          <t>Opt_Insert</t>
        </is>
      </c>
      <c r="G314" s="235" t="inlineStr">
        <is>
          <t>2</t>
        </is>
      </c>
      <c r="H314" s="234" t="inlineStr">
        <is>
          <t>X2</t>
        </is>
      </c>
      <c r="I314" s="233" t="inlineStr">
        <is>
          <t>Mechanical Seal</t>
        </is>
      </c>
      <c r="J314" s="233" t="inlineStr">
        <is>
          <t>Single</t>
        </is>
      </c>
      <c r="K314" s="233" t="inlineStr">
        <is>
          <t>Unbalanced</t>
        </is>
      </c>
      <c r="L314" s="233" t="inlineStr">
        <is>
          <t>Regreasable</t>
        </is>
      </c>
      <c r="M314" s="233" t="inlineStr">
        <is>
          <t>J</t>
        </is>
      </c>
      <c r="N314" s="233" t="inlineStr">
        <is>
          <t>Lip Seal</t>
        </is>
      </c>
      <c r="O314" s="233" t="inlineStr">
        <is>
          <t>Coating_Standard</t>
        </is>
      </c>
      <c r="P314" s="235" t="inlineStr">
        <is>
          <t>RTF</t>
        </is>
      </c>
      <c r="Q314" s="233" t="inlineStr">
        <is>
          <t>B105012</t>
        </is>
      </c>
      <c r="R314" s="235" t="inlineStr">
        <is>
          <t>LT105</t>
        </is>
      </c>
      <c r="S314" s="233" t="n"/>
      <c r="T314" s="233" t="n"/>
      <c r="U314" s="233" t="n"/>
    </row>
    <row r="315">
      <c r="B315" s="233">
        <f>IF(AND(M315&lt;&gt;"B20", O315= "Coating_Standard"),"Y","N")</f>
        <v/>
      </c>
      <c r="C315" s="233" t="inlineStr">
        <is>
          <t>ConTab_BOM_KP_Insert_0309</t>
        </is>
      </c>
      <c r="D315" s="233">
        <f>IF(B333="Y",C315,"")</f>
        <v/>
      </c>
      <c r="E315" s="235" t="inlineStr">
        <is>
          <t>3095-7_8-KP</t>
        </is>
      </c>
      <c r="F315" s="235" t="inlineStr">
        <is>
          <t>Opt_Insert</t>
        </is>
      </c>
      <c r="G315" s="235" t="inlineStr">
        <is>
          <t>3</t>
        </is>
      </c>
      <c r="H315" s="234" t="inlineStr">
        <is>
          <t>X3</t>
        </is>
      </c>
      <c r="I315" s="233" t="inlineStr">
        <is>
          <t>Packing</t>
        </is>
      </c>
      <c r="J315" s="233" t="inlineStr">
        <is>
          <t>Packing</t>
        </is>
      </c>
      <c r="K315" s="233" t="n"/>
      <c r="L315" s="233" t="inlineStr">
        <is>
          <t>Regreasable</t>
        </is>
      </c>
      <c r="M315" s="233" t="inlineStr">
        <is>
          <t>C35</t>
        </is>
      </c>
      <c r="N315" s="233" t="inlineStr">
        <is>
          <t>Lip Seal</t>
        </is>
      </c>
      <c r="O315" s="233" t="inlineStr">
        <is>
          <t>Coating_Standard</t>
        </is>
      </c>
      <c r="P315" s="235" t="inlineStr">
        <is>
          <t>RTF</t>
        </is>
      </c>
      <c r="Q315" s="233" t="inlineStr">
        <is>
          <t>B105013</t>
        </is>
      </c>
      <c r="R315" s="235" t="inlineStr">
        <is>
          <t>LT027</t>
        </is>
      </c>
      <c r="S315" s="233" t="n"/>
      <c r="T315" s="233" t="n"/>
      <c r="U315" s="233" t="n"/>
    </row>
    <row r="316">
      <c r="B316" s="233">
        <f>IF(AND(M316&lt;&gt;"B20", O316= "Coating_Standard"),"Y","N")</f>
        <v/>
      </c>
      <c r="C316" s="233" t="inlineStr">
        <is>
          <t>ConTab_BOM_KP_Insert_0310</t>
        </is>
      </c>
      <c r="D316" s="233">
        <f>IF(B334="Y",C316,"")</f>
        <v/>
      </c>
      <c r="E316" s="235" t="inlineStr">
        <is>
          <t>3095-7_8-KP</t>
        </is>
      </c>
      <c r="F316" s="235" t="inlineStr">
        <is>
          <t>Opt_Insert</t>
        </is>
      </c>
      <c r="G316" s="235" t="inlineStr">
        <is>
          <t>3</t>
        </is>
      </c>
      <c r="H316" s="234" t="inlineStr">
        <is>
          <t>X3</t>
        </is>
      </c>
      <c r="I316" s="233" t="inlineStr">
        <is>
          <t>Packing</t>
        </is>
      </c>
      <c r="J316" s="233" t="inlineStr">
        <is>
          <t>Packing</t>
        </is>
      </c>
      <c r="K316" s="233" t="n"/>
      <c r="L316" s="233" t="inlineStr">
        <is>
          <t>Regreasable</t>
        </is>
      </c>
      <c r="M316" s="233" t="inlineStr">
        <is>
          <t>J</t>
        </is>
      </c>
      <c r="N316" s="233" t="inlineStr">
        <is>
          <t>Lip Seal</t>
        </is>
      </c>
      <c r="O316" s="233" t="inlineStr">
        <is>
          <t>Coating_Standard</t>
        </is>
      </c>
      <c r="P316" s="235" t="inlineStr">
        <is>
          <t>RTF</t>
        </is>
      </c>
      <c r="Q316" s="233" t="inlineStr">
        <is>
          <t>B105014</t>
        </is>
      </c>
      <c r="R316" s="235" t="inlineStr">
        <is>
          <t>LT105</t>
        </is>
      </c>
      <c r="S316" s="233" t="n"/>
      <c r="T316" s="233" t="n"/>
      <c r="U316" s="233" t="n"/>
    </row>
    <row r="317">
      <c r="B317" s="233">
        <f>IF(AND(M317&lt;&gt;"B20", O317= "Coating_Standard"),"Y","N")</f>
        <v/>
      </c>
      <c r="C317" s="233" t="inlineStr">
        <is>
          <t>ConTab_BOM_KP_Insert_0311</t>
        </is>
      </c>
      <c r="D317" s="233">
        <f>IF(B335="Y",C317,"")</f>
        <v/>
      </c>
      <c r="E317" s="235" t="inlineStr">
        <is>
          <t>3095-7_8-KP</t>
        </is>
      </c>
      <c r="F317" s="235" t="inlineStr">
        <is>
          <t>Opt_Insert</t>
        </is>
      </c>
      <c r="G317" s="235" t="inlineStr">
        <is>
          <t>3</t>
        </is>
      </c>
      <c r="H317" s="234" t="inlineStr">
        <is>
          <t>X3</t>
        </is>
      </c>
      <c r="I317" s="233" t="inlineStr">
        <is>
          <t>Mechanical Seal</t>
        </is>
      </c>
      <c r="J317" s="233" t="inlineStr">
        <is>
          <t>Single</t>
        </is>
      </c>
      <c r="K317" s="233" t="inlineStr">
        <is>
          <t>Balanced</t>
        </is>
      </c>
      <c r="L317" s="233" t="inlineStr">
        <is>
          <t>Regreasable</t>
        </is>
      </c>
      <c r="M317" s="233" t="inlineStr">
        <is>
          <t>C35</t>
        </is>
      </c>
      <c r="N317" s="233" t="inlineStr">
        <is>
          <t>Lip Seal</t>
        </is>
      </c>
      <c r="O317" s="233" t="inlineStr">
        <is>
          <t>Coating_Standard</t>
        </is>
      </c>
      <c r="P317" s="235" t="inlineStr">
        <is>
          <t>RTF</t>
        </is>
      </c>
      <c r="Q317" s="233" t="inlineStr">
        <is>
          <t>B105016</t>
        </is>
      </c>
      <c r="R317" s="235" t="inlineStr">
        <is>
          <t>LT027</t>
        </is>
      </c>
      <c r="S317" s="233" t="n"/>
      <c r="T317" s="233" t="n"/>
      <c r="U317" s="233" t="n"/>
    </row>
    <row r="318">
      <c r="B318" s="233">
        <f>IF(AND(M318&lt;&gt;"B20", O318= "Coating_Standard"),"Y","N")</f>
        <v/>
      </c>
      <c r="C318" s="233" t="inlineStr">
        <is>
          <t>ConTab_BOM_KP_Insert_0312</t>
        </is>
      </c>
      <c r="D318" s="233">
        <f>IF(B336="Y",C318,"")</f>
        <v/>
      </c>
      <c r="E318" s="235" t="inlineStr">
        <is>
          <t>3095-7_8-KP</t>
        </is>
      </c>
      <c r="F318" s="235" t="inlineStr">
        <is>
          <t>Opt_Insert</t>
        </is>
      </c>
      <c r="G318" s="235" t="inlineStr">
        <is>
          <t>3</t>
        </is>
      </c>
      <c r="H318" s="234" t="inlineStr">
        <is>
          <t>X3</t>
        </is>
      </c>
      <c r="I318" s="233" t="inlineStr">
        <is>
          <t>Mechanical Seal</t>
        </is>
      </c>
      <c r="J318" s="233" t="inlineStr">
        <is>
          <t>Single</t>
        </is>
      </c>
      <c r="K318" s="233" t="inlineStr">
        <is>
          <t>Balanced</t>
        </is>
      </c>
      <c r="L318" s="233" t="inlineStr">
        <is>
          <t>Regreasable</t>
        </is>
      </c>
      <c r="M318" s="233" t="inlineStr">
        <is>
          <t>J</t>
        </is>
      </c>
      <c r="N318" s="233" t="inlineStr">
        <is>
          <t>Lip Seal</t>
        </is>
      </c>
      <c r="O318" s="233" t="inlineStr">
        <is>
          <t>Coating_Standard</t>
        </is>
      </c>
      <c r="P318" s="235" t="inlineStr">
        <is>
          <t>RTF</t>
        </is>
      </c>
      <c r="Q318" s="233" t="inlineStr">
        <is>
          <t>B105017</t>
        </is>
      </c>
      <c r="R318" s="235" t="inlineStr">
        <is>
          <t>LT105</t>
        </is>
      </c>
      <c r="S318" s="233" t="n"/>
      <c r="T318" s="233" t="n"/>
      <c r="U318" s="233" t="n"/>
    </row>
    <row r="319">
      <c r="B319" s="233">
        <f>IF(AND(M319&lt;&gt;"B20", O319= "Coating_Standard"),"Y","N")</f>
        <v/>
      </c>
      <c r="C319" s="233" t="inlineStr">
        <is>
          <t>ConTab_BOM_KP_Insert_0313</t>
        </is>
      </c>
      <c r="D319" s="233">
        <f>IF(B337="Y",C319,"")</f>
        <v/>
      </c>
      <c r="E319" s="235" t="inlineStr">
        <is>
          <t>3014-5_6-KP</t>
        </is>
      </c>
      <c r="F319" s="235" t="inlineStr">
        <is>
          <t>Opt_Insert</t>
        </is>
      </c>
      <c r="G319" s="235" t="inlineStr">
        <is>
          <t>4</t>
        </is>
      </c>
      <c r="H319" s="234" t="inlineStr">
        <is>
          <t>X4</t>
        </is>
      </c>
      <c r="I319" s="233" t="inlineStr">
        <is>
          <t>Mechanical Seal</t>
        </is>
      </c>
      <c r="J319" s="233" t="inlineStr">
        <is>
          <t>Single</t>
        </is>
      </c>
      <c r="K319" s="233" t="n"/>
      <c r="L319" s="233" t="inlineStr">
        <is>
          <t>Regreasable</t>
        </is>
      </c>
      <c r="M319" s="233" t="inlineStr">
        <is>
          <t>C35</t>
        </is>
      </c>
      <c r="N319" s="233" t="inlineStr">
        <is>
          <t>Lip Seal</t>
        </is>
      </c>
      <c r="O319" s="233" t="inlineStr">
        <is>
          <t>Coating_Standard</t>
        </is>
      </c>
      <c r="P319" s="235" t="inlineStr">
        <is>
          <t>RTF</t>
        </is>
      </c>
      <c r="Q319" s="233" t="inlineStr">
        <is>
          <t>B105019</t>
        </is>
      </c>
      <c r="R319" s="235" t="inlineStr">
        <is>
          <t>LT027</t>
        </is>
      </c>
      <c r="S319" s="233" t="n"/>
      <c r="T319" s="233" t="n"/>
      <c r="U319" s="233" t="n"/>
    </row>
    <row r="320">
      <c r="B320" s="233">
        <f>IF(AND(M320&lt;&gt;"B20", O320= "Coating_Standard"),"Y","N")</f>
        <v/>
      </c>
      <c r="C320" s="233" t="inlineStr">
        <is>
          <t>ConTab_BOM_KP_Insert_0314</t>
        </is>
      </c>
      <c r="D320" s="233">
        <f>IF(B338="Y",C320,"")</f>
        <v/>
      </c>
      <c r="E320" s="235" t="inlineStr">
        <is>
          <t>3014-5_6-KP</t>
        </is>
      </c>
      <c r="F320" s="235" t="inlineStr">
        <is>
          <t>Opt_Insert</t>
        </is>
      </c>
      <c r="G320" s="235" t="inlineStr">
        <is>
          <t>4</t>
        </is>
      </c>
      <c r="H320" s="234" t="inlineStr">
        <is>
          <t>X4</t>
        </is>
      </c>
      <c r="I320" s="233" t="inlineStr">
        <is>
          <t>Mechanical Seal</t>
        </is>
      </c>
      <c r="J320" s="233" t="inlineStr">
        <is>
          <t>Single</t>
        </is>
      </c>
      <c r="K320" s="233" t="n"/>
      <c r="L320" s="233" t="inlineStr">
        <is>
          <t>Regreasable</t>
        </is>
      </c>
      <c r="M320" s="233" t="inlineStr">
        <is>
          <t>J</t>
        </is>
      </c>
      <c r="N320" s="233" t="inlineStr">
        <is>
          <t>Lip Seal</t>
        </is>
      </c>
      <c r="O320" s="233" t="inlineStr">
        <is>
          <t>Coating_Standard</t>
        </is>
      </c>
      <c r="P320" s="235" t="inlineStr">
        <is>
          <t>RTF</t>
        </is>
      </c>
      <c r="Q320" s="233" t="inlineStr">
        <is>
          <t>B105020</t>
        </is>
      </c>
      <c r="R320" s="235" t="inlineStr">
        <is>
          <t>LT105</t>
        </is>
      </c>
      <c r="S320" s="233" t="n"/>
      <c r="T320" s="233" t="n"/>
      <c r="U320" s="233" t="n"/>
    </row>
    <row r="321">
      <c r="B321" s="233">
        <f>IF(AND(M321&lt;&gt;"B20", O321= "Coating_Standard"),"Y","N")</f>
        <v/>
      </c>
      <c r="C321" s="233" t="inlineStr">
        <is>
          <t>ConTab_BOM_KP_Insert_0315</t>
        </is>
      </c>
      <c r="D321" s="233">
        <f>IF(B339="Y",C321,"")</f>
        <v/>
      </c>
      <c r="E321" s="235" t="inlineStr">
        <is>
          <t>3014-5_6-KP</t>
        </is>
      </c>
      <c r="F321" s="235" t="inlineStr">
        <is>
          <t>Opt_Insert</t>
        </is>
      </c>
      <c r="G321" s="235" t="inlineStr">
        <is>
          <t>4</t>
        </is>
      </c>
      <c r="H321" s="234" t="inlineStr">
        <is>
          <t>X4</t>
        </is>
      </c>
      <c r="I321" s="233" t="inlineStr">
        <is>
          <t>Packing</t>
        </is>
      </c>
      <c r="J321" s="233" t="inlineStr">
        <is>
          <t>Packing</t>
        </is>
      </c>
      <c r="K321" s="233" t="n"/>
      <c r="L321" s="233" t="inlineStr">
        <is>
          <t>Regreasable</t>
        </is>
      </c>
      <c r="M321" s="233" t="inlineStr">
        <is>
          <t>C35</t>
        </is>
      </c>
      <c r="N321" s="233" t="inlineStr">
        <is>
          <t>Lip Seal</t>
        </is>
      </c>
      <c r="O321" s="233" t="inlineStr">
        <is>
          <t>Coating_Standard</t>
        </is>
      </c>
      <c r="P321" s="235" t="inlineStr">
        <is>
          <t>RTF</t>
        </is>
      </c>
      <c r="Q321" s="233" t="inlineStr">
        <is>
          <t>B101312</t>
        </is>
      </c>
      <c r="R321" s="235" t="inlineStr">
        <is>
          <t>LT027</t>
        </is>
      </c>
      <c r="S321" s="233" t="n"/>
      <c r="T321" s="233" t="n"/>
      <c r="U321" s="233" t="n"/>
    </row>
    <row r="322">
      <c r="B322" s="233">
        <f>IF(AND(M322&lt;&gt;"B20", O322= "Coating_Standard"),"Y","N")</f>
        <v/>
      </c>
      <c r="C322" s="233" t="inlineStr">
        <is>
          <t>ConTab_BOM_KP_Insert_0316</t>
        </is>
      </c>
      <c r="D322" s="233">
        <f>IF(B340="Y",C322,"")</f>
        <v/>
      </c>
      <c r="E322" s="235" t="inlineStr">
        <is>
          <t>3014-5_6-KP</t>
        </is>
      </c>
      <c r="F322" s="235" t="inlineStr">
        <is>
          <t>Opt_Insert</t>
        </is>
      </c>
      <c r="G322" s="235" t="inlineStr">
        <is>
          <t>4</t>
        </is>
      </c>
      <c r="H322" s="234" t="inlineStr">
        <is>
          <t>X4</t>
        </is>
      </c>
      <c r="I322" s="233" t="inlineStr">
        <is>
          <t>Packing</t>
        </is>
      </c>
      <c r="J322" s="233" t="inlineStr">
        <is>
          <t>Packing</t>
        </is>
      </c>
      <c r="K322" s="233" t="n"/>
      <c r="L322" s="233" t="inlineStr">
        <is>
          <t>Regreasable</t>
        </is>
      </c>
      <c r="M322" s="233" t="inlineStr">
        <is>
          <t>J</t>
        </is>
      </c>
      <c r="N322" s="233" t="inlineStr">
        <is>
          <t>Lip Seal</t>
        </is>
      </c>
      <c r="O322" s="233" t="inlineStr">
        <is>
          <t>Coating_Standard</t>
        </is>
      </c>
      <c r="P322" s="235" t="inlineStr">
        <is>
          <t>RTF</t>
        </is>
      </c>
      <c r="Q322" s="233" t="inlineStr">
        <is>
          <t>B101312</t>
        </is>
      </c>
      <c r="R322" s="235" t="inlineStr">
        <is>
          <t>LT105</t>
        </is>
      </c>
      <c r="S322" s="233" t="n"/>
      <c r="T322" s="233" t="n"/>
      <c r="U322" s="233" t="n"/>
    </row>
    <row r="323">
      <c r="B323" s="233">
        <f>IF(AND(M323&lt;&gt;"B20", O323= "Coating_Standard"),"Y","N")</f>
        <v/>
      </c>
      <c r="C323" s="233" t="inlineStr">
        <is>
          <t>ConTab_BOM_KP_Insert_0317</t>
        </is>
      </c>
      <c r="D323" s="233">
        <f>IF(B341="Y",C323,"")</f>
        <v/>
      </c>
      <c r="E323" s="235" t="inlineStr">
        <is>
          <t>4012-1_2-KP</t>
        </is>
      </c>
      <c r="F323" s="235" t="inlineStr">
        <is>
          <t>Opt_Insert</t>
        </is>
      </c>
      <c r="G323" s="235" t="inlineStr">
        <is>
          <t>4</t>
        </is>
      </c>
      <c r="H323" s="234" t="inlineStr">
        <is>
          <t>X4</t>
        </is>
      </c>
      <c r="I323" s="233" t="inlineStr">
        <is>
          <t>Mechanical Seal</t>
        </is>
      </c>
      <c r="J323" s="233" t="inlineStr">
        <is>
          <t>Single</t>
        </is>
      </c>
      <c r="K323" s="233" t="n"/>
      <c r="L323" s="233" t="inlineStr">
        <is>
          <t>Regreasable</t>
        </is>
      </c>
      <c r="M323" s="233" t="inlineStr">
        <is>
          <t>C35</t>
        </is>
      </c>
      <c r="N323" s="233" t="inlineStr">
        <is>
          <t>Lip Seal</t>
        </is>
      </c>
      <c r="O323" s="233" t="inlineStr">
        <is>
          <t>Coating_Standard</t>
        </is>
      </c>
      <c r="P323" s="235" t="inlineStr">
        <is>
          <t>RTF</t>
        </is>
      </c>
      <c r="Q323" s="233" t="inlineStr">
        <is>
          <t>B105019</t>
        </is>
      </c>
      <c r="R323" s="235" t="inlineStr">
        <is>
          <t>LT027</t>
        </is>
      </c>
      <c r="S323" s="233" t="n"/>
      <c r="T323" s="233" t="n"/>
      <c r="U323" s="233" t="n"/>
    </row>
    <row r="324">
      <c r="B324" s="233">
        <f>IF(AND(M324&lt;&gt;"B20", O324= "Coating_Standard"),"Y","N")</f>
        <v/>
      </c>
      <c r="C324" s="233" t="inlineStr">
        <is>
          <t>ConTab_BOM_KP_Insert_0318</t>
        </is>
      </c>
      <c r="D324" s="233">
        <f>IF(B342="Y",C324,"")</f>
        <v/>
      </c>
      <c r="E324" s="235" t="inlineStr">
        <is>
          <t>4012-1_2-KP</t>
        </is>
      </c>
      <c r="F324" s="235" t="inlineStr">
        <is>
          <t>Opt_Insert</t>
        </is>
      </c>
      <c r="G324" s="235" t="inlineStr">
        <is>
          <t>4</t>
        </is>
      </c>
      <c r="H324" s="234" t="inlineStr">
        <is>
          <t>X4</t>
        </is>
      </c>
      <c r="I324" s="233" t="inlineStr">
        <is>
          <t>Mechanical Seal</t>
        </is>
      </c>
      <c r="J324" s="233" t="inlineStr">
        <is>
          <t>Single</t>
        </is>
      </c>
      <c r="K324" s="233" t="n"/>
      <c r="L324" s="233" t="inlineStr">
        <is>
          <t>Regreasable</t>
        </is>
      </c>
      <c r="M324" s="233" t="inlineStr">
        <is>
          <t>J</t>
        </is>
      </c>
      <c r="N324" s="233" t="inlineStr">
        <is>
          <t>Lip Seal</t>
        </is>
      </c>
      <c r="O324" s="233" t="inlineStr">
        <is>
          <t>Coating_Standard</t>
        </is>
      </c>
      <c r="P324" s="235" t="inlineStr">
        <is>
          <t>RTF</t>
        </is>
      </c>
      <c r="Q324" s="233" t="inlineStr">
        <is>
          <t>B105020</t>
        </is>
      </c>
      <c r="R324" s="235" t="inlineStr">
        <is>
          <t>LT105</t>
        </is>
      </c>
      <c r="S324" s="233" t="n"/>
      <c r="T324" s="233" t="n"/>
      <c r="U324" s="233" t="n"/>
    </row>
    <row r="325">
      <c r="B325" s="233">
        <f>IF(AND(M325&lt;&gt;"B20", O325= "Coating_Standard"),"Y","N")</f>
        <v/>
      </c>
      <c r="C325" s="233" t="inlineStr">
        <is>
          <t>ConTab_BOM_KP_Insert_0319</t>
        </is>
      </c>
      <c r="D325" s="233">
        <f>IF(B343="Y",C325,"")</f>
        <v/>
      </c>
      <c r="E325" s="235" t="inlineStr">
        <is>
          <t>4012-1_2-KP</t>
        </is>
      </c>
      <c r="F325" s="235" t="inlineStr">
        <is>
          <t>Opt_Insert</t>
        </is>
      </c>
      <c r="G325" s="235" t="inlineStr">
        <is>
          <t>4</t>
        </is>
      </c>
      <c r="H325" s="234" t="inlineStr">
        <is>
          <t>X4</t>
        </is>
      </c>
      <c r="I325" s="233" t="inlineStr">
        <is>
          <t>Packing</t>
        </is>
      </c>
      <c r="J325" s="233" t="inlineStr">
        <is>
          <t>Packing</t>
        </is>
      </c>
      <c r="K325" s="233" t="n"/>
      <c r="L325" s="233" t="inlineStr">
        <is>
          <t>Regreasable</t>
        </is>
      </c>
      <c r="M325" s="233" t="inlineStr">
        <is>
          <t>C35</t>
        </is>
      </c>
      <c r="N325" s="233" t="inlineStr">
        <is>
          <t>Lip Seal</t>
        </is>
      </c>
      <c r="O325" s="233" t="inlineStr">
        <is>
          <t>Coating_Standard</t>
        </is>
      </c>
      <c r="P325" s="235" t="inlineStr">
        <is>
          <t>RTF</t>
        </is>
      </c>
      <c r="Q325" s="233" t="inlineStr">
        <is>
          <t>B101312</t>
        </is>
      </c>
      <c r="R325" s="235" t="inlineStr">
        <is>
          <t>LT027</t>
        </is>
      </c>
      <c r="S325" s="233" t="n"/>
      <c r="T325" s="233" t="n"/>
      <c r="U325" s="233" t="n"/>
    </row>
    <row r="326">
      <c r="B326" s="233">
        <f>IF(AND(M326&lt;&gt;"B20", O326= "Coating_Standard"),"Y","N")</f>
        <v/>
      </c>
      <c r="C326" s="233" t="inlineStr">
        <is>
          <t>ConTab_BOM_KP_Insert_0320</t>
        </is>
      </c>
      <c r="D326" s="233">
        <f>IF(B344="Y",C326,"")</f>
        <v/>
      </c>
      <c r="E326" s="235" t="inlineStr">
        <is>
          <t>4012-1_2-KP</t>
        </is>
      </c>
      <c r="F326" s="235" t="inlineStr">
        <is>
          <t>Opt_Insert</t>
        </is>
      </c>
      <c r="G326" s="235" t="inlineStr">
        <is>
          <t>4</t>
        </is>
      </c>
      <c r="H326" s="234" t="inlineStr">
        <is>
          <t>X4</t>
        </is>
      </c>
      <c r="I326" s="233" t="inlineStr">
        <is>
          <t>Packing</t>
        </is>
      </c>
      <c r="J326" s="233" t="inlineStr">
        <is>
          <t>Packing</t>
        </is>
      </c>
      <c r="K326" s="233" t="n"/>
      <c r="L326" s="233" t="inlineStr">
        <is>
          <t>Regreasable</t>
        </is>
      </c>
      <c r="M326" s="233" t="inlineStr">
        <is>
          <t>J</t>
        </is>
      </c>
      <c r="N326" s="233" t="inlineStr">
        <is>
          <t>Lip Seal</t>
        </is>
      </c>
      <c r="O326" s="233" t="inlineStr">
        <is>
          <t>Coating_Standard</t>
        </is>
      </c>
      <c r="P326" s="235" t="inlineStr">
        <is>
          <t>RTF</t>
        </is>
      </c>
      <c r="Q326" s="233" t="inlineStr">
        <is>
          <t>B101312</t>
        </is>
      </c>
      <c r="R326" s="235" t="inlineStr">
        <is>
          <t>LT105</t>
        </is>
      </c>
      <c r="S326" s="233" t="n"/>
      <c r="T326" s="233" t="n"/>
      <c r="U326" s="233" t="n"/>
    </row>
    <row r="327">
      <c r="B327" s="233">
        <f>IF(AND(M327&lt;&gt;"B20", O327= "Coating_Standard"),"Y","N")</f>
        <v/>
      </c>
      <c r="C327" s="233" t="inlineStr">
        <is>
          <t>ConTab_BOM_KP_Insert_0321</t>
        </is>
      </c>
      <c r="D327" s="233">
        <f>IF(B345="Y",C327,"")</f>
        <v/>
      </c>
      <c r="E327" s="235" t="inlineStr">
        <is>
          <t>4012-7_8-KP</t>
        </is>
      </c>
      <c r="F327" s="235" t="inlineStr">
        <is>
          <t>Opt_Insert</t>
        </is>
      </c>
      <c r="G327" s="235" t="inlineStr">
        <is>
          <t>4</t>
        </is>
      </c>
      <c r="H327" s="234" t="inlineStr">
        <is>
          <t>X4</t>
        </is>
      </c>
      <c r="I327" s="233" t="inlineStr">
        <is>
          <t>Mechanical Seal</t>
        </is>
      </c>
      <c r="J327" s="233" t="inlineStr">
        <is>
          <t>Single</t>
        </is>
      </c>
      <c r="K327" s="233" t="n"/>
      <c r="L327" s="233" t="inlineStr">
        <is>
          <t>Regreasable</t>
        </is>
      </c>
      <c r="M327" s="233" t="inlineStr">
        <is>
          <t>C35</t>
        </is>
      </c>
      <c r="N327" s="233" t="inlineStr">
        <is>
          <t>Lip Seal</t>
        </is>
      </c>
      <c r="O327" s="233" t="inlineStr">
        <is>
          <t>Coating_Standard</t>
        </is>
      </c>
      <c r="P327" s="235" t="inlineStr">
        <is>
          <t>RTF</t>
        </is>
      </c>
      <c r="Q327" s="233" t="inlineStr">
        <is>
          <t>B105019</t>
        </is>
      </c>
      <c r="R327" s="235" t="inlineStr">
        <is>
          <t>LT027</t>
        </is>
      </c>
      <c r="S327" s="233" t="n"/>
      <c r="T327" s="233" t="n"/>
      <c r="U327" s="233" t="n"/>
    </row>
    <row r="328">
      <c r="B328" s="233">
        <f>IF(AND(M328&lt;&gt;"B20", O328= "Coating_Standard"),"Y","N")</f>
        <v/>
      </c>
      <c r="C328" s="233" t="inlineStr">
        <is>
          <t>ConTab_BOM_KP_Insert_0322</t>
        </is>
      </c>
      <c r="D328" s="233">
        <f>IF(B346="Y",C328,"")</f>
        <v/>
      </c>
      <c r="E328" s="235" t="inlineStr">
        <is>
          <t>4012-7_8-KP</t>
        </is>
      </c>
      <c r="F328" s="235" t="inlineStr">
        <is>
          <t>Opt_Insert</t>
        </is>
      </c>
      <c r="G328" s="235" t="inlineStr">
        <is>
          <t>4</t>
        </is>
      </c>
      <c r="H328" s="234" t="inlineStr">
        <is>
          <t>X4</t>
        </is>
      </c>
      <c r="I328" s="233" t="inlineStr">
        <is>
          <t>Mechanical Seal</t>
        </is>
      </c>
      <c r="J328" s="233" t="inlineStr">
        <is>
          <t>Single</t>
        </is>
      </c>
      <c r="K328" s="233" t="n"/>
      <c r="L328" s="233" t="inlineStr">
        <is>
          <t>Regreasable</t>
        </is>
      </c>
      <c r="M328" s="233" t="inlineStr">
        <is>
          <t>J</t>
        </is>
      </c>
      <c r="N328" s="233" t="inlineStr">
        <is>
          <t>Lip Seal</t>
        </is>
      </c>
      <c r="O328" s="233" t="inlineStr">
        <is>
          <t>Coating_Standard</t>
        </is>
      </c>
      <c r="P328" s="235" t="inlineStr">
        <is>
          <t>RTF</t>
        </is>
      </c>
      <c r="Q328" s="233" t="inlineStr">
        <is>
          <t>B105020</t>
        </is>
      </c>
      <c r="R328" s="235" t="inlineStr">
        <is>
          <t>LT105</t>
        </is>
      </c>
      <c r="S328" s="233" t="n"/>
      <c r="T328" s="233" t="n"/>
      <c r="U328" s="233" t="n"/>
    </row>
    <row r="329">
      <c r="B329" s="233">
        <f>IF(AND(M329&lt;&gt;"B20", O329= "Coating_Standard"),"Y","N")</f>
        <v/>
      </c>
      <c r="C329" s="233" t="inlineStr">
        <is>
          <t>ConTab_BOM_KP_Insert_0323</t>
        </is>
      </c>
      <c r="D329" s="233">
        <f>IF(B347="Y",C329,"")</f>
        <v/>
      </c>
      <c r="E329" s="235" t="inlineStr">
        <is>
          <t>4012-7_8-KP</t>
        </is>
      </c>
      <c r="F329" s="235" t="inlineStr">
        <is>
          <t>Opt_Insert</t>
        </is>
      </c>
      <c r="G329" s="235" t="inlineStr">
        <is>
          <t>4</t>
        </is>
      </c>
      <c r="H329" s="234" t="inlineStr">
        <is>
          <t>X4</t>
        </is>
      </c>
      <c r="I329" s="233" t="inlineStr">
        <is>
          <t>Packing</t>
        </is>
      </c>
      <c r="J329" s="233" t="inlineStr">
        <is>
          <t>Packing</t>
        </is>
      </c>
      <c r="K329" s="233" t="n"/>
      <c r="L329" s="233" t="inlineStr">
        <is>
          <t>Regreasable</t>
        </is>
      </c>
      <c r="M329" s="233" t="inlineStr">
        <is>
          <t>C35</t>
        </is>
      </c>
      <c r="N329" s="233" t="inlineStr">
        <is>
          <t>Lip Seal</t>
        </is>
      </c>
      <c r="O329" s="233" t="inlineStr">
        <is>
          <t>Coating_Standard</t>
        </is>
      </c>
      <c r="P329" s="235" t="inlineStr">
        <is>
          <t>RTF</t>
        </is>
      </c>
      <c r="Q329" s="233" t="inlineStr">
        <is>
          <t>B101312</t>
        </is>
      </c>
      <c r="R329" s="235" t="inlineStr">
        <is>
          <t>LT027</t>
        </is>
      </c>
      <c r="S329" s="233" t="n"/>
      <c r="T329" s="233" t="n"/>
      <c r="U329" s="233" t="n"/>
    </row>
    <row r="330">
      <c r="B330" s="233">
        <f>IF(AND(M330&lt;&gt;"B20", O330= "Coating_Standard"),"Y","N")</f>
        <v/>
      </c>
      <c r="C330" s="233" t="inlineStr">
        <is>
          <t>ConTab_BOM_KP_Insert_0324</t>
        </is>
      </c>
      <c r="D330" s="233">
        <f>IF(B348="Y",C330,"")</f>
        <v/>
      </c>
      <c r="E330" s="235" t="inlineStr">
        <is>
          <t>4012-7_8-KP</t>
        </is>
      </c>
      <c r="F330" s="235" t="inlineStr">
        <is>
          <t>Opt_Insert</t>
        </is>
      </c>
      <c r="G330" s="235" t="inlineStr">
        <is>
          <t>4</t>
        </is>
      </c>
      <c r="H330" s="234" t="inlineStr">
        <is>
          <t>X4</t>
        </is>
      </c>
      <c r="I330" s="233" t="inlineStr">
        <is>
          <t>Packing</t>
        </is>
      </c>
      <c r="J330" s="233" t="inlineStr">
        <is>
          <t>Packing</t>
        </is>
      </c>
      <c r="K330" s="233" t="n"/>
      <c r="L330" s="233" t="inlineStr">
        <is>
          <t>Regreasable</t>
        </is>
      </c>
      <c r="M330" s="233" t="inlineStr">
        <is>
          <t>J</t>
        </is>
      </c>
      <c r="N330" s="233" t="inlineStr">
        <is>
          <t>Lip Seal</t>
        </is>
      </c>
      <c r="O330" s="233" t="inlineStr">
        <is>
          <t>Coating_Standard</t>
        </is>
      </c>
      <c r="P330" s="235" t="inlineStr">
        <is>
          <t>RTF</t>
        </is>
      </c>
      <c r="Q330" s="233" t="inlineStr">
        <is>
          <t>B101312</t>
        </is>
      </c>
      <c r="R330" s="235" t="inlineStr">
        <is>
          <t>LT105</t>
        </is>
      </c>
      <c r="S330" s="233" t="n"/>
      <c r="T330" s="233" t="n"/>
      <c r="U330" s="233" t="n"/>
    </row>
    <row r="331">
      <c r="B331" s="233">
        <f>IF(AND(M331&lt;&gt;"B20", O331= "Coating_Standard"),"Y","N")</f>
        <v/>
      </c>
      <c r="C331" s="233" t="inlineStr">
        <is>
          <t>ConTab_BOM_KP_Insert_0325</t>
        </is>
      </c>
      <c r="D331" s="233">
        <f>IF(B349="Y",C331,"")</f>
        <v/>
      </c>
      <c r="E331" s="198" t="inlineStr">
        <is>
          <t>4015-7_8-KP</t>
        </is>
      </c>
      <c r="F331" s="235" t="inlineStr">
        <is>
          <t>Opt_Insert</t>
        </is>
      </c>
      <c r="G331" s="235" t="inlineStr">
        <is>
          <t>4</t>
        </is>
      </c>
      <c r="H331" s="234" t="inlineStr">
        <is>
          <t>X4</t>
        </is>
      </c>
      <c r="I331" s="233" t="inlineStr">
        <is>
          <t>Mechanical Seal</t>
        </is>
      </c>
      <c r="J331" s="233" t="inlineStr">
        <is>
          <t>Single</t>
        </is>
      </c>
      <c r="K331" s="233" t="n"/>
      <c r="L331" s="233" t="inlineStr">
        <is>
          <t>Regreasable</t>
        </is>
      </c>
      <c r="M331" s="233" t="inlineStr">
        <is>
          <t>C35</t>
        </is>
      </c>
      <c r="N331" s="233" t="inlineStr">
        <is>
          <t>Lip Seal</t>
        </is>
      </c>
      <c r="O331" s="233" t="inlineStr">
        <is>
          <t>Coating_Standard</t>
        </is>
      </c>
      <c r="P331" s="235" t="inlineStr">
        <is>
          <t>RTF</t>
        </is>
      </c>
      <c r="Q331" s="233" t="inlineStr">
        <is>
          <t>B105019</t>
        </is>
      </c>
      <c r="R331" s="235" t="inlineStr">
        <is>
          <t>LT027</t>
        </is>
      </c>
      <c r="S331" s="233" t="n"/>
      <c r="T331" s="233" t="n"/>
      <c r="U331" s="233" t="n"/>
    </row>
    <row r="332">
      <c r="B332" s="233">
        <f>IF(AND(M332&lt;&gt;"B20", O332= "Coating_Standard"),"Y","N")</f>
        <v/>
      </c>
      <c r="C332" s="233" t="inlineStr">
        <is>
          <t>ConTab_BOM_KP_Insert_0326</t>
        </is>
      </c>
      <c r="D332" s="233">
        <f>IF(B350="Y",C332,"")</f>
        <v/>
      </c>
      <c r="E332" s="198" t="inlineStr">
        <is>
          <t>4015-7_8-KP</t>
        </is>
      </c>
      <c r="F332" s="235" t="inlineStr">
        <is>
          <t>Opt_Insert</t>
        </is>
      </c>
      <c r="G332" s="235" t="inlineStr">
        <is>
          <t>4</t>
        </is>
      </c>
      <c r="H332" s="234" t="inlineStr">
        <is>
          <t>X4</t>
        </is>
      </c>
      <c r="I332" s="233" t="inlineStr">
        <is>
          <t>Mechanical Seal</t>
        </is>
      </c>
      <c r="J332" s="233" t="inlineStr">
        <is>
          <t>Single</t>
        </is>
      </c>
      <c r="K332" s="233" t="n"/>
      <c r="L332" s="233" t="inlineStr">
        <is>
          <t>Regreasable</t>
        </is>
      </c>
      <c r="M332" s="233" t="inlineStr">
        <is>
          <t>J</t>
        </is>
      </c>
      <c r="N332" s="233" t="inlineStr">
        <is>
          <t>Lip Seal</t>
        </is>
      </c>
      <c r="O332" s="233" t="inlineStr">
        <is>
          <t>Coating_Standard</t>
        </is>
      </c>
      <c r="P332" s="235" t="inlineStr">
        <is>
          <t>RTF</t>
        </is>
      </c>
      <c r="Q332" s="233" t="inlineStr">
        <is>
          <t>B105020</t>
        </is>
      </c>
      <c r="R332" s="235" t="inlineStr">
        <is>
          <t>LT105</t>
        </is>
      </c>
      <c r="S332" s="233" t="n"/>
      <c r="T332" s="233" t="n"/>
      <c r="U332" s="233" t="n"/>
    </row>
    <row r="333">
      <c r="B333" s="233">
        <f>IF(AND(M333&lt;&gt;"B20", O333= "Coating_Standard"),"Y","N")</f>
        <v/>
      </c>
      <c r="C333" s="233" t="inlineStr">
        <is>
          <t>ConTab_BOM_KP_Insert_0327</t>
        </is>
      </c>
      <c r="D333" s="233">
        <f>IF(B351="Y",C333,"")</f>
        <v/>
      </c>
      <c r="E333" s="198" t="inlineStr">
        <is>
          <t>4015-7_8-KP</t>
        </is>
      </c>
      <c r="F333" s="235" t="inlineStr">
        <is>
          <t>Opt_Insert</t>
        </is>
      </c>
      <c r="G333" s="235" t="inlineStr">
        <is>
          <t>4</t>
        </is>
      </c>
      <c r="H333" s="234" t="inlineStr">
        <is>
          <t>X4</t>
        </is>
      </c>
      <c r="I333" s="233" t="inlineStr">
        <is>
          <t>Packing</t>
        </is>
      </c>
      <c r="J333" s="233" t="inlineStr">
        <is>
          <t>Packing</t>
        </is>
      </c>
      <c r="K333" s="233" t="n"/>
      <c r="L333" s="233" t="inlineStr">
        <is>
          <t>Regreasable</t>
        </is>
      </c>
      <c r="M333" s="233" t="inlineStr">
        <is>
          <t>C35</t>
        </is>
      </c>
      <c r="N333" s="233" t="inlineStr">
        <is>
          <t>Lip Seal</t>
        </is>
      </c>
      <c r="O333" s="233" t="inlineStr">
        <is>
          <t>Coating_Standard</t>
        </is>
      </c>
      <c r="P333" s="235" t="inlineStr">
        <is>
          <t>RTF</t>
        </is>
      </c>
      <c r="Q333" s="233" t="inlineStr">
        <is>
          <t>B101312</t>
        </is>
      </c>
      <c r="R333" s="235" t="inlineStr">
        <is>
          <t>LT027</t>
        </is>
      </c>
      <c r="S333" s="233" t="n"/>
      <c r="T333" s="233" t="n"/>
      <c r="U333" s="233" t="n"/>
    </row>
    <row r="334">
      <c r="B334" s="233">
        <f>IF(AND(M334&lt;&gt;"B20", O334= "Coating_Standard"),"Y","N")</f>
        <v/>
      </c>
      <c r="C334" s="233" t="inlineStr">
        <is>
          <t>ConTab_BOM_KP_Insert_0328</t>
        </is>
      </c>
      <c r="D334" s="233">
        <f>IF(B352="Y",C334,"")</f>
        <v/>
      </c>
      <c r="E334" s="198" t="inlineStr">
        <is>
          <t>4015-7_8-KP</t>
        </is>
      </c>
      <c r="F334" s="235" t="inlineStr">
        <is>
          <t>Opt_Insert</t>
        </is>
      </c>
      <c r="G334" s="235" t="inlineStr">
        <is>
          <t>4</t>
        </is>
      </c>
      <c r="H334" s="234" t="inlineStr">
        <is>
          <t>X4</t>
        </is>
      </c>
      <c r="I334" s="233" t="inlineStr">
        <is>
          <t>Packing</t>
        </is>
      </c>
      <c r="J334" s="233" t="inlineStr">
        <is>
          <t>Packing</t>
        </is>
      </c>
      <c r="K334" s="233" t="n"/>
      <c r="L334" s="233" t="inlineStr">
        <is>
          <t>Regreasable</t>
        </is>
      </c>
      <c r="M334" s="233" t="inlineStr">
        <is>
          <t>J</t>
        </is>
      </c>
      <c r="N334" s="233" t="inlineStr">
        <is>
          <t>Lip Seal</t>
        </is>
      </c>
      <c r="O334" s="233" t="inlineStr">
        <is>
          <t>Coating_Standard</t>
        </is>
      </c>
      <c r="P334" s="235" t="inlineStr">
        <is>
          <t>RTF</t>
        </is>
      </c>
      <c r="Q334" s="233" t="inlineStr">
        <is>
          <t>B101312</t>
        </is>
      </c>
      <c r="R334" s="235" t="inlineStr">
        <is>
          <t>LT105</t>
        </is>
      </c>
      <c r="S334" s="233" t="n"/>
      <c r="T334" s="233" t="n"/>
      <c r="U334" s="233" t="n"/>
    </row>
    <row r="335">
      <c r="B335" s="233">
        <f>IF(AND(M335&lt;&gt;"B20", O335= "Coating_Standard"),"Y","N")</f>
        <v/>
      </c>
      <c r="C335" s="233" t="inlineStr">
        <is>
          <t>ConTab_BOM_KP_Insert_0329</t>
        </is>
      </c>
      <c r="D335" s="233">
        <f>IF(B353="Y",C335,"")</f>
        <v/>
      </c>
      <c r="E335" s="198" t="inlineStr">
        <is>
          <t>5012-7_8-KP</t>
        </is>
      </c>
      <c r="F335" s="235" t="inlineStr">
        <is>
          <t>Opt_Insert</t>
        </is>
      </c>
      <c r="G335" s="235" t="inlineStr">
        <is>
          <t>4</t>
        </is>
      </c>
      <c r="H335" s="234" t="inlineStr">
        <is>
          <t>X4</t>
        </is>
      </c>
      <c r="I335" s="233" t="inlineStr">
        <is>
          <t>Mechanical Seal</t>
        </is>
      </c>
      <c r="J335" s="233" t="inlineStr">
        <is>
          <t>Single</t>
        </is>
      </c>
      <c r="K335" s="233" t="n"/>
      <c r="L335" s="233" t="inlineStr">
        <is>
          <t>Regreasable</t>
        </is>
      </c>
      <c r="M335" s="233" t="inlineStr">
        <is>
          <t>C35</t>
        </is>
      </c>
      <c r="N335" s="233" t="inlineStr">
        <is>
          <t>Lip Seal</t>
        </is>
      </c>
      <c r="O335" s="233" t="inlineStr">
        <is>
          <t>Coating_Standard</t>
        </is>
      </c>
      <c r="P335" s="235" t="inlineStr">
        <is>
          <t>RTF</t>
        </is>
      </c>
      <c r="Q335" s="233" t="inlineStr">
        <is>
          <t>B105019</t>
        </is>
      </c>
      <c r="R335" s="235" t="inlineStr">
        <is>
          <t>LT027</t>
        </is>
      </c>
      <c r="S335" s="233" t="n"/>
      <c r="T335" s="233" t="n"/>
      <c r="U335" s="233" t="n"/>
    </row>
    <row r="336">
      <c r="B336" s="233">
        <f>IF(AND(M336&lt;&gt;"B20", O336= "Coating_Standard"),"Y","N")</f>
        <v/>
      </c>
      <c r="C336" s="233" t="inlineStr">
        <is>
          <t>ConTab_BOM_KP_Insert_0330</t>
        </is>
      </c>
      <c r="D336" s="233">
        <f>IF(B354="Y",C336,"")</f>
        <v/>
      </c>
      <c r="E336" s="198" t="inlineStr">
        <is>
          <t>5012-7_8-KP</t>
        </is>
      </c>
      <c r="F336" s="235" t="inlineStr">
        <is>
          <t>Opt_Insert</t>
        </is>
      </c>
      <c r="G336" s="235" t="inlineStr">
        <is>
          <t>4</t>
        </is>
      </c>
      <c r="H336" s="234" t="inlineStr">
        <is>
          <t>X4</t>
        </is>
      </c>
      <c r="I336" s="233" t="inlineStr">
        <is>
          <t>Mechanical Seal</t>
        </is>
      </c>
      <c r="J336" s="233" t="inlineStr">
        <is>
          <t>Single</t>
        </is>
      </c>
      <c r="K336" s="233" t="n"/>
      <c r="L336" s="233" t="inlineStr">
        <is>
          <t>Regreasable</t>
        </is>
      </c>
      <c r="M336" s="233" t="inlineStr">
        <is>
          <t>J</t>
        </is>
      </c>
      <c r="N336" s="233" t="inlineStr">
        <is>
          <t>Lip Seal</t>
        </is>
      </c>
      <c r="O336" s="233" t="inlineStr">
        <is>
          <t>Coating_Standard</t>
        </is>
      </c>
      <c r="P336" s="235" t="inlineStr">
        <is>
          <t>RTF</t>
        </is>
      </c>
      <c r="Q336" s="233" t="inlineStr">
        <is>
          <t>B105020</t>
        </is>
      </c>
      <c r="R336" s="235" t="inlineStr">
        <is>
          <t>LT105</t>
        </is>
      </c>
      <c r="S336" s="233" t="n"/>
      <c r="T336" s="233" t="n"/>
      <c r="U336" s="233" t="n"/>
    </row>
    <row r="337">
      <c r="B337" s="233">
        <f>IF(AND(M337&lt;&gt;"B20", O337= "Coating_Standard"),"Y","N")</f>
        <v/>
      </c>
      <c r="C337" s="233" t="inlineStr">
        <is>
          <t>ConTab_BOM_KP_Insert_0331</t>
        </is>
      </c>
      <c r="D337" s="233">
        <f>IF(B355="Y",C337,"")</f>
        <v/>
      </c>
      <c r="E337" s="198" t="inlineStr">
        <is>
          <t>5012-7_8-KP</t>
        </is>
      </c>
      <c r="F337" s="235" t="inlineStr">
        <is>
          <t>Opt_Insert</t>
        </is>
      </c>
      <c r="G337" s="235" t="inlineStr">
        <is>
          <t>4</t>
        </is>
      </c>
      <c r="H337" s="234" t="inlineStr">
        <is>
          <t>X4</t>
        </is>
      </c>
      <c r="I337" s="233" t="inlineStr">
        <is>
          <t>Packing</t>
        </is>
      </c>
      <c r="J337" s="233" t="inlineStr">
        <is>
          <t>Packing</t>
        </is>
      </c>
      <c r="K337" s="233" t="n"/>
      <c r="L337" s="233" t="inlineStr">
        <is>
          <t>Regreasable</t>
        </is>
      </c>
      <c r="M337" s="233" t="inlineStr">
        <is>
          <t>C35</t>
        </is>
      </c>
      <c r="N337" s="233" t="inlineStr">
        <is>
          <t>Lip Seal</t>
        </is>
      </c>
      <c r="O337" s="233" t="inlineStr">
        <is>
          <t>Coating_Standard</t>
        </is>
      </c>
      <c r="P337" s="235" t="inlineStr">
        <is>
          <t>RTF</t>
        </is>
      </c>
      <c r="Q337" s="233" t="inlineStr">
        <is>
          <t>B101312</t>
        </is>
      </c>
      <c r="R337" s="235" t="inlineStr">
        <is>
          <t>LT027</t>
        </is>
      </c>
      <c r="S337" s="233" t="n"/>
      <c r="T337" s="233" t="n"/>
      <c r="U337" s="233" t="n"/>
    </row>
    <row r="338">
      <c r="B338" s="233">
        <f>IF(AND(M338&lt;&gt;"B20", O338= "Coating_Standard"),"Y","N")</f>
        <v/>
      </c>
      <c r="C338" s="233" t="inlineStr">
        <is>
          <t>ConTab_BOM_KP_Insert_0332</t>
        </is>
      </c>
      <c r="D338" s="233">
        <f>IF(B356="Y",C338,"")</f>
        <v/>
      </c>
      <c r="E338" s="198" t="inlineStr">
        <is>
          <t>5012-7_8-KP</t>
        </is>
      </c>
      <c r="F338" s="235" t="inlineStr">
        <is>
          <t>Opt_Insert</t>
        </is>
      </c>
      <c r="G338" s="235" t="inlineStr">
        <is>
          <t>4</t>
        </is>
      </c>
      <c r="H338" s="234" t="inlineStr">
        <is>
          <t>X4</t>
        </is>
      </c>
      <c r="I338" s="233" t="inlineStr">
        <is>
          <t>Packing</t>
        </is>
      </c>
      <c r="J338" s="233" t="inlineStr">
        <is>
          <t>Packing</t>
        </is>
      </c>
      <c r="K338" s="233" t="n"/>
      <c r="L338" s="233" t="inlineStr">
        <is>
          <t>Regreasable</t>
        </is>
      </c>
      <c r="M338" s="233" t="inlineStr">
        <is>
          <t>J</t>
        </is>
      </c>
      <c r="N338" s="233" t="inlineStr">
        <is>
          <t>Lip Seal</t>
        </is>
      </c>
      <c r="O338" s="233" t="inlineStr">
        <is>
          <t>Coating_Standard</t>
        </is>
      </c>
      <c r="P338" s="235" t="inlineStr">
        <is>
          <t>RTF</t>
        </is>
      </c>
      <c r="Q338" s="233" t="inlineStr">
        <is>
          <t>B101312</t>
        </is>
      </c>
      <c r="R338" s="235" t="inlineStr">
        <is>
          <t>LT105</t>
        </is>
      </c>
      <c r="S338" s="233" t="n"/>
      <c r="T338" s="233" t="n"/>
      <c r="U338" s="233" t="n"/>
    </row>
    <row r="339">
      <c r="B339" s="233">
        <f>IF(AND(M339&lt;&gt;"B20", O339= "Coating_Standard"),"Y","N")</f>
        <v/>
      </c>
      <c r="C339" s="233" t="inlineStr">
        <is>
          <t>ConTab_BOM_KP_Insert_0333</t>
        </is>
      </c>
      <c r="D339" s="233">
        <f>IF(B357="Y",C339,"")</f>
        <v/>
      </c>
      <c r="E339" s="198" t="inlineStr">
        <is>
          <t>5015-9_0-KP</t>
        </is>
      </c>
      <c r="F339" s="235" t="inlineStr">
        <is>
          <t>Opt_Insert</t>
        </is>
      </c>
      <c r="G339" s="235" t="inlineStr">
        <is>
          <t>4</t>
        </is>
      </c>
      <c r="H339" s="234" t="inlineStr">
        <is>
          <t>X4</t>
        </is>
      </c>
      <c r="I339" s="233" t="inlineStr">
        <is>
          <t>Mechanical Seal</t>
        </is>
      </c>
      <c r="J339" s="233" t="inlineStr">
        <is>
          <t>Single</t>
        </is>
      </c>
      <c r="K339" s="233" t="n"/>
      <c r="L339" s="233" t="inlineStr">
        <is>
          <t>Regreasable</t>
        </is>
      </c>
      <c r="M339" s="233" t="inlineStr">
        <is>
          <t>C35</t>
        </is>
      </c>
      <c r="N339" s="233" t="inlineStr">
        <is>
          <t>Lip Seal</t>
        </is>
      </c>
      <c r="O339" s="233" t="inlineStr">
        <is>
          <t>Coating_Standard</t>
        </is>
      </c>
      <c r="P339" s="235" t="inlineStr">
        <is>
          <t>RTF</t>
        </is>
      </c>
      <c r="Q339" s="233" t="inlineStr">
        <is>
          <t>B105019</t>
        </is>
      </c>
      <c r="R339" s="235" t="inlineStr">
        <is>
          <t>LT027</t>
        </is>
      </c>
      <c r="S339" s="233" t="n"/>
      <c r="T339" s="233" t="n"/>
      <c r="U339" s="233" t="n"/>
    </row>
    <row r="340">
      <c r="B340" s="233">
        <f>IF(AND(M340&lt;&gt;"B20", O340= "Coating_Standard"),"Y","N")</f>
        <v/>
      </c>
      <c r="C340" s="233" t="inlineStr">
        <is>
          <t>ConTab_BOM_KP_Insert_0334</t>
        </is>
      </c>
      <c r="D340" s="233">
        <f>IF(B358="Y",C340,"")</f>
        <v/>
      </c>
      <c r="E340" s="198" t="inlineStr">
        <is>
          <t>5015-9_0-KP</t>
        </is>
      </c>
      <c r="F340" s="235" t="inlineStr">
        <is>
          <t>Opt_Insert</t>
        </is>
      </c>
      <c r="G340" s="235" t="inlineStr">
        <is>
          <t>4</t>
        </is>
      </c>
      <c r="H340" s="234" t="inlineStr">
        <is>
          <t>X4</t>
        </is>
      </c>
      <c r="I340" s="233" t="inlineStr">
        <is>
          <t>Mechanical Seal</t>
        </is>
      </c>
      <c r="J340" s="233" t="inlineStr">
        <is>
          <t>Single</t>
        </is>
      </c>
      <c r="K340" s="233" t="n"/>
      <c r="L340" s="233" t="inlineStr">
        <is>
          <t>Regreasable</t>
        </is>
      </c>
      <c r="M340" s="233" t="inlineStr">
        <is>
          <t>J</t>
        </is>
      </c>
      <c r="N340" s="233" t="inlineStr">
        <is>
          <t>Lip Seal</t>
        </is>
      </c>
      <c r="O340" s="233" t="inlineStr">
        <is>
          <t>Coating_Standard</t>
        </is>
      </c>
      <c r="P340" s="235" t="inlineStr">
        <is>
          <t>RTF</t>
        </is>
      </c>
      <c r="Q340" s="233" t="inlineStr">
        <is>
          <t>B105020</t>
        </is>
      </c>
      <c r="R340" s="235" t="inlineStr">
        <is>
          <t>LT105</t>
        </is>
      </c>
      <c r="S340" s="233" t="n"/>
      <c r="T340" s="233" t="n"/>
      <c r="U340" s="233" t="n"/>
    </row>
    <row r="341">
      <c r="B341" s="233">
        <f>IF(AND(M341&lt;&gt;"B20", O341= "Coating_Standard"),"Y","N")</f>
        <v/>
      </c>
      <c r="C341" s="233" t="inlineStr">
        <is>
          <t>ConTab_BOM_KP_Insert_0335</t>
        </is>
      </c>
      <c r="D341" s="233">
        <f>IF(B359="Y",C341,"")</f>
        <v/>
      </c>
      <c r="E341" s="198" t="inlineStr">
        <is>
          <t>5015-9_0-KP</t>
        </is>
      </c>
      <c r="F341" s="235" t="inlineStr">
        <is>
          <t>Opt_Insert</t>
        </is>
      </c>
      <c r="G341" s="235" t="inlineStr">
        <is>
          <t>4</t>
        </is>
      </c>
      <c r="H341" s="234" t="inlineStr">
        <is>
          <t>X4</t>
        </is>
      </c>
      <c r="I341" s="233" t="inlineStr">
        <is>
          <t>Packing</t>
        </is>
      </c>
      <c r="J341" s="233" t="inlineStr">
        <is>
          <t>Packing</t>
        </is>
      </c>
      <c r="K341" s="233" t="n"/>
      <c r="L341" s="233" t="inlineStr">
        <is>
          <t>Regreasable</t>
        </is>
      </c>
      <c r="M341" s="233" t="inlineStr">
        <is>
          <t>C35</t>
        </is>
      </c>
      <c r="N341" s="233" t="inlineStr">
        <is>
          <t>Lip Seal</t>
        </is>
      </c>
      <c r="O341" s="233" t="inlineStr">
        <is>
          <t>Coating_Standard</t>
        </is>
      </c>
      <c r="P341" s="235" t="inlineStr">
        <is>
          <t>RTF</t>
        </is>
      </c>
      <c r="Q341" s="233" t="inlineStr">
        <is>
          <t>B101312</t>
        </is>
      </c>
      <c r="R341" s="235" t="inlineStr">
        <is>
          <t>LT027</t>
        </is>
      </c>
      <c r="S341" s="233" t="n"/>
      <c r="T341" s="233" t="n"/>
      <c r="U341" s="233" t="n"/>
    </row>
    <row r="342">
      <c r="B342" s="233">
        <f>IF(AND(M342&lt;&gt;"B20", O342= "Coating_Standard"),"Y","N")</f>
        <v/>
      </c>
      <c r="C342" s="233" t="inlineStr">
        <is>
          <t>ConTab_BOM_KP_Insert_0336</t>
        </is>
      </c>
      <c r="D342" s="233">
        <f>IF(B360="Y",C342,"")</f>
        <v/>
      </c>
      <c r="E342" s="198" t="inlineStr">
        <is>
          <t>5015-9_0-KP</t>
        </is>
      </c>
      <c r="F342" s="235" t="inlineStr">
        <is>
          <t>Opt_Insert</t>
        </is>
      </c>
      <c r="G342" s="235" t="inlineStr">
        <is>
          <t>4</t>
        </is>
      </c>
      <c r="H342" s="234" t="inlineStr">
        <is>
          <t>X4</t>
        </is>
      </c>
      <c r="I342" s="233" t="inlineStr">
        <is>
          <t>Packing</t>
        </is>
      </c>
      <c r="J342" s="233" t="inlineStr">
        <is>
          <t>Packing</t>
        </is>
      </c>
      <c r="K342" s="233" t="n"/>
      <c r="L342" s="233" t="inlineStr">
        <is>
          <t>Regreasable</t>
        </is>
      </c>
      <c r="M342" s="233" t="inlineStr">
        <is>
          <t>J</t>
        </is>
      </c>
      <c r="N342" s="233" t="inlineStr">
        <is>
          <t>Lip Seal</t>
        </is>
      </c>
      <c r="O342" s="233" t="inlineStr">
        <is>
          <t>Coating_Standard</t>
        </is>
      </c>
      <c r="P342" s="235" t="inlineStr">
        <is>
          <t>RTF</t>
        </is>
      </c>
      <c r="Q342" s="233" t="inlineStr">
        <is>
          <t>B101312</t>
        </is>
      </c>
      <c r="R342" s="235" t="inlineStr">
        <is>
          <t>LT105</t>
        </is>
      </c>
      <c r="S342" s="233" t="n"/>
      <c r="T342" s="233" t="n"/>
      <c r="U342" s="233" t="n"/>
    </row>
    <row r="343">
      <c r="B343" s="233">
        <f>IF(AND(M343&lt;&gt;"B20", O343= "Coating_Standard"),"Y","N")</f>
        <v/>
      </c>
      <c r="C343" s="233" t="inlineStr">
        <is>
          <t>ConTab_BOM_KP_Insert_0337</t>
        </is>
      </c>
      <c r="D343" s="233">
        <f>IF(B361="Y",C343,"")</f>
        <v/>
      </c>
      <c r="E343" s="198" t="inlineStr">
        <is>
          <t>6012-1_2-KP</t>
        </is>
      </c>
      <c r="F343" s="235" t="inlineStr">
        <is>
          <t>Opt_Insert</t>
        </is>
      </c>
      <c r="G343" s="235" t="inlineStr">
        <is>
          <t>4</t>
        </is>
      </c>
      <c r="H343" s="234" t="inlineStr">
        <is>
          <t>X4</t>
        </is>
      </c>
      <c r="I343" s="233" t="inlineStr">
        <is>
          <t>Mechanical Seal</t>
        </is>
      </c>
      <c r="J343" s="233" t="inlineStr">
        <is>
          <t>Single</t>
        </is>
      </c>
      <c r="K343" s="233" t="n"/>
      <c r="L343" s="233" t="inlineStr">
        <is>
          <t>Regreasable</t>
        </is>
      </c>
      <c r="M343" s="233" t="inlineStr">
        <is>
          <t>C35</t>
        </is>
      </c>
      <c r="N343" s="233" t="inlineStr">
        <is>
          <t>Lip Seal</t>
        </is>
      </c>
      <c r="O343" s="233" t="inlineStr">
        <is>
          <t>Coating_Standard</t>
        </is>
      </c>
      <c r="P343" s="235" t="inlineStr">
        <is>
          <t>RTF</t>
        </is>
      </c>
      <c r="Q343" s="233" t="inlineStr">
        <is>
          <t>B105019</t>
        </is>
      </c>
      <c r="R343" s="235" t="inlineStr">
        <is>
          <t>LT027</t>
        </is>
      </c>
      <c r="S343" s="233" t="n"/>
      <c r="T343" s="233" t="n"/>
      <c r="U343" s="233" t="n"/>
    </row>
    <row r="344">
      <c r="B344" s="233">
        <f>IF(AND(M344&lt;&gt;"B20", O344= "Coating_Standard"),"Y","N")</f>
        <v/>
      </c>
      <c r="C344" s="233" t="inlineStr">
        <is>
          <t>ConTab_BOM_KP_Insert_0338</t>
        </is>
      </c>
      <c r="D344" s="233">
        <f>IF(B362="Y",C344,"")</f>
        <v/>
      </c>
      <c r="E344" s="198" t="inlineStr">
        <is>
          <t>6012-1_2-KP</t>
        </is>
      </c>
      <c r="F344" s="235" t="inlineStr">
        <is>
          <t>Opt_Insert</t>
        </is>
      </c>
      <c r="G344" s="235" t="inlineStr">
        <is>
          <t>4</t>
        </is>
      </c>
      <c r="H344" s="234" t="inlineStr">
        <is>
          <t>X4</t>
        </is>
      </c>
      <c r="I344" s="233" t="inlineStr">
        <is>
          <t>Mechanical Seal</t>
        </is>
      </c>
      <c r="J344" s="233" t="inlineStr">
        <is>
          <t>Single</t>
        </is>
      </c>
      <c r="K344" s="233" t="n"/>
      <c r="L344" s="233" t="inlineStr">
        <is>
          <t>Regreasable</t>
        </is>
      </c>
      <c r="M344" s="233" t="inlineStr">
        <is>
          <t>J</t>
        </is>
      </c>
      <c r="N344" s="233" t="inlineStr">
        <is>
          <t>Lip Seal</t>
        </is>
      </c>
      <c r="O344" s="233" t="inlineStr">
        <is>
          <t>Coating_Standard</t>
        </is>
      </c>
      <c r="P344" s="235" t="inlineStr">
        <is>
          <t>RTF</t>
        </is>
      </c>
      <c r="Q344" s="233" t="inlineStr">
        <is>
          <t>B105020</t>
        </is>
      </c>
      <c r="R344" s="235" t="inlineStr">
        <is>
          <t>LT105</t>
        </is>
      </c>
      <c r="S344" s="233" t="n"/>
      <c r="T344" s="233" t="n"/>
      <c r="U344" s="233" t="n"/>
    </row>
    <row r="345">
      <c r="B345" s="233">
        <f>IF(AND(M345&lt;&gt;"B20", O345= "Coating_Standard"),"Y","N")</f>
        <v/>
      </c>
      <c r="C345" s="233" t="inlineStr">
        <is>
          <t>ConTab_BOM_KP_Insert_0339</t>
        </is>
      </c>
      <c r="D345" s="233">
        <f>IF(B363="Y",C345,"")</f>
        <v/>
      </c>
      <c r="E345" s="198" t="inlineStr">
        <is>
          <t>6012-1_2-KP</t>
        </is>
      </c>
      <c r="F345" s="235" t="inlineStr">
        <is>
          <t>Opt_Insert</t>
        </is>
      </c>
      <c r="G345" s="235" t="inlineStr">
        <is>
          <t>4</t>
        </is>
      </c>
      <c r="H345" s="234" t="inlineStr">
        <is>
          <t>X4</t>
        </is>
      </c>
      <c r="I345" s="233" t="inlineStr">
        <is>
          <t>Packing</t>
        </is>
      </c>
      <c r="J345" s="233" t="inlineStr">
        <is>
          <t>Packing</t>
        </is>
      </c>
      <c r="K345" s="233" t="n"/>
      <c r="L345" s="233" t="inlineStr">
        <is>
          <t>Regreasable</t>
        </is>
      </c>
      <c r="M345" s="233" t="inlineStr">
        <is>
          <t>C35</t>
        </is>
      </c>
      <c r="N345" s="233" t="inlineStr">
        <is>
          <t>Lip Seal</t>
        </is>
      </c>
      <c r="O345" s="233" t="inlineStr">
        <is>
          <t>Coating_Standard</t>
        </is>
      </c>
      <c r="P345" s="235" t="inlineStr">
        <is>
          <t>RTF</t>
        </is>
      </c>
      <c r="Q345" s="233" t="inlineStr">
        <is>
          <t>B101312</t>
        </is>
      </c>
      <c r="R345" s="235" t="inlineStr">
        <is>
          <t>LT027</t>
        </is>
      </c>
      <c r="S345" s="233" t="n"/>
      <c r="T345" s="233" t="n"/>
      <c r="U345" s="233" t="n"/>
    </row>
    <row r="346">
      <c r="B346" s="233">
        <f>IF(AND(M346&lt;&gt;"B20", O346= "Coating_Standard"),"Y","N")</f>
        <v/>
      </c>
      <c r="C346" s="233" t="inlineStr">
        <is>
          <t>ConTab_BOM_KP_Insert_0340</t>
        </is>
      </c>
      <c r="D346" s="233">
        <f>IF(B364="Y",C346,"")</f>
        <v/>
      </c>
      <c r="E346" s="198" t="inlineStr">
        <is>
          <t>6012-1_2-KP</t>
        </is>
      </c>
      <c r="F346" s="235" t="inlineStr">
        <is>
          <t>Opt_Insert</t>
        </is>
      </c>
      <c r="G346" s="235" t="inlineStr">
        <is>
          <t>4</t>
        </is>
      </c>
      <c r="H346" s="234" t="inlineStr">
        <is>
          <t>X4</t>
        </is>
      </c>
      <c r="I346" s="233" t="inlineStr">
        <is>
          <t>Packing</t>
        </is>
      </c>
      <c r="J346" s="233" t="inlineStr">
        <is>
          <t>Packing</t>
        </is>
      </c>
      <c r="K346" s="233" t="n"/>
      <c r="L346" s="233" t="inlineStr">
        <is>
          <t>Regreasable</t>
        </is>
      </c>
      <c r="M346" s="233" t="inlineStr">
        <is>
          <t>J</t>
        </is>
      </c>
      <c r="N346" s="233" t="inlineStr">
        <is>
          <t>Lip Seal</t>
        </is>
      </c>
      <c r="O346" s="233" t="inlineStr">
        <is>
          <t>Coating_Standard</t>
        </is>
      </c>
      <c r="P346" s="235" t="inlineStr">
        <is>
          <t>RTF</t>
        </is>
      </c>
      <c r="Q346" s="233" t="inlineStr">
        <is>
          <t>B101312</t>
        </is>
      </c>
      <c r="R346" s="235" t="inlineStr">
        <is>
          <t>LT105</t>
        </is>
      </c>
      <c r="S346" s="233" t="n"/>
      <c r="T346" s="233" t="n"/>
      <c r="U346" s="233" t="n"/>
    </row>
    <row r="347">
      <c r="B347" s="233">
        <f>IF(AND(M347&lt;&gt;"B20", O347= "Coating_Standard"),"Y","N")</f>
        <v/>
      </c>
      <c r="C347" s="233" t="inlineStr">
        <is>
          <t>ConTab_BOM_KP_Insert_0341</t>
        </is>
      </c>
      <c r="D347" s="233">
        <f>IF(B365="Y",C347,"")</f>
        <v/>
      </c>
      <c r="E347" s="198" t="inlineStr">
        <is>
          <t>6012-3_4-KP</t>
        </is>
      </c>
      <c r="F347" s="235" t="inlineStr">
        <is>
          <t>Opt_Insert</t>
        </is>
      </c>
      <c r="G347" s="235" t="inlineStr">
        <is>
          <t>4</t>
        </is>
      </c>
      <c r="H347" s="234" t="inlineStr">
        <is>
          <t>X4</t>
        </is>
      </c>
      <c r="I347" s="233" t="inlineStr">
        <is>
          <t>Mechanical Seal</t>
        </is>
      </c>
      <c r="J347" s="233" t="inlineStr">
        <is>
          <t>Single</t>
        </is>
      </c>
      <c r="K347" s="233" t="n"/>
      <c r="L347" s="233" t="inlineStr">
        <is>
          <t>Regreasable</t>
        </is>
      </c>
      <c r="M347" s="233" t="inlineStr">
        <is>
          <t>C35</t>
        </is>
      </c>
      <c r="N347" s="233" t="inlineStr">
        <is>
          <t>Lip Seal</t>
        </is>
      </c>
      <c r="O347" s="233" t="inlineStr">
        <is>
          <t>Coating_Standard</t>
        </is>
      </c>
      <c r="P347" s="235" t="inlineStr">
        <is>
          <t>RTF</t>
        </is>
      </c>
      <c r="Q347" s="233" t="inlineStr">
        <is>
          <t>B105019</t>
        </is>
      </c>
      <c r="R347" s="235" t="inlineStr">
        <is>
          <t>LT027</t>
        </is>
      </c>
      <c r="S347" s="233" t="n"/>
      <c r="T347" s="233" t="n"/>
      <c r="U347" s="233" t="n"/>
    </row>
    <row r="348">
      <c r="B348" s="233">
        <f>IF(AND(M348&lt;&gt;"B20", O348= "Coating_Standard"),"Y","N")</f>
        <v/>
      </c>
      <c r="C348" s="233" t="inlineStr">
        <is>
          <t>ConTab_BOM_KP_Insert_0342</t>
        </is>
      </c>
      <c r="D348" s="233">
        <f>IF(B366="Y",C348,"")</f>
        <v/>
      </c>
      <c r="E348" s="198" t="inlineStr">
        <is>
          <t>6012-3_4-KP</t>
        </is>
      </c>
      <c r="F348" s="235" t="inlineStr">
        <is>
          <t>Opt_Insert</t>
        </is>
      </c>
      <c r="G348" s="235" t="inlineStr">
        <is>
          <t>4</t>
        </is>
      </c>
      <c r="H348" s="234" t="inlineStr">
        <is>
          <t>X4</t>
        </is>
      </c>
      <c r="I348" s="233" t="inlineStr">
        <is>
          <t>Mechanical Seal</t>
        </is>
      </c>
      <c r="J348" s="233" t="inlineStr">
        <is>
          <t>Single</t>
        </is>
      </c>
      <c r="K348" s="233" t="n"/>
      <c r="L348" s="233" t="inlineStr">
        <is>
          <t>Regreasable</t>
        </is>
      </c>
      <c r="M348" s="233" t="inlineStr">
        <is>
          <t>J</t>
        </is>
      </c>
      <c r="N348" s="233" t="inlineStr">
        <is>
          <t>Lip Seal</t>
        </is>
      </c>
      <c r="O348" s="233" t="inlineStr">
        <is>
          <t>Coating_Standard</t>
        </is>
      </c>
      <c r="P348" s="235" t="inlineStr">
        <is>
          <t>RTF</t>
        </is>
      </c>
      <c r="Q348" s="233" t="inlineStr">
        <is>
          <t>B105020</t>
        </is>
      </c>
      <c r="R348" s="235" t="inlineStr">
        <is>
          <t>LT105</t>
        </is>
      </c>
      <c r="S348" s="233" t="n"/>
      <c r="T348" s="233" t="n"/>
      <c r="U348" s="233" t="n"/>
    </row>
    <row r="349">
      <c r="B349" s="233">
        <f>IF(AND(M349&lt;&gt;"B20", O349= "Coating_Standard"),"Y","N")</f>
        <v/>
      </c>
      <c r="C349" s="233" t="inlineStr">
        <is>
          <t>ConTab_BOM_KP_Insert_0343</t>
        </is>
      </c>
      <c r="D349" s="233">
        <f>IF(B367="Y",C349,"")</f>
        <v/>
      </c>
      <c r="E349" s="198" t="inlineStr">
        <is>
          <t>6012-3_4-KP</t>
        </is>
      </c>
      <c r="F349" s="235" t="inlineStr">
        <is>
          <t>Opt_Insert</t>
        </is>
      </c>
      <c r="G349" s="235" t="inlineStr">
        <is>
          <t>4</t>
        </is>
      </c>
      <c r="H349" s="234" t="inlineStr">
        <is>
          <t>X4</t>
        </is>
      </c>
      <c r="I349" s="233" t="inlineStr">
        <is>
          <t>Packing</t>
        </is>
      </c>
      <c r="J349" s="233" t="inlineStr">
        <is>
          <t>Packing</t>
        </is>
      </c>
      <c r="K349" s="233" t="n"/>
      <c r="L349" s="233" t="inlineStr">
        <is>
          <t>Regreasable</t>
        </is>
      </c>
      <c r="M349" s="233" t="inlineStr">
        <is>
          <t>C35</t>
        </is>
      </c>
      <c r="N349" s="233" t="inlineStr">
        <is>
          <t>Lip Seal</t>
        </is>
      </c>
      <c r="O349" s="233" t="inlineStr">
        <is>
          <t>Coating_Standard</t>
        </is>
      </c>
      <c r="P349" s="235" t="inlineStr">
        <is>
          <t>RTF</t>
        </is>
      </c>
      <c r="Q349" s="233" t="inlineStr">
        <is>
          <t>B101312</t>
        </is>
      </c>
      <c r="R349" s="235" t="inlineStr">
        <is>
          <t>LT027</t>
        </is>
      </c>
      <c r="S349" s="233" t="n"/>
      <c r="T349" s="233" t="n"/>
      <c r="U349" s="233" t="n"/>
    </row>
    <row r="350">
      <c r="B350" s="233">
        <f>IF(AND(M350&lt;&gt;"B20", O350= "Coating_Standard"),"Y","N")</f>
        <v/>
      </c>
      <c r="C350" s="233" t="inlineStr">
        <is>
          <t>ConTab_BOM_KP_Insert_0344</t>
        </is>
      </c>
      <c r="D350" s="233">
        <f>IF(B368="Y",C350,"")</f>
        <v/>
      </c>
      <c r="E350" s="198" t="inlineStr">
        <is>
          <t>6012-3_4-KP</t>
        </is>
      </c>
      <c r="F350" s="235" t="inlineStr">
        <is>
          <t>Opt_Insert</t>
        </is>
      </c>
      <c r="G350" s="235" t="inlineStr">
        <is>
          <t>4</t>
        </is>
      </c>
      <c r="H350" s="234" t="inlineStr">
        <is>
          <t>X4</t>
        </is>
      </c>
      <c r="I350" s="233" t="inlineStr">
        <is>
          <t>Packing</t>
        </is>
      </c>
      <c r="J350" s="233" t="inlineStr">
        <is>
          <t>Packing</t>
        </is>
      </c>
      <c r="K350" s="233" t="n"/>
      <c r="L350" s="233" t="inlineStr">
        <is>
          <t>Regreasable</t>
        </is>
      </c>
      <c r="M350" s="233" t="inlineStr">
        <is>
          <t>J</t>
        </is>
      </c>
      <c r="N350" s="233" t="inlineStr">
        <is>
          <t>Lip Seal</t>
        </is>
      </c>
      <c r="O350" s="233" t="inlineStr">
        <is>
          <t>Coating_Standard</t>
        </is>
      </c>
      <c r="P350" s="235" t="inlineStr">
        <is>
          <t>RTF</t>
        </is>
      </c>
      <c r="Q350" s="233" t="inlineStr">
        <is>
          <t>B101312</t>
        </is>
      </c>
      <c r="R350" s="235" t="inlineStr">
        <is>
          <t>LT105</t>
        </is>
      </c>
      <c r="S350" s="233" t="n"/>
      <c r="T350" s="233" t="n"/>
      <c r="U350" s="233" t="n"/>
    </row>
    <row r="351">
      <c r="B351" s="233">
        <f>IF(AND(M351&lt;&gt;"B20", O351= "Coating_Standard"),"Y","N")</f>
        <v/>
      </c>
      <c r="C351" s="233" t="inlineStr">
        <is>
          <t>ConTab_BOM_KP_Insert_0345</t>
        </is>
      </c>
      <c r="D351" s="233">
        <f>IF(B369="Y",C351,"")</f>
        <v/>
      </c>
      <c r="E351" s="198" t="inlineStr">
        <is>
          <t>6015-1_2-KP</t>
        </is>
      </c>
      <c r="F351" s="235" t="inlineStr">
        <is>
          <t>Opt_Insert</t>
        </is>
      </c>
      <c r="G351" s="235" t="inlineStr">
        <is>
          <t>5</t>
        </is>
      </c>
      <c r="H351" s="234" t="inlineStr">
        <is>
          <t>X5</t>
        </is>
      </c>
      <c r="I351" s="233" t="inlineStr">
        <is>
          <t>Mechanical Seal</t>
        </is>
      </c>
      <c r="J351" s="233" t="inlineStr">
        <is>
          <t>Single</t>
        </is>
      </c>
      <c r="K351" s="233" t="n"/>
      <c r="L351" s="233" t="inlineStr">
        <is>
          <t>Regreasable</t>
        </is>
      </c>
      <c r="M351" s="233" t="inlineStr">
        <is>
          <t>C35</t>
        </is>
      </c>
      <c r="N351" s="233" t="inlineStr">
        <is>
          <t>Lip Seal</t>
        </is>
      </c>
      <c r="O351" s="233" t="inlineStr">
        <is>
          <t>Coating_Standard</t>
        </is>
      </c>
      <c r="P351" s="235" t="inlineStr">
        <is>
          <t>RTF</t>
        </is>
      </c>
      <c r="Q351" s="233" t="inlineStr">
        <is>
          <t>B105021</t>
        </is>
      </c>
      <c r="R351" s="235" t="inlineStr">
        <is>
          <t>LT027</t>
        </is>
      </c>
      <c r="S351" s="233" t="n"/>
      <c r="T351" s="233" t="n"/>
      <c r="U351" s="233" t="n"/>
    </row>
    <row r="352">
      <c r="B352" s="233">
        <f>IF(AND(M352&lt;&gt;"B20", O352= "Coating_Standard"),"Y","N")</f>
        <v/>
      </c>
      <c r="C352" s="233" t="inlineStr">
        <is>
          <t>ConTab_BOM_KP_Insert_0346</t>
        </is>
      </c>
      <c r="D352" s="233">
        <f>IF(B370="Y",C352,"")</f>
        <v/>
      </c>
      <c r="E352" s="198" t="inlineStr">
        <is>
          <t>6015-1_2-KP</t>
        </is>
      </c>
      <c r="F352" s="235" t="inlineStr">
        <is>
          <t>Opt_Insert</t>
        </is>
      </c>
      <c r="G352" s="235" t="inlineStr">
        <is>
          <t>5</t>
        </is>
      </c>
      <c r="H352" s="234" t="inlineStr">
        <is>
          <t>X5</t>
        </is>
      </c>
      <c r="I352" s="233" t="inlineStr">
        <is>
          <t>Mechanical Seal</t>
        </is>
      </c>
      <c r="J352" s="233" t="inlineStr">
        <is>
          <t>Single</t>
        </is>
      </c>
      <c r="K352" s="233" t="n"/>
      <c r="L352" s="233" t="inlineStr">
        <is>
          <t>Regreasable</t>
        </is>
      </c>
      <c r="M352" s="233" t="inlineStr">
        <is>
          <t>J</t>
        </is>
      </c>
      <c r="N352" s="233" t="inlineStr">
        <is>
          <t>Lip Seal</t>
        </is>
      </c>
      <c r="O352" s="233" t="inlineStr">
        <is>
          <t>Coating_Standard</t>
        </is>
      </c>
      <c r="P352" s="235" t="inlineStr">
        <is>
          <t>RTF</t>
        </is>
      </c>
      <c r="Q352" s="233" t="inlineStr">
        <is>
          <t>B105022</t>
        </is>
      </c>
      <c r="R352" s="235" t="inlineStr">
        <is>
          <t>LT105</t>
        </is>
      </c>
      <c r="S352" s="233" t="n"/>
      <c r="T352" s="233" t="n"/>
      <c r="U352" s="233" t="n"/>
    </row>
    <row r="353">
      <c r="B353" s="233">
        <f>IF(AND(M353&lt;&gt;"B20", O353= "Coating_Standard"),"Y","N")</f>
        <v/>
      </c>
      <c r="C353" s="233" t="inlineStr">
        <is>
          <t>ConTab_BOM_KP_Insert_0347</t>
        </is>
      </c>
      <c r="D353" s="233">
        <f>IF(B371="Y",C353,"")</f>
        <v/>
      </c>
      <c r="E353" s="198" t="inlineStr">
        <is>
          <t>6015-1_2-KP</t>
        </is>
      </c>
      <c r="F353" s="235" t="inlineStr">
        <is>
          <t>Opt_Insert</t>
        </is>
      </c>
      <c r="G353" s="235" t="inlineStr">
        <is>
          <t>5</t>
        </is>
      </c>
      <c r="H353" s="234" t="inlineStr">
        <is>
          <t>X5</t>
        </is>
      </c>
      <c r="I353" s="233" t="inlineStr">
        <is>
          <t>Packing</t>
        </is>
      </c>
      <c r="J353" s="233" t="inlineStr">
        <is>
          <t>Packing</t>
        </is>
      </c>
      <c r="K353" s="233" t="n"/>
      <c r="L353" s="233" t="inlineStr">
        <is>
          <t>Regreasable</t>
        </is>
      </c>
      <c r="M353" s="233" t="inlineStr">
        <is>
          <t>C35</t>
        </is>
      </c>
      <c r="N353" s="233" t="inlineStr">
        <is>
          <t>Lip Seal</t>
        </is>
      </c>
      <c r="O353" s="233" t="inlineStr">
        <is>
          <t>Coating_Standard</t>
        </is>
      </c>
      <c r="P353" s="235" t="inlineStr">
        <is>
          <t>RTF</t>
        </is>
      </c>
      <c r="Q353" s="233" t="inlineStr">
        <is>
          <t>B101312</t>
        </is>
      </c>
      <c r="R353" s="235" t="inlineStr">
        <is>
          <t>LT027</t>
        </is>
      </c>
      <c r="S353" s="233" t="n"/>
      <c r="T353" s="233" t="n"/>
      <c r="U353" s="233" t="n"/>
    </row>
    <row r="354">
      <c r="B354" s="233">
        <f>IF(AND(M354&lt;&gt;"B20", O354= "Coating_Standard"),"Y","N")</f>
        <v/>
      </c>
      <c r="C354" s="233" t="inlineStr">
        <is>
          <t>ConTab_BOM_KP_Insert_0348</t>
        </is>
      </c>
      <c r="D354" s="233">
        <f>IF(B372="Y",C354,"")</f>
        <v/>
      </c>
      <c r="E354" s="198" t="inlineStr">
        <is>
          <t>6015-1_2-KP</t>
        </is>
      </c>
      <c r="F354" s="235" t="inlineStr">
        <is>
          <t>Opt_Insert</t>
        </is>
      </c>
      <c r="G354" s="235" t="inlineStr">
        <is>
          <t>5</t>
        </is>
      </c>
      <c r="H354" s="234" t="inlineStr">
        <is>
          <t>X5</t>
        </is>
      </c>
      <c r="I354" s="233" t="inlineStr">
        <is>
          <t>Packing</t>
        </is>
      </c>
      <c r="J354" s="233" t="inlineStr">
        <is>
          <t>Packing</t>
        </is>
      </c>
      <c r="K354" s="233" t="n"/>
      <c r="L354" s="233" t="inlineStr">
        <is>
          <t>Regreasable</t>
        </is>
      </c>
      <c r="M354" s="233" t="inlineStr">
        <is>
          <t>J</t>
        </is>
      </c>
      <c r="N354" s="233" t="inlineStr">
        <is>
          <t>Lip Seal</t>
        </is>
      </c>
      <c r="O354" s="233" t="inlineStr">
        <is>
          <t>Coating_Standard</t>
        </is>
      </c>
      <c r="P354" s="235" t="inlineStr">
        <is>
          <t>RTF</t>
        </is>
      </c>
      <c r="Q354" s="233" t="inlineStr">
        <is>
          <t>B101312</t>
        </is>
      </c>
      <c r="R354" s="235" t="inlineStr">
        <is>
          <t>LT105</t>
        </is>
      </c>
      <c r="S354" s="233" t="n"/>
      <c r="T354" s="233" t="n"/>
      <c r="U354" s="233" t="n"/>
    </row>
    <row r="355">
      <c r="B355" s="233">
        <f>IF(AND(M355&lt;&gt;"B20", O355= "Coating_Standard"),"Y","N")</f>
        <v/>
      </c>
      <c r="C355" s="233" t="inlineStr">
        <is>
          <t>ConTab_BOM_KP_Insert_0349</t>
        </is>
      </c>
      <c r="D355" s="233">
        <f>IF(B373="Y",C355,"")</f>
        <v/>
      </c>
      <c r="E355" s="198" t="inlineStr">
        <is>
          <t>6019-7_8-KP</t>
        </is>
      </c>
      <c r="F355" s="235" t="inlineStr">
        <is>
          <t>Opt_Insert</t>
        </is>
      </c>
      <c r="G355" s="235" t="inlineStr">
        <is>
          <t>5</t>
        </is>
      </c>
      <c r="H355" s="234" t="inlineStr">
        <is>
          <t>X5</t>
        </is>
      </c>
      <c r="I355" s="233" t="inlineStr">
        <is>
          <t>Mechanical Seal</t>
        </is>
      </c>
      <c r="J355" s="233" t="inlineStr">
        <is>
          <t>Single</t>
        </is>
      </c>
      <c r="K355" s="233" t="n"/>
      <c r="L355" s="233" t="inlineStr">
        <is>
          <t>Regreasable</t>
        </is>
      </c>
      <c r="M355" s="233" t="inlineStr">
        <is>
          <t>C35</t>
        </is>
      </c>
      <c r="N355" s="233" t="inlineStr">
        <is>
          <t>Lip Seal</t>
        </is>
      </c>
      <c r="O355" s="233" t="inlineStr">
        <is>
          <t>Coating_Standard</t>
        </is>
      </c>
      <c r="P355" s="235" t="inlineStr">
        <is>
          <t>RTF</t>
        </is>
      </c>
      <c r="Q355" s="233" t="inlineStr">
        <is>
          <t>B105021</t>
        </is>
      </c>
      <c r="R355" s="235" t="inlineStr">
        <is>
          <t>LT027</t>
        </is>
      </c>
      <c r="S355" s="233" t="n"/>
      <c r="T355" s="233" t="n"/>
      <c r="U355" s="233" t="n"/>
    </row>
    <row r="356">
      <c r="B356" s="233">
        <f>IF(AND(M356&lt;&gt;"B20", O356= "Coating_Standard"),"Y","N")</f>
        <v/>
      </c>
      <c r="C356" s="233" t="inlineStr">
        <is>
          <t>ConTab_BOM_KP_Insert_0350</t>
        </is>
      </c>
      <c r="D356" s="233">
        <f>IF(B374="Y",C356,"")</f>
        <v/>
      </c>
      <c r="E356" s="198" t="inlineStr">
        <is>
          <t>6019-7_8-KP</t>
        </is>
      </c>
      <c r="F356" s="235" t="inlineStr">
        <is>
          <t>Opt_Insert</t>
        </is>
      </c>
      <c r="G356" s="235" t="inlineStr">
        <is>
          <t>5</t>
        </is>
      </c>
      <c r="H356" s="234" t="inlineStr">
        <is>
          <t>X5</t>
        </is>
      </c>
      <c r="I356" s="233" t="inlineStr">
        <is>
          <t>Mechanical Seal</t>
        </is>
      </c>
      <c r="J356" s="233" t="inlineStr">
        <is>
          <t>Single</t>
        </is>
      </c>
      <c r="K356" s="233" t="n"/>
      <c r="L356" s="233" t="inlineStr">
        <is>
          <t>Regreasable</t>
        </is>
      </c>
      <c r="M356" s="233" t="inlineStr">
        <is>
          <t>J</t>
        </is>
      </c>
      <c r="N356" s="233" t="inlineStr">
        <is>
          <t>Lip Seal</t>
        </is>
      </c>
      <c r="O356" s="233" t="inlineStr">
        <is>
          <t>Coating_Standard</t>
        </is>
      </c>
      <c r="P356" s="235" t="inlineStr">
        <is>
          <t>RTF</t>
        </is>
      </c>
      <c r="Q356" s="233" t="inlineStr">
        <is>
          <t>B105022</t>
        </is>
      </c>
      <c r="R356" s="235" t="inlineStr">
        <is>
          <t>LT105</t>
        </is>
      </c>
      <c r="S356" s="233" t="n"/>
      <c r="T356" s="233" t="n"/>
      <c r="U356" s="233" t="n"/>
    </row>
    <row r="357">
      <c r="B357" s="233">
        <f>IF(AND(M357&lt;&gt;"B20", O357= "Coating_Standard"),"Y","N")</f>
        <v/>
      </c>
      <c r="C357" s="233" t="inlineStr">
        <is>
          <t>ConTab_BOM_KP_Insert_0351</t>
        </is>
      </c>
      <c r="D357" s="233">
        <f>IF(B375="Y",C357,"")</f>
        <v/>
      </c>
      <c r="E357" s="198" t="inlineStr">
        <is>
          <t>6019-7_8-KP</t>
        </is>
      </c>
      <c r="F357" s="235" t="inlineStr">
        <is>
          <t>Opt_Insert</t>
        </is>
      </c>
      <c r="G357" s="235" t="inlineStr">
        <is>
          <t>5</t>
        </is>
      </c>
      <c r="H357" s="234" t="inlineStr">
        <is>
          <t>X5</t>
        </is>
      </c>
      <c r="I357" s="233" t="inlineStr">
        <is>
          <t>Packing</t>
        </is>
      </c>
      <c r="J357" s="233" t="inlineStr">
        <is>
          <t>Packing</t>
        </is>
      </c>
      <c r="K357" s="233" t="n"/>
      <c r="L357" s="233" t="inlineStr">
        <is>
          <t>Regreasable</t>
        </is>
      </c>
      <c r="M357" s="233" t="inlineStr">
        <is>
          <t>C35</t>
        </is>
      </c>
      <c r="N357" s="233" t="inlineStr">
        <is>
          <t>Lip Seal</t>
        </is>
      </c>
      <c r="O357" s="233" t="inlineStr">
        <is>
          <t>Coating_Standard</t>
        </is>
      </c>
      <c r="P357" s="235" t="inlineStr">
        <is>
          <t>RTF</t>
        </is>
      </c>
      <c r="Q357" s="233" t="inlineStr">
        <is>
          <t>B101312</t>
        </is>
      </c>
      <c r="R357" s="235" t="inlineStr">
        <is>
          <t>LT027</t>
        </is>
      </c>
      <c r="S357" s="233" t="n"/>
      <c r="T357" s="233" t="n"/>
      <c r="U357" s="233" t="n"/>
    </row>
    <row r="358">
      <c r="B358" s="233">
        <f>IF(AND(M358&lt;&gt;"B20", O358= "Coating_Standard"),"Y","N")</f>
        <v/>
      </c>
      <c r="C358" s="233" t="inlineStr">
        <is>
          <t>ConTab_BOM_KP_Insert_0352</t>
        </is>
      </c>
      <c r="D358" s="233">
        <f>IF(B376="Y",C358,"")</f>
        <v/>
      </c>
      <c r="E358" s="198" t="inlineStr">
        <is>
          <t>6019-7_8-KP</t>
        </is>
      </c>
      <c r="F358" s="235" t="inlineStr">
        <is>
          <t>Opt_Insert</t>
        </is>
      </c>
      <c r="G358" s="235" t="inlineStr">
        <is>
          <t>5</t>
        </is>
      </c>
      <c r="H358" s="234" t="inlineStr">
        <is>
          <t>X5</t>
        </is>
      </c>
      <c r="I358" s="233" t="inlineStr">
        <is>
          <t>Packing</t>
        </is>
      </c>
      <c r="J358" s="233" t="inlineStr">
        <is>
          <t>Packing</t>
        </is>
      </c>
      <c r="K358" s="233" t="n"/>
      <c r="L358" s="233" t="inlineStr">
        <is>
          <t>Regreasable</t>
        </is>
      </c>
      <c r="M358" s="233" t="inlineStr">
        <is>
          <t>J</t>
        </is>
      </c>
      <c r="N358" s="233" t="inlineStr">
        <is>
          <t>Lip Seal</t>
        </is>
      </c>
      <c r="O358" s="233" t="inlineStr">
        <is>
          <t>Coating_Standard</t>
        </is>
      </c>
      <c r="P358" s="235" t="inlineStr">
        <is>
          <t>RTF</t>
        </is>
      </c>
      <c r="Q358" s="233" t="inlineStr">
        <is>
          <t>B101312</t>
        </is>
      </c>
      <c r="R358" s="235" t="inlineStr">
        <is>
          <t>LT105</t>
        </is>
      </c>
      <c r="S358" s="233" t="n"/>
      <c r="T358" s="233" t="n"/>
      <c r="U358" s="233" t="n"/>
    </row>
    <row r="359">
      <c r="B359" s="233">
        <f>IF(AND(M359&lt;&gt;"B20", O359= "Coating_Standard"),"Y","N")</f>
        <v/>
      </c>
      <c r="C359" s="233" t="inlineStr">
        <is>
          <t>ConTab_BOM_KP_Insert_0353</t>
        </is>
      </c>
      <c r="D359" s="233">
        <f>IF(B377="Y",C359,"")</f>
        <v/>
      </c>
      <c r="E359" s="198" t="inlineStr">
        <is>
          <t>6019-7_8-KP</t>
        </is>
      </c>
      <c r="F359" s="235" t="inlineStr">
        <is>
          <t>Opt_Insert</t>
        </is>
      </c>
      <c r="G359" s="235" t="inlineStr">
        <is>
          <t>6</t>
        </is>
      </c>
      <c r="H359" s="234" t="inlineStr">
        <is>
          <t>X6</t>
        </is>
      </c>
      <c r="I359" s="233" t="inlineStr">
        <is>
          <t>Mechanical Seal</t>
        </is>
      </c>
      <c r="J359" s="233" t="inlineStr">
        <is>
          <t>Single</t>
        </is>
      </c>
      <c r="K359" s="233" t="n"/>
      <c r="L359" s="233" t="inlineStr">
        <is>
          <t>Regreasable</t>
        </is>
      </c>
      <c r="M359" s="233" t="inlineStr">
        <is>
          <t>C35</t>
        </is>
      </c>
      <c r="N359" s="233" t="inlineStr">
        <is>
          <t>Lip Seal</t>
        </is>
      </c>
      <c r="O359" s="233" t="inlineStr">
        <is>
          <t>Coating_Standard</t>
        </is>
      </c>
      <c r="P359" s="235" t="inlineStr">
        <is>
          <t>RTF</t>
        </is>
      </c>
      <c r="Q359" s="233" t="inlineStr">
        <is>
          <t>B105024</t>
        </is>
      </c>
      <c r="R359" s="235" t="inlineStr">
        <is>
          <t>LT027</t>
        </is>
      </c>
      <c r="S359" s="233" t="n"/>
      <c r="T359" s="233" t="n"/>
      <c r="U359" s="233" t="n"/>
    </row>
    <row r="360">
      <c r="B360" s="233">
        <f>IF(AND(M360&lt;&gt;"B20", O360= "Coating_Standard"),"Y","N")</f>
        <v/>
      </c>
      <c r="C360" s="233" t="inlineStr">
        <is>
          <t>ConTab_BOM_KP_Insert_0354</t>
        </is>
      </c>
      <c r="D360" s="233">
        <f>IF(B378="Y",C360,"")</f>
        <v/>
      </c>
      <c r="E360" s="198" t="inlineStr">
        <is>
          <t>6019-7_8-KP</t>
        </is>
      </c>
      <c r="F360" s="235" t="inlineStr">
        <is>
          <t>Opt_Insert</t>
        </is>
      </c>
      <c r="G360" s="235" t="inlineStr">
        <is>
          <t>6</t>
        </is>
      </c>
      <c r="H360" s="234" t="inlineStr">
        <is>
          <t>X6</t>
        </is>
      </c>
      <c r="I360" s="233" t="inlineStr">
        <is>
          <t>Mechanical Seal</t>
        </is>
      </c>
      <c r="J360" s="233" t="inlineStr">
        <is>
          <t>Single</t>
        </is>
      </c>
      <c r="K360" s="233" t="n"/>
      <c r="L360" s="233" t="inlineStr">
        <is>
          <t>Regreasable</t>
        </is>
      </c>
      <c r="M360" s="233" t="inlineStr">
        <is>
          <t>J</t>
        </is>
      </c>
      <c r="N360" s="233" t="inlineStr">
        <is>
          <t>Lip Seal</t>
        </is>
      </c>
      <c r="O360" s="233" t="inlineStr">
        <is>
          <t>Coating_Standard</t>
        </is>
      </c>
      <c r="P360" s="235" t="inlineStr">
        <is>
          <t>RTF</t>
        </is>
      </c>
      <c r="Q360" s="233" t="inlineStr">
        <is>
          <t>B105025</t>
        </is>
      </c>
      <c r="R360" s="235" t="inlineStr">
        <is>
          <t>LT105</t>
        </is>
      </c>
      <c r="S360" s="233" t="n"/>
      <c r="T360" s="233" t="n"/>
      <c r="U360" s="233" t="n"/>
    </row>
    <row r="361">
      <c r="B361" s="233">
        <f>IF(AND(M361&lt;&gt;"B20", O361= "Coating_Standard"),"Y","N")</f>
        <v/>
      </c>
      <c r="C361" s="233" t="inlineStr">
        <is>
          <t>ConTab_BOM_KP_Insert_0355</t>
        </is>
      </c>
      <c r="D361" s="233">
        <f>IF(B379="Y",C361,"")</f>
        <v/>
      </c>
      <c r="E361" s="198" t="inlineStr">
        <is>
          <t>6019-7_8-KP</t>
        </is>
      </c>
      <c r="F361" s="235" t="inlineStr">
        <is>
          <t>Opt_Insert</t>
        </is>
      </c>
      <c r="G361" s="235" t="inlineStr">
        <is>
          <t>6</t>
        </is>
      </c>
      <c r="H361" s="234" t="inlineStr">
        <is>
          <t>X6</t>
        </is>
      </c>
      <c r="I361" s="233" t="inlineStr">
        <is>
          <t>Packing</t>
        </is>
      </c>
      <c r="J361" s="233" t="inlineStr">
        <is>
          <t>Packing</t>
        </is>
      </c>
      <c r="K361" s="233" t="n"/>
      <c r="L361" s="233" t="inlineStr">
        <is>
          <t>Regreasable</t>
        </is>
      </c>
      <c r="M361" s="233" t="inlineStr">
        <is>
          <t>C35</t>
        </is>
      </c>
      <c r="N361" s="233" t="inlineStr">
        <is>
          <t>Lip Seal</t>
        </is>
      </c>
      <c r="O361" s="233" t="inlineStr">
        <is>
          <t>Coating_Standard</t>
        </is>
      </c>
      <c r="P361" s="235" t="inlineStr">
        <is>
          <t>RTF</t>
        </is>
      </c>
      <c r="Q361" s="233" t="inlineStr">
        <is>
          <t>B101312</t>
        </is>
      </c>
      <c r="R361" s="235" t="inlineStr">
        <is>
          <t>LT027</t>
        </is>
      </c>
      <c r="S361" s="233" t="n"/>
      <c r="T361" s="233" t="n"/>
      <c r="U361" s="233" t="n"/>
    </row>
    <row r="362">
      <c r="B362" s="233">
        <f>IF(AND(M362&lt;&gt;"B20", O362= "Coating_Standard"),"Y","N")</f>
        <v/>
      </c>
      <c r="C362" s="233" t="inlineStr">
        <is>
          <t>ConTab_BOM_KP_Insert_0356</t>
        </is>
      </c>
      <c r="D362" s="233">
        <f>IF(B380="Y",C362,"")</f>
        <v/>
      </c>
      <c r="E362" s="198" t="inlineStr">
        <is>
          <t>6019-7_8-KP</t>
        </is>
      </c>
      <c r="F362" s="235" t="inlineStr">
        <is>
          <t>Opt_Insert</t>
        </is>
      </c>
      <c r="G362" s="235" t="inlineStr">
        <is>
          <t>6</t>
        </is>
      </c>
      <c r="H362" s="234" t="inlineStr">
        <is>
          <t>X6</t>
        </is>
      </c>
      <c r="I362" s="233" t="inlineStr">
        <is>
          <t>Packing</t>
        </is>
      </c>
      <c r="J362" s="233" t="inlineStr">
        <is>
          <t>Packing</t>
        </is>
      </c>
      <c r="K362" s="233" t="n"/>
      <c r="L362" s="233" t="inlineStr">
        <is>
          <t>Regreasable</t>
        </is>
      </c>
      <c r="M362" s="233" t="inlineStr">
        <is>
          <t>J</t>
        </is>
      </c>
      <c r="N362" s="233" t="inlineStr">
        <is>
          <t>Lip Seal</t>
        </is>
      </c>
      <c r="O362" s="233" t="inlineStr">
        <is>
          <t>Coating_Standard</t>
        </is>
      </c>
      <c r="P362" s="235" t="inlineStr">
        <is>
          <t>RTF</t>
        </is>
      </c>
      <c r="Q362" s="233" t="inlineStr">
        <is>
          <t>B101312</t>
        </is>
      </c>
      <c r="R362" s="235" t="inlineStr">
        <is>
          <t>LT105</t>
        </is>
      </c>
      <c r="S362" s="233" t="n"/>
      <c r="T362" s="233" t="n"/>
      <c r="U362" s="233" t="n"/>
    </row>
    <row r="363">
      <c r="B363" s="233">
        <f>IF(AND(M363&lt;&gt;"B20", O363= "Coating_Standard"),"Y","N")</f>
        <v/>
      </c>
      <c r="C363" s="233" t="inlineStr">
        <is>
          <t>ConTab_BOM_KP_Insert_0357</t>
        </is>
      </c>
      <c r="D363" s="233">
        <f>IF(B381="Y",C363,"")</f>
        <v/>
      </c>
      <c r="E363" s="198" t="inlineStr">
        <is>
          <t>6020-3_4-KP</t>
        </is>
      </c>
      <c r="F363" s="235" t="inlineStr">
        <is>
          <t>Opt_Insert</t>
        </is>
      </c>
      <c r="G363" s="235" t="inlineStr">
        <is>
          <t>6</t>
        </is>
      </c>
      <c r="H363" s="234" t="inlineStr">
        <is>
          <t>X6</t>
        </is>
      </c>
      <c r="I363" s="233" t="inlineStr">
        <is>
          <t>Mechanical Seal</t>
        </is>
      </c>
      <c r="J363" s="233" t="inlineStr">
        <is>
          <t>Single</t>
        </is>
      </c>
      <c r="K363" s="233" t="n"/>
      <c r="L363" s="233" t="inlineStr">
        <is>
          <t>Regreasable</t>
        </is>
      </c>
      <c r="M363" s="233" t="inlineStr">
        <is>
          <t>C35</t>
        </is>
      </c>
      <c r="N363" s="233" t="inlineStr">
        <is>
          <t>Lip Seal</t>
        </is>
      </c>
      <c r="O363" s="233" t="inlineStr">
        <is>
          <t>Coating_Standard</t>
        </is>
      </c>
      <c r="P363" s="235" t="inlineStr">
        <is>
          <t>RTF</t>
        </is>
      </c>
      <c r="Q363" s="233" t="inlineStr">
        <is>
          <t>B105024</t>
        </is>
      </c>
      <c r="R363" s="235" t="inlineStr">
        <is>
          <t>LT027</t>
        </is>
      </c>
      <c r="S363" s="233" t="n"/>
      <c r="T363" s="233" t="n"/>
      <c r="U363" s="233" t="n"/>
    </row>
    <row r="364">
      <c r="B364" s="233">
        <f>IF(AND(M364&lt;&gt;"B20", O364= "Coating_Standard"),"Y","N")</f>
        <v/>
      </c>
      <c r="C364" s="233" t="inlineStr">
        <is>
          <t>ConTab_BOM_KP_Insert_0358</t>
        </is>
      </c>
      <c r="D364" s="233">
        <f>IF(B382="Y",C364,"")</f>
        <v/>
      </c>
      <c r="E364" s="198" t="inlineStr">
        <is>
          <t>6020-3_4-KP</t>
        </is>
      </c>
      <c r="F364" s="235" t="inlineStr">
        <is>
          <t>Opt_Insert</t>
        </is>
      </c>
      <c r="G364" s="235" t="inlineStr">
        <is>
          <t>6</t>
        </is>
      </c>
      <c r="H364" s="234" t="inlineStr">
        <is>
          <t>X6</t>
        </is>
      </c>
      <c r="I364" s="233" t="inlineStr">
        <is>
          <t>Mechanical Seal</t>
        </is>
      </c>
      <c r="J364" s="233" t="inlineStr">
        <is>
          <t>Single</t>
        </is>
      </c>
      <c r="K364" s="233" t="n"/>
      <c r="L364" s="233" t="inlineStr">
        <is>
          <t>Regreasable</t>
        </is>
      </c>
      <c r="M364" s="233" t="inlineStr">
        <is>
          <t>J</t>
        </is>
      </c>
      <c r="N364" s="233" t="inlineStr">
        <is>
          <t>Lip Seal</t>
        </is>
      </c>
      <c r="O364" s="233" t="inlineStr">
        <is>
          <t>Coating_Standard</t>
        </is>
      </c>
      <c r="P364" s="235" t="inlineStr">
        <is>
          <t>RTF</t>
        </is>
      </c>
      <c r="Q364" s="233" t="inlineStr">
        <is>
          <t>B105025</t>
        </is>
      </c>
      <c r="R364" s="235" t="inlineStr">
        <is>
          <t>LT105</t>
        </is>
      </c>
      <c r="S364" s="233" t="n"/>
      <c r="T364" s="233" t="n"/>
      <c r="U364" s="233" t="n"/>
    </row>
    <row r="365">
      <c r="B365" s="233">
        <f>IF(AND(M365&lt;&gt;"B20", O365= "Coating_Standard"),"Y","N")</f>
        <v/>
      </c>
      <c r="C365" s="233" t="inlineStr">
        <is>
          <t>ConTab_BOM_KP_Insert_0359</t>
        </is>
      </c>
      <c r="D365" s="233">
        <f>IF(B383="Y",C365,"")</f>
        <v/>
      </c>
      <c r="E365" s="198" t="inlineStr">
        <is>
          <t>6020-3_4-KP</t>
        </is>
      </c>
      <c r="F365" s="235" t="inlineStr">
        <is>
          <t>Opt_Insert</t>
        </is>
      </c>
      <c r="G365" s="235" t="inlineStr">
        <is>
          <t>6</t>
        </is>
      </c>
      <c r="H365" s="234" t="inlineStr">
        <is>
          <t>X6</t>
        </is>
      </c>
      <c r="I365" s="233" t="inlineStr">
        <is>
          <t>Packing</t>
        </is>
      </c>
      <c r="J365" s="233" t="inlineStr">
        <is>
          <t>Packing</t>
        </is>
      </c>
      <c r="K365" s="233" t="n"/>
      <c r="L365" s="233" t="inlineStr">
        <is>
          <t>Regreasable</t>
        </is>
      </c>
      <c r="M365" s="233" t="inlineStr">
        <is>
          <t>C35</t>
        </is>
      </c>
      <c r="N365" s="233" t="inlineStr">
        <is>
          <t>Lip Seal</t>
        </is>
      </c>
      <c r="O365" s="233" t="inlineStr">
        <is>
          <t>Coating_Standard</t>
        </is>
      </c>
      <c r="P365" s="235" t="inlineStr">
        <is>
          <t>RTF</t>
        </is>
      </c>
      <c r="Q365" s="233" t="inlineStr">
        <is>
          <t>B101312</t>
        </is>
      </c>
      <c r="R365" s="235" t="inlineStr">
        <is>
          <t>LT027</t>
        </is>
      </c>
      <c r="S365" s="233" t="n"/>
      <c r="T365" s="233" t="n"/>
      <c r="U365" s="233" t="n"/>
    </row>
    <row r="366">
      <c r="B366" s="233">
        <f>IF(AND(M366&lt;&gt;"B20", O366= "Coating_Standard"),"Y","N")</f>
        <v/>
      </c>
      <c r="C366" s="233" t="inlineStr">
        <is>
          <t>ConTab_BOM_KP_Insert_0360</t>
        </is>
      </c>
      <c r="D366" s="233">
        <f>IF(B384="Y",C366,"")</f>
        <v/>
      </c>
      <c r="E366" s="198" t="inlineStr">
        <is>
          <t>6020-3_4-KP</t>
        </is>
      </c>
      <c r="F366" s="235" t="inlineStr">
        <is>
          <t>Opt_Insert</t>
        </is>
      </c>
      <c r="G366" s="235" t="inlineStr">
        <is>
          <t>6</t>
        </is>
      </c>
      <c r="H366" s="234" t="inlineStr">
        <is>
          <t>X6</t>
        </is>
      </c>
      <c r="I366" s="233" t="inlineStr">
        <is>
          <t>Packing</t>
        </is>
      </c>
      <c r="J366" s="233" t="inlineStr">
        <is>
          <t>Packing</t>
        </is>
      </c>
      <c r="K366" s="233" t="n"/>
      <c r="L366" s="233" t="inlineStr">
        <is>
          <t>Regreasable</t>
        </is>
      </c>
      <c r="M366" s="233" t="inlineStr">
        <is>
          <t>J</t>
        </is>
      </c>
      <c r="N366" s="233" t="inlineStr">
        <is>
          <t>Lip Seal</t>
        </is>
      </c>
      <c r="O366" s="233" t="inlineStr">
        <is>
          <t>Coating_Standard</t>
        </is>
      </c>
      <c r="P366" s="235" t="inlineStr">
        <is>
          <t>RTF</t>
        </is>
      </c>
      <c r="Q366" s="233" t="inlineStr">
        <is>
          <t>B101312</t>
        </is>
      </c>
      <c r="R366" s="235" t="inlineStr">
        <is>
          <t>LT105</t>
        </is>
      </c>
      <c r="S366" s="233" t="n"/>
      <c r="T366" s="233" t="n"/>
      <c r="U366" s="233" t="n"/>
    </row>
    <row r="367">
      <c r="B367" s="233">
        <f>IF(AND(M367&lt;&gt;"B20", O367= "Coating_Standard"),"Y","N")</f>
        <v/>
      </c>
      <c r="C367" s="233" t="inlineStr">
        <is>
          <t>ConTab_BOM_KP_Insert_0361</t>
        </is>
      </c>
      <c r="D367" s="233">
        <f>IF(B385="Y",C367,"")</f>
        <v/>
      </c>
      <c r="E367" s="198" t="inlineStr">
        <is>
          <t>8012-5_6-KP</t>
        </is>
      </c>
      <c r="F367" s="235" t="inlineStr">
        <is>
          <t>Opt_Insert</t>
        </is>
      </c>
      <c r="G367" s="235" t="inlineStr">
        <is>
          <t>5</t>
        </is>
      </c>
      <c r="H367" s="234" t="inlineStr">
        <is>
          <t>X5</t>
        </is>
      </c>
      <c r="I367" s="233" t="inlineStr">
        <is>
          <t>Mechanical Seal</t>
        </is>
      </c>
      <c r="J367" s="233" t="inlineStr">
        <is>
          <t>Single</t>
        </is>
      </c>
      <c r="K367" s="233" t="n"/>
      <c r="L367" s="233" t="inlineStr">
        <is>
          <t>Regreasable</t>
        </is>
      </c>
      <c r="M367" s="233" t="inlineStr">
        <is>
          <t>C35</t>
        </is>
      </c>
      <c r="N367" s="233" t="inlineStr">
        <is>
          <t>Lip Seal</t>
        </is>
      </c>
      <c r="O367" s="233" t="inlineStr">
        <is>
          <t>Coating_Standard</t>
        </is>
      </c>
      <c r="P367" s="235" t="inlineStr">
        <is>
          <t>RTF</t>
        </is>
      </c>
      <c r="Q367" s="233" t="inlineStr">
        <is>
          <t>B105021</t>
        </is>
      </c>
      <c r="R367" s="235" t="inlineStr">
        <is>
          <t>LT027</t>
        </is>
      </c>
      <c r="S367" s="233" t="n"/>
      <c r="T367" s="233" t="n"/>
      <c r="U367" s="233" t="n"/>
    </row>
    <row r="368">
      <c r="B368" s="233">
        <f>IF(AND(M368&lt;&gt;"B20", O368= "Coating_Standard"),"Y","N")</f>
        <v/>
      </c>
      <c r="C368" s="233" t="inlineStr">
        <is>
          <t>ConTab_BOM_KP_Insert_0362</t>
        </is>
      </c>
      <c r="D368" s="233">
        <f>IF(B386="Y",C368,"")</f>
        <v/>
      </c>
      <c r="E368" s="198" t="inlineStr">
        <is>
          <t>8012-5_6-KP</t>
        </is>
      </c>
      <c r="F368" s="235" t="inlineStr">
        <is>
          <t>Opt_Insert</t>
        </is>
      </c>
      <c r="G368" s="235" t="inlineStr">
        <is>
          <t>5</t>
        </is>
      </c>
      <c r="H368" s="234" t="inlineStr">
        <is>
          <t>X5</t>
        </is>
      </c>
      <c r="I368" s="233" t="inlineStr">
        <is>
          <t>Mechanical Seal</t>
        </is>
      </c>
      <c r="J368" s="233" t="inlineStr">
        <is>
          <t>Single</t>
        </is>
      </c>
      <c r="K368" s="233" t="n"/>
      <c r="L368" s="233" t="inlineStr">
        <is>
          <t>Regreasable</t>
        </is>
      </c>
      <c r="M368" s="233" t="inlineStr">
        <is>
          <t>J</t>
        </is>
      </c>
      <c r="N368" s="233" t="inlineStr">
        <is>
          <t>Lip Seal</t>
        </is>
      </c>
      <c r="O368" s="233" t="inlineStr">
        <is>
          <t>Coating_Standard</t>
        </is>
      </c>
      <c r="P368" s="235" t="inlineStr">
        <is>
          <t>RTF</t>
        </is>
      </c>
      <c r="Q368" s="233" t="inlineStr">
        <is>
          <t>B105022</t>
        </is>
      </c>
      <c r="R368" s="235" t="inlineStr">
        <is>
          <t>LT105</t>
        </is>
      </c>
      <c r="S368" s="233" t="n"/>
      <c r="T368" s="233" t="n"/>
      <c r="U368" s="233" t="n"/>
    </row>
    <row r="369">
      <c r="B369" s="233">
        <f>IF(AND(M369&lt;&gt;"B20", O369= "Coating_Standard"),"Y","N")</f>
        <v/>
      </c>
      <c r="C369" s="233" t="inlineStr">
        <is>
          <t>ConTab_BOM_KP_Insert_0363</t>
        </is>
      </c>
      <c r="D369" s="233">
        <f>IF(B387="Y",C369,"")</f>
        <v/>
      </c>
      <c r="E369" s="198" t="inlineStr">
        <is>
          <t>8012-5_6-KP</t>
        </is>
      </c>
      <c r="F369" s="235" t="inlineStr">
        <is>
          <t>Opt_Insert</t>
        </is>
      </c>
      <c r="G369" s="235" t="inlineStr">
        <is>
          <t>5</t>
        </is>
      </c>
      <c r="H369" s="234" t="inlineStr">
        <is>
          <t>X5</t>
        </is>
      </c>
      <c r="I369" s="233" t="inlineStr">
        <is>
          <t>Packing</t>
        </is>
      </c>
      <c r="J369" s="233" t="inlineStr">
        <is>
          <t>Packing</t>
        </is>
      </c>
      <c r="K369" s="233" t="n"/>
      <c r="L369" s="233" t="inlineStr">
        <is>
          <t>Regreasable</t>
        </is>
      </c>
      <c r="M369" s="233" t="inlineStr">
        <is>
          <t>C35</t>
        </is>
      </c>
      <c r="N369" s="233" t="inlineStr">
        <is>
          <t>Lip Seal</t>
        </is>
      </c>
      <c r="O369" s="233" t="inlineStr">
        <is>
          <t>Coating_Standard</t>
        </is>
      </c>
      <c r="P369" s="235" t="inlineStr">
        <is>
          <t>RTF</t>
        </is>
      </c>
      <c r="Q369" s="233" t="inlineStr">
        <is>
          <t>B101312</t>
        </is>
      </c>
      <c r="R369" s="235" t="inlineStr">
        <is>
          <t>LT027</t>
        </is>
      </c>
      <c r="S369" s="233" t="n"/>
      <c r="T369" s="233" t="n"/>
      <c r="U369" s="233" t="n"/>
    </row>
    <row r="370">
      <c r="B370" s="233">
        <f>IF(AND(M370&lt;&gt;"B20", O370= "Coating_Standard"),"Y","N")</f>
        <v/>
      </c>
      <c r="C370" s="233" t="inlineStr">
        <is>
          <t>ConTab_BOM_KP_Insert_0364</t>
        </is>
      </c>
      <c r="D370" s="233">
        <f>IF(B388="Y",C370,"")</f>
        <v/>
      </c>
      <c r="E370" s="198" t="inlineStr">
        <is>
          <t>8012-5_6-KP</t>
        </is>
      </c>
      <c r="F370" s="235" t="inlineStr">
        <is>
          <t>Opt_Insert</t>
        </is>
      </c>
      <c r="G370" s="235" t="inlineStr">
        <is>
          <t>5</t>
        </is>
      </c>
      <c r="H370" s="234" t="inlineStr">
        <is>
          <t>X5</t>
        </is>
      </c>
      <c r="I370" s="233" t="inlineStr">
        <is>
          <t>Packing</t>
        </is>
      </c>
      <c r="J370" s="233" t="inlineStr">
        <is>
          <t>Packing</t>
        </is>
      </c>
      <c r="K370" s="233" t="n"/>
      <c r="L370" s="233" t="inlineStr">
        <is>
          <t>Regreasable</t>
        </is>
      </c>
      <c r="M370" s="233" t="inlineStr">
        <is>
          <t>J</t>
        </is>
      </c>
      <c r="N370" s="233" t="inlineStr">
        <is>
          <t>Lip Seal</t>
        </is>
      </c>
      <c r="O370" s="233" t="inlineStr">
        <is>
          <t>Coating_Standard</t>
        </is>
      </c>
      <c r="P370" s="235" t="inlineStr">
        <is>
          <t>RTF</t>
        </is>
      </c>
      <c r="Q370" s="233" t="inlineStr">
        <is>
          <t>B101312</t>
        </is>
      </c>
      <c r="R370" s="235" t="inlineStr">
        <is>
          <t>LT105</t>
        </is>
      </c>
      <c r="S370" s="233" t="n"/>
      <c r="T370" s="233" t="n"/>
      <c r="U370" s="233" t="n"/>
    </row>
    <row r="371">
      <c r="B371" s="233">
        <f>IF(AND(M371&lt;&gt;"B20", O371= "Coating_Standard"),"Y","N")</f>
        <v/>
      </c>
      <c r="C371" s="233" t="inlineStr">
        <is>
          <t>ConTab_BOM_KP_Insert_0365</t>
        </is>
      </c>
      <c r="D371" s="233">
        <f>IF(B389="Y",C371,"")</f>
        <v/>
      </c>
      <c r="E371" s="198" t="inlineStr">
        <is>
          <t>8015-3_4-KP</t>
        </is>
      </c>
      <c r="F371" s="235" t="inlineStr">
        <is>
          <t>Opt_Insert</t>
        </is>
      </c>
      <c r="G371" s="235" t="inlineStr">
        <is>
          <t>5</t>
        </is>
      </c>
      <c r="H371" s="234" t="inlineStr">
        <is>
          <t>X5</t>
        </is>
      </c>
      <c r="I371" s="233" t="inlineStr">
        <is>
          <t>Mechanical Seal</t>
        </is>
      </c>
      <c r="J371" s="233" t="inlineStr">
        <is>
          <t>Single</t>
        </is>
      </c>
      <c r="K371" s="233" t="n"/>
      <c r="L371" s="233" t="inlineStr">
        <is>
          <t>Regreasable</t>
        </is>
      </c>
      <c r="M371" s="233" t="inlineStr">
        <is>
          <t>C35</t>
        </is>
      </c>
      <c r="N371" s="233" t="inlineStr">
        <is>
          <t>Lip Seal</t>
        </is>
      </c>
      <c r="O371" s="233" t="inlineStr">
        <is>
          <t>Coating_Standard</t>
        </is>
      </c>
      <c r="P371" s="235" t="inlineStr">
        <is>
          <t>RTF</t>
        </is>
      </c>
      <c r="Q371" s="233" t="inlineStr">
        <is>
          <t>B105021</t>
        </is>
      </c>
      <c r="R371" s="235" t="inlineStr">
        <is>
          <t>LT027</t>
        </is>
      </c>
      <c r="S371" s="233" t="n"/>
      <c r="T371" s="233" t="n"/>
      <c r="U371" s="233" t="n"/>
    </row>
    <row r="372">
      <c r="B372" s="233">
        <f>IF(AND(M372&lt;&gt;"B20", O372= "Coating_Standard"),"Y","N")</f>
        <v/>
      </c>
      <c r="C372" s="233" t="inlineStr">
        <is>
          <t>ConTab_BOM_KP_Insert_0366</t>
        </is>
      </c>
      <c r="D372" s="233">
        <f>IF(B390="Y",C372,"")</f>
        <v/>
      </c>
      <c r="E372" s="198" t="inlineStr">
        <is>
          <t>8015-3_4-KP</t>
        </is>
      </c>
      <c r="F372" s="235" t="inlineStr">
        <is>
          <t>Opt_Insert</t>
        </is>
      </c>
      <c r="G372" s="235" t="inlineStr">
        <is>
          <t>5</t>
        </is>
      </c>
      <c r="H372" s="234" t="inlineStr">
        <is>
          <t>X5</t>
        </is>
      </c>
      <c r="I372" s="233" t="inlineStr">
        <is>
          <t>Mechanical Seal</t>
        </is>
      </c>
      <c r="J372" s="233" t="inlineStr">
        <is>
          <t>Single</t>
        </is>
      </c>
      <c r="K372" s="233" t="n"/>
      <c r="L372" s="233" t="inlineStr">
        <is>
          <t>Regreasable</t>
        </is>
      </c>
      <c r="M372" s="233" t="inlineStr">
        <is>
          <t>J</t>
        </is>
      </c>
      <c r="N372" s="233" t="inlineStr">
        <is>
          <t>Lip Seal</t>
        </is>
      </c>
      <c r="O372" s="233" t="inlineStr">
        <is>
          <t>Coating_Standard</t>
        </is>
      </c>
      <c r="P372" s="235" t="inlineStr">
        <is>
          <t>RTF</t>
        </is>
      </c>
      <c r="Q372" s="233" t="inlineStr">
        <is>
          <t>B105022</t>
        </is>
      </c>
      <c r="R372" s="235" t="inlineStr">
        <is>
          <t>LT105</t>
        </is>
      </c>
      <c r="S372" s="233" t="n"/>
      <c r="T372" s="233" t="n"/>
      <c r="U372" s="233" t="n"/>
    </row>
    <row r="373">
      <c r="B373" s="233">
        <f>IF(AND(M373&lt;&gt;"B20", O373= "Coating_Standard"),"Y","N")</f>
        <v/>
      </c>
      <c r="C373" s="233" t="inlineStr">
        <is>
          <t>ConTab_BOM_KP_Insert_0367</t>
        </is>
      </c>
      <c r="D373" s="233">
        <f>IF(B391="Y",C373,"")</f>
        <v/>
      </c>
      <c r="E373" s="198" t="inlineStr">
        <is>
          <t>8015-3_4-KP</t>
        </is>
      </c>
      <c r="F373" s="235" t="inlineStr">
        <is>
          <t>Opt_Insert</t>
        </is>
      </c>
      <c r="G373" s="235" t="inlineStr">
        <is>
          <t>5</t>
        </is>
      </c>
      <c r="H373" s="234" t="inlineStr">
        <is>
          <t>X5</t>
        </is>
      </c>
      <c r="I373" s="233" t="inlineStr">
        <is>
          <t>Packing</t>
        </is>
      </c>
      <c r="J373" s="233" t="inlineStr">
        <is>
          <t>Packing</t>
        </is>
      </c>
      <c r="K373" s="233" t="n"/>
      <c r="L373" s="233" t="inlineStr">
        <is>
          <t>Regreasable</t>
        </is>
      </c>
      <c r="M373" s="233" t="inlineStr">
        <is>
          <t>C35</t>
        </is>
      </c>
      <c r="N373" s="233" t="inlineStr">
        <is>
          <t>Lip Seal</t>
        </is>
      </c>
      <c r="O373" s="233" t="inlineStr">
        <is>
          <t>Coating_Standard</t>
        </is>
      </c>
      <c r="P373" s="235" t="inlineStr">
        <is>
          <t>RTF</t>
        </is>
      </c>
      <c r="Q373" s="233" t="inlineStr">
        <is>
          <t>B101312</t>
        </is>
      </c>
      <c r="R373" s="235" t="inlineStr">
        <is>
          <t>LT027</t>
        </is>
      </c>
      <c r="S373" s="233" t="n"/>
      <c r="T373" s="233" t="n"/>
      <c r="U373" s="233" t="n"/>
    </row>
    <row r="374">
      <c r="B374" s="233">
        <f>IF(AND(M374&lt;&gt;"B20", O374= "Coating_Standard"),"Y","N")</f>
        <v/>
      </c>
      <c r="C374" s="233" t="inlineStr">
        <is>
          <t>ConTab_BOM_KP_Insert_0368</t>
        </is>
      </c>
      <c r="D374" s="233">
        <f>IF(B392="Y",C374,"")</f>
        <v/>
      </c>
      <c r="E374" s="198" t="inlineStr">
        <is>
          <t>8015-3_4-KP</t>
        </is>
      </c>
      <c r="F374" s="235" t="inlineStr">
        <is>
          <t>Opt_Insert</t>
        </is>
      </c>
      <c r="G374" s="235" t="inlineStr">
        <is>
          <t>5</t>
        </is>
      </c>
      <c r="H374" s="234" t="inlineStr">
        <is>
          <t>X5</t>
        </is>
      </c>
      <c r="I374" s="233" t="inlineStr">
        <is>
          <t>Packing</t>
        </is>
      </c>
      <c r="J374" s="233" t="inlineStr">
        <is>
          <t>Packing</t>
        </is>
      </c>
      <c r="K374" s="233" t="n"/>
      <c r="L374" s="233" t="inlineStr">
        <is>
          <t>Regreasable</t>
        </is>
      </c>
      <c r="M374" s="233" t="inlineStr">
        <is>
          <t>J</t>
        </is>
      </c>
      <c r="N374" s="233" t="inlineStr">
        <is>
          <t>Lip Seal</t>
        </is>
      </c>
      <c r="O374" s="233" t="inlineStr">
        <is>
          <t>Coating_Standard</t>
        </is>
      </c>
      <c r="P374" s="235" t="inlineStr">
        <is>
          <t>RTF</t>
        </is>
      </c>
      <c r="Q374" s="233" t="inlineStr">
        <is>
          <t>B101312</t>
        </is>
      </c>
      <c r="R374" s="235" t="inlineStr">
        <is>
          <t>LT105</t>
        </is>
      </c>
      <c r="S374" s="233" t="n"/>
      <c r="T374" s="233" t="n"/>
      <c r="U374" s="233" t="n"/>
    </row>
    <row r="375">
      <c r="B375" s="233">
        <f>IF(AND(M375&lt;&gt;"B20", O375= "Coating_Standard"),"Y","N")</f>
        <v/>
      </c>
      <c r="C375" s="233" t="inlineStr">
        <is>
          <t>ConTab_BOM_KP_Insert_0369</t>
        </is>
      </c>
      <c r="D375" s="233">
        <f>IF(B393="Y",C375,"")</f>
        <v/>
      </c>
      <c r="E375" s="198" t="inlineStr">
        <is>
          <t>8020-5_6-KP</t>
        </is>
      </c>
      <c r="F375" s="235" t="inlineStr">
        <is>
          <t>Opt_Insert</t>
        </is>
      </c>
      <c r="G375" s="235" t="inlineStr">
        <is>
          <t>K</t>
        </is>
      </c>
      <c r="H375" s="234" t="inlineStr">
        <is>
          <t>XK</t>
        </is>
      </c>
      <c r="I375" s="233" t="inlineStr">
        <is>
          <t>Mechanical Seal</t>
        </is>
      </c>
      <c r="J375" s="233" t="inlineStr">
        <is>
          <t>Single</t>
        </is>
      </c>
      <c r="K375" s="233" t="n"/>
      <c r="L375" s="233" t="inlineStr">
        <is>
          <t>Regreasable</t>
        </is>
      </c>
      <c r="M375" s="233" t="inlineStr">
        <is>
          <t>C35</t>
        </is>
      </c>
      <c r="N375" s="233" t="inlineStr">
        <is>
          <t>Lip Seal</t>
        </is>
      </c>
      <c r="O375" s="233" t="inlineStr">
        <is>
          <t>Coating_Standard</t>
        </is>
      </c>
      <c r="P375" s="235" t="inlineStr">
        <is>
          <t>96699130</t>
        </is>
      </c>
      <c r="Q375" s="233" t="inlineStr">
        <is>
          <t>B101308</t>
        </is>
      </c>
      <c r="R375" s="235" t="inlineStr">
        <is>
          <t>LT027</t>
        </is>
      </c>
      <c r="S375" s="233" t="n"/>
      <c r="T375" s="233" t="n"/>
      <c r="U375" s="233" t="n"/>
    </row>
    <row r="376">
      <c r="B376" s="233">
        <f>IF(AND(M376&lt;&gt;"B20", O376= "Coating_Standard"),"Y","N")</f>
        <v/>
      </c>
      <c r="C376" s="233" t="inlineStr">
        <is>
          <t>ConTab_BOM_KP_Insert_0370</t>
        </is>
      </c>
      <c r="D376" s="233">
        <f>IF(B394="Y",C376,"")</f>
        <v/>
      </c>
      <c r="E376" s="198" t="inlineStr">
        <is>
          <t>8020-5_6-KP</t>
        </is>
      </c>
      <c r="F376" s="235" t="inlineStr">
        <is>
          <t>Opt_Insert</t>
        </is>
      </c>
      <c r="G376" s="235" t="inlineStr">
        <is>
          <t>K</t>
        </is>
      </c>
      <c r="H376" s="234" t="inlineStr">
        <is>
          <t>XK</t>
        </is>
      </c>
      <c r="I376" s="233" t="inlineStr">
        <is>
          <t>Mechanical Seal</t>
        </is>
      </c>
      <c r="J376" s="233" t="inlineStr">
        <is>
          <t>Single</t>
        </is>
      </c>
      <c r="K376" s="233" t="n"/>
      <c r="L376" s="233" t="inlineStr">
        <is>
          <t>Regreasable</t>
        </is>
      </c>
      <c r="M376" s="233" t="inlineStr">
        <is>
          <t>J</t>
        </is>
      </c>
      <c r="N376" s="233" t="inlineStr">
        <is>
          <t>Lip Seal</t>
        </is>
      </c>
      <c r="O376" s="233" t="inlineStr">
        <is>
          <t>Coating_Standard</t>
        </is>
      </c>
      <c r="P376" s="235" t="inlineStr">
        <is>
          <t>RTF</t>
        </is>
      </c>
      <c r="Q376" s="233" t="inlineStr">
        <is>
          <t>B105031</t>
        </is>
      </c>
      <c r="R376" s="235" t="inlineStr">
        <is>
          <t>LT105</t>
        </is>
      </c>
      <c r="S376" s="233" t="n"/>
      <c r="T376" s="233" t="n"/>
      <c r="U376" s="233" t="n"/>
    </row>
    <row r="377">
      <c r="B377" s="233">
        <f>IF(AND(M377&lt;&gt;"B20", O377= "Coating_Standard"),"Y","N")</f>
        <v/>
      </c>
      <c r="C377" s="233" t="inlineStr">
        <is>
          <t>ConTab_BOM_KP_Insert_0371</t>
        </is>
      </c>
      <c r="D377" s="233">
        <f>IF(B395="Y",C377,"")</f>
        <v/>
      </c>
      <c r="E377" s="198" t="inlineStr">
        <is>
          <t>8020-5_6-KP</t>
        </is>
      </c>
      <c r="F377" s="235" t="inlineStr">
        <is>
          <t>Opt_Insert</t>
        </is>
      </c>
      <c r="G377" s="235" t="inlineStr">
        <is>
          <t>K</t>
        </is>
      </c>
      <c r="H377" s="234" t="inlineStr">
        <is>
          <t>XK</t>
        </is>
      </c>
      <c r="I377" s="233" t="inlineStr">
        <is>
          <t>Packing</t>
        </is>
      </c>
      <c r="J377" s="233" t="inlineStr">
        <is>
          <t>Packing</t>
        </is>
      </c>
      <c r="K377" s="233" t="n"/>
      <c r="L377" s="233" t="inlineStr">
        <is>
          <t>Regreasable</t>
        </is>
      </c>
      <c r="M377" s="233" t="inlineStr">
        <is>
          <t>C35</t>
        </is>
      </c>
      <c r="N377" s="233" t="inlineStr">
        <is>
          <t>Lip Seal</t>
        </is>
      </c>
      <c r="O377" s="233" t="inlineStr">
        <is>
          <t>Coating_Standard</t>
        </is>
      </c>
      <c r="P377" s="235" t="inlineStr">
        <is>
          <t>96699131</t>
        </is>
      </c>
      <c r="Q377" s="233" t="inlineStr">
        <is>
          <t>B101312</t>
        </is>
      </c>
      <c r="R377" s="235" t="inlineStr">
        <is>
          <t>LT027</t>
        </is>
      </c>
      <c r="S377" s="233" t="n"/>
      <c r="T377" s="233" t="n"/>
      <c r="U377" s="233" t="n"/>
    </row>
    <row r="378">
      <c r="B378" s="233">
        <f>IF(AND(M378&lt;&gt;"B20", O378= "Coating_Standard"),"Y","N")</f>
        <v/>
      </c>
      <c r="C378" s="233" t="inlineStr">
        <is>
          <t>ConTab_BOM_KP_Insert_0372</t>
        </is>
      </c>
      <c r="D378" s="233">
        <f>IF(B396="Y",C378,"")</f>
        <v/>
      </c>
      <c r="E378" s="198" t="inlineStr">
        <is>
          <t>8020-5_6-KP</t>
        </is>
      </c>
      <c r="F378" s="235" t="inlineStr">
        <is>
          <t>Opt_Insert</t>
        </is>
      </c>
      <c r="G378" s="235" t="inlineStr">
        <is>
          <t>K</t>
        </is>
      </c>
      <c r="H378" s="234" t="inlineStr">
        <is>
          <t>XK</t>
        </is>
      </c>
      <c r="I378" s="233" t="inlineStr">
        <is>
          <t>Packing</t>
        </is>
      </c>
      <c r="J378" s="233" t="inlineStr">
        <is>
          <t>Packing</t>
        </is>
      </c>
      <c r="K378" s="233" t="n"/>
      <c r="L378" s="233" t="inlineStr">
        <is>
          <t>Regreasable</t>
        </is>
      </c>
      <c r="M378" s="233" t="inlineStr">
        <is>
          <t>J</t>
        </is>
      </c>
      <c r="N378" s="233" t="inlineStr">
        <is>
          <t>Lip Seal</t>
        </is>
      </c>
      <c r="O378" s="233" t="inlineStr">
        <is>
          <t>Coating_Standard</t>
        </is>
      </c>
      <c r="P378" s="235" t="inlineStr">
        <is>
          <t>RTF</t>
        </is>
      </c>
      <c r="Q378" s="233" t="inlineStr">
        <is>
          <t>B101312</t>
        </is>
      </c>
      <c r="R378" s="235" t="inlineStr">
        <is>
          <t>LT105</t>
        </is>
      </c>
      <c r="S378" s="233" t="n"/>
      <c r="T378" s="233" t="n"/>
      <c r="U378" s="233" t="n"/>
    </row>
    <row r="379">
      <c r="B379" s="233">
        <f>IF(AND(M379&lt;&gt;"B20", O379= "Coating_Standard"),"Y","N")</f>
        <v/>
      </c>
      <c r="C379" s="233" t="inlineStr">
        <is>
          <t>ConTab_BOM_KP_Insert_0373</t>
        </is>
      </c>
      <c r="D379" s="233">
        <f>IF(B397="Y",C379,"")</f>
        <v/>
      </c>
      <c r="E379" s="198" t="inlineStr">
        <is>
          <t>1012-9_0-KP</t>
        </is>
      </c>
      <c r="F379" s="235" t="inlineStr">
        <is>
          <t>Opt_Insert</t>
        </is>
      </c>
      <c r="G379" s="235" t="inlineStr">
        <is>
          <t>5</t>
        </is>
      </c>
      <c r="H379" s="234" t="inlineStr">
        <is>
          <t>X5</t>
        </is>
      </c>
      <c r="I379" s="233" t="inlineStr">
        <is>
          <t>Mechanical Seal</t>
        </is>
      </c>
      <c r="J379" s="233" t="inlineStr">
        <is>
          <t>Single</t>
        </is>
      </c>
      <c r="K379" s="233" t="n"/>
      <c r="L379" s="233" t="inlineStr">
        <is>
          <t>Regreasable</t>
        </is>
      </c>
      <c r="M379" s="233" t="inlineStr">
        <is>
          <t>C35</t>
        </is>
      </c>
      <c r="N379" s="233" t="inlineStr">
        <is>
          <t>Lip Seal</t>
        </is>
      </c>
      <c r="O379" s="233" t="inlineStr">
        <is>
          <t>Coating_Standard</t>
        </is>
      </c>
      <c r="P379" s="235" t="inlineStr">
        <is>
          <t>RTF</t>
        </is>
      </c>
      <c r="Q379" s="233" t="inlineStr">
        <is>
          <t>B105021</t>
        </is>
      </c>
      <c r="R379" s="235" t="inlineStr">
        <is>
          <t>LT027</t>
        </is>
      </c>
      <c r="S379" s="233" t="n"/>
      <c r="T379" s="233" t="n"/>
      <c r="U379" s="233" t="n"/>
    </row>
    <row r="380">
      <c r="B380" s="233">
        <f>IF(AND(M380&lt;&gt;"B20", O380= "Coating_Standard"),"Y","N")</f>
        <v/>
      </c>
      <c r="C380" s="233" t="inlineStr">
        <is>
          <t>ConTab_BOM_KP_Insert_0374</t>
        </is>
      </c>
      <c r="D380" s="233">
        <f>IF(B398="Y",C380,"")</f>
        <v/>
      </c>
      <c r="E380" s="198" t="inlineStr">
        <is>
          <t>1012-9_0-KP</t>
        </is>
      </c>
      <c r="F380" s="235" t="inlineStr">
        <is>
          <t>Opt_Insert</t>
        </is>
      </c>
      <c r="G380" s="235" t="inlineStr">
        <is>
          <t>5</t>
        </is>
      </c>
      <c r="H380" s="234" t="inlineStr">
        <is>
          <t>X5</t>
        </is>
      </c>
      <c r="I380" s="233" t="inlineStr">
        <is>
          <t>Mechanical Seal</t>
        </is>
      </c>
      <c r="J380" s="233" t="inlineStr">
        <is>
          <t>Single</t>
        </is>
      </c>
      <c r="K380" s="233" t="n"/>
      <c r="L380" s="233" t="inlineStr">
        <is>
          <t>Regreasable</t>
        </is>
      </c>
      <c r="M380" s="233" t="inlineStr">
        <is>
          <t>J</t>
        </is>
      </c>
      <c r="N380" s="233" t="inlineStr">
        <is>
          <t>Lip Seal</t>
        </is>
      </c>
      <c r="O380" s="233" t="inlineStr">
        <is>
          <t>Coating_Standard</t>
        </is>
      </c>
      <c r="P380" s="235" t="inlineStr">
        <is>
          <t>RTF</t>
        </is>
      </c>
      <c r="Q380" s="233" t="inlineStr">
        <is>
          <t>B105022</t>
        </is>
      </c>
      <c r="R380" s="235" t="inlineStr">
        <is>
          <t>LT105</t>
        </is>
      </c>
      <c r="S380" s="233" t="n"/>
      <c r="T380" s="233" t="n"/>
      <c r="U380" s="233" t="n"/>
    </row>
    <row r="381">
      <c r="B381" s="233">
        <f>IF(AND(M381&lt;&gt;"B20", O381= "Coating_Standard"),"Y","N")</f>
        <v/>
      </c>
      <c r="C381" s="233" t="inlineStr">
        <is>
          <t>ConTab_BOM_KP_Insert_0375</t>
        </is>
      </c>
      <c r="D381" s="233">
        <f>IF(B399="Y",C381,"")</f>
        <v/>
      </c>
      <c r="E381" s="198" t="inlineStr">
        <is>
          <t>1012-9_0-KP</t>
        </is>
      </c>
      <c r="F381" s="235" t="inlineStr">
        <is>
          <t>Opt_Insert</t>
        </is>
      </c>
      <c r="G381" s="235" t="inlineStr">
        <is>
          <t>5</t>
        </is>
      </c>
      <c r="H381" s="234" t="inlineStr">
        <is>
          <t>X5</t>
        </is>
      </c>
      <c r="I381" s="233" t="inlineStr">
        <is>
          <t>Packing</t>
        </is>
      </c>
      <c r="J381" s="233" t="inlineStr">
        <is>
          <t>Packing</t>
        </is>
      </c>
      <c r="K381" s="233" t="n"/>
      <c r="L381" s="233" t="inlineStr">
        <is>
          <t>Regreasable</t>
        </is>
      </c>
      <c r="M381" s="233" t="inlineStr">
        <is>
          <t>C35</t>
        </is>
      </c>
      <c r="N381" s="233" t="inlineStr">
        <is>
          <t>Lip Seal</t>
        </is>
      </c>
      <c r="O381" s="233" t="inlineStr">
        <is>
          <t>Coating_Standard</t>
        </is>
      </c>
      <c r="P381" s="235" t="inlineStr">
        <is>
          <t>RTF</t>
        </is>
      </c>
      <c r="Q381" s="233" t="inlineStr">
        <is>
          <t>B101312</t>
        </is>
      </c>
      <c r="R381" s="235" t="inlineStr">
        <is>
          <t>LT027</t>
        </is>
      </c>
      <c r="S381" s="233" t="n"/>
      <c r="T381" s="233" t="n"/>
      <c r="U381" s="233" t="n"/>
    </row>
    <row r="382">
      <c r="B382" s="233">
        <f>IF(AND(M382&lt;&gt;"B20", O382= "Coating_Standard"),"Y","N")</f>
        <v/>
      </c>
      <c r="C382" s="233" t="inlineStr">
        <is>
          <t>ConTab_BOM_KP_Insert_0376</t>
        </is>
      </c>
      <c r="D382" s="233">
        <f>IF(B400="Y",C382,"")</f>
        <v/>
      </c>
      <c r="E382" s="198" t="inlineStr">
        <is>
          <t>1012-9_0-KP</t>
        </is>
      </c>
      <c r="F382" s="235" t="inlineStr">
        <is>
          <t>Opt_Insert</t>
        </is>
      </c>
      <c r="G382" s="235" t="inlineStr">
        <is>
          <t>5</t>
        </is>
      </c>
      <c r="H382" s="234" t="inlineStr">
        <is>
          <t>X5</t>
        </is>
      </c>
      <c r="I382" s="233" t="inlineStr">
        <is>
          <t>Packing</t>
        </is>
      </c>
      <c r="J382" s="233" t="inlineStr">
        <is>
          <t>Packing</t>
        </is>
      </c>
      <c r="K382" s="233" t="n"/>
      <c r="L382" s="233" t="inlineStr">
        <is>
          <t>Regreasable</t>
        </is>
      </c>
      <c r="M382" s="233" t="inlineStr">
        <is>
          <t>J</t>
        </is>
      </c>
      <c r="N382" s="233" t="inlineStr">
        <is>
          <t>Lip Seal</t>
        </is>
      </c>
      <c r="O382" s="233" t="inlineStr">
        <is>
          <t>Coating_Standard</t>
        </is>
      </c>
      <c r="P382" s="235" t="inlineStr">
        <is>
          <t>RTF</t>
        </is>
      </c>
      <c r="Q382" s="233" t="inlineStr">
        <is>
          <t>B101312</t>
        </is>
      </c>
      <c r="R382" s="235" t="inlineStr">
        <is>
          <t>LT105</t>
        </is>
      </c>
      <c r="S382" s="233" t="n"/>
      <c r="T382" s="233" t="n"/>
      <c r="U382" s="233" t="n"/>
    </row>
    <row r="383">
      <c r="B383" s="233">
        <f>IF(AND(M383&lt;&gt;"B20", O383= "Coating_Standard"),"Y","N")</f>
        <v/>
      </c>
      <c r="C383" s="233" t="inlineStr">
        <is>
          <t>ConTab_BOM_KP_Insert_0377</t>
        </is>
      </c>
      <c r="D383" s="233">
        <f>IF(B401="Y",C383,"")</f>
        <v/>
      </c>
      <c r="E383" s="198" t="inlineStr">
        <is>
          <t>1015-3_4-KP</t>
        </is>
      </c>
      <c r="F383" s="235" t="inlineStr">
        <is>
          <t>Opt_Insert</t>
        </is>
      </c>
      <c r="G383" s="235" t="inlineStr">
        <is>
          <t>7</t>
        </is>
      </c>
      <c r="H383" s="234" t="inlineStr">
        <is>
          <t>X7</t>
        </is>
      </c>
      <c r="I383" s="233" t="inlineStr">
        <is>
          <t>Mechanical Seal</t>
        </is>
      </c>
      <c r="J383" s="233" t="inlineStr">
        <is>
          <t>Single</t>
        </is>
      </c>
      <c r="K383" s="233" t="n"/>
      <c r="L383" s="233" t="inlineStr">
        <is>
          <t>Regreasable</t>
        </is>
      </c>
      <c r="M383" s="233" t="inlineStr">
        <is>
          <t>C35</t>
        </is>
      </c>
      <c r="N383" s="233" t="inlineStr">
        <is>
          <t>Lip Seal</t>
        </is>
      </c>
      <c r="O383" s="233" t="inlineStr">
        <is>
          <t>Coating_Standard</t>
        </is>
      </c>
      <c r="P383" s="235" t="inlineStr">
        <is>
          <t>RTF</t>
        </is>
      </c>
      <c r="Q383" s="233" t="inlineStr">
        <is>
          <t>B105027</t>
        </is>
      </c>
      <c r="R383" s="235" t="inlineStr">
        <is>
          <t>LT027</t>
        </is>
      </c>
      <c r="S383" s="233" t="n"/>
      <c r="T383" s="233" t="n"/>
      <c r="U383" s="233" t="n"/>
    </row>
    <row r="384">
      <c r="B384" s="233">
        <f>IF(AND(M384&lt;&gt;"B20", O384= "Coating_Standard"),"Y","N")</f>
        <v/>
      </c>
      <c r="C384" s="233" t="inlineStr">
        <is>
          <t>ConTab_BOM_KP_Insert_0378</t>
        </is>
      </c>
      <c r="D384" s="233">
        <f>IF(B402="Y",C384,"")</f>
        <v/>
      </c>
      <c r="E384" s="198" t="inlineStr">
        <is>
          <t>1015-3_4-KP</t>
        </is>
      </c>
      <c r="F384" s="235" t="inlineStr">
        <is>
          <t>Opt_Insert</t>
        </is>
      </c>
      <c r="G384" s="235" t="inlineStr">
        <is>
          <t>7</t>
        </is>
      </c>
      <c r="H384" s="234" t="inlineStr">
        <is>
          <t>X7</t>
        </is>
      </c>
      <c r="I384" s="233" t="inlineStr">
        <is>
          <t>Mechanical Seal</t>
        </is>
      </c>
      <c r="J384" s="233" t="inlineStr">
        <is>
          <t>Single</t>
        </is>
      </c>
      <c r="K384" s="233" t="n"/>
      <c r="L384" s="233" t="inlineStr">
        <is>
          <t>Regreasable</t>
        </is>
      </c>
      <c r="M384" s="233" t="inlineStr">
        <is>
          <t>J</t>
        </is>
      </c>
      <c r="N384" s="233" t="inlineStr">
        <is>
          <t>Lip Seal</t>
        </is>
      </c>
      <c r="O384" s="233" t="inlineStr">
        <is>
          <t>Coating_Standard</t>
        </is>
      </c>
      <c r="P384" s="235" t="inlineStr">
        <is>
          <t>RTF</t>
        </is>
      </c>
      <c r="Q384" s="233" t="inlineStr">
        <is>
          <t>B105028</t>
        </is>
      </c>
      <c r="R384" s="235" t="inlineStr">
        <is>
          <t>LT105</t>
        </is>
      </c>
      <c r="S384" s="233" t="n"/>
      <c r="T384" s="233" t="n"/>
      <c r="U384" s="233" t="n"/>
    </row>
    <row r="385">
      <c r="B385" s="233">
        <f>IF(AND(M385&lt;&gt;"B20", O385= "Coating_Standard"),"Y","N")</f>
        <v/>
      </c>
      <c r="C385" s="233" t="inlineStr">
        <is>
          <t>ConTab_BOM_KP_Insert_0379</t>
        </is>
      </c>
      <c r="D385" s="233">
        <f>IF(B403="Y",C385,"")</f>
        <v/>
      </c>
      <c r="E385" s="198" t="inlineStr">
        <is>
          <t>1015-3_4-KP</t>
        </is>
      </c>
      <c r="F385" s="235" t="inlineStr">
        <is>
          <t>Opt_Insert</t>
        </is>
      </c>
      <c r="G385" s="235" t="inlineStr">
        <is>
          <t>7</t>
        </is>
      </c>
      <c r="H385" s="234" t="inlineStr">
        <is>
          <t>X7</t>
        </is>
      </c>
      <c r="I385" s="233" t="inlineStr">
        <is>
          <t>Packing</t>
        </is>
      </c>
      <c r="J385" s="233" t="inlineStr">
        <is>
          <t>Packing</t>
        </is>
      </c>
      <c r="K385" s="233" t="n"/>
      <c r="L385" s="233" t="inlineStr">
        <is>
          <t>Regreasable</t>
        </is>
      </c>
      <c r="M385" s="233" t="inlineStr">
        <is>
          <t>C35</t>
        </is>
      </c>
      <c r="N385" s="233" t="inlineStr">
        <is>
          <t>Lip Seal</t>
        </is>
      </c>
      <c r="O385" s="233" t="inlineStr">
        <is>
          <t>Coating_Standard</t>
        </is>
      </c>
      <c r="P385" s="235" t="inlineStr">
        <is>
          <t>RTF</t>
        </is>
      </c>
      <c r="Q385" s="233" t="inlineStr">
        <is>
          <t>B101312</t>
        </is>
      </c>
      <c r="R385" s="235" t="inlineStr">
        <is>
          <t>LT027</t>
        </is>
      </c>
      <c r="S385" s="233" t="n"/>
      <c r="T385" s="233" t="n"/>
      <c r="U385" s="233" t="n"/>
    </row>
    <row r="386">
      <c r="B386" s="233">
        <f>IF(AND(M386&lt;&gt;"B20", O386= "Coating_Standard"),"Y","N")</f>
        <v/>
      </c>
      <c r="C386" s="233" t="inlineStr">
        <is>
          <t>ConTab_BOM_KP_Insert_0380</t>
        </is>
      </c>
      <c r="D386" s="233">
        <f>IF(B404="Y",C386,"")</f>
        <v/>
      </c>
      <c r="E386" s="198" t="inlineStr">
        <is>
          <t>1015-3_4-KP</t>
        </is>
      </c>
      <c r="F386" s="235" t="inlineStr">
        <is>
          <t>Opt_Insert</t>
        </is>
      </c>
      <c r="G386" s="235" t="inlineStr">
        <is>
          <t>7</t>
        </is>
      </c>
      <c r="H386" s="234" t="inlineStr">
        <is>
          <t>X7</t>
        </is>
      </c>
      <c r="I386" s="233" t="inlineStr">
        <is>
          <t>Packing</t>
        </is>
      </c>
      <c r="J386" s="233" t="inlineStr">
        <is>
          <t>Packing</t>
        </is>
      </c>
      <c r="K386" s="233" t="n"/>
      <c r="L386" s="233" t="inlineStr">
        <is>
          <t>Regreasable</t>
        </is>
      </c>
      <c r="M386" s="233" t="inlineStr">
        <is>
          <t>J</t>
        </is>
      </c>
      <c r="N386" s="233" t="inlineStr">
        <is>
          <t>Lip Seal</t>
        </is>
      </c>
      <c r="O386" s="233" t="inlineStr">
        <is>
          <t>Coating_Standard</t>
        </is>
      </c>
      <c r="P386" s="235" t="inlineStr">
        <is>
          <t>RTF</t>
        </is>
      </c>
      <c r="Q386" s="233" t="inlineStr">
        <is>
          <t>B101312</t>
        </is>
      </c>
      <c r="R386" s="235" t="inlineStr">
        <is>
          <t>LT105</t>
        </is>
      </c>
      <c r="S386" s="233" t="n"/>
      <c r="T386" s="233" t="n"/>
      <c r="U386" s="233" t="n"/>
    </row>
    <row r="387">
      <c r="B387" s="233">
        <f>IF(AND(M387&lt;&gt;"B20", O387= "Coating_Standard"),"Y","N")</f>
        <v/>
      </c>
      <c r="C387" s="233" t="inlineStr">
        <is>
          <t>ConTab_BOM_KP_Insert_0381</t>
        </is>
      </c>
      <c r="D387" s="233">
        <f>IF(B405="Y",C387,"")</f>
        <v/>
      </c>
      <c r="E387" s="198" t="inlineStr">
        <is>
          <t>1020-3_4-KP</t>
        </is>
      </c>
      <c r="F387" s="235" t="inlineStr">
        <is>
          <t>Opt_Insert</t>
        </is>
      </c>
      <c r="G387" s="235" t="inlineStr">
        <is>
          <t>V</t>
        </is>
      </c>
      <c r="H387" s="234" t="inlineStr">
        <is>
          <t>XV</t>
        </is>
      </c>
      <c r="I387" s="233" t="inlineStr">
        <is>
          <t>Mechanical Seal</t>
        </is>
      </c>
      <c r="J387" s="233" t="inlineStr">
        <is>
          <t>Single</t>
        </is>
      </c>
      <c r="K387" s="233" t="n"/>
      <c r="L387" s="233" t="inlineStr">
        <is>
          <t>Regreasable</t>
        </is>
      </c>
      <c r="M387" s="233" t="inlineStr">
        <is>
          <t>C35</t>
        </is>
      </c>
      <c r="N387" s="233" t="inlineStr">
        <is>
          <t>Lip Seal</t>
        </is>
      </c>
      <c r="O387" s="233" t="inlineStr">
        <is>
          <t>Coating_Standard</t>
        </is>
      </c>
      <c r="P387" s="235" t="inlineStr">
        <is>
          <t>96699134</t>
        </is>
      </c>
      <c r="Q387" s="233" t="inlineStr">
        <is>
          <t>B101316</t>
        </is>
      </c>
      <c r="R387" s="235" t="inlineStr">
        <is>
          <t>LT027</t>
        </is>
      </c>
      <c r="S387" s="233" t="n"/>
      <c r="T387" s="233" t="n"/>
      <c r="U387" s="233" t="n"/>
    </row>
    <row r="388">
      <c r="B388" s="233">
        <f>IF(AND(M388&lt;&gt;"B20", O388= "Coating_Standard"),"Y","N")</f>
        <v/>
      </c>
      <c r="C388" s="233" t="inlineStr">
        <is>
          <t>ConTab_BOM_KP_Insert_0382</t>
        </is>
      </c>
      <c r="D388" s="233">
        <f>IF(B406="Y",C388,"")</f>
        <v/>
      </c>
      <c r="E388" s="198" t="inlineStr">
        <is>
          <t>1020-3_4-KP</t>
        </is>
      </c>
      <c r="F388" s="235" t="inlineStr">
        <is>
          <t>Opt_Insert</t>
        </is>
      </c>
      <c r="G388" s="235" t="inlineStr">
        <is>
          <t>V</t>
        </is>
      </c>
      <c r="H388" s="234" t="inlineStr">
        <is>
          <t>XV</t>
        </is>
      </c>
      <c r="I388" s="233" t="inlineStr">
        <is>
          <t>Mechanical Seal</t>
        </is>
      </c>
      <c r="J388" s="233" t="inlineStr">
        <is>
          <t>Single</t>
        </is>
      </c>
      <c r="K388" s="233" t="n"/>
      <c r="L388" s="233" t="inlineStr">
        <is>
          <t>Regreasable</t>
        </is>
      </c>
      <c r="M388" s="233" t="inlineStr">
        <is>
          <t>J</t>
        </is>
      </c>
      <c r="N388" s="233" t="inlineStr">
        <is>
          <t>Lip Seal</t>
        </is>
      </c>
      <c r="O388" s="233" t="inlineStr">
        <is>
          <t>Coating_Standard</t>
        </is>
      </c>
      <c r="P388" s="235" t="inlineStr">
        <is>
          <t>RTF</t>
        </is>
      </c>
      <c r="Q388" s="233" t="inlineStr">
        <is>
          <t>B105033</t>
        </is>
      </c>
      <c r="R388" s="235" t="inlineStr">
        <is>
          <t>LT105</t>
        </is>
      </c>
      <c r="S388" s="233" t="n"/>
      <c r="T388" s="233" t="n"/>
      <c r="U388" s="233" t="n"/>
    </row>
    <row r="389">
      <c r="B389" s="233">
        <f>IF(AND(M389&lt;&gt;"B20", O389= "Coating_Standard"),"Y","N")</f>
        <v/>
      </c>
      <c r="C389" s="233" t="inlineStr">
        <is>
          <t>ConTab_BOM_KP_Insert_0383</t>
        </is>
      </c>
      <c r="D389" s="233">
        <f>IF(#REF!="Y",C389,"")</f>
        <v/>
      </c>
      <c r="E389" s="198" t="inlineStr">
        <is>
          <t>1020-3_4-KP</t>
        </is>
      </c>
      <c r="F389" s="235" t="inlineStr">
        <is>
          <t>Opt_Insert</t>
        </is>
      </c>
      <c r="G389" s="235" t="inlineStr">
        <is>
          <t>V</t>
        </is>
      </c>
      <c r="H389" s="234" t="inlineStr">
        <is>
          <t>XV</t>
        </is>
      </c>
      <c r="I389" s="233" t="inlineStr">
        <is>
          <t>Packing</t>
        </is>
      </c>
      <c r="J389" s="233" t="inlineStr">
        <is>
          <t>Packing</t>
        </is>
      </c>
      <c r="K389" s="233" t="n"/>
      <c r="L389" s="233" t="inlineStr">
        <is>
          <t>Regreasable</t>
        </is>
      </c>
      <c r="M389" s="233" t="inlineStr">
        <is>
          <t>C35</t>
        </is>
      </c>
      <c r="N389" s="233" t="inlineStr">
        <is>
          <t>Lip Seal</t>
        </is>
      </c>
      <c r="O389" s="233" t="inlineStr">
        <is>
          <t>Coating_Standard</t>
        </is>
      </c>
      <c r="P389" s="235" t="inlineStr">
        <is>
          <t>96699135</t>
        </is>
      </c>
      <c r="Q389" s="233" t="inlineStr">
        <is>
          <t>B101320</t>
        </is>
      </c>
      <c r="R389" s="235" t="inlineStr">
        <is>
          <t>LT027</t>
        </is>
      </c>
      <c r="S389" s="233" t="n"/>
      <c r="T389" s="233" t="n"/>
      <c r="U389" s="233" t="n"/>
    </row>
    <row r="390">
      <c r="B390" s="233">
        <f>IF(AND(M390&lt;&gt;"B20", O390= "Coating_Standard"),"Y","N")</f>
        <v/>
      </c>
      <c r="C390" s="233" t="inlineStr">
        <is>
          <t>ConTab_BOM_KP_Insert_0384</t>
        </is>
      </c>
      <c r="D390" s="233">
        <f>IF(#REF!="Y",C390,"")</f>
        <v/>
      </c>
      <c r="E390" s="198" t="inlineStr">
        <is>
          <t>1020-3_4-KP</t>
        </is>
      </c>
      <c r="F390" s="235" t="inlineStr">
        <is>
          <t>Opt_Insert</t>
        </is>
      </c>
      <c r="G390" s="235" t="inlineStr">
        <is>
          <t>V</t>
        </is>
      </c>
      <c r="H390" s="234" t="inlineStr">
        <is>
          <t>XV</t>
        </is>
      </c>
      <c r="I390" s="233" t="inlineStr">
        <is>
          <t>Packing</t>
        </is>
      </c>
      <c r="J390" s="233" t="inlineStr">
        <is>
          <t>Packing</t>
        </is>
      </c>
      <c r="K390" s="233" t="n"/>
      <c r="L390" s="233" t="inlineStr">
        <is>
          <t>Regreasable</t>
        </is>
      </c>
      <c r="M390" s="233" t="inlineStr">
        <is>
          <t>J</t>
        </is>
      </c>
      <c r="N390" s="233" t="inlineStr">
        <is>
          <t>Lip Seal</t>
        </is>
      </c>
      <c r="O390" s="233" t="inlineStr">
        <is>
          <t>Coating_Standard</t>
        </is>
      </c>
      <c r="P390" s="235" t="inlineStr">
        <is>
          <t>RTF</t>
        </is>
      </c>
      <c r="Q390" s="233" t="inlineStr">
        <is>
          <t>B101312</t>
        </is>
      </c>
      <c r="R390" s="235" t="inlineStr">
        <is>
          <t>LT105</t>
        </is>
      </c>
      <c r="S390" s="233" t="n"/>
      <c r="T390" s="233" t="n"/>
      <c r="U390" s="233" t="n"/>
    </row>
    <row r="391">
      <c r="B391" s="233">
        <f>IF(AND(M391&lt;&gt;"B20", O391= "Coating_Standard"),"Y","N")</f>
        <v/>
      </c>
      <c r="C391" s="233" t="inlineStr">
        <is>
          <t>ConTab_BOM_KP_Insert_0385</t>
        </is>
      </c>
      <c r="D391" s="233">
        <f>IF(B407="Y",C391,"")</f>
        <v/>
      </c>
      <c r="E391" s="198" t="inlineStr">
        <is>
          <t>1024-1_2-KP</t>
        </is>
      </c>
      <c r="F391" s="235" t="inlineStr">
        <is>
          <t>Opt_Insert</t>
        </is>
      </c>
      <c r="G391" s="235" t="inlineStr">
        <is>
          <t>V</t>
        </is>
      </c>
      <c r="H391" s="234" t="inlineStr">
        <is>
          <t>XV</t>
        </is>
      </c>
      <c r="I391" s="233" t="inlineStr">
        <is>
          <t>Mechanical Seal</t>
        </is>
      </c>
      <c r="J391" s="233" t="inlineStr">
        <is>
          <t>Single</t>
        </is>
      </c>
      <c r="K391" s="233" t="n"/>
      <c r="L391" s="233" t="inlineStr">
        <is>
          <t>Regreasable</t>
        </is>
      </c>
      <c r="M391" s="233" t="inlineStr">
        <is>
          <t>C35</t>
        </is>
      </c>
      <c r="N391" s="233" t="inlineStr">
        <is>
          <t>Lip Seal</t>
        </is>
      </c>
      <c r="O391" s="233" t="inlineStr">
        <is>
          <t>Coating_Standard</t>
        </is>
      </c>
      <c r="P391" s="235" t="inlineStr">
        <is>
          <t>96699134</t>
        </is>
      </c>
      <c r="Q391" s="233" t="inlineStr">
        <is>
          <t>B101316</t>
        </is>
      </c>
      <c r="R391" s="235" t="inlineStr">
        <is>
          <t>LT027</t>
        </is>
      </c>
      <c r="S391" s="233" t="n"/>
      <c r="T391" s="233" t="n"/>
      <c r="U391" s="233" t="n"/>
    </row>
    <row r="392">
      <c r="B392" s="233">
        <f>IF(AND(M392&lt;&gt;"B20", O392= "Coating_Standard"),"Y","N")</f>
        <v/>
      </c>
      <c r="C392" s="233" t="inlineStr">
        <is>
          <t>ConTab_BOM_KP_Insert_0386</t>
        </is>
      </c>
      <c r="D392" s="233">
        <f>IF(B408="Y",C392,"")</f>
        <v/>
      </c>
      <c r="E392" s="198" t="inlineStr">
        <is>
          <t>1024-1_2-KP</t>
        </is>
      </c>
      <c r="F392" s="235" t="inlineStr">
        <is>
          <t>Opt_Insert</t>
        </is>
      </c>
      <c r="G392" s="235" t="inlineStr">
        <is>
          <t>V</t>
        </is>
      </c>
      <c r="H392" s="234" t="inlineStr">
        <is>
          <t>XV</t>
        </is>
      </c>
      <c r="I392" s="233" t="inlineStr">
        <is>
          <t>Mechanical Seal</t>
        </is>
      </c>
      <c r="J392" s="233" t="inlineStr">
        <is>
          <t>Single</t>
        </is>
      </c>
      <c r="K392" s="233" t="n"/>
      <c r="L392" s="233" t="inlineStr">
        <is>
          <t>Regreasable</t>
        </is>
      </c>
      <c r="M392" s="233" t="inlineStr">
        <is>
          <t>J</t>
        </is>
      </c>
      <c r="N392" s="233" t="inlineStr">
        <is>
          <t>Lip Seal</t>
        </is>
      </c>
      <c r="O392" s="233" t="inlineStr">
        <is>
          <t>Coating_Standard</t>
        </is>
      </c>
      <c r="P392" s="235" t="inlineStr">
        <is>
          <t>RTF</t>
        </is>
      </c>
      <c r="Q392" s="233" t="inlineStr">
        <is>
          <t>B105033</t>
        </is>
      </c>
      <c r="R392" s="235" t="inlineStr">
        <is>
          <t>LT105</t>
        </is>
      </c>
      <c r="S392" s="233" t="n"/>
      <c r="T392" s="233" t="n"/>
      <c r="U392" s="233" t="n"/>
    </row>
    <row r="393">
      <c r="B393" s="233">
        <f>IF(AND(M393&lt;&gt;"B20", O393= "Coating_Standard"),"Y","N")</f>
        <v/>
      </c>
      <c r="C393" s="233" t="inlineStr">
        <is>
          <t>ConTab_BOM_KP_Insert_0387</t>
        </is>
      </c>
      <c r="D393" s="233">
        <f>IF(B409="Y",C393,"")</f>
        <v/>
      </c>
      <c r="E393" s="198" t="inlineStr">
        <is>
          <t>1024-1_2-KP</t>
        </is>
      </c>
      <c r="F393" s="235" t="inlineStr">
        <is>
          <t>Opt_Insert</t>
        </is>
      </c>
      <c r="G393" s="235" t="inlineStr">
        <is>
          <t>V</t>
        </is>
      </c>
      <c r="H393" s="234" t="inlineStr">
        <is>
          <t>XV</t>
        </is>
      </c>
      <c r="I393" s="233" t="inlineStr">
        <is>
          <t>Packing</t>
        </is>
      </c>
      <c r="J393" s="233" t="inlineStr">
        <is>
          <t>Packing</t>
        </is>
      </c>
      <c r="K393" s="233" t="n"/>
      <c r="L393" s="233" t="inlineStr">
        <is>
          <t>Regreasable</t>
        </is>
      </c>
      <c r="M393" s="233" t="inlineStr">
        <is>
          <t>C35</t>
        </is>
      </c>
      <c r="N393" s="233" t="inlineStr">
        <is>
          <t>Lip Seal</t>
        </is>
      </c>
      <c r="O393" s="233" t="inlineStr">
        <is>
          <t>Coating_Standard</t>
        </is>
      </c>
      <c r="P393" s="235" t="inlineStr">
        <is>
          <t>96699135</t>
        </is>
      </c>
      <c r="Q393" s="233" t="inlineStr">
        <is>
          <t>B101320</t>
        </is>
      </c>
      <c r="R393" s="235" t="inlineStr">
        <is>
          <t>LT027</t>
        </is>
      </c>
      <c r="S393" s="233" t="n"/>
      <c r="T393" s="233" t="n"/>
      <c r="U393" s="233" t="n"/>
    </row>
    <row r="394">
      <c r="B394" s="233">
        <f>IF(AND(M394&lt;&gt;"B20", O394= "Coating_Standard"),"Y","N")</f>
        <v/>
      </c>
      <c r="C394" s="233" t="inlineStr">
        <is>
          <t>ConTab_BOM_KP_Insert_0388</t>
        </is>
      </c>
      <c r="D394" s="233">
        <f>IF(B410="Y",C394,"")</f>
        <v/>
      </c>
      <c r="E394" s="198" t="inlineStr">
        <is>
          <t>1024-1_2-KP</t>
        </is>
      </c>
      <c r="F394" s="235" t="inlineStr">
        <is>
          <t>Opt_Insert</t>
        </is>
      </c>
      <c r="G394" s="235" t="inlineStr">
        <is>
          <t>V</t>
        </is>
      </c>
      <c r="H394" s="234" t="inlineStr">
        <is>
          <t>XV</t>
        </is>
      </c>
      <c r="I394" s="233" t="inlineStr">
        <is>
          <t>Packing</t>
        </is>
      </c>
      <c r="J394" s="233" t="inlineStr">
        <is>
          <t>Packing</t>
        </is>
      </c>
      <c r="K394" s="233" t="n"/>
      <c r="L394" s="233" t="inlineStr">
        <is>
          <t>Regreasable</t>
        </is>
      </c>
      <c r="M394" s="233" t="inlineStr">
        <is>
          <t>J</t>
        </is>
      </c>
      <c r="N394" s="233" t="inlineStr">
        <is>
          <t>Lip Seal</t>
        </is>
      </c>
      <c r="O394" s="233" t="inlineStr">
        <is>
          <t>Coating_Standard</t>
        </is>
      </c>
      <c r="P394" s="235" t="inlineStr">
        <is>
          <t>RTF</t>
        </is>
      </c>
      <c r="Q394" s="233" t="inlineStr">
        <is>
          <t>B101312</t>
        </is>
      </c>
      <c r="R394" s="235" t="inlineStr">
        <is>
          <t>LT105</t>
        </is>
      </c>
      <c r="S394" s="233" t="n"/>
      <c r="T394" s="233" t="n"/>
      <c r="U394" s="233" t="n"/>
    </row>
    <row r="395">
      <c r="B395" s="233">
        <f>IF(AND(M395&lt;&gt;"B20", O395= "Coating_Standard"),"Y","N")</f>
        <v/>
      </c>
      <c r="C395" s="233" t="inlineStr">
        <is>
          <t>ConTab_BOM_KP_Insert_0389</t>
        </is>
      </c>
      <c r="D395" s="233">
        <f>IF(#REF!="Y",C395,"")</f>
        <v/>
      </c>
      <c r="E395" s="198" t="inlineStr">
        <is>
          <t>1024-3_4-KP</t>
        </is>
      </c>
      <c r="F395" s="235" t="inlineStr">
        <is>
          <t>Opt_Insert</t>
        </is>
      </c>
      <c r="G395" s="235" t="inlineStr">
        <is>
          <t>V</t>
        </is>
      </c>
      <c r="H395" s="234" t="inlineStr">
        <is>
          <t>XV</t>
        </is>
      </c>
      <c r="I395" s="233" t="inlineStr">
        <is>
          <t>Mechanical Seal</t>
        </is>
      </c>
      <c r="J395" s="233" t="inlineStr">
        <is>
          <t>Single</t>
        </is>
      </c>
      <c r="K395" s="233" t="n"/>
      <c r="L395" s="233" t="inlineStr">
        <is>
          <t>Regreasable</t>
        </is>
      </c>
      <c r="M395" s="233" t="inlineStr">
        <is>
          <t>C35</t>
        </is>
      </c>
      <c r="N395" s="233" t="inlineStr">
        <is>
          <t>Lip Seal</t>
        </is>
      </c>
      <c r="O395" s="233" t="inlineStr">
        <is>
          <t>Coating_Standard</t>
        </is>
      </c>
      <c r="P395" s="235" t="inlineStr">
        <is>
          <t>96699134</t>
        </is>
      </c>
      <c r="Q395" s="233" t="inlineStr">
        <is>
          <t>B101316</t>
        </is>
      </c>
      <c r="R395" s="235" t="inlineStr">
        <is>
          <t>LT027</t>
        </is>
      </c>
      <c r="S395" s="233" t="n"/>
      <c r="T395" s="233" t="n"/>
      <c r="U395" s="233" t="n"/>
    </row>
    <row r="396">
      <c r="B396" s="233">
        <f>IF(AND(M396&lt;&gt;"B20", O396= "Coating_Standard"),"Y","N")</f>
        <v/>
      </c>
      <c r="C396" s="233" t="inlineStr">
        <is>
          <t>ConTab_BOM_KP_Insert_0390</t>
        </is>
      </c>
      <c r="D396" s="233">
        <f>IF(#REF!="Y",C396,"")</f>
        <v/>
      </c>
      <c r="E396" s="198" t="inlineStr">
        <is>
          <t>1024-3_4-KP</t>
        </is>
      </c>
      <c r="F396" s="235" t="inlineStr">
        <is>
          <t>Opt_Insert</t>
        </is>
      </c>
      <c r="G396" s="235" t="inlineStr">
        <is>
          <t>V</t>
        </is>
      </c>
      <c r="H396" s="234" t="inlineStr">
        <is>
          <t>XV</t>
        </is>
      </c>
      <c r="I396" s="233" t="inlineStr">
        <is>
          <t>Mechanical Seal</t>
        </is>
      </c>
      <c r="J396" s="233" t="inlineStr">
        <is>
          <t>Single</t>
        </is>
      </c>
      <c r="K396" s="233" t="n"/>
      <c r="L396" s="233" t="inlineStr">
        <is>
          <t>Regreasable</t>
        </is>
      </c>
      <c r="M396" s="233" t="inlineStr">
        <is>
          <t>J</t>
        </is>
      </c>
      <c r="N396" s="233" t="inlineStr">
        <is>
          <t>Lip Seal</t>
        </is>
      </c>
      <c r="O396" s="233" t="inlineStr">
        <is>
          <t>Coating_Standard</t>
        </is>
      </c>
      <c r="P396" s="235" t="inlineStr">
        <is>
          <t>RTF</t>
        </is>
      </c>
      <c r="Q396" s="233" t="inlineStr">
        <is>
          <t>B105033</t>
        </is>
      </c>
      <c r="R396" s="235" t="inlineStr">
        <is>
          <t>LT105</t>
        </is>
      </c>
      <c r="S396" s="233" t="n"/>
      <c r="T396" s="233" t="n"/>
      <c r="U396" s="233" t="n"/>
    </row>
    <row r="397">
      <c r="B397" s="233">
        <f>IF(AND(M397&lt;&gt;"B20", O397= "Coating_Standard"),"Y","N")</f>
        <v/>
      </c>
      <c r="C397" s="233" t="inlineStr">
        <is>
          <t>ConTab_BOM_KP_Insert_0391</t>
        </is>
      </c>
      <c r="D397" s="233">
        <f>IF(B411="Y",C397,"")</f>
        <v/>
      </c>
      <c r="E397" s="198" t="inlineStr">
        <is>
          <t>1024-3_4-KP</t>
        </is>
      </c>
      <c r="F397" s="235" t="inlineStr">
        <is>
          <t>Opt_Insert</t>
        </is>
      </c>
      <c r="G397" s="235" t="inlineStr">
        <is>
          <t>V</t>
        </is>
      </c>
      <c r="H397" s="234" t="inlineStr">
        <is>
          <t>XV</t>
        </is>
      </c>
      <c r="I397" s="233" t="inlineStr">
        <is>
          <t>Packing</t>
        </is>
      </c>
      <c r="J397" s="233" t="inlineStr">
        <is>
          <t>Packing</t>
        </is>
      </c>
      <c r="K397" s="233" t="n"/>
      <c r="L397" s="233" t="inlineStr">
        <is>
          <t>Regreasable</t>
        </is>
      </c>
      <c r="M397" s="233" t="inlineStr">
        <is>
          <t>C35</t>
        </is>
      </c>
      <c r="N397" s="233" t="inlineStr">
        <is>
          <t>Lip Seal</t>
        </is>
      </c>
      <c r="O397" s="233" t="inlineStr">
        <is>
          <t>Coating_Standard</t>
        </is>
      </c>
      <c r="P397" s="235" t="inlineStr">
        <is>
          <t>96699135</t>
        </is>
      </c>
      <c r="Q397" s="233" t="inlineStr">
        <is>
          <t>B101320</t>
        </is>
      </c>
      <c r="R397" s="235" t="inlineStr">
        <is>
          <t>LT027</t>
        </is>
      </c>
      <c r="S397" s="233" t="n"/>
      <c r="T397" s="233" t="n"/>
      <c r="U397" s="233" t="n"/>
    </row>
    <row r="398">
      <c r="B398" s="233">
        <f>IF(AND(M398&lt;&gt;"B20", O398= "Coating_Standard"),"Y","N")</f>
        <v/>
      </c>
      <c r="C398" s="233" t="inlineStr">
        <is>
          <t>ConTab_BOM_KP_Insert_0392</t>
        </is>
      </c>
      <c r="D398" s="233">
        <f>IF(B412="Y",C398,"")</f>
        <v/>
      </c>
      <c r="E398" s="198" t="inlineStr">
        <is>
          <t>1024-3_4-KP</t>
        </is>
      </c>
      <c r="F398" s="235" t="inlineStr">
        <is>
          <t>Opt_Insert</t>
        </is>
      </c>
      <c r="G398" s="235" t="inlineStr">
        <is>
          <t>V</t>
        </is>
      </c>
      <c r="H398" s="234" t="inlineStr">
        <is>
          <t>XV</t>
        </is>
      </c>
      <c r="I398" s="233" t="inlineStr">
        <is>
          <t>Packing</t>
        </is>
      </c>
      <c r="J398" s="233" t="inlineStr">
        <is>
          <t>Packing</t>
        </is>
      </c>
      <c r="K398" s="233" t="n"/>
      <c r="L398" s="233" t="inlineStr">
        <is>
          <t>Regreasable</t>
        </is>
      </c>
      <c r="M398" s="233" t="inlineStr">
        <is>
          <t>J</t>
        </is>
      </c>
      <c r="N398" s="233" t="inlineStr">
        <is>
          <t>Lip Seal</t>
        </is>
      </c>
      <c r="O398" s="233" t="inlineStr">
        <is>
          <t>Coating_Standard</t>
        </is>
      </c>
      <c r="P398" s="235" t="inlineStr">
        <is>
          <t>RTF</t>
        </is>
      </c>
      <c r="Q398" s="233" t="inlineStr">
        <is>
          <t>B101312</t>
        </is>
      </c>
      <c r="R398" s="235" t="inlineStr">
        <is>
          <t>LT105</t>
        </is>
      </c>
      <c r="S398" s="233" t="n"/>
      <c r="T398" s="233" t="n"/>
      <c r="U398" s="233" t="n"/>
    </row>
    <row r="399">
      <c r="B399" s="233">
        <f>IF(AND(M399&lt;&gt;"B20", O399= "Coating_Standard"),"Y","N")</f>
        <v/>
      </c>
      <c r="C399" s="233" t="inlineStr">
        <is>
          <t>ConTab_BOM_KP_Insert_0393</t>
        </is>
      </c>
      <c r="D399" s="233">
        <f>IF(B413="Y",C399,"")</f>
        <v/>
      </c>
      <c r="E399" s="198" t="inlineStr">
        <is>
          <t>1220-5_6-KP</t>
        </is>
      </c>
      <c r="F399" s="235" t="inlineStr">
        <is>
          <t>Opt_Insert</t>
        </is>
      </c>
      <c r="G399" s="235" t="inlineStr">
        <is>
          <t>K</t>
        </is>
      </c>
      <c r="H399" s="234" t="inlineStr">
        <is>
          <t>XK</t>
        </is>
      </c>
      <c r="I399" s="233" t="inlineStr">
        <is>
          <t>Mechanical Seal</t>
        </is>
      </c>
      <c r="J399" s="233" t="inlineStr">
        <is>
          <t>Single</t>
        </is>
      </c>
      <c r="K399" s="233" t="n"/>
      <c r="L399" s="233" t="inlineStr">
        <is>
          <t>Regreasable</t>
        </is>
      </c>
      <c r="M399" s="233" t="inlineStr">
        <is>
          <t>C35</t>
        </is>
      </c>
      <c r="N399" s="233" t="inlineStr">
        <is>
          <t>Lip Seal</t>
        </is>
      </c>
      <c r="O399" s="233" t="inlineStr">
        <is>
          <t>Coating_Standard</t>
        </is>
      </c>
      <c r="P399" s="235" t="inlineStr">
        <is>
          <t>96699130</t>
        </is>
      </c>
      <c r="Q399" s="233" t="inlineStr">
        <is>
          <t>B101308</t>
        </is>
      </c>
      <c r="R399" s="235" t="inlineStr">
        <is>
          <t>LT027</t>
        </is>
      </c>
      <c r="S399" s="233" t="n"/>
      <c r="T399" s="233" t="n"/>
      <c r="U399" s="233" t="n"/>
    </row>
    <row r="400">
      <c r="B400" s="233">
        <f>IF(AND(M400&lt;&gt;"B20", O400= "Coating_Standard"),"Y","N")</f>
        <v/>
      </c>
      <c r="C400" s="233" t="inlineStr">
        <is>
          <t>ConTab_BOM_KP_Insert_0394</t>
        </is>
      </c>
      <c r="D400" s="233">
        <f>IF(B414="Y",C400,"")</f>
        <v/>
      </c>
      <c r="E400" s="198" t="inlineStr">
        <is>
          <t>1220-5_6-KP</t>
        </is>
      </c>
      <c r="F400" s="235" t="inlineStr">
        <is>
          <t>Opt_Insert</t>
        </is>
      </c>
      <c r="G400" s="235" t="inlineStr">
        <is>
          <t>K</t>
        </is>
      </c>
      <c r="H400" s="234" t="inlineStr">
        <is>
          <t>XK</t>
        </is>
      </c>
      <c r="I400" s="233" t="inlineStr">
        <is>
          <t>Mechanical Seal</t>
        </is>
      </c>
      <c r="J400" s="233" t="inlineStr">
        <is>
          <t>Single</t>
        </is>
      </c>
      <c r="K400" s="233" t="n"/>
      <c r="L400" s="233" t="inlineStr">
        <is>
          <t>Regreasable</t>
        </is>
      </c>
      <c r="M400" s="233" t="inlineStr">
        <is>
          <t>J</t>
        </is>
      </c>
      <c r="N400" s="233" t="inlineStr">
        <is>
          <t>Lip Seal</t>
        </is>
      </c>
      <c r="O400" s="233" t="inlineStr">
        <is>
          <t>Coating_Standard</t>
        </is>
      </c>
      <c r="P400" s="235" t="inlineStr">
        <is>
          <t>RTF</t>
        </is>
      </c>
      <c r="Q400" s="233" t="inlineStr">
        <is>
          <t>B105031</t>
        </is>
      </c>
      <c r="R400" s="235" t="inlineStr">
        <is>
          <t>LT105</t>
        </is>
      </c>
      <c r="S400" s="233" t="n"/>
      <c r="T400" s="233" t="n"/>
      <c r="U400" s="233" t="n"/>
    </row>
    <row r="401">
      <c r="B401" s="233">
        <f>IF(AND(M401&lt;&gt;"B20", O401= "Coating_Standard"),"Y","N")</f>
        <v/>
      </c>
      <c r="C401" s="233" t="inlineStr">
        <is>
          <t>ConTab_BOM_KP_Insert_0395</t>
        </is>
      </c>
      <c r="D401" s="233">
        <f>IF(#REF!="Y",C401,"")</f>
        <v/>
      </c>
      <c r="E401" s="198" t="inlineStr">
        <is>
          <t>1220-5_6-KP</t>
        </is>
      </c>
      <c r="F401" s="235" t="inlineStr">
        <is>
          <t>Opt_Insert</t>
        </is>
      </c>
      <c r="G401" s="235" t="inlineStr">
        <is>
          <t>K</t>
        </is>
      </c>
      <c r="H401" s="234" t="inlineStr">
        <is>
          <t>XK</t>
        </is>
      </c>
      <c r="I401" s="233" t="inlineStr">
        <is>
          <t>Packing</t>
        </is>
      </c>
      <c r="J401" s="233" t="inlineStr">
        <is>
          <t>Packing</t>
        </is>
      </c>
      <c r="K401" s="233" t="n"/>
      <c r="L401" s="233" t="inlineStr">
        <is>
          <t>Regreasable</t>
        </is>
      </c>
      <c r="M401" s="233" t="inlineStr">
        <is>
          <t>C35</t>
        </is>
      </c>
      <c r="N401" s="233" t="inlineStr">
        <is>
          <t>Lip Seal</t>
        </is>
      </c>
      <c r="O401" s="233" t="inlineStr">
        <is>
          <t>Coating_Standard</t>
        </is>
      </c>
      <c r="P401" s="235" t="inlineStr">
        <is>
          <t>96699131</t>
        </is>
      </c>
      <c r="Q401" s="233" t="inlineStr">
        <is>
          <t>B101312</t>
        </is>
      </c>
      <c r="R401" s="235" t="inlineStr">
        <is>
          <t>LT027</t>
        </is>
      </c>
      <c r="S401" s="233" t="n"/>
      <c r="T401" s="233" t="n"/>
      <c r="U401" s="233" t="n"/>
    </row>
    <row r="402">
      <c r="B402" s="233">
        <f>IF(AND(M402&lt;&gt;"B20", O402= "Coating_Standard"),"Y","N")</f>
        <v/>
      </c>
      <c r="C402" s="233" t="inlineStr">
        <is>
          <t>ConTab_BOM_KP_Insert_0396</t>
        </is>
      </c>
      <c r="D402" s="233">
        <f>IF(#REF!="Y",C402,"")</f>
        <v/>
      </c>
      <c r="E402" s="198" t="inlineStr">
        <is>
          <t>1220-5_6-KP</t>
        </is>
      </c>
      <c r="F402" s="235" t="inlineStr">
        <is>
          <t>Opt_Insert</t>
        </is>
      </c>
      <c r="G402" s="235" t="inlineStr">
        <is>
          <t>K</t>
        </is>
      </c>
      <c r="H402" s="234" t="inlineStr">
        <is>
          <t>XK</t>
        </is>
      </c>
      <c r="I402" s="233" t="inlineStr">
        <is>
          <t>Packing</t>
        </is>
      </c>
      <c r="J402" s="233" t="inlineStr">
        <is>
          <t>Packing</t>
        </is>
      </c>
      <c r="K402" s="233" t="n"/>
      <c r="L402" s="233" t="inlineStr">
        <is>
          <t>Regreasable</t>
        </is>
      </c>
      <c r="M402" s="233" t="inlineStr">
        <is>
          <t>J</t>
        </is>
      </c>
      <c r="N402" s="233" t="inlineStr">
        <is>
          <t>Lip Seal</t>
        </is>
      </c>
      <c r="O402" s="233" t="inlineStr">
        <is>
          <t>Coating_Standard</t>
        </is>
      </c>
      <c r="P402" s="235" t="inlineStr">
        <is>
          <t>RTF</t>
        </is>
      </c>
      <c r="Q402" s="233" t="inlineStr">
        <is>
          <t>B101312</t>
        </is>
      </c>
      <c r="R402" s="235" t="inlineStr">
        <is>
          <t>LT105</t>
        </is>
      </c>
      <c r="S402" s="233" t="n"/>
      <c r="T402" s="233" t="n"/>
      <c r="U402" s="233" t="n"/>
    </row>
    <row r="403">
      <c r="B403" s="233">
        <f>IF(AND(M403&lt;&gt;"B20", O403= "Coating_Standard"),"Y","N")</f>
        <v/>
      </c>
      <c r="C403" s="233" t="inlineStr">
        <is>
          <t>ConTab_BOM_KP_Insert_0397</t>
        </is>
      </c>
      <c r="D403" s="233">
        <f>IF(B415="Y",C403,"")</f>
        <v/>
      </c>
      <c r="E403" s="198" t="inlineStr">
        <is>
          <t>1415-1_2-KP</t>
        </is>
      </c>
      <c r="F403" s="235" t="inlineStr">
        <is>
          <t>Opt_Insert</t>
        </is>
      </c>
      <c r="G403" s="235" t="inlineStr">
        <is>
          <t>K</t>
        </is>
      </c>
      <c r="H403" s="234" t="inlineStr">
        <is>
          <t>XK</t>
        </is>
      </c>
      <c r="I403" s="233" t="inlineStr">
        <is>
          <t>Mechanical Seal</t>
        </is>
      </c>
      <c r="J403" s="233" t="inlineStr">
        <is>
          <t>Single</t>
        </is>
      </c>
      <c r="K403" s="233" t="n"/>
      <c r="L403" s="233" t="inlineStr">
        <is>
          <t>Regreasable</t>
        </is>
      </c>
      <c r="M403" s="233" t="inlineStr">
        <is>
          <t>C35</t>
        </is>
      </c>
      <c r="N403" s="233" t="inlineStr">
        <is>
          <t>Lip Seal</t>
        </is>
      </c>
      <c r="O403" s="233" t="inlineStr">
        <is>
          <t>Coating_Standard</t>
        </is>
      </c>
      <c r="P403" s="235" t="inlineStr">
        <is>
          <t>96699130</t>
        </is>
      </c>
      <c r="Q403" s="233" t="inlineStr">
        <is>
          <t>B101308</t>
        </is>
      </c>
      <c r="R403" s="235" t="inlineStr">
        <is>
          <t>LT027</t>
        </is>
      </c>
      <c r="S403" s="233" t="n"/>
      <c r="T403" s="233" t="n"/>
      <c r="U403" s="233" t="n"/>
    </row>
    <row r="404">
      <c r="B404" s="233">
        <f>IF(AND(M404&lt;&gt;"B20", O404= "Coating_Standard"),"Y","N")</f>
        <v/>
      </c>
      <c r="C404" s="233" t="inlineStr">
        <is>
          <t>ConTab_BOM_KP_Insert_0398</t>
        </is>
      </c>
      <c r="D404" s="233">
        <f>IF(B416="Y",C404,"")</f>
        <v/>
      </c>
      <c r="E404" s="198" t="inlineStr">
        <is>
          <t>1415-1_2-KP</t>
        </is>
      </c>
      <c r="F404" s="235" t="inlineStr">
        <is>
          <t>Opt_Insert</t>
        </is>
      </c>
      <c r="G404" s="235" t="inlineStr">
        <is>
          <t>K</t>
        </is>
      </c>
      <c r="H404" s="234" t="inlineStr">
        <is>
          <t>XK</t>
        </is>
      </c>
      <c r="I404" s="233" t="inlineStr">
        <is>
          <t>Mechanical Seal</t>
        </is>
      </c>
      <c r="J404" s="233" t="inlineStr">
        <is>
          <t>Single</t>
        </is>
      </c>
      <c r="K404" s="233" t="n"/>
      <c r="L404" s="233" t="inlineStr">
        <is>
          <t>Regreasable</t>
        </is>
      </c>
      <c r="M404" s="233" t="inlineStr">
        <is>
          <t>J</t>
        </is>
      </c>
      <c r="N404" s="233" t="inlineStr">
        <is>
          <t>Lip Seal</t>
        </is>
      </c>
      <c r="O404" s="233" t="inlineStr">
        <is>
          <t>Coating_Standard</t>
        </is>
      </c>
      <c r="P404" s="235" t="inlineStr">
        <is>
          <t>RTF</t>
        </is>
      </c>
      <c r="Q404" s="233" t="inlineStr">
        <is>
          <t>B105031</t>
        </is>
      </c>
      <c r="R404" s="235" t="inlineStr">
        <is>
          <t>LT105</t>
        </is>
      </c>
      <c r="S404" s="233" t="n"/>
      <c r="T404" s="233" t="n"/>
      <c r="U404" s="233" t="n"/>
    </row>
    <row r="405">
      <c r="B405" s="233">
        <f>IF(AND(M405&lt;&gt;"B20", O405= "Coating_Standard"),"Y","N")</f>
        <v/>
      </c>
      <c r="C405" s="233" t="inlineStr">
        <is>
          <t>ConTab_BOM_KP_Insert_0399</t>
        </is>
      </c>
      <c r="D405" s="233">
        <f>IF(B417="Y",C405,"")</f>
        <v/>
      </c>
      <c r="E405" s="198" t="inlineStr">
        <is>
          <t>1415-1_2-KP</t>
        </is>
      </c>
      <c r="F405" s="235" t="inlineStr">
        <is>
          <t>Opt_Insert</t>
        </is>
      </c>
      <c r="G405" s="235" t="inlineStr">
        <is>
          <t>K</t>
        </is>
      </c>
      <c r="H405" s="234" t="inlineStr">
        <is>
          <t>XK</t>
        </is>
      </c>
      <c r="I405" s="233" t="inlineStr">
        <is>
          <t>Packing</t>
        </is>
      </c>
      <c r="J405" s="233" t="inlineStr">
        <is>
          <t>Packing</t>
        </is>
      </c>
      <c r="K405" s="233" t="n"/>
      <c r="L405" s="233" t="inlineStr">
        <is>
          <t>Regreasable</t>
        </is>
      </c>
      <c r="M405" s="233" t="inlineStr">
        <is>
          <t>C35</t>
        </is>
      </c>
      <c r="N405" s="233" t="inlineStr">
        <is>
          <t>Lip Seal</t>
        </is>
      </c>
      <c r="O405" s="233" t="inlineStr">
        <is>
          <t>Coating_Standard</t>
        </is>
      </c>
      <c r="P405" s="235" t="inlineStr">
        <is>
          <t>96699131</t>
        </is>
      </c>
      <c r="Q405" s="233" t="inlineStr">
        <is>
          <t>B101312</t>
        </is>
      </c>
      <c r="R405" s="235" t="inlineStr">
        <is>
          <t>LT027</t>
        </is>
      </c>
      <c r="S405" s="233" t="n"/>
      <c r="T405" s="233" t="n"/>
      <c r="U405" s="233" t="n"/>
    </row>
    <row r="406">
      <c r="B406" s="233">
        <f>IF(AND(M406&lt;&gt;"B20", O406= "Coating_Standard"),"Y","N")</f>
        <v/>
      </c>
      <c r="C406" s="233" t="inlineStr">
        <is>
          <t>ConTab_BOM_KP_Insert_0400</t>
        </is>
      </c>
      <c r="D406" s="233">
        <f>IF(B418="Y",C406,"")</f>
        <v/>
      </c>
      <c r="E406" s="198" t="inlineStr">
        <is>
          <t>1415-1_2-KP</t>
        </is>
      </c>
      <c r="F406" s="235" t="inlineStr">
        <is>
          <t>Opt_Insert</t>
        </is>
      </c>
      <c r="G406" s="235" t="inlineStr">
        <is>
          <t>K</t>
        </is>
      </c>
      <c r="H406" s="234" t="inlineStr">
        <is>
          <t>XK</t>
        </is>
      </c>
      <c r="I406" s="233" t="inlineStr">
        <is>
          <t>Packing</t>
        </is>
      </c>
      <c r="J406" s="233" t="inlineStr">
        <is>
          <t>Packing</t>
        </is>
      </c>
      <c r="K406" s="233" t="n"/>
      <c r="L406" s="233" t="inlineStr">
        <is>
          <t>Regreasable</t>
        </is>
      </c>
      <c r="M406" s="233" t="inlineStr">
        <is>
          <t>J</t>
        </is>
      </c>
      <c r="N406" s="233" t="inlineStr">
        <is>
          <t>Lip Seal</t>
        </is>
      </c>
      <c r="O406" s="233" t="inlineStr">
        <is>
          <t>Coating_Standard</t>
        </is>
      </c>
      <c r="P406" s="235" t="inlineStr">
        <is>
          <t>RTF</t>
        </is>
      </c>
      <c r="Q406" s="233" t="inlineStr">
        <is>
          <t>B101312</t>
        </is>
      </c>
      <c r="R406" s="235" t="inlineStr">
        <is>
          <t>LT105</t>
        </is>
      </c>
      <c r="S406" s="233" t="n"/>
      <c r="T406" s="233" t="n"/>
      <c r="U406" s="233" t="n"/>
    </row>
    <row r="407">
      <c r="B407" s="233">
        <f>IF(AND(M407&lt;&gt;"B20", O407= "Coating_Standard"),"Y","N")</f>
        <v/>
      </c>
      <c r="C407" s="233" t="inlineStr">
        <is>
          <t>ConTab_BOM_KP_Insert_0403</t>
        </is>
      </c>
      <c r="D407" s="233">
        <f>IF(B421="Y",C407,"")</f>
        <v/>
      </c>
      <c r="E407" s="235" t="inlineStr">
        <is>
          <t>2095-1_2-KP</t>
        </is>
      </c>
      <c r="F407" s="235" t="inlineStr">
        <is>
          <t>Opt_Insert</t>
        </is>
      </c>
      <c r="G407" s="235" t="inlineStr">
        <is>
          <t>3</t>
        </is>
      </c>
      <c r="H407" s="234" t="inlineStr">
        <is>
          <t>X3</t>
        </is>
      </c>
      <c r="I407" s="233" t="inlineStr">
        <is>
          <t>Packing</t>
        </is>
      </c>
      <c r="J407" s="233" t="inlineStr">
        <is>
          <t>Packing</t>
        </is>
      </c>
      <c r="K407" s="233" t="n"/>
      <c r="L407" s="233" t="inlineStr">
        <is>
          <t>Regreasable</t>
        </is>
      </c>
      <c r="M407" s="233" t="inlineStr">
        <is>
          <t>C35</t>
        </is>
      </c>
      <c r="N407" s="233" t="inlineStr">
        <is>
          <t>Labrynth Lip Seal</t>
        </is>
      </c>
      <c r="O407" s="233" t="inlineStr">
        <is>
          <t>Coating_Standard</t>
        </is>
      </c>
      <c r="P407" s="235" t="inlineStr">
        <is>
          <t>RTF</t>
        </is>
      </c>
      <c r="Q407" s="233" t="inlineStr">
        <is>
          <t>B104695</t>
        </is>
      </c>
      <c r="R407" s="235" t="inlineStr">
        <is>
          <t>LT027</t>
        </is>
      </c>
      <c r="S407" s="233" t="n"/>
      <c r="T407" s="233" t="n"/>
      <c r="U407" s="233" t="n"/>
    </row>
    <row r="408">
      <c r="B408" s="233">
        <f>IF(AND(M408&lt;&gt;"B20", O408= "Coating_Standard"),"Y","N")</f>
        <v/>
      </c>
      <c r="C408" s="233" t="inlineStr">
        <is>
          <t>ConTab_BOM_KP_Insert_0404</t>
        </is>
      </c>
      <c r="D408" s="233">
        <f>IF(B422="Y",C408,"")</f>
        <v/>
      </c>
      <c r="E408" s="235" t="inlineStr">
        <is>
          <t>2095-1_2-KP</t>
        </is>
      </c>
      <c r="F408" s="235" t="inlineStr">
        <is>
          <t>Opt_Insert</t>
        </is>
      </c>
      <c r="G408" s="235" t="inlineStr">
        <is>
          <t>3</t>
        </is>
      </c>
      <c r="H408" s="234" t="inlineStr">
        <is>
          <t>X3</t>
        </is>
      </c>
      <c r="I408" s="233" t="inlineStr">
        <is>
          <t>Packing</t>
        </is>
      </c>
      <c r="J408" s="233" t="inlineStr">
        <is>
          <t>Packing</t>
        </is>
      </c>
      <c r="K408" s="233" t="n"/>
      <c r="L408" s="233" t="inlineStr">
        <is>
          <t>Regreasable</t>
        </is>
      </c>
      <c r="M408" s="233" t="inlineStr">
        <is>
          <t>J</t>
        </is>
      </c>
      <c r="N408" s="233" t="inlineStr">
        <is>
          <t>Labrynth Lip Seal</t>
        </is>
      </c>
      <c r="O408" s="233" t="inlineStr">
        <is>
          <t>Coating_Standard</t>
        </is>
      </c>
      <c r="P408" s="235" t="inlineStr">
        <is>
          <t>RTF</t>
        </is>
      </c>
      <c r="Q408" s="233" t="inlineStr">
        <is>
          <t>B104696</t>
        </is>
      </c>
      <c r="R408" s="235" t="inlineStr">
        <is>
          <t>LT105</t>
        </is>
      </c>
      <c r="S408" s="233" t="n"/>
      <c r="T408" s="233" t="n"/>
      <c r="U408" s="233" t="n"/>
    </row>
    <row r="409">
      <c r="B409" s="233">
        <f>IF(AND(M409&lt;&gt;"B20", O409= "Coating_Standard"),"Y","N")</f>
        <v/>
      </c>
      <c r="C409" s="233" t="inlineStr">
        <is>
          <t>ConTab_BOM_KP_Insert_0405</t>
        </is>
      </c>
      <c r="D409" s="233">
        <f>IF(B423="Y",C409,"")</f>
        <v/>
      </c>
      <c r="E409" s="235" t="inlineStr">
        <is>
          <t>2095-1_2-KP</t>
        </is>
      </c>
      <c r="F409" s="235" t="inlineStr">
        <is>
          <t>Opt_Insert</t>
        </is>
      </c>
      <c r="G409" s="235" t="inlineStr">
        <is>
          <t>3</t>
        </is>
      </c>
      <c r="H409" s="234" t="inlineStr">
        <is>
          <t>X3</t>
        </is>
      </c>
      <c r="I409" s="233" t="inlineStr">
        <is>
          <t>Mechanical Seal</t>
        </is>
      </c>
      <c r="J409" s="233" t="inlineStr">
        <is>
          <t>Single</t>
        </is>
      </c>
      <c r="K409" s="233" t="inlineStr">
        <is>
          <t>Balanced</t>
        </is>
      </c>
      <c r="L409" s="233" t="inlineStr">
        <is>
          <t>Regreasable</t>
        </is>
      </c>
      <c r="M409" s="233" t="inlineStr">
        <is>
          <t>C35</t>
        </is>
      </c>
      <c r="N409" s="233" t="inlineStr">
        <is>
          <t>Labrynth Lip Seal</t>
        </is>
      </c>
      <c r="O409" s="233" t="inlineStr">
        <is>
          <t>Coating_Standard</t>
        </is>
      </c>
      <c r="P409" s="235" t="inlineStr">
        <is>
          <t>RTF</t>
        </is>
      </c>
      <c r="Q409" s="233" t="inlineStr">
        <is>
          <t>B104698</t>
        </is>
      </c>
      <c r="R409" s="235" t="inlineStr">
        <is>
          <t>LT027</t>
        </is>
      </c>
      <c r="S409" s="233" t="n"/>
      <c r="T409" s="233" t="n"/>
      <c r="U409" s="233" t="n"/>
    </row>
    <row r="410">
      <c r="B410" s="233">
        <f>IF(AND(M410&lt;&gt;"B20", O410= "Coating_Standard"),"Y","N")</f>
        <v/>
      </c>
      <c r="C410" s="233" t="inlineStr">
        <is>
          <t>ConTab_BOM_KP_Insert_0406</t>
        </is>
      </c>
      <c r="D410" s="233">
        <f>IF(B424="Y",C410,"")</f>
        <v/>
      </c>
      <c r="E410" s="235" t="inlineStr">
        <is>
          <t>2095-1_2-KP</t>
        </is>
      </c>
      <c r="F410" s="235" t="inlineStr">
        <is>
          <t>Opt_Insert</t>
        </is>
      </c>
      <c r="G410" s="235" t="inlineStr">
        <is>
          <t>3</t>
        </is>
      </c>
      <c r="H410" s="234" t="inlineStr">
        <is>
          <t>X3</t>
        </is>
      </c>
      <c r="I410" s="233" t="inlineStr">
        <is>
          <t>Mechanical Seal</t>
        </is>
      </c>
      <c r="J410" s="233" t="inlineStr">
        <is>
          <t>Single</t>
        </is>
      </c>
      <c r="K410" s="233" t="inlineStr">
        <is>
          <t>Balanced</t>
        </is>
      </c>
      <c r="L410" s="233" t="inlineStr">
        <is>
          <t>Regreasable</t>
        </is>
      </c>
      <c r="M410" s="233" t="inlineStr">
        <is>
          <t>J</t>
        </is>
      </c>
      <c r="N410" s="233" t="inlineStr">
        <is>
          <t>Labrynth Lip Seal</t>
        </is>
      </c>
      <c r="O410" s="233" t="inlineStr">
        <is>
          <t>Coating_Standard</t>
        </is>
      </c>
      <c r="P410" s="235" t="inlineStr">
        <is>
          <t>RTF</t>
        </is>
      </c>
      <c r="Q410" s="233" t="inlineStr">
        <is>
          <t>B104699</t>
        </is>
      </c>
      <c r="R410" s="235" t="inlineStr">
        <is>
          <t>LT105</t>
        </is>
      </c>
      <c r="S410" s="233" t="n"/>
      <c r="T410" s="233" t="n"/>
      <c r="U410" s="233" t="n"/>
    </row>
    <row r="411">
      <c r="B411" s="233">
        <f>IF(AND(M411&lt;&gt;"B20", O411= "Coating_Standard"),"Y","N")</f>
        <v/>
      </c>
      <c r="C411" s="233" t="inlineStr">
        <is>
          <t>ConTab_BOM_KP_Insert_0409</t>
        </is>
      </c>
      <c r="D411" s="233">
        <f>IF(B427="Y",C411,"")</f>
        <v/>
      </c>
      <c r="E411" s="235" t="inlineStr">
        <is>
          <t>2013-5_6-KP</t>
        </is>
      </c>
      <c r="F411" s="235" t="inlineStr">
        <is>
          <t>Opt_Insert</t>
        </is>
      </c>
      <c r="G411" s="235" t="inlineStr">
        <is>
          <t>3</t>
        </is>
      </c>
      <c r="H411" s="234" t="inlineStr">
        <is>
          <t>X3</t>
        </is>
      </c>
      <c r="I411" s="233" t="inlineStr">
        <is>
          <t>Packing</t>
        </is>
      </c>
      <c r="J411" s="233" t="inlineStr">
        <is>
          <t>Packing</t>
        </is>
      </c>
      <c r="K411" s="233" t="n"/>
      <c r="L411" s="233" t="inlineStr">
        <is>
          <t>Regreasable</t>
        </is>
      </c>
      <c r="M411" s="233" t="inlineStr">
        <is>
          <t>C35</t>
        </is>
      </c>
      <c r="N411" s="233" t="inlineStr">
        <is>
          <t>Labrynth Lip Seal</t>
        </is>
      </c>
      <c r="O411" s="233" t="inlineStr">
        <is>
          <t>Coating_Standard</t>
        </is>
      </c>
      <c r="P411" s="235" t="inlineStr">
        <is>
          <t>RTF</t>
        </is>
      </c>
      <c r="Q411" s="233" t="inlineStr">
        <is>
          <t>B104704</t>
        </is>
      </c>
      <c r="R411" s="235" t="inlineStr">
        <is>
          <t>LT027</t>
        </is>
      </c>
      <c r="S411" s="233" t="n"/>
      <c r="T411" s="233" t="n"/>
      <c r="U411" s="233" t="n"/>
    </row>
    <row r="412">
      <c r="B412" s="233">
        <f>IF(AND(M412&lt;&gt;"B20", O412= "Coating_Standard"),"Y","N")</f>
        <v/>
      </c>
      <c r="C412" s="233" t="inlineStr">
        <is>
          <t>ConTab_BOM_KP_Insert_0410</t>
        </is>
      </c>
      <c r="D412" s="233">
        <f>IF(B428="Y",C412,"")</f>
        <v/>
      </c>
      <c r="E412" s="235" t="inlineStr">
        <is>
          <t>2013-5_6-KP</t>
        </is>
      </c>
      <c r="F412" s="235" t="inlineStr">
        <is>
          <t>Opt_Insert</t>
        </is>
      </c>
      <c r="G412" s="235" t="inlineStr">
        <is>
          <t>3</t>
        </is>
      </c>
      <c r="H412" s="234" t="inlineStr">
        <is>
          <t>X3</t>
        </is>
      </c>
      <c r="I412" s="233" t="inlineStr">
        <is>
          <t>Packing</t>
        </is>
      </c>
      <c r="J412" s="233" t="inlineStr">
        <is>
          <t>Packing</t>
        </is>
      </c>
      <c r="K412" s="233" t="n"/>
      <c r="L412" s="233" t="inlineStr">
        <is>
          <t>Regreasable</t>
        </is>
      </c>
      <c r="M412" s="233" t="inlineStr">
        <is>
          <t>J</t>
        </is>
      </c>
      <c r="N412" s="233" t="inlineStr">
        <is>
          <t>Labrynth Lip Seal</t>
        </is>
      </c>
      <c r="O412" s="233" t="inlineStr">
        <is>
          <t>Coating_Standard</t>
        </is>
      </c>
      <c r="P412" s="235" t="inlineStr">
        <is>
          <t>RTF</t>
        </is>
      </c>
      <c r="Q412" s="233" t="inlineStr">
        <is>
          <t>B104705</t>
        </is>
      </c>
      <c r="R412" s="235" t="inlineStr">
        <is>
          <t>LT105</t>
        </is>
      </c>
      <c r="S412" s="233" t="n"/>
      <c r="T412" s="233" t="n"/>
      <c r="U412" s="233" t="n"/>
    </row>
    <row r="413">
      <c r="B413" s="233">
        <f>IF(AND(M413&lt;&gt;"B20", O413= "Coating_Standard"),"Y","N")</f>
        <v/>
      </c>
      <c r="C413" s="233" t="inlineStr">
        <is>
          <t>ConTab_BOM_KP_Insert_0411</t>
        </is>
      </c>
      <c r="D413" s="233">
        <f>IF(B429="Y",C413,"")</f>
        <v/>
      </c>
      <c r="E413" s="235" t="inlineStr">
        <is>
          <t>2013-5_6-KP</t>
        </is>
      </c>
      <c r="F413" s="235" t="inlineStr">
        <is>
          <t>Opt_Insert</t>
        </is>
      </c>
      <c r="G413" s="235" t="inlineStr">
        <is>
          <t>3</t>
        </is>
      </c>
      <c r="H413" s="234" t="inlineStr">
        <is>
          <t>X3</t>
        </is>
      </c>
      <c r="I413" s="233" t="inlineStr">
        <is>
          <t>Mechanical Seal</t>
        </is>
      </c>
      <c r="J413" s="233" t="inlineStr">
        <is>
          <t>Single</t>
        </is>
      </c>
      <c r="K413" s="233" t="inlineStr">
        <is>
          <t>Balanced</t>
        </is>
      </c>
      <c r="L413" s="233" t="inlineStr">
        <is>
          <t>Regreasable</t>
        </is>
      </c>
      <c r="M413" s="233" t="inlineStr">
        <is>
          <t>C35</t>
        </is>
      </c>
      <c r="N413" s="233" t="inlineStr">
        <is>
          <t>Labrynth Lip Seal</t>
        </is>
      </c>
      <c r="O413" s="233" t="inlineStr">
        <is>
          <t>Coating_Standard</t>
        </is>
      </c>
      <c r="P413" s="235" t="inlineStr">
        <is>
          <t>RTF</t>
        </is>
      </c>
      <c r="Q413" s="233" t="inlineStr">
        <is>
          <t>B104707</t>
        </is>
      </c>
      <c r="R413" s="235" t="inlineStr">
        <is>
          <t>LT027</t>
        </is>
      </c>
      <c r="S413" s="233" t="n"/>
      <c r="T413" s="233" t="n"/>
      <c r="U413" s="233" t="n"/>
    </row>
    <row r="414">
      <c r="B414" s="233">
        <f>IF(AND(M414&lt;&gt;"B20", O414= "Coating_Standard"),"Y","N")</f>
        <v/>
      </c>
      <c r="C414" s="233" t="inlineStr">
        <is>
          <t>ConTab_BOM_KP_Insert_0412</t>
        </is>
      </c>
      <c r="D414" s="233">
        <f>IF(B430="Y",C414,"")</f>
        <v/>
      </c>
      <c r="E414" s="235" t="inlineStr">
        <is>
          <t>2013-5_6-KP</t>
        </is>
      </c>
      <c r="F414" s="235" t="inlineStr">
        <is>
          <t>Opt_Insert</t>
        </is>
      </c>
      <c r="G414" s="235" t="inlineStr">
        <is>
          <t>3</t>
        </is>
      </c>
      <c r="H414" s="234" t="inlineStr">
        <is>
          <t>X3</t>
        </is>
      </c>
      <c r="I414" s="233" t="inlineStr">
        <is>
          <t>Mechanical Seal</t>
        </is>
      </c>
      <c r="J414" s="233" t="inlineStr">
        <is>
          <t>Single</t>
        </is>
      </c>
      <c r="K414" s="233" t="inlineStr">
        <is>
          <t>Balanced</t>
        </is>
      </c>
      <c r="L414" s="233" t="inlineStr">
        <is>
          <t>Regreasable</t>
        </is>
      </c>
      <c r="M414" s="233" t="inlineStr">
        <is>
          <t>J</t>
        </is>
      </c>
      <c r="N414" s="233" t="inlineStr">
        <is>
          <t>Labrynth Lip Seal</t>
        </is>
      </c>
      <c r="O414" s="233" t="inlineStr">
        <is>
          <t>Coating_Standard</t>
        </is>
      </c>
      <c r="P414" s="235" t="inlineStr">
        <is>
          <t>RTF</t>
        </is>
      </c>
      <c r="Q414" s="233" t="inlineStr">
        <is>
          <t>B104708</t>
        </is>
      </c>
      <c r="R414" s="235" t="inlineStr">
        <is>
          <t>LT105</t>
        </is>
      </c>
      <c r="S414" s="233" t="n"/>
      <c r="T414" s="233" t="n"/>
      <c r="U414" s="233" t="n"/>
    </row>
    <row r="415">
      <c r="B415" s="233">
        <f>IF(AND(M415&lt;&gt;"B20", O415= "Coating_Standard"),"Y","N")</f>
        <v/>
      </c>
      <c r="C415" s="233" t="inlineStr">
        <is>
          <t>ConTab_BOM_KP_Insert_0415</t>
        </is>
      </c>
      <c r="D415" s="233">
        <f>IF(B433="Y",C415,"")</f>
        <v/>
      </c>
      <c r="E415" s="235" t="inlineStr">
        <is>
          <t>3095-7_8-KP</t>
        </is>
      </c>
      <c r="F415" s="235" t="inlineStr">
        <is>
          <t>Opt_Insert</t>
        </is>
      </c>
      <c r="G415" s="235" t="inlineStr">
        <is>
          <t>3</t>
        </is>
      </c>
      <c r="H415" s="234" t="inlineStr">
        <is>
          <t>X3</t>
        </is>
      </c>
      <c r="I415" s="233" t="inlineStr">
        <is>
          <t>Packing</t>
        </is>
      </c>
      <c r="J415" s="233" t="inlineStr">
        <is>
          <t>Packing</t>
        </is>
      </c>
      <c r="K415" s="233" t="n"/>
      <c r="L415" s="233" t="inlineStr">
        <is>
          <t>Regreasable</t>
        </is>
      </c>
      <c r="M415" s="233" t="inlineStr">
        <is>
          <t>C35</t>
        </is>
      </c>
      <c r="N415" s="233" t="inlineStr">
        <is>
          <t>Labrynth Lip Seal</t>
        </is>
      </c>
      <c r="O415" s="233" t="inlineStr">
        <is>
          <t>Coating_Standard</t>
        </is>
      </c>
      <c r="P415" s="235" t="inlineStr">
        <is>
          <t>RTF</t>
        </is>
      </c>
      <c r="Q415" s="233" t="inlineStr">
        <is>
          <t>B104713</t>
        </is>
      </c>
      <c r="R415" s="235" t="inlineStr">
        <is>
          <t>LT027</t>
        </is>
      </c>
      <c r="S415" s="233" t="n"/>
      <c r="T415" s="233" t="n"/>
      <c r="U415" s="233" t="n"/>
    </row>
    <row r="416">
      <c r="B416" s="233">
        <f>IF(AND(M416&lt;&gt;"B20", O416= "Coating_Standard"),"Y","N")</f>
        <v/>
      </c>
      <c r="C416" s="233" t="inlineStr">
        <is>
          <t>ConTab_BOM_KP_Insert_0416</t>
        </is>
      </c>
      <c r="D416" s="233">
        <f>IF(B434="Y",C416,"")</f>
        <v/>
      </c>
      <c r="E416" s="235" t="inlineStr">
        <is>
          <t>3095-7_8-KP</t>
        </is>
      </c>
      <c r="F416" s="235" t="inlineStr">
        <is>
          <t>Opt_Insert</t>
        </is>
      </c>
      <c r="G416" s="235" t="inlineStr">
        <is>
          <t>3</t>
        </is>
      </c>
      <c r="H416" s="234" t="inlineStr">
        <is>
          <t>X3</t>
        </is>
      </c>
      <c r="I416" s="233" t="inlineStr">
        <is>
          <t>Packing</t>
        </is>
      </c>
      <c r="J416" s="233" t="inlineStr">
        <is>
          <t>Packing</t>
        </is>
      </c>
      <c r="K416" s="233" t="n"/>
      <c r="L416" s="233" t="inlineStr">
        <is>
          <t>Regreasable</t>
        </is>
      </c>
      <c r="M416" s="233" t="inlineStr">
        <is>
          <t>J</t>
        </is>
      </c>
      <c r="N416" s="233" t="inlineStr">
        <is>
          <t>Labrynth Lip Seal</t>
        </is>
      </c>
      <c r="O416" s="233" t="inlineStr">
        <is>
          <t>Coating_Standard</t>
        </is>
      </c>
      <c r="P416" s="235" t="inlineStr">
        <is>
          <t>RTF</t>
        </is>
      </c>
      <c r="Q416" s="233" t="inlineStr">
        <is>
          <t>B104714</t>
        </is>
      </c>
      <c r="R416" s="235" t="inlineStr">
        <is>
          <t>LT105</t>
        </is>
      </c>
      <c r="S416" s="233" t="n"/>
      <c r="T416" s="233" t="n"/>
      <c r="U416" s="233" t="n"/>
    </row>
    <row r="417">
      <c r="B417" s="233">
        <f>IF(AND(M417&lt;&gt;"B20", O417= "Coating_Standard"),"Y","N")</f>
        <v/>
      </c>
      <c r="C417" s="233" t="inlineStr">
        <is>
          <t>ConTab_BOM_KP_Insert_0417</t>
        </is>
      </c>
      <c r="D417" s="233">
        <f>IF(B435="Y",C417,"")</f>
        <v/>
      </c>
      <c r="E417" s="235" t="inlineStr">
        <is>
          <t>3095-7_8-KP</t>
        </is>
      </c>
      <c r="F417" s="235" t="inlineStr">
        <is>
          <t>Opt_Insert</t>
        </is>
      </c>
      <c r="G417" s="235" t="inlineStr">
        <is>
          <t>3</t>
        </is>
      </c>
      <c r="H417" s="234" t="inlineStr">
        <is>
          <t>X3</t>
        </is>
      </c>
      <c r="I417" s="233" t="inlineStr">
        <is>
          <t>Mechanical Seal</t>
        </is>
      </c>
      <c r="J417" s="233" t="inlineStr">
        <is>
          <t>Single</t>
        </is>
      </c>
      <c r="K417" s="233" t="inlineStr">
        <is>
          <t>Balanced</t>
        </is>
      </c>
      <c r="L417" s="233" t="inlineStr">
        <is>
          <t>Regreasable</t>
        </is>
      </c>
      <c r="M417" s="233" t="inlineStr">
        <is>
          <t>C35</t>
        </is>
      </c>
      <c r="N417" s="233" t="inlineStr">
        <is>
          <t>Labrynth Lip Seal</t>
        </is>
      </c>
      <c r="O417" s="233" t="inlineStr">
        <is>
          <t>Coating_Standard</t>
        </is>
      </c>
      <c r="P417" s="235" t="inlineStr">
        <is>
          <t>RTF</t>
        </is>
      </c>
      <c r="Q417" s="233" t="inlineStr">
        <is>
          <t>B104716</t>
        </is>
      </c>
      <c r="R417" s="235" t="inlineStr">
        <is>
          <t>LT027</t>
        </is>
      </c>
      <c r="S417" s="233" t="n"/>
      <c r="T417" s="233" t="n"/>
      <c r="U417" s="233" t="n"/>
    </row>
    <row r="418">
      <c r="B418" s="233">
        <f>IF(AND(M418&lt;&gt;"B20", O418= "Coating_Standard"),"Y","N")</f>
        <v/>
      </c>
      <c r="C418" s="233" t="inlineStr">
        <is>
          <t>ConTab_BOM_KP_Insert_0418</t>
        </is>
      </c>
      <c r="D418" s="233">
        <f>IF(B436="Y",C418,"")</f>
        <v/>
      </c>
      <c r="E418" s="235" t="inlineStr">
        <is>
          <t>3095-7_8-KP</t>
        </is>
      </c>
      <c r="F418" s="235" t="inlineStr">
        <is>
          <t>Opt_Insert</t>
        </is>
      </c>
      <c r="G418" s="235" t="inlineStr">
        <is>
          <t>3</t>
        </is>
      </c>
      <c r="H418" s="234" t="inlineStr">
        <is>
          <t>X3</t>
        </is>
      </c>
      <c r="I418" s="233" t="inlineStr">
        <is>
          <t>Mechanical Seal</t>
        </is>
      </c>
      <c r="J418" s="233" t="inlineStr">
        <is>
          <t>Single</t>
        </is>
      </c>
      <c r="K418" s="233" t="inlineStr">
        <is>
          <t>Balanced</t>
        </is>
      </c>
      <c r="L418" s="233" t="inlineStr">
        <is>
          <t>Regreasable</t>
        </is>
      </c>
      <c r="M418" s="233" t="inlineStr">
        <is>
          <t>J</t>
        </is>
      </c>
      <c r="N418" s="233" t="inlineStr">
        <is>
          <t>Labrynth Lip Seal</t>
        </is>
      </c>
      <c r="O418" s="233" t="inlineStr">
        <is>
          <t>Coating_Standard</t>
        </is>
      </c>
      <c r="P418" s="235" t="inlineStr">
        <is>
          <t>RTF</t>
        </is>
      </c>
      <c r="Q418" s="233" t="inlineStr">
        <is>
          <t>B104717</t>
        </is>
      </c>
      <c r="R418" s="235" t="inlineStr">
        <is>
          <t>LT105</t>
        </is>
      </c>
      <c r="S418" s="233" t="n"/>
      <c r="T418" s="233" t="n"/>
      <c r="U418" s="233" t="n"/>
    </row>
    <row r="419">
      <c r="B419" s="233">
        <f>IF(AND(M419&lt;&gt;"B20", O419= "Coating_Standard"),"Y","N")</f>
        <v/>
      </c>
      <c r="C419" s="233" t="inlineStr">
        <is>
          <t>ConTab_BOM_KP_Insert_0419</t>
        </is>
      </c>
      <c r="D419" s="233">
        <f>IF(B437="Y",C419,"")</f>
        <v/>
      </c>
      <c r="E419" s="235" t="inlineStr">
        <is>
          <t>3014-5_6-KP</t>
        </is>
      </c>
      <c r="F419" s="235" t="inlineStr">
        <is>
          <t>Opt_Insert</t>
        </is>
      </c>
      <c r="G419" s="235" t="inlineStr">
        <is>
          <t>4</t>
        </is>
      </c>
      <c r="H419" s="234" t="inlineStr">
        <is>
          <t>X4</t>
        </is>
      </c>
      <c r="I419" s="233" t="inlineStr">
        <is>
          <t>Mechanical Seal</t>
        </is>
      </c>
      <c r="J419" s="233" t="inlineStr">
        <is>
          <t>Single</t>
        </is>
      </c>
      <c r="K419" s="233" t="n"/>
      <c r="L419" s="233" t="inlineStr">
        <is>
          <t>Regreasable</t>
        </is>
      </c>
      <c r="M419" s="233" t="inlineStr">
        <is>
          <t>C35</t>
        </is>
      </c>
      <c r="N419" s="233" t="inlineStr">
        <is>
          <t>Labrynth Lip Seal</t>
        </is>
      </c>
      <c r="O419" s="233" t="inlineStr">
        <is>
          <t>Coating_Standard</t>
        </is>
      </c>
      <c r="P419" s="235" t="inlineStr">
        <is>
          <t>RTF</t>
        </is>
      </c>
      <c r="Q419" s="233" t="inlineStr">
        <is>
          <t>B104719</t>
        </is>
      </c>
      <c r="R419" s="235" t="inlineStr">
        <is>
          <t>LT027</t>
        </is>
      </c>
      <c r="S419" s="233" t="n"/>
      <c r="T419" s="233" t="n"/>
      <c r="U419" s="233" t="n"/>
    </row>
    <row r="420">
      <c r="B420" s="233">
        <f>IF(AND(M420&lt;&gt;"B20", O420= "Coating_Standard"),"Y","N")</f>
        <v/>
      </c>
      <c r="C420" s="233" t="inlineStr">
        <is>
          <t>ConTab_BOM_KP_Insert_0420</t>
        </is>
      </c>
      <c r="D420" s="233">
        <f>IF(B438="Y",C420,"")</f>
        <v/>
      </c>
      <c r="E420" s="235" t="inlineStr">
        <is>
          <t>3014-5_6-KP</t>
        </is>
      </c>
      <c r="F420" s="235" t="inlineStr">
        <is>
          <t>Opt_Insert</t>
        </is>
      </c>
      <c r="G420" s="235" t="inlineStr">
        <is>
          <t>4</t>
        </is>
      </c>
      <c r="H420" s="234" t="inlineStr">
        <is>
          <t>X4</t>
        </is>
      </c>
      <c r="I420" s="233" t="inlineStr">
        <is>
          <t>Mechanical Seal</t>
        </is>
      </c>
      <c r="J420" s="233" t="inlineStr">
        <is>
          <t>Single</t>
        </is>
      </c>
      <c r="K420" s="233" t="n"/>
      <c r="L420" s="233" t="inlineStr">
        <is>
          <t>Regreasable</t>
        </is>
      </c>
      <c r="M420" s="233" t="inlineStr">
        <is>
          <t>J</t>
        </is>
      </c>
      <c r="N420" s="233" t="inlineStr">
        <is>
          <t>Labrynth Lip Seal</t>
        </is>
      </c>
      <c r="O420" s="233" t="inlineStr">
        <is>
          <t>Coating_Standard</t>
        </is>
      </c>
      <c r="P420" s="235" t="inlineStr">
        <is>
          <t>RTF</t>
        </is>
      </c>
      <c r="Q420" s="233" t="inlineStr">
        <is>
          <t>B104720</t>
        </is>
      </c>
      <c r="R420" s="235" t="inlineStr">
        <is>
          <t>LT105</t>
        </is>
      </c>
      <c r="S420" s="233" t="n"/>
      <c r="T420" s="233" t="n"/>
      <c r="U420" s="233" t="n"/>
    </row>
    <row r="421">
      <c r="B421" s="233">
        <f>IF(AND(M421&lt;&gt;"B20", O421= "Coating_Standard"),"Y","N")</f>
        <v/>
      </c>
      <c r="C421" s="233" t="inlineStr">
        <is>
          <t>ConTab_BOM_KP_Insert_0421</t>
        </is>
      </c>
      <c r="D421" s="233">
        <f>IF(B439="Y",C421,"")</f>
        <v/>
      </c>
      <c r="E421" s="235" t="inlineStr">
        <is>
          <t>3014-5_6-KP</t>
        </is>
      </c>
      <c r="F421" s="235" t="inlineStr">
        <is>
          <t>Opt_Insert</t>
        </is>
      </c>
      <c r="G421" s="235" t="inlineStr">
        <is>
          <t>4</t>
        </is>
      </c>
      <c r="H421" s="234" t="inlineStr">
        <is>
          <t>X4</t>
        </is>
      </c>
      <c r="I421" s="233" t="inlineStr">
        <is>
          <t>Packing</t>
        </is>
      </c>
      <c r="J421" s="233" t="inlineStr">
        <is>
          <t>Packing</t>
        </is>
      </c>
      <c r="K421" s="233" t="n"/>
      <c r="L421" s="233" t="inlineStr">
        <is>
          <t>Regreasable</t>
        </is>
      </c>
      <c r="M421" s="233" t="inlineStr">
        <is>
          <t>C35</t>
        </is>
      </c>
      <c r="N421" s="233" t="inlineStr">
        <is>
          <t>Labrynth Lip Seal</t>
        </is>
      </c>
      <c r="O421" s="233" t="inlineStr">
        <is>
          <t>Coating_Standard</t>
        </is>
      </c>
      <c r="P421" s="235" t="inlineStr">
        <is>
          <t>RTF</t>
        </is>
      </c>
      <c r="Q421" s="233" t="inlineStr">
        <is>
          <t>B104722</t>
        </is>
      </c>
      <c r="R421" s="235" t="inlineStr">
        <is>
          <t>LT027</t>
        </is>
      </c>
      <c r="S421" s="233" t="n"/>
      <c r="T421" s="233" t="n"/>
      <c r="U421" s="233" t="n"/>
    </row>
    <row r="422">
      <c r="B422" s="233">
        <f>IF(AND(M422&lt;&gt;"B20", O422= "Coating_Standard"),"Y","N")</f>
        <v/>
      </c>
      <c r="C422" s="233" t="inlineStr">
        <is>
          <t>ConTab_BOM_KP_Insert_0422</t>
        </is>
      </c>
      <c r="D422" s="233">
        <f>IF(B440="Y",C422,"")</f>
        <v/>
      </c>
      <c r="E422" s="235" t="inlineStr">
        <is>
          <t>3014-5_6-KP</t>
        </is>
      </c>
      <c r="F422" s="235" t="inlineStr">
        <is>
          <t>Opt_Insert</t>
        </is>
      </c>
      <c r="G422" s="235" t="inlineStr">
        <is>
          <t>4</t>
        </is>
      </c>
      <c r="H422" s="234" t="inlineStr">
        <is>
          <t>X4</t>
        </is>
      </c>
      <c r="I422" s="233" t="inlineStr">
        <is>
          <t>Packing</t>
        </is>
      </c>
      <c r="J422" s="233" t="inlineStr">
        <is>
          <t>Packing</t>
        </is>
      </c>
      <c r="K422" s="233" t="n"/>
      <c r="L422" s="233" t="inlineStr">
        <is>
          <t>Regreasable</t>
        </is>
      </c>
      <c r="M422" s="233" t="inlineStr">
        <is>
          <t>J</t>
        </is>
      </c>
      <c r="N422" s="233" t="inlineStr">
        <is>
          <t>Labrynth Lip Seal</t>
        </is>
      </c>
      <c r="O422" s="233" t="inlineStr">
        <is>
          <t>Coating_Standard</t>
        </is>
      </c>
      <c r="P422" s="235" t="inlineStr">
        <is>
          <t>RTF</t>
        </is>
      </c>
      <c r="Q422" s="233" t="inlineStr">
        <is>
          <t>B104723</t>
        </is>
      </c>
      <c r="R422" s="235" t="inlineStr">
        <is>
          <t>LT105</t>
        </is>
      </c>
      <c r="S422" s="233" t="n"/>
      <c r="T422" s="233" t="n"/>
      <c r="U422" s="233" t="n"/>
    </row>
    <row r="423">
      <c r="B423" s="233">
        <f>IF(AND(M423&lt;&gt;"B20", O423= "Coating_Standard"),"Y","N")</f>
        <v/>
      </c>
      <c r="C423" s="233" t="inlineStr">
        <is>
          <t>ConTab_BOM_KP_Insert_0423</t>
        </is>
      </c>
      <c r="D423" s="233">
        <f>IF(B441="Y",C423,"")</f>
        <v/>
      </c>
      <c r="E423" s="235" t="inlineStr">
        <is>
          <t>4012-1_2-KP</t>
        </is>
      </c>
      <c r="F423" s="235" t="inlineStr">
        <is>
          <t>Opt_Insert</t>
        </is>
      </c>
      <c r="G423" s="235" t="inlineStr">
        <is>
          <t>4</t>
        </is>
      </c>
      <c r="H423" s="234" t="inlineStr">
        <is>
          <t>X4</t>
        </is>
      </c>
      <c r="I423" s="233" t="inlineStr">
        <is>
          <t>Mechanical Seal</t>
        </is>
      </c>
      <c r="J423" s="233" t="inlineStr">
        <is>
          <t>Single</t>
        </is>
      </c>
      <c r="K423" s="233" t="n"/>
      <c r="L423" s="233" t="inlineStr">
        <is>
          <t>Regreasable</t>
        </is>
      </c>
      <c r="M423" s="233" t="inlineStr">
        <is>
          <t>C35</t>
        </is>
      </c>
      <c r="N423" s="233" t="inlineStr">
        <is>
          <t>Labrynth Lip Seal</t>
        </is>
      </c>
      <c r="O423" s="233" t="inlineStr">
        <is>
          <t>Coating_Standard</t>
        </is>
      </c>
      <c r="P423" s="235" t="inlineStr">
        <is>
          <t>RTF</t>
        </is>
      </c>
      <c r="Q423" s="233" t="inlineStr">
        <is>
          <t>B104725</t>
        </is>
      </c>
      <c r="R423" s="235" t="inlineStr">
        <is>
          <t>LT027</t>
        </is>
      </c>
      <c r="S423" s="233" t="n"/>
      <c r="T423" s="233" t="n"/>
      <c r="U423" s="233" t="n"/>
    </row>
    <row r="424">
      <c r="B424" s="233">
        <f>IF(AND(M424&lt;&gt;"B20", O424= "Coating_Standard"),"Y","N")</f>
        <v/>
      </c>
      <c r="C424" s="233" t="inlineStr">
        <is>
          <t>ConTab_BOM_KP_Insert_0424</t>
        </is>
      </c>
      <c r="D424" s="233">
        <f>IF(B442="Y",C424,"")</f>
        <v/>
      </c>
      <c r="E424" s="235" t="inlineStr">
        <is>
          <t>4012-1_2-KP</t>
        </is>
      </c>
      <c r="F424" s="235" t="inlineStr">
        <is>
          <t>Opt_Insert</t>
        </is>
      </c>
      <c r="G424" s="235" t="inlineStr">
        <is>
          <t>4</t>
        </is>
      </c>
      <c r="H424" s="234" t="inlineStr">
        <is>
          <t>X4</t>
        </is>
      </c>
      <c r="I424" s="233" t="inlineStr">
        <is>
          <t>Mechanical Seal</t>
        </is>
      </c>
      <c r="J424" s="233" t="inlineStr">
        <is>
          <t>Single</t>
        </is>
      </c>
      <c r="K424" s="233" t="n"/>
      <c r="L424" s="233" t="inlineStr">
        <is>
          <t>Regreasable</t>
        </is>
      </c>
      <c r="M424" s="233" t="inlineStr">
        <is>
          <t>J</t>
        </is>
      </c>
      <c r="N424" s="233" t="inlineStr">
        <is>
          <t>Labrynth Lip Seal</t>
        </is>
      </c>
      <c r="O424" s="233" t="inlineStr">
        <is>
          <t>Coating_Standard</t>
        </is>
      </c>
      <c r="P424" s="235" t="inlineStr">
        <is>
          <t>RTF</t>
        </is>
      </c>
      <c r="Q424" s="233" t="inlineStr">
        <is>
          <t>B104726</t>
        </is>
      </c>
      <c r="R424" s="235" t="inlineStr">
        <is>
          <t>LT105</t>
        </is>
      </c>
      <c r="S424" s="233" t="n"/>
      <c r="T424" s="233" t="n"/>
      <c r="U424" s="233" t="n"/>
    </row>
    <row r="425">
      <c r="B425" s="233">
        <f>IF(AND(M425&lt;&gt;"B20", O425= "Coating_Standard"),"Y","N")</f>
        <v/>
      </c>
      <c r="C425" s="233" t="inlineStr">
        <is>
          <t>ConTab_BOM_KP_Insert_0425</t>
        </is>
      </c>
      <c r="D425" s="233">
        <f>IF(B443="Y",C425,"")</f>
        <v/>
      </c>
      <c r="E425" s="235" t="inlineStr">
        <is>
          <t>4012-1_2-KP</t>
        </is>
      </c>
      <c r="F425" s="235" t="inlineStr">
        <is>
          <t>Opt_Insert</t>
        </is>
      </c>
      <c r="G425" s="235" t="inlineStr">
        <is>
          <t>4</t>
        </is>
      </c>
      <c r="H425" s="234" t="inlineStr">
        <is>
          <t>X4</t>
        </is>
      </c>
      <c r="I425" s="233" t="inlineStr">
        <is>
          <t>Packing</t>
        </is>
      </c>
      <c r="J425" s="233" t="inlineStr">
        <is>
          <t>Packing</t>
        </is>
      </c>
      <c r="K425" s="233" t="n"/>
      <c r="L425" s="233" t="inlineStr">
        <is>
          <t>Regreasable</t>
        </is>
      </c>
      <c r="M425" s="233" t="inlineStr">
        <is>
          <t>C35</t>
        </is>
      </c>
      <c r="N425" s="233" t="inlineStr">
        <is>
          <t>Labrynth Lip Seal</t>
        </is>
      </c>
      <c r="O425" s="233" t="inlineStr">
        <is>
          <t>Coating_Standard</t>
        </is>
      </c>
      <c r="P425" s="235" t="inlineStr">
        <is>
          <t>RTF</t>
        </is>
      </c>
      <c r="Q425" s="233" t="inlineStr">
        <is>
          <t>B104728</t>
        </is>
      </c>
      <c r="R425" s="235" t="inlineStr">
        <is>
          <t>LT027</t>
        </is>
      </c>
      <c r="S425" s="233" t="n"/>
      <c r="T425" s="233" t="n"/>
      <c r="U425" s="233" t="n"/>
    </row>
    <row r="426">
      <c r="B426" s="233">
        <f>IF(AND(M426&lt;&gt;"B20", O426= "Coating_Standard"),"Y","N")</f>
        <v/>
      </c>
      <c r="C426" s="233" t="inlineStr">
        <is>
          <t>ConTab_BOM_KP_Insert_0426</t>
        </is>
      </c>
      <c r="D426" s="233">
        <f>IF(B444="Y",C426,"")</f>
        <v/>
      </c>
      <c r="E426" s="235" t="inlineStr">
        <is>
          <t>4012-1_2-KP</t>
        </is>
      </c>
      <c r="F426" s="235" t="inlineStr">
        <is>
          <t>Opt_Insert</t>
        </is>
      </c>
      <c r="G426" s="235" t="inlineStr">
        <is>
          <t>4</t>
        </is>
      </c>
      <c r="H426" s="234" t="inlineStr">
        <is>
          <t>X4</t>
        </is>
      </c>
      <c r="I426" s="233" t="inlineStr">
        <is>
          <t>Packing</t>
        </is>
      </c>
      <c r="J426" s="233" t="inlineStr">
        <is>
          <t>Packing</t>
        </is>
      </c>
      <c r="K426" s="233" t="n"/>
      <c r="L426" s="233" t="inlineStr">
        <is>
          <t>Regreasable</t>
        </is>
      </c>
      <c r="M426" s="233" t="inlineStr">
        <is>
          <t>J</t>
        </is>
      </c>
      <c r="N426" s="233" t="inlineStr">
        <is>
          <t>Labrynth Lip Seal</t>
        </is>
      </c>
      <c r="O426" s="233" t="inlineStr">
        <is>
          <t>Coating_Standard</t>
        </is>
      </c>
      <c r="P426" s="235" t="inlineStr">
        <is>
          <t>RTF</t>
        </is>
      </c>
      <c r="Q426" s="233" t="inlineStr">
        <is>
          <t>B104729</t>
        </is>
      </c>
      <c r="R426" s="235" t="inlineStr">
        <is>
          <t>LT105</t>
        </is>
      </c>
      <c r="S426" s="233" t="n"/>
      <c r="T426" s="233" t="n"/>
      <c r="U426" s="233" t="n"/>
    </row>
    <row r="427">
      <c r="B427" s="233">
        <f>IF(AND(M427&lt;&gt;"B20", O427= "Coating_Standard"),"Y","N")</f>
        <v/>
      </c>
      <c r="C427" s="233" t="inlineStr">
        <is>
          <t>ConTab_BOM_KP_Insert_0427</t>
        </is>
      </c>
      <c r="D427" s="233">
        <f>IF(B445="Y",C427,"")</f>
        <v/>
      </c>
      <c r="E427" s="235" t="inlineStr">
        <is>
          <t>4012-7_8-KP</t>
        </is>
      </c>
      <c r="F427" s="235" t="inlineStr">
        <is>
          <t>Opt_Insert</t>
        </is>
      </c>
      <c r="G427" s="235" t="inlineStr">
        <is>
          <t>4</t>
        </is>
      </c>
      <c r="H427" s="234" t="inlineStr">
        <is>
          <t>X4</t>
        </is>
      </c>
      <c r="I427" s="233" t="inlineStr">
        <is>
          <t>Mechanical Seal</t>
        </is>
      </c>
      <c r="J427" s="233" t="inlineStr">
        <is>
          <t>Single</t>
        </is>
      </c>
      <c r="K427" s="233" t="n"/>
      <c r="L427" s="233" t="inlineStr">
        <is>
          <t>Regreasable</t>
        </is>
      </c>
      <c r="M427" s="233" t="inlineStr">
        <is>
          <t>C35</t>
        </is>
      </c>
      <c r="N427" s="233" t="inlineStr">
        <is>
          <t>Labrynth Lip Seal</t>
        </is>
      </c>
      <c r="O427" s="233" t="inlineStr">
        <is>
          <t>Coating_Standard</t>
        </is>
      </c>
      <c r="P427" s="235" t="inlineStr">
        <is>
          <t>RTF</t>
        </is>
      </c>
      <c r="Q427" s="233" t="inlineStr">
        <is>
          <t>B104731</t>
        </is>
      </c>
      <c r="R427" s="235" t="inlineStr">
        <is>
          <t>LT027</t>
        </is>
      </c>
      <c r="S427" s="233" t="n"/>
      <c r="T427" s="233" t="n"/>
      <c r="U427" s="233" t="n"/>
    </row>
    <row r="428">
      <c r="B428" s="233">
        <f>IF(AND(M428&lt;&gt;"B20", O428= "Coating_Standard"),"Y","N")</f>
        <v/>
      </c>
      <c r="C428" s="233" t="inlineStr">
        <is>
          <t>ConTab_BOM_KP_Insert_0428</t>
        </is>
      </c>
      <c r="D428" s="233">
        <f>IF(B446="Y",C428,"")</f>
        <v/>
      </c>
      <c r="E428" s="235" t="inlineStr">
        <is>
          <t>4012-7_8-KP</t>
        </is>
      </c>
      <c r="F428" s="235" t="inlineStr">
        <is>
          <t>Opt_Insert</t>
        </is>
      </c>
      <c r="G428" s="235" t="inlineStr">
        <is>
          <t>4</t>
        </is>
      </c>
      <c r="H428" s="234" t="inlineStr">
        <is>
          <t>X4</t>
        </is>
      </c>
      <c r="I428" s="233" t="inlineStr">
        <is>
          <t>Mechanical Seal</t>
        </is>
      </c>
      <c r="J428" s="233" t="inlineStr">
        <is>
          <t>Single</t>
        </is>
      </c>
      <c r="K428" s="233" t="n"/>
      <c r="L428" s="233" t="inlineStr">
        <is>
          <t>Regreasable</t>
        </is>
      </c>
      <c r="M428" s="233" t="inlineStr">
        <is>
          <t>J</t>
        </is>
      </c>
      <c r="N428" s="233" t="inlineStr">
        <is>
          <t>Labrynth Lip Seal</t>
        </is>
      </c>
      <c r="O428" s="233" t="inlineStr">
        <is>
          <t>Coating_Standard</t>
        </is>
      </c>
      <c r="P428" s="235" t="inlineStr">
        <is>
          <t>RTF</t>
        </is>
      </c>
      <c r="Q428" s="233" t="inlineStr">
        <is>
          <t>B104732</t>
        </is>
      </c>
      <c r="R428" s="235" t="inlineStr">
        <is>
          <t>LT105</t>
        </is>
      </c>
      <c r="S428" s="233" t="n"/>
      <c r="T428" s="233" t="n"/>
      <c r="U428" s="233" t="n"/>
    </row>
    <row r="429">
      <c r="B429" s="233">
        <f>IF(AND(M429&lt;&gt;"B20", O429= "Coating_Standard"),"Y","N")</f>
        <v/>
      </c>
      <c r="C429" s="233" t="inlineStr">
        <is>
          <t>ConTab_BOM_KP_Insert_0429</t>
        </is>
      </c>
      <c r="D429" s="233">
        <f>IF(B447="Y",C429,"")</f>
        <v/>
      </c>
      <c r="E429" s="235" t="inlineStr">
        <is>
          <t>4012-7_8-KP</t>
        </is>
      </c>
      <c r="F429" s="235" t="inlineStr">
        <is>
          <t>Opt_Insert</t>
        </is>
      </c>
      <c r="G429" s="235" t="inlineStr">
        <is>
          <t>4</t>
        </is>
      </c>
      <c r="H429" s="234" t="inlineStr">
        <is>
          <t>X4</t>
        </is>
      </c>
      <c r="I429" s="233" t="inlineStr">
        <is>
          <t>Packing</t>
        </is>
      </c>
      <c r="J429" s="233" t="inlineStr">
        <is>
          <t>Packing</t>
        </is>
      </c>
      <c r="K429" s="233" t="n"/>
      <c r="L429" s="233" t="inlineStr">
        <is>
          <t>Regreasable</t>
        </is>
      </c>
      <c r="M429" s="233" t="inlineStr">
        <is>
          <t>C35</t>
        </is>
      </c>
      <c r="N429" s="233" t="inlineStr">
        <is>
          <t>Labrynth Lip Seal</t>
        </is>
      </c>
      <c r="O429" s="233" t="inlineStr">
        <is>
          <t>Coating_Standard</t>
        </is>
      </c>
      <c r="P429" s="235" t="inlineStr">
        <is>
          <t>RTF</t>
        </is>
      </c>
      <c r="Q429" s="233" t="inlineStr">
        <is>
          <t>B104734</t>
        </is>
      </c>
      <c r="R429" s="235" t="inlineStr">
        <is>
          <t>LT027</t>
        </is>
      </c>
      <c r="S429" s="233" t="n"/>
      <c r="T429" s="233" t="n"/>
      <c r="U429" s="233" t="n"/>
    </row>
    <row r="430">
      <c r="B430" s="233">
        <f>IF(AND(M430&lt;&gt;"B20", O430= "Coating_Standard"),"Y","N")</f>
        <v/>
      </c>
      <c r="C430" s="233" t="inlineStr">
        <is>
          <t>ConTab_BOM_KP_Insert_0430</t>
        </is>
      </c>
      <c r="D430" s="233">
        <f>IF(B448="Y",C430,"")</f>
        <v/>
      </c>
      <c r="E430" s="235" t="inlineStr">
        <is>
          <t>4012-7_8-KP</t>
        </is>
      </c>
      <c r="F430" s="235" t="inlineStr">
        <is>
          <t>Opt_Insert</t>
        </is>
      </c>
      <c r="G430" s="235" t="inlineStr">
        <is>
          <t>4</t>
        </is>
      </c>
      <c r="H430" s="234" t="inlineStr">
        <is>
          <t>X4</t>
        </is>
      </c>
      <c r="I430" s="233" t="inlineStr">
        <is>
          <t>Packing</t>
        </is>
      </c>
      <c r="J430" s="233" t="inlineStr">
        <is>
          <t>Packing</t>
        </is>
      </c>
      <c r="K430" s="233" t="n"/>
      <c r="L430" s="233" t="inlineStr">
        <is>
          <t>Regreasable</t>
        </is>
      </c>
      <c r="M430" s="233" t="inlineStr">
        <is>
          <t>J</t>
        </is>
      </c>
      <c r="N430" s="233" t="inlineStr">
        <is>
          <t>Labrynth Lip Seal</t>
        </is>
      </c>
      <c r="O430" s="233" t="inlineStr">
        <is>
          <t>Coating_Standard</t>
        </is>
      </c>
      <c r="P430" s="235" t="inlineStr">
        <is>
          <t>RTF</t>
        </is>
      </c>
      <c r="Q430" s="233" t="inlineStr">
        <is>
          <t>B104735</t>
        </is>
      </c>
      <c r="R430" s="235" t="inlineStr">
        <is>
          <t>LT105</t>
        </is>
      </c>
      <c r="S430" s="233" t="n"/>
      <c r="T430" s="233" t="n"/>
      <c r="U430" s="233" t="n"/>
    </row>
    <row r="431">
      <c r="B431" s="233">
        <f>IF(AND(M431&lt;&gt;"B20", O431= "Coating_Standard"),"Y","N")</f>
        <v/>
      </c>
      <c r="C431" s="233" t="inlineStr">
        <is>
          <t>ConTab_BOM_KP_Insert_0431</t>
        </is>
      </c>
      <c r="D431" s="233">
        <f>IF(B449="Y",C431,"")</f>
        <v/>
      </c>
      <c r="E431" s="198" t="inlineStr">
        <is>
          <t>4015-7_8-KP</t>
        </is>
      </c>
      <c r="F431" s="235" t="inlineStr">
        <is>
          <t>Opt_Insert</t>
        </is>
      </c>
      <c r="G431" s="235" t="inlineStr">
        <is>
          <t>4</t>
        </is>
      </c>
      <c r="H431" s="234" t="inlineStr">
        <is>
          <t>X4</t>
        </is>
      </c>
      <c r="I431" s="233" t="inlineStr">
        <is>
          <t>Mechanical Seal</t>
        </is>
      </c>
      <c r="J431" s="233" t="inlineStr">
        <is>
          <t>Single</t>
        </is>
      </c>
      <c r="K431" s="233" t="n"/>
      <c r="L431" s="233" t="inlineStr">
        <is>
          <t>Regreasable</t>
        </is>
      </c>
      <c r="M431" s="233" t="inlineStr">
        <is>
          <t>C35</t>
        </is>
      </c>
      <c r="N431" s="233" t="inlineStr">
        <is>
          <t>Labrynth Lip Seal</t>
        </is>
      </c>
      <c r="O431" s="233" t="inlineStr">
        <is>
          <t>Coating_Standard</t>
        </is>
      </c>
      <c r="P431" s="235" t="inlineStr">
        <is>
          <t>RTF</t>
        </is>
      </c>
      <c r="Q431" s="233" t="inlineStr">
        <is>
          <t>B104737</t>
        </is>
      </c>
      <c r="R431" s="235" t="inlineStr">
        <is>
          <t>LT027</t>
        </is>
      </c>
      <c r="S431" s="233" t="n"/>
      <c r="T431" s="233" t="n"/>
      <c r="U431" s="233" t="n"/>
    </row>
    <row r="432">
      <c r="B432" s="233">
        <f>IF(AND(M432&lt;&gt;"B20", O432= "Coating_Standard"),"Y","N")</f>
        <v/>
      </c>
      <c r="C432" s="233" t="inlineStr">
        <is>
          <t>ConTab_BOM_KP_Insert_0432</t>
        </is>
      </c>
      <c r="D432" s="233">
        <f>IF(B450="Y",C432,"")</f>
        <v/>
      </c>
      <c r="E432" s="198" t="inlineStr">
        <is>
          <t>4015-7_8-KP</t>
        </is>
      </c>
      <c r="F432" s="235" t="inlineStr">
        <is>
          <t>Opt_Insert</t>
        </is>
      </c>
      <c r="G432" s="235" t="inlineStr">
        <is>
          <t>4</t>
        </is>
      </c>
      <c r="H432" s="234" t="inlineStr">
        <is>
          <t>X4</t>
        </is>
      </c>
      <c r="I432" s="233" t="inlineStr">
        <is>
          <t>Mechanical Seal</t>
        </is>
      </c>
      <c r="J432" s="233" t="inlineStr">
        <is>
          <t>Single</t>
        </is>
      </c>
      <c r="K432" s="233" t="n"/>
      <c r="L432" s="233" t="inlineStr">
        <is>
          <t>Regreasable</t>
        </is>
      </c>
      <c r="M432" s="233" t="inlineStr">
        <is>
          <t>J</t>
        </is>
      </c>
      <c r="N432" s="233" t="inlineStr">
        <is>
          <t>Labrynth Lip Seal</t>
        </is>
      </c>
      <c r="O432" s="233" t="inlineStr">
        <is>
          <t>Coating_Standard</t>
        </is>
      </c>
      <c r="P432" s="235" t="inlineStr">
        <is>
          <t>RTF</t>
        </is>
      </c>
      <c r="Q432" s="233" t="inlineStr">
        <is>
          <t>B104738</t>
        </is>
      </c>
      <c r="R432" s="235" t="inlineStr">
        <is>
          <t>LT105</t>
        </is>
      </c>
      <c r="S432" s="233" t="n"/>
      <c r="T432" s="233" t="n"/>
      <c r="U432" s="233" t="n"/>
    </row>
    <row r="433">
      <c r="B433" s="233">
        <f>IF(AND(M433&lt;&gt;"B20", O433= "Coating_Standard"),"Y","N")</f>
        <v/>
      </c>
      <c r="C433" s="233" t="inlineStr">
        <is>
          <t>ConTab_BOM_KP_Insert_0433</t>
        </is>
      </c>
      <c r="D433" s="233">
        <f>IF(B451="Y",C433,"")</f>
        <v/>
      </c>
      <c r="E433" s="198" t="inlineStr">
        <is>
          <t>4015-7_8-KP</t>
        </is>
      </c>
      <c r="F433" s="235" t="inlineStr">
        <is>
          <t>Opt_Insert</t>
        </is>
      </c>
      <c r="G433" s="235" t="inlineStr">
        <is>
          <t>4</t>
        </is>
      </c>
      <c r="H433" s="234" t="inlineStr">
        <is>
          <t>X4</t>
        </is>
      </c>
      <c r="I433" s="233" t="inlineStr">
        <is>
          <t>Packing</t>
        </is>
      </c>
      <c r="J433" s="233" t="inlineStr">
        <is>
          <t>Packing</t>
        </is>
      </c>
      <c r="K433" s="233" t="n"/>
      <c r="L433" s="233" t="inlineStr">
        <is>
          <t>Regreasable</t>
        </is>
      </c>
      <c r="M433" s="233" t="inlineStr">
        <is>
          <t>C35</t>
        </is>
      </c>
      <c r="N433" s="233" t="inlineStr">
        <is>
          <t>Labrynth Lip Seal</t>
        </is>
      </c>
      <c r="O433" s="233" t="inlineStr">
        <is>
          <t>Coating_Standard</t>
        </is>
      </c>
      <c r="P433" s="235" t="inlineStr">
        <is>
          <t>RTF</t>
        </is>
      </c>
      <c r="Q433" s="233" t="inlineStr">
        <is>
          <t>B104740</t>
        </is>
      </c>
      <c r="R433" s="235" t="inlineStr">
        <is>
          <t>LT027</t>
        </is>
      </c>
      <c r="S433" s="233" t="n"/>
      <c r="T433" s="233" t="n"/>
      <c r="U433" s="233" t="n"/>
    </row>
    <row r="434">
      <c r="B434" s="233">
        <f>IF(AND(M434&lt;&gt;"B20", O434= "Coating_Standard"),"Y","N")</f>
        <v/>
      </c>
      <c r="C434" s="233" t="inlineStr">
        <is>
          <t>ConTab_BOM_KP_Insert_0434</t>
        </is>
      </c>
      <c r="D434" s="233">
        <f>IF(B452="Y",C434,"")</f>
        <v/>
      </c>
      <c r="E434" s="198" t="inlineStr">
        <is>
          <t>4015-7_8-KP</t>
        </is>
      </c>
      <c r="F434" s="235" t="inlineStr">
        <is>
          <t>Opt_Insert</t>
        </is>
      </c>
      <c r="G434" s="235" t="inlineStr">
        <is>
          <t>4</t>
        </is>
      </c>
      <c r="H434" s="234" t="inlineStr">
        <is>
          <t>X4</t>
        </is>
      </c>
      <c r="I434" s="233" t="inlineStr">
        <is>
          <t>Packing</t>
        </is>
      </c>
      <c r="J434" s="233" t="inlineStr">
        <is>
          <t>Packing</t>
        </is>
      </c>
      <c r="K434" s="233" t="n"/>
      <c r="L434" s="233" t="inlineStr">
        <is>
          <t>Regreasable</t>
        </is>
      </c>
      <c r="M434" s="233" t="inlineStr">
        <is>
          <t>J</t>
        </is>
      </c>
      <c r="N434" s="233" t="inlineStr">
        <is>
          <t>Labrynth Lip Seal</t>
        </is>
      </c>
      <c r="O434" s="233" t="inlineStr">
        <is>
          <t>Coating_Standard</t>
        </is>
      </c>
      <c r="P434" s="235" t="inlineStr">
        <is>
          <t>RTF</t>
        </is>
      </c>
      <c r="Q434" s="233" t="inlineStr">
        <is>
          <t>B104741</t>
        </is>
      </c>
      <c r="R434" s="235" t="inlineStr">
        <is>
          <t>LT105</t>
        </is>
      </c>
      <c r="S434" s="233" t="n"/>
      <c r="T434" s="233" t="n"/>
      <c r="U434" s="233" t="n"/>
    </row>
    <row r="435">
      <c r="B435" s="233">
        <f>IF(AND(M435&lt;&gt;"B20", O435= "Coating_Standard"),"Y","N")</f>
        <v/>
      </c>
      <c r="C435" s="233" t="inlineStr">
        <is>
          <t>ConTab_BOM_KP_Insert_0435</t>
        </is>
      </c>
      <c r="D435" s="233">
        <f>IF(B453="Y",C435,"")</f>
        <v/>
      </c>
      <c r="E435" s="198" t="inlineStr">
        <is>
          <t>5012-7_8-KP</t>
        </is>
      </c>
      <c r="F435" s="235" t="inlineStr">
        <is>
          <t>Opt_Insert</t>
        </is>
      </c>
      <c r="G435" s="235" t="inlineStr">
        <is>
          <t>4</t>
        </is>
      </c>
      <c r="H435" s="234" t="inlineStr">
        <is>
          <t>X4</t>
        </is>
      </c>
      <c r="I435" s="233" t="inlineStr">
        <is>
          <t>Mechanical Seal</t>
        </is>
      </c>
      <c r="J435" s="233" t="inlineStr">
        <is>
          <t>Single</t>
        </is>
      </c>
      <c r="K435" s="233" t="n"/>
      <c r="L435" s="233" t="inlineStr">
        <is>
          <t>Regreasable</t>
        </is>
      </c>
      <c r="M435" s="233" t="inlineStr">
        <is>
          <t>C35</t>
        </is>
      </c>
      <c r="N435" s="233" t="inlineStr">
        <is>
          <t>Labrynth Lip Seal</t>
        </is>
      </c>
      <c r="O435" s="233" t="inlineStr">
        <is>
          <t>Coating_Standard</t>
        </is>
      </c>
      <c r="P435" s="235" t="inlineStr">
        <is>
          <t>RTF</t>
        </is>
      </c>
      <c r="Q435" s="233" t="inlineStr">
        <is>
          <t>B104743</t>
        </is>
      </c>
      <c r="R435" s="235" t="inlineStr">
        <is>
          <t>LT027</t>
        </is>
      </c>
      <c r="S435" s="233" t="n"/>
      <c r="T435" s="233" t="n"/>
      <c r="U435" s="233" t="n"/>
    </row>
    <row r="436">
      <c r="B436" s="233">
        <f>IF(AND(M436&lt;&gt;"B20", O436= "Coating_Standard"),"Y","N")</f>
        <v/>
      </c>
      <c r="C436" s="233" t="inlineStr">
        <is>
          <t>ConTab_BOM_KP_Insert_0436</t>
        </is>
      </c>
      <c r="D436" s="233">
        <f>IF(B454="Y",C436,"")</f>
        <v/>
      </c>
      <c r="E436" s="198" t="inlineStr">
        <is>
          <t>5012-7_8-KP</t>
        </is>
      </c>
      <c r="F436" s="235" t="inlineStr">
        <is>
          <t>Opt_Insert</t>
        </is>
      </c>
      <c r="G436" s="235" t="inlineStr">
        <is>
          <t>4</t>
        </is>
      </c>
      <c r="H436" s="234" t="inlineStr">
        <is>
          <t>X4</t>
        </is>
      </c>
      <c r="I436" s="233" t="inlineStr">
        <is>
          <t>Mechanical Seal</t>
        </is>
      </c>
      <c r="J436" s="233" t="inlineStr">
        <is>
          <t>Single</t>
        </is>
      </c>
      <c r="K436" s="233" t="n"/>
      <c r="L436" s="233" t="inlineStr">
        <is>
          <t>Regreasable</t>
        </is>
      </c>
      <c r="M436" s="233" t="inlineStr">
        <is>
          <t>J</t>
        </is>
      </c>
      <c r="N436" s="233" t="inlineStr">
        <is>
          <t>Labrynth Lip Seal</t>
        </is>
      </c>
      <c r="O436" s="233" t="inlineStr">
        <is>
          <t>Coating_Standard</t>
        </is>
      </c>
      <c r="P436" s="235" t="inlineStr">
        <is>
          <t>RTF</t>
        </is>
      </c>
      <c r="Q436" s="233" t="inlineStr">
        <is>
          <t>B104744</t>
        </is>
      </c>
      <c r="R436" s="235" t="inlineStr">
        <is>
          <t>LT105</t>
        </is>
      </c>
      <c r="S436" s="233" t="n"/>
      <c r="T436" s="233" t="n"/>
      <c r="U436" s="233" t="n"/>
    </row>
    <row r="437">
      <c r="B437" s="233">
        <f>IF(AND(M437&lt;&gt;"B20", O437= "Coating_Standard"),"Y","N")</f>
        <v/>
      </c>
      <c r="C437" s="233" t="inlineStr">
        <is>
          <t>ConTab_BOM_KP_Insert_0437</t>
        </is>
      </c>
      <c r="D437" s="233">
        <f>IF(B455="Y",C437,"")</f>
        <v/>
      </c>
      <c r="E437" s="198" t="inlineStr">
        <is>
          <t>5012-7_8-KP</t>
        </is>
      </c>
      <c r="F437" s="235" t="inlineStr">
        <is>
          <t>Opt_Insert</t>
        </is>
      </c>
      <c r="G437" s="235" t="inlineStr">
        <is>
          <t>4</t>
        </is>
      </c>
      <c r="H437" s="234" t="inlineStr">
        <is>
          <t>X4</t>
        </is>
      </c>
      <c r="I437" s="233" t="inlineStr">
        <is>
          <t>Packing</t>
        </is>
      </c>
      <c r="J437" s="233" t="inlineStr">
        <is>
          <t>Packing</t>
        </is>
      </c>
      <c r="K437" s="233" t="n"/>
      <c r="L437" s="233" t="inlineStr">
        <is>
          <t>Regreasable</t>
        </is>
      </c>
      <c r="M437" s="233" t="inlineStr">
        <is>
          <t>C35</t>
        </is>
      </c>
      <c r="N437" s="233" t="inlineStr">
        <is>
          <t>Labrynth Lip Seal</t>
        </is>
      </c>
      <c r="O437" s="233" t="inlineStr">
        <is>
          <t>Coating_Standard</t>
        </is>
      </c>
      <c r="P437" s="235" t="inlineStr">
        <is>
          <t>RTF</t>
        </is>
      </c>
      <c r="Q437" s="233" t="inlineStr">
        <is>
          <t>B104746</t>
        </is>
      </c>
      <c r="R437" s="235" t="inlineStr">
        <is>
          <t>LT027</t>
        </is>
      </c>
      <c r="S437" s="233" t="n"/>
      <c r="T437" s="233" t="n"/>
      <c r="U437" s="233" t="n"/>
    </row>
    <row r="438">
      <c r="B438" s="233">
        <f>IF(AND(M438&lt;&gt;"B20", O438= "Coating_Standard"),"Y","N")</f>
        <v/>
      </c>
      <c r="C438" s="233" t="inlineStr">
        <is>
          <t>ConTab_BOM_KP_Insert_0438</t>
        </is>
      </c>
      <c r="D438" s="233">
        <f>IF(B456="Y",C438,"")</f>
        <v/>
      </c>
      <c r="E438" s="198" t="inlineStr">
        <is>
          <t>5012-7_8-KP</t>
        </is>
      </c>
      <c r="F438" s="235" t="inlineStr">
        <is>
          <t>Opt_Insert</t>
        </is>
      </c>
      <c r="G438" s="235" t="inlineStr">
        <is>
          <t>4</t>
        </is>
      </c>
      <c r="H438" s="234" t="inlineStr">
        <is>
          <t>X4</t>
        </is>
      </c>
      <c r="I438" s="233" t="inlineStr">
        <is>
          <t>Packing</t>
        </is>
      </c>
      <c r="J438" s="233" t="inlineStr">
        <is>
          <t>Packing</t>
        </is>
      </c>
      <c r="K438" s="233" t="n"/>
      <c r="L438" s="233" t="inlineStr">
        <is>
          <t>Regreasable</t>
        </is>
      </c>
      <c r="M438" s="233" t="inlineStr">
        <is>
          <t>J</t>
        </is>
      </c>
      <c r="N438" s="233" t="inlineStr">
        <is>
          <t>Labrynth Lip Seal</t>
        </is>
      </c>
      <c r="O438" s="233" t="inlineStr">
        <is>
          <t>Coating_Standard</t>
        </is>
      </c>
      <c r="P438" s="235" t="inlineStr">
        <is>
          <t>RTF</t>
        </is>
      </c>
      <c r="Q438" s="233" t="inlineStr">
        <is>
          <t>B104747</t>
        </is>
      </c>
      <c r="R438" s="235" t="inlineStr">
        <is>
          <t>LT105</t>
        </is>
      </c>
      <c r="S438" s="233" t="n"/>
      <c r="T438" s="233" t="n"/>
      <c r="U438" s="233" t="n"/>
    </row>
    <row r="439">
      <c r="B439" s="233">
        <f>IF(AND(M439&lt;&gt;"B20", O439= "Coating_Standard"),"Y","N")</f>
        <v/>
      </c>
      <c r="C439" s="233" t="inlineStr">
        <is>
          <t>ConTab_BOM_KP_Insert_0439</t>
        </is>
      </c>
      <c r="D439" s="233">
        <f>IF(B457="Y",C439,"")</f>
        <v/>
      </c>
      <c r="E439" s="198" t="inlineStr">
        <is>
          <t>5015-9_0-KP</t>
        </is>
      </c>
      <c r="F439" s="235" t="inlineStr">
        <is>
          <t>Opt_Insert</t>
        </is>
      </c>
      <c r="G439" s="235" t="inlineStr">
        <is>
          <t>4</t>
        </is>
      </c>
      <c r="H439" s="234" t="inlineStr">
        <is>
          <t>X4</t>
        </is>
      </c>
      <c r="I439" s="233" t="inlineStr">
        <is>
          <t>Mechanical Seal</t>
        </is>
      </c>
      <c r="J439" s="233" t="inlineStr">
        <is>
          <t>Single</t>
        </is>
      </c>
      <c r="K439" s="233" t="n"/>
      <c r="L439" s="233" t="inlineStr">
        <is>
          <t>Regreasable</t>
        </is>
      </c>
      <c r="M439" s="233" t="inlineStr">
        <is>
          <t>C35</t>
        </is>
      </c>
      <c r="N439" s="233" t="inlineStr">
        <is>
          <t>Labrynth Lip Seal</t>
        </is>
      </c>
      <c r="O439" s="233" t="inlineStr">
        <is>
          <t>Coating_Standard</t>
        </is>
      </c>
      <c r="P439" s="235" t="inlineStr">
        <is>
          <t>RTF</t>
        </is>
      </c>
      <c r="Q439" s="233" t="inlineStr">
        <is>
          <t>B104749</t>
        </is>
      </c>
      <c r="R439" s="235" t="inlineStr">
        <is>
          <t>LT027</t>
        </is>
      </c>
      <c r="S439" s="233" t="n"/>
      <c r="T439" s="233" t="n"/>
      <c r="U439" s="233" t="n"/>
    </row>
    <row r="440">
      <c r="B440" s="233">
        <f>IF(AND(M440&lt;&gt;"B20", O440= "Coating_Standard"),"Y","N")</f>
        <v/>
      </c>
      <c r="C440" s="233" t="inlineStr">
        <is>
          <t>ConTab_BOM_KP_Insert_0440</t>
        </is>
      </c>
      <c r="D440" s="233">
        <f>IF(B458="Y",C440,"")</f>
        <v/>
      </c>
      <c r="E440" s="198" t="inlineStr">
        <is>
          <t>5015-9_0-KP</t>
        </is>
      </c>
      <c r="F440" s="235" t="inlineStr">
        <is>
          <t>Opt_Insert</t>
        </is>
      </c>
      <c r="G440" s="235" t="inlineStr">
        <is>
          <t>4</t>
        </is>
      </c>
      <c r="H440" s="234" t="inlineStr">
        <is>
          <t>X4</t>
        </is>
      </c>
      <c r="I440" s="233" t="inlineStr">
        <is>
          <t>Mechanical Seal</t>
        </is>
      </c>
      <c r="J440" s="233" t="inlineStr">
        <is>
          <t>Single</t>
        </is>
      </c>
      <c r="K440" s="233" t="n"/>
      <c r="L440" s="233" t="inlineStr">
        <is>
          <t>Regreasable</t>
        </is>
      </c>
      <c r="M440" s="233" t="inlineStr">
        <is>
          <t>J</t>
        </is>
      </c>
      <c r="N440" s="233" t="inlineStr">
        <is>
          <t>Labrynth Lip Seal</t>
        </is>
      </c>
      <c r="O440" s="233" t="inlineStr">
        <is>
          <t>Coating_Standard</t>
        </is>
      </c>
      <c r="P440" s="235" t="inlineStr">
        <is>
          <t>RTF</t>
        </is>
      </c>
      <c r="Q440" s="233" t="inlineStr">
        <is>
          <t>B104750</t>
        </is>
      </c>
      <c r="R440" s="235" t="inlineStr">
        <is>
          <t>LT105</t>
        </is>
      </c>
      <c r="S440" s="233" t="n"/>
      <c r="T440" s="233" t="n"/>
      <c r="U440" s="233" t="n"/>
    </row>
    <row r="441">
      <c r="B441" s="233">
        <f>IF(AND(M441&lt;&gt;"B20", O441= "Coating_Standard"),"Y","N")</f>
        <v/>
      </c>
      <c r="C441" s="233" t="inlineStr">
        <is>
          <t>ConTab_BOM_KP_Insert_0441</t>
        </is>
      </c>
      <c r="D441" s="233">
        <f>IF(B459="Y",C441,"")</f>
        <v/>
      </c>
      <c r="E441" s="198" t="inlineStr">
        <is>
          <t>5015-9_0-KP</t>
        </is>
      </c>
      <c r="F441" s="235" t="inlineStr">
        <is>
          <t>Opt_Insert</t>
        </is>
      </c>
      <c r="G441" s="235" t="inlineStr">
        <is>
          <t>4</t>
        </is>
      </c>
      <c r="H441" s="234" t="inlineStr">
        <is>
          <t>X4</t>
        </is>
      </c>
      <c r="I441" s="233" t="inlineStr">
        <is>
          <t>Packing</t>
        </is>
      </c>
      <c r="J441" s="233" t="inlineStr">
        <is>
          <t>Packing</t>
        </is>
      </c>
      <c r="K441" s="233" t="n"/>
      <c r="L441" s="233" t="inlineStr">
        <is>
          <t>Regreasable</t>
        </is>
      </c>
      <c r="M441" s="233" t="inlineStr">
        <is>
          <t>C35</t>
        </is>
      </c>
      <c r="N441" s="233" t="inlineStr">
        <is>
          <t>Labrynth Lip Seal</t>
        </is>
      </c>
      <c r="O441" s="233" t="inlineStr">
        <is>
          <t>Coating_Standard</t>
        </is>
      </c>
      <c r="P441" s="235" t="inlineStr">
        <is>
          <t>RTF</t>
        </is>
      </c>
      <c r="Q441" s="233" t="inlineStr">
        <is>
          <t>B104752</t>
        </is>
      </c>
      <c r="R441" s="235" t="inlineStr">
        <is>
          <t>LT027</t>
        </is>
      </c>
      <c r="S441" s="233" t="n"/>
      <c r="T441" s="233" t="n"/>
      <c r="U441" s="233" t="n"/>
    </row>
    <row r="442">
      <c r="B442" s="233">
        <f>IF(AND(M442&lt;&gt;"B20", O442= "Coating_Standard"),"Y","N")</f>
        <v/>
      </c>
      <c r="C442" s="233" t="inlineStr">
        <is>
          <t>ConTab_BOM_KP_Insert_0442</t>
        </is>
      </c>
      <c r="D442" s="233">
        <f>IF(B460="Y",C442,"")</f>
        <v/>
      </c>
      <c r="E442" s="198" t="inlineStr">
        <is>
          <t>5015-9_0-KP</t>
        </is>
      </c>
      <c r="F442" s="235" t="inlineStr">
        <is>
          <t>Opt_Insert</t>
        </is>
      </c>
      <c r="G442" s="235" t="inlineStr">
        <is>
          <t>4</t>
        </is>
      </c>
      <c r="H442" s="234" t="inlineStr">
        <is>
          <t>X4</t>
        </is>
      </c>
      <c r="I442" s="233" t="inlineStr">
        <is>
          <t>Packing</t>
        </is>
      </c>
      <c r="J442" s="233" t="inlineStr">
        <is>
          <t>Packing</t>
        </is>
      </c>
      <c r="K442" s="233" t="n"/>
      <c r="L442" s="233" t="inlineStr">
        <is>
          <t>Regreasable</t>
        </is>
      </c>
      <c r="M442" s="233" t="inlineStr">
        <is>
          <t>J</t>
        </is>
      </c>
      <c r="N442" s="233" t="inlineStr">
        <is>
          <t>Labrynth Lip Seal</t>
        </is>
      </c>
      <c r="O442" s="233" t="inlineStr">
        <is>
          <t>Coating_Standard</t>
        </is>
      </c>
      <c r="P442" s="235" t="inlineStr">
        <is>
          <t>RTF</t>
        </is>
      </c>
      <c r="Q442" s="233" t="inlineStr">
        <is>
          <t>B104753</t>
        </is>
      </c>
      <c r="R442" s="235" t="inlineStr">
        <is>
          <t>LT105</t>
        </is>
      </c>
      <c r="S442" s="233" t="n"/>
      <c r="T442" s="233" t="n"/>
      <c r="U442" s="233" t="n"/>
    </row>
    <row r="443">
      <c r="B443" s="233">
        <f>IF(AND(M443&lt;&gt;"B20", O443= "Coating_Standard"),"Y","N")</f>
        <v/>
      </c>
      <c r="C443" s="233" t="inlineStr">
        <is>
          <t>ConTab_BOM_KP_Insert_0443</t>
        </is>
      </c>
      <c r="D443" s="233">
        <f>IF(B461="Y",C443,"")</f>
        <v/>
      </c>
      <c r="E443" s="198" t="inlineStr">
        <is>
          <t>6012-1_2-KP</t>
        </is>
      </c>
      <c r="F443" s="235" t="inlineStr">
        <is>
          <t>Opt_Insert</t>
        </is>
      </c>
      <c r="G443" s="235" t="inlineStr">
        <is>
          <t>4</t>
        </is>
      </c>
      <c r="H443" s="234" t="inlineStr">
        <is>
          <t>X4</t>
        </is>
      </c>
      <c r="I443" s="233" t="inlineStr">
        <is>
          <t>Mechanical Seal</t>
        </is>
      </c>
      <c r="J443" s="233" t="inlineStr">
        <is>
          <t>Single</t>
        </is>
      </c>
      <c r="K443" s="233" t="n"/>
      <c r="L443" s="233" t="inlineStr">
        <is>
          <t>Regreasable</t>
        </is>
      </c>
      <c r="M443" s="233" t="inlineStr">
        <is>
          <t>C35</t>
        </is>
      </c>
      <c r="N443" s="233" t="inlineStr">
        <is>
          <t>Labrynth Lip Seal</t>
        </is>
      </c>
      <c r="O443" s="233" t="inlineStr">
        <is>
          <t>Coating_Standard</t>
        </is>
      </c>
      <c r="P443" s="235" t="inlineStr">
        <is>
          <t>RTF</t>
        </is>
      </c>
      <c r="Q443" s="233" t="inlineStr">
        <is>
          <t>B104755</t>
        </is>
      </c>
      <c r="R443" s="235" t="inlineStr">
        <is>
          <t>LT027</t>
        </is>
      </c>
      <c r="S443" s="233" t="n"/>
      <c r="T443" s="233" t="n"/>
      <c r="U443" s="233" t="n"/>
    </row>
    <row r="444">
      <c r="B444" s="233">
        <f>IF(AND(M444&lt;&gt;"B20", O444= "Coating_Standard"),"Y","N")</f>
        <v/>
      </c>
      <c r="C444" s="233" t="inlineStr">
        <is>
          <t>ConTab_BOM_KP_Insert_0444</t>
        </is>
      </c>
      <c r="D444" s="233">
        <f>IF(B462="Y",C444,"")</f>
        <v/>
      </c>
      <c r="E444" s="198" t="inlineStr">
        <is>
          <t>6012-1_2-KP</t>
        </is>
      </c>
      <c r="F444" s="235" t="inlineStr">
        <is>
          <t>Opt_Insert</t>
        </is>
      </c>
      <c r="G444" s="235" t="inlineStr">
        <is>
          <t>4</t>
        </is>
      </c>
      <c r="H444" s="234" t="inlineStr">
        <is>
          <t>X4</t>
        </is>
      </c>
      <c r="I444" s="233" t="inlineStr">
        <is>
          <t>Mechanical Seal</t>
        </is>
      </c>
      <c r="J444" s="233" t="inlineStr">
        <is>
          <t>Single</t>
        </is>
      </c>
      <c r="K444" s="233" t="n"/>
      <c r="L444" s="233" t="inlineStr">
        <is>
          <t>Regreasable</t>
        </is>
      </c>
      <c r="M444" s="233" t="inlineStr">
        <is>
          <t>J</t>
        </is>
      </c>
      <c r="N444" s="233" t="inlineStr">
        <is>
          <t>Labrynth Lip Seal</t>
        </is>
      </c>
      <c r="O444" s="233" t="inlineStr">
        <is>
          <t>Coating_Standard</t>
        </is>
      </c>
      <c r="P444" s="235" t="inlineStr">
        <is>
          <t>RTF</t>
        </is>
      </c>
      <c r="Q444" s="233" t="inlineStr">
        <is>
          <t>B104756</t>
        </is>
      </c>
      <c r="R444" s="235" t="inlineStr">
        <is>
          <t>LT105</t>
        </is>
      </c>
      <c r="S444" s="233" t="n"/>
      <c r="T444" s="233" t="n"/>
      <c r="U444" s="233" t="n"/>
    </row>
    <row r="445">
      <c r="B445" s="233">
        <f>IF(AND(M445&lt;&gt;"B20", O445= "Coating_Standard"),"Y","N")</f>
        <v/>
      </c>
      <c r="C445" s="233" t="inlineStr">
        <is>
          <t>ConTab_BOM_KP_Insert_0445</t>
        </is>
      </c>
      <c r="D445" s="233">
        <f>IF(B463="Y",C445,"")</f>
        <v/>
      </c>
      <c r="E445" s="198" t="inlineStr">
        <is>
          <t>6012-1_2-KP</t>
        </is>
      </c>
      <c r="F445" s="235" t="inlineStr">
        <is>
          <t>Opt_Insert</t>
        </is>
      </c>
      <c r="G445" s="235" t="inlineStr">
        <is>
          <t>4</t>
        </is>
      </c>
      <c r="H445" s="234" t="inlineStr">
        <is>
          <t>X4</t>
        </is>
      </c>
      <c r="I445" s="233" t="inlineStr">
        <is>
          <t>Packing</t>
        </is>
      </c>
      <c r="J445" s="233" t="inlineStr">
        <is>
          <t>Packing</t>
        </is>
      </c>
      <c r="K445" s="233" t="n"/>
      <c r="L445" s="233" t="inlineStr">
        <is>
          <t>Regreasable</t>
        </is>
      </c>
      <c r="M445" s="233" t="inlineStr">
        <is>
          <t>C35</t>
        </is>
      </c>
      <c r="N445" s="233" t="inlineStr">
        <is>
          <t>Labrynth Lip Seal</t>
        </is>
      </c>
      <c r="O445" s="233" t="inlineStr">
        <is>
          <t>Coating_Standard</t>
        </is>
      </c>
      <c r="P445" s="235" t="inlineStr">
        <is>
          <t>RTF</t>
        </is>
      </c>
      <c r="Q445" s="233" t="inlineStr">
        <is>
          <t>B104758</t>
        </is>
      </c>
      <c r="R445" s="235" t="inlineStr">
        <is>
          <t>LT027</t>
        </is>
      </c>
      <c r="S445" s="233" t="n"/>
      <c r="T445" s="233" t="n"/>
      <c r="U445" s="233" t="n"/>
    </row>
    <row r="446">
      <c r="B446" s="233">
        <f>IF(AND(M446&lt;&gt;"B20", O446= "Coating_Standard"),"Y","N")</f>
        <v/>
      </c>
      <c r="C446" s="233" t="inlineStr">
        <is>
          <t>ConTab_BOM_KP_Insert_0446</t>
        </is>
      </c>
      <c r="D446" s="233">
        <f>IF(B464="Y",C446,"")</f>
        <v/>
      </c>
      <c r="E446" s="198" t="inlineStr">
        <is>
          <t>6012-1_2-KP</t>
        </is>
      </c>
      <c r="F446" s="235" t="inlineStr">
        <is>
          <t>Opt_Insert</t>
        </is>
      </c>
      <c r="G446" s="235" t="inlineStr">
        <is>
          <t>4</t>
        </is>
      </c>
      <c r="H446" s="234" t="inlineStr">
        <is>
          <t>X4</t>
        </is>
      </c>
      <c r="I446" s="233" t="inlineStr">
        <is>
          <t>Packing</t>
        </is>
      </c>
      <c r="J446" s="233" t="inlineStr">
        <is>
          <t>Packing</t>
        </is>
      </c>
      <c r="K446" s="233" t="n"/>
      <c r="L446" s="233" t="inlineStr">
        <is>
          <t>Regreasable</t>
        </is>
      </c>
      <c r="M446" s="233" t="inlineStr">
        <is>
          <t>J</t>
        </is>
      </c>
      <c r="N446" s="233" t="inlineStr">
        <is>
          <t>Labrynth Lip Seal</t>
        </is>
      </c>
      <c r="O446" s="233" t="inlineStr">
        <is>
          <t>Coating_Standard</t>
        </is>
      </c>
      <c r="P446" s="235" t="inlineStr">
        <is>
          <t>RTF</t>
        </is>
      </c>
      <c r="Q446" s="233" t="inlineStr">
        <is>
          <t>B104759</t>
        </is>
      </c>
      <c r="R446" s="235" t="inlineStr">
        <is>
          <t>LT105</t>
        </is>
      </c>
      <c r="S446" s="233" t="n"/>
      <c r="T446" s="233" t="n"/>
      <c r="U446" s="233" t="n"/>
    </row>
    <row r="447">
      <c r="B447" s="233">
        <f>IF(AND(M447&lt;&gt;"B20", O447= "Coating_Standard"),"Y","N")</f>
        <v/>
      </c>
      <c r="C447" s="233" t="inlineStr">
        <is>
          <t>ConTab_BOM_KP_Insert_0447</t>
        </is>
      </c>
      <c r="D447" s="233">
        <f>IF(B465="Y",C447,"")</f>
        <v/>
      </c>
      <c r="E447" s="198" t="inlineStr">
        <is>
          <t>6012-3_4-KP</t>
        </is>
      </c>
      <c r="F447" s="235" t="inlineStr">
        <is>
          <t>Opt_Insert</t>
        </is>
      </c>
      <c r="G447" s="235" t="inlineStr">
        <is>
          <t>4</t>
        </is>
      </c>
      <c r="H447" s="234" t="inlineStr">
        <is>
          <t>X4</t>
        </is>
      </c>
      <c r="I447" s="233" t="inlineStr">
        <is>
          <t>Mechanical Seal</t>
        </is>
      </c>
      <c r="J447" s="233" t="inlineStr">
        <is>
          <t>Single</t>
        </is>
      </c>
      <c r="K447" s="233" t="n"/>
      <c r="L447" s="233" t="inlineStr">
        <is>
          <t>Regreasable</t>
        </is>
      </c>
      <c r="M447" s="233" t="inlineStr">
        <is>
          <t>C35</t>
        </is>
      </c>
      <c r="N447" s="233" t="inlineStr">
        <is>
          <t>Labrynth Lip Seal</t>
        </is>
      </c>
      <c r="O447" s="233" t="inlineStr">
        <is>
          <t>Coating_Standard</t>
        </is>
      </c>
      <c r="P447" s="235" t="inlineStr">
        <is>
          <t>RTF</t>
        </is>
      </c>
      <c r="Q447" s="233" t="inlineStr">
        <is>
          <t>B104761</t>
        </is>
      </c>
      <c r="R447" s="235" t="inlineStr">
        <is>
          <t>LT027</t>
        </is>
      </c>
      <c r="S447" s="233" t="n"/>
      <c r="T447" s="233" t="n"/>
      <c r="U447" s="233" t="n"/>
    </row>
    <row r="448">
      <c r="B448" s="233">
        <f>IF(AND(M448&lt;&gt;"B20", O448= "Coating_Standard"),"Y","N")</f>
        <v/>
      </c>
      <c r="C448" s="233" t="inlineStr">
        <is>
          <t>ConTab_BOM_KP_Insert_0448</t>
        </is>
      </c>
      <c r="D448" s="233">
        <f>IF(B466="Y",C448,"")</f>
        <v/>
      </c>
      <c r="E448" s="198" t="inlineStr">
        <is>
          <t>6012-3_4-KP</t>
        </is>
      </c>
      <c r="F448" s="235" t="inlineStr">
        <is>
          <t>Opt_Insert</t>
        </is>
      </c>
      <c r="G448" s="235" t="inlineStr">
        <is>
          <t>4</t>
        </is>
      </c>
      <c r="H448" s="234" t="inlineStr">
        <is>
          <t>X4</t>
        </is>
      </c>
      <c r="I448" s="233" t="inlineStr">
        <is>
          <t>Mechanical Seal</t>
        </is>
      </c>
      <c r="J448" s="233" t="inlineStr">
        <is>
          <t>Single</t>
        </is>
      </c>
      <c r="K448" s="233" t="n"/>
      <c r="L448" s="233" t="inlineStr">
        <is>
          <t>Regreasable</t>
        </is>
      </c>
      <c r="M448" s="233" t="inlineStr">
        <is>
          <t>J</t>
        </is>
      </c>
      <c r="N448" s="233" t="inlineStr">
        <is>
          <t>Labrynth Lip Seal</t>
        </is>
      </c>
      <c r="O448" s="233" t="inlineStr">
        <is>
          <t>Coating_Standard</t>
        </is>
      </c>
      <c r="P448" s="235" t="inlineStr">
        <is>
          <t>RTF</t>
        </is>
      </c>
      <c r="Q448" s="233" t="inlineStr">
        <is>
          <t>B104762</t>
        </is>
      </c>
      <c r="R448" s="235" t="inlineStr">
        <is>
          <t>LT105</t>
        </is>
      </c>
      <c r="S448" s="233" t="n"/>
      <c r="T448" s="233" t="n"/>
      <c r="U448" s="233" t="n"/>
    </row>
    <row r="449">
      <c r="B449" s="233">
        <f>IF(AND(M449&lt;&gt;"B20", O449= "Coating_Standard"),"Y","N")</f>
        <v/>
      </c>
      <c r="C449" s="233" t="inlineStr">
        <is>
          <t>ConTab_BOM_KP_Insert_0449</t>
        </is>
      </c>
      <c r="D449" s="233">
        <f>IF(B467="Y",C449,"")</f>
        <v/>
      </c>
      <c r="E449" s="198" t="inlineStr">
        <is>
          <t>6012-3_4-KP</t>
        </is>
      </c>
      <c r="F449" s="235" t="inlineStr">
        <is>
          <t>Opt_Insert</t>
        </is>
      </c>
      <c r="G449" s="235" t="inlineStr">
        <is>
          <t>4</t>
        </is>
      </c>
      <c r="H449" s="234" t="inlineStr">
        <is>
          <t>X4</t>
        </is>
      </c>
      <c r="I449" s="233" t="inlineStr">
        <is>
          <t>Packing</t>
        </is>
      </c>
      <c r="J449" s="233" t="inlineStr">
        <is>
          <t>Packing</t>
        </is>
      </c>
      <c r="K449" s="233" t="n"/>
      <c r="L449" s="233" t="inlineStr">
        <is>
          <t>Regreasable</t>
        </is>
      </c>
      <c r="M449" s="233" t="inlineStr">
        <is>
          <t>C35</t>
        </is>
      </c>
      <c r="N449" s="233" t="inlineStr">
        <is>
          <t>Labrynth Lip Seal</t>
        </is>
      </c>
      <c r="O449" s="233" t="inlineStr">
        <is>
          <t>Coating_Standard</t>
        </is>
      </c>
      <c r="P449" s="235" t="inlineStr">
        <is>
          <t>RTF</t>
        </is>
      </c>
      <c r="Q449" s="233" t="inlineStr">
        <is>
          <t>B104764</t>
        </is>
      </c>
      <c r="R449" s="235" t="inlineStr">
        <is>
          <t>LT027</t>
        </is>
      </c>
      <c r="S449" s="233" t="n"/>
      <c r="T449" s="233" t="n"/>
      <c r="U449" s="233" t="n"/>
    </row>
    <row r="450">
      <c r="B450" s="233">
        <f>IF(AND(M450&lt;&gt;"B20", O450= "Coating_Standard"),"Y","N")</f>
        <v/>
      </c>
      <c r="C450" s="233" t="inlineStr">
        <is>
          <t>ConTab_BOM_KP_Insert_0450</t>
        </is>
      </c>
      <c r="D450" s="233">
        <f>IF(B468="Y",C450,"")</f>
        <v/>
      </c>
      <c r="E450" s="198" t="inlineStr">
        <is>
          <t>6012-3_4-KP</t>
        </is>
      </c>
      <c r="F450" s="235" t="inlineStr">
        <is>
          <t>Opt_Insert</t>
        </is>
      </c>
      <c r="G450" s="235" t="inlineStr">
        <is>
          <t>4</t>
        </is>
      </c>
      <c r="H450" s="234" t="inlineStr">
        <is>
          <t>X4</t>
        </is>
      </c>
      <c r="I450" s="233" t="inlineStr">
        <is>
          <t>Packing</t>
        </is>
      </c>
      <c r="J450" s="233" t="inlineStr">
        <is>
          <t>Packing</t>
        </is>
      </c>
      <c r="K450" s="233" t="n"/>
      <c r="L450" s="233" t="inlineStr">
        <is>
          <t>Regreasable</t>
        </is>
      </c>
      <c r="M450" s="233" t="inlineStr">
        <is>
          <t>J</t>
        </is>
      </c>
      <c r="N450" s="233" t="inlineStr">
        <is>
          <t>Labrynth Lip Seal</t>
        </is>
      </c>
      <c r="O450" s="233" t="inlineStr">
        <is>
          <t>Coating_Standard</t>
        </is>
      </c>
      <c r="P450" s="235" t="inlineStr">
        <is>
          <t>RTF</t>
        </is>
      </c>
      <c r="Q450" s="233" t="inlineStr">
        <is>
          <t>B104765</t>
        </is>
      </c>
      <c r="R450" s="235" t="inlineStr">
        <is>
          <t>LT105</t>
        </is>
      </c>
      <c r="S450" s="233" t="n"/>
      <c r="T450" s="233" t="n"/>
      <c r="U450" s="233" t="n"/>
    </row>
    <row r="451">
      <c r="B451" s="233">
        <f>IF(AND(M451&lt;&gt;"B20", O451= "Coating_Standard"),"Y","N")</f>
        <v/>
      </c>
      <c r="C451" s="233" t="inlineStr">
        <is>
          <t>ConTab_BOM_KP_Insert_0451</t>
        </is>
      </c>
      <c r="D451" s="233">
        <f>IF(B469="Y",C451,"")</f>
        <v/>
      </c>
      <c r="E451" s="198" t="inlineStr">
        <is>
          <t>6015-1_2-KP</t>
        </is>
      </c>
      <c r="F451" s="235" t="inlineStr">
        <is>
          <t>Opt_Insert</t>
        </is>
      </c>
      <c r="G451" s="235" t="inlineStr">
        <is>
          <t>5</t>
        </is>
      </c>
      <c r="H451" s="234" t="inlineStr">
        <is>
          <t>X5</t>
        </is>
      </c>
      <c r="I451" s="233" t="inlineStr">
        <is>
          <t>Mechanical Seal</t>
        </is>
      </c>
      <c r="J451" s="233" t="inlineStr">
        <is>
          <t>Single</t>
        </is>
      </c>
      <c r="K451" s="233" t="n"/>
      <c r="L451" s="233" t="inlineStr">
        <is>
          <t>Regreasable</t>
        </is>
      </c>
      <c r="M451" s="233" t="inlineStr">
        <is>
          <t>C35</t>
        </is>
      </c>
      <c r="N451" s="233" t="inlineStr">
        <is>
          <t>Labrynth Lip Seal</t>
        </is>
      </c>
      <c r="O451" s="233" t="inlineStr">
        <is>
          <t>Coating_Standard</t>
        </is>
      </c>
      <c r="P451" s="235" t="inlineStr">
        <is>
          <t>RTF</t>
        </is>
      </c>
      <c r="Q451" s="233" t="inlineStr">
        <is>
          <t>B104767</t>
        </is>
      </c>
      <c r="R451" s="235" t="inlineStr">
        <is>
          <t>LT027</t>
        </is>
      </c>
      <c r="S451" s="233" t="n"/>
      <c r="T451" s="233" t="n"/>
      <c r="U451" s="233" t="n"/>
    </row>
    <row r="452">
      <c r="B452" s="233">
        <f>IF(AND(M452&lt;&gt;"B20", O452= "Coating_Standard"),"Y","N")</f>
        <v/>
      </c>
      <c r="C452" s="233" t="inlineStr">
        <is>
          <t>ConTab_BOM_KP_Insert_0452</t>
        </is>
      </c>
      <c r="D452" s="233">
        <f>IF(B470="Y",C452,"")</f>
        <v/>
      </c>
      <c r="E452" s="198" t="inlineStr">
        <is>
          <t>6015-1_2-KP</t>
        </is>
      </c>
      <c r="F452" s="235" t="inlineStr">
        <is>
          <t>Opt_Insert</t>
        </is>
      </c>
      <c r="G452" s="235" t="inlineStr">
        <is>
          <t>5</t>
        </is>
      </c>
      <c r="H452" s="234" t="inlineStr">
        <is>
          <t>X5</t>
        </is>
      </c>
      <c r="I452" s="233" t="inlineStr">
        <is>
          <t>Mechanical Seal</t>
        </is>
      </c>
      <c r="J452" s="233" t="inlineStr">
        <is>
          <t>Single</t>
        </is>
      </c>
      <c r="K452" s="233" t="n"/>
      <c r="L452" s="233" t="inlineStr">
        <is>
          <t>Regreasable</t>
        </is>
      </c>
      <c r="M452" s="233" t="inlineStr">
        <is>
          <t>J</t>
        </is>
      </c>
      <c r="N452" s="233" t="inlineStr">
        <is>
          <t>Labrynth Lip Seal</t>
        </is>
      </c>
      <c r="O452" s="233" t="inlineStr">
        <is>
          <t>Coating_Standard</t>
        </is>
      </c>
      <c r="P452" s="235" t="inlineStr">
        <is>
          <t>RTF</t>
        </is>
      </c>
      <c r="Q452" s="233" t="inlineStr">
        <is>
          <t>B104768</t>
        </is>
      </c>
      <c r="R452" s="235" t="inlineStr">
        <is>
          <t>LT105</t>
        </is>
      </c>
      <c r="S452" s="233" t="n"/>
      <c r="T452" s="233" t="n"/>
      <c r="U452" s="233" t="n"/>
    </row>
    <row r="453">
      <c r="B453" s="233">
        <f>IF(AND(M453&lt;&gt;"B20", O453= "Coating_Standard"),"Y","N")</f>
        <v/>
      </c>
      <c r="C453" s="233" t="inlineStr">
        <is>
          <t>ConTab_BOM_KP_Insert_0453</t>
        </is>
      </c>
      <c r="D453" s="233">
        <f>IF(B471="Y",C453,"")</f>
        <v/>
      </c>
      <c r="E453" s="198" t="inlineStr">
        <is>
          <t>6015-1_2-KP</t>
        </is>
      </c>
      <c r="F453" s="235" t="inlineStr">
        <is>
          <t>Opt_Insert</t>
        </is>
      </c>
      <c r="G453" s="235" t="inlineStr">
        <is>
          <t>5</t>
        </is>
      </c>
      <c r="H453" s="234" t="inlineStr">
        <is>
          <t>X5</t>
        </is>
      </c>
      <c r="I453" s="233" t="inlineStr">
        <is>
          <t>Packing</t>
        </is>
      </c>
      <c r="J453" s="233" t="inlineStr">
        <is>
          <t>Packing</t>
        </is>
      </c>
      <c r="K453" s="233" t="n"/>
      <c r="L453" s="233" t="inlineStr">
        <is>
          <t>Regreasable</t>
        </is>
      </c>
      <c r="M453" s="233" t="inlineStr">
        <is>
          <t>C35</t>
        </is>
      </c>
      <c r="N453" s="233" t="inlineStr">
        <is>
          <t>Labrynth Lip Seal</t>
        </is>
      </c>
      <c r="O453" s="233" t="inlineStr">
        <is>
          <t>Coating_Standard</t>
        </is>
      </c>
      <c r="P453" s="235" t="inlineStr">
        <is>
          <t>RTF</t>
        </is>
      </c>
      <c r="Q453" s="233" t="inlineStr">
        <is>
          <t>B104770</t>
        </is>
      </c>
      <c r="R453" s="235" t="inlineStr">
        <is>
          <t>LT027</t>
        </is>
      </c>
      <c r="S453" s="233" t="n"/>
      <c r="T453" s="233" t="n"/>
      <c r="U453" s="233" t="n"/>
    </row>
    <row r="454">
      <c r="B454" s="233">
        <f>IF(AND(M454&lt;&gt;"B20", O454= "Coating_Standard"),"Y","N")</f>
        <v/>
      </c>
      <c r="C454" s="233" t="inlineStr">
        <is>
          <t>ConTab_BOM_KP_Insert_0454</t>
        </is>
      </c>
      <c r="D454" s="233">
        <f>IF(B472="Y",C454,"")</f>
        <v/>
      </c>
      <c r="E454" s="198" t="inlineStr">
        <is>
          <t>6015-1_2-KP</t>
        </is>
      </c>
      <c r="F454" s="235" t="inlineStr">
        <is>
          <t>Opt_Insert</t>
        </is>
      </c>
      <c r="G454" s="235" t="inlineStr">
        <is>
          <t>5</t>
        </is>
      </c>
      <c r="H454" s="234" t="inlineStr">
        <is>
          <t>X5</t>
        </is>
      </c>
      <c r="I454" s="233" t="inlineStr">
        <is>
          <t>Packing</t>
        </is>
      </c>
      <c r="J454" s="233" t="inlineStr">
        <is>
          <t>Packing</t>
        </is>
      </c>
      <c r="K454" s="233" t="n"/>
      <c r="L454" s="233" t="inlineStr">
        <is>
          <t>Regreasable</t>
        </is>
      </c>
      <c r="M454" s="233" t="inlineStr">
        <is>
          <t>J</t>
        </is>
      </c>
      <c r="N454" s="233" t="inlineStr">
        <is>
          <t>Labrynth Lip Seal</t>
        </is>
      </c>
      <c r="O454" s="233" t="inlineStr">
        <is>
          <t>Coating_Standard</t>
        </is>
      </c>
      <c r="P454" s="235" t="inlineStr">
        <is>
          <t>RTF</t>
        </is>
      </c>
      <c r="Q454" s="233" t="inlineStr">
        <is>
          <t>B104771</t>
        </is>
      </c>
      <c r="R454" s="235" t="inlineStr">
        <is>
          <t>LT105</t>
        </is>
      </c>
      <c r="S454" s="233" t="n"/>
      <c r="T454" s="233" t="n"/>
      <c r="U454" s="233" t="n"/>
    </row>
    <row r="455">
      <c r="B455" s="233">
        <f>IF(AND(M455&lt;&gt;"B20", O455= "Coating_Standard"),"Y","N")</f>
        <v/>
      </c>
      <c r="C455" s="233" t="inlineStr">
        <is>
          <t>ConTab_BOM_KP_Insert_0455</t>
        </is>
      </c>
      <c r="D455" s="233">
        <f>IF(B473="Y",C455,"")</f>
        <v/>
      </c>
      <c r="E455" s="198" t="inlineStr">
        <is>
          <t>6019-7_8-KP</t>
        </is>
      </c>
      <c r="F455" s="235" t="inlineStr">
        <is>
          <t>Opt_Insert</t>
        </is>
      </c>
      <c r="G455" s="235" t="inlineStr">
        <is>
          <t>5</t>
        </is>
      </c>
      <c r="H455" s="234" t="inlineStr">
        <is>
          <t>X5</t>
        </is>
      </c>
      <c r="I455" s="233" t="inlineStr">
        <is>
          <t>Mechanical Seal</t>
        </is>
      </c>
      <c r="J455" s="233" t="inlineStr">
        <is>
          <t>Single</t>
        </is>
      </c>
      <c r="K455" s="233" t="n"/>
      <c r="L455" s="233" t="inlineStr">
        <is>
          <t>Regreasable</t>
        </is>
      </c>
      <c r="M455" s="233" t="inlineStr">
        <is>
          <t>C35</t>
        </is>
      </c>
      <c r="N455" s="233" t="inlineStr">
        <is>
          <t>Labrynth Lip Seal</t>
        </is>
      </c>
      <c r="O455" s="233" t="inlineStr">
        <is>
          <t>Coating_Standard</t>
        </is>
      </c>
      <c r="P455" s="235" t="inlineStr">
        <is>
          <t>RTF</t>
        </is>
      </c>
      <c r="Q455" s="233" t="inlineStr">
        <is>
          <t>B104773</t>
        </is>
      </c>
      <c r="R455" s="235" t="inlineStr">
        <is>
          <t>LT027</t>
        </is>
      </c>
      <c r="S455" s="233" t="n"/>
      <c r="T455" s="233" t="n"/>
      <c r="U455" s="233" t="n"/>
    </row>
    <row r="456">
      <c r="B456" s="233">
        <f>IF(AND(M456&lt;&gt;"B20", O456= "Coating_Standard"),"Y","N")</f>
        <v/>
      </c>
      <c r="C456" s="233" t="inlineStr">
        <is>
          <t>ConTab_BOM_KP_Insert_0456</t>
        </is>
      </c>
      <c r="D456" s="233">
        <f>IF(B474="Y",C456,"")</f>
        <v/>
      </c>
      <c r="E456" s="198" t="inlineStr">
        <is>
          <t>6019-7_8-KP</t>
        </is>
      </c>
      <c r="F456" s="235" t="inlineStr">
        <is>
          <t>Opt_Insert</t>
        </is>
      </c>
      <c r="G456" s="235" t="inlineStr">
        <is>
          <t>5</t>
        </is>
      </c>
      <c r="H456" s="234" t="inlineStr">
        <is>
          <t>X5</t>
        </is>
      </c>
      <c r="I456" s="233" t="inlineStr">
        <is>
          <t>Mechanical Seal</t>
        </is>
      </c>
      <c r="J456" s="233" t="inlineStr">
        <is>
          <t>Single</t>
        </is>
      </c>
      <c r="K456" s="233" t="n"/>
      <c r="L456" s="233" t="inlineStr">
        <is>
          <t>Regreasable</t>
        </is>
      </c>
      <c r="M456" s="233" t="inlineStr">
        <is>
          <t>J</t>
        </is>
      </c>
      <c r="N456" s="233" t="inlineStr">
        <is>
          <t>Labrynth Lip Seal</t>
        </is>
      </c>
      <c r="O456" s="233" t="inlineStr">
        <is>
          <t>Coating_Standard</t>
        </is>
      </c>
      <c r="P456" s="235" t="inlineStr">
        <is>
          <t>RTF</t>
        </is>
      </c>
      <c r="Q456" s="233" t="inlineStr">
        <is>
          <t>B104774</t>
        </is>
      </c>
      <c r="R456" s="235" t="inlineStr">
        <is>
          <t>LT105</t>
        </is>
      </c>
      <c r="S456" s="233" t="n"/>
      <c r="T456" s="233" t="n"/>
      <c r="U456" s="233" t="n"/>
    </row>
    <row r="457">
      <c r="B457" s="233">
        <f>IF(AND(M457&lt;&gt;"B20", O457= "Coating_Standard"),"Y","N")</f>
        <v/>
      </c>
      <c r="C457" s="233" t="inlineStr">
        <is>
          <t>ConTab_BOM_KP_Insert_0457</t>
        </is>
      </c>
      <c r="D457" s="233">
        <f>IF(B475="Y",C457,"")</f>
        <v/>
      </c>
      <c r="E457" s="198" t="inlineStr">
        <is>
          <t>6019-7_8-KP</t>
        </is>
      </c>
      <c r="F457" s="235" t="inlineStr">
        <is>
          <t>Opt_Insert</t>
        </is>
      </c>
      <c r="G457" s="235" t="inlineStr">
        <is>
          <t>5</t>
        </is>
      </c>
      <c r="H457" s="234" t="inlineStr">
        <is>
          <t>X5</t>
        </is>
      </c>
      <c r="I457" s="233" t="inlineStr">
        <is>
          <t>Packing</t>
        </is>
      </c>
      <c r="J457" s="233" t="inlineStr">
        <is>
          <t>Packing</t>
        </is>
      </c>
      <c r="K457" s="233" t="n"/>
      <c r="L457" s="233" t="inlineStr">
        <is>
          <t>Regreasable</t>
        </is>
      </c>
      <c r="M457" s="233" t="inlineStr">
        <is>
          <t>C35</t>
        </is>
      </c>
      <c r="N457" s="233" t="inlineStr">
        <is>
          <t>Labrynth Lip Seal</t>
        </is>
      </c>
      <c r="O457" s="233" t="inlineStr">
        <is>
          <t>Coating_Standard</t>
        </is>
      </c>
      <c r="P457" s="235" t="inlineStr">
        <is>
          <t>RTF</t>
        </is>
      </c>
      <c r="Q457" s="233" t="inlineStr">
        <is>
          <t>B104776</t>
        </is>
      </c>
      <c r="R457" s="235" t="inlineStr">
        <is>
          <t>LT027</t>
        </is>
      </c>
      <c r="S457" s="233" t="n"/>
      <c r="T457" s="233" t="n"/>
      <c r="U457" s="233" t="n"/>
    </row>
    <row r="458">
      <c r="B458" s="233">
        <f>IF(AND(M458&lt;&gt;"B20", O458= "Coating_Standard"),"Y","N")</f>
        <v/>
      </c>
      <c r="C458" s="233" t="inlineStr">
        <is>
          <t>ConTab_BOM_KP_Insert_0458</t>
        </is>
      </c>
      <c r="D458" s="233">
        <f>IF(B476="Y",C458,"")</f>
        <v/>
      </c>
      <c r="E458" s="198" t="inlineStr">
        <is>
          <t>6019-7_8-KP</t>
        </is>
      </c>
      <c r="F458" s="235" t="inlineStr">
        <is>
          <t>Opt_Insert</t>
        </is>
      </c>
      <c r="G458" s="235" t="inlineStr">
        <is>
          <t>5</t>
        </is>
      </c>
      <c r="H458" s="234" t="inlineStr">
        <is>
          <t>X5</t>
        </is>
      </c>
      <c r="I458" s="233" t="inlineStr">
        <is>
          <t>Packing</t>
        </is>
      </c>
      <c r="J458" s="233" t="inlineStr">
        <is>
          <t>Packing</t>
        </is>
      </c>
      <c r="K458" s="233" t="n"/>
      <c r="L458" s="233" t="inlineStr">
        <is>
          <t>Regreasable</t>
        </is>
      </c>
      <c r="M458" s="233" t="inlineStr">
        <is>
          <t>J</t>
        </is>
      </c>
      <c r="N458" s="233" t="inlineStr">
        <is>
          <t>Labrynth Lip Seal</t>
        </is>
      </c>
      <c r="O458" s="233" t="inlineStr">
        <is>
          <t>Coating_Standard</t>
        </is>
      </c>
      <c r="P458" s="235" t="inlineStr">
        <is>
          <t>RTF</t>
        </is>
      </c>
      <c r="Q458" s="233" t="inlineStr">
        <is>
          <t>B104777</t>
        </is>
      </c>
      <c r="R458" s="235" t="inlineStr">
        <is>
          <t>LT105</t>
        </is>
      </c>
      <c r="S458" s="233" t="n"/>
      <c r="T458" s="233" t="n"/>
      <c r="U458" s="233" t="n"/>
    </row>
    <row r="459">
      <c r="B459" s="233">
        <f>IF(AND(M459&lt;&gt;"B20", O459= "Coating_Standard"),"Y","N")</f>
        <v/>
      </c>
      <c r="C459" s="233" t="inlineStr">
        <is>
          <t>ConTab_BOM_KP_Insert_0459</t>
        </is>
      </c>
      <c r="D459" s="233">
        <f>IF(B477="Y",C459,"")</f>
        <v/>
      </c>
      <c r="E459" s="198" t="inlineStr">
        <is>
          <t>6019-7_8-KP</t>
        </is>
      </c>
      <c r="F459" s="235" t="inlineStr">
        <is>
          <t>Opt_Insert</t>
        </is>
      </c>
      <c r="G459" s="235" t="inlineStr">
        <is>
          <t>6</t>
        </is>
      </c>
      <c r="H459" s="234" t="inlineStr">
        <is>
          <t>X6</t>
        </is>
      </c>
      <c r="I459" s="233" t="inlineStr">
        <is>
          <t>Mechanical Seal</t>
        </is>
      </c>
      <c r="J459" s="233" t="inlineStr">
        <is>
          <t>Single</t>
        </is>
      </c>
      <c r="K459" s="233" t="n"/>
      <c r="L459" s="233" t="inlineStr">
        <is>
          <t>Regreasable</t>
        </is>
      </c>
      <c r="M459" s="233" t="inlineStr">
        <is>
          <t>C35</t>
        </is>
      </c>
      <c r="N459" s="233" t="inlineStr">
        <is>
          <t>Labrynth Lip Seal</t>
        </is>
      </c>
      <c r="O459" s="233" t="inlineStr">
        <is>
          <t>Coating_Standard</t>
        </is>
      </c>
      <c r="P459" s="235" t="inlineStr">
        <is>
          <t>RTF</t>
        </is>
      </c>
      <c r="Q459" s="233" t="inlineStr">
        <is>
          <t>B104779</t>
        </is>
      </c>
      <c r="R459" s="235" t="inlineStr">
        <is>
          <t>LT027</t>
        </is>
      </c>
      <c r="S459" s="233" t="n"/>
      <c r="T459" s="233" t="n"/>
      <c r="U459" s="233" t="n"/>
    </row>
    <row r="460">
      <c r="B460" s="233">
        <f>IF(AND(M460&lt;&gt;"B20", O460= "Coating_Standard"),"Y","N")</f>
        <v/>
      </c>
      <c r="C460" s="233" t="inlineStr">
        <is>
          <t>ConTab_BOM_KP_Insert_0460</t>
        </is>
      </c>
      <c r="D460" s="233">
        <f>IF(B478="Y",C460,"")</f>
        <v/>
      </c>
      <c r="E460" s="198" t="inlineStr">
        <is>
          <t>6019-7_8-KP</t>
        </is>
      </c>
      <c r="F460" s="235" t="inlineStr">
        <is>
          <t>Opt_Insert</t>
        </is>
      </c>
      <c r="G460" s="235" t="inlineStr">
        <is>
          <t>6</t>
        </is>
      </c>
      <c r="H460" s="234" t="inlineStr">
        <is>
          <t>X6</t>
        </is>
      </c>
      <c r="I460" s="233" t="inlineStr">
        <is>
          <t>Mechanical Seal</t>
        </is>
      </c>
      <c r="J460" s="233" t="inlineStr">
        <is>
          <t>Single</t>
        </is>
      </c>
      <c r="K460" s="233" t="n"/>
      <c r="L460" s="233" t="inlineStr">
        <is>
          <t>Regreasable</t>
        </is>
      </c>
      <c r="M460" s="233" t="inlineStr">
        <is>
          <t>J</t>
        </is>
      </c>
      <c r="N460" s="233" t="inlineStr">
        <is>
          <t>Labrynth Lip Seal</t>
        </is>
      </c>
      <c r="O460" s="233" t="inlineStr">
        <is>
          <t>Coating_Standard</t>
        </is>
      </c>
      <c r="P460" s="235" t="inlineStr">
        <is>
          <t>RTF</t>
        </is>
      </c>
      <c r="Q460" s="233" t="inlineStr">
        <is>
          <t>B104780</t>
        </is>
      </c>
      <c r="R460" s="235" t="inlineStr">
        <is>
          <t>LT105</t>
        </is>
      </c>
      <c r="S460" s="233" t="n"/>
      <c r="T460" s="233" t="n"/>
      <c r="U460" s="233" t="n"/>
    </row>
    <row r="461">
      <c r="B461" s="233">
        <f>IF(AND(M461&lt;&gt;"B20", O461= "Coating_Standard"),"Y","N")</f>
        <v/>
      </c>
      <c r="C461" s="233" t="inlineStr">
        <is>
          <t>ConTab_BOM_KP_Insert_0461</t>
        </is>
      </c>
      <c r="D461" s="233">
        <f>IF(B479="Y",C461,"")</f>
        <v/>
      </c>
      <c r="E461" s="198" t="inlineStr">
        <is>
          <t>6019-7_8-KP</t>
        </is>
      </c>
      <c r="F461" s="235" t="inlineStr">
        <is>
          <t>Opt_Insert</t>
        </is>
      </c>
      <c r="G461" s="235" t="inlineStr">
        <is>
          <t>6</t>
        </is>
      </c>
      <c r="H461" s="234" t="inlineStr">
        <is>
          <t>X6</t>
        </is>
      </c>
      <c r="I461" s="233" t="inlineStr">
        <is>
          <t>Packing</t>
        </is>
      </c>
      <c r="J461" s="233" t="inlineStr">
        <is>
          <t>Packing</t>
        </is>
      </c>
      <c r="K461" s="233" t="n"/>
      <c r="L461" s="233" t="inlineStr">
        <is>
          <t>Regreasable</t>
        </is>
      </c>
      <c r="M461" s="233" t="inlineStr">
        <is>
          <t>C35</t>
        </is>
      </c>
      <c r="N461" s="233" t="inlineStr">
        <is>
          <t>Labrynth Lip Seal</t>
        </is>
      </c>
      <c r="O461" s="233" t="inlineStr">
        <is>
          <t>Coating_Standard</t>
        </is>
      </c>
      <c r="P461" s="235" t="inlineStr">
        <is>
          <t>RTF</t>
        </is>
      </c>
      <c r="Q461" s="233" t="inlineStr">
        <is>
          <t>B104782</t>
        </is>
      </c>
      <c r="R461" s="235" t="inlineStr">
        <is>
          <t>LT027</t>
        </is>
      </c>
      <c r="S461" s="233" t="n"/>
      <c r="T461" s="233" t="n"/>
      <c r="U461" s="233" t="n"/>
    </row>
    <row r="462">
      <c r="B462" s="233">
        <f>IF(AND(M462&lt;&gt;"B20", O462= "Coating_Standard"),"Y","N")</f>
        <v/>
      </c>
      <c r="C462" s="233" t="inlineStr">
        <is>
          <t>ConTab_BOM_KP_Insert_0462</t>
        </is>
      </c>
      <c r="D462" s="233">
        <f>IF(B480="Y",C462,"")</f>
        <v/>
      </c>
      <c r="E462" s="198" t="inlineStr">
        <is>
          <t>6019-7_8-KP</t>
        </is>
      </c>
      <c r="F462" s="235" t="inlineStr">
        <is>
          <t>Opt_Insert</t>
        </is>
      </c>
      <c r="G462" s="235" t="inlineStr">
        <is>
          <t>6</t>
        </is>
      </c>
      <c r="H462" s="234" t="inlineStr">
        <is>
          <t>X6</t>
        </is>
      </c>
      <c r="I462" s="233" t="inlineStr">
        <is>
          <t>Packing</t>
        </is>
      </c>
      <c r="J462" s="233" t="inlineStr">
        <is>
          <t>Packing</t>
        </is>
      </c>
      <c r="K462" s="233" t="n"/>
      <c r="L462" s="233" t="inlineStr">
        <is>
          <t>Regreasable</t>
        </is>
      </c>
      <c r="M462" s="233" t="inlineStr">
        <is>
          <t>J</t>
        </is>
      </c>
      <c r="N462" s="233" t="inlineStr">
        <is>
          <t>Labrynth Lip Seal</t>
        </is>
      </c>
      <c r="O462" s="233" t="inlineStr">
        <is>
          <t>Coating_Standard</t>
        </is>
      </c>
      <c r="P462" s="235" t="inlineStr">
        <is>
          <t>RTF</t>
        </is>
      </c>
      <c r="Q462" s="233" t="inlineStr">
        <is>
          <t>B104783</t>
        </is>
      </c>
      <c r="R462" s="235" t="inlineStr">
        <is>
          <t>LT105</t>
        </is>
      </c>
      <c r="S462" s="233" t="n"/>
      <c r="T462" s="233" t="n"/>
      <c r="U462" s="233" t="n"/>
    </row>
    <row r="463">
      <c r="B463" s="233">
        <f>IF(AND(M463&lt;&gt;"B20", O463= "Coating_Standard"),"Y","N")</f>
        <v/>
      </c>
      <c r="C463" s="233" t="inlineStr">
        <is>
          <t>ConTab_BOM_KP_Insert_0463</t>
        </is>
      </c>
      <c r="D463" s="233">
        <f>IF(B481="Y",C463,"")</f>
        <v/>
      </c>
      <c r="E463" s="198" t="inlineStr">
        <is>
          <t>6020-3_4-KP</t>
        </is>
      </c>
      <c r="F463" s="235" t="inlineStr">
        <is>
          <t>Opt_Insert</t>
        </is>
      </c>
      <c r="G463" s="235" t="inlineStr">
        <is>
          <t>6</t>
        </is>
      </c>
      <c r="H463" s="234" t="inlineStr">
        <is>
          <t>X6</t>
        </is>
      </c>
      <c r="I463" s="233" t="inlineStr">
        <is>
          <t>Mechanical Seal</t>
        </is>
      </c>
      <c r="J463" s="233" t="inlineStr">
        <is>
          <t>Single</t>
        </is>
      </c>
      <c r="K463" s="233" t="n"/>
      <c r="L463" s="233" t="inlineStr">
        <is>
          <t>Regreasable</t>
        </is>
      </c>
      <c r="M463" s="233" t="inlineStr">
        <is>
          <t>C35</t>
        </is>
      </c>
      <c r="N463" s="233" t="inlineStr">
        <is>
          <t>Labrynth Lip Seal</t>
        </is>
      </c>
      <c r="O463" s="233" t="inlineStr">
        <is>
          <t>Coating_Standard</t>
        </is>
      </c>
      <c r="P463" s="235" t="inlineStr">
        <is>
          <t>RTF</t>
        </is>
      </c>
      <c r="Q463" s="233" t="inlineStr">
        <is>
          <t>B104785</t>
        </is>
      </c>
      <c r="R463" s="235" t="inlineStr">
        <is>
          <t>LT027</t>
        </is>
      </c>
      <c r="S463" s="233" t="n"/>
      <c r="T463" s="233" t="n"/>
      <c r="U463" s="233" t="n"/>
    </row>
    <row r="464">
      <c r="B464" s="233">
        <f>IF(AND(M464&lt;&gt;"B20", O464= "Coating_Standard"),"Y","N")</f>
        <v/>
      </c>
      <c r="C464" s="233" t="inlineStr">
        <is>
          <t>ConTab_BOM_KP_Insert_0464</t>
        </is>
      </c>
      <c r="D464" s="233">
        <f>IF(B482="Y",C464,"")</f>
        <v/>
      </c>
      <c r="E464" s="198" t="inlineStr">
        <is>
          <t>6020-3_4-KP</t>
        </is>
      </c>
      <c r="F464" s="235" t="inlineStr">
        <is>
          <t>Opt_Insert</t>
        </is>
      </c>
      <c r="G464" s="235" t="inlineStr">
        <is>
          <t>6</t>
        </is>
      </c>
      <c r="H464" s="234" t="inlineStr">
        <is>
          <t>X6</t>
        </is>
      </c>
      <c r="I464" s="233" t="inlineStr">
        <is>
          <t>Mechanical Seal</t>
        </is>
      </c>
      <c r="J464" s="233" t="inlineStr">
        <is>
          <t>Single</t>
        </is>
      </c>
      <c r="K464" s="233" t="n"/>
      <c r="L464" s="233" t="inlineStr">
        <is>
          <t>Regreasable</t>
        </is>
      </c>
      <c r="M464" s="233" t="inlineStr">
        <is>
          <t>J</t>
        </is>
      </c>
      <c r="N464" s="233" t="inlineStr">
        <is>
          <t>Labrynth Lip Seal</t>
        </is>
      </c>
      <c r="O464" s="233" t="inlineStr">
        <is>
          <t>Coating_Standard</t>
        </is>
      </c>
      <c r="P464" s="235" t="inlineStr">
        <is>
          <t>RTF</t>
        </is>
      </c>
      <c r="Q464" s="233" t="inlineStr">
        <is>
          <t>B104786</t>
        </is>
      </c>
      <c r="R464" s="235" t="inlineStr">
        <is>
          <t>LT105</t>
        </is>
      </c>
      <c r="S464" s="233" t="n"/>
      <c r="T464" s="233" t="n"/>
      <c r="U464" s="233" t="n"/>
    </row>
    <row r="465">
      <c r="B465" s="233">
        <f>IF(AND(M465&lt;&gt;"B20", O465= "Coating_Standard"),"Y","N")</f>
        <v/>
      </c>
      <c r="C465" s="233" t="inlineStr">
        <is>
          <t>ConTab_BOM_KP_Insert_0465</t>
        </is>
      </c>
      <c r="D465" s="233">
        <f>IF(B483="Y",C465,"")</f>
        <v/>
      </c>
      <c r="E465" s="198" t="inlineStr">
        <is>
          <t>6020-3_4-KP</t>
        </is>
      </c>
      <c r="F465" s="235" t="inlineStr">
        <is>
          <t>Opt_Insert</t>
        </is>
      </c>
      <c r="G465" s="235" t="inlineStr">
        <is>
          <t>6</t>
        </is>
      </c>
      <c r="H465" s="234" t="inlineStr">
        <is>
          <t>X6</t>
        </is>
      </c>
      <c r="I465" s="233" t="inlineStr">
        <is>
          <t>Packing</t>
        </is>
      </c>
      <c r="J465" s="233" t="inlineStr">
        <is>
          <t>Packing</t>
        </is>
      </c>
      <c r="K465" s="233" t="n"/>
      <c r="L465" s="233" t="inlineStr">
        <is>
          <t>Regreasable</t>
        </is>
      </c>
      <c r="M465" s="233" t="inlineStr">
        <is>
          <t>C35</t>
        </is>
      </c>
      <c r="N465" s="233" t="inlineStr">
        <is>
          <t>Labrynth Lip Seal</t>
        </is>
      </c>
      <c r="O465" s="233" t="inlineStr">
        <is>
          <t>Coating_Standard</t>
        </is>
      </c>
      <c r="P465" s="235" t="inlineStr">
        <is>
          <t>RTF</t>
        </is>
      </c>
      <c r="Q465" s="233" t="inlineStr">
        <is>
          <t>B104788</t>
        </is>
      </c>
      <c r="R465" s="235" t="inlineStr">
        <is>
          <t>LT027</t>
        </is>
      </c>
      <c r="S465" s="233" t="n"/>
      <c r="T465" s="233" t="n"/>
      <c r="U465" s="233" t="n"/>
    </row>
    <row r="466">
      <c r="B466" s="233">
        <f>IF(AND(M466&lt;&gt;"B20", O466= "Coating_Standard"),"Y","N")</f>
        <v/>
      </c>
      <c r="C466" s="233" t="inlineStr">
        <is>
          <t>ConTab_BOM_KP_Insert_0466</t>
        </is>
      </c>
      <c r="D466" s="233">
        <f>IF(B484="Y",C466,"")</f>
        <v/>
      </c>
      <c r="E466" s="198" t="inlineStr">
        <is>
          <t>6020-3_4-KP</t>
        </is>
      </c>
      <c r="F466" s="235" t="inlineStr">
        <is>
          <t>Opt_Insert</t>
        </is>
      </c>
      <c r="G466" s="235" t="inlineStr">
        <is>
          <t>6</t>
        </is>
      </c>
      <c r="H466" s="234" t="inlineStr">
        <is>
          <t>X6</t>
        </is>
      </c>
      <c r="I466" s="233" t="inlineStr">
        <is>
          <t>Packing</t>
        </is>
      </c>
      <c r="J466" s="233" t="inlineStr">
        <is>
          <t>Packing</t>
        </is>
      </c>
      <c r="K466" s="233" t="n"/>
      <c r="L466" s="233" t="inlineStr">
        <is>
          <t>Regreasable</t>
        </is>
      </c>
      <c r="M466" s="233" t="inlineStr">
        <is>
          <t>J</t>
        </is>
      </c>
      <c r="N466" s="233" t="inlineStr">
        <is>
          <t>Labrynth Lip Seal</t>
        </is>
      </c>
      <c r="O466" s="233" t="inlineStr">
        <is>
          <t>Coating_Standard</t>
        </is>
      </c>
      <c r="P466" s="235" t="inlineStr">
        <is>
          <t>RTF</t>
        </is>
      </c>
      <c r="Q466" s="233" t="inlineStr">
        <is>
          <t>B104789</t>
        </is>
      </c>
      <c r="R466" s="235" t="inlineStr">
        <is>
          <t>LT105</t>
        </is>
      </c>
      <c r="S466" s="233" t="n"/>
      <c r="T466" s="233" t="n"/>
      <c r="U466" s="233" t="n"/>
    </row>
    <row r="467">
      <c r="B467" s="233">
        <f>IF(AND(M467&lt;&gt;"B20", O467= "Coating_Standard"),"Y","N")</f>
        <v/>
      </c>
      <c r="C467" s="233" t="inlineStr">
        <is>
          <t>ConTab_BOM_KP_Insert_0467</t>
        </is>
      </c>
      <c r="D467" s="233">
        <f>IF(B485="Y",C467,"")</f>
        <v/>
      </c>
      <c r="E467" s="198" t="inlineStr">
        <is>
          <t>8012-5_6-KP</t>
        </is>
      </c>
      <c r="F467" s="235" t="inlineStr">
        <is>
          <t>Opt_Insert</t>
        </is>
      </c>
      <c r="G467" s="235" t="inlineStr">
        <is>
          <t>5</t>
        </is>
      </c>
      <c r="H467" s="234" t="inlineStr">
        <is>
          <t>X5</t>
        </is>
      </c>
      <c r="I467" s="233" t="inlineStr">
        <is>
          <t>Mechanical Seal</t>
        </is>
      </c>
      <c r="J467" s="233" t="inlineStr">
        <is>
          <t>Single</t>
        </is>
      </c>
      <c r="K467" s="233" t="n"/>
      <c r="L467" s="233" t="inlineStr">
        <is>
          <t>Regreasable</t>
        </is>
      </c>
      <c r="M467" s="233" t="inlineStr">
        <is>
          <t>C35</t>
        </is>
      </c>
      <c r="N467" s="233" t="inlineStr">
        <is>
          <t>Labrynth Lip Seal</t>
        </is>
      </c>
      <c r="O467" s="233" t="inlineStr">
        <is>
          <t>Coating_Standard</t>
        </is>
      </c>
      <c r="P467" s="235" t="inlineStr">
        <is>
          <t>RTF</t>
        </is>
      </c>
      <c r="Q467" s="233" t="inlineStr">
        <is>
          <t>B104791</t>
        </is>
      </c>
      <c r="R467" s="235" t="inlineStr">
        <is>
          <t>LT027</t>
        </is>
      </c>
      <c r="S467" s="233" t="n"/>
      <c r="T467" s="233" t="n"/>
      <c r="U467" s="233" t="n"/>
    </row>
    <row r="468">
      <c r="B468" s="233">
        <f>IF(AND(M468&lt;&gt;"B20", O468= "Coating_Standard"),"Y","N")</f>
        <v/>
      </c>
      <c r="C468" s="233" t="inlineStr">
        <is>
          <t>ConTab_BOM_KP_Insert_0468</t>
        </is>
      </c>
      <c r="D468" s="233">
        <f>IF(B486="Y",C468,"")</f>
        <v/>
      </c>
      <c r="E468" s="198" t="inlineStr">
        <is>
          <t>8012-5_6-KP</t>
        </is>
      </c>
      <c r="F468" s="235" t="inlineStr">
        <is>
          <t>Opt_Insert</t>
        </is>
      </c>
      <c r="G468" s="235" t="inlineStr">
        <is>
          <t>5</t>
        </is>
      </c>
      <c r="H468" s="234" t="inlineStr">
        <is>
          <t>X5</t>
        </is>
      </c>
      <c r="I468" s="233" t="inlineStr">
        <is>
          <t>Mechanical Seal</t>
        </is>
      </c>
      <c r="J468" s="233" t="inlineStr">
        <is>
          <t>Single</t>
        </is>
      </c>
      <c r="K468" s="233" t="n"/>
      <c r="L468" s="233" t="inlineStr">
        <is>
          <t>Regreasable</t>
        </is>
      </c>
      <c r="M468" s="233" t="inlineStr">
        <is>
          <t>J</t>
        </is>
      </c>
      <c r="N468" s="233" t="inlineStr">
        <is>
          <t>Labrynth Lip Seal</t>
        </is>
      </c>
      <c r="O468" s="233" t="inlineStr">
        <is>
          <t>Coating_Standard</t>
        </is>
      </c>
      <c r="P468" s="235" t="inlineStr">
        <is>
          <t>RTF</t>
        </is>
      </c>
      <c r="Q468" s="233" t="inlineStr">
        <is>
          <t>B104792</t>
        </is>
      </c>
      <c r="R468" s="235" t="inlineStr">
        <is>
          <t>LT105</t>
        </is>
      </c>
      <c r="S468" s="233" t="n"/>
      <c r="T468" s="233" t="n"/>
      <c r="U468" s="233" t="n"/>
    </row>
    <row r="469">
      <c r="B469" s="233">
        <f>IF(AND(M469&lt;&gt;"B20", O469= "Coating_Standard"),"Y","N")</f>
        <v/>
      </c>
      <c r="C469" s="233" t="inlineStr">
        <is>
          <t>ConTab_BOM_KP_Insert_0469</t>
        </is>
      </c>
      <c r="D469" s="233">
        <f>IF(B487="Y",C469,"")</f>
        <v/>
      </c>
      <c r="E469" s="198" t="inlineStr">
        <is>
          <t>8012-5_6-KP</t>
        </is>
      </c>
      <c r="F469" s="235" t="inlineStr">
        <is>
          <t>Opt_Insert</t>
        </is>
      </c>
      <c r="G469" s="235" t="inlineStr">
        <is>
          <t>5</t>
        </is>
      </c>
      <c r="H469" s="234" t="inlineStr">
        <is>
          <t>X5</t>
        </is>
      </c>
      <c r="I469" s="233" t="inlineStr">
        <is>
          <t>Packing</t>
        </is>
      </c>
      <c r="J469" s="233" t="inlineStr">
        <is>
          <t>Packing</t>
        </is>
      </c>
      <c r="K469" s="233" t="n"/>
      <c r="L469" s="233" t="inlineStr">
        <is>
          <t>Regreasable</t>
        </is>
      </c>
      <c r="M469" s="233" t="inlineStr">
        <is>
          <t>C35</t>
        </is>
      </c>
      <c r="N469" s="233" t="inlineStr">
        <is>
          <t>Labrynth Lip Seal</t>
        </is>
      </c>
      <c r="O469" s="233" t="inlineStr">
        <is>
          <t>Coating_Standard</t>
        </is>
      </c>
      <c r="P469" s="235" t="inlineStr">
        <is>
          <t>RTF</t>
        </is>
      </c>
      <c r="Q469" s="233" t="inlineStr">
        <is>
          <t>B104794</t>
        </is>
      </c>
      <c r="R469" s="235" t="inlineStr">
        <is>
          <t>LT027</t>
        </is>
      </c>
      <c r="S469" s="233" t="n"/>
      <c r="T469" s="233" t="n"/>
      <c r="U469" s="233" t="n"/>
    </row>
    <row r="470">
      <c r="B470" s="233">
        <f>IF(AND(M470&lt;&gt;"B20", O470= "Coating_Standard"),"Y","N")</f>
        <v/>
      </c>
      <c r="C470" s="233" t="inlineStr">
        <is>
          <t>ConTab_BOM_KP_Insert_0470</t>
        </is>
      </c>
      <c r="D470" s="233">
        <f>IF(B488="Y",C470,"")</f>
        <v/>
      </c>
      <c r="E470" s="198" t="inlineStr">
        <is>
          <t>8012-5_6-KP</t>
        </is>
      </c>
      <c r="F470" s="235" t="inlineStr">
        <is>
          <t>Opt_Insert</t>
        </is>
      </c>
      <c r="G470" s="235" t="inlineStr">
        <is>
          <t>5</t>
        </is>
      </c>
      <c r="H470" s="234" t="inlineStr">
        <is>
          <t>X5</t>
        </is>
      </c>
      <c r="I470" s="233" t="inlineStr">
        <is>
          <t>Packing</t>
        </is>
      </c>
      <c r="J470" s="233" t="inlineStr">
        <is>
          <t>Packing</t>
        </is>
      </c>
      <c r="K470" s="233" t="n"/>
      <c r="L470" s="233" t="inlineStr">
        <is>
          <t>Regreasable</t>
        </is>
      </c>
      <c r="M470" s="233" t="inlineStr">
        <is>
          <t>J</t>
        </is>
      </c>
      <c r="N470" s="233" t="inlineStr">
        <is>
          <t>Labrynth Lip Seal</t>
        </is>
      </c>
      <c r="O470" s="233" t="inlineStr">
        <is>
          <t>Coating_Standard</t>
        </is>
      </c>
      <c r="P470" s="235" t="inlineStr">
        <is>
          <t>RTF</t>
        </is>
      </c>
      <c r="Q470" s="233" t="inlineStr">
        <is>
          <t>B104795</t>
        </is>
      </c>
      <c r="R470" s="235" t="inlineStr">
        <is>
          <t>LT105</t>
        </is>
      </c>
      <c r="S470" s="233" t="n"/>
      <c r="T470" s="233" t="n"/>
      <c r="U470" s="233" t="n"/>
    </row>
    <row r="471">
      <c r="B471" s="233">
        <f>IF(AND(M471&lt;&gt;"B20", O471= "Coating_Standard"),"Y","N")</f>
        <v/>
      </c>
      <c r="C471" s="233" t="inlineStr">
        <is>
          <t>ConTab_BOM_KP_Insert_0471</t>
        </is>
      </c>
      <c r="D471" s="233">
        <f>IF(B489="Y",C471,"")</f>
        <v/>
      </c>
      <c r="E471" s="198" t="inlineStr">
        <is>
          <t>8015-3_4-KP</t>
        </is>
      </c>
      <c r="F471" s="235" t="inlineStr">
        <is>
          <t>Opt_Insert</t>
        </is>
      </c>
      <c r="G471" s="235" t="inlineStr">
        <is>
          <t>5</t>
        </is>
      </c>
      <c r="H471" s="234" t="inlineStr">
        <is>
          <t>X5</t>
        </is>
      </c>
      <c r="I471" s="233" t="inlineStr">
        <is>
          <t>Mechanical Seal</t>
        </is>
      </c>
      <c r="J471" s="233" t="inlineStr">
        <is>
          <t>Single</t>
        </is>
      </c>
      <c r="K471" s="233" t="n"/>
      <c r="L471" s="233" t="inlineStr">
        <is>
          <t>Regreasable</t>
        </is>
      </c>
      <c r="M471" s="233" t="inlineStr">
        <is>
          <t>C35</t>
        </is>
      </c>
      <c r="N471" s="233" t="inlineStr">
        <is>
          <t>Labrynth Lip Seal</t>
        </is>
      </c>
      <c r="O471" s="233" t="inlineStr">
        <is>
          <t>Coating_Standard</t>
        </is>
      </c>
      <c r="P471" s="235" t="inlineStr">
        <is>
          <t>RTF</t>
        </is>
      </c>
      <c r="Q471" s="233" t="inlineStr">
        <is>
          <t>B104797</t>
        </is>
      </c>
      <c r="R471" s="235" t="inlineStr">
        <is>
          <t>LT027</t>
        </is>
      </c>
      <c r="S471" s="233" t="n"/>
      <c r="T471" s="233" t="n"/>
      <c r="U471" s="233" t="n"/>
    </row>
    <row r="472">
      <c r="B472" s="233">
        <f>IF(AND(M472&lt;&gt;"B20", O472= "Coating_Standard"),"Y","N")</f>
        <v/>
      </c>
      <c r="C472" s="233" t="inlineStr">
        <is>
          <t>ConTab_BOM_KP_Insert_0472</t>
        </is>
      </c>
      <c r="D472" s="233">
        <f>IF(B490="Y",C472,"")</f>
        <v/>
      </c>
      <c r="E472" s="198" t="inlineStr">
        <is>
          <t>8015-3_4-KP</t>
        </is>
      </c>
      <c r="F472" s="235" t="inlineStr">
        <is>
          <t>Opt_Insert</t>
        </is>
      </c>
      <c r="G472" s="235" t="inlineStr">
        <is>
          <t>5</t>
        </is>
      </c>
      <c r="H472" s="234" t="inlineStr">
        <is>
          <t>X5</t>
        </is>
      </c>
      <c r="I472" s="233" t="inlineStr">
        <is>
          <t>Mechanical Seal</t>
        </is>
      </c>
      <c r="J472" s="233" t="inlineStr">
        <is>
          <t>Single</t>
        </is>
      </c>
      <c r="K472" s="233" t="n"/>
      <c r="L472" s="233" t="inlineStr">
        <is>
          <t>Regreasable</t>
        </is>
      </c>
      <c r="M472" s="233" t="inlineStr">
        <is>
          <t>J</t>
        </is>
      </c>
      <c r="N472" s="233" t="inlineStr">
        <is>
          <t>Labrynth Lip Seal</t>
        </is>
      </c>
      <c r="O472" s="233" t="inlineStr">
        <is>
          <t>Coating_Standard</t>
        </is>
      </c>
      <c r="P472" s="235" t="inlineStr">
        <is>
          <t>RTF</t>
        </is>
      </c>
      <c r="Q472" s="233" t="inlineStr">
        <is>
          <t>B104798</t>
        </is>
      </c>
      <c r="R472" s="235" t="inlineStr">
        <is>
          <t>LT105</t>
        </is>
      </c>
      <c r="S472" s="233" t="n"/>
      <c r="T472" s="233" t="n"/>
      <c r="U472" s="233" t="n"/>
    </row>
    <row r="473">
      <c r="B473" s="233">
        <f>IF(AND(M473&lt;&gt;"B20", O473= "Coating_Standard"),"Y","N")</f>
        <v/>
      </c>
      <c r="C473" s="233" t="inlineStr">
        <is>
          <t>ConTab_BOM_KP_Insert_0473</t>
        </is>
      </c>
      <c r="D473" s="233">
        <f>IF(B491="Y",C473,"")</f>
        <v/>
      </c>
      <c r="E473" s="198" t="inlineStr">
        <is>
          <t>8015-3_4-KP</t>
        </is>
      </c>
      <c r="F473" s="235" t="inlineStr">
        <is>
          <t>Opt_Insert</t>
        </is>
      </c>
      <c r="G473" s="235" t="inlineStr">
        <is>
          <t>5</t>
        </is>
      </c>
      <c r="H473" s="234" t="inlineStr">
        <is>
          <t>X5</t>
        </is>
      </c>
      <c r="I473" s="233" t="inlineStr">
        <is>
          <t>Packing</t>
        </is>
      </c>
      <c r="J473" s="233" t="inlineStr">
        <is>
          <t>Packing</t>
        </is>
      </c>
      <c r="K473" s="233" t="n"/>
      <c r="L473" s="233" t="inlineStr">
        <is>
          <t>Regreasable</t>
        </is>
      </c>
      <c r="M473" s="233" t="inlineStr">
        <is>
          <t>C35</t>
        </is>
      </c>
      <c r="N473" s="233" t="inlineStr">
        <is>
          <t>Labrynth Lip Seal</t>
        </is>
      </c>
      <c r="O473" s="233" t="inlineStr">
        <is>
          <t>Coating_Standard</t>
        </is>
      </c>
      <c r="P473" s="235" t="inlineStr">
        <is>
          <t>RTF</t>
        </is>
      </c>
      <c r="Q473" s="233" t="inlineStr">
        <is>
          <t>B104800</t>
        </is>
      </c>
      <c r="R473" s="235" t="inlineStr">
        <is>
          <t>LT027</t>
        </is>
      </c>
      <c r="S473" s="233" t="n"/>
      <c r="T473" s="233" t="n"/>
      <c r="U473" s="233" t="n"/>
    </row>
    <row r="474">
      <c r="B474" s="233">
        <f>IF(AND(M474&lt;&gt;"B20", O474= "Coating_Standard"),"Y","N")</f>
        <v/>
      </c>
      <c r="C474" s="233" t="inlineStr">
        <is>
          <t>ConTab_BOM_KP_Insert_0474</t>
        </is>
      </c>
      <c r="D474" s="233">
        <f>IF(B492="Y",C474,"")</f>
        <v/>
      </c>
      <c r="E474" s="198" t="inlineStr">
        <is>
          <t>8015-3_4-KP</t>
        </is>
      </c>
      <c r="F474" s="235" t="inlineStr">
        <is>
          <t>Opt_Insert</t>
        </is>
      </c>
      <c r="G474" s="235" t="inlineStr">
        <is>
          <t>5</t>
        </is>
      </c>
      <c r="H474" s="234" t="inlineStr">
        <is>
          <t>X5</t>
        </is>
      </c>
      <c r="I474" s="233" t="inlineStr">
        <is>
          <t>Packing</t>
        </is>
      </c>
      <c r="J474" s="233" t="inlineStr">
        <is>
          <t>Packing</t>
        </is>
      </c>
      <c r="K474" s="233" t="n"/>
      <c r="L474" s="233" t="inlineStr">
        <is>
          <t>Regreasable</t>
        </is>
      </c>
      <c r="M474" s="233" t="inlineStr">
        <is>
          <t>J</t>
        </is>
      </c>
      <c r="N474" s="233" t="inlineStr">
        <is>
          <t>Labrynth Lip Seal</t>
        </is>
      </c>
      <c r="O474" s="233" t="inlineStr">
        <is>
          <t>Coating_Standard</t>
        </is>
      </c>
      <c r="P474" s="235" t="inlineStr">
        <is>
          <t>RTF</t>
        </is>
      </c>
      <c r="Q474" s="233" t="inlineStr">
        <is>
          <t>B104801</t>
        </is>
      </c>
      <c r="R474" s="235" t="inlineStr">
        <is>
          <t>LT105</t>
        </is>
      </c>
      <c r="S474" s="233" t="n"/>
      <c r="T474" s="233" t="n"/>
      <c r="U474" s="233" t="n"/>
    </row>
    <row r="475">
      <c r="B475" s="233">
        <f>IF(AND(M475&lt;&gt;"B20", O475= "Coating_Standard"),"Y","N")</f>
        <v/>
      </c>
      <c r="C475" s="233" t="inlineStr">
        <is>
          <t>ConTab_BOM_KP_Insert_0475</t>
        </is>
      </c>
      <c r="D475" s="233">
        <f>IF(B493="Y",C475,"")</f>
        <v/>
      </c>
      <c r="E475" s="198" t="inlineStr">
        <is>
          <t>8020-5_6-KP</t>
        </is>
      </c>
      <c r="F475" s="235" t="inlineStr">
        <is>
          <t>Opt_Insert</t>
        </is>
      </c>
      <c r="G475" s="235" t="inlineStr">
        <is>
          <t>K</t>
        </is>
      </c>
      <c r="H475" s="234" t="inlineStr">
        <is>
          <t>XK</t>
        </is>
      </c>
      <c r="I475" s="233" t="inlineStr">
        <is>
          <t>Mechanical Seal</t>
        </is>
      </c>
      <c r="J475" s="233" t="inlineStr">
        <is>
          <t>Single</t>
        </is>
      </c>
      <c r="K475" s="233" t="n"/>
      <c r="L475" s="233" t="inlineStr">
        <is>
          <t>Regreasable</t>
        </is>
      </c>
      <c r="M475" s="233" t="inlineStr">
        <is>
          <t>C35</t>
        </is>
      </c>
      <c r="N475" s="233" t="inlineStr">
        <is>
          <t>Labrynth Lip Seal</t>
        </is>
      </c>
      <c r="O475" s="233" t="inlineStr">
        <is>
          <t>Coating_Standard</t>
        </is>
      </c>
      <c r="P475" s="235" t="inlineStr">
        <is>
          <t>RTF</t>
        </is>
      </c>
      <c r="Q475" s="233" t="inlineStr">
        <is>
          <t>B104803</t>
        </is>
      </c>
      <c r="R475" s="235" t="inlineStr">
        <is>
          <t>LT027</t>
        </is>
      </c>
      <c r="S475" s="233" t="n"/>
      <c r="T475" s="233" t="n"/>
      <c r="U475" s="233" t="n"/>
    </row>
    <row r="476">
      <c r="B476" s="233">
        <f>IF(AND(M476&lt;&gt;"B20", O476= "Coating_Standard"),"Y","N")</f>
        <v/>
      </c>
      <c r="C476" s="233" t="inlineStr">
        <is>
          <t>ConTab_BOM_KP_Insert_0476</t>
        </is>
      </c>
      <c r="D476" s="233">
        <f>IF(B494="Y",C476,"")</f>
        <v/>
      </c>
      <c r="E476" s="198" t="inlineStr">
        <is>
          <t>8020-5_6-KP</t>
        </is>
      </c>
      <c r="F476" s="235" t="inlineStr">
        <is>
          <t>Opt_Insert</t>
        </is>
      </c>
      <c r="G476" s="235" t="inlineStr">
        <is>
          <t>K</t>
        </is>
      </c>
      <c r="H476" s="234" t="inlineStr">
        <is>
          <t>XK</t>
        </is>
      </c>
      <c r="I476" s="233" t="inlineStr">
        <is>
          <t>Mechanical Seal</t>
        </is>
      </c>
      <c r="J476" s="233" t="inlineStr">
        <is>
          <t>Single</t>
        </is>
      </c>
      <c r="K476" s="233" t="n"/>
      <c r="L476" s="233" t="inlineStr">
        <is>
          <t>Regreasable</t>
        </is>
      </c>
      <c r="M476" s="233" t="inlineStr">
        <is>
          <t>J</t>
        </is>
      </c>
      <c r="N476" s="233" t="inlineStr">
        <is>
          <t>Labrynth Lip Seal</t>
        </is>
      </c>
      <c r="O476" s="233" t="inlineStr">
        <is>
          <t>Coating_Standard</t>
        </is>
      </c>
      <c r="P476" s="235" t="inlineStr">
        <is>
          <t>RTF</t>
        </is>
      </c>
      <c r="Q476" s="233" t="inlineStr">
        <is>
          <t>B104804</t>
        </is>
      </c>
      <c r="R476" s="235" t="inlineStr">
        <is>
          <t>LT105</t>
        </is>
      </c>
      <c r="S476" s="233" t="n"/>
      <c r="T476" s="233" t="n"/>
      <c r="U476" s="233" t="n"/>
    </row>
    <row r="477">
      <c r="B477" s="233">
        <f>IF(AND(M477&lt;&gt;"B20", O477= "Coating_Standard"),"Y","N")</f>
        <v/>
      </c>
      <c r="C477" s="233" t="inlineStr">
        <is>
          <t>ConTab_BOM_KP_Insert_0477</t>
        </is>
      </c>
      <c r="D477" s="233">
        <f>IF(B495="Y",C477,"")</f>
        <v/>
      </c>
      <c r="E477" s="198" t="inlineStr">
        <is>
          <t>8020-5_6-KP</t>
        </is>
      </c>
      <c r="F477" s="235" t="inlineStr">
        <is>
          <t>Opt_Insert</t>
        </is>
      </c>
      <c r="G477" s="235" t="inlineStr">
        <is>
          <t>K</t>
        </is>
      </c>
      <c r="H477" s="234" t="inlineStr">
        <is>
          <t>XK</t>
        </is>
      </c>
      <c r="I477" s="233" t="inlineStr">
        <is>
          <t>Packing</t>
        </is>
      </c>
      <c r="J477" s="233" t="inlineStr">
        <is>
          <t>Packing</t>
        </is>
      </c>
      <c r="K477" s="233" t="n"/>
      <c r="L477" s="233" t="inlineStr">
        <is>
          <t>Regreasable</t>
        </is>
      </c>
      <c r="M477" s="233" t="inlineStr">
        <is>
          <t>C35</t>
        </is>
      </c>
      <c r="N477" s="233" t="inlineStr">
        <is>
          <t>Labrynth Lip Seal</t>
        </is>
      </c>
      <c r="O477" s="233" t="inlineStr">
        <is>
          <t>Coating_Standard</t>
        </is>
      </c>
      <c r="P477" s="235" t="inlineStr">
        <is>
          <t>RTF</t>
        </is>
      </c>
      <c r="Q477" s="233" t="inlineStr">
        <is>
          <t>B104806</t>
        </is>
      </c>
      <c r="R477" s="235" t="inlineStr">
        <is>
          <t>LT027</t>
        </is>
      </c>
      <c r="S477" s="233" t="n"/>
      <c r="T477" s="233" t="n"/>
      <c r="U477" s="233" t="n"/>
    </row>
    <row r="478">
      <c r="B478" s="233">
        <f>IF(AND(M478&lt;&gt;"B20", O478= "Coating_Standard"),"Y","N")</f>
        <v/>
      </c>
      <c r="C478" s="233" t="inlineStr">
        <is>
          <t>ConTab_BOM_KP_Insert_0478</t>
        </is>
      </c>
      <c r="D478" s="233">
        <f>IF(B496="Y",C478,"")</f>
        <v/>
      </c>
      <c r="E478" s="198" t="inlineStr">
        <is>
          <t>8020-5_6-KP</t>
        </is>
      </c>
      <c r="F478" s="235" t="inlineStr">
        <is>
          <t>Opt_Insert</t>
        </is>
      </c>
      <c r="G478" s="235" t="inlineStr">
        <is>
          <t>K</t>
        </is>
      </c>
      <c r="H478" s="234" t="inlineStr">
        <is>
          <t>XK</t>
        </is>
      </c>
      <c r="I478" s="233" t="inlineStr">
        <is>
          <t>Packing</t>
        </is>
      </c>
      <c r="J478" s="233" t="inlineStr">
        <is>
          <t>Packing</t>
        </is>
      </c>
      <c r="K478" s="233" t="n"/>
      <c r="L478" s="233" t="inlineStr">
        <is>
          <t>Regreasable</t>
        </is>
      </c>
      <c r="M478" s="233" t="inlineStr">
        <is>
          <t>J</t>
        </is>
      </c>
      <c r="N478" s="233" t="inlineStr">
        <is>
          <t>Labrynth Lip Seal</t>
        </is>
      </c>
      <c r="O478" s="233" t="inlineStr">
        <is>
          <t>Coating_Standard</t>
        </is>
      </c>
      <c r="P478" s="235" t="inlineStr">
        <is>
          <t>RTF</t>
        </is>
      </c>
      <c r="Q478" s="233" t="inlineStr">
        <is>
          <t>B104807</t>
        </is>
      </c>
      <c r="R478" s="235" t="inlineStr">
        <is>
          <t>LT105</t>
        </is>
      </c>
      <c r="S478" s="233" t="n"/>
      <c r="T478" s="233" t="n"/>
      <c r="U478" s="233" t="n"/>
    </row>
    <row r="479">
      <c r="B479" s="233">
        <f>IF(AND(M479&lt;&gt;"B20", O479= "Coating_Standard"),"Y","N")</f>
        <v/>
      </c>
      <c r="C479" s="233" t="inlineStr">
        <is>
          <t>ConTab_BOM_KP_Insert_0479</t>
        </is>
      </c>
      <c r="D479" s="233">
        <f>IF(B497="Y",C479,"")</f>
        <v/>
      </c>
      <c r="E479" s="198" t="inlineStr">
        <is>
          <t>1012-9_0-KP</t>
        </is>
      </c>
      <c r="F479" s="235" t="inlineStr">
        <is>
          <t>Opt_Insert</t>
        </is>
      </c>
      <c r="G479" s="235" t="inlineStr">
        <is>
          <t>5</t>
        </is>
      </c>
      <c r="H479" s="234" t="inlineStr">
        <is>
          <t>X5</t>
        </is>
      </c>
      <c r="I479" s="233" t="inlineStr">
        <is>
          <t>Mechanical Seal</t>
        </is>
      </c>
      <c r="J479" s="233" t="inlineStr">
        <is>
          <t>Single</t>
        </is>
      </c>
      <c r="K479" s="233" t="n"/>
      <c r="L479" s="233" t="inlineStr">
        <is>
          <t>Regreasable</t>
        </is>
      </c>
      <c r="M479" s="233" t="inlineStr">
        <is>
          <t>C35</t>
        </is>
      </c>
      <c r="N479" s="233" t="inlineStr">
        <is>
          <t>Labrynth Lip Seal</t>
        </is>
      </c>
      <c r="O479" s="233" t="inlineStr">
        <is>
          <t>Coating_Standard</t>
        </is>
      </c>
      <c r="P479" s="235" t="inlineStr">
        <is>
          <t>RTF</t>
        </is>
      </c>
      <c r="Q479" s="233" t="inlineStr">
        <is>
          <t>B104809</t>
        </is>
      </c>
      <c r="R479" s="235" t="inlineStr">
        <is>
          <t>LT027</t>
        </is>
      </c>
      <c r="S479" s="233" t="n"/>
      <c r="T479" s="233" t="n"/>
      <c r="U479" s="233" t="n"/>
    </row>
    <row r="480">
      <c r="B480" s="233">
        <f>IF(AND(M480&lt;&gt;"B20", O480= "Coating_Standard"),"Y","N")</f>
        <v/>
      </c>
      <c r="C480" s="233" t="inlineStr">
        <is>
          <t>ConTab_BOM_KP_Insert_0480</t>
        </is>
      </c>
      <c r="D480" s="233">
        <f>IF(B498="Y",C480,"")</f>
        <v/>
      </c>
      <c r="E480" s="198" t="inlineStr">
        <is>
          <t>1012-9_0-KP</t>
        </is>
      </c>
      <c r="F480" s="235" t="inlineStr">
        <is>
          <t>Opt_Insert</t>
        </is>
      </c>
      <c r="G480" s="235" t="inlineStr">
        <is>
          <t>5</t>
        </is>
      </c>
      <c r="H480" s="234" t="inlineStr">
        <is>
          <t>X5</t>
        </is>
      </c>
      <c r="I480" s="233" t="inlineStr">
        <is>
          <t>Mechanical Seal</t>
        </is>
      </c>
      <c r="J480" s="233" t="inlineStr">
        <is>
          <t>Single</t>
        </is>
      </c>
      <c r="K480" s="233" t="n"/>
      <c r="L480" s="233" t="inlineStr">
        <is>
          <t>Regreasable</t>
        </is>
      </c>
      <c r="M480" s="233" t="inlineStr">
        <is>
          <t>J</t>
        </is>
      </c>
      <c r="N480" s="233" t="inlineStr">
        <is>
          <t>Labrynth Lip Seal</t>
        </is>
      </c>
      <c r="O480" s="233" t="inlineStr">
        <is>
          <t>Coating_Standard</t>
        </is>
      </c>
      <c r="P480" s="235" t="inlineStr">
        <is>
          <t>RTF</t>
        </is>
      </c>
      <c r="Q480" s="233" t="inlineStr">
        <is>
          <t>B104810</t>
        </is>
      </c>
      <c r="R480" s="235" t="inlineStr">
        <is>
          <t>LT105</t>
        </is>
      </c>
      <c r="S480" s="233" t="n"/>
      <c r="T480" s="233" t="n"/>
      <c r="U480" s="233" t="n"/>
    </row>
    <row r="481">
      <c r="B481" s="233">
        <f>IF(AND(M481&lt;&gt;"B20", O481= "Coating_Standard"),"Y","N")</f>
        <v/>
      </c>
      <c r="C481" s="233" t="inlineStr">
        <is>
          <t>ConTab_BOM_KP_Insert_0481</t>
        </is>
      </c>
      <c r="D481" s="233">
        <f>IF(B499="Y",C481,"")</f>
        <v/>
      </c>
      <c r="E481" s="198" t="inlineStr">
        <is>
          <t>1012-9_0-KP</t>
        </is>
      </c>
      <c r="F481" s="235" t="inlineStr">
        <is>
          <t>Opt_Insert</t>
        </is>
      </c>
      <c r="G481" s="235" t="inlineStr">
        <is>
          <t>5</t>
        </is>
      </c>
      <c r="H481" s="234" t="inlineStr">
        <is>
          <t>X5</t>
        </is>
      </c>
      <c r="I481" s="233" t="inlineStr">
        <is>
          <t>Packing</t>
        </is>
      </c>
      <c r="J481" s="233" t="inlineStr">
        <is>
          <t>Packing</t>
        </is>
      </c>
      <c r="K481" s="233" t="n"/>
      <c r="L481" s="233" t="inlineStr">
        <is>
          <t>Regreasable</t>
        </is>
      </c>
      <c r="M481" s="233" t="inlineStr">
        <is>
          <t>C35</t>
        </is>
      </c>
      <c r="N481" s="233" t="inlineStr">
        <is>
          <t>Labrynth Lip Seal</t>
        </is>
      </c>
      <c r="O481" s="233" t="inlineStr">
        <is>
          <t>Coating_Standard</t>
        </is>
      </c>
      <c r="P481" s="235" t="inlineStr">
        <is>
          <t>RTF</t>
        </is>
      </c>
      <c r="Q481" s="233" t="inlineStr">
        <is>
          <t>B104812</t>
        </is>
      </c>
      <c r="R481" s="235" t="inlineStr">
        <is>
          <t>LT027</t>
        </is>
      </c>
      <c r="S481" s="233" t="n"/>
      <c r="T481" s="233" t="n"/>
      <c r="U481" s="233" t="n"/>
    </row>
    <row r="482">
      <c r="B482" s="233">
        <f>IF(AND(M482&lt;&gt;"B20", O482= "Coating_Standard"),"Y","N")</f>
        <v/>
      </c>
      <c r="C482" s="233" t="inlineStr">
        <is>
          <t>ConTab_BOM_KP_Insert_0482</t>
        </is>
      </c>
      <c r="D482" s="233">
        <f>IF(B500="Y",C482,"")</f>
        <v/>
      </c>
      <c r="E482" s="198" t="inlineStr">
        <is>
          <t>1012-9_0-KP</t>
        </is>
      </c>
      <c r="F482" s="235" t="inlineStr">
        <is>
          <t>Opt_Insert</t>
        </is>
      </c>
      <c r="G482" s="235" t="inlineStr">
        <is>
          <t>5</t>
        </is>
      </c>
      <c r="H482" s="234" t="inlineStr">
        <is>
          <t>X5</t>
        </is>
      </c>
      <c r="I482" s="233" t="inlineStr">
        <is>
          <t>Packing</t>
        </is>
      </c>
      <c r="J482" s="233" t="inlineStr">
        <is>
          <t>Packing</t>
        </is>
      </c>
      <c r="K482" s="233" t="n"/>
      <c r="L482" s="233" t="inlineStr">
        <is>
          <t>Regreasable</t>
        </is>
      </c>
      <c r="M482" s="233" t="inlineStr">
        <is>
          <t>J</t>
        </is>
      </c>
      <c r="N482" s="233" t="inlineStr">
        <is>
          <t>Labrynth Lip Seal</t>
        </is>
      </c>
      <c r="O482" s="233" t="inlineStr">
        <is>
          <t>Coating_Standard</t>
        </is>
      </c>
      <c r="P482" s="235" t="inlineStr">
        <is>
          <t>RTF</t>
        </is>
      </c>
      <c r="Q482" s="233" t="inlineStr">
        <is>
          <t>B104813</t>
        </is>
      </c>
      <c r="R482" s="235" t="inlineStr">
        <is>
          <t>LT105</t>
        </is>
      </c>
      <c r="S482" s="233" t="n"/>
      <c r="T482" s="233" t="n"/>
      <c r="U482" s="233" t="n"/>
    </row>
    <row r="483">
      <c r="B483" s="233">
        <f>IF(AND(M483&lt;&gt;"B20", O483= "Coating_Standard"),"Y","N")</f>
        <v/>
      </c>
      <c r="C483" s="233" t="inlineStr">
        <is>
          <t>ConTab_BOM_KP_Insert_0483</t>
        </is>
      </c>
      <c r="D483" s="233">
        <f>IF(B501="Y",C483,"")</f>
        <v/>
      </c>
      <c r="E483" s="198" t="inlineStr">
        <is>
          <t>1015-3_4-KP</t>
        </is>
      </c>
      <c r="F483" s="235" t="inlineStr">
        <is>
          <t>Opt_Insert</t>
        </is>
      </c>
      <c r="G483" s="235" t="inlineStr">
        <is>
          <t>7</t>
        </is>
      </c>
      <c r="H483" s="234" t="inlineStr">
        <is>
          <t>X7</t>
        </is>
      </c>
      <c r="I483" s="233" t="inlineStr">
        <is>
          <t>Mechanical Seal</t>
        </is>
      </c>
      <c r="J483" s="233" t="inlineStr">
        <is>
          <t>Single</t>
        </is>
      </c>
      <c r="K483" s="233" t="n"/>
      <c r="L483" s="233" t="inlineStr">
        <is>
          <t>Regreasable</t>
        </is>
      </c>
      <c r="M483" s="233" t="inlineStr">
        <is>
          <t>C35</t>
        </is>
      </c>
      <c r="N483" s="233" t="inlineStr">
        <is>
          <t>Labrynth Lip Seal</t>
        </is>
      </c>
      <c r="O483" s="233" t="inlineStr">
        <is>
          <t>Coating_Standard</t>
        </is>
      </c>
      <c r="P483" s="235" t="inlineStr">
        <is>
          <t>RTF</t>
        </is>
      </c>
      <c r="Q483" s="233" t="inlineStr">
        <is>
          <t>B104815</t>
        </is>
      </c>
      <c r="R483" s="235" t="inlineStr">
        <is>
          <t>LT027</t>
        </is>
      </c>
      <c r="S483" s="233" t="n"/>
      <c r="T483" s="233" t="n"/>
      <c r="U483" s="233" t="n"/>
    </row>
    <row r="484">
      <c r="B484" s="233">
        <f>IF(AND(M484&lt;&gt;"B20", O484= "Coating_Standard"),"Y","N")</f>
        <v/>
      </c>
      <c r="C484" s="233" t="inlineStr">
        <is>
          <t>ConTab_BOM_KP_Insert_0484</t>
        </is>
      </c>
      <c r="D484" s="233">
        <f>IF(B502="Y",C484,"")</f>
        <v/>
      </c>
      <c r="E484" s="198" t="inlineStr">
        <is>
          <t>1015-3_4-KP</t>
        </is>
      </c>
      <c r="F484" s="235" t="inlineStr">
        <is>
          <t>Opt_Insert</t>
        </is>
      </c>
      <c r="G484" s="235" t="inlineStr">
        <is>
          <t>7</t>
        </is>
      </c>
      <c r="H484" s="234" t="inlineStr">
        <is>
          <t>X7</t>
        </is>
      </c>
      <c r="I484" s="233" t="inlineStr">
        <is>
          <t>Mechanical Seal</t>
        </is>
      </c>
      <c r="J484" s="233" t="inlineStr">
        <is>
          <t>Single</t>
        </is>
      </c>
      <c r="K484" s="233" t="n"/>
      <c r="L484" s="233" t="inlineStr">
        <is>
          <t>Regreasable</t>
        </is>
      </c>
      <c r="M484" s="233" t="inlineStr">
        <is>
          <t>J</t>
        </is>
      </c>
      <c r="N484" s="233" t="inlineStr">
        <is>
          <t>Labrynth Lip Seal</t>
        </is>
      </c>
      <c r="O484" s="233" t="inlineStr">
        <is>
          <t>Coating_Standard</t>
        </is>
      </c>
      <c r="P484" s="235" t="inlineStr">
        <is>
          <t>RTF</t>
        </is>
      </c>
      <c r="Q484" s="233" t="inlineStr">
        <is>
          <t>B104816</t>
        </is>
      </c>
      <c r="R484" s="235" t="inlineStr">
        <is>
          <t>LT105</t>
        </is>
      </c>
      <c r="S484" s="233" t="n"/>
      <c r="T484" s="233" t="n"/>
      <c r="U484" s="233" t="n"/>
    </row>
    <row r="485">
      <c r="B485" s="233">
        <f>IF(AND(M485&lt;&gt;"B20", O485= "Coating_Standard"),"Y","N")</f>
        <v/>
      </c>
      <c r="C485" s="233" t="inlineStr">
        <is>
          <t>ConTab_BOM_KP_Insert_0485</t>
        </is>
      </c>
      <c r="D485" s="233">
        <f>IF(B503="Y",C485,"")</f>
        <v/>
      </c>
      <c r="E485" s="198" t="inlineStr">
        <is>
          <t>1015-3_4-KP</t>
        </is>
      </c>
      <c r="F485" s="235" t="inlineStr">
        <is>
          <t>Opt_Insert</t>
        </is>
      </c>
      <c r="G485" s="235" t="inlineStr">
        <is>
          <t>7</t>
        </is>
      </c>
      <c r="H485" s="234" t="inlineStr">
        <is>
          <t>X7</t>
        </is>
      </c>
      <c r="I485" s="233" t="inlineStr">
        <is>
          <t>Packing</t>
        </is>
      </c>
      <c r="J485" s="233" t="inlineStr">
        <is>
          <t>Packing</t>
        </is>
      </c>
      <c r="K485" s="233" t="n"/>
      <c r="L485" s="233" t="inlineStr">
        <is>
          <t>Regreasable</t>
        </is>
      </c>
      <c r="M485" s="233" t="inlineStr">
        <is>
          <t>C35</t>
        </is>
      </c>
      <c r="N485" s="233" t="inlineStr">
        <is>
          <t>Labrynth Lip Seal</t>
        </is>
      </c>
      <c r="O485" s="233" t="inlineStr">
        <is>
          <t>Coating_Standard</t>
        </is>
      </c>
      <c r="P485" s="235" t="inlineStr">
        <is>
          <t>RTF</t>
        </is>
      </c>
      <c r="Q485" s="233" t="inlineStr">
        <is>
          <t>B104818</t>
        </is>
      </c>
      <c r="R485" s="235" t="inlineStr">
        <is>
          <t>LT027</t>
        </is>
      </c>
      <c r="S485" s="233" t="n"/>
      <c r="T485" s="233" t="n"/>
      <c r="U485" s="233" t="n"/>
    </row>
    <row r="486">
      <c r="B486" s="233">
        <f>IF(AND(M486&lt;&gt;"B20", O486= "Coating_Standard"),"Y","N")</f>
        <v/>
      </c>
      <c r="C486" s="233" t="inlineStr">
        <is>
          <t>ConTab_BOM_KP_Insert_0486</t>
        </is>
      </c>
      <c r="D486" s="233">
        <f>IF(B504="Y",C486,"")</f>
        <v/>
      </c>
      <c r="E486" s="198" t="inlineStr">
        <is>
          <t>1015-3_4-KP</t>
        </is>
      </c>
      <c r="F486" s="235" t="inlineStr">
        <is>
          <t>Opt_Insert</t>
        </is>
      </c>
      <c r="G486" s="235" t="inlineStr">
        <is>
          <t>7</t>
        </is>
      </c>
      <c r="H486" s="234" t="inlineStr">
        <is>
          <t>X7</t>
        </is>
      </c>
      <c r="I486" s="233" t="inlineStr">
        <is>
          <t>Packing</t>
        </is>
      </c>
      <c r="J486" s="233" t="inlineStr">
        <is>
          <t>Packing</t>
        </is>
      </c>
      <c r="K486" s="233" t="n"/>
      <c r="L486" s="233" t="inlineStr">
        <is>
          <t>Regreasable</t>
        </is>
      </c>
      <c r="M486" s="233" t="inlineStr">
        <is>
          <t>J</t>
        </is>
      </c>
      <c r="N486" s="233" t="inlineStr">
        <is>
          <t>Labrynth Lip Seal</t>
        </is>
      </c>
      <c r="O486" s="233" t="inlineStr">
        <is>
          <t>Coating_Standard</t>
        </is>
      </c>
      <c r="P486" s="235" t="inlineStr">
        <is>
          <t>RTF</t>
        </is>
      </c>
      <c r="Q486" s="233" t="inlineStr">
        <is>
          <t>B104819</t>
        </is>
      </c>
      <c r="R486" s="235" t="inlineStr">
        <is>
          <t>LT105</t>
        </is>
      </c>
      <c r="S486" s="233" t="n"/>
      <c r="T486" s="233" t="n"/>
      <c r="U486" s="233" t="n"/>
    </row>
    <row r="487">
      <c r="B487" s="233">
        <f>IF(AND(M487&lt;&gt;"B20", O487= "Coating_Standard"),"Y","N")</f>
        <v/>
      </c>
      <c r="C487" s="233" t="inlineStr">
        <is>
          <t>ConTab_BOM_KP_Insert_0487</t>
        </is>
      </c>
      <c r="D487" s="233">
        <f>IF(B505="Y",C487,"")</f>
        <v/>
      </c>
      <c r="E487" s="198" t="inlineStr">
        <is>
          <t>1020-3_4-KP</t>
        </is>
      </c>
      <c r="F487" s="235" t="inlineStr">
        <is>
          <t>Opt_Insert</t>
        </is>
      </c>
      <c r="G487" s="235" t="inlineStr">
        <is>
          <t>V</t>
        </is>
      </c>
      <c r="H487" s="234" t="inlineStr">
        <is>
          <t>XV</t>
        </is>
      </c>
      <c r="I487" s="233" t="inlineStr">
        <is>
          <t>Mechanical Seal</t>
        </is>
      </c>
      <c r="J487" s="233" t="inlineStr">
        <is>
          <t>Single</t>
        </is>
      </c>
      <c r="K487" s="233" t="n"/>
      <c r="L487" s="233" t="inlineStr">
        <is>
          <t>Regreasable</t>
        </is>
      </c>
      <c r="M487" s="233" t="inlineStr">
        <is>
          <t>C35</t>
        </is>
      </c>
      <c r="N487" s="233" t="inlineStr">
        <is>
          <t>Labrynth Lip Seal</t>
        </is>
      </c>
      <c r="O487" s="233" t="inlineStr">
        <is>
          <t>Coating_Standard</t>
        </is>
      </c>
      <c r="P487" s="235" t="inlineStr">
        <is>
          <t>RTF</t>
        </is>
      </c>
      <c r="Q487" s="233" t="inlineStr">
        <is>
          <t>B104821</t>
        </is>
      </c>
      <c r="R487" s="235" t="inlineStr">
        <is>
          <t>LT027</t>
        </is>
      </c>
      <c r="S487" s="233" t="n"/>
      <c r="T487" s="233" t="n"/>
      <c r="U487" s="233" t="n"/>
    </row>
    <row r="488">
      <c r="B488" s="233">
        <f>IF(AND(M488&lt;&gt;"B20", O488= "Coating_Standard"),"Y","N")</f>
        <v/>
      </c>
      <c r="C488" s="233" t="inlineStr">
        <is>
          <t>ConTab_BOM_KP_Insert_0488</t>
        </is>
      </c>
      <c r="D488" s="233">
        <f>IF(B506="Y",C488,"")</f>
        <v/>
      </c>
      <c r="E488" s="198" t="inlineStr">
        <is>
          <t>1020-3_4-KP</t>
        </is>
      </c>
      <c r="F488" s="235" t="inlineStr">
        <is>
          <t>Opt_Insert</t>
        </is>
      </c>
      <c r="G488" s="235" t="inlineStr">
        <is>
          <t>V</t>
        </is>
      </c>
      <c r="H488" s="234" t="inlineStr">
        <is>
          <t>XV</t>
        </is>
      </c>
      <c r="I488" s="233" t="inlineStr">
        <is>
          <t>Mechanical Seal</t>
        </is>
      </c>
      <c r="J488" s="233" t="inlineStr">
        <is>
          <t>Single</t>
        </is>
      </c>
      <c r="K488" s="233" t="n"/>
      <c r="L488" s="233" t="inlineStr">
        <is>
          <t>Regreasable</t>
        </is>
      </c>
      <c r="M488" s="233" t="inlineStr">
        <is>
          <t>J</t>
        </is>
      </c>
      <c r="N488" s="233" t="inlineStr">
        <is>
          <t>Labrynth Lip Seal</t>
        </is>
      </c>
      <c r="O488" s="233" t="inlineStr">
        <is>
          <t>Coating_Standard</t>
        </is>
      </c>
      <c r="P488" s="235" t="inlineStr">
        <is>
          <t>RTF</t>
        </is>
      </c>
      <c r="Q488" s="233" t="inlineStr">
        <is>
          <t>B104822</t>
        </is>
      </c>
      <c r="R488" s="235" t="inlineStr">
        <is>
          <t>LT105</t>
        </is>
      </c>
      <c r="S488" s="233" t="n"/>
      <c r="T488" s="233" t="n"/>
      <c r="U488" s="233" t="n"/>
    </row>
    <row r="489">
      <c r="B489" s="233">
        <f>IF(AND(M489&lt;&gt;"B20", O489= "Coating_Standard"),"Y","N")</f>
        <v/>
      </c>
      <c r="C489" s="233" t="inlineStr">
        <is>
          <t>ConTab_BOM_KP_Insert_0489</t>
        </is>
      </c>
      <c r="D489" s="233">
        <f>IF(#REF!="Y",C489,"")</f>
        <v/>
      </c>
      <c r="E489" s="198" t="inlineStr">
        <is>
          <t>1020-3_4-KP</t>
        </is>
      </c>
      <c r="F489" s="235" t="inlineStr">
        <is>
          <t>Opt_Insert</t>
        </is>
      </c>
      <c r="G489" s="235" t="inlineStr">
        <is>
          <t>V</t>
        </is>
      </c>
      <c r="H489" s="234" t="inlineStr">
        <is>
          <t>XV</t>
        </is>
      </c>
      <c r="I489" s="233" t="inlineStr">
        <is>
          <t>Packing</t>
        </is>
      </c>
      <c r="J489" s="233" t="inlineStr">
        <is>
          <t>Packing</t>
        </is>
      </c>
      <c r="K489" s="233" t="n"/>
      <c r="L489" s="233" t="inlineStr">
        <is>
          <t>Regreasable</t>
        </is>
      </c>
      <c r="M489" s="233" t="inlineStr">
        <is>
          <t>C35</t>
        </is>
      </c>
      <c r="N489" s="233" t="inlineStr">
        <is>
          <t>Labrynth Lip Seal</t>
        </is>
      </c>
      <c r="O489" s="233" t="inlineStr">
        <is>
          <t>Coating_Standard</t>
        </is>
      </c>
      <c r="P489" s="235" t="inlineStr">
        <is>
          <t>RTF</t>
        </is>
      </c>
      <c r="Q489" s="233" t="inlineStr">
        <is>
          <t>B104824</t>
        </is>
      </c>
      <c r="R489" s="235" t="inlineStr">
        <is>
          <t>LT027</t>
        </is>
      </c>
      <c r="S489" s="233" t="n"/>
      <c r="T489" s="233" t="n"/>
      <c r="U489" s="233" t="n"/>
    </row>
    <row r="490">
      <c r="B490" s="233">
        <f>IF(AND(M490&lt;&gt;"B20", O490= "Coating_Standard"),"Y","N")</f>
        <v/>
      </c>
      <c r="C490" s="233" t="inlineStr">
        <is>
          <t>ConTab_BOM_KP_Insert_0490</t>
        </is>
      </c>
      <c r="D490" s="233">
        <f>IF(#REF!="Y",C490,"")</f>
        <v/>
      </c>
      <c r="E490" s="198" t="inlineStr">
        <is>
          <t>1020-3_4-KP</t>
        </is>
      </c>
      <c r="F490" s="235" t="inlineStr">
        <is>
          <t>Opt_Insert</t>
        </is>
      </c>
      <c r="G490" s="235" t="inlineStr">
        <is>
          <t>V</t>
        </is>
      </c>
      <c r="H490" s="234" t="inlineStr">
        <is>
          <t>XV</t>
        </is>
      </c>
      <c r="I490" s="233" t="inlineStr">
        <is>
          <t>Packing</t>
        </is>
      </c>
      <c r="J490" s="233" t="inlineStr">
        <is>
          <t>Packing</t>
        </is>
      </c>
      <c r="K490" s="233" t="n"/>
      <c r="L490" s="233" t="inlineStr">
        <is>
          <t>Regreasable</t>
        </is>
      </c>
      <c r="M490" s="233" t="inlineStr">
        <is>
          <t>J</t>
        </is>
      </c>
      <c r="N490" s="233" t="inlineStr">
        <is>
          <t>Labrynth Lip Seal</t>
        </is>
      </c>
      <c r="O490" s="233" t="inlineStr">
        <is>
          <t>Coating_Standard</t>
        </is>
      </c>
      <c r="P490" s="235" t="inlineStr">
        <is>
          <t>RTF</t>
        </is>
      </c>
      <c r="Q490" s="233" t="inlineStr">
        <is>
          <t>B104825</t>
        </is>
      </c>
      <c r="R490" s="235" t="inlineStr">
        <is>
          <t>LT105</t>
        </is>
      </c>
      <c r="S490" s="233" t="n"/>
      <c r="T490" s="233" t="n"/>
      <c r="U490" s="233" t="n"/>
    </row>
    <row r="491">
      <c r="B491" s="233">
        <f>IF(AND(M491&lt;&gt;"B20", O491= "Coating_Standard"),"Y","N")</f>
        <v/>
      </c>
      <c r="C491" s="233" t="inlineStr">
        <is>
          <t>ConTab_BOM_KP_Insert_0491</t>
        </is>
      </c>
      <c r="D491" s="233">
        <f>IF(B507="Y",C491,"")</f>
        <v/>
      </c>
      <c r="E491" s="198" t="inlineStr">
        <is>
          <t>1024-1_2-KP</t>
        </is>
      </c>
      <c r="F491" s="235" t="inlineStr">
        <is>
          <t>Opt_Insert</t>
        </is>
      </c>
      <c r="G491" s="235" t="inlineStr">
        <is>
          <t>V</t>
        </is>
      </c>
      <c r="H491" s="234" t="inlineStr">
        <is>
          <t>XV</t>
        </is>
      </c>
      <c r="I491" s="233" t="inlineStr">
        <is>
          <t>Mechanical Seal</t>
        </is>
      </c>
      <c r="J491" s="233" t="inlineStr">
        <is>
          <t>Single</t>
        </is>
      </c>
      <c r="K491" s="233" t="n"/>
      <c r="L491" s="233" t="inlineStr">
        <is>
          <t>Regreasable</t>
        </is>
      </c>
      <c r="M491" s="233" t="inlineStr">
        <is>
          <t>C35</t>
        </is>
      </c>
      <c r="N491" s="233" t="inlineStr">
        <is>
          <t>Labrynth Lip Seal</t>
        </is>
      </c>
      <c r="O491" s="233" t="inlineStr">
        <is>
          <t>Coating_Standard</t>
        </is>
      </c>
      <c r="P491" s="235" t="inlineStr">
        <is>
          <t>RTF</t>
        </is>
      </c>
      <c r="Q491" s="233" t="inlineStr">
        <is>
          <t>B104827</t>
        </is>
      </c>
      <c r="R491" s="235" t="inlineStr">
        <is>
          <t>LT027</t>
        </is>
      </c>
      <c r="S491" s="233" t="n"/>
      <c r="T491" s="233" t="n"/>
      <c r="U491" s="233" t="n"/>
    </row>
    <row r="492">
      <c r="B492" s="233">
        <f>IF(AND(M492&lt;&gt;"B20", O492= "Coating_Standard"),"Y","N")</f>
        <v/>
      </c>
      <c r="C492" s="233" t="inlineStr">
        <is>
          <t>ConTab_BOM_KP_Insert_0492</t>
        </is>
      </c>
      <c r="D492" s="233">
        <f>IF(B508="Y",C492,"")</f>
        <v/>
      </c>
      <c r="E492" s="198" t="inlineStr">
        <is>
          <t>1024-1_2-KP</t>
        </is>
      </c>
      <c r="F492" s="235" t="inlineStr">
        <is>
          <t>Opt_Insert</t>
        </is>
      </c>
      <c r="G492" s="235" t="inlineStr">
        <is>
          <t>V</t>
        </is>
      </c>
      <c r="H492" s="234" t="inlineStr">
        <is>
          <t>XV</t>
        </is>
      </c>
      <c r="I492" s="233" t="inlineStr">
        <is>
          <t>Mechanical Seal</t>
        </is>
      </c>
      <c r="J492" s="233" t="inlineStr">
        <is>
          <t>Single</t>
        </is>
      </c>
      <c r="K492" s="233" t="n"/>
      <c r="L492" s="233" t="inlineStr">
        <is>
          <t>Regreasable</t>
        </is>
      </c>
      <c r="M492" s="233" t="inlineStr">
        <is>
          <t>J</t>
        </is>
      </c>
      <c r="N492" s="233" t="inlineStr">
        <is>
          <t>Labrynth Lip Seal</t>
        </is>
      </c>
      <c r="O492" s="233" t="inlineStr">
        <is>
          <t>Coating_Standard</t>
        </is>
      </c>
      <c r="P492" s="235" t="inlineStr">
        <is>
          <t>RTF</t>
        </is>
      </c>
      <c r="Q492" s="233" t="inlineStr">
        <is>
          <t>B104828</t>
        </is>
      </c>
      <c r="R492" s="235" t="inlineStr">
        <is>
          <t>LT105</t>
        </is>
      </c>
      <c r="S492" s="233" t="n"/>
      <c r="T492" s="233" t="n"/>
      <c r="U492" s="233" t="n"/>
    </row>
    <row r="493">
      <c r="B493" s="233">
        <f>IF(AND(M493&lt;&gt;"B20", O493= "Coating_Standard"),"Y","N")</f>
        <v/>
      </c>
      <c r="C493" s="233" t="inlineStr">
        <is>
          <t>ConTab_BOM_KP_Insert_0493</t>
        </is>
      </c>
      <c r="D493" s="233">
        <f>IF(B509="Y",C493,"")</f>
        <v/>
      </c>
      <c r="E493" s="198" t="inlineStr">
        <is>
          <t>1024-1_2-KP</t>
        </is>
      </c>
      <c r="F493" s="235" t="inlineStr">
        <is>
          <t>Opt_Insert</t>
        </is>
      </c>
      <c r="G493" s="235" t="inlineStr">
        <is>
          <t>V</t>
        </is>
      </c>
      <c r="H493" s="234" t="inlineStr">
        <is>
          <t>XV</t>
        </is>
      </c>
      <c r="I493" s="233" t="inlineStr">
        <is>
          <t>Packing</t>
        </is>
      </c>
      <c r="J493" s="233" t="inlineStr">
        <is>
          <t>Packing</t>
        </is>
      </c>
      <c r="K493" s="233" t="n"/>
      <c r="L493" s="233" t="inlineStr">
        <is>
          <t>Regreasable</t>
        </is>
      </c>
      <c r="M493" s="233" t="inlineStr">
        <is>
          <t>C35</t>
        </is>
      </c>
      <c r="N493" s="233" t="inlineStr">
        <is>
          <t>Labrynth Lip Seal</t>
        </is>
      </c>
      <c r="O493" s="233" t="inlineStr">
        <is>
          <t>Coating_Standard</t>
        </is>
      </c>
      <c r="P493" s="235" t="inlineStr">
        <is>
          <t>RTF</t>
        </is>
      </c>
      <c r="Q493" s="233" t="inlineStr">
        <is>
          <t>B104830</t>
        </is>
      </c>
      <c r="R493" s="235" t="inlineStr">
        <is>
          <t>LT027</t>
        </is>
      </c>
      <c r="S493" s="233" t="n"/>
      <c r="T493" s="233" t="n"/>
      <c r="U493" s="233" t="n"/>
    </row>
    <row r="494">
      <c r="B494" s="233">
        <f>IF(AND(M494&lt;&gt;"B20", O494= "Coating_Standard"),"Y","N")</f>
        <v/>
      </c>
      <c r="C494" s="233" t="inlineStr">
        <is>
          <t>ConTab_BOM_KP_Insert_0494</t>
        </is>
      </c>
      <c r="D494" s="233">
        <f>IF(B510="Y",C494,"")</f>
        <v/>
      </c>
      <c r="E494" s="198" t="inlineStr">
        <is>
          <t>1024-1_2-KP</t>
        </is>
      </c>
      <c r="F494" s="235" t="inlineStr">
        <is>
          <t>Opt_Insert</t>
        </is>
      </c>
      <c r="G494" s="235" t="inlineStr">
        <is>
          <t>V</t>
        </is>
      </c>
      <c r="H494" s="234" t="inlineStr">
        <is>
          <t>XV</t>
        </is>
      </c>
      <c r="I494" s="233" t="inlineStr">
        <is>
          <t>Packing</t>
        </is>
      </c>
      <c r="J494" s="233" t="inlineStr">
        <is>
          <t>Packing</t>
        </is>
      </c>
      <c r="K494" s="233" t="n"/>
      <c r="L494" s="233" t="inlineStr">
        <is>
          <t>Regreasable</t>
        </is>
      </c>
      <c r="M494" s="233" t="inlineStr">
        <is>
          <t>J</t>
        </is>
      </c>
      <c r="N494" s="233" t="inlineStr">
        <is>
          <t>Labrynth Lip Seal</t>
        </is>
      </c>
      <c r="O494" s="233" t="inlineStr">
        <is>
          <t>Coating_Standard</t>
        </is>
      </c>
      <c r="P494" s="235" t="inlineStr">
        <is>
          <t>RTF</t>
        </is>
      </c>
      <c r="Q494" s="233" t="inlineStr">
        <is>
          <t>B104831</t>
        </is>
      </c>
      <c r="R494" s="235" t="inlineStr">
        <is>
          <t>LT105</t>
        </is>
      </c>
      <c r="S494" s="233" t="n"/>
      <c r="T494" s="233" t="n"/>
      <c r="U494" s="233" t="n"/>
    </row>
    <row r="495">
      <c r="B495" s="233">
        <f>IF(AND(M495&lt;&gt;"B20", O495= "Coating_Standard"),"Y","N")</f>
        <v/>
      </c>
      <c r="C495" s="233" t="inlineStr">
        <is>
          <t>ConTab_BOM_KP_Insert_0495</t>
        </is>
      </c>
      <c r="D495" s="233">
        <f>IF(#REF!="Y",C495,"")</f>
        <v/>
      </c>
      <c r="E495" s="198" t="inlineStr">
        <is>
          <t>1024-3_4-KP</t>
        </is>
      </c>
      <c r="F495" s="235" t="inlineStr">
        <is>
          <t>Opt_Insert</t>
        </is>
      </c>
      <c r="G495" s="235" t="inlineStr">
        <is>
          <t>V</t>
        </is>
      </c>
      <c r="H495" s="234" t="inlineStr">
        <is>
          <t>XV</t>
        </is>
      </c>
      <c r="I495" s="233" t="inlineStr">
        <is>
          <t>Mechanical Seal</t>
        </is>
      </c>
      <c r="J495" s="233" t="inlineStr">
        <is>
          <t>Single</t>
        </is>
      </c>
      <c r="K495" s="233" t="n"/>
      <c r="L495" s="233" t="inlineStr">
        <is>
          <t>Regreasable</t>
        </is>
      </c>
      <c r="M495" s="233" t="inlineStr">
        <is>
          <t>C35</t>
        </is>
      </c>
      <c r="N495" s="233" t="inlineStr">
        <is>
          <t>Labrynth Lip Seal</t>
        </is>
      </c>
      <c r="O495" s="233" t="inlineStr">
        <is>
          <t>Coating_Standard</t>
        </is>
      </c>
      <c r="P495" s="235" t="inlineStr">
        <is>
          <t>RTF</t>
        </is>
      </c>
      <c r="Q495" s="233" t="inlineStr">
        <is>
          <t>B104833</t>
        </is>
      </c>
      <c r="R495" s="235" t="inlineStr">
        <is>
          <t>LT027</t>
        </is>
      </c>
      <c r="S495" s="233" t="n"/>
      <c r="T495" s="233" t="n"/>
      <c r="U495" s="233" t="n"/>
    </row>
    <row r="496">
      <c r="B496" s="233">
        <f>IF(AND(M496&lt;&gt;"B20", O496= "Coating_Standard"),"Y","N")</f>
        <v/>
      </c>
      <c r="C496" s="233" t="inlineStr">
        <is>
          <t>ConTab_BOM_KP_Insert_0496</t>
        </is>
      </c>
      <c r="D496" s="233">
        <f>IF(#REF!="Y",C496,"")</f>
        <v/>
      </c>
      <c r="E496" s="198" t="inlineStr">
        <is>
          <t>1024-3_4-KP</t>
        </is>
      </c>
      <c r="F496" s="235" t="inlineStr">
        <is>
          <t>Opt_Insert</t>
        </is>
      </c>
      <c r="G496" s="235" t="inlineStr">
        <is>
          <t>V</t>
        </is>
      </c>
      <c r="H496" s="234" t="inlineStr">
        <is>
          <t>XV</t>
        </is>
      </c>
      <c r="I496" s="233" t="inlineStr">
        <is>
          <t>Mechanical Seal</t>
        </is>
      </c>
      <c r="J496" s="233" t="inlineStr">
        <is>
          <t>Single</t>
        </is>
      </c>
      <c r="K496" s="233" t="n"/>
      <c r="L496" s="233" t="inlineStr">
        <is>
          <t>Regreasable</t>
        </is>
      </c>
      <c r="M496" s="233" t="inlineStr">
        <is>
          <t>J</t>
        </is>
      </c>
      <c r="N496" s="233" t="inlineStr">
        <is>
          <t>Labrynth Lip Seal</t>
        </is>
      </c>
      <c r="O496" s="233" t="inlineStr">
        <is>
          <t>Coating_Standard</t>
        </is>
      </c>
      <c r="P496" s="235" t="inlineStr">
        <is>
          <t>RTF</t>
        </is>
      </c>
      <c r="Q496" s="233" t="inlineStr">
        <is>
          <t>B104834</t>
        </is>
      </c>
      <c r="R496" s="235" t="inlineStr">
        <is>
          <t>LT105</t>
        </is>
      </c>
      <c r="S496" s="233" t="n"/>
      <c r="T496" s="233" t="n"/>
      <c r="U496" s="233" t="n"/>
    </row>
    <row r="497">
      <c r="B497" s="233">
        <f>IF(AND(M497&lt;&gt;"B20", O497= "Coating_Standard"),"Y","N")</f>
        <v/>
      </c>
      <c r="C497" s="233" t="inlineStr">
        <is>
          <t>ConTab_BOM_KP_Insert_0497</t>
        </is>
      </c>
      <c r="D497" s="233">
        <f>IF(B511="Y",C497,"")</f>
        <v/>
      </c>
      <c r="E497" s="198" t="inlineStr">
        <is>
          <t>1024-3_4-KP</t>
        </is>
      </c>
      <c r="F497" s="235" t="inlineStr">
        <is>
          <t>Opt_Insert</t>
        </is>
      </c>
      <c r="G497" s="235" t="inlineStr">
        <is>
          <t>V</t>
        </is>
      </c>
      <c r="H497" s="234" t="inlineStr">
        <is>
          <t>XV</t>
        </is>
      </c>
      <c r="I497" s="233" t="inlineStr">
        <is>
          <t>Packing</t>
        </is>
      </c>
      <c r="J497" s="233" t="inlineStr">
        <is>
          <t>Packing</t>
        </is>
      </c>
      <c r="K497" s="233" t="n"/>
      <c r="L497" s="233" t="inlineStr">
        <is>
          <t>Regreasable</t>
        </is>
      </c>
      <c r="M497" s="233" t="inlineStr">
        <is>
          <t>C35</t>
        </is>
      </c>
      <c r="N497" s="233" t="inlineStr">
        <is>
          <t>Labrynth Lip Seal</t>
        </is>
      </c>
      <c r="O497" s="233" t="inlineStr">
        <is>
          <t>Coating_Standard</t>
        </is>
      </c>
      <c r="P497" s="235" t="inlineStr">
        <is>
          <t>RTF</t>
        </is>
      </c>
      <c r="Q497" s="233" t="inlineStr">
        <is>
          <t>B104836</t>
        </is>
      </c>
      <c r="R497" s="235" t="inlineStr">
        <is>
          <t>LT027</t>
        </is>
      </c>
      <c r="S497" s="233" t="n"/>
      <c r="T497" s="233" t="n"/>
      <c r="U497" s="233" t="n"/>
    </row>
    <row r="498">
      <c r="B498" s="233">
        <f>IF(AND(M498&lt;&gt;"B20", O498= "Coating_Standard"),"Y","N")</f>
        <v/>
      </c>
      <c r="C498" s="233" t="inlineStr">
        <is>
          <t>ConTab_BOM_KP_Insert_0498</t>
        </is>
      </c>
      <c r="D498" s="233">
        <f>IF(B512="Y",C498,"")</f>
        <v/>
      </c>
      <c r="E498" s="198" t="inlineStr">
        <is>
          <t>1024-3_4-KP</t>
        </is>
      </c>
      <c r="F498" s="235" t="inlineStr">
        <is>
          <t>Opt_Insert</t>
        </is>
      </c>
      <c r="G498" s="235" t="inlineStr">
        <is>
          <t>V</t>
        </is>
      </c>
      <c r="H498" s="234" t="inlineStr">
        <is>
          <t>XV</t>
        </is>
      </c>
      <c r="I498" s="233" t="inlineStr">
        <is>
          <t>Packing</t>
        </is>
      </c>
      <c r="J498" s="233" t="inlineStr">
        <is>
          <t>Packing</t>
        </is>
      </c>
      <c r="K498" s="233" t="n"/>
      <c r="L498" s="233" t="inlineStr">
        <is>
          <t>Regreasable</t>
        </is>
      </c>
      <c r="M498" s="233" t="inlineStr">
        <is>
          <t>J</t>
        </is>
      </c>
      <c r="N498" s="233" t="inlineStr">
        <is>
          <t>Labrynth Lip Seal</t>
        </is>
      </c>
      <c r="O498" s="233" t="inlineStr">
        <is>
          <t>Coating_Standard</t>
        </is>
      </c>
      <c r="P498" s="235" t="inlineStr">
        <is>
          <t>RTF</t>
        </is>
      </c>
      <c r="Q498" s="233" t="inlineStr">
        <is>
          <t>B104837</t>
        </is>
      </c>
      <c r="R498" s="235" t="inlineStr">
        <is>
          <t>LT105</t>
        </is>
      </c>
      <c r="S498" s="233" t="n"/>
      <c r="T498" s="233" t="n"/>
      <c r="U498" s="233" t="n"/>
    </row>
    <row r="499">
      <c r="B499" s="233">
        <f>IF(AND(M499&lt;&gt;"B20", O499= "Coating_Standard"),"Y","N")</f>
        <v/>
      </c>
      <c r="C499" s="233" t="inlineStr">
        <is>
          <t>ConTab_BOM_KP_Insert_0499</t>
        </is>
      </c>
      <c r="D499" s="233">
        <f>IF(B513="Y",C499,"")</f>
        <v/>
      </c>
      <c r="E499" s="198" t="inlineStr">
        <is>
          <t>1220-5_6-KP</t>
        </is>
      </c>
      <c r="F499" s="235" t="inlineStr">
        <is>
          <t>Opt_Insert</t>
        </is>
      </c>
      <c r="G499" s="235" t="inlineStr">
        <is>
          <t>K</t>
        </is>
      </c>
      <c r="H499" s="234" t="inlineStr">
        <is>
          <t>XK</t>
        </is>
      </c>
      <c r="I499" s="233" t="inlineStr">
        <is>
          <t>Mechanical Seal</t>
        </is>
      </c>
      <c r="J499" s="233" t="inlineStr">
        <is>
          <t>Single</t>
        </is>
      </c>
      <c r="K499" s="233" t="n"/>
      <c r="L499" s="233" t="inlineStr">
        <is>
          <t>Regreasable</t>
        </is>
      </c>
      <c r="M499" s="233" t="inlineStr">
        <is>
          <t>C35</t>
        </is>
      </c>
      <c r="N499" s="233" t="inlineStr">
        <is>
          <t>Labrynth Lip Seal</t>
        </is>
      </c>
      <c r="O499" s="233" t="inlineStr">
        <is>
          <t>Coating_Standard</t>
        </is>
      </c>
      <c r="P499" s="235" t="inlineStr">
        <is>
          <t>RTF</t>
        </is>
      </c>
      <c r="Q499" s="233" t="inlineStr">
        <is>
          <t>B104839</t>
        </is>
      </c>
      <c r="R499" s="235" t="inlineStr">
        <is>
          <t>LT027</t>
        </is>
      </c>
      <c r="S499" s="233" t="n"/>
      <c r="T499" s="233" t="n"/>
      <c r="U499" s="233" t="n"/>
    </row>
    <row r="500">
      <c r="B500" s="233">
        <f>IF(AND(M500&lt;&gt;"B20", O500= "Coating_Standard"),"Y","N")</f>
        <v/>
      </c>
      <c r="C500" s="233" t="inlineStr">
        <is>
          <t>ConTab_BOM_KP_Insert_0500</t>
        </is>
      </c>
      <c r="D500" s="233">
        <f>IF(B514="Y",C500,"")</f>
        <v/>
      </c>
      <c r="E500" s="198" t="inlineStr">
        <is>
          <t>1220-5_6-KP</t>
        </is>
      </c>
      <c r="F500" s="235" t="inlineStr">
        <is>
          <t>Opt_Insert</t>
        </is>
      </c>
      <c r="G500" s="235" t="inlineStr">
        <is>
          <t>K</t>
        </is>
      </c>
      <c r="H500" s="234" t="inlineStr">
        <is>
          <t>XK</t>
        </is>
      </c>
      <c r="I500" s="233" t="inlineStr">
        <is>
          <t>Mechanical Seal</t>
        </is>
      </c>
      <c r="J500" s="233" t="inlineStr">
        <is>
          <t>Single</t>
        </is>
      </c>
      <c r="K500" s="233" t="n"/>
      <c r="L500" s="233" t="inlineStr">
        <is>
          <t>Regreasable</t>
        </is>
      </c>
      <c r="M500" s="233" t="inlineStr">
        <is>
          <t>J</t>
        </is>
      </c>
      <c r="N500" s="233" t="inlineStr">
        <is>
          <t>Labrynth Lip Seal</t>
        </is>
      </c>
      <c r="O500" s="233" t="inlineStr">
        <is>
          <t>Coating_Standard</t>
        </is>
      </c>
      <c r="P500" s="235" t="inlineStr">
        <is>
          <t>RTF</t>
        </is>
      </c>
      <c r="Q500" s="233" t="inlineStr">
        <is>
          <t>B104840</t>
        </is>
      </c>
      <c r="R500" s="235" t="inlineStr">
        <is>
          <t>LT105</t>
        </is>
      </c>
      <c r="S500" s="233" t="n"/>
      <c r="T500" s="233" t="n"/>
      <c r="U500" s="233" t="n"/>
    </row>
    <row r="501">
      <c r="B501" s="233">
        <f>IF(AND(M501&lt;&gt;"B20", O501= "Coating_Standard"),"Y","N")</f>
        <v/>
      </c>
      <c r="C501" s="233" t="inlineStr">
        <is>
          <t>ConTab_BOM_KP_Insert_0501</t>
        </is>
      </c>
      <c r="D501" s="233">
        <f>IF(#REF!="Y",C501,"")</f>
        <v/>
      </c>
      <c r="E501" s="198" t="inlineStr">
        <is>
          <t>1220-5_6-KP</t>
        </is>
      </c>
      <c r="F501" s="235" t="inlineStr">
        <is>
          <t>Opt_Insert</t>
        </is>
      </c>
      <c r="G501" s="235" t="inlineStr">
        <is>
          <t>K</t>
        </is>
      </c>
      <c r="H501" s="234" t="inlineStr">
        <is>
          <t>XK</t>
        </is>
      </c>
      <c r="I501" s="233" t="inlineStr">
        <is>
          <t>Packing</t>
        </is>
      </c>
      <c r="J501" s="233" t="inlineStr">
        <is>
          <t>Packing</t>
        </is>
      </c>
      <c r="K501" s="233" t="n"/>
      <c r="L501" s="233" t="inlineStr">
        <is>
          <t>Regreasable</t>
        </is>
      </c>
      <c r="M501" s="233" t="inlineStr">
        <is>
          <t>C35</t>
        </is>
      </c>
      <c r="N501" s="233" t="inlineStr">
        <is>
          <t>Labrynth Lip Seal</t>
        </is>
      </c>
      <c r="O501" s="233" t="inlineStr">
        <is>
          <t>Coating_Standard</t>
        </is>
      </c>
      <c r="P501" s="235" t="inlineStr">
        <is>
          <t>RTF</t>
        </is>
      </c>
      <c r="Q501" s="233" t="inlineStr">
        <is>
          <t>B104842</t>
        </is>
      </c>
      <c r="R501" s="235" t="inlineStr">
        <is>
          <t>LT027</t>
        </is>
      </c>
      <c r="S501" s="233" t="n"/>
      <c r="T501" s="233" t="n"/>
      <c r="U501" s="233" t="n"/>
    </row>
    <row r="502">
      <c r="B502" s="233">
        <f>IF(AND(M502&lt;&gt;"B20", O502= "Coating_Standard"),"Y","N")</f>
        <v/>
      </c>
      <c r="C502" s="233" t="inlineStr">
        <is>
          <t>ConTab_BOM_KP_Insert_0502</t>
        </is>
      </c>
      <c r="D502" s="233">
        <f>IF(#REF!="Y",C502,"")</f>
        <v/>
      </c>
      <c r="E502" s="198" t="inlineStr">
        <is>
          <t>1220-5_6-KP</t>
        </is>
      </c>
      <c r="F502" s="235" t="inlineStr">
        <is>
          <t>Opt_Insert</t>
        </is>
      </c>
      <c r="G502" s="235" t="inlineStr">
        <is>
          <t>K</t>
        </is>
      </c>
      <c r="H502" s="234" t="inlineStr">
        <is>
          <t>XK</t>
        </is>
      </c>
      <c r="I502" s="233" t="inlineStr">
        <is>
          <t>Packing</t>
        </is>
      </c>
      <c r="J502" s="233" t="inlineStr">
        <is>
          <t>Packing</t>
        </is>
      </c>
      <c r="K502" s="233" t="n"/>
      <c r="L502" s="233" t="inlineStr">
        <is>
          <t>Regreasable</t>
        </is>
      </c>
      <c r="M502" s="233" t="inlineStr">
        <is>
          <t>J</t>
        </is>
      </c>
      <c r="N502" s="233" t="inlineStr">
        <is>
          <t>Labrynth Lip Seal</t>
        </is>
      </c>
      <c r="O502" s="233" t="inlineStr">
        <is>
          <t>Coating_Standard</t>
        </is>
      </c>
      <c r="P502" s="235" t="inlineStr">
        <is>
          <t>RTF</t>
        </is>
      </c>
      <c r="Q502" s="233" t="inlineStr">
        <is>
          <t>B104843</t>
        </is>
      </c>
      <c r="R502" s="235" t="inlineStr">
        <is>
          <t>LT105</t>
        </is>
      </c>
      <c r="S502" s="233" t="n"/>
      <c r="T502" s="233" t="n"/>
      <c r="U502" s="233" t="n"/>
    </row>
    <row r="503">
      <c r="B503" s="233">
        <f>IF(AND(M503&lt;&gt;"B20", O503= "Coating_Standard"),"Y","N")</f>
        <v/>
      </c>
      <c r="C503" s="233" t="inlineStr">
        <is>
          <t>ConTab_BOM_KP_Insert_0503</t>
        </is>
      </c>
      <c r="D503" s="233">
        <f>IF(B515="Y",C503,"")</f>
        <v/>
      </c>
      <c r="E503" s="198" t="inlineStr">
        <is>
          <t>1415-1_2-KP</t>
        </is>
      </c>
      <c r="F503" s="235" t="inlineStr">
        <is>
          <t>Opt_Insert</t>
        </is>
      </c>
      <c r="G503" s="235" t="inlineStr">
        <is>
          <t>K</t>
        </is>
      </c>
      <c r="H503" s="234" t="inlineStr">
        <is>
          <t>XK</t>
        </is>
      </c>
      <c r="I503" s="233" t="inlineStr">
        <is>
          <t>Mechanical Seal</t>
        </is>
      </c>
      <c r="J503" s="233" t="inlineStr">
        <is>
          <t>Single</t>
        </is>
      </c>
      <c r="K503" s="233" t="n"/>
      <c r="L503" s="233" t="inlineStr">
        <is>
          <t>Regreasable</t>
        </is>
      </c>
      <c r="M503" s="233" t="inlineStr">
        <is>
          <t>C35</t>
        </is>
      </c>
      <c r="N503" s="233" t="inlineStr">
        <is>
          <t>Labrynth Lip Seal</t>
        </is>
      </c>
      <c r="O503" s="233" t="inlineStr">
        <is>
          <t>Coating_Standard</t>
        </is>
      </c>
      <c r="P503" s="235" t="inlineStr">
        <is>
          <t>RTF</t>
        </is>
      </c>
      <c r="Q503" s="233" t="inlineStr">
        <is>
          <t>B104845</t>
        </is>
      </c>
      <c r="R503" s="235" t="inlineStr">
        <is>
          <t>LT027</t>
        </is>
      </c>
      <c r="S503" s="233" t="n"/>
      <c r="T503" s="233" t="n"/>
      <c r="U503" s="233" t="n"/>
    </row>
    <row r="504">
      <c r="B504" s="233">
        <f>IF(AND(M504&lt;&gt;"B20", O504= "Coating_Standard"),"Y","N")</f>
        <v/>
      </c>
      <c r="C504" s="233" t="inlineStr">
        <is>
          <t>ConTab_BOM_KP_Insert_0504</t>
        </is>
      </c>
      <c r="D504" s="233">
        <f>IF(B516="Y",C504,"")</f>
        <v/>
      </c>
      <c r="E504" s="198" t="inlineStr">
        <is>
          <t>1415-1_2-KP</t>
        </is>
      </c>
      <c r="F504" s="235" t="inlineStr">
        <is>
          <t>Opt_Insert</t>
        </is>
      </c>
      <c r="G504" s="235" t="inlineStr">
        <is>
          <t>K</t>
        </is>
      </c>
      <c r="H504" s="234" t="inlineStr">
        <is>
          <t>XK</t>
        </is>
      </c>
      <c r="I504" s="233" t="inlineStr">
        <is>
          <t>Mechanical Seal</t>
        </is>
      </c>
      <c r="J504" s="233" t="inlineStr">
        <is>
          <t>Single</t>
        </is>
      </c>
      <c r="K504" s="233" t="n"/>
      <c r="L504" s="233" t="inlineStr">
        <is>
          <t>Regreasable</t>
        </is>
      </c>
      <c r="M504" s="233" t="inlineStr">
        <is>
          <t>J</t>
        </is>
      </c>
      <c r="N504" s="233" t="inlineStr">
        <is>
          <t>Labrynth Lip Seal</t>
        </is>
      </c>
      <c r="O504" s="233" t="inlineStr">
        <is>
          <t>Coating_Standard</t>
        </is>
      </c>
      <c r="P504" s="235" t="inlineStr">
        <is>
          <t>RTF</t>
        </is>
      </c>
      <c r="Q504" s="233" t="inlineStr">
        <is>
          <t>B104846</t>
        </is>
      </c>
      <c r="R504" s="235" t="inlineStr">
        <is>
          <t>LT105</t>
        </is>
      </c>
      <c r="S504" s="233" t="n"/>
      <c r="T504" s="233" t="n"/>
      <c r="U504" s="233" t="n"/>
    </row>
    <row r="505">
      <c r="B505" s="233">
        <f>IF(AND(M505&lt;&gt;"B20", O505= "Coating_Standard"),"Y","N")</f>
        <v/>
      </c>
      <c r="C505" s="233" t="inlineStr">
        <is>
          <t>ConTab_BOM_KP_Insert_0505</t>
        </is>
      </c>
      <c r="D505" s="233">
        <f>IF(B517="Y",C505,"")</f>
        <v/>
      </c>
      <c r="E505" s="198" t="inlineStr">
        <is>
          <t>1415-1_2-KP</t>
        </is>
      </c>
      <c r="F505" s="235" t="inlineStr">
        <is>
          <t>Opt_Insert</t>
        </is>
      </c>
      <c r="G505" s="235" t="inlineStr">
        <is>
          <t>K</t>
        </is>
      </c>
      <c r="H505" s="234" t="inlineStr">
        <is>
          <t>XK</t>
        </is>
      </c>
      <c r="I505" s="233" t="inlineStr">
        <is>
          <t>Packing</t>
        </is>
      </c>
      <c r="J505" s="233" t="inlineStr">
        <is>
          <t>Packing</t>
        </is>
      </c>
      <c r="K505" s="233" t="n"/>
      <c r="L505" s="233" t="inlineStr">
        <is>
          <t>Regreasable</t>
        </is>
      </c>
      <c r="M505" s="233" t="inlineStr">
        <is>
          <t>C35</t>
        </is>
      </c>
      <c r="N505" s="233" t="inlineStr">
        <is>
          <t>Labrynth Lip Seal</t>
        </is>
      </c>
      <c r="O505" s="233" t="inlineStr">
        <is>
          <t>Coating_Standard</t>
        </is>
      </c>
      <c r="P505" s="235" t="inlineStr">
        <is>
          <t>RTF</t>
        </is>
      </c>
      <c r="Q505" s="233" t="inlineStr">
        <is>
          <t>B104848</t>
        </is>
      </c>
      <c r="R505" s="235" t="inlineStr">
        <is>
          <t>LT027</t>
        </is>
      </c>
      <c r="S505" s="233" t="n"/>
      <c r="T505" s="233" t="n"/>
      <c r="U505" s="233" t="n"/>
    </row>
    <row r="506">
      <c r="B506" s="233">
        <f>IF(AND(M506&lt;&gt;"B20", O506= "Coating_Standard"),"Y","N")</f>
        <v/>
      </c>
      <c r="C506" s="233" t="inlineStr">
        <is>
          <t>ConTab_BOM_KP_Insert_0506</t>
        </is>
      </c>
      <c r="D506" s="233">
        <f>IF(B518="Y",C506,"")</f>
        <v/>
      </c>
      <c r="E506" s="198" t="inlineStr">
        <is>
          <t>1415-1_2-KP</t>
        </is>
      </c>
      <c r="F506" s="235" t="inlineStr">
        <is>
          <t>Opt_Insert</t>
        </is>
      </c>
      <c r="G506" s="235" t="inlineStr">
        <is>
          <t>K</t>
        </is>
      </c>
      <c r="H506" s="234" t="inlineStr">
        <is>
          <t>XK</t>
        </is>
      </c>
      <c r="I506" s="233" t="inlineStr">
        <is>
          <t>Packing</t>
        </is>
      </c>
      <c r="J506" s="233" t="inlineStr">
        <is>
          <t>Packing</t>
        </is>
      </c>
      <c r="K506" s="233" t="n"/>
      <c r="L506" s="233" t="inlineStr">
        <is>
          <t>Regreasable</t>
        </is>
      </c>
      <c r="M506" s="233" t="inlineStr">
        <is>
          <t>J</t>
        </is>
      </c>
      <c r="N506" s="233" t="inlineStr">
        <is>
          <t>Labrynth Lip Seal</t>
        </is>
      </c>
      <c r="O506" s="233" t="inlineStr">
        <is>
          <t>Coating_Standard</t>
        </is>
      </c>
      <c r="P506" s="235" t="inlineStr">
        <is>
          <t>RTF</t>
        </is>
      </c>
      <c r="Q506" s="233" t="inlineStr">
        <is>
          <t>B104849</t>
        </is>
      </c>
      <c r="R506" s="235" t="inlineStr">
        <is>
          <t>LT105</t>
        </is>
      </c>
      <c r="S506" s="233" t="n"/>
      <c r="T506" s="233" t="n"/>
      <c r="U506" s="233" t="n"/>
    </row>
    <row r="507">
      <c r="B507" s="233">
        <f>IF(AND(M507&lt;&gt;"B20", O507= "Coating_Standard"),"Y","N")</f>
        <v/>
      </c>
      <c r="C507" s="233" t="inlineStr">
        <is>
          <t>ConTab_BOM_KP_Insert_0509</t>
        </is>
      </c>
      <c r="D507" s="233">
        <f>IF(B521="Y",C507,"")</f>
        <v/>
      </c>
      <c r="E507" s="235" t="inlineStr">
        <is>
          <t>2095-1_2-KP</t>
        </is>
      </c>
      <c r="F507" s="235" t="inlineStr">
        <is>
          <t>Opt_Insert</t>
        </is>
      </c>
      <c r="G507" s="235" t="inlineStr">
        <is>
          <t>3</t>
        </is>
      </c>
      <c r="H507" s="234" t="inlineStr">
        <is>
          <t>X3</t>
        </is>
      </c>
      <c r="I507" s="233" t="inlineStr">
        <is>
          <t>Packing</t>
        </is>
      </c>
      <c r="J507" s="233" t="inlineStr">
        <is>
          <t>Packing</t>
        </is>
      </c>
      <c r="K507" s="233" t="n"/>
      <c r="L507" s="233" t="inlineStr">
        <is>
          <t>Oil Lubricated Bath</t>
        </is>
      </c>
      <c r="M507" s="233" t="inlineStr">
        <is>
          <t>C35</t>
        </is>
      </c>
      <c r="N507" s="233" t="inlineStr">
        <is>
          <t>Labrynth Lip Seal</t>
        </is>
      </c>
      <c r="O507" s="233" t="inlineStr">
        <is>
          <t>Coating_Standard</t>
        </is>
      </c>
      <c r="P507" s="235" t="inlineStr">
        <is>
          <t>RTF</t>
        </is>
      </c>
      <c r="Q507" s="233" t="inlineStr">
        <is>
          <t>B104854</t>
        </is>
      </c>
      <c r="R507" s="235" t="inlineStr">
        <is>
          <t>LT027</t>
        </is>
      </c>
      <c r="S507" s="233" t="n"/>
      <c r="T507" s="233" t="n"/>
      <c r="U507" s="233" t="n"/>
    </row>
    <row r="508">
      <c r="B508" s="233">
        <f>IF(AND(M508&lt;&gt;"B20", O508= "Coating_Standard"),"Y","N")</f>
        <v/>
      </c>
      <c r="C508" s="233" t="inlineStr">
        <is>
          <t>ConTab_BOM_KP_Insert_0510</t>
        </is>
      </c>
      <c r="D508" s="233">
        <f>IF(B522="Y",C508,"")</f>
        <v/>
      </c>
      <c r="E508" s="235" t="inlineStr">
        <is>
          <t>2095-1_2-KP</t>
        </is>
      </c>
      <c r="F508" s="235" t="inlineStr">
        <is>
          <t>Opt_Insert</t>
        </is>
      </c>
      <c r="G508" s="235" t="inlineStr">
        <is>
          <t>3</t>
        </is>
      </c>
      <c r="H508" s="234" t="inlineStr">
        <is>
          <t>X3</t>
        </is>
      </c>
      <c r="I508" s="233" t="inlineStr">
        <is>
          <t>Packing</t>
        </is>
      </c>
      <c r="J508" s="233" t="inlineStr">
        <is>
          <t>Packing</t>
        </is>
      </c>
      <c r="K508" s="233" t="n"/>
      <c r="L508" s="233" t="inlineStr">
        <is>
          <t>Oil Lubricated Bath</t>
        </is>
      </c>
      <c r="M508" s="233" t="inlineStr">
        <is>
          <t>J</t>
        </is>
      </c>
      <c r="N508" s="233" t="inlineStr">
        <is>
          <t>Labrynth Lip Seal</t>
        </is>
      </c>
      <c r="O508" s="233" t="inlineStr">
        <is>
          <t>Coating_Standard</t>
        </is>
      </c>
      <c r="P508" s="235" t="inlineStr">
        <is>
          <t>RTF</t>
        </is>
      </c>
      <c r="Q508" s="233" t="inlineStr">
        <is>
          <t>B104855</t>
        </is>
      </c>
      <c r="R508" s="235" t="inlineStr">
        <is>
          <t>LT105</t>
        </is>
      </c>
      <c r="S508" s="233" t="n"/>
      <c r="T508" s="233" t="n"/>
      <c r="U508" s="233" t="n"/>
    </row>
    <row r="509">
      <c r="B509" s="233">
        <f>IF(AND(M509&lt;&gt;"B20", O509= "Coating_Standard"),"Y","N")</f>
        <v/>
      </c>
      <c r="C509" s="233" t="inlineStr">
        <is>
          <t>ConTab_BOM_KP_Insert_0511</t>
        </is>
      </c>
      <c r="D509" s="233">
        <f>IF(B523="Y",C509,"")</f>
        <v/>
      </c>
      <c r="E509" s="235" t="inlineStr">
        <is>
          <t>2095-1_2-KP</t>
        </is>
      </c>
      <c r="F509" s="235" t="inlineStr">
        <is>
          <t>Opt_Insert</t>
        </is>
      </c>
      <c r="G509" s="235" t="inlineStr">
        <is>
          <t>3</t>
        </is>
      </c>
      <c r="H509" s="234" t="inlineStr">
        <is>
          <t>X3</t>
        </is>
      </c>
      <c r="I509" s="233" t="inlineStr">
        <is>
          <t>Mechanical Seal</t>
        </is>
      </c>
      <c r="J509" s="233" t="inlineStr">
        <is>
          <t>Single</t>
        </is>
      </c>
      <c r="K509" s="233" t="inlineStr">
        <is>
          <t>Balanced</t>
        </is>
      </c>
      <c r="L509" s="233" t="inlineStr">
        <is>
          <t>Oil Lubricated Bath</t>
        </is>
      </c>
      <c r="M509" s="233" t="inlineStr">
        <is>
          <t>C35</t>
        </is>
      </c>
      <c r="N509" s="233" t="inlineStr">
        <is>
          <t>Labrynth Lip Seal</t>
        </is>
      </c>
      <c r="O509" s="233" t="inlineStr">
        <is>
          <t>Coating_Standard</t>
        </is>
      </c>
      <c r="P509" s="235" t="inlineStr">
        <is>
          <t>RTF</t>
        </is>
      </c>
      <c r="Q509" s="233" t="inlineStr">
        <is>
          <t>B104857</t>
        </is>
      </c>
      <c r="R509" s="235" t="inlineStr">
        <is>
          <t>LT027</t>
        </is>
      </c>
      <c r="S509" s="233" t="n"/>
      <c r="T509" s="233" t="n"/>
      <c r="U509" s="233" t="n"/>
    </row>
    <row r="510">
      <c r="B510" s="233">
        <f>IF(AND(M510&lt;&gt;"B20", O510= "Coating_Standard"),"Y","N")</f>
        <v/>
      </c>
      <c r="C510" s="233" t="inlineStr">
        <is>
          <t>ConTab_BOM_KP_Insert_0512</t>
        </is>
      </c>
      <c r="D510" s="233">
        <f>IF(B524="Y",C510,"")</f>
        <v/>
      </c>
      <c r="E510" s="235" t="inlineStr">
        <is>
          <t>2095-1_2-KP</t>
        </is>
      </c>
      <c r="F510" s="235" t="inlineStr">
        <is>
          <t>Opt_Insert</t>
        </is>
      </c>
      <c r="G510" s="235" t="inlineStr">
        <is>
          <t>3</t>
        </is>
      </c>
      <c r="H510" s="234" t="inlineStr">
        <is>
          <t>X3</t>
        </is>
      </c>
      <c r="I510" s="233" t="inlineStr">
        <is>
          <t>Mechanical Seal</t>
        </is>
      </c>
      <c r="J510" s="233" t="inlineStr">
        <is>
          <t>Single</t>
        </is>
      </c>
      <c r="K510" s="233" t="inlineStr">
        <is>
          <t>Balanced</t>
        </is>
      </c>
      <c r="L510" s="233" t="inlineStr">
        <is>
          <t>Oil Lubricated Bath</t>
        </is>
      </c>
      <c r="M510" s="233" t="inlineStr">
        <is>
          <t>J</t>
        </is>
      </c>
      <c r="N510" s="233" t="inlineStr">
        <is>
          <t>Labrynth Lip Seal</t>
        </is>
      </c>
      <c r="O510" s="233" t="inlineStr">
        <is>
          <t>Coating_Standard</t>
        </is>
      </c>
      <c r="P510" s="235" t="inlineStr">
        <is>
          <t>RTF</t>
        </is>
      </c>
      <c r="Q510" s="233" t="inlineStr">
        <is>
          <t>B104858</t>
        </is>
      </c>
      <c r="R510" s="235" t="inlineStr">
        <is>
          <t>LT105</t>
        </is>
      </c>
      <c r="S510" s="233" t="n"/>
      <c r="T510" s="233" t="n"/>
      <c r="U510" s="233" t="n"/>
    </row>
    <row r="511">
      <c r="B511" s="233">
        <f>IF(AND(M511&lt;&gt;"B20", O511= "Coating_Standard"),"Y","N")</f>
        <v/>
      </c>
      <c r="C511" s="233" t="inlineStr">
        <is>
          <t>ConTab_BOM_KP_Insert_0515</t>
        </is>
      </c>
      <c r="D511" s="233">
        <f>IF(B527="Y",C511,"")</f>
        <v/>
      </c>
      <c r="E511" s="235" t="inlineStr">
        <is>
          <t>2013-5_6-KP</t>
        </is>
      </c>
      <c r="F511" s="235" t="inlineStr">
        <is>
          <t>Opt_Insert</t>
        </is>
      </c>
      <c r="G511" s="235" t="inlineStr">
        <is>
          <t>3</t>
        </is>
      </c>
      <c r="H511" s="234" t="inlineStr">
        <is>
          <t>X3</t>
        </is>
      </c>
      <c r="I511" s="233" t="inlineStr">
        <is>
          <t>Packing</t>
        </is>
      </c>
      <c r="J511" s="233" t="inlineStr">
        <is>
          <t>Packing</t>
        </is>
      </c>
      <c r="K511" s="233" t="n"/>
      <c r="L511" s="233" t="inlineStr">
        <is>
          <t>Oil Lubricated Bath</t>
        </is>
      </c>
      <c r="M511" s="233" t="inlineStr">
        <is>
          <t>C35</t>
        </is>
      </c>
      <c r="N511" s="233" t="inlineStr">
        <is>
          <t>Labrynth Lip Seal</t>
        </is>
      </c>
      <c r="O511" s="233" t="inlineStr">
        <is>
          <t>Coating_Standard</t>
        </is>
      </c>
      <c r="P511" s="235" t="inlineStr">
        <is>
          <t>RTF</t>
        </is>
      </c>
      <c r="Q511" s="233" t="inlineStr">
        <is>
          <t>B104863</t>
        </is>
      </c>
      <c r="R511" s="235" t="inlineStr">
        <is>
          <t>LT027</t>
        </is>
      </c>
      <c r="S511" s="233" t="n"/>
      <c r="T511" s="233" t="n"/>
      <c r="U511" s="233" t="n"/>
    </row>
    <row r="512">
      <c r="B512" s="233">
        <f>IF(AND(M512&lt;&gt;"B20", O512= "Coating_Standard"),"Y","N")</f>
        <v/>
      </c>
      <c r="C512" s="233" t="inlineStr">
        <is>
          <t>ConTab_BOM_KP_Insert_0516</t>
        </is>
      </c>
      <c r="D512" s="233">
        <f>IF(B528="Y",C512,"")</f>
        <v/>
      </c>
      <c r="E512" s="235" t="inlineStr">
        <is>
          <t>2013-5_6-KP</t>
        </is>
      </c>
      <c r="F512" s="235" t="inlineStr">
        <is>
          <t>Opt_Insert</t>
        </is>
      </c>
      <c r="G512" s="235" t="inlineStr">
        <is>
          <t>3</t>
        </is>
      </c>
      <c r="H512" s="234" t="inlineStr">
        <is>
          <t>X3</t>
        </is>
      </c>
      <c r="I512" s="233" t="inlineStr">
        <is>
          <t>Packing</t>
        </is>
      </c>
      <c r="J512" s="233" t="inlineStr">
        <is>
          <t>Packing</t>
        </is>
      </c>
      <c r="K512" s="233" t="n"/>
      <c r="L512" s="233" t="inlineStr">
        <is>
          <t>Oil Lubricated Bath</t>
        </is>
      </c>
      <c r="M512" s="233" t="inlineStr">
        <is>
          <t>J</t>
        </is>
      </c>
      <c r="N512" s="233" t="inlineStr">
        <is>
          <t>Labrynth Lip Seal</t>
        </is>
      </c>
      <c r="O512" s="233" t="inlineStr">
        <is>
          <t>Coating_Standard</t>
        </is>
      </c>
      <c r="P512" s="235" t="inlineStr">
        <is>
          <t>RTF</t>
        </is>
      </c>
      <c r="Q512" s="233" t="inlineStr">
        <is>
          <t>B104864</t>
        </is>
      </c>
      <c r="R512" s="235" t="inlineStr">
        <is>
          <t>LT105</t>
        </is>
      </c>
      <c r="S512" s="233" t="n"/>
      <c r="T512" s="233" t="n"/>
      <c r="U512" s="233" t="n"/>
    </row>
    <row r="513">
      <c r="B513" s="233">
        <f>IF(AND(M513&lt;&gt;"B20", O513= "Coating_Standard"),"Y","N")</f>
        <v/>
      </c>
      <c r="C513" s="233" t="inlineStr">
        <is>
          <t>ConTab_BOM_KP_Insert_0517</t>
        </is>
      </c>
      <c r="D513" s="233">
        <f>IF(B529="Y",C513,"")</f>
        <v/>
      </c>
      <c r="E513" s="235" t="inlineStr">
        <is>
          <t>2013-5_6-KP</t>
        </is>
      </c>
      <c r="F513" s="235" t="inlineStr">
        <is>
          <t>Opt_Insert</t>
        </is>
      </c>
      <c r="G513" s="235" t="inlineStr">
        <is>
          <t>3</t>
        </is>
      </c>
      <c r="H513" s="234" t="inlineStr">
        <is>
          <t>X3</t>
        </is>
      </c>
      <c r="I513" s="233" t="inlineStr">
        <is>
          <t>Mechanical Seal</t>
        </is>
      </c>
      <c r="J513" s="233" t="inlineStr">
        <is>
          <t>Single</t>
        </is>
      </c>
      <c r="K513" s="233" t="inlineStr">
        <is>
          <t>Balanced</t>
        </is>
      </c>
      <c r="L513" s="233" t="inlineStr">
        <is>
          <t>Oil Lubricated Bath</t>
        </is>
      </c>
      <c r="M513" s="233" t="inlineStr">
        <is>
          <t>C35</t>
        </is>
      </c>
      <c r="N513" s="233" t="inlineStr">
        <is>
          <t>Labrynth Lip Seal</t>
        </is>
      </c>
      <c r="O513" s="233" t="inlineStr">
        <is>
          <t>Coating_Standard</t>
        </is>
      </c>
      <c r="P513" s="235" t="inlineStr">
        <is>
          <t>RTF</t>
        </is>
      </c>
      <c r="Q513" s="233" t="inlineStr">
        <is>
          <t>B104866</t>
        </is>
      </c>
      <c r="R513" s="235" t="inlineStr">
        <is>
          <t>LT027</t>
        </is>
      </c>
      <c r="S513" s="233" t="n"/>
      <c r="T513" s="233" t="n"/>
      <c r="U513" s="233" t="n"/>
    </row>
    <row r="514">
      <c r="B514" s="233">
        <f>IF(AND(M514&lt;&gt;"B20", O514= "Coating_Standard"),"Y","N")</f>
        <v/>
      </c>
      <c r="C514" s="233" t="inlineStr">
        <is>
          <t>ConTab_BOM_KP_Insert_0518</t>
        </is>
      </c>
      <c r="D514" s="233">
        <f>IF(B530="Y",C514,"")</f>
        <v/>
      </c>
      <c r="E514" s="235" t="inlineStr">
        <is>
          <t>2013-5_6-KP</t>
        </is>
      </c>
      <c r="F514" s="235" t="inlineStr">
        <is>
          <t>Opt_Insert</t>
        </is>
      </c>
      <c r="G514" s="235" t="inlineStr">
        <is>
          <t>3</t>
        </is>
      </c>
      <c r="H514" s="234" t="inlineStr">
        <is>
          <t>X3</t>
        </is>
      </c>
      <c r="I514" s="233" t="inlineStr">
        <is>
          <t>Mechanical Seal</t>
        </is>
      </c>
      <c r="J514" s="233" t="inlineStr">
        <is>
          <t>Single</t>
        </is>
      </c>
      <c r="K514" s="233" t="inlineStr">
        <is>
          <t>Balanced</t>
        </is>
      </c>
      <c r="L514" s="233" t="inlineStr">
        <is>
          <t>Oil Lubricated Bath</t>
        </is>
      </c>
      <c r="M514" s="233" t="inlineStr">
        <is>
          <t>J</t>
        </is>
      </c>
      <c r="N514" s="233" t="inlineStr">
        <is>
          <t>Labrynth Lip Seal</t>
        </is>
      </c>
      <c r="O514" s="233" t="inlineStr">
        <is>
          <t>Coating_Standard</t>
        </is>
      </c>
      <c r="P514" s="235" t="inlineStr">
        <is>
          <t>RTF</t>
        </is>
      </c>
      <c r="Q514" s="233" t="inlineStr">
        <is>
          <t>B104867</t>
        </is>
      </c>
      <c r="R514" s="235" t="inlineStr">
        <is>
          <t>LT105</t>
        </is>
      </c>
      <c r="S514" s="233" t="n"/>
      <c r="T514" s="233" t="n"/>
      <c r="U514" s="233" t="n"/>
    </row>
    <row r="515">
      <c r="B515" s="233">
        <f>IF(AND(M515&lt;&gt;"B20", O515= "Coating_Standard"),"Y","N")</f>
        <v/>
      </c>
      <c r="C515" s="233" t="inlineStr">
        <is>
          <t>ConTab_BOM_KP_Insert_0521</t>
        </is>
      </c>
      <c r="D515" s="233">
        <f>IF(B533="Y",C515,"")</f>
        <v/>
      </c>
      <c r="E515" s="235" t="inlineStr">
        <is>
          <t>3095-7_8-KP</t>
        </is>
      </c>
      <c r="F515" s="235" t="inlineStr">
        <is>
          <t>Opt_Insert</t>
        </is>
      </c>
      <c r="G515" s="235" t="inlineStr">
        <is>
          <t>3</t>
        </is>
      </c>
      <c r="H515" s="234" t="inlineStr">
        <is>
          <t>X3</t>
        </is>
      </c>
      <c r="I515" s="233" t="inlineStr">
        <is>
          <t>Packing</t>
        </is>
      </c>
      <c r="J515" s="233" t="inlineStr">
        <is>
          <t>Packing</t>
        </is>
      </c>
      <c r="K515" s="233" t="n"/>
      <c r="L515" s="233" t="inlineStr">
        <is>
          <t>Oil Lubricated Bath</t>
        </is>
      </c>
      <c r="M515" s="233" t="inlineStr">
        <is>
          <t>C35</t>
        </is>
      </c>
      <c r="N515" s="233" t="inlineStr">
        <is>
          <t>Labrynth Lip Seal</t>
        </is>
      </c>
      <c r="O515" s="233" t="inlineStr">
        <is>
          <t>Coating_Standard</t>
        </is>
      </c>
      <c r="P515" s="235" t="inlineStr">
        <is>
          <t>RTF</t>
        </is>
      </c>
      <c r="Q515" s="233" t="inlineStr">
        <is>
          <t>B104872</t>
        </is>
      </c>
      <c r="R515" s="235" t="inlineStr">
        <is>
          <t>LT027</t>
        </is>
      </c>
      <c r="S515" s="233" t="n"/>
      <c r="T515" s="233" t="n"/>
      <c r="U515" s="233" t="n"/>
    </row>
    <row r="516">
      <c r="B516" s="233">
        <f>IF(AND(M516&lt;&gt;"B20", O516= "Coating_Standard"),"Y","N")</f>
        <v/>
      </c>
      <c r="C516" s="233" t="inlineStr">
        <is>
          <t>ConTab_BOM_KP_Insert_0522</t>
        </is>
      </c>
      <c r="D516" s="233">
        <f>IF(B534="Y",C516,"")</f>
        <v/>
      </c>
      <c r="E516" s="235" t="inlineStr">
        <is>
          <t>3095-7_8-KP</t>
        </is>
      </c>
      <c r="F516" s="235" t="inlineStr">
        <is>
          <t>Opt_Insert</t>
        </is>
      </c>
      <c r="G516" s="235" t="inlineStr">
        <is>
          <t>3</t>
        </is>
      </c>
      <c r="H516" s="234" t="inlineStr">
        <is>
          <t>X3</t>
        </is>
      </c>
      <c r="I516" s="233" t="inlineStr">
        <is>
          <t>Packing</t>
        </is>
      </c>
      <c r="J516" s="233" t="inlineStr">
        <is>
          <t>Packing</t>
        </is>
      </c>
      <c r="K516" s="233" t="n"/>
      <c r="L516" s="233" t="inlineStr">
        <is>
          <t>Oil Lubricated Bath</t>
        </is>
      </c>
      <c r="M516" s="233" t="inlineStr">
        <is>
          <t>J</t>
        </is>
      </c>
      <c r="N516" s="233" t="inlineStr">
        <is>
          <t>Labrynth Lip Seal</t>
        </is>
      </c>
      <c r="O516" s="233" t="inlineStr">
        <is>
          <t>Coating_Standard</t>
        </is>
      </c>
      <c r="P516" s="235" t="inlineStr">
        <is>
          <t>RTF</t>
        </is>
      </c>
      <c r="Q516" s="233" t="inlineStr">
        <is>
          <t>B104873</t>
        </is>
      </c>
      <c r="R516" s="235" t="inlineStr">
        <is>
          <t>LT105</t>
        </is>
      </c>
      <c r="S516" s="233" t="n"/>
      <c r="T516" s="233" t="n"/>
      <c r="U516" s="233" t="n"/>
    </row>
    <row r="517">
      <c r="B517" s="233">
        <f>IF(AND(M517&lt;&gt;"B20", O517= "Coating_Standard"),"Y","N")</f>
        <v/>
      </c>
      <c r="C517" s="233" t="inlineStr">
        <is>
          <t>ConTab_BOM_KP_Insert_0523</t>
        </is>
      </c>
      <c r="D517" s="233">
        <f>IF(B535="Y",C517,"")</f>
        <v/>
      </c>
      <c r="E517" s="235" t="inlineStr">
        <is>
          <t>3095-7_8-KP</t>
        </is>
      </c>
      <c r="F517" s="235" t="inlineStr">
        <is>
          <t>Opt_Insert</t>
        </is>
      </c>
      <c r="G517" s="235" t="inlineStr">
        <is>
          <t>3</t>
        </is>
      </c>
      <c r="H517" s="234" t="inlineStr">
        <is>
          <t>X3</t>
        </is>
      </c>
      <c r="I517" s="233" t="inlineStr">
        <is>
          <t>Mechanical Seal</t>
        </is>
      </c>
      <c r="J517" s="233" t="inlineStr">
        <is>
          <t>Single</t>
        </is>
      </c>
      <c r="K517" s="233" t="inlineStr">
        <is>
          <t>Balanced</t>
        </is>
      </c>
      <c r="L517" s="233" t="inlineStr">
        <is>
          <t>Oil Lubricated Bath</t>
        </is>
      </c>
      <c r="M517" s="233" t="inlineStr">
        <is>
          <t>C35</t>
        </is>
      </c>
      <c r="N517" s="233" t="inlineStr">
        <is>
          <t>Labrynth Lip Seal</t>
        </is>
      </c>
      <c r="O517" s="233" t="inlineStr">
        <is>
          <t>Coating_Standard</t>
        </is>
      </c>
      <c r="P517" s="235" t="inlineStr">
        <is>
          <t>RTF</t>
        </is>
      </c>
      <c r="Q517" s="233" t="inlineStr">
        <is>
          <t>B104875</t>
        </is>
      </c>
      <c r="R517" s="235" t="inlineStr">
        <is>
          <t>LT027</t>
        </is>
      </c>
      <c r="S517" s="233" t="n"/>
      <c r="T517" s="233" t="n"/>
      <c r="U517" s="233" t="n"/>
    </row>
    <row r="518">
      <c r="B518" s="233">
        <f>IF(AND(M518&lt;&gt;"B20", O518= "Coating_Standard"),"Y","N")</f>
        <v/>
      </c>
      <c r="C518" s="233" t="inlineStr">
        <is>
          <t>ConTab_BOM_KP_Insert_0524</t>
        </is>
      </c>
      <c r="D518" s="233">
        <f>IF(B536="Y",C518,"")</f>
        <v/>
      </c>
      <c r="E518" s="235" t="inlineStr">
        <is>
          <t>3095-7_8-KP</t>
        </is>
      </c>
      <c r="F518" s="235" t="inlineStr">
        <is>
          <t>Opt_Insert</t>
        </is>
      </c>
      <c r="G518" s="235" t="inlineStr">
        <is>
          <t>3</t>
        </is>
      </c>
      <c r="H518" s="234" t="inlineStr">
        <is>
          <t>X3</t>
        </is>
      </c>
      <c r="I518" s="233" t="inlineStr">
        <is>
          <t>Mechanical Seal</t>
        </is>
      </c>
      <c r="J518" s="233" t="inlineStr">
        <is>
          <t>Single</t>
        </is>
      </c>
      <c r="K518" s="233" t="inlineStr">
        <is>
          <t>Balanced</t>
        </is>
      </c>
      <c r="L518" s="233" t="inlineStr">
        <is>
          <t>Oil Lubricated Bath</t>
        </is>
      </c>
      <c r="M518" s="233" t="inlineStr">
        <is>
          <t>J</t>
        </is>
      </c>
      <c r="N518" s="233" t="inlineStr">
        <is>
          <t>Labrynth Lip Seal</t>
        </is>
      </c>
      <c r="O518" s="233" t="inlineStr">
        <is>
          <t>Coating_Standard</t>
        </is>
      </c>
      <c r="P518" s="235" t="inlineStr">
        <is>
          <t>RTF</t>
        </is>
      </c>
      <c r="Q518" s="233" t="inlineStr">
        <is>
          <t>B104876</t>
        </is>
      </c>
      <c r="R518" s="235" t="inlineStr">
        <is>
          <t>LT105</t>
        </is>
      </c>
      <c r="S518" s="233" t="n"/>
      <c r="T518" s="233" t="n"/>
      <c r="U518" s="233" t="n"/>
    </row>
    <row r="519">
      <c r="B519" s="233">
        <f>IF(AND(M519&lt;&gt;"B20", O519= "Coating_Standard"),"Y","N")</f>
        <v/>
      </c>
      <c r="C519" s="233" t="inlineStr">
        <is>
          <t>ConTab_BOM_KP_Insert_0525</t>
        </is>
      </c>
      <c r="D519" s="233">
        <f>IF(B537="Y",C519,"")</f>
        <v/>
      </c>
      <c r="E519" s="235" t="inlineStr">
        <is>
          <t>3014-5_6-KP</t>
        </is>
      </c>
      <c r="F519" s="235" t="inlineStr">
        <is>
          <t>Opt_Insert</t>
        </is>
      </c>
      <c r="G519" s="235" t="inlineStr">
        <is>
          <t>4</t>
        </is>
      </c>
      <c r="H519" s="234" t="inlineStr">
        <is>
          <t>X4</t>
        </is>
      </c>
      <c r="I519" s="233" t="inlineStr">
        <is>
          <t>Mechanical Seal</t>
        </is>
      </c>
      <c r="J519" s="233" t="inlineStr">
        <is>
          <t>Single</t>
        </is>
      </c>
      <c r="K519" s="233" t="n"/>
      <c r="L519" s="233" t="inlineStr">
        <is>
          <t>Oil Lubricated Bath</t>
        </is>
      </c>
      <c r="M519" s="233" t="inlineStr">
        <is>
          <t>C35</t>
        </is>
      </c>
      <c r="N519" s="233" t="inlineStr">
        <is>
          <t>Labrynth Lip Seal</t>
        </is>
      </c>
      <c r="O519" s="233" t="inlineStr">
        <is>
          <t>Coating_Standard</t>
        </is>
      </c>
      <c r="P519" s="235" t="inlineStr">
        <is>
          <t>RTF</t>
        </is>
      </c>
      <c r="Q519" s="233" t="inlineStr">
        <is>
          <t>B104878</t>
        </is>
      </c>
      <c r="R519" s="235" t="inlineStr">
        <is>
          <t>LT027</t>
        </is>
      </c>
      <c r="S519" s="233" t="n"/>
      <c r="T519" s="233" t="n"/>
      <c r="U519" s="233" t="n"/>
    </row>
    <row r="520">
      <c r="B520" s="233">
        <f>IF(AND(M520&lt;&gt;"B20", O520= "Coating_Standard"),"Y","N")</f>
        <v/>
      </c>
      <c r="C520" s="233" t="inlineStr">
        <is>
          <t>ConTab_BOM_KP_Insert_0526</t>
        </is>
      </c>
      <c r="D520" s="233">
        <f>IF(B538="Y",C520,"")</f>
        <v/>
      </c>
      <c r="E520" s="235" t="inlineStr">
        <is>
          <t>3014-5_6-KP</t>
        </is>
      </c>
      <c r="F520" s="235" t="inlineStr">
        <is>
          <t>Opt_Insert</t>
        </is>
      </c>
      <c r="G520" s="235" t="inlineStr">
        <is>
          <t>4</t>
        </is>
      </c>
      <c r="H520" s="234" t="inlineStr">
        <is>
          <t>X4</t>
        </is>
      </c>
      <c r="I520" s="233" t="inlineStr">
        <is>
          <t>Mechanical Seal</t>
        </is>
      </c>
      <c r="J520" s="233" t="inlineStr">
        <is>
          <t>Single</t>
        </is>
      </c>
      <c r="K520" s="233" t="n"/>
      <c r="L520" s="233" t="inlineStr">
        <is>
          <t>Oil Lubricated Bath</t>
        </is>
      </c>
      <c r="M520" s="233" t="inlineStr">
        <is>
          <t>J</t>
        </is>
      </c>
      <c r="N520" s="233" t="inlineStr">
        <is>
          <t>Labrynth Lip Seal</t>
        </is>
      </c>
      <c r="O520" s="233" t="inlineStr">
        <is>
          <t>Coating_Standard</t>
        </is>
      </c>
      <c r="P520" s="235" t="inlineStr">
        <is>
          <t>RTF</t>
        </is>
      </c>
      <c r="Q520" s="233" t="inlineStr">
        <is>
          <t>B104879</t>
        </is>
      </c>
      <c r="R520" s="235" t="inlineStr">
        <is>
          <t>LT105</t>
        </is>
      </c>
      <c r="S520" s="233" t="n"/>
      <c r="T520" s="233" t="n"/>
      <c r="U520" s="233" t="n"/>
    </row>
    <row r="521">
      <c r="B521" s="233">
        <f>IF(AND(M521&lt;&gt;"B20", O521= "Coating_Standard"),"Y","N")</f>
        <v/>
      </c>
      <c r="C521" s="233" t="inlineStr">
        <is>
          <t>ConTab_BOM_KP_Insert_0527</t>
        </is>
      </c>
      <c r="D521" s="233">
        <f>IF(B539="Y",C521,"")</f>
        <v/>
      </c>
      <c r="E521" s="235" t="inlineStr">
        <is>
          <t>3014-5_6-KP</t>
        </is>
      </c>
      <c r="F521" s="235" t="inlineStr">
        <is>
          <t>Opt_Insert</t>
        </is>
      </c>
      <c r="G521" s="235" t="inlineStr">
        <is>
          <t>4</t>
        </is>
      </c>
      <c r="H521" s="234" t="inlineStr">
        <is>
          <t>X4</t>
        </is>
      </c>
      <c r="I521" s="233" t="inlineStr">
        <is>
          <t>Packing</t>
        </is>
      </c>
      <c r="J521" s="233" t="inlineStr">
        <is>
          <t>Packing</t>
        </is>
      </c>
      <c r="K521" s="233" t="n"/>
      <c r="L521" s="233" t="inlineStr">
        <is>
          <t>Oil Lubricated Bath</t>
        </is>
      </c>
      <c r="M521" s="233" t="inlineStr">
        <is>
          <t>C35</t>
        </is>
      </c>
      <c r="N521" s="233" t="inlineStr">
        <is>
          <t>Labrynth Lip Seal</t>
        </is>
      </c>
      <c r="O521" s="233" t="inlineStr">
        <is>
          <t>Coating_Standard</t>
        </is>
      </c>
      <c r="P521" s="235" t="inlineStr">
        <is>
          <t>RTF</t>
        </is>
      </c>
      <c r="Q521" s="233" t="inlineStr">
        <is>
          <t>B104881</t>
        </is>
      </c>
      <c r="R521" s="235" t="inlineStr">
        <is>
          <t>LT027</t>
        </is>
      </c>
      <c r="S521" s="233" t="n"/>
      <c r="T521" s="233" t="n"/>
      <c r="U521" s="233" t="n"/>
    </row>
    <row r="522">
      <c r="B522" s="233">
        <f>IF(AND(M522&lt;&gt;"B20", O522= "Coating_Standard"),"Y","N")</f>
        <v/>
      </c>
      <c r="C522" s="233" t="inlineStr">
        <is>
          <t>ConTab_BOM_KP_Insert_0528</t>
        </is>
      </c>
      <c r="D522" s="233">
        <f>IF(B540="Y",C522,"")</f>
        <v/>
      </c>
      <c r="E522" s="235" t="inlineStr">
        <is>
          <t>3014-5_6-KP</t>
        </is>
      </c>
      <c r="F522" s="235" t="inlineStr">
        <is>
          <t>Opt_Insert</t>
        </is>
      </c>
      <c r="G522" s="235" t="inlineStr">
        <is>
          <t>4</t>
        </is>
      </c>
      <c r="H522" s="234" t="inlineStr">
        <is>
          <t>X4</t>
        </is>
      </c>
      <c r="I522" s="233" t="inlineStr">
        <is>
          <t>Packing</t>
        </is>
      </c>
      <c r="J522" s="233" t="inlineStr">
        <is>
          <t>Packing</t>
        </is>
      </c>
      <c r="K522" s="233" t="n"/>
      <c r="L522" s="233" t="inlineStr">
        <is>
          <t>Oil Lubricated Bath</t>
        </is>
      </c>
      <c r="M522" s="233" t="inlineStr">
        <is>
          <t>J</t>
        </is>
      </c>
      <c r="N522" s="233" t="inlineStr">
        <is>
          <t>Labrynth Lip Seal</t>
        </is>
      </c>
      <c r="O522" s="233" t="inlineStr">
        <is>
          <t>Coating_Standard</t>
        </is>
      </c>
      <c r="P522" s="235" t="inlineStr">
        <is>
          <t>RTF</t>
        </is>
      </c>
      <c r="Q522" s="233" t="inlineStr">
        <is>
          <t>B104882</t>
        </is>
      </c>
      <c r="R522" s="235" t="inlineStr">
        <is>
          <t>LT105</t>
        </is>
      </c>
      <c r="S522" s="233" t="n"/>
      <c r="T522" s="233" t="n"/>
      <c r="U522" s="233" t="n"/>
    </row>
    <row r="523">
      <c r="B523" s="233">
        <f>IF(AND(M523&lt;&gt;"B20", O523= "Coating_Standard"),"Y","N")</f>
        <v/>
      </c>
      <c r="C523" s="233" t="inlineStr">
        <is>
          <t>ConTab_BOM_KP_Insert_0529</t>
        </is>
      </c>
      <c r="D523" s="233">
        <f>IF(B541="Y",C523,"")</f>
        <v/>
      </c>
      <c r="E523" s="235" t="inlineStr">
        <is>
          <t>4012-1_2-KP</t>
        </is>
      </c>
      <c r="F523" s="235" t="inlineStr">
        <is>
          <t>Opt_Insert</t>
        </is>
      </c>
      <c r="G523" s="235" t="inlineStr">
        <is>
          <t>4</t>
        </is>
      </c>
      <c r="H523" s="234" t="inlineStr">
        <is>
          <t>X4</t>
        </is>
      </c>
      <c r="I523" s="233" t="inlineStr">
        <is>
          <t>Mechanical Seal</t>
        </is>
      </c>
      <c r="J523" s="233" t="inlineStr">
        <is>
          <t>Single</t>
        </is>
      </c>
      <c r="K523" s="233" t="n"/>
      <c r="L523" s="233" t="inlineStr">
        <is>
          <t>Oil Lubricated Bath</t>
        </is>
      </c>
      <c r="M523" s="233" t="inlineStr">
        <is>
          <t>C35</t>
        </is>
      </c>
      <c r="N523" s="233" t="inlineStr">
        <is>
          <t>Labrynth Lip Seal</t>
        </is>
      </c>
      <c r="O523" s="233" t="inlineStr">
        <is>
          <t>Coating_Standard</t>
        </is>
      </c>
      <c r="P523" s="235" t="inlineStr">
        <is>
          <t>RTF</t>
        </is>
      </c>
      <c r="Q523" s="233" t="inlineStr">
        <is>
          <t>B104884</t>
        </is>
      </c>
      <c r="R523" s="235" t="inlineStr">
        <is>
          <t>LT027</t>
        </is>
      </c>
      <c r="S523" s="233" t="n"/>
      <c r="T523" s="233" t="n"/>
      <c r="U523" s="233" t="n"/>
    </row>
    <row r="524">
      <c r="B524" s="233">
        <f>IF(AND(M524&lt;&gt;"B20", O524= "Coating_Standard"),"Y","N")</f>
        <v/>
      </c>
      <c r="C524" s="233" t="inlineStr">
        <is>
          <t>ConTab_BOM_KP_Insert_0530</t>
        </is>
      </c>
      <c r="D524" s="233">
        <f>IF(B542="Y",C524,"")</f>
        <v/>
      </c>
      <c r="E524" s="235" t="inlineStr">
        <is>
          <t>4012-1_2-KP</t>
        </is>
      </c>
      <c r="F524" s="235" t="inlineStr">
        <is>
          <t>Opt_Insert</t>
        </is>
      </c>
      <c r="G524" s="235" t="inlineStr">
        <is>
          <t>4</t>
        </is>
      </c>
      <c r="H524" s="234" t="inlineStr">
        <is>
          <t>X4</t>
        </is>
      </c>
      <c r="I524" s="233" t="inlineStr">
        <is>
          <t>Mechanical Seal</t>
        </is>
      </c>
      <c r="J524" s="233" t="inlineStr">
        <is>
          <t>Single</t>
        </is>
      </c>
      <c r="K524" s="233" t="n"/>
      <c r="L524" s="233" t="inlineStr">
        <is>
          <t>Oil Lubricated Bath</t>
        </is>
      </c>
      <c r="M524" s="233" t="inlineStr">
        <is>
          <t>J</t>
        </is>
      </c>
      <c r="N524" s="233" t="inlineStr">
        <is>
          <t>Labrynth Lip Seal</t>
        </is>
      </c>
      <c r="O524" s="233" t="inlineStr">
        <is>
          <t>Coating_Standard</t>
        </is>
      </c>
      <c r="P524" s="235" t="inlineStr">
        <is>
          <t>RTF</t>
        </is>
      </c>
      <c r="Q524" s="233" t="inlineStr">
        <is>
          <t>B104885</t>
        </is>
      </c>
      <c r="R524" s="235" t="inlineStr">
        <is>
          <t>LT105</t>
        </is>
      </c>
      <c r="S524" s="233" t="n"/>
      <c r="T524" s="233" t="n"/>
      <c r="U524" s="233" t="n"/>
    </row>
    <row r="525">
      <c r="B525" s="233">
        <f>IF(AND(M525&lt;&gt;"B20", O525= "Coating_Standard"),"Y","N")</f>
        <v/>
      </c>
      <c r="C525" s="233" t="inlineStr">
        <is>
          <t>ConTab_BOM_KP_Insert_0531</t>
        </is>
      </c>
      <c r="D525" s="233">
        <f>IF(B543="Y",C525,"")</f>
        <v/>
      </c>
      <c r="E525" s="235" t="inlineStr">
        <is>
          <t>4012-1_2-KP</t>
        </is>
      </c>
      <c r="F525" s="235" t="inlineStr">
        <is>
          <t>Opt_Insert</t>
        </is>
      </c>
      <c r="G525" s="235" t="inlineStr">
        <is>
          <t>4</t>
        </is>
      </c>
      <c r="H525" s="234" t="inlineStr">
        <is>
          <t>X4</t>
        </is>
      </c>
      <c r="I525" s="233" t="inlineStr">
        <is>
          <t>Packing</t>
        </is>
      </c>
      <c r="J525" s="233" t="inlineStr">
        <is>
          <t>Packing</t>
        </is>
      </c>
      <c r="K525" s="233" t="n"/>
      <c r="L525" s="233" t="inlineStr">
        <is>
          <t>Oil Lubricated Bath</t>
        </is>
      </c>
      <c r="M525" s="233" t="inlineStr">
        <is>
          <t>C35</t>
        </is>
      </c>
      <c r="N525" s="233" t="inlineStr">
        <is>
          <t>Labrynth Lip Seal</t>
        </is>
      </c>
      <c r="O525" s="233" t="inlineStr">
        <is>
          <t>Coating_Standard</t>
        </is>
      </c>
      <c r="P525" s="235" t="inlineStr">
        <is>
          <t>RTF</t>
        </is>
      </c>
      <c r="Q525" s="233" t="inlineStr">
        <is>
          <t>B104887</t>
        </is>
      </c>
      <c r="R525" s="235" t="inlineStr">
        <is>
          <t>LT027</t>
        </is>
      </c>
      <c r="S525" s="233" t="n"/>
      <c r="T525" s="233" t="n"/>
      <c r="U525" s="233" t="n"/>
    </row>
    <row r="526">
      <c r="B526" s="233">
        <f>IF(AND(M526&lt;&gt;"B20", O526= "Coating_Standard"),"Y","N")</f>
        <v/>
      </c>
      <c r="C526" s="233" t="inlineStr">
        <is>
          <t>ConTab_BOM_KP_Insert_0532</t>
        </is>
      </c>
      <c r="D526" s="233">
        <f>IF(B544="Y",C526,"")</f>
        <v/>
      </c>
      <c r="E526" s="235" t="inlineStr">
        <is>
          <t>4012-1_2-KP</t>
        </is>
      </c>
      <c r="F526" s="235" t="inlineStr">
        <is>
          <t>Opt_Insert</t>
        </is>
      </c>
      <c r="G526" s="235" t="inlineStr">
        <is>
          <t>4</t>
        </is>
      </c>
      <c r="H526" s="234" t="inlineStr">
        <is>
          <t>X4</t>
        </is>
      </c>
      <c r="I526" s="233" t="inlineStr">
        <is>
          <t>Packing</t>
        </is>
      </c>
      <c r="J526" s="233" t="inlineStr">
        <is>
          <t>Packing</t>
        </is>
      </c>
      <c r="K526" s="233" t="n"/>
      <c r="L526" s="233" t="inlineStr">
        <is>
          <t>Oil Lubricated Bath</t>
        </is>
      </c>
      <c r="M526" s="233" t="inlineStr">
        <is>
          <t>J</t>
        </is>
      </c>
      <c r="N526" s="233" t="inlineStr">
        <is>
          <t>Labrynth Lip Seal</t>
        </is>
      </c>
      <c r="O526" s="233" t="inlineStr">
        <is>
          <t>Coating_Standard</t>
        </is>
      </c>
      <c r="P526" s="235" t="inlineStr">
        <is>
          <t>RTF</t>
        </is>
      </c>
      <c r="Q526" s="233" t="inlineStr">
        <is>
          <t>B104888</t>
        </is>
      </c>
      <c r="R526" s="235" t="inlineStr">
        <is>
          <t>LT105</t>
        </is>
      </c>
      <c r="S526" s="233" t="n"/>
      <c r="T526" s="233" t="n"/>
      <c r="U526" s="233" t="n"/>
    </row>
    <row r="527">
      <c r="B527" s="233">
        <f>IF(AND(M527&lt;&gt;"B20", O527= "Coating_Standard"),"Y","N")</f>
        <v/>
      </c>
      <c r="C527" s="233" t="inlineStr">
        <is>
          <t>ConTab_BOM_KP_Insert_0533</t>
        </is>
      </c>
      <c r="D527" s="233">
        <f>IF(B545="Y",C527,"")</f>
        <v/>
      </c>
      <c r="E527" s="235" t="inlineStr">
        <is>
          <t>4012-7_8-KP</t>
        </is>
      </c>
      <c r="F527" s="235" t="inlineStr">
        <is>
          <t>Opt_Insert</t>
        </is>
      </c>
      <c r="G527" s="235" t="inlineStr">
        <is>
          <t>4</t>
        </is>
      </c>
      <c r="H527" s="234" t="inlineStr">
        <is>
          <t>X4</t>
        </is>
      </c>
      <c r="I527" s="233" t="inlineStr">
        <is>
          <t>Mechanical Seal</t>
        </is>
      </c>
      <c r="J527" s="233" t="inlineStr">
        <is>
          <t>Single</t>
        </is>
      </c>
      <c r="K527" s="233" t="n"/>
      <c r="L527" s="233" t="inlineStr">
        <is>
          <t>Oil Lubricated Bath</t>
        </is>
      </c>
      <c r="M527" s="233" t="inlineStr">
        <is>
          <t>C35</t>
        </is>
      </c>
      <c r="N527" s="233" t="inlineStr">
        <is>
          <t>Labrynth Lip Seal</t>
        </is>
      </c>
      <c r="O527" s="233" t="inlineStr">
        <is>
          <t>Coating_Standard</t>
        </is>
      </c>
      <c r="P527" s="235" t="inlineStr">
        <is>
          <t>RTF</t>
        </is>
      </c>
      <c r="Q527" s="233" t="inlineStr">
        <is>
          <t>B104890</t>
        </is>
      </c>
      <c r="R527" s="235" t="inlineStr">
        <is>
          <t>LT027</t>
        </is>
      </c>
      <c r="S527" s="233" t="n"/>
      <c r="T527" s="233" t="n"/>
      <c r="U527" s="233" t="n"/>
    </row>
    <row r="528">
      <c r="B528" s="233">
        <f>IF(AND(M528&lt;&gt;"B20", O528= "Coating_Standard"),"Y","N")</f>
        <v/>
      </c>
      <c r="C528" s="233" t="inlineStr">
        <is>
          <t>ConTab_BOM_KP_Insert_0534</t>
        </is>
      </c>
      <c r="D528" s="233">
        <f>IF(B546="Y",C528,"")</f>
        <v/>
      </c>
      <c r="E528" s="235" t="inlineStr">
        <is>
          <t>4012-7_8-KP</t>
        </is>
      </c>
      <c r="F528" s="235" t="inlineStr">
        <is>
          <t>Opt_Insert</t>
        </is>
      </c>
      <c r="G528" s="235" t="inlineStr">
        <is>
          <t>4</t>
        </is>
      </c>
      <c r="H528" s="234" t="inlineStr">
        <is>
          <t>X4</t>
        </is>
      </c>
      <c r="I528" s="233" t="inlineStr">
        <is>
          <t>Mechanical Seal</t>
        </is>
      </c>
      <c r="J528" s="233" t="inlineStr">
        <is>
          <t>Single</t>
        </is>
      </c>
      <c r="K528" s="233" t="n"/>
      <c r="L528" s="233" t="inlineStr">
        <is>
          <t>Oil Lubricated Bath</t>
        </is>
      </c>
      <c r="M528" s="233" t="inlineStr">
        <is>
          <t>J</t>
        </is>
      </c>
      <c r="N528" s="233" t="inlineStr">
        <is>
          <t>Labrynth Lip Seal</t>
        </is>
      </c>
      <c r="O528" s="233" t="inlineStr">
        <is>
          <t>Coating_Standard</t>
        </is>
      </c>
      <c r="P528" s="235" t="inlineStr">
        <is>
          <t>RTF</t>
        </is>
      </c>
      <c r="Q528" s="233" t="inlineStr">
        <is>
          <t>B104891</t>
        </is>
      </c>
      <c r="R528" s="235" t="inlineStr">
        <is>
          <t>LT105</t>
        </is>
      </c>
      <c r="S528" s="233" t="n"/>
      <c r="T528" s="233" t="n"/>
      <c r="U528" s="233" t="n"/>
    </row>
    <row r="529">
      <c r="B529" s="233">
        <f>IF(AND(M529&lt;&gt;"B20", O529= "Coating_Standard"),"Y","N")</f>
        <v/>
      </c>
      <c r="C529" s="233" t="inlineStr">
        <is>
          <t>ConTab_BOM_KP_Insert_0535</t>
        </is>
      </c>
      <c r="D529" s="233">
        <f>IF(B547="Y",C529,"")</f>
        <v/>
      </c>
      <c r="E529" s="235" t="inlineStr">
        <is>
          <t>4012-7_8-KP</t>
        </is>
      </c>
      <c r="F529" s="235" t="inlineStr">
        <is>
          <t>Opt_Insert</t>
        </is>
      </c>
      <c r="G529" s="235" t="inlineStr">
        <is>
          <t>4</t>
        </is>
      </c>
      <c r="H529" s="234" t="inlineStr">
        <is>
          <t>X4</t>
        </is>
      </c>
      <c r="I529" s="233" t="inlineStr">
        <is>
          <t>Packing</t>
        </is>
      </c>
      <c r="J529" s="233" t="inlineStr">
        <is>
          <t>Packing</t>
        </is>
      </c>
      <c r="K529" s="233" t="n"/>
      <c r="L529" s="233" t="inlineStr">
        <is>
          <t>Oil Lubricated Bath</t>
        </is>
      </c>
      <c r="M529" s="233" t="inlineStr">
        <is>
          <t>C35</t>
        </is>
      </c>
      <c r="N529" s="233" t="inlineStr">
        <is>
          <t>Labrynth Lip Seal</t>
        </is>
      </c>
      <c r="O529" s="233" t="inlineStr">
        <is>
          <t>Coating_Standard</t>
        </is>
      </c>
      <c r="P529" s="235" t="inlineStr">
        <is>
          <t>RTF</t>
        </is>
      </c>
      <c r="Q529" s="233" t="inlineStr">
        <is>
          <t>B104893</t>
        </is>
      </c>
      <c r="R529" s="235" t="inlineStr">
        <is>
          <t>LT027</t>
        </is>
      </c>
      <c r="S529" s="233" t="n"/>
      <c r="T529" s="233" t="n"/>
      <c r="U529" s="233" t="n"/>
    </row>
    <row r="530">
      <c r="B530" s="233">
        <f>IF(AND(M530&lt;&gt;"B20", O530= "Coating_Standard"),"Y","N")</f>
        <v/>
      </c>
      <c r="C530" s="233" t="inlineStr">
        <is>
          <t>ConTab_BOM_KP_Insert_0536</t>
        </is>
      </c>
      <c r="D530" s="233">
        <f>IF(B548="Y",C530,"")</f>
        <v/>
      </c>
      <c r="E530" s="235" t="inlineStr">
        <is>
          <t>4012-7_8-KP</t>
        </is>
      </c>
      <c r="F530" s="235" t="inlineStr">
        <is>
          <t>Opt_Insert</t>
        </is>
      </c>
      <c r="G530" s="235" t="inlineStr">
        <is>
          <t>4</t>
        </is>
      </c>
      <c r="H530" s="234" t="inlineStr">
        <is>
          <t>X4</t>
        </is>
      </c>
      <c r="I530" s="233" t="inlineStr">
        <is>
          <t>Packing</t>
        </is>
      </c>
      <c r="J530" s="233" t="inlineStr">
        <is>
          <t>Packing</t>
        </is>
      </c>
      <c r="K530" s="233" t="n"/>
      <c r="L530" s="233" t="inlineStr">
        <is>
          <t>Oil Lubricated Bath</t>
        </is>
      </c>
      <c r="M530" s="233" t="inlineStr">
        <is>
          <t>J</t>
        </is>
      </c>
      <c r="N530" s="233" t="inlineStr">
        <is>
          <t>Labrynth Lip Seal</t>
        </is>
      </c>
      <c r="O530" s="233" t="inlineStr">
        <is>
          <t>Coating_Standard</t>
        </is>
      </c>
      <c r="P530" s="235" t="inlineStr">
        <is>
          <t>RTF</t>
        </is>
      </c>
      <c r="Q530" s="233" t="inlineStr">
        <is>
          <t>B104894</t>
        </is>
      </c>
      <c r="R530" s="235" t="inlineStr">
        <is>
          <t>LT105</t>
        </is>
      </c>
      <c r="S530" s="233" t="n"/>
      <c r="T530" s="233" t="n"/>
      <c r="U530" s="233" t="n"/>
    </row>
    <row r="531">
      <c r="B531" s="233">
        <f>IF(AND(M531&lt;&gt;"B20", O531= "Coating_Standard"),"Y","N")</f>
        <v/>
      </c>
      <c r="C531" s="233" t="inlineStr">
        <is>
          <t>ConTab_BOM_KP_Insert_0537</t>
        </is>
      </c>
      <c r="D531" s="233">
        <f>IF(B549="Y",C531,"")</f>
        <v/>
      </c>
      <c r="E531" s="198" t="inlineStr">
        <is>
          <t>4015-7_8-KP</t>
        </is>
      </c>
      <c r="F531" s="235" t="inlineStr">
        <is>
          <t>Opt_Insert</t>
        </is>
      </c>
      <c r="G531" s="235" t="inlineStr">
        <is>
          <t>4</t>
        </is>
      </c>
      <c r="H531" s="234" t="inlineStr">
        <is>
          <t>X4</t>
        </is>
      </c>
      <c r="I531" s="233" t="inlineStr">
        <is>
          <t>Mechanical Seal</t>
        </is>
      </c>
      <c r="J531" s="233" t="inlineStr">
        <is>
          <t>Single</t>
        </is>
      </c>
      <c r="K531" s="233" t="n"/>
      <c r="L531" s="233" t="inlineStr">
        <is>
          <t>Oil Lubricated Bath</t>
        </is>
      </c>
      <c r="M531" s="233" t="inlineStr">
        <is>
          <t>C35</t>
        </is>
      </c>
      <c r="N531" s="233" t="inlineStr">
        <is>
          <t>Labrynth Lip Seal</t>
        </is>
      </c>
      <c r="O531" s="233" t="inlineStr">
        <is>
          <t>Coating_Standard</t>
        </is>
      </c>
      <c r="P531" s="235" t="inlineStr">
        <is>
          <t>RTF</t>
        </is>
      </c>
      <c r="Q531" s="233" t="inlineStr">
        <is>
          <t>B104896</t>
        </is>
      </c>
      <c r="R531" s="235" t="inlineStr">
        <is>
          <t>LT027</t>
        </is>
      </c>
      <c r="S531" s="233" t="n"/>
      <c r="T531" s="233" t="n"/>
      <c r="U531" s="233" t="n"/>
    </row>
    <row r="532">
      <c r="B532" s="233">
        <f>IF(AND(M532&lt;&gt;"B20", O532= "Coating_Standard"),"Y","N")</f>
        <v/>
      </c>
      <c r="C532" s="233" t="inlineStr">
        <is>
          <t>ConTab_BOM_KP_Insert_0538</t>
        </is>
      </c>
      <c r="D532" s="233">
        <f>IF(B550="Y",C532,"")</f>
        <v/>
      </c>
      <c r="E532" s="198" t="inlineStr">
        <is>
          <t>4015-7_8-KP</t>
        </is>
      </c>
      <c r="F532" s="235" t="inlineStr">
        <is>
          <t>Opt_Insert</t>
        </is>
      </c>
      <c r="G532" s="235" t="inlineStr">
        <is>
          <t>4</t>
        </is>
      </c>
      <c r="H532" s="234" t="inlineStr">
        <is>
          <t>X4</t>
        </is>
      </c>
      <c r="I532" s="233" t="inlineStr">
        <is>
          <t>Mechanical Seal</t>
        </is>
      </c>
      <c r="J532" s="233" t="inlineStr">
        <is>
          <t>Single</t>
        </is>
      </c>
      <c r="K532" s="233" t="n"/>
      <c r="L532" s="233" t="inlineStr">
        <is>
          <t>Oil Lubricated Bath</t>
        </is>
      </c>
      <c r="M532" s="233" t="inlineStr">
        <is>
          <t>J</t>
        </is>
      </c>
      <c r="N532" s="233" t="inlineStr">
        <is>
          <t>Labrynth Lip Seal</t>
        </is>
      </c>
      <c r="O532" s="233" t="inlineStr">
        <is>
          <t>Coating_Standard</t>
        </is>
      </c>
      <c r="P532" s="235" t="inlineStr">
        <is>
          <t>RTF</t>
        </is>
      </c>
      <c r="Q532" s="233" t="inlineStr">
        <is>
          <t>B104897</t>
        </is>
      </c>
      <c r="R532" s="235" t="inlineStr">
        <is>
          <t>LT105</t>
        </is>
      </c>
      <c r="S532" s="233" t="n"/>
      <c r="T532" s="233" t="n"/>
      <c r="U532" s="233" t="n"/>
    </row>
    <row r="533">
      <c r="B533" s="233">
        <f>IF(AND(M533&lt;&gt;"B20", O533= "Coating_Standard"),"Y","N")</f>
        <v/>
      </c>
      <c r="C533" s="233" t="inlineStr">
        <is>
          <t>ConTab_BOM_KP_Insert_0539</t>
        </is>
      </c>
      <c r="D533" s="233">
        <f>IF(B551="Y",C533,"")</f>
        <v/>
      </c>
      <c r="E533" s="198" t="inlineStr">
        <is>
          <t>4015-7_8-KP</t>
        </is>
      </c>
      <c r="F533" s="235" t="inlineStr">
        <is>
          <t>Opt_Insert</t>
        </is>
      </c>
      <c r="G533" s="235" t="inlineStr">
        <is>
          <t>4</t>
        </is>
      </c>
      <c r="H533" s="234" t="inlineStr">
        <is>
          <t>X4</t>
        </is>
      </c>
      <c r="I533" s="233" t="inlineStr">
        <is>
          <t>Packing</t>
        </is>
      </c>
      <c r="J533" s="233" t="inlineStr">
        <is>
          <t>Packing</t>
        </is>
      </c>
      <c r="K533" s="233" t="n"/>
      <c r="L533" s="233" t="inlineStr">
        <is>
          <t>Oil Lubricated Bath</t>
        </is>
      </c>
      <c r="M533" s="233" t="inlineStr">
        <is>
          <t>C35</t>
        </is>
      </c>
      <c r="N533" s="233" t="inlineStr">
        <is>
          <t>Labrynth Lip Seal</t>
        </is>
      </c>
      <c r="O533" s="233" t="inlineStr">
        <is>
          <t>Coating_Standard</t>
        </is>
      </c>
      <c r="P533" s="235" t="inlineStr">
        <is>
          <t>RTF</t>
        </is>
      </c>
      <c r="Q533" s="233" t="inlineStr">
        <is>
          <t>B104899</t>
        </is>
      </c>
      <c r="R533" s="235" t="inlineStr">
        <is>
          <t>LT027</t>
        </is>
      </c>
      <c r="S533" s="233" t="n"/>
      <c r="T533" s="233" t="n"/>
      <c r="U533" s="233" t="n"/>
    </row>
    <row r="534">
      <c r="B534" s="233">
        <f>IF(AND(M534&lt;&gt;"B20", O534= "Coating_Standard"),"Y","N")</f>
        <v/>
      </c>
      <c r="C534" s="233" t="inlineStr">
        <is>
          <t>ConTab_BOM_KP_Insert_0540</t>
        </is>
      </c>
      <c r="D534" s="233">
        <f>IF(B552="Y",C534,"")</f>
        <v/>
      </c>
      <c r="E534" s="198" t="inlineStr">
        <is>
          <t>4015-7_8-KP</t>
        </is>
      </c>
      <c r="F534" s="235" t="inlineStr">
        <is>
          <t>Opt_Insert</t>
        </is>
      </c>
      <c r="G534" s="235" t="inlineStr">
        <is>
          <t>4</t>
        </is>
      </c>
      <c r="H534" s="234" t="inlineStr">
        <is>
          <t>X4</t>
        </is>
      </c>
      <c r="I534" s="233" t="inlineStr">
        <is>
          <t>Packing</t>
        </is>
      </c>
      <c r="J534" s="233" t="inlineStr">
        <is>
          <t>Packing</t>
        </is>
      </c>
      <c r="K534" s="233" t="n"/>
      <c r="L534" s="233" t="inlineStr">
        <is>
          <t>Oil Lubricated Bath</t>
        </is>
      </c>
      <c r="M534" s="233" t="inlineStr">
        <is>
          <t>J</t>
        </is>
      </c>
      <c r="N534" s="233" t="inlineStr">
        <is>
          <t>Labrynth Lip Seal</t>
        </is>
      </c>
      <c r="O534" s="233" t="inlineStr">
        <is>
          <t>Coating_Standard</t>
        </is>
      </c>
      <c r="P534" s="235" t="inlineStr">
        <is>
          <t>RTF</t>
        </is>
      </c>
      <c r="Q534" s="233" t="inlineStr">
        <is>
          <t>B104900</t>
        </is>
      </c>
      <c r="R534" s="235" t="inlineStr">
        <is>
          <t>LT105</t>
        </is>
      </c>
      <c r="S534" s="233" t="n"/>
      <c r="T534" s="233" t="n"/>
      <c r="U534" s="233" t="n"/>
    </row>
    <row r="535">
      <c r="B535" s="233">
        <f>IF(AND(M535&lt;&gt;"B20", O535= "Coating_Standard"),"Y","N")</f>
        <v/>
      </c>
      <c r="C535" s="233" t="inlineStr">
        <is>
          <t>ConTab_BOM_KP_Insert_0541</t>
        </is>
      </c>
      <c r="D535" s="233">
        <f>IF(B553="Y",C535,"")</f>
        <v/>
      </c>
      <c r="E535" s="198" t="inlineStr">
        <is>
          <t>5012-7_8-KP</t>
        </is>
      </c>
      <c r="F535" s="235" t="inlineStr">
        <is>
          <t>Opt_Insert</t>
        </is>
      </c>
      <c r="G535" s="235" t="inlineStr">
        <is>
          <t>4</t>
        </is>
      </c>
      <c r="H535" s="234" t="inlineStr">
        <is>
          <t>X4</t>
        </is>
      </c>
      <c r="I535" s="233" t="inlineStr">
        <is>
          <t>Mechanical Seal</t>
        </is>
      </c>
      <c r="J535" s="233" t="inlineStr">
        <is>
          <t>Single</t>
        </is>
      </c>
      <c r="K535" s="233" t="n"/>
      <c r="L535" s="233" t="inlineStr">
        <is>
          <t>Oil Lubricated Bath</t>
        </is>
      </c>
      <c r="M535" s="233" t="inlineStr">
        <is>
          <t>C35</t>
        </is>
      </c>
      <c r="N535" s="233" t="inlineStr">
        <is>
          <t>Labrynth Lip Seal</t>
        </is>
      </c>
      <c r="O535" s="233" t="inlineStr">
        <is>
          <t>Coating_Standard</t>
        </is>
      </c>
      <c r="P535" s="235" t="inlineStr">
        <is>
          <t>RTF</t>
        </is>
      </c>
      <c r="Q535" s="233" t="inlineStr">
        <is>
          <t>B104902</t>
        </is>
      </c>
      <c r="R535" s="235" t="inlineStr">
        <is>
          <t>LT027</t>
        </is>
      </c>
      <c r="S535" s="233" t="n"/>
      <c r="T535" s="233" t="n"/>
      <c r="U535" s="233" t="n"/>
    </row>
    <row r="536">
      <c r="B536" s="233">
        <f>IF(AND(M536&lt;&gt;"B20", O536= "Coating_Standard"),"Y","N")</f>
        <v/>
      </c>
      <c r="C536" s="233" t="inlineStr">
        <is>
          <t>ConTab_BOM_KP_Insert_0542</t>
        </is>
      </c>
      <c r="D536" s="233">
        <f>IF(B554="Y",C536,"")</f>
        <v/>
      </c>
      <c r="E536" s="198" t="inlineStr">
        <is>
          <t>5012-7_8-KP</t>
        </is>
      </c>
      <c r="F536" s="235" t="inlineStr">
        <is>
          <t>Opt_Insert</t>
        </is>
      </c>
      <c r="G536" s="235" t="inlineStr">
        <is>
          <t>4</t>
        </is>
      </c>
      <c r="H536" s="234" t="inlineStr">
        <is>
          <t>X4</t>
        </is>
      </c>
      <c r="I536" s="233" t="inlineStr">
        <is>
          <t>Mechanical Seal</t>
        </is>
      </c>
      <c r="J536" s="233" t="inlineStr">
        <is>
          <t>Single</t>
        </is>
      </c>
      <c r="K536" s="233" t="n"/>
      <c r="L536" s="233" t="inlineStr">
        <is>
          <t>Oil Lubricated Bath</t>
        </is>
      </c>
      <c r="M536" s="233" t="inlineStr">
        <is>
          <t>J</t>
        </is>
      </c>
      <c r="N536" s="233" t="inlineStr">
        <is>
          <t>Labrynth Lip Seal</t>
        </is>
      </c>
      <c r="O536" s="233" t="inlineStr">
        <is>
          <t>Coating_Standard</t>
        </is>
      </c>
      <c r="P536" s="235" t="inlineStr">
        <is>
          <t>RTF</t>
        </is>
      </c>
      <c r="Q536" s="233" t="inlineStr">
        <is>
          <t>B104903</t>
        </is>
      </c>
      <c r="R536" s="235" t="inlineStr">
        <is>
          <t>LT105</t>
        </is>
      </c>
      <c r="S536" s="233" t="n"/>
      <c r="T536" s="233" t="n"/>
      <c r="U536" s="233" t="n"/>
    </row>
    <row r="537">
      <c r="B537" s="233">
        <f>IF(AND(M537&lt;&gt;"B20", O537= "Coating_Standard"),"Y","N")</f>
        <v/>
      </c>
      <c r="C537" s="233" t="inlineStr">
        <is>
          <t>ConTab_BOM_KP_Insert_0543</t>
        </is>
      </c>
      <c r="D537" s="233">
        <f>IF(B555="Y",C537,"")</f>
        <v/>
      </c>
      <c r="E537" s="198" t="inlineStr">
        <is>
          <t>5012-7_8-KP</t>
        </is>
      </c>
      <c r="F537" s="235" t="inlineStr">
        <is>
          <t>Opt_Insert</t>
        </is>
      </c>
      <c r="G537" s="235" t="inlineStr">
        <is>
          <t>4</t>
        </is>
      </c>
      <c r="H537" s="234" t="inlineStr">
        <is>
          <t>X4</t>
        </is>
      </c>
      <c r="I537" s="233" t="inlineStr">
        <is>
          <t>Packing</t>
        </is>
      </c>
      <c r="J537" s="233" t="inlineStr">
        <is>
          <t>Packing</t>
        </is>
      </c>
      <c r="K537" s="233" t="n"/>
      <c r="L537" s="233" t="inlineStr">
        <is>
          <t>Oil Lubricated Bath</t>
        </is>
      </c>
      <c r="M537" s="233" t="inlineStr">
        <is>
          <t>C35</t>
        </is>
      </c>
      <c r="N537" s="233" t="inlineStr">
        <is>
          <t>Labrynth Lip Seal</t>
        </is>
      </c>
      <c r="O537" s="233" t="inlineStr">
        <is>
          <t>Coating_Standard</t>
        </is>
      </c>
      <c r="P537" s="235" t="inlineStr">
        <is>
          <t>RTF</t>
        </is>
      </c>
      <c r="Q537" s="233" t="inlineStr">
        <is>
          <t>B104905</t>
        </is>
      </c>
      <c r="R537" s="235" t="inlineStr">
        <is>
          <t>LT027</t>
        </is>
      </c>
      <c r="S537" s="233" t="n"/>
      <c r="T537" s="233" t="n"/>
      <c r="U537" s="233" t="n"/>
    </row>
    <row r="538">
      <c r="B538" s="233">
        <f>IF(AND(M538&lt;&gt;"B20", O538= "Coating_Standard"),"Y","N")</f>
        <v/>
      </c>
      <c r="C538" s="233" t="inlineStr">
        <is>
          <t>ConTab_BOM_KP_Insert_0544</t>
        </is>
      </c>
      <c r="D538" s="233">
        <f>IF(B556="Y",C538,"")</f>
        <v/>
      </c>
      <c r="E538" s="198" t="inlineStr">
        <is>
          <t>5012-7_8-KP</t>
        </is>
      </c>
      <c r="F538" s="235" t="inlineStr">
        <is>
          <t>Opt_Insert</t>
        </is>
      </c>
      <c r="G538" s="235" t="inlineStr">
        <is>
          <t>4</t>
        </is>
      </c>
      <c r="H538" s="234" t="inlineStr">
        <is>
          <t>X4</t>
        </is>
      </c>
      <c r="I538" s="233" t="inlineStr">
        <is>
          <t>Packing</t>
        </is>
      </c>
      <c r="J538" s="233" t="inlineStr">
        <is>
          <t>Packing</t>
        </is>
      </c>
      <c r="K538" s="233" t="n"/>
      <c r="L538" s="233" t="inlineStr">
        <is>
          <t>Oil Lubricated Bath</t>
        </is>
      </c>
      <c r="M538" s="233" t="inlineStr">
        <is>
          <t>J</t>
        </is>
      </c>
      <c r="N538" s="233" t="inlineStr">
        <is>
          <t>Labrynth Lip Seal</t>
        </is>
      </c>
      <c r="O538" s="233" t="inlineStr">
        <is>
          <t>Coating_Standard</t>
        </is>
      </c>
      <c r="P538" s="235" t="inlineStr">
        <is>
          <t>RTF</t>
        </is>
      </c>
      <c r="Q538" s="233" t="inlineStr">
        <is>
          <t>B104906</t>
        </is>
      </c>
      <c r="R538" s="235" t="inlineStr">
        <is>
          <t>LT105</t>
        </is>
      </c>
      <c r="S538" s="233" t="n"/>
      <c r="T538" s="233" t="n"/>
      <c r="U538" s="233" t="n"/>
    </row>
    <row r="539">
      <c r="B539" s="233">
        <f>IF(AND(M539&lt;&gt;"B20", O539= "Coating_Standard"),"Y","N")</f>
        <v/>
      </c>
      <c r="C539" s="233" t="inlineStr">
        <is>
          <t>ConTab_BOM_KP_Insert_0545</t>
        </is>
      </c>
      <c r="D539" s="233">
        <f>IF(B557="Y",C539,"")</f>
        <v/>
      </c>
      <c r="E539" s="198" t="inlineStr">
        <is>
          <t>5015-9_0-KP</t>
        </is>
      </c>
      <c r="F539" s="235" t="inlineStr">
        <is>
          <t>Opt_Insert</t>
        </is>
      </c>
      <c r="G539" s="235" t="inlineStr">
        <is>
          <t>4</t>
        </is>
      </c>
      <c r="H539" s="234" t="inlineStr">
        <is>
          <t>X4</t>
        </is>
      </c>
      <c r="I539" s="233" t="inlineStr">
        <is>
          <t>Mechanical Seal</t>
        </is>
      </c>
      <c r="J539" s="233" t="inlineStr">
        <is>
          <t>Single</t>
        </is>
      </c>
      <c r="K539" s="233" t="n"/>
      <c r="L539" s="233" t="inlineStr">
        <is>
          <t>Oil Lubricated Bath</t>
        </is>
      </c>
      <c r="M539" s="233" t="inlineStr">
        <is>
          <t>C35</t>
        </is>
      </c>
      <c r="N539" s="233" t="inlineStr">
        <is>
          <t>Labrynth Lip Seal</t>
        </is>
      </c>
      <c r="O539" s="233" t="inlineStr">
        <is>
          <t>Coating_Standard</t>
        </is>
      </c>
      <c r="P539" s="235" t="inlineStr">
        <is>
          <t>RTF</t>
        </is>
      </c>
      <c r="Q539" s="233" t="inlineStr">
        <is>
          <t>B104908</t>
        </is>
      </c>
      <c r="R539" s="235" t="inlineStr">
        <is>
          <t>LT027</t>
        </is>
      </c>
      <c r="S539" s="233" t="n"/>
      <c r="T539" s="233" t="n"/>
      <c r="U539" s="233" t="n"/>
    </row>
    <row r="540">
      <c r="B540" s="233">
        <f>IF(AND(M540&lt;&gt;"B20", O540= "Coating_Standard"),"Y","N")</f>
        <v/>
      </c>
      <c r="C540" s="233" t="inlineStr">
        <is>
          <t>ConTab_BOM_KP_Insert_0546</t>
        </is>
      </c>
      <c r="D540" s="233">
        <f>IF(B558="Y",C540,"")</f>
        <v/>
      </c>
      <c r="E540" s="198" t="inlineStr">
        <is>
          <t>5015-9_0-KP</t>
        </is>
      </c>
      <c r="F540" s="235" t="inlineStr">
        <is>
          <t>Opt_Insert</t>
        </is>
      </c>
      <c r="G540" s="235" t="inlineStr">
        <is>
          <t>4</t>
        </is>
      </c>
      <c r="H540" s="234" t="inlineStr">
        <is>
          <t>X4</t>
        </is>
      </c>
      <c r="I540" s="233" t="inlineStr">
        <is>
          <t>Mechanical Seal</t>
        </is>
      </c>
      <c r="J540" s="233" t="inlineStr">
        <is>
          <t>Single</t>
        </is>
      </c>
      <c r="K540" s="233" t="n"/>
      <c r="L540" s="233" t="inlineStr">
        <is>
          <t>Oil Lubricated Bath</t>
        </is>
      </c>
      <c r="M540" s="233" t="inlineStr">
        <is>
          <t>J</t>
        </is>
      </c>
      <c r="N540" s="233" t="inlineStr">
        <is>
          <t>Labrynth Lip Seal</t>
        </is>
      </c>
      <c r="O540" s="233" t="inlineStr">
        <is>
          <t>Coating_Standard</t>
        </is>
      </c>
      <c r="P540" s="235" t="inlineStr">
        <is>
          <t>RTF</t>
        </is>
      </c>
      <c r="Q540" s="233" t="inlineStr">
        <is>
          <t>B104909</t>
        </is>
      </c>
      <c r="R540" s="235" t="inlineStr">
        <is>
          <t>LT105</t>
        </is>
      </c>
      <c r="S540" s="233" t="n"/>
      <c r="T540" s="233" t="n"/>
      <c r="U540" s="233" t="n"/>
    </row>
    <row r="541">
      <c r="B541" s="233">
        <f>IF(AND(M541&lt;&gt;"B20", O541= "Coating_Standard"),"Y","N")</f>
        <v/>
      </c>
      <c r="C541" s="233" t="inlineStr">
        <is>
          <t>ConTab_BOM_KP_Insert_0547</t>
        </is>
      </c>
      <c r="D541" s="233">
        <f>IF(B559="Y",C541,"")</f>
        <v/>
      </c>
      <c r="E541" s="198" t="inlineStr">
        <is>
          <t>5015-9_0-KP</t>
        </is>
      </c>
      <c r="F541" s="235" t="inlineStr">
        <is>
          <t>Opt_Insert</t>
        </is>
      </c>
      <c r="G541" s="235" t="inlineStr">
        <is>
          <t>4</t>
        </is>
      </c>
      <c r="H541" s="234" t="inlineStr">
        <is>
          <t>X4</t>
        </is>
      </c>
      <c r="I541" s="233" t="inlineStr">
        <is>
          <t>Packing</t>
        </is>
      </c>
      <c r="J541" s="233" t="inlineStr">
        <is>
          <t>Packing</t>
        </is>
      </c>
      <c r="K541" s="233" t="n"/>
      <c r="L541" s="233" t="inlineStr">
        <is>
          <t>Oil Lubricated Bath</t>
        </is>
      </c>
      <c r="M541" s="233" t="inlineStr">
        <is>
          <t>C35</t>
        </is>
      </c>
      <c r="N541" s="233" t="inlineStr">
        <is>
          <t>Labrynth Lip Seal</t>
        </is>
      </c>
      <c r="O541" s="233" t="inlineStr">
        <is>
          <t>Coating_Standard</t>
        </is>
      </c>
      <c r="P541" s="235" t="inlineStr">
        <is>
          <t>RTF</t>
        </is>
      </c>
      <c r="Q541" s="233" t="inlineStr">
        <is>
          <t>B104911</t>
        </is>
      </c>
      <c r="R541" s="235" t="inlineStr">
        <is>
          <t>LT027</t>
        </is>
      </c>
      <c r="S541" s="233" t="n"/>
      <c r="T541" s="233" t="n"/>
      <c r="U541" s="233" t="n"/>
    </row>
    <row r="542">
      <c r="B542" s="233">
        <f>IF(AND(M542&lt;&gt;"B20", O542= "Coating_Standard"),"Y","N")</f>
        <v/>
      </c>
      <c r="C542" s="233" t="inlineStr">
        <is>
          <t>ConTab_BOM_KP_Insert_0548</t>
        </is>
      </c>
      <c r="D542" s="233">
        <f>IF(B560="Y",C542,"")</f>
        <v/>
      </c>
      <c r="E542" s="198" t="inlineStr">
        <is>
          <t>5015-9_0-KP</t>
        </is>
      </c>
      <c r="F542" s="235" t="inlineStr">
        <is>
          <t>Opt_Insert</t>
        </is>
      </c>
      <c r="G542" s="235" t="inlineStr">
        <is>
          <t>4</t>
        </is>
      </c>
      <c r="H542" s="234" t="inlineStr">
        <is>
          <t>X4</t>
        </is>
      </c>
      <c r="I542" s="233" t="inlineStr">
        <is>
          <t>Packing</t>
        </is>
      </c>
      <c r="J542" s="233" t="inlineStr">
        <is>
          <t>Packing</t>
        </is>
      </c>
      <c r="K542" s="233" t="n"/>
      <c r="L542" s="233" t="inlineStr">
        <is>
          <t>Oil Lubricated Bath</t>
        </is>
      </c>
      <c r="M542" s="233" t="inlineStr">
        <is>
          <t>J</t>
        </is>
      </c>
      <c r="N542" s="233" t="inlineStr">
        <is>
          <t>Labrynth Lip Seal</t>
        </is>
      </c>
      <c r="O542" s="233" t="inlineStr">
        <is>
          <t>Coating_Standard</t>
        </is>
      </c>
      <c r="P542" s="235" t="inlineStr">
        <is>
          <t>RTF</t>
        </is>
      </c>
      <c r="Q542" s="233" t="inlineStr">
        <is>
          <t>B104912</t>
        </is>
      </c>
      <c r="R542" s="235" t="inlineStr">
        <is>
          <t>LT105</t>
        </is>
      </c>
      <c r="S542" s="233" t="n"/>
      <c r="T542" s="233" t="n"/>
      <c r="U542" s="233" t="n"/>
    </row>
    <row r="543">
      <c r="B543" s="233">
        <f>IF(AND(M543&lt;&gt;"B20", O543= "Coating_Standard"),"Y","N")</f>
        <v/>
      </c>
      <c r="C543" s="233" t="inlineStr">
        <is>
          <t>ConTab_BOM_KP_Insert_0549</t>
        </is>
      </c>
      <c r="D543" s="233">
        <f>IF(B561="Y",C543,"")</f>
        <v/>
      </c>
      <c r="E543" s="198" t="inlineStr">
        <is>
          <t>6012-1_2-KP</t>
        </is>
      </c>
      <c r="F543" s="235" t="inlineStr">
        <is>
          <t>Opt_Insert</t>
        </is>
      </c>
      <c r="G543" s="235" t="inlineStr">
        <is>
          <t>4</t>
        </is>
      </c>
      <c r="H543" s="234" t="inlineStr">
        <is>
          <t>X4</t>
        </is>
      </c>
      <c r="I543" s="233" t="inlineStr">
        <is>
          <t>Mechanical Seal</t>
        </is>
      </c>
      <c r="J543" s="233" t="inlineStr">
        <is>
          <t>Single</t>
        </is>
      </c>
      <c r="K543" s="233" t="n"/>
      <c r="L543" s="233" t="inlineStr">
        <is>
          <t>Oil Lubricated Bath</t>
        </is>
      </c>
      <c r="M543" s="233" t="inlineStr">
        <is>
          <t>C35</t>
        </is>
      </c>
      <c r="N543" s="233" t="inlineStr">
        <is>
          <t>Labrynth Lip Seal</t>
        </is>
      </c>
      <c r="O543" s="233" t="inlineStr">
        <is>
          <t>Coating_Standard</t>
        </is>
      </c>
      <c r="P543" s="235" t="inlineStr">
        <is>
          <t>RTF</t>
        </is>
      </c>
      <c r="Q543" s="233" t="inlineStr">
        <is>
          <t>B104914</t>
        </is>
      </c>
      <c r="R543" s="235" t="inlineStr">
        <is>
          <t>LT027</t>
        </is>
      </c>
      <c r="S543" s="233" t="n"/>
      <c r="T543" s="233" t="n"/>
      <c r="U543" s="233" t="n"/>
    </row>
    <row r="544">
      <c r="B544" s="233">
        <f>IF(AND(M544&lt;&gt;"B20", O544= "Coating_Standard"),"Y","N")</f>
        <v/>
      </c>
      <c r="C544" s="233" t="inlineStr">
        <is>
          <t>ConTab_BOM_KP_Insert_0550</t>
        </is>
      </c>
      <c r="D544" s="233">
        <f>IF(B562="Y",C544,"")</f>
        <v/>
      </c>
      <c r="E544" s="198" t="inlineStr">
        <is>
          <t>6012-1_2-KP</t>
        </is>
      </c>
      <c r="F544" s="235" t="inlineStr">
        <is>
          <t>Opt_Insert</t>
        </is>
      </c>
      <c r="G544" s="235" t="inlineStr">
        <is>
          <t>4</t>
        </is>
      </c>
      <c r="H544" s="234" t="inlineStr">
        <is>
          <t>X4</t>
        </is>
      </c>
      <c r="I544" s="233" t="inlineStr">
        <is>
          <t>Mechanical Seal</t>
        </is>
      </c>
      <c r="J544" s="233" t="inlineStr">
        <is>
          <t>Single</t>
        </is>
      </c>
      <c r="K544" s="233" t="n"/>
      <c r="L544" s="233" t="inlineStr">
        <is>
          <t>Oil Lubricated Bath</t>
        </is>
      </c>
      <c r="M544" s="233" t="inlineStr">
        <is>
          <t>J</t>
        </is>
      </c>
      <c r="N544" s="233" t="inlineStr">
        <is>
          <t>Labrynth Lip Seal</t>
        </is>
      </c>
      <c r="O544" s="233" t="inlineStr">
        <is>
          <t>Coating_Standard</t>
        </is>
      </c>
      <c r="P544" s="235" t="inlineStr">
        <is>
          <t>RTF</t>
        </is>
      </c>
      <c r="Q544" s="233" t="inlineStr">
        <is>
          <t>B104915</t>
        </is>
      </c>
      <c r="R544" s="235" t="inlineStr">
        <is>
          <t>LT105</t>
        </is>
      </c>
      <c r="S544" s="233" t="n"/>
      <c r="T544" s="233" t="n"/>
      <c r="U544" s="233" t="n"/>
    </row>
    <row r="545">
      <c r="B545" s="233">
        <f>IF(AND(M545&lt;&gt;"B20", O545= "Coating_Standard"),"Y","N")</f>
        <v/>
      </c>
      <c r="C545" s="233" t="inlineStr">
        <is>
          <t>ConTab_BOM_KP_Insert_0551</t>
        </is>
      </c>
      <c r="D545" s="233">
        <f>IF(B563="Y",C545,"")</f>
        <v/>
      </c>
      <c r="E545" s="198" t="inlineStr">
        <is>
          <t>6012-1_2-KP</t>
        </is>
      </c>
      <c r="F545" s="235" t="inlineStr">
        <is>
          <t>Opt_Insert</t>
        </is>
      </c>
      <c r="G545" s="235" t="inlineStr">
        <is>
          <t>4</t>
        </is>
      </c>
      <c r="H545" s="234" t="inlineStr">
        <is>
          <t>X4</t>
        </is>
      </c>
      <c r="I545" s="233" t="inlineStr">
        <is>
          <t>Packing</t>
        </is>
      </c>
      <c r="J545" s="233" t="inlineStr">
        <is>
          <t>Packing</t>
        </is>
      </c>
      <c r="K545" s="233" t="n"/>
      <c r="L545" s="233" t="inlineStr">
        <is>
          <t>Oil Lubricated Bath</t>
        </is>
      </c>
      <c r="M545" s="233" t="inlineStr">
        <is>
          <t>C35</t>
        </is>
      </c>
      <c r="N545" s="233" t="inlineStr">
        <is>
          <t>Labrynth Lip Seal</t>
        </is>
      </c>
      <c r="O545" s="233" t="inlineStr">
        <is>
          <t>Coating_Standard</t>
        </is>
      </c>
      <c r="P545" s="235" t="inlineStr">
        <is>
          <t>RTF</t>
        </is>
      </c>
      <c r="Q545" s="233" t="inlineStr">
        <is>
          <t>B104917</t>
        </is>
      </c>
      <c r="R545" s="235" t="inlineStr">
        <is>
          <t>LT027</t>
        </is>
      </c>
      <c r="S545" s="233" t="n"/>
      <c r="T545" s="233" t="n"/>
      <c r="U545" s="233" t="n"/>
    </row>
    <row r="546">
      <c r="B546" s="233">
        <f>IF(AND(M546&lt;&gt;"B20", O546= "Coating_Standard"),"Y","N")</f>
        <v/>
      </c>
      <c r="C546" s="233" t="inlineStr">
        <is>
          <t>ConTab_BOM_KP_Insert_0552</t>
        </is>
      </c>
      <c r="D546" s="233">
        <f>IF(B564="Y",C546,"")</f>
        <v/>
      </c>
      <c r="E546" s="198" t="inlineStr">
        <is>
          <t>6012-1_2-KP</t>
        </is>
      </c>
      <c r="F546" s="235" t="inlineStr">
        <is>
          <t>Opt_Insert</t>
        </is>
      </c>
      <c r="G546" s="235" t="inlineStr">
        <is>
          <t>4</t>
        </is>
      </c>
      <c r="H546" s="234" t="inlineStr">
        <is>
          <t>X4</t>
        </is>
      </c>
      <c r="I546" s="233" t="inlineStr">
        <is>
          <t>Packing</t>
        </is>
      </c>
      <c r="J546" s="233" t="inlineStr">
        <is>
          <t>Packing</t>
        </is>
      </c>
      <c r="K546" s="233" t="n"/>
      <c r="L546" s="233" t="inlineStr">
        <is>
          <t>Oil Lubricated Bath</t>
        </is>
      </c>
      <c r="M546" s="233" t="inlineStr">
        <is>
          <t>J</t>
        </is>
      </c>
      <c r="N546" s="233" t="inlineStr">
        <is>
          <t>Labrynth Lip Seal</t>
        </is>
      </c>
      <c r="O546" s="233" t="inlineStr">
        <is>
          <t>Coating_Standard</t>
        </is>
      </c>
      <c r="P546" s="235" t="inlineStr">
        <is>
          <t>RTF</t>
        </is>
      </c>
      <c r="Q546" s="233" t="inlineStr">
        <is>
          <t>B104918</t>
        </is>
      </c>
      <c r="R546" s="235" t="inlineStr">
        <is>
          <t>LT105</t>
        </is>
      </c>
      <c r="S546" s="233" t="n"/>
      <c r="T546" s="233" t="n"/>
      <c r="U546" s="233" t="n"/>
    </row>
    <row r="547">
      <c r="B547" s="233">
        <f>IF(AND(M547&lt;&gt;"B20", O547= "Coating_Standard"),"Y","N")</f>
        <v/>
      </c>
      <c r="C547" s="233" t="inlineStr">
        <is>
          <t>ConTab_BOM_KP_Insert_0553</t>
        </is>
      </c>
      <c r="D547" s="233">
        <f>IF(B565="Y",C547,"")</f>
        <v/>
      </c>
      <c r="E547" s="198" t="inlineStr">
        <is>
          <t>6012-3_4-KP</t>
        </is>
      </c>
      <c r="F547" s="235" t="inlineStr">
        <is>
          <t>Opt_Insert</t>
        </is>
      </c>
      <c r="G547" s="235" t="inlineStr">
        <is>
          <t>4</t>
        </is>
      </c>
      <c r="H547" s="234" t="inlineStr">
        <is>
          <t>X4</t>
        </is>
      </c>
      <c r="I547" s="233" t="inlineStr">
        <is>
          <t>Mechanical Seal</t>
        </is>
      </c>
      <c r="J547" s="233" t="inlineStr">
        <is>
          <t>Single</t>
        </is>
      </c>
      <c r="K547" s="233" t="n"/>
      <c r="L547" s="233" t="inlineStr">
        <is>
          <t>Oil Lubricated Bath</t>
        </is>
      </c>
      <c r="M547" s="233" t="inlineStr">
        <is>
          <t>C35</t>
        </is>
      </c>
      <c r="N547" s="233" t="inlineStr">
        <is>
          <t>Labrynth Lip Seal</t>
        </is>
      </c>
      <c r="O547" s="233" t="inlineStr">
        <is>
          <t>Coating_Standard</t>
        </is>
      </c>
      <c r="P547" s="235" t="inlineStr">
        <is>
          <t>RTF</t>
        </is>
      </c>
      <c r="Q547" s="233" t="inlineStr">
        <is>
          <t>B104920</t>
        </is>
      </c>
      <c r="R547" s="235" t="inlineStr">
        <is>
          <t>LT027</t>
        </is>
      </c>
      <c r="S547" s="233" t="n"/>
      <c r="T547" s="233" t="n"/>
      <c r="U547" s="233" t="n"/>
    </row>
    <row r="548">
      <c r="B548" s="233">
        <f>IF(AND(M548&lt;&gt;"B20", O548= "Coating_Standard"),"Y","N")</f>
        <v/>
      </c>
      <c r="C548" s="233" t="inlineStr">
        <is>
          <t>ConTab_BOM_KP_Insert_0554</t>
        </is>
      </c>
      <c r="D548" s="233">
        <f>IF(B566="Y",C548,"")</f>
        <v/>
      </c>
      <c r="E548" s="198" t="inlineStr">
        <is>
          <t>6012-3_4-KP</t>
        </is>
      </c>
      <c r="F548" s="235" t="inlineStr">
        <is>
          <t>Opt_Insert</t>
        </is>
      </c>
      <c r="G548" s="235" t="inlineStr">
        <is>
          <t>4</t>
        </is>
      </c>
      <c r="H548" s="234" t="inlineStr">
        <is>
          <t>X4</t>
        </is>
      </c>
      <c r="I548" s="233" t="inlineStr">
        <is>
          <t>Mechanical Seal</t>
        </is>
      </c>
      <c r="J548" s="233" t="inlineStr">
        <is>
          <t>Single</t>
        </is>
      </c>
      <c r="K548" s="233" t="n"/>
      <c r="L548" s="233" t="inlineStr">
        <is>
          <t>Oil Lubricated Bath</t>
        </is>
      </c>
      <c r="M548" s="233" t="inlineStr">
        <is>
          <t>J</t>
        </is>
      </c>
      <c r="N548" s="233" t="inlineStr">
        <is>
          <t>Labrynth Lip Seal</t>
        </is>
      </c>
      <c r="O548" s="233" t="inlineStr">
        <is>
          <t>Coating_Standard</t>
        </is>
      </c>
      <c r="P548" s="235" t="inlineStr">
        <is>
          <t>RTF</t>
        </is>
      </c>
      <c r="Q548" s="233" t="inlineStr">
        <is>
          <t>B104921</t>
        </is>
      </c>
      <c r="R548" s="235" t="inlineStr">
        <is>
          <t>LT105</t>
        </is>
      </c>
      <c r="S548" s="233" t="n"/>
      <c r="T548" s="233" t="n"/>
      <c r="U548" s="233" t="n"/>
    </row>
    <row r="549">
      <c r="B549" s="233">
        <f>IF(AND(M549&lt;&gt;"B20", O549= "Coating_Standard"),"Y","N")</f>
        <v/>
      </c>
      <c r="C549" s="233" t="inlineStr">
        <is>
          <t>ConTab_BOM_KP_Insert_0555</t>
        </is>
      </c>
      <c r="D549" s="233">
        <f>IF(B567="Y",C549,"")</f>
        <v/>
      </c>
      <c r="E549" s="198" t="inlineStr">
        <is>
          <t>6012-3_4-KP</t>
        </is>
      </c>
      <c r="F549" s="235" t="inlineStr">
        <is>
          <t>Opt_Insert</t>
        </is>
      </c>
      <c r="G549" s="235" t="inlineStr">
        <is>
          <t>4</t>
        </is>
      </c>
      <c r="H549" s="234" t="inlineStr">
        <is>
          <t>X4</t>
        </is>
      </c>
      <c r="I549" s="233" t="inlineStr">
        <is>
          <t>Packing</t>
        </is>
      </c>
      <c r="J549" s="233" t="inlineStr">
        <is>
          <t>Packing</t>
        </is>
      </c>
      <c r="K549" s="233" t="n"/>
      <c r="L549" s="233" t="inlineStr">
        <is>
          <t>Oil Lubricated Bath</t>
        </is>
      </c>
      <c r="M549" s="233" t="inlineStr">
        <is>
          <t>C35</t>
        </is>
      </c>
      <c r="N549" s="233" t="inlineStr">
        <is>
          <t>Labrynth Lip Seal</t>
        </is>
      </c>
      <c r="O549" s="233" t="inlineStr">
        <is>
          <t>Coating_Standard</t>
        </is>
      </c>
      <c r="P549" s="235" t="inlineStr">
        <is>
          <t>RTF</t>
        </is>
      </c>
      <c r="Q549" s="233" t="inlineStr">
        <is>
          <t>B104923</t>
        </is>
      </c>
      <c r="R549" s="235" t="inlineStr">
        <is>
          <t>LT027</t>
        </is>
      </c>
      <c r="S549" s="233" t="n"/>
      <c r="T549" s="233" t="n"/>
      <c r="U549" s="233" t="n"/>
    </row>
    <row r="550">
      <c r="B550" s="233">
        <f>IF(AND(M550&lt;&gt;"B20", O550= "Coating_Standard"),"Y","N")</f>
        <v/>
      </c>
      <c r="C550" s="233" t="inlineStr">
        <is>
          <t>ConTab_BOM_KP_Insert_0556</t>
        </is>
      </c>
      <c r="D550" s="233">
        <f>IF(B568="Y",C550,"")</f>
        <v/>
      </c>
      <c r="E550" s="198" t="inlineStr">
        <is>
          <t>6012-3_4-KP</t>
        </is>
      </c>
      <c r="F550" s="235" t="inlineStr">
        <is>
          <t>Opt_Insert</t>
        </is>
      </c>
      <c r="G550" s="235" t="inlineStr">
        <is>
          <t>4</t>
        </is>
      </c>
      <c r="H550" s="234" t="inlineStr">
        <is>
          <t>X4</t>
        </is>
      </c>
      <c r="I550" s="233" t="inlineStr">
        <is>
          <t>Packing</t>
        </is>
      </c>
      <c r="J550" s="233" t="inlineStr">
        <is>
          <t>Packing</t>
        </is>
      </c>
      <c r="K550" s="233" t="n"/>
      <c r="L550" s="233" t="inlineStr">
        <is>
          <t>Oil Lubricated Bath</t>
        </is>
      </c>
      <c r="M550" s="233" t="inlineStr">
        <is>
          <t>J</t>
        </is>
      </c>
      <c r="N550" s="233" t="inlineStr">
        <is>
          <t>Labrynth Lip Seal</t>
        </is>
      </c>
      <c r="O550" s="233" t="inlineStr">
        <is>
          <t>Coating_Standard</t>
        </is>
      </c>
      <c r="P550" s="235" t="inlineStr">
        <is>
          <t>RTF</t>
        </is>
      </c>
      <c r="Q550" s="233" t="inlineStr">
        <is>
          <t>B104924</t>
        </is>
      </c>
      <c r="R550" s="235" t="inlineStr">
        <is>
          <t>LT105</t>
        </is>
      </c>
      <c r="S550" s="233" t="n"/>
      <c r="T550" s="233" t="n"/>
      <c r="U550" s="233" t="n"/>
    </row>
    <row r="551">
      <c r="B551" s="233">
        <f>IF(AND(M551&lt;&gt;"B20", O551= "Coating_Standard"),"Y","N")</f>
        <v/>
      </c>
      <c r="C551" s="233" t="inlineStr">
        <is>
          <t>ConTab_BOM_KP_Insert_0557</t>
        </is>
      </c>
      <c r="D551" s="233">
        <f>IF(B569="Y",C551,"")</f>
        <v/>
      </c>
      <c r="E551" s="198" t="inlineStr">
        <is>
          <t>6015-1_2-KP</t>
        </is>
      </c>
      <c r="F551" s="235" t="inlineStr">
        <is>
          <t>Opt_Insert</t>
        </is>
      </c>
      <c r="G551" s="235" t="inlineStr">
        <is>
          <t>5</t>
        </is>
      </c>
      <c r="H551" s="234" t="inlineStr">
        <is>
          <t>X5</t>
        </is>
      </c>
      <c r="I551" s="233" t="inlineStr">
        <is>
          <t>Mechanical Seal</t>
        </is>
      </c>
      <c r="J551" s="233" t="inlineStr">
        <is>
          <t>Single</t>
        </is>
      </c>
      <c r="K551" s="233" t="n"/>
      <c r="L551" s="233" t="inlineStr">
        <is>
          <t>Oil Lubricated Bath</t>
        </is>
      </c>
      <c r="M551" s="233" t="inlineStr">
        <is>
          <t>C35</t>
        </is>
      </c>
      <c r="N551" s="233" t="inlineStr">
        <is>
          <t>Labrynth Lip Seal</t>
        </is>
      </c>
      <c r="O551" s="233" t="inlineStr">
        <is>
          <t>Coating_Standard</t>
        </is>
      </c>
      <c r="P551" s="235" t="inlineStr">
        <is>
          <t>RTF</t>
        </is>
      </c>
      <c r="Q551" s="233" t="inlineStr">
        <is>
          <t>B104926</t>
        </is>
      </c>
      <c r="R551" s="235" t="inlineStr">
        <is>
          <t>LT027</t>
        </is>
      </c>
      <c r="S551" s="233" t="n"/>
      <c r="T551" s="233" t="n"/>
      <c r="U551" s="233" t="n"/>
    </row>
    <row r="552">
      <c r="B552" s="233">
        <f>IF(AND(M552&lt;&gt;"B20", O552= "Coating_Standard"),"Y","N")</f>
        <v/>
      </c>
      <c r="C552" s="233" t="inlineStr">
        <is>
          <t>ConTab_BOM_KP_Insert_0558</t>
        </is>
      </c>
      <c r="D552" s="233">
        <f>IF(B570="Y",C552,"")</f>
        <v/>
      </c>
      <c r="E552" s="198" t="inlineStr">
        <is>
          <t>6015-1_2-KP</t>
        </is>
      </c>
      <c r="F552" s="235" t="inlineStr">
        <is>
          <t>Opt_Insert</t>
        </is>
      </c>
      <c r="G552" s="235" t="inlineStr">
        <is>
          <t>5</t>
        </is>
      </c>
      <c r="H552" s="234" t="inlineStr">
        <is>
          <t>X5</t>
        </is>
      </c>
      <c r="I552" s="233" t="inlineStr">
        <is>
          <t>Mechanical Seal</t>
        </is>
      </c>
      <c r="J552" s="233" t="inlineStr">
        <is>
          <t>Single</t>
        </is>
      </c>
      <c r="K552" s="233" t="n"/>
      <c r="L552" s="233" t="inlineStr">
        <is>
          <t>Oil Lubricated Bath</t>
        </is>
      </c>
      <c r="M552" s="233" t="inlineStr">
        <is>
          <t>J</t>
        </is>
      </c>
      <c r="N552" s="233" t="inlineStr">
        <is>
          <t>Labrynth Lip Seal</t>
        </is>
      </c>
      <c r="O552" s="233" t="inlineStr">
        <is>
          <t>Coating_Standard</t>
        </is>
      </c>
      <c r="P552" s="235" t="inlineStr">
        <is>
          <t>RTF</t>
        </is>
      </c>
      <c r="Q552" s="233" t="inlineStr">
        <is>
          <t>B104927</t>
        </is>
      </c>
      <c r="R552" s="235" t="inlineStr">
        <is>
          <t>LT105</t>
        </is>
      </c>
      <c r="S552" s="233" t="n"/>
      <c r="T552" s="233" t="n"/>
      <c r="U552" s="233" t="n"/>
    </row>
    <row r="553">
      <c r="B553" s="233">
        <f>IF(AND(M553&lt;&gt;"B20", O553= "Coating_Standard"),"Y","N")</f>
        <v/>
      </c>
      <c r="C553" s="233" t="inlineStr">
        <is>
          <t>ConTab_BOM_KP_Insert_0559</t>
        </is>
      </c>
      <c r="D553" s="233">
        <f>IF(B571="Y",C553,"")</f>
        <v/>
      </c>
      <c r="E553" s="198" t="inlineStr">
        <is>
          <t>6015-1_2-KP</t>
        </is>
      </c>
      <c r="F553" s="235" t="inlineStr">
        <is>
          <t>Opt_Insert</t>
        </is>
      </c>
      <c r="G553" s="235" t="inlineStr">
        <is>
          <t>5</t>
        </is>
      </c>
      <c r="H553" s="234" t="inlineStr">
        <is>
          <t>X5</t>
        </is>
      </c>
      <c r="I553" s="233" t="inlineStr">
        <is>
          <t>Packing</t>
        </is>
      </c>
      <c r="J553" s="233" t="inlineStr">
        <is>
          <t>Packing</t>
        </is>
      </c>
      <c r="K553" s="233" t="n"/>
      <c r="L553" s="233" t="inlineStr">
        <is>
          <t>Oil Lubricated Bath</t>
        </is>
      </c>
      <c r="M553" s="233" t="inlineStr">
        <is>
          <t>C35</t>
        </is>
      </c>
      <c r="N553" s="233" t="inlineStr">
        <is>
          <t>Labrynth Lip Seal</t>
        </is>
      </c>
      <c r="O553" s="233" t="inlineStr">
        <is>
          <t>Coating_Standard</t>
        </is>
      </c>
      <c r="P553" s="235" t="inlineStr">
        <is>
          <t>RTF</t>
        </is>
      </c>
      <c r="Q553" s="233" t="inlineStr">
        <is>
          <t>B104929</t>
        </is>
      </c>
      <c r="R553" s="235" t="inlineStr">
        <is>
          <t>LT027</t>
        </is>
      </c>
      <c r="S553" s="233" t="n"/>
      <c r="T553" s="233" t="n"/>
      <c r="U553" s="233" t="n"/>
    </row>
    <row r="554">
      <c r="B554" s="233">
        <f>IF(AND(M554&lt;&gt;"B20", O554= "Coating_Standard"),"Y","N")</f>
        <v/>
      </c>
      <c r="C554" s="233" t="inlineStr">
        <is>
          <t>ConTab_BOM_KP_Insert_0560</t>
        </is>
      </c>
      <c r="D554" s="233">
        <f>IF(B572="Y",C554,"")</f>
        <v/>
      </c>
      <c r="E554" s="198" t="inlineStr">
        <is>
          <t>6015-1_2-KP</t>
        </is>
      </c>
      <c r="F554" s="235" t="inlineStr">
        <is>
          <t>Opt_Insert</t>
        </is>
      </c>
      <c r="G554" s="235" t="inlineStr">
        <is>
          <t>5</t>
        </is>
      </c>
      <c r="H554" s="234" t="inlineStr">
        <is>
          <t>X5</t>
        </is>
      </c>
      <c r="I554" s="233" t="inlineStr">
        <is>
          <t>Packing</t>
        </is>
      </c>
      <c r="J554" s="233" t="inlineStr">
        <is>
          <t>Packing</t>
        </is>
      </c>
      <c r="K554" s="233" t="n"/>
      <c r="L554" s="233" t="inlineStr">
        <is>
          <t>Oil Lubricated Bath</t>
        </is>
      </c>
      <c r="M554" s="233" t="inlineStr">
        <is>
          <t>J</t>
        </is>
      </c>
      <c r="N554" s="233" t="inlineStr">
        <is>
          <t>Labrynth Lip Seal</t>
        </is>
      </c>
      <c r="O554" s="233" t="inlineStr">
        <is>
          <t>Coating_Standard</t>
        </is>
      </c>
      <c r="P554" s="235" t="inlineStr">
        <is>
          <t>RTF</t>
        </is>
      </c>
      <c r="Q554" s="233" t="inlineStr">
        <is>
          <t>B104930</t>
        </is>
      </c>
      <c r="R554" s="235" t="inlineStr">
        <is>
          <t>LT105</t>
        </is>
      </c>
      <c r="S554" s="233" t="n"/>
      <c r="T554" s="233" t="n"/>
      <c r="U554" s="233" t="n"/>
    </row>
    <row r="555">
      <c r="B555" s="233">
        <f>IF(AND(M555&lt;&gt;"B20", O555= "Coating_Standard"),"Y","N")</f>
        <v/>
      </c>
      <c r="C555" s="233" t="inlineStr">
        <is>
          <t>ConTab_BOM_KP_Insert_0561</t>
        </is>
      </c>
      <c r="D555" s="233">
        <f>IF(B573="Y",C555,"")</f>
        <v/>
      </c>
      <c r="E555" s="198" t="inlineStr">
        <is>
          <t>6019-7_8-KP</t>
        </is>
      </c>
      <c r="F555" s="235" t="inlineStr">
        <is>
          <t>Opt_Insert</t>
        </is>
      </c>
      <c r="G555" s="235" t="inlineStr">
        <is>
          <t>5</t>
        </is>
      </c>
      <c r="H555" s="234" t="inlineStr">
        <is>
          <t>X5</t>
        </is>
      </c>
      <c r="I555" s="233" t="inlineStr">
        <is>
          <t>Mechanical Seal</t>
        </is>
      </c>
      <c r="J555" s="233" t="inlineStr">
        <is>
          <t>Single</t>
        </is>
      </c>
      <c r="K555" s="233" t="n"/>
      <c r="L555" s="233" t="inlineStr">
        <is>
          <t>Oil Lubricated Bath</t>
        </is>
      </c>
      <c r="M555" s="233" t="inlineStr">
        <is>
          <t>C35</t>
        </is>
      </c>
      <c r="N555" s="233" t="inlineStr">
        <is>
          <t>Labrynth Lip Seal</t>
        </is>
      </c>
      <c r="O555" s="233" t="inlineStr">
        <is>
          <t>Coating_Standard</t>
        </is>
      </c>
      <c r="P555" s="235" t="inlineStr">
        <is>
          <t>RTF</t>
        </is>
      </c>
      <c r="Q555" s="233" t="inlineStr">
        <is>
          <t>B104932</t>
        </is>
      </c>
      <c r="R555" s="235" t="inlineStr">
        <is>
          <t>LT027</t>
        </is>
      </c>
      <c r="S555" s="233" t="n"/>
      <c r="T555" s="233" t="n"/>
      <c r="U555" s="233" t="n"/>
    </row>
    <row r="556">
      <c r="B556" s="233">
        <f>IF(AND(M556&lt;&gt;"B20", O556= "Coating_Standard"),"Y","N")</f>
        <v/>
      </c>
      <c r="C556" s="233" t="inlineStr">
        <is>
          <t>ConTab_BOM_KP_Insert_0562</t>
        </is>
      </c>
      <c r="D556" s="233">
        <f>IF(B574="Y",C556,"")</f>
        <v/>
      </c>
      <c r="E556" s="198" t="inlineStr">
        <is>
          <t>6019-7_8-KP</t>
        </is>
      </c>
      <c r="F556" s="235" t="inlineStr">
        <is>
          <t>Opt_Insert</t>
        </is>
      </c>
      <c r="G556" s="235" t="inlineStr">
        <is>
          <t>5</t>
        </is>
      </c>
      <c r="H556" s="234" t="inlineStr">
        <is>
          <t>X5</t>
        </is>
      </c>
      <c r="I556" s="233" t="inlineStr">
        <is>
          <t>Mechanical Seal</t>
        </is>
      </c>
      <c r="J556" s="233" t="inlineStr">
        <is>
          <t>Single</t>
        </is>
      </c>
      <c r="K556" s="233" t="n"/>
      <c r="L556" s="233" t="inlineStr">
        <is>
          <t>Oil Lubricated Bath</t>
        </is>
      </c>
      <c r="M556" s="233" t="inlineStr">
        <is>
          <t>J</t>
        </is>
      </c>
      <c r="N556" s="233" t="inlineStr">
        <is>
          <t>Labrynth Lip Seal</t>
        </is>
      </c>
      <c r="O556" s="233" t="inlineStr">
        <is>
          <t>Coating_Standard</t>
        </is>
      </c>
      <c r="P556" s="235" t="inlineStr">
        <is>
          <t>RTF</t>
        </is>
      </c>
      <c r="Q556" s="233" t="inlineStr">
        <is>
          <t>B104933</t>
        </is>
      </c>
      <c r="R556" s="235" t="inlineStr">
        <is>
          <t>LT105</t>
        </is>
      </c>
      <c r="S556" s="233" t="n"/>
      <c r="T556" s="233" t="n"/>
      <c r="U556" s="233" t="n"/>
    </row>
    <row r="557">
      <c r="B557" s="233">
        <f>IF(AND(M557&lt;&gt;"B20", O557= "Coating_Standard"),"Y","N")</f>
        <v/>
      </c>
      <c r="C557" s="233" t="inlineStr">
        <is>
          <t>ConTab_BOM_KP_Insert_0563</t>
        </is>
      </c>
      <c r="D557" s="233">
        <f>IF(B575="Y",C557,"")</f>
        <v/>
      </c>
      <c r="E557" s="198" t="inlineStr">
        <is>
          <t>6019-7_8-KP</t>
        </is>
      </c>
      <c r="F557" s="235" t="inlineStr">
        <is>
          <t>Opt_Insert</t>
        </is>
      </c>
      <c r="G557" s="235" t="inlineStr">
        <is>
          <t>5</t>
        </is>
      </c>
      <c r="H557" s="234" t="inlineStr">
        <is>
          <t>X5</t>
        </is>
      </c>
      <c r="I557" s="233" t="inlineStr">
        <is>
          <t>Packing</t>
        </is>
      </c>
      <c r="J557" s="233" t="inlineStr">
        <is>
          <t>Packing</t>
        </is>
      </c>
      <c r="K557" s="233" t="n"/>
      <c r="L557" s="233" t="inlineStr">
        <is>
          <t>Oil Lubricated Bath</t>
        </is>
      </c>
      <c r="M557" s="233" t="inlineStr">
        <is>
          <t>C35</t>
        </is>
      </c>
      <c r="N557" s="233" t="inlineStr">
        <is>
          <t>Labrynth Lip Seal</t>
        </is>
      </c>
      <c r="O557" s="233" t="inlineStr">
        <is>
          <t>Coating_Standard</t>
        </is>
      </c>
      <c r="P557" s="235" t="inlineStr">
        <is>
          <t>RTF</t>
        </is>
      </c>
      <c r="Q557" s="233" t="inlineStr">
        <is>
          <t>B104935</t>
        </is>
      </c>
      <c r="R557" s="235" t="inlineStr">
        <is>
          <t>LT027</t>
        </is>
      </c>
      <c r="S557" s="233" t="n"/>
      <c r="T557" s="233" t="n"/>
      <c r="U557" s="233" t="n"/>
    </row>
    <row r="558">
      <c r="B558" s="233">
        <f>IF(AND(M558&lt;&gt;"B20", O558= "Coating_Standard"),"Y","N")</f>
        <v/>
      </c>
      <c r="C558" s="233" t="inlineStr">
        <is>
          <t>ConTab_BOM_KP_Insert_0564</t>
        </is>
      </c>
      <c r="D558" s="233">
        <f>IF(B576="Y",C558,"")</f>
        <v/>
      </c>
      <c r="E558" s="198" t="inlineStr">
        <is>
          <t>6019-7_8-KP</t>
        </is>
      </c>
      <c r="F558" s="235" t="inlineStr">
        <is>
          <t>Opt_Insert</t>
        </is>
      </c>
      <c r="G558" s="235" t="inlineStr">
        <is>
          <t>5</t>
        </is>
      </c>
      <c r="H558" s="234" t="inlineStr">
        <is>
          <t>X5</t>
        </is>
      </c>
      <c r="I558" s="233" t="inlineStr">
        <is>
          <t>Packing</t>
        </is>
      </c>
      <c r="J558" s="233" t="inlineStr">
        <is>
          <t>Packing</t>
        </is>
      </c>
      <c r="K558" s="233" t="n"/>
      <c r="L558" s="233" t="inlineStr">
        <is>
          <t>Oil Lubricated Bath</t>
        </is>
      </c>
      <c r="M558" s="233" t="inlineStr">
        <is>
          <t>J</t>
        </is>
      </c>
      <c r="N558" s="233" t="inlineStr">
        <is>
          <t>Labrynth Lip Seal</t>
        </is>
      </c>
      <c r="O558" s="233" t="inlineStr">
        <is>
          <t>Coating_Standard</t>
        </is>
      </c>
      <c r="P558" s="235" t="inlineStr">
        <is>
          <t>RTF</t>
        </is>
      </c>
      <c r="Q558" s="233" t="inlineStr">
        <is>
          <t>B104936</t>
        </is>
      </c>
      <c r="R558" s="235" t="inlineStr">
        <is>
          <t>LT105</t>
        </is>
      </c>
      <c r="S558" s="233" t="n"/>
      <c r="T558" s="233" t="n"/>
      <c r="U558" s="233" t="n"/>
    </row>
    <row r="559">
      <c r="B559" s="233">
        <f>IF(AND(M559&lt;&gt;"B20", O559= "Coating_Standard"),"Y","N")</f>
        <v/>
      </c>
      <c r="C559" s="233" t="inlineStr">
        <is>
          <t>ConTab_BOM_KP_Insert_0565</t>
        </is>
      </c>
      <c r="D559" s="233">
        <f>IF(B577="Y",C559,"")</f>
        <v/>
      </c>
      <c r="E559" s="198" t="inlineStr">
        <is>
          <t>6019-7_8-KP</t>
        </is>
      </c>
      <c r="F559" s="235" t="inlineStr">
        <is>
          <t>Opt_Insert</t>
        </is>
      </c>
      <c r="G559" s="235" t="inlineStr">
        <is>
          <t>6</t>
        </is>
      </c>
      <c r="H559" s="234" t="inlineStr">
        <is>
          <t>X6</t>
        </is>
      </c>
      <c r="I559" s="233" t="inlineStr">
        <is>
          <t>Mechanical Seal</t>
        </is>
      </c>
      <c r="J559" s="233" t="inlineStr">
        <is>
          <t>Single</t>
        </is>
      </c>
      <c r="K559" s="233" t="n"/>
      <c r="L559" s="233" t="inlineStr">
        <is>
          <t>Oil Lubricated Bath</t>
        </is>
      </c>
      <c r="M559" s="233" t="inlineStr">
        <is>
          <t>C35</t>
        </is>
      </c>
      <c r="N559" s="233" t="inlineStr">
        <is>
          <t>Labrynth Lip Seal</t>
        </is>
      </c>
      <c r="O559" s="233" t="inlineStr">
        <is>
          <t>Coating_Standard</t>
        </is>
      </c>
      <c r="P559" s="235" t="inlineStr">
        <is>
          <t>RTF</t>
        </is>
      </c>
      <c r="Q559" s="233" t="inlineStr">
        <is>
          <t>B104938</t>
        </is>
      </c>
      <c r="R559" s="235" t="inlineStr">
        <is>
          <t>LT027</t>
        </is>
      </c>
      <c r="S559" s="233" t="n"/>
      <c r="T559" s="233" t="n"/>
      <c r="U559" s="233" t="n"/>
    </row>
    <row r="560">
      <c r="B560" s="233">
        <f>IF(AND(M560&lt;&gt;"B20", O560= "Coating_Standard"),"Y","N")</f>
        <v/>
      </c>
      <c r="C560" s="233" t="inlineStr">
        <is>
          <t>ConTab_BOM_KP_Insert_0566</t>
        </is>
      </c>
      <c r="D560" s="233">
        <f>IF(B578="Y",C560,"")</f>
        <v/>
      </c>
      <c r="E560" s="198" t="inlineStr">
        <is>
          <t>6019-7_8-KP</t>
        </is>
      </c>
      <c r="F560" s="235" t="inlineStr">
        <is>
          <t>Opt_Insert</t>
        </is>
      </c>
      <c r="G560" s="235" t="inlineStr">
        <is>
          <t>6</t>
        </is>
      </c>
      <c r="H560" s="234" t="inlineStr">
        <is>
          <t>X6</t>
        </is>
      </c>
      <c r="I560" s="233" t="inlineStr">
        <is>
          <t>Mechanical Seal</t>
        </is>
      </c>
      <c r="J560" s="233" t="inlineStr">
        <is>
          <t>Single</t>
        </is>
      </c>
      <c r="K560" s="233" t="n"/>
      <c r="L560" s="233" t="inlineStr">
        <is>
          <t>Oil Lubricated Bath</t>
        </is>
      </c>
      <c r="M560" s="233" t="inlineStr">
        <is>
          <t>J</t>
        </is>
      </c>
      <c r="N560" s="233" t="inlineStr">
        <is>
          <t>Labrynth Lip Seal</t>
        </is>
      </c>
      <c r="O560" s="233" t="inlineStr">
        <is>
          <t>Coating_Standard</t>
        </is>
      </c>
      <c r="P560" s="235" t="inlineStr">
        <is>
          <t>RTF</t>
        </is>
      </c>
      <c r="Q560" s="233" t="inlineStr">
        <is>
          <t>B104939</t>
        </is>
      </c>
      <c r="R560" s="235" t="inlineStr">
        <is>
          <t>LT105</t>
        </is>
      </c>
      <c r="S560" s="233" t="n"/>
      <c r="T560" s="233" t="n"/>
      <c r="U560" s="233" t="n"/>
    </row>
    <row r="561">
      <c r="B561" s="233">
        <f>IF(AND(M561&lt;&gt;"B20", O561= "Coating_Standard"),"Y","N")</f>
        <v/>
      </c>
      <c r="C561" s="233" t="inlineStr">
        <is>
          <t>ConTab_BOM_KP_Insert_0567</t>
        </is>
      </c>
      <c r="D561" s="233">
        <f>IF(B579="Y",C561,"")</f>
        <v/>
      </c>
      <c r="E561" s="198" t="inlineStr">
        <is>
          <t>6019-7_8-KP</t>
        </is>
      </c>
      <c r="F561" s="235" t="inlineStr">
        <is>
          <t>Opt_Insert</t>
        </is>
      </c>
      <c r="G561" s="235" t="inlineStr">
        <is>
          <t>6</t>
        </is>
      </c>
      <c r="H561" s="234" t="inlineStr">
        <is>
          <t>X6</t>
        </is>
      </c>
      <c r="I561" s="233" t="inlineStr">
        <is>
          <t>Packing</t>
        </is>
      </c>
      <c r="J561" s="233" t="inlineStr">
        <is>
          <t>Packing</t>
        </is>
      </c>
      <c r="K561" s="233" t="n"/>
      <c r="L561" s="233" t="inlineStr">
        <is>
          <t>Oil Lubricated Bath</t>
        </is>
      </c>
      <c r="M561" s="233" t="inlineStr">
        <is>
          <t>C35</t>
        </is>
      </c>
      <c r="N561" s="233" t="inlineStr">
        <is>
          <t>Labrynth Lip Seal</t>
        </is>
      </c>
      <c r="O561" s="233" t="inlineStr">
        <is>
          <t>Coating_Standard</t>
        </is>
      </c>
      <c r="P561" s="235" t="inlineStr">
        <is>
          <t>RTF</t>
        </is>
      </c>
      <c r="Q561" s="233" t="inlineStr">
        <is>
          <t>B104941</t>
        </is>
      </c>
      <c r="R561" s="235" t="inlineStr">
        <is>
          <t>LT027</t>
        </is>
      </c>
      <c r="S561" s="233" t="n"/>
      <c r="T561" s="233" t="n"/>
      <c r="U561" s="233" t="n"/>
    </row>
    <row r="562">
      <c r="B562" s="233">
        <f>IF(AND(M562&lt;&gt;"B20", O562= "Coating_Standard"),"Y","N")</f>
        <v/>
      </c>
      <c r="C562" s="233" t="inlineStr">
        <is>
          <t>ConTab_BOM_KP_Insert_0568</t>
        </is>
      </c>
      <c r="D562" s="233">
        <f>IF(B580="Y",C562,"")</f>
        <v/>
      </c>
      <c r="E562" s="198" t="inlineStr">
        <is>
          <t>6019-7_8-KP</t>
        </is>
      </c>
      <c r="F562" s="235" t="inlineStr">
        <is>
          <t>Opt_Insert</t>
        </is>
      </c>
      <c r="G562" s="235" t="inlineStr">
        <is>
          <t>6</t>
        </is>
      </c>
      <c r="H562" s="234" t="inlineStr">
        <is>
          <t>X6</t>
        </is>
      </c>
      <c r="I562" s="233" t="inlineStr">
        <is>
          <t>Packing</t>
        </is>
      </c>
      <c r="J562" s="233" t="inlineStr">
        <is>
          <t>Packing</t>
        </is>
      </c>
      <c r="K562" s="233" t="n"/>
      <c r="L562" s="233" t="inlineStr">
        <is>
          <t>Oil Lubricated Bath</t>
        </is>
      </c>
      <c r="M562" s="233" t="inlineStr">
        <is>
          <t>J</t>
        </is>
      </c>
      <c r="N562" s="233" t="inlineStr">
        <is>
          <t>Labrynth Lip Seal</t>
        </is>
      </c>
      <c r="O562" s="233" t="inlineStr">
        <is>
          <t>Coating_Standard</t>
        </is>
      </c>
      <c r="P562" s="235" t="inlineStr">
        <is>
          <t>RTF</t>
        </is>
      </c>
      <c r="Q562" s="233" t="inlineStr">
        <is>
          <t>B104942</t>
        </is>
      </c>
      <c r="R562" s="235" t="inlineStr">
        <is>
          <t>LT105</t>
        </is>
      </c>
      <c r="S562" s="233" t="n"/>
      <c r="T562" s="233" t="n"/>
      <c r="U562" s="233" t="n"/>
    </row>
    <row r="563">
      <c r="B563" s="233">
        <f>IF(AND(M563&lt;&gt;"B20", O563= "Coating_Standard"),"Y","N")</f>
        <v/>
      </c>
      <c r="C563" s="233" t="inlineStr">
        <is>
          <t>ConTab_BOM_KP_Insert_0569</t>
        </is>
      </c>
      <c r="D563" s="233">
        <f>IF(B581="Y",C563,"")</f>
        <v/>
      </c>
      <c r="E563" s="198" t="inlineStr">
        <is>
          <t>6020-3_4-KP</t>
        </is>
      </c>
      <c r="F563" s="235" t="inlineStr">
        <is>
          <t>Opt_Insert</t>
        </is>
      </c>
      <c r="G563" s="235" t="inlineStr">
        <is>
          <t>6</t>
        </is>
      </c>
      <c r="H563" s="234" t="inlineStr">
        <is>
          <t>X6</t>
        </is>
      </c>
      <c r="I563" s="233" t="inlineStr">
        <is>
          <t>Mechanical Seal</t>
        </is>
      </c>
      <c r="J563" s="233" t="inlineStr">
        <is>
          <t>Single</t>
        </is>
      </c>
      <c r="K563" s="233" t="n"/>
      <c r="L563" s="233" t="inlineStr">
        <is>
          <t>Oil Lubricated Bath</t>
        </is>
      </c>
      <c r="M563" s="233" t="inlineStr">
        <is>
          <t>C35</t>
        </is>
      </c>
      <c r="N563" s="233" t="inlineStr">
        <is>
          <t>Labrynth Lip Seal</t>
        </is>
      </c>
      <c r="O563" s="233" t="inlineStr">
        <is>
          <t>Coating_Standard</t>
        </is>
      </c>
      <c r="P563" s="235" t="inlineStr">
        <is>
          <t>RTF</t>
        </is>
      </c>
      <c r="Q563" s="233" t="inlineStr">
        <is>
          <t>B104944</t>
        </is>
      </c>
      <c r="R563" s="235" t="inlineStr">
        <is>
          <t>LT027</t>
        </is>
      </c>
      <c r="S563" s="233" t="n"/>
      <c r="T563" s="233" t="n"/>
      <c r="U563" s="233" t="n"/>
    </row>
    <row r="564">
      <c r="B564" s="233">
        <f>IF(AND(M564&lt;&gt;"B20", O564= "Coating_Standard"),"Y","N")</f>
        <v/>
      </c>
      <c r="C564" s="233" t="inlineStr">
        <is>
          <t>ConTab_BOM_KP_Insert_0570</t>
        </is>
      </c>
      <c r="D564" s="233">
        <f>IF(B582="Y",C564,"")</f>
        <v/>
      </c>
      <c r="E564" s="198" t="inlineStr">
        <is>
          <t>6020-3_4-KP</t>
        </is>
      </c>
      <c r="F564" s="235" t="inlineStr">
        <is>
          <t>Opt_Insert</t>
        </is>
      </c>
      <c r="G564" s="235" t="inlineStr">
        <is>
          <t>6</t>
        </is>
      </c>
      <c r="H564" s="234" t="inlineStr">
        <is>
          <t>X6</t>
        </is>
      </c>
      <c r="I564" s="233" t="inlineStr">
        <is>
          <t>Mechanical Seal</t>
        </is>
      </c>
      <c r="J564" s="233" t="inlineStr">
        <is>
          <t>Single</t>
        </is>
      </c>
      <c r="K564" s="233" t="n"/>
      <c r="L564" s="233" t="inlineStr">
        <is>
          <t>Oil Lubricated Bath</t>
        </is>
      </c>
      <c r="M564" s="233" t="inlineStr">
        <is>
          <t>J</t>
        </is>
      </c>
      <c r="N564" s="233" t="inlineStr">
        <is>
          <t>Labrynth Lip Seal</t>
        </is>
      </c>
      <c r="O564" s="233" t="inlineStr">
        <is>
          <t>Coating_Standard</t>
        </is>
      </c>
      <c r="P564" s="235" t="inlineStr">
        <is>
          <t>RTF</t>
        </is>
      </c>
      <c r="Q564" s="233" t="inlineStr">
        <is>
          <t>B104945</t>
        </is>
      </c>
      <c r="R564" s="235" t="inlineStr">
        <is>
          <t>LT105</t>
        </is>
      </c>
      <c r="S564" s="233" t="n"/>
      <c r="T564" s="233" t="n"/>
      <c r="U564" s="233" t="n"/>
    </row>
    <row r="565">
      <c r="B565" s="233">
        <f>IF(AND(M565&lt;&gt;"B20", O565= "Coating_Standard"),"Y","N")</f>
        <v/>
      </c>
      <c r="C565" s="233" t="inlineStr">
        <is>
          <t>ConTab_BOM_KP_Insert_0571</t>
        </is>
      </c>
      <c r="D565" s="233">
        <f>IF(B583="Y",C565,"")</f>
        <v/>
      </c>
      <c r="E565" s="198" t="inlineStr">
        <is>
          <t>6020-3_4-KP</t>
        </is>
      </c>
      <c r="F565" s="235" t="inlineStr">
        <is>
          <t>Opt_Insert</t>
        </is>
      </c>
      <c r="G565" s="235" t="inlineStr">
        <is>
          <t>6</t>
        </is>
      </c>
      <c r="H565" s="234" t="inlineStr">
        <is>
          <t>X6</t>
        </is>
      </c>
      <c r="I565" s="233" t="inlineStr">
        <is>
          <t>Packing</t>
        </is>
      </c>
      <c r="J565" s="233" t="inlineStr">
        <is>
          <t>Packing</t>
        </is>
      </c>
      <c r="K565" s="233" t="n"/>
      <c r="L565" s="233" t="inlineStr">
        <is>
          <t>Oil Lubricated Bath</t>
        </is>
      </c>
      <c r="M565" s="233" t="inlineStr">
        <is>
          <t>C35</t>
        </is>
      </c>
      <c r="N565" s="233" t="inlineStr">
        <is>
          <t>Labrynth Lip Seal</t>
        </is>
      </c>
      <c r="O565" s="233" t="inlineStr">
        <is>
          <t>Coating_Standard</t>
        </is>
      </c>
      <c r="P565" s="235" t="inlineStr">
        <is>
          <t>RTF</t>
        </is>
      </c>
      <c r="Q565" s="233" t="inlineStr">
        <is>
          <t>B104947</t>
        </is>
      </c>
      <c r="R565" s="235" t="inlineStr">
        <is>
          <t>LT027</t>
        </is>
      </c>
      <c r="S565" s="233" t="n"/>
      <c r="T565" s="233" t="n"/>
      <c r="U565" s="233" t="n"/>
    </row>
    <row r="566">
      <c r="B566" s="233">
        <f>IF(AND(M566&lt;&gt;"B20", O566= "Coating_Standard"),"Y","N")</f>
        <v/>
      </c>
      <c r="C566" s="233" t="inlineStr">
        <is>
          <t>ConTab_BOM_KP_Insert_0572</t>
        </is>
      </c>
      <c r="D566" s="233">
        <f>IF(B584="Y",C566,"")</f>
        <v/>
      </c>
      <c r="E566" s="198" t="inlineStr">
        <is>
          <t>6020-3_4-KP</t>
        </is>
      </c>
      <c r="F566" s="235" t="inlineStr">
        <is>
          <t>Opt_Insert</t>
        </is>
      </c>
      <c r="G566" s="235" t="inlineStr">
        <is>
          <t>6</t>
        </is>
      </c>
      <c r="H566" s="234" t="inlineStr">
        <is>
          <t>X6</t>
        </is>
      </c>
      <c r="I566" s="233" t="inlineStr">
        <is>
          <t>Packing</t>
        </is>
      </c>
      <c r="J566" s="233" t="inlineStr">
        <is>
          <t>Packing</t>
        </is>
      </c>
      <c r="K566" s="233" t="n"/>
      <c r="L566" s="233" t="inlineStr">
        <is>
          <t>Oil Lubricated Bath</t>
        </is>
      </c>
      <c r="M566" s="233" t="inlineStr">
        <is>
          <t>J</t>
        </is>
      </c>
      <c r="N566" s="233" t="inlineStr">
        <is>
          <t>Labrynth Lip Seal</t>
        </is>
      </c>
      <c r="O566" s="233" t="inlineStr">
        <is>
          <t>Coating_Standard</t>
        </is>
      </c>
      <c r="P566" s="235" t="inlineStr">
        <is>
          <t>RTF</t>
        </is>
      </c>
      <c r="Q566" s="233" t="inlineStr">
        <is>
          <t>B104948</t>
        </is>
      </c>
      <c r="R566" s="235" t="inlineStr">
        <is>
          <t>LT105</t>
        </is>
      </c>
      <c r="S566" s="233" t="n"/>
      <c r="T566" s="233" t="n"/>
      <c r="U566" s="233" t="n"/>
    </row>
    <row r="567">
      <c r="B567" s="233">
        <f>IF(AND(M567&lt;&gt;"B20", O567= "Coating_Standard"),"Y","N")</f>
        <v/>
      </c>
      <c r="C567" s="233" t="inlineStr">
        <is>
          <t>ConTab_BOM_KP_Insert_0573</t>
        </is>
      </c>
      <c r="D567" s="233">
        <f>IF(B585="Y",C567,"")</f>
        <v/>
      </c>
      <c r="E567" s="198" t="inlineStr">
        <is>
          <t>8012-5_6-KP</t>
        </is>
      </c>
      <c r="F567" s="235" t="inlineStr">
        <is>
          <t>Opt_Insert</t>
        </is>
      </c>
      <c r="G567" s="235" t="inlineStr">
        <is>
          <t>5</t>
        </is>
      </c>
      <c r="H567" s="234" t="inlineStr">
        <is>
          <t>X5</t>
        </is>
      </c>
      <c r="I567" s="233" t="inlineStr">
        <is>
          <t>Mechanical Seal</t>
        </is>
      </c>
      <c r="J567" s="233" t="inlineStr">
        <is>
          <t>Single</t>
        </is>
      </c>
      <c r="K567" s="233" t="n"/>
      <c r="L567" s="233" t="inlineStr">
        <is>
          <t>Oil Lubricated Bath</t>
        </is>
      </c>
      <c r="M567" s="233" t="inlineStr">
        <is>
          <t>C35</t>
        </is>
      </c>
      <c r="N567" s="233" t="inlineStr">
        <is>
          <t>Labrynth Lip Seal</t>
        </is>
      </c>
      <c r="O567" s="233" t="inlineStr">
        <is>
          <t>Coating_Standard</t>
        </is>
      </c>
      <c r="P567" s="235" t="inlineStr">
        <is>
          <t>RTF</t>
        </is>
      </c>
      <c r="Q567" s="233" t="inlineStr">
        <is>
          <t>B104950</t>
        </is>
      </c>
      <c r="R567" s="235" t="inlineStr">
        <is>
          <t>LT027</t>
        </is>
      </c>
      <c r="S567" s="233" t="n"/>
      <c r="T567" s="233" t="n"/>
      <c r="U567" s="233" t="n"/>
    </row>
    <row r="568">
      <c r="B568" s="233">
        <f>IF(AND(M568&lt;&gt;"B20", O568= "Coating_Standard"),"Y","N")</f>
        <v/>
      </c>
      <c r="C568" s="233" t="inlineStr">
        <is>
          <t>ConTab_BOM_KP_Insert_0574</t>
        </is>
      </c>
      <c r="D568" s="233">
        <f>IF(B586="Y",C568,"")</f>
        <v/>
      </c>
      <c r="E568" s="198" t="inlineStr">
        <is>
          <t>8012-5_6-KP</t>
        </is>
      </c>
      <c r="F568" s="235" t="inlineStr">
        <is>
          <t>Opt_Insert</t>
        </is>
      </c>
      <c r="G568" s="235" t="inlineStr">
        <is>
          <t>5</t>
        </is>
      </c>
      <c r="H568" s="234" t="inlineStr">
        <is>
          <t>X5</t>
        </is>
      </c>
      <c r="I568" s="233" t="inlineStr">
        <is>
          <t>Mechanical Seal</t>
        </is>
      </c>
      <c r="J568" s="233" t="inlineStr">
        <is>
          <t>Single</t>
        </is>
      </c>
      <c r="K568" s="233" t="n"/>
      <c r="L568" s="233" t="inlineStr">
        <is>
          <t>Oil Lubricated Bath</t>
        </is>
      </c>
      <c r="M568" s="233" t="inlineStr">
        <is>
          <t>J</t>
        </is>
      </c>
      <c r="N568" s="233" t="inlineStr">
        <is>
          <t>Labrynth Lip Seal</t>
        </is>
      </c>
      <c r="O568" s="233" t="inlineStr">
        <is>
          <t>Coating_Standard</t>
        </is>
      </c>
      <c r="P568" s="235" t="inlineStr">
        <is>
          <t>RTF</t>
        </is>
      </c>
      <c r="Q568" s="233" t="inlineStr">
        <is>
          <t>B104951</t>
        </is>
      </c>
      <c r="R568" s="235" t="inlineStr">
        <is>
          <t>LT105</t>
        </is>
      </c>
      <c r="S568" s="233" t="n"/>
      <c r="T568" s="233" t="n"/>
      <c r="U568" s="233" t="n"/>
    </row>
    <row r="569">
      <c r="B569" s="233">
        <f>IF(AND(M569&lt;&gt;"B20", O569= "Coating_Standard"),"Y","N")</f>
        <v/>
      </c>
      <c r="C569" s="233" t="inlineStr">
        <is>
          <t>ConTab_BOM_KP_Insert_0575</t>
        </is>
      </c>
      <c r="D569" s="233">
        <f>IF(B587="Y",C569,"")</f>
        <v/>
      </c>
      <c r="E569" s="198" t="inlineStr">
        <is>
          <t>8012-5_6-KP</t>
        </is>
      </c>
      <c r="F569" s="235" t="inlineStr">
        <is>
          <t>Opt_Insert</t>
        </is>
      </c>
      <c r="G569" s="235" t="inlineStr">
        <is>
          <t>5</t>
        </is>
      </c>
      <c r="H569" s="234" t="inlineStr">
        <is>
          <t>X5</t>
        </is>
      </c>
      <c r="I569" s="233" t="inlineStr">
        <is>
          <t>Packing</t>
        </is>
      </c>
      <c r="J569" s="233" t="inlineStr">
        <is>
          <t>Packing</t>
        </is>
      </c>
      <c r="K569" s="233" t="n"/>
      <c r="L569" s="233" t="inlineStr">
        <is>
          <t>Oil Lubricated Bath</t>
        </is>
      </c>
      <c r="M569" s="233" t="inlineStr">
        <is>
          <t>C35</t>
        </is>
      </c>
      <c r="N569" s="233" t="inlineStr">
        <is>
          <t>Labrynth Lip Seal</t>
        </is>
      </c>
      <c r="O569" s="233" t="inlineStr">
        <is>
          <t>Coating_Standard</t>
        </is>
      </c>
      <c r="P569" s="235" t="inlineStr">
        <is>
          <t>RTF</t>
        </is>
      </c>
      <c r="Q569" s="233" t="inlineStr">
        <is>
          <t>B104953</t>
        </is>
      </c>
      <c r="R569" s="235" t="inlineStr">
        <is>
          <t>LT027</t>
        </is>
      </c>
      <c r="S569" s="233" t="n"/>
      <c r="T569" s="233" t="n"/>
      <c r="U569" s="233" t="n"/>
    </row>
    <row r="570">
      <c r="B570" s="233">
        <f>IF(AND(M570&lt;&gt;"B20", O570= "Coating_Standard"),"Y","N")</f>
        <v/>
      </c>
      <c r="C570" s="233" t="inlineStr">
        <is>
          <t>ConTab_BOM_KP_Insert_0576</t>
        </is>
      </c>
      <c r="D570" s="233">
        <f>IF(B588="Y",C570,"")</f>
        <v/>
      </c>
      <c r="E570" s="198" t="inlineStr">
        <is>
          <t>8012-5_6-KP</t>
        </is>
      </c>
      <c r="F570" s="235" t="inlineStr">
        <is>
          <t>Opt_Insert</t>
        </is>
      </c>
      <c r="G570" s="235" t="inlineStr">
        <is>
          <t>5</t>
        </is>
      </c>
      <c r="H570" s="234" t="inlineStr">
        <is>
          <t>X5</t>
        </is>
      </c>
      <c r="I570" s="233" t="inlineStr">
        <is>
          <t>Packing</t>
        </is>
      </c>
      <c r="J570" s="233" t="inlineStr">
        <is>
          <t>Packing</t>
        </is>
      </c>
      <c r="K570" s="233" t="n"/>
      <c r="L570" s="233" t="inlineStr">
        <is>
          <t>Oil Lubricated Bath</t>
        </is>
      </c>
      <c r="M570" s="233" t="inlineStr">
        <is>
          <t>J</t>
        </is>
      </c>
      <c r="N570" s="233" t="inlineStr">
        <is>
          <t>Labrynth Lip Seal</t>
        </is>
      </c>
      <c r="O570" s="233" t="inlineStr">
        <is>
          <t>Coating_Standard</t>
        </is>
      </c>
      <c r="P570" s="235" t="inlineStr">
        <is>
          <t>RTF</t>
        </is>
      </c>
      <c r="Q570" s="233" t="inlineStr">
        <is>
          <t>B104954</t>
        </is>
      </c>
      <c r="R570" s="235" t="inlineStr">
        <is>
          <t>LT105</t>
        </is>
      </c>
      <c r="S570" s="233" t="n"/>
      <c r="T570" s="233" t="n"/>
      <c r="U570" s="233" t="n"/>
    </row>
    <row r="571">
      <c r="B571" s="233">
        <f>IF(AND(M571&lt;&gt;"B20", O571= "Coating_Standard"),"Y","N")</f>
        <v/>
      </c>
      <c r="C571" s="233" t="inlineStr">
        <is>
          <t>ConTab_BOM_KP_Insert_0577</t>
        </is>
      </c>
      <c r="D571" s="233">
        <f>IF(B589="Y",C571,"")</f>
        <v/>
      </c>
      <c r="E571" s="198" t="inlineStr">
        <is>
          <t>8015-3_4-KP</t>
        </is>
      </c>
      <c r="F571" s="235" t="inlineStr">
        <is>
          <t>Opt_Insert</t>
        </is>
      </c>
      <c r="G571" s="235" t="inlineStr">
        <is>
          <t>5</t>
        </is>
      </c>
      <c r="H571" s="234" t="inlineStr">
        <is>
          <t>X5</t>
        </is>
      </c>
      <c r="I571" s="233" t="inlineStr">
        <is>
          <t>Mechanical Seal</t>
        </is>
      </c>
      <c r="J571" s="233" t="inlineStr">
        <is>
          <t>Single</t>
        </is>
      </c>
      <c r="K571" s="233" t="n"/>
      <c r="L571" s="233" t="inlineStr">
        <is>
          <t>Oil Lubricated Bath</t>
        </is>
      </c>
      <c r="M571" s="233" t="inlineStr">
        <is>
          <t>C35</t>
        </is>
      </c>
      <c r="N571" s="233" t="inlineStr">
        <is>
          <t>Labrynth Lip Seal</t>
        </is>
      </c>
      <c r="O571" s="233" t="inlineStr">
        <is>
          <t>Coating_Standard</t>
        </is>
      </c>
      <c r="P571" s="235" t="inlineStr">
        <is>
          <t>RTF</t>
        </is>
      </c>
      <c r="Q571" s="233" t="inlineStr">
        <is>
          <t>B104956</t>
        </is>
      </c>
      <c r="R571" s="235" t="inlineStr">
        <is>
          <t>LT027</t>
        </is>
      </c>
      <c r="S571" s="233" t="n"/>
      <c r="T571" s="233" t="n"/>
      <c r="U571" s="233" t="n"/>
    </row>
    <row r="572">
      <c r="B572" s="233">
        <f>IF(AND(M572&lt;&gt;"B20", O572= "Coating_Standard"),"Y","N")</f>
        <v/>
      </c>
      <c r="C572" s="233" t="inlineStr">
        <is>
          <t>ConTab_BOM_KP_Insert_0578</t>
        </is>
      </c>
      <c r="D572" s="233">
        <f>IF(B590="Y",C572,"")</f>
        <v/>
      </c>
      <c r="E572" s="198" t="inlineStr">
        <is>
          <t>8015-3_4-KP</t>
        </is>
      </c>
      <c r="F572" s="235" t="inlineStr">
        <is>
          <t>Opt_Insert</t>
        </is>
      </c>
      <c r="G572" s="235" t="inlineStr">
        <is>
          <t>5</t>
        </is>
      </c>
      <c r="H572" s="234" t="inlineStr">
        <is>
          <t>X5</t>
        </is>
      </c>
      <c r="I572" s="233" t="inlineStr">
        <is>
          <t>Mechanical Seal</t>
        </is>
      </c>
      <c r="J572" s="233" t="inlineStr">
        <is>
          <t>Single</t>
        </is>
      </c>
      <c r="K572" s="233" t="n"/>
      <c r="L572" s="233" t="inlineStr">
        <is>
          <t>Oil Lubricated Bath</t>
        </is>
      </c>
      <c r="M572" s="233" t="inlineStr">
        <is>
          <t>J</t>
        </is>
      </c>
      <c r="N572" s="233" t="inlineStr">
        <is>
          <t>Labrynth Lip Seal</t>
        </is>
      </c>
      <c r="O572" s="233" t="inlineStr">
        <is>
          <t>Coating_Standard</t>
        </is>
      </c>
      <c r="P572" s="235" t="inlineStr">
        <is>
          <t>RTF</t>
        </is>
      </c>
      <c r="Q572" s="233" t="inlineStr">
        <is>
          <t>B104957</t>
        </is>
      </c>
      <c r="R572" s="235" t="inlineStr">
        <is>
          <t>LT105</t>
        </is>
      </c>
      <c r="S572" s="233" t="n"/>
      <c r="T572" s="233" t="n"/>
      <c r="U572" s="233" t="n"/>
    </row>
    <row r="573">
      <c r="B573" s="233">
        <f>IF(AND(M573&lt;&gt;"B20", O573= "Coating_Standard"),"Y","N")</f>
        <v/>
      </c>
      <c r="C573" s="233" t="inlineStr">
        <is>
          <t>ConTab_BOM_KP_Insert_0579</t>
        </is>
      </c>
      <c r="D573" s="233">
        <f>IF(B591="Y",C573,"")</f>
        <v/>
      </c>
      <c r="E573" s="198" t="inlineStr">
        <is>
          <t>8015-3_4-KP</t>
        </is>
      </c>
      <c r="F573" s="235" t="inlineStr">
        <is>
          <t>Opt_Insert</t>
        </is>
      </c>
      <c r="G573" s="235" t="inlineStr">
        <is>
          <t>5</t>
        </is>
      </c>
      <c r="H573" s="234" t="inlineStr">
        <is>
          <t>X5</t>
        </is>
      </c>
      <c r="I573" s="233" t="inlineStr">
        <is>
          <t>Packing</t>
        </is>
      </c>
      <c r="J573" s="233" t="inlineStr">
        <is>
          <t>Packing</t>
        </is>
      </c>
      <c r="K573" s="233" t="n"/>
      <c r="L573" s="233" t="inlineStr">
        <is>
          <t>Oil Lubricated Bath</t>
        </is>
      </c>
      <c r="M573" s="233" t="inlineStr">
        <is>
          <t>C35</t>
        </is>
      </c>
      <c r="N573" s="233" t="inlineStr">
        <is>
          <t>Labrynth Lip Seal</t>
        </is>
      </c>
      <c r="O573" s="233" t="inlineStr">
        <is>
          <t>Coating_Standard</t>
        </is>
      </c>
      <c r="P573" s="235" t="inlineStr">
        <is>
          <t>RTF</t>
        </is>
      </c>
      <c r="Q573" s="233" t="inlineStr">
        <is>
          <t>B104959</t>
        </is>
      </c>
      <c r="R573" s="235" t="inlineStr">
        <is>
          <t>LT027</t>
        </is>
      </c>
      <c r="S573" s="233" t="n"/>
      <c r="T573" s="233" t="n"/>
      <c r="U573" s="233" t="n"/>
    </row>
    <row r="574">
      <c r="B574" s="233">
        <f>IF(AND(M574&lt;&gt;"B20", O574= "Coating_Standard"),"Y","N")</f>
        <v/>
      </c>
      <c r="C574" s="233" t="inlineStr">
        <is>
          <t>ConTab_BOM_KP_Insert_0580</t>
        </is>
      </c>
      <c r="D574" s="233">
        <f>IF(B592="Y",C574,"")</f>
        <v/>
      </c>
      <c r="E574" s="198" t="inlineStr">
        <is>
          <t>8015-3_4-KP</t>
        </is>
      </c>
      <c r="F574" s="235" t="inlineStr">
        <is>
          <t>Opt_Insert</t>
        </is>
      </c>
      <c r="G574" s="235" t="inlineStr">
        <is>
          <t>5</t>
        </is>
      </c>
      <c r="H574" s="234" t="inlineStr">
        <is>
          <t>X5</t>
        </is>
      </c>
      <c r="I574" s="233" t="inlineStr">
        <is>
          <t>Packing</t>
        </is>
      </c>
      <c r="J574" s="233" t="inlineStr">
        <is>
          <t>Packing</t>
        </is>
      </c>
      <c r="K574" s="233" t="n"/>
      <c r="L574" s="233" t="inlineStr">
        <is>
          <t>Oil Lubricated Bath</t>
        </is>
      </c>
      <c r="M574" s="233" t="inlineStr">
        <is>
          <t>J</t>
        </is>
      </c>
      <c r="N574" s="233" t="inlineStr">
        <is>
          <t>Labrynth Lip Seal</t>
        </is>
      </c>
      <c r="O574" s="233" t="inlineStr">
        <is>
          <t>Coating_Standard</t>
        </is>
      </c>
      <c r="P574" s="235" t="inlineStr">
        <is>
          <t>RTF</t>
        </is>
      </c>
      <c r="Q574" s="233" t="inlineStr">
        <is>
          <t>B104960</t>
        </is>
      </c>
      <c r="R574" s="235" t="inlineStr">
        <is>
          <t>LT105</t>
        </is>
      </c>
      <c r="S574" s="233" t="n"/>
      <c r="T574" s="233" t="n"/>
      <c r="U574" s="233" t="n"/>
    </row>
    <row r="575">
      <c r="B575" s="233">
        <f>IF(AND(M575&lt;&gt;"B20", O575= "Coating_Standard"),"Y","N")</f>
        <v/>
      </c>
      <c r="C575" s="233" t="inlineStr">
        <is>
          <t>ConTab_BOM_KP_Insert_0581</t>
        </is>
      </c>
      <c r="D575" s="233">
        <f>IF(B593="Y",C575,"")</f>
        <v/>
      </c>
      <c r="E575" s="198" t="inlineStr">
        <is>
          <t>8020-5_6-KP</t>
        </is>
      </c>
      <c r="F575" s="235" t="inlineStr">
        <is>
          <t>Opt_Insert</t>
        </is>
      </c>
      <c r="G575" s="235" t="inlineStr">
        <is>
          <t>K</t>
        </is>
      </c>
      <c r="H575" s="234" t="inlineStr">
        <is>
          <t>XK</t>
        </is>
      </c>
      <c r="I575" s="233" t="inlineStr">
        <is>
          <t>Mechanical Seal</t>
        </is>
      </c>
      <c r="J575" s="233" t="inlineStr">
        <is>
          <t>Single</t>
        </is>
      </c>
      <c r="K575" s="233" t="n"/>
      <c r="L575" s="233" t="inlineStr">
        <is>
          <t>Oil Lubricated Bath</t>
        </is>
      </c>
      <c r="M575" s="233" t="inlineStr">
        <is>
          <t>C35</t>
        </is>
      </c>
      <c r="N575" s="233" t="inlineStr">
        <is>
          <t>Labrynth Lip Seal</t>
        </is>
      </c>
      <c r="O575" s="233" t="inlineStr">
        <is>
          <t>Coating_Standard</t>
        </is>
      </c>
      <c r="P575" s="235" t="inlineStr">
        <is>
          <t>RTF</t>
        </is>
      </c>
      <c r="Q575" s="233" t="inlineStr">
        <is>
          <t>B104962</t>
        </is>
      </c>
      <c r="R575" s="235" t="inlineStr">
        <is>
          <t>LT027</t>
        </is>
      </c>
      <c r="S575" s="233" t="n"/>
      <c r="T575" s="233" t="n"/>
      <c r="U575" s="233" t="n"/>
    </row>
    <row r="576">
      <c r="B576" s="233">
        <f>IF(AND(M576&lt;&gt;"B20", O576= "Coating_Standard"),"Y","N")</f>
        <v/>
      </c>
      <c r="C576" s="233" t="inlineStr">
        <is>
          <t>ConTab_BOM_KP_Insert_0582</t>
        </is>
      </c>
      <c r="D576" s="233">
        <f>IF(B594="Y",C576,"")</f>
        <v/>
      </c>
      <c r="E576" s="198" t="inlineStr">
        <is>
          <t>8020-5_6-KP</t>
        </is>
      </c>
      <c r="F576" s="235" t="inlineStr">
        <is>
          <t>Opt_Insert</t>
        </is>
      </c>
      <c r="G576" s="235" t="inlineStr">
        <is>
          <t>K</t>
        </is>
      </c>
      <c r="H576" s="234" t="inlineStr">
        <is>
          <t>XK</t>
        </is>
      </c>
      <c r="I576" s="233" t="inlineStr">
        <is>
          <t>Mechanical Seal</t>
        </is>
      </c>
      <c r="J576" s="233" t="inlineStr">
        <is>
          <t>Single</t>
        </is>
      </c>
      <c r="K576" s="233" t="n"/>
      <c r="L576" s="233" t="inlineStr">
        <is>
          <t>Oil Lubricated Bath</t>
        </is>
      </c>
      <c r="M576" s="233" t="inlineStr">
        <is>
          <t>J</t>
        </is>
      </c>
      <c r="N576" s="233" t="inlineStr">
        <is>
          <t>Labrynth Lip Seal</t>
        </is>
      </c>
      <c r="O576" s="233" t="inlineStr">
        <is>
          <t>Coating_Standard</t>
        </is>
      </c>
      <c r="P576" s="235" t="inlineStr">
        <is>
          <t>RTF</t>
        </is>
      </c>
      <c r="Q576" s="233" t="inlineStr">
        <is>
          <t>B104963</t>
        </is>
      </c>
      <c r="R576" s="235" t="inlineStr">
        <is>
          <t>LT105</t>
        </is>
      </c>
      <c r="S576" s="233" t="n"/>
      <c r="T576" s="233" t="n"/>
      <c r="U576" s="233" t="n"/>
    </row>
    <row r="577">
      <c r="B577" s="233">
        <f>IF(AND(M577&lt;&gt;"B20", O577= "Coating_Standard"),"Y","N")</f>
        <v/>
      </c>
      <c r="C577" s="233" t="inlineStr">
        <is>
          <t>ConTab_BOM_KP_Insert_0583</t>
        </is>
      </c>
      <c r="D577" s="233">
        <f>IF(B595="Y",C577,"")</f>
        <v/>
      </c>
      <c r="E577" s="198" t="inlineStr">
        <is>
          <t>8020-5_6-KP</t>
        </is>
      </c>
      <c r="F577" s="235" t="inlineStr">
        <is>
          <t>Opt_Insert</t>
        </is>
      </c>
      <c r="G577" s="235" t="inlineStr">
        <is>
          <t>K</t>
        </is>
      </c>
      <c r="H577" s="234" t="inlineStr">
        <is>
          <t>XK</t>
        </is>
      </c>
      <c r="I577" s="233" t="inlineStr">
        <is>
          <t>Packing</t>
        </is>
      </c>
      <c r="J577" s="233" t="inlineStr">
        <is>
          <t>Packing</t>
        </is>
      </c>
      <c r="K577" s="233" t="n"/>
      <c r="L577" s="233" t="inlineStr">
        <is>
          <t>Oil Lubricated Bath</t>
        </is>
      </c>
      <c r="M577" s="233" t="inlineStr">
        <is>
          <t>C35</t>
        </is>
      </c>
      <c r="N577" s="233" t="inlineStr">
        <is>
          <t>Labrynth Lip Seal</t>
        </is>
      </c>
      <c r="O577" s="233" t="inlineStr">
        <is>
          <t>Coating_Standard</t>
        </is>
      </c>
      <c r="P577" s="235" t="inlineStr">
        <is>
          <t>RTF</t>
        </is>
      </c>
      <c r="Q577" s="233" t="inlineStr">
        <is>
          <t>B104965</t>
        </is>
      </c>
      <c r="R577" s="235" t="inlineStr">
        <is>
          <t>LT027</t>
        </is>
      </c>
      <c r="S577" s="233" t="n"/>
      <c r="T577" s="233" t="n"/>
      <c r="U577" s="233" t="n"/>
    </row>
    <row r="578">
      <c r="B578" s="233">
        <f>IF(AND(M578&lt;&gt;"B20", O578= "Coating_Standard"),"Y","N")</f>
        <v/>
      </c>
      <c r="C578" s="233" t="inlineStr">
        <is>
          <t>ConTab_BOM_KP_Insert_0584</t>
        </is>
      </c>
      <c r="D578" s="233">
        <f>IF(B596="Y",C578,"")</f>
        <v/>
      </c>
      <c r="E578" s="198" t="inlineStr">
        <is>
          <t>8020-5_6-KP</t>
        </is>
      </c>
      <c r="F578" s="235" t="inlineStr">
        <is>
          <t>Opt_Insert</t>
        </is>
      </c>
      <c r="G578" s="235" t="inlineStr">
        <is>
          <t>K</t>
        </is>
      </c>
      <c r="H578" s="234" t="inlineStr">
        <is>
          <t>XK</t>
        </is>
      </c>
      <c r="I578" s="233" t="inlineStr">
        <is>
          <t>Packing</t>
        </is>
      </c>
      <c r="J578" s="233" t="inlineStr">
        <is>
          <t>Packing</t>
        </is>
      </c>
      <c r="K578" s="233" t="n"/>
      <c r="L578" s="233" t="inlineStr">
        <is>
          <t>Oil Lubricated Bath</t>
        </is>
      </c>
      <c r="M578" s="233" t="inlineStr">
        <is>
          <t>J</t>
        </is>
      </c>
      <c r="N578" s="233" t="inlineStr">
        <is>
          <t>Labrynth Lip Seal</t>
        </is>
      </c>
      <c r="O578" s="233" t="inlineStr">
        <is>
          <t>Coating_Standard</t>
        </is>
      </c>
      <c r="P578" s="235" t="inlineStr">
        <is>
          <t>RTF</t>
        </is>
      </c>
      <c r="Q578" s="233" t="inlineStr">
        <is>
          <t>B104966</t>
        </is>
      </c>
      <c r="R578" s="235" t="inlineStr">
        <is>
          <t>LT105</t>
        </is>
      </c>
      <c r="S578" s="233" t="n"/>
      <c r="T578" s="233" t="n"/>
      <c r="U578" s="233" t="n"/>
    </row>
    <row r="579">
      <c r="B579" s="233">
        <f>IF(AND(M579&lt;&gt;"B20", O579= "Coating_Standard"),"Y","N")</f>
        <v/>
      </c>
      <c r="C579" s="233" t="inlineStr">
        <is>
          <t>ConTab_BOM_KP_Insert_0585</t>
        </is>
      </c>
      <c r="D579" s="233">
        <f>IF(B597="Y",C579,"")</f>
        <v/>
      </c>
      <c r="E579" s="198" t="inlineStr">
        <is>
          <t>1012-9_0-KP</t>
        </is>
      </c>
      <c r="F579" s="235" t="inlineStr">
        <is>
          <t>Opt_Insert</t>
        </is>
      </c>
      <c r="G579" s="235" t="inlineStr">
        <is>
          <t>5</t>
        </is>
      </c>
      <c r="H579" s="234" t="inlineStr">
        <is>
          <t>X5</t>
        </is>
      </c>
      <c r="I579" s="233" t="inlineStr">
        <is>
          <t>Mechanical Seal</t>
        </is>
      </c>
      <c r="J579" s="233" t="inlineStr">
        <is>
          <t>Single</t>
        </is>
      </c>
      <c r="K579" s="233" t="n"/>
      <c r="L579" s="233" t="inlineStr">
        <is>
          <t>Oil Lubricated Bath</t>
        </is>
      </c>
      <c r="M579" s="233" t="inlineStr">
        <is>
          <t>C35</t>
        </is>
      </c>
      <c r="N579" s="233" t="inlineStr">
        <is>
          <t>Labrynth Lip Seal</t>
        </is>
      </c>
      <c r="O579" s="233" t="inlineStr">
        <is>
          <t>Coating_Standard</t>
        </is>
      </c>
      <c r="P579" s="235" t="inlineStr">
        <is>
          <t>RTF</t>
        </is>
      </c>
      <c r="Q579" s="233" t="inlineStr">
        <is>
          <t>B104968</t>
        </is>
      </c>
      <c r="R579" s="235" t="inlineStr">
        <is>
          <t>LT027</t>
        </is>
      </c>
      <c r="S579" s="233" t="n"/>
      <c r="T579" s="233" t="n"/>
      <c r="U579" s="233" t="n"/>
    </row>
    <row r="580">
      <c r="B580" s="233">
        <f>IF(AND(M580&lt;&gt;"B20", O580= "Coating_Standard"),"Y","N")</f>
        <v/>
      </c>
      <c r="C580" s="233" t="inlineStr">
        <is>
          <t>ConTab_BOM_KP_Insert_0586</t>
        </is>
      </c>
      <c r="D580" s="233">
        <f>IF(B598="Y",C580,"")</f>
        <v/>
      </c>
      <c r="E580" s="198" t="inlineStr">
        <is>
          <t>1012-9_0-KP</t>
        </is>
      </c>
      <c r="F580" s="235" t="inlineStr">
        <is>
          <t>Opt_Insert</t>
        </is>
      </c>
      <c r="G580" s="235" t="inlineStr">
        <is>
          <t>5</t>
        </is>
      </c>
      <c r="H580" s="234" t="inlineStr">
        <is>
          <t>X5</t>
        </is>
      </c>
      <c r="I580" s="233" t="inlineStr">
        <is>
          <t>Mechanical Seal</t>
        </is>
      </c>
      <c r="J580" s="233" t="inlineStr">
        <is>
          <t>Single</t>
        </is>
      </c>
      <c r="K580" s="233" t="n"/>
      <c r="L580" s="233" t="inlineStr">
        <is>
          <t>Oil Lubricated Bath</t>
        </is>
      </c>
      <c r="M580" s="233" t="inlineStr">
        <is>
          <t>J</t>
        </is>
      </c>
      <c r="N580" s="233" t="inlineStr">
        <is>
          <t>Labrynth Lip Seal</t>
        </is>
      </c>
      <c r="O580" s="233" t="inlineStr">
        <is>
          <t>Coating_Standard</t>
        </is>
      </c>
      <c r="P580" s="235" t="inlineStr">
        <is>
          <t>RTF</t>
        </is>
      </c>
      <c r="Q580" s="233" t="inlineStr">
        <is>
          <t>B104969</t>
        </is>
      </c>
      <c r="R580" s="235" t="inlineStr">
        <is>
          <t>LT105</t>
        </is>
      </c>
      <c r="S580" s="233" t="n"/>
      <c r="T580" s="233" t="n"/>
      <c r="U580" s="233" t="n"/>
    </row>
    <row r="581">
      <c r="B581" s="233">
        <f>IF(AND(M581&lt;&gt;"B20", O581= "Coating_Standard"),"Y","N")</f>
        <v/>
      </c>
      <c r="C581" s="233" t="inlineStr">
        <is>
          <t>ConTab_BOM_KP_Insert_0587</t>
        </is>
      </c>
      <c r="D581" s="233">
        <f>IF(B599="Y",C581,"")</f>
        <v/>
      </c>
      <c r="E581" s="198" t="inlineStr">
        <is>
          <t>1012-9_0-KP</t>
        </is>
      </c>
      <c r="F581" s="235" t="inlineStr">
        <is>
          <t>Opt_Insert</t>
        </is>
      </c>
      <c r="G581" s="235" t="inlineStr">
        <is>
          <t>5</t>
        </is>
      </c>
      <c r="H581" s="234" t="inlineStr">
        <is>
          <t>X5</t>
        </is>
      </c>
      <c r="I581" s="233" t="inlineStr">
        <is>
          <t>Packing</t>
        </is>
      </c>
      <c r="J581" s="233" t="inlineStr">
        <is>
          <t>Packing</t>
        </is>
      </c>
      <c r="K581" s="233" t="n"/>
      <c r="L581" s="233" t="inlineStr">
        <is>
          <t>Oil Lubricated Bath</t>
        </is>
      </c>
      <c r="M581" s="233" t="inlineStr">
        <is>
          <t>C35</t>
        </is>
      </c>
      <c r="N581" s="233" t="inlineStr">
        <is>
          <t>Labrynth Lip Seal</t>
        </is>
      </c>
      <c r="O581" s="233" t="inlineStr">
        <is>
          <t>Coating_Standard</t>
        </is>
      </c>
      <c r="P581" s="235" t="inlineStr">
        <is>
          <t>RTF</t>
        </is>
      </c>
      <c r="Q581" s="233" t="inlineStr">
        <is>
          <t>B104971</t>
        </is>
      </c>
      <c r="R581" s="235" t="inlineStr">
        <is>
          <t>LT027</t>
        </is>
      </c>
      <c r="S581" s="233" t="n"/>
      <c r="T581" s="233" t="n"/>
      <c r="U581" s="233" t="n"/>
    </row>
    <row r="582">
      <c r="B582" s="233">
        <f>IF(AND(M582&lt;&gt;"B20", O582= "Coating_Standard"),"Y","N")</f>
        <v/>
      </c>
      <c r="C582" s="233" t="inlineStr">
        <is>
          <t>ConTab_BOM_KP_Insert_0588</t>
        </is>
      </c>
      <c r="D582" s="233">
        <f>IF(B600="Y",C582,"")</f>
        <v/>
      </c>
      <c r="E582" s="198" t="inlineStr">
        <is>
          <t>1012-9_0-KP</t>
        </is>
      </c>
      <c r="F582" s="235" t="inlineStr">
        <is>
          <t>Opt_Insert</t>
        </is>
      </c>
      <c r="G582" s="235" t="inlineStr">
        <is>
          <t>5</t>
        </is>
      </c>
      <c r="H582" s="234" t="inlineStr">
        <is>
          <t>X5</t>
        </is>
      </c>
      <c r="I582" s="233" t="inlineStr">
        <is>
          <t>Packing</t>
        </is>
      </c>
      <c r="J582" s="233" t="inlineStr">
        <is>
          <t>Packing</t>
        </is>
      </c>
      <c r="K582" s="233" t="n"/>
      <c r="L582" s="233" t="inlineStr">
        <is>
          <t>Oil Lubricated Bath</t>
        </is>
      </c>
      <c r="M582" s="233" t="inlineStr">
        <is>
          <t>J</t>
        </is>
      </c>
      <c r="N582" s="233" t="inlineStr">
        <is>
          <t>Labrynth Lip Seal</t>
        </is>
      </c>
      <c r="O582" s="233" t="inlineStr">
        <is>
          <t>Coating_Standard</t>
        </is>
      </c>
      <c r="P582" s="235" t="inlineStr">
        <is>
          <t>RTF</t>
        </is>
      </c>
      <c r="Q582" s="233" t="inlineStr">
        <is>
          <t>B104972</t>
        </is>
      </c>
      <c r="R582" s="235" t="inlineStr">
        <is>
          <t>LT105</t>
        </is>
      </c>
      <c r="S582" s="233" t="n"/>
      <c r="T582" s="233" t="n"/>
      <c r="U582" s="233" t="n"/>
    </row>
    <row r="583">
      <c r="B583" s="233">
        <f>IF(AND(M583&lt;&gt;"B20", O583= "Coating_Standard"),"Y","N")</f>
        <v/>
      </c>
      <c r="C583" s="233" t="inlineStr">
        <is>
          <t>ConTab_BOM_KP_Insert_0589</t>
        </is>
      </c>
      <c r="D583" s="233">
        <f>IF(B601="Y",C583,"")</f>
        <v/>
      </c>
      <c r="E583" s="198" t="inlineStr">
        <is>
          <t>1015-3_4-KP</t>
        </is>
      </c>
      <c r="F583" s="235" t="inlineStr">
        <is>
          <t>Opt_Insert</t>
        </is>
      </c>
      <c r="G583" s="235" t="inlineStr">
        <is>
          <t>7</t>
        </is>
      </c>
      <c r="H583" s="234" t="inlineStr">
        <is>
          <t>X7</t>
        </is>
      </c>
      <c r="I583" s="233" t="inlineStr">
        <is>
          <t>Mechanical Seal</t>
        </is>
      </c>
      <c r="J583" s="233" t="inlineStr">
        <is>
          <t>Single</t>
        </is>
      </c>
      <c r="K583" s="233" t="n"/>
      <c r="L583" s="233" t="inlineStr">
        <is>
          <t>Oil Lubricated Bath</t>
        </is>
      </c>
      <c r="M583" s="233" t="inlineStr">
        <is>
          <t>C35</t>
        </is>
      </c>
      <c r="N583" s="233" t="inlineStr">
        <is>
          <t>Labrynth Lip Seal</t>
        </is>
      </c>
      <c r="O583" s="233" t="inlineStr">
        <is>
          <t>Coating_Standard</t>
        </is>
      </c>
      <c r="P583" s="235" t="inlineStr">
        <is>
          <t>RTF</t>
        </is>
      </c>
      <c r="Q583" s="233" t="inlineStr">
        <is>
          <t>B104974</t>
        </is>
      </c>
      <c r="R583" s="235" t="inlineStr">
        <is>
          <t>LT027</t>
        </is>
      </c>
      <c r="S583" s="233" t="n"/>
      <c r="T583" s="233" t="n"/>
      <c r="U583" s="233" t="n"/>
    </row>
    <row r="584">
      <c r="B584" s="233">
        <f>IF(AND(M584&lt;&gt;"B20", O584= "Coating_Standard"),"Y","N")</f>
        <v/>
      </c>
      <c r="C584" s="233" t="inlineStr">
        <is>
          <t>ConTab_BOM_KP_Insert_0590</t>
        </is>
      </c>
      <c r="D584" s="233">
        <f>IF(B602="Y",C584,"")</f>
        <v/>
      </c>
      <c r="E584" s="198" t="inlineStr">
        <is>
          <t>1015-3_4-KP</t>
        </is>
      </c>
      <c r="F584" s="235" t="inlineStr">
        <is>
          <t>Opt_Insert</t>
        </is>
      </c>
      <c r="G584" s="235" t="inlineStr">
        <is>
          <t>7</t>
        </is>
      </c>
      <c r="H584" s="234" t="inlineStr">
        <is>
          <t>X7</t>
        </is>
      </c>
      <c r="I584" s="233" t="inlineStr">
        <is>
          <t>Mechanical Seal</t>
        </is>
      </c>
      <c r="J584" s="233" t="inlineStr">
        <is>
          <t>Single</t>
        </is>
      </c>
      <c r="K584" s="233" t="n"/>
      <c r="L584" s="233" t="inlineStr">
        <is>
          <t>Oil Lubricated Bath</t>
        </is>
      </c>
      <c r="M584" s="233" t="inlineStr">
        <is>
          <t>J</t>
        </is>
      </c>
      <c r="N584" s="233" t="inlineStr">
        <is>
          <t>Labrynth Lip Seal</t>
        </is>
      </c>
      <c r="O584" s="233" t="inlineStr">
        <is>
          <t>Coating_Standard</t>
        </is>
      </c>
      <c r="P584" s="235" t="inlineStr">
        <is>
          <t>RTF</t>
        </is>
      </c>
      <c r="Q584" s="233" t="inlineStr">
        <is>
          <t>B104975</t>
        </is>
      </c>
      <c r="R584" s="235" t="inlineStr">
        <is>
          <t>LT105</t>
        </is>
      </c>
      <c r="S584" s="233" t="n"/>
      <c r="T584" s="233" t="n"/>
      <c r="U584" s="233" t="n"/>
    </row>
    <row r="585">
      <c r="B585" s="233">
        <f>IF(AND(M585&lt;&gt;"B20", O585= "Coating_Standard"),"Y","N")</f>
        <v/>
      </c>
      <c r="C585" s="233" t="inlineStr">
        <is>
          <t>ConTab_BOM_KP_Insert_0591</t>
        </is>
      </c>
      <c r="D585" s="233">
        <f>IF(B603="Y",C585,"")</f>
        <v/>
      </c>
      <c r="E585" s="198" t="inlineStr">
        <is>
          <t>1015-3_4-KP</t>
        </is>
      </c>
      <c r="F585" s="235" t="inlineStr">
        <is>
          <t>Opt_Insert</t>
        </is>
      </c>
      <c r="G585" s="235" t="inlineStr">
        <is>
          <t>7</t>
        </is>
      </c>
      <c r="H585" s="234" t="inlineStr">
        <is>
          <t>X7</t>
        </is>
      </c>
      <c r="I585" s="233" t="inlineStr">
        <is>
          <t>Packing</t>
        </is>
      </c>
      <c r="J585" s="233" t="inlineStr">
        <is>
          <t>Packing</t>
        </is>
      </c>
      <c r="K585" s="233" t="n"/>
      <c r="L585" s="233" t="inlineStr">
        <is>
          <t>Oil Lubricated Bath</t>
        </is>
      </c>
      <c r="M585" s="233" t="inlineStr">
        <is>
          <t>C35</t>
        </is>
      </c>
      <c r="N585" s="233" t="inlineStr">
        <is>
          <t>Labrynth Lip Seal</t>
        </is>
      </c>
      <c r="O585" s="233" t="inlineStr">
        <is>
          <t>Coating_Standard</t>
        </is>
      </c>
      <c r="P585" s="235" t="inlineStr">
        <is>
          <t>RTF</t>
        </is>
      </c>
      <c r="Q585" s="233" t="inlineStr">
        <is>
          <t>B104977</t>
        </is>
      </c>
      <c r="R585" s="235" t="inlineStr">
        <is>
          <t>LT027</t>
        </is>
      </c>
      <c r="S585" s="233" t="n"/>
      <c r="T585" s="233" t="n"/>
      <c r="U585" s="233" t="n"/>
    </row>
    <row r="586">
      <c r="B586" s="233">
        <f>IF(AND(M586&lt;&gt;"B20", O586= "Coating_Standard"),"Y","N")</f>
        <v/>
      </c>
      <c r="C586" s="233" t="inlineStr">
        <is>
          <t>ConTab_BOM_KP_Insert_0592</t>
        </is>
      </c>
      <c r="D586" s="233">
        <f>IF(B604="Y",C586,"")</f>
        <v/>
      </c>
      <c r="E586" s="198" t="inlineStr">
        <is>
          <t>1015-3_4-KP</t>
        </is>
      </c>
      <c r="F586" s="235" t="inlineStr">
        <is>
          <t>Opt_Insert</t>
        </is>
      </c>
      <c r="G586" s="235" t="inlineStr">
        <is>
          <t>7</t>
        </is>
      </c>
      <c r="H586" s="234" t="inlineStr">
        <is>
          <t>X7</t>
        </is>
      </c>
      <c r="I586" s="233" t="inlineStr">
        <is>
          <t>Packing</t>
        </is>
      </c>
      <c r="J586" s="233" t="inlineStr">
        <is>
          <t>Packing</t>
        </is>
      </c>
      <c r="K586" s="233" t="n"/>
      <c r="L586" s="233" t="inlineStr">
        <is>
          <t>Oil Lubricated Bath</t>
        </is>
      </c>
      <c r="M586" s="233" t="inlineStr">
        <is>
          <t>J</t>
        </is>
      </c>
      <c r="N586" s="233" t="inlineStr">
        <is>
          <t>Labrynth Lip Seal</t>
        </is>
      </c>
      <c r="O586" s="233" t="inlineStr">
        <is>
          <t>Coating_Standard</t>
        </is>
      </c>
      <c r="P586" s="235" t="inlineStr">
        <is>
          <t>RTF</t>
        </is>
      </c>
      <c r="Q586" s="233" t="inlineStr">
        <is>
          <t>B104978</t>
        </is>
      </c>
      <c r="R586" s="235" t="inlineStr">
        <is>
          <t>LT105</t>
        </is>
      </c>
      <c r="S586" s="233" t="n"/>
      <c r="T586" s="233" t="n"/>
      <c r="U586" s="233" t="n"/>
    </row>
    <row r="587">
      <c r="B587" s="233">
        <f>IF(AND(M587&lt;&gt;"B20", O587= "Coating_Standard"),"Y","N")</f>
        <v/>
      </c>
      <c r="C587" s="233" t="inlineStr">
        <is>
          <t>ConTab_BOM_KP_Insert_0593</t>
        </is>
      </c>
      <c r="D587" s="233">
        <f>IF(B605="Y",C587,"")</f>
        <v/>
      </c>
      <c r="E587" s="198" t="inlineStr">
        <is>
          <t>1020-3_4-KP</t>
        </is>
      </c>
      <c r="F587" s="235" t="inlineStr">
        <is>
          <t>Opt_Insert</t>
        </is>
      </c>
      <c r="G587" s="235" t="inlineStr">
        <is>
          <t>V</t>
        </is>
      </c>
      <c r="H587" s="234" t="inlineStr">
        <is>
          <t>XV</t>
        </is>
      </c>
      <c r="I587" s="233" t="inlineStr">
        <is>
          <t>Mechanical Seal</t>
        </is>
      </c>
      <c r="J587" s="233" t="inlineStr">
        <is>
          <t>Single</t>
        </is>
      </c>
      <c r="K587" s="233" t="n"/>
      <c r="L587" s="233" t="inlineStr">
        <is>
          <t>Oil Lubricated Bath</t>
        </is>
      </c>
      <c r="M587" s="233" t="inlineStr">
        <is>
          <t>C35</t>
        </is>
      </c>
      <c r="N587" s="233" t="inlineStr">
        <is>
          <t>Labrynth Lip Seal</t>
        </is>
      </c>
      <c r="O587" s="233" t="inlineStr">
        <is>
          <t>Coating_Standard</t>
        </is>
      </c>
      <c r="P587" s="235" t="inlineStr">
        <is>
          <t>RTF</t>
        </is>
      </c>
      <c r="Q587" s="233" t="inlineStr">
        <is>
          <t>B104980</t>
        </is>
      </c>
      <c r="R587" s="235" t="inlineStr">
        <is>
          <t>LT027</t>
        </is>
      </c>
      <c r="S587" s="233" t="n"/>
      <c r="T587" s="233" t="n"/>
      <c r="U587" s="233" t="n"/>
    </row>
    <row r="588">
      <c r="B588" s="233">
        <f>IF(AND(M588&lt;&gt;"B20", O588= "Coating_Standard"),"Y","N")</f>
        <v/>
      </c>
      <c r="C588" s="233" t="inlineStr">
        <is>
          <t>ConTab_BOM_KP_Insert_0594</t>
        </is>
      </c>
      <c r="D588" s="233">
        <f>IF(B606="Y",C588,"")</f>
        <v/>
      </c>
      <c r="E588" s="198" t="inlineStr">
        <is>
          <t>1020-3_4-KP</t>
        </is>
      </c>
      <c r="F588" s="235" t="inlineStr">
        <is>
          <t>Opt_Insert</t>
        </is>
      </c>
      <c r="G588" s="235" t="inlineStr">
        <is>
          <t>V</t>
        </is>
      </c>
      <c r="H588" s="234" t="inlineStr">
        <is>
          <t>XV</t>
        </is>
      </c>
      <c r="I588" s="233" t="inlineStr">
        <is>
          <t>Mechanical Seal</t>
        </is>
      </c>
      <c r="J588" s="233" t="inlineStr">
        <is>
          <t>Single</t>
        </is>
      </c>
      <c r="K588" s="233" t="n"/>
      <c r="L588" s="233" t="inlineStr">
        <is>
          <t>Oil Lubricated Bath</t>
        </is>
      </c>
      <c r="M588" s="233" t="inlineStr">
        <is>
          <t>J</t>
        </is>
      </c>
      <c r="N588" s="233" t="inlineStr">
        <is>
          <t>Labrynth Lip Seal</t>
        </is>
      </c>
      <c r="O588" s="233" t="inlineStr">
        <is>
          <t>Coating_Standard</t>
        </is>
      </c>
      <c r="P588" s="235" t="inlineStr">
        <is>
          <t>RTF</t>
        </is>
      </c>
      <c r="Q588" s="233" t="inlineStr">
        <is>
          <t>B104981</t>
        </is>
      </c>
      <c r="R588" s="235" t="inlineStr">
        <is>
          <t>LT105</t>
        </is>
      </c>
      <c r="S588" s="233" t="n"/>
      <c r="T588" s="233" t="n"/>
      <c r="U588" s="233" t="n"/>
    </row>
    <row r="589">
      <c r="B589" s="233">
        <f>IF(AND(M589&lt;&gt;"B20", O589= "Coating_Standard"),"Y","N")</f>
        <v/>
      </c>
      <c r="C589" s="233" t="inlineStr">
        <is>
          <t>ConTab_BOM_KP_Insert_0595</t>
        </is>
      </c>
      <c r="D589" s="233">
        <f>IF(B607="Y",C589,"")</f>
        <v/>
      </c>
      <c r="E589" s="198" t="inlineStr">
        <is>
          <t>1020-3_4-KP</t>
        </is>
      </c>
      <c r="F589" s="235" t="inlineStr">
        <is>
          <t>Opt_Insert</t>
        </is>
      </c>
      <c r="G589" s="235" t="inlineStr">
        <is>
          <t>V</t>
        </is>
      </c>
      <c r="H589" s="234" t="inlineStr">
        <is>
          <t>XV</t>
        </is>
      </c>
      <c r="I589" s="233" t="inlineStr">
        <is>
          <t>Packing</t>
        </is>
      </c>
      <c r="J589" s="233" t="inlineStr">
        <is>
          <t>Packing</t>
        </is>
      </c>
      <c r="K589" s="233" t="n"/>
      <c r="L589" s="233" t="inlineStr">
        <is>
          <t>Oil Lubricated Bath</t>
        </is>
      </c>
      <c r="M589" s="233" t="inlineStr">
        <is>
          <t>C35</t>
        </is>
      </c>
      <c r="N589" s="233" t="inlineStr">
        <is>
          <t>Labrynth Lip Seal</t>
        </is>
      </c>
      <c r="O589" s="233" t="inlineStr">
        <is>
          <t>Coating_Standard</t>
        </is>
      </c>
      <c r="P589" s="235" t="inlineStr">
        <is>
          <t>RTF</t>
        </is>
      </c>
      <c r="Q589" s="233" t="inlineStr">
        <is>
          <t>B104983</t>
        </is>
      </c>
      <c r="R589" s="235" t="inlineStr">
        <is>
          <t>LT027</t>
        </is>
      </c>
      <c r="S589" s="233" t="n"/>
      <c r="T589" s="233" t="n"/>
      <c r="U589" s="233" t="n"/>
    </row>
    <row r="590">
      <c r="B590" s="233">
        <f>IF(AND(M590&lt;&gt;"B20", O590= "Coating_Standard"),"Y","N")</f>
        <v/>
      </c>
      <c r="C590" s="233" t="inlineStr">
        <is>
          <t>ConTab_BOM_KP_Insert_0596</t>
        </is>
      </c>
      <c r="D590" s="233">
        <f>IF(B608="Y",C590,"")</f>
        <v/>
      </c>
      <c r="E590" s="198" t="inlineStr">
        <is>
          <t>1020-3_4-KP</t>
        </is>
      </c>
      <c r="F590" s="235" t="inlineStr">
        <is>
          <t>Opt_Insert</t>
        </is>
      </c>
      <c r="G590" s="235" t="inlineStr">
        <is>
          <t>V</t>
        </is>
      </c>
      <c r="H590" s="234" t="inlineStr">
        <is>
          <t>XV</t>
        </is>
      </c>
      <c r="I590" s="233" t="inlineStr">
        <is>
          <t>Packing</t>
        </is>
      </c>
      <c r="J590" s="233" t="inlineStr">
        <is>
          <t>Packing</t>
        </is>
      </c>
      <c r="K590" s="233" t="n"/>
      <c r="L590" s="233" t="inlineStr">
        <is>
          <t>Oil Lubricated Bath</t>
        </is>
      </c>
      <c r="M590" s="233" t="inlineStr">
        <is>
          <t>J</t>
        </is>
      </c>
      <c r="N590" s="233" t="inlineStr">
        <is>
          <t>Labrynth Lip Seal</t>
        </is>
      </c>
      <c r="O590" s="233" t="inlineStr">
        <is>
          <t>Coating_Standard</t>
        </is>
      </c>
      <c r="P590" s="235" t="inlineStr">
        <is>
          <t>RTF</t>
        </is>
      </c>
      <c r="Q590" s="233" t="inlineStr">
        <is>
          <t>B104984</t>
        </is>
      </c>
      <c r="R590" s="235" t="inlineStr">
        <is>
          <t>LT105</t>
        </is>
      </c>
      <c r="S590" s="233" t="n"/>
      <c r="T590" s="233" t="n"/>
      <c r="U590" s="233" t="n"/>
    </row>
    <row r="591">
      <c r="B591" s="233">
        <f>IF(AND(M591&lt;&gt;"B20", O591= "Coating_Standard"),"Y","N")</f>
        <v/>
      </c>
      <c r="C591" s="233" t="inlineStr">
        <is>
          <t>ConTab_BOM_KP_Insert_0597</t>
        </is>
      </c>
      <c r="D591" s="233">
        <f>IF(B609="Y",C591,"")</f>
        <v/>
      </c>
      <c r="E591" s="198" t="inlineStr">
        <is>
          <t>1024-1_2-KP</t>
        </is>
      </c>
      <c r="F591" s="235" t="inlineStr">
        <is>
          <t>Opt_Insert</t>
        </is>
      </c>
      <c r="G591" s="235" t="inlineStr">
        <is>
          <t>V</t>
        </is>
      </c>
      <c r="H591" s="234" t="inlineStr">
        <is>
          <t>XV</t>
        </is>
      </c>
      <c r="I591" s="233" t="inlineStr">
        <is>
          <t>Mechanical Seal</t>
        </is>
      </c>
      <c r="J591" s="233" t="inlineStr">
        <is>
          <t>Single</t>
        </is>
      </c>
      <c r="K591" s="233" t="n"/>
      <c r="L591" s="233" t="inlineStr">
        <is>
          <t>Oil Lubricated Bath</t>
        </is>
      </c>
      <c r="M591" s="233" t="inlineStr">
        <is>
          <t>C35</t>
        </is>
      </c>
      <c r="N591" s="233" t="inlineStr">
        <is>
          <t>Labrynth Lip Seal</t>
        </is>
      </c>
      <c r="O591" s="233" t="inlineStr">
        <is>
          <t>Coating_Standard</t>
        </is>
      </c>
      <c r="P591" s="235" t="inlineStr">
        <is>
          <t>RTF</t>
        </is>
      </c>
      <c r="Q591" s="233" t="inlineStr">
        <is>
          <t>B104986</t>
        </is>
      </c>
      <c r="R591" s="235" t="inlineStr">
        <is>
          <t>LT027</t>
        </is>
      </c>
      <c r="S591" s="233" t="n"/>
      <c r="T591" s="233" t="n"/>
      <c r="U591" s="233" t="n"/>
    </row>
    <row r="592">
      <c r="B592" s="233">
        <f>IF(AND(M592&lt;&gt;"B20", O592= "Coating_Standard"),"Y","N")</f>
        <v/>
      </c>
      <c r="C592" s="233" t="inlineStr">
        <is>
          <t>ConTab_BOM_KP_Insert_0598</t>
        </is>
      </c>
      <c r="D592" s="233">
        <f>IF(B610="Y",C592,"")</f>
        <v/>
      </c>
      <c r="E592" s="198" t="inlineStr">
        <is>
          <t>1024-1_2-KP</t>
        </is>
      </c>
      <c r="F592" s="235" t="inlineStr">
        <is>
          <t>Opt_Insert</t>
        </is>
      </c>
      <c r="G592" s="235" t="inlineStr">
        <is>
          <t>V</t>
        </is>
      </c>
      <c r="H592" s="234" t="inlineStr">
        <is>
          <t>XV</t>
        </is>
      </c>
      <c r="I592" s="233" t="inlineStr">
        <is>
          <t>Mechanical Seal</t>
        </is>
      </c>
      <c r="J592" s="233" t="inlineStr">
        <is>
          <t>Single</t>
        </is>
      </c>
      <c r="K592" s="233" t="n"/>
      <c r="L592" s="233" t="inlineStr">
        <is>
          <t>Oil Lubricated Bath</t>
        </is>
      </c>
      <c r="M592" s="233" t="inlineStr">
        <is>
          <t>J</t>
        </is>
      </c>
      <c r="N592" s="233" t="inlineStr">
        <is>
          <t>Labrynth Lip Seal</t>
        </is>
      </c>
      <c r="O592" s="233" t="inlineStr">
        <is>
          <t>Coating_Standard</t>
        </is>
      </c>
      <c r="P592" s="235" t="inlineStr">
        <is>
          <t>RTF</t>
        </is>
      </c>
      <c r="Q592" s="233" t="inlineStr">
        <is>
          <t>B104987</t>
        </is>
      </c>
      <c r="R592" s="235" t="inlineStr">
        <is>
          <t>LT105</t>
        </is>
      </c>
      <c r="S592" s="233" t="n"/>
      <c r="T592" s="233" t="n"/>
      <c r="U592" s="233" t="n"/>
    </row>
    <row r="593">
      <c r="B593" s="233">
        <f>IF(AND(M593&lt;&gt;"B20", O593= "Coating_Standard"),"Y","N")</f>
        <v/>
      </c>
      <c r="C593" s="233" t="inlineStr">
        <is>
          <t>ConTab_BOM_KP_Insert_0599</t>
        </is>
      </c>
      <c r="D593" s="233">
        <f>IF(B611="Y",C593,"")</f>
        <v/>
      </c>
      <c r="E593" s="198" t="inlineStr">
        <is>
          <t>1024-1_2-KP</t>
        </is>
      </c>
      <c r="F593" s="235" t="inlineStr">
        <is>
          <t>Opt_Insert</t>
        </is>
      </c>
      <c r="G593" s="235" t="inlineStr">
        <is>
          <t>V</t>
        </is>
      </c>
      <c r="H593" s="234" t="inlineStr">
        <is>
          <t>XV</t>
        </is>
      </c>
      <c r="I593" s="233" t="inlineStr">
        <is>
          <t>Packing</t>
        </is>
      </c>
      <c r="J593" s="233" t="inlineStr">
        <is>
          <t>Packing</t>
        </is>
      </c>
      <c r="K593" s="233" t="n"/>
      <c r="L593" s="233" t="inlineStr">
        <is>
          <t>Oil Lubricated Bath</t>
        </is>
      </c>
      <c r="M593" s="233" t="inlineStr">
        <is>
          <t>C35</t>
        </is>
      </c>
      <c r="N593" s="233" t="inlineStr">
        <is>
          <t>Labrynth Lip Seal</t>
        </is>
      </c>
      <c r="O593" s="233" t="inlineStr">
        <is>
          <t>Coating_Standard</t>
        </is>
      </c>
      <c r="P593" s="235" t="inlineStr">
        <is>
          <t>RTF</t>
        </is>
      </c>
      <c r="Q593" s="233" t="inlineStr">
        <is>
          <t>B104989</t>
        </is>
      </c>
      <c r="R593" s="235" t="inlineStr">
        <is>
          <t>LT027</t>
        </is>
      </c>
      <c r="S593" s="233" t="n"/>
      <c r="T593" s="233" t="n"/>
      <c r="U593" s="233" t="n"/>
    </row>
    <row r="594">
      <c r="B594" s="233">
        <f>IF(AND(M594&lt;&gt;"B20", O594= "Coating_Standard"),"Y","N")</f>
        <v/>
      </c>
      <c r="C594" s="233" t="inlineStr">
        <is>
          <t>ConTab_BOM_KP_Insert_0600</t>
        </is>
      </c>
      <c r="D594" s="233">
        <f>IF(B612="Y",C594,"")</f>
        <v/>
      </c>
      <c r="E594" s="198" t="inlineStr">
        <is>
          <t>1024-1_2-KP</t>
        </is>
      </c>
      <c r="F594" s="235" t="inlineStr">
        <is>
          <t>Opt_Insert</t>
        </is>
      </c>
      <c r="G594" s="235" t="inlineStr">
        <is>
          <t>V</t>
        </is>
      </c>
      <c r="H594" s="234" t="inlineStr">
        <is>
          <t>XV</t>
        </is>
      </c>
      <c r="I594" s="233" t="inlineStr">
        <is>
          <t>Packing</t>
        </is>
      </c>
      <c r="J594" s="233" t="inlineStr">
        <is>
          <t>Packing</t>
        </is>
      </c>
      <c r="K594" s="233" t="n"/>
      <c r="L594" s="233" t="inlineStr">
        <is>
          <t>Oil Lubricated Bath</t>
        </is>
      </c>
      <c r="M594" s="233" t="inlineStr">
        <is>
          <t>J</t>
        </is>
      </c>
      <c r="N594" s="233" t="inlineStr">
        <is>
          <t>Labrynth Lip Seal</t>
        </is>
      </c>
      <c r="O594" s="233" t="inlineStr">
        <is>
          <t>Coating_Standard</t>
        </is>
      </c>
      <c r="P594" s="235" t="inlineStr">
        <is>
          <t>RTF</t>
        </is>
      </c>
      <c r="Q594" s="233" t="inlineStr">
        <is>
          <t>B104990</t>
        </is>
      </c>
      <c r="R594" s="235" t="inlineStr">
        <is>
          <t>LT105</t>
        </is>
      </c>
      <c r="S594" s="233" t="n"/>
      <c r="T594" s="233" t="n"/>
      <c r="U594" s="233" t="n"/>
    </row>
    <row r="595">
      <c r="B595" s="233">
        <f>IF(AND(M595&lt;&gt;"B20", O595= "Coating_Standard"),"Y","N")</f>
        <v/>
      </c>
      <c r="C595" s="233" t="inlineStr">
        <is>
          <t>ConTab_BOM_KP_Insert_0601</t>
        </is>
      </c>
      <c r="D595" s="233">
        <f>IF(B613="Y",C595,"")</f>
        <v/>
      </c>
      <c r="E595" s="198" t="inlineStr">
        <is>
          <t>1024-3_4-KP</t>
        </is>
      </c>
      <c r="F595" s="235" t="inlineStr">
        <is>
          <t>Opt_Insert</t>
        </is>
      </c>
      <c r="G595" s="235" t="inlineStr">
        <is>
          <t>V</t>
        </is>
      </c>
      <c r="H595" s="234" t="inlineStr">
        <is>
          <t>XV</t>
        </is>
      </c>
      <c r="I595" s="233" t="inlineStr">
        <is>
          <t>Mechanical Seal</t>
        </is>
      </c>
      <c r="J595" s="233" t="inlineStr">
        <is>
          <t>Single</t>
        </is>
      </c>
      <c r="K595" s="233" t="n"/>
      <c r="L595" s="233" t="inlineStr">
        <is>
          <t>Oil Lubricated Bath</t>
        </is>
      </c>
      <c r="M595" s="233" t="inlineStr">
        <is>
          <t>C35</t>
        </is>
      </c>
      <c r="N595" s="233" t="inlineStr">
        <is>
          <t>Labrynth Lip Seal</t>
        </is>
      </c>
      <c r="O595" s="233" t="inlineStr">
        <is>
          <t>Coating_Standard</t>
        </is>
      </c>
      <c r="P595" s="235" t="inlineStr">
        <is>
          <t>RTF</t>
        </is>
      </c>
      <c r="Q595" s="233" t="inlineStr">
        <is>
          <t>B104992</t>
        </is>
      </c>
      <c r="R595" s="235" t="inlineStr">
        <is>
          <t>LT027</t>
        </is>
      </c>
      <c r="S595" s="233" t="n"/>
      <c r="T595" s="233" t="n"/>
      <c r="U595" s="233" t="n"/>
    </row>
    <row r="596">
      <c r="B596" s="233">
        <f>IF(AND(M596&lt;&gt;"B20", O596= "Coating_Standard"),"Y","N")</f>
        <v/>
      </c>
      <c r="C596" s="233" t="inlineStr">
        <is>
          <t>ConTab_BOM_KP_Insert_0602</t>
        </is>
      </c>
      <c r="D596" s="233">
        <f>IF(B614="Y",C596,"")</f>
        <v/>
      </c>
      <c r="E596" s="198" t="inlineStr">
        <is>
          <t>1024-3_4-KP</t>
        </is>
      </c>
      <c r="F596" s="235" t="inlineStr">
        <is>
          <t>Opt_Insert</t>
        </is>
      </c>
      <c r="G596" s="235" t="inlineStr">
        <is>
          <t>V</t>
        </is>
      </c>
      <c r="H596" s="234" t="inlineStr">
        <is>
          <t>XV</t>
        </is>
      </c>
      <c r="I596" s="233" t="inlineStr">
        <is>
          <t>Mechanical Seal</t>
        </is>
      </c>
      <c r="J596" s="233" t="inlineStr">
        <is>
          <t>Single</t>
        </is>
      </c>
      <c r="K596" s="233" t="n"/>
      <c r="L596" s="233" t="inlineStr">
        <is>
          <t>Oil Lubricated Bath</t>
        </is>
      </c>
      <c r="M596" s="233" t="inlineStr">
        <is>
          <t>J</t>
        </is>
      </c>
      <c r="N596" s="233" t="inlineStr">
        <is>
          <t>Labrynth Lip Seal</t>
        </is>
      </c>
      <c r="O596" s="233" t="inlineStr">
        <is>
          <t>Coating_Standard</t>
        </is>
      </c>
      <c r="P596" s="235" t="inlineStr">
        <is>
          <t>RTF</t>
        </is>
      </c>
      <c r="Q596" s="233" t="inlineStr">
        <is>
          <t>B104993</t>
        </is>
      </c>
      <c r="R596" s="235" t="inlineStr">
        <is>
          <t>LT105</t>
        </is>
      </c>
      <c r="S596" s="233" t="n"/>
      <c r="T596" s="233" t="n"/>
      <c r="U596" s="233" t="n"/>
    </row>
    <row r="597">
      <c r="B597" s="233">
        <f>IF(AND(M597&lt;&gt;"B20", O597= "Coating_Standard"),"Y","N")</f>
        <v/>
      </c>
      <c r="C597" s="233" t="inlineStr">
        <is>
          <t>ConTab_BOM_KP_Insert_0603</t>
        </is>
      </c>
      <c r="D597" s="233">
        <f>IF(B615="Y",C597,"")</f>
        <v/>
      </c>
      <c r="E597" s="198" t="inlineStr">
        <is>
          <t>1024-3_4-KP</t>
        </is>
      </c>
      <c r="F597" s="235" t="inlineStr">
        <is>
          <t>Opt_Insert</t>
        </is>
      </c>
      <c r="G597" s="235" t="inlineStr">
        <is>
          <t>V</t>
        </is>
      </c>
      <c r="H597" s="234" t="inlineStr">
        <is>
          <t>XV</t>
        </is>
      </c>
      <c r="I597" s="233" t="inlineStr">
        <is>
          <t>Packing</t>
        </is>
      </c>
      <c r="J597" s="233" t="inlineStr">
        <is>
          <t>Packing</t>
        </is>
      </c>
      <c r="K597" s="233" t="n"/>
      <c r="L597" s="233" t="inlineStr">
        <is>
          <t>Oil Lubricated Bath</t>
        </is>
      </c>
      <c r="M597" s="233" t="inlineStr">
        <is>
          <t>C35</t>
        </is>
      </c>
      <c r="N597" s="233" t="inlineStr">
        <is>
          <t>Labrynth Lip Seal</t>
        </is>
      </c>
      <c r="O597" s="233" t="inlineStr">
        <is>
          <t>Coating_Standard</t>
        </is>
      </c>
      <c r="P597" s="235" t="inlineStr">
        <is>
          <t>RTF</t>
        </is>
      </c>
      <c r="Q597" s="233" t="inlineStr">
        <is>
          <t>B104995</t>
        </is>
      </c>
      <c r="R597" s="235" t="inlineStr">
        <is>
          <t>LT027</t>
        </is>
      </c>
      <c r="S597" s="233" t="n"/>
      <c r="T597" s="233" t="n"/>
      <c r="U597" s="233" t="n"/>
    </row>
    <row r="598">
      <c r="B598" s="233">
        <f>IF(AND(M598&lt;&gt;"B20", O598= "Coating_Standard"),"Y","N")</f>
        <v/>
      </c>
      <c r="C598" s="233" t="inlineStr">
        <is>
          <t>ConTab_BOM_KP_Insert_0604</t>
        </is>
      </c>
      <c r="D598" s="233">
        <f>IF(B616="Y",C598,"")</f>
        <v/>
      </c>
      <c r="E598" s="198" t="inlineStr">
        <is>
          <t>1024-3_4-KP</t>
        </is>
      </c>
      <c r="F598" s="235" t="inlineStr">
        <is>
          <t>Opt_Insert</t>
        </is>
      </c>
      <c r="G598" s="235" t="inlineStr">
        <is>
          <t>V</t>
        </is>
      </c>
      <c r="H598" s="234" t="inlineStr">
        <is>
          <t>XV</t>
        </is>
      </c>
      <c r="I598" s="233" t="inlineStr">
        <is>
          <t>Packing</t>
        </is>
      </c>
      <c r="J598" s="233" t="inlineStr">
        <is>
          <t>Packing</t>
        </is>
      </c>
      <c r="K598" s="233" t="n"/>
      <c r="L598" s="233" t="inlineStr">
        <is>
          <t>Oil Lubricated Bath</t>
        </is>
      </c>
      <c r="M598" s="233" t="inlineStr">
        <is>
          <t>J</t>
        </is>
      </c>
      <c r="N598" s="233" t="inlineStr">
        <is>
          <t>Labrynth Lip Seal</t>
        </is>
      </c>
      <c r="O598" s="233" t="inlineStr">
        <is>
          <t>Coating_Standard</t>
        </is>
      </c>
      <c r="P598" s="235" t="inlineStr">
        <is>
          <t>RTF</t>
        </is>
      </c>
      <c r="Q598" s="233" t="inlineStr">
        <is>
          <t>B104996</t>
        </is>
      </c>
      <c r="R598" s="235" t="inlineStr">
        <is>
          <t>LT105</t>
        </is>
      </c>
      <c r="S598" s="233" t="n"/>
      <c r="T598" s="233" t="n"/>
      <c r="U598" s="233" t="n"/>
    </row>
    <row r="599">
      <c r="B599" s="233">
        <f>IF(AND(M599&lt;&gt;"B20", O599= "Coating_Standard"),"Y","N")</f>
        <v/>
      </c>
      <c r="C599" s="233" t="inlineStr">
        <is>
          <t>ConTab_BOM_KP_Insert_0605</t>
        </is>
      </c>
      <c r="D599" s="233">
        <f>IF(B617="Y",C599,"")</f>
        <v/>
      </c>
      <c r="E599" s="198" t="inlineStr">
        <is>
          <t>1220-5_6-KP</t>
        </is>
      </c>
      <c r="F599" s="235" t="inlineStr">
        <is>
          <t>Opt_Insert</t>
        </is>
      </c>
      <c r="G599" s="235" t="inlineStr">
        <is>
          <t>K</t>
        </is>
      </c>
      <c r="H599" s="234" t="inlineStr">
        <is>
          <t>XK</t>
        </is>
      </c>
      <c r="I599" s="233" t="inlineStr">
        <is>
          <t>Mechanical Seal</t>
        </is>
      </c>
      <c r="J599" s="233" t="inlineStr">
        <is>
          <t>Single</t>
        </is>
      </c>
      <c r="K599" s="233" t="n"/>
      <c r="L599" s="233" t="inlineStr">
        <is>
          <t>Oil Lubricated Bath</t>
        </is>
      </c>
      <c r="M599" s="233" t="inlineStr">
        <is>
          <t>C35</t>
        </is>
      </c>
      <c r="N599" s="233" t="inlineStr">
        <is>
          <t>Labrynth Lip Seal</t>
        </is>
      </c>
      <c r="O599" s="233" t="inlineStr">
        <is>
          <t>Coating_Standard</t>
        </is>
      </c>
      <c r="P599" s="235" t="inlineStr">
        <is>
          <t>RTF</t>
        </is>
      </c>
      <c r="Q599" s="233" t="inlineStr">
        <is>
          <t>B104998</t>
        </is>
      </c>
      <c r="R599" s="235" t="inlineStr">
        <is>
          <t>LT105</t>
        </is>
      </c>
      <c r="S599" s="233" t="n"/>
      <c r="T599" s="233" t="n"/>
      <c r="U599" s="233" t="n"/>
    </row>
    <row r="600">
      <c r="B600" s="233">
        <f>IF(AND(M600&lt;&gt;"B20", O600= "Coating_Standard"),"Y","N")</f>
        <v/>
      </c>
      <c r="C600" s="233" t="inlineStr">
        <is>
          <t>ConTab_BOM_KP_Insert_0606</t>
        </is>
      </c>
      <c r="D600" s="233">
        <f>IF(B618="Y",C600,"")</f>
        <v/>
      </c>
      <c r="E600" s="198" t="inlineStr">
        <is>
          <t>1220-5_6-KP</t>
        </is>
      </c>
      <c r="F600" s="235" t="inlineStr">
        <is>
          <t>Opt_Insert</t>
        </is>
      </c>
      <c r="G600" s="235" t="inlineStr">
        <is>
          <t>K</t>
        </is>
      </c>
      <c r="H600" s="234" t="inlineStr">
        <is>
          <t>XK</t>
        </is>
      </c>
      <c r="I600" s="233" t="inlineStr">
        <is>
          <t>Mechanical Seal</t>
        </is>
      </c>
      <c r="J600" s="233" t="inlineStr">
        <is>
          <t>Single</t>
        </is>
      </c>
      <c r="K600" s="233" t="n"/>
      <c r="L600" s="233" t="inlineStr">
        <is>
          <t>Oil Lubricated Bath</t>
        </is>
      </c>
      <c r="M600" s="233" t="inlineStr">
        <is>
          <t>J</t>
        </is>
      </c>
      <c r="N600" s="233" t="inlineStr">
        <is>
          <t>Labrynth Lip Seal</t>
        </is>
      </c>
      <c r="O600" s="233" t="inlineStr">
        <is>
          <t>Coating_Standard</t>
        </is>
      </c>
      <c r="P600" s="235" t="inlineStr">
        <is>
          <t>RTF</t>
        </is>
      </c>
      <c r="Q600" s="233" t="inlineStr">
        <is>
          <t>B104999</t>
        </is>
      </c>
      <c r="R600" s="235" t="inlineStr">
        <is>
          <t>LT027</t>
        </is>
      </c>
      <c r="S600" s="233" t="n"/>
      <c r="T600" s="233" t="n"/>
      <c r="U600" s="233" t="n"/>
    </row>
    <row r="601">
      <c r="B601" s="233">
        <f>IF(AND(M601&lt;&gt;"B20", O601= "Coating_Standard"),"Y","N")</f>
        <v/>
      </c>
      <c r="C601" s="233" t="inlineStr">
        <is>
          <t>ConTab_BOM_KP_Insert_0607</t>
        </is>
      </c>
      <c r="D601" s="233">
        <f>IF(B619="Y",C601,"")</f>
        <v/>
      </c>
      <c r="E601" s="198" t="inlineStr">
        <is>
          <t>1220-5_6-KP</t>
        </is>
      </c>
      <c r="F601" s="235" t="inlineStr">
        <is>
          <t>Opt_Insert</t>
        </is>
      </c>
      <c r="G601" s="235" t="inlineStr">
        <is>
          <t>K</t>
        </is>
      </c>
      <c r="H601" s="234" t="inlineStr">
        <is>
          <t>XK</t>
        </is>
      </c>
      <c r="I601" s="233" t="inlineStr">
        <is>
          <t>Packing</t>
        </is>
      </c>
      <c r="J601" s="233" t="inlineStr">
        <is>
          <t>Packing</t>
        </is>
      </c>
      <c r="K601" s="233" t="n"/>
      <c r="L601" s="233" t="inlineStr">
        <is>
          <t>Oil Lubricated Bath</t>
        </is>
      </c>
      <c r="M601" s="233" t="inlineStr">
        <is>
          <t>C35</t>
        </is>
      </c>
      <c r="N601" s="233" t="inlineStr">
        <is>
          <t>Labrynth Lip Seal</t>
        </is>
      </c>
      <c r="O601" s="233" t="inlineStr">
        <is>
          <t>Coating_Standard</t>
        </is>
      </c>
      <c r="P601" s="235" t="inlineStr">
        <is>
          <t>RTF</t>
        </is>
      </c>
      <c r="Q601" s="233" t="inlineStr">
        <is>
          <t>B105001</t>
        </is>
      </c>
      <c r="R601" s="235" t="inlineStr">
        <is>
          <t>LT105</t>
        </is>
      </c>
      <c r="S601" s="233" t="n"/>
      <c r="T601" s="233" t="n"/>
      <c r="U601" s="233" t="n"/>
    </row>
    <row r="602">
      <c r="B602" s="233">
        <f>IF(AND(M602&lt;&gt;"B20", O602= "Coating_Standard"),"Y","N")</f>
        <v/>
      </c>
      <c r="C602" s="233" t="inlineStr">
        <is>
          <t>ConTab_BOM_KP_Insert_0608</t>
        </is>
      </c>
      <c r="D602" s="233">
        <f>IF(B620="Y",C602,"")</f>
        <v/>
      </c>
      <c r="E602" s="198" t="inlineStr">
        <is>
          <t>1220-5_6-KP</t>
        </is>
      </c>
      <c r="F602" s="235" t="inlineStr">
        <is>
          <t>Opt_Insert</t>
        </is>
      </c>
      <c r="G602" s="235" t="inlineStr">
        <is>
          <t>K</t>
        </is>
      </c>
      <c r="H602" s="234" t="inlineStr">
        <is>
          <t>XK</t>
        </is>
      </c>
      <c r="I602" s="233" t="inlineStr">
        <is>
          <t>Packing</t>
        </is>
      </c>
      <c r="J602" s="233" t="inlineStr">
        <is>
          <t>Packing</t>
        </is>
      </c>
      <c r="K602" s="233" t="n"/>
      <c r="L602" s="233" t="inlineStr">
        <is>
          <t>Oil Lubricated Bath</t>
        </is>
      </c>
      <c r="M602" s="233" t="inlineStr">
        <is>
          <t>J</t>
        </is>
      </c>
      <c r="N602" s="233" t="inlineStr">
        <is>
          <t>Labrynth Lip Seal</t>
        </is>
      </c>
      <c r="O602" s="233" t="inlineStr">
        <is>
          <t>Coating_Standard</t>
        </is>
      </c>
      <c r="P602" s="235" t="inlineStr">
        <is>
          <t>RTF</t>
        </is>
      </c>
      <c r="Q602" s="233" t="inlineStr">
        <is>
          <t>B105002</t>
        </is>
      </c>
      <c r="R602" s="235" t="inlineStr">
        <is>
          <t>LT105</t>
        </is>
      </c>
      <c r="S602" s="233" t="n"/>
      <c r="T602" s="233" t="n"/>
      <c r="U602" s="233" t="n"/>
    </row>
    <row r="603">
      <c r="B603" s="233">
        <f>IF(AND(M603&lt;&gt;"B20", O603= "Coating_Standard"),"Y","N")</f>
        <v/>
      </c>
      <c r="C603" s="233" t="inlineStr">
        <is>
          <t>ConTab_BOM_KP_Insert_0609</t>
        </is>
      </c>
      <c r="D603" s="233">
        <f>IF(B621="Y",C603,"")</f>
        <v/>
      </c>
      <c r="E603" s="198" t="inlineStr">
        <is>
          <t>1415-1_2-KP</t>
        </is>
      </c>
      <c r="F603" s="235" t="inlineStr">
        <is>
          <t>Opt_Insert</t>
        </is>
      </c>
      <c r="G603" s="235" t="inlineStr">
        <is>
          <t>K</t>
        </is>
      </c>
      <c r="H603" s="234" t="inlineStr">
        <is>
          <t>XK</t>
        </is>
      </c>
      <c r="I603" s="233" t="inlineStr">
        <is>
          <t>Mechanical Seal</t>
        </is>
      </c>
      <c r="J603" s="233" t="inlineStr">
        <is>
          <t>Single</t>
        </is>
      </c>
      <c r="K603" s="233" t="n"/>
      <c r="L603" s="233" t="inlineStr">
        <is>
          <t>Oil Lubricated Bath</t>
        </is>
      </c>
      <c r="M603" s="233" t="inlineStr">
        <is>
          <t>C35</t>
        </is>
      </c>
      <c r="N603" s="233" t="inlineStr">
        <is>
          <t>Labrynth Lip Seal</t>
        </is>
      </c>
      <c r="O603" s="233" t="inlineStr">
        <is>
          <t>Coating_Standard</t>
        </is>
      </c>
      <c r="P603" s="235" t="inlineStr">
        <is>
          <t>RTF</t>
        </is>
      </c>
      <c r="Q603" s="233" t="inlineStr">
        <is>
          <t>B105004</t>
        </is>
      </c>
      <c r="R603" s="235" t="inlineStr">
        <is>
          <t>LT105</t>
        </is>
      </c>
      <c r="S603" s="233" t="n"/>
      <c r="T603" s="233" t="n"/>
      <c r="U603" s="233" t="n"/>
    </row>
    <row r="604">
      <c r="B604" s="233">
        <f>IF(AND(M604&lt;&gt;"B20", O604= "Coating_Standard"),"Y","N")</f>
        <v/>
      </c>
      <c r="C604" s="233" t="inlineStr">
        <is>
          <t>ConTab_BOM_KP_Insert_0610</t>
        </is>
      </c>
      <c r="D604" s="233">
        <f>IF(B622="Y",C604,"")</f>
        <v/>
      </c>
      <c r="E604" s="198" t="inlineStr">
        <is>
          <t>1415-1_2-KP</t>
        </is>
      </c>
      <c r="F604" s="235" t="inlineStr">
        <is>
          <t>Opt_Insert</t>
        </is>
      </c>
      <c r="G604" s="235" t="inlineStr">
        <is>
          <t>K</t>
        </is>
      </c>
      <c r="H604" s="234" t="inlineStr">
        <is>
          <t>XK</t>
        </is>
      </c>
      <c r="I604" s="233" t="inlineStr">
        <is>
          <t>Mechanical Seal</t>
        </is>
      </c>
      <c r="J604" s="233" t="inlineStr">
        <is>
          <t>Single</t>
        </is>
      </c>
      <c r="K604" s="233" t="n"/>
      <c r="L604" s="233" t="inlineStr">
        <is>
          <t>Oil Lubricated Bath</t>
        </is>
      </c>
      <c r="M604" s="233" t="inlineStr">
        <is>
          <t>J</t>
        </is>
      </c>
      <c r="N604" s="233" t="inlineStr">
        <is>
          <t>Labrynth Lip Seal</t>
        </is>
      </c>
      <c r="O604" s="233" t="inlineStr">
        <is>
          <t>Coating_Standard</t>
        </is>
      </c>
      <c r="P604" s="235" t="inlineStr">
        <is>
          <t>RTF</t>
        </is>
      </c>
      <c r="Q604" s="233" t="inlineStr">
        <is>
          <t>B105005</t>
        </is>
      </c>
      <c r="R604" s="235" t="inlineStr">
        <is>
          <t>LT105</t>
        </is>
      </c>
      <c r="S604" s="233" t="n"/>
      <c r="T604" s="233" t="n"/>
      <c r="U604" s="233" t="n"/>
    </row>
    <row r="605">
      <c r="B605" s="233">
        <f>IF(AND(M605&lt;&gt;"B20", O605= "Coating_Standard"),"Y","N")</f>
        <v/>
      </c>
      <c r="C605" s="233" t="inlineStr">
        <is>
          <t>ConTab_BOM_KP_Insert_0611</t>
        </is>
      </c>
      <c r="D605" s="233">
        <f>IF(B623="Y",C605,"")</f>
        <v/>
      </c>
      <c r="E605" s="198" t="inlineStr">
        <is>
          <t>1415-1_2-KP</t>
        </is>
      </c>
      <c r="F605" s="235" t="inlineStr">
        <is>
          <t>Opt_Insert</t>
        </is>
      </c>
      <c r="G605" s="235" t="inlineStr">
        <is>
          <t>K</t>
        </is>
      </c>
      <c r="H605" s="234" t="inlineStr">
        <is>
          <t>XK</t>
        </is>
      </c>
      <c r="I605" s="233" t="inlineStr">
        <is>
          <t>Packing</t>
        </is>
      </c>
      <c r="J605" s="233" t="inlineStr">
        <is>
          <t>Packing</t>
        </is>
      </c>
      <c r="K605" s="233" t="n"/>
      <c r="L605" s="233" t="inlineStr">
        <is>
          <t>Oil Lubricated Bath</t>
        </is>
      </c>
      <c r="M605" s="233" t="inlineStr">
        <is>
          <t>C35</t>
        </is>
      </c>
      <c r="N605" s="233" t="inlineStr">
        <is>
          <t>Labrynth Lip Seal</t>
        </is>
      </c>
      <c r="O605" s="233" t="inlineStr">
        <is>
          <t>Coating_Standard</t>
        </is>
      </c>
      <c r="P605" s="235" t="inlineStr">
        <is>
          <t>RTF</t>
        </is>
      </c>
      <c r="Q605" s="233" t="inlineStr">
        <is>
          <t>B105007</t>
        </is>
      </c>
      <c r="R605" s="235" t="inlineStr">
        <is>
          <t>LT027</t>
        </is>
      </c>
      <c r="S605" s="233" t="n"/>
      <c r="T605" s="233" t="n"/>
      <c r="U605" s="233" t="n"/>
    </row>
    <row r="606">
      <c r="B606" s="233">
        <f>IF(AND(M606&lt;&gt;"B20", O606= "Coating_Standard"),"Y","N")</f>
        <v/>
      </c>
      <c r="C606" s="233" t="inlineStr">
        <is>
          <t>ConTab_BOM_KP_Insert_0612</t>
        </is>
      </c>
      <c r="D606" s="233">
        <f>IF(B624="Y",C606,"")</f>
        <v/>
      </c>
      <c r="E606" s="198" t="inlineStr">
        <is>
          <t>1415-1_2-KP</t>
        </is>
      </c>
      <c r="F606" s="235" t="inlineStr">
        <is>
          <t>Opt_Insert</t>
        </is>
      </c>
      <c r="G606" s="235" t="inlineStr">
        <is>
          <t>K</t>
        </is>
      </c>
      <c r="H606" s="234" t="inlineStr">
        <is>
          <t>XK</t>
        </is>
      </c>
      <c r="I606" s="233" t="inlineStr">
        <is>
          <t>Packing</t>
        </is>
      </c>
      <c r="J606" s="233" t="inlineStr">
        <is>
          <t>Packing</t>
        </is>
      </c>
      <c r="K606" s="233" t="n"/>
      <c r="L606" s="233" t="inlineStr">
        <is>
          <t>Oil Lubricated Bath</t>
        </is>
      </c>
      <c r="M606" s="233" t="inlineStr">
        <is>
          <t>J</t>
        </is>
      </c>
      <c r="N606" s="233" t="inlineStr">
        <is>
          <t>Labrynth Lip Seal</t>
        </is>
      </c>
      <c r="O606" s="233" t="inlineStr">
        <is>
          <t>Coating_Standard</t>
        </is>
      </c>
      <c r="P606" s="235" t="inlineStr">
        <is>
          <t>RTF</t>
        </is>
      </c>
      <c r="Q606" s="233" t="inlineStr">
        <is>
          <t>B105008</t>
        </is>
      </c>
      <c r="R606" s="235" t="inlineStr">
        <is>
          <t>LT105</t>
        </is>
      </c>
      <c r="S606" s="233" t="n"/>
      <c r="T606" s="233" t="n"/>
      <c r="U606" s="233" t="n"/>
    </row>
    <row r="607">
      <c r="B607" s="233">
        <f>IF(AND(M607&lt;&gt;"B20", O607= "Coating_Standard"),"Y","N")</f>
        <v/>
      </c>
      <c r="C607" s="233" t="inlineStr">
        <is>
          <t>ConTab_BOM_KP_Insert_0613</t>
        </is>
      </c>
      <c r="D607" s="233">
        <f>IF(B625="Y",C607,"")</f>
        <v/>
      </c>
      <c r="E607" s="235" t="inlineStr">
        <is>
          <t>3095-7_8-KP</t>
        </is>
      </c>
      <c r="F607" s="235" t="inlineStr">
        <is>
          <t>Opt_Insert</t>
        </is>
      </c>
      <c r="G607" s="235" t="inlineStr">
        <is>
          <t>E</t>
        </is>
      </c>
      <c r="H607" s="234" t="inlineStr">
        <is>
          <t>XE</t>
        </is>
      </c>
      <c r="I607" s="233" t="inlineStr">
        <is>
          <t>Mechanical Seal</t>
        </is>
      </c>
      <c r="J607" s="233" t="inlineStr">
        <is>
          <t>Single</t>
        </is>
      </c>
      <c r="K607" s="233" t="inlineStr">
        <is>
          <t>Unbalanced</t>
        </is>
      </c>
      <c r="L607" s="233" t="inlineStr">
        <is>
          <t>Regreasable</t>
        </is>
      </c>
      <c r="M607" s="233" t="inlineStr">
        <is>
          <t>C35</t>
        </is>
      </c>
      <c r="N607" s="233" t="inlineStr">
        <is>
          <t>No Lip seals or labrynth seals</t>
        </is>
      </c>
      <c r="O607" s="233" t="inlineStr">
        <is>
          <t>Coating_Standard</t>
        </is>
      </c>
      <c r="P607" s="235" t="n">
        <v>98126154</v>
      </c>
      <c r="Q607" s="233" t="inlineStr">
        <is>
          <t>B150239</t>
        </is>
      </c>
      <c r="R607" s="235" t="inlineStr">
        <is>
          <t>LT027</t>
        </is>
      </c>
      <c r="S607" s="233" t="n"/>
      <c r="T607" s="233" t="n"/>
      <c r="U607" s="233" t="n"/>
    </row>
    <row r="608">
      <c r="B608" s="233">
        <f>IF(AND(M608&lt;&gt;"B20", O608= "Coating_Standard"),"Y","N")</f>
        <v/>
      </c>
      <c r="C608" s="233" t="inlineStr">
        <is>
          <t>ConTab_BOM_KP_Insert_0614</t>
        </is>
      </c>
      <c r="D608" s="233">
        <f>IF(B626="Y",C608,"")</f>
        <v/>
      </c>
      <c r="E608" s="235" t="inlineStr">
        <is>
          <t>3095-7_8-KP</t>
        </is>
      </c>
      <c r="F608" s="235" t="inlineStr">
        <is>
          <t>Opt_Insert</t>
        </is>
      </c>
      <c r="G608" s="235" t="inlineStr">
        <is>
          <t>E</t>
        </is>
      </c>
      <c r="H608" s="234" t="inlineStr">
        <is>
          <t>XE</t>
        </is>
      </c>
      <c r="I608" s="233" t="inlineStr">
        <is>
          <t>Mechanical Seal</t>
        </is>
      </c>
      <c r="J608" s="233" t="inlineStr">
        <is>
          <t>Single</t>
        </is>
      </c>
      <c r="K608" s="233" t="inlineStr">
        <is>
          <t>Unbalanced</t>
        </is>
      </c>
      <c r="L608" s="233" t="inlineStr">
        <is>
          <t>Regreasable</t>
        </is>
      </c>
      <c r="M608" s="233" t="inlineStr">
        <is>
          <t>J</t>
        </is>
      </c>
      <c r="N608" s="233" t="inlineStr">
        <is>
          <t>No Lip seals or labrynth seals</t>
        </is>
      </c>
      <c r="O608" s="233" t="inlineStr">
        <is>
          <t>Coating_Standard</t>
        </is>
      </c>
      <c r="P608" s="235" t="inlineStr">
        <is>
          <t>RTF</t>
        </is>
      </c>
      <c r="Q608" s="233" t="inlineStr">
        <is>
          <t>B150241</t>
        </is>
      </c>
      <c r="R608" s="235" t="inlineStr">
        <is>
          <t>LT105</t>
        </is>
      </c>
      <c r="S608" s="233" t="n"/>
      <c r="T608" s="233" t="n"/>
      <c r="U608" s="233" t="n"/>
    </row>
    <row r="609">
      <c r="B609" s="233">
        <f>IF(AND(M609&lt;&gt;"B20", O609= "Coating_Standard"),"Y","N")</f>
        <v/>
      </c>
      <c r="C609" s="233" t="inlineStr">
        <is>
          <t>ConTab_BOM_KP_Insert_0615</t>
        </is>
      </c>
      <c r="D609" s="233">
        <f>IF(B627="Y",C609,"")</f>
        <v/>
      </c>
      <c r="E609" s="235" t="inlineStr">
        <is>
          <t>3095-7_8-KP</t>
        </is>
      </c>
      <c r="F609" s="235" t="inlineStr">
        <is>
          <t>Opt_Insert</t>
        </is>
      </c>
      <c r="G609" s="235" t="inlineStr">
        <is>
          <t>E</t>
        </is>
      </c>
      <c r="H609" s="234" t="inlineStr">
        <is>
          <t>XE</t>
        </is>
      </c>
      <c r="I609" s="233" t="inlineStr">
        <is>
          <t>Mechanical Seal</t>
        </is>
      </c>
      <c r="J609" s="233" t="inlineStr">
        <is>
          <t>Single</t>
        </is>
      </c>
      <c r="K609" s="233" t="inlineStr">
        <is>
          <t>Unbalanced</t>
        </is>
      </c>
      <c r="L609" s="233" t="inlineStr">
        <is>
          <t>Regreasable</t>
        </is>
      </c>
      <c r="M609" s="233" t="inlineStr">
        <is>
          <t>X</t>
        </is>
      </c>
      <c r="N609" s="233" t="inlineStr">
        <is>
          <t>Special/Other</t>
        </is>
      </c>
      <c r="O609" s="233" t="inlineStr">
        <is>
          <t>Coating_Standard</t>
        </is>
      </c>
      <c r="P609" s="235" t="inlineStr">
        <is>
          <t>RTF</t>
        </is>
      </c>
      <c r="Q609" s="233" t="inlineStr">
        <is>
          <t>B150242</t>
        </is>
      </c>
      <c r="R609" s="235" t="inlineStr">
        <is>
          <t>LT029</t>
        </is>
      </c>
      <c r="S609" s="233" t="n"/>
      <c r="T609" s="233" t="n"/>
      <c r="U609" s="233" t="n"/>
    </row>
    <row r="610">
      <c r="B610" s="233">
        <f>IF(AND(M610&lt;&gt;"B20", O610= "Coating_Standard"),"Y","N")</f>
        <v/>
      </c>
      <c r="C610" s="233" t="inlineStr">
        <is>
          <t>ConTab_BOM_KP_Insert_0616</t>
        </is>
      </c>
      <c r="D610" s="233">
        <f>IF(B628="Y",C610,"")</f>
        <v/>
      </c>
      <c r="E610" s="235" t="inlineStr">
        <is>
          <t>3095-7_8-KP</t>
        </is>
      </c>
      <c r="F610" s="235" t="inlineStr">
        <is>
          <t>Opt_Insert</t>
        </is>
      </c>
      <c r="G610" s="235" t="inlineStr">
        <is>
          <t>E</t>
        </is>
      </c>
      <c r="H610" s="234" t="inlineStr">
        <is>
          <t>XE</t>
        </is>
      </c>
      <c r="I610" s="233" t="inlineStr">
        <is>
          <t>Packing</t>
        </is>
      </c>
      <c r="J610" s="233" t="inlineStr">
        <is>
          <t>Packing</t>
        </is>
      </c>
      <c r="K610" s="233" t="n"/>
      <c r="L610" s="233" t="inlineStr">
        <is>
          <t>Regreasable</t>
        </is>
      </c>
      <c r="M610" s="233" t="inlineStr">
        <is>
          <t>C35</t>
        </is>
      </c>
      <c r="N610" s="233" t="inlineStr">
        <is>
          <t>No Lip seals or labrynth seals</t>
        </is>
      </c>
      <c r="O610" s="233" t="inlineStr">
        <is>
          <t>Coating_Standard</t>
        </is>
      </c>
      <c r="P610" s="235" t="n">
        <v>98450701</v>
      </c>
      <c r="Q610" s="233" t="inlineStr">
        <is>
          <t>B150240</t>
        </is>
      </c>
      <c r="R610" s="235" t="inlineStr">
        <is>
          <t>LT027</t>
        </is>
      </c>
      <c r="S610" s="233" t="n"/>
      <c r="T610" s="233" t="n"/>
      <c r="U610" s="233" t="n"/>
    </row>
    <row r="611">
      <c r="B611" s="233">
        <f>IF(AND(M611&lt;&gt;"B20", O611= "Coating_Standard"),"Y","N")</f>
        <v/>
      </c>
      <c r="C611" s="233" t="inlineStr">
        <is>
          <t>ConTab_BOM_KP_Insert_0617</t>
        </is>
      </c>
      <c r="D611" s="233">
        <f>IF(B629="Y",C611,"")</f>
        <v/>
      </c>
      <c r="E611" s="235" t="inlineStr">
        <is>
          <t>3095-7_8-KP</t>
        </is>
      </c>
      <c r="F611" s="235" t="inlineStr">
        <is>
          <t>Opt_Insert</t>
        </is>
      </c>
      <c r="G611" s="235" t="inlineStr">
        <is>
          <t>E</t>
        </is>
      </c>
      <c r="H611" s="234" t="inlineStr">
        <is>
          <t>XE</t>
        </is>
      </c>
      <c r="I611" s="233" t="inlineStr">
        <is>
          <t>Packing</t>
        </is>
      </c>
      <c r="J611" s="233" t="inlineStr">
        <is>
          <t>Packing</t>
        </is>
      </c>
      <c r="K611" s="233" t="n"/>
      <c r="L611" s="233" t="inlineStr">
        <is>
          <t>Regreasable</t>
        </is>
      </c>
      <c r="M611" s="233" t="inlineStr">
        <is>
          <t>J</t>
        </is>
      </c>
      <c r="N611" s="233" t="inlineStr">
        <is>
          <t>No Lip seals or labrynth seals</t>
        </is>
      </c>
      <c r="O611" s="233" t="inlineStr">
        <is>
          <t>Coating_Standard</t>
        </is>
      </c>
      <c r="P611" s="235" t="inlineStr">
        <is>
          <t>RTF</t>
        </is>
      </c>
      <c r="Q611" s="233" t="inlineStr">
        <is>
          <t>B150243</t>
        </is>
      </c>
      <c r="R611" s="235" t="inlineStr">
        <is>
          <t>LT105</t>
        </is>
      </c>
      <c r="S611" s="233" t="n"/>
      <c r="T611" s="233" t="n"/>
      <c r="U611" s="233" t="n"/>
    </row>
    <row r="612">
      <c r="B612" s="233">
        <f>IF(AND(M612&lt;&gt;"B20", O612= "Coating_Standard"),"Y","N")</f>
        <v/>
      </c>
      <c r="C612" s="233" t="inlineStr">
        <is>
          <t>ConTab_BOM_KP_Insert_0618</t>
        </is>
      </c>
      <c r="D612" s="233">
        <f>IF(B630="Y",C612,"")</f>
        <v/>
      </c>
      <c r="E612" s="235" t="inlineStr">
        <is>
          <t>3095-7_8-KP</t>
        </is>
      </c>
      <c r="F612" s="235" t="inlineStr">
        <is>
          <t>Opt_Insert</t>
        </is>
      </c>
      <c r="G612" s="235" t="inlineStr">
        <is>
          <t>E</t>
        </is>
      </c>
      <c r="H612" s="234" t="inlineStr">
        <is>
          <t>XE</t>
        </is>
      </c>
      <c r="I612" s="233" t="inlineStr">
        <is>
          <t>Packing</t>
        </is>
      </c>
      <c r="J612" s="233" t="inlineStr">
        <is>
          <t>Packing</t>
        </is>
      </c>
      <c r="K612" s="233" t="n"/>
      <c r="L612" s="233" t="inlineStr">
        <is>
          <t>Regreasable</t>
        </is>
      </c>
      <c r="M612" s="233" t="inlineStr">
        <is>
          <t>X</t>
        </is>
      </c>
      <c r="N612" s="233" t="inlineStr">
        <is>
          <t>Special/Other</t>
        </is>
      </c>
      <c r="O612" s="233" t="inlineStr">
        <is>
          <t>Coating_Standard</t>
        </is>
      </c>
      <c r="P612" s="235" t="inlineStr">
        <is>
          <t>RTF</t>
        </is>
      </c>
      <c r="Q612" s="233" t="inlineStr">
        <is>
          <t>B150244</t>
        </is>
      </c>
      <c r="R612" s="235" t="inlineStr">
        <is>
          <t>LT029</t>
        </is>
      </c>
      <c r="S612" s="233" t="n"/>
      <c r="T612" s="233" t="n"/>
      <c r="U612" s="233" t="n"/>
    </row>
    <row r="613">
      <c r="B613" s="233">
        <f>IF(AND(M613&lt;&gt;"B20", O613= "Coating_Standard"),"Y","N")</f>
        <v/>
      </c>
      <c r="C613" s="233" t="inlineStr">
        <is>
          <t>ConTab_BOM_KP_Insert_0619</t>
        </is>
      </c>
      <c r="D613" s="233">
        <f>IF(B631="Y",C613,"")</f>
        <v/>
      </c>
      <c r="E613" s="235" t="inlineStr">
        <is>
          <t>3095-7_8-KP</t>
        </is>
      </c>
      <c r="F613" s="235" t="inlineStr">
        <is>
          <t>Opt_Insert</t>
        </is>
      </c>
      <c r="G613" s="235" t="inlineStr">
        <is>
          <t>E</t>
        </is>
      </c>
      <c r="H613" s="234" t="inlineStr">
        <is>
          <t>XE</t>
        </is>
      </c>
      <c r="I613" s="233" t="inlineStr">
        <is>
          <t>Mechanical Seal</t>
        </is>
      </c>
      <c r="J613" s="233" t="inlineStr">
        <is>
          <t>Single</t>
        </is>
      </c>
      <c r="K613" s="233" t="inlineStr">
        <is>
          <t>Balanced</t>
        </is>
      </c>
      <c r="L613" s="233" t="inlineStr">
        <is>
          <t>Regreasable</t>
        </is>
      </c>
      <c r="M613" s="233" t="inlineStr">
        <is>
          <t>C35</t>
        </is>
      </c>
      <c r="N613" s="233" t="inlineStr">
        <is>
          <t>No Lip seals or labrynth seals</t>
        </is>
      </c>
      <c r="O613" s="233" t="inlineStr">
        <is>
          <t>Coating_Standard</t>
        </is>
      </c>
      <c r="P613" s="235" t="inlineStr">
        <is>
          <t>RTF</t>
        </is>
      </c>
      <c r="Q613" s="233" t="inlineStr">
        <is>
          <t>B150245</t>
        </is>
      </c>
      <c r="R613" s="235" t="inlineStr">
        <is>
          <t>LT027</t>
        </is>
      </c>
      <c r="S613" s="233" t="n"/>
      <c r="T613" s="233" t="n"/>
      <c r="U613" s="233" t="n"/>
    </row>
    <row r="614">
      <c r="B614" s="233">
        <f>IF(AND(M614&lt;&gt;"B20", O614= "Coating_Standard"),"Y","N")</f>
        <v/>
      </c>
      <c r="C614" s="233" t="inlineStr">
        <is>
          <t>ConTab_BOM_KP_Insert_0620</t>
        </is>
      </c>
      <c r="D614" s="233">
        <f>IF(B632="Y",C614,"")</f>
        <v/>
      </c>
      <c r="E614" s="235" t="inlineStr">
        <is>
          <t>3095-7_8-KP</t>
        </is>
      </c>
      <c r="F614" s="235" t="inlineStr">
        <is>
          <t>Opt_Insert</t>
        </is>
      </c>
      <c r="G614" s="235" t="inlineStr">
        <is>
          <t>E</t>
        </is>
      </c>
      <c r="H614" s="234" t="inlineStr">
        <is>
          <t>XE</t>
        </is>
      </c>
      <c r="I614" s="233" t="inlineStr">
        <is>
          <t>Mechanical Seal</t>
        </is>
      </c>
      <c r="J614" s="233" t="inlineStr">
        <is>
          <t>Single</t>
        </is>
      </c>
      <c r="K614" s="233" t="inlineStr">
        <is>
          <t>Balanced</t>
        </is>
      </c>
      <c r="L614" s="233" t="inlineStr">
        <is>
          <t>Regreasable</t>
        </is>
      </c>
      <c r="M614" s="233" t="inlineStr">
        <is>
          <t>J</t>
        </is>
      </c>
      <c r="N614" s="233" t="inlineStr">
        <is>
          <t>No Lip seals or labrynth seals</t>
        </is>
      </c>
      <c r="O614" s="233" t="inlineStr">
        <is>
          <t>Coating_Standard</t>
        </is>
      </c>
      <c r="P614" s="235" t="inlineStr">
        <is>
          <t>RTF</t>
        </is>
      </c>
      <c r="Q614" s="233" t="inlineStr">
        <is>
          <t>B150246</t>
        </is>
      </c>
      <c r="R614" s="235" t="inlineStr">
        <is>
          <t>LT105</t>
        </is>
      </c>
      <c r="S614" s="233" t="n"/>
      <c r="T614" s="233" t="n"/>
      <c r="U614" s="233" t="n"/>
    </row>
    <row r="615">
      <c r="B615" s="233">
        <f>IF(AND(M615&lt;&gt;"B20", O615= "Coating_Standard"),"Y","N")</f>
        <v/>
      </c>
      <c r="C615" s="233" t="inlineStr">
        <is>
          <t>ConTab_BOM_KP_Insert_0621</t>
        </is>
      </c>
      <c r="D615" s="233">
        <f>IF(B633="Y",C615,"")</f>
        <v/>
      </c>
      <c r="E615" s="235" t="inlineStr">
        <is>
          <t>3095-7_8-KP</t>
        </is>
      </c>
      <c r="F615" s="235" t="inlineStr">
        <is>
          <t>Opt_Insert</t>
        </is>
      </c>
      <c r="G615" s="235" t="inlineStr">
        <is>
          <t>E</t>
        </is>
      </c>
      <c r="H615" s="234" t="inlineStr">
        <is>
          <t>XE</t>
        </is>
      </c>
      <c r="I615" s="233" t="inlineStr">
        <is>
          <t>Mechanical Seal</t>
        </is>
      </c>
      <c r="J615" s="233" t="inlineStr">
        <is>
          <t>Single</t>
        </is>
      </c>
      <c r="K615" s="233" t="inlineStr">
        <is>
          <t>Balanced</t>
        </is>
      </c>
      <c r="L615" s="233" t="inlineStr">
        <is>
          <t>Regreasable</t>
        </is>
      </c>
      <c r="M615" s="233" t="inlineStr">
        <is>
          <t>X</t>
        </is>
      </c>
      <c r="N615" s="233" t="inlineStr">
        <is>
          <t>Special/Other</t>
        </is>
      </c>
      <c r="O615" s="233" t="inlineStr">
        <is>
          <t>Coating_Standard</t>
        </is>
      </c>
      <c r="P615" s="235" t="inlineStr">
        <is>
          <t>RTF</t>
        </is>
      </c>
      <c r="Q615" s="233" t="inlineStr">
        <is>
          <t>B150247</t>
        </is>
      </c>
      <c r="R615" s="235" t="inlineStr">
        <is>
          <t>LT029</t>
        </is>
      </c>
      <c r="S615" s="233" t="n"/>
      <c r="T615" s="233" t="n"/>
      <c r="U615" s="233" t="n"/>
    </row>
    <row r="616">
      <c r="B616" s="233">
        <f>IF(AND(M616&lt;&gt;"B20", O616= "Coating_Standard"),"Y","N")</f>
        <v/>
      </c>
      <c r="C616" s="233" t="inlineStr">
        <is>
          <t>ConTab_BOM_KP_Insert_0622</t>
        </is>
      </c>
      <c r="D616" s="233">
        <f>IF(B634="Y",C616,"")</f>
        <v/>
      </c>
      <c r="E616" s="235" t="inlineStr">
        <is>
          <t>3014-7_8-KP</t>
        </is>
      </c>
      <c r="F616" s="235" t="inlineStr">
        <is>
          <t>Opt_Insert</t>
        </is>
      </c>
      <c r="G616" s="235" t="inlineStr">
        <is>
          <t>4</t>
        </is>
      </c>
      <c r="H616" s="234" t="inlineStr">
        <is>
          <t>X4</t>
        </is>
      </c>
      <c r="I616" s="233" t="inlineStr">
        <is>
          <t>Mechanical Seal</t>
        </is>
      </c>
      <c r="J616" s="233" t="inlineStr">
        <is>
          <t>Single</t>
        </is>
      </c>
      <c r="K616" s="233" t="n"/>
      <c r="L616" s="233" t="inlineStr">
        <is>
          <t>Regreasable</t>
        </is>
      </c>
      <c r="M616" s="233" t="inlineStr">
        <is>
          <t>C35</t>
        </is>
      </c>
      <c r="N616" s="233" t="inlineStr">
        <is>
          <t>No Lip seals or labrynth seals</t>
        </is>
      </c>
      <c r="O616" s="233" t="inlineStr">
        <is>
          <t>Coating_Standard</t>
        </is>
      </c>
      <c r="P616" s="235" t="inlineStr">
        <is>
          <t>96699118</t>
        </is>
      </c>
      <c r="Q616" s="233" t="inlineStr">
        <is>
          <t>B101268</t>
        </is>
      </c>
      <c r="R616" s="235" t="inlineStr">
        <is>
          <t>LT027</t>
        </is>
      </c>
      <c r="S616" s="233" t="n"/>
      <c r="T616" s="233" t="n"/>
      <c r="U616" s="233" t="n"/>
    </row>
    <row r="617">
      <c r="B617" s="233">
        <f>IF(AND(M617&lt;&gt;"B20", O617= "Coating_Standard"),"Y","N")</f>
        <v/>
      </c>
      <c r="C617" s="233" t="inlineStr">
        <is>
          <t>ConTab_BOM_KP_Insert_0623</t>
        </is>
      </c>
      <c r="D617" s="233">
        <f>IF(B635="Y",C617,"")</f>
        <v/>
      </c>
      <c r="E617" s="235" t="inlineStr">
        <is>
          <t>3014-7_8-KP</t>
        </is>
      </c>
      <c r="F617" s="235" t="inlineStr">
        <is>
          <t>Opt_Insert</t>
        </is>
      </c>
      <c r="G617" s="235" t="inlineStr">
        <is>
          <t>4</t>
        </is>
      </c>
      <c r="H617" s="234" t="inlineStr">
        <is>
          <t>X4</t>
        </is>
      </c>
      <c r="I617" s="233" t="inlineStr">
        <is>
          <t>Mechanical Seal</t>
        </is>
      </c>
      <c r="J617" s="233" t="inlineStr">
        <is>
          <t>Single</t>
        </is>
      </c>
      <c r="K617" s="233" t="n"/>
      <c r="L617" s="233" t="inlineStr">
        <is>
          <t>Regreasable</t>
        </is>
      </c>
      <c r="M617" s="233" t="inlineStr">
        <is>
          <t>J</t>
        </is>
      </c>
      <c r="N617" s="233" t="inlineStr">
        <is>
          <t>No Lip seals or labrynth seals</t>
        </is>
      </c>
      <c r="O617" s="233" t="inlineStr">
        <is>
          <t>Coating_Standard</t>
        </is>
      </c>
      <c r="P617" s="235" t="inlineStr">
        <is>
          <t>RTF</t>
        </is>
      </c>
      <c r="Q617" s="233" t="inlineStr">
        <is>
          <t>B101270</t>
        </is>
      </c>
      <c r="R617" s="235" t="inlineStr">
        <is>
          <t>LT105</t>
        </is>
      </c>
      <c r="S617" s="233" t="n"/>
      <c r="T617" s="233" t="n"/>
      <c r="U617" s="233" t="n"/>
    </row>
    <row r="618">
      <c r="B618" s="233">
        <f>IF(AND(M618&lt;&gt;"B20", O618= "Coating_Standard"),"Y","N")</f>
        <v/>
      </c>
      <c r="C618" s="233" t="inlineStr">
        <is>
          <t>ConTab_BOM_KP_Insert_0624</t>
        </is>
      </c>
      <c r="D618" s="233">
        <f>IF(B636="Y",C618,"")</f>
        <v/>
      </c>
      <c r="E618" s="235" t="inlineStr">
        <is>
          <t>3014-7_8-KP</t>
        </is>
      </c>
      <c r="F618" s="235" t="inlineStr">
        <is>
          <t>Opt_Insert</t>
        </is>
      </c>
      <c r="G618" s="235" t="inlineStr">
        <is>
          <t>4</t>
        </is>
      </c>
      <c r="H618" s="234" t="inlineStr">
        <is>
          <t>X4</t>
        </is>
      </c>
      <c r="I618" s="233" t="inlineStr">
        <is>
          <t>Mechanical Seal</t>
        </is>
      </c>
      <c r="J618" s="233" t="inlineStr">
        <is>
          <t>Single</t>
        </is>
      </c>
      <c r="K618" s="233" t="n"/>
      <c r="L618" s="233" t="inlineStr">
        <is>
          <t>Regreasable</t>
        </is>
      </c>
      <c r="M618" s="233" t="inlineStr">
        <is>
          <t>X</t>
        </is>
      </c>
      <c r="N618" s="233" t="inlineStr">
        <is>
          <t>Special/Other</t>
        </is>
      </c>
      <c r="O618" s="233" t="inlineStr">
        <is>
          <t>Coating_Standard</t>
        </is>
      </c>
      <c r="P618" s="235" t="inlineStr">
        <is>
          <t>RTF</t>
        </is>
      </c>
      <c r="Q618" s="233" t="inlineStr">
        <is>
          <t>B104671</t>
        </is>
      </c>
      <c r="R618" s="235" t="inlineStr">
        <is>
          <t>LT029</t>
        </is>
      </c>
      <c r="S618" s="233" t="n"/>
      <c r="T618" s="233" t="n"/>
      <c r="U618" s="233" t="n"/>
    </row>
    <row r="619">
      <c r="B619" s="233">
        <f>IF(AND(M619&lt;&gt;"B20", O619= "Coating_Standard"),"Y","N")</f>
        <v/>
      </c>
      <c r="C619" s="233" t="inlineStr">
        <is>
          <t>ConTab_BOM_KP_Insert_0625</t>
        </is>
      </c>
      <c r="D619" s="233">
        <f>IF(B637="Y",C619,"")</f>
        <v/>
      </c>
      <c r="E619" s="235" t="inlineStr">
        <is>
          <t>3014-7_8-KP</t>
        </is>
      </c>
      <c r="F619" s="235" t="inlineStr">
        <is>
          <t>Opt_Insert</t>
        </is>
      </c>
      <c r="G619" s="235" t="inlineStr">
        <is>
          <t>4</t>
        </is>
      </c>
      <c r="H619" s="234" t="inlineStr">
        <is>
          <t>X4</t>
        </is>
      </c>
      <c r="I619" s="233" t="inlineStr">
        <is>
          <t>Packing</t>
        </is>
      </c>
      <c r="J619" s="233" t="inlineStr">
        <is>
          <t>Packing</t>
        </is>
      </c>
      <c r="K619" s="233" t="n"/>
      <c r="L619" s="233" t="inlineStr">
        <is>
          <t>Regreasable</t>
        </is>
      </c>
      <c r="M619" s="233" t="inlineStr">
        <is>
          <t>C35</t>
        </is>
      </c>
      <c r="N619" s="233" t="inlineStr">
        <is>
          <t>No Lip seals or labrynth seals</t>
        </is>
      </c>
      <c r="O619" s="233" t="inlineStr">
        <is>
          <t>Coating_Standard</t>
        </is>
      </c>
      <c r="P619" s="235" t="inlineStr">
        <is>
          <t>96699119</t>
        </is>
      </c>
      <c r="Q619" s="233" t="inlineStr">
        <is>
          <t>B101272</t>
        </is>
      </c>
      <c r="R619" s="235" t="inlineStr">
        <is>
          <t>LT027</t>
        </is>
      </c>
      <c r="S619" s="233" t="n"/>
      <c r="T619" s="233" t="n"/>
      <c r="U619" s="233" t="n"/>
    </row>
    <row r="620">
      <c r="B620" s="233">
        <f>IF(AND(M620&lt;&gt;"B20", O620= "Coating_Standard"),"Y","N")</f>
        <v/>
      </c>
      <c r="C620" s="233" t="inlineStr">
        <is>
          <t>ConTab_BOM_KP_Insert_0626</t>
        </is>
      </c>
      <c r="D620" s="233">
        <f>IF(B638="Y",C620,"")</f>
        <v/>
      </c>
      <c r="E620" s="235" t="inlineStr">
        <is>
          <t>3014-7_8-KP</t>
        </is>
      </c>
      <c r="F620" s="235" t="inlineStr">
        <is>
          <t>Opt_Insert</t>
        </is>
      </c>
      <c r="G620" s="235" t="inlineStr">
        <is>
          <t>4</t>
        </is>
      </c>
      <c r="H620" s="234" t="inlineStr">
        <is>
          <t>X4</t>
        </is>
      </c>
      <c r="I620" s="233" t="inlineStr">
        <is>
          <t>Packing</t>
        </is>
      </c>
      <c r="J620" s="233" t="inlineStr">
        <is>
          <t>Packing</t>
        </is>
      </c>
      <c r="K620" s="233" t="n"/>
      <c r="L620" s="233" t="inlineStr">
        <is>
          <t>Regreasable</t>
        </is>
      </c>
      <c r="M620" s="233" t="inlineStr">
        <is>
          <t>J</t>
        </is>
      </c>
      <c r="N620" s="233" t="inlineStr">
        <is>
          <t>No Lip seals or labrynth seals</t>
        </is>
      </c>
      <c r="O620" s="233" t="inlineStr">
        <is>
          <t>Coating_Standard</t>
        </is>
      </c>
      <c r="P620" s="235" t="inlineStr">
        <is>
          <t>RTF</t>
        </is>
      </c>
      <c r="Q620" s="233" t="inlineStr">
        <is>
          <t>B101274</t>
        </is>
      </c>
      <c r="R620" s="235" t="inlineStr">
        <is>
          <t>LT105</t>
        </is>
      </c>
      <c r="S620" s="233" t="n"/>
      <c r="T620" s="233" t="n"/>
      <c r="U620" s="233" t="n"/>
    </row>
    <row r="621">
      <c r="B621" s="233">
        <f>IF(AND(M621&lt;&gt;"B20", O621= "Coating_Standard"),"Y","N")</f>
        <v/>
      </c>
      <c r="C621" s="233" t="inlineStr">
        <is>
          <t>ConTab_BOM_KP_Insert_0627</t>
        </is>
      </c>
      <c r="D621" s="233">
        <f>IF(B639="Y",C621,"")</f>
        <v/>
      </c>
      <c r="E621" s="235" t="inlineStr">
        <is>
          <t>3014-7_8-KP</t>
        </is>
      </c>
      <c r="F621" s="235" t="inlineStr">
        <is>
          <t>Opt_Insert</t>
        </is>
      </c>
      <c r="G621" s="235" t="inlineStr">
        <is>
          <t>4</t>
        </is>
      </c>
      <c r="H621" s="234" t="inlineStr">
        <is>
          <t>X4</t>
        </is>
      </c>
      <c r="I621" s="233" t="inlineStr">
        <is>
          <t>Packing</t>
        </is>
      </c>
      <c r="J621" s="233" t="inlineStr">
        <is>
          <t>Packing</t>
        </is>
      </c>
      <c r="K621" s="233" t="n"/>
      <c r="L621" s="233" t="inlineStr">
        <is>
          <t>Regreasable</t>
        </is>
      </c>
      <c r="M621" s="233" t="inlineStr">
        <is>
          <t>X</t>
        </is>
      </c>
      <c r="N621" s="233" t="inlineStr">
        <is>
          <t>Special/Other</t>
        </is>
      </c>
      <c r="O621" s="233" t="inlineStr">
        <is>
          <t>Coating_Standard</t>
        </is>
      </c>
      <c r="P621" s="235" t="inlineStr">
        <is>
          <t>RTF</t>
        </is>
      </c>
      <c r="Q621" s="233" t="inlineStr">
        <is>
          <t>B101275</t>
        </is>
      </c>
      <c r="R621" s="235" t="inlineStr">
        <is>
          <t>LT029</t>
        </is>
      </c>
      <c r="S621" s="233" t="n"/>
      <c r="T621" s="233" t="n"/>
      <c r="U621" s="233" t="n"/>
    </row>
    <row r="622">
      <c r="B622" s="233">
        <f>IF(AND(M622&lt;&gt;"B20", O622= "Coating_Standard"),"Y","N")</f>
        <v/>
      </c>
      <c r="C622" s="233" t="inlineStr">
        <is>
          <t>ConTab_BOM_KP_Insert_0628</t>
        </is>
      </c>
      <c r="D622" s="233">
        <f>IF(B640="Y",C622,"")</f>
        <v/>
      </c>
      <c r="E622" s="198" t="inlineStr">
        <is>
          <t>4015-9_0-KP</t>
        </is>
      </c>
      <c r="F622" s="235" t="inlineStr">
        <is>
          <t>Opt_Insert</t>
        </is>
      </c>
      <c r="G622" s="235" t="inlineStr">
        <is>
          <t>4</t>
        </is>
      </c>
      <c r="H622" s="234" t="inlineStr">
        <is>
          <t>X4</t>
        </is>
      </c>
      <c r="I622" s="233" t="inlineStr">
        <is>
          <t>Mechanical Seal</t>
        </is>
      </c>
      <c r="J622" s="233" t="inlineStr">
        <is>
          <t>Single</t>
        </is>
      </c>
      <c r="K622" s="233" t="n"/>
      <c r="L622" s="233" t="inlineStr">
        <is>
          <t>Regreasable</t>
        </is>
      </c>
      <c r="M622" s="233" t="inlineStr">
        <is>
          <t>C35</t>
        </is>
      </c>
      <c r="N622" s="233" t="inlineStr">
        <is>
          <t>No Lip seals or labrynth seals</t>
        </is>
      </c>
      <c r="O622" s="233" t="inlineStr">
        <is>
          <t>Coating_Standard</t>
        </is>
      </c>
      <c r="P622" s="235" t="inlineStr">
        <is>
          <t>96699118</t>
        </is>
      </c>
      <c r="Q622" s="233" t="inlineStr">
        <is>
          <t>B101268</t>
        </is>
      </c>
      <c r="R622" s="235" t="inlineStr">
        <is>
          <t>LT027</t>
        </is>
      </c>
      <c r="S622" s="233" t="n"/>
      <c r="T622" s="233" t="n"/>
      <c r="U622" s="233" t="n"/>
    </row>
    <row r="623">
      <c r="B623" s="233">
        <f>IF(AND(M623&lt;&gt;"B20", O623= "Coating_Standard"),"Y","N")</f>
        <v/>
      </c>
      <c r="C623" s="233" t="inlineStr">
        <is>
          <t>ConTab_BOM_KP_Insert_0629</t>
        </is>
      </c>
      <c r="D623" s="233">
        <f>IF(B641="Y",C623,"")</f>
        <v/>
      </c>
      <c r="E623" s="198" t="inlineStr">
        <is>
          <t>4015-9_0-KP</t>
        </is>
      </c>
      <c r="F623" s="235" t="inlineStr">
        <is>
          <t>Opt_Insert</t>
        </is>
      </c>
      <c r="G623" s="235" t="inlineStr">
        <is>
          <t>4</t>
        </is>
      </c>
      <c r="H623" s="234" t="inlineStr">
        <is>
          <t>X4</t>
        </is>
      </c>
      <c r="I623" s="233" t="inlineStr">
        <is>
          <t>Mechanical Seal</t>
        </is>
      </c>
      <c r="J623" s="233" t="inlineStr">
        <is>
          <t>Single</t>
        </is>
      </c>
      <c r="K623" s="233" t="n"/>
      <c r="L623" s="233" t="inlineStr">
        <is>
          <t>Regreasable</t>
        </is>
      </c>
      <c r="M623" s="233" t="inlineStr">
        <is>
          <t>J</t>
        </is>
      </c>
      <c r="N623" s="233" t="inlineStr">
        <is>
          <t>No Lip seals or labrynth seals</t>
        </is>
      </c>
      <c r="O623" s="233" t="inlineStr">
        <is>
          <t>Coating_Standard</t>
        </is>
      </c>
      <c r="P623" s="235" t="inlineStr">
        <is>
          <t>RTF</t>
        </is>
      </c>
      <c r="Q623" s="233" t="inlineStr">
        <is>
          <t>B101270</t>
        </is>
      </c>
      <c r="R623" s="235" t="inlineStr">
        <is>
          <t>LT105</t>
        </is>
      </c>
      <c r="S623" s="233" t="n"/>
      <c r="T623" s="233" t="n"/>
      <c r="U623" s="233" t="n"/>
    </row>
    <row r="624">
      <c r="B624" s="233">
        <f>IF(AND(M624&lt;&gt;"B20", O624= "Coating_Standard"),"Y","N")</f>
        <v/>
      </c>
      <c r="C624" s="233" t="inlineStr">
        <is>
          <t>ConTab_BOM_KP_Insert_0630</t>
        </is>
      </c>
      <c r="D624" s="233">
        <f>IF(B642="Y",C624,"")</f>
        <v/>
      </c>
      <c r="E624" s="198" t="inlineStr">
        <is>
          <t>4015-9_0-KP</t>
        </is>
      </c>
      <c r="F624" s="235" t="inlineStr">
        <is>
          <t>Opt_Insert</t>
        </is>
      </c>
      <c r="G624" s="235" t="inlineStr">
        <is>
          <t>4</t>
        </is>
      </c>
      <c r="H624" s="234" t="inlineStr">
        <is>
          <t>X4</t>
        </is>
      </c>
      <c r="I624" s="233" t="inlineStr">
        <is>
          <t>Mechanical Seal</t>
        </is>
      </c>
      <c r="J624" s="233" t="inlineStr">
        <is>
          <t>Single</t>
        </is>
      </c>
      <c r="K624" s="233" t="n"/>
      <c r="L624" s="233" t="inlineStr">
        <is>
          <t>Regreasable</t>
        </is>
      </c>
      <c r="M624" s="233" t="inlineStr">
        <is>
          <t>X</t>
        </is>
      </c>
      <c r="N624" s="233" t="inlineStr">
        <is>
          <t>Special/Other</t>
        </is>
      </c>
      <c r="O624" s="233" t="inlineStr">
        <is>
          <t>Coating_Standard</t>
        </is>
      </c>
      <c r="P624" s="235" t="inlineStr">
        <is>
          <t>RTF</t>
        </is>
      </c>
      <c r="Q624" s="233" t="inlineStr">
        <is>
          <t>B104671</t>
        </is>
      </c>
      <c r="R624" s="235" t="inlineStr">
        <is>
          <t>LT029</t>
        </is>
      </c>
      <c r="S624" s="233" t="n"/>
      <c r="T624" s="233" t="n"/>
      <c r="U624" s="233" t="n"/>
    </row>
    <row r="625">
      <c r="B625" s="233">
        <f>IF(AND(M625&lt;&gt;"B20", O625= "Coating_Standard"),"Y","N")</f>
        <v/>
      </c>
      <c r="C625" s="233" t="inlineStr">
        <is>
          <t>ConTab_BOM_KP_Insert_0631</t>
        </is>
      </c>
      <c r="D625" s="233">
        <f>IF(B643="Y",C625,"")</f>
        <v/>
      </c>
      <c r="E625" s="198" t="inlineStr">
        <is>
          <t>4015-9_0-KP</t>
        </is>
      </c>
      <c r="F625" s="235" t="inlineStr">
        <is>
          <t>Opt_Insert</t>
        </is>
      </c>
      <c r="G625" s="235" t="inlineStr">
        <is>
          <t>4</t>
        </is>
      </c>
      <c r="H625" s="234" t="inlineStr">
        <is>
          <t>X4</t>
        </is>
      </c>
      <c r="I625" s="233" t="inlineStr">
        <is>
          <t>Packing</t>
        </is>
      </c>
      <c r="J625" s="233" t="inlineStr">
        <is>
          <t>Packing</t>
        </is>
      </c>
      <c r="K625" s="233" t="n"/>
      <c r="L625" s="233" t="inlineStr">
        <is>
          <t>Regreasable</t>
        </is>
      </c>
      <c r="M625" s="233" t="inlineStr">
        <is>
          <t>C35</t>
        </is>
      </c>
      <c r="N625" s="233" t="inlineStr">
        <is>
          <t>No Lip seals or labrynth seals</t>
        </is>
      </c>
      <c r="O625" s="233" t="inlineStr">
        <is>
          <t>Coating_Standard</t>
        </is>
      </c>
      <c r="P625" s="235" t="inlineStr">
        <is>
          <t>96699119</t>
        </is>
      </c>
      <c r="Q625" s="233" t="inlineStr">
        <is>
          <t>B101272</t>
        </is>
      </c>
      <c r="R625" s="235" t="inlineStr">
        <is>
          <t>LT027</t>
        </is>
      </c>
      <c r="S625" s="233" t="n"/>
      <c r="T625" s="233" t="n"/>
      <c r="U625" s="233" t="n"/>
    </row>
    <row r="626">
      <c r="B626" s="233">
        <f>IF(AND(M626&lt;&gt;"B20", O626= "Coating_Standard"),"Y","N")</f>
        <v/>
      </c>
      <c r="C626" s="233" t="inlineStr">
        <is>
          <t>ConTab_BOM_KP_Insert_0632</t>
        </is>
      </c>
      <c r="D626" s="233">
        <f>IF(B644="Y",C626,"")</f>
        <v/>
      </c>
      <c r="E626" s="198" t="inlineStr">
        <is>
          <t>4015-9_0-KP</t>
        </is>
      </c>
      <c r="F626" s="235" t="inlineStr">
        <is>
          <t>Opt_Insert</t>
        </is>
      </c>
      <c r="G626" s="235" t="inlineStr">
        <is>
          <t>4</t>
        </is>
      </c>
      <c r="H626" s="234" t="inlineStr">
        <is>
          <t>X4</t>
        </is>
      </c>
      <c r="I626" s="233" t="inlineStr">
        <is>
          <t>Packing</t>
        </is>
      </c>
      <c r="J626" s="233" t="inlineStr">
        <is>
          <t>Packing</t>
        </is>
      </c>
      <c r="K626" s="233" t="n"/>
      <c r="L626" s="233" t="inlineStr">
        <is>
          <t>Regreasable</t>
        </is>
      </c>
      <c r="M626" s="233" t="inlineStr">
        <is>
          <t>J</t>
        </is>
      </c>
      <c r="N626" s="233" t="inlineStr">
        <is>
          <t>No Lip seals or labrynth seals</t>
        </is>
      </c>
      <c r="O626" s="233" t="inlineStr">
        <is>
          <t>Coating_Standard</t>
        </is>
      </c>
      <c r="P626" s="235" t="inlineStr">
        <is>
          <t>RTF</t>
        </is>
      </c>
      <c r="Q626" s="233" t="inlineStr">
        <is>
          <t>B101274</t>
        </is>
      </c>
      <c r="R626" s="235" t="inlineStr">
        <is>
          <t>LT105</t>
        </is>
      </c>
      <c r="S626" s="233" t="n"/>
      <c r="T626" s="233" t="n"/>
      <c r="U626" s="233" t="n"/>
    </row>
    <row r="627">
      <c r="B627" s="233">
        <f>IF(AND(M627&lt;&gt;"B20", O627= "Coating_Standard"),"Y","N")</f>
        <v/>
      </c>
      <c r="C627" s="233" t="inlineStr">
        <is>
          <t>ConTab_BOM_KP_Insert_0633</t>
        </is>
      </c>
      <c r="D627" s="233">
        <f>IF(B645="Y",C627,"")</f>
        <v/>
      </c>
      <c r="E627" s="198" t="inlineStr">
        <is>
          <t>4015-9_0-KP</t>
        </is>
      </c>
      <c r="F627" s="235" t="inlineStr">
        <is>
          <t>Opt_Insert</t>
        </is>
      </c>
      <c r="G627" s="235" t="inlineStr">
        <is>
          <t>4</t>
        </is>
      </c>
      <c r="H627" s="234" t="inlineStr">
        <is>
          <t>X4</t>
        </is>
      </c>
      <c r="I627" s="233" t="inlineStr">
        <is>
          <t>Packing</t>
        </is>
      </c>
      <c r="J627" s="233" t="inlineStr">
        <is>
          <t>Packing</t>
        </is>
      </c>
      <c r="K627" s="233" t="n"/>
      <c r="L627" s="233" t="inlineStr">
        <is>
          <t>Regreasable</t>
        </is>
      </c>
      <c r="M627" s="233" t="inlineStr">
        <is>
          <t>X</t>
        </is>
      </c>
      <c r="N627" s="233" t="inlineStr">
        <is>
          <t>Special/Other</t>
        </is>
      </c>
      <c r="O627" s="233" t="inlineStr">
        <is>
          <t>Coating_Standard</t>
        </is>
      </c>
      <c r="P627" s="235" t="inlineStr">
        <is>
          <t>RTF</t>
        </is>
      </c>
      <c r="Q627" s="233" t="inlineStr">
        <is>
          <t>B101275</t>
        </is>
      </c>
      <c r="R627" s="235" t="inlineStr">
        <is>
          <t>LT029</t>
        </is>
      </c>
      <c r="S627" s="233" t="n"/>
      <c r="T627" s="233" t="n"/>
      <c r="U627" s="233" t="n"/>
    </row>
    <row r="628">
      <c r="B628" s="233">
        <f>IF(AND(M628&lt;&gt;"B20", O628= "Coating_Standard"),"Y","N")</f>
        <v/>
      </c>
      <c r="C628" s="233" t="inlineStr">
        <is>
          <t>ConTab_BOM_KP_Insert_0634</t>
        </is>
      </c>
      <c r="D628" s="233">
        <f>IF(B646="Y",C628,"")</f>
        <v/>
      </c>
      <c r="E628" s="235" t="inlineStr">
        <is>
          <t>3014-7_8-KP</t>
        </is>
      </c>
      <c r="F628" s="235" t="inlineStr">
        <is>
          <t>Opt_Insert</t>
        </is>
      </c>
      <c r="G628" s="235" t="inlineStr">
        <is>
          <t>4</t>
        </is>
      </c>
      <c r="H628" s="234" t="inlineStr">
        <is>
          <t>X4</t>
        </is>
      </c>
      <c r="I628" s="233" t="inlineStr">
        <is>
          <t>Mechanical Seal</t>
        </is>
      </c>
      <c r="J628" s="233" t="inlineStr">
        <is>
          <t>Single</t>
        </is>
      </c>
      <c r="K628" s="233" t="n"/>
      <c r="L628" s="233" t="inlineStr">
        <is>
          <t>Oil Lubricated Bath</t>
        </is>
      </c>
      <c r="M628" s="233" t="inlineStr">
        <is>
          <t>C35</t>
        </is>
      </c>
      <c r="N628" s="233" t="inlineStr">
        <is>
          <t>Lip Seal</t>
        </is>
      </c>
      <c r="O628" s="233" t="inlineStr">
        <is>
          <t>Coating_Standard</t>
        </is>
      </c>
      <c r="P628" s="235" t="inlineStr">
        <is>
          <t>RTF</t>
        </is>
      </c>
      <c r="Q628" s="233" t="inlineStr">
        <is>
          <t>B104015</t>
        </is>
      </c>
      <c r="R628" s="235" t="inlineStr">
        <is>
          <t>LT027</t>
        </is>
      </c>
      <c r="S628" s="233" t="n"/>
      <c r="T628" s="233" t="n"/>
      <c r="U628" s="233" t="n"/>
    </row>
    <row r="629">
      <c r="B629" s="233">
        <f>IF(AND(M629&lt;&gt;"B20", O629= "Coating_Standard"),"Y","N")</f>
        <v/>
      </c>
      <c r="C629" s="233" t="inlineStr">
        <is>
          <t>ConTab_BOM_KP_Insert_0635</t>
        </is>
      </c>
      <c r="D629" s="233">
        <f>IF(B647="Y",C629,"")</f>
        <v/>
      </c>
      <c r="E629" s="235" t="inlineStr">
        <is>
          <t>3014-7_8-KP</t>
        </is>
      </c>
      <c r="F629" s="235" t="inlineStr">
        <is>
          <t>Opt_Insert</t>
        </is>
      </c>
      <c r="G629" s="235" t="inlineStr">
        <is>
          <t>4</t>
        </is>
      </c>
      <c r="H629" s="234" t="inlineStr">
        <is>
          <t>X4</t>
        </is>
      </c>
      <c r="I629" s="233" t="inlineStr">
        <is>
          <t>Mechanical Seal</t>
        </is>
      </c>
      <c r="J629" s="233" t="inlineStr">
        <is>
          <t>Single</t>
        </is>
      </c>
      <c r="K629" s="233" t="n"/>
      <c r="L629" s="233" t="inlineStr">
        <is>
          <t>Oil Lubricated Bath</t>
        </is>
      </c>
      <c r="M629" s="233" t="inlineStr">
        <is>
          <t>J</t>
        </is>
      </c>
      <c r="N629" s="233" t="inlineStr">
        <is>
          <t>Lip Seal</t>
        </is>
      </c>
      <c r="O629" s="233" t="inlineStr">
        <is>
          <t>Coating_Standard</t>
        </is>
      </c>
      <c r="P629" s="235" t="inlineStr">
        <is>
          <t>RTF</t>
        </is>
      </c>
      <c r="Q629" s="233" t="inlineStr">
        <is>
          <t>B104017</t>
        </is>
      </c>
      <c r="R629" s="235" t="inlineStr">
        <is>
          <t>LT105</t>
        </is>
      </c>
      <c r="S629" s="233" t="n"/>
      <c r="T629" s="233" t="n"/>
      <c r="U629" s="233" t="n"/>
    </row>
    <row r="630">
      <c r="B630" s="233">
        <f>IF(AND(M630&lt;&gt;"B20", O630= "Coating_Standard"),"Y","N")</f>
        <v/>
      </c>
      <c r="C630" s="233" t="inlineStr">
        <is>
          <t>ConTab_BOM_KP_Insert_0636</t>
        </is>
      </c>
      <c r="D630" s="233">
        <f>IF(B648="Y",C630,"")</f>
        <v/>
      </c>
      <c r="E630" s="235" t="inlineStr">
        <is>
          <t>3014-7_8-KP</t>
        </is>
      </c>
      <c r="F630" s="235" t="inlineStr">
        <is>
          <t>Opt_Insert</t>
        </is>
      </c>
      <c r="G630" s="235" t="inlineStr">
        <is>
          <t>4</t>
        </is>
      </c>
      <c r="H630" s="234" t="inlineStr">
        <is>
          <t>X4</t>
        </is>
      </c>
      <c r="I630" s="233" t="inlineStr">
        <is>
          <t>Mechanical Seal</t>
        </is>
      </c>
      <c r="J630" s="233" t="inlineStr">
        <is>
          <t>Single</t>
        </is>
      </c>
      <c r="K630" s="233" t="n"/>
      <c r="L630" s="233" t="inlineStr">
        <is>
          <t>Oil Lubricated Bath</t>
        </is>
      </c>
      <c r="M630" s="233" t="inlineStr">
        <is>
          <t>X</t>
        </is>
      </c>
      <c r="N630" s="233" t="inlineStr">
        <is>
          <t>Special/Other</t>
        </is>
      </c>
      <c r="O630" s="233" t="inlineStr">
        <is>
          <t>Coating_Standard</t>
        </is>
      </c>
      <c r="P630" s="235" t="inlineStr">
        <is>
          <t>RTF</t>
        </is>
      </c>
      <c r="Q630" s="233" t="inlineStr">
        <is>
          <t>B104018</t>
        </is>
      </c>
      <c r="R630" s="235" t="inlineStr">
        <is>
          <t>LT029</t>
        </is>
      </c>
      <c r="S630" s="233" t="n"/>
      <c r="T630" s="233" t="n"/>
      <c r="U630" s="233" t="n"/>
    </row>
    <row r="631">
      <c r="B631" s="233">
        <f>IF(AND(M631&lt;&gt;"B20", O631= "Coating_Standard"),"Y","N")</f>
        <v/>
      </c>
      <c r="C631" s="233" t="inlineStr">
        <is>
          <t>ConTab_BOM_KP_Insert_0637</t>
        </is>
      </c>
      <c r="D631" s="233">
        <f>IF(B649="Y",C631,"")</f>
        <v/>
      </c>
      <c r="E631" s="235" t="inlineStr">
        <is>
          <t>3014-7_8-KP</t>
        </is>
      </c>
      <c r="F631" s="235" t="inlineStr">
        <is>
          <t>Opt_Insert</t>
        </is>
      </c>
      <c r="G631" s="235" t="inlineStr">
        <is>
          <t>4</t>
        </is>
      </c>
      <c r="H631" s="234" t="inlineStr">
        <is>
          <t>X4</t>
        </is>
      </c>
      <c r="I631" s="233" t="inlineStr">
        <is>
          <t>Packing</t>
        </is>
      </c>
      <c r="J631" s="233" t="inlineStr">
        <is>
          <t>Packing</t>
        </is>
      </c>
      <c r="K631" s="233" t="n"/>
      <c r="L631" s="233" t="inlineStr">
        <is>
          <t>Oil Lubricated Bath</t>
        </is>
      </c>
      <c r="M631" s="233" t="inlineStr">
        <is>
          <t>C35</t>
        </is>
      </c>
      <c r="N631" s="233" t="inlineStr">
        <is>
          <t>Lip Seal</t>
        </is>
      </c>
      <c r="O631" s="233" t="inlineStr">
        <is>
          <t>Coating_Standard</t>
        </is>
      </c>
      <c r="P631" s="235" t="inlineStr">
        <is>
          <t>RTF</t>
        </is>
      </c>
      <c r="Q631" s="233" t="inlineStr">
        <is>
          <t>B104020</t>
        </is>
      </c>
      <c r="R631" s="235" t="inlineStr">
        <is>
          <t>LT027</t>
        </is>
      </c>
      <c r="S631" s="233" t="n"/>
      <c r="T631" s="233" t="n"/>
      <c r="U631" s="233" t="n"/>
    </row>
    <row r="632">
      <c r="B632" s="233">
        <f>IF(AND(M632&lt;&gt;"B20", O632= "Coating_Standard"),"Y","N")</f>
        <v/>
      </c>
      <c r="C632" s="233" t="inlineStr">
        <is>
          <t>ConTab_BOM_KP_Insert_0638</t>
        </is>
      </c>
      <c r="D632" s="233">
        <f>IF(B650="Y",C632,"")</f>
        <v/>
      </c>
      <c r="E632" s="235" t="inlineStr">
        <is>
          <t>3014-7_8-KP</t>
        </is>
      </c>
      <c r="F632" s="235" t="inlineStr">
        <is>
          <t>Opt_Insert</t>
        </is>
      </c>
      <c r="G632" s="235" t="inlineStr">
        <is>
          <t>4</t>
        </is>
      </c>
      <c r="H632" s="234" t="inlineStr">
        <is>
          <t>X4</t>
        </is>
      </c>
      <c r="I632" s="233" t="inlineStr">
        <is>
          <t>Packing</t>
        </is>
      </c>
      <c r="J632" s="233" t="inlineStr">
        <is>
          <t>Packing</t>
        </is>
      </c>
      <c r="K632" s="233" t="n"/>
      <c r="L632" s="233" t="inlineStr">
        <is>
          <t>Oil Lubricated Bath</t>
        </is>
      </c>
      <c r="M632" s="233" t="inlineStr">
        <is>
          <t>J</t>
        </is>
      </c>
      <c r="N632" s="233" t="inlineStr">
        <is>
          <t>Lip Seal</t>
        </is>
      </c>
      <c r="O632" s="233" t="inlineStr">
        <is>
          <t>Coating_Standard</t>
        </is>
      </c>
      <c r="P632" s="235" t="inlineStr">
        <is>
          <t>RTF</t>
        </is>
      </c>
      <c r="Q632" s="233" t="inlineStr">
        <is>
          <t>B104022</t>
        </is>
      </c>
      <c r="R632" s="235" t="inlineStr">
        <is>
          <t>LT105</t>
        </is>
      </c>
      <c r="S632" s="233" t="n"/>
      <c r="T632" s="233" t="n"/>
      <c r="U632" s="233" t="n"/>
    </row>
    <row r="633">
      <c r="B633" s="233">
        <f>IF(AND(M633&lt;&gt;"B20", O633= "Coating_Standard"),"Y","N")</f>
        <v/>
      </c>
      <c r="C633" s="233" t="inlineStr">
        <is>
          <t>ConTab_BOM_KP_Insert_0639</t>
        </is>
      </c>
      <c r="D633" s="233">
        <f>IF(B651="Y",C633,"")</f>
        <v/>
      </c>
      <c r="E633" s="235" t="inlineStr">
        <is>
          <t>3014-7_8-KP</t>
        </is>
      </c>
      <c r="F633" s="235" t="inlineStr">
        <is>
          <t>Opt_Insert</t>
        </is>
      </c>
      <c r="G633" s="235" t="inlineStr">
        <is>
          <t>4</t>
        </is>
      </c>
      <c r="H633" s="234" t="inlineStr">
        <is>
          <t>X4</t>
        </is>
      </c>
      <c r="I633" s="233" t="inlineStr">
        <is>
          <t>Packing</t>
        </is>
      </c>
      <c r="J633" s="233" t="inlineStr">
        <is>
          <t>Packing</t>
        </is>
      </c>
      <c r="K633" s="233" t="n"/>
      <c r="L633" s="233" t="inlineStr">
        <is>
          <t>Oil Lubricated Bath</t>
        </is>
      </c>
      <c r="M633" s="233" t="inlineStr">
        <is>
          <t>X</t>
        </is>
      </c>
      <c r="N633" s="233" t="inlineStr">
        <is>
          <t>Special/Other</t>
        </is>
      </c>
      <c r="O633" s="233" t="inlineStr">
        <is>
          <t>Coating_Standard</t>
        </is>
      </c>
      <c r="P633" s="235" t="inlineStr">
        <is>
          <t>RTF</t>
        </is>
      </c>
      <c r="Q633" s="233" t="inlineStr">
        <is>
          <t>B104023</t>
        </is>
      </c>
      <c r="R633" s="235" t="inlineStr">
        <is>
          <t>LT029</t>
        </is>
      </c>
      <c r="S633" s="233" t="n"/>
      <c r="T633" s="233" t="n"/>
      <c r="U633" s="233" t="n"/>
    </row>
    <row r="634">
      <c r="B634" s="233">
        <f>IF(AND(M634&lt;&gt;"B20", O634= "Coating_Standard"),"Y","N")</f>
        <v/>
      </c>
      <c r="C634" s="233" t="inlineStr">
        <is>
          <t>ConTab_BOM_KP_Insert_0640</t>
        </is>
      </c>
      <c r="D634" s="233">
        <f>IF(B652="Y",C634,"")</f>
        <v/>
      </c>
      <c r="E634" s="198" t="inlineStr">
        <is>
          <t>4015-9_0-KP</t>
        </is>
      </c>
      <c r="F634" s="235" t="inlineStr">
        <is>
          <t>Opt_Insert</t>
        </is>
      </c>
      <c r="G634" s="235" t="inlineStr">
        <is>
          <t>4</t>
        </is>
      </c>
      <c r="H634" s="234" t="inlineStr">
        <is>
          <t>X4</t>
        </is>
      </c>
      <c r="I634" s="233" t="inlineStr">
        <is>
          <t>Mechanical Seal</t>
        </is>
      </c>
      <c r="J634" s="233" t="inlineStr">
        <is>
          <t>Single</t>
        </is>
      </c>
      <c r="K634" s="233" t="n"/>
      <c r="L634" s="233" t="inlineStr">
        <is>
          <t>Oil Lubricated Bath</t>
        </is>
      </c>
      <c r="M634" s="233" t="inlineStr">
        <is>
          <t>C35</t>
        </is>
      </c>
      <c r="N634" s="233" t="inlineStr">
        <is>
          <t>Lip Seal</t>
        </is>
      </c>
      <c r="O634" s="233" t="inlineStr">
        <is>
          <t>Coating_Standard</t>
        </is>
      </c>
      <c r="P634" s="235" t="inlineStr">
        <is>
          <t>RTF</t>
        </is>
      </c>
      <c r="Q634" s="233" t="inlineStr">
        <is>
          <t>B104015</t>
        </is>
      </c>
      <c r="R634" s="235" t="inlineStr">
        <is>
          <t>LT027</t>
        </is>
      </c>
      <c r="S634" s="233" t="n"/>
      <c r="T634" s="233" t="n"/>
      <c r="U634" s="233" t="n"/>
    </row>
    <row r="635">
      <c r="B635" s="233">
        <f>IF(AND(M635&lt;&gt;"B20", O635= "Coating_Standard"),"Y","N")</f>
        <v/>
      </c>
      <c r="C635" s="233" t="inlineStr">
        <is>
          <t>ConTab_BOM_KP_Insert_0641</t>
        </is>
      </c>
      <c r="D635" s="233">
        <f>IF(B653="Y",C635,"")</f>
        <v/>
      </c>
      <c r="E635" s="198" t="inlineStr">
        <is>
          <t>4015-9_0-KP</t>
        </is>
      </c>
      <c r="F635" s="235" t="inlineStr">
        <is>
          <t>Opt_Insert</t>
        </is>
      </c>
      <c r="G635" s="235" t="inlineStr">
        <is>
          <t>4</t>
        </is>
      </c>
      <c r="H635" s="234" t="inlineStr">
        <is>
          <t>X4</t>
        </is>
      </c>
      <c r="I635" s="233" t="inlineStr">
        <is>
          <t>Mechanical Seal</t>
        </is>
      </c>
      <c r="J635" s="233" t="inlineStr">
        <is>
          <t>Single</t>
        </is>
      </c>
      <c r="K635" s="233" t="n"/>
      <c r="L635" s="233" t="inlineStr">
        <is>
          <t>Oil Lubricated Bath</t>
        </is>
      </c>
      <c r="M635" s="233" t="inlineStr">
        <is>
          <t>J</t>
        </is>
      </c>
      <c r="N635" s="233" t="inlineStr">
        <is>
          <t>Lip Seal</t>
        </is>
      </c>
      <c r="O635" s="233" t="inlineStr">
        <is>
          <t>Coating_Standard</t>
        </is>
      </c>
      <c r="P635" s="235" t="inlineStr">
        <is>
          <t>RTF</t>
        </is>
      </c>
      <c r="Q635" s="233" t="inlineStr">
        <is>
          <t>B104017</t>
        </is>
      </c>
      <c r="R635" s="235" t="inlineStr">
        <is>
          <t>LT105</t>
        </is>
      </c>
      <c r="S635" s="233" t="n"/>
      <c r="T635" s="233" t="n"/>
      <c r="U635" s="233" t="n"/>
    </row>
    <row r="636">
      <c r="B636" s="233">
        <f>IF(AND(M636&lt;&gt;"B20", O636= "Coating_Standard"),"Y","N")</f>
        <v/>
      </c>
      <c r="C636" s="233" t="inlineStr">
        <is>
          <t>ConTab_BOM_KP_Insert_0642</t>
        </is>
      </c>
      <c r="D636" s="233">
        <f>IF(B654="Y",C636,"")</f>
        <v/>
      </c>
      <c r="E636" s="198" t="inlineStr">
        <is>
          <t>4015-9_0-KP</t>
        </is>
      </c>
      <c r="F636" s="235" t="inlineStr">
        <is>
          <t>Opt_Insert</t>
        </is>
      </c>
      <c r="G636" s="235" t="inlineStr">
        <is>
          <t>4</t>
        </is>
      </c>
      <c r="H636" s="234" t="inlineStr">
        <is>
          <t>X4</t>
        </is>
      </c>
      <c r="I636" s="233" t="inlineStr">
        <is>
          <t>Mechanical Seal</t>
        </is>
      </c>
      <c r="J636" s="233" t="inlineStr">
        <is>
          <t>Single</t>
        </is>
      </c>
      <c r="K636" s="233" t="n"/>
      <c r="L636" s="233" t="inlineStr">
        <is>
          <t>Oil Lubricated Bath</t>
        </is>
      </c>
      <c r="M636" s="233" t="inlineStr">
        <is>
          <t>X</t>
        </is>
      </c>
      <c r="N636" s="233" t="inlineStr">
        <is>
          <t>Special/Other</t>
        </is>
      </c>
      <c r="O636" s="233" t="inlineStr">
        <is>
          <t>Coating_Standard</t>
        </is>
      </c>
      <c r="P636" s="235" t="inlineStr">
        <is>
          <t>RTF</t>
        </is>
      </c>
      <c r="Q636" s="233" t="inlineStr">
        <is>
          <t>B104018</t>
        </is>
      </c>
      <c r="R636" s="235" t="inlineStr">
        <is>
          <t>LT029</t>
        </is>
      </c>
      <c r="S636" s="233" t="n"/>
      <c r="T636" s="233" t="n"/>
      <c r="U636" s="233" t="n"/>
    </row>
    <row r="637">
      <c r="B637" s="233">
        <f>IF(AND(M637&lt;&gt;"B20", O637= "Coating_Standard"),"Y","N")</f>
        <v/>
      </c>
      <c r="C637" s="233" t="inlineStr">
        <is>
          <t>ConTab_BOM_KP_Insert_0643</t>
        </is>
      </c>
      <c r="D637" s="233">
        <f>IF(B655="Y",C637,"")</f>
        <v/>
      </c>
      <c r="E637" s="198" t="inlineStr">
        <is>
          <t>4015-9_0-KP</t>
        </is>
      </c>
      <c r="F637" s="235" t="inlineStr">
        <is>
          <t>Opt_Insert</t>
        </is>
      </c>
      <c r="G637" s="235" t="inlineStr">
        <is>
          <t>4</t>
        </is>
      </c>
      <c r="H637" s="234" t="inlineStr">
        <is>
          <t>X4</t>
        </is>
      </c>
      <c r="I637" s="233" t="inlineStr">
        <is>
          <t>Packing</t>
        </is>
      </c>
      <c r="J637" s="233" t="inlineStr">
        <is>
          <t>Packing</t>
        </is>
      </c>
      <c r="K637" s="233" t="n"/>
      <c r="L637" s="233" t="inlineStr">
        <is>
          <t>Oil Lubricated Bath</t>
        </is>
      </c>
      <c r="M637" s="233" t="inlineStr">
        <is>
          <t>C35</t>
        </is>
      </c>
      <c r="N637" s="233" t="inlineStr">
        <is>
          <t>Lip Seal</t>
        </is>
      </c>
      <c r="O637" s="233" t="inlineStr">
        <is>
          <t>Coating_Standard</t>
        </is>
      </c>
      <c r="P637" s="235" t="inlineStr">
        <is>
          <t>RTF</t>
        </is>
      </c>
      <c r="Q637" s="233" t="inlineStr">
        <is>
          <t>B104020</t>
        </is>
      </c>
      <c r="R637" s="235" t="inlineStr">
        <is>
          <t>LT027</t>
        </is>
      </c>
      <c r="S637" s="233" t="n"/>
      <c r="T637" s="233" t="n"/>
      <c r="U637" s="233" t="n"/>
    </row>
    <row r="638">
      <c r="B638" s="233">
        <f>IF(AND(M638&lt;&gt;"B20", O638= "Coating_Standard"),"Y","N")</f>
        <v/>
      </c>
      <c r="C638" s="233" t="inlineStr">
        <is>
          <t>ConTab_BOM_KP_Insert_0644</t>
        </is>
      </c>
      <c r="D638" s="233">
        <f>IF(B656="Y",C638,"")</f>
        <v/>
      </c>
      <c r="E638" s="198" t="inlineStr">
        <is>
          <t>4015-9_0-KP</t>
        </is>
      </c>
      <c r="F638" s="235" t="inlineStr">
        <is>
          <t>Opt_Insert</t>
        </is>
      </c>
      <c r="G638" s="235" t="inlineStr">
        <is>
          <t>4</t>
        </is>
      </c>
      <c r="H638" s="234" t="inlineStr">
        <is>
          <t>X4</t>
        </is>
      </c>
      <c r="I638" s="233" t="inlineStr">
        <is>
          <t>Packing</t>
        </is>
      </c>
      <c r="J638" s="233" t="inlineStr">
        <is>
          <t>Packing</t>
        </is>
      </c>
      <c r="K638" s="233" t="n"/>
      <c r="L638" s="233" t="inlineStr">
        <is>
          <t>Oil Lubricated Bath</t>
        </is>
      </c>
      <c r="M638" s="233" t="inlineStr">
        <is>
          <t>J</t>
        </is>
      </c>
      <c r="N638" s="233" t="inlineStr">
        <is>
          <t>Lip Seal</t>
        </is>
      </c>
      <c r="O638" s="233" t="inlineStr">
        <is>
          <t>Coating_Standard</t>
        </is>
      </c>
      <c r="P638" s="235" t="inlineStr">
        <is>
          <t>RTF</t>
        </is>
      </c>
      <c r="Q638" s="233" t="inlineStr">
        <is>
          <t>B104022</t>
        </is>
      </c>
      <c r="R638" s="235" t="inlineStr">
        <is>
          <t>LT105</t>
        </is>
      </c>
      <c r="S638" s="233" t="n"/>
      <c r="T638" s="233" t="n"/>
      <c r="U638" s="233" t="n"/>
    </row>
    <row r="639">
      <c r="B639" s="233">
        <f>IF(AND(M639&lt;&gt;"B20", O639= "Coating_Standard"),"Y","N")</f>
        <v/>
      </c>
      <c r="C639" s="233" t="inlineStr">
        <is>
          <t>ConTab_BOM_KP_Insert_0645</t>
        </is>
      </c>
      <c r="D639" s="233">
        <f>IF(B657="Y",C639,"")</f>
        <v/>
      </c>
      <c r="E639" s="198" t="inlineStr">
        <is>
          <t>4015-9_0-KP</t>
        </is>
      </c>
      <c r="F639" s="235" t="inlineStr">
        <is>
          <t>Opt_Insert</t>
        </is>
      </c>
      <c r="G639" s="235" t="inlineStr">
        <is>
          <t>4</t>
        </is>
      </c>
      <c r="H639" s="234" t="inlineStr">
        <is>
          <t>X4</t>
        </is>
      </c>
      <c r="I639" s="233" t="inlineStr">
        <is>
          <t>Packing</t>
        </is>
      </c>
      <c r="J639" s="233" t="inlineStr">
        <is>
          <t>Packing</t>
        </is>
      </c>
      <c r="K639" s="233" t="n"/>
      <c r="L639" s="233" t="inlineStr">
        <is>
          <t>Oil Lubricated Bath</t>
        </is>
      </c>
      <c r="M639" s="233" t="inlineStr">
        <is>
          <t>X</t>
        </is>
      </c>
      <c r="N639" s="233" t="inlineStr">
        <is>
          <t>Special/Other</t>
        </is>
      </c>
      <c r="O639" s="233" t="inlineStr">
        <is>
          <t>Coating_Standard</t>
        </is>
      </c>
      <c r="P639" s="235" t="inlineStr">
        <is>
          <t>RTF</t>
        </is>
      </c>
      <c r="Q639" s="233" t="inlineStr">
        <is>
          <t>B104023</t>
        </is>
      </c>
      <c r="R639" s="235" t="inlineStr">
        <is>
          <t>LT029</t>
        </is>
      </c>
      <c r="S639" s="233" t="n"/>
      <c r="T639" s="233" t="n"/>
      <c r="U639" s="233" t="n"/>
    </row>
    <row r="640">
      <c r="B640" s="233">
        <f>IF(AND(M640&lt;&gt;"B20", O640= "Coating_Standard"),"Y","N")</f>
        <v/>
      </c>
      <c r="C640" s="233" t="inlineStr">
        <is>
          <t>ConTab_BOM_KP_Insert_0646</t>
        </is>
      </c>
      <c r="D640" s="233">
        <f>IF(B658="Y",C640,"")</f>
        <v/>
      </c>
      <c r="E640" s="235" t="inlineStr">
        <is>
          <t>3014-7_8-KP</t>
        </is>
      </c>
      <c r="F640" s="235" t="inlineStr">
        <is>
          <t>Opt_Insert</t>
        </is>
      </c>
      <c r="G640" s="235" t="inlineStr">
        <is>
          <t>4</t>
        </is>
      </c>
      <c r="H640" s="234" t="inlineStr">
        <is>
          <t>X4</t>
        </is>
      </c>
      <c r="I640" s="233" t="inlineStr">
        <is>
          <t>Mechanical Seal</t>
        </is>
      </c>
      <c r="J640" s="233" t="inlineStr">
        <is>
          <t>Single</t>
        </is>
      </c>
      <c r="K640" s="233" t="n"/>
      <c r="L640" s="233" t="inlineStr">
        <is>
          <t>Regreasable</t>
        </is>
      </c>
      <c r="M640" s="233" t="inlineStr">
        <is>
          <t>C35</t>
        </is>
      </c>
      <c r="N640" s="233" t="inlineStr">
        <is>
          <t>Lip Seal</t>
        </is>
      </c>
      <c r="O640" s="233" t="inlineStr">
        <is>
          <t>Coating_Standard</t>
        </is>
      </c>
      <c r="P640" s="235" t="inlineStr">
        <is>
          <t>RTF</t>
        </is>
      </c>
      <c r="Q640" s="233" t="inlineStr">
        <is>
          <t>B105019</t>
        </is>
      </c>
      <c r="R640" s="235" t="inlineStr">
        <is>
          <t>LT027</t>
        </is>
      </c>
      <c r="S640" s="233" t="n"/>
      <c r="T640" s="233" t="n"/>
      <c r="U640" s="233" t="n"/>
    </row>
    <row r="641">
      <c r="B641" s="233">
        <f>IF(AND(M641&lt;&gt;"B20", O641= "Coating_Standard"),"Y","N")</f>
        <v/>
      </c>
      <c r="C641" s="233" t="inlineStr">
        <is>
          <t>ConTab_BOM_KP_Insert_0647</t>
        </is>
      </c>
      <c r="D641" s="233">
        <f>IF(B659="Y",C641,"")</f>
        <v/>
      </c>
      <c r="E641" s="235" t="inlineStr">
        <is>
          <t>3014-7_8-KP</t>
        </is>
      </c>
      <c r="F641" s="235" t="inlineStr">
        <is>
          <t>Opt_Insert</t>
        </is>
      </c>
      <c r="G641" s="235" t="inlineStr">
        <is>
          <t>4</t>
        </is>
      </c>
      <c r="H641" s="234" t="inlineStr">
        <is>
          <t>X4</t>
        </is>
      </c>
      <c r="I641" s="233" t="inlineStr">
        <is>
          <t>Mechanical Seal</t>
        </is>
      </c>
      <c r="J641" s="233" t="inlineStr">
        <is>
          <t>Single</t>
        </is>
      </c>
      <c r="K641" s="233" t="n"/>
      <c r="L641" s="233" t="inlineStr">
        <is>
          <t>Regreasable</t>
        </is>
      </c>
      <c r="M641" s="233" t="inlineStr">
        <is>
          <t>J</t>
        </is>
      </c>
      <c r="N641" s="233" t="inlineStr">
        <is>
          <t>Lip Seal</t>
        </is>
      </c>
      <c r="O641" s="233" t="inlineStr">
        <is>
          <t>Coating_Standard</t>
        </is>
      </c>
      <c r="P641" s="235" t="inlineStr">
        <is>
          <t>RTF</t>
        </is>
      </c>
      <c r="Q641" s="233" t="inlineStr">
        <is>
          <t>B105020</t>
        </is>
      </c>
      <c r="R641" s="235" t="inlineStr">
        <is>
          <t>LT105</t>
        </is>
      </c>
      <c r="S641" s="233" t="n"/>
      <c r="T641" s="233" t="n"/>
      <c r="U641" s="233" t="n"/>
    </row>
    <row r="642">
      <c r="B642" s="233">
        <f>IF(AND(M642&lt;&gt;"B20", O642= "Coating_Standard"),"Y","N")</f>
        <v/>
      </c>
      <c r="C642" s="233" t="inlineStr">
        <is>
          <t>ConTab_BOM_KP_Insert_0648</t>
        </is>
      </c>
      <c r="D642" s="233">
        <f>IF(B660="Y",C642,"")</f>
        <v/>
      </c>
      <c r="E642" s="235" t="inlineStr">
        <is>
          <t>3014-7_8-KP</t>
        </is>
      </c>
      <c r="F642" s="235" t="inlineStr">
        <is>
          <t>Opt_Insert</t>
        </is>
      </c>
      <c r="G642" s="235" t="inlineStr">
        <is>
          <t>4</t>
        </is>
      </c>
      <c r="H642" s="234" t="inlineStr">
        <is>
          <t>X4</t>
        </is>
      </c>
      <c r="I642" s="233" t="inlineStr">
        <is>
          <t>Packing</t>
        </is>
      </c>
      <c r="J642" s="233" t="inlineStr">
        <is>
          <t>Packing</t>
        </is>
      </c>
      <c r="K642" s="233" t="n"/>
      <c r="L642" s="233" t="inlineStr">
        <is>
          <t>Regreasable</t>
        </is>
      </c>
      <c r="M642" s="233" t="inlineStr">
        <is>
          <t>C35</t>
        </is>
      </c>
      <c r="N642" s="233" t="inlineStr">
        <is>
          <t>Lip Seal</t>
        </is>
      </c>
      <c r="O642" s="233" t="inlineStr">
        <is>
          <t>Coating_Standard</t>
        </is>
      </c>
      <c r="P642" s="235" t="inlineStr">
        <is>
          <t>RTF</t>
        </is>
      </c>
      <c r="Q642" s="233" t="inlineStr">
        <is>
          <t>B101312</t>
        </is>
      </c>
      <c r="R642" s="235" t="inlineStr">
        <is>
          <t>LT027</t>
        </is>
      </c>
      <c r="S642" s="233" t="n"/>
      <c r="T642" s="233" t="n"/>
      <c r="U642" s="233" t="n"/>
    </row>
    <row r="643">
      <c r="B643" s="233">
        <f>IF(AND(M643&lt;&gt;"B20", O643= "Coating_Standard"),"Y","N")</f>
        <v/>
      </c>
      <c r="C643" s="233" t="inlineStr">
        <is>
          <t>ConTab_BOM_KP_Insert_0649</t>
        </is>
      </c>
      <c r="D643" s="233">
        <f>IF(B661="Y",C643,"")</f>
        <v/>
      </c>
      <c r="E643" s="235" t="inlineStr">
        <is>
          <t>3014-7_8-KP</t>
        </is>
      </c>
      <c r="F643" s="235" t="inlineStr">
        <is>
          <t>Opt_Insert</t>
        </is>
      </c>
      <c r="G643" s="235" t="inlineStr">
        <is>
          <t>4</t>
        </is>
      </c>
      <c r="H643" s="234" t="inlineStr">
        <is>
          <t>X4</t>
        </is>
      </c>
      <c r="I643" s="233" t="inlineStr">
        <is>
          <t>Packing</t>
        </is>
      </c>
      <c r="J643" s="233" t="inlineStr">
        <is>
          <t>Packing</t>
        </is>
      </c>
      <c r="K643" s="233" t="n"/>
      <c r="L643" s="233" t="inlineStr">
        <is>
          <t>Regreasable</t>
        </is>
      </c>
      <c r="M643" s="233" t="inlineStr">
        <is>
          <t>J</t>
        </is>
      </c>
      <c r="N643" s="233" t="inlineStr">
        <is>
          <t>Lip Seal</t>
        </is>
      </c>
      <c r="O643" s="233" t="inlineStr">
        <is>
          <t>Coating_Standard</t>
        </is>
      </c>
      <c r="P643" s="235" t="inlineStr">
        <is>
          <t>RTF</t>
        </is>
      </c>
      <c r="Q643" s="233" t="inlineStr">
        <is>
          <t>B101312</t>
        </is>
      </c>
      <c r="R643" s="235" t="inlineStr">
        <is>
          <t>LT105</t>
        </is>
      </c>
      <c r="S643" s="233" t="n"/>
      <c r="T643" s="233" t="n"/>
      <c r="U643" s="233" t="n"/>
    </row>
    <row r="644">
      <c r="B644" s="233">
        <f>IF(AND(M644&lt;&gt;"B20", O644= "Coating_Standard"),"Y","N")</f>
        <v/>
      </c>
      <c r="C644" s="233" t="inlineStr">
        <is>
          <t>ConTab_BOM_KP_Insert_0650</t>
        </is>
      </c>
      <c r="D644" s="233">
        <f>IF(B662="Y",C644,"")</f>
        <v/>
      </c>
      <c r="E644" s="198" t="inlineStr">
        <is>
          <t>4015-9_0-KP</t>
        </is>
      </c>
      <c r="F644" s="235" t="inlineStr">
        <is>
          <t>Opt_Insert</t>
        </is>
      </c>
      <c r="G644" s="235" t="inlineStr">
        <is>
          <t>4</t>
        </is>
      </c>
      <c r="H644" s="234" t="inlineStr">
        <is>
          <t>X4</t>
        </is>
      </c>
      <c r="I644" s="233" t="inlineStr">
        <is>
          <t>Mechanical Seal</t>
        </is>
      </c>
      <c r="J644" s="233" t="inlineStr">
        <is>
          <t>Single</t>
        </is>
      </c>
      <c r="K644" s="233" t="n"/>
      <c r="L644" s="233" t="inlineStr">
        <is>
          <t>Regreasable</t>
        </is>
      </c>
      <c r="M644" s="233" t="inlineStr">
        <is>
          <t>C35</t>
        </is>
      </c>
      <c r="N644" s="233" t="inlineStr">
        <is>
          <t>Lip Seal</t>
        </is>
      </c>
      <c r="O644" s="233" t="inlineStr">
        <is>
          <t>Coating_Standard</t>
        </is>
      </c>
      <c r="P644" s="235" t="inlineStr">
        <is>
          <t>RTF</t>
        </is>
      </c>
      <c r="Q644" s="233" t="inlineStr">
        <is>
          <t>B105019</t>
        </is>
      </c>
      <c r="R644" s="235" t="inlineStr">
        <is>
          <t>LT027</t>
        </is>
      </c>
      <c r="S644" s="233" t="n"/>
      <c r="T644" s="233" t="n"/>
      <c r="U644" s="233" t="n"/>
    </row>
    <row r="645">
      <c r="B645" s="233">
        <f>IF(AND(M645&lt;&gt;"B20", O645= "Coating_Standard"),"Y","N")</f>
        <v/>
      </c>
      <c r="C645" s="233" t="inlineStr">
        <is>
          <t>ConTab_BOM_KP_Insert_0651</t>
        </is>
      </c>
      <c r="D645" s="233">
        <f>IF(B663="Y",C645,"")</f>
        <v/>
      </c>
      <c r="E645" s="198" t="inlineStr">
        <is>
          <t>4015-9_0-KP</t>
        </is>
      </c>
      <c r="F645" s="235" t="inlineStr">
        <is>
          <t>Opt_Insert</t>
        </is>
      </c>
      <c r="G645" s="235" t="inlineStr">
        <is>
          <t>4</t>
        </is>
      </c>
      <c r="H645" s="234" t="inlineStr">
        <is>
          <t>X4</t>
        </is>
      </c>
      <c r="I645" s="233" t="inlineStr">
        <is>
          <t>Mechanical Seal</t>
        </is>
      </c>
      <c r="J645" s="233" t="inlineStr">
        <is>
          <t>Single</t>
        </is>
      </c>
      <c r="K645" s="233" t="n"/>
      <c r="L645" s="233" t="inlineStr">
        <is>
          <t>Regreasable</t>
        </is>
      </c>
      <c r="M645" s="233" t="inlineStr">
        <is>
          <t>J</t>
        </is>
      </c>
      <c r="N645" s="233" t="inlineStr">
        <is>
          <t>Lip Seal</t>
        </is>
      </c>
      <c r="O645" s="233" t="inlineStr">
        <is>
          <t>Coating_Standard</t>
        </is>
      </c>
      <c r="P645" s="235" t="inlineStr">
        <is>
          <t>RTF</t>
        </is>
      </c>
      <c r="Q645" s="233" t="inlineStr">
        <is>
          <t>B105020</t>
        </is>
      </c>
      <c r="R645" s="235" t="inlineStr">
        <is>
          <t>LT105</t>
        </is>
      </c>
      <c r="S645" s="233" t="n"/>
      <c r="T645" s="233" t="n"/>
      <c r="U645" s="233" t="n"/>
    </row>
    <row r="646">
      <c r="B646" s="233">
        <f>IF(AND(M646&lt;&gt;"B20", O646= "Coating_Standard"),"Y","N")</f>
        <v/>
      </c>
      <c r="C646" s="233" t="inlineStr">
        <is>
          <t>ConTab_BOM_KP_Insert_0652</t>
        </is>
      </c>
      <c r="D646" s="233">
        <f>IF(B664="Y",C646,"")</f>
        <v/>
      </c>
      <c r="E646" s="198" t="inlineStr">
        <is>
          <t>4015-9_0-KP</t>
        </is>
      </c>
      <c r="F646" s="235" t="inlineStr">
        <is>
          <t>Opt_Insert</t>
        </is>
      </c>
      <c r="G646" s="235" t="inlineStr">
        <is>
          <t>4</t>
        </is>
      </c>
      <c r="H646" s="234" t="inlineStr">
        <is>
          <t>X4</t>
        </is>
      </c>
      <c r="I646" s="233" t="inlineStr">
        <is>
          <t>Packing</t>
        </is>
      </c>
      <c r="J646" s="233" t="inlineStr">
        <is>
          <t>Packing</t>
        </is>
      </c>
      <c r="K646" s="233" t="n"/>
      <c r="L646" s="233" t="inlineStr">
        <is>
          <t>Regreasable</t>
        </is>
      </c>
      <c r="M646" s="233" t="inlineStr">
        <is>
          <t>C35</t>
        </is>
      </c>
      <c r="N646" s="233" t="inlineStr">
        <is>
          <t>Lip Seal</t>
        </is>
      </c>
      <c r="O646" s="233" t="inlineStr">
        <is>
          <t>Coating_Standard</t>
        </is>
      </c>
      <c r="P646" s="235" t="inlineStr">
        <is>
          <t>RTF</t>
        </is>
      </c>
      <c r="Q646" s="233" t="inlineStr">
        <is>
          <t>B101312</t>
        </is>
      </c>
      <c r="R646" s="235" t="inlineStr">
        <is>
          <t>LT027</t>
        </is>
      </c>
      <c r="S646" s="233" t="n"/>
      <c r="T646" s="233" t="n"/>
      <c r="U646" s="233" t="n"/>
    </row>
    <row r="647">
      <c r="B647" s="233">
        <f>IF(AND(M647&lt;&gt;"B20", O647= "Coating_Standard"),"Y","N")</f>
        <v/>
      </c>
      <c r="C647" s="233" t="inlineStr">
        <is>
          <t>ConTab_BOM_KP_Insert_0653</t>
        </is>
      </c>
      <c r="D647" s="233">
        <f>IF(B665="Y",C647,"")</f>
        <v/>
      </c>
      <c r="E647" s="198" t="inlineStr">
        <is>
          <t>4015-9_0-KP</t>
        </is>
      </c>
      <c r="F647" s="235" t="inlineStr">
        <is>
          <t>Opt_Insert</t>
        </is>
      </c>
      <c r="G647" s="235" t="inlineStr">
        <is>
          <t>4</t>
        </is>
      </c>
      <c r="H647" s="234" t="inlineStr">
        <is>
          <t>X4</t>
        </is>
      </c>
      <c r="I647" s="233" t="inlineStr">
        <is>
          <t>Packing</t>
        </is>
      </c>
      <c r="J647" s="233" t="inlineStr">
        <is>
          <t>Packing</t>
        </is>
      </c>
      <c r="K647" s="233" t="n"/>
      <c r="L647" s="233" t="inlineStr">
        <is>
          <t>Regreasable</t>
        </is>
      </c>
      <c r="M647" s="233" t="inlineStr">
        <is>
          <t>J</t>
        </is>
      </c>
      <c r="N647" s="233" t="inlineStr">
        <is>
          <t>Lip Seal</t>
        </is>
      </c>
      <c r="O647" s="233" t="inlineStr">
        <is>
          <t>Coating_Standard</t>
        </is>
      </c>
      <c r="P647" s="235" t="inlineStr">
        <is>
          <t>RTF</t>
        </is>
      </c>
      <c r="Q647" s="233" t="inlineStr">
        <is>
          <t>B101312</t>
        </is>
      </c>
      <c r="R647" s="235" t="inlineStr">
        <is>
          <t>LT105</t>
        </is>
      </c>
      <c r="S647" s="233" t="n"/>
      <c r="T647" s="233" t="n"/>
      <c r="U647" s="233" t="n"/>
    </row>
    <row r="648">
      <c r="B648" s="233">
        <f>IF(AND(M648&lt;&gt;"B20", O648= "Coating_Standard"),"Y","N")</f>
        <v/>
      </c>
      <c r="C648" s="233" t="inlineStr">
        <is>
          <t>ConTab_BOM_KP_Insert_0654</t>
        </is>
      </c>
      <c r="D648" s="233">
        <f>IF(B666="Y",C648,"")</f>
        <v/>
      </c>
      <c r="E648" s="235" t="inlineStr">
        <is>
          <t>3014-7_8-KP</t>
        </is>
      </c>
      <c r="F648" s="235" t="inlineStr">
        <is>
          <t>Opt_Insert</t>
        </is>
      </c>
      <c r="G648" s="235" t="inlineStr">
        <is>
          <t>4</t>
        </is>
      </c>
      <c r="H648" s="234" t="inlineStr">
        <is>
          <t>X4</t>
        </is>
      </c>
      <c r="I648" s="233" t="inlineStr">
        <is>
          <t>Mechanical Seal</t>
        </is>
      </c>
      <c r="J648" s="233" t="inlineStr">
        <is>
          <t>Single</t>
        </is>
      </c>
      <c r="K648" s="233" t="n"/>
      <c r="L648" s="233" t="inlineStr">
        <is>
          <t>Regreasable</t>
        </is>
      </c>
      <c r="M648" s="233" t="inlineStr">
        <is>
          <t>C35</t>
        </is>
      </c>
      <c r="N648" s="233" t="inlineStr">
        <is>
          <t>Labrynth Lip Seal</t>
        </is>
      </c>
      <c r="O648" s="233" t="inlineStr">
        <is>
          <t>Coating_Standard</t>
        </is>
      </c>
      <c r="P648" s="235" t="inlineStr">
        <is>
          <t>RTF</t>
        </is>
      </c>
      <c r="Q648" s="233" t="inlineStr">
        <is>
          <t>B104719</t>
        </is>
      </c>
      <c r="R648" s="235" t="inlineStr">
        <is>
          <t>LT027</t>
        </is>
      </c>
      <c r="S648" s="233" t="n"/>
      <c r="T648" s="233" t="n"/>
      <c r="U648" s="233" t="n"/>
    </row>
    <row r="649">
      <c r="B649" s="233">
        <f>IF(AND(M649&lt;&gt;"B20", O649= "Coating_Standard"),"Y","N")</f>
        <v/>
      </c>
      <c r="C649" s="233" t="inlineStr">
        <is>
          <t>ConTab_BOM_KP_Insert_0655</t>
        </is>
      </c>
      <c r="D649" s="233">
        <f>IF(B667="Y",C649,"")</f>
        <v/>
      </c>
      <c r="E649" s="235" t="inlineStr">
        <is>
          <t>3014-7_8-KP</t>
        </is>
      </c>
      <c r="F649" s="235" t="inlineStr">
        <is>
          <t>Opt_Insert</t>
        </is>
      </c>
      <c r="G649" s="235" t="inlineStr">
        <is>
          <t>4</t>
        </is>
      </c>
      <c r="H649" s="234" t="inlineStr">
        <is>
          <t>X4</t>
        </is>
      </c>
      <c r="I649" s="233" t="inlineStr">
        <is>
          <t>Mechanical Seal</t>
        </is>
      </c>
      <c r="J649" s="233" t="inlineStr">
        <is>
          <t>Single</t>
        </is>
      </c>
      <c r="K649" s="233" t="n"/>
      <c r="L649" s="233" t="inlineStr">
        <is>
          <t>Regreasable</t>
        </is>
      </c>
      <c r="M649" s="233" t="inlineStr">
        <is>
          <t>J</t>
        </is>
      </c>
      <c r="N649" s="233" t="inlineStr">
        <is>
          <t>Labrynth Lip Seal</t>
        </is>
      </c>
      <c r="O649" s="233" t="inlineStr">
        <is>
          <t>Coating_Standard</t>
        </is>
      </c>
      <c r="P649" s="235" t="inlineStr">
        <is>
          <t>RTF</t>
        </is>
      </c>
      <c r="Q649" s="233" t="inlineStr">
        <is>
          <t>B104720</t>
        </is>
      </c>
      <c r="R649" s="235" t="inlineStr">
        <is>
          <t>LT105</t>
        </is>
      </c>
      <c r="S649" s="233" t="n"/>
      <c r="T649" s="233" t="n"/>
      <c r="U649" s="233" t="n"/>
    </row>
    <row r="650">
      <c r="B650" s="233">
        <f>IF(AND(M650&lt;&gt;"B20", O650= "Coating_Standard"),"Y","N")</f>
        <v/>
      </c>
      <c r="C650" s="233" t="inlineStr">
        <is>
          <t>ConTab_BOM_KP_Insert_0656</t>
        </is>
      </c>
      <c r="D650" s="233">
        <f>IF(B668="Y",C650,"")</f>
        <v/>
      </c>
      <c r="E650" s="235" t="inlineStr">
        <is>
          <t>3014-7_8-KP</t>
        </is>
      </c>
      <c r="F650" s="235" t="inlineStr">
        <is>
          <t>Opt_Insert</t>
        </is>
      </c>
      <c r="G650" s="235" t="inlineStr">
        <is>
          <t>4</t>
        </is>
      </c>
      <c r="H650" s="234" t="inlineStr">
        <is>
          <t>X4</t>
        </is>
      </c>
      <c r="I650" s="233" t="inlineStr">
        <is>
          <t>Packing</t>
        </is>
      </c>
      <c r="J650" s="233" t="inlineStr">
        <is>
          <t>Packing</t>
        </is>
      </c>
      <c r="K650" s="233" t="n"/>
      <c r="L650" s="233" t="inlineStr">
        <is>
          <t>Regreasable</t>
        </is>
      </c>
      <c r="M650" s="233" t="inlineStr">
        <is>
          <t>C35</t>
        </is>
      </c>
      <c r="N650" s="233" t="inlineStr">
        <is>
          <t>Labrynth Lip Seal</t>
        </is>
      </c>
      <c r="O650" s="233" t="inlineStr">
        <is>
          <t>Coating_Standard</t>
        </is>
      </c>
      <c r="P650" s="235" t="inlineStr">
        <is>
          <t>RTF</t>
        </is>
      </c>
      <c r="Q650" s="233" t="inlineStr">
        <is>
          <t>B104722</t>
        </is>
      </c>
      <c r="R650" s="235" t="inlineStr">
        <is>
          <t>LT027</t>
        </is>
      </c>
      <c r="S650" s="233" t="n"/>
      <c r="T650" s="233" t="n"/>
      <c r="U650" s="233" t="n"/>
    </row>
    <row r="651">
      <c r="B651" s="233">
        <f>IF(AND(M651&lt;&gt;"B20", O651= "Coating_Standard"),"Y","N")</f>
        <v/>
      </c>
      <c r="C651" s="233" t="inlineStr">
        <is>
          <t>ConTab_BOM_KP_Insert_0657</t>
        </is>
      </c>
      <c r="D651" s="233">
        <f>IF(B669="Y",C651,"")</f>
        <v/>
      </c>
      <c r="E651" s="235" t="inlineStr">
        <is>
          <t>3014-7_8-KP</t>
        </is>
      </c>
      <c r="F651" s="235" t="inlineStr">
        <is>
          <t>Opt_Insert</t>
        </is>
      </c>
      <c r="G651" s="235" t="inlineStr">
        <is>
          <t>4</t>
        </is>
      </c>
      <c r="H651" s="234" t="inlineStr">
        <is>
          <t>X4</t>
        </is>
      </c>
      <c r="I651" s="233" t="inlineStr">
        <is>
          <t>Packing</t>
        </is>
      </c>
      <c r="J651" s="233" t="inlineStr">
        <is>
          <t>Packing</t>
        </is>
      </c>
      <c r="K651" s="233" t="n"/>
      <c r="L651" s="233" t="inlineStr">
        <is>
          <t>Regreasable</t>
        </is>
      </c>
      <c r="M651" s="233" t="inlineStr">
        <is>
          <t>J</t>
        </is>
      </c>
      <c r="N651" s="233" t="inlineStr">
        <is>
          <t>Labrynth Lip Seal</t>
        </is>
      </c>
      <c r="O651" s="233" t="inlineStr">
        <is>
          <t>Coating_Standard</t>
        </is>
      </c>
      <c r="P651" s="235" t="inlineStr">
        <is>
          <t>RTF</t>
        </is>
      </c>
      <c r="Q651" s="233" t="inlineStr">
        <is>
          <t>B104723</t>
        </is>
      </c>
      <c r="R651" s="235" t="inlineStr">
        <is>
          <t>LT105</t>
        </is>
      </c>
      <c r="S651" s="233" t="n"/>
      <c r="T651" s="233" t="n"/>
      <c r="U651" s="233" t="n"/>
    </row>
    <row r="652">
      <c r="B652" s="233">
        <f>IF(AND(M652&lt;&gt;"B20", O652= "Coating_Standard"),"Y","N")</f>
        <v/>
      </c>
      <c r="C652" s="233" t="inlineStr">
        <is>
          <t>ConTab_BOM_KP_Insert_0658</t>
        </is>
      </c>
      <c r="D652" s="233">
        <f>IF(B670="Y",C652,"")</f>
        <v/>
      </c>
      <c r="E652" s="198" t="inlineStr">
        <is>
          <t>4015-9_0-KP</t>
        </is>
      </c>
      <c r="F652" s="235" t="inlineStr">
        <is>
          <t>Opt_Insert</t>
        </is>
      </c>
      <c r="G652" s="235" t="inlineStr">
        <is>
          <t>4</t>
        </is>
      </c>
      <c r="H652" s="234" t="inlineStr">
        <is>
          <t>X4</t>
        </is>
      </c>
      <c r="I652" s="233" t="inlineStr">
        <is>
          <t>Mechanical Seal</t>
        </is>
      </c>
      <c r="J652" s="233" t="inlineStr">
        <is>
          <t>Single</t>
        </is>
      </c>
      <c r="K652" s="233" t="n"/>
      <c r="L652" s="233" t="inlineStr">
        <is>
          <t>Regreasable</t>
        </is>
      </c>
      <c r="M652" s="233" t="inlineStr">
        <is>
          <t>C35</t>
        </is>
      </c>
      <c r="N652" s="233" t="inlineStr">
        <is>
          <t>Labrynth Lip Seal</t>
        </is>
      </c>
      <c r="O652" s="233" t="inlineStr">
        <is>
          <t>Coating_Standard</t>
        </is>
      </c>
      <c r="P652" s="235" t="inlineStr">
        <is>
          <t>RTF</t>
        </is>
      </c>
      <c r="Q652" s="233" t="inlineStr">
        <is>
          <t>B104737</t>
        </is>
      </c>
      <c r="R652" s="235" t="inlineStr">
        <is>
          <t>LT027</t>
        </is>
      </c>
      <c r="S652" s="233" t="n"/>
      <c r="T652" s="233" t="n"/>
      <c r="U652" s="233" t="n"/>
    </row>
    <row r="653">
      <c r="B653" s="233">
        <f>IF(AND(M653&lt;&gt;"B20", O653= "Coating_Standard"),"Y","N")</f>
        <v/>
      </c>
      <c r="C653" s="233" t="inlineStr">
        <is>
          <t>ConTab_BOM_KP_Insert_0659</t>
        </is>
      </c>
      <c r="D653" s="233">
        <f>IF(B671="Y",C653,"")</f>
        <v/>
      </c>
      <c r="E653" s="198" t="inlineStr">
        <is>
          <t>4015-9_0-KP</t>
        </is>
      </c>
      <c r="F653" s="235" t="inlineStr">
        <is>
          <t>Opt_Insert</t>
        </is>
      </c>
      <c r="G653" s="235" t="inlineStr">
        <is>
          <t>4</t>
        </is>
      </c>
      <c r="H653" s="234" t="inlineStr">
        <is>
          <t>X4</t>
        </is>
      </c>
      <c r="I653" s="233" t="inlineStr">
        <is>
          <t>Mechanical Seal</t>
        </is>
      </c>
      <c r="J653" s="233" t="inlineStr">
        <is>
          <t>Single</t>
        </is>
      </c>
      <c r="K653" s="233" t="n"/>
      <c r="L653" s="233" t="inlineStr">
        <is>
          <t>Regreasable</t>
        </is>
      </c>
      <c r="M653" s="233" t="inlineStr">
        <is>
          <t>J</t>
        </is>
      </c>
      <c r="N653" s="233" t="inlineStr">
        <is>
          <t>Labrynth Lip Seal</t>
        </is>
      </c>
      <c r="O653" s="233" t="inlineStr">
        <is>
          <t>Coating_Standard</t>
        </is>
      </c>
      <c r="P653" s="235" t="inlineStr">
        <is>
          <t>RTF</t>
        </is>
      </c>
      <c r="Q653" s="233" t="inlineStr">
        <is>
          <t>B104738</t>
        </is>
      </c>
      <c r="R653" s="235" t="inlineStr">
        <is>
          <t>LT105</t>
        </is>
      </c>
      <c r="S653" s="233" t="n"/>
      <c r="T653" s="233" t="n"/>
      <c r="U653" s="233" t="n"/>
    </row>
    <row r="654">
      <c r="B654" s="233">
        <f>IF(AND(M654&lt;&gt;"B20", O654= "Coating_Standard"),"Y","N")</f>
        <v/>
      </c>
      <c r="C654" s="233" t="inlineStr">
        <is>
          <t>ConTab_BOM_KP_Insert_0660</t>
        </is>
      </c>
      <c r="D654" s="233">
        <f>IF(B672="Y",C654,"")</f>
        <v/>
      </c>
      <c r="E654" s="198" t="inlineStr">
        <is>
          <t>4015-9_0-KP</t>
        </is>
      </c>
      <c r="F654" s="235" t="inlineStr">
        <is>
          <t>Opt_Insert</t>
        </is>
      </c>
      <c r="G654" s="235" t="inlineStr">
        <is>
          <t>4</t>
        </is>
      </c>
      <c r="H654" s="234" t="inlineStr">
        <is>
          <t>X4</t>
        </is>
      </c>
      <c r="I654" s="233" t="inlineStr">
        <is>
          <t>Packing</t>
        </is>
      </c>
      <c r="J654" s="233" t="inlineStr">
        <is>
          <t>Packing</t>
        </is>
      </c>
      <c r="K654" s="233" t="n"/>
      <c r="L654" s="233" t="inlineStr">
        <is>
          <t>Regreasable</t>
        </is>
      </c>
      <c r="M654" s="233" t="inlineStr">
        <is>
          <t>C35</t>
        </is>
      </c>
      <c r="N654" s="233" t="inlineStr">
        <is>
          <t>Labrynth Lip Seal</t>
        </is>
      </c>
      <c r="O654" s="233" t="inlineStr">
        <is>
          <t>Coating_Standard</t>
        </is>
      </c>
      <c r="P654" s="235" t="inlineStr">
        <is>
          <t>RTF</t>
        </is>
      </c>
      <c r="Q654" s="233" t="inlineStr">
        <is>
          <t>B104740</t>
        </is>
      </c>
      <c r="R654" s="235" t="inlineStr">
        <is>
          <t>LT027</t>
        </is>
      </c>
      <c r="S654" s="233" t="n"/>
      <c r="T654" s="233" t="n"/>
      <c r="U654" s="233" t="n"/>
    </row>
    <row r="655">
      <c r="B655" s="233">
        <f>IF(AND(M655&lt;&gt;"B20", O655= "Coating_Standard"),"Y","N")</f>
        <v/>
      </c>
      <c r="C655" s="233" t="inlineStr">
        <is>
          <t>ConTab_BOM_KP_Insert_0661</t>
        </is>
      </c>
      <c r="D655" s="233">
        <f>IF(B673="Y",C655,"")</f>
        <v/>
      </c>
      <c r="E655" s="198" t="inlineStr">
        <is>
          <t>4015-9_0-KP</t>
        </is>
      </c>
      <c r="F655" s="235" t="inlineStr">
        <is>
          <t>Opt_Insert</t>
        </is>
      </c>
      <c r="G655" s="235" t="inlineStr">
        <is>
          <t>4</t>
        </is>
      </c>
      <c r="H655" s="234" t="inlineStr">
        <is>
          <t>X4</t>
        </is>
      </c>
      <c r="I655" s="233" t="inlineStr">
        <is>
          <t>Packing</t>
        </is>
      </c>
      <c r="J655" s="233" t="inlineStr">
        <is>
          <t>Packing</t>
        </is>
      </c>
      <c r="K655" s="233" t="n"/>
      <c r="L655" s="233" t="inlineStr">
        <is>
          <t>Regreasable</t>
        </is>
      </c>
      <c r="M655" s="233" t="inlineStr">
        <is>
          <t>J</t>
        </is>
      </c>
      <c r="N655" s="233" t="inlineStr">
        <is>
          <t>Labrynth Lip Seal</t>
        </is>
      </c>
      <c r="O655" s="233" t="inlineStr">
        <is>
          <t>Coating_Standard</t>
        </is>
      </c>
      <c r="P655" s="235" t="inlineStr">
        <is>
          <t>RTF</t>
        </is>
      </c>
      <c r="Q655" s="233" t="inlineStr">
        <is>
          <t>B104741</t>
        </is>
      </c>
      <c r="R655" s="235" t="inlineStr">
        <is>
          <t>LT105</t>
        </is>
      </c>
      <c r="S655" s="233" t="n"/>
      <c r="T655" s="233" t="n"/>
      <c r="U655" s="233" t="n"/>
    </row>
    <row r="656">
      <c r="B656" s="233">
        <f>IF(AND(M656&lt;&gt;"B20", O656= "Coating_Standard"),"Y","N")</f>
        <v/>
      </c>
      <c r="C656" s="233" t="inlineStr">
        <is>
          <t>ConTab_BOM_KP_Insert_0662</t>
        </is>
      </c>
      <c r="D656" s="233">
        <f>IF(B674="Y",C656,"")</f>
        <v/>
      </c>
      <c r="E656" s="235" t="inlineStr">
        <is>
          <t>3014-7_8-KP</t>
        </is>
      </c>
      <c r="F656" s="235" t="inlineStr">
        <is>
          <t>Opt_Insert</t>
        </is>
      </c>
      <c r="G656" s="235" t="inlineStr">
        <is>
          <t>4</t>
        </is>
      </c>
      <c r="H656" s="234" t="inlineStr">
        <is>
          <t>X4</t>
        </is>
      </c>
      <c r="I656" s="233" t="inlineStr">
        <is>
          <t>Mechanical Seal</t>
        </is>
      </c>
      <c r="J656" s="233" t="inlineStr">
        <is>
          <t>Single</t>
        </is>
      </c>
      <c r="K656" s="233" t="n"/>
      <c r="L656" s="233" t="inlineStr">
        <is>
          <t>Oil Lubricated Bath</t>
        </is>
      </c>
      <c r="M656" s="233" t="inlineStr">
        <is>
          <t>C35</t>
        </is>
      </c>
      <c r="N656" s="233" t="inlineStr">
        <is>
          <t>Labrynth Lip Seal</t>
        </is>
      </c>
      <c r="O656" s="233" t="inlineStr">
        <is>
          <t>Coating_Standard</t>
        </is>
      </c>
      <c r="P656" s="235" t="inlineStr">
        <is>
          <t>RTF</t>
        </is>
      </c>
      <c r="Q656" s="233" t="inlineStr">
        <is>
          <t>B104878</t>
        </is>
      </c>
      <c r="R656" s="235" t="inlineStr">
        <is>
          <t>LT027</t>
        </is>
      </c>
      <c r="S656" s="233" t="n"/>
      <c r="T656" s="233" t="n"/>
      <c r="U656" s="233" t="n"/>
    </row>
    <row r="657">
      <c r="B657" s="233">
        <f>IF(AND(M657&lt;&gt;"B20", O657= "Coating_Standard"),"Y","N")</f>
        <v/>
      </c>
      <c r="C657" s="233" t="inlineStr">
        <is>
          <t>ConTab_BOM_KP_Insert_0663</t>
        </is>
      </c>
      <c r="D657" s="233">
        <f>IF(B675="Y",C657,"")</f>
        <v/>
      </c>
      <c r="E657" s="235" t="inlineStr">
        <is>
          <t>3014-7_8-KP</t>
        </is>
      </c>
      <c r="F657" s="235" t="inlineStr">
        <is>
          <t>Opt_Insert</t>
        </is>
      </c>
      <c r="G657" s="235" t="inlineStr">
        <is>
          <t>4</t>
        </is>
      </c>
      <c r="H657" s="234" t="inlineStr">
        <is>
          <t>X4</t>
        </is>
      </c>
      <c r="I657" s="233" t="inlineStr">
        <is>
          <t>Mechanical Seal</t>
        </is>
      </c>
      <c r="J657" s="233" t="inlineStr">
        <is>
          <t>Single</t>
        </is>
      </c>
      <c r="K657" s="233" t="n"/>
      <c r="L657" s="233" t="inlineStr">
        <is>
          <t>Oil Lubricated Bath</t>
        </is>
      </c>
      <c r="M657" s="233" t="inlineStr">
        <is>
          <t>J</t>
        </is>
      </c>
      <c r="N657" s="233" t="inlineStr">
        <is>
          <t>Labrynth Lip Seal</t>
        </is>
      </c>
      <c r="O657" s="233" t="inlineStr">
        <is>
          <t>Coating_Standard</t>
        </is>
      </c>
      <c r="P657" s="235" t="inlineStr">
        <is>
          <t>RTF</t>
        </is>
      </c>
      <c r="Q657" s="233" t="inlineStr">
        <is>
          <t>B104879</t>
        </is>
      </c>
      <c r="R657" s="235" t="inlineStr">
        <is>
          <t>LT105</t>
        </is>
      </c>
      <c r="S657" s="233" t="n"/>
      <c r="T657" s="233" t="n"/>
      <c r="U657" s="233" t="n"/>
    </row>
    <row r="658">
      <c r="B658" s="233">
        <f>IF(AND(M658&lt;&gt;"B20", O658= "Coating_Standard"),"Y","N")</f>
        <v/>
      </c>
      <c r="C658" s="233" t="inlineStr">
        <is>
          <t>ConTab_BOM_KP_Insert_0664</t>
        </is>
      </c>
      <c r="D658" s="233">
        <f>IF(B676="Y",C658,"")</f>
        <v/>
      </c>
      <c r="E658" s="235" t="inlineStr">
        <is>
          <t>3014-7_8-KP</t>
        </is>
      </c>
      <c r="F658" s="235" t="inlineStr">
        <is>
          <t>Opt_Insert</t>
        </is>
      </c>
      <c r="G658" s="235" t="inlineStr">
        <is>
          <t>4</t>
        </is>
      </c>
      <c r="H658" s="234" t="inlineStr">
        <is>
          <t>X4</t>
        </is>
      </c>
      <c r="I658" s="233" t="inlineStr">
        <is>
          <t>Packing</t>
        </is>
      </c>
      <c r="J658" s="233" t="inlineStr">
        <is>
          <t>Packing</t>
        </is>
      </c>
      <c r="K658" s="233" t="n"/>
      <c r="L658" s="233" t="inlineStr">
        <is>
          <t>Oil Lubricated Bath</t>
        </is>
      </c>
      <c r="M658" s="233" t="inlineStr">
        <is>
          <t>C35</t>
        </is>
      </c>
      <c r="N658" s="233" t="inlineStr">
        <is>
          <t>Labrynth Lip Seal</t>
        </is>
      </c>
      <c r="O658" s="233" t="inlineStr">
        <is>
          <t>Coating_Standard</t>
        </is>
      </c>
      <c r="P658" s="235" t="inlineStr">
        <is>
          <t>RTF</t>
        </is>
      </c>
      <c r="Q658" s="233" t="inlineStr">
        <is>
          <t>B104881</t>
        </is>
      </c>
      <c r="R658" s="235" t="inlineStr">
        <is>
          <t>LT027</t>
        </is>
      </c>
      <c r="S658" s="233" t="n"/>
      <c r="T658" s="233" t="n"/>
      <c r="U658" s="233" t="n"/>
    </row>
    <row r="659">
      <c r="B659" s="233">
        <f>IF(AND(M659&lt;&gt;"B20", O659= "Coating_Standard"),"Y","N")</f>
        <v/>
      </c>
      <c r="C659" s="233" t="inlineStr">
        <is>
          <t>ConTab_BOM_KP_Insert_0665</t>
        </is>
      </c>
      <c r="D659" s="233">
        <f>IF(B677="Y",C659,"")</f>
        <v/>
      </c>
      <c r="E659" s="235" t="inlineStr">
        <is>
          <t>3014-7_8-KP</t>
        </is>
      </c>
      <c r="F659" s="235" t="inlineStr">
        <is>
          <t>Opt_Insert</t>
        </is>
      </c>
      <c r="G659" s="235" t="inlineStr">
        <is>
          <t>4</t>
        </is>
      </c>
      <c r="H659" s="234" t="inlineStr">
        <is>
          <t>X4</t>
        </is>
      </c>
      <c r="I659" s="233" t="inlineStr">
        <is>
          <t>Packing</t>
        </is>
      </c>
      <c r="J659" s="233" t="inlineStr">
        <is>
          <t>Packing</t>
        </is>
      </c>
      <c r="K659" s="233" t="n"/>
      <c r="L659" s="233" t="inlineStr">
        <is>
          <t>Oil Lubricated Bath</t>
        </is>
      </c>
      <c r="M659" s="233" t="inlineStr">
        <is>
          <t>J</t>
        </is>
      </c>
      <c r="N659" s="233" t="inlineStr">
        <is>
          <t>Labrynth Lip Seal</t>
        </is>
      </c>
      <c r="O659" s="233" t="inlineStr">
        <is>
          <t>Coating_Standard</t>
        </is>
      </c>
      <c r="P659" s="235" t="inlineStr">
        <is>
          <t>RTF</t>
        </is>
      </c>
      <c r="Q659" s="233" t="inlineStr">
        <is>
          <t>B104882</t>
        </is>
      </c>
      <c r="R659" s="235" t="inlineStr">
        <is>
          <t>LT105</t>
        </is>
      </c>
      <c r="S659" s="233" t="n"/>
      <c r="T659" s="233" t="n"/>
      <c r="U659" s="233" t="n"/>
    </row>
    <row r="660">
      <c r="B660" s="233">
        <f>IF(AND(M660&lt;&gt;"B20", O660= "Coating_Standard"),"Y","N")</f>
        <v/>
      </c>
      <c r="C660" s="233" t="inlineStr">
        <is>
          <t>ConTab_BOM_KP_Insert_0666</t>
        </is>
      </c>
      <c r="D660" s="233">
        <f>IF(B678="Y",C660,"")</f>
        <v/>
      </c>
      <c r="E660" s="198" t="inlineStr">
        <is>
          <t>4015-9_0-KP</t>
        </is>
      </c>
      <c r="F660" s="235" t="inlineStr">
        <is>
          <t>Opt_Insert</t>
        </is>
      </c>
      <c r="G660" s="235" t="inlineStr">
        <is>
          <t>4</t>
        </is>
      </c>
      <c r="H660" s="234" t="inlineStr">
        <is>
          <t>X4</t>
        </is>
      </c>
      <c r="I660" s="233" t="inlineStr">
        <is>
          <t>Mechanical Seal</t>
        </is>
      </c>
      <c r="J660" s="233" t="inlineStr">
        <is>
          <t>Single</t>
        </is>
      </c>
      <c r="K660" s="233" t="n"/>
      <c r="L660" s="233" t="inlineStr">
        <is>
          <t>Oil Lubricated Bath</t>
        </is>
      </c>
      <c r="M660" s="233" t="inlineStr">
        <is>
          <t>C35</t>
        </is>
      </c>
      <c r="N660" s="233" t="inlineStr">
        <is>
          <t>Labrynth Lip Seal</t>
        </is>
      </c>
      <c r="O660" s="233" t="inlineStr">
        <is>
          <t>Coating_Standard</t>
        </is>
      </c>
      <c r="P660" s="235" t="inlineStr">
        <is>
          <t>RTF</t>
        </is>
      </c>
      <c r="Q660" s="233" t="inlineStr">
        <is>
          <t>B104896</t>
        </is>
      </c>
      <c r="R660" s="235" t="inlineStr">
        <is>
          <t>LT027</t>
        </is>
      </c>
      <c r="S660" s="233" t="n"/>
      <c r="T660" s="233" t="n"/>
      <c r="U660" s="233" t="n"/>
    </row>
    <row r="661">
      <c r="B661" s="233">
        <f>IF(AND(M661&lt;&gt;"B20", O661= "Coating_Standard"),"Y","N")</f>
        <v/>
      </c>
      <c r="C661" s="233" t="inlineStr">
        <is>
          <t>ConTab_BOM_KP_Insert_0667</t>
        </is>
      </c>
      <c r="D661" s="233">
        <f>IF(B679="Y",C661,"")</f>
        <v/>
      </c>
      <c r="E661" s="198" t="inlineStr">
        <is>
          <t>4015-9_0-KP</t>
        </is>
      </c>
      <c r="F661" s="235" t="inlineStr">
        <is>
          <t>Opt_Insert</t>
        </is>
      </c>
      <c r="G661" s="235" t="inlineStr">
        <is>
          <t>4</t>
        </is>
      </c>
      <c r="H661" s="234" t="inlineStr">
        <is>
          <t>X4</t>
        </is>
      </c>
      <c r="I661" s="233" t="inlineStr">
        <is>
          <t>Mechanical Seal</t>
        </is>
      </c>
      <c r="J661" s="233" t="inlineStr">
        <is>
          <t>Single</t>
        </is>
      </c>
      <c r="K661" s="233" t="n"/>
      <c r="L661" s="233" t="inlineStr">
        <is>
          <t>Oil Lubricated Bath</t>
        </is>
      </c>
      <c r="M661" s="233" t="inlineStr">
        <is>
          <t>J</t>
        </is>
      </c>
      <c r="N661" s="233" t="inlineStr">
        <is>
          <t>Labrynth Lip Seal</t>
        </is>
      </c>
      <c r="O661" s="233" t="inlineStr">
        <is>
          <t>Coating_Standard</t>
        </is>
      </c>
      <c r="P661" s="235" t="inlineStr">
        <is>
          <t>RTF</t>
        </is>
      </c>
      <c r="Q661" s="233" t="inlineStr">
        <is>
          <t>B104897</t>
        </is>
      </c>
      <c r="R661" s="235" t="inlineStr">
        <is>
          <t>LT105</t>
        </is>
      </c>
      <c r="S661" s="233" t="n"/>
      <c r="T661" s="233" t="n"/>
      <c r="U661" s="233" t="n"/>
    </row>
    <row r="662">
      <c r="B662" s="233">
        <f>IF(AND(M662&lt;&gt;"B20", O662= "Coating_Standard"),"Y","N")</f>
        <v/>
      </c>
      <c r="C662" s="233" t="inlineStr">
        <is>
          <t>ConTab_BOM_KP_Insert_0668</t>
        </is>
      </c>
      <c r="D662" s="233">
        <f>IF(B680="Y",C662,"")</f>
        <v/>
      </c>
      <c r="E662" s="198" t="inlineStr">
        <is>
          <t>4015-9_0-KP</t>
        </is>
      </c>
      <c r="F662" s="235" t="inlineStr">
        <is>
          <t>Opt_Insert</t>
        </is>
      </c>
      <c r="G662" s="235" t="inlineStr">
        <is>
          <t>4</t>
        </is>
      </c>
      <c r="H662" s="234" t="inlineStr">
        <is>
          <t>X4</t>
        </is>
      </c>
      <c r="I662" s="233" t="inlineStr">
        <is>
          <t>Packing</t>
        </is>
      </c>
      <c r="J662" s="233" t="inlineStr">
        <is>
          <t>Packing</t>
        </is>
      </c>
      <c r="K662" s="233" t="n"/>
      <c r="L662" s="233" t="inlineStr">
        <is>
          <t>Oil Lubricated Bath</t>
        </is>
      </c>
      <c r="M662" s="233" t="inlineStr">
        <is>
          <t>C35</t>
        </is>
      </c>
      <c r="N662" s="233" t="inlineStr">
        <is>
          <t>Labrynth Lip Seal</t>
        </is>
      </c>
      <c r="O662" s="233" t="inlineStr">
        <is>
          <t>Coating_Standard</t>
        </is>
      </c>
      <c r="P662" s="235" t="inlineStr">
        <is>
          <t>RTF</t>
        </is>
      </c>
      <c r="Q662" s="233" t="inlineStr">
        <is>
          <t>B104899</t>
        </is>
      </c>
      <c r="R662" s="235" t="inlineStr">
        <is>
          <t>LT027</t>
        </is>
      </c>
      <c r="S662" s="233" t="n"/>
      <c r="T662" s="233" t="n"/>
      <c r="U662" s="233" t="n"/>
    </row>
    <row r="663">
      <c r="B663" s="233">
        <f>IF(AND(M663&lt;&gt;"B20", O663= "Coating_Standard"),"Y","N")</f>
        <v/>
      </c>
      <c r="C663" s="233" t="inlineStr">
        <is>
          <t>ConTab_BOM_KP_Insert_0669</t>
        </is>
      </c>
      <c r="D663" s="233">
        <f>IF(B681="Y",C663,"")</f>
        <v/>
      </c>
      <c r="E663" s="198" t="inlineStr">
        <is>
          <t>4015-9_0-KP</t>
        </is>
      </c>
      <c r="F663" s="235" t="inlineStr">
        <is>
          <t>Opt_Insert</t>
        </is>
      </c>
      <c r="G663" s="235" t="inlineStr">
        <is>
          <t>4</t>
        </is>
      </c>
      <c r="H663" s="234" t="inlineStr">
        <is>
          <t>X4</t>
        </is>
      </c>
      <c r="I663" s="233" t="inlineStr">
        <is>
          <t>Packing</t>
        </is>
      </c>
      <c r="J663" s="233" t="inlineStr">
        <is>
          <t>Packing</t>
        </is>
      </c>
      <c r="K663" s="233" t="n"/>
      <c r="L663" s="233" t="inlineStr">
        <is>
          <t>Oil Lubricated Bath</t>
        </is>
      </c>
      <c r="M663" s="233" t="inlineStr">
        <is>
          <t>J</t>
        </is>
      </c>
      <c r="N663" s="233" t="inlineStr">
        <is>
          <t>Labrynth Lip Seal</t>
        </is>
      </c>
      <c r="O663" s="233" t="inlineStr">
        <is>
          <t>Coating_Standard</t>
        </is>
      </c>
      <c r="P663" s="235" t="inlineStr">
        <is>
          <t>RTF</t>
        </is>
      </c>
      <c r="Q663" s="233" t="inlineStr">
        <is>
          <t>B104900</t>
        </is>
      </c>
      <c r="R663" s="235" t="inlineStr">
        <is>
          <t>LT105</t>
        </is>
      </c>
      <c r="S663" s="233" t="n"/>
      <c r="T663" s="233" t="n"/>
      <c r="U663" s="233" t="n"/>
    </row>
    <row r="664">
      <c r="B664" s="233">
        <f>IF(AND(M664&lt;&gt;"B20", O664= "Coating_Standard"),"Y","N")</f>
        <v/>
      </c>
      <c r="C664" s="233" t="inlineStr">
        <is>
          <t>ConTab_BOM_KP_Insert_0670</t>
        </is>
      </c>
      <c r="D664" s="233">
        <f>IF(B682="Y",C664,"")</f>
        <v/>
      </c>
      <c r="E664" s="198" t="inlineStr">
        <is>
          <t>6015-3_4-KP</t>
        </is>
      </c>
      <c r="F664" s="235" t="inlineStr">
        <is>
          <t>Opt_Insert</t>
        </is>
      </c>
      <c r="G664" s="235" t="inlineStr">
        <is>
          <t>5</t>
        </is>
      </c>
      <c r="H664" s="234" t="inlineStr">
        <is>
          <t>X5</t>
        </is>
      </c>
      <c r="I664" s="233" t="inlineStr">
        <is>
          <t>Mechanical Seal</t>
        </is>
      </c>
      <c r="J664" s="233" t="inlineStr">
        <is>
          <t>Single</t>
        </is>
      </c>
      <c r="K664" s="233" t="n"/>
      <c r="L664" s="233" t="inlineStr">
        <is>
          <t>Regreasable</t>
        </is>
      </c>
      <c r="M664" s="233" t="inlineStr">
        <is>
          <t>C35</t>
        </is>
      </c>
      <c r="N664" s="233" t="inlineStr">
        <is>
          <t>No Lip seals or labrynth seals</t>
        </is>
      </c>
      <c r="O664" s="233" t="inlineStr">
        <is>
          <t>Coating_Standard</t>
        </is>
      </c>
      <c r="P664" s="235" t="inlineStr">
        <is>
          <t>96699122</t>
        </is>
      </c>
      <c r="Q664" s="233" t="inlineStr">
        <is>
          <t>B101284</t>
        </is>
      </c>
      <c r="R664" s="235" t="inlineStr">
        <is>
          <t>LT027</t>
        </is>
      </c>
      <c r="S664" s="233" t="n"/>
      <c r="T664" s="233" t="n"/>
      <c r="U664" s="233" t="n"/>
    </row>
    <row r="665">
      <c r="B665" s="233">
        <f>IF(AND(M665&lt;&gt;"B20", O665= "Coating_Standard"),"Y","N")</f>
        <v/>
      </c>
      <c r="C665" s="233" t="inlineStr">
        <is>
          <t>ConTab_BOM_KP_Insert_0671</t>
        </is>
      </c>
      <c r="D665" s="233">
        <f>IF(B683="Y",C665,"")</f>
        <v/>
      </c>
      <c r="E665" s="198" t="inlineStr">
        <is>
          <t>6015-3_4-KP</t>
        </is>
      </c>
      <c r="F665" s="235" t="inlineStr">
        <is>
          <t>Opt_Insert</t>
        </is>
      </c>
      <c r="G665" s="235" t="inlineStr">
        <is>
          <t>5</t>
        </is>
      </c>
      <c r="H665" s="234" t="inlineStr">
        <is>
          <t>X5</t>
        </is>
      </c>
      <c r="I665" s="233" t="inlineStr">
        <is>
          <t>Mechanical Seal</t>
        </is>
      </c>
      <c r="J665" s="233" t="inlineStr">
        <is>
          <t>Single</t>
        </is>
      </c>
      <c r="K665" s="233" t="n"/>
      <c r="L665" s="233" t="inlineStr">
        <is>
          <t>Regreasable</t>
        </is>
      </c>
      <c r="M665" s="233" t="inlineStr">
        <is>
          <t>J</t>
        </is>
      </c>
      <c r="N665" s="233" t="inlineStr">
        <is>
          <t>No Lip seals or labrynth seals</t>
        </is>
      </c>
      <c r="O665" s="233" t="inlineStr">
        <is>
          <t>Coating_Standard</t>
        </is>
      </c>
      <c r="P665" s="235" t="n">
        <v>98140102</v>
      </c>
      <c r="Q665" s="233" t="inlineStr">
        <is>
          <t>B101286</t>
        </is>
      </c>
      <c r="R665" s="235" t="inlineStr">
        <is>
          <t>LT105</t>
        </is>
      </c>
      <c r="S665" s="233" t="n"/>
      <c r="T665" s="233" t="n"/>
      <c r="U665" s="233" t="n"/>
    </row>
    <row r="666">
      <c r="B666" s="233">
        <f>IF(AND(M666&lt;&gt;"B20", O666= "Coating_Standard"),"Y","N")</f>
        <v/>
      </c>
      <c r="C666" s="233" t="inlineStr">
        <is>
          <t>ConTab_BOM_KP_Insert_0672</t>
        </is>
      </c>
      <c r="D666" s="233">
        <f>IF(B684="Y",C666,"")</f>
        <v/>
      </c>
      <c r="E666" s="198" t="inlineStr">
        <is>
          <t>6015-3_4-KP</t>
        </is>
      </c>
      <c r="F666" s="235" t="inlineStr">
        <is>
          <t>Opt_Insert</t>
        </is>
      </c>
      <c r="G666" s="235" t="inlineStr">
        <is>
          <t>5</t>
        </is>
      </c>
      <c r="H666" s="234" t="inlineStr">
        <is>
          <t>X5</t>
        </is>
      </c>
      <c r="I666" s="233" t="inlineStr">
        <is>
          <t>Mechanical Seal</t>
        </is>
      </c>
      <c r="J666" s="233" t="inlineStr">
        <is>
          <t>Single</t>
        </is>
      </c>
      <c r="K666" s="233" t="n"/>
      <c r="L666" s="233" t="inlineStr">
        <is>
          <t>Regreasable</t>
        </is>
      </c>
      <c r="M666" s="233" t="inlineStr">
        <is>
          <t>X</t>
        </is>
      </c>
      <c r="N666" s="233" t="inlineStr">
        <is>
          <t>Special/Other</t>
        </is>
      </c>
      <c r="O666" s="233" t="inlineStr">
        <is>
          <t>Coating_Standard</t>
        </is>
      </c>
      <c r="P666" s="235" t="inlineStr">
        <is>
          <t>RTF</t>
        </is>
      </c>
      <c r="Q666" s="233" t="inlineStr">
        <is>
          <t>B101287</t>
        </is>
      </c>
      <c r="R666" s="235" t="inlineStr">
        <is>
          <t>LT029</t>
        </is>
      </c>
      <c r="S666" s="233" t="n"/>
      <c r="T666" s="233" t="n"/>
      <c r="U666" s="233" t="n"/>
    </row>
    <row r="667">
      <c r="B667" s="233">
        <f>IF(AND(M667&lt;&gt;"B20", O667= "Coating_Standard"),"Y","N")</f>
        <v/>
      </c>
      <c r="C667" s="233" t="inlineStr">
        <is>
          <t>ConTab_BOM_KP_Insert_0673</t>
        </is>
      </c>
      <c r="D667" s="233">
        <f>IF(B685="Y",C667,"")</f>
        <v/>
      </c>
      <c r="E667" s="198" t="inlineStr">
        <is>
          <t>6015-3_4-KP</t>
        </is>
      </c>
      <c r="F667" s="235" t="inlineStr">
        <is>
          <t>Opt_Insert</t>
        </is>
      </c>
      <c r="G667" s="235" t="inlineStr">
        <is>
          <t>5</t>
        </is>
      </c>
      <c r="H667" s="234" t="inlineStr">
        <is>
          <t>X5</t>
        </is>
      </c>
      <c r="I667" s="233" t="inlineStr">
        <is>
          <t>Packing</t>
        </is>
      </c>
      <c r="J667" s="233" t="inlineStr">
        <is>
          <t>Packing</t>
        </is>
      </c>
      <c r="K667" s="233" t="n"/>
      <c r="L667" s="233" t="inlineStr">
        <is>
          <t>Regreasable</t>
        </is>
      </c>
      <c r="M667" s="233" t="inlineStr">
        <is>
          <t>C35</t>
        </is>
      </c>
      <c r="N667" s="233" t="inlineStr">
        <is>
          <t>No Lip seals or labrynth seals</t>
        </is>
      </c>
      <c r="O667" s="233" t="inlineStr">
        <is>
          <t>Coating_Standard</t>
        </is>
      </c>
      <c r="P667" s="235" t="inlineStr">
        <is>
          <t>96699123</t>
        </is>
      </c>
      <c r="Q667" s="233" t="inlineStr">
        <is>
          <t>B101288</t>
        </is>
      </c>
      <c r="R667" s="235" t="inlineStr">
        <is>
          <t>LT027</t>
        </is>
      </c>
      <c r="S667" s="233" t="n"/>
      <c r="T667" s="233" t="n"/>
      <c r="U667" s="233" t="n"/>
    </row>
    <row r="668">
      <c r="B668" s="233">
        <f>IF(AND(M668&lt;&gt;"B20", O668= "Coating_Standard"),"Y","N")</f>
        <v/>
      </c>
      <c r="C668" s="233" t="inlineStr">
        <is>
          <t>ConTab_BOM_KP_Insert_0674</t>
        </is>
      </c>
      <c r="D668" s="233">
        <f>IF(B686="Y",C668,"")</f>
        <v/>
      </c>
      <c r="E668" s="198" t="inlineStr">
        <is>
          <t>6015-3_4-KP</t>
        </is>
      </c>
      <c r="F668" s="235" t="inlineStr">
        <is>
          <t>Opt_Insert</t>
        </is>
      </c>
      <c r="G668" s="235" t="inlineStr">
        <is>
          <t>5</t>
        </is>
      </c>
      <c r="H668" s="234" t="inlineStr">
        <is>
          <t>X5</t>
        </is>
      </c>
      <c r="I668" s="233" t="inlineStr">
        <is>
          <t>Packing</t>
        </is>
      </c>
      <c r="J668" s="233" t="inlineStr">
        <is>
          <t>Packing</t>
        </is>
      </c>
      <c r="K668" s="233" t="n"/>
      <c r="L668" s="233" t="inlineStr">
        <is>
          <t>Regreasable</t>
        </is>
      </c>
      <c r="M668" s="233" t="inlineStr">
        <is>
          <t>J</t>
        </is>
      </c>
      <c r="N668" s="233" t="inlineStr">
        <is>
          <t>No Lip seals or labrynth seals</t>
        </is>
      </c>
      <c r="O668" s="233" t="inlineStr">
        <is>
          <t>Coating_Standard</t>
        </is>
      </c>
      <c r="P668" s="235" t="inlineStr">
        <is>
          <t>RTF</t>
        </is>
      </c>
      <c r="Q668" s="233" t="inlineStr">
        <is>
          <t>B101290</t>
        </is>
      </c>
      <c r="R668" s="235" t="inlineStr">
        <is>
          <t>LT105</t>
        </is>
      </c>
      <c r="S668" s="233" t="n"/>
      <c r="T668" s="233" t="n"/>
      <c r="U668" s="233" t="n"/>
    </row>
    <row r="669">
      <c r="B669" s="233">
        <f>IF(AND(M669&lt;&gt;"B20", O669= "Coating_Standard"),"Y","N")</f>
        <v/>
      </c>
      <c r="C669" s="233" t="inlineStr">
        <is>
          <t>ConTab_BOM_KP_Insert_0675</t>
        </is>
      </c>
      <c r="D669" s="233">
        <f>IF(B687="Y",C669,"")</f>
        <v/>
      </c>
      <c r="E669" s="198" t="inlineStr">
        <is>
          <t>6015-3_4-KP</t>
        </is>
      </c>
      <c r="F669" s="235" t="inlineStr">
        <is>
          <t>Opt_Insert</t>
        </is>
      </c>
      <c r="G669" s="235" t="inlineStr">
        <is>
          <t>5</t>
        </is>
      </c>
      <c r="H669" s="234" t="inlineStr">
        <is>
          <t>X5</t>
        </is>
      </c>
      <c r="I669" s="233" t="inlineStr">
        <is>
          <t>Packing</t>
        </is>
      </c>
      <c r="J669" s="233" t="inlineStr">
        <is>
          <t>Packing</t>
        </is>
      </c>
      <c r="K669" s="233" t="n"/>
      <c r="L669" s="233" t="inlineStr">
        <is>
          <t>Regreasable</t>
        </is>
      </c>
      <c r="M669" s="233" t="inlineStr">
        <is>
          <t>X</t>
        </is>
      </c>
      <c r="N669" s="233" t="inlineStr">
        <is>
          <t>Special/Other</t>
        </is>
      </c>
      <c r="O669" s="233" t="inlineStr">
        <is>
          <t>Coating_Standard</t>
        </is>
      </c>
      <c r="P669" s="235" t="inlineStr">
        <is>
          <t>RTF</t>
        </is>
      </c>
      <c r="Q669" s="233" t="inlineStr">
        <is>
          <t>B101291</t>
        </is>
      </c>
      <c r="R669" s="235" t="inlineStr">
        <is>
          <t>LT029</t>
        </is>
      </c>
      <c r="S669" s="233" t="n"/>
      <c r="T669" s="233" t="n"/>
      <c r="U669" s="233" t="n"/>
    </row>
    <row r="670">
      <c r="B670" s="233">
        <f>IF(AND(M670&lt;&gt;"B20", O670= "Coating_Standard"),"Y","N")</f>
        <v/>
      </c>
      <c r="C670" s="233" t="inlineStr">
        <is>
          <t>ConTab_BOM_KP_Insert_0676</t>
        </is>
      </c>
      <c r="D670" s="233">
        <f>IF(#REF!="Y",C670,"")</f>
        <v/>
      </c>
      <c r="E670" s="198" t="inlineStr">
        <is>
          <t>6015-3_4-KP</t>
        </is>
      </c>
      <c r="F670" s="235" t="inlineStr">
        <is>
          <t>Opt_Insert</t>
        </is>
      </c>
      <c r="G670" s="235" t="inlineStr">
        <is>
          <t>5</t>
        </is>
      </c>
      <c r="H670" s="234" t="inlineStr">
        <is>
          <t>X5</t>
        </is>
      </c>
      <c r="I670" s="233" t="inlineStr">
        <is>
          <t>Mechanical Seal</t>
        </is>
      </c>
      <c r="J670" s="233" t="inlineStr">
        <is>
          <t>Single</t>
        </is>
      </c>
      <c r="K670" s="233" t="n"/>
      <c r="L670" s="233" t="inlineStr">
        <is>
          <t>Oil Lubricated Bath</t>
        </is>
      </c>
      <c r="M670" s="233" t="inlineStr">
        <is>
          <t>C35</t>
        </is>
      </c>
      <c r="N670" s="233" t="inlineStr">
        <is>
          <t>Lip Seal</t>
        </is>
      </c>
      <c r="O670" s="233" t="inlineStr">
        <is>
          <t>Coating_Standard</t>
        </is>
      </c>
      <c r="P670" s="235" t="n">
        <v>97638289</v>
      </c>
      <c r="Q670" s="233" t="inlineStr">
        <is>
          <t>B104036</t>
        </is>
      </c>
      <c r="R670" s="235" t="inlineStr">
        <is>
          <t>LT027</t>
        </is>
      </c>
      <c r="S670" s="233" t="n"/>
      <c r="T670" s="233" t="n"/>
      <c r="U670" s="233" t="n"/>
    </row>
    <row r="671">
      <c r="B671" s="233">
        <f>IF(AND(M671&lt;&gt;"B20", O671= "Coating_Standard"),"Y","N")</f>
        <v/>
      </c>
      <c r="C671" s="233" t="inlineStr">
        <is>
          <t>ConTab_BOM_KP_Insert_0677</t>
        </is>
      </c>
      <c r="D671" s="233">
        <f>IF(#REF!="Y",C671,"")</f>
        <v/>
      </c>
      <c r="E671" s="198" t="inlineStr">
        <is>
          <t>6015-3_4-KP</t>
        </is>
      </c>
      <c r="F671" s="235" t="inlineStr">
        <is>
          <t>Opt_Insert</t>
        </is>
      </c>
      <c r="G671" s="235" t="inlineStr">
        <is>
          <t>5</t>
        </is>
      </c>
      <c r="H671" s="234" t="inlineStr">
        <is>
          <t>X5</t>
        </is>
      </c>
      <c r="I671" s="233" t="inlineStr">
        <is>
          <t>Mechanical Seal</t>
        </is>
      </c>
      <c r="J671" s="233" t="inlineStr">
        <is>
          <t>Single</t>
        </is>
      </c>
      <c r="K671" s="233" t="n"/>
      <c r="L671" s="233" t="inlineStr">
        <is>
          <t>Oil Lubricated Bath</t>
        </is>
      </c>
      <c r="M671" s="233" t="inlineStr">
        <is>
          <t>J</t>
        </is>
      </c>
      <c r="N671" s="233" t="inlineStr">
        <is>
          <t>Lip Seal</t>
        </is>
      </c>
      <c r="O671" s="233" t="inlineStr">
        <is>
          <t>Coating_Standard</t>
        </is>
      </c>
      <c r="P671" s="235" t="inlineStr">
        <is>
          <t>RTF</t>
        </is>
      </c>
      <c r="Q671" s="233" t="inlineStr">
        <is>
          <t>B104038</t>
        </is>
      </c>
      <c r="R671" s="235" t="inlineStr">
        <is>
          <t>LT105</t>
        </is>
      </c>
      <c r="S671" s="233" t="n"/>
      <c r="T671" s="233" t="n"/>
      <c r="U671" s="233" t="n"/>
    </row>
    <row r="672">
      <c r="B672" s="233">
        <f>IF(AND(M672&lt;&gt;"B20", O672= "Coating_Standard"),"Y","N")</f>
        <v/>
      </c>
      <c r="C672" s="233" t="inlineStr">
        <is>
          <t>ConTab_BOM_KP_Insert_0678</t>
        </is>
      </c>
      <c r="D672" s="233">
        <f>IF(#REF!="Y",C672,"")</f>
        <v/>
      </c>
      <c r="E672" s="198" t="inlineStr">
        <is>
          <t>6015-3_4-KP</t>
        </is>
      </c>
      <c r="F672" s="235" t="inlineStr">
        <is>
          <t>Opt_Insert</t>
        </is>
      </c>
      <c r="G672" s="235" t="inlineStr">
        <is>
          <t>5</t>
        </is>
      </c>
      <c r="H672" s="234" t="inlineStr">
        <is>
          <t>X5</t>
        </is>
      </c>
      <c r="I672" s="233" t="inlineStr">
        <is>
          <t>Mechanical Seal</t>
        </is>
      </c>
      <c r="J672" s="233" t="inlineStr">
        <is>
          <t>Single</t>
        </is>
      </c>
      <c r="K672" s="233" t="n"/>
      <c r="L672" s="233" t="inlineStr">
        <is>
          <t>Oil Lubricated Bath</t>
        </is>
      </c>
      <c r="M672" s="233" t="inlineStr">
        <is>
          <t>X</t>
        </is>
      </c>
      <c r="N672" s="233" t="inlineStr">
        <is>
          <t>Special/Other</t>
        </is>
      </c>
      <c r="O672" s="233" t="inlineStr">
        <is>
          <t>Coating_Standard</t>
        </is>
      </c>
      <c r="P672" s="235" t="inlineStr">
        <is>
          <t>RTF</t>
        </is>
      </c>
      <c r="Q672" s="233" t="inlineStr">
        <is>
          <t>B104039</t>
        </is>
      </c>
      <c r="R672" s="235" t="inlineStr">
        <is>
          <t>LT029</t>
        </is>
      </c>
      <c r="S672" s="233" t="n"/>
      <c r="T672" s="233" t="n"/>
      <c r="U672" s="233" t="n"/>
    </row>
    <row r="673">
      <c r="B673" s="233">
        <f>IF(AND(M673&lt;&gt;"B20", O673= "Coating_Standard"),"Y","N")</f>
        <v/>
      </c>
      <c r="C673" s="233" t="inlineStr">
        <is>
          <t>ConTab_BOM_KP_Insert_0679</t>
        </is>
      </c>
      <c r="D673" s="233">
        <f>IF(#REF!="Y",C673,"")</f>
        <v/>
      </c>
      <c r="E673" s="198" t="inlineStr">
        <is>
          <t>6015-3_4-KP</t>
        </is>
      </c>
      <c r="F673" s="235" t="inlineStr">
        <is>
          <t>Opt_Insert</t>
        </is>
      </c>
      <c r="G673" s="235" t="inlineStr">
        <is>
          <t>5</t>
        </is>
      </c>
      <c r="H673" s="234" t="inlineStr">
        <is>
          <t>X5</t>
        </is>
      </c>
      <c r="I673" s="233" t="inlineStr">
        <is>
          <t>Packing</t>
        </is>
      </c>
      <c r="J673" s="233" t="inlineStr">
        <is>
          <t>Packing</t>
        </is>
      </c>
      <c r="K673" s="233" t="n"/>
      <c r="L673" s="233" t="inlineStr">
        <is>
          <t>Oil Lubricated Bath</t>
        </is>
      </c>
      <c r="M673" s="233" t="inlineStr">
        <is>
          <t>C35</t>
        </is>
      </c>
      <c r="N673" s="233" t="inlineStr">
        <is>
          <t>Lip Seal</t>
        </is>
      </c>
      <c r="O673" s="233" t="inlineStr">
        <is>
          <t>Coating_Standard</t>
        </is>
      </c>
      <c r="P673" s="235" t="inlineStr">
        <is>
          <t>RTF</t>
        </is>
      </c>
      <c r="Q673" s="233" t="inlineStr">
        <is>
          <t>B104036</t>
        </is>
      </c>
      <c r="R673" s="235" t="inlineStr">
        <is>
          <t>LT027</t>
        </is>
      </c>
      <c r="S673" s="233" t="n"/>
      <c r="T673" s="233" t="n"/>
      <c r="U673" s="233" t="n"/>
    </row>
    <row r="674">
      <c r="B674" s="233">
        <f>IF(AND(M674&lt;&gt;"B20", O674= "Coating_Standard"),"Y","N")</f>
        <v/>
      </c>
      <c r="C674" s="233" t="inlineStr">
        <is>
          <t>ConTab_BOM_KP_Insert_0680</t>
        </is>
      </c>
      <c r="D674" s="233">
        <f>IF(#REF!="Y",C674,"")</f>
        <v/>
      </c>
      <c r="E674" s="198" t="inlineStr">
        <is>
          <t>6015-3_4-KP</t>
        </is>
      </c>
      <c r="F674" s="235" t="inlineStr">
        <is>
          <t>Opt_Insert</t>
        </is>
      </c>
      <c r="G674" s="235" t="inlineStr">
        <is>
          <t>5</t>
        </is>
      </c>
      <c r="H674" s="234" t="inlineStr">
        <is>
          <t>X5</t>
        </is>
      </c>
      <c r="I674" s="233" t="inlineStr">
        <is>
          <t>Packing</t>
        </is>
      </c>
      <c r="J674" s="233" t="inlineStr">
        <is>
          <t>Packing</t>
        </is>
      </c>
      <c r="K674" s="233" t="n"/>
      <c r="L674" s="233" t="inlineStr">
        <is>
          <t>Oil Lubricated Bath</t>
        </is>
      </c>
      <c r="M674" s="233" t="inlineStr">
        <is>
          <t>J</t>
        </is>
      </c>
      <c r="N674" s="233" t="inlineStr">
        <is>
          <t>Lip Seal</t>
        </is>
      </c>
      <c r="O674" s="233" t="inlineStr">
        <is>
          <t>Coating_Standard</t>
        </is>
      </c>
      <c r="P674" s="235" t="inlineStr">
        <is>
          <t>RTF</t>
        </is>
      </c>
      <c r="Q674" s="233" t="inlineStr">
        <is>
          <t>B104038</t>
        </is>
      </c>
      <c r="R674" s="235" t="inlineStr">
        <is>
          <t>LT105</t>
        </is>
      </c>
      <c r="S674" s="233" t="n"/>
      <c r="T674" s="233" t="n"/>
      <c r="U674" s="233" t="n"/>
    </row>
    <row r="675">
      <c r="B675" s="233">
        <f>IF(AND(M675&lt;&gt;"B20", O675= "Coating_Standard"),"Y","N")</f>
        <v/>
      </c>
      <c r="C675" s="233" t="inlineStr">
        <is>
          <t>ConTab_BOM_KP_Insert_0681</t>
        </is>
      </c>
      <c r="D675" s="233">
        <f>IF(#REF!="Y",C675,"")</f>
        <v/>
      </c>
      <c r="E675" s="198" t="inlineStr">
        <is>
          <t>6015-3_4-KP</t>
        </is>
      </c>
      <c r="F675" s="235" t="inlineStr">
        <is>
          <t>Opt_Insert</t>
        </is>
      </c>
      <c r="G675" s="235" t="inlineStr">
        <is>
          <t>5</t>
        </is>
      </c>
      <c r="H675" s="234" t="inlineStr">
        <is>
          <t>X5</t>
        </is>
      </c>
      <c r="I675" s="233" t="inlineStr">
        <is>
          <t>Packing</t>
        </is>
      </c>
      <c r="J675" s="233" t="inlineStr">
        <is>
          <t>Packing</t>
        </is>
      </c>
      <c r="K675" s="233" t="n"/>
      <c r="L675" s="233" t="inlineStr">
        <is>
          <t>Oil Lubricated Bath</t>
        </is>
      </c>
      <c r="M675" s="233" t="inlineStr">
        <is>
          <t>X</t>
        </is>
      </c>
      <c r="N675" s="233" t="inlineStr">
        <is>
          <t>Special/Other</t>
        </is>
      </c>
      <c r="O675" s="233" t="inlineStr">
        <is>
          <t>Coating_Standard</t>
        </is>
      </c>
      <c r="P675" s="235" t="inlineStr">
        <is>
          <t>RTF</t>
        </is>
      </c>
      <c r="Q675" s="233" t="inlineStr">
        <is>
          <t>B104039</t>
        </is>
      </c>
      <c r="R675" s="235" t="inlineStr">
        <is>
          <t>LT029</t>
        </is>
      </c>
      <c r="S675" s="233" t="n"/>
      <c r="T675" s="233" t="n"/>
      <c r="U675" s="233" t="n"/>
    </row>
    <row r="676">
      <c r="B676" s="233">
        <f>IF(AND(M676&lt;&gt;"B20", O676= "Coating_Standard"),"Y","N")</f>
        <v/>
      </c>
      <c r="C676" s="233" t="inlineStr">
        <is>
          <t>ConTab_BOM_KP_Insert_0682</t>
        </is>
      </c>
      <c r="D676" s="233">
        <f>IF(#REF!="Y",C676,"")</f>
        <v/>
      </c>
      <c r="E676" s="198" t="inlineStr">
        <is>
          <t>6015-3_4-KP</t>
        </is>
      </c>
      <c r="F676" s="235" t="inlineStr">
        <is>
          <t>Opt_Insert</t>
        </is>
      </c>
      <c r="G676" s="235" t="inlineStr">
        <is>
          <t>5</t>
        </is>
      </c>
      <c r="H676" s="234" t="inlineStr">
        <is>
          <t>X5</t>
        </is>
      </c>
      <c r="I676" s="233" t="inlineStr">
        <is>
          <t>Mechanical Seal</t>
        </is>
      </c>
      <c r="J676" s="233" t="inlineStr">
        <is>
          <t>Single</t>
        </is>
      </c>
      <c r="K676" s="233" t="n"/>
      <c r="L676" s="233" t="inlineStr">
        <is>
          <t>Regreasable</t>
        </is>
      </c>
      <c r="M676" s="233" t="inlineStr">
        <is>
          <t>C35</t>
        </is>
      </c>
      <c r="N676" s="233" t="inlineStr">
        <is>
          <t>Lip Seal</t>
        </is>
      </c>
      <c r="O676" s="233" t="inlineStr">
        <is>
          <t>Coating_Standard</t>
        </is>
      </c>
      <c r="P676" s="235" t="inlineStr">
        <is>
          <t>RTF</t>
        </is>
      </c>
      <c r="Q676" s="233" t="inlineStr">
        <is>
          <t>B105021</t>
        </is>
      </c>
      <c r="R676" s="235" t="inlineStr">
        <is>
          <t>LT027</t>
        </is>
      </c>
      <c r="S676" s="233" t="n"/>
      <c r="T676" s="233" t="n"/>
      <c r="U676" s="233" t="n"/>
    </row>
    <row r="677">
      <c r="B677" s="233">
        <f>IF(AND(M677&lt;&gt;"B20", O677= "Coating_Standard"),"Y","N")</f>
        <v/>
      </c>
      <c r="C677" s="233" t="inlineStr">
        <is>
          <t>ConTab_BOM_KP_Insert_0683</t>
        </is>
      </c>
      <c r="D677" s="233">
        <f>IF(#REF!="Y",C677,"")</f>
        <v/>
      </c>
      <c r="E677" s="198" t="inlineStr">
        <is>
          <t>6015-3_4-KP</t>
        </is>
      </c>
      <c r="F677" s="235" t="inlineStr">
        <is>
          <t>Opt_Insert</t>
        </is>
      </c>
      <c r="G677" s="235" t="inlineStr">
        <is>
          <t>5</t>
        </is>
      </c>
      <c r="H677" s="234" t="inlineStr">
        <is>
          <t>X5</t>
        </is>
      </c>
      <c r="I677" s="233" t="inlineStr">
        <is>
          <t>Mechanical Seal</t>
        </is>
      </c>
      <c r="J677" s="233" t="inlineStr">
        <is>
          <t>Single</t>
        </is>
      </c>
      <c r="K677" s="233" t="n"/>
      <c r="L677" s="233" t="inlineStr">
        <is>
          <t>Regreasable</t>
        </is>
      </c>
      <c r="M677" s="233" t="inlineStr">
        <is>
          <t>J</t>
        </is>
      </c>
      <c r="N677" s="233" t="inlineStr">
        <is>
          <t>Lip Seal</t>
        </is>
      </c>
      <c r="O677" s="233" t="inlineStr">
        <is>
          <t>Coating_Standard</t>
        </is>
      </c>
      <c r="P677" s="235" t="inlineStr">
        <is>
          <t>RTF</t>
        </is>
      </c>
      <c r="Q677" s="233" t="inlineStr">
        <is>
          <t>B105022</t>
        </is>
      </c>
      <c r="R677" s="235" t="inlineStr">
        <is>
          <t>LT105</t>
        </is>
      </c>
      <c r="S677" s="233" t="n"/>
      <c r="T677" s="233" t="n"/>
      <c r="U677" s="233" t="n"/>
    </row>
    <row r="678">
      <c r="B678" s="233">
        <f>IF(AND(M678&lt;&gt;"B20", O678= "Coating_Standard"),"Y","N")</f>
        <v/>
      </c>
      <c r="C678" s="233" t="inlineStr">
        <is>
          <t>ConTab_BOM_KP_Insert_0684</t>
        </is>
      </c>
      <c r="D678" s="233">
        <f>IF(#REF!="Y",C678,"")</f>
        <v/>
      </c>
      <c r="E678" s="198" t="inlineStr">
        <is>
          <t>6015-3_4-KP</t>
        </is>
      </c>
      <c r="F678" s="235" t="inlineStr">
        <is>
          <t>Opt_Insert</t>
        </is>
      </c>
      <c r="G678" s="235" t="inlineStr">
        <is>
          <t>5</t>
        </is>
      </c>
      <c r="H678" s="234" t="inlineStr">
        <is>
          <t>X5</t>
        </is>
      </c>
      <c r="I678" s="233" t="inlineStr">
        <is>
          <t>Packing</t>
        </is>
      </c>
      <c r="J678" s="233" t="inlineStr">
        <is>
          <t>Packing</t>
        </is>
      </c>
      <c r="K678" s="233" t="n"/>
      <c r="L678" s="233" t="inlineStr">
        <is>
          <t>Regreasable</t>
        </is>
      </c>
      <c r="M678" s="233" t="inlineStr">
        <is>
          <t>C35</t>
        </is>
      </c>
      <c r="N678" s="233" t="inlineStr">
        <is>
          <t>Lip Seal</t>
        </is>
      </c>
      <c r="O678" s="233" t="inlineStr">
        <is>
          <t>Coating_Standard</t>
        </is>
      </c>
      <c r="P678" s="235" t="inlineStr">
        <is>
          <t>RTF</t>
        </is>
      </c>
      <c r="Q678" s="233" t="inlineStr">
        <is>
          <t>B101312</t>
        </is>
      </c>
      <c r="R678" s="235" t="inlineStr">
        <is>
          <t>LT027</t>
        </is>
      </c>
      <c r="S678" s="233" t="n"/>
      <c r="T678" s="233" t="n"/>
      <c r="U678" s="233" t="n"/>
    </row>
    <row r="679">
      <c r="B679" s="233">
        <f>IF(AND(M679&lt;&gt;"B20", O679= "Coating_Standard"),"Y","N")</f>
        <v/>
      </c>
      <c r="C679" s="233" t="inlineStr">
        <is>
          <t>ConTab_BOM_KP_Insert_0685</t>
        </is>
      </c>
      <c r="D679" s="233">
        <f>IF(#REF!="Y",C679,"")</f>
        <v/>
      </c>
      <c r="E679" s="198" t="inlineStr">
        <is>
          <t>6015-3_4-KP</t>
        </is>
      </c>
      <c r="F679" s="235" t="inlineStr">
        <is>
          <t>Opt_Insert</t>
        </is>
      </c>
      <c r="G679" s="235" t="inlineStr">
        <is>
          <t>5</t>
        </is>
      </c>
      <c r="H679" s="234" t="inlineStr">
        <is>
          <t>X5</t>
        </is>
      </c>
      <c r="I679" s="233" t="inlineStr">
        <is>
          <t>Packing</t>
        </is>
      </c>
      <c r="J679" s="233" t="inlineStr">
        <is>
          <t>Packing</t>
        </is>
      </c>
      <c r="K679" s="233" t="n"/>
      <c r="L679" s="233" t="inlineStr">
        <is>
          <t>Regreasable</t>
        </is>
      </c>
      <c r="M679" s="233" t="inlineStr">
        <is>
          <t>J</t>
        </is>
      </c>
      <c r="N679" s="233" t="inlineStr">
        <is>
          <t>Lip Seal</t>
        </is>
      </c>
      <c r="O679" s="233" t="inlineStr">
        <is>
          <t>Coating_Standard</t>
        </is>
      </c>
      <c r="P679" s="235" t="inlineStr">
        <is>
          <t>RTF</t>
        </is>
      </c>
      <c r="Q679" s="233" t="inlineStr">
        <is>
          <t>B101312</t>
        </is>
      </c>
      <c r="R679" s="235" t="inlineStr">
        <is>
          <t>LT105</t>
        </is>
      </c>
      <c r="S679" s="233" t="n"/>
      <c r="T679" s="233" t="n"/>
      <c r="U679" s="233" t="n"/>
    </row>
    <row r="680">
      <c r="B680" s="233">
        <f>IF(AND(M680&lt;&gt;"B20", O680= "Coating_Standard"),"Y","N")</f>
        <v/>
      </c>
      <c r="C680" s="233" t="inlineStr">
        <is>
          <t>ConTab_BOM_KP_Insert_0686</t>
        </is>
      </c>
      <c r="D680" s="233">
        <f>IF(#REF!="Y",C680,"")</f>
        <v/>
      </c>
      <c r="E680" s="198" t="inlineStr">
        <is>
          <t>6015-3_4-KP</t>
        </is>
      </c>
      <c r="F680" s="235" t="inlineStr">
        <is>
          <t>Opt_Insert</t>
        </is>
      </c>
      <c r="G680" s="235" t="inlineStr">
        <is>
          <t>5</t>
        </is>
      </c>
      <c r="H680" s="234" t="inlineStr">
        <is>
          <t>X5</t>
        </is>
      </c>
      <c r="I680" s="233" t="inlineStr">
        <is>
          <t>Mechanical Seal</t>
        </is>
      </c>
      <c r="J680" s="233" t="inlineStr">
        <is>
          <t>Single</t>
        </is>
      </c>
      <c r="K680" s="233" t="n"/>
      <c r="L680" s="233" t="inlineStr">
        <is>
          <t>Regreasable</t>
        </is>
      </c>
      <c r="M680" s="233" t="inlineStr">
        <is>
          <t>C35</t>
        </is>
      </c>
      <c r="N680" s="233" t="inlineStr">
        <is>
          <t>Labrynth Lip Seal</t>
        </is>
      </c>
      <c r="O680" s="233" t="inlineStr">
        <is>
          <t>Coating_Standard</t>
        </is>
      </c>
      <c r="P680" s="235" t="inlineStr">
        <is>
          <t>RTF</t>
        </is>
      </c>
      <c r="Q680" s="233" t="inlineStr">
        <is>
          <t>B104767</t>
        </is>
      </c>
      <c r="R680" s="235" t="inlineStr">
        <is>
          <t>LT027</t>
        </is>
      </c>
      <c r="S680" s="233" t="n"/>
      <c r="T680" s="233" t="n"/>
      <c r="U680" s="233" t="n"/>
    </row>
    <row r="681">
      <c r="B681" s="233">
        <f>IF(AND(M681&lt;&gt;"B20", O681= "Coating_Standard"),"Y","N")</f>
        <v/>
      </c>
      <c r="C681" s="233" t="inlineStr">
        <is>
          <t>ConTab_BOM_KP_Insert_0687</t>
        </is>
      </c>
      <c r="D681" s="233">
        <f>IF(#REF!="Y",C681,"")</f>
        <v/>
      </c>
      <c r="E681" s="198" t="inlineStr">
        <is>
          <t>6015-3_4-KP</t>
        </is>
      </c>
      <c r="F681" s="235" t="inlineStr">
        <is>
          <t>Opt_Insert</t>
        </is>
      </c>
      <c r="G681" s="235" t="inlineStr">
        <is>
          <t>5</t>
        </is>
      </c>
      <c r="H681" s="234" t="inlineStr">
        <is>
          <t>X5</t>
        </is>
      </c>
      <c r="I681" s="233" t="inlineStr">
        <is>
          <t>Mechanical Seal</t>
        </is>
      </c>
      <c r="J681" s="233" t="inlineStr">
        <is>
          <t>Single</t>
        </is>
      </c>
      <c r="K681" s="233" t="n"/>
      <c r="L681" s="233" t="inlineStr">
        <is>
          <t>Regreasable</t>
        </is>
      </c>
      <c r="M681" s="233" t="inlineStr">
        <is>
          <t>J</t>
        </is>
      </c>
      <c r="N681" s="233" t="inlineStr">
        <is>
          <t>Labrynth Lip Seal</t>
        </is>
      </c>
      <c r="O681" s="233" t="inlineStr">
        <is>
          <t>Coating_Standard</t>
        </is>
      </c>
      <c r="P681" s="235" t="inlineStr">
        <is>
          <t>RTF</t>
        </is>
      </c>
      <c r="Q681" s="233" t="inlineStr">
        <is>
          <t>B104768</t>
        </is>
      </c>
      <c r="R681" s="235" t="inlineStr">
        <is>
          <t>LT105</t>
        </is>
      </c>
      <c r="S681" s="233" t="n"/>
      <c r="T681" s="233" t="n"/>
      <c r="U681" s="233" t="n"/>
    </row>
    <row r="682">
      <c r="B682" s="233">
        <f>IF(AND(M682&lt;&gt;"B20", O682= "Coating_Standard"),"Y","N")</f>
        <v/>
      </c>
      <c r="C682" s="233" t="inlineStr">
        <is>
          <t>ConTab_BOM_KP_Insert_0688</t>
        </is>
      </c>
      <c r="D682" s="233">
        <f>IF(#REF!="Y",C682,"")</f>
        <v/>
      </c>
      <c r="E682" s="198" t="inlineStr">
        <is>
          <t>6015-3_4-KP</t>
        </is>
      </c>
      <c r="F682" s="235" t="inlineStr">
        <is>
          <t>Opt_Insert</t>
        </is>
      </c>
      <c r="G682" s="235" t="inlineStr">
        <is>
          <t>5</t>
        </is>
      </c>
      <c r="H682" s="234" t="inlineStr">
        <is>
          <t>X5</t>
        </is>
      </c>
      <c r="I682" s="233" t="inlineStr">
        <is>
          <t>Packing</t>
        </is>
      </c>
      <c r="J682" s="233" t="inlineStr">
        <is>
          <t>Packing</t>
        </is>
      </c>
      <c r="K682" s="233" t="n"/>
      <c r="L682" s="233" t="inlineStr">
        <is>
          <t>Regreasable</t>
        </is>
      </c>
      <c r="M682" s="233" t="inlineStr">
        <is>
          <t>C35</t>
        </is>
      </c>
      <c r="N682" s="233" t="inlineStr">
        <is>
          <t>Labrynth Lip Seal</t>
        </is>
      </c>
      <c r="O682" s="233" t="inlineStr">
        <is>
          <t>Coating_Standard</t>
        </is>
      </c>
      <c r="P682" s="235" t="inlineStr">
        <is>
          <t>RTF</t>
        </is>
      </c>
      <c r="Q682" s="233" t="inlineStr">
        <is>
          <t>B104770</t>
        </is>
      </c>
      <c r="R682" s="235" t="inlineStr">
        <is>
          <t>LT027</t>
        </is>
      </c>
      <c r="S682" s="233" t="n"/>
      <c r="T682" s="233" t="n"/>
      <c r="U682" s="233" t="n"/>
    </row>
    <row r="683">
      <c r="B683" s="233">
        <f>IF(AND(M683&lt;&gt;"B20", O683= "Coating_Standard"),"Y","N")</f>
        <v/>
      </c>
      <c r="C683" s="233" t="inlineStr">
        <is>
          <t>ConTab_BOM_KP_Insert_0689</t>
        </is>
      </c>
      <c r="D683" s="233">
        <f>IF(#REF!="Y",C683,"")</f>
        <v/>
      </c>
      <c r="E683" s="198" t="inlineStr">
        <is>
          <t>6015-3_4-KP</t>
        </is>
      </c>
      <c r="F683" s="235" t="inlineStr">
        <is>
          <t>Opt_Insert</t>
        </is>
      </c>
      <c r="G683" s="235" t="inlineStr">
        <is>
          <t>5</t>
        </is>
      </c>
      <c r="H683" s="234" t="inlineStr">
        <is>
          <t>X5</t>
        </is>
      </c>
      <c r="I683" s="233" t="inlineStr">
        <is>
          <t>Packing</t>
        </is>
      </c>
      <c r="J683" s="233" t="inlineStr">
        <is>
          <t>Packing</t>
        </is>
      </c>
      <c r="K683" s="233" t="n"/>
      <c r="L683" s="233" t="inlineStr">
        <is>
          <t>Regreasable</t>
        </is>
      </c>
      <c r="M683" s="233" t="inlineStr">
        <is>
          <t>J</t>
        </is>
      </c>
      <c r="N683" s="233" t="inlineStr">
        <is>
          <t>Labrynth Lip Seal</t>
        </is>
      </c>
      <c r="O683" s="233" t="inlineStr">
        <is>
          <t>Coating_Standard</t>
        </is>
      </c>
      <c r="P683" s="235" t="inlineStr">
        <is>
          <t>RTF</t>
        </is>
      </c>
      <c r="Q683" s="233" t="inlineStr">
        <is>
          <t>B104771</t>
        </is>
      </c>
      <c r="R683" s="235" t="inlineStr">
        <is>
          <t>LT105</t>
        </is>
      </c>
      <c r="S683" s="233" t="n"/>
      <c r="T683" s="233" t="n"/>
      <c r="U683" s="233" t="n"/>
    </row>
    <row r="684">
      <c r="B684" s="233">
        <f>IF(AND(M684&lt;&gt;"B20", O684= "Coating_Standard"),"Y","N")</f>
        <v/>
      </c>
      <c r="C684" s="233" t="inlineStr">
        <is>
          <t>ConTab_BOM_KP_Insert_0690</t>
        </is>
      </c>
      <c r="D684" s="233">
        <f>IF(#REF!="Y",C684,"")</f>
        <v/>
      </c>
      <c r="E684" s="198" t="inlineStr">
        <is>
          <t>6015-3_4-KP</t>
        </is>
      </c>
      <c r="F684" s="235" t="inlineStr">
        <is>
          <t>Opt_Insert</t>
        </is>
      </c>
      <c r="G684" s="235" t="inlineStr">
        <is>
          <t>5</t>
        </is>
      </c>
      <c r="H684" s="234" t="inlineStr">
        <is>
          <t>X5</t>
        </is>
      </c>
      <c r="I684" s="233" t="inlineStr">
        <is>
          <t>Mechanical Seal</t>
        </is>
      </c>
      <c r="J684" s="233" t="inlineStr">
        <is>
          <t>Single</t>
        </is>
      </c>
      <c r="K684" s="233" t="n"/>
      <c r="L684" s="233" t="inlineStr">
        <is>
          <t>Oil Lubricated Bath</t>
        </is>
      </c>
      <c r="M684" s="233" t="inlineStr">
        <is>
          <t>C35</t>
        </is>
      </c>
      <c r="N684" s="233" t="inlineStr">
        <is>
          <t>Labrynth Lip Seal</t>
        </is>
      </c>
      <c r="O684" s="233" t="inlineStr">
        <is>
          <t>Coating_Standard</t>
        </is>
      </c>
      <c r="P684" s="235" t="inlineStr">
        <is>
          <t>RTF</t>
        </is>
      </c>
      <c r="Q684" s="233" t="inlineStr">
        <is>
          <t>B104926</t>
        </is>
      </c>
      <c r="R684" s="235" t="inlineStr">
        <is>
          <t>LT027</t>
        </is>
      </c>
      <c r="S684" s="233" t="n"/>
      <c r="T684" s="233" t="n"/>
      <c r="U684" s="233" t="n"/>
    </row>
    <row r="685">
      <c r="B685" s="233">
        <f>IF(AND(M685&lt;&gt;"B20", O685= "Coating_Standard"),"Y","N")</f>
        <v/>
      </c>
      <c r="C685" s="233" t="inlineStr">
        <is>
          <t>ConTab_BOM_KP_Insert_0691</t>
        </is>
      </c>
      <c r="D685" s="233">
        <f>IF(#REF!="Y",C685,"")</f>
        <v/>
      </c>
      <c r="E685" s="198" t="inlineStr">
        <is>
          <t>6015-3_4-KP</t>
        </is>
      </c>
      <c r="F685" s="235" t="inlineStr">
        <is>
          <t>Opt_Insert</t>
        </is>
      </c>
      <c r="G685" s="235" t="inlineStr">
        <is>
          <t>5</t>
        </is>
      </c>
      <c r="H685" s="234" t="inlineStr">
        <is>
          <t>X5</t>
        </is>
      </c>
      <c r="I685" s="233" t="inlineStr">
        <is>
          <t>Mechanical Seal</t>
        </is>
      </c>
      <c r="J685" s="233" t="inlineStr">
        <is>
          <t>Single</t>
        </is>
      </c>
      <c r="K685" s="233" t="n"/>
      <c r="L685" s="233" t="inlineStr">
        <is>
          <t>Oil Lubricated Bath</t>
        </is>
      </c>
      <c r="M685" s="233" t="inlineStr">
        <is>
          <t>J</t>
        </is>
      </c>
      <c r="N685" s="233" t="inlineStr">
        <is>
          <t>Labrynth Lip Seal</t>
        </is>
      </c>
      <c r="O685" s="233" t="inlineStr">
        <is>
          <t>Coating_Standard</t>
        </is>
      </c>
      <c r="P685" s="235" t="inlineStr">
        <is>
          <t>RTF</t>
        </is>
      </c>
      <c r="Q685" s="233" t="inlineStr">
        <is>
          <t>B104927</t>
        </is>
      </c>
      <c r="R685" s="235" t="inlineStr">
        <is>
          <t>LT105</t>
        </is>
      </c>
      <c r="S685" s="233" t="n"/>
      <c r="T685" s="233" t="n"/>
      <c r="U685" s="233" t="n"/>
    </row>
    <row r="686">
      <c r="B686" s="233">
        <f>IF(AND(M686&lt;&gt;"B20", O686= "Coating_Standard"),"Y","N")</f>
        <v/>
      </c>
      <c r="C686" s="233" t="inlineStr">
        <is>
          <t>ConTab_BOM_KP_Insert_0692</t>
        </is>
      </c>
      <c r="D686" s="233">
        <f>IF(#REF!="Y",C686,"")</f>
        <v/>
      </c>
      <c r="E686" s="198" t="inlineStr">
        <is>
          <t>6015-3_4-KP</t>
        </is>
      </c>
      <c r="F686" s="235" t="inlineStr">
        <is>
          <t>Opt_Insert</t>
        </is>
      </c>
      <c r="G686" s="235" t="inlineStr">
        <is>
          <t>5</t>
        </is>
      </c>
      <c r="H686" s="234" t="inlineStr">
        <is>
          <t>X5</t>
        </is>
      </c>
      <c r="I686" s="233" t="inlineStr">
        <is>
          <t>Packing</t>
        </is>
      </c>
      <c r="J686" s="233" t="inlineStr">
        <is>
          <t>Packing</t>
        </is>
      </c>
      <c r="K686" s="233" t="n"/>
      <c r="L686" s="233" t="inlineStr">
        <is>
          <t>Oil Lubricated Bath</t>
        </is>
      </c>
      <c r="M686" s="233" t="inlineStr">
        <is>
          <t>C35</t>
        </is>
      </c>
      <c r="N686" s="233" t="inlineStr">
        <is>
          <t>Labrynth Lip Seal</t>
        </is>
      </c>
      <c r="O686" s="233" t="inlineStr">
        <is>
          <t>Coating_Standard</t>
        </is>
      </c>
      <c r="P686" s="235" t="inlineStr">
        <is>
          <t>RTF</t>
        </is>
      </c>
      <c r="Q686" s="233" t="inlineStr">
        <is>
          <t>B104929</t>
        </is>
      </c>
      <c r="R686" s="235" t="inlineStr">
        <is>
          <t>LT027</t>
        </is>
      </c>
      <c r="S686" s="233" t="n"/>
      <c r="T686" s="233" t="n"/>
      <c r="U686" s="233" t="n"/>
    </row>
    <row r="687">
      <c r="B687" s="233">
        <f>IF(AND(M687&lt;&gt;"B20", O687= "Coating_Standard"),"Y","N")</f>
        <v/>
      </c>
      <c r="C687" s="233" t="inlineStr">
        <is>
          <t>ConTab_BOM_KP_Insert_0693</t>
        </is>
      </c>
      <c r="D687" s="233">
        <f>IF(#REF!="Y",C687,"")</f>
        <v/>
      </c>
      <c r="E687" s="198" t="inlineStr">
        <is>
          <t>6015-3_4-KP</t>
        </is>
      </c>
      <c r="F687" s="235" t="inlineStr">
        <is>
          <t>Opt_Insert</t>
        </is>
      </c>
      <c r="G687" s="235" t="inlineStr">
        <is>
          <t>5</t>
        </is>
      </c>
      <c r="H687" s="234" t="inlineStr">
        <is>
          <t>X5</t>
        </is>
      </c>
      <c r="I687" s="233" t="inlineStr">
        <is>
          <t>Packing</t>
        </is>
      </c>
      <c r="J687" s="233" t="inlineStr">
        <is>
          <t>Packing</t>
        </is>
      </c>
      <c r="K687" s="233" t="n"/>
      <c r="L687" s="233" t="inlineStr">
        <is>
          <t>Oil Lubricated Bath</t>
        </is>
      </c>
      <c r="M687" s="233" t="inlineStr">
        <is>
          <t>J</t>
        </is>
      </c>
      <c r="N687" s="233" t="inlineStr">
        <is>
          <t>Labrynth Lip Seal</t>
        </is>
      </c>
      <c r="O687" s="233" t="inlineStr">
        <is>
          <t>Coating_Standard</t>
        </is>
      </c>
      <c r="P687" s="235" t="inlineStr">
        <is>
          <t>RTF</t>
        </is>
      </c>
      <c r="Q687" s="233" t="inlineStr">
        <is>
          <t>B104930</t>
        </is>
      </c>
      <c r="R687" s="235" t="inlineStr">
        <is>
          <t>LT105</t>
        </is>
      </c>
      <c r="S687" s="233" t="n"/>
      <c r="T687" s="233" t="n"/>
      <c r="U687" s="233" t="n"/>
    </row>
    <row r="688">
      <c r="B688" s="233">
        <f>IF(AND(M688&lt;&gt;"B20", O688= "Coating_Standard"),"Y","N")</f>
        <v/>
      </c>
      <c r="C688" s="233" t="inlineStr">
        <is>
          <t>ConTab_BOM_KP_Insert_1387</t>
        </is>
      </c>
      <c r="D688" s="233">
        <f>IF(B688="Y",C688,"")</f>
        <v/>
      </c>
      <c r="E688" s="235" t="inlineStr">
        <is>
          <t>2095-1_2-KP</t>
        </is>
      </c>
      <c r="F688" s="235" t="inlineStr">
        <is>
          <t>Opt_Insert</t>
        </is>
      </c>
      <c r="G688" s="235" t="inlineStr">
        <is>
          <t>2</t>
        </is>
      </c>
      <c r="H688" s="234" t="inlineStr">
        <is>
          <t>X2</t>
        </is>
      </c>
      <c r="I688" s="233" t="inlineStr">
        <is>
          <t>Mechanical Seal</t>
        </is>
      </c>
      <c r="J688" s="233" t="inlineStr">
        <is>
          <t>Single</t>
        </is>
      </c>
      <c r="K688" s="233" t="inlineStr">
        <is>
          <t>Unbalanced</t>
        </is>
      </c>
      <c r="L688" s="233" t="inlineStr">
        <is>
          <t>Regreasable</t>
        </is>
      </c>
      <c r="M688" s="233" t="inlineStr">
        <is>
          <t>C35</t>
        </is>
      </c>
      <c r="N688" s="233" t="inlineStr">
        <is>
          <t>No Lip seals or labrynth seals</t>
        </is>
      </c>
      <c r="O688" s="233" t="inlineStr">
        <is>
          <t>Coating_Scotchkote134_interior_exterior</t>
        </is>
      </c>
      <c r="P688" s="235" t="inlineStr">
        <is>
          <t>RTF</t>
        </is>
      </c>
      <c r="Q688" s="233" t="inlineStr">
        <is>
          <t>B104672</t>
        </is>
      </c>
      <c r="R688" s="235" t="inlineStr">
        <is>
          <t>LT250</t>
        </is>
      </c>
      <c r="S688" s="233" t="n"/>
      <c r="T688" s="233" t="n"/>
      <c r="U688" s="233" t="n"/>
    </row>
    <row r="689">
      <c r="B689" s="233">
        <f>IF(AND(M689&lt;&gt;"B20", O689= "Coating_Standard"),"Y","N")</f>
        <v/>
      </c>
      <c r="C689" s="233" t="inlineStr">
        <is>
          <t>ConTab_BOM_KP_Insert_1388</t>
        </is>
      </c>
      <c r="D689" s="233">
        <f>IF(B689="Y",C689,"")</f>
        <v/>
      </c>
      <c r="E689" s="235" t="inlineStr">
        <is>
          <t>2095-1_2-KP</t>
        </is>
      </c>
      <c r="F689" s="235" t="inlineStr">
        <is>
          <t>Opt_Insert</t>
        </is>
      </c>
      <c r="G689" s="235" t="inlineStr">
        <is>
          <t>2</t>
        </is>
      </c>
      <c r="H689" s="234" t="inlineStr">
        <is>
          <t>X2</t>
        </is>
      </c>
      <c r="I689" s="233" t="inlineStr">
        <is>
          <t>Mechanical Seal</t>
        </is>
      </c>
      <c r="J689" s="233" t="inlineStr">
        <is>
          <t>Single</t>
        </is>
      </c>
      <c r="K689" s="233" t="inlineStr">
        <is>
          <t>Unbalanced</t>
        </is>
      </c>
      <c r="L689" s="233" t="inlineStr">
        <is>
          <t>Regreasable</t>
        </is>
      </c>
      <c r="M689" s="233" t="inlineStr">
        <is>
          <t>J</t>
        </is>
      </c>
      <c r="N689" s="233" t="inlineStr">
        <is>
          <t>No Lip seals or labrynth seals</t>
        </is>
      </c>
      <c r="O689" s="233" t="inlineStr">
        <is>
          <t>Coating_Scotchkote134_interior_exterior</t>
        </is>
      </c>
      <c r="P689" s="235" t="inlineStr">
        <is>
          <t>RTF</t>
        </is>
      </c>
      <c r="Q689" s="233" t="inlineStr">
        <is>
          <t>B101258</t>
        </is>
      </c>
      <c r="R689" s="235" t="inlineStr">
        <is>
          <t>LT105</t>
        </is>
      </c>
      <c r="S689" s="233" t="n"/>
      <c r="T689" s="233" t="n"/>
      <c r="U689" s="233" t="n"/>
    </row>
    <row r="690">
      <c r="B690" s="233">
        <f>IF(AND(M690&lt;&gt;"B20", O690= "Coating_Standard"),"Y","N")</f>
        <v/>
      </c>
      <c r="C690" s="233" t="inlineStr">
        <is>
          <t>ConTab_BOM_KP_Insert_1389</t>
        </is>
      </c>
      <c r="D690" s="233">
        <f>IF(B690="Y",C690,"")</f>
        <v/>
      </c>
      <c r="E690" s="235" t="inlineStr">
        <is>
          <t>2095-1_2-KP</t>
        </is>
      </c>
      <c r="F690" s="235" t="inlineStr">
        <is>
          <t>Opt_Insert</t>
        </is>
      </c>
      <c r="G690" s="235" t="inlineStr">
        <is>
          <t>2</t>
        </is>
      </c>
      <c r="H690" s="234" t="inlineStr">
        <is>
          <t>X2</t>
        </is>
      </c>
      <c r="I690" s="233" t="inlineStr">
        <is>
          <t>Mechanical Seal</t>
        </is>
      </c>
      <c r="J690" s="233" t="inlineStr">
        <is>
          <t>Single</t>
        </is>
      </c>
      <c r="K690" s="233" t="inlineStr">
        <is>
          <t>Unbalanced</t>
        </is>
      </c>
      <c r="L690" s="233" t="inlineStr">
        <is>
          <t>Regreasable</t>
        </is>
      </c>
      <c r="M690" s="233" t="inlineStr">
        <is>
          <t>X</t>
        </is>
      </c>
      <c r="N690" s="233" t="inlineStr">
        <is>
          <t>Special/Other</t>
        </is>
      </c>
      <c r="O690" s="233" t="inlineStr">
        <is>
          <t>Coating_Scotchkote134_interior_exterior</t>
        </is>
      </c>
      <c r="P690" s="235" t="inlineStr">
        <is>
          <t>RTF</t>
        </is>
      </c>
      <c r="Q690" s="233" t="inlineStr">
        <is>
          <t>B101259</t>
        </is>
      </c>
      <c r="R690" s="235" t="inlineStr">
        <is>
          <t>LT250</t>
        </is>
      </c>
      <c r="S690" s="233" t="n"/>
      <c r="T690" s="233" t="n"/>
      <c r="U690" s="233" t="n"/>
    </row>
    <row r="691">
      <c r="B691" s="233">
        <f>IF(AND(M691&lt;&gt;"B20", O691= "Coating_Standard"),"Y","N")</f>
        <v/>
      </c>
      <c r="C691" s="233" t="inlineStr">
        <is>
          <t>ConTab_BOM_KP_Insert_1390</t>
        </is>
      </c>
      <c r="D691" s="233">
        <f>IF(B691="Y",C691,"")</f>
        <v/>
      </c>
      <c r="E691" s="235" t="inlineStr">
        <is>
          <t>2095-1_2-KP</t>
        </is>
      </c>
      <c r="F691" s="235" t="inlineStr">
        <is>
          <t>Opt_Insert</t>
        </is>
      </c>
      <c r="G691" s="235" t="inlineStr">
        <is>
          <t>3</t>
        </is>
      </c>
      <c r="H691" s="234" t="inlineStr">
        <is>
          <t>X3</t>
        </is>
      </c>
      <c r="I691" s="233" t="inlineStr">
        <is>
          <t>Packing</t>
        </is>
      </c>
      <c r="J691" s="233" t="inlineStr">
        <is>
          <t>Packing</t>
        </is>
      </c>
      <c r="K691" s="233" t="n"/>
      <c r="L691" s="233" t="inlineStr">
        <is>
          <t>Regreasable</t>
        </is>
      </c>
      <c r="M691" s="233" t="inlineStr">
        <is>
          <t>C35</t>
        </is>
      </c>
      <c r="N691" s="233" t="inlineStr">
        <is>
          <t>No Lip seals or labrynth seals</t>
        </is>
      </c>
      <c r="O691" s="233" t="inlineStr">
        <is>
          <t>Coating_Scotchkote134_interior_exterior</t>
        </is>
      </c>
      <c r="P691" s="235" t="inlineStr">
        <is>
          <t>RTF</t>
        </is>
      </c>
      <c r="Q691" s="233" t="inlineStr">
        <is>
          <t>B101260</t>
        </is>
      </c>
      <c r="R691" s="235" t="inlineStr">
        <is>
          <t>LT250</t>
        </is>
      </c>
      <c r="S691" s="233" t="n"/>
      <c r="T691" s="233" t="n"/>
      <c r="U691" s="233" t="n"/>
    </row>
    <row r="692">
      <c r="B692" s="233">
        <f>IF(AND(M692&lt;&gt;"B20", O692= "Coating_Standard"),"Y","N")</f>
        <v/>
      </c>
      <c r="C692" s="233" t="inlineStr">
        <is>
          <t>ConTab_BOM_KP_Insert_1391</t>
        </is>
      </c>
      <c r="D692" s="233">
        <f>IF(B692="Y",C692,"")</f>
        <v/>
      </c>
      <c r="E692" s="235" t="inlineStr">
        <is>
          <t>2095-1_2-KP</t>
        </is>
      </c>
      <c r="F692" s="235" t="inlineStr">
        <is>
          <t>Opt_Insert</t>
        </is>
      </c>
      <c r="G692" s="235" t="inlineStr">
        <is>
          <t>3</t>
        </is>
      </c>
      <c r="H692" s="234" t="inlineStr">
        <is>
          <t>X3</t>
        </is>
      </c>
      <c r="I692" s="233" t="inlineStr">
        <is>
          <t>Packing</t>
        </is>
      </c>
      <c r="J692" s="233" t="inlineStr">
        <is>
          <t>Packing</t>
        </is>
      </c>
      <c r="K692" s="233" t="n"/>
      <c r="L692" s="233" t="inlineStr">
        <is>
          <t>Regreasable</t>
        </is>
      </c>
      <c r="M692" s="233" t="inlineStr">
        <is>
          <t>J</t>
        </is>
      </c>
      <c r="N692" s="233" t="inlineStr">
        <is>
          <t>No Lip seals or labrynth seals</t>
        </is>
      </c>
      <c r="O692" s="233" t="inlineStr">
        <is>
          <t>Coating_Scotchkote134_interior_exterior</t>
        </is>
      </c>
      <c r="P692" s="235" t="inlineStr">
        <is>
          <t>RTF</t>
        </is>
      </c>
      <c r="Q692" s="233" t="inlineStr">
        <is>
          <t>B101262</t>
        </is>
      </c>
      <c r="R692" s="235" t="inlineStr">
        <is>
          <t>LT105</t>
        </is>
      </c>
      <c r="S692" s="233" t="n"/>
      <c r="T692" s="233" t="n"/>
      <c r="U692" s="233" t="n"/>
    </row>
    <row r="693">
      <c r="B693" s="233">
        <f>IF(AND(M693&lt;&gt;"B20", O693= "Coating_Standard"),"Y","N")</f>
        <v/>
      </c>
      <c r="C693" s="233" t="inlineStr">
        <is>
          <t>ConTab_BOM_KP_Insert_1392</t>
        </is>
      </c>
      <c r="D693" s="233">
        <f>IF(B693="Y",C693,"")</f>
        <v/>
      </c>
      <c r="E693" s="235" t="inlineStr">
        <is>
          <t>2095-1_2-KP</t>
        </is>
      </c>
      <c r="F693" s="235" t="inlineStr">
        <is>
          <t>Opt_Insert</t>
        </is>
      </c>
      <c r="G693" s="235" t="inlineStr">
        <is>
          <t>3</t>
        </is>
      </c>
      <c r="H693" s="234" t="inlineStr">
        <is>
          <t>X3</t>
        </is>
      </c>
      <c r="I693" s="233" t="inlineStr">
        <is>
          <t>Packing</t>
        </is>
      </c>
      <c r="J693" s="233" t="inlineStr">
        <is>
          <t>Packing</t>
        </is>
      </c>
      <c r="K693" s="233" t="n"/>
      <c r="L693" s="233" t="inlineStr">
        <is>
          <t>Regreasable</t>
        </is>
      </c>
      <c r="M693" s="233" t="inlineStr">
        <is>
          <t>X</t>
        </is>
      </c>
      <c r="N693" s="233" t="inlineStr">
        <is>
          <t>Special/Other</t>
        </is>
      </c>
      <c r="O693" s="233" t="inlineStr">
        <is>
          <t>Coating_Scotchkote134_interior_exterior</t>
        </is>
      </c>
      <c r="P693" s="235" t="inlineStr">
        <is>
          <t>RTF</t>
        </is>
      </c>
      <c r="Q693" s="233" t="inlineStr">
        <is>
          <t>B101263</t>
        </is>
      </c>
      <c r="R693" s="235" t="inlineStr">
        <is>
          <t>LT250</t>
        </is>
      </c>
      <c r="S693" s="233" t="n"/>
      <c r="T693" s="233" t="n"/>
      <c r="U693" s="233" t="n"/>
    </row>
    <row r="694">
      <c r="B694" s="233">
        <f>IF(AND(M694&lt;&gt;"B20", O694= "Coating_Standard"),"Y","N")</f>
        <v/>
      </c>
      <c r="C694" s="233" t="inlineStr">
        <is>
          <t>ConTab_BOM_KP_Insert_1393</t>
        </is>
      </c>
      <c r="D694" s="233">
        <f>IF(B694="Y",C694,"")</f>
        <v/>
      </c>
      <c r="E694" s="235" t="inlineStr">
        <is>
          <t>2095-1_2-KP</t>
        </is>
      </c>
      <c r="F694" s="235" t="inlineStr">
        <is>
          <t>Opt_Insert</t>
        </is>
      </c>
      <c r="G694" s="235" t="inlineStr">
        <is>
          <t>3</t>
        </is>
      </c>
      <c r="H694" s="234" t="inlineStr">
        <is>
          <t>X3</t>
        </is>
      </c>
      <c r="I694" s="233" t="inlineStr">
        <is>
          <t>Mechanical Seal</t>
        </is>
      </c>
      <c r="J694" s="233" t="inlineStr">
        <is>
          <t>Single</t>
        </is>
      </c>
      <c r="K694" s="233" t="inlineStr">
        <is>
          <t>Balanced</t>
        </is>
      </c>
      <c r="L694" s="233" t="inlineStr">
        <is>
          <t>Regreasable</t>
        </is>
      </c>
      <c r="M694" s="233" t="inlineStr">
        <is>
          <t>C35</t>
        </is>
      </c>
      <c r="N694" s="233" t="inlineStr">
        <is>
          <t>No Lip seals or labrynth seals</t>
        </is>
      </c>
      <c r="O694" s="233" t="inlineStr">
        <is>
          <t>Coating_Scotchkote134_interior_exterior</t>
        </is>
      </c>
      <c r="P694" s="235" t="inlineStr">
        <is>
          <t>RTF</t>
        </is>
      </c>
      <c r="Q694" s="233" t="inlineStr">
        <is>
          <t>B101264</t>
        </is>
      </c>
      <c r="R694" s="235" t="inlineStr">
        <is>
          <t>LT250</t>
        </is>
      </c>
      <c r="S694" s="233" t="n"/>
      <c r="T694" s="233" t="n"/>
      <c r="U694" s="233" t="n"/>
    </row>
    <row r="695">
      <c r="B695" s="233">
        <f>IF(AND(M695&lt;&gt;"B20", O695= "Coating_Standard"),"Y","N")</f>
        <v/>
      </c>
      <c r="C695" s="233" t="inlineStr">
        <is>
          <t>ConTab_BOM_KP_Insert_1394</t>
        </is>
      </c>
      <c r="D695" s="233">
        <f>IF(B695="Y",C695,"")</f>
        <v/>
      </c>
      <c r="E695" s="235" t="inlineStr">
        <is>
          <t>2095-1_2-KP</t>
        </is>
      </c>
      <c r="F695" s="235" t="inlineStr">
        <is>
          <t>Opt_Insert</t>
        </is>
      </c>
      <c r="G695" s="235" t="inlineStr">
        <is>
          <t>3</t>
        </is>
      </c>
      <c r="H695" s="234" t="inlineStr">
        <is>
          <t>X3</t>
        </is>
      </c>
      <c r="I695" s="233" t="inlineStr">
        <is>
          <t>Mechanical Seal</t>
        </is>
      </c>
      <c r="J695" s="233" t="inlineStr">
        <is>
          <t>Single</t>
        </is>
      </c>
      <c r="K695" s="233" t="inlineStr">
        <is>
          <t>Balanced</t>
        </is>
      </c>
      <c r="L695" s="233" t="inlineStr">
        <is>
          <t>Regreasable</t>
        </is>
      </c>
      <c r="M695" s="233" t="inlineStr">
        <is>
          <t>J</t>
        </is>
      </c>
      <c r="N695" s="233" t="inlineStr">
        <is>
          <t>No Lip seals or labrynth seals</t>
        </is>
      </c>
      <c r="O695" s="233" t="inlineStr">
        <is>
          <t>Coating_Scotchkote134_interior_exterior</t>
        </is>
      </c>
      <c r="P695" s="235" t="inlineStr">
        <is>
          <t>RTF</t>
        </is>
      </c>
      <c r="Q695" s="233" t="inlineStr">
        <is>
          <t>B101266</t>
        </is>
      </c>
      <c r="R695" s="235" t="inlineStr">
        <is>
          <t>LT105</t>
        </is>
      </c>
      <c r="S695" s="233" t="n"/>
      <c r="T695" s="233" t="n"/>
      <c r="U695" s="233" t="n"/>
    </row>
    <row r="696">
      <c r="B696" s="233">
        <f>IF(AND(M696&lt;&gt;"B20", O696= "Coating_Standard"),"Y","N")</f>
        <v/>
      </c>
      <c r="C696" s="233" t="inlineStr">
        <is>
          <t>ConTab_BOM_KP_Insert_1395</t>
        </is>
      </c>
      <c r="D696" s="233">
        <f>IF(B696="Y",C696,"")</f>
        <v/>
      </c>
      <c r="E696" s="235" t="inlineStr">
        <is>
          <t>2095-1_2-KP</t>
        </is>
      </c>
      <c r="F696" s="235" t="inlineStr">
        <is>
          <t>Opt_Insert</t>
        </is>
      </c>
      <c r="G696" s="235" t="inlineStr">
        <is>
          <t>3</t>
        </is>
      </c>
      <c r="H696" s="234" t="inlineStr">
        <is>
          <t>X3</t>
        </is>
      </c>
      <c r="I696" s="233" t="inlineStr">
        <is>
          <t>Mechanical Seal</t>
        </is>
      </c>
      <c r="J696" s="233" t="inlineStr">
        <is>
          <t>Single</t>
        </is>
      </c>
      <c r="K696" s="233" t="inlineStr">
        <is>
          <t>Balanced</t>
        </is>
      </c>
      <c r="L696" s="233" t="inlineStr">
        <is>
          <t>Regreasable</t>
        </is>
      </c>
      <c r="M696" s="233" t="inlineStr">
        <is>
          <t>X</t>
        </is>
      </c>
      <c r="N696" s="233" t="inlineStr">
        <is>
          <t>Special/Other</t>
        </is>
      </c>
      <c r="O696" s="233" t="inlineStr">
        <is>
          <t>Coating_Scotchkote134_interior_exterior</t>
        </is>
      </c>
      <c r="P696" s="235" t="inlineStr">
        <is>
          <t>RTF</t>
        </is>
      </c>
      <c r="Q696" s="233" t="inlineStr">
        <is>
          <t>B101267</t>
        </is>
      </c>
      <c r="R696" s="235" t="inlineStr">
        <is>
          <t>LT250</t>
        </is>
      </c>
      <c r="S696" s="233" t="n"/>
      <c r="T696" s="233" t="n"/>
      <c r="U696" s="233" t="n"/>
    </row>
    <row r="697">
      <c r="B697" s="233">
        <f>IF(AND(M697&lt;&gt;"B20", O697= "Coating_Standard"),"Y","N")</f>
        <v/>
      </c>
      <c r="C697" s="233" t="inlineStr">
        <is>
          <t>ConTab_BOM_KP_Insert_1396</t>
        </is>
      </c>
      <c r="D697" s="233">
        <f>IF(B697="Y",C697,"")</f>
        <v/>
      </c>
      <c r="E697" s="235" t="inlineStr">
        <is>
          <t>2013-5_6-KP</t>
        </is>
      </c>
      <c r="F697" s="235" t="inlineStr">
        <is>
          <t>Opt_Insert</t>
        </is>
      </c>
      <c r="G697" s="235" t="inlineStr">
        <is>
          <t>2</t>
        </is>
      </c>
      <c r="H697" s="234" t="inlineStr">
        <is>
          <t>X2</t>
        </is>
      </c>
      <c r="I697" s="233" t="inlineStr">
        <is>
          <t>Mechanical Seal</t>
        </is>
      </c>
      <c r="J697" s="233" t="inlineStr">
        <is>
          <t>Single</t>
        </is>
      </c>
      <c r="K697" s="233" t="inlineStr">
        <is>
          <t>Unbalanced</t>
        </is>
      </c>
      <c r="L697" s="233" t="inlineStr">
        <is>
          <t>Regreasable</t>
        </is>
      </c>
      <c r="M697" s="233" t="inlineStr">
        <is>
          <t>C35</t>
        </is>
      </c>
      <c r="N697" s="233" t="inlineStr">
        <is>
          <t>No Lip seals or labrynth seals</t>
        </is>
      </c>
      <c r="O697" s="233" t="inlineStr">
        <is>
          <t>Coating_Scotchkote134_interior_exterior</t>
        </is>
      </c>
      <c r="P697" s="235" t="inlineStr">
        <is>
          <t>RTF</t>
        </is>
      </c>
      <c r="Q697" s="233" t="inlineStr">
        <is>
          <t>B104672</t>
        </is>
      </c>
      <c r="R697" s="235" t="inlineStr">
        <is>
          <t>LT250</t>
        </is>
      </c>
      <c r="S697" s="233" t="n"/>
      <c r="T697" s="233" t="n"/>
      <c r="U697" s="233" t="n"/>
    </row>
    <row r="698">
      <c r="B698" s="233">
        <f>IF(AND(M698&lt;&gt;"B20", O698= "Coating_Standard"),"Y","N")</f>
        <v/>
      </c>
      <c r="C698" s="233" t="inlineStr">
        <is>
          <t>ConTab_BOM_KP_Insert_1397</t>
        </is>
      </c>
      <c r="D698" s="233">
        <f>IF(B698="Y",C698,"")</f>
        <v/>
      </c>
      <c r="E698" s="235" t="inlineStr">
        <is>
          <t>2013-5_6-KP</t>
        </is>
      </c>
      <c r="F698" s="235" t="inlineStr">
        <is>
          <t>Opt_Insert</t>
        </is>
      </c>
      <c r="G698" s="235" t="inlineStr">
        <is>
          <t>2</t>
        </is>
      </c>
      <c r="H698" s="234" t="inlineStr">
        <is>
          <t>X2</t>
        </is>
      </c>
      <c r="I698" s="233" t="inlineStr">
        <is>
          <t>Mechanical Seal</t>
        </is>
      </c>
      <c r="J698" s="233" t="inlineStr">
        <is>
          <t>Single</t>
        </is>
      </c>
      <c r="K698" s="233" t="inlineStr">
        <is>
          <t>Unbalanced</t>
        </is>
      </c>
      <c r="L698" s="233" t="inlineStr">
        <is>
          <t>Regreasable</t>
        </is>
      </c>
      <c r="M698" s="233" t="inlineStr">
        <is>
          <t>J</t>
        </is>
      </c>
      <c r="N698" s="233" t="inlineStr">
        <is>
          <t>No Lip seals or labrynth seals</t>
        </is>
      </c>
      <c r="O698" s="233" t="inlineStr">
        <is>
          <t>Coating_Scotchkote134_interior_exterior</t>
        </is>
      </c>
      <c r="P698" s="235" t="inlineStr">
        <is>
          <t>RTF</t>
        </is>
      </c>
      <c r="Q698" s="233" t="inlineStr">
        <is>
          <t>B101258</t>
        </is>
      </c>
      <c r="R698" s="235" t="inlineStr">
        <is>
          <t>LT105</t>
        </is>
      </c>
      <c r="S698" s="233" t="n"/>
      <c r="T698" s="233" t="n"/>
      <c r="U698" s="233" t="n"/>
    </row>
    <row r="699">
      <c r="B699" s="233">
        <f>IF(AND(M699&lt;&gt;"B20", O699= "Coating_Standard"),"Y","N")</f>
        <v/>
      </c>
      <c r="C699" s="233" t="inlineStr">
        <is>
          <t>ConTab_BOM_KP_Insert_1398</t>
        </is>
      </c>
      <c r="D699" s="233">
        <f>IF(B699="Y",C699,"")</f>
        <v/>
      </c>
      <c r="E699" s="235" t="inlineStr">
        <is>
          <t>2013-5_6-KP</t>
        </is>
      </c>
      <c r="F699" s="235" t="inlineStr">
        <is>
          <t>Opt_Insert</t>
        </is>
      </c>
      <c r="G699" s="235" t="inlineStr">
        <is>
          <t>2</t>
        </is>
      </c>
      <c r="H699" s="234" t="inlineStr">
        <is>
          <t>X2</t>
        </is>
      </c>
      <c r="I699" s="233" t="inlineStr">
        <is>
          <t>Mechanical Seal</t>
        </is>
      </c>
      <c r="J699" s="233" t="inlineStr">
        <is>
          <t>Single</t>
        </is>
      </c>
      <c r="K699" s="233" t="inlineStr">
        <is>
          <t>Unbalanced</t>
        </is>
      </c>
      <c r="L699" s="233" t="inlineStr">
        <is>
          <t>Regreasable</t>
        </is>
      </c>
      <c r="M699" s="233" t="inlineStr">
        <is>
          <t>X</t>
        </is>
      </c>
      <c r="N699" s="233" t="inlineStr">
        <is>
          <t>Special/Other</t>
        </is>
      </c>
      <c r="O699" s="233" t="inlineStr">
        <is>
          <t>Coating_Scotchkote134_interior_exterior</t>
        </is>
      </c>
      <c r="P699" s="235" t="inlineStr">
        <is>
          <t>RTF</t>
        </is>
      </c>
      <c r="Q699" s="233" t="inlineStr">
        <is>
          <t>B101259</t>
        </is>
      </c>
      <c r="R699" s="235" t="inlineStr">
        <is>
          <t>LT250</t>
        </is>
      </c>
      <c r="S699" s="233" t="n"/>
      <c r="T699" s="233" t="n"/>
      <c r="U699" s="233" t="n"/>
    </row>
    <row r="700">
      <c r="B700" s="233">
        <f>IF(AND(M700&lt;&gt;"B20", O700= "Coating_Standard"),"Y","N")</f>
        <v/>
      </c>
      <c r="C700" s="233" t="inlineStr">
        <is>
          <t>ConTab_BOM_KP_Insert_1399</t>
        </is>
      </c>
      <c r="D700" s="233">
        <f>IF(B700="Y",C700,"")</f>
        <v/>
      </c>
      <c r="E700" s="235" t="inlineStr">
        <is>
          <t>2013-5_6-KP</t>
        </is>
      </c>
      <c r="F700" s="235" t="inlineStr">
        <is>
          <t>Opt_Insert</t>
        </is>
      </c>
      <c r="G700" s="235" t="inlineStr">
        <is>
          <t>3</t>
        </is>
      </c>
      <c r="H700" s="234" t="inlineStr">
        <is>
          <t>X3</t>
        </is>
      </c>
      <c r="I700" s="233" t="inlineStr">
        <is>
          <t>Packing</t>
        </is>
      </c>
      <c r="J700" s="233" t="inlineStr">
        <is>
          <t>Packing</t>
        </is>
      </c>
      <c r="K700" s="233" t="n"/>
      <c r="L700" s="233" t="inlineStr">
        <is>
          <t>Regreasable</t>
        </is>
      </c>
      <c r="M700" s="233" t="inlineStr">
        <is>
          <t>C35</t>
        </is>
      </c>
      <c r="N700" s="233" t="inlineStr">
        <is>
          <t>No Lip seals or labrynth seals</t>
        </is>
      </c>
      <c r="O700" s="233" t="inlineStr">
        <is>
          <t>Coating_Scotchkote134_interior_exterior</t>
        </is>
      </c>
      <c r="P700" s="235" t="inlineStr">
        <is>
          <t>RTF</t>
        </is>
      </c>
      <c r="Q700" s="233" t="inlineStr">
        <is>
          <t>B101260</t>
        </is>
      </c>
      <c r="R700" s="235" t="inlineStr">
        <is>
          <t>LT250</t>
        </is>
      </c>
      <c r="S700" s="233" t="n"/>
      <c r="T700" s="233" t="n"/>
      <c r="U700" s="233" t="n"/>
    </row>
    <row r="701">
      <c r="B701" s="233">
        <f>IF(AND(M701&lt;&gt;"B20", O701= "Coating_Standard"),"Y","N")</f>
        <v/>
      </c>
      <c r="C701" s="233" t="inlineStr">
        <is>
          <t>ConTab_BOM_KP_Insert_1400</t>
        </is>
      </c>
      <c r="D701" s="233">
        <f>IF(B701="Y",C701,"")</f>
        <v/>
      </c>
      <c r="E701" s="235" t="inlineStr">
        <is>
          <t>2013-5_6-KP</t>
        </is>
      </c>
      <c r="F701" s="235" t="inlineStr">
        <is>
          <t>Opt_Insert</t>
        </is>
      </c>
      <c r="G701" s="235" t="inlineStr">
        <is>
          <t>3</t>
        </is>
      </c>
      <c r="H701" s="234" t="inlineStr">
        <is>
          <t>X3</t>
        </is>
      </c>
      <c r="I701" s="233" t="inlineStr">
        <is>
          <t>Packing</t>
        </is>
      </c>
      <c r="J701" s="233" t="inlineStr">
        <is>
          <t>Packing</t>
        </is>
      </c>
      <c r="K701" s="233" t="n"/>
      <c r="L701" s="233" t="inlineStr">
        <is>
          <t>Regreasable</t>
        </is>
      </c>
      <c r="M701" s="233" t="inlineStr">
        <is>
          <t>J</t>
        </is>
      </c>
      <c r="N701" s="233" t="inlineStr">
        <is>
          <t>No Lip seals or labrynth seals</t>
        </is>
      </c>
      <c r="O701" s="233" t="inlineStr">
        <is>
          <t>Coating_Scotchkote134_interior_exterior</t>
        </is>
      </c>
      <c r="P701" s="235" t="inlineStr">
        <is>
          <t>RTF</t>
        </is>
      </c>
      <c r="Q701" s="233" t="inlineStr">
        <is>
          <t>B101262</t>
        </is>
      </c>
      <c r="R701" s="235" t="inlineStr">
        <is>
          <t>LT105</t>
        </is>
      </c>
      <c r="S701" s="233" t="n"/>
      <c r="T701" s="233" t="n"/>
      <c r="U701" s="233" t="n"/>
    </row>
    <row r="702">
      <c r="B702" s="233">
        <f>IF(AND(M702&lt;&gt;"B20", O702= "Coating_Standard"),"Y","N")</f>
        <v/>
      </c>
      <c r="C702" s="233" t="inlineStr">
        <is>
          <t>ConTab_BOM_KP_Insert_1401</t>
        </is>
      </c>
      <c r="D702" s="233">
        <f>IF(B702="Y",C702,"")</f>
        <v/>
      </c>
      <c r="E702" s="235" t="inlineStr">
        <is>
          <t>2013-5_6-KP</t>
        </is>
      </c>
      <c r="F702" s="235" t="inlineStr">
        <is>
          <t>Opt_Insert</t>
        </is>
      </c>
      <c r="G702" s="235" t="inlineStr">
        <is>
          <t>3</t>
        </is>
      </c>
      <c r="H702" s="234" t="inlineStr">
        <is>
          <t>X3</t>
        </is>
      </c>
      <c r="I702" s="233" t="inlineStr">
        <is>
          <t>Packing</t>
        </is>
      </c>
      <c r="J702" s="233" t="inlineStr">
        <is>
          <t>Packing</t>
        </is>
      </c>
      <c r="K702" s="233" t="n"/>
      <c r="L702" s="233" t="inlineStr">
        <is>
          <t>Regreasable</t>
        </is>
      </c>
      <c r="M702" s="233" t="inlineStr">
        <is>
          <t>X</t>
        </is>
      </c>
      <c r="N702" s="233" t="inlineStr">
        <is>
          <t>Special/Other</t>
        </is>
      </c>
      <c r="O702" s="233" t="inlineStr">
        <is>
          <t>Coating_Scotchkote134_interior_exterior</t>
        </is>
      </c>
      <c r="P702" s="235" t="inlineStr">
        <is>
          <t>RTF</t>
        </is>
      </c>
      <c r="Q702" s="233" t="inlineStr">
        <is>
          <t>B101263</t>
        </is>
      </c>
      <c r="R702" s="235" t="inlineStr">
        <is>
          <t>LT250</t>
        </is>
      </c>
      <c r="S702" s="233" t="n"/>
      <c r="T702" s="233" t="n"/>
      <c r="U702" s="233" t="n"/>
    </row>
    <row r="703">
      <c r="B703" s="233">
        <f>IF(AND(M703&lt;&gt;"B20", O703= "Coating_Standard"),"Y","N")</f>
        <v/>
      </c>
      <c r="C703" s="233" t="inlineStr">
        <is>
          <t>ConTab_BOM_KP_Insert_1402</t>
        </is>
      </c>
      <c r="D703" s="233">
        <f>IF(B703="Y",C703,"")</f>
        <v/>
      </c>
      <c r="E703" s="235" t="inlineStr">
        <is>
          <t>2013-5_6-KP</t>
        </is>
      </c>
      <c r="F703" s="235" t="inlineStr">
        <is>
          <t>Opt_Insert</t>
        </is>
      </c>
      <c r="G703" s="235" t="inlineStr">
        <is>
          <t>3</t>
        </is>
      </c>
      <c r="H703" s="234" t="inlineStr">
        <is>
          <t>X3</t>
        </is>
      </c>
      <c r="I703" s="233" t="inlineStr">
        <is>
          <t>Mechanical Seal</t>
        </is>
      </c>
      <c r="J703" s="233" t="inlineStr">
        <is>
          <t>Single</t>
        </is>
      </c>
      <c r="K703" s="233" t="inlineStr">
        <is>
          <t>Balanced</t>
        </is>
      </c>
      <c r="L703" s="233" t="inlineStr">
        <is>
          <t>Regreasable</t>
        </is>
      </c>
      <c r="M703" s="233" t="inlineStr">
        <is>
          <t>C35</t>
        </is>
      </c>
      <c r="N703" s="233" t="inlineStr">
        <is>
          <t>No Lip seals or labrynth seals</t>
        </is>
      </c>
      <c r="O703" s="233" t="inlineStr">
        <is>
          <t>Coating_Scotchkote134_interior_exterior</t>
        </is>
      </c>
      <c r="P703" s="235" t="inlineStr">
        <is>
          <t>RTF</t>
        </is>
      </c>
      <c r="Q703" s="233" t="inlineStr">
        <is>
          <t>B101264</t>
        </is>
      </c>
      <c r="R703" s="235" t="inlineStr">
        <is>
          <t>LT250</t>
        </is>
      </c>
      <c r="S703" s="233" t="n"/>
      <c r="T703" s="233" t="n"/>
      <c r="U703" s="233" t="n"/>
    </row>
    <row r="704">
      <c r="B704" s="233">
        <f>IF(AND(M704&lt;&gt;"B20", O704= "Coating_Standard"),"Y","N")</f>
        <v/>
      </c>
      <c r="C704" s="233" t="inlineStr">
        <is>
          <t>ConTab_BOM_KP_Insert_1403</t>
        </is>
      </c>
      <c r="D704" s="233">
        <f>IF(B704="Y",C704,"")</f>
        <v/>
      </c>
      <c r="E704" s="235" t="inlineStr">
        <is>
          <t>2013-5_6-KP</t>
        </is>
      </c>
      <c r="F704" s="235" t="inlineStr">
        <is>
          <t>Opt_Insert</t>
        </is>
      </c>
      <c r="G704" s="235" t="inlineStr">
        <is>
          <t>3</t>
        </is>
      </c>
      <c r="H704" s="234" t="inlineStr">
        <is>
          <t>X3</t>
        </is>
      </c>
      <c r="I704" s="233" t="inlineStr">
        <is>
          <t>Mechanical Seal</t>
        </is>
      </c>
      <c r="J704" s="233" t="inlineStr">
        <is>
          <t>Single</t>
        </is>
      </c>
      <c r="K704" s="233" t="inlineStr">
        <is>
          <t>Balanced</t>
        </is>
      </c>
      <c r="L704" s="233" t="inlineStr">
        <is>
          <t>Regreasable</t>
        </is>
      </c>
      <c r="M704" s="233" t="inlineStr">
        <is>
          <t>J</t>
        </is>
      </c>
      <c r="N704" s="233" t="inlineStr">
        <is>
          <t>No Lip seals or labrynth seals</t>
        </is>
      </c>
      <c r="O704" s="233" t="inlineStr">
        <is>
          <t>Coating_Scotchkote134_interior_exterior</t>
        </is>
      </c>
      <c r="P704" s="235" t="inlineStr">
        <is>
          <t>RTF</t>
        </is>
      </c>
      <c r="Q704" s="233" t="inlineStr">
        <is>
          <t>B101266</t>
        </is>
      </c>
      <c r="R704" s="235" t="inlineStr">
        <is>
          <t>LT105</t>
        </is>
      </c>
      <c r="S704" s="233" t="n"/>
      <c r="T704" s="233" t="n"/>
      <c r="U704" s="233" t="n"/>
    </row>
    <row r="705">
      <c r="B705" s="233">
        <f>IF(AND(M705&lt;&gt;"B20", O705= "Coating_Standard"),"Y","N")</f>
        <v/>
      </c>
      <c r="C705" s="233" t="inlineStr">
        <is>
          <t>ConTab_BOM_KP_Insert_1404</t>
        </is>
      </c>
      <c r="D705" s="233">
        <f>IF(B705="Y",C705,"")</f>
        <v/>
      </c>
      <c r="E705" s="235" t="inlineStr">
        <is>
          <t>2013-5_6-KP</t>
        </is>
      </c>
      <c r="F705" s="235" t="inlineStr">
        <is>
          <t>Opt_Insert</t>
        </is>
      </c>
      <c r="G705" s="235" t="inlineStr">
        <is>
          <t>3</t>
        </is>
      </c>
      <c r="H705" s="234" t="inlineStr">
        <is>
          <t>X3</t>
        </is>
      </c>
      <c r="I705" s="233" t="inlineStr">
        <is>
          <t>Mechanical Seal</t>
        </is>
      </c>
      <c r="J705" s="233" t="inlineStr">
        <is>
          <t>Single</t>
        </is>
      </c>
      <c r="K705" s="233" t="inlineStr">
        <is>
          <t>Balanced</t>
        </is>
      </c>
      <c r="L705" s="233" t="inlineStr">
        <is>
          <t>Regreasable</t>
        </is>
      </c>
      <c r="M705" s="233" t="inlineStr">
        <is>
          <t>X</t>
        </is>
      </c>
      <c r="N705" s="233" t="inlineStr">
        <is>
          <t>Special/Other</t>
        </is>
      </c>
      <c r="O705" s="233" t="inlineStr">
        <is>
          <t>Coating_Scotchkote134_interior_exterior</t>
        </is>
      </c>
      <c r="P705" s="235" t="inlineStr">
        <is>
          <t>RTF</t>
        </is>
      </c>
      <c r="Q705" s="233" t="inlineStr">
        <is>
          <t>B101267</t>
        </is>
      </c>
      <c r="R705" s="235" t="inlineStr">
        <is>
          <t>LT250</t>
        </is>
      </c>
      <c r="S705" s="233" t="n"/>
      <c r="T705" s="233" t="n"/>
      <c r="U705" s="233" t="n"/>
    </row>
    <row r="706">
      <c r="B706" s="233">
        <f>IF(AND(M706&lt;&gt;"B20", O706= "Coating_Standard"),"Y","N")</f>
        <v/>
      </c>
      <c r="C706" s="233" t="inlineStr">
        <is>
          <t>ConTab_BOM_KP_Insert_1405</t>
        </is>
      </c>
      <c r="D706" s="233">
        <f>IF(B706="Y",C706,"")</f>
        <v/>
      </c>
      <c r="E706" s="235" t="inlineStr">
        <is>
          <t>3095-7_8-KP</t>
        </is>
      </c>
      <c r="F706" s="235" t="inlineStr">
        <is>
          <t>Opt_Insert</t>
        </is>
      </c>
      <c r="G706" s="235" t="inlineStr">
        <is>
          <t>2</t>
        </is>
      </c>
      <c r="H706" s="234" t="inlineStr">
        <is>
          <t>X2</t>
        </is>
      </c>
      <c r="I706" s="233" t="inlineStr">
        <is>
          <t>Mechanical Seal</t>
        </is>
      </c>
      <c r="J706" s="233" t="inlineStr">
        <is>
          <t>Single</t>
        </is>
      </c>
      <c r="K706" s="233" t="inlineStr">
        <is>
          <t>Unbalanced</t>
        </is>
      </c>
      <c r="L706" s="233" t="inlineStr">
        <is>
          <t>Regreasable</t>
        </is>
      </c>
      <c r="M706" s="233" t="inlineStr">
        <is>
          <t>C35</t>
        </is>
      </c>
      <c r="N706" s="233" t="inlineStr">
        <is>
          <t>No Lip seals or labrynth seals</t>
        </is>
      </c>
      <c r="O706" s="233" t="inlineStr">
        <is>
          <t>Coating_Scotchkote134_interior_exterior</t>
        </is>
      </c>
      <c r="P706" s="235" t="inlineStr">
        <is>
          <t>RTF</t>
        </is>
      </c>
      <c r="Q706" s="233" t="inlineStr">
        <is>
          <t>B104672</t>
        </is>
      </c>
      <c r="R706" s="235" t="inlineStr">
        <is>
          <t>LT250</t>
        </is>
      </c>
      <c r="S706" s="233" t="n"/>
      <c r="T706" s="233" t="n"/>
      <c r="U706" s="233" t="n"/>
    </row>
    <row r="707">
      <c r="B707" s="233">
        <f>IF(AND(M707&lt;&gt;"B20", O707= "Coating_Standard"),"Y","N")</f>
        <v/>
      </c>
      <c r="C707" s="233" t="inlineStr">
        <is>
          <t>ConTab_BOM_KP_Insert_1406</t>
        </is>
      </c>
      <c r="D707" s="233">
        <f>IF(B707="Y",C707,"")</f>
        <v/>
      </c>
      <c r="E707" s="235" t="inlineStr">
        <is>
          <t>3095-7_8-KP</t>
        </is>
      </c>
      <c r="F707" s="235" t="inlineStr">
        <is>
          <t>Opt_Insert</t>
        </is>
      </c>
      <c r="G707" s="235" t="inlineStr">
        <is>
          <t>2</t>
        </is>
      </c>
      <c r="H707" s="234" t="inlineStr">
        <is>
          <t>X2</t>
        </is>
      </c>
      <c r="I707" s="233" t="inlineStr">
        <is>
          <t>Mechanical Seal</t>
        </is>
      </c>
      <c r="J707" s="233" t="inlineStr">
        <is>
          <t>Single</t>
        </is>
      </c>
      <c r="K707" s="233" t="inlineStr">
        <is>
          <t>Unbalanced</t>
        </is>
      </c>
      <c r="L707" s="233" t="inlineStr">
        <is>
          <t>Regreasable</t>
        </is>
      </c>
      <c r="M707" s="233" t="inlineStr">
        <is>
          <t>J</t>
        </is>
      </c>
      <c r="N707" s="233" t="inlineStr">
        <is>
          <t>No Lip seals or labrynth seals</t>
        </is>
      </c>
      <c r="O707" s="233" t="inlineStr">
        <is>
          <t>Coating_Scotchkote134_interior_exterior</t>
        </is>
      </c>
      <c r="P707" s="235" t="inlineStr">
        <is>
          <t>RTF</t>
        </is>
      </c>
      <c r="Q707" s="233" t="inlineStr">
        <is>
          <t>B101258</t>
        </is>
      </c>
      <c r="R707" s="235" t="inlineStr">
        <is>
          <t>LT105</t>
        </is>
      </c>
      <c r="S707" s="233" t="n"/>
      <c r="T707" s="233" t="n"/>
      <c r="U707" s="233" t="n"/>
    </row>
    <row r="708">
      <c r="B708" s="233">
        <f>IF(AND(M708&lt;&gt;"B20", O708= "Coating_Standard"),"Y","N")</f>
        <v/>
      </c>
      <c r="C708" s="233" t="inlineStr">
        <is>
          <t>ConTab_BOM_KP_Insert_1407</t>
        </is>
      </c>
      <c r="D708" s="233">
        <f>IF(B708="Y",C708,"")</f>
        <v/>
      </c>
      <c r="E708" s="235" t="inlineStr">
        <is>
          <t>3095-7_8-KP</t>
        </is>
      </c>
      <c r="F708" s="235" t="inlineStr">
        <is>
          <t>Opt_Insert</t>
        </is>
      </c>
      <c r="G708" s="235" t="inlineStr">
        <is>
          <t>2</t>
        </is>
      </c>
      <c r="H708" s="234" t="inlineStr">
        <is>
          <t>X2</t>
        </is>
      </c>
      <c r="I708" s="233" t="inlineStr">
        <is>
          <t>Mechanical Seal</t>
        </is>
      </c>
      <c r="J708" s="233" t="inlineStr">
        <is>
          <t>Single</t>
        </is>
      </c>
      <c r="K708" s="233" t="inlineStr">
        <is>
          <t>Unbalanced</t>
        </is>
      </c>
      <c r="L708" s="233" t="inlineStr">
        <is>
          <t>Regreasable</t>
        </is>
      </c>
      <c r="M708" s="233" t="inlineStr">
        <is>
          <t>X</t>
        </is>
      </c>
      <c r="N708" s="233" t="inlineStr">
        <is>
          <t>Special/Other</t>
        </is>
      </c>
      <c r="O708" s="233" t="inlineStr">
        <is>
          <t>Coating_Scotchkote134_interior_exterior</t>
        </is>
      </c>
      <c r="P708" s="235" t="inlineStr">
        <is>
          <t>RTF</t>
        </is>
      </c>
      <c r="Q708" s="233" t="inlineStr">
        <is>
          <t>B101259</t>
        </is>
      </c>
      <c r="R708" s="235" t="inlineStr">
        <is>
          <t>LT250</t>
        </is>
      </c>
      <c r="S708" s="233" t="n"/>
      <c r="T708" s="233" t="n"/>
      <c r="U708" s="233" t="n"/>
    </row>
    <row r="709">
      <c r="B709" s="233">
        <f>IF(AND(M709&lt;&gt;"B20", O709= "Coating_Standard"),"Y","N")</f>
        <v/>
      </c>
      <c r="C709" s="233" t="inlineStr">
        <is>
          <t>ConTab_BOM_KP_Insert_1408</t>
        </is>
      </c>
      <c r="D709" s="233">
        <f>IF(B709="Y",C709,"")</f>
        <v/>
      </c>
      <c r="E709" s="235" t="inlineStr">
        <is>
          <t>3095-7_8-KP</t>
        </is>
      </c>
      <c r="F709" s="235" t="inlineStr">
        <is>
          <t>Opt_Insert</t>
        </is>
      </c>
      <c r="G709" s="235" t="inlineStr">
        <is>
          <t>3</t>
        </is>
      </c>
      <c r="H709" s="234" t="inlineStr">
        <is>
          <t>X3</t>
        </is>
      </c>
      <c r="I709" s="233" t="inlineStr">
        <is>
          <t>Packing</t>
        </is>
      </c>
      <c r="J709" s="233" t="inlineStr">
        <is>
          <t>Packing</t>
        </is>
      </c>
      <c r="K709" s="233" t="n"/>
      <c r="L709" s="233" t="inlineStr">
        <is>
          <t>Regreasable</t>
        </is>
      </c>
      <c r="M709" s="233" t="inlineStr">
        <is>
          <t>C35</t>
        </is>
      </c>
      <c r="N709" s="233" t="inlineStr">
        <is>
          <t>No Lip seals or labrynth seals</t>
        </is>
      </c>
      <c r="O709" s="233" t="inlineStr">
        <is>
          <t>Coating_Scotchkote134_interior_exterior</t>
        </is>
      </c>
      <c r="P709" s="235" t="inlineStr">
        <is>
          <t>RTF</t>
        </is>
      </c>
      <c r="Q709" s="233" t="inlineStr">
        <is>
          <t>B101260</t>
        </is>
      </c>
      <c r="R709" s="235" t="inlineStr">
        <is>
          <t>LT250</t>
        </is>
      </c>
      <c r="S709" s="233" t="n"/>
      <c r="T709" s="233" t="n"/>
      <c r="U709" s="233" t="n"/>
    </row>
    <row r="710">
      <c r="B710" s="233">
        <f>IF(AND(M710&lt;&gt;"B20", O710= "Coating_Standard"),"Y","N")</f>
        <v/>
      </c>
      <c r="C710" s="233" t="inlineStr">
        <is>
          <t>ConTab_BOM_KP_Insert_1409</t>
        </is>
      </c>
      <c r="D710" s="233">
        <f>IF(B710="Y",C710,"")</f>
        <v/>
      </c>
      <c r="E710" s="235" t="inlineStr">
        <is>
          <t>3095-7_8-KP</t>
        </is>
      </c>
      <c r="F710" s="235" t="inlineStr">
        <is>
          <t>Opt_Insert</t>
        </is>
      </c>
      <c r="G710" s="235" t="inlineStr">
        <is>
          <t>3</t>
        </is>
      </c>
      <c r="H710" s="234" t="inlineStr">
        <is>
          <t>X3</t>
        </is>
      </c>
      <c r="I710" s="233" t="inlineStr">
        <is>
          <t>Packing</t>
        </is>
      </c>
      <c r="J710" s="233" t="inlineStr">
        <is>
          <t>Packing</t>
        </is>
      </c>
      <c r="K710" s="233" t="n"/>
      <c r="L710" s="233" t="inlineStr">
        <is>
          <t>Regreasable</t>
        </is>
      </c>
      <c r="M710" s="233" t="inlineStr">
        <is>
          <t>J</t>
        </is>
      </c>
      <c r="N710" s="233" t="inlineStr">
        <is>
          <t>No Lip seals or labrynth seals</t>
        </is>
      </c>
      <c r="O710" s="233" t="inlineStr">
        <is>
          <t>Coating_Scotchkote134_interior_exterior</t>
        </is>
      </c>
      <c r="P710" s="235" t="inlineStr">
        <is>
          <t>RTF</t>
        </is>
      </c>
      <c r="Q710" s="233" t="inlineStr">
        <is>
          <t>B101262</t>
        </is>
      </c>
      <c r="R710" s="235" t="inlineStr">
        <is>
          <t>LT105</t>
        </is>
      </c>
      <c r="S710" s="233" t="n"/>
      <c r="T710" s="233" t="n"/>
      <c r="U710" s="233" t="n"/>
    </row>
    <row r="711">
      <c r="B711" s="233">
        <f>IF(AND(M711&lt;&gt;"B20", O711= "Coating_Standard"),"Y","N")</f>
        <v/>
      </c>
      <c r="C711" s="233" t="inlineStr">
        <is>
          <t>ConTab_BOM_KP_Insert_1410</t>
        </is>
      </c>
      <c r="D711" s="233">
        <f>IF(B711="Y",C711,"")</f>
        <v/>
      </c>
      <c r="E711" s="235" t="inlineStr">
        <is>
          <t>3095-7_8-KP</t>
        </is>
      </c>
      <c r="F711" s="235" t="inlineStr">
        <is>
          <t>Opt_Insert</t>
        </is>
      </c>
      <c r="G711" s="235" t="inlineStr">
        <is>
          <t>3</t>
        </is>
      </c>
      <c r="H711" s="234" t="inlineStr">
        <is>
          <t>X3</t>
        </is>
      </c>
      <c r="I711" s="233" t="inlineStr">
        <is>
          <t>Packing</t>
        </is>
      </c>
      <c r="J711" s="233" t="inlineStr">
        <is>
          <t>Packing</t>
        </is>
      </c>
      <c r="K711" s="233" t="n"/>
      <c r="L711" s="233" t="inlineStr">
        <is>
          <t>Regreasable</t>
        </is>
      </c>
      <c r="M711" s="233" t="inlineStr">
        <is>
          <t>X</t>
        </is>
      </c>
      <c r="N711" s="233" t="inlineStr">
        <is>
          <t>Special/Other</t>
        </is>
      </c>
      <c r="O711" s="233" t="inlineStr">
        <is>
          <t>Coating_Scotchkote134_interior_exterior</t>
        </is>
      </c>
      <c r="P711" s="235" t="inlineStr">
        <is>
          <t>RTF</t>
        </is>
      </c>
      <c r="Q711" s="233" t="inlineStr">
        <is>
          <t>B101263</t>
        </is>
      </c>
      <c r="R711" s="235" t="inlineStr">
        <is>
          <t>LT250</t>
        </is>
      </c>
      <c r="S711" s="233" t="n"/>
      <c r="T711" s="233" t="n"/>
      <c r="U711" s="233" t="n"/>
    </row>
    <row r="712">
      <c r="B712" s="233">
        <f>IF(AND(M712&lt;&gt;"B20", O712= "Coating_Standard"),"Y","N")</f>
        <v/>
      </c>
      <c r="C712" s="233" t="inlineStr">
        <is>
          <t>ConTab_BOM_KP_Insert_1411</t>
        </is>
      </c>
      <c r="D712" s="233">
        <f>IF(B712="Y",C712,"")</f>
        <v/>
      </c>
      <c r="E712" s="235" t="inlineStr">
        <is>
          <t>3095-7_8-KP</t>
        </is>
      </c>
      <c r="F712" s="235" t="inlineStr">
        <is>
          <t>Opt_Insert</t>
        </is>
      </c>
      <c r="G712" s="235" t="inlineStr">
        <is>
          <t>3</t>
        </is>
      </c>
      <c r="H712" s="234" t="inlineStr">
        <is>
          <t>X3</t>
        </is>
      </c>
      <c r="I712" s="233" t="inlineStr">
        <is>
          <t>Mechanical Seal</t>
        </is>
      </c>
      <c r="J712" s="233" t="inlineStr">
        <is>
          <t>Single</t>
        </is>
      </c>
      <c r="K712" s="233" t="inlineStr">
        <is>
          <t>Balanced</t>
        </is>
      </c>
      <c r="L712" s="233" t="inlineStr">
        <is>
          <t>Regreasable</t>
        </is>
      </c>
      <c r="M712" s="233" t="inlineStr">
        <is>
          <t>C35</t>
        </is>
      </c>
      <c r="N712" s="233" t="inlineStr">
        <is>
          <t>No Lip seals or labrynth seals</t>
        </is>
      </c>
      <c r="O712" s="233" t="inlineStr">
        <is>
          <t>Coating_Scotchkote134_interior_exterior</t>
        </is>
      </c>
      <c r="P712" s="235" t="inlineStr">
        <is>
          <t>RTF</t>
        </is>
      </c>
      <c r="Q712" s="233" t="inlineStr">
        <is>
          <t>B101264</t>
        </is>
      </c>
      <c r="R712" s="235" t="inlineStr">
        <is>
          <t>LT250</t>
        </is>
      </c>
      <c r="S712" s="233" t="n"/>
      <c r="T712" s="233" t="n"/>
      <c r="U712" s="233" t="n"/>
    </row>
    <row r="713">
      <c r="B713" s="233">
        <f>IF(AND(M713&lt;&gt;"B20", O713= "Coating_Standard"),"Y","N")</f>
        <v/>
      </c>
      <c r="C713" s="233" t="inlineStr">
        <is>
          <t>ConTab_BOM_KP_Insert_1412</t>
        </is>
      </c>
      <c r="D713" s="233">
        <f>IF(B713="Y",C713,"")</f>
        <v/>
      </c>
      <c r="E713" s="235" t="inlineStr">
        <is>
          <t>3095-7_8-KP</t>
        </is>
      </c>
      <c r="F713" s="235" t="inlineStr">
        <is>
          <t>Opt_Insert</t>
        </is>
      </c>
      <c r="G713" s="235" t="inlineStr">
        <is>
          <t>3</t>
        </is>
      </c>
      <c r="H713" s="234" t="inlineStr">
        <is>
          <t>X3</t>
        </is>
      </c>
      <c r="I713" s="233" t="inlineStr">
        <is>
          <t>Mechanical Seal</t>
        </is>
      </c>
      <c r="J713" s="233" t="inlineStr">
        <is>
          <t>Single</t>
        </is>
      </c>
      <c r="K713" s="233" t="inlineStr">
        <is>
          <t>Balanced</t>
        </is>
      </c>
      <c r="L713" s="233" t="inlineStr">
        <is>
          <t>Regreasable</t>
        </is>
      </c>
      <c r="M713" s="233" t="inlineStr">
        <is>
          <t>J</t>
        </is>
      </c>
      <c r="N713" s="233" t="inlineStr">
        <is>
          <t>No Lip seals or labrynth seals</t>
        </is>
      </c>
      <c r="O713" s="233" t="inlineStr">
        <is>
          <t>Coating_Scotchkote134_interior_exterior</t>
        </is>
      </c>
      <c r="P713" s="235" t="inlineStr">
        <is>
          <t>RTF</t>
        </is>
      </c>
      <c r="Q713" s="233" t="inlineStr">
        <is>
          <t>B101266</t>
        </is>
      </c>
      <c r="R713" s="235" t="inlineStr">
        <is>
          <t>LT105</t>
        </is>
      </c>
      <c r="S713" s="233" t="n"/>
      <c r="T713" s="233" t="n"/>
      <c r="U713" s="233" t="n"/>
    </row>
    <row r="714">
      <c r="B714" s="233">
        <f>IF(AND(M714&lt;&gt;"B20", O714= "Coating_Standard"),"Y","N")</f>
        <v/>
      </c>
      <c r="C714" s="233" t="inlineStr">
        <is>
          <t>ConTab_BOM_KP_Insert_1413</t>
        </is>
      </c>
      <c r="D714" s="233">
        <f>IF(B714="Y",C714,"")</f>
        <v/>
      </c>
      <c r="E714" s="235" t="inlineStr">
        <is>
          <t>3095-7_8-KP</t>
        </is>
      </c>
      <c r="F714" s="235" t="inlineStr">
        <is>
          <t>Opt_Insert</t>
        </is>
      </c>
      <c r="G714" s="235" t="inlineStr">
        <is>
          <t>3</t>
        </is>
      </c>
      <c r="H714" s="234" t="inlineStr">
        <is>
          <t>X3</t>
        </is>
      </c>
      <c r="I714" s="233" t="inlineStr">
        <is>
          <t>Mechanical Seal</t>
        </is>
      </c>
      <c r="J714" s="233" t="inlineStr">
        <is>
          <t>Single</t>
        </is>
      </c>
      <c r="K714" s="233" t="inlineStr">
        <is>
          <t>Balanced</t>
        </is>
      </c>
      <c r="L714" s="233" t="inlineStr">
        <is>
          <t>Regreasable</t>
        </is>
      </c>
      <c r="M714" s="233" t="inlineStr">
        <is>
          <t>X</t>
        </is>
      </c>
      <c r="N714" s="233" t="inlineStr">
        <is>
          <t>Special/Other</t>
        </is>
      </c>
      <c r="O714" s="233" t="inlineStr">
        <is>
          <t>Coating_Scotchkote134_interior_exterior</t>
        </is>
      </c>
      <c r="P714" s="235" t="inlineStr">
        <is>
          <t>RTF</t>
        </is>
      </c>
      <c r="Q714" s="233" t="inlineStr">
        <is>
          <t>B101267</t>
        </is>
      </c>
      <c r="R714" s="235" t="inlineStr">
        <is>
          <t>LT250</t>
        </is>
      </c>
      <c r="S714" s="233" t="n"/>
      <c r="T714" s="233" t="n"/>
      <c r="U714" s="233" t="n"/>
    </row>
    <row r="715">
      <c r="B715" s="233">
        <f>IF(AND(M715&lt;&gt;"B20", O715= "Coating_Standard"),"Y","N")</f>
        <v/>
      </c>
      <c r="C715" s="233" t="inlineStr">
        <is>
          <t>ConTab_BOM_KP_Insert_1414</t>
        </is>
      </c>
      <c r="D715" s="233">
        <f>IF(B715="Y",C715,"")</f>
        <v/>
      </c>
      <c r="E715" s="235" t="inlineStr">
        <is>
          <t>3014-5_6-KP</t>
        </is>
      </c>
      <c r="F715" s="235" t="inlineStr">
        <is>
          <t>Opt_Insert</t>
        </is>
      </c>
      <c r="G715" s="235" t="inlineStr">
        <is>
          <t>4</t>
        </is>
      </c>
      <c r="H715" s="234" t="inlineStr">
        <is>
          <t>X4</t>
        </is>
      </c>
      <c r="I715" s="233" t="inlineStr">
        <is>
          <t>Mechanical Seal</t>
        </is>
      </c>
      <c r="J715" s="233" t="inlineStr">
        <is>
          <t>Single</t>
        </is>
      </c>
      <c r="K715" s="233" t="n"/>
      <c r="L715" s="233" t="inlineStr">
        <is>
          <t>Regreasable</t>
        </is>
      </c>
      <c r="M715" s="233" t="inlineStr">
        <is>
          <t>C35</t>
        </is>
      </c>
      <c r="N715" s="233" t="inlineStr">
        <is>
          <t>No Lip seals or labrynth seals</t>
        </is>
      </c>
      <c r="O715" s="233" t="inlineStr">
        <is>
          <t>Coating_Scotchkote134_interior_exterior</t>
        </is>
      </c>
      <c r="P715" s="235" t="inlineStr">
        <is>
          <t>RTF</t>
        </is>
      </c>
      <c r="Q715" s="233" t="inlineStr">
        <is>
          <t>B101268</t>
        </is>
      </c>
      <c r="R715" s="235" t="inlineStr">
        <is>
          <t>LT250</t>
        </is>
      </c>
      <c r="S715" s="233" t="n"/>
      <c r="T715" s="233" t="n"/>
      <c r="U715" s="233" t="n"/>
    </row>
    <row r="716">
      <c r="B716" s="233">
        <f>IF(AND(M716&lt;&gt;"B20", O716= "Coating_Standard"),"Y","N")</f>
        <v/>
      </c>
      <c r="C716" s="233" t="inlineStr">
        <is>
          <t>ConTab_BOM_KP_Insert_1415</t>
        </is>
      </c>
      <c r="D716" s="233">
        <f>IF(B716="Y",C716,"")</f>
        <v/>
      </c>
      <c r="E716" s="235" t="inlineStr">
        <is>
          <t>3014-5_6-KP</t>
        </is>
      </c>
      <c r="F716" s="235" t="inlineStr">
        <is>
          <t>Opt_Insert</t>
        </is>
      </c>
      <c r="G716" s="235" t="inlineStr">
        <is>
          <t>4</t>
        </is>
      </c>
      <c r="H716" s="234" t="inlineStr">
        <is>
          <t>X4</t>
        </is>
      </c>
      <c r="I716" s="233" t="inlineStr">
        <is>
          <t>Mechanical Seal</t>
        </is>
      </c>
      <c r="J716" s="233" t="inlineStr">
        <is>
          <t>Single</t>
        </is>
      </c>
      <c r="K716" s="233" t="n"/>
      <c r="L716" s="233" t="inlineStr">
        <is>
          <t>Regreasable</t>
        </is>
      </c>
      <c r="M716" s="233" t="inlineStr">
        <is>
          <t>J</t>
        </is>
      </c>
      <c r="N716" s="233" t="inlineStr">
        <is>
          <t>No Lip seals or labrynth seals</t>
        </is>
      </c>
      <c r="O716" s="233" t="inlineStr">
        <is>
          <t>Coating_Scotchkote134_interior_exterior</t>
        </is>
      </c>
      <c r="P716" s="235" t="inlineStr">
        <is>
          <t>RTF</t>
        </is>
      </c>
      <c r="Q716" s="233" t="inlineStr">
        <is>
          <t>B101270</t>
        </is>
      </c>
      <c r="R716" s="235" t="inlineStr">
        <is>
          <t>LT105</t>
        </is>
      </c>
      <c r="S716" s="233" t="n"/>
      <c r="T716" s="233" t="n"/>
      <c r="U716" s="233" t="n"/>
    </row>
    <row r="717">
      <c r="B717" s="233">
        <f>IF(AND(M717&lt;&gt;"B20", O717= "Coating_Standard"),"Y","N")</f>
        <v/>
      </c>
      <c r="C717" s="233" t="inlineStr">
        <is>
          <t>ConTab_BOM_KP_Insert_1416</t>
        </is>
      </c>
      <c r="D717" s="233">
        <f>IF(B717="Y",C717,"")</f>
        <v/>
      </c>
      <c r="E717" s="235" t="inlineStr">
        <is>
          <t>3014-5_6-KP</t>
        </is>
      </c>
      <c r="F717" s="235" t="inlineStr">
        <is>
          <t>Opt_Insert</t>
        </is>
      </c>
      <c r="G717" s="235" t="inlineStr">
        <is>
          <t>4</t>
        </is>
      </c>
      <c r="H717" s="234" t="inlineStr">
        <is>
          <t>X4</t>
        </is>
      </c>
      <c r="I717" s="233" t="inlineStr">
        <is>
          <t>Mechanical Seal</t>
        </is>
      </c>
      <c r="J717" s="233" t="inlineStr">
        <is>
          <t>Single</t>
        </is>
      </c>
      <c r="K717" s="233" t="n"/>
      <c r="L717" s="233" t="inlineStr">
        <is>
          <t>Regreasable</t>
        </is>
      </c>
      <c r="M717" s="233" t="inlineStr">
        <is>
          <t>X</t>
        </is>
      </c>
      <c r="N717" s="233" t="inlineStr">
        <is>
          <t>Special/Other</t>
        </is>
      </c>
      <c r="O717" s="233" t="inlineStr">
        <is>
          <t>Coating_Scotchkote134_interior_exterior</t>
        </is>
      </c>
      <c r="P717" s="235" t="inlineStr">
        <is>
          <t>RTF</t>
        </is>
      </c>
      <c r="Q717" s="233" t="inlineStr">
        <is>
          <t>B104671</t>
        </is>
      </c>
      <c r="R717" s="235" t="inlineStr">
        <is>
          <t>LT250</t>
        </is>
      </c>
      <c r="S717" s="233" t="n"/>
      <c r="T717" s="233" t="n"/>
      <c r="U717" s="233" t="n"/>
    </row>
    <row r="718">
      <c r="B718" s="233">
        <f>IF(AND(M718&lt;&gt;"B20", O718= "Coating_Standard"),"Y","N")</f>
        <v/>
      </c>
      <c r="C718" s="233" t="inlineStr">
        <is>
          <t>ConTab_BOM_KP_Insert_1417</t>
        </is>
      </c>
      <c r="D718" s="233">
        <f>IF(B718="Y",C718,"")</f>
        <v/>
      </c>
      <c r="E718" s="235" t="inlineStr">
        <is>
          <t>3014-5_6-KP</t>
        </is>
      </c>
      <c r="F718" s="235" t="inlineStr">
        <is>
          <t>Opt_Insert</t>
        </is>
      </c>
      <c r="G718" s="235" t="inlineStr">
        <is>
          <t>4</t>
        </is>
      </c>
      <c r="H718" s="234" t="inlineStr">
        <is>
          <t>X4</t>
        </is>
      </c>
      <c r="I718" s="233" t="inlineStr">
        <is>
          <t>Packing</t>
        </is>
      </c>
      <c r="J718" s="233" t="inlineStr">
        <is>
          <t>Packing</t>
        </is>
      </c>
      <c r="K718" s="233" t="n"/>
      <c r="L718" s="233" t="inlineStr">
        <is>
          <t>Regreasable</t>
        </is>
      </c>
      <c r="M718" s="233" t="inlineStr">
        <is>
          <t>C35</t>
        </is>
      </c>
      <c r="N718" s="233" t="inlineStr">
        <is>
          <t>No Lip seals or labrynth seals</t>
        </is>
      </c>
      <c r="O718" s="233" t="inlineStr">
        <is>
          <t>Coating_Scotchkote134_interior_exterior</t>
        </is>
      </c>
      <c r="P718" s="235" t="inlineStr">
        <is>
          <t>RTF</t>
        </is>
      </c>
      <c r="Q718" s="233" t="inlineStr">
        <is>
          <t>B101272</t>
        </is>
      </c>
      <c r="R718" s="235" t="inlineStr">
        <is>
          <t>LT250</t>
        </is>
      </c>
      <c r="S718" s="233" t="n"/>
      <c r="T718" s="233" t="n"/>
      <c r="U718" s="233" t="n"/>
    </row>
    <row r="719">
      <c r="B719" s="233">
        <f>IF(AND(M719&lt;&gt;"B20", O719= "Coating_Standard"),"Y","N")</f>
        <v/>
      </c>
      <c r="C719" s="233" t="inlineStr">
        <is>
          <t>ConTab_BOM_KP_Insert_1418</t>
        </is>
      </c>
      <c r="D719" s="233">
        <f>IF(B719="Y",C719,"")</f>
        <v/>
      </c>
      <c r="E719" s="235" t="inlineStr">
        <is>
          <t>3014-5_6-KP</t>
        </is>
      </c>
      <c r="F719" s="235" t="inlineStr">
        <is>
          <t>Opt_Insert</t>
        </is>
      </c>
      <c r="G719" s="235" t="inlineStr">
        <is>
          <t>4</t>
        </is>
      </c>
      <c r="H719" s="234" t="inlineStr">
        <is>
          <t>X4</t>
        </is>
      </c>
      <c r="I719" s="233" t="inlineStr">
        <is>
          <t>Packing</t>
        </is>
      </c>
      <c r="J719" s="233" t="inlineStr">
        <is>
          <t>Packing</t>
        </is>
      </c>
      <c r="K719" s="233" t="n"/>
      <c r="L719" s="233" t="inlineStr">
        <is>
          <t>Regreasable</t>
        </is>
      </c>
      <c r="M719" s="233" t="inlineStr">
        <is>
          <t>J</t>
        </is>
      </c>
      <c r="N719" s="233" t="inlineStr">
        <is>
          <t>No Lip seals or labrynth seals</t>
        </is>
      </c>
      <c r="O719" s="233" t="inlineStr">
        <is>
          <t>Coating_Scotchkote134_interior_exterior</t>
        </is>
      </c>
      <c r="P719" s="235" t="inlineStr">
        <is>
          <t>RTF</t>
        </is>
      </c>
      <c r="Q719" s="233" t="inlineStr">
        <is>
          <t>B101274</t>
        </is>
      </c>
      <c r="R719" s="235" t="inlineStr">
        <is>
          <t>LT105</t>
        </is>
      </c>
      <c r="S719" s="233" t="n"/>
      <c r="T719" s="233" t="n"/>
      <c r="U719" s="233" t="n"/>
    </row>
    <row r="720">
      <c r="B720" s="233">
        <f>IF(AND(M720&lt;&gt;"B20", O720= "Coating_Standard"),"Y","N")</f>
        <v/>
      </c>
      <c r="C720" s="233" t="inlineStr">
        <is>
          <t>ConTab_BOM_KP_Insert_1419</t>
        </is>
      </c>
      <c r="D720" s="233">
        <f>IF(B720="Y",C720,"")</f>
        <v/>
      </c>
      <c r="E720" s="235" t="inlineStr">
        <is>
          <t>3014-5_6-KP</t>
        </is>
      </c>
      <c r="F720" s="235" t="inlineStr">
        <is>
          <t>Opt_Insert</t>
        </is>
      </c>
      <c r="G720" s="235" t="inlineStr">
        <is>
          <t>4</t>
        </is>
      </c>
      <c r="H720" s="234" t="inlineStr">
        <is>
          <t>X4</t>
        </is>
      </c>
      <c r="I720" s="233" t="inlineStr">
        <is>
          <t>Packing</t>
        </is>
      </c>
      <c r="J720" s="233" t="inlineStr">
        <is>
          <t>Packing</t>
        </is>
      </c>
      <c r="K720" s="233" t="n"/>
      <c r="L720" s="233" t="inlineStr">
        <is>
          <t>Regreasable</t>
        </is>
      </c>
      <c r="M720" s="233" t="inlineStr">
        <is>
          <t>X</t>
        </is>
      </c>
      <c r="N720" s="233" t="inlineStr">
        <is>
          <t>Special/Other</t>
        </is>
      </c>
      <c r="O720" s="233" t="inlineStr">
        <is>
          <t>Coating_Scotchkote134_interior_exterior</t>
        </is>
      </c>
      <c r="P720" s="235" t="inlineStr">
        <is>
          <t>RTF</t>
        </is>
      </c>
      <c r="Q720" s="233" t="inlineStr">
        <is>
          <t>B101275</t>
        </is>
      </c>
      <c r="R720" s="235" t="inlineStr">
        <is>
          <t>LT250</t>
        </is>
      </c>
      <c r="S720" s="233" t="n"/>
      <c r="T720" s="233" t="n"/>
      <c r="U720" s="233" t="n"/>
    </row>
    <row r="721">
      <c r="B721" s="233">
        <f>IF(AND(M721&lt;&gt;"B20", O721= "Coating_Standard"),"Y","N")</f>
        <v/>
      </c>
      <c r="C721" s="233" t="inlineStr">
        <is>
          <t>ConTab_BOM_KP_Insert_1420</t>
        </is>
      </c>
      <c r="D721" s="233">
        <f>IF(B721="Y",C721,"")</f>
        <v/>
      </c>
      <c r="E721" s="235" t="inlineStr">
        <is>
          <t>4012-1_2-KP</t>
        </is>
      </c>
      <c r="F721" s="235" t="inlineStr">
        <is>
          <t>Opt_Insert</t>
        </is>
      </c>
      <c r="G721" s="235" t="inlineStr">
        <is>
          <t>4</t>
        </is>
      </c>
      <c r="H721" s="234" t="inlineStr">
        <is>
          <t>X4</t>
        </is>
      </c>
      <c r="I721" s="233" t="inlineStr">
        <is>
          <t>Mechanical Seal</t>
        </is>
      </c>
      <c r="J721" s="233" t="inlineStr">
        <is>
          <t>Single</t>
        </is>
      </c>
      <c r="K721" s="233" t="n"/>
      <c r="L721" s="233" t="inlineStr">
        <is>
          <t>Regreasable</t>
        </is>
      </c>
      <c r="M721" s="233" t="inlineStr">
        <is>
          <t>C35</t>
        </is>
      </c>
      <c r="N721" s="233" t="inlineStr">
        <is>
          <t>No Lip seals or labrynth seals</t>
        </is>
      </c>
      <c r="O721" s="233" t="inlineStr">
        <is>
          <t>Coating_Scotchkote134_interior_exterior</t>
        </is>
      </c>
      <c r="P721" s="235" t="inlineStr">
        <is>
          <t>RTF</t>
        </is>
      </c>
      <c r="Q721" s="233" t="inlineStr">
        <is>
          <t>B101268</t>
        </is>
      </c>
      <c r="R721" s="235" t="inlineStr">
        <is>
          <t>LT250</t>
        </is>
      </c>
      <c r="S721" s="233" t="n"/>
      <c r="T721" s="233" t="n"/>
      <c r="U721" s="233" t="n"/>
    </row>
    <row r="722">
      <c r="B722" s="233">
        <f>IF(AND(M722&lt;&gt;"B20", O722= "Coating_Standard"),"Y","N")</f>
        <v/>
      </c>
      <c r="C722" s="233" t="inlineStr">
        <is>
          <t>ConTab_BOM_KP_Insert_1421</t>
        </is>
      </c>
      <c r="D722" s="233">
        <f>IF(B722="Y",C722,"")</f>
        <v/>
      </c>
      <c r="E722" s="235" t="inlineStr">
        <is>
          <t>4012-1_2-KP</t>
        </is>
      </c>
      <c r="F722" s="235" t="inlineStr">
        <is>
          <t>Opt_Insert</t>
        </is>
      </c>
      <c r="G722" s="235" t="inlineStr">
        <is>
          <t>4</t>
        </is>
      </c>
      <c r="H722" s="234" t="inlineStr">
        <is>
          <t>X4</t>
        </is>
      </c>
      <c r="I722" s="233" t="inlineStr">
        <is>
          <t>Mechanical Seal</t>
        </is>
      </c>
      <c r="J722" s="233" t="inlineStr">
        <is>
          <t>Single</t>
        </is>
      </c>
      <c r="K722" s="233" t="n"/>
      <c r="L722" s="233" t="inlineStr">
        <is>
          <t>Regreasable</t>
        </is>
      </c>
      <c r="M722" s="233" t="inlineStr">
        <is>
          <t>J</t>
        </is>
      </c>
      <c r="N722" s="233" t="inlineStr">
        <is>
          <t>No Lip seals or labrynth seals</t>
        </is>
      </c>
      <c r="O722" s="233" t="inlineStr">
        <is>
          <t>Coating_Scotchkote134_interior_exterior</t>
        </is>
      </c>
      <c r="P722" s="235" t="inlineStr">
        <is>
          <t>RTF</t>
        </is>
      </c>
      <c r="Q722" s="233" t="inlineStr">
        <is>
          <t>B101270</t>
        </is>
      </c>
      <c r="R722" s="235" t="inlineStr">
        <is>
          <t>LT105</t>
        </is>
      </c>
      <c r="S722" s="233" t="n"/>
      <c r="T722" s="233" t="n"/>
      <c r="U722" s="233" t="n"/>
    </row>
    <row r="723">
      <c r="B723" s="233">
        <f>IF(AND(M723&lt;&gt;"B20", O723= "Coating_Standard"),"Y","N")</f>
        <v/>
      </c>
      <c r="C723" s="233" t="inlineStr">
        <is>
          <t>ConTab_BOM_KP_Insert_1422</t>
        </is>
      </c>
      <c r="D723" s="233">
        <f>IF(B723="Y",C723,"")</f>
        <v/>
      </c>
      <c r="E723" s="235" t="inlineStr">
        <is>
          <t>4012-1_2-KP</t>
        </is>
      </c>
      <c r="F723" s="235" t="inlineStr">
        <is>
          <t>Opt_Insert</t>
        </is>
      </c>
      <c r="G723" s="235" t="inlineStr">
        <is>
          <t>4</t>
        </is>
      </c>
      <c r="H723" s="234" t="inlineStr">
        <is>
          <t>X4</t>
        </is>
      </c>
      <c r="I723" s="233" t="inlineStr">
        <is>
          <t>Mechanical Seal</t>
        </is>
      </c>
      <c r="J723" s="233" t="inlineStr">
        <is>
          <t>Single</t>
        </is>
      </c>
      <c r="K723" s="233" t="n"/>
      <c r="L723" s="233" t="inlineStr">
        <is>
          <t>Regreasable</t>
        </is>
      </c>
      <c r="M723" s="233" t="inlineStr">
        <is>
          <t>X</t>
        </is>
      </c>
      <c r="N723" s="233" t="inlineStr">
        <is>
          <t>Special/Other</t>
        </is>
      </c>
      <c r="O723" s="233" t="inlineStr">
        <is>
          <t>Coating_Scotchkote134_interior_exterior</t>
        </is>
      </c>
      <c r="P723" s="235" t="inlineStr">
        <is>
          <t>RTF</t>
        </is>
      </c>
      <c r="Q723" s="233" t="inlineStr">
        <is>
          <t>B104671</t>
        </is>
      </c>
      <c r="R723" s="235" t="inlineStr">
        <is>
          <t>LT250</t>
        </is>
      </c>
      <c r="S723" s="233" t="n"/>
      <c r="T723" s="233" t="n"/>
      <c r="U723" s="233" t="n"/>
    </row>
    <row r="724">
      <c r="B724" s="233">
        <f>IF(AND(M724&lt;&gt;"B20", O724= "Coating_Standard"),"Y","N")</f>
        <v/>
      </c>
      <c r="C724" s="233" t="inlineStr">
        <is>
          <t>ConTab_BOM_KP_Insert_1423</t>
        </is>
      </c>
      <c r="D724" s="233">
        <f>IF(B724="Y",C724,"")</f>
        <v/>
      </c>
      <c r="E724" s="235" t="inlineStr">
        <is>
          <t>4012-1_2-KP</t>
        </is>
      </c>
      <c r="F724" s="235" t="inlineStr">
        <is>
          <t>Opt_Insert</t>
        </is>
      </c>
      <c r="G724" s="235" t="inlineStr">
        <is>
          <t>4</t>
        </is>
      </c>
      <c r="H724" s="234" t="inlineStr">
        <is>
          <t>X4</t>
        </is>
      </c>
      <c r="I724" s="233" t="inlineStr">
        <is>
          <t>Packing</t>
        </is>
      </c>
      <c r="J724" s="233" t="inlineStr">
        <is>
          <t>Packing</t>
        </is>
      </c>
      <c r="K724" s="233" t="n"/>
      <c r="L724" s="233" t="inlineStr">
        <is>
          <t>Regreasable</t>
        </is>
      </c>
      <c r="M724" s="233" t="inlineStr">
        <is>
          <t>C35</t>
        </is>
      </c>
      <c r="N724" s="233" t="inlineStr">
        <is>
          <t>No Lip seals or labrynth seals</t>
        </is>
      </c>
      <c r="O724" s="233" t="inlineStr">
        <is>
          <t>Coating_Scotchkote134_interior_exterior</t>
        </is>
      </c>
      <c r="P724" s="235" t="inlineStr">
        <is>
          <t>RTF</t>
        </is>
      </c>
      <c r="Q724" s="233" t="inlineStr">
        <is>
          <t>B101272</t>
        </is>
      </c>
      <c r="R724" s="235" t="inlineStr">
        <is>
          <t>LT250</t>
        </is>
      </c>
      <c r="S724" s="233" t="n"/>
      <c r="T724" s="233" t="n"/>
      <c r="U724" s="233" t="n"/>
    </row>
    <row r="725">
      <c r="B725" s="233">
        <f>IF(AND(M725&lt;&gt;"B20", O725= "Coating_Standard"),"Y","N")</f>
        <v/>
      </c>
      <c r="C725" s="233" t="inlineStr">
        <is>
          <t>ConTab_BOM_KP_Insert_1424</t>
        </is>
      </c>
      <c r="D725" s="233">
        <f>IF(B725="Y",C725,"")</f>
        <v/>
      </c>
      <c r="E725" s="235" t="inlineStr">
        <is>
          <t>4012-1_2-KP</t>
        </is>
      </c>
      <c r="F725" s="235" t="inlineStr">
        <is>
          <t>Opt_Insert</t>
        </is>
      </c>
      <c r="G725" s="235" t="inlineStr">
        <is>
          <t>4</t>
        </is>
      </c>
      <c r="H725" s="234" t="inlineStr">
        <is>
          <t>X4</t>
        </is>
      </c>
      <c r="I725" s="233" t="inlineStr">
        <is>
          <t>Packing</t>
        </is>
      </c>
      <c r="J725" s="233" t="inlineStr">
        <is>
          <t>Packing</t>
        </is>
      </c>
      <c r="K725" s="233" t="n"/>
      <c r="L725" s="233" t="inlineStr">
        <is>
          <t>Regreasable</t>
        </is>
      </c>
      <c r="M725" s="233" t="inlineStr">
        <is>
          <t>J</t>
        </is>
      </c>
      <c r="N725" s="233" t="inlineStr">
        <is>
          <t>No Lip seals or labrynth seals</t>
        </is>
      </c>
      <c r="O725" s="233" t="inlineStr">
        <is>
          <t>Coating_Scotchkote134_interior_exterior</t>
        </is>
      </c>
      <c r="P725" s="235" t="inlineStr">
        <is>
          <t>RTF</t>
        </is>
      </c>
      <c r="Q725" s="233" t="inlineStr">
        <is>
          <t>B101274</t>
        </is>
      </c>
      <c r="R725" s="235" t="inlineStr">
        <is>
          <t>LT105</t>
        </is>
      </c>
      <c r="S725" s="233" t="n"/>
      <c r="T725" s="233" t="n"/>
      <c r="U725" s="233" t="n"/>
    </row>
    <row r="726">
      <c r="B726" s="233">
        <f>IF(AND(M726&lt;&gt;"B20", O726= "Coating_Standard"),"Y","N")</f>
        <v/>
      </c>
      <c r="C726" s="233" t="inlineStr">
        <is>
          <t>ConTab_BOM_KP_Insert_1425</t>
        </is>
      </c>
      <c r="D726" s="233">
        <f>IF(B726="Y",C726,"")</f>
        <v/>
      </c>
      <c r="E726" s="235" t="inlineStr">
        <is>
          <t>4012-1_2-KP</t>
        </is>
      </c>
      <c r="F726" s="235" t="inlineStr">
        <is>
          <t>Opt_Insert</t>
        </is>
      </c>
      <c r="G726" s="235" t="inlineStr">
        <is>
          <t>4</t>
        </is>
      </c>
      <c r="H726" s="234" t="inlineStr">
        <is>
          <t>X4</t>
        </is>
      </c>
      <c r="I726" s="233" t="inlineStr">
        <is>
          <t>Packing</t>
        </is>
      </c>
      <c r="J726" s="233" t="inlineStr">
        <is>
          <t>Packing</t>
        </is>
      </c>
      <c r="K726" s="233" t="n"/>
      <c r="L726" s="233" t="inlineStr">
        <is>
          <t>Regreasable</t>
        </is>
      </c>
      <c r="M726" s="233" t="inlineStr">
        <is>
          <t>X</t>
        </is>
      </c>
      <c r="N726" s="233" t="inlineStr">
        <is>
          <t>Special/Other</t>
        </is>
      </c>
      <c r="O726" s="233" t="inlineStr">
        <is>
          <t>Coating_Scotchkote134_interior_exterior</t>
        </is>
      </c>
      <c r="P726" s="235" t="inlineStr">
        <is>
          <t>RTF</t>
        </is>
      </c>
      <c r="Q726" s="233" t="inlineStr">
        <is>
          <t>B101275</t>
        </is>
      </c>
      <c r="R726" s="235" t="inlineStr">
        <is>
          <t>LT250</t>
        </is>
      </c>
      <c r="S726" s="233" t="n"/>
      <c r="T726" s="233" t="n"/>
      <c r="U726" s="233" t="n"/>
    </row>
    <row r="727">
      <c r="B727" s="233">
        <f>IF(AND(M727&lt;&gt;"B20", O727= "Coating_Standard"),"Y","N")</f>
        <v/>
      </c>
      <c r="C727" s="233" t="inlineStr">
        <is>
          <t>ConTab_BOM_KP_Insert_1426</t>
        </is>
      </c>
      <c r="D727" s="233">
        <f>IF(B727="Y",C727,"")</f>
        <v/>
      </c>
      <c r="E727" s="235" t="inlineStr">
        <is>
          <t>4012-7_8-KP</t>
        </is>
      </c>
      <c r="F727" s="235" t="inlineStr">
        <is>
          <t>Opt_Insert</t>
        </is>
      </c>
      <c r="G727" s="235" t="inlineStr">
        <is>
          <t>4</t>
        </is>
      </c>
      <c r="H727" s="234" t="inlineStr">
        <is>
          <t>X4</t>
        </is>
      </c>
      <c r="I727" s="233" t="inlineStr">
        <is>
          <t>Mechanical Seal</t>
        </is>
      </c>
      <c r="J727" s="233" t="inlineStr">
        <is>
          <t>Single</t>
        </is>
      </c>
      <c r="K727" s="233" t="n"/>
      <c r="L727" s="233" t="inlineStr">
        <is>
          <t>Regreasable</t>
        </is>
      </c>
      <c r="M727" s="233" t="inlineStr">
        <is>
          <t>C35</t>
        </is>
      </c>
      <c r="N727" s="233" t="inlineStr">
        <is>
          <t>No Lip seals or labrynth seals</t>
        </is>
      </c>
      <c r="O727" s="233" t="inlineStr">
        <is>
          <t>Coating_Scotchkote134_interior_exterior</t>
        </is>
      </c>
      <c r="P727" s="235" t="inlineStr">
        <is>
          <t>RTF</t>
        </is>
      </c>
      <c r="Q727" s="233" t="inlineStr">
        <is>
          <t>B101268</t>
        </is>
      </c>
      <c r="R727" s="235" t="inlineStr">
        <is>
          <t>LT250</t>
        </is>
      </c>
      <c r="S727" s="233" t="n"/>
      <c r="T727" s="233" t="n"/>
      <c r="U727" s="233" t="n"/>
    </row>
    <row r="728">
      <c r="B728" s="233">
        <f>IF(AND(M728&lt;&gt;"B20", O728= "Coating_Standard"),"Y","N")</f>
        <v/>
      </c>
      <c r="C728" s="233" t="inlineStr">
        <is>
          <t>ConTab_BOM_KP_Insert_1427</t>
        </is>
      </c>
      <c r="D728" s="233">
        <f>IF(B728="Y",C728,"")</f>
        <v/>
      </c>
      <c r="E728" s="235" t="inlineStr">
        <is>
          <t>4012-7_8-KP</t>
        </is>
      </c>
      <c r="F728" s="235" t="inlineStr">
        <is>
          <t>Opt_Insert</t>
        </is>
      </c>
      <c r="G728" s="235" t="inlineStr">
        <is>
          <t>4</t>
        </is>
      </c>
      <c r="H728" s="234" t="inlineStr">
        <is>
          <t>X4</t>
        </is>
      </c>
      <c r="I728" s="233" t="inlineStr">
        <is>
          <t>Mechanical Seal</t>
        </is>
      </c>
      <c r="J728" s="233" t="inlineStr">
        <is>
          <t>Single</t>
        </is>
      </c>
      <c r="K728" s="233" t="n"/>
      <c r="L728" s="233" t="inlineStr">
        <is>
          <t>Regreasable</t>
        </is>
      </c>
      <c r="M728" s="233" t="inlineStr">
        <is>
          <t>J</t>
        </is>
      </c>
      <c r="N728" s="233" t="inlineStr">
        <is>
          <t>No Lip seals or labrynth seals</t>
        </is>
      </c>
      <c r="O728" s="233" t="inlineStr">
        <is>
          <t>Coating_Scotchkote134_interior_exterior</t>
        </is>
      </c>
      <c r="P728" s="235" t="inlineStr">
        <is>
          <t>RTF</t>
        </is>
      </c>
      <c r="Q728" s="233" t="inlineStr">
        <is>
          <t>B101270</t>
        </is>
      </c>
      <c r="R728" s="235" t="inlineStr">
        <is>
          <t>LT105</t>
        </is>
      </c>
      <c r="S728" s="233" t="n"/>
      <c r="T728" s="233" t="n"/>
      <c r="U728" s="233" t="n"/>
    </row>
    <row r="729">
      <c r="B729" s="233">
        <f>IF(AND(M729&lt;&gt;"B20", O729= "Coating_Standard"),"Y","N")</f>
        <v/>
      </c>
      <c r="C729" s="233" t="inlineStr">
        <is>
          <t>ConTab_BOM_KP_Insert_1428</t>
        </is>
      </c>
      <c r="D729" s="233">
        <f>IF(B729="Y",C729,"")</f>
        <v/>
      </c>
      <c r="E729" s="235" t="inlineStr">
        <is>
          <t>4012-7_8-KP</t>
        </is>
      </c>
      <c r="F729" s="235" t="inlineStr">
        <is>
          <t>Opt_Insert</t>
        </is>
      </c>
      <c r="G729" s="235" t="inlineStr">
        <is>
          <t>4</t>
        </is>
      </c>
      <c r="H729" s="234" t="inlineStr">
        <is>
          <t>X4</t>
        </is>
      </c>
      <c r="I729" s="233" t="inlineStr">
        <is>
          <t>Mechanical Seal</t>
        </is>
      </c>
      <c r="J729" s="233" t="inlineStr">
        <is>
          <t>Single</t>
        </is>
      </c>
      <c r="K729" s="233" t="n"/>
      <c r="L729" s="233" t="inlineStr">
        <is>
          <t>Regreasable</t>
        </is>
      </c>
      <c r="M729" s="233" t="inlineStr">
        <is>
          <t>X</t>
        </is>
      </c>
      <c r="N729" s="233" t="inlineStr">
        <is>
          <t>Special/Other</t>
        </is>
      </c>
      <c r="O729" s="233" t="inlineStr">
        <is>
          <t>Coating_Scotchkote134_interior_exterior</t>
        </is>
      </c>
      <c r="P729" s="235" t="inlineStr">
        <is>
          <t>RTF</t>
        </is>
      </c>
      <c r="Q729" s="233" t="inlineStr">
        <is>
          <t>B104671</t>
        </is>
      </c>
      <c r="R729" s="235" t="inlineStr">
        <is>
          <t>LT250</t>
        </is>
      </c>
      <c r="S729" s="233" t="n"/>
      <c r="T729" s="233" t="n"/>
      <c r="U729" s="233" t="n"/>
    </row>
    <row r="730">
      <c r="B730" s="233">
        <f>IF(AND(M730&lt;&gt;"B20", O730= "Coating_Standard"),"Y","N")</f>
        <v/>
      </c>
      <c r="C730" s="233" t="inlineStr">
        <is>
          <t>ConTab_BOM_KP_Insert_1429</t>
        </is>
      </c>
      <c r="D730" s="233">
        <f>IF(B730="Y",C730,"")</f>
        <v/>
      </c>
      <c r="E730" s="235" t="inlineStr">
        <is>
          <t>4012-7_8-KP</t>
        </is>
      </c>
      <c r="F730" s="235" t="inlineStr">
        <is>
          <t>Opt_Insert</t>
        </is>
      </c>
      <c r="G730" s="235" t="inlineStr">
        <is>
          <t>4</t>
        </is>
      </c>
      <c r="H730" s="234" t="inlineStr">
        <is>
          <t>X4</t>
        </is>
      </c>
      <c r="I730" s="233" t="inlineStr">
        <is>
          <t>Packing</t>
        </is>
      </c>
      <c r="J730" s="233" t="inlineStr">
        <is>
          <t>Packing</t>
        </is>
      </c>
      <c r="K730" s="233" t="n"/>
      <c r="L730" s="233" t="inlineStr">
        <is>
          <t>Regreasable</t>
        </is>
      </c>
      <c r="M730" s="233" t="inlineStr">
        <is>
          <t>C35</t>
        </is>
      </c>
      <c r="N730" s="233" t="inlineStr">
        <is>
          <t>No Lip seals or labrynth seals</t>
        </is>
      </c>
      <c r="O730" s="233" t="inlineStr">
        <is>
          <t>Coating_Scotchkote134_interior_exterior</t>
        </is>
      </c>
      <c r="P730" s="235" t="inlineStr">
        <is>
          <t>RTF</t>
        </is>
      </c>
      <c r="Q730" s="233" t="inlineStr">
        <is>
          <t>B101272</t>
        </is>
      </c>
      <c r="R730" s="235" t="inlineStr">
        <is>
          <t>LT250</t>
        </is>
      </c>
      <c r="S730" s="233" t="n"/>
      <c r="T730" s="233" t="n"/>
      <c r="U730" s="233" t="n"/>
    </row>
    <row r="731">
      <c r="B731" s="233">
        <f>IF(AND(M731&lt;&gt;"B20", O731= "Coating_Standard"),"Y","N")</f>
        <v/>
      </c>
      <c r="C731" s="233" t="inlineStr">
        <is>
          <t>ConTab_BOM_KP_Insert_1430</t>
        </is>
      </c>
      <c r="D731" s="233">
        <f>IF(B731="Y",C731,"")</f>
        <v/>
      </c>
      <c r="E731" s="235" t="inlineStr">
        <is>
          <t>4012-7_8-KP</t>
        </is>
      </c>
      <c r="F731" s="235" t="inlineStr">
        <is>
          <t>Opt_Insert</t>
        </is>
      </c>
      <c r="G731" s="235" t="inlineStr">
        <is>
          <t>4</t>
        </is>
      </c>
      <c r="H731" s="234" t="inlineStr">
        <is>
          <t>X4</t>
        </is>
      </c>
      <c r="I731" s="233" t="inlineStr">
        <is>
          <t>Packing</t>
        </is>
      </c>
      <c r="J731" s="233" t="inlineStr">
        <is>
          <t>Packing</t>
        </is>
      </c>
      <c r="K731" s="233" t="n"/>
      <c r="L731" s="233" t="inlineStr">
        <is>
          <t>Regreasable</t>
        </is>
      </c>
      <c r="M731" s="233" t="inlineStr">
        <is>
          <t>J</t>
        </is>
      </c>
      <c r="N731" s="233" t="inlineStr">
        <is>
          <t>No Lip seals or labrynth seals</t>
        </is>
      </c>
      <c r="O731" s="233" t="inlineStr">
        <is>
          <t>Coating_Scotchkote134_interior_exterior</t>
        </is>
      </c>
      <c r="P731" s="235" t="inlineStr">
        <is>
          <t>RTF</t>
        </is>
      </c>
      <c r="Q731" s="233" t="inlineStr">
        <is>
          <t>B101274</t>
        </is>
      </c>
      <c r="R731" s="235" t="inlineStr">
        <is>
          <t>LT105</t>
        </is>
      </c>
      <c r="S731" s="233" t="n"/>
      <c r="T731" s="233" t="n"/>
      <c r="U731" s="233" t="n"/>
    </row>
    <row r="732">
      <c r="B732" s="233">
        <f>IF(AND(M732&lt;&gt;"B20", O732= "Coating_Standard"),"Y","N")</f>
        <v/>
      </c>
      <c r="C732" s="233" t="inlineStr">
        <is>
          <t>ConTab_BOM_KP_Insert_1431</t>
        </is>
      </c>
      <c r="D732" s="233">
        <f>IF(B732="Y",C732,"")</f>
        <v/>
      </c>
      <c r="E732" s="235" t="inlineStr">
        <is>
          <t>4012-7_8-KP</t>
        </is>
      </c>
      <c r="F732" s="235" t="inlineStr">
        <is>
          <t>Opt_Insert</t>
        </is>
      </c>
      <c r="G732" s="235" t="inlineStr">
        <is>
          <t>4</t>
        </is>
      </c>
      <c r="H732" s="234" t="inlineStr">
        <is>
          <t>X4</t>
        </is>
      </c>
      <c r="I732" s="233" t="inlineStr">
        <is>
          <t>Packing</t>
        </is>
      </c>
      <c r="J732" s="233" t="inlineStr">
        <is>
          <t>Packing</t>
        </is>
      </c>
      <c r="K732" s="233" t="n"/>
      <c r="L732" s="233" t="inlineStr">
        <is>
          <t>Regreasable</t>
        </is>
      </c>
      <c r="M732" s="233" t="inlineStr">
        <is>
          <t>X</t>
        </is>
      </c>
      <c r="N732" s="233" t="inlineStr">
        <is>
          <t>Special/Other</t>
        </is>
      </c>
      <c r="O732" s="233" t="inlineStr">
        <is>
          <t>Coating_Scotchkote134_interior_exterior</t>
        </is>
      </c>
      <c r="P732" s="235" t="inlineStr">
        <is>
          <t>RTF</t>
        </is>
      </c>
      <c r="Q732" s="233" t="inlineStr">
        <is>
          <t>B101275</t>
        </is>
      </c>
      <c r="R732" s="235" t="inlineStr">
        <is>
          <t>LT250</t>
        </is>
      </c>
      <c r="S732" s="233" t="n"/>
      <c r="T732" s="233" t="n"/>
      <c r="U732" s="233" t="n"/>
    </row>
    <row r="733">
      <c r="B733" s="233">
        <f>IF(AND(M733&lt;&gt;"B20", O733= "Coating_Standard"),"Y","N")</f>
        <v/>
      </c>
      <c r="C733" s="233" t="inlineStr">
        <is>
          <t>ConTab_BOM_KP_Insert_1432</t>
        </is>
      </c>
      <c r="D733" s="233">
        <f>IF(B733="Y",C733,"")</f>
        <v/>
      </c>
      <c r="E733" s="198" t="inlineStr">
        <is>
          <t>4015-7_8-KP</t>
        </is>
      </c>
      <c r="F733" s="235" t="inlineStr">
        <is>
          <t>Opt_Insert</t>
        </is>
      </c>
      <c r="G733" s="235" t="inlineStr">
        <is>
          <t>4</t>
        </is>
      </c>
      <c r="H733" s="234" t="inlineStr">
        <is>
          <t>X4</t>
        </is>
      </c>
      <c r="I733" s="233" t="inlineStr">
        <is>
          <t>Mechanical Seal</t>
        </is>
      </c>
      <c r="J733" s="233" t="inlineStr">
        <is>
          <t>Single</t>
        </is>
      </c>
      <c r="K733" s="233" t="n"/>
      <c r="L733" s="233" t="inlineStr">
        <is>
          <t>Regreasable</t>
        </is>
      </c>
      <c r="M733" s="233" t="inlineStr">
        <is>
          <t>C35</t>
        </is>
      </c>
      <c r="N733" s="233" t="inlineStr">
        <is>
          <t>No Lip seals or labrynth seals</t>
        </is>
      </c>
      <c r="O733" s="233" t="inlineStr">
        <is>
          <t>Coating_Scotchkote134_interior_exterior</t>
        </is>
      </c>
      <c r="P733" s="235" t="inlineStr">
        <is>
          <t>RTF</t>
        </is>
      </c>
      <c r="Q733" s="233" t="inlineStr">
        <is>
          <t>B101268</t>
        </is>
      </c>
      <c r="R733" s="235" t="inlineStr">
        <is>
          <t>LT250</t>
        </is>
      </c>
      <c r="S733" s="233" t="n"/>
      <c r="T733" s="233" t="n"/>
      <c r="U733" s="233" t="n"/>
    </row>
    <row r="734">
      <c r="B734" s="233">
        <f>IF(AND(M734&lt;&gt;"B20", O734= "Coating_Standard"),"Y","N")</f>
        <v/>
      </c>
      <c r="C734" s="233" t="inlineStr">
        <is>
          <t>ConTab_BOM_KP_Insert_1433</t>
        </is>
      </c>
      <c r="D734" s="233">
        <f>IF(B734="Y",C734,"")</f>
        <v/>
      </c>
      <c r="E734" s="198" t="inlineStr">
        <is>
          <t>4015-7_8-KP</t>
        </is>
      </c>
      <c r="F734" s="235" t="inlineStr">
        <is>
          <t>Opt_Insert</t>
        </is>
      </c>
      <c r="G734" s="235" t="inlineStr">
        <is>
          <t>4</t>
        </is>
      </c>
      <c r="H734" s="234" t="inlineStr">
        <is>
          <t>X4</t>
        </is>
      </c>
      <c r="I734" s="233" t="inlineStr">
        <is>
          <t>Mechanical Seal</t>
        </is>
      </c>
      <c r="J734" s="233" t="inlineStr">
        <is>
          <t>Single</t>
        </is>
      </c>
      <c r="K734" s="233" t="n"/>
      <c r="L734" s="233" t="inlineStr">
        <is>
          <t>Regreasable</t>
        </is>
      </c>
      <c r="M734" s="233" t="inlineStr">
        <is>
          <t>J</t>
        </is>
      </c>
      <c r="N734" s="233" t="inlineStr">
        <is>
          <t>No Lip seals or labrynth seals</t>
        </is>
      </c>
      <c r="O734" s="233" t="inlineStr">
        <is>
          <t>Coating_Scotchkote134_interior_exterior</t>
        </is>
      </c>
      <c r="P734" s="235" t="inlineStr">
        <is>
          <t>RTF</t>
        </is>
      </c>
      <c r="Q734" s="233" t="inlineStr">
        <is>
          <t>B101270</t>
        </is>
      </c>
      <c r="R734" s="235" t="inlineStr">
        <is>
          <t>LT105</t>
        </is>
      </c>
      <c r="S734" s="233" t="n"/>
      <c r="T734" s="233" t="n"/>
      <c r="U734" s="233" t="n"/>
    </row>
    <row r="735">
      <c r="B735" s="233">
        <f>IF(AND(M735&lt;&gt;"B20", O735= "Coating_Standard"),"Y","N")</f>
        <v/>
      </c>
      <c r="C735" s="233" t="inlineStr">
        <is>
          <t>ConTab_BOM_KP_Insert_1434</t>
        </is>
      </c>
      <c r="D735" s="233">
        <f>IF(B735="Y",C735,"")</f>
        <v/>
      </c>
      <c r="E735" s="198" t="inlineStr">
        <is>
          <t>4015-7_8-KP</t>
        </is>
      </c>
      <c r="F735" s="235" t="inlineStr">
        <is>
          <t>Opt_Insert</t>
        </is>
      </c>
      <c r="G735" s="235" t="inlineStr">
        <is>
          <t>4</t>
        </is>
      </c>
      <c r="H735" s="234" t="inlineStr">
        <is>
          <t>X4</t>
        </is>
      </c>
      <c r="I735" s="233" t="inlineStr">
        <is>
          <t>Mechanical Seal</t>
        </is>
      </c>
      <c r="J735" s="233" t="inlineStr">
        <is>
          <t>Single</t>
        </is>
      </c>
      <c r="K735" s="233" t="n"/>
      <c r="L735" s="233" t="inlineStr">
        <is>
          <t>Regreasable</t>
        </is>
      </c>
      <c r="M735" s="233" t="inlineStr">
        <is>
          <t>X</t>
        </is>
      </c>
      <c r="N735" s="233" t="inlineStr">
        <is>
          <t>Special/Other</t>
        </is>
      </c>
      <c r="O735" s="233" t="inlineStr">
        <is>
          <t>Coating_Scotchkote134_interior_exterior</t>
        </is>
      </c>
      <c r="P735" s="235" t="inlineStr">
        <is>
          <t>RTF</t>
        </is>
      </c>
      <c r="Q735" s="233" t="inlineStr">
        <is>
          <t>B104671</t>
        </is>
      </c>
      <c r="R735" s="235" t="inlineStr">
        <is>
          <t>LT250</t>
        </is>
      </c>
      <c r="S735" s="233" t="n"/>
      <c r="T735" s="233" t="n"/>
      <c r="U735" s="233" t="n"/>
    </row>
    <row r="736">
      <c r="B736" s="233">
        <f>IF(AND(M736&lt;&gt;"B20", O736= "Coating_Standard"),"Y","N")</f>
        <v/>
      </c>
      <c r="C736" s="233" t="inlineStr">
        <is>
          <t>ConTab_BOM_KP_Insert_1435</t>
        </is>
      </c>
      <c r="D736" s="233">
        <f>IF(B736="Y",C736,"")</f>
        <v/>
      </c>
      <c r="E736" s="198" t="inlineStr">
        <is>
          <t>4015-7_8-KP</t>
        </is>
      </c>
      <c r="F736" s="235" t="inlineStr">
        <is>
          <t>Opt_Insert</t>
        </is>
      </c>
      <c r="G736" s="235" t="inlineStr">
        <is>
          <t>4</t>
        </is>
      </c>
      <c r="H736" s="234" t="inlineStr">
        <is>
          <t>X4</t>
        </is>
      </c>
      <c r="I736" s="233" t="inlineStr">
        <is>
          <t>Packing</t>
        </is>
      </c>
      <c r="J736" s="233" t="inlineStr">
        <is>
          <t>Packing</t>
        </is>
      </c>
      <c r="K736" s="233" t="n"/>
      <c r="L736" s="233" t="inlineStr">
        <is>
          <t>Regreasable</t>
        </is>
      </c>
      <c r="M736" s="233" t="inlineStr">
        <is>
          <t>C35</t>
        </is>
      </c>
      <c r="N736" s="233" t="inlineStr">
        <is>
          <t>No Lip seals or labrynth seals</t>
        </is>
      </c>
      <c r="O736" s="233" t="inlineStr">
        <is>
          <t>Coating_Scotchkote134_interior_exterior</t>
        </is>
      </c>
      <c r="P736" s="235" t="inlineStr">
        <is>
          <t>RTF</t>
        </is>
      </c>
      <c r="Q736" s="233" t="inlineStr">
        <is>
          <t>B101272</t>
        </is>
      </c>
      <c r="R736" s="235" t="inlineStr">
        <is>
          <t>LT250</t>
        </is>
      </c>
      <c r="S736" s="233" t="n"/>
      <c r="T736" s="233" t="n"/>
      <c r="U736" s="233" t="n"/>
    </row>
    <row r="737">
      <c r="B737" s="233">
        <f>IF(AND(M737&lt;&gt;"B20", O737= "Coating_Standard"),"Y","N")</f>
        <v/>
      </c>
      <c r="C737" s="233" t="inlineStr">
        <is>
          <t>ConTab_BOM_KP_Insert_1436</t>
        </is>
      </c>
      <c r="D737" s="233">
        <f>IF(B737="Y",C737,"")</f>
        <v/>
      </c>
      <c r="E737" s="198" t="inlineStr">
        <is>
          <t>4015-7_8-KP</t>
        </is>
      </c>
      <c r="F737" s="235" t="inlineStr">
        <is>
          <t>Opt_Insert</t>
        </is>
      </c>
      <c r="G737" s="235" t="inlineStr">
        <is>
          <t>4</t>
        </is>
      </c>
      <c r="H737" s="234" t="inlineStr">
        <is>
          <t>X4</t>
        </is>
      </c>
      <c r="I737" s="233" t="inlineStr">
        <is>
          <t>Packing</t>
        </is>
      </c>
      <c r="J737" s="233" t="inlineStr">
        <is>
          <t>Packing</t>
        </is>
      </c>
      <c r="K737" s="233" t="n"/>
      <c r="L737" s="233" t="inlineStr">
        <is>
          <t>Regreasable</t>
        </is>
      </c>
      <c r="M737" s="233" t="inlineStr">
        <is>
          <t>J</t>
        </is>
      </c>
      <c r="N737" s="233" t="inlineStr">
        <is>
          <t>No Lip seals or labrynth seals</t>
        </is>
      </c>
      <c r="O737" s="233" t="inlineStr">
        <is>
          <t>Coating_Scotchkote134_interior_exterior</t>
        </is>
      </c>
      <c r="P737" s="235" t="inlineStr">
        <is>
          <t>RTF</t>
        </is>
      </c>
      <c r="Q737" s="233" t="inlineStr">
        <is>
          <t>B101274</t>
        </is>
      </c>
      <c r="R737" s="235" t="inlineStr">
        <is>
          <t>LT105</t>
        </is>
      </c>
      <c r="S737" s="233" t="n"/>
      <c r="T737" s="233" t="n"/>
      <c r="U737" s="233" t="n"/>
    </row>
    <row r="738">
      <c r="B738" s="233">
        <f>IF(AND(M738&lt;&gt;"B20", O738= "Coating_Standard"),"Y","N")</f>
        <v/>
      </c>
      <c r="C738" s="233" t="inlineStr">
        <is>
          <t>ConTab_BOM_KP_Insert_1437</t>
        </is>
      </c>
      <c r="D738" s="233">
        <f>IF(B738="Y",C738,"")</f>
        <v/>
      </c>
      <c r="E738" s="198" t="inlineStr">
        <is>
          <t>4015-7_8-KP</t>
        </is>
      </c>
      <c r="F738" s="235" t="inlineStr">
        <is>
          <t>Opt_Insert</t>
        </is>
      </c>
      <c r="G738" s="235" t="inlineStr">
        <is>
          <t>4</t>
        </is>
      </c>
      <c r="H738" s="234" t="inlineStr">
        <is>
          <t>X4</t>
        </is>
      </c>
      <c r="I738" s="233" t="inlineStr">
        <is>
          <t>Packing</t>
        </is>
      </c>
      <c r="J738" s="233" t="inlineStr">
        <is>
          <t>Packing</t>
        </is>
      </c>
      <c r="K738" s="233" t="n"/>
      <c r="L738" s="233" t="inlineStr">
        <is>
          <t>Regreasable</t>
        </is>
      </c>
      <c r="M738" s="233" t="inlineStr">
        <is>
          <t>X</t>
        </is>
      </c>
      <c r="N738" s="233" t="inlineStr">
        <is>
          <t>Special/Other</t>
        </is>
      </c>
      <c r="O738" s="233" t="inlineStr">
        <is>
          <t>Coating_Scotchkote134_interior_exterior</t>
        </is>
      </c>
      <c r="P738" s="235" t="inlineStr">
        <is>
          <t>RTF</t>
        </is>
      </c>
      <c r="Q738" s="233" t="inlineStr">
        <is>
          <t>B101275</t>
        </is>
      </c>
      <c r="R738" s="235" t="inlineStr">
        <is>
          <t>LT250</t>
        </is>
      </c>
      <c r="S738" s="233" t="n"/>
      <c r="T738" s="233" t="n"/>
      <c r="U738" s="233" t="n"/>
    </row>
    <row r="739">
      <c r="B739" s="233">
        <f>IF(AND(M739&lt;&gt;"B20", O739= "Coating_Standard"),"Y","N")</f>
        <v/>
      </c>
      <c r="C739" s="233" t="inlineStr">
        <is>
          <t>ConTab_BOM_KP_Insert_1438</t>
        </is>
      </c>
      <c r="D739" s="233">
        <f>IF(B739="Y",C739,"")</f>
        <v/>
      </c>
      <c r="E739" s="198" t="inlineStr">
        <is>
          <t>5012-7_8-KP</t>
        </is>
      </c>
      <c r="F739" s="235" t="inlineStr">
        <is>
          <t>Opt_Insert</t>
        </is>
      </c>
      <c r="G739" s="235" t="inlineStr">
        <is>
          <t>4</t>
        </is>
      </c>
      <c r="H739" s="234" t="inlineStr">
        <is>
          <t>X4</t>
        </is>
      </c>
      <c r="I739" s="233" t="inlineStr">
        <is>
          <t>Mechanical Seal</t>
        </is>
      </c>
      <c r="J739" s="233" t="inlineStr">
        <is>
          <t>Single</t>
        </is>
      </c>
      <c r="K739" s="233" t="n"/>
      <c r="L739" s="233" t="inlineStr">
        <is>
          <t>Regreasable</t>
        </is>
      </c>
      <c r="M739" s="233" t="inlineStr">
        <is>
          <t>C35</t>
        </is>
      </c>
      <c r="N739" s="233" t="inlineStr">
        <is>
          <t>No Lip seals or labrynth seals</t>
        </is>
      </c>
      <c r="O739" s="233" t="inlineStr">
        <is>
          <t>Coating_Scotchkote134_interior_exterior</t>
        </is>
      </c>
      <c r="P739" s="235" t="inlineStr">
        <is>
          <t>RTF</t>
        </is>
      </c>
      <c r="Q739" s="233" t="inlineStr">
        <is>
          <t>B101276</t>
        </is>
      </c>
      <c r="R739" s="235" t="inlineStr">
        <is>
          <t>LT250</t>
        </is>
      </c>
      <c r="S739" s="233" t="n"/>
      <c r="T739" s="233" t="n"/>
      <c r="U739" s="233" t="n"/>
    </row>
    <row r="740">
      <c r="B740" s="233">
        <f>IF(AND(M740&lt;&gt;"B20", O740= "Coating_Standard"),"Y","N")</f>
        <v/>
      </c>
      <c r="C740" s="233" t="inlineStr">
        <is>
          <t>ConTab_BOM_KP_Insert_1439</t>
        </is>
      </c>
      <c r="D740" s="233">
        <f>IF(B740="Y",C740,"")</f>
        <v/>
      </c>
      <c r="E740" s="198" t="inlineStr">
        <is>
          <t>5012-7_8-KP</t>
        </is>
      </c>
      <c r="F740" s="235" t="inlineStr">
        <is>
          <t>Opt_Insert</t>
        </is>
      </c>
      <c r="G740" s="235" t="inlineStr">
        <is>
          <t>4</t>
        </is>
      </c>
      <c r="H740" s="234" t="inlineStr">
        <is>
          <t>X4</t>
        </is>
      </c>
      <c r="I740" s="233" t="inlineStr">
        <is>
          <t>Mechanical Seal</t>
        </is>
      </c>
      <c r="J740" s="233" t="inlineStr">
        <is>
          <t>Single</t>
        </is>
      </c>
      <c r="K740" s="233" t="n"/>
      <c r="L740" s="233" t="inlineStr">
        <is>
          <t>Regreasable</t>
        </is>
      </c>
      <c r="M740" s="233" t="inlineStr">
        <is>
          <t>J</t>
        </is>
      </c>
      <c r="N740" s="233" t="inlineStr">
        <is>
          <t>No Lip seals or labrynth seals</t>
        </is>
      </c>
      <c r="O740" s="233" t="inlineStr">
        <is>
          <t>Coating_Scotchkote134_interior_exterior</t>
        </is>
      </c>
      <c r="P740" s="235" t="inlineStr">
        <is>
          <t>RTF</t>
        </is>
      </c>
      <c r="Q740" s="233" t="inlineStr">
        <is>
          <t>B101278</t>
        </is>
      </c>
      <c r="R740" s="235" t="inlineStr">
        <is>
          <t>LT105</t>
        </is>
      </c>
      <c r="S740" s="233" t="n"/>
      <c r="T740" s="233" t="n"/>
      <c r="U740" s="233" t="n"/>
    </row>
    <row r="741">
      <c r="B741" s="233">
        <f>IF(AND(M741&lt;&gt;"B20", O741= "Coating_Standard"),"Y","N")</f>
        <v/>
      </c>
      <c r="C741" s="233" t="inlineStr">
        <is>
          <t>ConTab_BOM_KP_Insert_1440</t>
        </is>
      </c>
      <c r="D741" s="233">
        <f>IF(B741="Y",C741,"")</f>
        <v/>
      </c>
      <c r="E741" s="198" t="inlineStr">
        <is>
          <t>5012-7_8-KP</t>
        </is>
      </c>
      <c r="F741" s="235" t="inlineStr">
        <is>
          <t>Opt_Insert</t>
        </is>
      </c>
      <c r="G741" s="235" t="inlineStr">
        <is>
          <t>4</t>
        </is>
      </c>
      <c r="H741" s="234" t="inlineStr">
        <is>
          <t>X4</t>
        </is>
      </c>
      <c r="I741" s="233" t="inlineStr">
        <is>
          <t>Mechanical Seal</t>
        </is>
      </c>
      <c r="J741" s="233" t="inlineStr">
        <is>
          <t>Single</t>
        </is>
      </c>
      <c r="K741" s="233" t="n"/>
      <c r="L741" s="233" t="inlineStr">
        <is>
          <t>Regreasable</t>
        </is>
      </c>
      <c r="M741" s="233" t="inlineStr">
        <is>
          <t>X</t>
        </is>
      </c>
      <c r="N741" s="233" t="inlineStr">
        <is>
          <t>Special/Other</t>
        </is>
      </c>
      <c r="O741" s="233" t="inlineStr">
        <is>
          <t>Coating_Scotchkote134_interior_exterior</t>
        </is>
      </c>
      <c r="P741" s="235" t="inlineStr">
        <is>
          <t>RTF</t>
        </is>
      </c>
      <c r="Q741" s="233" t="inlineStr">
        <is>
          <t>B101279</t>
        </is>
      </c>
      <c r="R741" s="235" t="inlineStr">
        <is>
          <t>LT250</t>
        </is>
      </c>
      <c r="S741" s="233" t="n"/>
      <c r="T741" s="233" t="n"/>
      <c r="U741" s="233" t="n"/>
    </row>
    <row r="742">
      <c r="B742" s="233">
        <f>IF(AND(M742&lt;&gt;"B20", O742= "Coating_Standard"),"Y","N")</f>
        <v/>
      </c>
      <c r="C742" s="233" t="inlineStr">
        <is>
          <t>ConTab_BOM_KP_Insert_1441</t>
        </is>
      </c>
      <c r="D742" s="233">
        <f>IF(B742="Y",C742,"")</f>
        <v/>
      </c>
      <c r="E742" s="198" t="inlineStr">
        <is>
          <t>5012-7_8-KP</t>
        </is>
      </c>
      <c r="F742" s="235" t="inlineStr">
        <is>
          <t>Opt_Insert</t>
        </is>
      </c>
      <c r="G742" s="235" t="inlineStr">
        <is>
          <t>4</t>
        </is>
      </c>
      <c r="H742" s="234" t="inlineStr">
        <is>
          <t>X4</t>
        </is>
      </c>
      <c r="I742" s="233" t="inlineStr">
        <is>
          <t>Packing</t>
        </is>
      </c>
      <c r="J742" s="233" t="inlineStr">
        <is>
          <t>Packing</t>
        </is>
      </c>
      <c r="K742" s="233" t="n"/>
      <c r="L742" s="233" t="inlineStr">
        <is>
          <t>Regreasable</t>
        </is>
      </c>
      <c r="M742" s="233" t="inlineStr">
        <is>
          <t>C35</t>
        </is>
      </c>
      <c r="N742" s="233" t="inlineStr">
        <is>
          <t>No Lip seals or labrynth seals</t>
        </is>
      </c>
      <c r="O742" s="233" t="inlineStr">
        <is>
          <t>Coating_Scotchkote134_interior_exterior</t>
        </is>
      </c>
      <c r="P742" s="235" t="inlineStr">
        <is>
          <t>RTF</t>
        </is>
      </c>
      <c r="Q742" s="233" t="inlineStr">
        <is>
          <t>B101280</t>
        </is>
      </c>
      <c r="R742" s="235" t="inlineStr">
        <is>
          <t>LT250</t>
        </is>
      </c>
      <c r="S742" s="233" t="n"/>
      <c r="T742" s="233" t="n"/>
      <c r="U742" s="233" t="n"/>
    </row>
    <row r="743">
      <c r="B743" s="233">
        <f>IF(AND(M743&lt;&gt;"B20", O743= "Coating_Standard"),"Y","N")</f>
        <v/>
      </c>
      <c r="C743" s="233" t="inlineStr">
        <is>
          <t>ConTab_BOM_KP_Insert_1442</t>
        </is>
      </c>
      <c r="D743" s="233">
        <f>IF(B743="Y",C743,"")</f>
        <v/>
      </c>
      <c r="E743" s="198" t="inlineStr">
        <is>
          <t>5012-7_8-KP</t>
        </is>
      </c>
      <c r="F743" s="235" t="inlineStr">
        <is>
          <t>Opt_Insert</t>
        </is>
      </c>
      <c r="G743" s="235" t="inlineStr">
        <is>
          <t>4</t>
        </is>
      </c>
      <c r="H743" s="234" t="inlineStr">
        <is>
          <t>X4</t>
        </is>
      </c>
      <c r="I743" s="233" t="inlineStr">
        <is>
          <t>Packing</t>
        </is>
      </c>
      <c r="J743" s="233" t="inlineStr">
        <is>
          <t>Packing</t>
        </is>
      </c>
      <c r="K743" s="233" t="n"/>
      <c r="L743" s="233" t="inlineStr">
        <is>
          <t>Regreasable</t>
        </is>
      </c>
      <c r="M743" s="233" t="inlineStr">
        <is>
          <t>J</t>
        </is>
      </c>
      <c r="N743" s="233" t="inlineStr">
        <is>
          <t>No Lip seals or labrynth seals</t>
        </is>
      </c>
      <c r="O743" s="233" t="inlineStr">
        <is>
          <t>Coating_Scotchkote134_interior_exterior</t>
        </is>
      </c>
      <c r="P743" s="235" t="inlineStr">
        <is>
          <t>RTF</t>
        </is>
      </c>
      <c r="Q743" s="233" t="inlineStr">
        <is>
          <t>B101282</t>
        </is>
      </c>
      <c r="R743" s="235" t="inlineStr">
        <is>
          <t>LT105</t>
        </is>
      </c>
      <c r="S743" s="233" t="n"/>
      <c r="T743" s="233" t="n"/>
      <c r="U743" s="233" t="n"/>
    </row>
    <row r="744">
      <c r="B744" s="233">
        <f>IF(AND(M744&lt;&gt;"B20", O744= "Coating_Standard"),"Y","N")</f>
        <v/>
      </c>
      <c r="C744" s="233" t="inlineStr">
        <is>
          <t>ConTab_BOM_KP_Insert_1443</t>
        </is>
      </c>
      <c r="D744" s="233">
        <f>IF(B744="Y",C744,"")</f>
        <v/>
      </c>
      <c r="E744" s="198" t="inlineStr">
        <is>
          <t>5012-7_8-KP</t>
        </is>
      </c>
      <c r="F744" s="235" t="inlineStr">
        <is>
          <t>Opt_Insert</t>
        </is>
      </c>
      <c r="G744" s="235" t="inlineStr">
        <is>
          <t>4</t>
        </is>
      </c>
      <c r="H744" s="234" t="inlineStr">
        <is>
          <t>X4</t>
        </is>
      </c>
      <c r="I744" s="233" t="inlineStr">
        <is>
          <t>Packing</t>
        </is>
      </c>
      <c r="J744" s="233" t="inlineStr">
        <is>
          <t>Packing</t>
        </is>
      </c>
      <c r="K744" s="233" t="n"/>
      <c r="L744" s="233" t="inlineStr">
        <is>
          <t>Regreasable</t>
        </is>
      </c>
      <c r="M744" s="233" t="inlineStr">
        <is>
          <t>X</t>
        </is>
      </c>
      <c r="N744" s="233" t="inlineStr">
        <is>
          <t>Special/Other</t>
        </is>
      </c>
      <c r="O744" s="233" t="inlineStr">
        <is>
          <t>Coating_Scotchkote134_interior_exterior</t>
        </is>
      </c>
      <c r="P744" s="235" t="inlineStr">
        <is>
          <t>RTF</t>
        </is>
      </c>
      <c r="Q744" s="233" t="inlineStr">
        <is>
          <t>B101283</t>
        </is>
      </c>
      <c r="R744" s="235" t="inlineStr">
        <is>
          <t>LT250</t>
        </is>
      </c>
      <c r="S744" s="233" t="n"/>
      <c r="T744" s="233" t="n"/>
      <c r="U744" s="233" t="n"/>
    </row>
    <row r="745">
      <c r="B745" s="233">
        <f>IF(AND(M745&lt;&gt;"B20", O745= "Coating_Standard"),"Y","N")</f>
        <v/>
      </c>
      <c r="C745" s="233" t="inlineStr">
        <is>
          <t>ConTab_BOM_KP_Insert_1444</t>
        </is>
      </c>
      <c r="D745" s="233">
        <f>IF(B745="Y",C745,"")</f>
        <v/>
      </c>
      <c r="E745" s="198" t="inlineStr">
        <is>
          <t>5015-9_0-KP</t>
        </is>
      </c>
      <c r="F745" s="235" t="inlineStr">
        <is>
          <t>Opt_Insert</t>
        </is>
      </c>
      <c r="G745" s="235" t="inlineStr">
        <is>
          <t>4</t>
        </is>
      </c>
      <c r="H745" s="234" t="inlineStr">
        <is>
          <t>X4</t>
        </is>
      </c>
      <c r="I745" s="233" t="inlineStr">
        <is>
          <t>Mechanical Seal</t>
        </is>
      </c>
      <c r="J745" s="233" t="inlineStr">
        <is>
          <t>Single</t>
        </is>
      </c>
      <c r="K745" s="233" t="n"/>
      <c r="L745" s="233" t="inlineStr">
        <is>
          <t>Regreasable</t>
        </is>
      </c>
      <c r="M745" s="233" t="inlineStr">
        <is>
          <t>C35</t>
        </is>
      </c>
      <c r="N745" s="233" t="inlineStr">
        <is>
          <t>No Lip seals or labrynth seals</t>
        </is>
      </c>
      <c r="O745" s="233" t="inlineStr">
        <is>
          <t>Coating_Scotchkote134_interior_exterior</t>
        </is>
      </c>
      <c r="P745" s="235" t="n">
        <v>98431246</v>
      </c>
      <c r="Q745" s="233" t="inlineStr">
        <is>
          <t>B101276</t>
        </is>
      </c>
      <c r="R745" s="235" t="inlineStr">
        <is>
          <t>LT250</t>
        </is>
      </c>
      <c r="S745" s="233" t="n"/>
      <c r="T745" s="233" t="n"/>
      <c r="U745" s="233" t="n"/>
    </row>
    <row r="746">
      <c r="B746" s="233">
        <f>IF(AND(M746&lt;&gt;"B20", O746= "Coating_Standard"),"Y","N")</f>
        <v/>
      </c>
      <c r="C746" s="233" t="inlineStr">
        <is>
          <t>ConTab_BOM_KP_Insert_1445</t>
        </is>
      </c>
      <c r="D746" s="233">
        <f>IF(B746="Y",C746,"")</f>
        <v/>
      </c>
      <c r="E746" s="198" t="inlineStr">
        <is>
          <t>5015-9_0-KP</t>
        </is>
      </c>
      <c r="F746" s="235" t="inlineStr">
        <is>
          <t>Opt_Insert</t>
        </is>
      </c>
      <c r="G746" s="235" t="inlineStr">
        <is>
          <t>4</t>
        </is>
      </c>
      <c r="H746" s="234" t="inlineStr">
        <is>
          <t>X4</t>
        </is>
      </c>
      <c r="I746" s="233" t="inlineStr">
        <is>
          <t>Mechanical Seal</t>
        </is>
      </c>
      <c r="J746" s="233" t="inlineStr">
        <is>
          <t>Single</t>
        </is>
      </c>
      <c r="K746" s="233" t="n"/>
      <c r="L746" s="233" t="inlineStr">
        <is>
          <t>Regreasable</t>
        </is>
      </c>
      <c r="M746" s="233" t="inlineStr">
        <is>
          <t>J</t>
        </is>
      </c>
      <c r="N746" s="233" t="inlineStr">
        <is>
          <t>No Lip seals or labrynth seals</t>
        </is>
      </c>
      <c r="O746" s="233" t="inlineStr">
        <is>
          <t>Coating_Scotchkote134_interior_exterior</t>
        </is>
      </c>
      <c r="P746" s="235" t="inlineStr">
        <is>
          <t>RTF</t>
        </is>
      </c>
      <c r="Q746" s="233" t="inlineStr">
        <is>
          <t>B101278</t>
        </is>
      </c>
      <c r="R746" s="235" t="inlineStr">
        <is>
          <t>LT105</t>
        </is>
      </c>
      <c r="S746" s="233" t="n"/>
      <c r="T746" s="233" t="n"/>
      <c r="U746" s="233" t="n"/>
    </row>
    <row r="747">
      <c r="B747" s="233">
        <f>IF(AND(M747&lt;&gt;"B20", O747= "Coating_Standard"),"Y","N")</f>
        <v/>
      </c>
      <c r="C747" s="233" t="inlineStr">
        <is>
          <t>ConTab_BOM_KP_Insert_1446</t>
        </is>
      </c>
      <c r="D747" s="233">
        <f>IF(B747="Y",C747,"")</f>
        <v/>
      </c>
      <c r="E747" s="198" t="inlineStr">
        <is>
          <t>5015-9_0-KP</t>
        </is>
      </c>
      <c r="F747" s="235" t="inlineStr">
        <is>
          <t>Opt_Insert</t>
        </is>
      </c>
      <c r="G747" s="235" t="inlineStr">
        <is>
          <t>4</t>
        </is>
      </c>
      <c r="H747" s="234" t="inlineStr">
        <is>
          <t>X4</t>
        </is>
      </c>
      <c r="I747" s="233" t="inlineStr">
        <is>
          <t>Mechanical Seal</t>
        </is>
      </c>
      <c r="J747" s="233" t="inlineStr">
        <is>
          <t>Single</t>
        </is>
      </c>
      <c r="K747" s="233" t="n"/>
      <c r="L747" s="233" t="inlineStr">
        <is>
          <t>Regreasable</t>
        </is>
      </c>
      <c r="M747" s="233" t="inlineStr">
        <is>
          <t>X</t>
        </is>
      </c>
      <c r="N747" s="233" t="inlineStr">
        <is>
          <t>Special/Other</t>
        </is>
      </c>
      <c r="O747" s="233" t="inlineStr">
        <is>
          <t>Coating_Scotchkote134_interior_exterior</t>
        </is>
      </c>
      <c r="P747" s="235" t="inlineStr">
        <is>
          <t>RTF</t>
        </is>
      </c>
      <c r="Q747" s="233" t="inlineStr">
        <is>
          <t>B101279</t>
        </is>
      </c>
      <c r="R747" s="235" t="inlineStr">
        <is>
          <t>LT250</t>
        </is>
      </c>
      <c r="S747" s="233" t="n"/>
      <c r="T747" s="233" t="n"/>
      <c r="U747" s="233" t="n"/>
    </row>
    <row r="748">
      <c r="B748" s="233">
        <f>IF(AND(M748&lt;&gt;"B20", O748= "Coating_Standard"),"Y","N")</f>
        <v/>
      </c>
      <c r="C748" s="233" t="inlineStr">
        <is>
          <t>ConTab_BOM_KP_Insert_1447</t>
        </is>
      </c>
      <c r="D748" s="233">
        <f>IF(B748="Y",C748,"")</f>
        <v/>
      </c>
      <c r="E748" s="198" t="inlineStr">
        <is>
          <t>5015-9_0-KP</t>
        </is>
      </c>
      <c r="F748" s="235" t="inlineStr">
        <is>
          <t>Opt_Insert</t>
        </is>
      </c>
      <c r="G748" s="235" t="inlineStr">
        <is>
          <t>4</t>
        </is>
      </c>
      <c r="H748" s="234" t="inlineStr">
        <is>
          <t>X4</t>
        </is>
      </c>
      <c r="I748" s="233" t="inlineStr">
        <is>
          <t>Packing</t>
        </is>
      </c>
      <c r="J748" s="233" t="inlineStr">
        <is>
          <t>Packing</t>
        </is>
      </c>
      <c r="K748" s="233" t="n"/>
      <c r="L748" s="233" t="inlineStr">
        <is>
          <t>Regreasable</t>
        </is>
      </c>
      <c r="M748" s="233" t="inlineStr">
        <is>
          <t>C35</t>
        </is>
      </c>
      <c r="N748" s="233" t="inlineStr">
        <is>
          <t>No Lip seals or labrynth seals</t>
        </is>
      </c>
      <c r="O748" s="233" t="inlineStr">
        <is>
          <t>Coating_Scotchkote134_interior_exterior</t>
        </is>
      </c>
      <c r="P748" s="235" t="inlineStr">
        <is>
          <t>RTF</t>
        </is>
      </c>
      <c r="Q748" s="233" t="inlineStr">
        <is>
          <t>B101280</t>
        </is>
      </c>
      <c r="R748" s="235" t="inlineStr">
        <is>
          <t>LT250</t>
        </is>
      </c>
      <c r="S748" s="233" t="n"/>
      <c r="T748" s="233" t="n"/>
      <c r="U748" s="233" t="n"/>
    </row>
    <row r="749">
      <c r="B749" s="233">
        <f>IF(AND(M749&lt;&gt;"B20", O749= "Coating_Standard"),"Y","N")</f>
        <v/>
      </c>
      <c r="C749" s="233" t="inlineStr">
        <is>
          <t>ConTab_BOM_KP_Insert_1448</t>
        </is>
      </c>
      <c r="D749" s="233">
        <f>IF(B749="Y",C749,"")</f>
        <v/>
      </c>
      <c r="E749" s="198" t="inlineStr">
        <is>
          <t>5015-9_0-KP</t>
        </is>
      </c>
      <c r="F749" s="235" t="inlineStr">
        <is>
          <t>Opt_Insert</t>
        </is>
      </c>
      <c r="G749" s="235" t="inlineStr">
        <is>
          <t>4</t>
        </is>
      </c>
      <c r="H749" s="234" t="inlineStr">
        <is>
          <t>X4</t>
        </is>
      </c>
      <c r="I749" s="233" t="inlineStr">
        <is>
          <t>Packing</t>
        </is>
      </c>
      <c r="J749" s="233" t="inlineStr">
        <is>
          <t>Packing</t>
        </is>
      </c>
      <c r="K749" s="233" t="n"/>
      <c r="L749" s="233" t="inlineStr">
        <is>
          <t>Regreasable</t>
        </is>
      </c>
      <c r="M749" s="233" t="inlineStr">
        <is>
          <t>J</t>
        </is>
      </c>
      <c r="N749" s="233" t="inlineStr">
        <is>
          <t>No Lip seals or labrynth seals</t>
        </is>
      </c>
      <c r="O749" s="233" t="inlineStr">
        <is>
          <t>Coating_Scotchkote134_interior_exterior</t>
        </is>
      </c>
      <c r="P749" s="235" t="inlineStr">
        <is>
          <t>RTF</t>
        </is>
      </c>
      <c r="Q749" s="233" t="inlineStr">
        <is>
          <t>B101282</t>
        </is>
      </c>
      <c r="R749" s="235" t="inlineStr">
        <is>
          <t>LT105</t>
        </is>
      </c>
      <c r="S749" s="233" t="n"/>
      <c r="T749" s="233" t="n"/>
      <c r="U749" s="233" t="n"/>
    </row>
    <row r="750">
      <c r="B750" s="233">
        <f>IF(AND(M750&lt;&gt;"B20", O750= "Coating_Standard"),"Y","N")</f>
        <v/>
      </c>
      <c r="C750" s="233" t="inlineStr">
        <is>
          <t>ConTab_BOM_KP_Insert_1449</t>
        </is>
      </c>
      <c r="D750" s="233">
        <f>IF(B750="Y",C750,"")</f>
        <v/>
      </c>
      <c r="E750" s="198" t="inlineStr">
        <is>
          <t>5015-9_0-KP</t>
        </is>
      </c>
      <c r="F750" s="235" t="inlineStr">
        <is>
          <t>Opt_Insert</t>
        </is>
      </c>
      <c r="G750" s="235" t="inlineStr">
        <is>
          <t>4</t>
        </is>
      </c>
      <c r="H750" s="234" t="inlineStr">
        <is>
          <t>X4</t>
        </is>
      </c>
      <c r="I750" s="233" t="inlineStr">
        <is>
          <t>Packing</t>
        </is>
      </c>
      <c r="J750" s="233" t="inlineStr">
        <is>
          <t>Packing</t>
        </is>
      </c>
      <c r="K750" s="233" t="n"/>
      <c r="L750" s="233" t="inlineStr">
        <is>
          <t>Regreasable</t>
        </is>
      </c>
      <c r="M750" s="233" t="inlineStr">
        <is>
          <t>X</t>
        </is>
      </c>
      <c r="N750" s="233" t="inlineStr">
        <is>
          <t>Special/Other</t>
        </is>
      </c>
      <c r="O750" s="233" t="inlineStr">
        <is>
          <t>Coating_Scotchkote134_interior_exterior</t>
        </is>
      </c>
      <c r="P750" s="235" t="inlineStr">
        <is>
          <t>RTF</t>
        </is>
      </c>
      <c r="Q750" s="233" t="inlineStr">
        <is>
          <t>B101283</t>
        </is>
      </c>
      <c r="R750" s="235" t="inlineStr">
        <is>
          <t>LT250</t>
        </is>
      </c>
      <c r="S750" s="233" t="n"/>
      <c r="T750" s="233" t="n"/>
      <c r="U750" s="233" t="n"/>
    </row>
    <row r="751">
      <c r="B751" s="233">
        <f>IF(AND(M751&lt;&gt;"B20", O751= "Coating_Standard"),"Y","N")</f>
        <v/>
      </c>
      <c r="C751" s="233" t="inlineStr">
        <is>
          <t>ConTab_BOM_KP_Insert_1450</t>
        </is>
      </c>
      <c r="D751" s="233">
        <f>IF(B751="Y",C751,"")</f>
        <v/>
      </c>
      <c r="E751" s="198" t="inlineStr">
        <is>
          <t>6012-1_2-KP</t>
        </is>
      </c>
      <c r="F751" s="235" t="inlineStr">
        <is>
          <t>Opt_Insert</t>
        </is>
      </c>
      <c r="G751" s="235" t="inlineStr">
        <is>
          <t>4</t>
        </is>
      </c>
      <c r="H751" s="234" t="inlineStr">
        <is>
          <t>X4</t>
        </is>
      </c>
      <c r="I751" s="233" t="inlineStr">
        <is>
          <t>Mechanical Seal</t>
        </is>
      </c>
      <c r="J751" s="233" t="inlineStr">
        <is>
          <t>Single</t>
        </is>
      </c>
      <c r="K751" s="233" t="n"/>
      <c r="L751" s="233" t="inlineStr">
        <is>
          <t>Regreasable</t>
        </is>
      </c>
      <c r="M751" s="233" t="inlineStr">
        <is>
          <t>C35</t>
        </is>
      </c>
      <c r="N751" s="233" t="inlineStr">
        <is>
          <t>No Lip seals or labrynth seals</t>
        </is>
      </c>
      <c r="O751" s="233" t="inlineStr">
        <is>
          <t>Coating_Scotchkote134_interior_exterior</t>
        </is>
      </c>
      <c r="P751" s="235" t="inlineStr">
        <is>
          <t>RTF</t>
        </is>
      </c>
      <c r="Q751" s="233" t="inlineStr">
        <is>
          <t>B101268</t>
        </is>
      </c>
      <c r="R751" s="235" t="inlineStr">
        <is>
          <t>LT250</t>
        </is>
      </c>
      <c r="S751" s="233" t="n"/>
      <c r="T751" s="233" t="n"/>
      <c r="U751" s="233" t="n"/>
    </row>
    <row r="752">
      <c r="B752" s="233">
        <f>IF(AND(M752&lt;&gt;"B20", O752= "Coating_Standard"),"Y","N")</f>
        <v/>
      </c>
      <c r="C752" s="233" t="inlineStr">
        <is>
          <t>ConTab_BOM_KP_Insert_1451</t>
        </is>
      </c>
      <c r="D752" s="233">
        <f>IF(B752="Y",C752,"")</f>
        <v/>
      </c>
      <c r="E752" s="198" t="inlineStr">
        <is>
          <t>6012-1_2-KP</t>
        </is>
      </c>
      <c r="F752" s="235" t="inlineStr">
        <is>
          <t>Opt_Insert</t>
        </is>
      </c>
      <c r="G752" s="235" t="inlineStr">
        <is>
          <t>4</t>
        </is>
      </c>
      <c r="H752" s="234" t="inlineStr">
        <is>
          <t>X4</t>
        </is>
      </c>
      <c r="I752" s="233" t="inlineStr">
        <is>
          <t>Mechanical Seal</t>
        </is>
      </c>
      <c r="J752" s="233" t="inlineStr">
        <is>
          <t>Single</t>
        </is>
      </c>
      <c r="K752" s="233" t="n"/>
      <c r="L752" s="233" t="inlineStr">
        <is>
          <t>Regreasable</t>
        </is>
      </c>
      <c r="M752" s="233" t="inlineStr">
        <is>
          <t>J</t>
        </is>
      </c>
      <c r="N752" s="233" t="inlineStr">
        <is>
          <t>No Lip seals or labrynth seals</t>
        </is>
      </c>
      <c r="O752" s="233" t="inlineStr">
        <is>
          <t>Coating_Scotchkote134_interior_exterior</t>
        </is>
      </c>
      <c r="P752" s="235" t="inlineStr">
        <is>
          <t>RTF</t>
        </is>
      </c>
      <c r="Q752" s="233" t="inlineStr">
        <is>
          <t>B101270</t>
        </is>
      </c>
      <c r="R752" s="235" t="inlineStr">
        <is>
          <t>LT105</t>
        </is>
      </c>
      <c r="S752" s="233" t="n"/>
      <c r="T752" s="233" t="n"/>
      <c r="U752" s="233" t="n"/>
    </row>
    <row r="753">
      <c r="B753" s="233">
        <f>IF(AND(M753&lt;&gt;"B20", O753= "Coating_Standard"),"Y","N")</f>
        <v/>
      </c>
      <c r="C753" s="233" t="inlineStr">
        <is>
          <t>ConTab_BOM_KP_Insert_1452</t>
        </is>
      </c>
      <c r="D753" s="233">
        <f>IF(B753="Y",C753,"")</f>
        <v/>
      </c>
      <c r="E753" s="198" t="inlineStr">
        <is>
          <t>6012-1_2-KP</t>
        </is>
      </c>
      <c r="F753" s="235" t="inlineStr">
        <is>
          <t>Opt_Insert</t>
        </is>
      </c>
      <c r="G753" s="235" t="inlineStr">
        <is>
          <t>4</t>
        </is>
      </c>
      <c r="H753" s="234" t="inlineStr">
        <is>
          <t>X4</t>
        </is>
      </c>
      <c r="I753" s="233" t="inlineStr">
        <is>
          <t>Mechanical Seal</t>
        </is>
      </c>
      <c r="J753" s="233" t="inlineStr">
        <is>
          <t>Single</t>
        </is>
      </c>
      <c r="K753" s="233" t="n"/>
      <c r="L753" s="233" t="inlineStr">
        <is>
          <t>Regreasable</t>
        </is>
      </c>
      <c r="M753" s="233" t="inlineStr">
        <is>
          <t>X</t>
        </is>
      </c>
      <c r="N753" s="233" t="inlineStr">
        <is>
          <t>Special/Other</t>
        </is>
      </c>
      <c r="O753" s="233" t="inlineStr">
        <is>
          <t>Coating_Scotchkote134_interior_exterior</t>
        </is>
      </c>
      <c r="P753" s="235" t="inlineStr">
        <is>
          <t>RTF</t>
        </is>
      </c>
      <c r="Q753" s="233" t="inlineStr">
        <is>
          <t>B104671</t>
        </is>
      </c>
      <c r="R753" s="235" t="inlineStr">
        <is>
          <t>LT250</t>
        </is>
      </c>
      <c r="S753" s="233" t="n"/>
      <c r="T753" s="233" t="n"/>
      <c r="U753" s="233" t="n"/>
    </row>
    <row r="754">
      <c r="B754" s="233">
        <f>IF(AND(M754&lt;&gt;"B20", O754= "Coating_Standard"),"Y","N")</f>
        <v/>
      </c>
      <c r="C754" s="233" t="inlineStr">
        <is>
          <t>ConTab_BOM_KP_Insert_1453</t>
        </is>
      </c>
      <c r="D754" s="233">
        <f>IF(B754="Y",C754,"")</f>
        <v/>
      </c>
      <c r="E754" s="198" t="inlineStr">
        <is>
          <t>6012-1_2-KP</t>
        </is>
      </c>
      <c r="F754" s="235" t="inlineStr">
        <is>
          <t>Opt_Insert</t>
        </is>
      </c>
      <c r="G754" s="235" t="inlineStr">
        <is>
          <t>4</t>
        </is>
      </c>
      <c r="H754" s="234" t="inlineStr">
        <is>
          <t>X4</t>
        </is>
      </c>
      <c r="I754" s="233" t="inlineStr">
        <is>
          <t>Packing</t>
        </is>
      </c>
      <c r="J754" s="233" t="inlineStr">
        <is>
          <t>Packing</t>
        </is>
      </c>
      <c r="K754" s="233" t="n"/>
      <c r="L754" s="233" t="inlineStr">
        <is>
          <t>Regreasable</t>
        </is>
      </c>
      <c r="M754" s="233" t="inlineStr">
        <is>
          <t>C35</t>
        </is>
      </c>
      <c r="N754" s="233" t="inlineStr">
        <is>
          <t>No Lip seals or labrynth seals</t>
        </is>
      </c>
      <c r="O754" s="233" t="inlineStr">
        <is>
          <t>Coating_Scotchkote134_interior_exterior</t>
        </is>
      </c>
      <c r="P754" s="235" t="inlineStr">
        <is>
          <t>RTF</t>
        </is>
      </c>
      <c r="Q754" s="233" t="inlineStr">
        <is>
          <t>B101272</t>
        </is>
      </c>
      <c r="R754" s="235" t="inlineStr">
        <is>
          <t>LT250</t>
        </is>
      </c>
      <c r="S754" s="233" t="n"/>
      <c r="T754" s="233" t="n"/>
      <c r="U754" s="233" t="n"/>
    </row>
    <row r="755">
      <c r="B755" s="233">
        <f>IF(AND(M755&lt;&gt;"B20", O755= "Coating_Standard"),"Y","N")</f>
        <v/>
      </c>
      <c r="C755" s="233" t="inlineStr">
        <is>
          <t>ConTab_BOM_KP_Insert_1454</t>
        </is>
      </c>
      <c r="D755" s="233">
        <f>IF(B755="Y",C755,"")</f>
        <v/>
      </c>
      <c r="E755" s="198" t="inlineStr">
        <is>
          <t>6012-1_2-KP</t>
        </is>
      </c>
      <c r="F755" s="235" t="inlineStr">
        <is>
          <t>Opt_Insert</t>
        </is>
      </c>
      <c r="G755" s="235" t="inlineStr">
        <is>
          <t>4</t>
        </is>
      </c>
      <c r="H755" s="234" t="inlineStr">
        <is>
          <t>X4</t>
        </is>
      </c>
      <c r="I755" s="233" t="inlineStr">
        <is>
          <t>Packing</t>
        </is>
      </c>
      <c r="J755" s="233" t="inlineStr">
        <is>
          <t>Packing</t>
        </is>
      </c>
      <c r="K755" s="233" t="n"/>
      <c r="L755" s="233" t="inlineStr">
        <is>
          <t>Regreasable</t>
        </is>
      </c>
      <c r="M755" s="233" t="inlineStr">
        <is>
          <t>J</t>
        </is>
      </c>
      <c r="N755" s="233" t="inlineStr">
        <is>
          <t>No Lip seals or labrynth seals</t>
        </is>
      </c>
      <c r="O755" s="233" t="inlineStr">
        <is>
          <t>Coating_Scotchkote134_interior_exterior</t>
        </is>
      </c>
      <c r="P755" s="235" t="inlineStr">
        <is>
          <t>RTF</t>
        </is>
      </c>
      <c r="Q755" s="233" t="inlineStr">
        <is>
          <t>B101274</t>
        </is>
      </c>
      <c r="R755" s="235" t="inlineStr">
        <is>
          <t>LT105</t>
        </is>
      </c>
      <c r="S755" s="233" t="n"/>
      <c r="T755" s="233" t="n"/>
      <c r="U755" s="233" t="n"/>
    </row>
    <row r="756">
      <c r="B756" s="233">
        <f>IF(AND(M756&lt;&gt;"B20", O756= "Coating_Standard"),"Y","N")</f>
        <v/>
      </c>
      <c r="C756" s="233" t="inlineStr">
        <is>
          <t>ConTab_BOM_KP_Insert_1455</t>
        </is>
      </c>
      <c r="D756" s="233">
        <f>IF(B756="Y",C756,"")</f>
        <v/>
      </c>
      <c r="E756" s="198" t="inlineStr">
        <is>
          <t>6012-1_2-KP</t>
        </is>
      </c>
      <c r="F756" s="235" t="inlineStr">
        <is>
          <t>Opt_Insert</t>
        </is>
      </c>
      <c r="G756" s="235" t="inlineStr">
        <is>
          <t>4</t>
        </is>
      </c>
      <c r="H756" s="234" t="inlineStr">
        <is>
          <t>X4</t>
        </is>
      </c>
      <c r="I756" s="233" t="inlineStr">
        <is>
          <t>Packing</t>
        </is>
      </c>
      <c r="J756" s="233" t="inlineStr">
        <is>
          <t>Packing</t>
        </is>
      </c>
      <c r="K756" s="233" t="n"/>
      <c r="L756" s="233" t="inlineStr">
        <is>
          <t>Regreasable</t>
        </is>
      </c>
      <c r="M756" s="233" t="inlineStr">
        <is>
          <t>X</t>
        </is>
      </c>
      <c r="N756" s="233" t="inlineStr">
        <is>
          <t>Special/Other</t>
        </is>
      </c>
      <c r="O756" s="233" t="inlineStr">
        <is>
          <t>Coating_Scotchkote134_interior_exterior</t>
        </is>
      </c>
      <c r="P756" s="235" t="inlineStr">
        <is>
          <t>RTF</t>
        </is>
      </c>
      <c r="Q756" s="233" t="inlineStr">
        <is>
          <t>B101275</t>
        </is>
      </c>
      <c r="R756" s="235" t="inlineStr">
        <is>
          <t>LT250</t>
        </is>
      </c>
      <c r="S756" s="233" t="n"/>
      <c r="T756" s="233" t="n"/>
      <c r="U756" s="233" t="n"/>
    </row>
    <row r="757">
      <c r="B757" s="233">
        <f>IF(AND(M757&lt;&gt;"B20", O757= "Coating_Standard"),"Y","N")</f>
        <v/>
      </c>
      <c r="C757" s="233" t="inlineStr">
        <is>
          <t>ConTab_BOM_KP_Insert_1456</t>
        </is>
      </c>
      <c r="D757" s="233">
        <f>IF(B757="Y",C757,"")</f>
        <v/>
      </c>
      <c r="E757" s="198" t="inlineStr">
        <is>
          <t>6012-3_4-KP</t>
        </is>
      </c>
      <c r="F757" s="235" t="inlineStr">
        <is>
          <t>Opt_Insert</t>
        </is>
      </c>
      <c r="G757" s="235" t="inlineStr">
        <is>
          <t>4</t>
        </is>
      </c>
      <c r="H757" s="234" t="inlineStr">
        <is>
          <t>X4</t>
        </is>
      </c>
      <c r="I757" s="233" t="inlineStr">
        <is>
          <t>Mechanical Seal</t>
        </is>
      </c>
      <c r="J757" s="233" t="inlineStr">
        <is>
          <t>Single</t>
        </is>
      </c>
      <c r="K757" s="233" t="n"/>
      <c r="L757" s="233" t="inlineStr">
        <is>
          <t>Regreasable</t>
        </is>
      </c>
      <c r="M757" s="233" t="inlineStr">
        <is>
          <t>C35</t>
        </is>
      </c>
      <c r="N757" s="233" t="inlineStr">
        <is>
          <t>No Lip seals or labrynth seals</t>
        </is>
      </c>
      <c r="O757" s="233" t="inlineStr">
        <is>
          <t>Coating_Scotchkote134_interior_exterior</t>
        </is>
      </c>
      <c r="P757" s="235" t="n">
        <v>98431246</v>
      </c>
      <c r="Q757" s="233" t="inlineStr">
        <is>
          <t>B101276</t>
        </is>
      </c>
      <c r="R757" s="235" t="inlineStr">
        <is>
          <t>LT250</t>
        </is>
      </c>
      <c r="S757" s="233" t="n"/>
      <c r="T757" s="233" t="n"/>
      <c r="U757" s="233" t="n"/>
    </row>
    <row r="758">
      <c r="B758" s="233">
        <f>IF(AND(M758&lt;&gt;"B20", O758= "Coating_Standard"),"Y","N")</f>
        <v/>
      </c>
      <c r="C758" s="233" t="inlineStr">
        <is>
          <t>ConTab_BOM_KP_Insert_1457</t>
        </is>
      </c>
      <c r="D758" s="233">
        <f>IF(B758="Y",C758,"")</f>
        <v/>
      </c>
      <c r="E758" s="198" t="inlineStr">
        <is>
          <t>6012-3_4-KP</t>
        </is>
      </c>
      <c r="F758" s="235" t="inlineStr">
        <is>
          <t>Opt_Insert</t>
        </is>
      </c>
      <c r="G758" s="235" t="inlineStr">
        <is>
          <t>4</t>
        </is>
      </c>
      <c r="H758" s="234" t="inlineStr">
        <is>
          <t>X4</t>
        </is>
      </c>
      <c r="I758" s="233" t="inlineStr">
        <is>
          <t>Mechanical Seal</t>
        </is>
      </c>
      <c r="J758" s="233" t="inlineStr">
        <is>
          <t>Single</t>
        </is>
      </c>
      <c r="K758" s="233" t="n"/>
      <c r="L758" s="233" t="inlineStr">
        <is>
          <t>Regreasable</t>
        </is>
      </c>
      <c r="M758" s="233" t="inlineStr">
        <is>
          <t>J</t>
        </is>
      </c>
      <c r="N758" s="233" t="inlineStr">
        <is>
          <t>No Lip seals or labrynth seals</t>
        </is>
      </c>
      <c r="O758" s="233" t="inlineStr">
        <is>
          <t>Coating_Scotchkote134_interior_exterior</t>
        </is>
      </c>
      <c r="P758" s="235" t="inlineStr">
        <is>
          <t>RTF</t>
        </is>
      </c>
      <c r="Q758" s="233" t="inlineStr">
        <is>
          <t>B101278</t>
        </is>
      </c>
      <c r="R758" s="235" t="inlineStr">
        <is>
          <t>LT105</t>
        </is>
      </c>
      <c r="S758" s="233" t="n"/>
      <c r="T758" s="233" t="n"/>
      <c r="U758" s="233" t="n"/>
    </row>
    <row r="759">
      <c r="B759" s="233">
        <f>IF(AND(M759&lt;&gt;"B20", O759= "Coating_Standard"),"Y","N")</f>
        <v/>
      </c>
      <c r="C759" s="233" t="inlineStr">
        <is>
          <t>ConTab_BOM_KP_Insert_1458</t>
        </is>
      </c>
      <c r="D759" s="233">
        <f>IF(B759="Y",C759,"")</f>
        <v/>
      </c>
      <c r="E759" s="198" t="inlineStr">
        <is>
          <t>6012-3_4-KP</t>
        </is>
      </c>
      <c r="F759" s="235" t="inlineStr">
        <is>
          <t>Opt_Insert</t>
        </is>
      </c>
      <c r="G759" s="235" t="inlineStr">
        <is>
          <t>4</t>
        </is>
      </c>
      <c r="H759" s="234" t="inlineStr">
        <is>
          <t>X4</t>
        </is>
      </c>
      <c r="I759" s="233" t="inlineStr">
        <is>
          <t>Mechanical Seal</t>
        </is>
      </c>
      <c r="J759" s="233" t="inlineStr">
        <is>
          <t>Single</t>
        </is>
      </c>
      <c r="K759" s="233" t="n"/>
      <c r="L759" s="233" t="inlineStr">
        <is>
          <t>Regreasable</t>
        </is>
      </c>
      <c r="M759" s="233" t="inlineStr">
        <is>
          <t>X</t>
        </is>
      </c>
      <c r="N759" s="233" t="inlineStr">
        <is>
          <t>Special/Other</t>
        </is>
      </c>
      <c r="O759" s="233" t="inlineStr">
        <is>
          <t>Coating_Scotchkote134_interior_exterior</t>
        </is>
      </c>
      <c r="P759" s="235" t="inlineStr">
        <is>
          <t>RTF</t>
        </is>
      </c>
      <c r="Q759" s="233" t="inlineStr">
        <is>
          <t>B101279</t>
        </is>
      </c>
      <c r="R759" s="235" t="inlineStr">
        <is>
          <t>LT250</t>
        </is>
      </c>
      <c r="S759" s="233" t="n"/>
      <c r="T759" s="233" t="n"/>
      <c r="U759" s="233" t="n"/>
    </row>
    <row r="760">
      <c r="B760" s="233">
        <f>IF(AND(M760&lt;&gt;"B20", O760= "Coating_Standard"),"Y","N")</f>
        <v/>
      </c>
      <c r="C760" s="233" t="inlineStr">
        <is>
          <t>ConTab_BOM_KP_Insert_1459</t>
        </is>
      </c>
      <c r="D760" s="233">
        <f>IF(B760="Y",C760,"")</f>
        <v/>
      </c>
      <c r="E760" s="198" t="inlineStr">
        <is>
          <t>6012-3_4-KP</t>
        </is>
      </c>
      <c r="F760" s="235" t="inlineStr">
        <is>
          <t>Opt_Insert</t>
        </is>
      </c>
      <c r="G760" s="235" t="inlineStr">
        <is>
          <t>4</t>
        </is>
      </c>
      <c r="H760" s="234" t="inlineStr">
        <is>
          <t>X4</t>
        </is>
      </c>
      <c r="I760" s="233" t="inlineStr">
        <is>
          <t>Packing</t>
        </is>
      </c>
      <c r="J760" s="233" t="inlineStr">
        <is>
          <t>Packing</t>
        </is>
      </c>
      <c r="K760" s="233" t="n"/>
      <c r="L760" s="233" t="inlineStr">
        <is>
          <t>Regreasable</t>
        </is>
      </c>
      <c r="M760" s="233" t="inlineStr">
        <is>
          <t>C35</t>
        </is>
      </c>
      <c r="N760" s="233" t="inlineStr">
        <is>
          <t>No Lip seals or labrynth seals</t>
        </is>
      </c>
      <c r="O760" s="233" t="inlineStr">
        <is>
          <t>Coating_Scotchkote134_interior_exterior</t>
        </is>
      </c>
      <c r="P760" s="235" t="inlineStr">
        <is>
          <t>RTF</t>
        </is>
      </c>
      <c r="Q760" s="233" t="inlineStr">
        <is>
          <t>B101280</t>
        </is>
      </c>
      <c r="R760" s="235" t="inlineStr">
        <is>
          <t>LT250</t>
        </is>
      </c>
      <c r="S760" s="233" t="n"/>
      <c r="T760" s="233" t="n"/>
      <c r="U760" s="233" t="n"/>
    </row>
    <row r="761">
      <c r="B761" s="233">
        <f>IF(AND(M761&lt;&gt;"B20", O761= "Coating_Standard"),"Y","N")</f>
        <v/>
      </c>
      <c r="C761" s="233" t="inlineStr">
        <is>
          <t>ConTab_BOM_KP_Insert_1460</t>
        </is>
      </c>
      <c r="D761" s="233">
        <f>IF(B761="Y",C761,"")</f>
        <v/>
      </c>
      <c r="E761" s="198" t="inlineStr">
        <is>
          <t>6012-3_4-KP</t>
        </is>
      </c>
      <c r="F761" s="235" t="inlineStr">
        <is>
          <t>Opt_Insert</t>
        </is>
      </c>
      <c r="G761" s="235" t="inlineStr">
        <is>
          <t>4</t>
        </is>
      </c>
      <c r="H761" s="234" t="inlineStr">
        <is>
          <t>X4</t>
        </is>
      </c>
      <c r="I761" s="233" t="inlineStr">
        <is>
          <t>Packing</t>
        </is>
      </c>
      <c r="J761" s="233" t="inlineStr">
        <is>
          <t>Packing</t>
        </is>
      </c>
      <c r="K761" s="233" t="n"/>
      <c r="L761" s="233" t="inlineStr">
        <is>
          <t>Regreasable</t>
        </is>
      </c>
      <c r="M761" s="233" t="inlineStr">
        <is>
          <t>J</t>
        </is>
      </c>
      <c r="N761" s="233" t="inlineStr">
        <is>
          <t>No Lip seals or labrynth seals</t>
        </is>
      </c>
      <c r="O761" s="233" t="inlineStr">
        <is>
          <t>Coating_Scotchkote134_interior_exterior</t>
        </is>
      </c>
      <c r="P761" s="235" t="inlineStr">
        <is>
          <t>RTF</t>
        </is>
      </c>
      <c r="Q761" s="233" t="inlineStr">
        <is>
          <t>B101282</t>
        </is>
      </c>
      <c r="R761" s="235" t="inlineStr">
        <is>
          <t>LT105</t>
        </is>
      </c>
      <c r="S761" s="233" t="n"/>
      <c r="T761" s="233" t="n"/>
      <c r="U761" s="233" t="n"/>
    </row>
    <row r="762">
      <c r="B762" s="233">
        <f>IF(AND(M762&lt;&gt;"B20", O762= "Coating_Standard"),"Y","N")</f>
        <v/>
      </c>
      <c r="C762" s="233" t="inlineStr">
        <is>
          <t>ConTab_BOM_KP_Insert_1461</t>
        </is>
      </c>
      <c r="D762" s="233">
        <f>IF(B762="Y",C762,"")</f>
        <v/>
      </c>
      <c r="E762" s="198" t="inlineStr">
        <is>
          <t>6012-3_4-KP</t>
        </is>
      </c>
      <c r="F762" s="235" t="inlineStr">
        <is>
          <t>Opt_Insert</t>
        </is>
      </c>
      <c r="G762" s="235" t="inlineStr">
        <is>
          <t>4</t>
        </is>
      </c>
      <c r="H762" s="234" t="inlineStr">
        <is>
          <t>X4</t>
        </is>
      </c>
      <c r="I762" s="233" t="inlineStr">
        <is>
          <t>Packing</t>
        </is>
      </c>
      <c r="J762" s="233" t="inlineStr">
        <is>
          <t>Packing</t>
        </is>
      </c>
      <c r="K762" s="233" t="n"/>
      <c r="L762" s="233" t="inlineStr">
        <is>
          <t>Regreasable</t>
        </is>
      </c>
      <c r="M762" s="233" t="inlineStr">
        <is>
          <t>X</t>
        </is>
      </c>
      <c r="N762" s="233" t="inlineStr">
        <is>
          <t>Special/Other</t>
        </is>
      </c>
      <c r="O762" s="233" t="inlineStr">
        <is>
          <t>Coating_Scotchkote134_interior_exterior</t>
        </is>
      </c>
      <c r="P762" s="235" t="inlineStr">
        <is>
          <t>RTF</t>
        </is>
      </c>
      <c r="Q762" s="233" t="inlineStr">
        <is>
          <t>B101283</t>
        </is>
      </c>
      <c r="R762" s="235" t="inlineStr">
        <is>
          <t>LT250</t>
        </is>
      </c>
      <c r="S762" s="233" t="n"/>
      <c r="T762" s="233" t="n"/>
      <c r="U762" s="233" t="n"/>
    </row>
    <row r="763">
      <c r="B763" s="233">
        <f>IF(AND(M763&lt;&gt;"B20", O763= "Coating_Standard"),"Y","N")</f>
        <v/>
      </c>
      <c r="C763" s="233" t="inlineStr">
        <is>
          <t>ConTab_BOM_KP_Insert_1462</t>
        </is>
      </c>
      <c r="D763" s="233">
        <f>IF(B763="Y",C763,"")</f>
        <v/>
      </c>
      <c r="E763" s="198" t="inlineStr">
        <is>
          <t>6015-1_2-KP</t>
        </is>
      </c>
      <c r="F763" s="235" t="inlineStr">
        <is>
          <t>Opt_Insert</t>
        </is>
      </c>
      <c r="G763" s="235" t="inlineStr">
        <is>
          <t>5</t>
        </is>
      </c>
      <c r="H763" s="234" t="inlineStr">
        <is>
          <t>X5</t>
        </is>
      </c>
      <c r="I763" s="233" t="inlineStr">
        <is>
          <t>Mechanical Seal</t>
        </is>
      </c>
      <c r="J763" s="233" t="inlineStr">
        <is>
          <t>Single</t>
        </is>
      </c>
      <c r="K763" s="233" t="n"/>
      <c r="L763" s="233" t="inlineStr">
        <is>
          <t>Regreasable</t>
        </is>
      </c>
      <c r="M763" s="233" t="inlineStr">
        <is>
          <t>C35</t>
        </is>
      </c>
      <c r="N763" s="233" t="inlineStr">
        <is>
          <t>No Lip seals or labrynth seals</t>
        </is>
      </c>
      <c r="O763" s="233" t="inlineStr">
        <is>
          <t>Coating_Scotchkote134_interior_exterior</t>
        </is>
      </c>
      <c r="P763" s="235" t="inlineStr">
        <is>
          <t>RTF</t>
        </is>
      </c>
      <c r="Q763" s="233" t="inlineStr">
        <is>
          <t>B101284</t>
        </is>
      </c>
      <c r="R763" s="235" t="inlineStr">
        <is>
          <t>LT250</t>
        </is>
      </c>
      <c r="S763" s="233" t="n"/>
      <c r="T763" s="233" t="n"/>
      <c r="U763" s="233" t="n"/>
    </row>
    <row r="764">
      <c r="B764" s="233">
        <f>IF(AND(M764&lt;&gt;"B20", O764= "Coating_Standard"),"Y","N")</f>
        <v/>
      </c>
      <c r="C764" s="233" t="inlineStr">
        <is>
          <t>ConTab_BOM_KP_Insert_1463</t>
        </is>
      </c>
      <c r="D764" s="233">
        <f>IF(B764="Y",C764,"")</f>
        <v/>
      </c>
      <c r="E764" s="198" t="inlineStr">
        <is>
          <t>6015-1_2-KP</t>
        </is>
      </c>
      <c r="F764" s="235" t="inlineStr">
        <is>
          <t>Opt_Insert</t>
        </is>
      </c>
      <c r="G764" s="235" t="inlineStr">
        <is>
          <t>5</t>
        </is>
      </c>
      <c r="H764" s="234" t="inlineStr">
        <is>
          <t>X5</t>
        </is>
      </c>
      <c r="I764" s="233" t="inlineStr">
        <is>
          <t>Mechanical Seal</t>
        </is>
      </c>
      <c r="J764" s="233" t="inlineStr">
        <is>
          <t>Single</t>
        </is>
      </c>
      <c r="K764" s="233" t="n"/>
      <c r="L764" s="233" t="inlineStr">
        <is>
          <t>Regreasable</t>
        </is>
      </c>
      <c r="M764" s="233" t="inlineStr">
        <is>
          <t>J</t>
        </is>
      </c>
      <c r="N764" s="233" t="inlineStr">
        <is>
          <t>No Lip seals or labrynth seals</t>
        </is>
      </c>
      <c r="O764" s="233" t="inlineStr">
        <is>
          <t>Coating_Scotchkote134_interior_exterior</t>
        </is>
      </c>
      <c r="P764" s="235" t="inlineStr">
        <is>
          <t>RTF</t>
        </is>
      </c>
      <c r="Q764" s="233" t="inlineStr">
        <is>
          <t>B101286</t>
        </is>
      </c>
      <c r="R764" s="235" t="inlineStr">
        <is>
          <t>LT105</t>
        </is>
      </c>
      <c r="S764" s="233" t="n"/>
      <c r="T764" s="233" t="n"/>
      <c r="U764" s="233" t="n"/>
    </row>
    <row r="765">
      <c r="B765" s="233">
        <f>IF(AND(M765&lt;&gt;"B20", O765= "Coating_Standard"),"Y","N")</f>
        <v/>
      </c>
      <c r="C765" s="233" t="inlineStr">
        <is>
          <t>ConTab_BOM_KP_Insert_1464</t>
        </is>
      </c>
      <c r="D765" s="233">
        <f>IF(B765="Y",C765,"")</f>
        <v/>
      </c>
      <c r="E765" s="198" t="inlineStr">
        <is>
          <t>6015-1_2-KP</t>
        </is>
      </c>
      <c r="F765" s="235" t="inlineStr">
        <is>
          <t>Opt_Insert</t>
        </is>
      </c>
      <c r="G765" s="235" t="inlineStr">
        <is>
          <t>5</t>
        </is>
      </c>
      <c r="H765" s="234" t="inlineStr">
        <is>
          <t>X5</t>
        </is>
      </c>
      <c r="I765" s="233" t="inlineStr">
        <is>
          <t>Mechanical Seal</t>
        </is>
      </c>
      <c r="J765" s="233" t="inlineStr">
        <is>
          <t>Single</t>
        </is>
      </c>
      <c r="K765" s="233" t="n"/>
      <c r="L765" s="233" t="inlineStr">
        <is>
          <t>Regreasable</t>
        </is>
      </c>
      <c r="M765" s="233" t="inlineStr">
        <is>
          <t>X</t>
        </is>
      </c>
      <c r="N765" s="233" t="inlineStr">
        <is>
          <t>Special/Other</t>
        </is>
      </c>
      <c r="O765" s="233" t="inlineStr">
        <is>
          <t>Coating_Scotchkote134_interior_exterior</t>
        </is>
      </c>
      <c r="P765" s="235" t="inlineStr">
        <is>
          <t>RTF</t>
        </is>
      </c>
      <c r="Q765" s="233" t="inlineStr">
        <is>
          <t>B101287</t>
        </is>
      </c>
      <c r="R765" s="235" t="inlineStr">
        <is>
          <t>LT250</t>
        </is>
      </c>
      <c r="S765" s="233" t="n"/>
      <c r="T765" s="233" t="n"/>
      <c r="U765" s="233" t="n"/>
    </row>
    <row r="766">
      <c r="B766" s="233">
        <f>IF(AND(M766&lt;&gt;"B20", O766= "Coating_Standard"),"Y","N")</f>
        <v/>
      </c>
      <c r="C766" s="233" t="inlineStr">
        <is>
          <t>ConTab_BOM_KP_Insert_1465</t>
        </is>
      </c>
      <c r="D766" s="233">
        <f>IF(B766="Y",C766,"")</f>
        <v/>
      </c>
      <c r="E766" s="198" t="inlineStr">
        <is>
          <t>6015-1_2-KP</t>
        </is>
      </c>
      <c r="F766" s="235" t="inlineStr">
        <is>
          <t>Opt_Insert</t>
        </is>
      </c>
      <c r="G766" s="235" t="inlineStr">
        <is>
          <t>5</t>
        </is>
      </c>
      <c r="H766" s="234" t="inlineStr">
        <is>
          <t>X5</t>
        </is>
      </c>
      <c r="I766" s="233" t="inlineStr">
        <is>
          <t>Packing</t>
        </is>
      </c>
      <c r="J766" s="233" t="inlineStr">
        <is>
          <t>Packing</t>
        </is>
      </c>
      <c r="K766" s="233" t="n"/>
      <c r="L766" s="233" t="inlineStr">
        <is>
          <t>Regreasable</t>
        </is>
      </c>
      <c r="M766" s="233" t="inlineStr">
        <is>
          <t>C35</t>
        </is>
      </c>
      <c r="N766" s="233" t="inlineStr">
        <is>
          <t>No Lip seals or labrynth seals</t>
        </is>
      </c>
      <c r="O766" s="233" t="inlineStr">
        <is>
          <t>Coating_Scotchkote134_interior_exterior</t>
        </is>
      </c>
      <c r="P766" s="235" t="inlineStr">
        <is>
          <t>RTF</t>
        </is>
      </c>
      <c r="Q766" s="233" t="inlineStr">
        <is>
          <t>B101288</t>
        </is>
      </c>
      <c r="R766" s="235" t="inlineStr">
        <is>
          <t>LT250</t>
        </is>
      </c>
      <c r="S766" s="233" t="n"/>
      <c r="T766" s="233" t="n"/>
      <c r="U766" s="233" t="n"/>
    </row>
    <row r="767">
      <c r="B767" s="233">
        <f>IF(AND(M767&lt;&gt;"B20", O767= "Coating_Standard"),"Y","N")</f>
        <v/>
      </c>
      <c r="C767" s="233" t="inlineStr">
        <is>
          <t>ConTab_BOM_KP_Insert_1466</t>
        </is>
      </c>
      <c r="D767" s="233">
        <f>IF(B767="Y",C767,"")</f>
        <v/>
      </c>
      <c r="E767" s="198" t="inlineStr">
        <is>
          <t>6015-1_2-KP</t>
        </is>
      </c>
      <c r="F767" s="235" t="inlineStr">
        <is>
          <t>Opt_Insert</t>
        </is>
      </c>
      <c r="G767" s="235" t="inlineStr">
        <is>
          <t>5</t>
        </is>
      </c>
      <c r="H767" s="234" t="inlineStr">
        <is>
          <t>X5</t>
        </is>
      </c>
      <c r="I767" s="233" t="inlineStr">
        <is>
          <t>Packing</t>
        </is>
      </c>
      <c r="J767" s="233" t="inlineStr">
        <is>
          <t>Packing</t>
        </is>
      </c>
      <c r="K767" s="233" t="n"/>
      <c r="L767" s="233" t="inlineStr">
        <is>
          <t>Regreasable</t>
        </is>
      </c>
      <c r="M767" s="233" t="inlineStr">
        <is>
          <t>J</t>
        </is>
      </c>
      <c r="N767" s="233" t="inlineStr">
        <is>
          <t>No Lip seals or labrynth seals</t>
        </is>
      </c>
      <c r="O767" s="233" t="inlineStr">
        <is>
          <t>Coating_Scotchkote134_interior_exterior</t>
        </is>
      </c>
      <c r="P767" s="235" t="inlineStr">
        <is>
          <t>RTF</t>
        </is>
      </c>
      <c r="Q767" s="233" t="inlineStr">
        <is>
          <t>B101290</t>
        </is>
      </c>
      <c r="R767" s="235" t="inlineStr">
        <is>
          <t>LT105</t>
        </is>
      </c>
      <c r="S767" s="233" t="n"/>
      <c r="T767" s="233" t="n"/>
      <c r="U767" s="233" t="n"/>
    </row>
    <row r="768">
      <c r="B768" s="233">
        <f>IF(AND(M768&lt;&gt;"B20", O768= "Coating_Standard"),"Y","N")</f>
        <v/>
      </c>
      <c r="C768" s="233" t="inlineStr">
        <is>
          <t>ConTab_BOM_KP_Insert_1467</t>
        </is>
      </c>
      <c r="D768" s="233">
        <f>IF(B768="Y",C768,"")</f>
        <v/>
      </c>
      <c r="E768" s="198" t="inlineStr">
        <is>
          <t>6015-1_2-KP</t>
        </is>
      </c>
      <c r="F768" s="235" t="inlineStr">
        <is>
          <t>Opt_Insert</t>
        </is>
      </c>
      <c r="G768" s="235" t="inlineStr">
        <is>
          <t>5</t>
        </is>
      </c>
      <c r="H768" s="234" t="inlineStr">
        <is>
          <t>X5</t>
        </is>
      </c>
      <c r="I768" s="233" t="inlineStr">
        <is>
          <t>Packing</t>
        </is>
      </c>
      <c r="J768" s="233" t="inlineStr">
        <is>
          <t>Packing</t>
        </is>
      </c>
      <c r="K768" s="233" t="n"/>
      <c r="L768" s="233" t="inlineStr">
        <is>
          <t>Regreasable</t>
        </is>
      </c>
      <c r="M768" s="233" t="inlineStr">
        <is>
          <t>X</t>
        </is>
      </c>
      <c r="N768" s="233" t="inlineStr">
        <is>
          <t>Special/Other</t>
        </is>
      </c>
      <c r="O768" s="233" t="inlineStr">
        <is>
          <t>Coating_Scotchkote134_interior_exterior</t>
        </is>
      </c>
      <c r="P768" s="235" t="inlineStr">
        <is>
          <t>RTF</t>
        </is>
      </c>
      <c r="Q768" s="233" t="inlineStr">
        <is>
          <t>B101291</t>
        </is>
      </c>
      <c r="R768" s="235" t="inlineStr">
        <is>
          <t>LT250</t>
        </is>
      </c>
      <c r="S768" s="233" t="n"/>
      <c r="T768" s="233" t="n"/>
      <c r="U768" s="233" t="n"/>
    </row>
    <row r="769">
      <c r="B769" s="233">
        <f>IF(AND(M769&lt;&gt;"B20", O769= "Coating_Standard"),"Y","N")</f>
        <v/>
      </c>
      <c r="C769" s="233" t="inlineStr">
        <is>
          <t>ConTab_BOM_KP_Insert_1468</t>
        </is>
      </c>
      <c r="D769" s="233">
        <f>IF(B769="Y",C769,"")</f>
        <v/>
      </c>
      <c r="E769" s="198" t="inlineStr">
        <is>
          <t>6019-7_8-KP</t>
        </is>
      </c>
      <c r="F769" s="235" t="inlineStr">
        <is>
          <t>Opt_Insert</t>
        </is>
      </c>
      <c r="G769" s="235" t="inlineStr">
        <is>
          <t>5</t>
        </is>
      </c>
      <c r="H769" s="234" t="inlineStr">
        <is>
          <t>X5</t>
        </is>
      </c>
      <c r="I769" s="233" t="inlineStr">
        <is>
          <t>Mechanical Seal</t>
        </is>
      </c>
      <c r="J769" s="233" t="inlineStr">
        <is>
          <t>Single</t>
        </is>
      </c>
      <c r="K769" s="233" t="n"/>
      <c r="L769" s="233" t="inlineStr">
        <is>
          <t>Regreasable</t>
        </is>
      </c>
      <c r="M769" s="233" t="inlineStr">
        <is>
          <t>C35</t>
        </is>
      </c>
      <c r="N769" s="233" t="inlineStr">
        <is>
          <t>No Lip seals or labrynth seals</t>
        </is>
      </c>
      <c r="O769" s="233" t="inlineStr">
        <is>
          <t>Coating_Scotchkote134_interior_exterior</t>
        </is>
      </c>
      <c r="P769" s="235" t="inlineStr">
        <is>
          <t>RTF</t>
        </is>
      </c>
      <c r="Q769" s="233" t="inlineStr">
        <is>
          <t>B101324</t>
        </is>
      </c>
      <c r="R769" s="235" t="inlineStr">
        <is>
          <t>LT250</t>
        </is>
      </c>
      <c r="S769" s="233" t="n"/>
      <c r="T769" s="233" t="n"/>
      <c r="U769" s="233" t="n"/>
    </row>
    <row r="770">
      <c r="B770" s="233">
        <f>IF(AND(M770&lt;&gt;"B20", O770= "Coating_Standard"),"Y","N")</f>
        <v/>
      </c>
      <c r="C770" s="233" t="inlineStr">
        <is>
          <t>ConTab_BOM_KP_Insert_1469</t>
        </is>
      </c>
      <c r="D770" s="233">
        <f>IF(B770="Y",C770,"")</f>
        <v/>
      </c>
      <c r="E770" s="198" t="inlineStr">
        <is>
          <t>6019-7_8-KP</t>
        </is>
      </c>
      <c r="F770" s="235" t="inlineStr">
        <is>
          <t>Opt_Insert</t>
        </is>
      </c>
      <c r="G770" s="235" t="inlineStr">
        <is>
          <t>5</t>
        </is>
      </c>
      <c r="H770" s="234" t="inlineStr">
        <is>
          <t>X5</t>
        </is>
      </c>
      <c r="I770" s="233" t="inlineStr">
        <is>
          <t>Mechanical Seal</t>
        </is>
      </c>
      <c r="J770" s="233" t="inlineStr">
        <is>
          <t>Single</t>
        </is>
      </c>
      <c r="K770" s="233" t="n"/>
      <c r="L770" s="233" t="inlineStr">
        <is>
          <t>Regreasable</t>
        </is>
      </c>
      <c r="M770" s="233" t="inlineStr">
        <is>
          <t>J</t>
        </is>
      </c>
      <c r="N770" s="233" t="inlineStr">
        <is>
          <t>No Lip seals or labrynth seals</t>
        </is>
      </c>
      <c r="O770" s="233" t="inlineStr">
        <is>
          <t>Coating_Scotchkote134_interior_exterior</t>
        </is>
      </c>
      <c r="P770" s="235" t="inlineStr">
        <is>
          <t>RTF</t>
        </is>
      </c>
      <c r="Q770" s="233" t="inlineStr">
        <is>
          <t>B101326</t>
        </is>
      </c>
      <c r="R770" s="235" t="inlineStr">
        <is>
          <t>LT105</t>
        </is>
      </c>
      <c r="S770" s="233" t="n"/>
      <c r="T770" s="233" t="n"/>
      <c r="U770" s="233" t="n"/>
    </row>
    <row r="771">
      <c r="B771" s="233">
        <f>IF(AND(M771&lt;&gt;"B20", O771= "Coating_Standard"),"Y","N")</f>
        <v/>
      </c>
      <c r="C771" s="233" t="inlineStr">
        <is>
          <t>ConTab_BOM_KP_Insert_1470</t>
        </is>
      </c>
      <c r="D771" s="233">
        <f>IF(B771="Y",C771,"")</f>
        <v/>
      </c>
      <c r="E771" s="198" t="inlineStr">
        <is>
          <t>6019-7_8-KP</t>
        </is>
      </c>
      <c r="F771" s="235" t="inlineStr">
        <is>
          <t>Opt_Insert</t>
        </is>
      </c>
      <c r="G771" s="235" t="inlineStr">
        <is>
          <t>5</t>
        </is>
      </c>
      <c r="H771" s="234" t="inlineStr">
        <is>
          <t>X5</t>
        </is>
      </c>
      <c r="I771" s="233" t="inlineStr">
        <is>
          <t>Mechanical Seal</t>
        </is>
      </c>
      <c r="J771" s="233" t="inlineStr">
        <is>
          <t>Single</t>
        </is>
      </c>
      <c r="K771" s="233" t="n"/>
      <c r="L771" s="233" t="inlineStr">
        <is>
          <t>Regreasable</t>
        </is>
      </c>
      <c r="M771" s="233" t="inlineStr">
        <is>
          <t>X</t>
        </is>
      </c>
      <c r="N771" s="233" t="inlineStr">
        <is>
          <t>Special/Other</t>
        </is>
      </c>
      <c r="O771" s="233" t="inlineStr">
        <is>
          <t>Coating_Scotchkote134_interior_exterior</t>
        </is>
      </c>
      <c r="P771" s="235" t="inlineStr">
        <is>
          <t>RTF</t>
        </is>
      </c>
      <c r="Q771" s="233" t="inlineStr">
        <is>
          <t>B101327</t>
        </is>
      </c>
      <c r="R771" s="235" t="inlineStr">
        <is>
          <t>LT250</t>
        </is>
      </c>
      <c r="S771" s="233" t="n"/>
      <c r="T771" s="233" t="n"/>
      <c r="U771" s="233" t="n"/>
    </row>
    <row r="772">
      <c r="B772" s="233">
        <f>IF(AND(M772&lt;&gt;"B20", O772= "Coating_Standard"),"Y","N")</f>
        <v/>
      </c>
      <c r="C772" s="233" t="inlineStr">
        <is>
          <t>ConTab_BOM_KP_Insert_1471</t>
        </is>
      </c>
      <c r="D772" s="233">
        <f>IF(B772="Y",C772,"")</f>
        <v/>
      </c>
      <c r="E772" s="198" t="inlineStr">
        <is>
          <t>6019-7_8-KP</t>
        </is>
      </c>
      <c r="F772" s="235" t="inlineStr">
        <is>
          <t>Opt_Insert</t>
        </is>
      </c>
      <c r="G772" s="235" t="inlineStr">
        <is>
          <t>5</t>
        </is>
      </c>
      <c r="H772" s="234" t="inlineStr">
        <is>
          <t>X5</t>
        </is>
      </c>
      <c r="I772" s="233" t="inlineStr">
        <is>
          <t>Packing</t>
        </is>
      </c>
      <c r="J772" s="233" t="inlineStr">
        <is>
          <t>Packing</t>
        </is>
      </c>
      <c r="K772" s="233" t="n"/>
      <c r="L772" s="233" t="inlineStr">
        <is>
          <t>Regreasable</t>
        </is>
      </c>
      <c r="M772" s="233" t="inlineStr">
        <is>
          <t>C35</t>
        </is>
      </c>
      <c r="N772" s="233" t="inlineStr">
        <is>
          <t>No Lip seals or labrynth seals</t>
        </is>
      </c>
      <c r="O772" s="233" t="inlineStr">
        <is>
          <t>Coating_Scotchkote134_interior_exterior</t>
        </is>
      </c>
      <c r="P772" s="235" t="inlineStr">
        <is>
          <t>RTF</t>
        </is>
      </c>
      <c r="Q772" s="233" t="inlineStr">
        <is>
          <t>B101328</t>
        </is>
      </c>
      <c r="R772" s="235" t="inlineStr">
        <is>
          <t>LT250</t>
        </is>
      </c>
      <c r="S772" s="233" t="n"/>
      <c r="T772" s="233" t="n"/>
      <c r="U772" s="233" t="n"/>
    </row>
    <row r="773">
      <c r="B773" s="233">
        <f>IF(AND(M773&lt;&gt;"B20", O773= "Coating_Standard"),"Y","N")</f>
        <v/>
      </c>
      <c r="C773" s="233" t="inlineStr">
        <is>
          <t>ConTab_BOM_KP_Insert_1472</t>
        </is>
      </c>
      <c r="D773" s="233">
        <f>IF(B773="Y",C773,"")</f>
        <v/>
      </c>
      <c r="E773" s="198" t="inlineStr">
        <is>
          <t>6019-7_8-KP</t>
        </is>
      </c>
      <c r="F773" s="235" t="inlineStr">
        <is>
          <t>Opt_Insert</t>
        </is>
      </c>
      <c r="G773" s="235" t="inlineStr">
        <is>
          <t>5</t>
        </is>
      </c>
      <c r="H773" s="234" t="inlineStr">
        <is>
          <t>X5</t>
        </is>
      </c>
      <c r="I773" s="233" t="inlineStr">
        <is>
          <t>Packing</t>
        </is>
      </c>
      <c r="J773" s="233" t="inlineStr">
        <is>
          <t>Packing</t>
        </is>
      </c>
      <c r="K773" s="233" t="n"/>
      <c r="L773" s="233" t="inlineStr">
        <is>
          <t>Regreasable</t>
        </is>
      </c>
      <c r="M773" s="233" t="inlineStr">
        <is>
          <t>J</t>
        </is>
      </c>
      <c r="N773" s="233" t="inlineStr">
        <is>
          <t>No Lip seals or labrynth seals</t>
        </is>
      </c>
      <c r="O773" s="233" t="inlineStr">
        <is>
          <t>Coating_Scotchkote134_interior_exterior</t>
        </is>
      </c>
      <c r="P773" s="235" t="inlineStr">
        <is>
          <t>RTF</t>
        </is>
      </c>
      <c r="Q773" s="233" t="inlineStr">
        <is>
          <t>B101330</t>
        </is>
      </c>
      <c r="R773" s="235" t="inlineStr">
        <is>
          <t>LT105</t>
        </is>
      </c>
      <c r="S773" s="233" t="n"/>
      <c r="T773" s="233" t="n"/>
      <c r="U773" s="233" t="n"/>
    </row>
    <row r="774">
      <c r="B774" s="233">
        <f>IF(AND(M774&lt;&gt;"B20", O774= "Coating_Standard"),"Y","N")</f>
        <v/>
      </c>
      <c r="C774" s="233" t="inlineStr">
        <is>
          <t>ConTab_BOM_KP_Insert_1473</t>
        </is>
      </c>
      <c r="D774" s="233">
        <f>IF(B774="Y",C774,"")</f>
        <v/>
      </c>
      <c r="E774" s="198" t="inlineStr">
        <is>
          <t>6019-7_8-KP</t>
        </is>
      </c>
      <c r="F774" s="235" t="inlineStr">
        <is>
          <t>Opt_Insert</t>
        </is>
      </c>
      <c r="G774" s="235" t="inlineStr">
        <is>
          <t>5</t>
        </is>
      </c>
      <c r="H774" s="234" t="inlineStr">
        <is>
          <t>X5</t>
        </is>
      </c>
      <c r="I774" s="233" t="inlineStr">
        <is>
          <t>Packing</t>
        </is>
      </c>
      <c r="J774" s="233" t="inlineStr">
        <is>
          <t>Packing</t>
        </is>
      </c>
      <c r="K774" s="233" t="n"/>
      <c r="L774" s="233" t="inlineStr">
        <is>
          <t>Regreasable</t>
        </is>
      </c>
      <c r="M774" s="233" t="inlineStr">
        <is>
          <t>X</t>
        </is>
      </c>
      <c r="N774" s="233" t="inlineStr">
        <is>
          <t>Special/Other</t>
        </is>
      </c>
      <c r="O774" s="233" t="inlineStr">
        <is>
          <t>Coating_Scotchkote134_interior_exterior</t>
        </is>
      </c>
      <c r="P774" s="235" t="inlineStr">
        <is>
          <t>RTF</t>
        </is>
      </c>
      <c r="Q774" s="233" t="inlineStr">
        <is>
          <t>B101331</t>
        </is>
      </c>
      <c r="R774" s="235" t="inlineStr">
        <is>
          <t>LT250</t>
        </is>
      </c>
      <c r="S774" s="233" t="n"/>
      <c r="T774" s="233" t="n"/>
      <c r="U774" s="233" t="n"/>
    </row>
    <row r="775">
      <c r="B775" s="233">
        <f>IF(AND(M775&lt;&gt;"B20", O775= "Coating_Standard"),"Y","N")</f>
        <v/>
      </c>
      <c r="C775" s="233" t="inlineStr">
        <is>
          <t>ConTab_BOM_KP_Insert_1474</t>
        </is>
      </c>
      <c r="D775" s="233">
        <f>IF(B775="Y",C775,"")</f>
        <v/>
      </c>
      <c r="E775" s="198" t="inlineStr">
        <is>
          <t>6019-7_8-KP</t>
        </is>
      </c>
      <c r="F775" s="235" t="inlineStr">
        <is>
          <t>Opt_Insert</t>
        </is>
      </c>
      <c r="G775" s="235" t="inlineStr">
        <is>
          <t>6</t>
        </is>
      </c>
      <c r="H775" s="234" t="inlineStr">
        <is>
          <t>X6</t>
        </is>
      </c>
      <c r="I775" s="233" t="inlineStr">
        <is>
          <t>Mechanical Seal</t>
        </is>
      </c>
      <c r="J775" s="233" t="inlineStr">
        <is>
          <t>Single</t>
        </is>
      </c>
      <c r="K775" s="233" t="inlineStr">
        <is>
          <t>Unbalanced</t>
        </is>
      </c>
      <c r="L775" s="233" t="inlineStr">
        <is>
          <t>Regreasable</t>
        </is>
      </c>
      <c r="M775" s="233" t="inlineStr">
        <is>
          <t>C35</t>
        </is>
      </c>
      <c r="N775" s="233" t="inlineStr">
        <is>
          <t>No Lip seals or labrynth seals</t>
        </is>
      </c>
      <c r="O775" s="233" t="inlineStr">
        <is>
          <t>Coating_Scotchkote134_interior_exterior</t>
        </is>
      </c>
      <c r="P775" s="235" t="inlineStr">
        <is>
          <t>RTF</t>
        </is>
      </c>
      <c r="Q775" s="233" t="inlineStr">
        <is>
          <t>B101332</t>
        </is>
      </c>
      <c r="R775" s="235" t="inlineStr">
        <is>
          <t>LT250</t>
        </is>
      </c>
      <c r="S775" s="233" t="n"/>
      <c r="T775" s="233" t="n"/>
      <c r="U775" s="233" t="n"/>
    </row>
    <row r="776">
      <c r="B776" s="233">
        <f>IF(AND(M776&lt;&gt;"B20", O776= "Coating_Standard"),"Y","N")</f>
        <v/>
      </c>
      <c r="C776" s="233" t="inlineStr">
        <is>
          <t>ConTab_BOM_KP_Insert_1475</t>
        </is>
      </c>
      <c r="D776" s="233">
        <f>IF(B776="Y",C776,"")</f>
        <v/>
      </c>
      <c r="E776" s="198" t="inlineStr">
        <is>
          <t>6019-7_8-KP</t>
        </is>
      </c>
      <c r="F776" s="235" t="inlineStr">
        <is>
          <t>Opt_Insert</t>
        </is>
      </c>
      <c r="G776" s="235" t="inlineStr">
        <is>
          <t>6</t>
        </is>
      </c>
      <c r="H776" s="234" t="inlineStr">
        <is>
          <t>X6</t>
        </is>
      </c>
      <c r="I776" s="233" t="inlineStr">
        <is>
          <t>Mechanical Seal</t>
        </is>
      </c>
      <c r="J776" s="233" t="inlineStr">
        <is>
          <t>Single</t>
        </is>
      </c>
      <c r="K776" s="233" t="n"/>
      <c r="L776" s="233" t="inlineStr">
        <is>
          <t>Regreasable</t>
        </is>
      </c>
      <c r="M776" s="233" t="inlineStr">
        <is>
          <t>J</t>
        </is>
      </c>
      <c r="N776" s="233" t="inlineStr">
        <is>
          <t>No Lip seals or labrynth seals</t>
        </is>
      </c>
      <c r="O776" s="233" t="inlineStr">
        <is>
          <t>Coating_Scotchkote134_interior_exterior</t>
        </is>
      </c>
      <c r="P776" s="235" t="inlineStr">
        <is>
          <t>RTF</t>
        </is>
      </c>
      <c r="Q776" s="233" t="inlineStr">
        <is>
          <t>B101334</t>
        </is>
      </c>
      <c r="R776" s="235" t="inlineStr">
        <is>
          <t>LT105</t>
        </is>
      </c>
      <c r="S776" s="233" t="n"/>
      <c r="T776" s="233" t="n"/>
      <c r="U776" s="233" t="n"/>
    </row>
    <row r="777">
      <c r="B777" s="233">
        <f>IF(AND(M777&lt;&gt;"B20", O777= "Coating_Standard"),"Y","N")</f>
        <v/>
      </c>
      <c r="C777" s="233" t="inlineStr">
        <is>
          <t>ConTab_BOM_KP_Insert_1476</t>
        </is>
      </c>
      <c r="D777" s="233">
        <f>IF(B777="Y",C777,"")</f>
        <v/>
      </c>
      <c r="E777" s="198" t="inlineStr">
        <is>
          <t>6019-7_8-KP</t>
        </is>
      </c>
      <c r="F777" s="235" t="inlineStr">
        <is>
          <t>Opt_Insert</t>
        </is>
      </c>
      <c r="G777" s="235" t="inlineStr">
        <is>
          <t>6</t>
        </is>
      </c>
      <c r="H777" s="234" t="inlineStr">
        <is>
          <t>X6</t>
        </is>
      </c>
      <c r="I777" s="233" t="inlineStr">
        <is>
          <t>Mechanical Seal</t>
        </is>
      </c>
      <c r="J777" s="233" t="inlineStr">
        <is>
          <t>Single</t>
        </is>
      </c>
      <c r="K777" s="233" t="n"/>
      <c r="L777" s="233" t="inlineStr">
        <is>
          <t>Regreasable</t>
        </is>
      </c>
      <c r="M777" s="233" t="inlineStr">
        <is>
          <t>X</t>
        </is>
      </c>
      <c r="N777" s="233" t="inlineStr">
        <is>
          <t>Special/Other</t>
        </is>
      </c>
      <c r="O777" s="233" t="inlineStr">
        <is>
          <t>Coating_Scotchkote134_interior_exterior</t>
        </is>
      </c>
      <c r="P777" s="235" t="inlineStr">
        <is>
          <t>RTF</t>
        </is>
      </c>
      <c r="Q777" s="233" t="inlineStr">
        <is>
          <t>B101335</t>
        </is>
      </c>
      <c r="R777" s="235" t="inlineStr">
        <is>
          <t>LT250</t>
        </is>
      </c>
      <c r="S777" s="233" t="n"/>
      <c r="T777" s="233" t="n"/>
      <c r="U777" s="233" t="n"/>
    </row>
    <row r="778">
      <c r="B778" s="233">
        <f>IF(AND(M778&lt;&gt;"B20", O778= "Coating_Standard"),"Y","N")</f>
        <v/>
      </c>
      <c r="C778" s="233" t="inlineStr">
        <is>
          <t>ConTab_BOM_KP_Insert_1477</t>
        </is>
      </c>
      <c r="D778" s="233">
        <f>IF(B778="Y",C778,"")</f>
        <v/>
      </c>
      <c r="E778" s="198" t="inlineStr">
        <is>
          <t>6019-7_8-KP</t>
        </is>
      </c>
      <c r="F778" s="235" t="inlineStr">
        <is>
          <t>Opt_Insert</t>
        </is>
      </c>
      <c r="G778" s="235" t="inlineStr">
        <is>
          <t>6</t>
        </is>
      </c>
      <c r="H778" s="234" t="inlineStr">
        <is>
          <t>X6</t>
        </is>
      </c>
      <c r="I778" s="233" t="inlineStr">
        <is>
          <t>Packing</t>
        </is>
      </c>
      <c r="J778" s="233" t="inlineStr">
        <is>
          <t>Packing</t>
        </is>
      </c>
      <c r="K778" s="233" t="n"/>
      <c r="L778" s="233" t="inlineStr">
        <is>
          <t>Regreasable</t>
        </is>
      </c>
      <c r="M778" s="233" t="inlineStr">
        <is>
          <t>C35</t>
        </is>
      </c>
      <c r="N778" s="233" t="inlineStr">
        <is>
          <t>No Lip seals or labrynth seals</t>
        </is>
      </c>
      <c r="O778" s="233" t="inlineStr">
        <is>
          <t>Coating_Scotchkote134_interior_exterior</t>
        </is>
      </c>
      <c r="P778" s="235" t="inlineStr">
        <is>
          <t>RTF</t>
        </is>
      </c>
      <c r="Q778" s="233" t="inlineStr">
        <is>
          <t>B101336</t>
        </is>
      </c>
      <c r="R778" s="235" t="inlineStr">
        <is>
          <t>LT250</t>
        </is>
      </c>
      <c r="S778" s="233" t="n"/>
      <c r="T778" s="233" t="n"/>
      <c r="U778" s="233" t="n"/>
    </row>
    <row r="779">
      <c r="B779" s="233">
        <f>IF(AND(M779&lt;&gt;"B20", O779= "Coating_Standard"),"Y","N")</f>
        <v/>
      </c>
      <c r="C779" s="233" t="inlineStr">
        <is>
          <t>ConTab_BOM_KP_Insert_1478</t>
        </is>
      </c>
      <c r="D779" s="233">
        <f>IF(B779="Y",C779,"")</f>
        <v/>
      </c>
      <c r="E779" s="198" t="inlineStr">
        <is>
          <t>6019-7_8-KP</t>
        </is>
      </c>
      <c r="F779" s="235" t="inlineStr">
        <is>
          <t>Opt_Insert</t>
        </is>
      </c>
      <c r="G779" s="235" t="inlineStr">
        <is>
          <t>6</t>
        </is>
      </c>
      <c r="H779" s="234" t="inlineStr">
        <is>
          <t>X6</t>
        </is>
      </c>
      <c r="I779" s="233" t="inlineStr">
        <is>
          <t>Packing</t>
        </is>
      </c>
      <c r="J779" s="233" t="inlineStr">
        <is>
          <t>Packing</t>
        </is>
      </c>
      <c r="K779" s="233" t="n"/>
      <c r="L779" s="233" t="inlineStr">
        <is>
          <t>Regreasable</t>
        </is>
      </c>
      <c r="M779" s="233" t="inlineStr">
        <is>
          <t>J</t>
        </is>
      </c>
      <c r="N779" s="233" t="inlineStr">
        <is>
          <t>No Lip seals or labrynth seals</t>
        </is>
      </c>
      <c r="O779" s="233" t="inlineStr">
        <is>
          <t>Coating_Scotchkote134_interior_exterior</t>
        </is>
      </c>
      <c r="P779" s="235" t="inlineStr">
        <is>
          <t>RTF</t>
        </is>
      </c>
      <c r="Q779" s="233" t="inlineStr">
        <is>
          <t>B101338</t>
        </is>
      </c>
      <c r="R779" s="235" t="inlineStr">
        <is>
          <t>LT105</t>
        </is>
      </c>
      <c r="S779" s="233" t="n"/>
      <c r="T779" s="233" t="n"/>
      <c r="U779" s="233" t="n"/>
    </row>
    <row r="780">
      <c r="B780" s="233">
        <f>IF(AND(M780&lt;&gt;"B20", O780= "Coating_Standard"),"Y","N")</f>
        <v/>
      </c>
      <c r="C780" s="233" t="inlineStr">
        <is>
          <t>ConTab_BOM_KP_Insert_1479</t>
        </is>
      </c>
      <c r="D780" s="233">
        <f>IF(B780="Y",C780,"")</f>
        <v/>
      </c>
      <c r="E780" s="198" t="inlineStr">
        <is>
          <t>6019-7_8-KP</t>
        </is>
      </c>
      <c r="F780" s="235" t="inlineStr">
        <is>
          <t>Opt_Insert</t>
        </is>
      </c>
      <c r="G780" s="235" t="inlineStr">
        <is>
          <t>6</t>
        </is>
      </c>
      <c r="H780" s="234" t="inlineStr">
        <is>
          <t>X6</t>
        </is>
      </c>
      <c r="I780" s="233" t="inlineStr">
        <is>
          <t>Packing</t>
        </is>
      </c>
      <c r="J780" s="233" t="inlineStr">
        <is>
          <t>Packing</t>
        </is>
      </c>
      <c r="K780" s="233" t="n"/>
      <c r="L780" s="233" t="inlineStr">
        <is>
          <t>Regreasable</t>
        </is>
      </c>
      <c r="M780" s="233" t="inlineStr">
        <is>
          <t>X</t>
        </is>
      </c>
      <c r="N780" s="233" t="inlineStr">
        <is>
          <t>Special/Other</t>
        </is>
      </c>
      <c r="O780" s="233" t="inlineStr">
        <is>
          <t>Coating_Scotchkote134_interior_exterior</t>
        </is>
      </c>
      <c r="P780" s="235" t="inlineStr">
        <is>
          <t>RTF</t>
        </is>
      </c>
      <c r="Q780" s="233" t="inlineStr">
        <is>
          <t>B101339</t>
        </is>
      </c>
      <c r="R780" s="235" t="inlineStr">
        <is>
          <t>LT250</t>
        </is>
      </c>
      <c r="S780" s="233" t="n"/>
      <c r="T780" s="233" t="n"/>
      <c r="U780" s="233" t="n"/>
    </row>
    <row r="781">
      <c r="B781" s="233">
        <f>IF(AND(M781&lt;&gt;"B20", O781= "Coating_Standard"),"Y","N")</f>
        <v/>
      </c>
      <c r="C781" s="233" t="inlineStr">
        <is>
          <t>ConTab_BOM_KP_Insert_1480</t>
        </is>
      </c>
      <c r="D781" s="233">
        <f>IF(B781="Y",C781,"")</f>
        <v/>
      </c>
      <c r="E781" s="198" t="inlineStr">
        <is>
          <t>6020-3_4-KP</t>
        </is>
      </c>
      <c r="F781" s="235" t="inlineStr">
        <is>
          <t>Opt_Insert</t>
        </is>
      </c>
      <c r="G781" s="235" t="inlineStr">
        <is>
          <t>6</t>
        </is>
      </c>
      <c r="H781" s="234" t="inlineStr">
        <is>
          <t>X6</t>
        </is>
      </c>
      <c r="I781" s="233" t="inlineStr">
        <is>
          <t>Mechanical Seal</t>
        </is>
      </c>
      <c r="J781" s="233" t="inlineStr">
        <is>
          <t>Single</t>
        </is>
      </c>
      <c r="K781" s="233" t="n"/>
      <c r="L781" s="233" t="inlineStr">
        <is>
          <t>Regreasable</t>
        </is>
      </c>
      <c r="M781" s="233" t="inlineStr">
        <is>
          <t>C35</t>
        </is>
      </c>
      <c r="N781" s="233" t="inlineStr">
        <is>
          <t>No Lip seals or labrynth seals</t>
        </is>
      </c>
      <c r="O781" s="233" t="inlineStr">
        <is>
          <t>Coating_Scotchkote134_interior_exterior</t>
        </is>
      </c>
      <c r="P781" s="235" t="inlineStr">
        <is>
          <t>RTF</t>
        </is>
      </c>
      <c r="Q781" s="233" t="inlineStr">
        <is>
          <t>B101292</t>
        </is>
      </c>
      <c r="R781" s="235" t="inlineStr">
        <is>
          <t>LT250</t>
        </is>
      </c>
      <c r="S781" s="233" t="n"/>
      <c r="T781" s="233" t="n"/>
      <c r="U781" s="233" t="n"/>
    </row>
    <row r="782">
      <c r="B782" s="233">
        <f>IF(AND(M782&lt;&gt;"B20", O782= "Coating_Standard"),"Y","N")</f>
        <v/>
      </c>
      <c r="C782" s="233" t="inlineStr">
        <is>
          <t>ConTab_BOM_KP_Insert_1481</t>
        </is>
      </c>
      <c r="D782" s="233">
        <f>IF(B782="Y",C782,"")</f>
        <v/>
      </c>
      <c r="E782" s="198" t="inlineStr">
        <is>
          <t>6020-3_4-KP</t>
        </is>
      </c>
      <c r="F782" s="235" t="inlineStr">
        <is>
          <t>Opt_Insert</t>
        </is>
      </c>
      <c r="G782" s="235" t="inlineStr">
        <is>
          <t>6</t>
        </is>
      </c>
      <c r="H782" s="234" t="inlineStr">
        <is>
          <t>X6</t>
        </is>
      </c>
      <c r="I782" s="233" t="inlineStr">
        <is>
          <t>Mechanical Seal</t>
        </is>
      </c>
      <c r="J782" s="233" t="inlineStr">
        <is>
          <t>Single</t>
        </is>
      </c>
      <c r="K782" s="233" t="n"/>
      <c r="L782" s="233" t="inlineStr">
        <is>
          <t>Regreasable</t>
        </is>
      </c>
      <c r="M782" s="233" t="inlineStr">
        <is>
          <t>J</t>
        </is>
      </c>
      <c r="N782" s="233" t="inlineStr">
        <is>
          <t>No Lip seals or labrynth seals</t>
        </is>
      </c>
      <c r="O782" s="233" t="inlineStr">
        <is>
          <t>Coating_Scotchkote134_interior_exterior</t>
        </is>
      </c>
      <c r="P782" s="235" t="inlineStr">
        <is>
          <t>RTF</t>
        </is>
      </c>
      <c r="Q782" s="233" t="inlineStr">
        <is>
          <t>B101294</t>
        </is>
      </c>
      <c r="R782" s="235" t="inlineStr">
        <is>
          <t>LT105</t>
        </is>
      </c>
      <c r="S782" s="233" t="n"/>
      <c r="T782" s="233" t="n"/>
      <c r="U782" s="233" t="n"/>
    </row>
    <row r="783">
      <c r="B783" s="233">
        <f>IF(AND(M783&lt;&gt;"B20", O783= "Coating_Standard"),"Y","N")</f>
        <v/>
      </c>
      <c r="C783" s="233" t="inlineStr">
        <is>
          <t>ConTab_BOM_KP_Insert_1482</t>
        </is>
      </c>
      <c r="D783" s="233">
        <f>IF(B783="Y",C783,"")</f>
        <v/>
      </c>
      <c r="E783" s="198" t="inlineStr">
        <is>
          <t>6020-3_4-KP</t>
        </is>
      </c>
      <c r="F783" s="235" t="inlineStr">
        <is>
          <t>Opt_Insert</t>
        </is>
      </c>
      <c r="G783" s="235" t="inlineStr">
        <is>
          <t>6</t>
        </is>
      </c>
      <c r="H783" s="234" t="inlineStr">
        <is>
          <t>X6</t>
        </is>
      </c>
      <c r="I783" s="233" t="inlineStr">
        <is>
          <t>Mechanical Seal</t>
        </is>
      </c>
      <c r="J783" s="233" t="inlineStr">
        <is>
          <t>Single</t>
        </is>
      </c>
      <c r="K783" s="233" t="n"/>
      <c r="L783" s="233" t="inlineStr">
        <is>
          <t>Regreasable</t>
        </is>
      </c>
      <c r="M783" s="233" t="inlineStr">
        <is>
          <t>X</t>
        </is>
      </c>
      <c r="N783" s="233" t="inlineStr">
        <is>
          <t>Special/Other</t>
        </is>
      </c>
      <c r="O783" s="233" t="inlineStr">
        <is>
          <t>Coating_Scotchkote134_interior_exterior</t>
        </is>
      </c>
      <c r="P783" s="235" t="inlineStr">
        <is>
          <t>RTF</t>
        </is>
      </c>
      <c r="Q783" s="233" t="inlineStr">
        <is>
          <t>B101295</t>
        </is>
      </c>
      <c r="R783" s="235" t="inlineStr">
        <is>
          <t>LT250</t>
        </is>
      </c>
      <c r="S783" s="233" t="n"/>
      <c r="T783" s="233" t="n"/>
      <c r="U783" s="233" t="n"/>
    </row>
    <row r="784">
      <c r="B784" s="233">
        <f>IF(AND(M784&lt;&gt;"B20", O784= "Coating_Standard"),"Y","N")</f>
        <v/>
      </c>
      <c r="C784" s="233" t="inlineStr">
        <is>
          <t>ConTab_BOM_KP_Insert_1483</t>
        </is>
      </c>
      <c r="D784" s="233">
        <f>IF(B784="Y",C784,"")</f>
        <v/>
      </c>
      <c r="E784" s="198" t="inlineStr">
        <is>
          <t>6020-3_4-KP</t>
        </is>
      </c>
      <c r="F784" s="235" t="inlineStr">
        <is>
          <t>Opt_Insert</t>
        </is>
      </c>
      <c r="G784" s="235" t="inlineStr">
        <is>
          <t>6</t>
        </is>
      </c>
      <c r="H784" s="234" t="inlineStr">
        <is>
          <t>X6</t>
        </is>
      </c>
      <c r="I784" s="233" t="inlineStr">
        <is>
          <t>Packing</t>
        </is>
      </c>
      <c r="J784" s="233" t="inlineStr">
        <is>
          <t>Packing</t>
        </is>
      </c>
      <c r="K784" s="233" t="n"/>
      <c r="L784" s="233" t="inlineStr">
        <is>
          <t>Regreasable</t>
        </is>
      </c>
      <c r="M784" s="233" t="inlineStr">
        <is>
          <t>C35</t>
        </is>
      </c>
      <c r="N784" s="233" t="inlineStr">
        <is>
          <t>No Lip seals or labrynth seals</t>
        </is>
      </c>
      <c r="O784" s="233" t="inlineStr">
        <is>
          <t>Coating_Scotchkote134_interior_exterior</t>
        </is>
      </c>
      <c r="P784" s="235" t="inlineStr">
        <is>
          <t>RTF</t>
        </is>
      </c>
      <c r="Q784" s="233" t="inlineStr">
        <is>
          <t>B101296</t>
        </is>
      </c>
      <c r="R784" s="235" t="inlineStr">
        <is>
          <t>LT250</t>
        </is>
      </c>
      <c r="S784" s="233" t="n"/>
      <c r="T784" s="233" t="n"/>
      <c r="U784" s="233" t="n"/>
    </row>
    <row r="785">
      <c r="B785" s="233">
        <f>IF(AND(M785&lt;&gt;"B20", O785= "Coating_Standard"),"Y","N")</f>
        <v/>
      </c>
      <c r="C785" s="233" t="inlineStr">
        <is>
          <t>ConTab_BOM_KP_Insert_1484</t>
        </is>
      </c>
      <c r="D785" s="233">
        <f>IF(B785="Y",C785,"")</f>
        <v/>
      </c>
      <c r="E785" s="198" t="inlineStr">
        <is>
          <t>6020-3_4-KP</t>
        </is>
      </c>
      <c r="F785" s="235" t="inlineStr">
        <is>
          <t>Opt_Insert</t>
        </is>
      </c>
      <c r="G785" s="235" t="inlineStr">
        <is>
          <t>6</t>
        </is>
      </c>
      <c r="H785" s="234" t="inlineStr">
        <is>
          <t>X6</t>
        </is>
      </c>
      <c r="I785" s="233" t="inlineStr">
        <is>
          <t>Packing</t>
        </is>
      </c>
      <c r="J785" s="233" t="inlineStr">
        <is>
          <t>Packing</t>
        </is>
      </c>
      <c r="K785" s="233" t="n"/>
      <c r="L785" s="233" t="inlineStr">
        <is>
          <t>Regreasable</t>
        </is>
      </c>
      <c r="M785" s="233" t="inlineStr">
        <is>
          <t>J</t>
        </is>
      </c>
      <c r="N785" s="233" t="inlineStr">
        <is>
          <t>No Lip seals or labrynth seals</t>
        </is>
      </c>
      <c r="O785" s="233" t="inlineStr">
        <is>
          <t>Coating_Scotchkote134_interior_exterior</t>
        </is>
      </c>
      <c r="P785" s="235" t="inlineStr">
        <is>
          <t>RTF</t>
        </is>
      </c>
      <c r="Q785" s="233" t="inlineStr">
        <is>
          <t>B101298</t>
        </is>
      </c>
      <c r="R785" s="235" t="inlineStr">
        <is>
          <t>LT105</t>
        </is>
      </c>
      <c r="S785" s="233" t="n"/>
      <c r="T785" s="233" t="n"/>
      <c r="U785" s="233" t="n"/>
    </row>
    <row r="786">
      <c r="B786" s="233">
        <f>IF(AND(M786&lt;&gt;"B20", O786= "Coating_Standard"),"Y","N")</f>
        <v/>
      </c>
      <c r="C786" s="233" t="inlineStr">
        <is>
          <t>ConTab_BOM_KP_Insert_1485</t>
        </is>
      </c>
      <c r="D786" s="233">
        <f>IF(B786="Y",C786,"")</f>
        <v/>
      </c>
      <c r="E786" s="198" t="inlineStr">
        <is>
          <t>6020-3_4-KP</t>
        </is>
      </c>
      <c r="F786" s="235" t="inlineStr">
        <is>
          <t>Opt_Insert</t>
        </is>
      </c>
      <c r="G786" s="235" t="inlineStr">
        <is>
          <t>6</t>
        </is>
      </c>
      <c r="H786" s="234" t="inlineStr">
        <is>
          <t>X6</t>
        </is>
      </c>
      <c r="I786" s="233" t="inlineStr">
        <is>
          <t>Packing</t>
        </is>
      </c>
      <c r="J786" s="233" t="inlineStr">
        <is>
          <t>Packing</t>
        </is>
      </c>
      <c r="K786" s="233" t="n"/>
      <c r="L786" s="233" t="inlineStr">
        <is>
          <t>Regreasable</t>
        </is>
      </c>
      <c r="M786" s="233" t="inlineStr">
        <is>
          <t>X</t>
        </is>
      </c>
      <c r="N786" s="233" t="inlineStr">
        <is>
          <t>Special/Other</t>
        </is>
      </c>
      <c r="O786" s="233" t="inlineStr">
        <is>
          <t>Coating_Scotchkote134_interior_exterior</t>
        </is>
      </c>
      <c r="P786" s="235" t="inlineStr">
        <is>
          <t>RTF</t>
        </is>
      </c>
      <c r="Q786" s="233" t="inlineStr">
        <is>
          <t>B101299</t>
        </is>
      </c>
      <c r="R786" s="235" t="inlineStr">
        <is>
          <t>LT250</t>
        </is>
      </c>
      <c r="S786" s="233" t="n"/>
      <c r="T786" s="233" t="n"/>
      <c r="U786" s="233" t="n"/>
    </row>
    <row r="787">
      <c r="B787" s="233">
        <f>IF(AND(M787&lt;&gt;"B20", O787= "Coating_Standard"),"Y","N")</f>
        <v/>
      </c>
      <c r="C787" s="233" t="inlineStr">
        <is>
          <t>ConTab_BOM_KP_Insert_1486</t>
        </is>
      </c>
      <c r="D787" s="233">
        <f>IF(B787="Y",C787,"")</f>
        <v/>
      </c>
      <c r="E787" s="198" t="inlineStr">
        <is>
          <t>8012-5_6-KP</t>
        </is>
      </c>
      <c r="F787" s="235" t="inlineStr">
        <is>
          <t>Opt_Insert</t>
        </is>
      </c>
      <c r="G787" s="235" t="inlineStr">
        <is>
          <t>5</t>
        </is>
      </c>
      <c r="H787" s="234" t="inlineStr">
        <is>
          <t>X5</t>
        </is>
      </c>
      <c r="I787" s="233" t="inlineStr">
        <is>
          <t>Mechanical Seal</t>
        </is>
      </c>
      <c r="J787" s="233" t="inlineStr">
        <is>
          <t>Single</t>
        </is>
      </c>
      <c r="K787" s="233" t="n"/>
      <c r="L787" s="233" t="inlineStr">
        <is>
          <t>Regreasable</t>
        </is>
      </c>
      <c r="M787" s="233" t="inlineStr">
        <is>
          <t>C35</t>
        </is>
      </c>
      <c r="N787" s="233" t="inlineStr">
        <is>
          <t>No Lip seals or labrynth seals</t>
        </is>
      </c>
      <c r="O787" s="233" t="inlineStr">
        <is>
          <t>Coating_Scotchkote134_interior_exterior</t>
        </is>
      </c>
      <c r="P787" s="235" t="inlineStr">
        <is>
          <t>RTF</t>
        </is>
      </c>
      <c r="Q787" s="233" t="inlineStr">
        <is>
          <t>B101284</t>
        </is>
      </c>
      <c r="R787" s="235" t="inlineStr">
        <is>
          <t>LT250</t>
        </is>
      </c>
      <c r="S787" s="233" t="n"/>
      <c r="T787" s="233" t="n"/>
      <c r="U787" s="233" t="n"/>
    </row>
    <row r="788">
      <c r="B788" s="233">
        <f>IF(AND(M788&lt;&gt;"B20", O788= "Coating_Standard"),"Y","N")</f>
        <v/>
      </c>
      <c r="C788" s="233" t="inlineStr">
        <is>
          <t>ConTab_BOM_KP_Insert_1487</t>
        </is>
      </c>
      <c r="D788" s="233">
        <f>IF(B788="Y",C788,"")</f>
        <v/>
      </c>
      <c r="E788" s="198" t="inlineStr">
        <is>
          <t>8012-5_6-KP</t>
        </is>
      </c>
      <c r="F788" s="235" t="inlineStr">
        <is>
          <t>Opt_Insert</t>
        </is>
      </c>
      <c r="G788" s="235" t="inlineStr">
        <is>
          <t>5</t>
        </is>
      </c>
      <c r="H788" s="234" t="inlineStr">
        <is>
          <t>X5</t>
        </is>
      </c>
      <c r="I788" s="233" t="inlineStr">
        <is>
          <t>Mechanical Seal</t>
        </is>
      </c>
      <c r="J788" s="233" t="inlineStr">
        <is>
          <t>Single</t>
        </is>
      </c>
      <c r="K788" s="233" t="n"/>
      <c r="L788" s="233" t="inlineStr">
        <is>
          <t>Regreasable</t>
        </is>
      </c>
      <c r="M788" s="233" t="inlineStr">
        <is>
          <t>J</t>
        </is>
      </c>
      <c r="N788" s="233" t="inlineStr">
        <is>
          <t>No Lip seals or labrynth seals</t>
        </is>
      </c>
      <c r="O788" s="233" t="inlineStr">
        <is>
          <t>Coating_Scotchkote134_interior_exterior</t>
        </is>
      </c>
      <c r="P788" s="235" t="inlineStr">
        <is>
          <t>RTF</t>
        </is>
      </c>
      <c r="Q788" s="233" t="inlineStr">
        <is>
          <t>B101286</t>
        </is>
      </c>
      <c r="R788" s="235" t="inlineStr">
        <is>
          <t>LT105</t>
        </is>
      </c>
      <c r="S788" s="233" t="n"/>
      <c r="T788" s="233" t="n"/>
      <c r="U788" s="233" t="n"/>
    </row>
    <row r="789">
      <c r="B789" s="233">
        <f>IF(AND(M789&lt;&gt;"B20", O789= "Coating_Standard"),"Y","N")</f>
        <v/>
      </c>
      <c r="C789" s="233" t="inlineStr">
        <is>
          <t>ConTab_BOM_KP_Insert_1488</t>
        </is>
      </c>
      <c r="D789" s="233">
        <f>IF(B789="Y",C789,"")</f>
        <v/>
      </c>
      <c r="E789" s="198" t="inlineStr">
        <is>
          <t>8012-5_6-KP</t>
        </is>
      </c>
      <c r="F789" s="235" t="inlineStr">
        <is>
          <t>Opt_Insert</t>
        </is>
      </c>
      <c r="G789" s="235" t="inlineStr">
        <is>
          <t>5</t>
        </is>
      </c>
      <c r="H789" s="234" t="inlineStr">
        <is>
          <t>X5</t>
        </is>
      </c>
      <c r="I789" s="233" t="inlineStr">
        <is>
          <t>Mechanical Seal</t>
        </is>
      </c>
      <c r="J789" s="233" t="inlineStr">
        <is>
          <t>Single</t>
        </is>
      </c>
      <c r="K789" s="233" t="n"/>
      <c r="L789" s="233" t="inlineStr">
        <is>
          <t>Regreasable</t>
        </is>
      </c>
      <c r="M789" s="233" t="inlineStr">
        <is>
          <t>X</t>
        </is>
      </c>
      <c r="N789" s="233" t="inlineStr">
        <is>
          <t>Special/Other</t>
        </is>
      </c>
      <c r="O789" s="233" t="inlineStr">
        <is>
          <t>Coating_Scotchkote134_interior_exterior</t>
        </is>
      </c>
      <c r="P789" s="235" t="inlineStr">
        <is>
          <t>RTF</t>
        </is>
      </c>
      <c r="Q789" s="233" t="inlineStr">
        <is>
          <t>B101287</t>
        </is>
      </c>
      <c r="R789" s="235" t="inlineStr">
        <is>
          <t>LT250</t>
        </is>
      </c>
      <c r="S789" s="233" t="n"/>
      <c r="T789" s="233" t="n"/>
      <c r="U789" s="233" t="n"/>
    </row>
    <row r="790">
      <c r="B790" s="233">
        <f>IF(AND(M790&lt;&gt;"B20", O790= "Coating_Standard"),"Y","N")</f>
        <v/>
      </c>
      <c r="C790" s="233" t="inlineStr">
        <is>
          <t>ConTab_BOM_KP_Insert_1489</t>
        </is>
      </c>
      <c r="D790" s="233">
        <f>IF(B790="Y",C790,"")</f>
        <v/>
      </c>
      <c r="E790" s="198" t="inlineStr">
        <is>
          <t>8012-5_6-KP</t>
        </is>
      </c>
      <c r="F790" s="235" t="inlineStr">
        <is>
          <t>Opt_Insert</t>
        </is>
      </c>
      <c r="G790" s="235" t="inlineStr">
        <is>
          <t>5</t>
        </is>
      </c>
      <c r="H790" s="234" t="inlineStr">
        <is>
          <t>X5</t>
        </is>
      </c>
      <c r="I790" s="233" t="inlineStr">
        <is>
          <t>Packing</t>
        </is>
      </c>
      <c r="J790" s="233" t="inlineStr">
        <is>
          <t>Packing</t>
        </is>
      </c>
      <c r="K790" s="233" t="n"/>
      <c r="L790" s="233" t="inlineStr">
        <is>
          <t>Regreasable</t>
        </is>
      </c>
      <c r="M790" s="233" t="inlineStr">
        <is>
          <t>C35</t>
        </is>
      </c>
      <c r="N790" s="233" t="inlineStr">
        <is>
          <t>No Lip seals or labrynth seals</t>
        </is>
      </c>
      <c r="O790" s="233" t="inlineStr">
        <is>
          <t>Coating_Scotchkote134_interior_exterior</t>
        </is>
      </c>
      <c r="P790" s="235" t="inlineStr">
        <is>
          <t>RTF</t>
        </is>
      </c>
      <c r="Q790" s="233" t="inlineStr">
        <is>
          <t>B101288</t>
        </is>
      </c>
      <c r="R790" s="235" t="inlineStr">
        <is>
          <t>LT250</t>
        </is>
      </c>
      <c r="S790" s="233" t="n"/>
      <c r="T790" s="233" t="n"/>
      <c r="U790" s="233" t="n"/>
    </row>
    <row r="791">
      <c r="B791" s="233">
        <f>IF(AND(M791&lt;&gt;"B20", O791= "Coating_Standard"),"Y","N")</f>
        <v/>
      </c>
      <c r="C791" s="233" t="inlineStr">
        <is>
          <t>ConTab_BOM_KP_Insert_1490</t>
        </is>
      </c>
      <c r="D791" s="233">
        <f>IF(B791="Y",C791,"")</f>
        <v/>
      </c>
      <c r="E791" s="198" t="inlineStr">
        <is>
          <t>8012-5_6-KP</t>
        </is>
      </c>
      <c r="F791" s="235" t="inlineStr">
        <is>
          <t>Opt_Insert</t>
        </is>
      </c>
      <c r="G791" s="235" t="inlineStr">
        <is>
          <t>5</t>
        </is>
      </c>
      <c r="H791" s="234" t="inlineStr">
        <is>
          <t>X5</t>
        </is>
      </c>
      <c r="I791" s="233" t="inlineStr">
        <is>
          <t>Packing</t>
        </is>
      </c>
      <c r="J791" s="233" t="inlineStr">
        <is>
          <t>Packing</t>
        </is>
      </c>
      <c r="K791" s="233" t="n"/>
      <c r="L791" s="233" t="inlineStr">
        <is>
          <t>Regreasable</t>
        </is>
      </c>
      <c r="M791" s="233" t="inlineStr">
        <is>
          <t>J</t>
        </is>
      </c>
      <c r="N791" s="233" t="inlineStr">
        <is>
          <t>No Lip seals or labrynth seals</t>
        </is>
      </c>
      <c r="O791" s="233" t="inlineStr">
        <is>
          <t>Coating_Scotchkote134_interior_exterior</t>
        </is>
      </c>
      <c r="P791" s="235" t="inlineStr">
        <is>
          <t>RTF</t>
        </is>
      </c>
      <c r="Q791" s="233" t="inlineStr">
        <is>
          <t>B101290</t>
        </is>
      </c>
      <c r="R791" s="235" t="inlineStr">
        <is>
          <t>LT105</t>
        </is>
      </c>
      <c r="S791" s="233" t="n"/>
      <c r="T791" s="233" t="n"/>
      <c r="U791" s="233" t="n"/>
    </row>
    <row r="792">
      <c r="B792" s="233">
        <f>IF(AND(M792&lt;&gt;"B20", O792= "Coating_Standard"),"Y","N")</f>
        <v/>
      </c>
      <c r="C792" s="233" t="inlineStr">
        <is>
          <t>ConTab_BOM_KP_Insert_1491</t>
        </is>
      </c>
      <c r="D792" s="233">
        <f>IF(B792="Y",C792,"")</f>
        <v/>
      </c>
      <c r="E792" s="198" t="inlineStr">
        <is>
          <t>8012-5_6-KP</t>
        </is>
      </c>
      <c r="F792" s="235" t="inlineStr">
        <is>
          <t>Opt_Insert</t>
        </is>
      </c>
      <c r="G792" s="235" t="inlineStr">
        <is>
          <t>5</t>
        </is>
      </c>
      <c r="H792" s="234" t="inlineStr">
        <is>
          <t>X5</t>
        </is>
      </c>
      <c r="I792" s="233" t="inlineStr">
        <is>
          <t>Packing</t>
        </is>
      </c>
      <c r="J792" s="233" t="inlineStr">
        <is>
          <t>Packing</t>
        </is>
      </c>
      <c r="K792" s="233" t="n"/>
      <c r="L792" s="233" t="inlineStr">
        <is>
          <t>Regreasable</t>
        </is>
      </c>
      <c r="M792" s="233" t="inlineStr">
        <is>
          <t>X</t>
        </is>
      </c>
      <c r="N792" s="233" t="inlineStr">
        <is>
          <t>Special/Other</t>
        </is>
      </c>
      <c r="O792" s="233" t="inlineStr">
        <is>
          <t>Coating_Scotchkote134_interior_exterior</t>
        </is>
      </c>
      <c r="P792" s="235" t="inlineStr">
        <is>
          <t>RTF</t>
        </is>
      </c>
      <c r="Q792" s="233" t="inlineStr">
        <is>
          <t>B101291</t>
        </is>
      </c>
      <c r="R792" s="235" t="inlineStr">
        <is>
          <t>LT250</t>
        </is>
      </c>
      <c r="S792" s="233" t="n"/>
      <c r="T792" s="233" t="n"/>
      <c r="U792" s="233" t="n"/>
    </row>
    <row r="793">
      <c r="B793" s="233">
        <f>IF(AND(M793&lt;&gt;"B20", O793= "Coating_Standard"),"Y","N")</f>
        <v/>
      </c>
      <c r="C793" s="233" t="inlineStr">
        <is>
          <t>ConTab_BOM_KP_Insert_1492</t>
        </is>
      </c>
      <c r="D793" s="233">
        <f>IF(B793="Y",C793,"")</f>
        <v/>
      </c>
      <c r="E793" s="198" t="inlineStr">
        <is>
          <t>8015-3_4-KP</t>
        </is>
      </c>
      <c r="F793" s="235" t="inlineStr">
        <is>
          <t>Opt_Insert</t>
        </is>
      </c>
      <c r="G793" s="235" t="inlineStr">
        <is>
          <t>5</t>
        </is>
      </c>
      <c r="H793" s="234" t="inlineStr">
        <is>
          <t>X5</t>
        </is>
      </c>
      <c r="I793" s="233" t="inlineStr">
        <is>
          <t>Mechanical Seal</t>
        </is>
      </c>
      <c r="J793" s="233" t="inlineStr">
        <is>
          <t>Single</t>
        </is>
      </c>
      <c r="K793" s="233" t="n"/>
      <c r="L793" s="233" t="inlineStr">
        <is>
          <t>Regreasable</t>
        </is>
      </c>
      <c r="M793" s="233" t="inlineStr">
        <is>
          <t>C35</t>
        </is>
      </c>
      <c r="N793" s="233" t="inlineStr">
        <is>
          <t>No Lip seals or labrynth seals</t>
        </is>
      </c>
      <c r="O793" s="233" t="inlineStr">
        <is>
          <t>Coating_Scotchkote134_interior_exterior</t>
        </is>
      </c>
      <c r="P793" s="235" t="inlineStr">
        <is>
          <t>RTF</t>
        </is>
      </c>
      <c r="Q793" s="233" t="inlineStr">
        <is>
          <t>B101284</t>
        </is>
      </c>
      <c r="R793" s="235" t="inlineStr">
        <is>
          <t>LT250</t>
        </is>
      </c>
      <c r="S793" s="233" t="n"/>
      <c r="T793" s="233" t="n"/>
      <c r="U793" s="233" t="n"/>
    </row>
    <row r="794">
      <c r="B794" s="233">
        <f>IF(AND(M794&lt;&gt;"B20", O794= "Coating_Standard"),"Y","N")</f>
        <v/>
      </c>
      <c r="C794" s="233" t="inlineStr">
        <is>
          <t>ConTab_BOM_KP_Insert_1493</t>
        </is>
      </c>
      <c r="D794" s="233">
        <f>IF(B794="Y",C794,"")</f>
        <v/>
      </c>
      <c r="E794" s="198" t="inlineStr">
        <is>
          <t>8015-3_4-KP</t>
        </is>
      </c>
      <c r="F794" s="235" t="inlineStr">
        <is>
          <t>Opt_Insert</t>
        </is>
      </c>
      <c r="G794" s="235" t="inlineStr">
        <is>
          <t>5</t>
        </is>
      </c>
      <c r="H794" s="234" t="inlineStr">
        <is>
          <t>X5</t>
        </is>
      </c>
      <c r="I794" s="233" t="inlineStr">
        <is>
          <t>Mechanical Seal</t>
        </is>
      </c>
      <c r="J794" s="233" t="inlineStr">
        <is>
          <t>Single</t>
        </is>
      </c>
      <c r="K794" s="233" t="n"/>
      <c r="L794" s="233" t="inlineStr">
        <is>
          <t>Regreasable</t>
        </is>
      </c>
      <c r="M794" s="233" t="inlineStr">
        <is>
          <t>J</t>
        </is>
      </c>
      <c r="N794" s="233" t="inlineStr">
        <is>
          <t>No Lip seals or labrynth seals</t>
        </is>
      </c>
      <c r="O794" s="233" t="inlineStr">
        <is>
          <t>Coating_Scotchkote134_interior_exterior</t>
        </is>
      </c>
      <c r="P794" s="235" t="inlineStr">
        <is>
          <t>RTF</t>
        </is>
      </c>
      <c r="Q794" s="233" t="inlineStr">
        <is>
          <t>B101286</t>
        </is>
      </c>
      <c r="R794" s="235" t="inlineStr">
        <is>
          <t>LT105</t>
        </is>
      </c>
      <c r="S794" s="233" t="n"/>
      <c r="T794" s="233" t="n"/>
      <c r="U794" s="233" t="n"/>
    </row>
    <row r="795">
      <c r="B795" s="233">
        <f>IF(AND(M795&lt;&gt;"B20", O795= "Coating_Standard"),"Y","N")</f>
        <v/>
      </c>
      <c r="C795" s="233" t="inlineStr">
        <is>
          <t>ConTab_BOM_KP_Insert_1494</t>
        </is>
      </c>
      <c r="D795" s="233">
        <f>IF(B795="Y",C795,"")</f>
        <v/>
      </c>
      <c r="E795" s="198" t="inlineStr">
        <is>
          <t>8015-3_4-KP</t>
        </is>
      </c>
      <c r="F795" s="235" t="inlineStr">
        <is>
          <t>Opt_Insert</t>
        </is>
      </c>
      <c r="G795" s="235" t="inlineStr">
        <is>
          <t>5</t>
        </is>
      </c>
      <c r="H795" s="234" t="inlineStr">
        <is>
          <t>X5</t>
        </is>
      </c>
      <c r="I795" s="233" t="inlineStr">
        <is>
          <t>Mechanical Seal</t>
        </is>
      </c>
      <c r="J795" s="233" t="inlineStr">
        <is>
          <t>Single</t>
        </is>
      </c>
      <c r="K795" s="233" t="n"/>
      <c r="L795" s="233" t="inlineStr">
        <is>
          <t>Regreasable</t>
        </is>
      </c>
      <c r="M795" s="233" t="inlineStr">
        <is>
          <t>X</t>
        </is>
      </c>
      <c r="N795" s="233" t="inlineStr">
        <is>
          <t>Special/Other</t>
        </is>
      </c>
      <c r="O795" s="233" t="inlineStr">
        <is>
          <t>Coating_Scotchkote134_interior_exterior</t>
        </is>
      </c>
      <c r="P795" s="235" t="inlineStr">
        <is>
          <t>RTF</t>
        </is>
      </c>
      <c r="Q795" s="233" t="inlineStr">
        <is>
          <t>B101287</t>
        </is>
      </c>
      <c r="R795" s="235" t="inlineStr">
        <is>
          <t>LT250</t>
        </is>
      </c>
      <c r="S795" s="233" t="n"/>
      <c r="T795" s="233" t="n"/>
      <c r="U795" s="233" t="n"/>
    </row>
    <row r="796">
      <c r="B796" s="233">
        <f>IF(AND(M796&lt;&gt;"B20", O796= "Coating_Standard"),"Y","N")</f>
        <v/>
      </c>
      <c r="C796" s="233" t="inlineStr">
        <is>
          <t>ConTab_BOM_KP_Insert_1495</t>
        </is>
      </c>
      <c r="D796" s="233">
        <f>IF(B796="Y",C796,"")</f>
        <v/>
      </c>
      <c r="E796" s="198" t="inlineStr">
        <is>
          <t>8015-3_4-KP</t>
        </is>
      </c>
      <c r="F796" s="235" t="inlineStr">
        <is>
          <t>Opt_Insert</t>
        </is>
      </c>
      <c r="G796" s="235" t="inlineStr">
        <is>
          <t>5</t>
        </is>
      </c>
      <c r="H796" s="234" t="inlineStr">
        <is>
          <t>X5</t>
        </is>
      </c>
      <c r="I796" s="233" t="inlineStr">
        <is>
          <t>Packing</t>
        </is>
      </c>
      <c r="J796" s="233" t="inlineStr">
        <is>
          <t>Packing</t>
        </is>
      </c>
      <c r="K796" s="233" t="n"/>
      <c r="L796" s="233" t="inlineStr">
        <is>
          <t>Regreasable</t>
        </is>
      </c>
      <c r="M796" s="233" t="inlineStr">
        <is>
          <t>C35</t>
        </is>
      </c>
      <c r="N796" s="233" t="inlineStr">
        <is>
          <t>No Lip seals or labrynth seals</t>
        </is>
      </c>
      <c r="O796" s="233" t="inlineStr">
        <is>
          <t>Coating_Scotchkote134_interior_exterior</t>
        </is>
      </c>
      <c r="P796" s="235" t="inlineStr">
        <is>
          <t>RTF</t>
        </is>
      </c>
      <c r="Q796" s="233" t="inlineStr">
        <is>
          <t>B101288</t>
        </is>
      </c>
      <c r="R796" s="235" t="inlineStr">
        <is>
          <t>LT250</t>
        </is>
      </c>
      <c r="S796" s="233" t="n"/>
      <c r="T796" s="233" t="n"/>
      <c r="U796" s="233" t="n"/>
    </row>
    <row r="797">
      <c r="B797" s="233">
        <f>IF(AND(M797&lt;&gt;"B20", O797= "Coating_Standard"),"Y","N")</f>
        <v/>
      </c>
      <c r="C797" s="233" t="inlineStr">
        <is>
          <t>ConTab_BOM_KP_Insert_1496</t>
        </is>
      </c>
      <c r="D797" s="233">
        <f>IF(B797="Y",C797,"")</f>
        <v/>
      </c>
      <c r="E797" s="198" t="inlineStr">
        <is>
          <t>8015-3_4-KP</t>
        </is>
      </c>
      <c r="F797" s="235" t="inlineStr">
        <is>
          <t>Opt_Insert</t>
        </is>
      </c>
      <c r="G797" s="235" t="inlineStr">
        <is>
          <t>5</t>
        </is>
      </c>
      <c r="H797" s="234" t="inlineStr">
        <is>
          <t>X5</t>
        </is>
      </c>
      <c r="I797" s="233" t="inlineStr">
        <is>
          <t>Packing</t>
        </is>
      </c>
      <c r="J797" s="233" t="inlineStr">
        <is>
          <t>Packing</t>
        </is>
      </c>
      <c r="K797" s="233" t="n"/>
      <c r="L797" s="233" t="inlineStr">
        <is>
          <t>Regreasable</t>
        </is>
      </c>
      <c r="M797" s="233" t="inlineStr">
        <is>
          <t>J</t>
        </is>
      </c>
      <c r="N797" s="233" t="inlineStr">
        <is>
          <t>No Lip seals or labrynth seals</t>
        </is>
      </c>
      <c r="O797" s="233" t="inlineStr">
        <is>
          <t>Coating_Scotchkote134_interior_exterior</t>
        </is>
      </c>
      <c r="P797" s="235" t="inlineStr">
        <is>
          <t>RTF</t>
        </is>
      </c>
      <c r="Q797" s="233" t="inlineStr">
        <is>
          <t>B101290</t>
        </is>
      </c>
      <c r="R797" s="235" t="inlineStr">
        <is>
          <t>LT105</t>
        </is>
      </c>
      <c r="S797" s="233" t="n"/>
      <c r="T797" s="233" t="n"/>
      <c r="U797" s="233" t="n"/>
    </row>
    <row r="798">
      <c r="B798" s="233">
        <f>IF(AND(M798&lt;&gt;"B20", O798= "Coating_Standard"),"Y","N")</f>
        <v/>
      </c>
      <c r="C798" s="233" t="inlineStr">
        <is>
          <t>ConTab_BOM_KP_Insert_1497</t>
        </is>
      </c>
      <c r="D798" s="233">
        <f>IF(B798="Y",C798,"")</f>
        <v/>
      </c>
      <c r="E798" s="198" t="inlineStr">
        <is>
          <t>8015-3_4-KP</t>
        </is>
      </c>
      <c r="F798" s="235" t="inlineStr">
        <is>
          <t>Opt_Insert</t>
        </is>
      </c>
      <c r="G798" s="235" t="inlineStr">
        <is>
          <t>5</t>
        </is>
      </c>
      <c r="H798" s="234" t="inlineStr">
        <is>
          <t>X5</t>
        </is>
      </c>
      <c r="I798" s="233" t="inlineStr">
        <is>
          <t>Packing</t>
        </is>
      </c>
      <c r="J798" s="233" t="inlineStr">
        <is>
          <t>Packing</t>
        </is>
      </c>
      <c r="K798" s="233" t="n"/>
      <c r="L798" s="233" t="inlineStr">
        <is>
          <t>Regreasable</t>
        </is>
      </c>
      <c r="M798" s="233" t="inlineStr">
        <is>
          <t>X</t>
        </is>
      </c>
      <c r="N798" s="233" t="inlineStr">
        <is>
          <t>Special/Other</t>
        </is>
      </c>
      <c r="O798" s="233" t="inlineStr">
        <is>
          <t>Coating_Scotchkote134_interior_exterior</t>
        </is>
      </c>
      <c r="P798" s="235" t="inlineStr">
        <is>
          <t>RTF</t>
        </is>
      </c>
      <c r="Q798" s="233" t="inlineStr">
        <is>
          <t>B101291</t>
        </is>
      </c>
      <c r="R798" s="235" t="inlineStr">
        <is>
          <t>LT250</t>
        </is>
      </c>
      <c r="S798" s="233" t="n"/>
      <c r="T798" s="233" t="n"/>
      <c r="U798" s="233" t="n"/>
    </row>
    <row r="799">
      <c r="B799" s="233">
        <f>IF(AND(M799&lt;&gt;"B20", O799= "Coating_Standard"),"Y","N")</f>
        <v/>
      </c>
      <c r="C799" s="233" t="inlineStr">
        <is>
          <t>ConTab_BOM_KP_Insert_1498</t>
        </is>
      </c>
      <c r="D799" s="233">
        <f>IF(B799="Y",C799,"")</f>
        <v/>
      </c>
      <c r="E799" s="198" t="inlineStr">
        <is>
          <t>8020-5_6-KP</t>
        </is>
      </c>
      <c r="F799" s="235" t="inlineStr">
        <is>
          <t>Opt_Insert</t>
        </is>
      </c>
      <c r="G799" s="235" t="inlineStr">
        <is>
          <t>K</t>
        </is>
      </c>
      <c r="H799" s="234" t="inlineStr">
        <is>
          <t>XK</t>
        </is>
      </c>
      <c r="I799" s="233" t="inlineStr">
        <is>
          <t>Mechanical Seal</t>
        </is>
      </c>
      <c r="J799" s="233" t="inlineStr">
        <is>
          <t>Single</t>
        </is>
      </c>
      <c r="K799" s="233" t="n"/>
      <c r="L799" s="233" t="inlineStr">
        <is>
          <t>Regreasable</t>
        </is>
      </c>
      <c r="M799" s="233" t="inlineStr">
        <is>
          <t>X</t>
        </is>
      </c>
      <c r="N799" s="233" t="inlineStr">
        <is>
          <t>Special/Other</t>
        </is>
      </c>
      <c r="O799" s="233" t="inlineStr">
        <is>
          <t>Coating_Scotchkote134_interior_exterior</t>
        </is>
      </c>
      <c r="P799" s="235" t="inlineStr">
        <is>
          <t>RTF</t>
        </is>
      </c>
      <c r="Q799" s="233" t="inlineStr">
        <is>
          <t>B101311</t>
        </is>
      </c>
      <c r="R799" s="235" t="inlineStr">
        <is>
          <t>LT250</t>
        </is>
      </c>
      <c r="S799" s="233" t="n"/>
      <c r="T799" s="233" t="n"/>
      <c r="U799" s="233" t="n"/>
    </row>
    <row r="800">
      <c r="B800" s="233">
        <f>IF(AND(M800&lt;&gt;"B20", O800= "Coating_Standard"),"Y","N")</f>
        <v/>
      </c>
      <c r="C800" s="233" t="inlineStr">
        <is>
          <t>ConTab_BOM_KP_Insert_1499</t>
        </is>
      </c>
      <c r="D800" s="233">
        <f>IF(B800="Y",C800,"")</f>
        <v/>
      </c>
      <c r="E800" s="198" t="inlineStr">
        <is>
          <t>8020-5_6-KP</t>
        </is>
      </c>
      <c r="F800" s="235" t="inlineStr">
        <is>
          <t>Opt_Insert</t>
        </is>
      </c>
      <c r="G800" s="235" t="inlineStr">
        <is>
          <t>K</t>
        </is>
      </c>
      <c r="H800" s="234" t="inlineStr">
        <is>
          <t>XK</t>
        </is>
      </c>
      <c r="I800" s="233" t="inlineStr">
        <is>
          <t>Packing</t>
        </is>
      </c>
      <c r="J800" s="233" t="inlineStr">
        <is>
          <t>Packing</t>
        </is>
      </c>
      <c r="K800" s="233" t="n"/>
      <c r="L800" s="233" t="inlineStr">
        <is>
          <t>Regreasable</t>
        </is>
      </c>
      <c r="M800" s="233" t="inlineStr">
        <is>
          <t>X</t>
        </is>
      </c>
      <c r="N800" s="233" t="inlineStr">
        <is>
          <t>Special/Other</t>
        </is>
      </c>
      <c r="O800" s="233" t="inlineStr">
        <is>
          <t>Coating_Scotchkote134_interior_exterior</t>
        </is>
      </c>
      <c r="P800" s="235" t="inlineStr">
        <is>
          <t>RTF</t>
        </is>
      </c>
      <c r="Q800" s="233" t="inlineStr">
        <is>
          <t>B101315</t>
        </is>
      </c>
      <c r="R800" s="235" t="inlineStr">
        <is>
          <t>LT250</t>
        </is>
      </c>
      <c r="S800" s="233" t="n"/>
      <c r="T800" s="233" t="n"/>
      <c r="U800" s="233" t="n"/>
    </row>
    <row r="801">
      <c r="B801" s="233">
        <f>IF(AND(M801&lt;&gt;"B20", O801= "Coating_Standard"),"Y","N")</f>
        <v/>
      </c>
      <c r="C801" s="233" t="inlineStr">
        <is>
          <t>ConTab_BOM_KP_Insert_1500</t>
        </is>
      </c>
      <c r="D801" s="233">
        <f>IF(B801="Y",C801,"")</f>
        <v/>
      </c>
      <c r="E801" s="198" t="inlineStr">
        <is>
          <t>1012-9_0-KP</t>
        </is>
      </c>
      <c r="F801" s="235" t="inlineStr">
        <is>
          <t>Opt_Insert</t>
        </is>
      </c>
      <c r="G801" s="235" t="inlineStr">
        <is>
          <t>5</t>
        </is>
      </c>
      <c r="H801" s="234" t="inlineStr">
        <is>
          <t>X5</t>
        </is>
      </c>
      <c r="I801" s="233" t="inlineStr">
        <is>
          <t>Mechanical Seal</t>
        </is>
      </c>
      <c r="J801" s="233" t="inlineStr">
        <is>
          <t>Single</t>
        </is>
      </c>
      <c r="K801" s="233" t="n"/>
      <c r="L801" s="233" t="inlineStr">
        <is>
          <t>Regreasable</t>
        </is>
      </c>
      <c r="M801" s="233" t="inlineStr">
        <is>
          <t>C35</t>
        </is>
      </c>
      <c r="N801" s="233" t="inlineStr">
        <is>
          <t>No Lip seals or labrynth seals</t>
        </is>
      </c>
      <c r="O801" s="233" t="inlineStr">
        <is>
          <t>Coating_Scotchkote134_interior_exterior</t>
        </is>
      </c>
      <c r="P801" s="235" t="inlineStr">
        <is>
          <t>RTF</t>
        </is>
      </c>
      <c r="Q801" s="233" t="inlineStr">
        <is>
          <t>B101284</t>
        </is>
      </c>
      <c r="R801" s="235" t="inlineStr">
        <is>
          <t>LT250</t>
        </is>
      </c>
      <c r="S801" s="233" t="n"/>
      <c r="T801" s="233" t="n"/>
      <c r="U801" s="233" t="n"/>
    </row>
    <row r="802">
      <c r="B802" s="233">
        <f>IF(AND(M802&lt;&gt;"B20", O802= "Coating_Standard"),"Y","N")</f>
        <v/>
      </c>
      <c r="C802" s="233" t="inlineStr">
        <is>
          <t>ConTab_BOM_KP_Insert_1501</t>
        </is>
      </c>
      <c r="D802" s="233">
        <f>IF(B802="Y",C802,"")</f>
        <v/>
      </c>
      <c r="E802" s="198" t="inlineStr">
        <is>
          <t>1012-9_0-KP</t>
        </is>
      </c>
      <c r="F802" s="235" t="inlineStr">
        <is>
          <t>Opt_Insert</t>
        </is>
      </c>
      <c r="G802" s="235" t="inlineStr">
        <is>
          <t>5</t>
        </is>
      </c>
      <c r="H802" s="234" t="inlineStr">
        <is>
          <t>X5</t>
        </is>
      </c>
      <c r="I802" s="233" t="inlineStr">
        <is>
          <t>Mechanical Seal</t>
        </is>
      </c>
      <c r="J802" s="233" t="inlineStr">
        <is>
          <t>Single</t>
        </is>
      </c>
      <c r="K802" s="233" t="n"/>
      <c r="L802" s="233" t="inlineStr">
        <is>
          <t>Regreasable</t>
        </is>
      </c>
      <c r="M802" s="233" t="inlineStr">
        <is>
          <t>J</t>
        </is>
      </c>
      <c r="N802" s="233" t="inlineStr">
        <is>
          <t>No Lip seals or labrynth seals</t>
        </is>
      </c>
      <c r="O802" s="233" t="inlineStr">
        <is>
          <t>Coating_Scotchkote134_interior_exterior</t>
        </is>
      </c>
      <c r="P802" s="235" t="inlineStr">
        <is>
          <t>RTF</t>
        </is>
      </c>
      <c r="Q802" s="233" t="inlineStr">
        <is>
          <t>B101286</t>
        </is>
      </c>
      <c r="R802" s="235" t="inlineStr">
        <is>
          <t>LT105</t>
        </is>
      </c>
      <c r="S802" s="233" t="n"/>
      <c r="T802" s="233" t="n"/>
      <c r="U802" s="233" t="n"/>
    </row>
    <row r="803">
      <c r="B803" s="233">
        <f>IF(AND(M803&lt;&gt;"B20", O803= "Coating_Standard"),"Y","N")</f>
        <v/>
      </c>
      <c r="C803" s="233" t="inlineStr">
        <is>
          <t>ConTab_BOM_KP_Insert_1502</t>
        </is>
      </c>
      <c r="D803" s="233">
        <f>IF(B803="Y",C803,"")</f>
        <v/>
      </c>
      <c r="E803" s="198" t="inlineStr">
        <is>
          <t>1012-9_0-KP</t>
        </is>
      </c>
      <c r="F803" s="235" t="inlineStr">
        <is>
          <t>Opt_Insert</t>
        </is>
      </c>
      <c r="G803" s="235" t="inlineStr">
        <is>
          <t>5</t>
        </is>
      </c>
      <c r="H803" s="234" t="inlineStr">
        <is>
          <t>X5</t>
        </is>
      </c>
      <c r="I803" s="233" t="inlineStr">
        <is>
          <t>Mechanical Seal</t>
        </is>
      </c>
      <c r="J803" s="233" t="inlineStr">
        <is>
          <t>Single</t>
        </is>
      </c>
      <c r="K803" s="233" t="n"/>
      <c r="L803" s="233" t="inlineStr">
        <is>
          <t>Regreasable</t>
        </is>
      </c>
      <c r="M803" s="233" t="inlineStr">
        <is>
          <t>X</t>
        </is>
      </c>
      <c r="N803" s="233" t="inlineStr">
        <is>
          <t>Special/Other</t>
        </is>
      </c>
      <c r="O803" s="233" t="inlineStr">
        <is>
          <t>Coating_Scotchkote134_interior_exterior</t>
        </is>
      </c>
      <c r="P803" s="235" t="inlineStr">
        <is>
          <t>RTF</t>
        </is>
      </c>
      <c r="Q803" s="233" t="inlineStr">
        <is>
          <t>B101287</t>
        </is>
      </c>
      <c r="R803" s="235" t="inlineStr">
        <is>
          <t>LT250</t>
        </is>
      </c>
      <c r="S803" s="233" t="n"/>
      <c r="T803" s="233" t="n"/>
      <c r="U803" s="233" t="n"/>
    </row>
    <row r="804">
      <c r="B804" s="233">
        <f>IF(AND(M804&lt;&gt;"B20", O804= "Coating_Standard"),"Y","N")</f>
        <v/>
      </c>
      <c r="C804" s="233" t="inlineStr">
        <is>
          <t>ConTab_BOM_KP_Insert_1503</t>
        </is>
      </c>
      <c r="D804" s="233">
        <f>IF(B804="Y",C804,"")</f>
        <v/>
      </c>
      <c r="E804" s="198" t="inlineStr">
        <is>
          <t>1012-9_0-KP</t>
        </is>
      </c>
      <c r="F804" s="235" t="inlineStr">
        <is>
          <t>Opt_Insert</t>
        </is>
      </c>
      <c r="G804" s="235" t="inlineStr">
        <is>
          <t>5</t>
        </is>
      </c>
      <c r="H804" s="234" t="inlineStr">
        <is>
          <t>X5</t>
        </is>
      </c>
      <c r="I804" s="233" t="inlineStr">
        <is>
          <t>Packing</t>
        </is>
      </c>
      <c r="J804" s="233" t="inlineStr">
        <is>
          <t>Packing</t>
        </is>
      </c>
      <c r="K804" s="233" t="n"/>
      <c r="L804" s="233" t="inlineStr">
        <is>
          <t>Regreasable</t>
        </is>
      </c>
      <c r="M804" s="233" t="inlineStr">
        <is>
          <t>C35</t>
        </is>
      </c>
      <c r="N804" s="233" t="inlineStr">
        <is>
          <t>No Lip seals or labrynth seals</t>
        </is>
      </c>
      <c r="O804" s="233" t="inlineStr">
        <is>
          <t>Coating_Scotchkote134_interior_exterior</t>
        </is>
      </c>
      <c r="P804" s="235" t="inlineStr">
        <is>
          <t>RTF</t>
        </is>
      </c>
      <c r="Q804" s="233" t="inlineStr">
        <is>
          <t>B101288</t>
        </is>
      </c>
      <c r="R804" s="235" t="inlineStr">
        <is>
          <t>LT250</t>
        </is>
      </c>
      <c r="S804" s="233" t="n"/>
      <c r="T804" s="233" t="n"/>
      <c r="U804" s="233" t="n"/>
    </row>
    <row r="805">
      <c r="B805" s="233">
        <f>IF(AND(M805&lt;&gt;"B20", O805= "Coating_Standard"),"Y","N")</f>
        <v/>
      </c>
      <c r="C805" s="233" t="inlineStr">
        <is>
          <t>ConTab_BOM_KP_Insert_1504</t>
        </is>
      </c>
      <c r="D805" s="233">
        <f>IF(B805="Y",C805,"")</f>
        <v/>
      </c>
      <c r="E805" s="198" t="inlineStr">
        <is>
          <t>1012-9_0-KP</t>
        </is>
      </c>
      <c r="F805" s="235" t="inlineStr">
        <is>
          <t>Opt_Insert</t>
        </is>
      </c>
      <c r="G805" s="235" t="inlineStr">
        <is>
          <t>5</t>
        </is>
      </c>
      <c r="H805" s="234" t="inlineStr">
        <is>
          <t>X5</t>
        </is>
      </c>
      <c r="I805" s="233" t="inlineStr">
        <is>
          <t>Packing</t>
        </is>
      </c>
      <c r="J805" s="233" t="inlineStr">
        <is>
          <t>Packing</t>
        </is>
      </c>
      <c r="K805" s="233" t="n"/>
      <c r="L805" s="233" t="inlineStr">
        <is>
          <t>Regreasable</t>
        </is>
      </c>
      <c r="M805" s="233" t="inlineStr">
        <is>
          <t>J</t>
        </is>
      </c>
      <c r="N805" s="233" t="inlineStr">
        <is>
          <t>No Lip seals or labrynth seals</t>
        </is>
      </c>
      <c r="O805" s="233" t="inlineStr">
        <is>
          <t>Coating_Scotchkote134_interior_exterior</t>
        </is>
      </c>
      <c r="P805" s="235" t="inlineStr">
        <is>
          <t>RTF</t>
        </is>
      </c>
      <c r="Q805" s="233" t="inlineStr">
        <is>
          <t>B101290</t>
        </is>
      </c>
      <c r="R805" s="235" t="inlineStr">
        <is>
          <t>LT105</t>
        </is>
      </c>
      <c r="S805" s="233" t="n"/>
      <c r="T805" s="233" t="n"/>
      <c r="U805" s="233" t="n"/>
    </row>
    <row r="806">
      <c r="B806" s="233">
        <f>IF(AND(M806&lt;&gt;"B20", O806= "Coating_Standard"),"Y","N")</f>
        <v/>
      </c>
      <c r="C806" s="233" t="inlineStr">
        <is>
          <t>ConTab_BOM_KP_Insert_1505</t>
        </is>
      </c>
      <c r="D806" s="233">
        <f>IF(B806="Y",C806,"")</f>
        <v/>
      </c>
      <c r="E806" s="198" t="inlineStr">
        <is>
          <t>1012-9_0-KP</t>
        </is>
      </c>
      <c r="F806" s="235" t="inlineStr">
        <is>
          <t>Opt_Insert</t>
        </is>
      </c>
      <c r="G806" s="235" t="inlineStr">
        <is>
          <t>5</t>
        </is>
      </c>
      <c r="H806" s="234" t="inlineStr">
        <is>
          <t>X5</t>
        </is>
      </c>
      <c r="I806" s="233" t="inlineStr">
        <is>
          <t>Packing</t>
        </is>
      </c>
      <c r="J806" s="233" t="inlineStr">
        <is>
          <t>Packing</t>
        </is>
      </c>
      <c r="K806" s="233" t="n"/>
      <c r="L806" s="233" t="inlineStr">
        <is>
          <t>Regreasable</t>
        </is>
      </c>
      <c r="M806" s="233" t="inlineStr">
        <is>
          <t>X</t>
        </is>
      </c>
      <c r="N806" s="233" t="inlineStr">
        <is>
          <t>Special/Other</t>
        </is>
      </c>
      <c r="O806" s="233" t="inlineStr">
        <is>
          <t>Coating_Scotchkote134_interior_exterior</t>
        </is>
      </c>
      <c r="P806" s="235" t="inlineStr">
        <is>
          <t>RTF</t>
        </is>
      </c>
      <c r="Q806" s="233" t="inlineStr">
        <is>
          <t>B101291</t>
        </is>
      </c>
      <c r="R806" s="235" t="inlineStr">
        <is>
          <t>LT250</t>
        </is>
      </c>
      <c r="S806" s="233" t="n"/>
      <c r="T806" s="233" t="n"/>
      <c r="U806" s="233" t="n"/>
    </row>
    <row r="807">
      <c r="B807" s="233">
        <f>IF(AND(M807&lt;&gt;"B20", O807= "Coating_Standard"),"Y","N")</f>
        <v/>
      </c>
      <c r="C807" s="233" t="inlineStr">
        <is>
          <t>ConTab_BOM_KP_Insert_1506</t>
        </is>
      </c>
      <c r="D807" s="233">
        <f>IF(B807="Y",C807,"")</f>
        <v/>
      </c>
      <c r="E807" s="198" t="inlineStr">
        <is>
          <t>1015-3_4-KP</t>
        </is>
      </c>
      <c r="F807" s="235" t="inlineStr">
        <is>
          <t>Opt_Insert</t>
        </is>
      </c>
      <c r="G807" s="235" t="inlineStr">
        <is>
          <t>7</t>
        </is>
      </c>
      <c r="H807" s="234" t="inlineStr">
        <is>
          <t>X7</t>
        </is>
      </c>
      <c r="I807" s="233" t="inlineStr">
        <is>
          <t>Mechanical Seal</t>
        </is>
      </c>
      <c r="J807" s="233" t="inlineStr">
        <is>
          <t>Single</t>
        </is>
      </c>
      <c r="K807" s="233" t="n"/>
      <c r="L807" s="233" t="inlineStr">
        <is>
          <t>Regreasable</t>
        </is>
      </c>
      <c r="M807" s="233" t="inlineStr">
        <is>
          <t>C35</t>
        </is>
      </c>
      <c r="N807" s="233" t="inlineStr">
        <is>
          <t>No Lip seals or labrynth seals</t>
        </is>
      </c>
      <c r="O807" s="233" t="inlineStr">
        <is>
          <t>Coating_Scotchkote134_interior_exterior</t>
        </is>
      </c>
      <c r="P807" s="235" t="inlineStr">
        <is>
          <t>RTF</t>
        </is>
      </c>
      <c r="Q807" s="233" t="inlineStr">
        <is>
          <t>B101300</t>
        </is>
      </c>
      <c r="R807" s="235" t="inlineStr">
        <is>
          <t>LT250</t>
        </is>
      </c>
      <c r="S807" s="233" t="n"/>
      <c r="T807" s="233" t="n"/>
      <c r="U807" s="233" t="n"/>
    </row>
    <row r="808">
      <c r="B808" s="233">
        <f>IF(AND(M808&lt;&gt;"B20", O808= "Coating_Standard"),"Y","N")</f>
        <v/>
      </c>
      <c r="C808" s="233" t="inlineStr">
        <is>
          <t>ConTab_BOM_KP_Insert_1507</t>
        </is>
      </c>
      <c r="D808" s="233">
        <f>IF(B808="Y",C808,"")</f>
        <v/>
      </c>
      <c r="E808" s="198" t="inlineStr">
        <is>
          <t>1015-3_4-KP</t>
        </is>
      </c>
      <c r="F808" s="235" t="inlineStr">
        <is>
          <t>Opt_Insert</t>
        </is>
      </c>
      <c r="G808" s="235" t="inlineStr">
        <is>
          <t>7</t>
        </is>
      </c>
      <c r="H808" s="234" t="inlineStr">
        <is>
          <t>X7</t>
        </is>
      </c>
      <c r="I808" s="233" t="inlineStr">
        <is>
          <t>Mechanical Seal</t>
        </is>
      </c>
      <c r="J808" s="233" t="inlineStr">
        <is>
          <t>Single</t>
        </is>
      </c>
      <c r="K808" s="233" t="n"/>
      <c r="L808" s="233" t="inlineStr">
        <is>
          <t>Regreasable</t>
        </is>
      </c>
      <c r="M808" s="233" t="inlineStr">
        <is>
          <t>J</t>
        </is>
      </c>
      <c r="N808" s="233" t="inlineStr">
        <is>
          <t>No Lip seals or labrynth seals</t>
        </is>
      </c>
      <c r="O808" s="233" t="inlineStr">
        <is>
          <t>Coating_Scotchkote134_interior_exterior</t>
        </is>
      </c>
      <c r="P808" s="235" t="inlineStr">
        <is>
          <t>RTF</t>
        </is>
      </c>
      <c r="Q808" s="233" t="inlineStr">
        <is>
          <t>B101302</t>
        </is>
      </c>
      <c r="R808" s="235" t="inlineStr">
        <is>
          <t>LT105</t>
        </is>
      </c>
      <c r="S808" s="233" t="n"/>
      <c r="T808" s="233" t="n"/>
      <c r="U808" s="233" t="n"/>
    </row>
    <row r="809">
      <c r="B809" s="233">
        <f>IF(AND(M809&lt;&gt;"B20", O809= "Coating_Standard"),"Y","N")</f>
        <v/>
      </c>
      <c r="C809" s="233" t="inlineStr">
        <is>
          <t>ConTab_BOM_KP_Insert_1508</t>
        </is>
      </c>
      <c r="D809" s="233">
        <f>IF(B809="Y",C809,"")</f>
        <v/>
      </c>
      <c r="E809" s="198" t="inlineStr">
        <is>
          <t>1015-3_4-KP</t>
        </is>
      </c>
      <c r="F809" s="235" t="inlineStr">
        <is>
          <t>Opt_Insert</t>
        </is>
      </c>
      <c r="G809" s="235" t="inlineStr">
        <is>
          <t>7</t>
        </is>
      </c>
      <c r="H809" s="234" t="inlineStr">
        <is>
          <t>X7</t>
        </is>
      </c>
      <c r="I809" s="233" t="inlineStr">
        <is>
          <t>Mechanical Seal</t>
        </is>
      </c>
      <c r="J809" s="233" t="inlineStr">
        <is>
          <t>Single</t>
        </is>
      </c>
      <c r="K809" s="233" t="n"/>
      <c r="L809" s="233" t="inlineStr">
        <is>
          <t>Regreasable</t>
        </is>
      </c>
      <c r="M809" s="233" t="inlineStr">
        <is>
          <t>X</t>
        </is>
      </c>
      <c r="N809" s="233" t="inlineStr">
        <is>
          <t>Special/Other</t>
        </is>
      </c>
      <c r="O809" s="233" t="inlineStr">
        <is>
          <t>Coating_Scotchkote134_interior_exterior</t>
        </is>
      </c>
      <c r="P809" s="235" t="inlineStr">
        <is>
          <t>RTF</t>
        </is>
      </c>
      <c r="Q809" s="233" t="inlineStr">
        <is>
          <t>B101303</t>
        </is>
      </c>
      <c r="R809" s="235" t="inlineStr">
        <is>
          <t>LT250</t>
        </is>
      </c>
      <c r="S809" s="233" t="n"/>
      <c r="T809" s="233" t="n"/>
      <c r="U809" s="233" t="n"/>
    </row>
    <row r="810">
      <c r="B810" s="233">
        <f>IF(AND(M810&lt;&gt;"B20", O810= "Coating_Standard"),"Y","N")</f>
        <v/>
      </c>
      <c r="C810" s="233" t="inlineStr">
        <is>
          <t>ConTab_BOM_KP_Insert_1509</t>
        </is>
      </c>
      <c r="D810" s="233">
        <f>IF(B810="Y",C810,"")</f>
        <v/>
      </c>
      <c r="E810" s="198" t="inlineStr">
        <is>
          <t>1015-3_4-KP</t>
        </is>
      </c>
      <c r="F810" s="235" t="inlineStr">
        <is>
          <t>Opt_Insert</t>
        </is>
      </c>
      <c r="G810" s="235" t="inlineStr">
        <is>
          <t>7</t>
        </is>
      </c>
      <c r="H810" s="234" t="inlineStr">
        <is>
          <t>X7</t>
        </is>
      </c>
      <c r="I810" s="233" t="inlineStr">
        <is>
          <t>Packing</t>
        </is>
      </c>
      <c r="J810" s="233" t="inlineStr">
        <is>
          <t>Packing</t>
        </is>
      </c>
      <c r="K810" s="233" t="n"/>
      <c r="L810" s="233" t="inlineStr">
        <is>
          <t>Regreasable</t>
        </is>
      </c>
      <c r="M810" s="233" t="inlineStr">
        <is>
          <t>C35</t>
        </is>
      </c>
      <c r="N810" s="233" t="inlineStr">
        <is>
          <t>No Lip seals or labrynth seals</t>
        </is>
      </c>
      <c r="O810" s="233" t="inlineStr">
        <is>
          <t>Coating_Scotchkote134_interior_exterior</t>
        </is>
      </c>
      <c r="P810" s="235" t="inlineStr">
        <is>
          <t>RTF</t>
        </is>
      </c>
      <c r="Q810" s="233" t="inlineStr">
        <is>
          <t>B101304</t>
        </is>
      </c>
      <c r="R810" s="235" t="inlineStr">
        <is>
          <t>LT250</t>
        </is>
      </c>
      <c r="S810" s="233" t="n"/>
      <c r="T810" s="233" t="n"/>
      <c r="U810" s="233" t="n"/>
    </row>
    <row r="811">
      <c r="B811" s="233">
        <f>IF(AND(M811&lt;&gt;"B20", O811= "Coating_Standard"),"Y","N")</f>
        <v/>
      </c>
      <c r="C811" s="233" t="inlineStr">
        <is>
          <t>ConTab_BOM_KP_Insert_1510</t>
        </is>
      </c>
      <c r="D811" s="233">
        <f>IF(B811="Y",C811,"")</f>
        <v/>
      </c>
      <c r="E811" s="198" t="inlineStr">
        <is>
          <t>1015-3_4-KP</t>
        </is>
      </c>
      <c r="F811" s="235" t="inlineStr">
        <is>
          <t>Opt_Insert</t>
        </is>
      </c>
      <c r="G811" s="235" t="inlineStr">
        <is>
          <t>7</t>
        </is>
      </c>
      <c r="H811" s="234" t="inlineStr">
        <is>
          <t>X7</t>
        </is>
      </c>
      <c r="I811" s="233" t="inlineStr">
        <is>
          <t>Packing</t>
        </is>
      </c>
      <c r="J811" s="233" t="inlineStr">
        <is>
          <t>Packing</t>
        </is>
      </c>
      <c r="K811" s="233" t="n"/>
      <c r="L811" s="233" t="inlineStr">
        <is>
          <t>Regreasable</t>
        </is>
      </c>
      <c r="M811" s="233" t="inlineStr">
        <is>
          <t>J</t>
        </is>
      </c>
      <c r="N811" s="233" t="inlineStr">
        <is>
          <t>No Lip seals or labrynth seals</t>
        </is>
      </c>
      <c r="O811" s="233" t="inlineStr">
        <is>
          <t>Coating_Scotchkote134_interior_exterior</t>
        </is>
      </c>
      <c r="P811" s="235" t="inlineStr">
        <is>
          <t>RTF</t>
        </is>
      </c>
      <c r="Q811" s="233" t="inlineStr">
        <is>
          <t>B101306</t>
        </is>
      </c>
      <c r="R811" s="235" t="inlineStr">
        <is>
          <t>LT105</t>
        </is>
      </c>
      <c r="S811" s="233" t="n"/>
      <c r="T811" s="233" t="n"/>
      <c r="U811" s="233" t="n"/>
    </row>
    <row r="812">
      <c r="B812" s="233">
        <f>IF(AND(M812&lt;&gt;"B20", O812= "Coating_Standard"),"Y","N")</f>
        <v/>
      </c>
      <c r="C812" s="233" t="inlineStr">
        <is>
          <t>ConTab_BOM_KP_Insert_1511</t>
        </is>
      </c>
      <c r="D812" s="233">
        <f>IF(B812="Y",C812,"")</f>
        <v/>
      </c>
      <c r="E812" s="198" t="inlineStr">
        <is>
          <t>1015-3_4-KP</t>
        </is>
      </c>
      <c r="F812" s="235" t="inlineStr">
        <is>
          <t>Opt_Insert</t>
        </is>
      </c>
      <c r="G812" s="235" t="inlineStr">
        <is>
          <t>7</t>
        </is>
      </c>
      <c r="H812" s="234" t="inlineStr">
        <is>
          <t>X7</t>
        </is>
      </c>
      <c r="I812" s="233" t="inlineStr">
        <is>
          <t>Packing</t>
        </is>
      </c>
      <c r="J812" s="233" t="inlineStr">
        <is>
          <t>Packing</t>
        </is>
      </c>
      <c r="K812" s="233" t="n"/>
      <c r="L812" s="233" t="inlineStr">
        <is>
          <t>Regreasable</t>
        </is>
      </c>
      <c r="M812" s="233" t="inlineStr">
        <is>
          <t>X</t>
        </is>
      </c>
      <c r="N812" s="233" t="inlineStr">
        <is>
          <t>Special/Other</t>
        </is>
      </c>
      <c r="O812" s="233" t="inlineStr">
        <is>
          <t>Coating_Scotchkote134_interior_exterior</t>
        </is>
      </c>
      <c r="P812" s="235" t="inlineStr">
        <is>
          <t>RTF</t>
        </is>
      </c>
      <c r="Q812" s="233" t="inlineStr">
        <is>
          <t>B101307</t>
        </is>
      </c>
      <c r="R812" s="235" t="inlineStr">
        <is>
          <t>LT250</t>
        </is>
      </c>
      <c r="S812" s="233" t="n"/>
      <c r="T812" s="233" t="n"/>
      <c r="U812" s="233" t="n"/>
    </row>
    <row r="813">
      <c r="B813" s="233">
        <f>IF(AND(M813&lt;&gt;"B20", O813= "Coating_Standard"),"Y","N")</f>
        <v/>
      </c>
      <c r="C813" s="233" t="inlineStr">
        <is>
          <t>ConTab_BOM_KP_Insert_1512</t>
        </is>
      </c>
      <c r="D813" s="233">
        <f>IF(B813="Y",C813,"")</f>
        <v/>
      </c>
      <c r="E813" s="198" t="inlineStr">
        <is>
          <t>1020-3_4-KP</t>
        </is>
      </c>
      <c r="F813" s="235" t="inlineStr">
        <is>
          <t>Opt_Insert</t>
        </is>
      </c>
      <c r="G813" s="235" t="inlineStr">
        <is>
          <t>V</t>
        </is>
      </c>
      <c r="H813" s="234" t="inlineStr">
        <is>
          <t>XV</t>
        </is>
      </c>
      <c r="I813" s="233" t="inlineStr">
        <is>
          <t>Mechanical Seal</t>
        </is>
      </c>
      <c r="J813" s="233" t="inlineStr">
        <is>
          <t>Single</t>
        </is>
      </c>
      <c r="K813" s="233" t="n"/>
      <c r="L813" s="233" t="inlineStr">
        <is>
          <t>Regreasable</t>
        </is>
      </c>
      <c r="M813" s="233" t="inlineStr">
        <is>
          <t>X</t>
        </is>
      </c>
      <c r="N813" s="233" t="inlineStr">
        <is>
          <t>Special/Other</t>
        </is>
      </c>
      <c r="O813" s="233" t="inlineStr">
        <is>
          <t>Coating_Scotchkote134_interior_exterior</t>
        </is>
      </c>
      <c r="P813" s="235" t="inlineStr">
        <is>
          <t>RTF</t>
        </is>
      </c>
      <c r="Q813" s="233" t="inlineStr">
        <is>
          <t>B101319</t>
        </is>
      </c>
      <c r="R813" s="235" t="inlineStr">
        <is>
          <t>LT250</t>
        </is>
      </c>
      <c r="S813" s="233" t="n"/>
      <c r="T813" s="233" t="n"/>
      <c r="U813" s="233" t="n"/>
    </row>
    <row r="814">
      <c r="B814" s="233">
        <f>IF(AND(M814&lt;&gt;"B20", O814= "Coating_Standard"),"Y","N")</f>
        <v/>
      </c>
      <c r="C814" s="233" t="inlineStr">
        <is>
          <t>ConTab_BOM_KP_Insert_1513</t>
        </is>
      </c>
      <c r="D814" s="233">
        <f>IF(B814="Y",C814,"")</f>
        <v/>
      </c>
      <c r="E814" s="198" t="inlineStr">
        <is>
          <t>1020-3_4-KP</t>
        </is>
      </c>
      <c r="F814" s="235" t="inlineStr">
        <is>
          <t>Opt_Insert</t>
        </is>
      </c>
      <c r="G814" s="235" t="inlineStr">
        <is>
          <t>V</t>
        </is>
      </c>
      <c r="H814" s="234" t="inlineStr">
        <is>
          <t>XV</t>
        </is>
      </c>
      <c r="I814" s="233" t="inlineStr">
        <is>
          <t>Packing</t>
        </is>
      </c>
      <c r="J814" s="233" t="inlineStr">
        <is>
          <t>Packing</t>
        </is>
      </c>
      <c r="K814" s="233" t="n"/>
      <c r="L814" s="233" t="inlineStr">
        <is>
          <t>Regreasable</t>
        </is>
      </c>
      <c r="M814" s="233" t="inlineStr">
        <is>
          <t>X</t>
        </is>
      </c>
      <c r="N814" s="233" t="inlineStr">
        <is>
          <t>Special/Other</t>
        </is>
      </c>
      <c r="O814" s="233" t="inlineStr">
        <is>
          <t>Coating_Scotchkote134_interior_exterior</t>
        </is>
      </c>
      <c r="P814" s="235" t="inlineStr">
        <is>
          <t>RTF</t>
        </is>
      </c>
      <c r="Q814" s="233" t="inlineStr">
        <is>
          <t>B101323</t>
        </is>
      </c>
      <c r="R814" s="235" t="inlineStr">
        <is>
          <t>LT250</t>
        </is>
      </c>
      <c r="S814" s="233" t="n"/>
      <c r="T814" s="233" t="n"/>
      <c r="U814" s="233" t="n"/>
    </row>
    <row r="815">
      <c r="B815" s="233">
        <f>IF(AND(M815&lt;&gt;"B20", O815= "Coating_Standard"),"Y","N")</f>
        <v/>
      </c>
      <c r="C815" s="233" t="inlineStr">
        <is>
          <t>ConTab_BOM_KP_Insert_1514</t>
        </is>
      </c>
      <c r="D815" s="233">
        <f>IF(B815="Y",C815,"")</f>
        <v/>
      </c>
      <c r="E815" s="198" t="inlineStr">
        <is>
          <t>1024-1_2-KP</t>
        </is>
      </c>
      <c r="F815" s="235" t="inlineStr">
        <is>
          <t>Opt_Insert</t>
        </is>
      </c>
      <c r="G815" s="235" t="inlineStr">
        <is>
          <t>V</t>
        </is>
      </c>
      <c r="H815" s="234" t="inlineStr">
        <is>
          <t>XV</t>
        </is>
      </c>
      <c r="I815" s="233" t="inlineStr">
        <is>
          <t>Mechanical Seal</t>
        </is>
      </c>
      <c r="J815" s="233" t="inlineStr">
        <is>
          <t>Single</t>
        </is>
      </c>
      <c r="K815" s="233" t="n"/>
      <c r="L815" s="233" t="inlineStr">
        <is>
          <t>Regreasable</t>
        </is>
      </c>
      <c r="M815" s="233" t="inlineStr">
        <is>
          <t>X</t>
        </is>
      </c>
      <c r="N815" s="233" t="inlineStr">
        <is>
          <t>Special/Other</t>
        </is>
      </c>
      <c r="O815" s="233" t="inlineStr">
        <is>
          <t>Coating_Scotchkote134_interior_exterior</t>
        </is>
      </c>
      <c r="P815" s="235" t="inlineStr">
        <is>
          <t>RTF</t>
        </is>
      </c>
      <c r="Q815" s="233" t="inlineStr">
        <is>
          <t>B101319</t>
        </is>
      </c>
      <c r="R815" s="235" t="inlineStr">
        <is>
          <t>LT250</t>
        </is>
      </c>
      <c r="S815" s="233" t="n"/>
      <c r="T815" s="233" t="n"/>
      <c r="U815" s="233" t="n"/>
    </row>
    <row r="816">
      <c r="B816" s="233">
        <f>IF(AND(M816&lt;&gt;"B20", O816= "Coating_Standard"),"Y","N")</f>
        <v/>
      </c>
      <c r="C816" s="233" t="inlineStr">
        <is>
          <t>ConTab_BOM_KP_Insert_1515</t>
        </is>
      </c>
      <c r="D816" s="233">
        <f>IF(B816="Y",C816,"")</f>
        <v/>
      </c>
      <c r="E816" s="198" t="inlineStr">
        <is>
          <t>1024-1_2-KP</t>
        </is>
      </c>
      <c r="F816" s="235" t="inlineStr">
        <is>
          <t>Opt_Insert</t>
        </is>
      </c>
      <c r="G816" s="235" t="inlineStr">
        <is>
          <t>V</t>
        </is>
      </c>
      <c r="H816" s="234" t="inlineStr">
        <is>
          <t>XV</t>
        </is>
      </c>
      <c r="I816" s="233" t="inlineStr">
        <is>
          <t>Packing</t>
        </is>
      </c>
      <c r="J816" s="233" t="inlineStr">
        <is>
          <t>Packing</t>
        </is>
      </c>
      <c r="K816" s="233" t="n"/>
      <c r="L816" s="233" t="inlineStr">
        <is>
          <t>Regreasable</t>
        </is>
      </c>
      <c r="M816" s="233" t="inlineStr">
        <is>
          <t>X</t>
        </is>
      </c>
      <c r="N816" s="233" t="inlineStr">
        <is>
          <t>Special/Other</t>
        </is>
      </c>
      <c r="O816" s="233" t="inlineStr">
        <is>
          <t>Coating_Scotchkote134_interior_exterior</t>
        </is>
      </c>
      <c r="P816" s="235" t="inlineStr">
        <is>
          <t>RTF</t>
        </is>
      </c>
      <c r="Q816" s="233" t="inlineStr">
        <is>
          <t>B101323</t>
        </is>
      </c>
      <c r="R816" s="235" t="inlineStr">
        <is>
          <t>LT250</t>
        </is>
      </c>
      <c r="S816" s="233" t="n"/>
      <c r="T816" s="233" t="n"/>
      <c r="U816" s="233" t="n"/>
    </row>
    <row r="817">
      <c r="B817" s="233">
        <f>IF(AND(M817&lt;&gt;"B20", O817= "Coating_Standard"),"Y","N")</f>
        <v/>
      </c>
      <c r="C817" s="233" t="inlineStr">
        <is>
          <t>ConTab_BOM_KP_Insert_1516</t>
        </is>
      </c>
      <c r="D817" s="233">
        <f>IF(B817="Y",C817,"")</f>
        <v/>
      </c>
      <c r="E817" s="198" t="inlineStr">
        <is>
          <t>1024-3_4-KP</t>
        </is>
      </c>
      <c r="F817" s="235" t="inlineStr">
        <is>
          <t>Opt_Insert</t>
        </is>
      </c>
      <c r="G817" s="235" t="inlineStr">
        <is>
          <t>V</t>
        </is>
      </c>
      <c r="H817" s="234" t="inlineStr">
        <is>
          <t>XV</t>
        </is>
      </c>
      <c r="I817" s="233" t="inlineStr">
        <is>
          <t>Mechanical Seal</t>
        </is>
      </c>
      <c r="J817" s="233" t="inlineStr">
        <is>
          <t>Single</t>
        </is>
      </c>
      <c r="K817" s="233" t="n"/>
      <c r="L817" s="233" t="inlineStr">
        <is>
          <t>Regreasable</t>
        </is>
      </c>
      <c r="M817" s="233" t="inlineStr">
        <is>
          <t>X</t>
        </is>
      </c>
      <c r="N817" s="233" t="inlineStr">
        <is>
          <t>Special/Other</t>
        </is>
      </c>
      <c r="O817" s="233" t="inlineStr">
        <is>
          <t>Coating_Scotchkote134_interior_exterior</t>
        </is>
      </c>
      <c r="P817" s="235" t="inlineStr">
        <is>
          <t>RTF</t>
        </is>
      </c>
      <c r="Q817" s="233" t="inlineStr">
        <is>
          <t>B101319</t>
        </is>
      </c>
      <c r="R817" s="235" t="inlineStr">
        <is>
          <t>LT250</t>
        </is>
      </c>
      <c r="S817" s="233" t="n"/>
      <c r="T817" s="233" t="n"/>
      <c r="U817" s="233" t="n"/>
    </row>
    <row r="818">
      <c r="B818" s="233">
        <f>IF(AND(M818&lt;&gt;"B20", O818= "Coating_Standard"),"Y","N")</f>
        <v/>
      </c>
      <c r="C818" s="233" t="inlineStr">
        <is>
          <t>ConTab_BOM_KP_Insert_1517</t>
        </is>
      </c>
      <c r="D818" s="233">
        <f>IF(B818="Y",C818,"")</f>
        <v/>
      </c>
      <c r="E818" s="198" t="inlineStr">
        <is>
          <t>1024-3_4-KP</t>
        </is>
      </c>
      <c r="F818" s="235" t="inlineStr">
        <is>
          <t>Opt_Insert</t>
        </is>
      </c>
      <c r="G818" s="235" t="inlineStr">
        <is>
          <t>V</t>
        </is>
      </c>
      <c r="H818" s="234" t="inlineStr">
        <is>
          <t>XV</t>
        </is>
      </c>
      <c r="I818" s="233" t="inlineStr">
        <is>
          <t>Packing</t>
        </is>
      </c>
      <c r="J818" s="233" t="inlineStr">
        <is>
          <t>Packing</t>
        </is>
      </c>
      <c r="K818" s="233" t="n"/>
      <c r="L818" s="233" t="inlineStr">
        <is>
          <t>Regreasable</t>
        </is>
      </c>
      <c r="M818" s="233" t="inlineStr">
        <is>
          <t>X</t>
        </is>
      </c>
      <c r="N818" s="233" t="inlineStr">
        <is>
          <t>Special/Other</t>
        </is>
      </c>
      <c r="O818" s="233" t="inlineStr">
        <is>
          <t>Coating_Scotchkote134_interior_exterior</t>
        </is>
      </c>
      <c r="P818" s="235" t="inlineStr">
        <is>
          <t>RTF</t>
        </is>
      </c>
      <c r="Q818" s="233" t="inlineStr">
        <is>
          <t>B101323</t>
        </is>
      </c>
      <c r="R818" s="235" t="inlineStr">
        <is>
          <t>LT250</t>
        </is>
      </c>
      <c r="S818" s="233" t="n"/>
      <c r="T818" s="233" t="n"/>
      <c r="U818" s="233" t="n"/>
    </row>
    <row r="819">
      <c r="B819" s="233">
        <f>IF(AND(M819&lt;&gt;"B20", O819= "Coating_Standard"),"Y","N")</f>
        <v/>
      </c>
      <c r="C819" s="233" t="inlineStr">
        <is>
          <t>ConTab_BOM_KP_Insert_1518</t>
        </is>
      </c>
      <c r="D819" s="233">
        <f>IF(B819="Y",C819,"")</f>
        <v/>
      </c>
      <c r="E819" s="198" t="inlineStr">
        <is>
          <t>1220-5_6-KP</t>
        </is>
      </c>
      <c r="F819" s="235" t="inlineStr">
        <is>
          <t>Opt_Insert</t>
        </is>
      </c>
      <c r="G819" s="235" t="inlineStr">
        <is>
          <t>K</t>
        </is>
      </c>
      <c r="H819" s="234" t="inlineStr">
        <is>
          <t>XK</t>
        </is>
      </c>
      <c r="I819" s="233" t="inlineStr">
        <is>
          <t>Mechanical Seal</t>
        </is>
      </c>
      <c r="J819" s="233" t="inlineStr">
        <is>
          <t>Single</t>
        </is>
      </c>
      <c r="K819" s="233" t="n"/>
      <c r="L819" s="233" t="inlineStr">
        <is>
          <t>Regreasable</t>
        </is>
      </c>
      <c r="M819" s="233" t="inlineStr">
        <is>
          <t>X</t>
        </is>
      </c>
      <c r="N819" s="233" t="inlineStr">
        <is>
          <t>Special/Other</t>
        </is>
      </c>
      <c r="O819" s="233" t="inlineStr">
        <is>
          <t>Coating_Scotchkote134_interior_exterior</t>
        </is>
      </c>
      <c r="P819" s="235" t="inlineStr">
        <is>
          <t>RTF</t>
        </is>
      </c>
      <c r="Q819" s="233" t="inlineStr">
        <is>
          <t>B101311</t>
        </is>
      </c>
      <c r="R819" s="235" t="inlineStr">
        <is>
          <t>LT250</t>
        </is>
      </c>
      <c r="S819" s="233" t="n"/>
      <c r="T819" s="233" t="n"/>
      <c r="U819" s="233" t="n"/>
    </row>
    <row r="820">
      <c r="B820" s="233">
        <f>IF(AND(M820&lt;&gt;"B20", O820= "Coating_Standard"),"Y","N")</f>
        <v/>
      </c>
      <c r="C820" s="233" t="inlineStr">
        <is>
          <t>ConTab_BOM_KP_Insert_1519</t>
        </is>
      </c>
      <c r="D820" s="233">
        <f>IF(B820="Y",C820,"")</f>
        <v/>
      </c>
      <c r="E820" s="198" t="inlineStr">
        <is>
          <t>1220-5_6-KP</t>
        </is>
      </c>
      <c r="F820" s="235" t="inlineStr">
        <is>
          <t>Opt_Insert</t>
        </is>
      </c>
      <c r="G820" s="235" t="inlineStr">
        <is>
          <t>K</t>
        </is>
      </c>
      <c r="H820" s="234" t="inlineStr">
        <is>
          <t>XK</t>
        </is>
      </c>
      <c r="I820" s="233" t="inlineStr">
        <is>
          <t>Packing</t>
        </is>
      </c>
      <c r="J820" s="233" t="inlineStr">
        <is>
          <t>Packing</t>
        </is>
      </c>
      <c r="K820" s="233" t="n"/>
      <c r="L820" s="233" t="inlineStr">
        <is>
          <t>Regreasable</t>
        </is>
      </c>
      <c r="M820" s="233" t="inlineStr">
        <is>
          <t>X</t>
        </is>
      </c>
      <c r="N820" s="233" t="inlineStr">
        <is>
          <t>Special/Other</t>
        </is>
      </c>
      <c r="O820" s="233" t="inlineStr">
        <is>
          <t>Coating_Scotchkote134_interior_exterior</t>
        </is>
      </c>
      <c r="P820" s="235" t="inlineStr">
        <is>
          <t>RTF</t>
        </is>
      </c>
      <c r="Q820" s="233" t="inlineStr">
        <is>
          <t>B101315</t>
        </is>
      </c>
      <c r="R820" s="235" t="inlineStr">
        <is>
          <t>LT250</t>
        </is>
      </c>
      <c r="S820" s="233" t="n"/>
      <c r="T820" s="233" t="n"/>
      <c r="U820" s="233" t="n"/>
    </row>
    <row r="821">
      <c r="B821" s="233">
        <f>IF(AND(M821&lt;&gt;"B20", O821= "Coating_Standard"),"Y","N")</f>
        <v/>
      </c>
      <c r="C821" s="233" t="inlineStr">
        <is>
          <t>ConTab_BOM_KP_Insert_1520</t>
        </is>
      </c>
      <c r="D821" s="233">
        <f>IF(B821="Y",C821,"")</f>
        <v/>
      </c>
      <c r="E821" s="198" t="inlineStr">
        <is>
          <t>1415-1_2-KP</t>
        </is>
      </c>
      <c r="F821" s="235" t="inlineStr">
        <is>
          <t>Opt_Insert</t>
        </is>
      </c>
      <c r="G821" s="235" t="inlineStr">
        <is>
          <t>K</t>
        </is>
      </c>
      <c r="H821" s="234" t="inlineStr">
        <is>
          <t>XK</t>
        </is>
      </c>
      <c r="I821" s="233" t="inlineStr">
        <is>
          <t>Mechanical Seal</t>
        </is>
      </c>
      <c r="J821" s="233" t="inlineStr">
        <is>
          <t>Single</t>
        </is>
      </c>
      <c r="K821" s="233" t="n"/>
      <c r="L821" s="233" t="inlineStr">
        <is>
          <t>Regreasable</t>
        </is>
      </c>
      <c r="M821" s="233" t="inlineStr">
        <is>
          <t>X</t>
        </is>
      </c>
      <c r="N821" s="233" t="inlineStr">
        <is>
          <t>Special/Other</t>
        </is>
      </c>
      <c r="O821" s="233" t="inlineStr">
        <is>
          <t>Coating_Scotchkote134_interior_exterior</t>
        </is>
      </c>
      <c r="P821" s="235" t="inlineStr">
        <is>
          <t>RTF</t>
        </is>
      </c>
      <c r="Q821" s="233" t="inlineStr">
        <is>
          <t>B101311</t>
        </is>
      </c>
      <c r="R821" s="235" t="inlineStr">
        <is>
          <t>LT250</t>
        </is>
      </c>
      <c r="S821" s="233" t="n"/>
      <c r="T821" s="233" t="n"/>
      <c r="U821" s="233" t="n"/>
    </row>
    <row r="822">
      <c r="B822" s="233">
        <f>IF(AND(M822&lt;&gt;"B20", O822= "Coating_Standard"),"Y","N")</f>
        <v/>
      </c>
      <c r="C822" s="233" t="inlineStr">
        <is>
          <t>ConTab_BOM_KP_Insert_1521</t>
        </is>
      </c>
      <c r="D822" s="233">
        <f>IF(B822="Y",C822,"")</f>
        <v/>
      </c>
      <c r="E822" s="198" t="inlineStr">
        <is>
          <t>1415-1_2-KP</t>
        </is>
      </c>
      <c r="F822" s="235" t="inlineStr">
        <is>
          <t>Opt_Insert</t>
        </is>
      </c>
      <c r="G822" s="235" t="inlineStr">
        <is>
          <t>K</t>
        </is>
      </c>
      <c r="H822" s="234" t="inlineStr">
        <is>
          <t>XK</t>
        </is>
      </c>
      <c r="I822" s="233" t="inlineStr">
        <is>
          <t>Packing</t>
        </is>
      </c>
      <c r="J822" s="233" t="inlineStr">
        <is>
          <t>Packing</t>
        </is>
      </c>
      <c r="K822" s="233" t="n"/>
      <c r="L822" s="233" t="inlineStr">
        <is>
          <t>Regreasable</t>
        </is>
      </c>
      <c r="M822" s="233" t="inlineStr">
        <is>
          <t>X</t>
        </is>
      </c>
      <c r="N822" s="233" t="inlineStr">
        <is>
          <t>Special/Other</t>
        </is>
      </c>
      <c r="O822" s="233" t="inlineStr">
        <is>
          <t>Coating_Scotchkote134_interior_exterior</t>
        </is>
      </c>
      <c r="P822" s="235" t="inlineStr">
        <is>
          <t>RTF</t>
        </is>
      </c>
      <c r="Q822" s="233" t="inlineStr">
        <is>
          <t>B101315</t>
        </is>
      </c>
      <c r="R822" s="235" t="inlineStr">
        <is>
          <t>LT250</t>
        </is>
      </c>
      <c r="S822" s="233" t="n"/>
      <c r="T822" s="233" t="n"/>
      <c r="U822" s="233" t="n"/>
    </row>
    <row r="823">
      <c r="B823" s="233">
        <f>IF(AND(M823&lt;&gt;"B20", O823= "Coating_Standard"),"Y","N")</f>
        <v/>
      </c>
      <c r="C823" s="233" t="inlineStr">
        <is>
          <t>ConTab_BOM_KP_Insert_1522</t>
        </is>
      </c>
      <c r="D823" s="233">
        <f>IF(B823="Y",C823,"")</f>
        <v/>
      </c>
      <c r="E823" s="235" t="inlineStr">
        <is>
          <t>2095-1_2-KP</t>
        </is>
      </c>
      <c r="F823" s="235" t="inlineStr">
        <is>
          <t>Opt_Insert</t>
        </is>
      </c>
      <c r="G823" s="235" t="inlineStr">
        <is>
          <t>2</t>
        </is>
      </c>
      <c r="H823" s="234" t="inlineStr">
        <is>
          <t>X2</t>
        </is>
      </c>
      <c r="I823" s="233" t="inlineStr">
        <is>
          <t>Mechanical Seal</t>
        </is>
      </c>
      <c r="J823" s="233" t="inlineStr">
        <is>
          <t>Single</t>
        </is>
      </c>
      <c r="K823" s="233" t="inlineStr">
        <is>
          <t>Unbalanced</t>
        </is>
      </c>
      <c r="L823" s="233" t="inlineStr">
        <is>
          <t>Oil Lubricated Bath</t>
        </is>
      </c>
      <c r="M823" s="233" t="inlineStr">
        <is>
          <t>C35</t>
        </is>
      </c>
      <c r="N823" s="233" t="inlineStr">
        <is>
          <t>Lip Seal</t>
        </is>
      </c>
      <c r="O823" s="233" t="inlineStr">
        <is>
          <t>Coating_Scotchkote134_interior_exterior</t>
        </is>
      </c>
      <c r="P823" s="235" t="inlineStr">
        <is>
          <t>RTF</t>
        </is>
      </c>
      <c r="Q823" s="233" t="inlineStr">
        <is>
          <t>B104088</t>
        </is>
      </c>
      <c r="R823" s="235" t="inlineStr">
        <is>
          <t>LT250</t>
        </is>
      </c>
      <c r="S823" s="233" t="n"/>
      <c r="T823" s="233" t="n"/>
      <c r="U823" s="233" t="n"/>
    </row>
    <row r="824">
      <c r="B824" s="233">
        <f>IF(AND(M824&lt;&gt;"B20", O824= "Coating_Standard"),"Y","N")</f>
        <v/>
      </c>
      <c r="C824" s="233" t="inlineStr">
        <is>
          <t>ConTab_BOM_KP_Insert_1523</t>
        </is>
      </c>
      <c r="D824" s="233">
        <f>IF(B824="Y",C824,"")</f>
        <v/>
      </c>
      <c r="E824" s="235" t="inlineStr">
        <is>
          <t>2095-1_2-KP</t>
        </is>
      </c>
      <c r="F824" s="235" t="inlineStr">
        <is>
          <t>Opt_Insert</t>
        </is>
      </c>
      <c r="G824" s="235" t="inlineStr">
        <is>
          <t>2</t>
        </is>
      </c>
      <c r="H824" s="234" t="inlineStr">
        <is>
          <t>X2</t>
        </is>
      </c>
      <c r="I824" s="233" t="inlineStr">
        <is>
          <t>Mechanical Seal</t>
        </is>
      </c>
      <c r="J824" s="233" t="inlineStr">
        <is>
          <t>Single</t>
        </is>
      </c>
      <c r="K824" s="233" t="inlineStr">
        <is>
          <t>Unbalanced</t>
        </is>
      </c>
      <c r="L824" s="233" t="inlineStr">
        <is>
          <t>Oil Lubricated Bath</t>
        </is>
      </c>
      <c r="M824" s="233" t="inlineStr">
        <is>
          <t>J</t>
        </is>
      </c>
      <c r="N824" s="233" t="inlineStr">
        <is>
          <t>Lip Seal</t>
        </is>
      </c>
      <c r="O824" s="233" t="inlineStr">
        <is>
          <t>Coating_Scotchkote134_interior_exterior</t>
        </is>
      </c>
      <c r="P824" s="235" t="inlineStr">
        <is>
          <t>RTF</t>
        </is>
      </c>
      <c r="Q824" s="233" t="inlineStr">
        <is>
          <t>B104005</t>
        </is>
      </c>
      <c r="R824" s="235" t="inlineStr">
        <is>
          <t>LT105</t>
        </is>
      </c>
      <c r="S824" s="233" t="n"/>
      <c r="T824" s="233" t="n"/>
      <c r="U824" s="233" t="n"/>
    </row>
    <row r="825">
      <c r="B825" s="233">
        <f>IF(AND(M825&lt;&gt;"B20", O825= "Coating_Standard"),"Y","N")</f>
        <v/>
      </c>
      <c r="C825" s="233" t="inlineStr">
        <is>
          <t>ConTab_BOM_KP_Insert_1524</t>
        </is>
      </c>
      <c r="D825" s="233">
        <f>IF(B825="Y",C825,"")</f>
        <v/>
      </c>
      <c r="E825" s="235" t="inlineStr">
        <is>
          <t>2095-1_2-KP</t>
        </is>
      </c>
      <c r="F825" s="235" t="inlineStr">
        <is>
          <t>Opt_Insert</t>
        </is>
      </c>
      <c r="G825" s="235" t="inlineStr">
        <is>
          <t>2</t>
        </is>
      </c>
      <c r="H825" s="234" t="inlineStr">
        <is>
          <t>X2</t>
        </is>
      </c>
      <c r="I825" s="233" t="inlineStr">
        <is>
          <t>Mechanical Seal</t>
        </is>
      </c>
      <c r="J825" s="233" t="inlineStr">
        <is>
          <t>Single</t>
        </is>
      </c>
      <c r="K825" s="233" t="inlineStr">
        <is>
          <t>Unbalanced</t>
        </is>
      </c>
      <c r="L825" s="233" t="inlineStr">
        <is>
          <t>Oil Lubricated Bath</t>
        </is>
      </c>
      <c r="M825" s="233" t="inlineStr">
        <is>
          <t>X</t>
        </is>
      </c>
      <c r="N825" s="233" t="inlineStr">
        <is>
          <t>Special/Other</t>
        </is>
      </c>
      <c r="O825" s="233" t="inlineStr">
        <is>
          <t>Coating_Scotchkote134_interior_exterior</t>
        </is>
      </c>
      <c r="P825" s="235" t="inlineStr">
        <is>
          <t>RTF</t>
        </is>
      </c>
      <c r="Q825" s="233" t="inlineStr">
        <is>
          <t>B104006</t>
        </is>
      </c>
      <c r="R825" s="235" t="inlineStr">
        <is>
          <t>LT250</t>
        </is>
      </c>
      <c r="S825" s="233" t="n"/>
      <c r="T825" s="233" t="n"/>
      <c r="U825" s="233" t="n"/>
    </row>
    <row r="826">
      <c r="B826" s="233">
        <f>IF(AND(M826&lt;&gt;"B20", O826= "Coating_Standard"),"Y","N")</f>
        <v/>
      </c>
      <c r="C826" s="233" t="inlineStr">
        <is>
          <t>ConTab_BOM_KP_Insert_1525</t>
        </is>
      </c>
      <c r="D826" s="233">
        <f>IF(B826="Y",C826,"")</f>
        <v/>
      </c>
      <c r="E826" s="235" t="inlineStr">
        <is>
          <t>2095-1_2-KP</t>
        </is>
      </c>
      <c r="F826" s="235" t="inlineStr">
        <is>
          <t>Opt_Insert</t>
        </is>
      </c>
      <c r="G826" s="235" t="inlineStr">
        <is>
          <t>3</t>
        </is>
      </c>
      <c r="H826" s="234" t="inlineStr">
        <is>
          <t>X3</t>
        </is>
      </c>
      <c r="I826" s="233" t="inlineStr">
        <is>
          <t>Packing</t>
        </is>
      </c>
      <c r="J826" s="233" t="inlineStr">
        <is>
          <t>Packing</t>
        </is>
      </c>
      <c r="K826" s="233" t="n"/>
      <c r="L826" s="233" t="inlineStr">
        <is>
          <t>Oil Lubricated Bath</t>
        </is>
      </c>
      <c r="M826" s="233" t="inlineStr">
        <is>
          <t>C35</t>
        </is>
      </c>
      <c r="N826" s="233" t="inlineStr">
        <is>
          <t>Lip Seal</t>
        </is>
      </c>
      <c r="O826" s="233" t="inlineStr">
        <is>
          <t>Coating_Scotchkote134_interior_exterior</t>
        </is>
      </c>
      <c r="P826" s="235" t="inlineStr">
        <is>
          <t>RTF</t>
        </is>
      </c>
      <c r="Q826" s="233" t="inlineStr">
        <is>
          <t>B104007</t>
        </is>
      </c>
      <c r="R826" s="235" t="inlineStr">
        <is>
          <t>LT250</t>
        </is>
      </c>
      <c r="S826" s="233" t="n"/>
      <c r="T826" s="233" t="n"/>
      <c r="U826" s="233" t="n"/>
    </row>
    <row r="827">
      <c r="B827" s="233">
        <f>IF(AND(M827&lt;&gt;"B20", O827= "Coating_Standard"),"Y","N")</f>
        <v/>
      </c>
      <c r="C827" s="233" t="inlineStr">
        <is>
          <t>ConTab_BOM_KP_Insert_1526</t>
        </is>
      </c>
      <c r="D827" s="233">
        <f>IF(B827="Y",C827,"")</f>
        <v/>
      </c>
      <c r="E827" s="235" t="inlineStr">
        <is>
          <t>2095-1_2-KP</t>
        </is>
      </c>
      <c r="F827" s="235" t="inlineStr">
        <is>
          <t>Opt_Insert</t>
        </is>
      </c>
      <c r="G827" s="235" t="inlineStr">
        <is>
          <t>3</t>
        </is>
      </c>
      <c r="H827" s="234" t="inlineStr">
        <is>
          <t>X3</t>
        </is>
      </c>
      <c r="I827" s="233" t="inlineStr">
        <is>
          <t>Packing</t>
        </is>
      </c>
      <c r="J827" s="233" t="inlineStr">
        <is>
          <t>Packing</t>
        </is>
      </c>
      <c r="K827" s="233" t="n"/>
      <c r="L827" s="233" t="inlineStr">
        <is>
          <t>Oil Lubricated Bath</t>
        </is>
      </c>
      <c r="M827" s="233" t="inlineStr">
        <is>
          <t>J</t>
        </is>
      </c>
      <c r="N827" s="233" t="inlineStr">
        <is>
          <t>Lip Seal</t>
        </is>
      </c>
      <c r="O827" s="233" t="inlineStr">
        <is>
          <t>Coating_Scotchkote134_interior_exterior</t>
        </is>
      </c>
      <c r="P827" s="235" t="inlineStr">
        <is>
          <t>RTF</t>
        </is>
      </c>
      <c r="Q827" s="233" t="inlineStr">
        <is>
          <t>B104009</t>
        </is>
      </c>
      <c r="R827" s="235" t="inlineStr">
        <is>
          <t>LT105</t>
        </is>
      </c>
      <c r="S827" s="233" t="n"/>
      <c r="T827" s="233" t="n"/>
      <c r="U827" s="233" t="n"/>
    </row>
    <row r="828">
      <c r="B828" s="233">
        <f>IF(AND(M828&lt;&gt;"B20", O828= "Coating_Standard"),"Y","N")</f>
        <v/>
      </c>
      <c r="C828" s="233" t="inlineStr">
        <is>
          <t>ConTab_BOM_KP_Insert_1527</t>
        </is>
      </c>
      <c r="D828" s="233">
        <f>IF(B828="Y",C828,"")</f>
        <v/>
      </c>
      <c r="E828" s="235" t="inlineStr">
        <is>
          <t>2095-1_2-KP</t>
        </is>
      </c>
      <c r="F828" s="235" t="inlineStr">
        <is>
          <t>Opt_Insert</t>
        </is>
      </c>
      <c r="G828" s="235" t="inlineStr">
        <is>
          <t>3</t>
        </is>
      </c>
      <c r="H828" s="234" t="inlineStr">
        <is>
          <t>X3</t>
        </is>
      </c>
      <c r="I828" s="233" t="inlineStr">
        <is>
          <t>Packing</t>
        </is>
      </c>
      <c r="J828" s="233" t="inlineStr">
        <is>
          <t>Packing</t>
        </is>
      </c>
      <c r="K828" s="233" t="n"/>
      <c r="L828" s="233" t="inlineStr">
        <is>
          <t>Oil Lubricated Bath</t>
        </is>
      </c>
      <c r="M828" s="233" t="inlineStr">
        <is>
          <t>X</t>
        </is>
      </c>
      <c r="N828" s="233" t="inlineStr">
        <is>
          <t>Special/Other</t>
        </is>
      </c>
      <c r="O828" s="233" t="inlineStr">
        <is>
          <t>Coating_Scotchkote134_interior_exterior</t>
        </is>
      </c>
      <c r="P828" s="235" t="inlineStr">
        <is>
          <t>RTF</t>
        </is>
      </c>
      <c r="Q828" s="233" t="inlineStr">
        <is>
          <t>B104010</t>
        </is>
      </c>
      <c r="R828" s="235" t="inlineStr">
        <is>
          <t>LT250</t>
        </is>
      </c>
      <c r="S828" s="233" t="n"/>
      <c r="T828" s="233" t="n"/>
      <c r="U828" s="233" t="n"/>
    </row>
    <row r="829">
      <c r="B829" s="233">
        <f>IF(AND(M829&lt;&gt;"B20", O829= "Coating_Standard"),"Y","N")</f>
        <v/>
      </c>
      <c r="C829" s="233" t="inlineStr">
        <is>
          <t>ConTab_BOM_KP_Insert_1528</t>
        </is>
      </c>
      <c r="D829" s="233">
        <f>IF(B829="Y",C829,"")</f>
        <v/>
      </c>
      <c r="E829" s="235" t="inlineStr">
        <is>
          <t>2095-1_2-KP</t>
        </is>
      </c>
      <c r="F829" s="235" t="inlineStr">
        <is>
          <t>Opt_Insert</t>
        </is>
      </c>
      <c r="G829" s="235" t="inlineStr">
        <is>
          <t>3</t>
        </is>
      </c>
      <c r="H829" s="234" t="inlineStr">
        <is>
          <t>X3</t>
        </is>
      </c>
      <c r="I829" s="233" t="inlineStr">
        <is>
          <t>Mechanical Seal</t>
        </is>
      </c>
      <c r="J829" s="233" t="inlineStr">
        <is>
          <t>Single</t>
        </is>
      </c>
      <c r="K829" s="233" t="inlineStr">
        <is>
          <t>Balanced</t>
        </is>
      </c>
      <c r="L829" s="233" t="inlineStr">
        <is>
          <t>Oil Lubricated Bath</t>
        </is>
      </c>
      <c r="M829" s="233" t="inlineStr">
        <is>
          <t>C35</t>
        </is>
      </c>
      <c r="N829" s="233" t="inlineStr">
        <is>
          <t>Lip Seal</t>
        </is>
      </c>
      <c r="O829" s="233" t="inlineStr">
        <is>
          <t>Coating_Scotchkote134_interior_exterior</t>
        </is>
      </c>
      <c r="P829" s="235" t="inlineStr">
        <is>
          <t>RTF</t>
        </is>
      </c>
      <c r="Q829" s="233" t="inlineStr">
        <is>
          <t>B104011</t>
        </is>
      </c>
      <c r="R829" s="235" t="inlineStr">
        <is>
          <t>LT250</t>
        </is>
      </c>
      <c r="S829" s="233" t="n"/>
      <c r="T829" s="233" t="n"/>
      <c r="U829" s="233" t="n"/>
    </row>
    <row r="830">
      <c r="B830" s="233">
        <f>IF(AND(M830&lt;&gt;"B20", O830= "Coating_Standard"),"Y","N")</f>
        <v/>
      </c>
      <c r="C830" s="233" t="inlineStr">
        <is>
          <t>ConTab_BOM_KP_Insert_1529</t>
        </is>
      </c>
      <c r="D830" s="233">
        <f>IF(B830="Y",C830,"")</f>
        <v/>
      </c>
      <c r="E830" s="235" t="inlineStr">
        <is>
          <t>2095-1_2-KP</t>
        </is>
      </c>
      <c r="F830" s="235" t="inlineStr">
        <is>
          <t>Opt_Insert</t>
        </is>
      </c>
      <c r="G830" s="235" t="inlineStr">
        <is>
          <t>3</t>
        </is>
      </c>
      <c r="H830" s="234" t="inlineStr">
        <is>
          <t>X3</t>
        </is>
      </c>
      <c r="I830" s="233" t="inlineStr">
        <is>
          <t>Mechanical Seal</t>
        </is>
      </c>
      <c r="J830" s="233" t="inlineStr">
        <is>
          <t>Single</t>
        </is>
      </c>
      <c r="K830" s="233" t="inlineStr">
        <is>
          <t>Balanced</t>
        </is>
      </c>
      <c r="L830" s="233" t="inlineStr">
        <is>
          <t>Oil Lubricated Bath</t>
        </is>
      </c>
      <c r="M830" s="233" t="inlineStr">
        <is>
          <t>J</t>
        </is>
      </c>
      <c r="N830" s="233" t="inlineStr">
        <is>
          <t>Lip Seal</t>
        </is>
      </c>
      <c r="O830" s="233" t="inlineStr">
        <is>
          <t>Coating_Scotchkote134_interior_exterior</t>
        </is>
      </c>
      <c r="P830" s="235" t="inlineStr">
        <is>
          <t>RTF</t>
        </is>
      </c>
      <c r="Q830" s="233" t="inlineStr">
        <is>
          <t>B104013</t>
        </is>
      </c>
      <c r="R830" s="235" t="inlineStr">
        <is>
          <t>LT105</t>
        </is>
      </c>
      <c r="S830" s="233" t="n"/>
      <c r="T830" s="233" t="n"/>
      <c r="U830" s="233" t="n"/>
    </row>
    <row r="831">
      <c r="B831" s="233">
        <f>IF(AND(M831&lt;&gt;"B20", O831= "Coating_Standard"),"Y","N")</f>
        <v/>
      </c>
      <c r="C831" s="233" t="inlineStr">
        <is>
          <t>ConTab_BOM_KP_Insert_1530</t>
        </is>
      </c>
      <c r="D831" s="233">
        <f>IF(B831="Y",C831,"")</f>
        <v/>
      </c>
      <c r="E831" s="235" t="inlineStr">
        <is>
          <t>2095-1_2-KP</t>
        </is>
      </c>
      <c r="F831" s="235" t="inlineStr">
        <is>
          <t>Opt_Insert</t>
        </is>
      </c>
      <c r="G831" s="235" t="inlineStr">
        <is>
          <t>3</t>
        </is>
      </c>
      <c r="H831" s="234" t="inlineStr">
        <is>
          <t>X3</t>
        </is>
      </c>
      <c r="I831" s="233" t="inlineStr">
        <is>
          <t>Mechanical Seal</t>
        </is>
      </c>
      <c r="J831" s="233" t="inlineStr">
        <is>
          <t>Single</t>
        </is>
      </c>
      <c r="K831" s="233" t="inlineStr">
        <is>
          <t>Balanced</t>
        </is>
      </c>
      <c r="L831" s="233" t="inlineStr">
        <is>
          <t>Oil Lubricated Bath</t>
        </is>
      </c>
      <c r="M831" s="233" t="inlineStr">
        <is>
          <t>X</t>
        </is>
      </c>
      <c r="N831" s="233" t="inlineStr">
        <is>
          <t>Special/Other</t>
        </is>
      </c>
      <c r="O831" s="233" t="inlineStr">
        <is>
          <t>Coating_Scotchkote134_interior_exterior</t>
        </is>
      </c>
      <c r="P831" s="235" t="inlineStr">
        <is>
          <t>RTF</t>
        </is>
      </c>
      <c r="Q831" s="233" t="inlineStr">
        <is>
          <t>B104014</t>
        </is>
      </c>
      <c r="R831" s="235" t="inlineStr">
        <is>
          <t>LT250</t>
        </is>
      </c>
      <c r="S831" s="233" t="n"/>
      <c r="T831" s="233" t="n"/>
      <c r="U831" s="233" t="n"/>
    </row>
    <row r="832">
      <c r="B832" s="233">
        <f>IF(AND(M832&lt;&gt;"B20", O832= "Coating_Standard"),"Y","N")</f>
        <v/>
      </c>
      <c r="C832" s="233" t="inlineStr">
        <is>
          <t>ConTab_BOM_KP_Insert_1531</t>
        </is>
      </c>
      <c r="D832" s="233">
        <f>IF(B832="Y",C832,"")</f>
        <v/>
      </c>
      <c r="E832" s="235" t="inlineStr">
        <is>
          <t>2013-5_6-KP</t>
        </is>
      </c>
      <c r="F832" s="235" t="inlineStr">
        <is>
          <t>Opt_Insert</t>
        </is>
      </c>
      <c r="G832" s="235" t="inlineStr">
        <is>
          <t>2</t>
        </is>
      </c>
      <c r="H832" s="234" t="inlineStr">
        <is>
          <t>X2</t>
        </is>
      </c>
      <c r="I832" s="233" t="inlineStr">
        <is>
          <t>Mechanical Seal</t>
        </is>
      </c>
      <c r="J832" s="233" t="inlineStr">
        <is>
          <t>Single</t>
        </is>
      </c>
      <c r="K832" s="233" t="inlineStr">
        <is>
          <t>Unbalanced</t>
        </is>
      </c>
      <c r="L832" s="233" t="inlineStr">
        <is>
          <t>Oil Lubricated Bath</t>
        </is>
      </c>
      <c r="M832" s="233" t="inlineStr">
        <is>
          <t>C35</t>
        </is>
      </c>
      <c r="N832" s="233" t="inlineStr">
        <is>
          <t>Lip Seal</t>
        </is>
      </c>
      <c r="O832" s="233" t="inlineStr">
        <is>
          <t>Coating_Scotchkote134_interior_exterior</t>
        </is>
      </c>
      <c r="P832" s="235" t="inlineStr">
        <is>
          <t>RTF</t>
        </is>
      </c>
      <c r="Q832" s="233" t="inlineStr">
        <is>
          <t>B104088</t>
        </is>
      </c>
      <c r="R832" s="235" t="inlineStr">
        <is>
          <t>LT250</t>
        </is>
      </c>
      <c r="S832" s="233" t="n"/>
      <c r="T832" s="233" t="n"/>
      <c r="U832" s="233" t="n"/>
    </row>
    <row r="833">
      <c r="B833" s="233">
        <f>IF(AND(M833&lt;&gt;"B20", O833= "Coating_Standard"),"Y","N")</f>
        <v/>
      </c>
      <c r="C833" s="233" t="inlineStr">
        <is>
          <t>ConTab_BOM_KP_Insert_1532</t>
        </is>
      </c>
      <c r="D833" s="233">
        <f>IF(B833="Y",C833,"")</f>
        <v/>
      </c>
      <c r="E833" s="235" t="inlineStr">
        <is>
          <t>2013-5_6-KP</t>
        </is>
      </c>
      <c r="F833" s="235" t="inlineStr">
        <is>
          <t>Opt_Insert</t>
        </is>
      </c>
      <c r="G833" s="235" t="inlineStr">
        <is>
          <t>2</t>
        </is>
      </c>
      <c r="H833" s="234" t="inlineStr">
        <is>
          <t>X2</t>
        </is>
      </c>
      <c r="I833" s="233" t="inlineStr">
        <is>
          <t>Mechanical Seal</t>
        </is>
      </c>
      <c r="J833" s="233" t="inlineStr">
        <is>
          <t>Single</t>
        </is>
      </c>
      <c r="K833" s="233" t="inlineStr">
        <is>
          <t>Unbalanced</t>
        </is>
      </c>
      <c r="L833" s="233" t="inlineStr">
        <is>
          <t>Oil Lubricated Bath</t>
        </is>
      </c>
      <c r="M833" s="233" t="inlineStr">
        <is>
          <t>J</t>
        </is>
      </c>
      <c r="N833" s="233" t="inlineStr">
        <is>
          <t>Lip Seal</t>
        </is>
      </c>
      <c r="O833" s="233" t="inlineStr">
        <is>
          <t>Coating_Scotchkote134_interior_exterior</t>
        </is>
      </c>
      <c r="P833" s="235" t="inlineStr">
        <is>
          <t>RTF</t>
        </is>
      </c>
      <c r="Q833" s="233" t="inlineStr">
        <is>
          <t>B104005</t>
        </is>
      </c>
      <c r="R833" s="235" t="inlineStr">
        <is>
          <t>LT105</t>
        </is>
      </c>
      <c r="S833" s="233" t="n"/>
      <c r="T833" s="233" t="n"/>
      <c r="U833" s="233" t="n"/>
    </row>
    <row r="834">
      <c r="B834" s="233">
        <f>IF(AND(M834&lt;&gt;"B20", O834= "Coating_Standard"),"Y","N")</f>
        <v/>
      </c>
      <c r="C834" s="233" t="inlineStr">
        <is>
          <t>ConTab_BOM_KP_Insert_1533</t>
        </is>
      </c>
      <c r="D834" s="233">
        <f>IF(B834="Y",C834,"")</f>
        <v/>
      </c>
      <c r="E834" s="235" t="inlineStr">
        <is>
          <t>2013-5_6-KP</t>
        </is>
      </c>
      <c r="F834" s="235" t="inlineStr">
        <is>
          <t>Opt_Insert</t>
        </is>
      </c>
      <c r="G834" s="235" t="inlineStr">
        <is>
          <t>2</t>
        </is>
      </c>
      <c r="H834" s="234" t="inlineStr">
        <is>
          <t>X2</t>
        </is>
      </c>
      <c r="I834" s="233" t="inlineStr">
        <is>
          <t>Mechanical Seal</t>
        </is>
      </c>
      <c r="J834" s="233" t="inlineStr">
        <is>
          <t>Single</t>
        </is>
      </c>
      <c r="K834" s="233" t="inlineStr">
        <is>
          <t>Unbalanced</t>
        </is>
      </c>
      <c r="L834" s="233" t="inlineStr">
        <is>
          <t>Oil Lubricated Bath</t>
        </is>
      </c>
      <c r="M834" s="233" t="inlineStr">
        <is>
          <t>X</t>
        </is>
      </c>
      <c r="N834" s="233" t="inlineStr">
        <is>
          <t>Special/Other</t>
        </is>
      </c>
      <c r="O834" s="233" t="inlineStr">
        <is>
          <t>Coating_Scotchkote134_interior_exterior</t>
        </is>
      </c>
      <c r="P834" s="235" t="inlineStr">
        <is>
          <t>RTF</t>
        </is>
      </c>
      <c r="Q834" s="233" t="inlineStr">
        <is>
          <t>B104006</t>
        </is>
      </c>
      <c r="R834" s="235" t="inlineStr">
        <is>
          <t>LT250</t>
        </is>
      </c>
      <c r="S834" s="233" t="n"/>
      <c r="T834" s="233" t="n"/>
      <c r="U834" s="233" t="n"/>
    </row>
    <row r="835">
      <c r="B835" s="233">
        <f>IF(AND(M835&lt;&gt;"B20", O835= "Coating_Standard"),"Y","N")</f>
        <v/>
      </c>
      <c r="C835" s="233" t="inlineStr">
        <is>
          <t>ConTab_BOM_KP_Insert_1534</t>
        </is>
      </c>
      <c r="D835" s="233">
        <f>IF(B835="Y",C835,"")</f>
        <v/>
      </c>
      <c r="E835" s="235" t="inlineStr">
        <is>
          <t>2013-5_6-KP</t>
        </is>
      </c>
      <c r="F835" s="235" t="inlineStr">
        <is>
          <t>Opt_Insert</t>
        </is>
      </c>
      <c r="G835" s="235" t="inlineStr">
        <is>
          <t>3</t>
        </is>
      </c>
      <c r="H835" s="234" t="inlineStr">
        <is>
          <t>X3</t>
        </is>
      </c>
      <c r="I835" s="233" t="inlineStr">
        <is>
          <t>Packing</t>
        </is>
      </c>
      <c r="J835" s="233" t="inlineStr">
        <is>
          <t>Packing</t>
        </is>
      </c>
      <c r="K835" s="233" t="n"/>
      <c r="L835" s="233" t="inlineStr">
        <is>
          <t>Oil Lubricated Bath</t>
        </is>
      </c>
      <c r="M835" s="233" t="inlineStr">
        <is>
          <t>C35</t>
        </is>
      </c>
      <c r="N835" s="233" t="inlineStr">
        <is>
          <t>Lip Seal</t>
        </is>
      </c>
      <c r="O835" s="233" t="inlineStr">
        <is>
          <t>Coating_Scotchkote134_interior_exterior</t>
        </is>
      </c>
      <c r="P835" s="235" t="inlineStr">
        <is>
          <t>RTF</t>
        </is>
      </c>
      <c r="Q835" s="233" t="inlineStr">
        <is>
          <t>B104007</t>
        </is>
      </c>
      <c r="R835" s="235" t="inlineStr">
        <is>
          <t>LT250</t>
        </is>
      </c>
      <c r="S835" s="233" t="n"/>
      <c r="T835" s="233" t="n"/>
      <c r="U835" s="233" t="n"/>
    </row>
    <row r="836">
      <c r="B836" s="233">
        <f>IF(AND(M836&lt;&gt;"B20", O836= "Coating_Standard"),"Y","N")</f>
        <v/>
      </c>
      <c r="C836" s="233" t="inlineStr">
        <is>
          <t>ConTab_BOM_KP_Insert_1535</t>
        </is>
      </c>
      <c r="D836" s="233">
        <f>IF(B836="Y",C836,"")</f>
        <v/>
      </c>
      <c r="E836" s="235" t="inlineStr">
        <is>
          <t>2013-5_6-KP</t>
        </is>
      </c>
      <c r="F836" s="235" t="inlineStr">
        <is>
          <t>Opt_Insert</t>
        </is>
      </c>
      <c r="G836" s="235" t="inlineStr">
        <is>
          <t>3</t>
        </is>
      </c>
      <c r="H836" s="234" t="inlineStr">
        <is>
          <t>X3</t>
        </is>
      </c>
      <c r="I836" s="233" t="inlineStr">
        <is>
          <t>Packing</t>
        </is>
      </c>
      <c r="J836" s="233" t="inlineStr">
        <is>
          <t>Packing</t>
        </is>
      </c>
      <c r="K836" s="233" t="n"/>
      <c r="L836" s="233" t="inlineStr">
        <is>
          <t>Oil Lubricated Bath</t>
        </is>
      </c>
      <c r="M836" s="233" t="inlineStr">
        <is>
          <t>J</t>
        </is>
      </c>
      <c r="N836" s="233" t="inlineStr">
        <is>
          <t>Lip Seal</t>
        </is>
      </c>
      <c r="O836" s="233" t="inlineStr">
        <is>
          <t>Coating_Scotchkote134_interior_exterior</t>
        </is>
      </c>
      <c r="P836" s="235" t="inlineStr">
        <is>
          <t>RTF</t>
        </is>
      </c>
      <c r="Q836" s="233" t="inlineStr">
        <is>
          <t>B104009</t>
        </is>
      </c>
      <c r="R836" s="235" t="inlineStr">
        <is>
          <t>LT105</t>
        </is>
      </c>
      <c r="S836" s="233" t="n"/>
      <c r="T836" s="233" t="n"/>
      <c r="U836" s="233" t="n"/>
    </row>
    <row r="837">
      <c r="B837" s="233">
        <f>IF(AND(M837&lt;&gt;"B20", O837= "Coating_Standard"),"Y","N")</f>
        <v/>
      </c>
      <c r="C837" s="233" t="inlineStr">
        <is>
          <t>ConTab_BOM_KP_Insert_1536</t>
        </is>
      </c>
      <c r="D837" s="233">
        <f>IF(B837="Y",C837,"")</f>
        <v/>
      </c>
      <c r="E837" s="235" t="inlineStr">
        <is>
          <t>2013-5_6-KP</t>
        </is>
      </c>
      <c r="F837" s="235" t="inlineStr">
        <is>
          <t>Opt_Insert</t>
        </is>
      </c>
      <c r="G837" s="235" t="inlineStr">
        <is>
          <t>3</t>
        </is>
      </c>
      <c r="H837" s="234" t="inlineStr">
        <is>
          <t>X3</t>
        </is>
      </c>
      <c r="I837" s="233" t="inlineStr">
        <is>
          <t>Packing</t>
        </is>
      </c>
      <c r="J837" s="233" t="inlineStr">
        <is>
          <t>Packing</t>
        </is>
      </c>
      <c r="K837" s="233" t="n"/>
      <c r="L837" s="233" t="inlineStr">
        <is>
          <t>Oil Lubricated Bath</t>
        </is>
      </c>
      <c r="M837" s="233" t="inlineStr">
        <is>
          <t>X</t>
        </is>
      </c>
      <c r="N837" s="233" t="inlineStr">
        <is>
          <t>Special/Other</t>
        </is>
      </c>
      <c r="O837" s="233" t="inlineStr">
        <is>
          <t>Coating_Scotchkote134_interior_exterior</t>
        </is>
      </c>
      <c r="P837" s="235" t="inlineStr">
        <is>
          <t>RTF</t>
        </is>
      </c>
      <c r="Q837" s="233" t="inlineStr">
        <is>
          <t>B104010</t>
        </is>
      </c>
      <c r="R837" s="235" t="inlineStr">
        <is>
          <t>LT250</t>
        </is>
      </c>
      <c r="S837" s="233" t="n"/>
      <c r="T837" s="233" t="n"/>
      <c r="U837" s="233" t="n"/>
    </row>
    <row r="838">
      <c r="B838" s="233">
        <f>IF(AND(M838&lt;&gt;"B20", O838= "Coating_Standard"),"Y","N")</f>
        <v/>
      </c>
      <c r="C838" s="233" t="inlineStr">
        <is>
          <t>ConTab_BOM_KP_Insert_1537</t>
        </is>
      </c>
      <c r="D838" s="233">
        <f>IF(B838="Y",C838,"")</f>
        <v/>
      </c>
      <c r="E838" s="235" t="inlineStr">
        <is>
          <t>2013-5_6-KP</t>
        </is>
      </c>
      <c r="F838" s="235" t="inlineStr">
        <is>
          <t>Opt_Insert</t>
        </is>
      </c>
      <c r="G838" s="235" t="inlineStr">
        <is>
          <t>3</t>
        </is>
      </c>
      <c r="H838" s="234" t="inlineStr">
        <is>
          <t>X3</t>
        </is>
      </c>
      <c r="I838" s="233" t="inlineStr">
        <is>
          <t>Mechanical Seal</t>
        </is>
      </c>
      <c r="J838" s="233" t="inlineStr">
        <is>
          <t>Single</t>
        </is>
      </c>
      <c r="K838" s="233" t="inlineStr">
        <is>
          <t>Balanced</t>
        </is>
      </c>
      <c r="L838" s="233" t="inlineStr">
        <is>
          <t>Oil Lubricated Bath</t>
        </is>
      </c>
      <c r="M838" s="233" t="inlineStr">
        <is>
          <t>C35</t>
        </is>
      </c>
      <c r="N838" s="233" t="inlineStr">
        <is>
          <t>Lip Seal</t>
        </is>
      </c>
      <c r="O838" s="233" t="inlineStr">
        <is>
          <t>Coating_Scotchkote134_interior_exterior</t>
        </is>
      </c>
      <c r="P838" s="235" t="inlineStr">
        <is>
          <t>RTF</t>
        </is>
      </c>
      <c r="Q838" s="233" t="inlineStr">
        <is>
          <t>B104011</t>
        </is>
      </c>
      <c r="R838" s="235" t="inlineStr">
        <is>
          <t>LT250</t>
        </is>
      </c>
      <c r="S838" s="233" t="n"/>
      <c r="T838" s="233" t="n"/>
      <c r="U838" s="233" t="n"/>
    </row>
    <row r="839">
      <c r="B839" s="233">
        <f>IF(AND(M839&lt;&gt;"B20", O839= "Coating_Standard"),"Y","N")</f>
        <v/>
      </c>
      <c r="C839" s="233" t="inlineStr">
        <is>
          <t>ConTab_BOM_KP_Insert_1538</t>
        </is>
      </c>
      <c r="D839" s="233">
        <f>IF(B839="Y",C839,"")</f>
        <v/>
      </c>
      <c r="E839" s="235" t="inlineStr">
        <is>
          <t>2013-5_6-KP</t>
        </is>
      </c>
      <c r="F839" s="235" t="inlineStr">
        <is>
          <t>Opt_Insert</t>
        </is>
      </c>
      <c r="G839" s="235" t="inlineStr">
        <is>
          <t>3</t>
        </is>
      </c>
      <c r="H839" s="234" t="inlineStr">
        <is>
          <t>X3</t>
        </is>
      </c>
      <c r="I839" s="233" t="inlineStr">
        <is>
          <t>Mechanical Seal</t>
        </is>
      </c>
      <c r="J839" s="233" t="inlineStr">
        <is>
          <t>Single</t>
        </is>
      </c>
      <c r="K839" s="233" t="inlineStr">
        <is>
          <t>Balanced</t>
        </is>
      </c>
      <c r="L839" s="233" t="inlineStr">
        <is>
          <t>Oil Lubricated Bath</t>
        </is>
      </c>
      <c r="M839" s="233" t="inlineStr">
        <is>
          <t>J</t>
        </is>
      </c>
      <c r="N839" s="233" t="inlineStr">
        <is>
          <t>Lip Seal</t>
        </is>
      </c>
      <c r="O839" s="233" t="inlineStr">
        <is>
          <t>Coating_Scotchkote134_interior_exterior</t>
        </is>
      </c>
      <c r="P839" s="235" t="inlineStr">
        <is>
          <t>RTF</t>
        </is>
      </c>
      <c r="Q839" s="233" t="inlineStr">
        <is>
          <t>B104013</t>
        </is>
      </c>
      <c r="R839" s="235" t="inlineStr">
        <is>
          <t>LT105</t>
        </is>
      </c>
      <c r="S839" s="233" t="n"/>
      <c r="T839" s="233" t="n"/>
      <c r="U839" s="233" t="n"/>
    </row>
    <row r="840">
      <c r="B840" s="233">
        <f>IF(AND(M840&lt;&gt;"B20", O840= "Coating_Standard"),"Y","N")</f>
        <v/>
      </c>
      <c r="C840" s="233" t="inlineStr">
        <is>
          <t>ConTab_BOM_KP_Insert_1539</t>
        </is>
      </c>
      <c r="D840" s="233">
        <f>IF(B840="Y",C840,"")</f>
        <v/>
      </c>
      <c r="E840" s="235" t="inlineStr">
        <is>
          <t>2013-5_6-KP</t>
        </is>
      </c>
      <c r="F840" s="235" t="inlineStr">
        <is>
          <t>Opt_Insert</t>
        </is>
      </c>
      <c r="G840" s="235" t="inlineStr">
        <is>
          <t>3</t>
        </is>
      </c>
      <c r="H840" s="234" t="inlineStr">
        <is>
          <t>X3</t>
        </is>
      </c>
      <c r="I840" s="233" t="inlineStr">
        <is>
          <t>Mechanical Seal</t>
        </is>
      </c>
      <c r="J840" s="233" t="inlineStr">
        <is>
          <t>Single</t>
        </is>
      </c>
      <c r="K840" s="233" t="inlineStr">
        <is>
          <t>Balanced</t>
        </is>
      </c>
      <c r="L840" s="233" t="inlineStr">
        <is>
          <t>Oil Lubricated Bath</t>
        </is>
      </c>
      <c r="M840" s="233" t="inlineStr">
        <is>
          <t>X</t>
        </is>
      </c>
      <c r="N840" s="233" t="inlineStr">
        <is>
          <t>Special/Other</t>
        </is>
      </c>
      <c r="O840" s="233" t="inlineStr">
        <is>
          <t>Coating_Scotchkote134_interior_exterior</t>
        </is>
      </c>
      <c r="P840" s="235" t="inlineStr">
        <is>
          <t>RTF</t>
        </is>
      </c>
      <c r="Q840" s="233" t="inlineStr">
        <is>
          <t>B104014</t>
        </is>
      </c>
      <c r="R840" s="235" t="inlineStr">
        <is>
          <t>LT250</t>
        </is>
      </c>
      <c r="S840" s="233" t="n"/>
      <c r="T840" s="233" t="n"/>
      <c r="U840" s="233" t="n"/>
    </row>
    <row r="841">
      <c r="B841" s="233">
        <f>IF(AND(M841&lt;&gt;"B20", O841= "Coating_Standard"),"Y","N")</f>
        <v/>
      </c>
      <c r="C841" s="233" t="inlineStr">
        <is>
          <t>ConTab_BOM_KP_Insert_1540</t>
        </is>
      </c>
      <c r="D841" s="233">
        <f>IF(B841="Y",C841,"")</f>
        <v/>
      </c>
      <c r="E841" s="235" t="inlineStr">
        <is>
          <t>3095-7_8-KP</t>
        </is>
      </c>
      <c r="F841" s="235" t="inlineStr">
        <is>
          <t>Opt_Insert</t>
        </is>
      </c>
      <c r="G841" s="235" t="inlineStr">
        <is>
          <t>2</t>
        </is>
      </c>
      <c r="H841" s="234" t="inlineStr">
        <is>
          <t>X2</t>
        </is>
      </c>
      <c r="I841" s="233" t="inlineStr">
        <is>
          <t>Mechanical Seal</t>
        </is>
      </c>
      <c r="J841" s="233" t="inlineStr">
        <is>
          <t>Single</t>
        </is>
      </c>
      <c r="K841" s="233" t="inlineStr">
        <is>
          <t>Unbalanced</t>
        </is>
      </c>
      <c r="L841" s="233" t="inlineStr">
        <is>
          <t>Oil Lubricated Bath</t>
        </is>
      </c>
      <c r="M841" s="233" t="inlineStr">
        <is>
          <t>C35</t>
        </is>
      </c>
      <c r="N841" s="233" t="inlineStr">
        <is>
          <t>Lip Seal</t>
        </is>
      </c>
      <c r="O841" s="233" t="inlineStr">
        <is>
          <t>Coating_Scotchkote134_interior_exterior</t>
        </is>
      </c>
      <c r="P841" s="235" t="inlineStr">
        <is>
          <t>RTF</t>
        </is>
      </c>
      <c r="Q841" s="233" t="inlineStr">
        <is>
          <t>B104088</t>
        </is>
      </c>
      <c r="R841" s="235" t="inlineStr">
        <is>
          <t>LT250</t>
        </is>
      </c>
      <c r="S841" s="233" t="n"/>
      <c r="T841" s="233" t="n"/>
      <c r="U841" s="233" t="n"/>
    </row>
    <row r="842">
      <c r="B842" s="233">
        <f>IF(AND(M842&lt;&gt;"B20", O842= "Coating_Standard"),"Y","N")</f>
        <v/>
      </c>
      <c r="C842" s="233" t="inlineStr">
        <is>
          <t>ConTab_BOM_KP_Insert_1541</t>
        </is>
      </c>
      <c r="D842" s="233">
        <f>IF(B842="Y",C842,"")</f>
        <v/>
      </c>
      <c r="E842" s="235" t="inlineStr">
        <is>
          <t>3095-7_8-KP</t>
        </is>
      </c>
      <c r="F842" s="235" t="inlineStr">
        <is>
          <t>Opt_Insert</t>
        </is>
      </c>
      <c r="G842" s="235" t="inlineStr">
        <is>
          <t>2</t>
        </is>
      </c>
      <c r="H842" s="234" t="inlineStr">
        <is>
          <t>X2</t>
        </is>
      </c>
      <c r="I842" s="233" t="inlineStr">
        <is>
          <t>Mechanical Seal</t>
        </is>
      </c>
      <c r="J842" s="233" t="inlineStr">
        <is>
          <t>Single</t>
        </is>
      </c>
      <c r="K842" s="233" t="inlineStr">
        <is>
          <t>Unbalanced</t>
        </is>
      </c>
      <c r="L842" s="233" t="inlineStr">
        <is>
          <t>Oil Lubricated Bath</t>
        </is>
      </c>
      <c r="M842" s="233" t="inlineStr">
        <is>
          <t>J</t>
        </is>
      </c>
      <c r="N842" s="233" t="inlineStr">
        <is>
          <t>Lip Seal</t>
        </is>
      </c>
      <c r="O842" s="233" t="inlineStr">
        <is>
          <t>Coating_Scotchkote134_interior_exterior</t>
        </is>
      </c>
      <c r="P842" s="235" t="inlineStr">
        <is>
          <t>RTF</t>
        </is>
      </c>
      <c r="Q842" s="233" t="inlineStr">
        <is>
          <t>B104005</t>
        </is>
      </c>
      <c r="R842" s="235" t="inlineStr">
        <is>
          <t>LT105</t>
        </is>
      </c>
      <c r="S842" s="233" t="n"/>
      <c r="T842" s="233" t="n"/>
      <c r="U842" s="233" t="n"/>
    </row>
    <row r="843">
      <c r="B843" s="233">
        <f>IF(AND(M843&lt;&gt;"B20", O843= "Coating_Standard"),"Y","N")</f>
        <v/>
      </c>
      <c r="C843" s="233" t="inlineStr">
        <is>
          <t>ConTab_BOM_KP_Insert_1542</t>
        </is>
      </c>
      <c r="D843" s="233">
        <f>IF(B843="Y",C843,"")</f>
        <v/>
      </c>
      <c r="E843" s="235" t="inlineStr">
        <is>
          <t>3095-7_8-KP</t>
        </is>
      </c>
      <c r="F843" s="235" t="inlineStr">
        <is>
          <t>Opt_Insert</t>
        </is>
      </c>
      <c r="G843" s="235" t="inlineStr">
        <is>
          <t>2</t>
        </is>
      </c>
      <c r="H843" s="234" t="inlineStr">
        <is>
          <t>X2</t>
        </is>
      </c>
      <c r="I843" s="233" t="inlineStr">
        <is>
          <t>Mechanical Seal</t>
        </is>
      </c>
      <c r="J843" s="233" t="inlineStr">
        <is>
          <t>Single</t>
        </is>
      </c>
      <c r="K843" s="233" t="inlineStr">
        <is>
          <t>Unbalanced</t>
        </is>
      </c>
      <c r="L843" s="233" t="inlineStr">
        <is>
          <t>Oil Lubricated Bath</t>
        </is>
      </c>
      <c r="M843" s="233" t="inlineStr">
        <is>
          <t>X</t>
        </is>
      </c>
      <c r="N843" s="233" t="inlineStr">
        <is>
          <t>Special/Other</t>
        </is>
      </c>
      <c r="O843" s="233" t="inlineStr">
        <is>
          <t>Coating_Scotchkote134_interior_exterior</t>
        </is>
      </c>
      <c r="P843" s="235" t="inlineStr">
        <is>
          <t>RTF</t>
        </is>
      </c>
      <c r="Q843" s="233" t="inlineStr">
        <is>
          <t>B104006</t>
        </is>
      </c>
      <c r="R843" s="235" t="inlineStr">
        <is>
          <t>LT250</t>
        </is>
      </c>
      <c r="S843" s="233" t="n"/>
      <c r="T843" s="233" t="n"/>
      <c r="U843" s="233" t="n"/>
    </row>
    <row r="844">
      <c r="B844" s="233">
        <f>IF(AND(M844&lt;&gt;"B20", O844= "Coating_Standard"),"Y","N")</f>
        <v/>
      </c>
      <c r="C844" s="233" t="inlineStr">
        <is>
          <t>ConTab_BOM_KP_Insert_1543</t>
        </is>
      </c>
      <c r="D844" s="233">
        <f>IF(B844="Y",C844,"")</f>
        <v/>
      </c>
      <c r="E844" s="235" t="inlineStr">
        <is>
          <t>3095-7_8-KP</t>
        </is>
      </c>
      <c r="F844" s="235" t="inlineStr">
        <is>
          <t>Opt_Insert</t>
        </is>
      </c>
      <c r="G844" s="235" t="inlineStr">
        <is>
          <t>3</t>
        </is>
      </c>
      <c r="H844" s="234" t="inlineStr">
        <is>
          <t>X3</t>
        </is>
      </c>
      <c r="I844" s="233" t="inlineStr">
        <is>
          <t>Packing</t>
        </is>
      </c>
      <c r="J844" s="233" t="inlineStr">
        <is>
          <t>Packing</t>
        </is>
      </c>
      <c r="K844" s="233" t="n"/>
      <c r="L844" s="233" t="inlineStr">
        <is>
          <t>Oil Lubricated Bath</t>
        </is>
      </c>
      <c r="M844" s="233" t="inlineStr">
        <is>
          <t>C35</t>
        </is>
      </c>
      <c r="N844" s="233" t="inlineStr">
        <is>
          <t>Lip Seal</t>
        </is>
      </c>
      <c r="O844" s="233" t="inlineStr">
        <is>
          <t>Coating_Scotchkote134_interior_exterior</t>
        </is>
      </c>
      <c r="P844" s="235" t="inlineStr">
        <is>
          <t>RTF</t>
        </is>
      </c>
      <c r="Q844" s="233" t="inlineStr">
        <is>
          <t>B104007</t>
        </is>
      </c>
      <c r="R844" s="235" t="inlineStr">
        <is>
          <t>LT250</t>
        </is>
      </c>
      <c r="S844" s="233" t="n"/>
      <c r="T844" s="233" t="n"/>
      <c r="U844" s="233" t="n"/>
    </row>
    <row r="845">
      <c r="B845" s="233">
        <f>IF(AND(M845&lt;&gt;"B20", O845= "Coating_Standard"),"Y","N")</f>
        <v/>
      </c>
      <c r="C845" s="233" t="inlineStr">
        <is>
          <t>ConTab_BOM_KP_Insert_1544</t>
        </is>
      </c>
      <c r="D845" s="233">
        <f>IF(B845="Y",C845,"")</f>
        <v/>
      </c>
      <c r="E845" s="235" t="inlineStr">
        <is>
          <t>3095-7_8-KP</t>
        </is>
      </c>
      <c r="F845" s="235" t="inlineStr">
        <is>
          <t>Opt_Insert</t>
        </is>
      </c>
      <c r="G845" s="235" t="inlineStr">
        <is>
          <t>3</t>
        </is>
      </c>
      <c r="H845" s="234" t="inlineStr">
        <is>
          <t>X3</t>
        </is>
      </c>
      <c r="I845" s="233" t="inlineStr">
        <is>
          <t>Packing</t>
        </is>
      </c>
      <c r="J845" s="233" t="inlineStr">
        <is>
          <t>Packing</t>
        </is>
      </c>
      <c r="K845" s="233" t="n"/>
      <c r="L845" s="233" t="inlineStr">
        <is>
          <t>Oil Lubricated Bath</t>
        </is>
      </c>
      <c r="M845" s="233" t="inlineStr">
        <is>
          <t>J</t>
        </is>
      </c>
      <c r="N845" s="233" t="inlineStr">
        <is>
          <t>Lip Seal</t>
        </is>
      </c>
      <c r="O845" s="233" t="inlineStr">
        <is>
          <t>Coating_Scotchkote134_interior_exterior</t>
        </is>
      </c>
      <c r="P845" s="235" t="inlineStr">
        <is>
          <t>RTF</t>
        </is>
      </c>
      <c r="Q845" s="233" t="inlineStr">
        <is>
          <t>B104009</t>
        </is>
      </c>
      <c r="R845" s="235" t="inlineStr">
        <is>
          <t>LT105</t>
        </is>
      </c>
      <c r="S845" s="233" t="n"/>
      <c r="T845" s="233" t="n"/>
      <c r="U845" s="233" t="n"/>
    </row>
    <row r="846">
      <c r="B846" s="233">
        <f>IF(AND(M846&lt;&gt;"B20", O846= "Coating_Standard"),"Y","N")</f>
        <v/>
      </c>
      <c r="C846" s="233" t="inlineStr">
        <is>
          <t>ConTab_BOM_KP_Insert_1545</t>
        </is>
      </c>
      <c r="D846" s="233">
        <f>IF(B846="Y",C846,"")</f>
        <v/>
      </c>
      <c r="E846" s="235" t="inlineStr">
        <is>
          <t>3095-7_8-KP</t>
        </is>
      </c>
      <c r="F846" s="235" t="inlineStr">
        <is>
          <t>Opt_Insert</t>
        </is>
      </c>
      <c r="G846" s="235" t="inlineStr">
        <is>
          <t>3</t>
        </is>
      </c>
      <c r="H846" s="234" t="inlineStr">
        <is>
          <t>X3</t>
        </is>
      </c>
      <c r="I846" s="233" t="inlineStr">
        <is>
          <t>Packing</t>
        </is>
      </c>
      <c r="J846" s="233" t="inlineStr">
        <is>
          <t>Packing</t>
        </is>
      </c>
      <c r="K846" s="233" t="n"/>
      <c r="L846" s="233" t="inlineStr">
        <is>
          <t>Oil Lubricated Bath</t>
        </is>
      </c>
      <c r="M846" s="233" t="inlineStr">
        <is>
          <t>X</t>
        </is>
      </c>
      <c r="N846" s="233" t="inlineStr">
        <is>
          <t>Special/Other</t>
        </is>
      </c>
      <c r="O846" s="233" t="inlineStr">
        <is>
          <t>Coating_Scotchkote134_interior_exterior</t>
        </is>
      </c>
      <c r="P846" s="235" t="inlineStr">
        <is>
          <t>RTF</t>
        </is>
      </c>
      <c r="Q846" s="233" t="inlineStr">
        <is>
          <t>B104010</t>
        </is>
      </c>
      <c r="R846" s="235" t="inlineStr">
        <is>
          <t>LT250</t>
        </is>
      </c>
      <c r="S846" s="233" t="n"/>
      <c r="T846" s="233" t="n"/>
      <c r="U846" s="233" t="n"/>
    </row>
    <row r="847">
      <c r="B847" s="233">
        <f>IF(AND(M847&lt;&gt;"B20", O847= "Coating_Standard"),"Y","N")</f>
        <v/>
      </c>
      <c r="C847" s="233" t="inlineStr">
        <is>
          <t>ConTab_BOM_KP_Insert_1546</t>
        </is>
      </c>
      <c r="D847" s="233">
        <f>IF(B847="Y",C847,"")</f>
        <v/>
      </c>
      <c r="E847" s="235" t="inlineStr">
        <is>
          <t>3095-7_8-KP</t>
        </is>
      </c>
      <c r="F847" s="235" t="inlineStr">
        <is>
          <t>Opt_Insert</t>
        </is>
      </c>
      <c r="G847" s="235" t="inlineStr">
        <is>
          <t>3</t>
        </is>
      </c>
      <c r="H847" s="234" t="inlineStr">
        <is>
          <t>X3</t>
        </is>
      </c>
      <c r="I847" s="233" t="inlineStr">
        <is>
          <t>Mechanical Seal</t>
        </is>
      </c>
      <c r="J847" s="233" t="inlineStr">
        <is>
          <t>Single</t>
        </is>
      </c>
      <c r="K847" s="233" t="inlineStr">
        <is>
          <t>Balanced</t>
        </is>
      </c>
      <c r="L847" s="233" t="inlineStr">
        <is>
          <t>Oil Lubricated Bath</t>
        </is>
      </c>
      <c r="M847" s="233" t="inlineStr">
        <is>
          <t>C35</t>
        </is>
      </c>
      <c r="N847" s="233" t="inlineStr">
        <is>
          <t>Lip Seal</t>
        </is>
      </c>
      <c r="O847" s="233" t="inlineStr">
        <is>
          <t>Coating_Scotchkote134_interior_exterior</t>
        </is>
      </c>
      <c r="P847" s="235" t="inlineStr">
        <is>
          <t>RTF</t>
        </is>
      </c>
      <c r="Q847" s="233" t="inlineStr">
        <is>
          <t>B104011</t>
        </is>
      </c>
      <c r="R847" s="235" t="inlineStr">
        <is>
          <t>LT250</t>
        </is>
      </c>
      <c r="S847" s="233" t="n"/>
      <c r="T847" s="233" t="n"/>
      <c r="U847" s="233" t="n"/>
    </row>
    <row r="848">
      <c r="B848" s="233">
        <f>IF(AND(M848&lt;&gt;"B20", O848= "Coating_Standard"),"Y","N")</f>
        <v/>
      </c>
      <c r="C848" s="233" t="inlineStr">
        <is>
          <t>ConTab_BOM_KP_Insert_1547</t>
        </is>
      </c>
      <c r="D848" s="233">
        <f>IF(B848="Y",C848,"")</f>
        <v/>
      </c>
      <c r="E848" s="235" t="inlineStr">
        <is>
          <t>3095-7_8-KP</t>
        </is>
      </c>
      <c r="F848" s="235" t="inlineStr">
        <is>
          <t>Opt_Insert</t>
        </is>
      </c>
      <c r="G848" s="235" t="inlineStr">
        <is>
          <t>3</t>
        </is>
      </c>
      <c r="H848" s="234" t="inlineStr">
        <is>
          <t>X3</t>
        </is>
      </c>
      <c r="I848" s="233" t="inlineStr">
        <is>
          <t>Mechanical Seal</t>
        </is>
      </c>
      <c r="J848" s="233" t="inlineStr">
        <is>
          <t>Single</t>
        </is>
      </c>
      <c r="K848" s="233" t="inlineStr">
        <is>
          <t>Balanced</t>
        </is>
      </c>
      <c r="L848" s="233" t="inlineStr">
        <is>
          <t>Oil Lubricated Bath</t>
        </is>
      </c>
      <c r="M848" s="233" t="inlineStr">
        <is>
          <t>J</t>
        </is>
      </c>
      <c r="N848" s="233" t="inlineStr">
        <is>
          <t>Lip Seal</t>
        </is>
      </c>
      <c r="O848" s="233" t="inlineStr">
        <is>
          <t>Coating_Scotchkote134_interior_exterior</t>
        </is>
      </c>
      <c r="P848" s="235" t="inlineStr">
        <is>
          <t>RTF</t>
        </is>
      </c>
      <c r="Q848" s="233" t="inlineStr">
        <is>
          <t>B104013</t>
        </is>
      </c>
      <c r="R848" s="235" t="inlineStr">
        <is>
          <t>LT105</t>
        </is>
      </c>
      <c r="S848" s="233" t="n"/>
      <c r="T848" s="233" t="n"/>
      <c r="U848" s="233" t="n"/>
    </row>
    <row r="849">
      <c r="B849" s="233">
        <f>IF(AND(M849&lt;&gt;"B20", O849= "Coating_Standard"),"Y","N")</f>
        <v/>
      </c>
      <c r="C849" s="233" t="inlineStr">
        <is>
          <t>ConTab_BOM_KP_Insert_1548</t>
        </is>
      </c>
      <c r="D849" s="233">
        <f>IF(B849="Y",C849,"")</f>
        <v/>
      </c>
      <c r="E849" s="235" t="inlineStr">
        <is>
          <t>3095-7_8-KP</t>
        </is>
      </c>
      <c r="F849" s="235" t="inlineStr">
        <is>
          <t>Opt_Insert</t>
        </is>
      </c>
      <c r="G849" s="235" t="inlineStr">
        <is>
          <t>3</t>
        </is>
      </c>
      <c r="H849" s="234" t="inlineStr">
        <is>
          <t>X3</t>
        </is>
      </c>
      <c r="I849" s="233" t="inlineStr">
        <is>
          <t>Mechanical Seal</t>
        </is>
      </c>
      <c r="J849" s="233" t="inlineStr">
        <is>
          <t>Single</t>
        </is>
      </c>
      <c r="K849" s="233" t="inlineStr">
        <is>
          <t>Balanced</t>
        </is>
      </c>
      <c r="L849" s="233" t="inlineStr">
        <is>
          <t>Oil Lubricated Bath</t>
        </is>
      </c>
      <c r="M849" s="233" t="inlineStr">
        <is>
          <t>X</t>
        </is>
      </c>
      <c r="N849" s="233" t="inlineStr">
        <is>
          <t>Special/Other</t>
        </is>
      </c>
      <c r="O849" s="233" t="inlineStr">
        <is>
          <t>Coating_Scotchkote134_interior_exterior</t>
        </is>
      </c>
      <c r="P849" s="235" t="inlineStr">
        <is>
          <t>RTF</t>
        </is>
      </c>
      <c r="Q849" s="233" t="inlineStr">
        <is>
          <t>B104014</t>
        </is>
      </c>
      <c r="R849" s="235" t="inlineStr">
        <is>
          <t>LT250</t>
        </is>
      </c>
      <c r="S849" s="233" t="n"/>
      <c r="T849" s="233" t="n"/>
      <c r="U849" s="233" t="n"/>
    </row>
    <row r="850">
      <c r="B850" s="233">
        <f>IF(AND(M850&lt;&gt;"B20", O850= "Coating_Standard"),"Y","N")</f>
        <v/>
      </c>
      <c r="C850" s="233" t="inlineStr">
        <is>
          <t>ConTab_BOM_KP_Insert_1549</t>
        </is>
      </c>
      <c r="D850" s="233">
        <f>IF(B850="Y",C850,"")</f>
        <v/>
      </c>
      <c r="E850" s="235" t="inlineStr">
        <is>
          <t>3014-5_6-KP</t>
        </is>
      </c>
      <c r="F850" s="235" t="inlineStr">
        <is>
          <t>Opt_Insert</t>
        </is>
      </c>
      <c r="G850" s="235" t="inlineStr">
        <is>
          <t>4</t>
        </is>
      </c>
      <c r="H850" s="234" t="inlineStr">
        <is>
          <t>X4</t>
        </is>
      </c>
      <c r="I850" s="233" t="inlineStr">
        <is>
          <t>Mechanical Seal</t>
        </is>
      </c>
      <c r="J850" s="233" t="inlineStr">
        <is>
          <t>Single</t>
        </is>
      </c>
      <c r="K850" s="233" t="n"/>
      <c r="L850" s="233" t="inlineStr">
        <is>
          <t>Oil Lubricated Bath</t>
        </is>
      </c>
      <c r="M850" s="233" t="inlineStr">
        <is>
          <t>C35</t>
        </is>
      </c>
      <c r="N850" s="233" t="inlineStr">
        <is>
          <t>Lip Seal</t>
        </is>
      </c>
      <c r="O850" s="233" t="inlineStr">
        <is>
          <t>Coating_Scotchkote134_interior_exterior</t>
        </is>
      </c>
      <c r="P850" s="235" t="inlineStr">
        <is>
          <t>RTF</t>
        </is>
      </c>
      <c r="Q850" s="233" t="inlineStr">
        <is>
          <t>B104015</t>
        </is>
      </c>
      <c r="R850" s="235" t="inlineStr">
        <is>
          <t>LT250</t>
        </is>
      </c>
      <c r="S850" s="233" t="n"/>
      <c r="T850" s="233" t="n"/>
      <c r="U850" s="233" t="n"/>
    </row>
    <row r="851">
      <c r="B851" s="233">
        <f>IF(AND(M851&lt;&gt;"B20", O851= "Coating_Standard"),"Y","N")</f>
        <v/>
      </c>
      <c r="C851" s="233" t="inlineStr">
        <is>
          <t>ConTab_BOM_KP_Insert_1550</t>
        </is>
      </c>
      <c r="D851" s="233">
        <f>IF(B851="Y",C851,"")</f>
        <v/>
      </c>
      <c r="E851" s="235" t="inlineStr">
        <is>
          <t>3014-5_6-KP</t>
        </is>
      </c>
      <c r="F851" s="235" t="inlineStr">
        <is>
          <t>Opt_Insert</t>
        </is>
      </c>
      <c r="G851" s="235" t="inlineStr">
        <is>
          <t>4</t>
        </is>
      </c>
      <c r="H851" s="234" t="inlineStr">
        <is>
          <t>X4</t>
        </is>
      </c>
      <c r="I851" s="233" t="inlineStr">
        <is>
          <t>Mechanical Seal</t>
        </is>
      </c>
      <c r="J851" s="233" t="inlineStr">
        <is>
          <t>Single</t>
        </is>
      </c>
      <c r="K851" s="233" t="n"/>
      <c r="L851" s="233" t="inlineStr">
        <is>
          <t>Oil Lubricated Bath</t>
        </is>
      </c>
      <c r="M851" s="233" t="inlineStr">
        <is>
          <t>J</t>
        </is>
      </c>
      <c r="N851" s="233" t="inlineStr">
        <is>
          <t>Lip Seal</t>
        </is>
      </c>
      <c r="O851" s="233" t="inlineStr">
        <is>
          <t>Coating_Scotchkote134_interior_exterior</t>
        </is>
      </c>
      <c r="P851" s="235" t="inlineStr">
        <is>
          <t>RTF</t>
        </is>
      </c>
      <c r="Q851" s="233" t="inlineStr">
        <is>
          <t>B104017</t>
        </is>
      </c>
      <c r="R851" s="235" t="inlineStr">
        <is>
          <t>LT105</t>
        </is>
      </c>
      <c r="S851" s="233" t="n"/>
      <c r="T851" s="233" t="n"/>
      <c r="U851" s="233" t="n"/>
    </row>
    <row r="852">
      <c r="B852" s="233">
        <f>IF(AND(M852&lt;&gt;"B20", O852= "Coating_Standard"),"Y","N")</f>
        <v/>
      </c>
      <c r="C852" s="233" t="inlineStr">
        <is>
          <t>ConTab_BOM_KP_Insert_1551</t>
        </is>
      </c>
      <c r="D852" s="233">
        <f>IF(B852="Y",C852,"")</f>
        <v/>
      </c>
      <c r="E852" s="235" t="inlineStr">
        <is>
          <t>3014-5_6-KP</t>
        </is>
      </c>
      <c r="F852" s="235" t="inlineStr">
        <is>
          <t>Opt_Insert</t>
        </is>
      </c>
      <c r="G852" s="235" t="inlineStr">
        <is>
          <t>4</t>
        </is>
      </c>
      <c r="H852" s="234" t="inlineStr">
        <is>
          <t>X4</t>
        </is>
      </c>
      <c r="I852" s="233" t="inlineStr">
        <is>
          <t>Mechanical Seal</t>
        </is>
      </c>
      <c r="J852" s="233" t="inlineStr">
        <is>
          <t>Single</t>
        </is>
      </c>
      <c r="K852" s="233" t="n"/>
      <c r="L852" s="233" t="inlineStr">
        <is>
          <t>Oil Lubricated Bath</t>
        </is>
      </c>
      <c r="M852" s="233" t="inlineStr">
        <is>
          <t>X</t>
        </is>
      </c>
      <c r="N852" s="233" t="inlineStr">
        <is>
          <t>Special/Other</t>
        </is>
      </c>
      <c r="O852" s="233" t="inlineStr">
        <is>
          <t>Coating_Scotchkote134_interior_exterior</t>
        </is>
      </c>
      <c r="P852" s="235" t="inlineStr">
        <is>
          <t>RTF</t>
        </is>
      </c>
      <c r="Q852" s="233" t="inlineStr">
        <is>
          <t>B104018</t>
        </is>
      </c>
      <c r="R852" s="235" t="inlineStr">
        <is>
          <t>LT250</t>
        </is>
      </c>
      <c r="S852" s="233" t="n"/>
      <c r="T852" s="233" t="n"/>
      <c r="U852" s="233" t="n"/>
    </row>
    <row r="853">
      <c r="B853" s="233">
        <f>IF(AND(M853&lt;&gt;"B20", O853= "Coating_Standard"),"Y","N")</f>
        <v/>
      </c>
      <c r="C853" s="233" t="inlineStr">
        <is>
          <t>ConTab_BOM_KP_Insert_1552</t>
        </is>
      </c>
      <c r="D853" s="233">
        <f>IF(B853="Y",C853,"")</f>
        <v/>
      </c>
      <c r="E853" s="235" t="inlineStr">
        <is>
          <t>3014-5_6-KP</t>
        </is>
      </c>
      <c r="F853" s="235" t="inlineStr">
        <is>
          <t>Opt_Insert</t>
        </is>
      </c>
      <c r="G853" s="235" t="inlineStr">
        <is>
          <t>4</t>
        </is>
      </c>
      <c r="H853" s="234" t="inlineStr">
        <is>
          <t>X4</t>
        </is>
      </c>
      <c r="I853" s="233" t="inlineStr">
        <is>
          <t>Packing</t>
        </is>
      </c>
      <c r="J853" s="233" t="inlineStr">
        <is>
          <t>Packing</t>
        </is>
      </c>
      <c r="K853" s="233" t="n"/>
      <c r="L853" s="233" t="inlineStr">
        <is>
          <t>Oil Lubricated Bath</t>
        </is>
      </c>
      <c r="M853" s="233" t="inlineStr">
        <is>
          <t>C35</t>
        </is>
      </c>
      <c r="N853" s="233" t="inlineStr">
        <is>
          <t>Lip Seal</t>
        </is>
      </c>
      <c r="O853" s="233" t="inlineStr">
        <is>
          <t>Coating_Scotchkote134_interior_exterior</t>
        </is>
      </c>
      <c r="P853" s="235" t="inlineStr">
        <is>
          <t>RTF</t>
        </is>
      </c>
      <c r="Q853" s="233" t="inlineStr">
        <is>
          <t>B104020</t>
        </is>
      </c>
      <c r="R853" s="235" t="inlineStr">
        <is>
          <t>LT250</t>
        </is>
      </c>
      <c r="S853" s="233" t="n"/>
      <c r="T853" s="233" t="n"/>
      <c r="U853" s="233" t="n"/>
    </row>
    <row r="854">
      <c r="B854" s="233">
        <f>IF(AND(M854&lt;&gt;"B20", O854= "Coating_Standard"),"Y","N")</f>
        <v/>
      </c>
      <c r="C854" s="233" t="inlineStr">
        <is>
          <t>ConTab_BOM_KP_Insert_1553</t>
        </is>
      </c>
      <c r="D854" s="233">
        <f>IF(B854="Y",C854,"")</f>
        <v/>
      </c>
      <c r="E854" s="235" t="inlineStr">
        <is>
          <t>3014-5_6-KP</t>
        </is>
      </c>
      <c r="F854" s="235" t="inlineStr">
        <is>
          <t>Opt_Insert</t>
        </is>
      </c>
      <c r="G854" s="235" t="inlineStr">
        <is>
          <t>4</t>
        </is>
      </c>
      <c r="H854" s="234" t="inlineStr">
        <is>
          <t>X4</t>
        </is>
      </c>
      <c r="I854" s="233" t="inlineStr">
        <is>
          <t>Packing</t>
        </is>
      </c>
      <c r="J854" s="233" t="inlineStr">
        <is>
          <t>Packing</t>
        </is>
      </c>
      <c r="K854" s="233" t="n"/>
      <c r="L854" s="233" t="inlineStr">
        <is>
          <t>Oil Lubricated Bath</t>
        </is>
      </c>
      <c r="M854" s="233" t="inlineStr">
        <is>
          <t>J</t>
        </is>
      </c>
      <c r="N854" s="233" t="inlineStr">
        <is>
          <t>Lip Seal</t>
        </is>
      </c>
      <c r="O854" s="233" t="inlineStr">
        <is>
          <t>Coating_Scotchkote134_interior_exterior</t>
        </is>
      </c>
      <c r="P854" s="235" t="inlineStr">
        <is>
          <t>RTF</t>
        </is>
      </c>
      <c r="Q854" s="233" t="inlineStr">
        <is>
          <t>B104022</t>
        </is>
      </c>
      <c r="R854" s="235" t="inlineStr">
        <is>
          <t>LT105</t>
        </is>
      </c>
      <c r="S854" s="233" t="n"/>
      <c r="T854" s="233" t="n"/>
      <c r="U854" s="233" t="n"/>
    </row>
    <row r="855">
      <c r="B855" s="233">
        <f>IF(AND(M855&lt;&gt;"B20", O855= "Coating_Standard"),"Y","N")</f>
        <v/>
      </c>
      <c r="C855" s="233" t="inlineStr">
        <is>
          <t>ConTab_BOM_KP_Insert_1554</t>
        </is>
      </c>
      <c r="D855" s="233">
        <f>IF(B855="Y",C855,"")</f>
        <v/>
      </c>
      <c r="E855" s="235" t="inlineStr">
        <is>
          <t>3014-5_6-KP</t>
        </is>
      </c>
      <c r="F855" s="235" t="inlineStr">
        <is>
          <t>Opt_Insert</t>
        </is>
      </c>
      <c r="G855" s="235" t="inlineStr">
        <is>
          <t>4</t>
        </is>
      </c>
      <c r="H855" s="234" t="inlineStr">
        <is>
          <t>X4</t>
        </is>
      </c>
      <c r="I855" s="233" t="inlineStr">
        <is>
          <t>Packing</t>
        </is>
      </c>
      <c r="J855" s="233" t="inlineStr">
        <is>
          <t>Packing</t>
        </is>
      </c>
      <c r="K855" s="233" t="n"/>
      <c r="L855" s="233" t="inlineStr">
        <is>
          <t>Oil Lubricated Bath</t>
        </is>
      </c>
      <c r="M855" s="233" t="inlineStr">
        <is>
          <t>X</t>
        </is>
      </c>
      <c r="N855" s="233" t="inlineStr">
        <is>
          <t>Special/Other</t>
        </is>
      </c>
      <c r="O855" s="233" t="inlineStr">
        <is>
          <t>Coating_Scotchkote134_interior_exterior</t>
        </is>
      </c>
      <c r="P855" s="235" t="inlineStr">
        <is>
          <t>RTF</t>
        </is>
      </c>
      <c r="Q855" s="233" t="inlineStr">
        <is>
          <t>B104023</t>
        </is>
      </c>
      <c r="R855" s="235" t="inlineStr">
        <is>
          <t>LT250</t>
        </is>
      </c>
      <c r="S855" s="233" t="n"/>
      <c r="T855" s="233" t="n"/>
      <c r="U855" s="233" t="n"/>
    </row>
    <row r="856">
      <c r="B856" s="233">
        <f>IF(AND(M856&lt;&gt;"B20", O856= "Coating_Standard"),"Y","N")</f>
        <v/>
      </c>
      <c r="C856" s="233" t="inlineStr">
        <is>
          <t>ConTab_BOM_KP_Insert_1555</t>
        </is>
      </c>
      <c r="D856" s="233">
        <f>IF(B856="Y",C856,"")</f>
        <v/>
      </c>
      <c r="E856" s="235" t="inlineStr">
        <is>
          <t>4012-1_2-KP</t>
        </is>
      </c>
      <c r="F856" s="235" t="inlineStr">
        <is>
          <t>Opt_Insert</t>
        </is>
      </c>
      <c r="G856" s="235" t="inlineStr">
        <is>
          <t>4</t>
        </is>
      </c>
      <c r="H856" s="234" t="inlineStr">
        <is>
          <t>X4</t>
        </is>
      </c>
      <c r="I856" s="233" t="inlineStr">
        <is>
          <t>Mechanical Seal</t>
        </is>
      </c>
      <c r="J856" s="233" t="inlineStr">
        <is>
          <t>Single</t>
        </is>
      </c>
      <c r="K856" s="233" t="n"/>
      <c r="L856" s="233" t="inlineStr">
        <is>
          <t>Oil Lubricated Bath</t>
        </is>
      </c>
      <c r="M856" s="233" t="inlineStr">
        <is>
          <t>C35</t>
        </is>
      </c>
      <c r="N856" s="233" t="inlineStr">
        <is>
          <t>Lip Seal</t>
        </is>
      </c>
      <c r="O856" s="233" t="inlineStr">
        <is>
          <t>Coating_Scotchkote134_interior_exterior</t>
        </is>
      </c>
      <c r="P856" s="235" t="inlineStr">
        <is>
          <t>RTF</t>
        </is>
      </c>
      <c r="Q856" s="233" t="inlineStr">
        <is>
          <t>B104015</t>
        </is>
      </c>
      <c r="R856" s="235" t="inlineStr">
        <is>
          <t>LT250</t>
        </is>
      </c>
      <c r="S856" s="233" t="n"/>
      <c r="T856" s="233" t="n"/>
      <c r="U856" s="233" t="n"/>
    </row>
    <row r="857">
      <c r="B857" s="233">
        <f>IF(AND(M857&lt;&gt;"B20", O857= "Coating_Standard"),"Y","N")</f>
        <v/>
      </c>
      <c r="C857" s="233" t="inlineStr">
        <is>
          <t>ConTab_BOM_KP_Insert_1556</t>
        </is>
      </c>
      <c r="D857" s="233">
        <f>IF(B857="Y",C857,"")</f>
        <v/>
      </c>
      <c r="E857" s="235" t="inlineStr">
        <is>
          <t>4012-1_2-KP</t>
        </is>
      </c>
      <c r="F857" s="235" t="inlineStr">
        <is>
          <t>Opt_Insert</t>
        </is>
      </c>
      <c r="G857" s="235" t="inlineStr">
        <is>
          <t>4</t>
        </is>
      </c>
      <c r="H857" s="234" t="inlineStr">
        <is>
          <t>X4</t>
        </is>
      </c>
      <c r="I857" s="233" t="inlineStr">
        <is>
          <t>Mechanical Seal</t>
        </is>
      </c>
      <c r="J857" s="233" t="inlineStr">
        <is>
          <t>Single</t>
        </is>
      </c>
      <c r="K857" s="233" t="n"/>
      <c r="L857" s="233" t="inlineStr">
        <is>
          <t>Oil Lubricated Bath</t>
        </is>
      </c>
      <c r="M857" s="233" t="inlineStr">
        <is>
          <t>J</t>
        </is>
      </c>
      <c r="N857" s="233" t="inlineStr">
        <is>
          <t>Lip Seal</t>
        </is>
      </c>
      <c r="O857" s="233" t="inlineStr">
        <is>
          <t>Coating_Scotchkote134_interior_exterior</t>
        </is>
      </c>
      <c r="P857" s="235" t="inlineStr">
        <is>
          <t>RTF</t>
        </is>
      </c>
      <c r="Q857" s="233" t="inlineStr">
        <is>
          <t>B104017</t>
        </is>
      </c>
      <c r="R857" s="235" t="inlineStr">
        <is>
          <t>LT105</t>
        </is>
      </c>
      <c r="S857" s="233" t="n"/>
      <c r="T857" s="233" t="n"/>
      <c r="U857" s="233" t="n"/>
    </row>
    <row r="858">
      <c r="B858" s="233">
        <f>IF(AND(M858&lt;&gt;"B20", O858= "Coating_Standard"),"Y","N")</f>
        <v/>
      </c>
      <c r="C858" s="233" t="inlineStr">
        <is>
          <t>ConTab_BOM_KP_Insert_1557</t>
        </is>
      </c>
      <c r="D858" s="233">
        <f>IF(B858="Y",C858,"")</f>
        <v/>
      </c>
      <c r="E858" s="235" t="inlineStr">
        <is>
          <t>4012-1_2-KP</t>
        </is>
      </c>
      <c r="F858" s="235" t="inlineStr">
        <is>
          <t>Opt_Insert</t>
        </is>
      </c>
      <c r="G858" s="235" t="inlineStr">
        <is>
          <t>4</t>
        </is>
      </c>
      <c r="H858" s="234" t="inlineStr">
        <is>
          <t>X4</t>
        </is>
      </c>
      <c r="I858" s="233" t="inlineStr">
        <is>
          <t>Mechanical Seal</t>
        </is>
      </c>
      <c r="J858" s="233" t="inlineStr">
        <is>
          <t>Single</t>
        </is>
      </c>
      <c r="K858" s="233" t="n"/>
      <c r="L858" s="233" t="inlineStr">
        <is>
          <t>Oil Lubricated Bath</t>
        </is>
      </c>
      <c r="M858" s="233" t="inlineStr">
        <is>
          <t>X</t>
        </is>
      </c>
      <c r="N858" s="233" t="inlineStr">
        <is>
          <t>Special/Other</t>
        </is>
      </c>
      <c r="O858" s="233" t="inlineStr">
        <is>
          <t>Coating_Scotchkote134_interior_exterior</t>
        </is>
      </c>
      <c r="P858" s="235" t="inlineStr">
        <is>
          <t>RTF</t>
        </is>
      </c>
      <c r="Q858" s="233" t="inlineStr">
        <is>
          <t>B104018</t>
        </is>
      </c>
      <c r="R858" s="235" t="inlineStr">
        <is>
          <t>LT250</t>
        </is>
      </c>
      <c r="S858" s="233" t="n"/>
      <c r="T858" s="233" t="n"/>
      <c r="U858" s="233" t="n"/>
    </row>
    <row r="859">
      <c r="B859" s="233">
        <f>IF(AND(M859&lt;&gt;"B20", O859= "Coating_Standard"),"Y","N")</f>
        <v/>
      </c>
      <c r="C859" s="233" t="inlineStr">
        <is>
          <t>ConTab_BOM_KP_Insert_1558</t>
        </is>
      </c>
      <c r="D859" s="233">
        <f>IF(B859="Y",C859,"")</f>
        <v/>
      </c>
      <c r="E859" s="235" t="inlineStr">
        <is>
          <t>4012-1_2-KP</t>
        </is>
      </c>
      <c r="F859" s="235" t="inlineStr">
        <is>
          <t>Opt_Insert</t>
        </is>
      </c>
      <c r="G859" s="235" t="inlineStr">
        <is>
          <t>4</t>
        </is>
      </c>
      <c r="H859" s="234" t="inlineStr">
        <is>
          <t>X4</t>
        </is>
      </c>
      <c r="I859" s="233" t="inlineStr">
        <is>
          <t>Packing</t>
        </is>
      </c>
      <c r="J859" s="233" t="inlineStr">
        <is>
          <t>Packing</t>
        </is>
      </c>
      <c r="K859" s="233" t="n"/>
      <c r="L859" s="233" t="inlineStr">
        <is>
          <t>Oil Lubricated Bath</t>
        </is>
      </c>
      <c r="M859" s="233" t="inlineStr">
        <is>
          <t>C35</t>
        </is>
      </c>
      <c r="N859" s="233" t="inlineStr">
        <is>
          <t>Lip Seal</t>
        </is>
      </c>
      <c r="O859" s="233" t="inlineStr">
        <is>
          <t>Coating_Scotchkote134_interior_exterior</t>
        </is>
      </c>
      <c r="P859" s="235" t="inlineStr">
        <is>
          <t>RTF</t>
        </is>
      </c>
      <c r="Q859" s="233" t="inlineStr">
        <is>
          <t>B104020</t>
        </is>
      </c>
      <c r="R859" s="235" t="inlineStr">
        <is>
          <t>LT250</t>
        </is>
      </c>
      <c r="S859" s="233" t="n"/>
      <c r="T859" s="233" t="n"/>
      <c r="U859" s="233" t="n"/>
    </row>
    <row r="860">
      <c r="B860" s="233">
        <f>IF(AND(M860&lt;&gt;"B20", O860= "Coating_Standard"),"Y","N")</f>
        <v/>
      </c>
      <c r="C860" s="233" t="inlineStr">
        <is>
          <t>ConTab_BOM_KP_Insert_1559</t>
        </is>
      </c>
      <c r="D860" s="233">
        <f>IF(B860="Y",C860,"")</f>
        <v/>
      </c>
      <c r="E860" s="235" t="inlineStr">
        <is>
          <t>4012-1_2-KP</t>
        </is>
      </c>
      <c r="F860" s="235" t="inlineStr">
        <is>
          <t>Opt_Insert</t>
        </is>
      </c>
      <c r="G860" s="235" t="inlineStr">
        <is>
          <t>4</t>
        </is>
      </c>
      <c r="H860" s="234" t="inlineStr">
        <is>
          <t>X4</t>
        </is>
      </c>
      <c r="I860" s="233" t="inlineStr">
        <is>
          <t>Packing</t>
        </is>
      </c>
      <c r="J860" s="233" t="inlineStr">
        <is>
          <t>Packing</t>
        </is>
      </c>
      <c r="K860" s="233" t="n"/>
      <c r="L860" s="233" t="inlineStr">
        <is>
          <t>Oil Lubricated Bath</t>
        </is>
      </c>
      <c r="M860" s="233" t="inlineStr">
        <is>
          <t>J</t>
        </is>
      </c>
      <c r="N860" s="233" t="inlineStr">
        <is>
          <t>Lip Seal</t>
        </is>
      </c>
      <c r="O860" s="233" t="inlineStr">
        <is>
          <t>Coating_Scotchkote134_interior_exterior</t>
        </is>
      </c>
      <c r="P860" s="235" t="inlineStr">
        <is>
          <t>RTF</t>
        </is>
      </c>
      <c r="Q860" s="233" t="inlineStr">
        <is>
          <t>B104022</t>
        </is>
      </c>
      <c r="R860" s="235" t="inlineStr">
        <is>
          <t>LT105</t>
        </is>
      </c>
      <c r="S860" s="233" t="n"/>
      <c r="T860" s="233" t="n"/>
      <c r="U860" s="233" t="n"/>
    </row>
    <row r="861">
      <c r="B861" s="233">
        <f>IF(AND(M861&lt;&gt;"B20", O861= "Coating_Standard"),"Y","N")</f>
        <v/>
      </c>
      <c r="C861" s="233" t="inlineStr">
        <is>
          <t>ConTab_BOM_KP_Insert_1560</t>
        </is>
      </c>
      <c r="D861" s="233">
        <f>IF(B861="Y",C861,"")</f>
        <v/>
      </c>
      <c r="E861" s="235" t="inlineStr">
        <is>
          <t>4012-1_2-KP</t>
        </is>
      </c>
      <c r="F861" s="235" t="inlineStr">
        <is>
          <t>Opt_Insert</t>
        </is>
      </c>
      <c r="G861" s="235" t="inlineStr">
        <is>
          <t>4</t>
        </is>
      </c>
      <c r="H861" s="234" t="inlineStr">
        <is>
          <t>X4</t>
        </is>
      </c>
      <c r="I861" s="233" t="inlineStr">
        <is>
          <t>Packing</t>
        </is>
      </c>
      <c r="J861" s="233" t="inlineStr">
        <is>
          <t>Packing</t>
        </is>
      </c>
      <c r="K861" s="233" t="n"/>
      <c r="L861" s="233" t="inlineStr">
        <is>
          <t>Oil Lubricated Bath</t>
        </is>
      </c>
      <c r="M861" s="233" t="inlineStr">
        <is>
          <t>X</t>
        </is>
      </c>
      <c r="N861" s="233" t="inlineStr">
        <is>
          <t>Special/Other</t>
        </is>
      </c>
      <c r="O861" s="233" t="inlineStr">
        <is>
          <t>Coating_Scotchkote134_interior_exterior</t>
        </is>
      </c>
      <c r="P861" s="235" t="inlineStr">
        <is>
          <t>RTF</t>
        </is>
      </c>
      <c r="Q861" s="233" t="inlineStr">
        <is>
          <t>B104023</t>
        </is>
      </c>
      <c r="R861" s="235" t="inlineStr">
        <is>
          <t>LT250</t>
        </is>
      </c>
      <c r="S861" s="233" t="n"/>
      <c r="T861" s="233" t="n"/>
      <c r="U861" s="233" t="n"/>
    </row>
    <row r="862">
      <c r="B862" s="233">
        <f>IF(AND(M862&lt;&gt;"B20", O862= "Coating_Standard"),"Y","N")</f>
        <v/>
      </c>
      <c r="C862" s="233" t="inlineStr">
        <is>
          <t>ConTab_BOM_KP_Insert_1561</t>
        </is>
      </c>
      <c r="D862" s="233">
        <f>IF(B862="Y",C862,"")</f>
        <v/>
      </c>
      <c r="E862" s="235" t="inlineStr">
        <is>
          <t>4012-7_8-KP</t>
        </is>
      </c>
      <c r="F862" s="235" t="inlineStr">
        <is>
          <t>Opt_Insert</t>
        </is>
      </c>
      <c r="G862" s="235" t="inlineStr">
        <is>
          <t>4</t>
        </is>
      </c>
      <c r="H862" s="234" t="inlineStr">
        <is>
          <t>X4</t>
        </is>
      </c>
      <c r="I862" s="233" t="inlineStr">
        <is>
          <t>Mechanical Seal</t>
        </is>
      </c>
      <c r="J862" s="233" t="inlineStr">
        <is>
          <t>Single</t>
        </is>
      </c>
      <c r="K862" s="233" t="n"/>
      <c r="L862" s="233" t="inlineStr">
        <is>
          <t>Oil Lubricated Bath</t>
        </is>
      </c>
      <c r="M862" s="233" t="inlineStr">
        <is>
          <t>C35</t>
        </is>
      </c>
      <c r="N862" s="233" t="inlineStr">
        <is>
          <t>Lip Seal</t>
        </is>
      </c>
      <c r="O862" s="233" t="inlineStr">
        <is>
          <t>Coating_Scotchkote134_interior_exterior</t>
        </is>
      </c>
      <c r="P862" s="235" t="inlineStr">
        <is>
          <t>RTF</t>
        </is>
      </c>
      <c r="Q862" s="233" t="inlineStr">
        <is>
          <t>B104015</t>
        </is>
      </c>
      <c r="R862" s="235" t="inlineStr">
        <is>
          <t>LT250</t>
        </is>
      </c>
      <c r="S862" s="233" t="n"/>
      <c r="T862" s="233" t="n"/>
      <c r="U862" s="233" t="n"/>
    </row>
    <row r="863">
      <c r="B863" s="233">
        <f>IF(AND(M863&lt;&gt;"B20", O863= "Coating_Standard"),"Y","N")</f>
        <v/>
      </c>
      <c r="C863" s="233" t="inlineStr">
        <is>
          <t>ConTab_BOM_KP_Insert_1562</t>
        </is>
      </c>
      <c r="D863" s="233">
        <f>IF(B863="Y",C863,"")</f>
        <v/>
      </c>
      <c r="E863" s="235" t="inlineStr">
        <is>
          <t>4012-7_8-KP</t>
        </is>
      </c>
      <c r="F863" s="235" t="inlineStr">
        <is>
          <t>Opt_Insert</t>
        </is>
      </c>
      <c r="G863" s="235" t="inlineStr">
        <is>
          <t>4</t>
        </is>
      </c>
      <c r="H863" s="234" t="inlineStr">
        <is>
          <t>X4</t>
        </is>
      </c>
      <c r="I863" s="233" t="inlineStr">
        <is>
          <t>Mechanical Seal</t>
        </is>
      </c>
      <c r="J863" s="233" t="inlineStr">
        <is>
          <t>Single</t>
        </is>
      </c>
      <c r="K863" s="233" t="n"/>
      <c r="L863" s="233" t="inlineStr">
        <is>
          <t>Oil Lubricated Bath</t>
        </is>
      </c>
      <c r="M863" s="233" t="inlineStr">
        <is>
          <t>J</t>
        </is>
      </c>
      <c r="N863" s="233" t="inlineStr">
        <is>
          <t>Lip Seal</t>
        </is>
      </c>
      <c r="O863" s="233" t="inlineStr">
        <is>
          <t>Coating_Scotchkote134_interior_exterior</t>
        </is>
      </c>
      <c r="P863" s="235" t="inlineStr">
        <is>
          <t>RTF</t>
        </is>
      </c>
      <c r="Q863" s="233" t="inlineStr">
        <is>
          <t>B104017</t>
        </is>
      </c>
      <c r="R863" s="235" t="inlineStr">
        <is>
          <t>LT105</t>
        </is>
      </c>
      <c r="S863" s="233" t="n"/>
      <c r="T863" s="233" t="n"/>
      <c r="U863" s="233" t="n"/>
    </row>
    <row r="864">
      <c r="B864" s="233">
        <f>IF(AND(M864&lt;&gt;"B20", O864= "Coating_Standard"),"Y","N")</f>
        <v/>
      </c>
      <c r="C864" s="233" t="inlineStr">
        <is>
          <t>ConTab_BOM_KP_Insert_1563</t>
        </is>
      </c>
      <c r="D864" s="233">
        <f>IF(B864="Y",C864,"")</f>
        <v/>
      </c>
      <c r="E864" s="235" t="inlineStr">
        <is>
          <t>4012-7_8-KP</t>
        </is>
      </c>
      <c r="F864" s="235" t="inlineStr">
        <is>
          <t>Opt_Insert</t>
        </is>
      </c>
      <c r="G864" s="235" t="inlineStr">
        <is>
          <t>4</t>
        </is>
      </c>
      <c r="H864" s="234" t="inlineStr">
        <is>
          <t>X4</t>
        </is>
      </c>
      <c r="I864" s="233" t="inlineStr">
        <is>
          <t>Mechanical Seal</t>
        </is>
      </c>
      <c r="J864" s="233" t="inlineStr">
        <is>
          <t>Single</t>
        </is>
      </c>
      <c r="K864" s="233" t="n"/>
      <c r="L864" s="233" t="inlineStr">
        <is>
          <t>Oil Lubricated Bath</t>
        </is>
      </c>
      <c r="M864" s="233" t="inlineStr">
        <is>
          <t>X</t>
        </is>
      </c>
      <c r="N864" s="233" t="inlineStr">
        <is>
          <t>Special/Other</t>
        </is>
      </c>
      <c r="O864" s="233" t="inlineStr">
        <is>
          <t>Coating_Scotchkote134_interior_exterior</t>
        </is>
      </c>
      <c r="P864" s="235" t="inlineStr">
        <is>
          <t>RTF</t>
        </is>
      </c>
      <c r="Q864" s="233" t="inlineStr">
        <is>
          <t>B104018</t>
        </is>
      </c>
      <c r="R864" s="235" t="inlineStr">
        <is>
          <t>LT250</t>
        </is>
      </c>
      <c r="S864" s="233" t="n"/>
      <c r="T864" s="233" t="n"/>
      <c r="U864" s="233" t="n"/>
    </row>
    <row r="865">
      <c r="B865" s="233">
        <f>IF(AND(M865&lt;&gt;"B20", O865= "Coating_Standard"),"Y","N")</f>
        <v/>
      </c>
      <c r="C865" s="233" t="inlineStr">
        <is>
          <t>ConTab_BOM_KP_Insert_1564</t>
        </is>
      </c>
      <c r="D865" s="233">
        <f>IF(B865="Y",C865,"")</f>
        <v/>
      </c>
      <c r="E865" s="235" t="inlineStr">
        <is>
          <t>4012-7_8-KP</t>
        </is>
      </c>
      <c r="F865" s="235" t="inlineStr">
        <is>
          <t>Opt_Insert</t>
        </is>
      </c>
      <c r="G865" s="235" t="inlineStr">
        <is>
          <t>4</t>
        </is>
      </c>
      <c r="H865" s="234" t="inlineStr">
        <is>
          <t>X4</t>
        </is>
      </c>
      <c r="I865" s="233" t="inlineStr">
        <is>
          <t>Packing</t>
        </is>
      </c>
      <c r="J865" s="233" t="inlineStr">
        <is>
          <t>Packing</t>
        </is>
      </c>
      <c r="K865" s="233" t="n"/>
      <c r="L865" s="233" t="inlineStr">
        <is>
          <t>Oil Lubricated Bath</t>
        </is>
      </c>
      <c r="M865" s="233" t="inlineStr">
        <is>
          <t>C35</t>
        </is>
      </c>
      <c r="N865" s="233" t="inlineStr">
        <is>
          <t>Lip Seal</t>
        </is>
      </c>
      <c r="O865" s="233" t="inlineStr">
        <is>
          <t>Coating_Scotchkote134_interior_exterior</t>
        </is>
      </c>
      <c r="P865" s="235" t="inlineStr">
        <is>
          <t>RTF</t>
        </is>
      </c>
      <c r="Q865" s="233" t="inlineStr">
        <is>
          <t>B104020</t>
        </is>
      </c>
      <c r="R865" s="235" t="inlineStr">
        <is>
          <t>LT250</t>
        </is>
      </c>
      <c r="S865" s="233" t="n"/>
      <c r="T865" s="233" t="n"/>
      <c r="U865" s="233" t="n"/>
    </row>
    <row r="866">
      <c r="B866" s="233">
        <f>IF(AND(M866&lt;&gt;"B20", O866= "Coating_Standard"),"Y","N")</f>
        <v/>
      </c>
      <c r="C866" s="233" t="inlineStr">
        <is>
          <t>ConTab_BOM_KP_Insert_1565</t>
        </is>
      </c>
      <c r="D866" s="233">
        <f>IF(B866="Y",C866,"")</f>
        <v/>
      </c>
      <c r="E866" s="235" t="inlineStr">
        <is>
          <t>4012-7_8-KP</t>
        </is>
      </c>
      <c r="F866" s="235" t="inlineStr">
        <is>
          <t>Opt_Insert</t>
        </is>
      </c>
      <c r="G866" s="235" t="inlineStr">
        <is>
          <t>4</t>
        </is>
      </c>
      <c r="H866" s="234" t="inlineStr">
        <is>
          <t>X4</t>
        </is>
      </c>
      <c r="I866" s="233" t="inlineStr">
        <is>
          <t>Packing</t>
        </is>
      </c>
      <c r="J866" s="233" t="inlineStr">
        <is>
          <t>Packing</t>
        </is>
      </c>
      <c r="K866" s="233" t="n"/>
      <c r="L866" s="233" t="inlineStr">
        <is>
          <t>Oil Lubricated Bath</t>
        </is>
      </c>
      <c r="M866" s="233" t="inlineStr">
        <is>
          <t>J</t>
        </is>
      </c>
      <c r="N866" s="233" t="inlineStr">
        <is>
          <t>Lip Seal</t>
        </is>
      </c>
      <c r="O866" s="233" t="inlineStr">
        <is>
          <t>Coating_Scotchkote134_interior_exterior</t>
        </is>
      </c>
      <c r="P866" s="235" t="inlineStr">
        <is>
          <t>RTF</t>
        </is>
      </c>
      <c r="Q866" s="233" t="inlineStr">
        <is>
          <t>B104022</t>
        </is>
      </c>
      <c r="R866" s="235" t="inlineStr">
        <is>
          <t>LT105</t>
        </is>
      </c>
      <c r="S866" s="233" t="n"/>
      <c r="T866" s="233" t="n"/>
      <c r="U866" s="233" t="n"/>
    </row>
    <row r="867">
      <c r="B867" s="233">
        <f>IF(AND(M867&lt;&gt;"B20", O867= "Coating_Standard"),"Y","N")</f>
        <v/>
      </c>
      <c r="C867" s="233" t="inlineStr">
        <is>
          <t>ConTab_BOM_KP_Insert_1566</t>
        </is>
      </c>
      <c r="D867" s="233">
        <f>IF(B867="Y",C867,"")</f>
        <v/>
      </c>
      <c r="E867" s="235" t="inlineStr">
        <is>
          <t>4012-7_8-KP</t>
        </is>
      </c>
      <c r="F867" s="235" t="inlineStr">
        <is>
          <t>Opt_Insert</t>
        </is>
      </c>
      <c r="G867" s="235" t="inlineStr">
        <is>
          <t>4</t>
        </is>
      </c>
      <c r="H867" s="234" t="inlineStr">
        <is>
          <t>X4</t>
        </is>
      </c>
      <c r="I867" s="233" t="inlineStr">
        <is>
          <t>Packing</t>
        </is>
      </c>
      <c r="J867" s="233" t="inlineStr">
        <is>
          <t>Packing</t>
        </is>
      </c>
      <c r="K867" s="233" t="n"/>
      <c r="L867" s="233" t="inlineStr">
        <is>
          <t>Oil Lubricated Bath</t>
        </is>
      </c>
      <c r="M867" s="233" t="inlineStr">
        <is>
          <t>X</t>
        </is>
      </c>
      <c r="N867" s="233" t="inlineStr">
        <is>
          <t>Special/Other</t>
        </is>
      </c>
      <c r="O867" s="233" t="inlineStr">
        <is>
          <t>Coating_Scotchkote134_interior_exterior</t>
        </is>
      </c>
      <c r="P867" s="235" t="inlineStr">
        <is>
          <t>RTF</t>
        </is>
      </c>
      <c r="Q867" s="233" t="inlineStr">
        <is>
          <t>B104023</t>
        </is>
      </c>
      <c r="R867" s="235" t="inlineStr">
        <is>
          <t>LT250</t>
        </is>
      </c>
      <c r="S867" s="233" t="n"/>
      <c r="T867" s="233" t="n"/>
      <c r="U867" s="233" t="n"/>
    </row>
    <row r="868">
      <c r="B868" s="233">
        <f>IF(AND(M868&lt;&gt;"B20", O868= "Coating_Standard"),"Y","N")</f>
        <v/>
      </c>
      <c r="C868" s="233" t="inlineStr">
        <is>
          <t>ConTab_BOM_KP_Insert_1567</t>
        </is>
      </c>
      <c r="D868" s="233">
        <f>IF(B868="Y",C868,"")</f>
        <v/>
      </c>
      <c r="E868" s="198" t="inlineStr">
        <is>
          <t>4015-7_8-KP</t>
        </is>
      </c>
      <c r="F868" s="235" t="inlineStr">
        <is>
          <t>Opt_Insert</t>
        </is>
      </c>
      <c r="G868" s="235" t="inlineStr">
        <is>
          <t>4</t>
        </is>
      </c>
      <c r="H868" s="234" t="inlineStr">
        <is>
          <t>X4</t>
        </is>
      </c>
      <c r="I868" s="233" t="inlineStr">
        <is>
          <t>Mechanical Seal</t>
        </is>
      </c>
      <c r="J868" s="233" t="inlineStr">
        <is>
          <t>Single</t>
        </is>
      </c>
      <c r="K868" s="233" t="n"/>
      <c r="L868" s="233" t="inlineStr">
        <is>
          <t>Oil Lubricated Bath</t>
        </is>
      </c>
      <c r="M868" s="233" t="inlineStr">
        <is>
          <t>C35</t>
        </is>
      </c>
      <c r="N868" s="233" t="inlineStr">
        <is>
          <t>Lip Seal</t>
        </is>
      </c>
      <c r="O868" s="233" t="inlineStr">
        <is>
          <t>Coating_Scotchkote134_interior_exterior</t>
        </is>
      </c>
      <c r="P868" s="235" t="inlineStr">
        <is>
          <t>RTF</t>
        </is>
      </c>
      <c r="Q868" s="233" t="inlineStr">
        <is>
          <t>B104015</t>
        </is>
      </c>
      <c r="R868" s="235" t="inlineStr">
        <is>
          <t>LT250</t>
        </is>
      </c>
      <c r="S868" s="233" t="n"/>
      <c r="T868" s="233" t="n"/>
      <c r="U868" s="233" t="n"/>
    </row>
    <row r="869">
      <c r="B869" s="233">
        <f>IF(AND(M869&lt;&gt;"B20", O869= "Coating_Standard"),"Y","N")</f>
        <v/>
      </c>
      <c r="C869" s="233" t="inlineStr">
        <is>
          <t>ConTab_BOM_KP_Insert_1568</t>
        </is>
      </c>
      <c r="D869" s="233">
        <f>IF(B869="Y",C869,"")</f>
        <v/>
      </c>
      <c r="E869" s="198" t="inlineStr">
        <is>
          <t>4015-7_8-KP</t>
        </is>
      </c>
      <c r="F869" s="235" t="inlineStr">
        <is>
          <t>Opt_Insert</t>
        </is>
      </c>
      <c r="G869" s="235" t="inlineStr">
        <is>
          <t>4</t>
        </is>
      </c>
      <c r="H869" s="234" t="inlineStr">
        <is>
          <t>X4</t>
        </is>
      </c>
      <c r="I869" s="233" t="inlineStr">
        <is>
          <t>Mechanical Seal</t>
        </is>
      </c>
      <c r="J869" s="233" t="inlineStr">
        <is>
          <t>Single</t>
        </is>
      </c>
      <c r="K869" s="233" t="n"/>
      <c r="L869" s="233" t="inlineStr">
        <is>
          <t>Oil Lubricated Bath</t>
        </is>
      </c>
      <c r="M869" s="233" t="inlineStr">
        <is>
          <t>J</t>
        </is>
      </c>
      <c r="N869" s="233" t="inlineStr">
        <is>
          <t>Lip Seal</t>
        </is>
      </c>
      <c r="O869" s="233" t="inlineStr">
        <is>
          <t>Coating_Scotchkote134_interior_exterior</t>
        </is>
      </c>
      <c r="P869" s="235" t="inlineStr">
        <is>
          <t>RTF</t>
        </is>
      </c>
      <c r="Q869" s="233" t="inlineStr">
        <is>
          <t>B104017</t>
        </is>
      </c>
      <c r="R869" s="235" t="inlineStr">
        <is>
          <t>LT105</t>
        </is>
      </c>
      <c r="S869" s="233" t="n"/>
      <c r="T869" s="233" t="n"/>
      <c r="U869" s="233" t="n"/>
    </row>
    <row r="870">
      <c r="B870" s="233">
        <f>IF(AND(M870&lt;&gt;"B20", O870= "Coating_Standard"),"Y","N")</f>
        <v/>
      </c>
      <c r="C870" s="233" t="inlineStr">
        <is>
          <t>ConTab_BOM_KP_Insert_1569</t>
        </is>
      </c>
      <c r="D870" s="233">
        <f>IF(B870="Y",C870,"")</f>
        <v/>
      </c>
      <c r="E870" s="198" t="inlineStr">
        <is>
          <t>4015-7_8-KP</t>
        </is>
      </c>
      <c r="F870" s="235" t="inlineStr">
        <is>
          <t>Opt_Insert</t>
        </is>
      </c>
      <c r="G870" s="235" t="inlineStr">
        <is>
          <t>4</t>
        </is>
      </c>
      <c r="H870" s="234" t="inlineStr">
        <is>
          <t>X4</t>
        </is>
      </c>
      <c r="I870" s="233" t="inlineStr">
        <is>
          <t>Mechanical Seal</t>
        </is>
      </c>
      <c r="J870" s="233" t="inlineStr">
        <is>
          <t>Single</t>
        </is>
      </c>
      <c r="K870" s="233" t="n"/>
      <c r="L870" s="233" t="inlineStr">
        <is>
          <t>Oil Lubricated Bath</t>
        </is>
      </c>
      <c r="M870" s="233" t="inlineStr">
        <is>
          <t>X</t>
        </is>
      </c>
      <c r="N870" s="233" t="inlineStr">
        <is>
          <t>Special/Other</t>
        </is>
      </c>
      <c r="O870" s="233" t="inlineStr">
        <is>
          <t>Coating_Scotchkote134_interior_exterior</t>
        </is>
      </c>
      <c r="P870" s="235" t="inlineStr">
        <is>
          <t>RTF</t>
        </is>
      </c>
      <c r="Q870" s="233" t="inlineStr">
        <is>
          <t>B104018</t>
        </is>
      </c>
      <c r="R870" s="235" t="inlineStr">
        <is>
          <t>LT250</t>
        </is>
      </c>
      <c r="S870" s="233" t="n"/>
      <c r="T870" s="233" t="n"/>
      <c r="U870" s="233" t="n"/>
    </row>
    <row r="871">
      <c r="B871" s="233">
        <f>IF(AND(M871&lt;&gt;"B20", O871= "Coating_Standard"),"Y","N")</f>
        <v/>
      </c>
      <c r="C871" s="233" t="inlineStr">
        <is>
          <t>ConTab_BOM_KP_Insert_1570</t>
        </is>
      </c>
      <c r="D871" s="233">
        <f>IF(B871="Y",C871,"")</f>
        <v/>
      </c>
      <c r="E871" s="198" t="inlineStr">
        <is>
          <t>4015-7_8-KP</t>
        </is>
      </c>
      <c r="F871" s="235" t="inlineStr">
        <is>
          <t>Opt_Insert</t>
        </is>
      </c>
      <c r="G871" s="235" t="inlineStr">
        <is>
          <t>4</t>
        </is>
      </c>
      <c r="H871" s="234" t="inlineStr">
        <is>
          <t>X4</t>
        </is>
      </c>
      <c r="I871" s="233" t="inlineStr">
        <is>
          <t>Packing</t>
        </is>
      </c>
      <c r="J871" s="233" t="inlineStr">
        <is>
          <t>Packing</t>
        </is>
      </c>
      <c r="K871" s="233" t="n"/>
      <c r="L871" s="233" t="inlineStr">
        <is>
          <t>Oil Lubricated Bath</t>
        </is>
      </c>
      <c r="M871" s="233" t="inlineStr">
        <is>
          <t>C35</t>
        </is>
      </c>
      <c r="N871" s="233" t="inlineStr">
        <is>
          <t>Lip Seal</t>
        </is>
      </c>
      <c r="O871" s="233" t="inlineStr">
        <is>
          <t>Coating_Scotchkote134_interior_exterior</t>
        </is>
      </c>
      <c r="P871" s="235" t="inlineStr">
        <is>
          <t>RTF</t>
        </is>
      </c>
      <c r="Q871" s="233" t="inlineStr">
        <is>
          <t>B104020</t>
        </is>
      </c>
      <c r="R871" s="235" t="inlineStr">
        <is>
          <t>LT250</t>
        </is>
      </c>
      <c r="S871" s="233" t="n"/>
      <c r="T871" s="233" t="n"/>
      <c r="U871" s="233" t="n"/>
    </row>
    <row r="872">
      <c r="B872" s="233">
        <f>IF(AND(M872&lt;&gt;"B20", O872= "Coating_Standard"),"Y","N")</f>
        <v/>
      </c>
      <c r="C872" s="233" t="inlineStr">
        <is>
          <t>ConTab_BOM_KP_Insert_1571</t>
        </is>
      </c>
      <c r="D872" s="233">
        <f>IF(B872="Y",C872,"")</f>
        <v/>
      </c>
      <c r="E872" s="198" t="inlineStr">
        <is>
          <t>4015-7_8-KP</t>
        </is>
      </c>
      <c r="F872" s="235" t="inlineStr">
        <is>
          <t>Opt_Insert</t>
        </is>
      </c>
      <c r="G872" s="235" t="inlineStr">
        <is>
          <t>4</t>
        </is>
      </c>
      <c r="H872" s="234" t="inlineStr">
        <is>
          <t>X4</t>
        </is>
      </c>
      <c r="I872" s="233" t="inlineStr">
        <is>
          <t>Packing</t>
        </is>
      </c>
      <c r="J872" s="233" t="inlineStr">
        <is>
          <t>Packing</t>
        </is>
      </c>
      <c r="K872" s="233" t="n"/>
      <c r="L872" s="233" t="inlineStr">
        <is>
          <t>Oil Lubricated Bath</t>
        </is>
      </c>
      <c r="M872" s="233" t="inlineStr">
        <is>
          <t>J</t>
        </is>
      </c>
      <c r="N872" s="233" t="inlineStr">
        <is>
          <t>Lip Seal</t>
        </is>
      </c>
      <c r="O872" s="233" t="inlineStr">
        <is>
          <t>Coating_Scotchkote134_interior_exterior</t>
        </is>
      </c>
      <c r="P872" s="235" t="inlineStr">
        <is>
          <t>RTF</t>
        </is>
      </c>
      <c r="Q872" s="233" t="inlineStr">
        <is>
          <t>B104022</t>
        </is>
      </c>
      <c r="R872" s="235" t="inlineStr">
        <is>
          <t>LT105</t>
        </is>
      </c>
      <c r="S872" s="233" t="n"/>
      <c r="T872" s="233" t="n"/>
      <c r="U872" s="233" t="n"/>
    </row>
    <row r="873">
      <c r="B873" s="233">
        <f>IF(AND(M873&lt;&gt;"B20", O873= "Coating_Standard"),"Y","N")</f>
        <v/>
      </c>
      <c r="C873" s="233" t="inlineStr">
        <is>
          <t>ConTab_BOM_KP_Insert_1572</t>
        </is>
      </c>
      <c r="D873" s="233">
        <f>IF(B873="Y",C873,"")</f>
        <v/>
      </c>
      <c r="E873" s="198" t="inlineStr">
        <is>
          <t>4015-7_8-KP</t>
        </is>
      </c>
      <c r="F873" s="235" t="inlineStr">
        <is>
          <t>Opt_Insert</t>
        </is>
      </c>
      <c r="G873" s="235" t="inlineStr">
        <is>
          <t>4</t>
        </is>
      </c>
      <c r="H873" s="234" t="inlineStr">
        <is>
          <t>X4</t>
        </is>
      </c>
      <c r="I873" s="233" t="inlineStr">
        <is>
          <t>Packing</t>
        </is>
      </c>
      <c r="J873" s="233" t="inlineStr">
        <is>
          <t>Packing</t>
        </is>
      </c>
      <c r="K873" s="233" t="n"/>
      <c r="L873" s="233" t="inlineStr">
        <is>
          <t>Oil Lubricated Bath</t>
        </is>
      </c>
      <c r="M873" s="233" t="inlineStr">
        <is>
          <t>X</t>
        </is>
      </c>
      <c r="N873" s="233" t="inlineStr">
        <is>
          <t>Special/Other</t>
        </is>
      </c>
      <c r="O873" s="233" t="inlineStr">
        <is>
          <t>Coating_Scotchkote134_interior_exterior</t>
        </is>
      </c>
      <c r="P873" s="235" t="inlineStr">
        <is>
          <t>RTF</t>
        </is>
      </c>
      <c r="Q873" s="233" t="inlineStr">
        <is>
          <t>B104023</t>
        </is>
      </c>
      <c r="R873" s="235" t="inlineStr">
        <is>
          <t>LT250</t>
        </is>
      </c>
      <c r="S873" s="233" t="n"/>
      <c r="T873" s="233" t="n"/>
      <c r="U873" s="233" t="n"/>
    </row>
    <row r="874">
      <c r="B874" s="233">
        <f>IF(AND(M874&lt;&gt;"B20", O874= "Coating_Standard"),"Y","N")</f>
        <v/>
      </c>
      <c r="C874" s="233" t="inlineStr">
        <is>
          <t>ConTab_BOM_KP_Insert_1573</t>
        </is>
      </c>
      <c r="D874" s="233">
        <f>IF(B874="Y",C874,"")</f>
        <v/>
      </c>
      <c r="E874" s="198" t="inlineStr">
        <is>
          <t>5012-7_8-KP</t>
        </is>
      </c>
      <c r="F874" s="235" t="inlineStr">
        <is>
          <t>Opt_Insert</t>
        </is>
      </c>
      <c r="G874" s="235" t="inlineStr">
        <is>
          <t>4</t>
        </is>
      </c>
      <c r="H874" s="234" t="inlineStr">
        <is>
          <t>X4</t>
        </is>
      </c>
      <c r="I874" s="233" t="inlineStr">
        <is>
          <t>Mechanical Seal</t>
        </is>
      </c>
      <c r="J874" s="233" t="inlineStr">
        <is>
          <t>Single</t>
        </is>
      </c>
      <c r="K874" s="233" t="n"/>
      <c r="L874" s="233" t="inlineStr">
        <is>
          <t>Oil Lubricated Bath</t>
        </is>
      </c>
      <c r="M874" s="233" t="inlineStr">
        <is>
          <t>C35</t>
        </is>
      </c>
      <c r="N874" s="233" t="inlineStr">
        <is>
          <t>Lip Seal</t>
        </is>
      </c>
      <c r="O874" s="233" t="inlineStr">
        <is>
          <t>Coating_Scotchkote134_interior_exterior</t>
        </is>
      </c>
      <c r="P874" s="235" t="inlineStr">
        <is>
          <t>RTF</t>
        </is>
      </c>
      <c r="Q874" s="233" t="inlineStr">
        <is>
          <t>B104024</t>
        </is>
      </c>
      <c r="R874" s="235" t="inlineStr">
        <is>
          <t>LT250</t>
        </is>
      </c>
      <c r="S874" s="233" t="n"/>
      <c r="T874" s="233" t="n"/>
      <c r="U874" s="233" t="n"/>
    </row>
    <row r="875">
      <c r="B875" s="233">
        <f>IF(AND(M875&lt;&gt;"B20", O875= "Coating_Standard"),"Y","N")</f>
        <v/>
      </c>
      <c r="C875" s="233" t="inlineStr">
        <is>
          <t>ConTab_BOM_KP_Insert_1574</t>
        </is>
      </c>
      <c r="D875" s="233">
        <f>IF(B875="Y",C875,"")</f>
        <v/>
      </c>
      <c r="E875" s="198" t="inlineStr">
        <is>
          <t>5012-7_8-KP</t>
        </is>
      </c>
      <c r="F875" s="235" t="inlineStr">
        <is>
          <t>Opt_Insert</t>
        </is>
      </c>
      <c r="G875" s="235" t="inlineStr">
        <is>
          <t>4</t>
        </is>
      </c>
      <c r="H875" s="234" t="inlineStr">
        <is>
          <t>X4</t>
        </is>
      </c>
      <c r="I875" s="233" t="inlineStr">
        <is>
          <t>Mechanical Seal</t>
        </is>
      </c>
      <c r="J875" s="233" t="inlineStr">
        <is>
          <t>Single</t>
        </is>
      </c>
      <c r="K875" s="233" t="n"/>
      <c r="L875" s="233" t="inlineStr">
        <is>
          <t>Oil Lubricated Bath</t>
        </is>
      </c>
      <c r="M875" s="233" t="inlineStr">
        <is>
          <t>J</t>
        </is>
      </c>
      <c r="N875" s="233" t="inlineStr">
        <is>
          <t>Lip Seal</t>
        </is>
      </c>
      <c r="O875" s="233" t="inlineStr">
        <is>
          <t>Coating_Scotchkote134_interior_exterior</t>
        </is>
      </c>
      <c r="P875" s="235" t="inlineStr">
        <is>
          <t>RTF</t>
        </is>
      </c>
      <c r="Q875" s="233" t="inlineStr">
        <is>
          <t>B104026</t>
        </is>
      </c>
      <c r="R875" s="235" t="inlineStr">
        <is>
          <t>LT105</t>
        </is>
      </c>
      <c r="S875" s="233" t="n"/>
      <c r="T875" s="233" t="n"/>
      <c r="U875" s="233" t="n"/>
    </row>
    <row r="876">
      <c r="B876" s="233">
        <f>IF(AND(M876&lt;&gt;"B20", O876= "Coating_Standard"),"Y","N")</f>
        <v/>
      </c>
      <c r="C876" s="233" t="inlineStr">
        <is>
          <t>ConTab_BOM_KP_Insert_1575</t>
        </is>
      </c>
      <c r="D876" s="233">
        <f>IF(B876="Y",C876,"")</f>
        <v/>
      </c>
      <c r="E876" s="198" t="inlineStr">
        <is>
          <t>5012-7_8-KP</t>
        </is>
      </c>
      <c r="F876" s="235" t="inlineStr">
        <is>
          <t>Opt_Insert</t>
        </is>
      </c>
      <c r="G876" s="235" t="inlineStr">
        <is>
          <t>4</t>
        </is>
      </c>
      <c r="H876" s="234" t="inlineStr">
        <is>
          <t>X4</t>
        </is>
      </c>
      <c r="I876" s="233" t="inlineStr">
        <is>
          <t>Mechanical Seal</t>
        </is>
      </c>
      <c r="J876" s="233" t="inlineStr">
        <is>
          <t>Single</t>
        </is>
      </c>
      <c r="K876" s="233" t="n"/>
      <c r="L876" s="233" t="inlineStr">
        <is>
          <t>Oil Lubricated Bath</t>
        </is>
      </c>
      <c r="M876" s="233" t="inlineStr">
        <is>
          <t>X</t>
        </is>
      </c>
      <c r="N876" s="233" t="inlineStr">
        <is>
          <t>Special/Other</t>
        </is>
      </c>
      <c r="O876" s="233" t="inlineStr">
        <is>
          <t>Coating_Scotchkote134_interior_exterior</t>
        </is>
      </c>
      <c r="P876" s="235" t="inlineStr">
        <is>
          <t>RTF</t>
        </is>
      </c>
      <c r="Q876" s="233" t="inlineStr">
        <is>
          <t>B104027</t>
        </is>
      </c>
      <c r="R876" s="235" t="inlineStr">
        <is>
          <t>LT250</t>
        </is>
      </c>
      <c r="S876" s="233" t="n"/>
      <c r="T876" s="233" t="n"/>
      <c r="U876" s="233" t="n"/>
    </row>
    <row r="877">
      <c r="B877" s="233">
        <f>IF(AND(M877&lt;&gt;"B20", O877= "Coating_Standard"),"Y","N")</f>
        <v/>
      </c>
      <c r="C877" s="233" t="inlineStr">
        <is>
          <t>ConTab_BOM_KP_Insert_1576</t>
        </is>
      </c>
      <c r="D877" s="233">
        <f>IF(B877="Y",C877,"")</f>
        <v/>
      </c>
      <c r="E877" s="198" t="inlineStr">
        <is>
          <t>5012-7_8-KP</t>
        </is>
      </c>
      <c r="F877" s="235" t="inlineStr">
        <is>
          <t>Opt_Insert</t>
        </is>
      </c>
      <c r="G877" s="235" t="inlineStr">
        <is>
          <t>4</t>
        </is>
      </c>
      <c r="H877" s="234" t="inlineStr">
        <is>
          <t>X4</t>
        </is>
      </c>
      <c r="I877" s="233" t="inlineStr">
        <is>
          <t>Packing</t>
        </is>
      </c>
      <c r="J877" s="233" t="inlineStr">
        <is>
          <t>Packing</t>
        </is>
      </c>
      <c r="K877" s="233" t="n"/>
      <c r="L877" s="233" t="inlineStr">
        <is>
          <t>Oil Lubricated Bath</t>
        </is>
      </c>
      <c r="M877" s="233" t="inlineStr">
        <is>
          <t>C35</t>
        </is>
      </c>
      <c r="N877" s="233" t="inlineStr">
        <is>
          <t>Lip Seal</t>
        </is>
      </c>
      <c r="O877" s="233" t="inlineStr">
        <is>
          <t>Coating_Scotchkote134_interior_exterior</t>
        </is>
      </c>
      <c r="P877" s="235" t="inlineStr">
        <is>
          <t>RTF</t>
        </is>
      </c>
      <c r="Q877" s="233" t="inlineStr">
        <is>
          <t>B104028</t>
        </is>
      </c>
      <c r="R877" s="235" t="inlineStr">
        <is>
          <t>LT250</t>
        </is>
      </c>
      <c r="S877" s="233" t="n"/>
      <c r="T877" s="233" t="n"/>
      <c r="U877" s="233" t="n"/>
    </row>
    <row r="878">
      <c r="B878" s="233">
        <f>IF(AND(M878&lt;&gt;"B20", O878= "Coating_Standard"),"Y","N")</f>
        <v/>
      </c>
      <c r="C878" s="233" t="inlineStr">
        <is>
          <t>ConTab_BOM_KP_Insert_1577</t>
        </is>
      </c>
      <c r="D878" s="233">
        <f>IF(B878="Y",C878,"")</f>
        <v/>
      </c>
      <c r="E878" s="198" t="inlineStr">
        <is>
          <t>5012-7_8-KP</t>
        </is>
      </c>
      <c r="F878" s="235" t="inlineStr">
        <is>
          <t>Opt_Insert</t>
        </is>
      </c>
      <c r="G878" s="235" t="inlineStr">
        <is>
          <t>4</t>
        </is>
      </c>
      <c r="H878" s="234" t="inlineStr">
        <is>
          <t>X4</t>
        </is>
      </c>
      <c r="I878" s="233" t="inlineStr">
        <is>
          <t>Packing</t>
        </is>
      </c>
      <c r="J878" s="233" t="inlineStr">
        <is>
          <t>Packing</t>
        </is>
      </c>
      <c r="K878" s="233" t="n"/>
      <c r="L878" s="233" t="inlineStr">
        <is>
          <t>Oil Lubricated Bath</t>
        </is>
      </c>
      <c r="M878" s="233" t="inlineStr">
        <is>
          <t>J</t>
        </is>
      </c>
      <c r="N878" s="233" t="inlineStr">
        <is>
          <t>Lip Seal</t>
        </is>
      </c>
      <c r="O878" s="233" t="inlineStr">
        <is>
          <t>Coating_Scotchkote134_interior_exterior</t>
        </is>
      </c>
      <c r="P878" s="235" t="inlineStr">
        <is>
          <t>RTF</t>
        </is>
      </c>
      <c r="Q878" s="233" t="inlineStr">
        <is>
          <t>B104030</t>
        </is>
      </c>
      <c r="R878" s="235" t="inlineStr">
        <is>
          <t>LT105</t>
        </is>
      </c>
      <c r="S878" s="233" t="n"/>
      <c r="T878" s="233" t="n"/>
      <c r="U878" s="233" t="n"/>
    </row>
    <row r="879">
      <c r="B879" s="233">
        <f>IF(AND(M879&lt;&gt;"B20", O879= "Coating_Standard"),"Y","N")</f>
        <v/>
      </c>
      <c r="C879" s="233" t="inlineStr">
        <is>
          <t>ConTab_BOM_KP_Insert_1578</t>
        </is>
      </c>
      <c r="D879" s="233">
        <f>IF(B879="Y",C879,"")</f>
        <v/>
      </c>
      <c r="E879" s="198" t="inlineStr">
        <is>
          <t>5012-7_8-KP</t>
        </is>
      </c>
      <c r="F879" s="235" t="inlineStr">
        <is>
          <t>Opt_Insert</t>
        </is>
      </c>
      <c r="G879" s="235" t="inlineStr">
        <is>
          <t>4</t>
        </is>
      </c>
      <c r="H879" s="234" t="inlineStr">
        <is>
          <t>X4</t>
        </is>
      </c>
      <c r="I879" s="233" t="inlineStr">
        <is>
          <t>Packing</t>
        </is>
      </c>
      <c r="J879" s="233" t="inlineStr">
        <is>
          <t>Packing</t>
        </is>
      </c>
      <c r="K879" s="233" t="n"/>
      <c r="L879" s="233" t="inlineStr">
        <is>
          <t>Oil Lubricated Bath</t>
        </is>
      </c>
      <c r="M879" s="233" t="inlineStr">
        <is>
          <t>X</t>
        </is>
      </c>
      <c r="N879" s="233" t="inlineStr">
        <is>
          <t>Special/Other</t>
        </is>
      </c>
      <c r="O879" s="233" t="inlineStr">
        <is>
          <t>Coating_Scotchkote134_interior_exterior</t>
        </is>
      </c>
      <c r="P879" s="235" t="inlineStr">
        <is>
          <t>RTF</t>
        </is>
      </c>
      <c r="Q879" s="233" t="inlineStr">
        <is>
          <t>B104031</t>
        </is>
      </c>
      <c r="R879" s="235" t="inlineStr">
        <is>
          <t>LT250</t>
        </is>
      </c>
      <c r="S879" s="233" t="n"/>
      <c r="T879" s="233" t="n"/>
      <c r="U879" s="233" t="n"/>
    </row>
    <row r="880">
      <c r="B880" s="233">
        <f>IF(AND(M880&lt;&gt;"B20", O880= "Coating_Standard"),"Y","N")</f>
        <v/>
      </c>
      <c r="C880" s="233" t="inlineStr">
        <is>
          <t>ConTab_BOM_KP_Insert_1579</t>
        </is>
      </c>
      <c r="D880" s="233">
        <f>IF(B880="Y",C880,"")</f>
        <v/>
      </c>
      <c r="E880" s="198" t="inlineStr">
        <is>
          <t>5015-9_0-KP</t>
        </is>
      </c>
      <c r="F880" s="235" t="inlineStr">
        <is>
          <t>Opt_Insert</t>
        </is>
      </c>
      <c r="G880" s="235" t="inlineStr">
        <is>
          <t>4</t>
        </is>
      </c>
      <c r="H880" s="234" t="inlineStr">
        <is>
          <t>X4</t>
        </is>
      </c>
      <c r="I880" s="233" t="inlineStr">
        <is>
          <t>Mechanical Seal</t>
        </is>
      </c>
      <c r="J880" s="233" t="inlineStr">
        <is>
          <t>Single</t>
        </is>
      </c>
      <c r="K880" s="233" t="n"/>
      <c r="L880" s="233" t="inlineStr">
        <is>
          <t>Oil Lubricated Bath</t>
        </is>
      </c>
      <c r="M880" s="233" t="inlineStr">
        <is>
          <t>C35</t>
        </is>
      </c>
      <c r="N880" s="233" t="inlineStr">
        <is>
          <t>Lip Seal</t>
        </is>
      </c>
      <c r="O880" s="233" t="inlineStr">
        <is>
          <t>Coating_Scotchkote134_interior_exterior</t>
        </is>
      </c>
      <c r="P880" s="235" t="inlineStr">
        <is>
          <t>RTF</t>
        </is>
      </c>
      <c r="Q880" s="233" t="inlineStr">
        <is>
          <t>B104024</t>
        </is>
      </c>
      <c r="R880" s="235" t="inlineStr">
        <is>
          <t>LT250</t>
        </is>
      </c>
      <c r="S880" s="233" t="n"/>
      <c r="T880" s="233" t="n"/>
      <c r="U880" s="233" t="n"/>
    </row>
    <row r="881">
      <c r="B881" s="233">
        <f>IF(AND(M881&lt;&gt;"B20", O881= "Coating_Standard"),"Y","N")</f>
        <v/>
      </c>
      <c r="C881" s="233" t="inlineStr">
        <is>
          <t>ConTab_BOM_KP_Insert_1580</t>
        </is>
      </c>
      <c r="D881" s="233">
        <f>IF(B881="Y",C881,"")</f>
        <v/>
      </c>
      <c r="E881" s="198" t="inlineStr">
        <is>
          <t>5015-9_0-KP</t>
        </is>
      </c>
      <c r="F881" s="235" t="inlineStr">
        <is>
          <t>Opt_Insert</t>
        </is>
      </c>
      <c r="G881" s="235" t="inlineStr">
        <is>
          <t>4</t>
        </is>
      </c>
      <c r="H881" s="234" t="inlineStr">
        <is>
          <t>X4</t>
        </is>
      </c>
      <c r="I881" s="233" t="inlineStr">
        <is>
          <t>Mechanical Seal</t>
        </is>
      </c>
      <c r="J881" s="233" t="inlineStr">
        <is>
          <t>Single</t>
        </is>
      </c>
      <c r="K881" s="233" t="n"/>
      <c r="L881" s="233" t="inlineStr">
        <is>
          <t>Oil Lubricated Bath</t>
        </is>
      </c>
      <c r="M881" s="233" t="inlineStr">
        <is>
          <t>J</t>
        </is>
      </c>
      <c r="N881" s="233" t="inlineStr">
        <is>
          <t>Lip Seal</t>
        </is>
      </c>
      <c r="O881" s="233" t="inlineStr">
        <is>
          <t>Coating_Scotchkote134_interior_exterior</t>
        </is>
      </c>
      <c r="P881" s="235" t="inlineStr">
        <is>
          <t>RTF</t>
        </is>
      </c>
      <c r="Q881" s="233" t="inlineStr">
        <is>
          <t>B104026</t>
        </is>
      </c>
      <c r="R881" s="235" t="inlineStr">
        <is>
          <t>LT105</t>
        </is>
      </c>
      <c r="S881" s="233" t="n"/>
      <c r="T881" s="233" t="n"/>
      <c r="U881" s="233" t="n"/>
    </row>
    <row r="882">
      <c r="B882" s="233">
        <f>IF(AND(M882&lt;&gt;"B20", O882= "Coating_Standard"),"Y","N")</f>
        <v/>
      </c>
      <c r="C882" s="233" t="inlineStr">
        <is>
          <t>ConTab_BOM_KP_Insert_1581</t>
        </is>
      </c>
      <c r="D882" s="233">
        <f>IF(B882="Y",C882,"")</f>
        <v/>
      </c>
      <c r="E882" s="198" t="inlineStr">
        <is>
          <t>5015-9_0-KP</t>
        </is>
      </c>
      <c r="F882" s="235" t="inlineStr">
        <is>
          <t>Opt_Insert</t>
        </is>
      </c>
      <c r="G882" s="235" t="inlineStr">
        <is>
          <t>4</t>
        </is>
      </c>
      <c r="H882" s="234" t="inlineStr">
        <is>
          <t>X4</t>
        </is>
      </c>
      <c r="I882" s="233" t="inlineStr">
        <is>
          <t>Mechanical Seal</t>
        </is>
      </c>
      <c r="J882" s="233" t="inlineStr">
        <is>
          <t>Single</t>
        </is>
      </c>
      <c r="K882" s="233" t="n"/>
      <c r="L882" s="233" t="inlineStr">
        <is>
          <t>Oil Lubricated Bath</t>
        </is>
      </c>
      <c r="M882" s="233" t="inlineStr">
        <is>
          <t>X</t>
        </is>
      </c>
      <c r="N882" s="233" t="inlineStr">
        <is>
          <t>Special/Other</t>
        </is>
      </c>
      <c r="O882" s="233" t="inlineStr">
        <is>
          <t>Coating_Scotchkote134_interior_exterior</t>
        </is>
      </c>
      <c r="P882" s="235" t="inlineStr">
        <is>
          <t>RTF</t>
        </is>
      </c>
      <c r="Q882" s="233" t="inlineStr">
        <is>
          <t>B104027</t>
        </is>
      </c>
      <c r="R882" s="235" t="inlineStr">
        <is>
          <t>LT250</t>
        </is>
      </c>
      <c r="S882" s="233" t="n"/>
      <c r="T882" s="233" t="n"/>
      <c r="U882" s="233" t="n"/>
    </row>
    <row r="883">
      <c r="B883" s="233">
        <f>IF(AND(M883&lt;&gt;"B20", O883= "Coating_Standard"),"Y","N")</f>
        <v/>
      </c>
      <c r="C883" s="233" t="inlineStr">
        <is>
          <t>ConTab_BOM_KP_Insert_1582</t>
        </is>
      </c>
      <c r="D883" s="233">
        <f>IF(B883="Y",C883,"")</f>
        <v/>
      </c>
      <c r="E883" s="198" t="inlineStr">
        <is>
          <t>5015-9_0-KP</t>
        </is>
      </c>
      <c r="F883" s="235" t="inlineStr">
        <is>
          <t>Opt_Insert</t>
        </is>
      </c>
      <c r="G883" s="235" t="inlineStr">
        <is>
          <t>4</t>
        </is>
      </c>
      <c r="H883" s="234" t="inlineStr">
        <is>
          <t>X4</t>
        </is>
      </c>
      <c r="I883" s="233" t="inlineStr">
        <is>
          <t>Packing</t>
        </is>
      </c>
      <c r="J883" s="233" t="inlineStr">
        <is>
          <t>Packing</t>
        </is>
      </c>
      <c r="K883" s="233" t="n"/>
      <c r="L883" s="233" t="inlineStr">
        <is>
          <t>Oil Lubricated Bath</t>
        </is>
      </c>
      <c r="M883" s="233" t="inlineStr">
        <is>
          <t>C35</t>
        </is>
      </c>
      <c r="N883" s="233" t="inlineStr">
        <is>
          <t>Lip Seal</t>
        </is>
      </c>
      <c r="O883" s="233" t="inlineStr">
        <is>
          <t>Coating_Scotchkote134_interior_exterior</t>
        </is>
      </c>
      <c r="P883" s="235" t="inlineStr">
        <is>
          <t>RTF</t>
        </is>
      </c>
      <c r="Q883" s="233" t="inlineStr">
        <is>
          <t>B104028</t>
        </is>
      </c>
      <c r="R883" s="235" t="inlineStr">
        <is>
          <t>LT250</t>
        </is>
      </c>
      <c r="S883" s="233" t="n"/>
      <c r="T883" s="233" t="n"/>
      <c r="U883" s="233" t="n"/>
    </row>
    <row r="884">
      <c r="B884" s="233">
        <f>IF(AND(M884&lt;&gt;"B20", O884= "Coating_Standard"),"Y","N")</f>
        <v/>
      </c>
      <c r="C884" s="233" t="inlineStr">
        <is>
          <t>ConTab_BOM_KP_Insert_1583</t>
        </is>
      </c>
      <c r="D884" s="233">
        <f>IF(B884="Y",C884,"")</f>
        <v/>
      </c>
      <c r="E884" s="198" t="inlineStr">
        <is>
          <t>5015-9_0-KP</t>
        </is>
      </c>
      <c r="F884" s="235" t="inlineStr">
        <is>
          <t>Opt_Insert</t>
        </is>
      </c>
      <c r="G884" s="235" t="inlineStr">
        <is>
          <t>4</t>
        </is>
      </c>
      <c r="H884" s="234" t="inlineStr">
        <is>
          <t>X4</t>
        </is>
      </c>
      <c r="I884" s="233" t="inlineStr">
        <is>
          <t>Packing</t>
        </is>
      </c>
      <c r="J884" s="233" t="inlineStr">
        <is>
          <t>Packing</t>
        </is>
      </c>
      <c r="K884" s="233" t="n"/>
      <c r="L884" s="233" t="inlineStr">
        <is>
          <t>Oil Lubricated Bath</t>
        </is>
      </c>
      <c r="M884" s="233" t="inlineStr">
        <is>
          <t>J</t>
        </is>
      </c>
      <c r="N884" s="233" t="inlineStr">
        <is>
          <t>Lip Seal</t>
        </is>
      </c>
      <c r="O884" s="233" t="inlineStr">
        <is>
          <t>Coating_Scotchkote134_interior_exterior</t>
        </is>
      </c>
      <c r="P884" s="235" t="inlineStr">
        <is>
          <t>RTF</t>
        </is>
      </c>
      <c r="Q884" s="233" t="inlineStr">
        <is>
          <t>B104030</t>
        </is>
      </c>
      <c r="R884" s="235" t="inlineStr">
        <is>
          <t>LT105</t>
        </is>
      </c>
      <c r="S884" s="233" t="n"/>
      <c r="T884" s="233" t="n"/>
      <c r="U884" s="233" t="n"/>
    </row>
    <row r="885">
      <c r="B885" s="233">
        <f>IF(AND(M885&lt;&gt;"B20", O885= "Coating_Standard"),"Y","N")</f>
        <v/>
      </c>
      <c r="C885" s="233" t="inlineStr">
        <is>
          <t>ConTab_BOM_KP_Insert_1584</t>
        </is>
      </c>
      <c r="D885" s="233">
        <f>IF(B885="Y",C885,"")</f>
        <v/>
      </c>
      <c r="E885" s="198" t="inlineStr">
        <is>
          <t>5015-9_0-KP</t>
        </is>
      </c>
      <c r="F885" s="235" t="inlineStr">
        <is>
          <t>Opt_Insert</t>
        </is>
      </c>
      <c r="G885" s="235" t="inlineStr">
        <is>
          <t>4</t>
        </is>
      </c>
      <c r="H885" s="234" t="inlineStr">
        <is>
          <t>X4</t>
        </is>
      </c>
      <c r="I885" s="233" t="inlineStr">
        <is>
          <t>Packing</t>
        </is>
      </c>
      <c r="J885" s="233" t="inlineStr">
        <is>
          <t>Packing</t>
        </is>
      </c>
      <c r="K885" s="233" t="n"/>
      <c r="L885" s="233" t="inlineStr">
        <is>
          <t>Oil Lubricated Bath</t>
        </is>
      </c>
      <c r="M885" s="233" t="inlineStr">
        <is>
          <t>X</t>
        </is>
      </c>
      <c r="N885" s="233" t="inlineStr">
        <is>
          <t>Special/Other</t>
        </is>
      </c>
      <c r="O885" s="233" t="inlineStr">
        <is>
          <t>Coating_Scotchkote134_interior_exterior</t>
        </is>
      </c>
      <c r="P885" s="235" t="inlineStr">
        <is>
          <t>RTF</t>
        </is>
      </c>
      <c r="Q885" s="233" t="inlineStr">
        <is>
          <t>B104031</t>
        </is>
      </c>
      <c r="R885" s="235" t="inlineStr">
        <is>
          <t>LT250</t>
        </is>
      </c>
      <c r="S885" s="233" t="n"/>
      <c r="T885" s="233" t="n"/>
      <c r="U885" s="233" t="n"/>
    </row>
    <row r="886">
      <c r="B886" s="233">
        <f>IF(AND(M886&lt;&gt;"B20", O886= "Coating_Standard"),"Y","N")</f>
        <v/>
      </c>
      <c r="C886" s="233" t="inlineStr">
        <is>
          <t>ConTab_BOM_KP_Insert_1585</t>
        </is>
      </c>
      <c r="D886" s="233">
        <f>IF(B886="Y",C886,"")</f>
        <v/>
      </c>
      <c r="E886" s="198" t="inlineStr">
        <is>
          <t>6012-1_2-KP</t>
        </is>
      </c>
      <c r="F886" s="235" t="inlineStr">
        <is>
          <t>Opt_Insert</t>
        </is>
      </c>
      <c r="G886" s="235" t="inlineStr">
        <is>
          <t>4</t>
        </is>
      </c>
      <c r="H886" s="234" t="inlineStr">
        <is>
          <t>X4</t>
        </is>
      </c>
      <c r="I886" s="233" t="inlineStr">
        <is>
          <t>Mechanical Seal</t>
        </is>
      </c>
      <c r="J886" s="233" t="inlineStr">
        <is>
          <t>Single</t>
        </is>
      </c>
      <c r="K886" s="233" t="n"/>
      <c r="L886" s="233" t="inlineStr">
        <is>
          <t>Oil Lubricated Bath</t>
        </is>
      </c>
      <c r="M886" s="233" t="inlineStr">
        <is>
          <t>C35</t>
        </is>
      </c>
      <c r="N886" s="233" t="inlineStr">
        <is>
          <t>Lip Seal</t>
        </is>
      </c>
      <c r="O886" s="233" t="inlineStr">
        <is>
          <t>Coating_Scotchkote134_interior_exterior</t>
        </is>
      </c>
      <c r="P886" s="235" t="inlineStr">
        <is>
          <t>RTF</t>
        </is>
      </c>
      <c r="Q886" s="233" t="inlineStr">
        <is>
          <t>B104015</t>
        </is>
      </c>
      <c r="R886" s="235" t="inlineStr">
        <is>
          <t>LT250</t>
        </is>
      </c>
      <c r="S886" s="233" t="n"/>
      <c r="T886" s="233" t="n"/>
      <c r="U886" s="233" t="n"/>
    </row>
    <row r="887">
      <c r="B887" s="233">
        <f>IF(AND(M887&lt;&gt;"B20", O887= "Coating_Standard"),"Y","N")</f>
        <v/>
      </c>
      <c r="C887" s="233" t="inlineStr">
        <is>
          <t>ConTab_BOM_KP_Insert_1586</t>
        </is>
      </c>
      <c r="D887" s="233">
        <f>IF(B887="Y",C887,"")</f>
        <v/>
      </c>
      <c r="E887" s="198" t="inlineStr">
        <is>
          <t>6012-1_2-KP</t>
        </is>
      </c>
      <c r="F887" s="235" t="inlineStr">
        <is>
          <t>Opt_Insert</t>
        </is>
      </c>
      <c r="G887" s="235" t="inlineStr">
        <is>
          <t>4</t>
        </is>
      </c>
      <c r="H887" s="234" t="inlineStr">
        <is>
          <t>X4</t>
        </is>
      </c>
      <c r="I887" s="233" t="inlineStr">
        <is>
          <t>Mechanical Seal</t>
        </is>
      </c>
      <c r="J887" s="233" t="inlineStr">
        <is>
          <t>Single</t>
        </is>
      </c>
      <c r="K887" s="233" t="n"/>
      <c r="L887" s="233" t="inlineStr">
        <is>
          <t>Oil Lubricated Bath</t>
        </is>
      </c>
      <c r="M887" s="233" t="inlineStr">
        <is>
          <t>J</t>
        </is>
      </c>
      <c r="N887" s="233" t="inlineStr">
        <is>
          <t>Lip Seal</t>
        </is>
      </c>
      <c r="O887" s="233" t="inlineStr">
        <is>
          <t>Coating_Scotchkote134_interior_exterior</t>
        </is>
      </c>
      <c r="P887" s="235" t="inlineStr">
        <is>
          <t>RTF</t>
        </is>
      </c>
      <c r="Q887" s="233" t="inlineStr">
        <is>
          <t>B104017</t>
        </is>
      </c>
      <c r="R887" s="235" t="inlineStr">
        <is>
          <t>LT105</t>
        </is>
      </c>
      <c r="S887" s="233" t="n"/>
      <c r="T887" s="233" t="n"/>
      <c r="U887" s="233" t="n"/>
    </row>
    <row r="888">
      <c r="B888" s="233">
        <f>IF(AND(M888&lt;&gt;"B20", O888= "Coating_Standard"),"Y","N")</f>
        <v/>
      </c>
      <c r="C888" s="233" t="inlineStr">
        <is>
          <t>ConTab_BOM_KP_Insert_1587</t>
        </is>
      </c>
      <c r="D888" s="233">
        <f>IF(B888="Y",C888,"")</f>
        <v/>
      </c>
      <c r="E888" s="198" t="inlineStr">
        <is>
          <t>6012-1_2-KP</t>
        </is>
      </c>
      <c r="F888" s="235" t="inlineStr">
        <is>
          <t>Opt_Insert</t>
        </is>
      </c>
      <c r="G888" s="235" t="inlineStr">
        <is>
          <t>4</t>
        </is>
      </c>
      <c r="H888" s="234" t="inlineStr">
        <is>
          <t>X4</t>
        </is>
      </c>
      <c r="I888" s="233" t="inlineStr">
        <is>
          <t>Mechanical Seal</t>
        </is>
      </c>
      <c r="J888" s="233" t="inlineStr">
        <is>
          <t>Single</t>
        </is>
      </c>
      <c r="K888" s="233" t="n"/>
      <c r="L888" s="233" t="inlineStr">
        <is>
          <t>Oil Lubricated Bath</t>
        </is>
      </c>
      <c r="M888" s="233" t="inlineStr">
        <is>
          <t>X</t>
        </is>
      </c>
      <c r="N888" s="233" t="inlineStr">
        <is>
          <t>Special/Other</t>
        </is>
      </c>
      <c r="O888" s="233" t="inlineStr">
        <is>
          <t>Coating_Scotchkote134_interior_exterior</t>
        </is>
      </c>
      <c r="P888" s="235" t="inlineStr">
        <is>
          <t>RTF</t>
        </is>
      </c>
      <c r="Q888" s="233" t="inlineStr">
        <is>
          <t>B104018</t>
        </is>
      </c>
      <c r="R888" s="235" t="inlineStr">
        <is>
          <t>LT250</t>
        </is>
      </c>
      <c r="S888" s="233" t="n"/>
      <c r="T888" s="233" t="n"/>
      <c r="U888" s="233" t="n"/>
    </row>
    <row r="889">
      <c r="B889" s="233">
        <f>IF(AND(M889&lt;&gt;"B20", O889= "Coating_Standard"),"Y","N")</f>
        <v/>
      </c>
      <c r="C889" s="233" t="inlineStr">
        <is>
          <t>ConTab_BOM_KP_Insert_1588</t>
        </is>
      </c>
      <c r="D889" s="233">
        <f>IF(B889="Y",C889,"")</f>
        <v/>
      </c>
      <c r="E889" s="198" t="inlineStr">
        <is>
          <t>6012-1_2-KP</t>
        </is>
      </c>
      <c r="F889" s="235" t="inlineStr">
        <is>
          <t>Opt_Insert</t>
        </is>
      </c>
      <c r="G889" s="235" t="inlineStr">
        <is>
          <t>4</t>
        </is>
      </c>
      <c r="H889" s="234" t="inlineStr">
        <is>
          <t>X4</t>
        </is>
      </c>
      <c r="I889" s="233" t="inlineStr">
        <is>
          <t>Packing</t>
        </is>
      </c>
      <c r="J889" s="233" t="inlineStr">
        <is>
          <t>Packing</t>
        </is>
      </c>
      <c r="K889" s="233" t="n"/>
      <c r="L889" s="233" t="inlineStr">
        <is>
          <t>Oil Lubricated Bath</t>
        </is>
      </c>
      <c r="M889" s="233" t="inlineStr">
        <is>
          <t>C35</t>
        </is>
      </c>
      <c r="N889" s="233" t="inlineStr">
        <is>
          <t>Lip Seal</t>
        </is>
      </c>
      <c r="O889" s="233" t="inlineStr">
        <is>
          <t>Coating_Scotchkote134_interior_exterior</t>
        </is>
      </c>
      <c r="P889" s="235" t="inlineStr">
        <is>
          <t>RTF</t>
        </is>
      </c>
      <c r="Q889" s="233" t="inlineStr">
        <is>
          <t>B104020</t>
        </is>
      </c>
      <c r="R889" s="235" t="inlineStr">
        <is>
          <t>LT250</t>
        </is>
      </c>
      <c r="S889" s="233" t="n"/>
      <c r="T889" s="233" t="n"/>
      <c r="U889" s="233" t="n"/>
    </row>
    <row r="890">
      <c r="B890" s="233">
        <f>IF(AND(M890&lt;&gt;"B20", O890= "Coating_Standard"),"Y","N")</f>
        <v/>
      </c>
      <c r="C890" s="233" t="inlineStr">
        <is>
          <t>ConTab_BOM_KP_Insert_1589</t>
        </is>
      </c>
      <c r="D890" s="233">
        <f>IF(B890="Y",C890,"")</f>
        <v/>
      </c>
      <c r="E890" s="198" t="inlineStr">
        <is>
          <t>6012-1_2-KP</t>
        </is>
      </c>
      <c r="F890" s="235" t="inlineStr">
        <is>
          <t>Opt_Insert</t>
        </is>
      </c>
      <c r="G890" s="235" t="inlineStr">
        <is>
          <t>4</t>
        </is>
      </c>
      <c r="H890" s="234" t="inlineStr">
        <is>
          <t>X4</t>
        </is>
      </c>
      <c r="I890" s="233" t="inlineStr">
        <is>
          <t>Packing</t>
        </is>
      </c>
      <c r="J890" s="233" t="inlineStr">
        <is>
          <t>Packing</t>
        </is>
      </c>
      <c r="K890" s="233" t="n"/>
      <c r="L890" s="233" t="inlineStr">
        <is>
          <t>Oil Lubricated Bath</t>
        </is>
      </c>
      <c r="M890" s="233" t="inlineStr">
        <is>
          <t>J</t>
        </is>
      </c>
      <c r="N890" s="233" t="inlineStr">
        <is>
          <t>Lip Seal</t>
        </is>
      </c>
      <c r="O890" s="233" t="inlineStr">
        <is>
          <t>Coating_Scotchkote134_interior_exterior</t>
        </is>
      </c>
      <c r="P890" s="235" t="inlineStr">
        <is>
          <t>RTF</t>
        </is>
      </c>
      <c r="Q890" s="233" t="inlineStr">
        <is>
          <t>B104022</t>
        </is>
      </c>
      <c r="R890" s="235" t="inlineStr">
        <is>
          <t>LT105</t>
        </is>
      </c>
      <c r="S890" s="233" t="n"/>
      <c r="T890" s="233" t="n"/>
      <c r="U890" s="233" t="n"/>
    </row>
    <row r="891">
      <c r="B891" s="233">
        <f>IF(AND(M891&lt;&gt;"B20", O891= "Coating_Standard"),"Y","N")</f>
        <v/>
      </c>
      <c r="C891" s="233" t="inlineStr">
        <is>
          <t>ConTab_BOM_KP_Insert_1590</t>
        </is>
      </c>
      <c r="D891" s="233">
        <f>IF(B891="Y",C891,"")</f>
        <v/>
      </c>
      <c r="E891" s="198" t="inlineStr">
        <is>
          <t>6012-1_2-KP</t>
        </is>
      </c>
      <c r="F891" s="235" t="inlineStr">
        <is>
          <t>Opt_Insert</t>
        </is>
      </c>
      <c r="G891" s="235" t="inlineStr">
        <is>
          <t>4</t>
        </is>
      </c>
      <c r="H891" s="234" t="inlineStr">
        <is>
          <t>X4</t>
        </is>
      </c>
      <c r="I891" s="233" t="inlineStr">
        <is>
          <t>Packing</t>
        </is>
      </c>
      <c r="J891" s="233" t="inlineStr">
        <is>
          <t>Packing</t>
        </is>
      </c>
      <c r="K891" s="233" t="n"/>
      <c r="L891" s="233" t="inlineStr">
        <is>
          <t>Oil Lubricated Bath</t>
        </is>
      </c>
      <c r="M891" s="233" t="inlineStr">
        <is>
          <t>X</t>
        </is>
      </c>
      <c r="N891" s="233" t="inlineStr">
        <is>
          <t>Special/Other</t>
        </is>
      </c>
      <c r="O891" s="233" t="inlineStr">
        <is>
          <t>Coating_Scotchkote134_interior_exterior</t>
        </is>
      </c>
      <c r="P891" s="235" t="inlineStr">
        <is>
          <t>RTF</t>
        </is>
      </c>
      <c r="Q891" s="233" t="inlineStr">
        <is>
          <t>B104023</t>
        </is>
      </c>
      <c r="R891" s="235" t="inlineStr">
        <is>
          <t>LT250</t>
        </is>
      </c>
      <c r="S891" s="233" t="n"/>
      <c r="T891" s="233" t="n"/>
      <c r="U891" s="233" t="n"/>
    </row>
    <row r="892">
      <c r="B892" s="233">
        <f>IF(AND(M892&lt;&gt;"B20", O892= "Coating_Standard"),"Y","N")</f>
        <v/>
      </c>
      <c r="C892" s="233" t="inlineStr">
        <is>
          <t>ConTab_BOM_KP_Insert_1591</t>
        </is>
      </c>
      <c r="D892" s="233">
        <f>IF(B892="Y",C892,"")</f>
        <v/>
      </c>
      <c r="E892" s="198" t="inlineStr">
        <is>
          <t>6012-3_4-KP</t>
        </is>
      </c>
      <c r="F892" s="235" t="inlineStr">
        <is>
          <t>Opt_Insert</t>
        </is>
      </c>
      <c r="G892" s="235" t="inlineStr">
        <is>
          <t>4</t>
        </is>
      </c>
      <c r="H892" s="234" t="inlineStr">
        <is>
          <t>X4</t>
        </is>
      </c>
      <c r="I892" s="233" t="inlineStr">
        <is>
          <t>Mechanical Seal</t>
        </is>
      </c>
      <c r="J892" s="233" t="inlineStr">
        <is>
          <t>Single</t>
        </is>
      </c>
      <c r="K892" s="233" t="n"/>
      <c r="L892" s="233" t="inlineStr">
        <is>
          <t>Oil Lubricated Bath</t>
        </is>
      </c>
      <c r="M892" s="233" t="inlineStr">
        <is>
          <t>C35</t>
        </is>
      </c>
      <c r="N892" s="233" t="inlineStr">
        <is>
          <t>Lip Seal</t>
        </is>
      </c>
      <c r="O892" s="233" t="inlineStr">
        <is>
          <t>Coating_Scotchkote134_interior_exterior</t>
        </is>
      </c>
      <c r="P892" s="235" t="inlineStr">
        <is>
          <t>RTF</t>
        </is>
      </c>
      <c r="Q892" s="233" t="inlineStr">
        <is>
          <t>B104024</t>
        </is>
      </c>
      <c r="R892" s="235" t="inlineStr">
        <is>
          <t>LT250</t>
        </is>
      </c>
      <c r="S892" s="233" t="n"/>
      <c r="T892" s="233" t="n"/>
      <c r="U892" s="233" t="n"/>
    </row>
    <row r="893">
      <c r="B893" s="233">
        <f>IF(AND(M893&lt;&gt;"B20", O893= "Coating_Standard"),"Y","N")</f>
        <v/>
      </c>
      <c r="C893" s="233" t="inlineStr">
        <is>
          <t>ConTab_BOM_KP_Insert_1592</t>
        </is>
      </c>
      <c r="D893" s="233">
        <f>IF(B893="Y",C893,"")</f>
        <v/>
      </c>
      <c r="E893" s="198" t="inlineStr">
        <is>
          <t>6012-3_4-KP</t>
        </is>
      </c>
      <c r="F893" s="235" t="inlineStr">
        <is>
          <t>Opt_Insert</t>
        </is>
      </c>
      <c r="G893" s="235" t="inlineStr">
        <is>
          <t>4</t>
        </is>
      </c>
      <c r="H893" s="234" t="inlineStr">
        <is>
          <t>X4</t>
        </is>
      </c>
      <c r="I893" s="233" t="inlineStr">
        <is>
          <t>Mechanical Seal</t>
        </is>
      </c>
      <c r="J893" s="233" t="inlineStr">
        <is>
          <t>Single</t>
        </is>
      </c>
      <c r="K893" s="233" t="n"/>
      <c r="L893" s="233" t="inlineStr">
        <is>
          <t>Oil Lubricated Bath</t>
        </is>
      </c>
      <c r="M893" s="233" t="inlineStr">
        <is>
          <t>J</t>
        </is>
      </c>
      <c r="N893" s="233" t="inlineStr">
        <is>
          <t>Lip Seal</t>
        </is>
      </c>
      <c r="O893" s="233" t="inlineStr">
        <is>
          <t>Coating_Scotchkote134_interior_exterior</t>
        </is>
      </c>
      <c r="P893" s="235" t="inlineStr">
        <is>
          <t>RTF</t>
        </is>
      </c>
      <c r="Q893" s="233" t="inlineStr">
        <is>
          <t>B104026</t>
        </is>
      </c>
      <c r="R893" s="235" t="inlineStr">
        <is>
          <t>LT105</t>
        </is>
      </c>
      <c r="S893" s="233" t="n"/>
      <c r="T893" s="233" t="n"/>
      <c r="U893" s="233" t="n"/>
    </row>
    <row r="894">
      <c r="B894" s="233">
        <f>IF(AND(M894&lt;&gt;"B20", O894= "Coating_Standard"),"Y","N")</f>
        <v/>
      </c>
      <c r="C894" s="233" t="inlineStr">
        <is>
          <t>ConTab_BOM_KP_Insert_1593</t>
        </is>
      </c>
      <c r="D894" s="233">
        <f>IF(B894="Y",C894,"")</f>
        <v/>
      </c>
      <c r="E894" s="198" t="inlineStr">
        <is>
          <t>6012-3_4-KP</t>
        </is>
      </c>
      <c r="F894" s="235" t="inlineStr">
        <is>
          <t>Opt_Insert</t>
        </is>
      </c>
      <c r="G894" s="235" t="inlineStr">
        <is>
          <t>4</t>
        </is>
      </c>
      <c r="H894" s="234" t="inlineStr">
        <is>
          <t>X4</t>
        </is>
      </c>
      <c r="I894" s="233" t="inlineStr">
        <is>
          <t>Mechanical Seal</t>
        </is>
      </c>
      <c r="J894" s="233" t="inlineStr">
        <is>
          <t>Single</t>
        </is>
      </c>
      <c r="K894" s="233" t="n"/>
      <c r="L894" s="233" t="inlineStr">
        <is>
          <t>Oil Lubricated Bath</t>
        </is>
      </c>
      <c r="M894" s="233" t="inlineStr">
        <is>
          <t>X</t>
        </is>
      </c>
      <c r="N894" s="233" t="inlineStr">
        <is>
          <t>Special/Other</t>
        </is>
      </c>
      <c r="O894" s="233" t="inlineStr">
        <is>
          <t>Coating_Scotchkote134_interior_exterior</t>
        </is>
      </c>
      <c r="P894" s="235" t="inlineStr">
        <is>
          <t>RTF</t>
        </is>
      </c>
      <c r="Q894" s="233" t="inlineStr">
        <is>
          <t>B104027</t>
        </is>
      </c>
      <c r="R894" s="235" t="inlineStr">
        <is>
          <t>LT250</t>
        </is>
      </c>
      <c r="S894" s="233" t="n"/>
      <c r="T894" s="233" t="n"/>
      <c r="U894" s="233" t="n"/>
    </row>
    <row r="895">
      <c r="B895" s="233">
        <f>IF(AND(M895&lt;&gt;"B20", O895= "Coating_Standard"),"Y","N")</f>
        <v/>
      </c>
      <c r="C895" s="233" t="inlineStr">
        <is>
          <t>ConTab_BOM_KP_Insert_1594</t>
        </is>
      </c>
      <c r="D895" s="233">
        <f>IF(B895="Y",C895,"")</f>
        <v/>
      </c>
      <c r="E895" s="198" t="inlineStr">
        <is>
          <t>6012-3_4-KP</t>
        </is>
      </c>
      <c r="F895" s="235" t="inlineStr">
        <is>
          <t>Opt_Insert</t>
        </is>
      </c>
      <c r="G895" s="235" t="inlineStr">
        <is>
          <t>4</t>
        </is>
      </c>
      <c r="H895" s="234" t="inlineStr">
        <is>
          <t>X4</t>
        </is>
      </c>
      <c r="I895" s="233" t="inlineStr">
        <is>
          <t>Packing</t>
        </is>
      </c>
      <c r="J895" s="233" t="inlineStr">
        <is>
          <t>Packing</t>
        </is>
      </c>
      <c r="K895" s="233" t="n"/>
      <c r="L895" s="233" t="inlineStr">
        <is>
          <t>Oil Lubricated Bath</t>
        </is>
      </c>
      <c r="M895" s="233" t="inlineStr">
        <is>
          <t>C35</t>
        </is>
      </c>
      <c r="N895" s="233" t="inlineStr">
        <is>
          <t>Lip Seal</t>
        </is>
      </c>
      <c r="O895" s="233" t="inlineStr">
        <is>
          <t>Coating_Scotchkote134_interior_exterior</t>
        </is>
      </c>
      <c r="P895" s="235" t="inlineStr">
        <is>
          <t>RTF</t>
        </is>
      </c>
      <c r="Q895" s="233" t="inlineStr">
        <is>
          <t>B104028</t>
        </is>
      </c>
      <c r="R895" s="235" t="inlineStr">
        <is>
          <t>LT250</t>
        </is>
      </c>
      <c r="S895" s="233" t="n"/>
      <c r="T895" s="233" t="n"/>
      <c r="U895" s="233" t="n"/>
    </row>
    <row r="896">
      <c r="B896" s="233">
        <f>IF(AND(M896&lt;&gt;"B20", O896= "Coating_Standard"),"Y","N")</f>
        <v/>
      </c>
      <c r="C896" s="233" t="inlineStr">
        <is>
          <t>ConTab_BOM_KP_Insert_1595</t>
        </is>
      </c>
      <c r="D896" s="233">
        <f>IF(B896="Y",C896,"")</f>
        <v/>
      </c>
      <c r="E896" s="198" t="inlineStr">
        <is>
          <t>6012-3_4-KP</t>
        </is>
      </c>
      <c r="F896" s="235" t="inlineStr">
        <is>
          <t>Opt_Insert</t>
        </is>
      </c>
      <c r="G896" s="235" t="inlineStr">
        <is>
          <t>4</t>
        </is>
      </c>
      <c r="H896" s="234" t="inlineStr">
        <is>
          <t>X4</t>
        </is>
      </c>
      <c r="I896" s="233" t="inlineStr">
        <is>
          <t>Packing</t>
        </is>
      </c>
      <c r="J896" s="233" t="inlineStr">
        <is>
          <t>Packing</t>
        </is>
      </c>
      <c r="K896" s="233" t="n"/>
      <c r="L896" s="233" t="inlineStr">
        <is>
          <t>Oil Lubricated Bath</t>
        </is>
      </c>
      <c r="M896" s="233" t="inlineStr">
        <is>
          <t>J</t>
        </is>
      </c>
      <c r="N896" s="233" t="inlineStr">
        <is>
          <t>Lip Seal</t>
        </is>
      </c>
      <c r="O896" s="233" t="inlineStr">
        <is>
          <t>Coating_Scotchkote134_interior_exterior</t>
        </is>
      </c>
      <c r="P896" s="235" t="inlineStr">
        <is>
          <t>RTF</t>
        </is>
      </c>
      <c r="Q896" s="233" t="inlineStr">
        <is>
          <t>B104030</t>
        </is>
      </c>
      <c r="R896" s="235" t="inlineStr">
        <is>
          <t>LT105</t>
        </is>
      </c>
      <c r="S896" s="233" t="n"/>
      <c r="T896" s="233" t="n"/>
      <c r="U896" s="233" t="n"/>
    </row>
    <row r="897">
      <c r="B897" s="233">
        <f>IF(AND(M897&lt;&gt;"B20", O897= "Coating_Standard"),"Y","N")</f>
        <v/>
      </c>
      <c r="C897" s="233" t="inlineStr">
        <is>
          <t>ConTab_BOM_KP_Insert_1596</t>
        </is>
      </c>
      <c r="D897" s="233">
        <f>IF(B897="Y",C897,"")</f>
        <v/>
      </c>
      <c r="E897" s="198" t="inlineStr">
        <is>
          <t>6012-3_4-KP</t>
        </is>
      </c>
      <c r="F897" s="235" t="inlineStr">
        <is>
          <t>Opt_Insert</t>
        </is>
      </c>
      <c r="G897" s="235" t="inlineStr">
        <is>
          <t>4</t>
        </is>
      </c>
      <c r="H897" s="234" t="inlineStr">
        <is>
          <t>X4</t>
        </is>
      </c>
      <c r="I897" s="233" t="inlineStr">
        <is>
          <t>Packing</t>
        </is>
      </c>
      <c r="J897" s="233" t="inlineStr">
        <is>
          <t>Packing</t>
        </is>
      </c>
      <c r="K897" s="233" t="n"/>
      <c r="L897" s="233" t="inlineStr">
        <is>
          <t>Oil Lubricated Bath</t>
        </is>
      </c>
      <c r="M897" s="233" t="inlineStr">
        <is>
          <t>X</t>
        </is>
      </c>
      <c r="N897" s="233" t="inlineStr">
        <is>
          <t>Special/Other</t>
        </is>
      </c>
      <c r="O897" s="233" t="inlineStr">
        <is>
          <t>Coating_Scotchkote134_interior_exterior</t>
        </is>
      </c>
      <c r="P897" s="235" t="inlineStr">
        <is>
          <t>RTF</t>
        </is>
      </c>
      <c r="Q897" s="233" t="inlineStr">
        <is>
          <t>B104031</t>
        </is>
      </c>
      <c r="R897" s="235" t="inlineStr">
        <is>
          <t>LT250</t>
        </is>
      </c>
      <c r="S897" s="233" t="n"/>
      <c r="T897" s="233" t="n"/>
      <c r="U897" s="233" t="n"/>
    </row>
    <row r="898">
      <c r="B898" s="233">
        <f>IF(AND(M898&lt;&gt;"B20", O898= "Coating_Standard"),"Y","N")</f>
        <v/>
      </c>
      <c r="C898" s="233" t="inlineStr">
        <is>
          <t>ConTab_BOM_KP_Insert_1597</t>
        </is>
      </c>
      <c r="D898" s="233">
        <f>IF(B898="Y",C898,"")</f>
        <v/>
      </c>
      <c r="E898" s="198" t="inlineStr">
        <is>
          <t>6015-1_2-KP</t>
        </is>
      </c>
      <c r="F898" s="235" t="inlineStr">
        <is>
          <t>Opt_Insert</t>
        </is>
      </c>
      <c r="G898" s="235" t="inlineStr">
        <is>
          <t>5</t>
        </is>
      </c>
      <c r="H898" s="234" t="inlineStr">
        <is>
          <t>X5</t>
        </is>
      </c>
      <c r="I898" s="233" t="inlineStr">
        <is>
          <t>Mechanical Seal</t>
        </is>
      </c>
      <c r="J898" s="233" t="inlineStr">
        <is>
          <t>Single</t>
        </is>
      </c>
      <c r="K898" s="233" t="n"/>
      <c r="L898" s="233" t="inlineStr">
        <is>
          <t>Oil Lubricated Bath</t>
        </is>
      </c>
      <c r="M898" s="233" t="inlineStr">
        <is>
          <t>C35</t>
        </is>
      </c>
      <c r="N898" s="233" t="inlineStr">
        <is>
          <t>Lip Seal</t>
        </is>
      </c>
      <c r="O898" s="233" t="inlineStr">
        <is>
          <t>Coating_Scotchkote134_interior_exterior</t>
        </is>
      </c>
      <c r="P898" s="235" t="inlineStr">
        <is>
          <t>RTF</t>
        </is>
      </c>
      <c r="Q898" s="233" t="inlineStr">
        <is>
          <t>B104036</t>
        </is>
      </c>
      <c r="R898" s="235" t="inlineStr">
        <is>
          <t>LT250</t>
        </is>
      </c>
      <c r="S898" s="233" t="n"/>
      <c r="T898" s="233" t="n"/>
      <c r="U898" s="233" t="n"/>
    </row>
    <row r="899">
      <c r="B899" s="233">
        <f>IF(AND(M899&lt;&gt;"B20", O899= "Coating_Standard"),"Y","N")</f>
        <v/>
      </c>
      <c r="C899" s="233" t="inlineStr">
        <is>
          <t>ConTab_BOM_KP_Insert_1598</t>
        </is>
      </c>
      <c r="D899" s="233">
        <f>IF(B899="Y",C899,"")</f>
        <v/>
      </c>
      <c r="E899" s="198" t="inlineStr">
        <is>
          <t>6015-1_2-KP</t>
        </is>
      </c>
      <c r="F899" s="235" t="inlineStr">
        <is>
          <t>Opt_Insert</t>
        </is>
      </c>
      <c r="G899" s="235" t="inlineStr">
        <is>
          <t>5</t>
        </is>
      </c>
      <c r="H899" s="234" t="inlineStr">
        <is>
          <t>X5</t>
        </is>
      </c>
      <c r="I899" s="233" t="inlineStr">
        <is>
          <t>Mechanical Seal</t>
        </is>
      </c>
      <c r="J899" s="233" t="inlineStr">
        <is>
          <t>Single</t>
        </is>
      </c>
      <c r="K899" s="233" t="n"/>
      <c r="L899" s="233" t="inlineStr">
        <is>
          <t>Oil Lubricated Bath</t>
        </is>
      </c>
      <c r="M899" s="233" t="inlineStr">
        <is>
          <t>J</t>
        </is>
      </c>
      <c r="N899" s="233" t="inlineStr">
        <is>
          <t>Lip Seal</t>
        </is>
      </c>
      <c r="O899" s="233" t="inlineStr">
        <is>
          <t>Coating_Scotchkote134_interior_exterior</t>
        </is>
      </c>
      <c r="P899" s="235" t="inlineStr">
        <is>
          <t>RTF</t>
        </is>
      </c>
      <c r="Q899" s="233" t="inlineStr">
        <is>
          <t>B104038</t>
        </is>
      </c>
      <c r="R899" s="235" t="inlineStr">
        <is>
          <t>LT105</t>
        </is>
      </c>
      <c r="S899" s="233" t="n"/>
      <c r="T899" s="233" t="n"/>
      <c r="U899" s="233" t="n"/>
    </row>
    <row r="900">
      <c r="B900" s="233">
        <f>IF(AND(M900&lt;&gt;"B20", O900= "Coating_Standard"),"Y","N")</f>
        <v/>
      </c>
      <c r="C900" s="233" t="inlineStr">
        <is>
          <t>ConTab_BOM_KP_Insert_1599</t>
        </is>
      </c>
      <c r="D900" s="233">
        <f>IF(B900="Y",C900,"")</f>
        <v/>
      </c>
      <c r="E900" s="198" t="inlineStr">
        <is>
          <t>6015-1_2-KP</t>
        </is>
      </c>
      <c r="F900" s="235" t="inlineStr">
        <is>
          <t>Opt_Insert</t>
        </is>
      </c>
      <c r="G900" s="235" t="inlineStr">
        <is>
          <t>5</t>
        </is>
      </c>
      <c r="H900" s="234" t="inlineStr">
        <is>
          <t>X5</t>
        </is>
      </c>
      <c r="I900" s="233" t="inlineStr">
        <is>
          <t>Mechanical Seal</t>
        </is>
      </c>
      <c r="J900" s="233" t="inlineStr">
        <is>
          <t>Single</t>
        </is>
      </c>
      <c r="K900" s="233" t="n"/>
      <c r="L900" s="233" t="inlineStr">
        <is>
          <t>Oil Lubricated Bath</t>
        </is>
      </c>
      <c r="M900" s="233" t="inlineStr">
        <is>
          <t>X</t>
        </is>
      </c>
      <c r="N900" s="233" t="inlineStr">
        <is>
          <t>Special/Other</t>
        </is>
      </c>
      <c r="O900" s="233" t="inlineStr">
        <is>
          <t>Coating_Scotchkote134_interior_exterior</t>
        </is>
      </c>
      <c r="P900" s="235" t="inlineStr">
        <is>
          <t>RTF</t>
        </is>
      </c>
      <c r="Q900" s="233" t="inlineStr">
        <is>
          <t>B104039</t>
        </is>
      </c>
      <c r="R900" s="235" t="inlineStr">
        <is>
          <t>LT250</t>
        </is>
      </c>
      <c r="S900" s="233" t="n"/>
      <c r="T900" s="233" t="n"/>
      <c r="U900" s="233" t="n"/>
    </row>
    <row r="901">
      <c r="B901" s="233">
        <f>IF(AND(M901&lt;&gt;"B20", O901= "Coating_Standard"),"Y","N")</f>
        <v/>
      </c>
      <c r="C901" s="233" t="inlineStr">
        <is>
          <t>ConTab_BOM_KP_Insert_1600</t>
        </is>
      </c>
      <c r="D901" s="233">
        <f>IF(B901="Y",C901,"")</f>
        <v/>
      </c>
      <c r="E901" s="198" t="inlineStr">
        <is>
          <t>6015-1_2-KP</t>
        </is>
      </c>
      <c r="F901" s="235" t="inlineStr">
        <is>
          <t>Opt_Insert</t>
        </is>
      </c>
      <c r="G901" s="235" t="inlineStr">
        <is>
          <t>5</t>
        </is>
      </c>
      <c r="H901" s="234" t="inlineStr">
        <is>
          <t>X5</t>
        </is>
      </c>
      <c r="I901" s="233" t="inlineStr">
        <is>
          <t>Packing</t>
        </is>
      </c>
      <c r="J901" s="233" t="inlineStr">
        <is>
          <t>Packing</t>
        </is>
      </c>
      <c r="K901" s="233" t="n"/>
      <c r="L901" s="233" t="inlineStr">
        <is>
          <t>Oil Lubricated Bath</t>
        </is>
      </c>
      <c r="M901" s="233" t="inlineStr">
        <is>
          <t>C35</t>
        </is>
      </c>
      <c r="N901" s="233" t="inlineStr">
        <is>
          <t>Lip Seal</t>
        </is>
      </c>
      <c r="O901" s="233" t="inlineStr">
        <is>
          <t>Coating_Scotchkote134_interior_exterior</t>
        </is>
      </c>
      <c r="P901" s="235" t="inlineStr">
        <is>
          <t>RTF</t>
        </is>
      </c>
      <c r="Q901" s="233" t="inlineStr">
        <is>
          <t>B104036</t>
        </is>
      </c>
      <c r="R901" s="235" t="inlineStr">
        <is>
          <t>LT250</t>
        </is>
      </c>
      <c r="S901" s="233" t="n"/>
      <c r="T901" s="233" t="n"/>
      <c r="U901" s="233" t="n"/>
    </row>
    <row r="902">
      <c r="B902" s="233">
        <f>IF(AND(M902&lt;&gt;"B20", O902= "Coating_Standard"),"Y","N")</f>
        <v/>
      </c>
      <c r="C902" s="233" t="inlineStr">
        <is>
          <t>ConTab_BOM_KP_Insert_1601</t>
        </is>
      </c>
      <c r="D902" s="233">
        <f>IF(B902="Y",C902,"")</f>
        <v/>
      </c>
      <c r="E902" s="198" t="inlineStr">
        <is>
          <t>6015-1_2-KP</t>
        </is>
      </c>
      <c r="F902" s="235" t="inlineStr">
        <is>
          <t>Opt_Insert</t>
        </is>
      </c>
      <c r="G902" s="235" t="inlineStr">
        <is>
          <t>5</t>
        </is>
      </c>
      <c r="H902" s="234" t="inlineStr">
        <is>
          <t>X5</t>
        </is>
      </c>
      <c r="I902" s="233" t="inlineStr">
        <is>
          <t>Packing</t>
        </is>
      </c>
      <c r="J902" s="233" t="inlineStr">
        <is>
          <t>Packing</t>
        </is>
      </c>
      <c r="K902" s="233" t="n"/>
      <c r="L902" s="233" t="inlineStr">
        <is>
          <t>Oil Lubricated Bath</t>
        </is>
      </c>
      <c r="M902" s="233" t="inlineStr">
        <is>
          <t>J</t>
        </is>
      </c>
      <c r="N902" s="233" t="inlineStr">
        <is>
          <t>Lip Seal</t>
        </is>
      </c>
      <c r="O902" s="233" t="inlineStr">
        <is>
          <t>Coating_Scotchkote134_interior_exterior</t>
        </is>
      </c>
      <c r="P902" s="235" t="inlineStr">
        <is>
          <t>RTF</t>
        </is>
      </c>
      <c r="Q902" s="233" t="inlineStr">
        <is>
          <t>B104038</t>
        </is>
      </c>
      <c r="R902" s="235" t="inlineStr">
        <is>
          <t>LT105</t>
        </is>
      </c>
      <c r="S902" s="233" t="n"/>
      <c r="T902" s="233" t="n"/>
      <c r="U902" s="233" t="n"/>
    </row>
    <row r="903">
      <c r="B903" s="233">
        <f>IF(AND(M903&lt;&gt;"B20", O903= "Coating_Standard"),"Y","N")</f>
        <v/>
      </c>
      <c r="C903" s="233" t="inlineStr">
        <is>
          <t>ConTab_BOM_KP_Insert_1602</t>
        </is>
      </c>
      <c r="D903" s="233">
        <f>IF(B903="Y",C903,"")</f>
        <v/>
      </c>
      <c r="E903" s="198" t="inlineStr">
        <is>
          <t>6015-1_2-KP</t>
        </is>
      </c>
      <c r="F903" s="235" t="inlineStr">
        <is>
          <t>Opt_Insert</t>
        </is>
      </c>
      <c r="G903" s="235" t="inlineStr">
        <is>
          <t>5</t>
        </is>
      </c>
      <c r="H903" s="234" t="inlineStr">
        <is>
          <t>X5</t>
        </is>
      </c>
      <c r="I903" s="233" t="inlineStr">
        <is>
          <t>Packing</t>
        </is>
      </c>
      <c r="J903" s="233" t="inlineStr">
        <is>
          <t>Packing</t>
        </is>
      </c>
      <c r="K903" s="233" t="n"/>
      <c r="L903" s="233" t="inlineStr">
        <is>
          <t>Oil Lubricated Bath</t>
        </is>
      </c>
      <c r="M903" s="233" t="inlineStr">
        <is>
          <t>X</t>
        </is>
      </c>
      <c r="N903" s="233" t="inlineStr">
        <is>
          <t>Special/Other</t>
        </is>
      </c>
      <c r="O903" s="233" t="inlineStr">
        <is>
          <t>Coating_Scotchkote134_interior_exterior</t>
        </is>
      </c>
      <c r="P903" s="235" t="inlineStr">
        <is>
          <t>RTF</t>
        </is>
      </c>
      <c r="Q903" s="233" t="inlineStr">
        <is>
          <t>B104039</t>
        </is>
      </c>
      <c r="R903" s="235" t="inlineStr">
        <is>
          <t>LT250</t>
        </is>
      </c>
      <c r="S903" s="233" t="n"/>
      <c r="T903" s="233" t="n"/>
      <c r="U903" s="233" t="n"/>
    </row>
    <row r="904">
      <c r="B904" s="233">
        <f>IF(AND(M904&lt;&gt;"B20", O904= "Coating_Standard"),"Y","N")</f>
        <v/>
      </c>
      <c r="C904" s="233" t="inlineStr">
        <is>
          <t>ConTab_BOM_KP_Insert_1603</t>
        </is>
      </c>
      <c r="D904" s="233">
        <f>IF(B904="Y",C904,"")</f>
        <v/>
      </c>
      <c r="E904" s="198" t="inlineStr">
        <is>
          <t>6019-7_8-KP</t>
        </is>
      </c>
      <c r="F904" s="235" t="inlineStr">
        <is>
          <t>Opt_Insert</t>
        </is>
      </c>
      <c r="G904" s="235" t="inlineStr">
        <is>
          <t>5</t>
        </is>
      </c>
      <c r="H904" s="234" t="inlineStr">
        <is>
          <t>X5</t>
        </is>
      </c>
      <c r="I904" s="233" t="inlineStr">
        <is>
          <t>Mechanical Seal</t>
        </is>
      </c>
      <c r="J904" s="233" t="inlineStr">
        <is>
          <t>Single</t>
        </is>
      </c>
      <c r="K904" s="233" t="n"/>
      <c r="L904" s="233" t="inlineStr">
        <is>
          <t>Oil Lubricated Bath</t>
        </is>
      </c>
      <c r="M904" s="233" t="inlineStr">
        <is>
          <t>C35</t>
        </is>
      </c>
      <c r="N904" s="233" t="inlineStr">
        <is>
          <t>Lip Seal</t>
        </is>
      </c>
      <c r="O904" s="233" t="inlineStr">
        <is>
          <t>Coating_Scotchkote134_interior_exterior</t>
        </is>
      </c>
      <c r="P904" s="235" t="inlineStr">
        <is>
          <t>RTF</t>
        </is>
      </c>
      <c r="Q904" s="233" t="inlineStr">
        <is>
          <t>B104072</t>
        </is>
      </c>
      <c r="R904" s="235" t="inlineStr">
        <is>
          <t>LT250</t>
        </is>
      </c>
      <c r="S904" s="233" t="n"/>
      <c r="T904" s="233" t="n"/>
      <c r="U904" s="233" t="n"/>
    </row>
    <row r="905">
      <c r="B905" s="233">
        <f>IF(AND(M905&lt;&gt;"B20", O905= "Coating_Standard"),"Y","N")</f>
        <v/>
      </c>
      <c r="C905" s="233" t="inlineStr">
        <is>
          <t>ConTab_BOM_KP_Insert_1604</t>
        </is>
      </c>
      <c r="D905" s="233">
        <f>IF(B905="Y",C905,"")</f>
        <v/>
      </c>
      <c r="E905" s="198" t="inlineStr">
        <is>
          <t>6019-7_8-KP</t>
        </is>
      </c>
      <c r="F905" s="235" t="inlineStr">
        <is>
          <t>Opt_Insert</t>
        </is>
      </c>
      <c r="G905" s="235" t="inlineStr">
        <is>
          <t>5</t>
        </is>
      </c>
      <c r="H905" s="234" t="inlineStr">
        <is>
          <t>X5</t>
        </is>
      </c>
      <c r="I905" s="233" t="inlineStr">
        <is>
          <t>Mechanical Seal</t>
        </is>
      </c>
      <c r="J905" s="233" t="inlineStr">
        <is>
          <t>Single</t>
        </is>
      </c>
      <c r="K905" s="233" t="n"/>
      <c r="L905" s="233" t="inlineStr">
        <is>
          <t>Oil Lubricated Bath</t>
        </is>
      </c>
      <c r="M905" s="233" t="inlineStr">
        <is>
          <t>J</t>
        </is>
      </c>
      <c r="N905" s="233" t="inlineStr">
        <is>
          <t>Lip Seal</t>
        </is>
      </c>
      <c r="O905" s="233" t="inlineStr">
        <is>
          <t>Coating_Scotchkote134_interior_exterior</t>
        </is>
      </c>
      <c r="P905" s="235" t="inlineStr">
        <is>
          <t>RTF</t>
        </is>
      </c>
      <c r="Q905" s="233" t="inlineStr">
        <is>
          <t>B104074</t>
        </is>
      </c>
      <c r="R905" s="235" t="inlineStr">
        <is>
          <t>LT105</t>
        </is>
      </c>
      <c r="S905" s="233" t="n"/>
      <c r="T905" s="233" t="n"/>
      <c r="U905" s="233" t="n"/>
    </row>
    <row r="906">
      <c r="B906" s="233">
        <f>IF(AND(M906&lt;&gt;"B20", O906= "Coating_Standard"),"Y","N")</f>
        <v/>
      </c>
      <c r="C906" s="233" t="inlineStr">
        <is>
          <t>ConTab_BOM_KP_Insert_1605</t>
        </is>
      </c>
      <c r="D906" s="233">
        <f>IF(B906="Y",C906,"")</f>
        <v/>
      </c>
      <c r="E906" s="198" t="inlineStr">
        <is>
          <t>6019-7_8-KP</t>
        </is>
      </c>
      <c r="F906" s="235" t="inlineStr">
        <is>
          <t>Opt_Insert</t>
        </is>
      </c>
      <c r="G906" s="235" t="inlineStr">
        <is>
          <t>5</t>
        </is>
      </c>
      <c r="H906" s="234" t="inlineStr">
        <is>
          <t>X5</t>
        </is>
      </c>
      <c r="I906" s="233" t="inlineStr">
        <is>
          <t>Mechanical Seal</t>
        </is>
      </c>
      <c r="J906" s="233" t="inlineStr">
        <is>
          <t>Single</t>
        </is>
      </c>
      <c r="K906" s="233" t="n"/>
      <c r="L906" s="233" t="inlineStr">
        <is>
          <t>Oil Lubricated Bath</t>
        </is>
      </c>
      <c r="M906" s="233" t="inlineStr">
        <is>
          <t>X</t>
        </is>
      </c>
      <c r="N906" s="233" t="inlineStr">
        <is>
          <t>Special/Other</t>
        </is>
      </c>
      <c r="O906" s="233" t="inlineStr">
        <is>
          <t>Coating_Scotchkote134_interior_exterior</t>
        </is>
      </c>
      <c r="P906" s="235" t="inlineStr">
        <is>
          <t>RTF</t>
        </is>
      </c>
      <c r="Q906" s="233" t="inlineStr">
        <is>
          <t>B104075</t>
        </is>
      </c>
      <c r="R906" s="235" t="inlineStr">
        <is>
          <t>LT250</t>
        </is>
      </c>
      <c r="S906" s="233" t="n"/>
      <c r="T906" s="233" t="n"/>
      <c r="U906" s="233" t="n"/>
    </row>
    <row r="907">
      <c r="B907" s="233">
        <f>IF(AND(M907&lt;&gt;"B20", O907= "Coating_Standard"),"Y","N")</f>
        <v/>
      </c>
      <c r="C907" s="233" t="inlineStr">
        <is>
          <t>ConTab_BOM_KP_Insert_1606</t>
        </is>
      </c>
      <c r="D907" s="233">
        <f>IF(B907="Y",C907,"")</f>
        <v/>
      </c>
      <c r="E907" s="198" t="inlineStr">
        <is>
          <t>6019-7_8-KP</t>
        </is>
      </c>
      <c r="F907" s="235" t="inlineStr">
        <is>
          <t>Opt_Insert</t>
        </is>
      </c>
      <c r="G907" s="235" t="inlineStr">
        <is>
          <t>5</t>
        </is>
      </c>
      <c r="H907" s="234" t="inlineStr">
        <is>
          <t>X5</t>
        </is>
      </c>
      <c r="I907" s="233" t="inlineStr">
        <is>
          <t>Packing</t>
        </is>
      </c>
      <c r="J907" s="233" t="inlineStr">
        <is>
          <t>Packing</t>
        </is>
      </c>
      <c r="K907" s="233" t="n"/>
      <c r="L907" s="233" t="inlineStr">
        <is>
          <t>Oil Lubricated Bath</t>
        </is>
      </c>
      <c r="M907" s="233" t="inlineStr">
        <is>
          <t>C35</t>
        </is>
      </c>
      <c r="N907" s="233" t="inlineStr">
        <is>
          <t>Lip Seal</t>
        </is>
      </c>
      <c r="O907" s="233" t="inlineStr">
        <is>
          <t>Coating_Scotchkote134_interior_exterior</t>
        </is>
      </c>
      <c r="P907" s="235" t="inlineStr">
        <is>
          <t>RTF</t>
        </is>
      </c>
      <c r="Q907" s="233" t="inlineStr">
        <is>
          <t>B104076</t>
        </is>
      </c>
      <c r="R907" s="235" t="inlineStr">
        <is>
          <t>LT250</t>
        </is>
      </c>
      <c r="S907" s="233" t="n"/>
      <c r="T907" s="233" t="n"/>
      <c r="U907" s="233" t="n"/>
    </row>
    <row r="908">
      <c r="B908" s="233">
        <f>IF(AND(M908&lt;&gt;"B20", O908= "Coating_Standard"),"Y","N")</f>
        <v/>
      </c>
      <c r="C908" s="233" t="inlineStr">
        <is>
          <t>ConTab_BOM_KP_Insert_1607</t>
        </is>
      </c>
      <c r="D908" s="233">
        <f>IF(B908="Y",C908,"")</f>
        <v/>
      </c>
      <c r="E908" s="198" t="inlineStr">
        <is>
          <t>6019-7_8-KP</t>
        </is>
      </c>
      <c r="F908" s="235" t="inlineStr">
        <is>
          <t>Opt_Insert</t>
        </is>
      </c>
      <c r="G908" s="235" t="inlineStr">
        <is>
          <t>5</t>
        </is>
      </c>
      <c r="H908" s="234" t="inlineStr">
        <is>
          <t>X5</t>
        </is>
      </c>
      <c r="I908" s="233" t="inlineStr">
        <is>
          <t>Packing</t>
        </is>
      </c>
      <c r="J908" s="233" t="inlineStr">
        <is>
          <t>Packing</t>
        </is>
      </c>
      <c r="K908" s="233" t="n"/>
      <c r="L908" s="233" t="inlineStr">
        <is>
          <t>Oil Lubricated Bath</t>
        </is>
      </c>
      <c r="M908" s="233" t="inlineStr">
        <is>
          <t>J</t>
        </is>
      </c>
      <c r="N908" s="233" t="inlineStr">
        <is>
          <t>Lip Seal</t>
        </is>
      </c>
      <c r="O908" s="233" t="inlineStr">
        <is>
          <t>Coating_Scotchkote134_interior_exterior</t>
        </is>
      </c>
      <c r="P908" s="235" t="inlineStr">
        <is>
          <t>RTF</t>
        </is>
      </c>
      <c r="Q908" s="233" t="inlineStr">
        <is>
          <t>B104078</t>
        </is>
      </c>
      <c r="R908" s="235" t="inlineStr">
        <is>
          <t>LT105</t>
        </is>
      </c>
      <c r="S908" s="233" t="n"/>
      <c r="T908" s="233" t="n"/>
      <c r="U908" s="233" t="n"/>
    </row>
    <row r="909">
      <c r="B909" s="233">
        <f>IF(AND(M909&lt;&gt;"B20", O909= "Coating_Standard"),"Y","N")</f>
        <v/>
      </c>
      <c r="C909" s="233" t="inlineStr">
        <is>
          <t>ConTab_BOM_KP_Insert_1608</t>
        </is>
      </c>
      <c r="D909" s="233">
        <f>IF(B909="Y",C909,"")</f>
        <v/>
      </c>
      <c r="E909" s="198" t="inlineStr">
        <is>
          <t>6019-7_8-KP</t>
        </is>
      </c>
      <c r="F909" s="235" t="inlineStr">
        <is>
          <t>Opt_Insert</t>
        </is>
      </c>
      <c r="G909" s="235" t="inlineStr">
        <is>
          <t>5</t>
        </is>
      </c>
      <c r="H909" s="234" t="inlineStr">
        <is>
          <t>X5</t>
        </is>
      </c>
      <c r="I909" s="233" t="inlineStr">
        <is>
          <t>Packing</t>
        </is>
      </c>
      <c r="J909" s="233" t="inlineStr">
        <is>
          <t>Packing</t>
        </is>
      </c>
      <c r="K909" s="233" t="n"/>
      <c r="L909" s="233" t="inlineStr">
        <is>
          <t>Oil Lubricated Bath</t>
        </is>
      </c>
      <c r="M909" s="233" t="inlineStr">
        <is>
          <t>X</t>
        </is>
      </c>
      <c r="N909" s="233" t="inlineStr">
        <is>
          <t>Special/Other</t>
        </is>
      </c>
      <c r="O909" s="233" t="inlineStr">
        <is>
          <t>Coating_Scotchkote134_interior_exterior</t>
        </is>
      </c>
      <c r="P909" s="235" t="inlineStr">
        <is>
          <t>RTF</t>
        </is>
      </c>
      <c r="Q909" s="233" t="inlineStr">
        <is>
          <t>B104079</t>
        </is>
      </c>
      <c r="R909" s="235" t="inlineStr">
        <is>
          <t>LT250</t>
        </is>
      </c>
      <c r="S909" s="233" t="n"/>
      <c r="T909" s="233" t="n"/>
      <c r="U909" s="233" t="n"/>
    </row>
    <row r="910">
      <c r="B910" s="233">
        <f>IF(AND(M910&lt;&gt;"B20", O910= "Coating_Standard"),"Y","N")</f>
        <v/>
      </c>
      <c r="C910" s="233" t="inlineStr">
        <is>
          <t>ConTab_BOM_KP_Insert_1609</t>
        </is>
      </c>
      <c r="D910" s="233">
        <f>IF(B910="Y",C910,"")</f>
        <v/>
      </c>
      <c r="E910" s="198" t="inlineStr">
        <is>
          <t>6019-7_8-KP</t>
        </is>
      </c>
      <c r="F910" s="235" t="inlineStr">
        <is>
          <t>Opt_Insert</t>
        </is>
      </c>
      <c r="G910" s="235" t="inlineStr">
        <is>
          <t>6</t>
        </is>
      </c>
      <c r="H910" s="234" t="inlineStr">
        <is>
          <t>X6</t>
        </is>
      </c>
      <c r="I910" s="233" t="inlineStr">
        <is>
          <t>Mechanical Seal</t>
        </is>
      </c>
      <c r="J910" s="233" t="inlineStr">
        <is>
          <t>Single</t>
        </is>
      </c>
      <c r="K910" s="233" t="n"/>
      <c r="L910" s="233" t="inlineStr">
        <is>
          <t>Oil Lubricated Bath</t>
        </is>
      </c>
      <c r="M910" s="233" t="inlineStr">
        <is>
          <t>C35</t>
        </is>
      </c>
      <c r="N910" s="233" t="inlineStr">
        <is>
          <t>Lip Seal</t>
        </is>
      </c>
      <c r="O910" s="233" t="inlineStr">
        <is>
          <t>Coating_Scotchkote134_interior_exterior</t>
        </is>
      </c>
      <c r="P910" s="235" t="inlineStr">
        <is>
          <t>RTF</t>
        </is>
      </c>
      <c r="Q910" s="233" t="inlineStr">
        <is>
          <t>B104080</t>
        </is>
      </c>
      <c r="R910" s="235" t="inlineStr">
        <is>
          <t>LT250</t>
        </is>
      </c>
      <c r="S910" s="233" t="n"/>
      <c r="T910" s="233" t="n"/>
      <c r="U910" s="233" t="n"/>
    </row>
    <row r="911">
      <c r="B911" s="233">
        <f>IF(AND(M911&lt;&gt;"B20", O911= "Coating_Standard"),"Y","N")</f>
        <v/>
      </c>
      <c r="C911" s="233" t="inlineStr">
        <is>
          <t>ConTab_BOM_KP_Insert_1610</t>
        </is>
      </c>
      <c r="D911" s="233">
        <f>IF(B911="Y",C911,"")</f>
        <v/>
      </c>
      <c r="E911" s="198" t="inlineStr">
        <is>
          <t>6019-7_8-KP</t>
        </is>
      </c>
      <c r="F911" s="235" t="inlineStr">
        <is>
          <t>Opt_Insert</t>
        </is>
      </c>
      <c r="G911" s="235" t="inlineStr">
        <is>
          <t>6</t>
        </is>
      </c>
      <c r="H911" s="234" t="inlineStr">
        <is>
          <t>X6</t>
        </is>
      </c>
      <c r="I911" s="233" t="inlineStr">
        <is>
          <t>Mechanical Seal</t>
        </is>
      </c>
      <c r="J911" s="233" t="inlineStr">
        <is>
          <t>Single</t>
        </is>
      </c>
      <c r="K911" s="233" t="n"/>
      <c r="L911" s="233" t="inlineStr">
        <is>
          <t>Oil Lubricated Bath</t>
        </is>
      </c>
      <c r="M911" s="233" t="inlineStr">
        <is>
          <t>J</t>
        </is>
      </c>
      <c r="N911" s="233" t="inlineStr">
        <is>
          <t>Lip Seal</t>
        </is>
      </c>
      <c r="O911" s="233" t="inlineStr">
        <is>
          <t>Coating_Scotchkote134_interior_exterior</t>
        </is>
      </c>
      <c r="P911" s="235" t="inlineStr">
        <is>
          <t>RTF</t>
        </is>
      </c>
      <c r="Q911" s="233" t="inlineStr">
        <is>
          <t>B104082</t>
        </is>
      </c>
      <c r="R911" s="235" t="inlineStr">
        <is>
          <t>LT105</t>
        </is>
      </c>
      <c r="S911" s="233" t="n"/>
      <c r="T911" s="233" t="n"/>
      <c r="U911" s="233" t="n"/>
    </row>
    <row r="912">
      <c r="B912" s="233">
        <f>IF(AND(M912&lt;&gt;"B20", O912= "Coating_Standard"),"Y","N")</f>
        <v/>
      </c>
      <c r="C912" s="233" t="inlineStr">
        <is>
          <t>ConTab_BOM_KP_Insert_1611</t>
        </is>
      </c>
      <c r="D912" s="233">
        <f>IF(B912="Y",C912,"")</f>
        <v/>
      </c>
      <c r="E912" s="198" t="inlineStr">
        <is>
          <t>6019-7_8-KP</t>
        </is>
      </c>
      <c r="F912" s="235" t="inlineStr">
        <is>
          <t>Opt_Insert</t>
        </is>
      </c>
      <c r="G912" s="235" t="inlineStr">
        <is>
          <t>6</t>
        </is>
      </c>
      <c r="H912" s="234" t="inlineStr">
        <is>
          <t>X6</t>
        </is>
      </c>
      <c r="I912" s="233" t="inlineStr">
        <is>
          <t>Mechanical Seal</t>
        </is>
      </c>
      <c r="J912" s="233" t="inlineStr">
        <is>
          <t>Single</t>
        </is>
      </c>
      <c r="K912" s="233" t="n"/>
      <c r="L912" s="233" t="inlineStr">
        <is>
          <t>Oil Lubricated Bath</t>
        </is>
      </c>
      <c r="M912" s="233" t="inlineStr">
        <is>
          <t>X</t>
        </is>
      </c>
      <c r="N912" s="233" t="inlineStr">
        <is>
          <t>Special/Other</t>
        </is>
      </c>
      <c r="O912" s="233" t="inlineStr">
        <is>
          <t>Coating_Scotchkote134_interior_exterior</t>
        </is>
      </c>
      <c r="P912" s="235" t="inlineStr">
        <is>
          <t>RTF</t>
        </is>
      </c>
      <c r="Q912" s="233" t="inlineStr">
        <is>
          <t>B104083</t>
        </is>
      </c>
      <c r="R912" s="235" t="inlineStr">
        <is>
          <t>LT250</t>
        </is>
      </c>
      <c r="S912" s="233" t="n"/>
      <c r="T912" s="233" t="n"/>
      <c r="U912" s="233" t="n"/>
    </row>
    <row r="913">
      <c r="B913" s="233">
        <f>IF(AND(M913&lt;&gt;"B20", O913= "Coating_Standard"),"Y","N")</f>
        <v/>
      </c>
      <c r="C913" s="233" t="inlineStr">
        <is>
          <t>ConTab_BOM_KP_Insert_1612</t>
        </is>
      </c>
      <c r="D913" s="233">
        <f>IF(B913="Y",C913,"")</f>
        <v/>
      </c>
      <c r="E913" s="198" t="inlineStr">
        <is>
          <t>6019-7_8-KP</t>
        </is>
      </c>
      <c r="F913" s="235" t="inlineStr">
        <is>
          <t>Opt_Insert</t>
        </is>
      </c>
      <c r="G913" s="235" t="inlineStr">
        <is>
          <t>6</t>
        </is>
      </c>
      <c r="H913" s="234" t="inlineStr">
        <is>
          <t>X6</t>
        </is>
      </c>
      <c r="I913" s="233" t="inlineStr">
        <is>
          <t>Packing</t>
        </is>
      </c>
      <c r="J913" s="233" t="inlineStr">
        <is>
          <t>Packing</t>
        </is>
      </c>
      <c r="K913" s="233" t="n"/>
      <c r="L913" s="233" t="inlineStr">
        <is>
          <t>Oil Lubricated Bath</t>
        </is>
      </c>
      <c r="M913" s="233" t="inlineStr">
        <is>
          <t>C35</t>
        </is>
      </c>
      <c r="N913" s="233" t="inlineStr">
        <is>
          <t>Lip Seal</t>
        </is>
      </c>
      <c r="O913" s="233" t="inlineStr">
        <is>
          <t>Coating_Scotchkote134_interior_exterior</t>
        </is>
      </c>
      <c r="P913" s="235" t="inlineStr">
        <is>
          <t>RTF</t>
        </is>
      </c>
      <c r="Q913" s="233" t="inlineStr">
        <is>
          <t>B104084</t>
        </is>
      </c>
      <c r="R913" s="235" t="inlineStr">
        <is>
          <t>LT250</t>
        </is>
      </c>
      <c r="S913" s="233" t="n"/>
      <c r="T913" s="233" t="n"/>
      <c r="U913" s="233" t="n"/>
    </row>
    <row r="914">
      <c r="B914" s="233">
        <f>IF(AND(M914&lt;&gt;"B20", O914= "Coating_Standard"),"Y","N")</f>
        <v/>
      </c>
      <c r="C914" s="233" t="inlineStr">
        <is>
          <t>ConTab_BOM_KP_Insert_1613</t>
        </is>
      </c>
      <c r="D914" s="233">
        <f>IF(B914="Y",C914,"")</f>
        <v/>
      </c>
      <c r="E914" s="198" t="inlineStr">
        <is>
          <t>6019-7_8-KP</t>
        </is>
      </c>
      <c r="F914" s="235" t="inlineStr">
        <is>
          <t>Opt_Insert</t>
        </is>
      </c>
      <c r="G914" s="235" t="inlineStr">
        <is>
          <t>6</t>
        </is>
      </c>
      <c r="H914" s="234" t="inlineStr">
        <is>
          <t>X6</t>
        </is>
      </c>
      <c r="I914" s="233" t="inlineStr">
        <is>
          <t>Packing</t>
        </is>
      </c>
      <c r="J914" s="233" t="inlineStr">
        <is>
          <t>Packing</t>
        </is>
      </c>
      <c r="K914" s="233" t="n"/>
      <c r="L914" s="233" t="inlineStr">
        <is>
          <t>Oil Lubricated Bath</t>
        </is>
      </c>
      <c r="M914" s="233" t="inlineStr">
        <is>
          <t>J</t>
        </is>
      </c>
      <c r="N914" s="233" t="inlineStr">
        <is>
          <t>Lip Seal</t>
        </is>
      </c>
      <c r="O914" s="233" t="inlineStr">
        <is>
          <t>Coating_Scotchkote134_interior_exterior</t>
        </is>
      </c>
      <c r="P914" s="235" t="inlineStr">
        <is>
          <t>RTF</t>
        </is>
      </c>
      <c r="Q914" s="233" t="inlineStr">
        <is>
          <t>B104086</t>
        </is>
      </c>
      <c r="R914" s="235" t="inlineStr">
        <is>
          <t>LT105</t>
        </is>
      </c>
      <c r="S914" s="233" t="n"/>
      <c r="T914" s="233" t="n"/>
      <c r="U914" s="233" t="n"/>
    </row>
    <row r="915">
      <c r="B915" s="233">
        <f>IF(AND(M915&lt;&gt;"B20", O915= "Coating_Standard"),"Y","N")</f>
        <v/>
      </c>
      <c r="C915" s="233" t="inlineStr">
        <is>
          <t>ConTab_BOM_KP_Insert_1614</t>
        </is>
      </c>
      <c r="D915" s="233">
        <f>IF(B915="Y",C915,"")</f>
        <v/>
      </c>
      <c r="E915" s="198" t="inlineStr">
        <is>
          <t>6019-7_8-KP</t>
        </is>
      </c>
      <c r="F915" s="235" t="inlineStr">
        <is>
          <t>Opt_Insert</t>
        </is>
      </c>
      <c r="G915" s="235" t="inlineStr">
        <is>
          <t>6</t>
        </is>
      </c>
      <c r="H915" s="234" t="inlineStr">
        <is>
          <t>X6</t>
        </is>
      </c>
      <c r="I915" s="233" t="inlineStr">
        <is>
          <t>Packing</t>
        </is>
      </c>
      <c r="J915" s="233" t="inlineStr">
        <is>
          <t>Packing</t>
        </is>
      </c>
      <c r="K915" s="233" t="n"/>
      <c r="L915" s="233" t="inlineStr">
        <is>
          <t>Oil Lubricated Bath</t>
        </is>
      </c>
      <c r="M915" s="233" t="inlineStr">
        <is>
          <t>X</t>
        </is>
      </c>
      <c r="N915" s="233" t="inlineStr">
        <is>
          <t>Special/Other</t>
        </is>
      </c>
      <c r="O915" s="233" t="inlineStr">
        <is>
          <t>Coating_Scotchkote134_interior_exterior</t>
        </is>
      </c>
      <c r="P915" s="235" t="inlineStr">
        <is>
          <t>RTF</t>
        </is>
      </c>
      <c r="Q915" s="233" t="inlineStr">
        <is>
          <t>B104087</t>
        </is>
      </c>
      <c r="R915" s="235" t="inlineStr">
        <is>
          <t>LT250</t>
        </is>
      </c>
      <c r="S915" s="233" t="n"/>
      <c r="T915" s="233" t="n"/>
      <c r="U915" s="233" t="n"/>
    </row>
    <row r="916">
      <c r="B916" s="233">
        <f>IF(AND(M916&lt;&gt;"B20", O916= "Coating_Standard"),"Y","N")</f>
        <v/>
      </c>
      <c r="C916" s="233" t="inlineStr">
        <is>
          <t>ConTab_BOM_KP_Insert_1615</t>
        </is>
      </c>
      <c r="D916" s="233">
        <f>IF(B916="Y",C916,"")</f>
        <v/>
      </c>
      <c r="E916" s="198" t="inlineStr">
        <is>
          <t>6020-3_4-KP</t>
        </is>
      </c>
      <c r="F916" s="235" t="inlineStr">
        <is>
          <t>Opt_Insert</t>
        </is>
      </c>
      <c r="G916" s="235" t="inlineStr">
        <is>
          <t>6</t>
        </is>
      </c>
      <c r="H916" s="234" t="inlineStr">
        <is>
          <t>X6</t>
        </is>
      </c>
      <c r="I916" s="233" t="inlineStr">
        <is>
          <t>Mechanical Seal</t>
        </is>
      </c>
      <c r="J916" s="233" t="inlineStr">
        <is>
          <t>Single</t>
        </is>
      </c>
      <c r="K916" s="233" t="n"/>
      <c r="L916" s="233" t="inlineStr">
        <is>
          <t>Oil Lubricated Bath</t>
        </is>
      </c>
      <c r="M916" s="233" t="inlineStr">
        <is>
          <t>C35</t>
        </is>
      </c>
      <c r="N916" s="233" t="inlineStr">
        <is>
          <t>Lip Seal</t>
        </is>
      </c>
      <c r="O916" s="233" t="inlineStr">
        <is>
          <t>Coating_Scotchkote134_interior_exterior</t>
        </is>
      </c>
      <c r="P916" s="235" t="inlineStr">
        <is>
          <t>RTF</t>
        </is>
      </c>
      <c r="Q916" s="233" t="inlineStr">
        <is>
          <t>B104040</t>
        </is>
      </c>
      <c r="R916" s="235" t="inlineStr">
        <is>
          <t>LT250</t>
        </is>
      </c>
      <c r="S916" s="233" t="n"/>
      <c r="T916" s="233" t="n"/>
      <c r="U916" s="233" t="n"/>
    </row>
    <row r="917">
      <c r="B917" s="233">
        <f>IF(AND(M917&lt;&gt;"B20", O917= "Coating_Standard"),"Y","N")</f>
        <v/>
      </c>
      <c r="C917" s="233" t="inlineStr">
        <is>
          <t>ConTab_BOM_KP_Insert_1616</t>
        </is>
      </c>
      <c r="D917" s="233">
        <f>IF(B917="Y",C917,"")</f>
        <v/>
      </c>
      <c r="E917" s="198" t="inlineStr">
        <is>
          <t>6020-3_4-KP</t>
        </is>
      </c>
      <c r="F917" s="235" t="inlineStr">
        <is>
          <t>Opt_Insert</t>
        </is>
      </c>
      <c r="G917" s="235" t="inlineStr">
        <is>
          <t>6</t>
        </is>
      </c>
      <c r="H917" s="234" t="inlineStr">
        <is>
          <t>X6</t>
        </is>
      </c>
      <c r="I917" s="233" t="inlineStr">
        <is>
          <t>Mechanical Seal</t>
        </is>
      </c>
      <c r="J917" s="233" t="inlineStr">
        <is>
          <t>Single</t>
        </is>
      </c>
      <c r="K917" s="233" t="n"/>
      <c r="L917" s="233" t="inlineStr">
        <is>
          <t>Oil Lubricated Bath</t>
        </is>
      </c>
      <c r="M917" s="233" t="inlineStr">
        <is>
          <t>J</t>
        </is>
      </c>
      <c r="N917" s="233" t="inlineStr">
        <is>
          <t>Lip Seal</t>
        </is>
      </c>
      <c r="O917" s="233" t="inlineStr">
        <is>
          <t>Coating_Scotchkote134_interior_exterior</t>
        </is>
      </c>
      <c r="P917" s="235" t="inlineStr">
        <is>
          <t>RTF</t>
        </is>
      </c>
      <c r="Q917" s="233" t="inlineStr">
        <is>
          <t>B104042</t>
        </is>
      </c>
      <c r="R917" s="235" t="inlineStr">
        <is>
          <t>LT105</t>
        </is>
      </c>
      <c r="S917" s="233" t="n"/>
      <c r="T917" s="233" t="n"/>
      <c r="U917" s="233" t="n"/>
    </row>
    <row r="918">
      <c r="B918" s="233">
        <f>IF(AND(M918&lt;&gt;"B20", O918= "Coating_Standard"),"Y","N")</f>
        <v/>
      </c>
      <c r="C918" s="233" t="inlineStr">
        <is>
          <t>ConTab_BOM_KP_Insert_1617</t>
        </is>
      </c>
      <c r="D918" s="233">
        <f>IF(B918="Y",C918,"")</f>
        <v/>
      </c>
      <c r="E918" s="198" t="inlineStr">
        <is>
          <t>6020-3_4-KP</t>
        </is>
      </c>
      <c r="F918" s="235" t="inlineStr">
        <is>
          <t>Opt_Insert</t>
        </is>
      </c>
      <c r="G918" s="235" t="inlineStr">
        <is>
          <t>6</t>
        </is>
      </c>
      <c r="H918" s="234" t="inlineStr">
        <is>
          <t>X6</t>
        </is>
      </c>
      <c r="I918" s="233" t="inlineStr">
        <is>
          <t>Mechanical Seal</t>
        </is>
      </c>
      <c r="J918" s="233" t="inlineStr">
        <is>
          <t>Single</t>
        </is>
      </c>
      <c r="K918" s="233" t="n"/>
      <c r="L918" s="233" t="inlineStr">
        <is>
          <t>Oil Lubricated Bath</t>
        </is>
      </c>
      <c r="M918" s="233" t="inlineStr">
        <is>
          <t>X</t>
        </is>
      </c>
      <c r="N918" s="233" t="inlineStr">
        <is>
          <t>Special/Other</t>
        </is>
      </c>
      <c r="O918" s="233" t="inlineStr">
        <is>
          <t>Coating_Scotchkote134_interior_exterior</t>
        </is>
      </c>
      <c r="P918" s="235" t="inlineStr">
        <is>
          <t>RTF</t>
        </is>
      </c>
      <c r="Q918" s="233" t="inlineStr">
        <is>
          <t>B104043</t>
        </is>
      </c>
      <c r="R918" s="235" t="inlineStr">
        <is>
          <t>LT250</t>
        </is>
      </c>
      <c r="S918" s="233" t="n"/>
      <c r="T918" s="233" t="n"/>
      <c r="U918" s="233" t="n"/>
    </row>
    <row r="919">
      <c r="B919" s="233">
        <f>IF(AND(M919&lt;&gt;"B20", O919= "Coating_Standard"),"Y","N")</f>
        <v/>
      </c>
      <c r="C919" s="233" t="inlineStr">
        <is>
          <t>ConTab_BOM_KP_Insert_1618</t>
        </is>
      </c>
      <c r="D919" s="233">
        <f>IF(B919="Y",C919,"")</f>
        <v/>
      </c>
      <c r="E919" s="198" t="inlineStr">
        <is>
          <t>6020-3_4-KP</t>
        </is>
      </c>
      <c r="F919" s="235" t="inlineStr">
        <is>
          <t>Opt_Insert</t>
        </is>
      </c>
      <c r="G919" s="235" t="inlineStr">
        <is>
          <t>6</t>
        </is>
      </c>
      <c r="H919" s="234" t="inlineStr">
        <is>
          <t>X6</t>
        </is>
      </c>
      <c r="I919" s="233" t="inlineStr">
        <is>
          <t>Packing</t>
        </is>
      </c>
      <c r="J919" s="233" t="inlineStr">
        <is>
          <t>Packing</t>
        </is>
      </c>
      <c r="K919" s="233" t="n"/>
      <c r="L919" s="233" t="inlineStr">
        <is>
          <t>Oil Lubricated Bath</t>
        </is>
      </c>
      <c r="M919" s="233" t="inlineStr">
        <is>
          <t>C35</t>
        </is>
      </c>
      <c r="N919" s="233" t="inlineStr">
        <is>
          <t>Lip Seal</t>
        </is>
      </c>
      <c r="O919" s="233" t="inlineStr">
        <is>
          <t>Coating_Scotchkote134_interior_exterior</t>
        </is>
      </c>
      <c r="P919" s="235" t="inlineStr">
        <is>
          <t>RTF</t>
        </is>
      </c>
      <c r="Q919" s="233" t="inlineStr">
        <is>
          <t>B104044</t>
        </is>
      </c>
      <c r="R919" s="235" t="inlineStr">
        <is>
          <t>LT250</t>
        </is>
      </c>
      <c r="S919" s="233" t="n"/>
      <c r="T919" s="233" t="n"/>
      <c r="U919" s="233" t="n"/>
    </row>
    <row r="920">
      <c r="B920" s="233">
        <f>IF(AND(M920&lt;&gt;"B20", O920= "Coating_Standard"),"Y","N")</f>
        <v/>
      </c>
      <c r="C920" s="233" t="inlineStr">
        <is>
          <t>ConTab_BOM_KP_Insert_1619</t>
        </is>
      </c>
      <c r="D920" s="233">
        <f>IF(B920="Y",C920,"")</f>
        <v/>
      </c>
      <c r="E920" s="198" t="inlineStr">
        <is>
          <t>6020-3_4-KP</t>
        </is>
      </c>
      <c r="F920" s="235" t="inlineStr">
        <is>
          <t>Opt_Insert</t>
        </is>
      </c>
      <c r="G920" s="235" t="inlineStr">
        <is>
          <t>6</t>
        </is>
      </c>
      <c r="H920" s="234" t="inlineStr">
        <is>
          <t>X6</t>
        </is>
      </c>
      <c r="I920" s="233" t="inlineStr">
        <is>
          <t>Packing</t>
        </is>
      </c>
      <c r="J920" s="233" t="inlineStr">
        <is>
          <t>Packing</t>
        </is>
      </c>
      <c r="K920" s="233" t="n"/>
      <c r="L920" s="233" t="inlineStr">
        <is>
          <t>Oil Lubricated Bath</t>
        </is>
      </c>
      <c r="M920" s="233" t="inlineStr">
        <is>
          <t>J</t>
        </is>
      </c>
      <c r="N920" s="233" t="inlineStr">
        <is>
          <t>Lip Seal</t>
        </is>
      </c>
      <c r="O920" s="233" t="inlineStr">
        <is>
          <t>Coating_Scotchkote134_interior_exterior</t>
        </is>
      </c>
      <c r="P920" s="235" t="inlineStr">
        <is>
          <t>RTF</t>
        </is>
      </c>
      <c r="Q920" s="233" t="inlineStr">
        <is>
          <t>B104046</t>
        </is>
      </c>
      <c r="R920" s="235" t="inlineStr">
        <is>
          <t>LT105</t>
        </is>
      </c>
      <c r="S920" s="233" t="n"/>
      <c r="T920" s="233" t="n"/>
      <c r="U920" s="233" t="n"/>
    </row>
    <row r="921">
      <c r="B921" s="233">
        <f>IF(AND(M921&lt;&gt;"B20", O921= "Coating_Standard"),"Y","N")</f>
        <v/>
      </c>
      <c r="C921" s="233" t="inlineStr">
        <is>
          <t>ConTab_BOM_KP_Insert_1620</t>
        </is>
      </c>
      <c r="D921" s="233">
        <f>IF(B921="Y",C921,"")</f>
        <v/>
      </c>
      <c r="E921" s="198" t="inlineStr">
        <is>
          <t>6020-3_4-KP</t>
        </is>
      </c>
      <c r="F921" s="235" t="inlineStr">
        <is>
          <t>Opt_Insert</t>
        </is>
      </c>
      <c r="G921" s="235" t="inlineStr">
        <is>
          <t>6</t>
        </is>
      </c>
      <c r="H921" s="234" t="inlineStr">
        <is>
          <t>X6</t>
        </is>
      </c>
      <c r="I921" s="233" t="inlineStr">
        <is>
          <t>Packing</t>
        </is>
      </c>
      <c r="J921" s="233" t="inlineStr">
        <is>
          <t>Packing</t>
        </is>
      </c>
      <c r="K921" s="233" t="n"/>
      <c r="L921" s="233" t="inlineStr">
        <is>
          <t>Oil Lubricated Bath</t>
        </is>
      </c>
      <c r="M921" s="233" t="inlineStr">
        <is>
          <t>X</t>
        </is>
      </c>
      <c r="N921" s="233" t="inlineStr">
        <is>
          <t>Special/Other</t>
        </is>
      </c>
      <c r="O921" s="233" t="inlineStr">
        <is>
          <t>Coating_Scotchkote134_interior_exterior</t>
        </is>
      </c>
      <c r="P921" s="235" t="inlineStr">
        <is>
          <t>RTF</t>
        </is>
      </c>
      <c r="Q921" s="233" t="inlineStr">
        <is>
          <t>B104047</t>
        </is>
      </c>
      <c r="R921" s="235" t="inlineStr">
        <is>
          <t>LT250</t>
        </is>
      </c>
      <c r="S921" s="233" t="n"/>
      <c r="T921" s="233" t="n"/>
      <c r="U921" s="233" t="n"/>
    </row>
    <row r="922">
      <c r="B922" s="233">
        <f>IF(AND(M922&lt;&gt;"B20", O922= "Coating_Standard"),"Y","N")</f>
        <v/>
      </c>
      <c r="C922" s="233" t="inlineStr">
        <is>
          <t>ConTab_BOM_KP_Insert_1621</t>
        </is>
      </c>
      <c r="D922" s="233">
        <f>IF(B922="Y",C922,"")</f>
        <v/>
      </c>
      <c r="E922" s="198" t="inlineStr">
        <is>
          <t>8012-5_6-KP</t>
        </is>
      </c>
      <c r="F922" s="235" t="inlineStr">
        <is>
          <t>Opt_Insert</t>
        </is>
      </c>
      <c r="G922" s="235" t="inlineStr">
        <is>
          <t>5</t>
        </is>
      </c>
      <c r="H922" s="234" t="inlineStr">
        <is>
          <t>X5</t>
        </is>
      </c>
      <c r="I922" s="233" t="inlineStr">
        <is>
          <t>Mechanical Seal</t>
        </is>
      </c>
      <c r="J922" s="233" t="inlineStr">
        <is>
          <t>Single</t>
        </is>
      </c>
      <c r="K922" s="233" t="n"/>
      <c r="L922" s="233" t="inlineStr">
        <is>
          <t>Oil Lubricated Bath</t>
        </is>
      </c>
      <c r="M922" s="233" t="inlineStr">
        <is>
          <t>C35</t>
        </is>
      </c>
      <c r="N922" s="233" t="inlineStr">
        <is>
          <t>Lip Seal</t>
        </is>
      </c>
      <c r="O922" s="233" t="inlineStr">
        <is>
          <t>Coating_Scotchkote134_interior_exterior</t>
        </is>
      </c>
      <c r="P922" s="235" t="inlineStr">
        <is>
          <t>RTF</t>
        </is>
      </c>
      <c r="Q922" s="233" t="inlineStr">
        <is>
          <t>B104036</t>
        </is>
      </c>
      <c r="R922" s="235" t="inlineStr">
        <is>
          <t>LT250</t>
        </is>
      </c>
      <c r="S922" s="233" t="n"/>
      <c r="T922" s="233" t="n"/>
      <c r="U922" s="233" t="n"/>
    </row>
    <row r="923">
      <c r="B923" s="233">
        <f>IF(AND(M923&lt;&gt;"B20", O923= "Coating_Standard"),"Y","N")</f>
        <v/>
      </c>
      <c r="C923" s="233" t="inlineStr">
        <is>
          <t>ConTab_BOM_KP_Insert_1622</t>
        </is>
      </c>
      <c r="D923" s="233">
        <f>IF(B923="Y",C923,"")</f>
        <v/>
      </c>
      <c r="E923" s="198" t="inlineStr">
        <is>
          <t>8012-5_6-KP</t>
        </is>
      </c>
      <c r="F923" s="235" t="inlineStr">
        <is>
          <t>Opt_Insert</t>
        </is>
      </c>
      <c r="G923" s="235" t="inlineStr">
        <is>
          <t>5</t>
        </is>
      </c>
      <c r="H923" s="234" t="inlineStr">
        <is>
          <t>X5</t>
        </is>
      </c>
      <c r="I923" s="233" t="inlineStr">
        <is>
          <t>Mechanical Seal</t>
        </is>
      </c>
      <c r="J923" s="233" t="inlineStr">
        <is>
          <t>Single</t>
        </is>
      </c>
      <c r="K923" s="233" t="n"/>
      <c r="L923" s="233" t="inlineStr">
        <is>
          <t>Oil Lubricated Bath</t>
        </is>
      </c>
      <c r="M923" s="233" t="inlineStr">
        <is>
          <t>J</t>
        </is>
      </c>
      <c r="N923" s="233" t="inlineStr">
        <is>
          <t>Lip Seal</t>
        </is>
      </c>
      <c r="O923" s="233" t="inlineStr">
        <is>
          <t>Coating_Scotchkote134_interior_exterior</t>
        </is>
      </c>
      <c r="P923" s="235" t="inlineStr">
        <is>
          <t>RTF</t>
        </is>
      </c>
      <c r="Q923" s="233" t="inlineStr">
        <is>
          <t>B104038</t>
        </is>
      </c>
      <c r="R923" s="235" t="inlineStr">
        <is>
          <t>LT105</t>
        </is>
      </c>
      <c r="S923" s="233" t="n"/>
      <c r="T923" s="233" t="n"/>
      <c r="U923" s="233" t="n"/>
    </row>
    <row r="924">
      <c r="B924" s="233">
        <f>IF(AND(M924&lt;&gt;"B20", O924= "Coating_Standard"),"Y","N")</f>
        <v/>
      </c>
      <c r="C924" s="233" t="inlineStr">
        <is>
          <t>ConTab_BOM_KP_Insert_1623</t>
        </is>
      </c>
      <c r="D924" s="233">
        <f>IF(B924="Y",C924,"")</f>
        <v/>
      </c>
      <c r="E924" s="198" t="inlineStr">
        <is>
          <t>8012-5_6-KP</t>
        </is>
      </c>
      <c r="F924" s="235" t="inlineStr">
        <is>
          <t>Opt_Insert</t>
        </is>
      </c>
      <c r="G924" s="235" t="inlineStr">
        <is>
          <t>5</t>
        </is>
      </c>
      <c r="H924" s="234" t="inlineStr">
        <is>
          <t>X5</t>
        </is>
      </c>
      <c r="I924" s="233" t="inlineStr">
        <is>
          <t>Mechanical Seal</t>
        </is>
      </c>
      <c r="J924" s="233" t="inlineStr">
        <is>
          <t>Single</t>
        </is>
      </c>
      <c r="K924" s="233" t="n"/>
      <c r="L924" s="233" t="inlineStr">
        <is>
          <t>Oil Lubricated Bath</t>
        </is>
      </c>
      <c r="M924" s="233" t="inlineStr">
        <is>
          <t>X</t>
        </is>
      </c>
      <c r="N924" s="233" t="inlineStr">
        <is>
          <t>Special/Other</t>
        </is>
      </c>
      <c r="O924" s="233" t="inlineStr">
        <is>
          <t>Coating_Scotchkote134_interior_exterior</t>
        </is>
      </c>
      <c r="P924" s="235" t="inlineStr">
        <is>
          <t>RTF</t>
        </is>
      </c>
      <c r="Q924" s="233" t="inlineStr">
        <is>
          <t>B104039</t>
        </is>
      </c>
      <c r="R924" s="235" t="inlineStr">
        <is>
          <t>LT250</t>
        </is>
      </c>
      <c r="S924" s="233" t="n"/>
      <c r="T924" s="233" t="n"/>
      <c r="U924" s="233" t="n"/>
    </row>
    <row r="925">
      <c r="B925" s="233">
        <f>IF(AND(M925&lt;&gt;"B20", O925= "Coating_Standard"),"Y","N")</f>
        <v/>
      </c>
      <c r="C925" s="233" t="inlineStr">
        <is>
          <t>ConTab_BOM_KP_Insert_1624</t>
        </is>
      </c>
      <c r="D925" s="233">
        <f>IF(B925="Y",C925,"")</f>
        <v/>
      </c>
      <c r="E925" s="198" t="inlineStr">
        <is>
          <t>8012-5_6-KP</t>
        </is>
      </c>
      <c r="F925" s="235" t="inlineStr">
        <is>
          <t>Opt_Insert</t>
        </is>
      </c>
      <c r="G925" s="235" t="inlineStr">
        <is>
          <t>5</t>
        </is>
      </c>
      <c r="H925" s="234" t="inlineStr">
        <is>
          <t>X5</t>
        </is>
      </c>
      <c r="I925" s="233" t="inlineStr">
        <is>
          <t>Packing</t>
        </is>
      </c>
      <c r="J925" s="233" t="inlineStr">
        <is>
          <t>Packing</t>
        </is>
      </c>
      <c r="K925" s="233" t="n"/>
      <c r="L925" s="233" t="inlineStr">
        <is>
          <t>Oil Lubricated Bath</t>
        </is>
      </c>
      <c r="M925" s="233" t="inlineStr">
        <is>
          <t>C35</t>
        </is>
      </c>
      <c r="N925" s="233" t="inlineStr">
        <is>
          <t>Lip Seal</t>
        </is>
      </c>
      <c r="O925" s="233" t="inlineStr">
        <is>
          <t>Coating_Scotchkote134_interior_exterior</t>
        </is>
      </c>
      <c r="P925" s="235" t="inlineStr">
        <is>
          <t>RTF</t>
        </is>
      </c>
      <c r="Q925" s="233" t="inlineStr">
        <is>
          <t>B104036</t>
        </is>
      </c>
      <c r="R925" s="235" t="inlineStr">
        <is>
          <t>LT250</t>
        </is>
      </c>
      <c r="S925" s="233" t="n"/>
      <c r="T925" s="233" t="n"/>
      <c r="U925" s="233" t="n"/>
    </row>
    <row r="926">
      <c r="B926" s="233">
        <f>IF(AND(M926&lt;&gt;"B20", O926= "Coating_Standard"),"Y","N")</f>
        <v/>
      </c>
      <c r="C926" s="233" t="inlineStr">
        <is>
          <t>ConTab_BOM_KP_Insert_1625</t>
        </is>
      </c>
      <c r="D926" s="233">
        <f>IF(B926="Y",C926,"")</f>
        <v/>
      </c>
      <c r="E926" s="198" t="inlineStr">
        <is>
          <t>8012-5_6-KP</t>
        </is>
      </c>
      <c r="F926" s="235" t="inlineStr">
        <is>
          <t>Opt_Insert</t>
        </is>
      </c>
      <c r="G926" s="235" t="inlineStr">
        <is>
          <t>5</t>
        </is>
      </c>
      <c r="H926" s="234" t="inlineStr">
        <is>
          <t>X5</t>
        </is>
      </c>
      <c r="I926" s="233" t="inlineStr">
        <is>
          <t>Packing</t>
        </is>
      </c>
      <c r="J926" s="233" t="inlineStr">
        <is>
          <t>Packing</t>
        </is>
      </c>
      <c r="K926" s="233" t="n"/>
      <c r="L926" s="233" t="inlineStr">
        <is>
          <t>Oil Lubricated Bath</t>
        </is>
      </c>
      <c r="M926" s="233" t="inlineStr">
        <is>
          <t>J</t>
        </is>
      </c>
      <c r="N926" s="233" t="inlineStr">
        <is>
          <t>Lip Seal</t>
        </is>
      </c>
      <c r="O926" s="233" t="inlineStr">
        <is>
          <t>Coating_Scotchkote134_interior_exterior</t>
        </is>
      </c>
      <c r="P926" s="235" t="inlineStr">
        <is>
          <t>RTF</t>
        </is>
      </c>
      <c r="Q926" s="233" t="inlineStr">
        <is>
          <t>B104038</t>
        </is>
      </c>
      <c r="R926" s="235" t="inlineStr">
        <is>
          <t>LT105</t>
        </is>
      </c>
      <c r="S926" s="233" t="n"/>
      <c r="T926" s="233" t="n"/>
      <c r="U926" s="233" t="n"/>
    </row>
    <row r="927">
      <c r="B927" s="233">
        <f>IF(AND(M927&lt;&gt;"B20", O927= "Coating_Standard"),"Y","N")</f>
        <v/>
      </c>
      <c r="C927" s="233" t="inlineStr">
        <is>
          <t>ConTab_BOM_KP_Insert_1626</t>
        </is>
      </c>
      <c r="D927" s="233">
        <f>IF(B927="Y",C927,"")</f>
        <v/>
      </c>
      <c r="E927" s="198" t="inlineStr">
        <is>
          <t>8012-5_6-KP</t>
        </is>
      </c>
      <c r="F927" s="235" t="inlineStr">
        <is>
          <t>Opt_Insert</t>
        </is>
      </c>
      <c r="G927" s="235" t="inlineStr">
        <is>
          <t>5</t>
        </is>
      </c>
      <c r="H927" s="234" t="inlineStr">
        <is>
          <t>X5</t>
        </is>
      </c>
      <c r="I927" s="233" t="inlineStr">
        <is>
          <t>Packing</t>
        </is>
      </c>
      <c r="J927" s="233" t="inlineStr">
        <is>
          <t>Packing</t>
        </is>
      </c>
      <c r="K927" s="233" t="n"/>
      <c r="L927" s="233" t="inlineStr">
        <is>
          <t>Oil Lubricated Bath</t>
        </is>
      </c>
      <c r="M927" s="233" t="inlineStr">
        <is>
          <t>X</t>
        </is>
      </c>
      <c r="N927" s="233" t="inlineStr">
        <is>
          <t>Special/Other</t>
        </is>
      </c>
      <c r="O927" s="233" t="inlineStr">
        <is>
          <t>Coating_Scotchkote134_interior_exterior</t>
        </is>
      </c>
      <c r="P927" s="235" t="inlineStr">
        <is>
          <t>RTF</t>
        </is>
      </c>
      <c r="Q927" s="233" t="inlineStr">
        <is>
          <t>B104039</t>
        </is>
      </c>
      <c r="R927" s="235" t="inlineStr">
        <is>
          <t>LT250</t>
        </is>
      </c>
      <c r="S927" s="233" t="n"/>
      <c r="T927" s="233" t="n"/>
      <c r="U927" s="233" t="n"/>
    </row>
    <row r="928">
      <c r="B928" s="233">
        <f>IF(AND(M928&lt;&gt;"B20", O928= "Coating_Standard"),"Y","N")</f>
        <v/>
      </c>
      <c r="C928" s="233" t="inlineStr">
        <is>
          <t>ConTab_BOM_KP_Insert_1627</t>
        </is>
      </c>
      <c r="D928" s="233">
        <f>IF(B928="Y",C928,"")</f>
        <v/>
      </c>
      <c r="E928" s="198" t="inlineStr">
        <is>
          <t>8015-3_4-KP</t>
        </is>
      </c>
      <c r="F928" s="235" t="inlineStr">
        <is>
          <t>Opt_Insert</t>
        </is>
      </c>
      <c r="G928" s="235" t="inlineStr">
        <is>
          <t>5</t>
        </is>
      </c>
      <c r="H928" s="234" t="inlineStr">
        <is>
          <t>X5</t>
        </is>
      </c>
      <c r="I928" s="233" t="inlineStr">
        <is>
          <t>Mechanical Seal</t>
        </is>
      </c>
      <c r="J928" s="233" t="inlineStr">
        <is>
          <t>Single</t>
        </is>
      </c>
      <c r="K928" s="233" t="n"/>
      <c r="L928" s="233" t="inlineStr">
        <is>
          <t>Oil Lubricated Bath</t>
        </is>
      </c>
      <c r="M928" s="233" t="inlineStr">
        <is>
          <t>C35</t>
        </is>
      </c>
      <c r="N928" s="233" t="inlineStr">
        <is>
          <t>Lip Seal</t>
        </is>
      </c>
      <c r="O928" s="233" t="inlineStr">
        <is>
          <t>Coating_Scotchkote134_interior_exterior</t>
        </is>
      </c>
      <c r="P928" s="235" t="inlineStr">
        <is>
          <t>RTF</t>
        </is>
      </c>
      <c r="Q928" s="233" t="inlineStr">
        <is>
          <t>B104036</t>
        </is>
      </c>
      <c r="R928" s="235" t="inlineStr">
        <is>
          <t>LT250</t>
        </is>
      </c>
      <c r="S928" s="233" t="n"/>
      <c r="T928" s="233" t="n"/>
      <c r="U928" s="233" t="n"/>
    </row>
    <row r="929">
      <c r="B929" s="233">
        <f>IF(AND(M929&lt;&gt;"B20", O929= "Coating_Standard"),"Y","N")</f>
        <v/>
      </c>
      <c r="C929" s="233" t="inlineStr">
        <is>
          <t>ConTab_BOM_KP_Insert_1628</t>
        </is>
      </c>
      <c r="D929" s="233">
        <f>IF(B929="Y",C929,"")</f>
        <v/>
      </c>
      <c r="E929" s="198" t="inlineStr">
        <is>
          <t>8015-3_4-KP</t>
        </is>
      </c>
      <c r="F929" s="235" t="inlineStr">
        <is>
          <t>Opt_Insert</t>
        </is>
      </c>
      <c r="G929" s="235" t="inlineStr">
        <is>
          <t>5</t>
        </is>
      </c>
      <c r="H929" s="234" t="inlineStr">
        <is>
          <t>X5</t>
        </is>
      </c>
      <c r="I929" s="233" t="inlineStr">
        <is>
          <t>Mechanical Seal</t>
        </is>
      </c>
      <c r="J929" s="233" t="inlineStr">
        <is>
          <t>Single</t>
        </is>
      </c>
      <c r="K929" s="233" t="n"/>
      <c r="L929" s="233" t="inlineStr">
        <is>
          <t>Oil Lubricated Bath</t>
        </is>
      </c>
      <c r="M929" s="233" t="inlineStr">
        <is>
          <t>J</t>
        </is>
      </c>
      <c r="N929" s="233" t="inlineStr">
        <is>
          <t>Lip Seal</t>
        </is>
      </c>
      <c r="O929" s="233" t="inlineStr">
        <is>
          <t>Coating_Scotchkote134_interior_exterior</t>
        </is>
      </c>
      <c r="P929" s="235" t="inlineStr">
        <is>
          <t>RTF</t>
        </is>
      </c>
      <c r="Q929" s="233" t="inlineStr">
        <is>
          <t>B104038</t>
        </is>
      </c>
      <c r="R929" s="235" t="inlineStr">
        <is>
          <t>LT105</t>
        </is>
      </c>
      <c r="S929" s="233" t="n"/>
      <c r="T929" s="233" t="n"/>
      <c r="U929" s="233" t="n"/>
    </row>
    <row r="930">
      <c r="B930" s="233">
        <f>IF(AND(M930&lt;&gt;"B20", O930= "Coating_Standard"),"Y","N")</f>
        <v/>
      </c>
      <c r="C930" s="233" t="inlineStr">
        <is>
          <t>ConTab_BOM_KP_Insert_1629</t>
        </is>
      </c>
      <c r="D930" s="233">
        <f>IF(B930="Y",C930,"")</f>
        <v/>
      </c>
      <c r="E930" s="198" t="inlineStr">
        <is>
          <t>8015-3_4-KP</t>
        </is>
      </c>
      <c r="F930" s="235" t="inlineStr">
        <is>
          <t>Opt_Insert</t>
        </is>
      </c>
      <c r="G930" s="235" t="inlineStr">
        <is>
          <t>5</t>
        </is>
      </c>
      <c r="H930" s="234" t="inlineStr">
        <is>
          <t>X5</t>
        </is>
      </c>
      <c r="I930" s="233" t="inlineStr">
        <is>
          <t>Mechanical Seal</t>
        </is>
      </c>
      <c r="J930" s="233" t="inlineStr">
        <is>
          <t>Single</t>
        </is>
      </c>
      <c r="K930" s="233" t="n"/>
      <c r="L930" s="233" t="inlineStr">
        <is>
          <t>Oil Lubricated Bath</t>
        </is>
      </c>
      <c r="M930" s="233" t="inlineStr">
        <is>
          <t>X</t>
        </is>
      </c>
      <c r="N930" s="233" t="inlineStr">
        <is>
          <t>Special/Other</t>
        </is>
      </c>
      <c r="O930" s="233" t="inlineStr">
        <is>
          <t>Coating_Scotchkote134_interior_exterior</t>
        </is>
      </c>
      <c r="P930" s="235" t="inlineStr">
        <is>
          <t>RTF</t>
        </is>
      </c>
      <c r="Q930" s="233" t="inlineStr">
        <is>
          <t>B104039</t>
        </is>
      </c>
      <c r="R930" s="235" t="inlineStr">
        <is>
          <t>LT250</t>
        </is>
      </c>
      <c r="S930" s="233" t="n"/>
      <c r="T930" s="233" t="n"/>
      <c r="U930" s="233" t="n"/>
    </row>
    <row r="931">
      <c r="B931" s="233">
        <f>IF(AND(M931&lt;&gt;"B20", O931= "Coating_Standard"),"Y","N")</f>
        <v/>
      </c>
      <c r="C931" s="233" t="inlineStr">
        <is>
          <t>ConTab_BOM_KP_Insert_1630</t>
        </is>
      </c>
      <c r="D931" s="233">
        <f>IF(B931="Y",C931,"")</f>
        <v/>
      </c>
      <c r="E931" s="198" t="inlineStr">
        <is>
          <t>8015-3_4-KP</t>
        </is>
      </c>
      <c r="F931" s="235" t="inlineStr">
        <is>
          <t>Opt_Insert</t>
        </is>
      </c>
      <c r="G931" s="235" t="inlineStr">
        <is>
          <t>5</t>
        </is>
      </c>
      <c r="H931" s="234" t="inlineStr">
        <is>
          <t>X5</t>
        </is>
      </c>
      <c r="I931" s="233" t="inlineStr">
        <is>
          <t>Packing</t>
        </is>
      </c>
      <c r="J931" s="233" t="inlineStr">
        <is>
          <t>Packing</t>
        </is>
      </c>
      <c r="K931" s="233" t="n"/>
      <c r="L931" s="233" t="inlineStr">
        <is>
          <t>Oil Lubricated Bath</t>
        </is>
      </c>
      <c r="M931" s="233" t="inlineStr">
        <is>
          <t>C35</t>
        </is>
      </c>
      <c r="N931" s="233" t="inlineStr">
        <is>
          <t>Lip Seal</t>
        </is>
      </c>
      <c r="O931" s="233" t="inlineStr">
        <is>
          <t>Coating_Scotchkote134_interior_exterior</t>
        </is>
      </c>
      <c r="P931" s="235" t="inlineStr">
        <is>
          <t>RTF</t>
        </is>
      </c>
      <c r="Q931" s="233" t="inlineStr">
        <is>
          <t>B104036</t>
        </is>
      </c>
      <c r="R931" s="235" t="inlineStr">
        <is>
          <t>LT250</t>
        </is>
      </c>
      <c r="S931" s="233" t="n"/>
      <c r="T931" s="233" t="n"/>
      <c r="U931" s="233" t="n"/>
    </row>
    <row r="932">
      <c r="B932" s="233">
        <f>IF(AND(M932&lt;&gt;"B20", O932= "Coating_Standard"),"Y","N")</f>
        <v/>
      </c>
      <c r="C932" s="233" t="inlineStr">
        <is>
          <t>ConTab_BOM_KP_Insert_1631</t>
        </is>
      </c>
      <c r="D932" s="233">
        <f>IF(B932="Y",C932,"")</f>
        <v/>
      </c>
      <c r="E932" s="198" t="inlineStr">
        <is>
          <t>8015-3_4-KP</t>
        </is>
      </c>
      <c r="F932" s="235" t="inlineStr">
        <is>
          <t>Opt_Insert</t>
        </is>
      </c>
      <c r="G932" s="235" t="inlineStr">
        <is>
          <t>5</t>
        </is>
      </c>
      <c r="H932" s="234" t="inlineStr">
        <is>
          <t>X5</t>
        </is>
      </c>
      <c r="I932" s="233" t="inlineStr">
        <is>
          <t>Packing</t>
        </is>
      </c>
      <c r="J932" s="233" t="inlineStr">
        <is>
          <t>Packing</t>
        </is>
      </c>
      <c r="K932" s="233" t="n"/>
      <c r="L932" s="233" t="inlineStr">
        <is>
          <t>Oil Lubricated Bath</t>
        </is>
      </c>
      <c r="M932" s="233" t="inlineStr">
        <is>
          <t>J</t>
        </is>
      </c>
      <c r="N932" s="233" t="inlineStr">
        <is>
          <t>Lip Seal</t>
        </is>
      </c>
      <c r="O932" s="233" t="inlineStr">
        <is>
          <t>Coating_Scotchkote134_interior_exterior</t>
        </is>
      </c>
      <c r="P932" s="235" t="inlineStr">
        <is>
          <t>RTF</t>
        </is>
      </c>
      <c r="Q932" s="233" t="inlineStr">
        <is>
          <t>B104038</t>
        </is>
      </c>
      <c r="R932" s="235" t="inlineStr">
        <is>
          <t>LT105</t>
        </is>
      </c>
      <c r="S932" s="233" t="n"/>
      <c r="T932" s="233" t="n"/>
      <c r="U932" s="233" t="n"/>
    </row>
    <row r="933">
      <c r="B933" s="233">
        <f>IF(AND(M933&lt;&gt;"B20", O933= "Coating_Standard"),"Y","N")</f>
        <v/>
      </c>
      <c r="C933" s="233" t="inlineStr">
        <is>
          <t>ConTab_BOM_KP_Insert_1632</t>
        </is>
      </c>
      <c r="D933" s="233">
        <f>IF(B933="Y",C933,"")</f>
        <v/>
      </c>
      <c r="E933" s="198" t="inlineStr">
        <is>
          <t>8015-3_4-KP</t>
        </is>
      </c>
      <c r="F933" s="235" t="inlineStr">
        <is>
          <t>Opt_Insert</t>
        </is>
      </c>
      <c r="G933" s="235" t="inlineStr">
        <is>
          <t>5</t>
        </is>
      </c>
      <c r="H933" s="234" t="inlineStr">
        <is>
          <t>X5</t>
        </is>
      </c>
      <c r="I933" s="233" t="inlineStr">
        <is>
          <t>Packing</t>
        </is>
      </c>
      <c r="J933" s="233" t="inlineStr">
        <is>
          <t>Packing</t>
        </is>
      </c>
      <c r="K933" s="233" t="n"/>
      <c r="L933" s="233" t="inlineStr">
        <is>
          <t>Oil Lubricated Bath</t>
        </is>
      </c>
      <c r="M933" s="233" t="inlineStr">
        <is>
          <t>X</t>
        </is>
      </c>
      <c r="N933" s="233" t="inlineStr">
        <is>
          <t>Special/Other</t>
        </is>
      </c>
      <c r="O933" s="233" t="inlineStr">
        <is>
          <t>Coating_Scotchkote134_interior_exterior</t>
        </is>
      </c>
      <c r="P933" s="235" t="inlineStr">
        <is>
          <t>RTF</t>
        </is>
      </c>
      <c r="Q933" s="233" t="inlineStr">
        <is>
          <t>B104039</t>
        </is>
      </c>
      <c r="R933" s="235" t="inlineStr">
        <is>
          <t>LT250</t>
        </is>
      </c>
      <c r="S933" s="233" t="n"/>
      <c r="T933" s="233" t="n"/>
      <c r="U933" s="233" t="n"/>
    </row>
    <row r="934">
      <c r="B934" s="233">
        <f>IF(AND(M934&lt;&gt;"B20", O934= "Coating_Standard"),"Y","N")</f>
        <v/>
      </c>
      <c r="C934" s="233" t="inlineStr">
        <is>
          <t>ConTab_BOM_KP_Insert_1633</t>
        </is>
      </c>
      <c r="D934" s="233">
        <f>IF(B934="Y",C934,"")</f>
        <v/>
      </c>
      <c r="E934" s="198" t="inlineStr">
        <is>
          <t>8020-5_6-KP</t>
        </is>
      </c>
      <c r="F934" s="235" t="inlineStr">
        <is>
          <t>Opt_Insert</t>
        </is>
      </c>
      <c r="G934" s="235" t="inlineStr">
        <is>
          <t>K</t>
        </is>
      </c>
      <c r="H934" s="234" t="inlineStr">
        <is>
          <t>XK</t>
        </is>
      </c>
      <c r="I934" s="233" t="inlineStr">
        <is>
          <t>Mechanical Seal</t>
        </is>
      </c>
      <c r="J934" s="233" t="inlineStr">
        <is>
          <t>Single</t>
        </is>
      </c>
      <c r="K934" s="233" t="n"/>
      <c r="L934" s="233" t="inlineStr">
        <is>
          <t>Oil Lubricated Bath</t>
        </is>
      </c>
      <c r="M934" s="233" t="inlineStr">
        <is>
          <t>C35</t>
        </is>
      </c>
      <c r="N934" s="233" t="inlineStr">
        <is>
          <t>Lip Seal</t>
        </is>
      </c>
      <c r="O934" s="233" t="inlineStr">
        <is>
          <t>Coating_Scotchkote134_interior_exterior</t>
        </is>
      </c>
      <c r="P934" s="235" t="inlineStr">
        <is>
          <t>RTF</t>
        </is>
      </c>
      <c r="Q934" s="233" t="inlineStr">
        <is>
          <t>B104056</t>
        </is>
      </c>
      <c r="R934" s="235" t="inlineStr">
        <is>
          <t>LT250</t>
        </is>
      </c>
      <c r="S934" s="233" t="n"/>
      <c r="T934" s="233" t="n"/>
      <c r="U934" s="233" t="n"/>
    </row>
    <row r="935">
      <c r="B935" s="233">
        <f>IF(AND(M935&lt;&gt;"B20", O935= "Coating_Standard"),"Y","N")</f>
        <v/>
      </c>
      <c r="C935" s="233" t="inlineStr">
        <is>
          <t>ConTab_BOM_KP_Insert_1634</t>
        </is>
      </c>
      <c r="D935" s="233">
        <f>IF(B935="Y",C935,"")</f>
        <v/>
      </c>
      <c r="E935" s="198" t="inlineStr">
        <is>
          <t>8020-5_6-KP</t>
        </is>
      </c>
      <c r="F935" s="235" t="inlineStr">
        <is>
          <t>Opt_Insert</t>
        </is>
      </c>
      <c r="G935" s="235" t="inlineStr">
        <is>
          <t>K</t>
        </is>
      </c>
      <c r="H935" s="234" t="inlineStr">
        <is>
          <t>XK</t>
        </is>
      </c>
      <c r="I935" s="233" t="inlineStr">
        <is>
          <t>Mechanical Seal</t>
        </is>
      </c>
      <c r="J935" s="233" t="inlineStr">
        <is>
          <t>Single</t>
        </is>
      </c>
      <c r="K935" s="233" t="n"/>
      <c r="L935" s="233" t="inlineStr">
        <is>
          <t>Oil Lubricated Bath</t>
        </is>
      </c>
      <c r="M935" s="233" t="inlineStr">
        <is>
          <t>J</t>
        </is>
      </c>
      <c r="N935" s="233" t="inlineStr">
        <is>
          <t>Lip Seal</t>
        </is>
      </c>
      <c r="O935" s="233" t="inlineStr">
        <is>
          <t>Coating_Scotchkote134_interior_exterior</t>
        </is>
      </c>
      <c r="P935" s="235" t="inlineStr">
        <is>
          <t>RTF</t>
        </is>
      </c>
      <c r="Q935" s="233" t="inlineStr">
        <is>
          <t>B104058</t>
        </is>
      </c>
      <c r="R935" s="235" t="inlineStr">
        <is>
          <t>LT105</t>
        </is>
      </c>
      <c r="S935" s="233" t="n"/>
      <c r="T935" s="233" t="n"/>
      <c r="U935" s="233" t="n"/>
    </row>
    <row r="936">
      <c r="B936" s="233">
        <f>IF(AND(M936&lt;&gt;"B20", O936= "Coating_Standard"),"Y","N")</f>
        <v/>
      </c>
      <c r="C936" s="233" t="inlineStr">
        <is>
          <t>ConTab_BOM_KP_Insert_1635</t>
        </is>
      </c>
      <c r="D936" s="233">
        <f>IF(B936="Y",C936,"")</f>
        <v/>
      </c>
      <c r="E936" s="198" t="inlineStr">
        <is>
          <t>8020-5_6-KP</t>
        </is>
      </c>
      <c r="F936" s="235" t="inlineStr">
        <is>
          <t>Opt_Insert</t>
        </is>
      </c>
      <c r="G936" s="235" t="inlineStr">
        <is>
          <t>K</t>
        </is>
      </c>
      <c r="H936" s="234" t="inlineStr">
        <is>
          <t>XK</t>
        </is>
      </c>
      <c r="I936" s="233" t="inlineStr">
        <is>
          <t>Mechanical Seal</t>
        </is>
      </c>
      <c r="J936" s="233" t="inlineStr">
        <is>
          <t>Single</t>
        </is>
      </c>
      <c r="K936" s="233" t="n"/>
      <c r="L936" s="233" t="inlineStr">
        <is>
          <t>Oil Lubricated Bath</t>
        </is>
      </c>
      <c r="M936" s="233" t="inlineStr">
        <is>
          <t>X</t>
        </is>
      </c>
      <c r="N936" s="233" t="inlineStr">
        <is>
          <t>Special/Other</t>
        </is>
      </c>
      <c r="O936" s="233" t="inlineStr">
        <is>
          <t>Coating_Scotchkote134_interior_exterior</t>
        </is>
      </c>
      <c r="P936" s="235" t="inlineStr">
        <is>
          <t>RTF</t>
        </is>
      </c>
      <c r="Q936" s="233" t="inlineStr">
        <is>
          <t>B104059</t>
        </is>
      </c>
      <c r="R936" s="235" t="inlineStr">
        <is>
          <t>LT250</t>
        </is>
      </c>
      <c r="S936" s="233" t="n"/>
      <c r="T936" s="233" t="n"/>
      <c r="U936" s="233" t="n"/>
    </row>
    <row r="937">
      <c r="B937" s="233">
        <f>IF(AND(M937&lt;&gt;"B20", O937= "Coating_Standard"),"Y","N")</f>
        <v/>
      </c>
      <c r="C937" s="233" t="inlineStr">
        <is>
          <t>ConTab_BOM_KP_Insert_1636</t>
        </is>
      </c>
      <c r="D937" s="233">
        <f>IF(B937="Y",C937,"")</f>
        <v/>
      </c>
      <c r="E937" s="198" t="inlineStr">
        <is>
          <t>8020-5_6-KP</t>
        </is>
      </c>
      <c r="F937" s="235" t="inlineStr">
        <is>
          <t>Opt_Insert</t>
        </is>
      </c>
      <c r="G937" s="235" t="inlineStr">
        <is>
          <t>K</t>
        </is>
      </c>
      <c r="H937" s="234" t="inlineStr">
        <is>
          <t>XK</t>
        </is>
      </c>
      <c r="I937" s="233" t="inlineStr">
        <is>
          <t>Packing</t>
        </is>
      </c>
      <c r="J937" s="233" t="inlineStr">
        <is>
          <t>Packing</t>
        </is>
      </c>
      <c r="K937" s="233" t="n"/>
      <c r="L937" s="233" t="inlineStr">
        <is>
          <t>Oil Lubricated Bath</t>
        </is>
      </c>
      <c r="M937" s="233" t="inlineStr">
        <is>
          <t>C35</t>
        </is>
      </c>
      <c r="N937" s="233" t="inlineStr">
        <is>
          <t>Lip Seal</t>
        </is>
      </c>
      <c r="O937" s="233" t="inlineStr">
        <is>
          <t>Coating_Scotchkote134_interior_exterior</t>
        </is>
      </c>
      <c r="P937" s="235" t="inlineStr">
        <is>
          <t>RTF</t>
        </is>
      </c>
      <c r="Q937" s="233" t="inlineStr">
        <is>
          <t>B104060</t>
        </is>
      </c>
      <c r="R937" s="235" t="inlineStr">
        <is>
          <t>LT250</t>
        </is>
      </c>
      <c r="S937" s="233" t="n"/>
      <c r="T937" s="233" t="n"/>
      <c r="U937" s="233" t="n"/>
    </row>
    <row r="938">
      <c r="B938" s="233">
        <f>IF(AND(M938&lt;&gt;"B20", O938= "Coating_Standard"),"Y","N")</f>
        <v/>
      </c>
      <c r="C938" s="233" t="inlineStr">
        <is>
          <t>ConTab_BOM_KP_Insert_1637</t>
        </is>
      </c>
      <c r="D938" s="233">
        <f>IF(B938="Y",C938,"")</f>
        <v/>
      </c>
      <c r="E938" s="198" t="inlineStr">
        <is>
          <t>8020-5_6-KP</t>
        </is>
      </c>
      <c r="F938" s="235" t="inlineStr">
        <is>
          <t>Opt_Insert</t>
        </is>
      </c>
      <c r="G938" s="235" t="inlineStr">
        <is>
          <t>K</t>
        </is>
      </c>
      <c r="H938" s="234" t="inlineStr">
        <is>
          <t>XK</t>
        </is>
      </c>
      <c r="I938" s="233" t="inlineStr">
        <is>
          <t>Packing</t>
        </is>
      </c>
      <c r="J938" s="233" t="inlineStr">
        <is>
          <t>Packing</t>
        </is>
      </c>
      <c r="K938" s="233" t="n"/>
      <c r="L938" s="233" t="inlineStr">
        <is>
          <t>Oil Lubricated Bath</t>
        </is>
      </c>
      <c r="M938" s="233" t="inlineStr">
        <is>
          <t>J</t>
        </is>
      </c>
      <c r="N938" s="233" t="inlineStr">
        <is>
          <t>Lip Seal</t>
        </is>
      </c>
      <c r="O938" s="233" t="inlineStr">
        <is>
          <t>Coating_Scotchkote134_interior_exterior</t>
        </is>
      </c>
      <c r="P938" s="235" t="inlineStr">
        <is>
          <t>RTF</t>
        </is>
      </c>
      <c r="Q938" s="233" t="inlineStr">
        <is>
          <t>B104062</t>
        </is>
      </c>
      <c r="R938" s="235" t="inlineStr">
        <is>
          <t>LT105</t>
        </is>
      </c>
      <c r="S938" s="233" t="n"/>
      <c r="T938" s="233" t="n"/>
      <c r="U938" s="233" t="n"/>
    </row>
    <row r="939">
      <c r="B939" s="233">
        <f>IF(AND(M939&lt;&gt;"B20", O939= "Coating_Standard"),"Y","N")</f>
        <v/>
      </c>
      <c r="C939" s="233" t="inlineStr">
        <is>
          <t>ConTab_BOM_KP_Insert_1638</t>
        </is>
      </c>
      <c r="D939" s="233">
        <f>IF(B939="Y",C939,"")</f>
        <v/>
      </c>
      <c r="E939" s="198" t="inlineStr">
        <is>
          <t>8020-5_6-KP</t>
        </is>
      </c>
      <c r="F939" s="235" t="inlineStr">
        <is>
          <t>Opt_Insert</t>
        </is>
      </c>
      <c r="G939" s="235" t="inlineStr">
        <is>
          <t>K</t>
        </is>
      </c>
      <c r="H939" s="234" t="inlineStr">
        <is>
          <t>XK</t>
        </is>
      </c>
      <c r="I939" s="233" t="inlineStr">
        <is>
          <t>Packing</t>
        </is>
      </c>
      <c r="J939" s="233" t="inlineStr">
        <is>
          <t>Packing</t>
        </is>
      </c>
      <c r="K939" s="233" t="n"/>
      <c r="L939" s="233" t="inlineStr">
        <is>
          <t>Oil Lubricated Bath</t>
        </is>
      </c>
      <c r="M939" s="233" t="inlineStr">
        <is>
          <t>X</t>
        </is>
      </c>
      <c r="N939" s="233" t="inlineStr">
        <is>
          <t>Special/Other</t>
        </is>
      </c>
      <c r="O939" s="233" t="inlineStr">
        <is>
          <t>Coating_Scotchkote134_interior_exterior</t>
        </is>
      </c>
      <c r="P939" s="235" t="inlineStr">
        <is>
          <t>RTF</t>
        </is>
      </c>
      <c r="Q939" s="233" t="inlineStr">
        <is>
          <t>B104063</t>
        </is>
      </c>
      <c r="R939" s="235" t="inlineStr">
        <is>
          <t>LT250</t>
        </is>
      </c>
      <c r="S939" s="233" t="n"/>
      <c r="T939" s="233" t="n"/>
      <c r="U939" s="233" t="n"/>
    </row>
    <row r="940">
      <c r="B940" s="233">
        <f>IF(AND(M940&lt;&gt;"B20", O940= "Coating_Standard"),"Y","N")</f>
        <v/>
      </c>
      <c r="C940" s="233" t="inlineStr">
        <is>
          <t>ConTab_BOM_KP_Insert_1639</t>
        </is>
      </c>
      <c r="D940" s="233">
        <f>IF(B940="Y",C940,"")</f>
        <v/>
      </c>
      <c r="E940" s="198" t="inlineStr">
        <is>
          <t>1012-9_0-KP</t>
        </is>
      </c>
      <c r="F940" s="235" t="inlineStr">
        <is>
          <t>Opt_Insert</t>
        </is>
      </c>
      <c r="G940" s="235" t="inlineStr">
        <is>
          <t>5</t>
        </is>
      </c>
      <c r="H940" s="234" t="inlineStr">
        <is>
          <t>X5</t>
        </is>
      </c>
      <c r="I940" s="233" t="inlineStr">
        <is>
          <t>Mechanical Seal</t>
        </is>
      </c>
      <c r="J940" s="233" t="inlineStr">
        <is>
          <t>Single</t>
        </is>
      </c>
      <c r="K940" s="233" t="n"/>
      <c r="L940" s="233" t="inlineStr">
        <is>
          <t>Oil Lubricated Bath</t>
        </is>
      </c>
      <c r="M940" s="233" t="inlineStr">
        <is>
          <t>C35</t>
        </is>
      </c>
      <c r="N940" s="233" t="inlineStr">
        <is>
          <t>Lip Seal</t>
        </is>
      </c>
      <c r="O940" s="233" t="inlineStr">
        <is>
          <t>Coating_Scotchkote134_interior_exterior</t>
        </is>
      </c>
      <c r="P940" s="235" t="inlineStr">
        <is>
          <t>RTF</t>
        </is>
      </c>
      <c r="Q940" s="233" t="inlineStr">
        <is>
          <t>B104036</t>
        </is>
      </c>
      <c r="R940" s="235" t="inlineStr">
        <is>
          <t>LT250</t>
        </is>
      </c>
      <c r="S940" s="233" t="n"/>
      <c r="T940" s="233" t="n"/>
      <c r="U940" s="233" t="n"/>
    </row>
    <row r="941">
      <c r="B941" s="233">
        <f>IF(AND(M941&lt;&gt;"B20", O941= "Coating_Standard"),"Y","N")</f>
        <v/>
      </c>
      <c r="C941" s="233" t="inlineStr">
        <is>
          <t>ConTab_BOM_KP_Insert_1640</t>
        </is>
      </c>
      <c r="D941" s="233">
        <f>IF(B941="Y",C941,"")</f>
        <v/>
      </c>
      <c r="E941" s="198" t="inlineStr">
        <is>
          <t>1012-9_0-KP</t>
        </is>
      </c>
      <c r="F941" s="235" t="inlineStr">
        <is>
          <t>Opt_Insert</t>
        </is>
      </c>
      <c r="G941" s="235" t="inlineStr">
        <is>
          <t>5</t>
        </is>
      </c>
      <c r="H941" s="234" t="inlineStr">
        <is>
          <t>X5</t>
        </is>
      </c>
      <c r="I941" s="233" t="inlineStr">
        <is>
          <t>Mechanical Seal</t>
        </is>
      </c>
      <c r="J941" s="233" t="inlineStr">
        <is>
          <t>Single</t>
        </is>
      </c>
      <c r="K941" s="233" t="n"/>
      <c r="L941" s="233" t="inlineStr">
        <is>
          <t>Oil Lubricated Bath</t>
        </is>
      </c>
      <c r="M941" s="233" t="inlineStr">
        <is>
          <t>J</t>
        </is>
      </c>
      <c r="N941" s="233" t="inlineStr">
        <is>
          <t>Lip Seal</t>
        </is>
      </c>
      <c r="O941" s="233" t="inlineStr">
        <is>
          <t>Coating_Scotchkote134_interior_exterior</t>
        </is>
      </c>
      <c r="P941" s="235" t="inlineStr">
        <is>
          <t>RTF</t>
        </is>
      </c>
      <c r="Q941" s="233" t="inlineStr">
        <is>
          <t>B104038</t>
        </is>
      </c>
      <c r="R941" s="235" t="inlineStr">
        <is>
          <t>LT105</t>
        </is>
      </c>
      <c r="S941" s="233" t="n"/>
      <c r="T941" s="233" t="n"/>
      <c r="U941" s="233" t="n"/>
    </row>
    <row r="942">
      <c r="B942" s="233">
        <f>IF(AND(M942&lt;&gt;"B20", O942= "Coating_Standard"),"Y","N")</f>
        <v/>
      </c>
      <c r="C942" s="233" t="inlineStr">
        <is>
          <t>ConTab_BOM_KP_Insert_1641</t>
        </is>
      </c>
      <c r="D942" s="233">
        <f>IF(B942="Y",C942,"")</f>
        <v/>
      </c>
      <c r="E942" s="198" t="inlineStr">
        <is>
          <t>1012-9_0-KP</t>
        </is>
      </c>
      <c r="F942" s="235" t="inlineStr">
        <is>
          <t>Opt_Insert</t>
        </is>
      </c>
      <c r="G942" s="235" t="inlineStr">
        <is>
          <t>5</t>
        </is>
      </c>
      <c r="H942" s="234" t="inlineStr">
        <is>
          <t>X5</t>
        </is>
      </c>
      <c r="I942" s="233" t="inlineStr">
        <is>
          <t>Mechanical Seal</t>
        </is>
      </c>
      <c r="J942" s="233" t="inlineStr">
        <is>
          <t>Single</t>
        </is>
      </c>
      <c r="K942" s="233" t="n"/>
      <c r="L942" s="233" t="inlineStr">
        <is>
          <t>Oil Lubricated Bath</t>
        </is>
      </c>
      <c r="M942" s="233" t="inlineStr">
        <is>
          <t>X</t>
        </is>
      </c>
      <c r="N942" s="233" t="inlineStr">
        <is>
          <t>Special/Other</t>
        </is>
      </c>
      <c r="O942" s="233" t="inlineStr">
        <is>
          <t>Coating_Scotchkote134_interior_exterior</t>
        </is>
      </c>
      <c r="P942" s="235" t="inlineStr">
        <is>
          <t>RTF</t>
        </is>
      </c>
      <c r="Q942" s="233" t="inlineStr">
        <is>
          <t>B104039</t>
        </is>
      </c>
      <c r="R942" s="235" t="inlineStr">
        <is>
          <t>LT250</t>
        </is>
      </c>
      <c r="S942" s="233" t="n"/>
      <c r="T942" s="233" t="n"/>
      <c r="U942" s="233" t="n"/>
    </row>
    <row r="943">
      <c r="B943" s="233">
        <f>IF(AND(M943&lt;&gt;"B20", O943= "Coating_Standard"),"Y","N")</f>
        <v/>
      </c>
      <c r="C943" s="233" t="inlineStr">
        <is>
          <t>ConTab_BOM_KP_Insert_1642</t>
        </is>
      </c>
      <c r="D943" s="233">
        <f>IF(B943="Y",C943,"")</f>
        <v/>
      </c>
      <c r="E943" s="198" t="inlineStr">
        <is>
          <t>1012-9_0-KP</t>
        </is>
      </c>
      <c r="F943" s="235" t="inlineStr">
        <is>
          <t>Opt_Insert</t>
        </is>
      </c>
      <c r="G943" s="235" t="inlineStr">
        <is>
          <t>5</t>
        </is>
      </c>
      <c r="H943" s="234" t="inlineStr">
        <is>
          <t>X5</t>
        </is>
      </c>
      <c r="I943" s="233" t="inlineStr">
        <is>
          <t>Packing</t>
        </is>
      </c>
      <c r="J943" s="233" t="inlineStr">
        <is>
          <t>Packing</t>
        </is>
      </c>
      <c r="K943" s="233" t="n"/>
      <c r="L943" s="233" t="inlineStr">
        <is>
          <t>Oil Lubricated Bath</t>
        </is>
      </c>
      <c r="M943" s="233" t="inlineStr">
        <is>
          <t>C35</t>
        </is>
      </c>
      <c r="N943" s="233" t="inlineStr">
        <is>
          <t>Lip Seal</t>
        </is>
      </c>
      <c r="O943" s="233" t="inlineStr">
        <is>
          <t>Coating_Scotchkote134_interior_exterior</t>
        </is>
      </c>
      <c r="P943" s="235" t="inlineStr">
        <is>
          <t>RTF</t>
        </is>
      </c>
      <c r="Q943" s="233" t="inlineStr">
        <is>
          <t>B104036</t>
        </is>
      </c>
      <c r="R943" s="235" t="inlineStr">
        <is>
          <t>LT250</t>
        </is>
      </c>
      <c r="S943" s="233" t="n"/>
      <c r="T943" s="233" t="n"/>
      <c r="U943" s="233" t="n"/>
    </row>
    <row r="944">
      <c r="B944" s="233">
        <f>IF(AND(M944&lt;&gt;"B20", O944= "Coating_Standard"),"Y","N")</f>
        <v/>
      </c>
      <c r="C944" s="233" t="inlineStr">
        <is>
          <t>ConTab_BOM_KP_Insert_1643</t>
        </is>
      </c>
      <c r="D944" s="233">
        <f>IF(B944="Y",C944,"")</f>
        <v/>
      </c>
      <c r="E944" s="198" t="inlineStr">
        <is>
          <t>1012-9_0-KP</t>
        </is>
      </c>
      <c r="F944" s="235" t="inlineStr">
        <is>
          <t>Opt_Insert</t>
        </is>
      </c>
      <c r="G944" s="235" t="inlineStr">
        <is>
          <t>5</t>
        </is>
      </c>
      <c r="H944" s="234" t="inlineStr">
        <is>
          <t>X5</t>
        </is>
      </c>
      <c r="I944" s="233" t="inlineStr">
        <is>
          <t>Packing</t>
        </is>
      </c>
      <c r="J944" s="233" t="inlineStr">
        <is>
          <t>Packing</t>
        </is>
      </c>
      <c r="K944" s="233" t="n"/>
      <c r="L944" s="233" t="inlineStr">
        <is>
          <t>Oil Lubricated Bath</t>
        </is>
      </c>
      <c r="M944" s="233" t="inlineStr">
        <is>
          <t>J</t>
        </is>
      </c>
      <c r="N944" s="233" t="inlineStr">
        <is>
          <t>Lip Seal</t>
        </is>
      </c>
      <c r="O944" s="233" t="inlineStr">
        <is>
          <t>Coating_Scotchkote134_interior_exterior</t>
        </is>
      </c>
      <c r="P944" s="235" t="inlineStr">
        <is>
          <t>RTF</t>
        </is>
      </c>
      <c r="Q944" s="233" t="inlineStr">
        <is>
          <t>B104038</t>
        </is>
      </c>
      <c r="R944" s="235" t="inlineStr">
        <is>
          <t>LT105</t>
        </is>
      </c>
      <c r="S944" s="233" t="n"/>
      <c r="T944" s="233" t="n"/>
      <c r="U944" s="233" t="n"/>
    </row>
    <row r="945">
      <c r="B945" s="233">
        <f>IF(AND(M945&lt;&gt;"B20", O945= "Coating_Standard"),"Y","N")</f>
        <v/>
      </c>
      <c r="C945" s="233" t="inlineStr">
        <is>
          <t>ConTab_BOM_KP_Insert_1644</t>
        </is>
      </c>
      <c r="D945" s="233">
        <f>IF(B945="Y",C945,"")</f>
        <v/>
      </c>
      <c r="E945" s="198" t="inlineStr">
        <is>
          <t>1012-9_0-KP</t>
        </is>
      </c>
      <c r="F945" s="235" t="inlineStr">
        <is>
          <t>Opt_Insert</t>
        </is>
      </c>
      <c r="G945" s="235" t="inlineStr">
        <is>
          <t>5</t>
        </is>
      </c>
      <c r="H945" s="234" t="inlineStr">
        <is>
          <t>X5</t>
        </is>
      </c>
      <c r="I945" s="233" t="inlineStr">
        <is>
          <t>Packing</t>
        </is>
      </c>
      <c r="J945" s="233" t="inlineStr">
        <is>
          <t>Packing</t>
        </is>
      </c>
      <c r="K945" s="233" t="n"/>
      <c r="L945" s="233" t="inlineStr">
        <is>
          <t>Oil Lubricated Bath</t>
        </is>
      </c>
      <c r="M945" s="233" t="inlineStr">
        <is>
          <t>X</t>
        </is>
      </c>
      <c r="N945" s="233" t="inlineStr">
        <is>
          <t>Special/Other</t>
        </is>
      </c>
      <c r="O945" s="233" t="inlineStr">
        <is>
          <t>Coating_Scotchkote134_interior_exterior</t>
        </is>
      </c>
      <c r="P945" s="235" t="inlineStr">
        <is>
          <t>RTF</t>
        </is>
      </c>
      <c r="Q945" s="233" t="inlineStr">
        <is>
          <t>B104039</t>
        </is>
      </c>
      <c r="R945" s="235" t="inlineStr">
        <is>
          <t>LT250</t>
        </is>
      </c>
      <c r="S945" s="233" t="n"/>
      <c r="T945" s="233" t="n"/>
      <c r="U945" s="233" t="n"/>
    </row>
    <row r="946">
      <c r="B946" s="233">
        <f>IF(AND(M946&lt;&gt;"B20", O946= "Coating_Standard"),"Y","N")</f>
        <v/>
      </c>
      <c r="C946" s="233" t="inlineStr">
        <is>
          <t>ConTab_BOM_KP_Insert_1645</t>
        </is>
      </c>
      <c r="D946" s="233">
        <f>IF(B946="Y",C946,"")</f>
        <v/>
      </c>
      <c r="E946" s="198" t="inlineStr">
        <is>
          <t>1015-3_4-KP</t>
        </is>
      </c>
      <c r="F946" s="235" t="inlineStr">
        <is>
          <t>Opt_Insert</t>
        </is>
      </c>
      <c r="G946" s="235" t="inlineStr">
        <is>
          <t>7</t>
        </is>
      </c>
      <c r="H946" s="234" t="inlineStr">
        <is>
          <t>X7</t>
        </is>
      </c>
      <c r="I946" s="233" t="inlineStr">
        <is>
          <t>Mechanical Seal</t>
        </is>
      </c>
      <c r="J946" s="233" t="inlineStr">
        <is>
          <t>Single</t>
        </is>
      </c>
      <c r="K946" s="233" t="n"/>
      <c r="L946" s="233" t="inlineStr">
        <is>
          <t>Oil Lubricated Bath</t>
        </is>
      </c>
      <c r="M946" s="233" t="inlineStr">
        <is>
          <t>C35</t>
        </is>
      </c>
      <c r="N946" s="233" t="inlineStr">
        <is>
          <t>Lip Seal</t>
        </is>
      </c>
      <c r="O946" s="233" t="inlineStr">
        <is>
          <t>Coating_Scotchkote134_interior_exterior</t>
        </is>
      </c>
      <c r="P946" s="235" t="inlineStr">
        <is>
          <t>RTF</t>
        </is>
      </c>
      <c r="Q946" s="233" t="inlineStr">
        <is>
          <t>B104048</t>
        </is>
      </c>
      <c r="R946" s="235" t="inlineStr">
        <is>
          <t>LT250</t>
        </is>
      </c>
      <c r="S946" s="233" t="n"/>
      <c r="T946" s="233" t="n"/>
      <c r="U946" s="233" t="n"/>
    </row>
    <row r="947">
      <c r="B947" s="233">
        <f>IF(AND(M947&lt;&gt;"B20", O947= "Coating_Standard"),"Y","N")</f>
        <v/>
      </c>
      <c r="C947" s="233" t="inlineStr">
        <is>
          <t>ConTab_BOM_KP_Insert_1646</t>
        </is>
      </c>
      <c r="D947" s="233">
        <f>IF(B947="Y",C947,"")</f>
        <v/>
      </c>
      <c r="E947" s="198" t="inlineStr">
        <is>
          <t>1015-3_4-KP</t>
        </is>
      </c>
      <c r="F947" s="235" t="inlineStr">
        <is>
          <t>Opt_Insert</t>
        </is>
      </c>
      <c r="G947" s="235" t="inlineStr">
        <is>
          <t>7</t>
        </is>
      </c>
      <c r="H947" s="234" t="inlineStr">
        <is>
          <t>X7</t>
        </is>
      </c>
      <c r="I947" s="233" t="inlineStr">
        <is>
          <t>Mechanical Seal</t>
        </is>
      </c>
      <c r="J947" s="233" t="inlineStr">
        <is>
          <t>Single</t>
        </is>
      </c>
      <c r="K947" s="233" t="n"/>
      <c r="L947" s="233" t="inlineStr">
        <is>
          <t>Oil Lubricated Bath</t>
        </is>
      </c>
      <c r="M947" s="233" t="inlineStr">
        <is>
          <t>J</t>
        </is>
      </c>
      <c r="N947" s="233" t="inlineStr">
        <is>
          <t>Lip Seal</t>
        </is>
      </c>
      <c r="O947" s="233" t="inlineStr">
        <is>
          <t>Coating_Scotchkote134_interior_exterior</t>
        </is>
      </c>
      <c r="P947" s="235" t="inlineStr">
        <is>
          <t>RTF</t>
        </is>
      </c>
      <c r="Q947" s="233" t="inlineStr">
        <is>
          <t>B104050</t>
        </is>
      </c>
      <c r="R947" s="235" t="inlineStr">
        <is>
          <t>LT105</t>
        </is>
      </c>
      <c r="S947" s="233" t="n"/>
      <c r="T947" s="233" t="n"/>
      <c r="U947" s="233" t="n"/>
    </row>
    <row r="948">
      <c r="B948" s="233">
        <f>IF(AND(M948&lt;&gt;"B20", O948= "Coating_Standard"),"Y","N")</f>
        <v/>
      </c>
      <c r="C948" s="233" t="inlineStr">
        <is>
          <t>ConTab_BOM_KP_Insert_1647</t>
        </is>
      </c>
      <c r="D948" s="233">
        <f>IF(B948="Y",C948,"")</f>
        <v/>
      </c>
      <c r="E948" s="198" t="inlineStr">
        <is>
          <t>1015-3_4-KP</t>
        </is>
      </c>
      <c r="F948" s="235" t="inlineStr">
        <is>
          <t>Opt_Insert</t>
        </is>
      </c>
      <c r="G948" s="235" t="inlineStr">
        <is>
          <t>7</t>
        </is>
      </c>
      <c r="H948" s="234" t="inlineStr">
        <is>
          <t>X7</t>
        </is>
      </c>
      <c r="I948" s="233" t="inlineStr">
        <is>
          <t>Mechanical Seal</t>
        </is>
      </c>
      <c r="J948" s="233" t="inlineStr">
        <is>
          <t>Single</t>
        </is>
      </c>
      <c r="K948" s="233" t="n"/>
      <c r="L948" s="233" t="inlineStr">
        <is>
          <t>Oil Lubricated Bath</t>
        </is>
      </c>
      <c r="M948" s="233" t="inlineStr">
        <is>
          <t>X</t>
        </is>
      </c>
      <c r="N948" s="233" t="inlineStr">
        <is>
          <t>Special/Other</t>
        </is>
      </c>
      <c r="O948" s="233" t="inlineStr">
        <is>
          <t>Coating_Scotchkote134_interior_exterior</t>
        </is>
      </c>
      <c r="P948" s="235" t="inlineStr">
        <is>
          <t>RTF</t>
        </is>
      </c>
      <c r="Q948" s="233" t="inlineStr">
        <is>
          <t>B104051</t>
        </is>
      </c>
      <c r="R948" s="235" t="inlineStr">
        <is>
          <t>LT250</t>
        </is>
      </c>
      <c r="S948" s="233" t="n"/>
      <c r="T948" s="233" t="n"/>
      <c r="U948" s="233" t="n"/>
    </row>
    <row r="949">
      <c r="B949" s="233">
        <f>IF(AND(M949&lt;&gt;"B20", O949= "Coating_Standard"),"Y","N")</f>
        <v/>
      </c>
      <c r="C949" s="233" t="inlineStr">
        <is>
          <t>ConTab_BOM_KP_Insert_1648</t>
        </is>
      </c>
      <c r="D949" s="233">
        <f>IF(B949="Y",C949,"")</f>
        <v/>
      </c>
      <c r="E949" s="198" t="inlineStr">
        <is>
          <t>1015-3_4-KP</t>
        </is>
      </c>
      <c r="F949" s="235" t="inlineStr">
        <is>
          <t>Opt_Insert</t>
        </is>
      </c>
      <c r="G949" s="235" t="inlineStr">
        <is>
          <t>7</t>
        </is>
      </c>
      <c r="H949" s="234" t="inlineStr">
        <is>
          <t>X7</t>
        </is>
      </c>
      <c r="I949" s="233" t="inlineStr">
        <is>
          <t>Packing</t>
        </is>
      </c>
      <c r="J949" s="233" t="inlineStr">
        <is>
          <t>Packing</t>
        </is>
      </c>
      <c r="K949" s="233" t="n"/>
      <c r="L949" s="233" t="inlineStr">
        <is>
          <t>Oil Lubricated Bath</t>
        </is>
      </c>
      <c r="M949" s="233" t="inlineStr">
        <is>
          <t>C35</t>
        </is>
      </c>
      <c r="N949" s="233" t="inlineStr">
        <is>
          <t>Lip Seal</t>
        </is>
      </c>
      <c r="O949" s="233" t="inlineStr">
        <is>
          <t>Coating_Scotchkote134_interior_exterior</t>
        </is>
      </c>
      <c r="P949" s="235" t="inlineStr">
        <is>
          <t>RTF</t>
        </is>
      </c>
      <c r="Q949" s="233" t="inlineStr">
        <is>
          <t>B104052</t>
        </is>
      </c>
      <c r="R949" s="235" t="inlineStr">
        <is>
          <t>LT250</t>
        </is>
      </c>
      <c r="S949" s="233" t="n"/>
      <c r="T949" s="233" t="n"/>
      <c r="U949" s="233" t="n"/>
    </row>
    <row r="950">
      <c r="B950" s="233">
        <f>IF(AND(M950&lt;&gt;"B20", O950= "Coating_Standard"),"Y","N")</f>
        <v/>
      </c>
      <c r="C950" s="233" t="inlineStr">
        <is>
          <t>ConTab_BOM_KP_Insert_1649</t>
        </is>
      </c>
      <c r="D950" s="233">
        <f>IF(B950="Y",C950,"")</f>
        <v/>
      </c>
      <c r="E950" s="198" t="inlineStr">
        <is>
          <t>1015-3_4-KP</t>
        </is>
      </c>
      <c r="F950" s="235" t="inlineStr">
        <is>
          <t>Opt_Insert</t>
        </is>
      </c>
      <c r="G950" s="235" t="inlineStr">
        <is>
          <t>7</t>
        </is>
      </c>
      <c r="H950" s="234" t="inlineStr">
        <is>
          <t>X7</t>
        </is>
      </c>
      <c r="I950" s="233" t="inlineStr">
        <is>
          <t>Packing</t>
        </is>
      </c>
      <c r="J950" s="233" t="inlineStr">
        <is>
          <t>Packing</t>
        </is>
      </c>
      <c r="K950" s="233" t="n"/>
      <c r="L950" s="233" t="inlineStr">
        <is>
          <t>Oil Lubricated Bath</t>
        </is>
      </c>
      <c r="M950" s="233" t="inlineStr">
        <is>
          <t>J</t>
        </is>
      </c>
      <c r="N950" s="233" t="inlineStr">
        <is>
          <t>Lip Seal</t>
        </is>
      </c>
      <c r="O950" s="233" t="inlineStr">
        <is>
          <t>Coating_Scotchkote134_interior_exterior</t>
        </is>
      </c>
      <c r="P950" s="235" t="inlineStr">
        <is>
          <t>RTF</t>
        </is>
      </c>
      <c r="Q950" s="233" t="inlineStr">
        <is>
          <t>B104054</t>
        </is>
      </c>
      <c r="R950" s="235" t="inlineStr">
        <is>
          <t>LT105</t>
        </is>
      </c>
      <c r="S950" s="233" t="n"/>
      <c r="T950" s="233" t="n"/>
      <c r="U950" s="233" t="n"/>
    </row>
    <row r="951">
      <c r="B951" s="233">
        <f>IF(AND(M951&lt;&gt;"B20", O951= "Coating_Standard"),"Y","N")</f>
        <v/>
      </c>
      <c r="C951" s="233" t="inlineStr">
        <is>
          <t>ConTab_BOM_KP_Insert_1650</t>
        </is>
      </c>
      <c r="D951" s="233">
        <f>IF(B951="Y",C951,"")</f>
        <v/>
      </c>
      <c r="E951" s="198" t="inlineStr">
        <is>
          <t>1015-3_4-KP</t>
        </is>
      </c>
      <c r="F951" s="235" t="inlineStr">
        <is>
          <t>Opt_Insert</t>
        </is>
      </c>
      <c r="G951" s="235" t="inlineStr">
        <is>
          <t>7</t>
        </is>
      </c>
      <c r="H951" s="234" t="inlineStr">
        <is>
          <t>X7</t>
        </is>
      </c>
      <c r="I951" s="233" t="inlineStr">
        <is>
          <t>Packing</t>
        </is>
      </c>
      <c r="J951" s="233" t="inlineStr">
        <is>
          <t>Packing</t>
        </is>
      </c>
      <c r="K951" s="233" t="n"/>
      <c r="L951" s="233" t="inlineStr">
        <is>
          <t>Oil Lubricated Bath</t>
        </is>
      </c>
      <c r="M951" s="233" t="inlineStr">
        <is>
          <t>X</t>
        </is>
      </c>
      <c r="N951" s="233" t="inlineStr">
        <is>
          <t>Special/Other</t>
        </is>
      </c>
      <c r="O951" s="233" t="inlineStr">
        <is>
          <t>Coating_Scotchkote134_interior_exterior</t>
        </is>
      </c>
      <c r="P951" s="235" t="inlineStr">
        <is>
          <t>RTF</t>
        </is>
      </c>
      <c r="Q951" s="233" t="inlineStr">
        <is>
          <t>B104055</t>
        </is>
      </c>
      <c r="R951" s="235" t="inlineStr">
        <is>
          <t>LT250</t>
        </is>
      </c>
      <c r="S951" s="233" t="n"/>
      <c r="T951" s="233" t="n"/>
      <c r="U951" s="233" t="n"/>
    </row>
    <row r="952">
      <c r="B952" s="233">
        <f>IF(AND(M952&lt;&gt;"B20", O952= "Coating_Standard"),"Y","N")</f>
        <v/>
      </c>
      <c r="C952" s="233" t="inlineStr">
        <is>
          <t>ConTab_BOM_KP_Insert_1651</t>
        </is>
      </c>
      <c r="D952" s="233">
        <f>IF(B952="Y",C952,"")</f>
        <v/>
      </c>
      <c r="E952" s="198" t="inlineStr">
        <is>
          <t>1020-3_4-KP</t>
        </is>
      </c>
      <c r="F952" s="235" t="inlineStr">
        <is>
          <t>Opt_Insert</t>
        </is>
      </c>
      <c r="G952" s="235" t="inlineStr">
        <is>
          <t>V</t>
        </is>
      </c>
      <c r="H952" s="234" t="inlineStr">
        <is>
          <t>XV</t>
        </is>
      </c>
      <c r="I952" s="233" t="inlineStr">
        <is>
          <t>Mechanical Seal</t>
        </is>
      </c>
      <c r="J952" s="233" t="inlineStr">
        <is>
          <t>Single</t>
        </is>
      </c>
      <c r="K952" s="233" t="n"/>
      <c r="L952" s="233" t="inlineStr">
        <is>
          <t>Oil Lubricated Bath</t>
        </is>
      </c>
      <c r="M952" s="233" t="inlineStr">
        <is>
          <t>C35</t>
        </is>
      </c>
      <c r="N952" s="233" t="inlineStr">
        <is>
          <t>Lip Seal</t>
        </is>
      </c>
      <c r="O952" s="233" t="inlineStr">
        <is>
          <t>Coating_Scotchkote134_interior_exterior</t>
        </is>
      </c>
      <c r="P952" s="235" t="inlineStr">
        <is>
          <t>RTF</t>
        </is>
      </c>
      <c r="Q952" s="233" t="inlineStr">
        <is>
          <t>B104064</t>
        </is>
      </c>
      <c r="R952" s="235" t="inlineStr">
        <is>
          <t>LT250</t>
        </is>
      </c>
      <c r="S952" s="233" t="n"/>
      <c r="T952" s="233" t="n"/>
      <c r="U952" s="233" t="n"/>
    </row>
    <row r="953">
      <c r="B953" s="233">
        <f>IF(AND(M953&lt;&gt;"B20", O953= "Coating_Standard"),"Y","N")</f>
        <v/>
      </c>
      <c r="C953" s="233" t="inlineStr">
        <is>
          <t>ConTab_BOM_KP_Insert_1652</t>
        </is>
      </c>
      <c r="D953" s="233">
        <f>IF(B953="Y",C953,"")</f>
        <v/>
      </c>
      <c r="E953" s="198" t="inlineStr">
        <is>
          <t>1020-3_4-KP</t>
        </is>
      </c>
      <c r="F953" s="235" t="inlineStr">
        <is>
          <t>Opt_Insert</t>
        </is>
      </c>
      <c r="G953" s="235" t="inlineStr">
        <is>
          <t>V</t>
        </is>
      </c>
      <c r="H953" s="234" t="inlineStr">
        <is>
          <t>XV</t>
        </is>
      </c>
      <c r="I953" s="233" t="inlineStr">
        <is>
          <t>Mechanical Seal</t>
        </is>
      </c>
      <c r="J953" s="233" t="inlineStr">
        <is>
          <t>Single</t>
        </is>
      </c>
      <c r="K953" s="233" t="n"/>
      <c r="L953" s="233" t="inlineStr">
        <is>
          <t>Oil Lubricated Bath</t>
        </is>
      </c>
      <c r="M953" s="233" t="inlineStr">
        <is>
          <t>J</t>
        </is>
      </c>
      <c r="N953" s="233" t="inlineStr">
        <is>
          <t>Lip Seal</t>
        </is>
      </c>
      <c r="O953" s="233" t="inlineStr">
        <is>
          <t>Coating_Scotchkote134_interior_exterior</t>
        </is>
      </c>
      <c r="P953" s="235" t="inlineStr">
        <is>
          <t>RTF</t>
        </is>
      </c>
      <c r="Q953" s="233" t="inlineStr">
        <is>
          <t>B104066</t>
        </is>
      </c>
      <c r="R953" s="235" t="inlineStr">
        <is>
          <t>LT105</t>
        </is>
      </c>
      <c r="S953" s="233" t="n"/>
      <c r="T953" s="233" t="n"/>
      <c r="U953" s="233" t="n"/>
    </row>
    <row r="954">
      <c r="B954" s="233">
        <f>IF(AND(M954&lt;&gt;"B20", O954= "Coating_Standard"),"Y","N")</f>
        <v/>
      </c>
      <c r="C954" s="233" t="inlineStr">
        <is>
          <t>ConTab_BOM_KP_Insert_1653</t>
        </is>
      </c>
      <c r="D954" s="233">
        <f>IF(B954="Y",C954,"")</f>
        <v/>
      </c>
      <c r="E954" s="198" t="inlineStr">
        <is>
          <t>1020-3_4-KP</t>
        </is>
      </c>
      <c r="F954" s="235" t="inlineStr">
        <is>
          <t>Opt_Insert</t>
        </is>
      </c>
      <c r="G954" s="235" t="inlineStr">
        <is>
          <t>V</t>
        </is>
      </c>
      <c r="H954" s="234" t="inlineStr">
        <is>
          <t>XV</t>
        </is>
      </c>
      <c r="I954" s="233" t="inlineStr">
        <is>
          <t>Mechanical Seal</t>
        </is>
      </c>
      <c r="J954" s="233" t="inlineStr">
        <is>
          <t>Single</t>
        </is>
      </c>
      <c r="K954" s="233" t="n"/>
      <c r="L954" s="233" t="inlineStr">
        <is>
          <t>Oil Lubricated Bath</t>
        </is>
      </c>
      <c r="M954" s="233" t="inlineStr">
        <is>
          <t>X</t>
        </is>
      </c>
      <c r="N954" s="233" t="inlineStr">
        <is>
          <t>Special/Other</t>
        </is>
      </c>
      <c r="O954" s="233" t="inlineStr">
        <is>
          <t>Coating_Scotchkote134_interior_exterior</t>
        </is>
      </c>
      <c r="P954" s="235" t="inlineStr">
        <is>
          <t>RTF</t>
        </is>
      </c>
      <c r="Q954" s="233" t="inlineStr">
        <is>
          <t>B104067</t>
        </is>
      </c>
      <c r="R954" s="235" t="inlineStr">
        <is>
          <t>LT250</t>
        </is>
      </c>
      <c r="S954" s="233" t="n"/>
      <c r="T954" s="233" t="n"/>
      <c r="U954" s="233" t="n"/>
    </row>
    <row r="955">
      <c r="B955" s="233">
        <f>IF(AND(M955&lt;&gt;"B20", O955= "Coating_Standard"),"Y","N")</f>
        <v/>
      </c>
      <c r="C955" s="233" t="inlineStr">
        <is>
          <t>ConTab_BOM_KP_Insert_1654</t>
        </is>
      </c>
      <c r="D955" s="233">
        <f>IF(B955="Y",C955,"")</f>
        <v/>
      </c>
      <c r="E955" s="198" t="inlineStr">
        <is>
          <t>1020-3_4-KP</t>
        </is>
      </c>
      <c r="F955" s="235" t="inlineStr">
        <is>
          <t>Opt_Insert</t>
        </is>
      </c>
      <c r="G955" s="235" t="inlineStr">
        <is>
          <t>V</t>
        </is>
      </c>
      <c r="H955" s="234" t="inlineStr">
        <is>
          <t>XV</t>
        </is>
      </c>
      <c r="I955" s="233" t="inlineStr">
        <is>
          <t>Packing</t>
        </is>
      </c>
      <c r="J955" s="233" t="inlineStr">
        <is>
          <t>Packing</t>
        </is>
      </c>
      <c r="K955" s="233" t="n"/>
      <c r="L955" s="233" t="inlineStr">
        <is>
          <t>Oil Lubricated Bath</t>
        </is>
      </c>
      <c r="M955" s="233" t="inlineStr">
        <is>
          <t>C35</t>
        </is>
      </c>
      <c r="N955" s="233" t="inlineStr">
        <is>
          <t>Lip Seal</t>
        </is>
      </c>
      <c r="O955" s="233" t="inlineStr">
        <is>
          <t>Coating_Scotchkote134_interior_exterior</t>
        </is>
      </c>
      <c r="P955" s="235" t="inlineStr">
        <is>
          <t>RTF</t>
        </is>
      </c>
      <c r="Q955" s="233" t="inlineStr">
        <is>
          <t>B104068</t>
        </is>
      </c>
      <c r="R955" s="235" t="inlineStr">
        <is>
          <t>LT250</t>
        </is>
      </c>
      <c r="S955" s="233" t="n"/>
      <c r="T955" s="233" t="n"/>
      <c r="U955" s="233" t="n"/>
    </row>
    <row r="956">
      <c r="B956" s="233">
        <f>IF(AND(M956&lt;&gt;"B20", O956= "Coating_Standard"),"Y","N")</f>
        <v/>
      </c>
      <c r="C956" s="233" t="inlineStr">
        <is>
          <t>ConTab_BOM_KP_Insert_1655</t>
        </is>
      </c>
      <c r="D956" s="233">
        <f>IF(B956="Y",C956,"")</f>
        <v/>
      </c>
      <c r="E956" s="198" t="inlineStr">
        <is>
          <t>1020-3_4-KP</t>
        </is>
      </c>
      <c r="F956" s="235" t="inlineStr">
        <is>
          <t>Opt_Insert</t>
        </is>
      </c>
      <c r="G956" s="235" t="inlineStr">
        <is>
          <t>V</t>
        </is>
      </c>
      <c r="H956" s="234" t="inlineStr">
        <is>
          <t>XV</t>
        </is>
      </c>
      <c r="I956" s="233" t="inlineStr">
        <is>
          <t>Packing</t>
        </is>
      </c>
      <c r="J956" s="233" t="inlineStr">
        <is>
          <t>Packing</t>
        </is>
      </c>
      <c r="K956" s="233" t="n"/>
      <c r="L956" s="233" t="inlineStr">
        <is>
          <t>Oil Lubricated Bath</t>
        </is>
      </c>
      <c r="M956" s="233" t="inlineStr">
        <is>
          <t>J</t>
        </is>
      </c>
      <c r="N956" s="233" t="inlineStr">
        <is>
          <t>Lip Seal</t>
        </is>
      </c>
      <c r="O956" s="233" t="inlineStr">
        <is>
          <t>Coating_Scotchkote134_interior_exterior</t>
        </is>
      </c>
      <c r="P956" s="235" t="inlineStr">
        <is>
          <t>RTF</t>
        </is>
      </c>
      <c r="Q956" s="233" t="inlineStr">
        <is>
          <t>B104070</t>
        </is>
      </c>
      <c r="R956" s="235" t="inlineStr">
        <is>
          <t>LT105</t>
        </is>
      </c>
      <c r="S956" s="233" t="n"/>
      <c r="T956" s="233" t="n"/>
      <c r="U956" s="233" t="n"/>
    </row>
    <row r="957">
      <c r="B957" s="233">
        <f>IF(AND(M957&lt;&gt;"B20", O957= "Coating_Standard"),"Y","N")</f>
        <v/>
      </c>
      <c r="C957" s="233" t="inlineStr">
        <is>
          <t>ConTab_BOM_KP_Insert_1656</t>
        </is>
      </c>
      <c r="D957" s="233">
        <f>IF(B957="Y",C957,"")</f>
        <v/>
      </c>
      <c r="E957" s="198" t="inlineStr">
        <is>
          <t>1020-3_4-KP</t>
        </is>
      </c>
      <c r="F957" s="235" t="inlineStr">
        <is>
          <t>Opt_Insert</t>
        </is>
      </c>
      <c r="G957" s="235" t="inlineStr">
        <is>
          <t>V</t>
        </is>
      </c>
      <c r="H957" s="234" t="inlineStr">
        <is>
          <t>XV</t>
        </is>
      </c>
      <c r="I957" s="233" t="inlineStr">
        <is>
          <t>Packing</t>
        </is>
      </c>
      <c r="J957" s="233" t="inlineStr">
        <is>
          <t>Packing</t>
        </is>
      </c>
      <c r="K957" s="233" t="n"/>
      <c r="L957" s="233" t="inlineStr">
        <is>
          <t>Oil Lubricated Bath</t>
        </is>
      </c>
      <c r="M957" s="233" t="inlineStr">
        <is>
          <t>X</t>
        </is>
      </c>
      <c r="N957" s="233" t="inlineStr">
        <is>
          <t>Special/Other</t>
        </is>
      </c>
      <c r="O957" s="233" t="inlineStr">
        <is>
          <t>Coating_Scotchkote134_interior_exterior</t>
        </is>
      </c>
      <c r="P957" s="235" t="inlineStr">
        <is>
          <t>RTF</t>
        </is>
      </c>
      <c r="Q957" s="233" t="inlineStr">
        <is>
          <t>B104071</t>
        </is>
      </c>
      <c r="R957" s="235" t="inlineStr">
        <is>
          <t>LT250</t>
        </is>
      </c>
      <c r="S957" s="233" t="n"/>
      <c r="T957" s="233" t="n"/>
      <c r="U957" s="233" t="n"/>
    </row>
    <row r="958">
      <c r="B958" s="233">
        <f>IF(AND(M958&lt;&gt;"B20", O958= "Coating_Standard"),"Y","N")</f>
        <v/>
      </c>
      <c r="C958" s="233" t="inlineStr">
        <is>
          <t>ConTab_BOM_KP_Insert_1657</t>
        </is>
      </c>
      <c r="D958" s="233">
        <f>IF(B958="Y",C958,"")</f>
        <v/>
      </c>
      <c r="E958" s="198" t="inlineStr">
        <is>
          <t>1024-1_2-KP</t>
        </is>
      </c>
      <c r="F958" s="235" t="inlineStr">
        <is>
          <t>Opt_Insert</t>
        </is>
      </c>
      <c r="G958" s="235" t="inlineStr">
        <is>
          <t>V</t>
        </is>
      </c>
      <c r="H958" s="234" t="inlineStr">
        <is>
          <t>XV</t>
        </is>
      </c>
      <c r="I958" s="233" t="inlineStr">
        <is>
          <t>Mechanical Seal</t>
        </is>
      </c>
      <c r="J958" s="233" t="inlineStr">
        <is>
          <t>Single</t>
        </is>
      </c>
      <c r="K958" s="233" t="n"/>
      <c r="L958" s="233" t="inlineStr">
        <is>
          <t>Oil Lubricated Bath</t>
        </is>
      </c>
      <c r="M958" s="233" t="inlineStr">
        <is>
          <t>C35</t>
        </is>
      </c>
      <c r="N958" s="233" t="inlineStr">
        <is>
          <t>Lip Seal</t>
        </is>
      </c>
      <c r="O958" s="233" t="inlineStr">
        <is>
          <t>Coating_Scotchkote134_interior_exterior</t>
        </is>
      </c>
      <c r="P958" s="235" t="inlineStr">
        <is>
          <t>RTF</t>
        </is>
      </c>
      <c r="Q958" s="233" t="inlineStr">
        <is>
          <t>B104064</t>
        </is>
      </c>
      <c r="R958" s="235" t="inlineStr">
        <is>
          <t>LT250</t>
        </is>
      </c>
      <c r="S958" s="233" t="n"/>
      <c r="T958" s="233" t="n"/>
      <c r="U958" s="233" t="n"/>
    </row>
    <row r="959">
      <c r="B959" s="233">
        <f>IF(AND(M959&lt;&gt;"B20", O959= "Coating_Standard"),"Y","N")</f>
        <v/>
      </c>
      <c r="C959" s="233" t="inlineStr">
        <is>
          <t>ConTab_BOM_KP_Insert_1658</t>
        </is>
      </c>
      <c r="D959" s="233">
        <f>IF(B959="Y",C959,"")</f>
        <v/>
      </c>
      <c r="E959" s="198" t="inlineStr">
        <is>
          <t>1024-1_2-KP</t>
        </is>
      </c>
      <c r="F959" s="235" t="inlineStr">
        <is>
          <t>Opt_Insert</t>
        </is>
      </c>
      <c r="G959" s="235" t="inlineStr">
        <is>
          <t>V</t>
        </is>
      </c>
      <c r="H959" s="234" t="inlineStr">
        <is>
          <t>XV</t>
        </is>
      </c>
      <c r="I959" s="233" t="inlineStr">
        <is>
          <t>Mechanical Seal</t>
        </is>
      </c>
      <c r="J959" s="233" t="inlineStr">
        <is>
          <t>Single</t>
        </is>
      </c>
      <c r="K959" s="233" t="n"/>
      <c r="L959" s="233" t="inlineStr">
        <is>
          <t>Oil Lubricated Bath</t>
        </is>
      </c>
      <c r="M959" s="233" t="inlineStr">
        <is>
          <t>J</t>
        </is>
      </c>
      <c r="N959" s="233" t="inlineStr">
        <is>
          <t>Lip Seal</t>
        </is>
      </c>
      <c r="O959" s="233" t="inlineStr">
        <is>
          <t>Coating_Scotchkote134_interior_exterior</t>
        </is>
      </c>
      <c r="P959" s="235" t="inlineStr">
        <is>
          <t>RTF</t>
        </is>
      </c>
      <c r="Q959" s="233" t="inlineStr">
        <is>
          <t>B104066</t>
        </is>
      </c>
      <c r="R959" s="235" t="inlineStr">
        <is>
          <t>LT105</t>
        </is>
      </c>
      <c r="S959" s="233" t="n"/>
      <c r="T959" s="233" t="n"/>
      <c r="U959" s="233" t="n"/>
    </row>
    <row r="960">
      <c r="B960" s="233">
        <f>IF(AND(M960&lt;&gt;"B20", O960= "Coating_Standard"),"Y","N")</f>
        <v/>
      </c>
      <c r="C960" s="233" t="inlineStr">
        <is>
          <t>ConTab_BOM_KP_Insert_1659</t>
        </is>
      </c>
      <c r="D960" s="233">
        <f>IF(B960="Y",C960,"")</f>
        <v/>
      </c>
      <c r="E960" s="198" t="inlineStr">
        <is>
          <t>1024-1_2-KP</t>
        </is>
      </c>
      <c r="F960" s="235" t="inlineStr">
        <is>
          <t>Opt_Insert</t>
        </is>
      </c>
      <c r="G960" s="235" t="inlineStr">
        <is>
          <t>V</t>
        </is>
      </c>
      <c r="H960" s="234" t="inlineStr">
        <is>
          <t>XV</t>
        </is>
      </c>
      <c r="I960" s="233" t="inlineStr">
        <is>
          <t>Mechanical Seal</t>
        </is>
      </c>
      <c r="J960" s="233" t="inlineStr">
        <is>
          <t>Single</t>
        </is>
      </c>
      <c r="K960" s="233" t="n"/>
      <c r="L960" s="233" t="inlineStr">
        <is>
          <t>Oil Lubricated Bath</t>
        </is>
      </c>
      <c r="M960" s="233" t="inlineStr">
        <is>
          <t>X</t>
        </is>
      </c>
      <c r="N960" s="233" t="inlineStr">
        <is>
          <t>Special/Other</t>
        </is>
      </c>
      <c r="O960" s="233" t="inlineStr">
        <is>
          <t>Coating_Scotchkote134_interior_exterior</t>
        </is>
      </c>
      <c r="P960" s="235" t="inlineStr">
        <is>
          <t>RTF</t>
        </is>
      </c>
      <c r="Q960" s="233" t="inlineStr">
        <is>
          <t>B104067</t>
        </is>
      </c>
      <c r="R960" s="235" t="inlineStr">
        <is>
          <t>LT250</t>
        </is>
      </c>
      <c r="S960" s="233" t="n"/>
      <c r="T960" s="233" t="n"/>
      <c r="U960" s="233" t="n"/>
    </row>
    <row r="961">
      <c r="B961" s="233">
        <f>IF(AND(M961&lt;&gt;"B20", O961= "Coating_Standard"),"Y","N")</f>
        <v/>
      </c>
      <c r="C961" s="233" t="inlineStr">
        <is>
          <t>ConTab_BOM_KP_Insert_1660</t>
        </is>
      </c>
      <c r="D961" s="233">
        <f>IF(B961="Y",C961,"")</f>
        <v/>
      </c>
      <c r="E961" s="198" t="inlineStr">
        <is>
          <t>1024-1_2-KP</t>
        </is>
      </c>
      <c r="F961" s="235" t="inlineStr">
        <is>
          <t>Opt_Insert</t>
        </is>
      </c>
      <c r="G961" s="235" t="inlineStr">
        <is>
          <t>V</t>
        </is>
      </c>
      <c r="H961" s="234" t="inlineStr">
        <is>
          <t>XV</t>
        </is>
      </c>
      <c r="I961" s="233" t="inlineStr">
        <is>
          <t>Packing</t>
        </is>
      </c>
      <c r="J961" s="233" t="inlineStr">
        <is>
          <t>Packing</t>
        </is>
      </c>
      <c r="K961" s="233" t="n"/>
      <c r="L961" s="233" t="inlineStr">
        <is>
          <t>Oil Lubricated Bath</t>
        </is>
      </c>
      <c r="M961" s="233" t="inlineStr">
        <is>
          <t>C35</t>
        </is>
      </c>
      <c r="N961" s="233" t="inlineStr">
        <is>
          <t>Lip Seal</t>
        </is>
      </c>
      <c r="O961" s="233" t="inlineStr">
        <is>
          <t>Coating_Scotchkote134_interior_exterior</t>
        </is>
      </c>
      <c r="P961" s="235" t="inlineStr">
        <is>
          <t>RTF</t>
        </is>
      </c>
      <c r="Q961" s="233" t="inlineStr">
        <is>
          <t>B104068</t>
        </is>
      </c>
      <c r="R961" s="235" t="inlineStr">
        <is>
          <t>LT250</t>
        </is>
      </c>
      <c r="S961" s="233" t="n"/>
      <c r="T961" s="233" t="n"/>
      <c r="U961" s="233" t="n"/>
    </row>
    <row r="962">
      <c r="B962" s="233">
        <f>IF(AND(M962&lt;&gt;"B20", O962= "Coating_Standard"),"Y","N")</f>
        <v/>
      </c>
      <c r="C962" s="233" t="inlineStr">
        <is>
          <t>ConTab_BOM_KP_Insert_1661</t>
        </is>
      </c>
      <c r="D962" s="233">
        <f>IF(B962="Y",C962,"")</f>
        <v/>
      </c>
      <c r="E962" s="198" t="inlineStr">
        <is>
          <t>1024-1_2-KP</t>
        </is>
      </c>
      <c r="F962" s="235" t="inlineStr">
        <is>
          <t>Opt_Insert</t>
        </is>
      </c>
      <c r="G962" s="235" t="inlineStr">
        <is>
          <t>V</t>
        </is>
      </c>
      <c r="H962" s="234" t="inlineStr">
        <is>
          <t>XV</t>
        </is>
      </c>
      <c r="I962" s="233" t="inlineStr">
        <is>
          <t>Packing</t>
        </is>
      </c>
      <c r="J962" s="233" t="inlineStr">
        <is>
          <t>Packing</t>
        </is>
      </c>
      <c r="K962" s="233" t="n"/>
      <c r="L962" s="233" t="inlineStr">
        <is>
          <t>Oil Lubricated Bath</t>
        </is>
      </c>
      <c r="M962" s="233" t="inlineStr">
        <is>
          <t>J</t>
        </is>
      </c>
      <c r="N962" s="233" t="inlineStr">
        <is>
          <t>Lip Seal</t>
        </is>
      </c>
      <c r="O962" s="233" t="inlineStr">
        <is>
          <t>Coating_Scotchkote134_interior_exterior</t>
        </is>
      </c>
      <c r="P962" s="235" t="inlineStr">
        <is>
          <t>RTF</t>
        </is>
      </c>
      <c r="Q962" s="233" t="inlineStr">
        <is>
          <t>B104070</t>
        </is>
      </c>
      <c r="R962" s="235" t="inlineStr">
        <is>
          <t>LT105</t>
        </is>
      </c>
      <c r="S962" s="233" t="n"/>
      <c r="T962" s="233" t="n"/>
      <c r="U962" s="233" t="n"/>
    </row>
    <row r="963">
      <c r="B963" s="233">
        <f>IF(AND(M963&lt;&gt;"B20", O963= "Coating_Standard"),"Y","N")</f>
        <v/>
      </c>
      <c r="C963" s="233" t="inlineStr">
        <is>
          <t>ConTab_BOM_KP_Insert_1662</t>
        </is>
      </c>
      <c r="D963" s="233">
        <f>IF(B963="Y",C963,"")</f>
        <v/>
      </c>
      <c r="E963" s="198" t="inlineStr">
        <is>
          <t>1024-1_2-KP</t>
        </is>
      </c>
      <c r="F963" s="235" t="inlineStr">
        <is>
          <t>Opt_Insert</t>
        </is>
      </c>
      <c r="G963" s="235" t="inlineStr">
        <is>
          <t>V</t>
        </is>
      </c>
      <c r="H963" s="234" t="inlineStr">
        <is>
          <t>XV</t>
        </is>
      </c>
      <c r="I963" s="233" t="inlineStr">
        <is>
          <t>Packing</t>
        </is>
      </c>
      <c r="J963" s="233" t="inlineStr">
        <is>
          <t>Packing</t>
        </is>
      </c>
      <c r="K963" s="233" t="n"/>
      <c r="L963" s="233" t="inlineStr">
        <is>
          <t>Oil Lubricated Bath</t>
        </is>
      </c>
      <c r="M963" s="233" t="inlineStr">
        <is>
          <t>X</t>
        </is>
      </c>
      <c r="N963" s="233" t="inlineStr">
        <is>
          <t>Special/Other</t>
        </is>
      </c>
      <c r="O963" s="233" t="inlineStr">
        <is>
          <t>Coating_Scotchkote134_interior_exterior</t>
        </is>
      </c>
      <c r="P963" s="235" t="inlineStr">
        <is>
          <t>RTF</t>
        </is>
      </c>
      <c r="Q963" s="233" t="inlineStr">
        <is>
          <t>B104071</t>
        </is>
      </c>
      <c r="R963" s="235" t="inlineStr">
        <is>
          <t>LT250</t>
        </is>
      </c>
      <c r="S963" s="233" t="n"/>
      <c r="T963" s="233" t="n"/>
      <c r="U963" s="233" t="n"/>
    </row>
    <row r="964">
      <c r="B964" s="233">
        <f>IF(AND(M964&lt;&gt;"B20", O964= "Coating_Standard"),"Y","N")</f>
        <v/>
      </c>
      <c r="C964" s="233" t="inlineStr">
        <is>
          <t>ConTab_BOM_KP_Insert_1663</t>
        </is>
      </c>
      <c r="D964" s="233">
        <f>IF(B964="Y",C964,"")</f>
        <v/>
      </c>
      <c r="E964" s="198" t="inlineStr">
        <is>
          <t>1024-3_4-KP</t>
        </is>
      </c>
      <c r="F964" s="235" t="inlineStr">
        <is>
          <t>Opt_Insert</t>
        </is>
      </c>
      <c r="G964" s="235" t="inlineStr">
        <is>
          <t>V</t>
        </is>
      </c>
      <c r="H964" s="234" t="inlineStr">
        <is>
          <t>XV</t>
        </is>
      </c>
      <c r="I964" s="233" t="inlineStr">
        <is>
          <t>Mechanical Seal</t>
        </is>
      </c>
      <c r="J964" s="233" t="inlineStr">
        <is>
          <t>Single</t>
        </is>
      </c>
      <c r="K964" s="233" t="n"/>
      <c r="L964" s="233" t="inlineStr">
        <is>
          <t>Oil Lubricated Bath</t>
        </is>
      </c>
      <c r="M964" s="233" t="inlineStr">
        <is>
          <t>C35</t>
        </is>
      </c>
      <c r="N964" s="233" t="inlineStr">
        <is>
          <t>Lip Seal</t>
        </is>
      </c>
      <c r="O964" s="233" t="inlineStr">
        <is>
          <t>Coating_Scotchkote134_interior_exterior</t>
        </is>
      </c>
      <c r="P964" s="235" t="inlineStr">
        <is>
          <t>RTF</t>
        </is>
      </c>
      <c r="Q964" s="233" t="inlineStr">
        <is>
          <t>B104064</t>
        </is>
      </c>
      <c r="R964" s="235" t="inlineStr">
        <is>
          <t>LT250</t>
        </is>
      </c>
      <c r="S964" s="233" t="n"/>
      <c r="T964" s="233" t="n"/>
      <c r="U964" s="233" t="n"/>
    </row>
    <row r="965">
      <c r="B965" s="233">
        <f>IF(AND(M965&lt;&gt;"B20", O965= "Coating_Standard"),"Y","N")</f>
        <v/>
      </c>
      <c r="C965" s="233" t="inlineStr">
        <is>
          <t>ConTab_BOM_KP_Insert_1664</t>
        </is>
      </c>
      <c r="D965" s="233">
        <f>IF(B965="Y",C965,"")</f>
        <v/>
      </c>
      <c r="E965" s="198" t="inlineStr">
        <is>
          <t>1024-3_4-KP</t>
        </is>
      </c>
      <c r="F965" s="235" t="inlineStr">
        <is>
          <t>Opt_Insert</t>
        </is>
      </c>
      <c r="G965" s="235" t="inlineStr">
        <is>
          <t>V</t>
        </is>
      </c>
      <c r="H965" s="234" t="inlineStr">
        <is>
          <t>XV</t>
        </is>
      </c>
      <c r="I965" s="233" t="inlineStr">
        <is>
          <t>Mechanical Seal</t>
        </is>
      </c>
      <c r="J965" s="233" t="inlineStr">
        <is>
          <t>Single</t>
        </is>
      </c>
      <c r="K965" s="233" t="n"/>
      <c r="L965" s="233" t="inlineStr">
        <is>
          <t>Oil Lubricated Bath</t>
        </is>
      </c>
      <c r="M965" s="233" t="inlineStr">
        <is>
          <t>J</t>
        </is>
      </c>
      <c r="N965" s="233" t="inlineStr">
        <is>
          <t>Lip Seal</t>
        </is>
      </c>
      <c r="O965" s="233" t="inlineStr">
        <is>
          <t>Coating_Scotchkote134_interior_exterior</t>
        </is>
      </c>
      <c r="P965" s="235" t="inlineStr">
        <is>
          <t>RTF</t>
        </is>
      </c>
      <c r="Q965" s="233" t="inlineStr">
        <is>
          <t>B104066</t>
        </is>
      </c>
      <c r="R965" s="235" t="inlineStr">
        <is>
          <t>LT105</t>
        </is>
      </c>
      <c r="S965" s="233" t="n"/>
      <c r="T965" s="233" t="n"/>
      <c r="U965" s="233" t="n"/>
    </row>
    <row r="966">
      <c r="B966" s="233">
        <f>IF(AND(M966&lt;&gt;"B20", O966= "Coating_Standard"),"Y","N")</f>
        <v/>
      </c>
      <c r="C966" s="233" t="inlineStr">
        <is>
          <t>ConTab_BOM_KP_Insert_1665</t>
        </is>
      </c>
      <c r="D966" s="233">
        <f>IF(B966="Y",C966,"")</f>
        <v/>
      </c>
      <c r="E966" s="198" t="inlineStr">
        <is>
          <t>1024-3_4-KP</t>
        </is>
      </c>
      <c r="F966" s="235" t="inlineStr">
        <is>
          <t>Opt_Insert</t>
        </is>
      </c>
      <c r="G966" s="235" t="inlineStr">
        <is>
          <t>V</t>
        </is>
      </c>
      <c r="H966" s="234" t="inlineStr">
        <is>
          <t>XV</t>
        </is>
      </c>
      <c r="I966" s="233" t="inlineStr">
        <is>
          <t>Mechanical Seal</t>
        </is>
      </c>
      <c r="J966" s="233" t="inlineStr">
        <is>
          <t>Single</t>
        </is>
      </c>
      <c r="K966" s="233" t="n"/>
      <c r="L966" s="233" t="inlineStr">
        <is>
          <t>Oil Lubricated Bath</t>
        </is>
      </c>
      <c r="M966" s="233" t="inlineStr">
        <is>
          <t>X</t>
        </is>
      </c>
      <c r="N966" s="233" t="inlineStr">
        <is>
          <t>Special/Other</t>
        </is>
      </c>
      <c r="O966" s="233" t="inlineStr">
        <is>
          <t>Coating_Scotchkote134_interior_exterior</t>
        </is>
      </c>
      <c r="P966" s="235" t="inlineStr">
        <is>
          <t>RTF</t>
        </is>
      </c>
      <c r="Q966" s="233" t="inlineStr">
        <is>
          <t>B104067</t>
        </is>
      </c>
      <c r="R966" s="235" t="inlineStr">
        <is>
          <t>LT250</t>
        </is>
      </c>
      <c r="S966" s="233" t="n"/>
      <c r="T966" s="233" t="n"/>
      <c r="U966" s="233" t="n"/>
    </row>
    <row r="967">
      <c r="B967" s="233">
        <f>IF(AND(M967&lt;&gt;"B20", O967= "Coating_Standard"),"Y","N")</f>
        <v/>
      </c>
      <c r="C967" s="233" t="inlineStr">
        <is>
          <t>ConTab_BOM_KP_Insert_1666</t>
        </is>
      </c>
      <c r="D967" s="233">
        <f>IF(B967="Y",C967,"")</f>
        <v/>
      </c>
      <c r="E967" s="198" t="inlineStr">
        <is>
          <t>1024-3_4-KP</t>
        </is>
      </c>
      <c r="F967" s="235" t="inlineStr">
        <is>
          <t>Opt_Insert</t>
        </is>
      </c>
      <c r="G967" s="235" t="inlineStr">
        <is>
          <t>V</t>
        </is>
      </c>
      <c r="H967" s="234" t="inlineStr">
        <is>
          <t>XV</t>
        </is>
      </c>
      <c r="I967" s="233" t="inlineStr">
        <is>
          <t>Packing</t>
        </is>
      </c>
      <c r="J967" s="233" t="inlineStr">
        <is>
          <t>Packing</t>
        </is>
      </c>
      <c r="K967" s="233" t="n"/>
      <c r="L967" s="233" t="inlineStr">
        <is>
          <t>Oil Lubricated Bath</t>
        </is>
      </c>
      <c r="M967" s="233" t="inlineStr">
        <is>
          <t>C35</t>
        </is>
      </c>
      <c r="N967" s="233" t="inlineStr">
        <is>
          <t>Lip Seal</t>
        </is>
      </c>
      <c r="O967" s="233" t="inlineStr">
        <is>
          <t>Coating_Scotchkote134_interior_exterior</t>
        </is>
      </c>
      <c r="P967" s="235" t="inlineStr">
        <is>
          <t>RTF</t>
        </is>
      </c>
      <c r="Q967" s="233" t="inlineStr">
        <is>
          <t>B104068</t>
        </is>
      </c>
      <c r="R967" s="235" t="inlineStr">
        <is>
          <t>LT250</t>
        </is>
      </c>
      <c r="S967" s="233" t="n"/>
      <c r="T967" s="233" t="n"/>
      <c r="U967" s="233" t="n"/>
    </row>
    <row r="968">
      <c r="B968" s="233">
        <f>IF(AND(M968&lt;&gt;"B20", O968= "Coating_Standard"),"Y","N")</f>
        <v/>
      </c>
      <c r="C968" s="233" t="inlineStr">
        <is>
          <t>ConTab_BOM_KP_Insert_1667</t>
        </is>
      </c>
      <c r="D968" s="233">
        <f>IF(B968="Y",C968,"")</f>
        <v/>
      </c>
      <c r="E968" s="198" t="inlineStr">
        <is>
          <t>1024-3_4-KP</t>
        </is>
      </c>
      <c r="F968" s="235" t="inlineStr">
        <is>
          <t>Opt_Insert</t>
        </is>
      </c>
      <c r="G968" s="235" t="inlineStr">
        <is>
          <t>V</t>
        </is>
      </c>
      <c r="H968" s="234" t="inlineStr">
        <is>
          <t>XV</t>
        </is>
      </c>
      <c r="I968" s="233" t="inlineStr">
        <is>
          <t>Packing</t>
        </is>
      </c>
      <c r="J968" s="233" t="inlineStr">
        <is>
          <t>Packing</t>
        </is>
      </c>
      <c r="K968" s="233" t="n"/>
      <c r="L968" s="233" t="inlineStr">
        <is>
          <t>Oil Lubricated Bath</t>
        </is>
      </c>
      <c r="M968" s="233" t="inlineStr">
        <is>
          <t>J</t>
        </is>
      </c>
      <c r="N968" s="233" t="inlineStr">
        <is>
          <t>Lip Seal</t>
        </is>
      </c>
      <c r="O968" s="233" t="inlineStr">
        <is>
          <t>Coating_Scotchkote134_interior_exterior</t>
        </is>
      </c>
      <c r="P968" s="235" t="inlineStr">
        <is>
          <t>RTF</t>
        </is>
      </c>
      <c r="Q968" s="233" t="inlineStr">
        <is>
          <t>B104070</t>
        </is>
      </c>
      <c r="R968" s="235" t="inlineStr">
        <is>
          <t>LT105</t>
        </is>
      </c>
      <c r="S968" s="233" t="n"/>
      <c r="T968" s="233" t="n"/>
      <c r="U968" s="233" t="n"/>
    </row>
    <row r="969">
      <c r="B969" s="233">
        <f>IF(AND(M969&lt;&gt;"B20", O969= "Coating_Standard"),"Y","N")</f>
        <v/>
      </c>
      <c r="C969" s="233" t="inlineStr">
        <is>
          <t>ConTab_BOM_KP_Insert_1668</t>
        </is>
      </c>
      <c r="D969" s="233">
        <f>IF(B969="Y",C969,"")</f>
        <v/>
      </c>
      <c r="E969" s="198" t="inlineStr">
        <is>
          <t>1024-3_4-KP</t>
        </is>
      </c>
      <c r="F969" s="235" t="inlineStr">
        <is>
          <t>Opt_Insert</t>
        </is>
      </c>
      <c r="G969" s="235" t="inlineStr">
        <is>
          <t>V</t>
        </is>
      </c>
      <c r="H969" s="234" t="inlineStr">
        <is>
          <t>XV</t>
        </is>
      </c>
      <c r="I969" s="233" t="inlineStr">
        <is>
          <t>Packing</t>
        </is>
      </c>
      <c r="J969" s="233" t="inlineStr">
        <is>
          <t>Packing</t>
        </is>
      </c>
      <c r="K969" s="233" t="n"/>
      <c r="L969" s="233" t="inlineStr">
        <is>
          <t>Oil Lubricated Bath</t>
        </is>
      </c>
      <c r="M969" s="233" t="inlineStr">
        <is>
          <t>X</t>
        </is>
      </c>
      <c r="N969" s="233" t="inlineStr">
        <is>
          <t>Special/Other</t>
        </is>
      </c>
      <c r="O969" s="233" t="inlineStr">
        <is>
          <t>Coating_Scotchkote134_interior_exterior</t>
        </is>
      </c>
      <c r="P969" s="235" t="inlineStr">
        <is>
          <t>RTF</t>
        </is>
      </c>
      <c r="Q969" s="233" t="inlineStr">
        <is>
          <t>B104071</t>
        </is>
      </c>
      <c r="R969" s="235" t="inlineStr">
        <is>
          <t>LT250</t>
        </is>
      </c>
      <c r="S969" s="233" t="n"/>
      <c r="T969" s="233" t="n"/>
      <c r="U969" s="233" t="n"/>
    </row>
    <row r="970">
      <c r="B970" s="233">
        <f>IF(AND(M970&lt;&gt;"B20", O970= "Coating_Standard"),"Y","N")</f>
        <v/>
      </c>
      <c r="C970" s="233" t="inlineStr">
        <is>
          <t>ConTab_BOM_KP_Insert_1669</t>
        </is>
      </c>
      <c r="D970" s="233">
        <f>IF(B970="Y",C970,"")</f>
        <v/>
      </c>
      <c r="E970" s="198" t="inlineStr">
        <is>
          <t>1220-5_6-KP</t>
        </is>
      </c>
      <c r="F970" s="235" t="inlineStr">
        <is>
          <t>Opt_Insert</t>
        </is>
      </c>
      <c r="G970" s="235" t="inlineStr">
        <is>
          <t>K</t>
        </is>
      </c>
      <c r="H970" s="234" t="inlineStr">
        <is>
          <t>XK</t>
        </is>
      </c>
      <c r="I970" s="233" t="inlineStr">
        <is>
          <t>Mechanical Seal</t>
        </is>
      </c>
      <c r="J970" s="233" t="inlineStr">
        <is>
          <t>Single</t>
        </is>
      </c>
      <c r="K970" s="233" t="n"/>
      <c r="L970" s="233" t="inlineStr">
        <is>
          <t>Oil Lubricated Bath</t>
        </is>
      </c>
      <c r="M970" s="233" t="inlineStr">
        <is>
          <t>C35</t>
        </is>
      </c>
      <c r="N970" s="233" t="inlineStr">
        <is>
          <t>Lip Seal</t>
        </is>
      </c>
      <c r="O970" s="233" t="inlineStr">
        <is>
          <t>Coating_Scotchkote134_interior_exterior</t>
        </is>
      </c>
      <c r="P970" s="235" t="inlineStr">
        <is>
          <t>RTF</t>
        </is>
      </c>
      <c r="Q970" s="233" t="inlineStr">
        <is>
          <t>B104056</t>
        </is>
      </c>
      <c r="R970" s="235" t="inlineStr">
        <is>
          <t>LT250</t>
        </is>
      </c>
      <c r="S970" s="233" t="n"/>
      <c r="T970" s="233" t="n"/>
      <c r="U970" s="233" t="n"/>
    </row>
    <row r="971">
      <c r="B971" s="233">
        <f>IF(AND(M971&lt;&gt;"B20", O971= "Coating_Standard"),"Y","N")</f>
        <v/>
      </c>
      <c r="C971" s="233" t="inlineStr">
        <is>
          <t>ConTab_BOM_KP_Insert_1670</t>
        </is>
      </c>
      <c r="D971" s="233">
        <f>IF(B971="Y",C971,"")</f>
        <v/>
      </c>
      <c r="E971" s="198" t="inlineStr">
        <is>
          <t>1220-5_6-KP</t>
        </is>
      </c>
      <c r="F971" s="235" t="inlineStr">
        <is>
          <t>Opt_Insert</t>
        </is>
      </c>
      <c r="G971" s="235" t="inlineStr">
        <is>
          <t>K</t>
        </is>
      </c>
      <c r="H971" s="234" t="inlineStr">
        <is>
          <t>XK</t>
        </is>
      </c>
      <c r="I971" s="233" t="inlineStr">
        <is>
          <t>Mechanical Seal</t>
        </is>
      </c>
      <c r="J971" s="233" t="inlineStr">
        <is>
          <t>Single</t>
        </is>
      </c>
      <c r="K971" s="233" t="n"/>
      <c r="L971" s="233" t="inlineStr">
        <is>
          <t>Oil Lubricated Bath</t>
        </is>
      </c>
      <c r="M971" s="233" t="inlineStr">
        <is>
          <t>J</t>
        </is>
      </c>
      <c r="N971" s="233" t="inlineStr">
        <is>
          <t>Lip Seal</t>
        </is>
      </c>
      <c r="O971" s="233" t="inlineStr">
        <is>
          <t>Coating_Scotchkote134_interior_exterior</t>
        </is>
      </c>
      <c r="P971" s="235" t="inlineStr">
        <is>
          <t>RTF</t>
        </is>
      </c>
      <c r="Q971" s="233" t="inlineStr">
        <is>
          <t>B104058</t>
        </is>
      </c>
      <c r="R971" s="235" t="inlineStr">
        <is>
          <t>LT105</t>
        </is>
      </c>
      <c r="S971" s="233" t="n"/>
      <c r="T971" s="233" t="n"/>
      <c r="U971" s="233" t="n"/>
    </row>
    <row r="972">
      <c r="B972" s="233">
        <f>IF(AND(M972&lt;&gt;"B20", O972= "Coating_Standard"),"Y","N")</f>
        <v/>
      </c>
      <c r="C972" s="233" t="inlineStr">
        <is>
          <t>ConTab_BOM_KP_Insert_1671</t>
        </is>
      </c>
      <c r="D972" s="233">
        <f>IF(B972="Y",C972,"")</f>
        <v/>
      </c>
      <c r="E972" s="198" t="inlineStr">
        <is>
          <t>1220-5_6-KP</t>
        </is>
      </c>
      <c r="F972" s="235" t="inlineStr">
        <is>
          <t>Opt_Insert</t>
        </is>
      </c>
      <c r="G972" s="235" t="inlineStr">
        <is>
          <t>K</t>
        </is>
      </c>
      <c r="H972" s="234" t="inlineStr">
        <is>
          <t>XK</t>
        </is>
      </c>
      <c r="I972" s="233" t="inlineStr">
        <is>
          <t>Mechanical Seal</t>
        </is>
      </c>
      <c r="J972" s="233" t="inlineStr">
        <is>
          <t>Single</t>
        </is>
      </c>
      <c r="K972" s="233" t="n"/>
      <c r="L972" s="233" t="inlineStr">
        <is>
          <t>Oil Lubricated Bath</t>
        </is>
      </c>
      <c r="M972" s="233" t="inlineStr">
        <is>
          <t>X</t>
        </is>
      </c>
      <c r="N972" s="233" t="inlineStr">
        <is>
          <t>Special/Other</t>
        </is>
      </c>
      <c r="O972" s="233" t="inlineStr">
        <is>
          <t>Coating_Scotchkote134_interior_exterior</t>
        </is>
      </c>
      <c r="P972" s="235" t="inlineStr">
        <is>
          <t>RTF</t>
        </is>
      </c>
      <c r="Q972" s="233" t="inlineStr">
        <is>
          <t>B104059</t>
        </is>
      </c>
      <c r="R972" s="235" t="inlineStr">
        <is>
          <t>LT250</t>
        </is>
      </c>
      <c r="S972" s="233" t="n"/>
      <c r="T972" s="233" t="n"/>
      <c r="U972" s="233" t="n"/>
    </row>
    <row r="973">
      <c r="B973" s="233">
        <f>IF(AND(M973&lt;&gt;"B20", O973= "Coating_Standard"),"Y","N")</f>
        <v/>
      </c>
      <c r="C973" s="233" t="inlineStr">
        <is>
          <t>ConTab_BOM_KP_Insert_1672</t>
        </is>
      </c>
      <c r="D973" s="233">
        <f>IF(B973="Y",C973,"")</f>
        <v/>
      </c>
      <c r="E973" s="198" t="inlineStr">
        <is>
          <t>1220-5_6-KP</t>
        </is>
      </c>
      <c r="F973" s="235" t="inlineStr">
        <is>
          <t>Opt_Insert</t>
        </is>
      </c>
      <c r="G973" s="235" t="inlineStr">
        <is>
          <t>K</t>
        </is>
      </c>
      <c r="H973" s="234" t="inlineStr">
        <is>
          <t>XK</t>
        </is>
      </c>
      <c r="I973" s="233" t="inlineStr">
        <is>
          <t>Packing</t>
        </is>
      </c>
      <c r="J973" s="233" t="inlineStr">
        <is>
          <t>Packing</t>
        </is>
      </c>
      <c r="K973" s="233" t="n"/>
      <c r="L973" s="233" t="inlineStr">
        <is>
          <t>Oil Lubricated Bath</t>
        </is>
      </c>
      <c r="M973" s="233" t="inlineStr">
        <is>
          <t>C35</t>
        </is>
      </c>
      <c r="N973" s="233" t="inlineStr">
        <is>
          <t>Lip Seal</t>
        </is>
      </c>
      <c r="O973" s="233" t="inlineStr">
        <is>
          <t>Coating_Scotchkote134_interior_exterior</t>
        </is>
      </c>
      <c r="P973" s="235" t="inlineStr">
        <is>
          <t>RTF</t>
        </is>
      </c>
      <c r="Q973" s="233" t="inlineStr">
        <is>
          <t>B104060</t>
        </is>
      </c>
      <c r="R973" s="235" t="inlineStr">
        <is>
          <t>LT250</t>
        </is>
      </c>
      <c r="S973" s="233" t="n"/>
      <c r="T973" s="233" t="n"/>
      <c r="U973" s="233" t="n"/>
    </row>
    <row r="974">
      <c r="B974" s="233">
        <f>IF(AND(M974&lt;&gt;"B20", O974= "Coating_Standard"),"Y","N")</f>
        <v/>
      </c>
      <c r="C974" s="233" t="inlineStr">
        <is>
          <t>ConTab_BOM_KP_Insert_1673</t>
        </is>
      </c>
      <c r="D974" s="233">
        <f>IF(B974="Y",C974,"")</f>
        <v/>
      </c>
      <c r="E974" s="198" t="inlineStr">
        <is>
          <t>1220-5_6-KP</t>
        </is>
      </c>
      <c r="F974" s="235" t="inlineStr">
        <is>
          <t>Opt_Insert</t>
        </is>
      </c>
      <c r="G974" s="235" t="inlineStr">
        <is>
          <t>K</t>
        </is>
      </c>
      <c r="H974" s="234" t="inlineStr">
        <is>
          <t>XK</t>
        </is>
      </c>
      <c r="I974" s="233" t="inlineStr">
        <is>
          <t>Packing</t>
        </is>
      </c>
      <c r="J974" s="233" t="inlineStr">
        <is>
          <t>Packing</t>
        </is>
      </c>
      <c r="K974" s="233" t="n"/>
      <c r="L974" s="233" t="inlineStr">
        <is>
          <t>Oil Lubricated Bath</t>
        </is>
      </c>
      <c r="M974" s="233" t="inlineStr">
        <is>
          <t>J</t>
        </is>
      </c>
      <c r="N974" s="233" t="inlineStr">
        <is>
          <t>Lip Seal</t>
        </is>
      </c>
      <c r="O974" s="233" t="inlineStr">
        <is>
          <t>Coating_Scotchkote134_interior_exterior</t>
        </is>
      </c>
      <c r="P974" s="235" t="inlineStr">
        <is>
          <t>RTF</t>
        </is>
      </c>
      <c r="Q974" s="233" t="inlineStr">
        <is>
          <t>B104062</t>
        </is>
      </c>
      <c r="R974" s="235" t="inlineStr">
        <is>
          <t>LT105</t>
        </is>
      </c>
      <c r="S974" s="233" t="n"/>
      <c r="T974" s="233" t="n"/>
      <c r="U974" s="233" t="n"/>
    </row>
    <row r="975">
      <c r="B975" s="233">
        <f>IF(AND(M975&lt;&gt;"B20", O975= "Coating_Standard"),"Y","N")</f>
        <v/>
      </c>
      <c r="C975" s="233" t="inlineStr">
        <is>
          <t>ConTab_BOM_KP_Insert_1674</t>
        </is>
      </c>
      <c r="D975" s="233">
        <f>IF(B975="Y",C975,"")</f>
        <v/>
      </c>
      <c r="E975" s="198" t="inlineStr">
        <is>
          <t>1220-5_6-KP</t>
        </is>
      </c>
      <c r="F975" s="235" t="inlineStr">
        <is>
          <t>Opt_Insert</t>
        </is>
      </c>
      <c r="G975" s="235" t="inlineStr">
        <is>
          <t>K</t>
        </is>
      </c>
      <c r="H975" s="234" t="inlineStr">
        <is>
          <t>XK</t>
        </is>
      </c>
      <c r="I975" s="233" t="inlineStr">
        <is>
          <t>Packing</t>
        </is>
      </c>
      <c r="J975" s="233" t="inlineStr">
        <is>
          <t>Packing</t>
        </is>
      </c>
      <c r="K975" s="233" t="n"/>
      <c r="L975" s="233" t="inlineStr">
        <is>
          <t>Oil Lubricated Bath</t>
        </is>
      </c>
      <c r="M975" s="233" t="inlineStr">
        <is>
          <t>X</t>
        </is>
      </c>
      <c r="N975" s="233" t="inlineStr">
        <is>
          <t>Special/Other</t>
        </is>
      </c>
      <c r="O975" s="233" t="inlineStr">
        <is>
          <t>Coating_Scotchkote134_interior_exterior</t>
        </is>
      </c>
      <c r="P975" s="235" t="inlineStr">
        <is>
          <t>RTF</t>
        </is>
      </c>
      <c r="Q975" s="233" t="inlineStr">
        <is>
          <t>B104063</t>
        </is>
      </c>
      <c r="R975" s="235" t="inlineStr">
        <is>
          <t>LT250</t>
        </is>
      </c>
      <c r="S975" s="233" t="n"/>
      <c r="T975" s="233" t="n"/>
      <c r="U975" s="233" t="n"/>
    </row>
    <row r="976">
      <c r="B976" s="233">
        <f>IF(AND(M976&lt;&gt;"B20", O976= "Coating_Standard"),"Y","N")</f>
        <v/>
      </c>
      <c r="C976" s="233" t="inlineStr">
        <is>
          <t>ConTab_BOM_KP_Insert_1675</t>
        </is>
      </c>
      <c r="D976" s="233">
        <f>IF(B976="Y",C976,"")</f>
        <v/>
      </c>
      <c r="E976" s="198" t="inlineStr">
        <is>
          <t>1415-1_2-KP</t>
        </is>
      </c>
      <c r="F976" s="235" t="inlineStr">
        <is>
          <t>Opt_Insert</t>
        </is>
      </c>
      <c r="G976" s="235" t="inlineStr">
        <is>
          <t>K</t>
        </is>
      </c>
      <c r="H976" s="234" t="inlineStr">
        <is>
          <t>XK</t>
        </is>
      </c>
      <c r="I976" s="233" t="inlineStr">
        <is>
          <t>Mechanical Seal</t>
        </is>
      </c>
      <c r="J976" s="233" t="inlineStr">
        <is>
          <t>Single</t>
        </is>
      </c>
      <c r="K976" s="233" t="n"/>
      <c r="L976" s="233" t="inlineStr">
        <is>
          <t>Oil Lubricated Bath</t>
        </is>
      </c>
      <c r="M976" s="233" t="inlineStr">
        <is>
          <t>C35</t>
        </is>
      </c>
      <c r="N976" s="233" t="inlineStr">
        <is>
          <t>Lip Seal</t>
        </is>
      </c>
      <c r="O976" s="233" t="inlineStr">
        <is>
          <t>Coating_Scotchkote134_interior_exterior</t>
        </is>
      </c>
      <c r="P976" s="235" t="inlineStr">
        <is>
          <t>RTF</t>
        </is>
      </c>
      <c r="Q976" s="233" t="inlineStr">
        <is>
          <t>B104056</t>
        </is>
      </c>
      <c r="R976" s="235" t="inlineStr">
        <is>
          <t>LT250</t>
        </is>
      </c>
      <c r="S976" s="233" t="n"/>
      <c r="T976" s="233" t="n"/>
      <c r="U976" s="233" t="n"/>
    </row>
    <row r="977">
      <c r="B977" s="233">
        <f>IF(AND(M977&lt;&gt;"B20", O977= "Coating_Standard"),"Y","N")</f>
        <v/>
      </c>
      <c r="C977" s="233" t="inlineStr">
        <is>
          <t>ConTab_BOM_KP_Insert_1676</t>
        </is>
      </c>
      <c r="D977" s="233">
        <f>IF(B977="Y",C977,"")</f>
        <v/>
      </c>
      <c r="E977" s="198" t="inlineStr">
        <is>
          <t>1415-1_2-KP</t>
        </is>
      </c>
      <c r="F977" s="235" t="inlineStr">
        <is>
          <t>Opt_Insert</t>
        </is>
      </c>
      <c r="G977" s="235" t="inlineStr">
        <is>
          <t>K</t>
        </is>
      </c>
      <c r="H977" s="234" t="inlineStr">
        <is>
          <t>XK</t>
        </is>
      </c>
      <c r="I977" s="233" t="inlineStr">
        <is>
          <t>Mechanical Seal</t>
        </is>
      </c>
      <c r="J977" s="233" t="inlineStr">
        <is>
          <t>Single</t>
        </is>
      </c>
      <c r="K977" s="233" t="n"/>
      <c r="L977" s="233" t="inlineStr">
        <is>
          <t>Oil Lubricated Bath</t>
        </is>
      </c>
      <c r="M977" s="233" t="inlineStr">
        <is>
          <t>J</t>
        </is>
      </c>
      <c r="N977" s="233" t="inlineStr">
        <is>
          <t>Lip Seal</t>
        </is>
      </c>
      <c r="O977" s="233" t="inlineStr">
        <is>
          <t>Coating_Scotchkote134_interior_exterior</t>
        </is>
      </c>
      <c r="P977" s="235" t="inlineStr">
        <is>
          <t>RTF</t>
        </is>
      </c>
      <c r="Q977" s="233" t="inlineStr">
        <is>
          <t>B104058</t>
        </is>
      </c>
      <c r="R977" s="235" t="inlineStr">
        <is>
          <t>LT105</t>
        </is>
      </c>
      <c r="S977" s="233" t="n"/>
      <c r="T977" s="233" t="n"/>
      <c r="U977" s="233" t="n"/>
    </row>
    <row r="978">
      <c r="B978" s="233">
        <f>IF(AND(M978&lt;&gt;"B20", O978= "Coating_Standard"),"Y","N")</f>
        <v/>
      </c>
      <c r="C978" s="233" t="inlineStr">
        <is>
          <t>ConTab_BOM_KP_Insert_1677</t>
        </is>
      </c>
      <c r="D978" s="233">
        <f>IF(B978="Y",C978,"")</f>
        <v/>
      </c>
      <c r="E978" s="198" t="inlineStr">
        <is>
          <t>1415-1_2-KP</t>
        </is>
      </c>
      <c r="F978" s="235" t="inlineStr">
        <is>
          <t>Opt_Insert</t>
        </is>
      </c>
      <c r="G978" s="235" t="inlineStr">
        <is>
          <t>K</t>
        </is>
      </c>
      <c r="H978" s="234" t="inlineStr">
        <is>
          <t>XK</t>
        </is>
      </c>
      <c r="I978" s="233" t="inlineStr">
        <is>
          <t>Mechanical Seal</t>
        </is>
      </c>
      <c r="J978" s="233" t="inlineStr">
        <is>
          <t>Single</t>
        </is>
      </c>
      <c r="K978" s="233" t="n"/>
      <c r="L978" s="233" t="inlineStr">
        <is>
          <t>Oil Lubricated Bath</t>
        </is>
      </c>
      <c r="M978" s="233" t="inlineStr">
        <is>
          <t>X</t>
        </is>
      </c>
      <c r="N978" s="233" t="inlineStr">
        <is>
          <t>Special/Other</t>
        </is>
      </c>
      <c r="O978" s="233" t="inlineStr">
        <is>
          <t>Coating_Scotchkote134_interior_exterior</t>
        </is>
      </c>
      <c r="P978" s="235" t="inlineStr">
        <is>
          <t>RTF</t>
        </is>
      </c>
      <c r="Q978" s="233" t="inlineStr">
        <is>
          <t>B104059</t>
        </is>
      </c>
      <c r="R978" s="235" t="inlineStr">
        <is>
          <t>LT250</t>
        </is>
      </c>
      <c r="S978" s="233" t="n"/>
      <c r="T978" s="233" t="n"/>
      <c r="U978" s="233" t="n"/>
    </row>
    <row r="979">
      <c r="B979" s="233">
        <f>IF(AND(M979&lt;&gt;"B20", O979= "Coating_Standard"),"Y","N")</f>
        <v/>
      </c>
      <c r="C979" s="233" t="inlineStr">
        <is>
          <t>ConTab_BOM_KP_Insert_1678</t>
        </is>
      </c>
      <c r="D979" s="233">
        <f>IF(B979="Y",C979,"")</f>
        <v/>
      </c>
      <c r="E979" s="198" t="inlineStr">
        <is>
          <t>1415-1_2-KP</t>
        </is>
      </c>
      <c r="F979" s="235" t="inlineStr">
        <is>
          <t>Opt_Insert</t>
        </is>
      </c>
      <c r="G979" s="235" t="inlineStr">
        <is>
          <t>K</t>
        </is>
      </c>
      <c r="H979" s="234" t="inlineStr">
        <is>
          <t>XK</t>
        </is>
      </c>
      <c r="I979" s="233" t="inlineStr">
        <is>
          <t>Packing</t>
        </is>
      </c>
      <c r="J979" s="233" t="inlineStr">
        <is>
          <t>Packing</t>
        </is>
      </c>
      <c r="K979" s="233" t="n"/>
      <c r="L979" s="233" t="inlineStr">
        <is>
          <t>Oil Lubricated Bath</t>
        </is>
      </c>
      <c r="M979" s="233" t="inlineStr">
        <is>
          <t>C35</t>
        </is>
      </c>
      <c r="N979" s="233" t="inlineStr">
        <is>
          <t>Lip Seal</t>
        </is>
      </c>
      <c r="O979" s="233" t="inlineStr">
        <is>
          <t>Coating_Scotchkote134_interior_exterior</t>
        </is>
      </c>
      <c r="P979" s="235" t="inlineStr">
        <is>
          <t>RTF</t>
        </is>
      </c>
      <c r="Q979" s="233" t="inlineStr">
        <is>
          <t>B104060</t>
        </is>
      </c>
      <c r="R979" s="235" t="inlineStr">
        <is>
          <t>LT250</t>
        </is>
      </c>
      <c r="S979" s="233" t="n"/>
      <c r="T979" s="233" t="n"/>
      <c r="U979" s="233" t="n"/>
    </row>
    <row r="980">
      <c r="B980" s="233">
        <f>IF(AND(M980&lt;&gt;"B20", O980= "Coating_Standard"),"Y","N")</f>
        <v/>
      </c>
      <c r="C980" s="233" t="inlineStr">
        <is>
          <t>ConTab_BOM_KP_Insert_1679</t>
        </is>
      </c>
      <c r="D980" s="233">
        <f>IF(B980="Y",C980,"")</f>
        <v/>
      </c>
      <c r="E980" s="198" t="inlineStr">
        <is>
          <t>1415-1_2-KP</t>
        </is>
      </c>
      <c r="F980" s="235" t="inlineStr">
        <is>
          <t>Opt_Insert</t>
        </is>
      </c>
      <c r="G980" s="235" t="inlineStr">
        <is>
          <t>K</t>
        </is>
      </c>
      <c r="H980" s="234" t="inlineStr">
        <is>
          <t>XK</t>
        </is>
      </c>
      <c r="I980" s="233" t="inlineStr">
        <is>
          <t>Packing</t>
        </is>
      </c>
      <c r="J980" s="233" t="inlineStr">
        <is>
          <t>Packing</t>
        </is>
      </c>
      <c r="K980" s="233" t="n"/>
      <c r="L980" s="233" t="inlineStr">
        <is>
          <t>Oil Lubricated Bath</t>
        </is>
      </c>
      <c r="M980" s="233" t="inlineStr">
        <is>
          <t>J</t>
        </is>
      </c>
      <c r="N980" s="233" t="inlineStr">
        <is>
          <t>Lip Seal</t>
        </is>
      </c>
      <c r="O980" s="233" t="inlineStr">
        <is>
          <t>Coating_Scotchkote134_interior_exterior</t>
        </is>
      </c>
      <c r="P980" s="235" t="inlineStr">
        <is>
          <t>RTF</t>
        </is>
      </c>
      <c r="Q980" s="233" t="inlineStr">
        <is>
          <t>B104062</t>
        </is>
      </c>
      <c r="R980" s="235" t="inlineStr">
        <is>
          <t>LT105</t>
        </is>
      </c>
      <c r="S980" s="233" t="n"/>
      <c r="T980" s="233" t="n"/>
      <c r="U980" s="233" t="n"/>
    </row>
    <row r="981">
      <c r="B981" s="233">
        <f>IF(AND(M981&lt;&gt;"B20", O981= "Coating_Standard"),"Y","N")</f>
        <v/>
      </c>
      <c r="C981" s="233" t="inlineStr">
        <is>
          <t>ConTab_BOM_KP_Insert_1680</t>
        </is>
      </c>
      <c r="D981" s="233">
        <f>IF(B981="Y",C981,"")</f>
        <v/>
      </c>
      <c r="E981" s="198" t="inlineStr">
        <is>
          <t>1415-1_2-KP</t>
        </is>
      </c>
      <c r="F981" s="235" t="inlineStr">
        <is>
          <t>Opt_Insert</t>
        </is>
      </c>
      <c r="G981" s="235" t="inlineStr">
        <is>
          <t>K</t>
        </is>
      </c>
      <c r="H981" s="234" t="inlineStr">
        <is>
          <t>XK</t>
        </is>
      </c>
      <c r="I981" s="233" t="inlineStr">
        <is>
          <t>Packing</t>
        </is>
      </c>
      <c r="J981" s="233" t="inlineStr">
        <is>
          <t>Packing</t>
        </is>
      </c>
      <c r="K981" s="233" t="n"/>
      <c r="L981" s="233" t="inlineStr">
        <is>
          <t>Oil Lubricated Bath</t>
        </is>
      </c>
      <c r="M981" s="233" t="inlineStr">
        <is>
          <t>X</t>
        </is>
      </c>
      <c r="N981" s="233" t="inlineStr">
        <is>
          <t>Special/Other</t>
        </is>
      </c>
      <c r="O981" s="233" t="inlineStr">
        <is>
          <t>Coating_Scotchkote134_interior_exterior</t>
        </is>
      </c>
      <c r="P981" s="235" t="inlineStr">
        <is>
          <t>RTF</t>
        </is>
      </c>
      <c r="Q981" s="233" t="inlineStr">
        <is>
          <t>B104063</t>
        </is>
      </c>
      <c r="R981" s="235" t="inlineStr">
        <is>
          <t>LT250</t>
        </is>
      </c>
      <c r="S981" s="233" t="n"/>
      <c r="T981" s="233" t="n"/>
      <c r="U981" s="233" t="n"/>
    </row>
    <row r="982">
      <c r="B982" s="233">
        <f>IF(AND(M982&lt;&gt;"B20", O982= "Coating_Standard"),"Y","N")</f>
        <v/>
      </c>
      <c r="C982" s="233" t="inlineStr">
        <is>
          <t>ConTab_BOM_KP_Insert_1681</t>
        </is>
      </c>
      <c r="D982" s="233">
        <f>IF(B982="Y",C982,"")</f>
        <v/>
      </c>
      <c r="E982" s="235" t="inlineStr">
        <is>
          <t>2095-1_2-KP</t>
        </is>
      </c>
      <c r="F982" s="235" t="inlineStr">
        <is>
          <t>Opt_Insert</t>
        </is>
      </c>
      <c r="G982" s="235" t="inlineStr">
        <is>
          <t>2</t>
        </is>
      </c>
      <c r="H982" s="234" t="inlineStr">
        <is>
          <t>X2</t>
        </is>
      </c>
      <c r="I982" s="233" t="inlineStr">
        <is>
          <t>Mechanical Seal</t>
        </is>
      </c>
      <c r="J982" s="233" t="inlineStr">
        <is>
          <t>Single</t>
        </is>
      </c>
      <c r="K982" s="233" t="inlineStr">
        <is>
          <t>Unbalanced</t>
        </is>
      </c>
      <c r="L982" s="233" t="inlineStr">
        <is>
          <t>Regreasable</t>
        </is>
      </c>
      <c r="M982" s="233" t="inlineStr">
        <is>
          <t>C35</t>
        </is>
      </c>
      <c r="N982" s="233" t="inlineStr">
        <is>
          <t>Lip Seal</t>
        </is>
      </c>
      <c r="O982" s="233" t="inlineStr">
        <is>
          <t>Coating_Scotchkote134_interior_exterior</t>
        </is>
      </c>
      <c r="P982" s="235" t="inlineStr">
        <is>
          <t>RTF</t>
        </is>
      </c>
      <c r="Q982" s="233" t="inlineStr">
        <is>
          <t>B105011</t>
        </is>
      </c>
      <c r="R982" s="235" t="inlineStr">
        <is>
          <t>LT250</t>
        </is>
      </c>
      <c r="S982" s="233" t="n"/>
      <c r="T982" s="233" t="n"/>
      <c r="U982" s="233" t="n"/>
    </row>
    <row r="983">
      <c r="B983" s="233">
        <f>IF(AND(M983&lt;&gt;"B20", O983= "Coating_Standard"),"Y","N")</f>
        <v/>
      </c>
      <c r="C983" s="233" t="inlineStr">
        <is>
          <t>ConTab_BOM_KP_Insert_1682</t>
        </is>
      </c>
      <c r="D983" s="233">
        <f>IF(B983="Y",C983,"")</f>
        <v/>
      </c>
      <c r="E983" s="235" t="inlineStr">
        <is>
          <t>2095-1_2-KP</t>
        </is>
      </c>
      <c r="F983" s="235" t="inlineStr">
        <is>
          <t>Opt_Insert</t>
        </is>
      </c>
      <c r="G983" s="235" t="inlineStr">
        <is>
          <t>2</t>
        </is>
      </c>
      <c r="H983" s="234" t="inlineStr">
        <is>
          <t>X2</t>
        </is>
      </c>
      <c r="I983" s="233" t="inlineStr">
        <is>
          <t>Mechanical Seal</t>
        </is>
      </c>
      <c r="J983" s="233" t="inlineStr">
        <is>
          <t>Single</t>
        </is>
      </c>
      <c r="K983" s="233" t="inlineStr">
        <is>
          <t>Unbalanced</t>
        </is>
      </c>
      <c r="L983" s="233" t="inlineStr">
        <is>
          <t>Regreasable</t>
        </is>
      </c>
      <c r="M983" s="233" t="inlineStr">
        <is>
          <t>J</t>
        </is>
      </c>
      <c r="N983" s="233" t="inlineStr">
        <is>
          <t>Lip Seal</t>
        </is>
      </c>
      <c r="O983" s="233" t="inlineStr">
        <is>
          <t>Coating_Scotchkote134_interior_exterior</t>
        </is>
      </c>
      <c r="P983" s="235" t="inlineStr">
        <is>
          <t>RTF</t>
        </is>
      </c>
      <c r="Q983" s="233" t="inlineStr">
        <is>
          <t>B105012</t>
        </is>
      </c>
      <c r="R983" s="235" t="inlineStr">
        <is>
          <t>LT105</t>
        </is>
      </c>
      <c r="S983" s="233" t="n"/>
      <c r="T983" s="233" t="n"/>
      <c r="U983" s="233" t="n"/>
    </row>
    <row r="984">
      <c r="B984" s="233">
        <f>IF(AND(M984&lt;&gt;"B20", O984= "Coating_Standard"),"Y","N")</f>
        <v/>
      </c>
      <c r="C984" s="233" t="inlineStr">
        <is>
          <t>ConTab_BOM_KP_Insert_1683</t>
        </is>
      </c>
      <c r="D984" s="233">
        <f>IF(B984="Y",C984,"")</f>
        <v/>
      </c>
      <c r="E984" s="235" t="inlineStr">
        <is>
          <t>2095-1_2-KP</t>
        </is>
      </c>
      <c r="F984" s="235" t="inlineStr">
        <is>
          <t>Opt_Insert</t>
        </is>
      </c>
      <c r="G984" s="235" t="inlineStr">
        <is>
          <t>3</t>
        </is>
      </c>
      <c r="H984" s="234" t="inlineStr">
        <is>
          <t>X3</t>
        </is>
      </c>
      <c r="I984" s="233" t="inlineStr">
        <is>
          <t>Packing</t>
        </is>
      </c>
      <c r="J984" s="233" t="inlineStr">
        <is>
          <t>Packing</t>
        </is>
      </c>
      <c r="K984" s="233" t="n"/>
      <c r="L984" s="233" t="inlineStr">
        <is>
          <t>Regreasable</t>
        </is>
      </c>
      <c r="M984" s="233" t="inlineStr">
        <is>
          <t>C35</t>
        </is>
      </c>
      <c r="N984" s="233" t="inlineStr">
        <is>
          <t>Lip Seal</t>
        </is>
      </c>
      <c r="O984" s="233" t="inlineStr">
        <is>
          <t>Coating_Scotchkote134_interior_exterior</t>
        </is>
      </c>
      <c r="P984" s="235" t="inlineStr">
        <is>
          <t>RTF</t>
        </is>
      </c>
      <c r="Q984" s="233" t="inlineStr">
        <is>
          <t>B105013</t>
        </is>
      </c>
      <c r="R984" s="235" t="inlineStr">
        <is>
          <t>LT250</t>
        </is>
      </c>
      <c r="S984" s="233" t="n"/>
      <c r="T984" s="233" t="n"/>
      <c r="U984" s="233" t="n"/>
    </row>
    <row r="985">
      <c r="B985" s="233">
        <f>IF(AND(M985&lt;&gt;"B20", O985= "Coating_Standard"),"Y","N")</f>
        <v/>
      </c>
      <c r="C985" s="233" t="inlineStr">
        <is>
          <t>ConTab_BOM_KP_Insert_1684</t>
        </is>
      </c>
      <c r="D985" s="233">
        <f>IF(B985="Y",C985,"")</f>
        <v/>
      </c>
      <c r="E985" s="235" t="inlineStr">
        <is>
          <t>2095-1_2-KP</t>
        </is>
      </c>
      <c r="F985" s="235" t="inlineStr">
        <is>
          <t>Opt_Insert</t>
        </is>
      </c>
      <c r="G985" s="235" t="inlineStr">
        <is>
          <t>3</t>
        </is>
      </c>
      <c r="H985" s="234" t="inlineStr">
        <is>
          <t>X3</t>
        </is>
      </c>
      <c r="I985" s="233" t="inlineStr">
        <is>
          <t>Packing</t>
        </is>
      </c>
      <c r="J985" s="233" t="inlineStr">
        <is>
          <t>Packing</t>
        </is>
      </c>
      <c r="K985" s="233" t="n"/>
      <c r="L985" s="233" t="inlineStr">
        <is>
          <t>Regreasable</t>
        </is>
      </c>
      <c r="M985" s="233" t="inlineStr">
        <is>
          <t>J</t>
        </is>
      </c>
      <c r="N985" s="233" t="inlineStr">
        <is>
          <t>Lip Seal</t>
        </is>
      </c>
      <c r="O985" s="233" t="inlineStr">
        <is>
          <t>Coating_Scotchkote134_interior_exterior</t>
        </is>
      </c>
      <c r="P985" s="235" t="inlineStr">
        <is>
          <t>RTF</t>
        </is>
      </c>
      <c r="Q985" s="233" t="inlineStr">
        <is>
          <t>B105014</t>
        </is>
      </c>
      <c r="R985" s="235" t="inlineStr">
        <is>
          <t>LT105</t>
        </is>
      </c>
      <c r="S985" s="233" t="n"/>
      <c r="T985" s="233" t="n"/>
      <c r="U985" s="233" t="n"/>
    </row>
    <row r="986">
      <c r="B986" s="233">
        <f>IF(AND(M986&lt;&gt;"B20", O986= "Coating_Standard"),"Y","N")</f>
        <v/>
      </c>
      <c r="C986" s="233" t="inlineStr">
        <is>
          <t>ConTab_BOM_KP_Insert_1685</t>
        </is>
      </c>
      <c r="D986" s="233">
        <f>IF(B986="Y",C986,"")</f>
        <v/>
      </c>
      <c r="E986" s="235" t="inlineStr">
        <is>
          <t>2095-1_2-KP</t>
        </is>
      </c>
      <c r="F986" s="235" t="inlineStr">
        <is>
          <t>Opt_Insert</t>
        </is>
      </c>
      <c r="G986" s="235" t="inlineStr">
        <is>
          <t>3</t>
        </is>
      </c>
      <c r="H986" s="234" t="inlineStr">
        <is>
          <t>X3</t>
        </is>
      </c>
      <c r="I986" s="233" t="inlineStr">
        <is>
          <t>Mechanical Seal</t>
        </is>
      </c>
      <c r="J986" s="233" t="inlineStr">
        <is>
          <t>Single</t>
        </is>
      </c>
      <c r="K986" s="233" t="inlineStr">
        <is>
          <t>Balanced</t>
        </is>
      </c>
      <c r="L986" s="233" t="inlineStr">
        <is>
          <t>Regreasable</t>
        </is>
      </c>
      <c r="M986" s="233" t="inlineStr">
        <is>
          <t>C35</t>
        </is>
      </c>
      <c r="N986" s="233" t="inlineStr">
        <is>
          <t>Lip Seal</t>
        </is>
      </c>
      <c r="O986" s="233" t="inlineStr">
        <is>
          <t>Coating_Scotchkote134_interior_exterior</t>
        </is>
      </c>
      <c r="P986" s="235" t="inlineStr">
        <is>
          <t>RTF</t>
        </is>
      </c>
      <c r="Q986" s="233" t="inlineStr">
        <is>
          <t>B105016</t>
        </is>
      </c>
      <c r="R986" s="235" t="inlineStr">
        <is>
          <t>LT250</t>
        </is>
      </c>
      <c r="S986" s="233" t="n"/>
      <c r="T986" s="233" t="n"/>
      <c r="U986" s="233" t="n"/>
    </row>
    <row r="987">
      <c r="B987" s="233">
        <f>IF(AND(M987&lt;&gt;"B20", O987= "Coating_Standard"),"Y","N")</f>
        <v/>
      </c>
      <c r="C987" s="233" t="inlineStr">
        <is>
          <t>ConTab_BOM_KP_Insert_1686</t>
        </is>
      </c>
      <c r="D987" s="233">
        <f>IF(B987="Y",C987,"")</f>
        <v/>
      </c>
      <c r="E987" s="235" t="inlineStr">
        <is>
          <t>2095-1_2-KP</t>
        </is>
      </c>
      <c r="F987" s="235" t="inlineStr">
        <is>
          <t>Opt_Insert</t>
        </is>
      </c>
      <c r="G987" s="235" t="inlineStr">
        <is>
          <t>3</t>
        </is>
      </c>
      <c r="H987" s="234" t="inlineStr">
        <is>
          <t>X3</t>
        </is>
      </c>
      <c r="I987" s="233" t="inlineStr">
        <is>
          <t>Mechanical Seal</t>
        </is>
      </c>
      <c r="J987" s="233" t="inlineStr">
        <is>
          <t>Single</t>
        </is>
      </c>
      <c r="K987" s="233" t="inlineStr">
        <is>
          <t>Balanced</t>
        </is>
      </c>
      <c r="L987" s="233" t="inlineStr">
        <is>
          <t>Regreasable</t>
        </is>
      </c>
      <c r="M987" s="233" t="inlineStr">
        <is>
          <t>J</t>
        </is>
      </c>
      <c r="N987" s="233" t="inlineStr">
        <is>
          <t>Lip Seal</t>
        </is>
      </c>
      <c r="O987" s="233" t="inlineStr">
        <is>
          <t>Coating_Scotchkote134_interior_exterior</t>
        </is>
      </c>
      <c r="P987" s="235" t="inlineStr">
        <is>
          <t>RTF</t>
        </is>
      </c>
      <c r="Q987" s="233" t="inlineStr">
        <is>
          <t>B105017</t>
        </is>
      </c>
      <c r="R987" s="235" t="inlineStr">
        <is>
          <t>LT105</t>
        </is>
      </c>
      <c r="S987" s="233" t="n"/>
      <c r="T987" s="233" t="n"/>
      <c r="U987" s="233" t="n"/>
    </row>
    <row r="988">
      <c r="B988" s="233">
        <f>IF(AND(M988&lt;&gt;"B20", O988= "Coating_Standard"),"Y","N")</f>
        <v/>
      </c>
      <c r="C988" s="233" t="inlineStr">
        <is>
          <t>ConTab_BOM_KP_Insert_1687</t>
        </is>
      </c>
      <c r="D988" s="233">
        <f>IF(B988="Y",C988,"")</f>
        <v/>
      </c>
      <c r="E988" s="235" t="inlineStr">
        <is>
          <t>2013-5_6-KP</t>
        </is>
      </c>
      <c r="F988" s="235" t="inlineStr">
        <is>
          <t>Opt_Insert</t>
        </is>
      </c>
      <c r="G988" s="235" t="inlineStr">
        <is>
          <t>2</t>
        </is>
      </c>
      <c r="H988" s="234" t="inlineStr">
        <is>
          <t>X2</t>
        </is>
      </c>
      <c r="I988" s="233" t="inlineStr">
        <is>
          <t>Mechanical Seal</t>
        </is>
      </c>
      <c r="J988" s="233" t="inlineStr">
        <is>
          <t>Single</t>
        </is>
      </c>
      <c r="K988" s="233" t="inlineStr">
        <is>
          <t>Unbalanced</t>
        </is>
      </c>
      <c r="L988" s="233" t="inlineStr">
        <is>
          <t>Regreasable</t>
        </is>
      </c>
      <c r="M988" s="233" t="inlineStr">
        <is>
          <t>C35</t>
        </is>
      </c>
      <c r="N988" s="233" t="inlineStr">
        <is>
          <t>Lip Seal</t>
        </is>
      </c>
      <c r="O988" s="233" t="inlineStr">
        <is>
          <t>Coating_Scotchkote134_interior_exterior</t>
        </is>
      </c>
      <c r="P988" s="235" t="inlineStr">
        <is>
          <t>RTF</t>
        </is>
      </c>
      <c r="Q988" s="233" t="inlineStr">
        <is>
          <t>B105011</t>
        </is>
      </c>
      <c r="R988" s="235" t="inlineStr">
        <is>
          <t>LT250</t>
        </is>
      </c>
      <c r="S988" s="233" t="n"/>
      <c r="T988" s="233" t="n"/>
      <c r="U988" s="233" t="n"/>
    </row>
    <row r="989">
      <c r="B989" s="233">
        <f>IF(AND(M989&lt;&gt;"B20", O989= "Coating_Standard"),"Y","N")</f>
        <v/>
      </c>
      <c r="C989" s="233" t="inlineStr">
        <is>
          <t>ConTab_BOM_KP_Insert_1688</t>
        </is>
      </c>
      <c r="D989" s="233">
        <f>IF(B989="Y",C989,"")</f>
        <v/>
      </c>
      <c r="E989" s="235" t="inlineStr">
        <is>
          <t>2013-5_6-KP</t>
        </is>
      </c>
      <c r="F989" s="235" t="inlineStr">
        <is>
          <t>Opt_Insert</t>
        </is>
      </c>
      <c r="G989" s="235" t="inlineStr">
        <is>
          <t>2</t>
        </is>
      </c>
      <c r="H989" s="234" t="inlineStr">
        <is>
          <t>X2</t>
        </is>
      </c>
      <c r="I989" s="233" t="inlineStr">
        <is>
          <t>Mechanical Seal</t>
        </is>
      </c>
      <c r="J989" s="233" t="inlineStr">
        <is>
          <t>Single</t>
        </is>
      </c>
      <c r="K989" s="233" t="inlineStr">
        <is>
          <t>Unbalanced</t>
        </is>
      </c>
      <c r="L989" s="233" t="inlineStr">
        <is>
          <t>Regreasable</t>
        </is>
      </c>
      <c r="M989" s="233" t="inlineStr">
        <is>
          <t>J</t>
        </is>
      </c>
      <c r="N989" s="233" t="inlineStr">
        <is>
          <t>Lip Seal</t>
        </is>
      </c>
      <c r="O989" s="233" t="inlineStr">
        <is>
          <t>Coating_Scotchkote134_interior_exterior</t>
        </is>
      </c>
      <c r="P989" s="235" t="inlineStr">
        <is>
          <t>RTF</t>
        </is>
      </c>
      <c r="Q989" s="233" t="inlineStr">
        <is>
          <t>B105012</t>
        </is>
      </c>
      <c r="R989" s="235" t="inlineStr">
        <is>
          <t>LT105</t>
        </is>
      </c>
      <c r="S989" s="233" t="n"/>
      <c r="T989" s="233" t="n"/>
      <c r="U989" s="233" t="n"/>
    </row>
    <row r="990">
      <c r="B990" s="233">
        <f>IF(AND(M990&lt;&gt;"B20", O990= "Coating_Standard"),"Y","N")</f>
        <v/>
      </c>
      <c r="C990" s="233" t="inlineStr">
        <is>
          <t>ConTab_BOM_KP_Insert_1689</t>
        </is>
      </c>
      <c r="D990" s="233">
        <f>IF(B990="Y",C990,"")</f>
        <v/>
      </c>
      <c r="E990" s="235" t="inlineStr">
        <is>
          <t>2013-5_6-KP</t>
        </is>
      </c>
      <c r="F990" s="235" t="inlineStr">
        <is>
          <t>Opt_Insert</t>
        </is>
      </c>
      <c r="G990" s="235" t="inlineStr">
        <is>
          <t>3</t>
        </is>
      </c>
      <c r="H990" s="234" t="inlineStr">
        <is>
          <t>X3</t>
        </is>
      </c>
      <c r="I990" s="233" t="inlineStr">
        <is>
          <t>Packing</t>
        </is>
      </c>
      <c r="J990" s="233" t="inlineStr">
        <is>
          <t>Packing</t>
        </is>
      </c>
      <c r="K990" s="233" t="n"/>
      <c r="L990" s="233" t="inlineStr">
        <is>
          <t>Regreasable</t>
        </is>
      </c>
      <c r="M990" s="233" t="inlineStr">
        <is>
          <t>C35</t>
        </is>
      </c>
      <c r="N990" s="233" t="inlineStr">
        <is>
          <t>Lip Seal</t>
        </is>
      </c>
      <c r="O990" s="233" t="inlineStr">
        <is>
          <t>Coating_Scotchkote134_interior_exterior</t>
        </is>
      </c>
      <c r="P990" s="235" t="inlineStr">
        <is>
          <t>RTF</t>
        </is>
      </c>
      <c r="Q990" s="233" t="inlineStr">
        <is>
          <t>B105013</t>
        </is>
      </c>
      <c r="R990" s="235" t="inlineStr">
        <is>
          <t>LT250</t>
        </is>
      </c>
      <c r="S990" s="233" t="n"/>
      <c r="T990" s="233" t="n"/>
      <c r="U990" s="233" t="n"/>
    </row>
    <row r="991">
      <c r="B991" s="233">
        <f>IF(AND(M991&lt;&gt;"B20", O991= "Coating_Standard"),"Y","N")</f>
        <v/>
      </c>
      <c r="C991" s="233" t="inlineStr">
        <is>
          <t>ConTab_BOM_KP_Insert_1690</t>
        </is>
      </c>
      <c r="D991" s="233">
        <f>IF(B991="Y",C991,"")</f>
        <v/>
      </c>
      <c r="E991" s="235" t="inlineStr">
        <is>
          <t>2013-5_6-KP</t>
        </is>
      </c>
      <c r="F991" s="235" t="inlineStr">
        <is>
          <t>Opt_Insert</t>
        </is>
      </c>
      <c r="G991" s="235" t="inlineStr">
        <is>
          <t>3</t>
        </is>
      </c>
      <c r="H991" s="234" t="inlineStr">
        <is>
          <t>X3</t>
        </is>
      </c>
      <c r="I991" s="233" t="inlineStr">
        <is>
          <t>Packing</t>
        </is>
      </c>
      <c r="J991" s="233" t="inlineStr">
        <is>
          <t>Packing</t>
        </is>
      </c>
      <c r="K991" s="233" t="n"/>
      <c r="L991" s="233" t="inlineStr">
        <is>
          <t>Regreasable</t>
        </is>
      </c>
      <c r="M991" s="233" t="inlineStr">
        <is>
          <t>J</t>
        </is>
      </c>
      <c r="N991" s="233" t="inlineStr">
        <is>
          <t>Lip Seal</t>
        </is>
      </c>
      <c r="O991" s="233" t="inlineStr">
        <is>
          <t>Coating_Scotchkote134_interior_exterior</t>
        </is>
      </c>
      <c r="P991" s="235" t="inlineStr">
        <is>
          <t>RTF</t>
        </is>
      </c>
      <c r="Q991" s="233" t="inlineStr">
        <is>
          <t>B105014</t>
        </is>
      </c>
      <c r="R991" s="235" t="inlineStr">
        <is>
          <t>LT105</t>
        </is>
      </c>
      <c r="S991" s="233" t="n"/>
      <c r="T991" s="233" t="n"/>
      <c r="U991" s="233" t="n"/>
    </row>
    <row r="992">
      <c r="B992" s="233">
        <f>IF(AND(M992&lt;&gt;"B20", O992= "Coating_Standard"),"Y","N")</f>
        <v/>
      </c>
      <c r="C992" s="233" t="inlineStr">
        <is>
          <t>ConTab_BOM_KP_Insert_1691</t>
        </is>
      </c>
      <c r="D992" s="233">
        <f>IF(B992="Y",C992,"")</f>
        <v/>
      </c>
      <c r="E992" s="235" t="inlineStr">
        <is>
          <t>2013-5_6-KP</t>
        </is>
      </c>
      <c r="F992" s="235" t="inlineStr">
        <is>
          <t>Opt_Insert</t>
        </is>
      </c>
      <c r="G992" s="235" t="inlineStr">
        <is>
          <t>3</t>
        </is>
      </c>
      <c r="H992" s="234" t="inlineStr">
        <is>
          <t>X3</t>
        </is>
      </c>
      <c r="I992" s="233" t="inlineStr">
        <is>
          <t>Mechanical Seal</t>
        </is>
      </c>
      <c r="J992" s="233" t="inlineStr">
        <is>
          <t>Single</t>
        </is>
      </c>
      <c r="K992" s="233" t="inlineStr">
        <is>
          <t>Balanced</t>
        </is>
      </c>
      <c r="L992" s="233" t="inlineStr">
        <is>
          <t>Regreasable</t>
        </is>
      </c>
      <c r="M992" s="233" t="inlineStr">
        <is>
          <t>C35</t>
        </is>
      </c>
      <c r="N992" s="233" t="inlineStr">
        <is>
          <t>Lip Seal</t>
        </is>
      </c>
      <c r="O992" s="233" t="inlineStr">
        <is>
          <t>Coating_Scotchkote134_interior_exterior</t>
        </is>
      </c>
      <c r="P992" s="235" t="inlineStr">
        <is>
          <t>RTF</t>
        </is>
      </c>
      <c r="Q992" s="233" t="inlineStr">
        <is>
          <t>B105016</t>
        </is>
      </c>
      <c r="R992" s="235" t="inlineStr">
        <is>
          <t>LT250</t>
        </is>
      </c>
      <c r="S992" s="233" t="n"/>
      <c r="T992" s="233" t="n"/>
      <c r="U992" s="233" t="n"/>
    </row>
    <row r="993">
      <c r="B993" s="233">
        <f>IF(AND(M993&lt;&gt;"B20", O993= "Coating_Standard"),"Y","N")</f>
        <v/>
      </c>
      <c r="C993" s="233" t="inlineStr">
        <is>
          <t>ConTab_BOM_KP_Insert_1692</t>
        </is>
      </c>
      <c r="D993" s="233">
        <f>IF(B993="Y",C993,"")</f>
        <v/>
      </c>
      <c r="E993" s="235" t="inlineStr">
        <is>
          <t>2013-5_6-KP</t>
        </is>
      </c>
      <c r="F993" s="235" t="inlineStr">
        <is>
          <t>Opt_Insert</t>
        </is>
      </c>
      <c r="G993" s="235" t="inlineStr">
        <is>
          <t>3</t>
        </is>
      </c>
      <c r="H993" s="234" t="inlineStr">
        <is>
          <t>X3</t>
        </is>
      </c>
      <c r="I993" s="233" t="inlineStr">
        <is>
          <t>Mechanical Seal</t>
        </is>
      </c>
      <c r="J993" s="233" t="inlineStr">
        <is>
          <t>Single</t>
        </is>
      </c>
      <c r="K993" s="233" t="inlineStr">
        <is>
          <t>Balanced</t>
        </is>
      </c>
      <c r="L993" s="233" t="inlineStr">
        <is>
          <t>Regreasable</t>
        </is>
      </c>
      <c r="M993" s="233" t="inlineStr">
        <is>
          <t>J</t>
        </is>
      </c>
      <c r="N993" s="233" t="inlineStr">
        <is>
          <t>Lip Seal</t>
        </is>
      </c>
      <c r="O993" s="233" t="inlineStr">
        <is>
          <t>Coating_Scotchkote134_interior_exterior</t>
        </is>
      </c>
      <c r="P993" s="235" t="inlineStr">
        <is>
          <t>RTF</t>
        </is>
      </c>
      <c r="Q993" s="233" t="inlineStr">
        <is>
          <t>B105017</t>
        </is>
      </c>
      <c r="R993" s="235" t="inlineStr">
        <is>
          <t>LT105</t>
        </is>
      </c>
      <c r="S993" s="233" t="n"/>
      <c r="T993" s="233" t="n"/>
      <c r="U993" s="233" t="n"/>
    </row>
    <row r="994">
      <c r="B994" s="233">
        <f>IF(AND(M994&lt;&gt;"B20", O994= "Coating_Standard"),"Y","N")</f>
        <v/>
      </c>
      <c r="C994" s="233" t="inlineStr">
        <is>
          <t>ConTab_BOM_KP_Insert_1693</t>
        </is>
      </c>
      <c r="D994" s="233">
        <f>IF(B994="Y",C994,"")</f>
        <v/>
      </c>
      <c r="E994" s="235" t="inlineStr">
        <is>
          <t>3095-7_8-KP</t>
        </is>
      </c>
      <c r="F994" s="235" t="inlineStr">
        <is>
          <t>Opt_Insert</t>
        </is>
      </c>
      <c r="G994" s="235" t="inlineStr">
        <is>
          <t>2</t>
        </is>
      </c>
      <c r="H994" s="234" t="inlineStr">
        <is>
          <t>X2</t>
        </is>
      </c>
      <c r="I994" s="233" t="inlineStr">
        <is>
          <t>Mechanical Seal</t>
        </is>
      </c>
      <c r="J994" s="233" t="inlineStr">
        <is>
          <t>Single</t>
        </is>
      </c>
      <c r="K994" s="233" t="inlineStr">
        <is>
          <t>Unbalanced</t>
        </is>
      </c>
      <c r="L994" s="233" t="inlineStr">
        <is>
          <t>Regreasable</t>
        </is>
      </c>
      <c r="M994" s="233" t="inlineStr">
        <is>
          <t>C35</t>
        </is>
      </c>
      <c r="N994" s="233" t="inlineStr">
        <is>
          <t>Lip Seal</t>
        </is>
      </c>
      <c r="O994" s="233" t="inlineStr">
        <is>
          <t>Coating_Scotchkote134_interior_exterior</t>
        </is>
      </c>
      <c r="P994" s="235" t="inlineStr">
        <is>
          <t>RTF</t>
        </is>
      </c>
      <c r="Q994" s="233" t="inlineStr">
        <is>
          <t>B105011</t>
        </is>
      </c>
      <c r="R994" s="235" t="inlineStr">
        <is>
          <t>LT250</t>
        </is>
      </c>
      <c r="S994" s="233" t="n"/>
      <c r="T994" s="233" t="n"/>
      <c r="U994" s="233" t="n"/>
    </row>
    <row r="995">
      <c r="B995" s="233">
        <f>IF(AND(M995&lt;&gt;"B20", O995= "Coating_Standard"),"Y","N")</f>
        <v/>
      </c>
      <c r="C995" s="233" t="inlineStr">
        <is>
          <t>ConTab_BOM_KP_Insert_1694</t>
        </is>
      </c>
      <c r="D995" s="233">
        <f>IF(B995="Y",C995,"")</f>
        <v/>
      </c>
      <c r="E995" s="235" t="inlineStr">
        <is>
          <t>3095-7_8-KP</t>
        </is>
      </c>
      <c r="F995" s="235" t="inlineStr">
        <is>
          <t>Opt_Insert</t>
        </is>
      </c>
      <c r="G995" s="235" t="inlineStr">
        <is>
          <t>2</t>
        </is>
      </c>
      <c r="H995" s="234" t="inlineStr">
        <is>
          <t>X2</t>
        </is>
      </c>
      <c r="I995" s="233" t="inlineStr">
        <is>
          <t>Mechanical Seal</t>
        </is>
      </c>
      <c r="J995" s="233" t="inlineStr">
        <is>
          <t>Single</t>
        </is>
      </c>
      <c r="K995" s="233" t="inlineStr">
        <is>
          <t>Unbalanced</t>
        </is>
      </c>
      <c r="L995" s="233" t="inlineStr">
        <is>
          <t>Regreasable</t>
        </is>
      </c>
      <c r="M995" s="233" t="inlineStr">
        <is>
          <t>J</t>
        </is>
      </c>
      <c r="N995" s="233" t="inlineStr">
        <is>
          <t>Lip Seal</t>
        </is>
      </c>
      <c r="O995" s="233" t="inlineStr">
        <is>
          <t>Coating_Scotchkote134_interior_exterior</t>
        </is>
      </c>
      <c r="P995" s="235" t="inlineStr">
        <is>
          <t>RTF</t>
        </is>
      </c>
      <c r="Q995" s="233" t="inlineStr">
        <is>
          <t>B105012</t>
        </is>
      </c>
      <c r="R995" s="235" t="inlineStr">
        <is>
          <t>LT105</t>
        </is>
      </c>
      <c r="S995" s="233" t="n"/>
      <c r="T995" s="233" t="n"/>
      <c r="U995" s="233" t="n"/>
    </row>
    <row r="996">
      <c r="B996" s="233">
        <f>IF(AND(M996&lt;&gt;"B20", O996= "Coating_Standard"),"Y","N")</f>
        <v/>
      </c>
      <c r="C996" s="233" t="inlineStr">
        <is>
          <t>ConTab_BOM_KP_Insert_1695</t>
        </is>
      </c>
      <c r="D996" s="233">
        <f>IF(B996="Y",C996,"")</f>
        <v/>
      </c>
      <c r="E996" s="235" t="inlineStr">
        <is>
          <t>3095-7_8-KP</t>
        </is>
      </c>
      <c r="F996" s="235" t="inlineStr">
        <is>
          <t>Opt_Insert</t>
        </is>
      </c>
      <c r="G996" s="235" t="inlineStr">
        <is>
          <t>3</t>
        </is>
      </c>
      <c r="H996" s="234" t="inlineStr">
        <is>
          <t>X3</t>
        </is>
      </c>
      <c r="I996" s="233" t="inlineStr">
        <is>
          <t>Packing</t>
        </is>
      </c>
      <c r="J996" s="233" t="inlineStr">
        <is>
          <t>Packing</t>
        </is>
      </c>
      <c r="K996" s="233" t="n"/>
      <c r="L996" s="233" t="inlineStr">
        <is>
          <t>Regreasable</t>
        </is>
      </c>
      <c r="M996" s="233" t="inlineStr">
        <is>
          <t>C35</t>
        </is>
      </c>
      <c r="N996" s="233" t="inlineStr">
        <is>
          <t>Lip Seal</t>
        </is>
      </c>
      <c r="O996" s="233" t="inlineStr">
        <is>
          <t>Coating_Scotchkote134_interior_exterior</t>
        </is>
      </c>
      <c r="P996" s="235" t="inlineStr">
        <is>
          <t>RTF</t>
        </is>
      </c>
      <c r="Q996" s="233" t="inlineStr">
        <is>
          <t>B105013</t>
        </is>
      </c>
      <c r="R996" s="235" t="inlineStr">
        <is>
          <t>LT250</t>
        </is>
      </c>
      <c r="S996" s="233" t="n"/>
      <c r="T996" s="233" t="n"/>
      <c r="U996" s="233" t="n"/>
    </row>
    <row r="997">
      <c r="B997" s="233">
        <f>IF(AND(M997&lt;&gt;"B20", O997= "Coating_Standard"),"Y","N")</f>
        <v/>
      </c>
      <c r="C997" s="233" t="inlineStr">
        <is>
          <t>ConTab_BOM_KP_Insert_1696</t>
        </is>
      </c>
      <c r="D997" s="233">
        <f>IF(B997="Y",C997,"")</f>
        <v/>
      </c>
      <c r="E997" s="235" t="inlineStr">
        <is>
          <t>3095-7_8-KP</t>
        </is>
      </c>
      <c r="F997" s="235" t="inlineStr">
        <is>
          <t>Opt_Insert</t>
        </is>
      </c>
      <c r="G997" s="235" t="inlineStr">
        <is>
          <t>3</t>
        </is>
      </c>
      <c r="H997" s="234" t="inlineStr">
        <is>
          <t>X3</t>
        </is>
      </c>
      <c r="I997" s="233" t="inlineStr">
        <is>
          <t>Packing</t>
        </is>
      </c>
      <c r="J997" s="233" t="inlineStr">
        <is>
          <t>Packing</t>
        </is>
      </c>
      <c r="K997" s="233" t="n"/>
      <c r="L997" s="233" t="inlineStr">
        <is>
          <t>Regreasable</t>
        </is>
      </c>
      <c r="M997" s="233" t="inlineStr">
        <is>
          <t>J</t>
        </is>
      </c>
      <c r="N997" s="233" t="inlineStr">
        <is>
          <t>Lip Seal</t>
        </is>
      </c>
      <c r="O997" s="233" t="inlineStr">
        <is>
          <t>Coating_Scotchkote134_interior_exterior</t>
        </is>
      </c>
      <c r="P997" s="235" t="inlineStr">
        <is>
          <t>RTF</t>
        </is>
      </c>
      <c r="Q997" s="233" t="inlineStr">
        <is>
          <t>B105014</t>
        </is>
      </c>
      <c r="R997" s="235" t="inlineStr">
        <is>
          <t>LT105</t>
        </is>
      </c>
      <c r="S997" s="233" t="n"/>
      <c r="T997" s="233" t="n"/>
      <c r="U997" s="233" t="n"/>
    </row>
    <row r="998">
      <c r="B998" s="233">
        <f>IF(AND(M998&lt;&gt;"B20", O998= "Coating_Standard"),"Y","N")</f>
        <v/>
      </c>
      <c r="C998" s="233" t="inlineStr">
        <is>
          <t>ConTab_BOM_KP_Insert_1697</t>
        </is>
      </c>
      <c r="D998" s="233">
        <f>IF(B998="Y",C998,"")</f>
        <v/>
      </c>
      <c r="E998" s="235" t="inlineStr">
        <is>
          <t>3095-7_8-KP</t>
        </is>
      </c>
      <c r="F998" s="235" t="inlineStr">
        <is>
          <t>Opt_Insert</t>
        </is>
      </c>
      <c r="G998" s="235" t="inlineStr">
        <is>
          <t>3</t>
        </is>
      </c>
      <c r="H998" s="234" t="inlineStr">
        <is>
          <t>X3</t>
        </is>
      </c>
      <c r="I998" s="233" t="inlineStr">
        <is>
          <t>Mechanical Seal</t>
        </is>
      </c>
      <c r="J998" s="233" t="inlineStr">
        <is>
          <t>Single</t>
        </is>
      </c>
      <c r="K998" s="233" t="inlineStr">
        <is>
          <t>Balanced</t>
        </is>
      </c>
      <c r="L998" s="233" t="inlineStr">
        <is>
          <t>Regreasable</t>
        </is>
      </c>
      <c r="M998" s="233" t="inlineStr">
        <is>
          <t>C35</t>
        </is>
      </c>
      <c r="N998" s="233" t="inlineStr">
        <is>
          <t>Lip Seal</t>
        </is>
      </c>
      <c r="O998" s="233" t="inlineStr">
        <is>
          <t>Coating_Scotchkote134_interior_exterior</t>
        </is>
      </c>
      <c r="P998" s="235" t="inlineStr">
        <is>
          <t>RTF</t>
        </is>
      </c>
      <c r="Q998" s="233" t="inlineStr">
        <is>
          <t>B105016</t>
        </is>
      </c>
      <c r="R998" s="235" t="inlineStr">
        <is>
          <t>LT250</t>
        </is>
      </c>
      <c r="S998" s="233" t="n"/>
      <c r="T998" s="233" t="n"/>
      <c r="U998" s="233" t="n"/>
    </row>
    <row r="999">
      <c r="B999" s="233">
        <f>IF(AND(M999&lt;&gt;"B20", O999= "Coating_Standard"),"Y","N")</f>
        <v/>
      </c>
      <c r="C999" s="233" t="inlineStr">
        <is>
          <t>ConTab_BOM_KP_Insert_1698</t>
        </is>
      </c>
      <c r="D999" s="233">
        <f>IF(B999="Y",C999,"")</f>
        <v/>
      </c>
      <c r="E999" s="235" t="inlineStr">
        <is>
          <t>3095-7_8-KP</t>
        </is>
      </c>
      <c r="F999" s="235" t="inlineStr">
        <is>
          <t>Opt_Insert</t>
        </is>
      </c>
      <c r="G999" s="235" t="inlineStr">
        <is>
          <t>3</t>
        </is>
      </c>
      <c r="H999" s="234" t="inlineStr">
        <is>
          <t>X3</t>
        </is>
      </c>
      <c r="I999" s="233" t="inlineStr">
        <is>
          <t>Mechanical Seal</t>
        </is>
      </c>
      <c r="J999" s="233" t="inlineStr">
        <is>
          <t>Single</t>
        </is>
      </c>
      <c r="K999" s="233" t="inlineStr">
        <is>
          <t>Balanced</t>
        </is>
      </c>
      <c r="L999" s="233" t="inlineStr">
        <is>
          <t>Regreasable</t>
        </is>
      </c>
      <c r="M999" s="233" t="inlineStr">
        <is>
          <t>J</t>
        </is>
      </c>
      <c r="N999" s="233" t="inlineStr">
        <is>
          <t>Lip Seal</t>
        </is>
      </c>
      <c r="O999" s="233" t="inlineStr">
        <is>
          <t>Coating_Scotchkote134_interior_exterior</t>
        </is>
      </c>
      <c r="P999" s="235" t="inlineStr">
        <is>
          <t>RTF</t>
        </is>
      </c>
      <c r="Q999" s="233" t="inlineStr">
        <is>
          <t>B105017</t>
        </is>
      </c>
      <c r="R999" s="235" t="inlineStr">
        <is>
          <t>LT105</t>
        </is>
      </c>
      <c r="S999" s="233" t="n"/>
      <c r="T999" s="233" t="n"/>
      <c r="U999" s="233" t="n"/>
    </row>
    <row r="1000">
      <c r="B1000" s="233">
        <f>IF(AND(M1000&lt;&gt;"B20", O1000= "Coating_Standard"),"Y","N")</f>
        <v/>
      </c>
      <c r="C1000" s="233" t="inlineStr">
        <is>
          <t>ConTab_BOM_KP_Insert_1699</t>
        </is>
      </c>
      <c r="D1000" s="233">
        <f>IF(B1000="Y",C1000,"")</f>
        <v/>
      </c>
      <c r="E1000" s="235" t="inlineStr">
        <is>
          <t>3014-5_6-KP</t>
        </is>
      </c>
      <c r="F1000" s="235" t="inlineStr">
        <is>
          <t>Opt_Insert</t>
        </is>
      </c>
      <c r="G1000" s="235" t="inlineStr">
        <is>
          <t>4</t>
        </is>
      </c>
      <c r="H1000" s="234" t="inlineStr">
        <is>
          <t>X4</t>
        </is>
      </c>
      <c r="I1000" s="233" t="inlineStr">
        <is>
          <t>Mechanical Seal</t>
        </is>
      </c>
      <c r="J1000" s="233" t="inlineStr">
        <is>
          <t>Single</t>
        </is>
      </c>
      <c r="K1000" s="233" t="n"/>
      <c r="L1000" s="233" t="inlineStr">
        <is>
          <t>Regreasable</t>
        </is>
      </c>
      <c r="M1000" s="233" t="inlineStr">
        <is>
          <t>C35</t>
        </is>
      </c>
      <c r="N1000" s="233" t="inlineStr">
        <is>
          <t>Lip Seal</t>
        </is>
      </c>
      <c r="O1000" s="233" t="inlineStr">
        <is>
          <t>Coating_Scotchkote134_interior_exterior</t>
        </is>
      </c>
      <c r="P1000" s="235" t="inlineStr">
        <is>
          <t>RTF</t>
        </is>
      </c>
      <c r="Q1000" s="233" t="inlineStr">
        <is>
          <t>B105019</t>
        </is>
      </c>
      <c r="R1000" s="235" t="inlineStr">
        <is>
          <t>LT250</t>
        </is>
      </c>
      <c r="S1000" s="233" t="n"/>
      <c r="T1000" s="233" t="n"/>
      <c r="U1000" s="233" t="n"/>
    </row>
    <row r="1001">
      <c r="B1001" s="233">
        <f>IF(AND(M1001&lt;&gt;"B20", O1001= "Coating_Standard"),"Y","N")</f>
        <v/>
      </c>
      <c r="C1001" s="233" t="inlineStr">
        <is>
          <t>ConTab_BOM_KP_Insert_1700</t>
        </is>
      </c>
      <c r="D1001" s="233">
        <f>IF(B1001="Y",C1001,"")</f>
        <v/>
      </c>
      <c r="E1001" s="235" t="inlineStr">
        <is>
          <t>3014-5_6-KP</t>
        </is>
      </c>
      <c r="F1001" s="235" t="inlineStr">
        <is>
          <t>Opt_Insert</t>
        </is>
      </c>
      <c r="G1001" s="235" t="inlineStr">
        <is>
          <t>4</t>
        </is>
      </c>
      <c r="H1001" s="234" t="inlineStr">
        <is>
          <t>X4</t>
        </is>
      </c>
      <c r="I1001" s="233" t="inlineStr">
        <is>
          <t>Mechanical Seal</t>
        </is>
      </c>
      <c r="J1001" s="233" t="inlineStr">
        <is>
          <t>Single</t>
        </is>
      </c>
      <c r="K1001" s="233" t="n"/>
      <c r="L1001" s="233" t="inlineStr">
        <is>
          <t>Regreasable</t>
        </is>
      </c>
      <c r="M1001" s="233" t="inlineStr">
        <is>
          <t>J</t>
        </is>
      </c>
      <c r="N1001" s="233" t="inlineStr">
        <is>
          <t>Lip Seal</t>
        </is>
      </c>
      <c r="O1001" s="233" t="inlineStr">
        <is>
          <t>Coating_Scotchkote134_interior_exterior</t>
        </is>
      </c>
      <c r="P1001" s="235" t="inlineStr">
        <is>
          <t>RTF</t>
        </is>
      </c>
      <c r="Q1001" s="233" t="inlineStr">
        <is>
          <t>B105020</t>
        </is>
      </c>
      <c r="R1001" s="235" t="inlineStr">
        <is>
          <t>LT105</t>
        </is>
      </c>
      <c r="S1001" s="233" t="n"/>
      <c r="T1001" s="233" t="n"/>
      <c r="U1001" s="233" t="n"/>
    </row>
    <row r="1002">
      <c r="B1002" s="233">
        <f>IF(AND(M1002&lt;&gt;"B20", O1002= "Coating_Standard"),"Y","N")</f>
        <v/>
      </c>
      <c r="C1002" s="233" t="inlineStr">
        <is>
          <t>ConTab_BOM_KP_Insert_1701</t>
        </is>
      </c>
      <c r="D1002" s="233">
        <f>IF(B1002="Y",C1002,"")</f>
        <v/>
      </c>
      <c r="E1002" s="235" t="inlineStr">
        <is>
          <t>3014-5_6-KP</t>
        </is>
      </c>
      <c r="F1002" s="235" t="inlineStr">
        <is>
          <t>Opt_Insert</t>
        </is>
      </c>
      <c r="G1002" s="235" t="inlineStr">
        <is>
          <t>4</t>
        </is>
      </c>
      <c r="H1002" s="234" t="inlineStr">
        <is>
          <t>X4</t>
        </is>
      </c>
      <c r="I1002" s="233" t="inlineStr">
        <is>
          <t>Packing</t>
        </is>
      </c>
      <c r="J1002" s="233" t="inlineStr">
        <is>
          <t>Packing</t>
        </is>
      </c>
      <c r="K1002" s="233" t="n"/>
      <c r="L1002" s="233" t="inlineStr">
        <is>
          <t>Regreasable</t>
        </is>
      </c>
      <c r="M1002" s="233" t="inlineStr">
        <is>
          <t>C35</t>
        </is>
      </c>
      <c r="N1002" s="233" t="inlineStr">
        <is>
          <t>Lip Seal</t>
        </is>
      </c>
      <c r="O1002" s="233" t="inlineStr">
        <is>
          <t>Coating_Scotchkote134_interior_exterior</t>
        </is>
      </c>
      <c r="P1002" s="235" t="inlineStr">
        <is>
          <t>RTF</t>
        </is>
      </c>
      <c r="Q1002" s="233" t="inlineStr">
        <is>
          <t>B101312</t>
        </is>
      </c>
      <c r="R1002" s="235" t="inlineStr">
        <is>
          <t>LT250</t>
        </is>
      </c>
      <c r="S1002" s="233" t="n"/>
      <c r="T1002" s="233" t="n"/>
      <c r="U1002" s="233" t="n"/>
    </row>
    <row r="1003">
      <c r="B1003" s="233">
        <f>IF(AND(M1003&lt;&gt;"B20", O1003= "Coating_Standard"),"Y","N")</f>
        <v/>
      </c>
      <c r="C1003" s="233" t="inlineStr">
        <is>
          <t>ConTab_BOM_KP_Insert_1702</t>
        </is>
      </c>
      <c r="D1003" s="233">
        <f>IF(B1003="Y",C1003,"")</f>
        <v/>
      </c>
      <c r="E1003" s="235" t="inlineStr">
        <is>
          <t>3014-5_6-KP</t>
        </is>
      </c>
      <c r="F1003" s="235" t="inlineStr">
        <is>
          <t>Opt_Insert</t>
        </is>
      </c>
      <c r="G1003" s="235" t="inlineStr">
        <is>
          <t>4</t>
        </is>
      </c>
      <c r="H1003" s="234" t="inlineStr">
        <is>
          <t>X4</t>
        </is>
      </c>
      <c r="I1003" s="233" t="inlineStr">
        <is>
          <t>Packing</t>
        </is>
      </c>
      <c r="J1003" s="233" t="inlineStr">
        <is>
          <t>Packing</t>
        </is>
      </c>
      <c r="K1003" s="233" t="n"/>
      <c r="L1003" s="233" t="inlineStr">
        <is>
          <t>Regreasable</t>
        </is>
      </c>
      <c r="M1003" s="233" t="inlineStr">
        <is>
          <t>J</t>
        </is>
      </c>
      <c r="N1003" s="233" t="inlineStr">
        <is>
          <t>Lip Seal</t>
        </is>
      </c>
      <c r="O1003" s="233" t="inlineStr">
        <is>
          <t>Coating_Scotchkote134_interior_exterior</t>
        </is>
      </c>
      <c r="P1003" s="235" t="inlineStr">
        <is>
          <t>RTF</t>
        </is>
      </c>
      <c r="Q1003" s="233" t="inlineStr">
        <is>
          <t>B101312</t>
        </is>
      </c>
      <c r="R1003" s="235" t="inlineStr">
        <is>
          <t>LT105</t>
        </is>
      </c>
      <c r="S1003" s="233" t="n"/>
      <c r="T1003" s="233" t="n"/>
      <c r="U1003" s="233" t="n"/>
    </row>
    <row r="1004">
      <c r="B1004" s="233">
        <f>IF(AND(M1004&lt;&gt;"B20", O1004= "Coating_Standard"),"Y","N")</f>
        <v/>
      </c>
      <c r="C1004" s="233" t="inlineStr">
        <is>
          <t>ConTab_BOM_KP_Insert_1703</t>
        </is>
      </c>
      <c r="D1004" s="233">
        <f>IF(B1004="Y",C1004,"")</f>
        <v/>
      </c>
      <c r="E1004" s="235" t="inlineStr">
        <is>
          <t>4012-1_2-KP</t>
        </is>
      </c>
      <c r="F1004" s="235" t="inlineStr">
        <is>
          <t>Opt_Insert</t>
        </is>
      </c>
      <c r="G1004" s="235" t="inlineStr">
        <is>
          <t>4</t>
        </is>
      </c>
      <c r="H1004" s="234" t="inlineStr">
        <is>
          <t>X4</t>
        </is>
      </c>
      <c r="I1004" s="233" t="inlineStr">
        <is>
          <t>Mechanical Seal</t>
        </is>
      </c>
      <c r="J1004" s="233" t="inlineStr">
        <is>
          <t>Single</t>
        </is>
      </c>
      <c r="K1004" s="233" t="n"/>
      <c r="L1004" s="233" t="inlineStr">
        <is>
          <t>Regreasable</t>
        </is>
      </c>
      <c r="M1004" s="233" t="inlineStr">
        <is>
          <t>C35</t>
        </is>
      </c>
      <c r="N1004" s="233" t="inlineStr">
        <is>
          <t>Lip Seal</t>
        </is>
      </c>
      <c r="O1004" s="233" t="inlineStr">
        <is>
          <t>Coating_Scotchkote134_interior_exterior</t>
        </is>
      </c>
      <c r="P1004" s="235" t="inlineStr">
        <is>
          <t>RTF</t>
        </is>
      </c>
      <c r="Q1004" s="233" t="inlineStr">
        <is>
          <t>B105019</t>
        </is>
      </c>
      <c r="R1004" s="235" t="inlineStr">
        <is>
          <t>LT250</t>
        </is>
      </c>
      <c r="S1004" s="233" t="n"/>
      <c r="T1004" s="233" t="n"/>
      <c r="U1004" s="233" t="n"/>
    </row>
    <row r="1005">
      <c r="B1005" s="233">
        <f>IF(AND(M1005&lt;&gt;"B20", O1005= "Coating_Standard"),"Y","N")</f>
        <v/>
      </c>
      <c r="C1005" s="233" t="inlineStr">
        <is>
          <t>ConTab_BOM_KP_Insert_1704</t>
        </is>
      </c>
      <c r="D1005" s="233">
        <f>IF(B1005="Y",C1005,"")</f>
        <v/>
      </c>
      <c r="E1005" s="235" t="inlineStr">
        <is>
          <t>4012-1_2-KP</t>
        </is>
      </c>
      <c r="F1005" s="235" t="inlineStr">
        <is>
          <t>Opt_Insert</t>
        </is>
      </c>
      <c r="G1005" s="235" t="inlineStr">
        <is>
          <t>4</t>
        </is>
      </c>
      <c r="H1005" s="234" t="inlineStr">
        <is>
          <t>X4</t>
        </is>
      </c>
      <c r="I1005" s="233" t="inlineStr">
        <is>
          <t>Mechanical Seal</t>
        </is>
      </c>
      <c r="J1005" s="233" t="inlineStr">
        <is>
          <t>Single</t>
        </is>
      </c>
      <c r="K1005" s="233" t="n"/>
      <c r="L1005" s="233" t="inlineStr">
        <is>
          <t>Regreasable</t>
        </is>
      </c>
      <c r="M1005" s="233" t="inlineStr">
        <is>
          <t>J</t>
        </is>
      </c>
      <c r="N1005" s="233" t="inlineStr">
        <is>
          <t>Lip Seal</t>
        </is>
      </c>
      <c r="O1005" s="233" t="inlineStr">
        <is>
          <t>Coating_Scotchkote134_interior_exterior</t>
        </is>
      </c>
      <c r="P1005" s="235" t="inlineStr">
        <is>
          <t>RTF</t>
        </is>
      </c>
      <c r="Q1005" s="233" t="inlineStr">
        <is>
          <t>B105020</t>
        </is>
      </c>
      <c r="R1005" s="235" t="inlineStr">
        <is>
          <t>LT105</t>
        </is>
      </c>
      <c r="S1005" s="233" t="n"/>
      <c r="T1005" s="233" t="n"/>
      <c r="U1005" s="233" t="n"/>
    </row>
    <row r="1006">
      <c r="B1006" s="233">
        <f>IF(AND(M1006&lt;&gt;"B20", O1006= "Coating_Standard"),"Y","N")</f>
        <v/>
      </c>
      <c r="C1006" s="233" t="inlineStr">
        <is>
          <t>ConTab_BOM_KP_Insert_1705</t>
        </is>
      </c>
      <c r="D1006" s="233">
        <f>IF(B1006="Y",C1006,"")</f>
        <v/>
      </c>
      <c r="E1006" s="235" t="inlineStr">
        <is>
          <t>4012-1_2-KP</t>
        </is>
      </c>
      <c r="F1006" s="235" t="inlineStr">
        <is>
          <t>Opt_Insert</t>
        </is>
      </c>
      <c r="G1006" s="235" t="inlineStr">
        <is>
          <t>4</t>
        </is>
      </c>
      <c r="H1006" s="234" t="inlineStr">
        <is>
          <t>X4</t>
        </is>
      </c>
      <c r="I1006" s="233" t="inlineStr">
        <is>
          <t>Packing</t>
        </is>
      </c>
      <c r="J1006" s="233" t="inlineStr">
        <is>
          <t>Packing</t>
        </is>
      </c>
      <c r="K1006" s="233" t="n"/>
      <c r="L1006" s="233" t="inlineStr">
        <is>
          <t>Regreasable</t>
        </is>
      </c>
      <c r="M1006" s="233" t="inlineStr">
        <is>
          <t>C35</t>
        </is>
      </c>
      <c r="N1006" s="233" t="inlineStr">
        <is>
          <t>Lip Seal</t>
        </is>
      </c>
      <c r="O1006" s="233" t="inlineStr">
        <is>
          <t>Coating_Scotchkote134_interior_exterior</t>
        </is>
      </c>
      <c r="P1006" s="235" t="inlineStr">
        <is>
          <t>RTF</t>
        </is>
      </c>
      <c r="Q1006" s="233" t="inlineStr">
        <is>
          <t>B101312</t>
        </is>
      </c>
      <c r="R1006" s="235" t="inlineStr">
        <is>
          <t>LT250</t>
        </is>
      </c>
      <c r="S1006" s="233" t="n"/>
      <c r="T1006" s="233" t="n"/>
      <c r="U1006" s="233" t="n"/>
    </row>
    <row r="1007">
      <c r="B1007" s="233">
        <f>IF(AND(M1007&lt;&gt;"B20", O1007= "Coating_Standard"),"Y","N")</f>
        <v/>
      </c>
      <c r="C1007" s="233" t="inlineStr">
        <is>
          <t>ConTab_BOM_KP_Insert_1706</t>
        </is>
      </c>
      <c r="D1007" s="233">
        <f>IF(B1007="Y",C1007,"")</f>
        <v/>
      </c>
      <c r="E1007" s="235" t="inlineStr">
        <is>
          <t>4012-1_2-KP</t>
        </is>
      </c>
      <c r="F1007" s="235" t="inlineStr">
        <is>
          <t>Opt_Insert</t>
        </is>
      </c>
      <c r="G1007" s="235" t="inlineStr">
        <is>
          <t>4</t>
        </is>
      </c>
      <c r="H1007" s="234" t="inlineStr">
        <is>
          <t>X4</t>
        </is>
      </c>
      <c r="I1007" s="233" t="inlineStr">
        <is>
          <t>Packing</t>
        </is>
      </c>
      <c r="J1007" s="233" t="inlineStr">
        <is>
          <t>Packing</t>
        </is>
      </c>
      <c r="K1007" s="233" t="n"/>
      <c r="L1007" s="233" t="inlineStr">
        <is>
          <t>Regreasable</t>
        </is>
      </c>
      <c r="M1007" s="233" t="inlineStr">
        <is>
          <t>J</t>
        </is>
      </c>
      <c r="N1007" s="233" t="inlineStr">
        <is>
          <t>Lip Seal</t>
        </is>
      </c>
      <c r="O1007" s="233" t="inlineStr">
        <is>
          <t>Coating_Scotchkote134_interior_exterior</t>
        </is>
      </c>
      <c r="P1007" s="235" t="inlineStr">
        <is>
          <t>RTF</t>
        </is>
      </c>
      <c r="Q1007" s="233" t="inlineStr">
        <is>
          <t>B101312</t>
        </is>
      </c>
      <c r="R1007" s="235" t="inlineStr">
        <is>
          <t>LT105</t>
        </is>
      </c>
      <c r="S1007" s="233" t="n"/>
      <c r="T1007" s="233" t="n"/>
      <c r="U1007" s="233" t="n"/>
    </row>
    <row r="1008">
      <c r="B1008" s="233">
        <f>IF(AND(M1008&lt;&gt;"B20", O1008= "Coating_Standard"),"Y","N")</f>
        <v/>
      </c>
      <c r="C1008" s="233" t="inlineStr">
        <is>
          <t>ConTab_BOM_KP_Insert_1707</t>
        </is>
      </c>
      <c r="D1008" s="233">
        <f>IF(B1008="Y",C1008,"")</f>
        <v/>
      </c>
      <c r="E1008" s="235" t="inlineStr">
        <is>
          <t>4012-7_8-KP</t>
        </is>
      </c>
      <c r="F1008" s="235" t="inlineStr">
        <is>
          <t>Opt_Insert</t>
        </is>
      </c>
      <c r="G1008" s="235" t="inlineStr">
        <is>
          <t>4</t>
        </is>
      </c>
      <c r="H1008" s="234" t="inlineStr">
        <is>
          <t>X4</t>
        </is>
      </c>
      <c r="I1008" s="233" t="inlineStr">
        <is>
          <t>Mechanical Seal</t>
        </is>
      </c>
      <c r="J1008" s="233" t="inlineStr">
        <is>
          <t>Single</t>
        </is>
      </c>
      <c r="K1008" s="233" t="n"/>
      <c r="L1008" s="233" t="inlineStr">
        <is>
          <t>Regreasable</t>
        </is>
      </c>
      <c r="M1008" s="233" t="inlineStr">
        <is>
          <t>C35</t>
        </is>
      </c>
      <c r="N1008" s="233" t="inlineStr">
        <is>
          <t>Lip Seal</t>
        </is>
      </c>
      <c r="O1008" s="233" t="inlineStr">
        <is>
          <t>Coating_Scotchkote134_interior_exterior</t>
        </is>
      </c>
      <c r="P1008" s="235" t="inlineStr">
        <is>
          <t>RTF</t>
        </is>
      </c>
      <c r="Q1008" s="233" t="inlineStr">
        <is>
          <t>B105019</t>
        </is>
      </c>
      <c r="R1008" s="235" t="inlineStr">
        <is>
          <t>LT250</t>
        </is>
      </c>
      <c r="S1008" s="233" t="n"/>
      <c r="T1008" s="233" t="n"/>
      <c r="U1008" s="233" t="n"/>
    </row>
    <row r="1009">
      <c r="B1009" s="233">
        <f>IF(AND(M1009&lt;&gt;"B20", O1009= "Coating_Standard"),"Y","N")</f>
        <v/>
      </c>
      <c r="C1009" s="233" t="inlineStr">
        <is>
          <t>ConTab_BOM_KP_Insert_1708</t>
        </is>
      </c>
      <c r="D1009" s="233">
        <f>IF(B1009="Y",C1009,"")</f>
        <v/>
      </c>
      <c r="E1009" s="235" t="inlineStr">
        <is>
          <t>4012-7_8-KP</t>
        </is>
      </c>
      <c r="F1009" s="235" t="inlineStr">
        <is>
          <t>Opt_Insert</t>
        </is>
      </c>
      <c r="G1009" s="235" t="inlineStr">
        <is>
          <t>4</t>
        </is>
      </c>
      <c r="H1009" s="234" t="inlineStr">
        <is>
          <t>X4</t>
        </is>
      </c>
      <c r="I1009" s="233" t="inlineStr">
        <is>
          <t>Mechanical Seal</t>
        </is>
      </c>
      <c r="J1009" s="233" t="inlineStr">
        <is>
          <t>Single</t>
        </is>
      </c>
      <c r="K1009" s="233" t="n"/>
      <c r="L1009" s="233" t="inlineStr">
        <is>
          <t>Regreasable</t>
        </is>
      </c>
      <c r="M1009" s="233" t="inlineStr">
        <is>
          <t>J</t>
        </is>
      </c>
      <c r="N1009" s="233" t="inlineStr">
        <is>
          <t>Lip Seal</t>
        </is>
      </c>
      <c r="O1009" s="233" t="inlineStr">
        <is>
          <t>Coating_Scotchkote134_interior_exterior</t>
        </is>
      </c>
      <c r="P1009" s="235" t="inlineStr">
        <is>
          <t>RTF</t>
        </is>
      </c>
      <c r="Q1009" s="233" t="inlineStr">
        <is>
          <t>B105020</t>
        </is>
      </c>
      <c r="R1009" s="235" t="inlineStr">
        <is>
          <t>LT105</t>
        </is>
      </c>
      <c r="S1009" s="233" t="n"/>
      <c r="T1009" s="233" t="n"/>
      <c r="U1009" s="233" t="n"/>
    </row>
    <row r="1010">
      <c r="B1010" s="233">
        <f>IF(AND(M1010&lt;&gt;"B20", O1010= "Coating_Standard"),"Y","N")</f>
        <v/>
      </c>
      <c r="C1010" s="233" t="inlineStr">
        <is>
          <t>ConTab_BOM_KP_Insert_1709</t>
        </is>
      </c>
      <c r="D1010" s="233">
        <f>IF(B1010="Y",C1010,"")</f>
        <v/>
      </c>
      <c r="E1010" s="235" t="inlineStr">
        <is>
          <t>4012-7_8-KP</t>
        </is>
      </c>
      <c r="F1010" s="235" t="inlineStr">
        <is>
          <t>Opt_Insert</t>
        </is>
      </c>
      <c r="G1010" s="235" t="inlineStr">
        <is>
          <t>4</t>
        </is>
      </c>
      <c r="H1010" s="234" t="inlineStr">
        <is>
          <t>X4</t>
        </is>
      </c>
      <c r="I1010" s="233" t="inlineStr">
        <is>
          <t>Packing</t>
        </is>
      </c>
      <c r="J1010" s="233" t="inlineStr">
        <is>
          <t>Packing</t>
        </is>
      </c>
      <c r="K1010" s="233" t="n"/>
      <c r="L1010" s="233" t="inlineStr">
        <is>
          <t>Regreasable</t>
        </is>
      </c>
      <c r="M1010" s="233" t="inlineStr">
        <is>
          <t>C35</t>
        </is>
      </c>
      <c r="N1010" s="233" t="inlineStr">
        <is>
          <t>Lip Seal</t>
        </is>
      </c>
      <c r="O1010" s="233" t="inlineStr">
        <is>
          <t>Coating_Scotchkote134_interior_exterior</t>
        </is>
      </c>
      <c r="P1010" s="235" t="inlineStr">
        <is>
          <t>RTF</t>
        </is>
      </c>
      <c r="Q1010" s="233" t="inlineStr">
        <is>
          <t>B101312</t>
        </is>
      </c>
      <c r="R1010" s="235" t="inlineStr">
        <is>
          <t>LT250</t>
        </is>
      </c>
      <c r="S1010" s="233" t="n"/>
      <c r="T1010" s="233" t="n"/>
      <c r="U1010" s="233" t="n"/>
    </row>
    <row r="1011">
      <c r="B1011" s="233">
        <f>IF(AND(M1011&lt;&gt;"B20", O1011= "Coating_Standard"),"Y","N")</f>
        <v/>
      </c>
      <c r="C1011" s="233" t="inlineStr">
        <is>
          <t>ConTab_BOM_KP_Insert_1710</t>
        </is>
      </c>
      <c r="D1011" s="233">
        <f>IF(B1011="Y",C1011,"")</f>
        <v/>
      </c>
      <c r="E1011" s="235" t="inlineStr">
        <is>
          <t>4012-7_8-KP</t>
        </is>
      </c>
      <c r="F1011" s="235" t="inlineStr">
        <is>
          <t>Opt_Insert</t>
        </is>
      </c>
      <c r="G1011" s="235" t="inlineStr">
        <is>
          <t>4</t>
        </is>
      </c>
      <c r="H1011" s="234" t="inlineStr">
        <is>
          <t>X4</t>
        </is>
      </c>
      <c r="I1011" s="233" t="inlineStr">
        <is>
          <t>Packing</t>
        </is>
      </c>
      <c r="J1011" s="233" t="inlineStr">
        <is>
          <t>Packing</t>
        </is>
      </c>
      <c r="K1011" s="233" t="n"/>
      <c r="L1011" s="233" t="inlineStr">
        <is>
          <t>Regreasable</t>
        </is>
      </c>
      <c r="M1011" s="233" t="inlineStr">
        <is>
          <t>J</t>
        </is>
      </c>
      <c r="N1011" s="233" t="inlineStr">
        <is>
          <t>Lip Seal</t>
        </is>
      </c>
      <c r="O1011" s="233" t="inlineStr">
        <is>
          <t>Coating_Scotchkote134_interior_exterior</t>
        </is>
      </c>
      <c r="P1011" s="235" t="inlineStr">
        <is>
          <t>RTF</t>
        </is>
      </c>
      <c r="Q1011" s="233" t="inlineStr">
        <is>
          <t>B101312</t>
        </is>
      </c>
      <c r="R1011" s="235" t="inlineStr">
        <is>
          <t>LT105</t>
        </is>
      </c>
      <c r="S1011" s="233" t="n"/>
      <c r="T1011" s="233" t="n"/>
      <c r="U1011" s="233" t="n"/>
    </row>
    <row r="1012">
      <c r="B1012" s="233">
        <f>IF(AND(M1012&lt;&gt;"B20", O1012= "Coating_Standard"),"Y","N")</f>
        <v/>
      </c>
      <c r="C1012" s="233" t="inlineStr">
        <is>
          <t>ConTab_BOM_KP_Insert_1711</t>
        </is>
      </c>
      <c r="D1012" s="233">
        <f>IF(B1012="Y",C1012,"")</f>
        <v/>
      </c>
      <c r="E1012" s="198" t="inlineStr">
        <is>
          <t>4015-7_8-KP</t>
        </is>
      </c>
      <c r="F1012" s="235" t="inlineStr">
        <is>
          <t>Opt_Insert</t>
        </is>
      </c>
      <c r="G1012" s="235" t="inlineStr">
        <is>
          <t>4</t>
        </is>
      </c>
      <c r="H1012" s="234" t="inlineStr">
        <is>
          <t>X4</t>
        </is>
      </c>
      <c r="I1012" s="233" t="inlineStr">
        <is>
          <t>Mechanical Seal</t>
        </is>
      </c>
      <c r="J1012" s="233" t="inlineStr">
        <is>
          <t>Single</t>
        </is>
      </c>
      <c r="K1012" s="233" t="n"/>
      <c r="L1012" s="233" t="inlineStr">
        <is>
          <t>Regreasable</t>
        </is>
      </c>
      <c r="M1012" s="233" t="inlineStr">
        <is>
          <t>C35</t>
        </is>
      </c>
      <c r="N1012" s="233" t="inlineStr">
        <is>
          <t>Lip Seal</t>
        </is>
      </c>
      <c r="O1012" s="233" t="inlineStr">
        <is>
          <t>Coating_Scotchkote134_interior_exterior</t>
        </is>
      </c>
      <c r="P1012" s="235" t="inlineStr">
        <is>
          <t>RTF</t>
        </is>
      </c>
      <c r="Q1012" s="233" t="inlineStr">
        <is>
          <t>B105019</t>
        </is>
      </c>
      <c r="R1012" s="235" t="inlineStr">
        <is>
          <t>LT250</t>
        </is>
      </c>
      <c r="S1012" s="233" t="n"/>
      <c r="T1012" s="233" t="n"/>
      <c r="U1012" s="233" t="n"/>
    </row>
    <row r="1013">
      <c r="B1013" s="233">
        <f>IF(AND(M1013&lt;&gt;"B20", O1013= "Coating_Standard"),"Y","N")</f>
        <v/>
      </c>
      <c r="C1013" s="233" t="inlineStr">
        <is>
          <t>ConTab_BOM_KP_Insert_1712</t>
        </is>
      </c>
      <c r="D1013" s="233">
        <f>IF(B1013="Y",C1013,"")</f>
        <v/>
      </c>
      <c r="E1013" s="198" t="inlineStr">
        <is>
          <t>4015-7_8-KP</t>
        </is>
      </c>
      <c r="F1013" s="235" t="inlineStr">
        <is>
          <t>Opt_Insert</t>
        </is>
      </c>
      <c r="G1013" s="235" t="inlineStr">
        <is>
          <t>4</t>
        </is>
      </c>
      <c r="H1013" s="234" t="inlineStr">
        <is>
          <t>X4</t>
        </is>
      </c>
      <c r="I1013" s="233" t="inlineStr">
        <is>
          <t>Mechanical Seal</t>
        </is>
      </c>
      <c r="J1013" s="233" t="inlineStr">
        <is>
          <t>Single</t>
        </is>
      </c>
      <c r="K1013" s="233" t="n"/>
      <c r="L1013" s="233" t="inlineStr">
        <is>
          <t>Regreasable</t>
        </is>
      </c>
      <c r="M1013" s="233" t="inlineStr">
        <is>
          <t>J</t>
        </is>
      </c>
      <c r="N1013" s="233" t="inlineStr">
        <is>
          <t>Lip Seal</t>
        </is>
      </c>
      <c r="O1013" s="233" t="inlineStr">
        <is>
          <t>Coating_Scotchkote134_interior_exterior</t>
        </is>
      </c>
      <c r="P1013" s="235" t="inlineStr">
        <is>
          <t>RTF</t>
        </is>
      </c>
      <c r="Q1013" s="233" t="inlineStr">
        <is>
          <t>B105020</t>
        </is>
      </c>
      <c r="R1013" s="235" t="inlineStr">
        <is>
          <t>LT105</t>
        </is>
      </c>
      <c r="S1013" s="233" t="n"/>
      <c r="T1013" s="233" t="n"/>
      <c r="U1013" s="233" t="n"/>
    </row>
    <row r="1014">
      <c r="B1014" s="233">
        <f>IF(AND(M1014&lt;&gt;"B20", O1014= "Coating_Standard"),"Y","N")</f>
        <v/>
      </c>
      <c r="C1014" s="233" t="inlineStr">
        <is>
          <t>ConTab_BOM_KP_Insert_1713</t>
        </is>
      </c>
      <c r="D1014" s="233">
        <f>IF(B1014="Y",C1014,"")</f>
        <v/>
      </c>
      <c r="E1014" s="198" t="inlineStr">
        <is>
          <t>4015-7_8-KP</t>
        </is>
      </c>
      <c r="F1014" s="235" t="inlineStr">
        <is>
          <t>Opt_Insert</t>
        </is>
      </c>
      <c r="G1014" s="235" t="inlineStr">
        <is>
          <t>4</t>
        </is>
      </c>
      <c r="H1014" s="234" t="inlineStr">
        <is>
          <t>X4</t>
        </is>
      </c>
      <c r="I1014" s="233" t="inlineStr">
        <is>
          <t>Packing</t>
        </is>
      </c>
      <c r="J1014" s="233" t="inlineStr">
        <is>
          <t>Packing</t>
        </is>
      </c>
      <c r="K1014" s="233" t="n"/>
      <c r="L1014" s="233" t="inlineStr">
        <is>
          <t>Regreasable</t>
        </is>
      </c>
      <c r="M1014" s="233" t="inlineStr">
        <is>
          <t>C35</t>
        </is>
      </c>
      <c r="N1014" s="233" t="inlineStr">
        <is>
          <t>Lip Seal</t>
        </is>
      </c>
      <c r="O1014" s="233" t="inlineStr">
        <is>
          <t>Coating_Scotchkote134_interior_exterior</t>
        </is>
      </c>
      <c r="P1014" s="235" t="inlineStr">
        <is>
          <t>RTF</t>
        </is>
      </c>
      <c r="Q1014" s="233" t="inlineStr">
        <is>
          <t>B101312</t>
        </is>
      </c>
      <c r="R1014" s="235" t="inlineStr">
        <is>
          <t>LT250</t>
        </is>
      </c>
      <c r="S1014" s="233" t="n"/>
      <c r="T1014" s="233" t="n"/>
      <c r="U1014" s="233" t="n"/>
    </row>
    <row r="1015">
      <c r="B1015" s="233">
        <f>IF(AND(M1015&lt;&gt;"B20", O1015= "Coating_Standard"),"Y","N")</f>
        <v/>
      </c>
      <c r="C1015" s="233" t="inlineStr">
        <is>
          <t>ConTab_BOM_KP_Insert_1714</t>
        </is>
      </c>
      <c r="D1015" s="233">
        <f>IF(B1015="Y",C1015,"")</f>
        <v/>
      </c>
      <c r="E1015" s="198" t="inlineStr">
        <is>
          <t>4015-7_8-KP</t>
        </is>
      </c>
      <c r="F1015" s="235" t="inlineStr">
        <is>
          <t>Opt_Insert</t>
        </is>
      </c>
      <c r="G1015" s="235" t="inlineStr">
        <is>
          <t>4</t>
        </is>
      </c>
      <c r="H1015" s="234" t="inlineStr">
        <is>
          <t>X4</t>
        </is>
      </c>
      <c r="I1015" s="233" t="inlineStr">
        <is>
          <t>Packing</t>
        </is>
      </c>
      <c r="J1015" s="233" t="inlineStr">
        <is>
          <t>Packing</t>
        </is>
      </c>
      <c r="K1015" s="233" t="n"/>
      <c r="L1015" s="233" t="inlineStr">
        <is>
          <t>Regreasable</t>
        </is>
      </c>
      <c r="M1015" s="233" t="inlineStr">
        <is>
          <t>J</t>
        </is>
      </c>
      <c r="N1015" s="233" t="inlineStr">
        <is>
          <t>Lip Seal</t>
        </is>
      </c>
      <c r="O1015" s="233" t="inlineStr">
        <is>
          <t>Coating_Scotchkote134_interior_exterior</t>
        </is>
      </c>
      <c r="P1015" s="235" t="inlineStr">
        <is>
          <t>RTF</t>
        </is>
      </c>
      <c r="Q1015" s="233" t="inlineStr">
        <is>
          <t>B101312</t>
        </is>
      </c>
      <c r="R1015" s="235" t="inlineStr">
        <is>
          <t>LT105</t>
        </is>
      </c>
      <c r="S1015" s="233" t="n"/>
      <c r="T1015" s="233" t="n"/>
      <c r="U1015" s="233" t="n"/>
    </row>
    <row r="1016">
      <c r="B1016" s="233">
        <f>IF(AND(M1016&lt;&gt;"B20", O1016= "Coating_Standard"),"Y","N")</f>
        <v/>
      </c>
      <c r="C1016" s="233" t="inlineStr">
        <is>
          <t>ConTab_BOM_KP_Insert_1715</t>
        </is>
      </c>
      <c r="D1016" s="233">
        <f>IF(B1016="Y",C1016,"")</f>
        <v/>
      </c>
      <c r="E1016" s="198" t="inlineStr">
        <is>
          <t>5012-7_8-KP</t>
        </is>
      </c>
      <c r="F1016" s="235" t="inlineStr">
        <is>
          <t>Opt_Insert</t>
        </is>
      </c>
      <c r="G1016" s="235" t="inlineStr">
        <is>
          <t>4</t>
        </is>
      </c>
      <c r="H1016" s="234" t="inlineStr">
        <is>
          <t>X4</t>
        </is>
      </c>
      <c r="I1016" s="233" t="inlineStr">
        <is>
          <t>Mechanical Seal</t>
        </is>
      </c>
      <c r="J1016" s="233" t="inlineStr">
        <is>
          <t>Single</t>
        </is>
      </c>
      <c r="K1016" s="233" t="n"/>
      <c r="L1016" s="233" t="inlineStr">
        <is>
          <t>Regreasable</t>
        </is>
      </c>
      <c r="M1016" s="233" t="inlineStr">
        <is>
          <t>C35</t>
        </is>
      </c>
      <c r="N1016" s="233" t="inlineStr">
        <is>
          <t>Lip Seal</t>
        </is>
      </c>
      <c r="O1016" s="233" t="inlineStr">
        <is>
          <t>Coating_Scotchkote134_interior_exterior</t>
        </is>
      </c>
      <c r="P1016" s="235" t="inlineStr">
        <is>
          <t>RTF</t>
        </is>
      </c>
      <c r="Q1016" s="233" t="inlineStr">
        <is>
          <t>B105019</t>
        </is>
      </c>
      <c r="R1016" s="235" t="inlineStr">
        <is>
          <t>LT250</t>
        </is>
      </c>
      <c r="S1016" s="233" t="n"/>
      <c r="T1016" s="233" t="n"/>
      <c r="U1016" s="233" t="n"/>
    </row>
    <row r="1017">
      <c r="B1017" s="233">
        <f>IF(AND(M1017&lt;&gt;"B20", O1017= "Coating_Standard"),"Y","N")</f>
        <v/>
      </c>
      <c r="C1017" s="233" t="inlineStr">
        <is>
          <t>ConTab_BOM_KP_Insert_1716</t>
        </is>
      </c>
      <c r="D1017" s="233">
        <f>IF(B1017="Y",C1017,"")</f>
        <v/>
      </c>
      <c r="E1017" s="198" t="inlineStr">
        <is>
          <t>5012-7_8-KP</t>
        </is>
      </c>
      <c r="F1017" s="235" t="inlineStr">
        <is>
          <t>Opt_Insert</t>
        </is>
      </c>
      <c r="G1017" s="235" t="inlineStr">
        <is>
          <t>4</t>
        </is>
      </c>
      <c r="H1017" s="234" t="inlineStr">
        <is>
          <t>X4</t>
        </is>
      </c>
      <c r="I1017" s="233" t="inlineStr">
        <is>
          <t>Mechanical Seal</t>
        </is>
      </c>
      <c r="J1017" s="233" t="inlineStr">
        <is>
          <t>Single</t>
        </is>
      </c>
      <c r="K1017" s="233" t="n"/>
      <c r="L1017" s="233" t="inlineStr">
        <is>
          <t>Regreasable</t>
        </is>
      </c>
      <c r="M1017" s="233" t="inlineStr">
        <is>
          <t>J</t>
        </is>
      </c>
      <c r="N1017" s="233" t="inlineStr">
        <is>
          <t>Lip Seal</t>
        </is>
      </c>
      <c r="O1017" s="233" t="inlineStr">
        <is>
          <t>Coating_Scotchkote134_interior_exterior</t>
        </is>
      </c>
      <c r="P1017" s="235" t="inlineStr">
        <is>
          <t>RTF</t>
        </is>
      </c>
      <c r="Q1017" s="233" t="inlineStr">
        <is>
          <t>B105020</t>
        </is>
      </c>
      <c r="R1017" s="235" t="inlineStr">
        <is>
          <t>LT105</t>
        </is>
      </c>
      <c r="S1017" s="233" t="n"/>
      <c r="T1017" s="233" t="n"/>
      <c r="U1017" s="233" t="n"/>
    </row>
    <row r="1018">
      <c r="B1018" s="233">
        <f>IF(AND(M1018&lt;&gt;"B20", O1018= "Coating_Standard"),"Y","N")</f>
        <v/>
      </c>
      <c r="C1018" s="233" t="inlineStr">
        <is>
          <t>ConTab_BOM_KP_Insert_1717</t>
        </is>
      </c>
      <c r="D1018" s="233">
        <f>IF(B1018="Y",C1018,"")</f>
        <v/>
      </c>
      <c r="E1018" s="198" t="inlineStr">
        <is>
          <t>5012-7_8-KP</t>
        </is>
      </c>
      <c r="F1018" s="235" t="inlineStr">
        <is>
          <t>Opt_Insert</t>
        </is>
      </c>
      <c r="G1018" s="235" t="inlineStr">
        <is>
          <t>4</t>
        </is>
      </c>
      <c r="H1018" s="234" t="inlineStr">
        <is>
          <t>X4</t>
        </is>
      </c>
      <c r="I1018" s="233" t="inlineStr">
        <is>
          <t>Packing</t>
        </is>
      </c>
      <c r="J1018" s="233" t="inlineStr">
        <is>
          <t>Packing</t>
        </is>
      </c>
      <c r="K1018" s="233" t="n"/>
      <c r="L1018" s="233" t="inlineStr">
        <is>
          <t>Regreasable</t>
        </is>
      </c>
      <c r="M1018" s="233" t="inlineStr">
        <is>
          <t>C35</t>
        </is>
      </c>
      <c r="N1018" s="233" t="inlineStr">
        <is>
          <t>Lip Seal</t>
        </is>
      </c>
      <c r="O1018" s="233" t="inlineStr">
        <is>
          <t>Coating_Scotchkote134_interior_exterior</t>
        </is>
      </c>
      <c r="P1018" s="235" t="inlineStr">
        <is>
          <t>RTF</t>
        </is>
      </c>
      <c r="Q1018" s="233" t="inlineStr">
        <is>
          <t>B101312</t>
        </is>
      </c>
      <c r="R1018" s="235" t="inlineStr">
        <is>
          <t>LT250</t>
        </is>
      </c>
      <c r="S1018" s="233" t="n"/>
      <c r="T1018" s="233" t="n"/>
      <c r="U1018" s="233" t="n"/>
    </row>
    <row r="1019">
      <c r="B1019" s="233">
        <f>IF(AND(M1019&lt;&gt;"B20", O1019= "Coating_Standard"),"Y","N")</f>
        <v/>
      </c>
      <c r="C1019" s="233" t="inlineStr">
        <is>
          <t>ConTab_BOM_KP_Insert_1718</t>
        </is>
      </c>
      <c r="D1019" s="233">
        <f>IF(B1019="Y",C1019,"")</f>
        <v/>
      </c>
      <c r="E1019" s="198" t="inlineStr">
        <is>
          <t>5012-7_8-KP</t>
        </is>
      </c>
      <c r="F1019" s="235" t="inlineStr">
        <is>
          <t>Opt_Insert</t>
        </is>
      </c>
      <c r="G1019" s="235" t="inlineStr">
        <is>
          <t>4</t>
        </is>
      </c>
      <c r="H1019" s="234" t="inlineStr">
        <is>
          <t>X4</t>
        </is>
      </c>
      <c r="I1019" s="233" t="inlineStr">
        <is>
          <t>Packing</t>
        </is>
      </c>
      <c r="J1019" s="233" t="inlineStr">
        <is>
          <t>Packing</t>
        </is>
      </c>
      <c r="K1019" s="233" t="n"/>
      <c r="L1019" s="233" t="inlineStr">
        <is>
          <t>Regreasable</t>
        </is>
      </c>
      <c r="M1019" s="233" t="inlineStr">
        <is>
          <t>J</t>
        </is>
      </c>
      <c r="N1019" s="233" t="inlineStr">
        <is>
          <t>Lip Seal</t>
        </is>
      </c>
      <c r="O1019" s="233" t="inlineStr">
        <is>
          <t>Coating_Scotchkote134_interior_exterior</t>
        </is>
      </c>
      <c r="P1019" s="235" t="inlineStr">
        <is>
          <t>RTF</t>
        </is>
      </c>
      <c r="Q1019" s="233" t="inlineStr">
        <is>
          <t>B101312</t>
        </is>
      </c>
      <c r="R1019" s="235" t="inlineStr">
        <is>
          <t>LT105</t>
        </is>
      </c>
      <c r="S1019" s="233" t="n"/>
      <c r="T1019" s="233" t="n"/>
      <c r="U1019" s="233" t="n"/>
    </row>
    <row r="1020">
      <c r="B1020" s="233">
        <f>IF(AND(M1020&lt;&gt;"B20", O1020= "Coating_Standard"),"Y","N")</f>
        <v/>
      </c>
      <c r="C1020" s="233" t="inlineStr">
        <is>
          <t>ConTab_BOM_KP_Insert_1719</t>
        </is>
      </c>
      <c r="D1020" s="233">
        <f>IF(B1020="Y",C1020,"")</f>
        <v/>
      </c>
      <c r="E1020" s="198" t="inlineStr">
        <is>
          <t>5015-9_0-KP</t>
        </is>
      </c>
      <c r="F1020" s="235" t="inlineStr">
        <is>
          <t>Opt_Insert</t>
        </is>
      </c>
      <c r="G1020" s="235" t="inlineStr">
        <is>
          <t>4</t>
        </is>
      </c>
      <c r="H1020" s="234" t="inlineStr">
        <is>
          <t>X4</t>
        </is>
      </c>
      <c r="I1020" s="233" t="inlineStr">
        <is>
          <t>Mechanical Seal</t>
        </is>
      </c>
      <c r="J1020" s="233" t="inlineStr">
        <is>
          <t>Single</t>
        </is>
      </c>
      <c r="K1020" s="233" t="n"/>
      <c r="L1020" s="233" t="inlineStr">
        <is>
          <t>Regreasable</t>
        </is>
      </c>
      <c r="M1020" s="233" t="inlineStr">
        <is>
          <t>C35</t>
        </is>
      </c>
      <c r="N1020" s="233" t="inlineStr">
        <is>
          <t>Lip Seal</t>
        </is>
      </c>
      <c r="O1020" s="233" t="inlineStr">
        <is>
          <t>Coating_Scotchkote134_interior_exterior</t>
        </is>
      </c>
      <c r="P1020" s="235" t="inlineStr">
        <is>
          <t>RTF</t>
        </is>
      </c>
      <c r="Q1020" s="233" t="inlineStr">
        <is>
          <t>B105019</t>
        </is>
      </c>
      <c r="R1020" s="235" t="inlineStr">
        <is>
          <t>LT250</t>
        </is>
      </c>
      <c r="S1020" s="233" t="n"/>
      <c r="T1020" s="233" t="n"/>
      <c r="U1020" s="233" t="n"/>
    </row>
    <row r="1021">
      <c r="B1021" s="233">
        <f>IF(AND(M1021&lt;&gt;"B20", O1021= "Coating_Standard"),"Y","N")</f>
        <v/>
      </c>
      <c r="C1021" s="233" t="inlineStr">
        <is>
          <t>ConTab_BOM_KP_Insert_1720</t>
        </is>
      </c>
      <c r="D1021" s="233">
        <f>IF(B1021="Y",C1021,"")</f>
        <v/>
      </c>
      <c r="E1021" s="198" t="inlineStr">
        <is>
          <t>5015-9_0-KP</t>
        </is>
      </c>
      <c r="F1021" s="235" t="inlineStr">
        <is>
          <t>Opt_Insert</t>
        </is>
      </c>
      <c r="G1021" s="235" t="inlineStr">
        <is>
          <t>4</t>
        </is>
      </c>
      <c r="H1021" s="234" t="inlineStr">
        <is>
          <t>X4</t>
        </is>
      </c>
      <c r="I1021" s="233" t="inlineStr">
        <is>
          <t>Mechanical Seal</t>
        </is>
      </c>
      <c r="J1021" s="233" t="inlineStr">
        <is>
          <t>Single</t>
        </is>
      </c>
      <c r="K1021" s="233" t="n"/>
      <c r="L1021" s="233" t="inlineStr">
        <is>
          <t>Regreasable</t>
        </is>
      </c>
      <c r="M1021" s="233" t="inlineStr">
        <is>
          <t>J</t>
        </is>
      </c>
      <c r="N1021" s="233" t="inlineStr">
        <is>
          <t>Lip Seal</t>
        </is>
      </c>
      <c r="O1021" s="233" t="inlineStr">
        <is>
          <t>Coating_Scotchkote134_interior_exterior</t>
        </is>
      </c>
      <c r="P1021" s="235" t="inlineStr">
        <is>
          <t>RTF</t>
        </is>
      </c>
      <c r="Q1021" s="233" t="inlineStr">
        <is>
          <t>B105020</t>
        </is>
      </c>
      <c r="R1021" s="235" t="inlineStr">
        <is>
          <t>LT105</t>
        </is>
      </c>
      <c r="S1021" s="233" t="n"/>
      <c r="T1021" s="233" t="n"/>
      <c r="U1021" s="233" t="n"/>
    </row>
    <row r="1022">
      <c r="B1022" s="233">
        <f>IF(AND(M1022&lt;&gt;"B20", O1022= "Coating_Standard"),"Y","N")</f>
        <v/>
      </c>
      <c r="C1022" s="233" t="inlineStr">
        <is>
          <t>ConTab_BOM_KP_Insert_1721</t>
        </is>
      </c>
      <c r="D1022" s="233">
        <f>IF(B1022="Y",C1022,"")</f>
        <v/>
      </c>
      <c r="E1022" s="198" t="inlineStr">
        <is>
          <t>5015-9_0-KP</t>
        </is>
      </c>
      <c r="F1022" s="235" t="inlineStr">
        <is>
          <t>Opt_Insert</t>
        </is>
      </c>
      <c r="G1022" s="235" t="inlineStr">
        <is>
          <t>4</t>
        </is>
      </c>
      <c r="H1022" s="234" t="inlineStr">
        <is>
          <t>X4</t>
        </is>
      </c>
      <c r="I1022" s="233" t="inlineStr">
        <is>
          <t>Packing</t>
        </is>
      </c>
      <c r="J1022" s="233" t="inlineStr">
        <is>
          <t>Packing</t>
        </is>
      </c>
      <c r="K1022" s="233" t="n"/>
      <c r="L1022" s="233" t="inlineStr">
        <is>
          <t>Regreasable</t>
        </is>
      </c>
      <c r="M1022" s="233" t="inlineStr">
        <is>
          <t>C35</t>
        </is>
      </c>
      <c r="N1022" s="233" t="inlineStr">
        <is>
          <t>Lip Seal</t>
        </is>
      </c>
      <c r="O1022" s="233" t="inlineStr">
        <is>
          <t>Coating_Scotchkote134_interior_exterior</t>
        </is>
      </c>
      <c r="P1022" s="235" t="inlineStr">
        <is>
          <t>RTF</t>
        </is>
      </c>
      <c r="Q1022" s="233" t="inlineStr">
        <is>
          <t>B101312</t>
        </is>
      </c>
      <c r="R1022" s="235" t="inlineStr">
        <is>
          <t>LT250</t>
        </is>
      </c>
      <c r="S1022" s="233" t="n"/>
      <c r="T1022" s="233" t="n"/>
      <c r="U1022" s="233" t="n"/>
    </row>
    <row r="1023">
      <c r="B1023" s="233">
        <f>IF(AND(M1023&lt;&gt;"B20", O1023= "Coating_Standard"),"Y","N")</f>
        <v/>
      </c>
      <c r="C1023" s="233" t="inlineStr">
        <is>
          <t>ConTab_BOM_KP_Insert_1722</t>
        </is>
      </c>
      <c r="D1023" s="233">
        <f>IF(B1023="Y",C1023,"")</f>
        <v/>
      </c>
      <c r="E1023" s="198" t="inlineStr">
        <is>
          <t>5015-9_0-KP</t>
        </is>
      </c>
      <c r="F1023" s="235" t="inlineStr">
        <is>
          <t>Opt_Insert</t>
        </is>
      </c>
      <c r="G1023" s="235" t="inlineStr">
        <is>
          <t>4</t>
        </is>
      </c>
      <c r="H1023" s="234" t="inlineStr">
        <is>
          <t>X4</t>
        </is>
      </c>
      <c r="I1023" s="233" t="inlineStr">
        <is>
          <t>Packing</t>
        </is>
      </c>
      <c r="J1023" s="233" t="inlineStr">
        <is>
          <t>Packing</t>
        </is>
      </c>
      <c r="K1023" s="233" t="n"/>
      <c r="L1023" s="233" t="inlineStr">
        <is>
          <t>Regreasable</t>
        </is>
      </c>
      <c r="M1023" s="233" t="inlineStr">
        <is>
          <t>J</t>
        </is>
      </c>
      <c r="N1023" s="233" t="inlineStr">
        <is>
          <t>Lip Seal</t>
        </is>
      </c>
      <c r="O1023" s="233" t="inlineStr">
        <is>
          <t>Coating_Scotchkote134_interior_exterior</t>
        </is>
      </c>
      <c r="P1023" s="235" t="inlineStr">
        <is>
          <t>RTF</t>
        </is>
      </c>
      <c r="Q1023" s="233" t="inlineStr">
        <is>
          <t>B101312</t>
        </is>
      </c>
      <c r="R1023" s="235" t="inlineStr">
        <is>
          <t>LT105</t>
        </is>
      </c>
      <c r="S1023" s="233" t="n"/>
      <c r="T1023" s="233" t="n"/>
      <c r="U1023" s="233" t="n"/>
    </row>
    <row r="1024">
      <c r="B1024" s="233">
        <f>IF(AND(M1024&lt;&gt;"B20", O1024= "Coating_Standard"),"Y","N")</f>
        <v/>
      </c>
      <c r="C1024" s="233" t="inlineStr">
        <is>
          <t>ConTab_BOM_KP_Insert_1723</t>
        </is>
      </c>
      <c r="D1024" s="233">
        <f>IF(B1024="Y",C1024,"")</f>
        <v/>
      </c>
      <c r="E1024" s="198" t="inlineStr">
        <is>
          <t>6012-1_2-KP</t>
        </is>
      </c>
      <c r="F1024" s="235" t="inlineStr">
        <is>
          <t>Opt_Insert</t>
        </is>
      </c>
      <c r="G1024" s="235" t="inlineStr">
        <is>
          <t>4</t>
        </is>
      </c>
      <c r="H1024" s="234" t="inlineStr">
        <is>
          <t>X4</t>
        </is>
      </c>
      <c r="I1024" s="233" t="inlineStr">
        <is>
          <t>Mechanical Seal</t>
        </is>
      </c>
      <c r="J1024" s="233" t="inlineStr">
        <is>
          <t>Single</t>
        </is>
      </c>
      <c r="K1024" s="233" t="n"/>
      <c r="L1024" s="233" t="inlineStr">
        <is>
          <t>Regreasable</t>
        </is>
      </c>
      <c r="M1024" s="233" t="inlineStr">
        <is>
          <t>C35</t>
        </is>
      </c>
      <c r="N1024" s="233" t="inlineStr">
        <is>
          <t>Lip Seal</t>
        </is>
      </c>
      <c r="O1024" s="233" t="inlineStr">
        <is>
          <t>Coating_Scotchkote134_interior_exterior</t>
        </is>
      </c>
      <c r="P1024" s="235" t="inlineStr">
        <is>
          <t>RTF</t>
        </is>
      </c>
      <c r="Q1024" s="233" t="inlineStr">
        <is>
          <t>B105019</t>
        </is>
      </c>
      <c r="R1024" s="235" t="inlineStr">
        <is>
          <t>LT250</t>
        </is>
      </c>
      <c r="S1024" s="233" t="n"/>
      <c r="T1024" s="233" t="n"/>
      <c r="U1024" s="233" t="n"/>
    </row>
    <row r="1025">
      <c r="B1025" s="233">
        <f>IF(AND(M1025&lt;&gt;"B20", O1025= "Coating_Standard"),"Y","N")</f>
        <v/>
      </c>
      <c r="C1025" s="233" t="inlineStr">
        <is>
          <t>ConTab_BOM_KP_Insert_1724</t>
        </is>
      </c>
      <c r="D1025" s="233">
        <f>IF(B1025="Y",C1025,"")</f>
        <v/>
      </c>
      <c r="E1025" s="198" t="inlineStr">
        <is>
          <t>6012-1_2-KP</t>
        </is>
      </c>
      <c r="F1025" s="235" t="inlineStr">
        <is>
          <t>Opt_Insert</t>
        </is>
      </c>
      <c r="G1025" s="235" t="inlineStr">
        <is>
          <t>4</t>
        </is>
      </c>
      <c r="H1025" s="234" t="inlineStr">
        <is>
          <t>X4</t>
        </is>
      </c>
      <c r="I1025" s="233" t="inlineStr">
        <is>
          <t>Mechanical Seal</t>
        </is>
      </c>
      <c r="J1025" s="233" t="inlineStr">
        <is>
          <t>Single</t>
        </is>
      </c>
      <c r="K1025" s="233" t="n"/>
      <c r="L1025" s="233" t="inlineStr">
        <is>
          <t>Regreasable</t>
        </is>
      </c>
      <c r="M1025" s="233" t="inlineStr">
        <is>
          <t>J</t>
        </is>
      </c>
      <c r="N1025" s="233" t="inlineStr">
        <is>
          <t>Lip Seal</t>
        </is>
      </c>
      <c r="O1025" s="233" t="inlineStr">
        <is>
          <t>Coating_Scotchkote134_interior_exterior</t>
        </is>
      </c>
      <c r="P1025" s="235" t="inlineStr">
        <is>
          <t>RTF</t>
        </is>
      </c>
      <c r="Q1025" s="233" t="inlineStr">
        <is>
          <t>B105020</t>
        </is>
      </c>
      <c r="R1025" s="235" t="inlineStr">
        <is>
          <t>LT105</t>
        </is>
      </c>
      <c r="S1025" s="233" t="n"/>
      <c r="T1025" s="233" t="n"/>
      <c r="U1025" s="233" t="n"/>
    </row>
    <row r="1026">
      <c r="B1026" s="233">
        <f>IF(AND(M1026&lt;&gt;"B20", O1026= "Coating_Standard"),"Y","N")</f>
        <v/>
      </c>
      <c r="C1026" s="233" t="inlineStr">
        <is>
          <t>ConTab_BOM_KP_Insert_1725</t>
        </is>
      </c>
      <c r="D1026" s="233">
        <f>IF(B1026="Y",C1026,"")</f>
        <v/>
      </c>
      <c r="E1026" s="198" t="inlineStr">
        <is>
          <t>6012-1_2-KP</t>
        </is>
      </c>
      <c r="F1026" s="235" t="inlineStr">
        <is>
          <t>Opt_Insert</t>
        </is>
      </c>
      <c r="G1026" s="235" t="inlineStr">
        <is>
          <t>4</t>
        </is>
      </c>
      <c r="H1026" s="234" t="inlineStr">
        <is>
          <t>X4</t>
        </is>
      </c>
      <c r="I1026" s="233" t="inlineStr">
        <is>
          <t>Packing</t>
        </is>
      </c>
      <c r="J1026" s="233" t="inlineStr">
        <is>
          <t>Packing</t>
        </is>
      </c>
      <c r="K1026" s="233" t="n"/>
      <c r="L1026" s="233" t="inlineStr">
        <is>
          <t>Regreasable</t>
        </is>
      </c>
      <c r="M1026" s="233" t="inlineStr">
        <is>
          <t>C35</t>
        </is>
      </c>
      <c r="N1026" s="233" t="inlineStr">
        <is>
          <t>Lip Seal</t>
        </is>
      </c>
      <c r="O1026" s="233" t="inlineStr">
        <is>
          <t>Coating_Scotchkote134_interior_exterior</t>
        </is>
      </c>
      <c r="P1026" s="235" t="inlineStr">
        <is>
          <t>RTF</t>
        </is>
      </c>
      <c r="Q1026" s="233" t="inlineStr">
        <is>
          <t>B101312</t>
        </is>
      </c>
      <c r="R1026" s="235" t="inlineStr">
        <is>
          <t>LT250</t>
        </is>
      </c>
      <c r="S1026" s="233" t="n"/>
      <c r="T1026" s="233" t="n"/>
      <c r="U1026" s="233" t="n"/>
    </row>
    <row r="1027">
      <c r="B1027" s="233">
        <f>IF(AND(M1027&lt;&gt;"B20", O1027= "Coating_Standard"),"Y","N")</f>
        <v/>
      </c>
      <c r="C1027" s="233" t="inlineStr">
        <is>
          <t>ConTab_BOM_KP_Insert_1726</t>
        </is>
      </c>
      <c r="D1027" s="233">
        <f>IF(B1027="Y",C1027,"")</f>
        <v/>
      </c>
      <c r="E1027" s="198" t="inlineStr">
        <is>
          <t>6012-1_2-KP</t>
        </is>
      </c>
      <c r="F1027" s="235" t="inlineStr">
        <is>
          <t>Opt_Insert</t>
        </is>
      </c>
      <c r="G1027" s="235" t="inlineStr">
        <is>
          <t>4</t>
        </is>
      </c>
      <c r="H1027" s="234" t="inlineStr">
        <is>
          <t>X4</t>
        </is>
      </c>
      <c r="I1027" s="233" t="inlineStr">
        <is>
          <t>Packing</t>
        </is>
      </c>
      <c r="J1027" s="233" t="inlineStr">
        <is>
          <t>Packing</t>
        </is>
      </c>
      <c r="K1027" s="233" t="n"/>
      <c r="L1027" s="233" t="inlineStr">
        <is>
          <t>Regreasable</t>
        </is>
      </c>
      <c r="M1027" s="233" t="inlineStr">
        <is>
          <t>J</t>
        </is>
      </c>
      <c r="N1027" s="233" t="inlineStr">
        <is>
          <t>Lip Seal</t>
        </is>
      </c>
      <c r="O1027" s="233" t="inlineStr">
        <is>
          <t>Coating_Scotchkote134_interior_exterior</t>
        </is>
      </c>
      <c r="P1027" s="235" t="inlineStr">
        <is>
          <t>RTF</t>
        </is>
      </c>
      <c r="Q1027" s="233" t="inlineStr">
        <is>
          <t>B101312</t>
        </is>
      </c>
      <c r="R1027" s="235" t="inlineStr">
        <is>
          <t>LT105</t>
        </is>
      </c>
      <c r="S1027" s="233" t="n"/>
      <c r="T1027" s="233" t="n"/>
      <c r="U1027" s="233" t="n"/>
    </row>
    <row r="1028">
      <c r="B1028" s="233">
        <f>IF(AND(M1028&lt;&gt;"B20", O1028= "Coating_Standard"),"Y","N")</f>
        <v/>
      </c>
      <c r="C1028" s="233" t="inlineStr">
        <is>
          <t>ConTab_BOM_KP_Insert_1727</t>
        </is>
      </c>
      <c r="D1028" s="233">
        <f>IF(B1028="Y",C1028,"")</f>
        <v/>
      </c>
      <c r="E1028" s="198" t="inlineStr">
        <is>
          <t>6012-3_4-KP</t>
        </is>
      </c>
      <c r="F1028" s="235" t="inlineStr">
        <is>
          <t>Opt_Insert</t>
        </is>
      </c>
      <c r="G1028" s="235" t="inlineStr">
        <is>
          <t>4</t>
        </is>
      </c>
      <c r="H1028" s="234" t="inlineStr">
        <is>
          <t>X4</t>
        </is>
      </c>
      <c r="I1028" s="233" t="inlineStr">
        <is>
          <t>Mechanical Seal</t>
        </is>
      </c>
      <c r="J1028" s="233" t="inlineStr">
        <is>
          <t>Single</t>
        </is>
      </c>
      <c r="K1028" s="233" t="n"/>
      <c r="L1028" s="233" t="inlineStr">
        <is>
          <t>Regreasable</t>
        </is>
      </c>
      <c r="M1028" s="233" t="inlineStr">
        <is>
          <t>C35</t>
        </is>
      </c>
      <c r="N1028" s="233" t="inlineStr">
        <is>
          <t>Lip Seal</t>
        </is>
      </c>
      <c r="O1028" s="233" t="inlineStr">
        <is>
          <t>Coating_Scotchkote134_interior_exterior</t>
        </is>
      </c>
      <c r="P1028" s="235" t="inlineStr">
        <is>
          <t>RTF</t>
        </is>
      </c>
      <c r="Q1028" s="233" t="inlineStr">
        <is>
          <t>B105019</t>
        </is>
      </c>
      <c r="R1028" s="235" t="inlineStr">
        <is>
          <t>LT250</t>
        </is>
      </c>
      <c r="S1028" s="233" t="n"/>
      <c r="T1028" s="233" t="n"/>
      <c r="U1028" s="233" t="n"/>
    </row>
    <row r="1029">
      <c r="B1029" s="233">
        <f>IF(AND(M1029&lt;&gt;"B20", O1029= "Coating_Standard"),"Y","N")</f>
        <v/>
      </c>
      <c r="C1029" s="233" t="inlineStr">
        <is>
          <t>ConTab_BOM_KP_Insert_1728</t>
        </is>
      </c>
      <c r="D1029" s="233">
        <f>IF(B1029="Y",C1029,"")</f>
        <v/>
      </c>
      <c r="E1029" s="198" t="inlineStr">
        <is>
          <t>6012-3_4-KP</t>
        </is>
      </c>
      <c r="F1029" s="235" t="inlineStr">
        <is>
          <t>Opt_Insert</t>
        </is>
      </c>
      <c r="G1029" s="235" t="inlineStr">
        <is>
          <t>4</t>
        </is>
      </c>
      <c r="H1029" s="234" t="inlineStr">
        <is>
          <t>X4</t>
        </is>
      </c>
      <c r="I1029" s="233" t="inlineStr">
        <is>
          <t>Mechanical Seal</t>
        </is>
      </c>
      <c r="J1029" s="233" t="inlineStr">
        <is>
          <t>Single</t>
        </is>
      </c>
      <c r="K1029" s="233" t="n"/>
      <c r="L1029" s="233" t="inlineStr">
        <is>
          <t>Regreasable</t>
        </is>
      </c>
      <c r="M1029" s="233" t="inlineStr">
        <is>
          <t>J</t>
        </is>
      </c>
      <c r="N1029" s="233" t="inlineStr">
        <is>
          <t>Lip Seal</t>
        </is>
      </c>
      <c r="O1029" s="233" t="inlineStr">
        <is>
          <t>Coating_Scotchkote134_interior_exterior</t>
        </is>
      </c>
      <c r="P1029" s="235" t="inlineStr">
        <is>
          <t>RTF</t>
        </is>
      </c>
      <c r="Q1029" s="233" t="inlineStr">
        <is>
          <t>B105020</t>
        </is>
      </c>
      <c r="R1029" s="235" t="inlineStr">
        <is>
          <t>LT105</t>
        </is>
      </c>
      <c r="S1029" s="233" t="n"/>
      <c r="T1029" s="233" t="n"/>
      <c r="U1029" s="233" t="n"/>
    </row>
    <row r="1030">
      <c r="B1030" s="233">
        <f>IF(AND(M1030&lt;&gt;"B20", O1030= "Coating_Standard"),"Y","N")</f>
        <v/>
      </c>
      <c r="C1030" s="233" t="inlineStr">
        <is>
          <t>ConTab_BOM_KP_Insert_1729</t>
        </is>
      </c>
      <c r="D1030" s="233">
        <f>IF(B1030="Y",C1030,"")</f>
        <v/>
      </c>
      <c r="E1030" s="198" t="inlineStr">
        <is>
          <t>6012-3_4-KP</t>
        </is>
      </c>
      <c r="F1030" s="235" t="inlineStr">
        <is>
          <t>Opt_Insert</t>
        </is>
      </c>
      <c r="G1030" s="235" t="inlineStr">
        <is>
          <t>4</t>
        </is>
      </c>
      <c r="H1030" s="234" t="inlineStr">
        <is>
          <t>X4</t>
        </is>
      </c>
      <c r="I1030" s="233" t="inlineStr">
        <is>
          <t>Packing</t>
        </is>
      </c>
      <c r="J1030" s="233" t="inlineStr">
        <is>
          <t>Packing</t>
        </is>
      </c>
      <c r="K1030" s="233" t="n"/>
      <c r="L1030" s="233" t="inlineStr">
        <is>
          <t>Regreasable</t>
        </is>
      </c>
      <c r="M1030" s="233" t="inlineStr">
        <is>
          <t>C35</t>
        </is>
      </c>
      <c r="N1030" s="233" t="inlineStr">
        <is>
          <t>Lip Seal</t>
        </is>
      </c>
      <c r="O1030" s="233" t="inlineStr">
        <is>
          <t>Coating_Scotchkote134_interior_exterior</t>
        </is>
      </c>
      <c r="P1030" s="235" t="inlineStr">
        <is>
          <t>RTF</t>
        </is>
      </c>
      <c r="Q1030" s="233" t="inlineStr">
        <is>
          <t>B101312</t>
        </is>
      </c>
      <c r="R1030" s="235" t="inlineStr">
        <is>
          <t>LT250</t>
        </is>
      </c>
      <c r="S1030" s="233" t="n"/>
      <c r="T1030" s="233" t="n"/>
      <c r="U1030" s="233" t="n"/>
    </row>
    <row r="1031">
      <c r="B1031" s="233">
        <f>IF(AND(M1031&lt;&gt;"B20", O1031= "Coating_Standard"),"Y","N")</f>
        <v/>
      </c>
      <c r="C1031" s="233" t="inlineStr">
        <is>
          <t>ConTab_BOM_KP_Insert_1730</t>
        </is>
      </c>
      <c r="D1031" s="233">
        <f>IF(B1031="Y",C1031,"")</f>
        <v/>
      </c>
      <c r="E1031" s="198" t="inlineStr">
        <is>
          <t>6012-3_4-KP</t>
        </is>
      </c>
      <c r="F1031" s="235" t="inlineStr">
        <is>
          <t>Opt_Insert</t>
        </is>
      </c>
      <c r="G1031" s="235" t="inlineStr">
        <is>
          <t>4</t>
        </is>
      </c>
      <c r="H1031" s="234" t="inlineStr">
        <is>
          <t>X4</t>
        </is>
      </c>
      <c r="I1031" s="233" t="inlineStr">
        <is>
          <t>Packing</t>
        </is>
      </c>
      <c r="J1031" s="233" t="inlineStr">
        <is>
          <t>Packing</t>
        </is>
      </c>
      <c r="K1031" s="233" t="n"/>
      <c r="L1031" s="233" t="inlineStr">
        <is>
          <t>Regreasable</t>
        </is>
      </c>
      <c r="M1031" s="233" t="inlineStr">
        <is>
          <t>J</t>
        </is>
      </c>
      <c r="N1031" s="233" t="inlineStr">
        <is>
          <t>Lip Seal</t>
        </is>
      </c>
      <c r="O1031" s="233" t="inlineStr">
        <is>
          <t>Coating_Scotchkote134_interior_exterior</t>
        </is>
      </c>
      <c r="P1031" s="235" t="inlineStr">
        <is>
          <t>RTF</t>
        </is>
      </c>
      <c r="Q1031" s="233" t="inlineStr">
        <is>
          <t>B101312</t>
        </is>
      </c>
      <c r="R1031" s="235" t="inlineStr">
        <is>
          <t>LT105</t>
        </is>
      </c>
      <c r="S1031" s="233" t="n"/>
      <c r="T1031" s="233" t="n"/>
      <c r="U1031" s="233" t="n"/>
    </row>
    <row r="1032">
      <c r="B1032" s="233">
        <f>IF(AND(M1032&lt;&gt;"B20", O1032= "Coating_Standard"),"Y","N")</f>
        <v/>
      </c>
      <c r="C1032" s="233" t="inlineStr">
        <is>
          <t>ConTab_BOM_KP_Insert_1731</t>
        </is>
      </c>
      <c r="D1032" s="233">
        <f>IF(B1032="Y",C1032,"")</f>
        <v/>
      </c>
      <c r="E1032" s="198" t="inlineStr">
        <is>
          <t>6015-1_2-KP</t>
        </is>
      </c>
      <c r="F1032" s="235" t="inlineStr">
        <is>
          <t>Opt_Insert</t>
        </is>
      </c>
      <c r="G1032" s="235" t="inlineStr">
        <is>
          <t>5</t>
        </is>
      </c>
      <c r="H1032" s="234" t="inlineStr">
        <is>
          <t>X5</t>
        </is>
      </c>
      <c r="I1032" s="233" t="inlineStr">
        <is>
          <t>Mechanical Seal</t>
        </is>
      </c>
      <c r="J1032" s="233" t="inlineStr">
        <is>
          <t>Single</t>
        </is>
      </c>
      <c r="K1032" s="233" t="n"/>
      <c r="L1032" s="233" t="inlineStr">
        <is>
          <t>Regreasable</t>
        </is>
      </c>
      <c r="M1032" s="233" t="inlineStr">
        <is>
          <t>C35</t>
        </is>
      </c>
      <c r="N1032" s="233" t="inlineStr">
        <is>
          <t>Lip Seal</t>
        </is>
      </c>
      <c r="O1032" s="233" t="inlineStr">
        <is>
          <t>Coating_Scotchkote134_interior_exterior</t>
        </is>
      </c>
      <c r="P1032" s="235" t="inlineStr">
        <is>
          <t>RTF</t>
        </is>
      </c>
      <c r="Q1032" s="233" t="inlineStr">
        <is>
          <t>B105021</t>
        </is>
      </c>
      <c r="R1032" s="235" t="inlineStr">
        <is>
          <t>LT250</t>
        </is>
      </c>
      <c r="S1032" s="233" t="n"/>
      <c r="T1032" s="233" t="n"/>
      <c r="U1032" s="233" t="n"/>
    </row>
    <row r="1033">
      <c r="B1033" s="233">
        <f>IF(AND(M1033&lt;&gt;"B20", O1033= "Coating_Standard"),"Y","N")</f>
        <v/>
      </c>
      <c r="C1033" s="233" t="inlineStr">
        <is>
          <t>ConTab_BOM_KP_Insert_1732</t>
        </is>
      </c>
      <c r="D1033" s="233">
        <f>IF(B1033="Y",C1033,"")</f>
        <v/>
      </c>
      <c r="E1033" s="198" t="inlineStr">
        <is>
          <t>6015-1_2-KP</t>
        </is>
      </c>
      <c r="F1033" s="235" t="inlineStr">
        <is>
          <t>Opt_Insert</t>
        </is>
      </c>
      <c r="G1033" s="235" t="inlineStr">
        <is>
          <t>5</t>
        </is>
      </c>
      <c r="H1033" s="234" t="inlineStr">
        <is>
          <t>X5</t>
        </is>
      </c>
      <c r="I1033" s="233" t="inlineStr">
        <is>
          <t>Mechanical Seal</t>
        </is>
      </c>
      <c r="J1033" s="233" t="inlineStr">
        <is>
          <t>Single</t>
        </is>
      </c>
      <c r="K1033" s="233" t="n"/>
      <c r="L1033" s="233" t="inlineStr">
        <is>
          <t>Regreasable</t>
        </is>
      </c>
      <c r="M1033" s="233" t="inlineStr">
        <is>
          <t>J</t>
        </is>
      </c>
      <c r="N1033" s="233" t="inlineStr">
        <is>
          <t>Lip Seal</t>
        </is>
      </c>
      <c r="O1033" s="233" t="inlineStr">
        <is>
          <t>Coating_Scotchkote134_interior_exterior</t>
        </is>
      </c>
      <c r="P1033" s="235" t="inlineStr">
        <is>
          <t>RTF</t>
        </is>
      </c>
      <c r="Q1033" s="233" t="inlineStr">
        <is>
          <t>B105022</t>
        </is>
      </c>
      <c r="R1033" s="235" t="inlineStr">
        <is>
          <t>LT105</t>
        </is>
      </c>
      <c r="S1033" s="233" t="n"/>
      <c r="T1033" s="233" t="n"/>
      <c r="U1033" s="233" t="n"/>
    </row>
    <row r="1034">
      <c r="B1034" s="233">
        <f>IF(AND(M1034&lt;&gt;"B20", O1034= "Coating_Standard"),"Y","N")</f>
        <v/>
      </c>
      <c r="C1034" s="233" t="inlineStr">
        <is>
          <t>ConTab_BOM_KP_Insert_1733</t>
        </is>
      </c>
      <c r="D1034" s="233">
        <f>IF(B1034="Y",C1034,"")</f>
        <v/>
      </c>
      <c r="E1034" s="198" t="inlineStr">
        <is>
          <t>6015-1_2-KP</t>
        </is>
      </c>
      <c r="F1034" s="235" t="inlineStr">
        <is>
          <t>Opt_Insert</t>
        </is>
      </c>
      <c r="G1034" s="235" t="inlineStr">
        <is>
          <t>5</t>
        </is>
      </c>
      <c r="H1034" s="234" t="inlineStr">
        <is>
          <t>X5</t>
        </is>
      </c>
      <c r="I1034" s="233" t="inlineStr">
        <is>
          <t>Packing</t>
        </is>
      </c>
      <c r="J1034" s="233" t="inlineStr">
        <is>
          <t>Packing</t>
        </is>
      </c>
      <c r="K1034" s="233" t="n"/>
      <c r="L1034" s="233" t="inlineStr">
        <is>
          <t>Regreasable</t>
        </is>
      </c>
      <c r="M1034" s="233" t="inlineStr">
        <is>
          <t>C35</t>
        </is>
      </c>
      <c r="N1034" s="233" t="inlineStr">
        <is>
          <t>Lip Seal</t>
        </is>
      </c>
      <c r="O1034" s="233" t="inlineStr">
        <is>
          <t>Coating_Scotchkote134_interior_exterior</t>
        </is>
      </c>
      <c r="P1034" s="235" t="inlineStr">
        <is>
          <t>RTF</t>
        </is>
      </c>
      <c r="Q1034" s="233" t="inlineStr">
        <is>
          <t>B101312</t>
        </is>
      </c>
      <c r="R1034" s="235" t="inlineStr">
        <is>
          <t>LT250</t>
        </is>
      </c>
      <c r="S1034" s="233" t="n"/>
      <c r="T1034" s="233" t="n"/>
      <c r="U1034" s="233" t="n"/>
    </row>
    <row r="1035">
      <c r="B1035" s="233">
        <f>IF(AND(M1035&lt;&gt;"B20", O1035= "Coating_Standard"),"Y","N")</f>
        <v/>
      </c>
      <c r="C1035" s="233" t="inlineStr">
        <is>
          <t>ConTab_BOM_KP_Insert_1734</t>
        </is>
      </c>
      <c r="D1035" s="233">
        <f>IF(B1035="Y",C1035,"")</f>
        <v/>
      </c>
      <c r="E1035" s="198" t="inlineStr">
        <is>
          <t>6015-1_2-KP</t>
        </is>
      </c>
      <c r="F1035" s="235" t="inlineStr">
        <is>
          <t>Opt_Insert</t>
        </is>
      </c>
      <c r="G1035" s="235" t="inlineStr">
        <is>
          <t>5</t>
        </is>
      </c>
      <c r="H1035" s="234" t="inlineStr">
        <is>
          <t>X5</t>
        </is>
      </c>
      <c r="I1035" s="233" t="inlineStr">
        <is>
          <t>Packing</t>
        </is>
      </c>
      <c r="J1035" s="233" t="inlineStr">
        <is>
          <t>Packing</t>
        </is>
      </c>
      <c r="K1035" s="233" t="n"/>
      <c r="L1035" s="233" t="inlineStr">
        <is>
          <t>Regreasable</t>
        </is>
      </c>
      <c r="M1035" s="233" t="inlineStr">
        <is>
          <t>J</t>
        </is>
      </c>
      <c r="N1035" s="233" t="inlineStr">
        <is>
          <t>Lip Seal</t>
        </is>
      </c>
      <c r="O1035" s="233" t="inlineStr">
        <is>
          <t>Coating_Scotchkote134_interior_exterior</t>
        </is>
      </c>
      <c r="P1035" s="235" t="inlineStr">
        <is>
          <t>RTF</t>
        </is>
      </c>
      <c r="Q1035" s="233" t="inlineStr">
        <is>
          <t>B101312</t>
        </is>
      </c>
      <c r="R1035" s="235" t="inlineStr">
        <is>
          <t>LT105</t>
        </is>
      </c>
      <c r="S1035" s="233" t="n"/>
      <c r="T1035" s="233" t="n"/>
      <c r="U1035" s="233" t="n"/>
    </row>
    <row r="1036">
      <c r="B1036" s="233">
        <f>IF(AND(M1036&lt;&gt;"B20", O1036= "Coating_Standard"),"Y","N")</f>
        <v/>
      </c>
      <c r="C1036" s="233" t="inlineStr">
        <is>
          <t>ConTab_BOM_KP_Insert_1735</t>
        </is>
      </c>
      <c r="D1036" s="233">
        <f>IF(B1036="Y",C1036,"")</f>
        <v/>
      </c>
      <c r="E1036" s="198" t="inlineStr">
        <is>
          <t>6019-7_8-KP</t>
        </is>
      </c>
      <c r="F1036" s="235" t="inlineStr">
        <is>
          <t>Opt_Insert</t>
        </is>
      </c>
      <c r="G1036" s="235" t="inlineStr">
        <is>
          <t>5</t>
        </is>
      </c>
      <c r="H1036" s="234" t="inlineStr">
        <is>
          <t>X5</t>
        </is>
      </c>
      <c r="I1036" s="233" t="inlineStr">
        <is>
          <t>Mechanical Seal</t>
        </is>
      </c>
      <c r="J1036" s="233" t="inlineStr">
        <is>
          <t>Single</t>
        </is>
      </c>
      <c r="K1036" s="233" t="n"/>
      <c r="L1036" s="233" t="inlineStr">
        <is>
          <t>Regreasable</t>
        </is>
      </c>
      <c r="M1036" s="233" t="inlineStr">
        <is>
          <t>C35</t>
        </is>
      </c>
      <c r="N1036" s="233" t="inlineStr">
        <is>
          <t>Lip Seal</t>
        </is>
      </c>
      <c r="O1036" s="233" t="inlineStr">
        <is>
          <t>Coating_Scotchkote134_interior_exterior</t>
        </is>
      </c>
      <c r="P1036" s="235" t="inlineStr">
        <is>
          <t>RTF</t>
        </is>
      </c>
      <c r="Q1036" s="233" t="inlineStr">
        <is>
          <t>B105021</t>
        </is>
      </c>
      <c r="R1036" s="235" t="inlineStr">
        <is>
          <t>LT250</t>
        </is>
      </c>
      <c r="S1036" s="233" t="n"/>
      <c r="T1036" s="233" t="n"/>
      <c r="U1036" s="233" t="n"/>
    </row>
    <row r="1037">
      <c r="B1037" s="233">
        <f>IF(AND(M1037&lt;&gt;"B20", O1037= "Coating_Standard"),"Y","N")</f>
        <v/>
      </c>
      <c r="C1037" s="233" t="inlineStr">
        <is>
          <t>ConTab_BOM_KP_Insert_1736</t>
        </is>
      </c>
      <c r="D1037" s="233">
        <f>IF(B1037="Y",C1037,"")</f>
        <v/>
      </c>
      <c r="E1037" s="198" t="inlineStr">
        <is>
          <t>6019-7_8-KP</t>
        </is>
      </c>
      <c r="F1037" s="235" t="inlineStr">
        <is>
          <t>Opt_Insert</t>
        </is>
      </c>
      <c r="G1037" s="235" t="inlineStr">
        <is>
          <t>5</t>
        </is>
      </c>
      <c r="H1037" s="234" t="inlineStr">
        <is>
          <t>X5</t>
        </is>
      </c>
      <c r="I1037" s="233" t="inlineStr">
        <is>
          <t>Mechanical Seal</t>
        </is>
      </c>
      <c r="J1037" s="233" t="inlineStr">
        <is>
          <t>Single</t>
        </is>
      </c>
      <c r="K1037" s="233" t="n"/>
      <c r="L1037" s="233" t="inlineStr">
        <is>
          <t>Regreasable</t>
        </is>
      </c>
      <c r="M1037" s="233" t="inlineStr">
        <is>
          <t>J</t>
        </is>
      </c>
      <c r="N1037" s="233" t="inlineStr">
        <is>
          <t>Lip Seal</t>
        </is>
      </c>
      <c r="O1037" s="233" t="inlineStr">
        <is>
          <t>Coating_Scotchkote134_interior_exterior</t>
        </is>
      </c>
      <c r="P1037" s="235" t="inlineStr">
        <is>
          <t>RTF</t>
        </is>
      </c>
      <c r="Q1037" s="233" t="inlineStr">
        <is>
          <t>B105022</t>
        </is>
      </c>
      <c r="R1037" s="235" t="inlineStr">
        <is>
          <t>LT105</t>
        </is>
      </c>
      <c r="S1037" s="233" t="n"/>
      <c r="T1037" s="233" t="n"/>
      <c r="U1037" s="233" t="n"/>
    </row>
    <row r="1038">
      <c r="B1038" s="233">
        <f>IF(AND(M1038&lt;&gt;"B20", O1038= "Coating_Standard"),"Y","N")</f>
        <v/>
      </c>
      <c r="C1038" s="233" t="inlineStr">
        <is>
          <t>ConTab_BOM_KP_Insert_1737</t>
        </is>
      </c>
      <c r="D1038" s="233">
        <f>IF(B1038="Y",C1038,"")</f>
        <v/>
      </c>
      <c r="E1038" s="198" t="inlineStr">
        <is>
          <t>6019-7_8-KP</t>
        </is>
      </c>
      <c r="F1038" s="235" t="inlineStr">
        <is>
          <t>Opt_Insert</t>
        </is>
      </c>
      <c r="G1038" s="235" t="inlineStr">
        <is>
          <t>5</t>
        </is>
      </c>
      <c r="H1038" s="234" t="inlineStr">
        <is>
          <t>X5</t>
        </is>
      </c>
      <c r="I1038" s="233" t="inlineStr">
        <is>
          <t>Packing</t>
        </is>
      </c>
      <c r="J1038" s="233" t="inlineStr">
        <is>
          <t>Packing</t>
        </is>
      </c>
      <c r="K1038" s="233" t="n"/>
      <c r="L1038" s="233" t="inlineStr">
        <is>
          <t>Regreasable</t>
        </is>
      </c>
      <c r="M1038" s="233" t="inlineStr">
        <is>
          <t>C35</t>
        </is>
      </c>
      <c r="N1038" s="233" t="inlineStr">
        <is>
          <t>Lip Seal</t>
        </is>
      </c>
      <c r="O1038" s="233" t="inlineStr">
        <is>
          <t>Coating_Scotchkote134_interior_exterior</t>
        </is>
      </c>
      <c r="P1038" s="235" t="inlineStr">
        <is>
          <t>RTF</t>
        </is>
      </c>
      <c r="Q1038" s="233" t="inlineStr">
        <is>
          <t>B101312</t>
        </is>
      </c>
      <c r="R1038" s="235" t="inlineStr">
        <is>
          <t>LT250</t>
        </is>
      </c>
      <c r="S1038" s="233" t="n"/>
      <c r="T1038" s="233" t="n"/>
      <c r="U1038" s="233" t="n"/>
    </row>
    <row r="1039">
      <c r="B1039" s="233">
        <f>IF(AND(M1039&lt;&gt;"B20", O1039= "Coating_Standard"),"Y","N")</f>
        <v/>
      </c>
      <c r="C1039" s="233" t="inlineStr">
        <is>
          <t>ConTab_BOM_KP_Insert_1738</t>
        </is>
      </c>
      <c r="D1039" s="233">
        <f>IF(B1039="Y",C1039,"")</f>
        <v/>
      </c>
      <c r="E1039" s="198" t="inlineStr">
        <is>
          <t>6019-7_8-KP</t>
        </is>
      </c>
      <c r="F1039" s="235" t="inlineStr">
        <is>
          <t>Opt_Insert</t>
        </is>
      </c>
      <c r="G1039" s="235" t="inlineStr">
        <is>
          <t>5</t>
        </is>
      </c>
      <c r="H1039" s="234" t="inlineStr">
        <is>
          <t>X5</t>
        </is>
      </c>
      <c r="I1039" s="233" t="inlineStr">
        <is>
          <t>Packing</t>
        </is>
      </c>
      <c r="J1039" s="233" t="inlineStr">
        <is>
          <t>Packing</t>
        </is>
      </c>
      <c r="K1039" s="233" t="n"/>
      <c r="L1039" s="233" t="inlineStr">
        <is>
          <t>Regreasable</t>
        </is>
      </c>
      <c r="M1039" s="233" t="inlineStr">
        <is>
          <t>J</t>
        </is>
      </c>
      <c r="N1039" s="233" t="inlineStr">
        <is>
          <t>Lip Seal</t>
        </is>
      </c>
      <c r="O1039" s="233" t="inlineStr">
        <is>
          <t>Coating_Scotchkote134_interior_exterior</t>
        </is>
      </c>
      <c r="P1039" s="235" t="inlineStr">
        <is>
          <t>RTF</t>
        </is>
      </c>
      <c r="Q1039" s="233" t="inlineStr">
        <is>
          <t>B101312</t>
        </is>
      </c>
      <c r="R1039" s="235" t="inlineStr">
        <is>
          <t>LT105</t>
        </is>
      </c>
      <c r="S1039" s="233" t="n"/>
      <c r="T1039" s="233" t="n"/>
      <c r="U1039" s="233" t="n"/>
    </row>
    <row r="1040">
      <c r="B1040" s="233">
        <f>IF(AND(M1040&lt;&gt;"B20", O1040= "Coating_Standard"),"Y","N")</f>
        <v/>
      </c>
      <c r="C1040" s="233" t="inlineStr">
        <is>
          <t>ConTab_BOM_KP_Insert_1739</t>
        </is>
      </c>
      <c r="D1040" s="233">
        <f>IF(B1040="Y",C1040,"")</f>
        <v/>
      </c>
      <c r="E1040" s="198" t="inlineStr">
        <is>
          <t>6019-7_8-KP</t>
        </is>
      </c>
      <c r="F1040" s="235" t="inlineStr">
        <is>
          <t>Opt_Insert</t>
        </is>
      </c>
      <c r="G1040" s="235" t="inlineStr">
        <is>
          <t>6</t>
        </is>
      </c>
      <c r="H1040" s="234" t="inlineStr">
        <is>
          <t>X6</t>
        </is>
      </c>
      <c r="I1040" s="233" t="inlineStr">
        <is>
          <t>Mechanical Seal</t>
        </is>
      </c>
      <c r="J1040" s="233" t="inlineStr">
        <is>
          <t>Single</t>
        </is>
      </c>
      <c r="K1040" s="233" t="n"/>
      <c r="L1040" s="233" t="inlineStr">
        <is>
          <t>Regreasable</t>
        </is>
      </c>
      <c r="M1040" s="233" t="inlineStr">
        <is>
          <t>C35</t>
        </is>
      </c>
      <c r="N1040" s="233" t="inlineStr">
        <is>
          <t>Lip Seal</t>
        </is>
      </c>
      <c r="O1040" s="233" t="inlineStr">
        <is>
          <t>Coating_Scotchkote134_interior_exterior</t>
        </is>
      </c>
      <c r="P1040" s="235" t="inlineStr">
        <is>
          <t>RTF</t>
        </is>
      </c>
      <c r="Q1040" s="233" t="inlineStr">
        <is>
          <t>B105024</t>
        </is>
      </c>
      <c r="R1040" s="235" t="inlineStr">
        <is>
          <t>LT250</t>
        </is>
      </c>
      <c r="S1040" s="233" t="n"/>
      <c r="T1040" s="233" t="n"/>
      <c r="U1040" s="233" t="n"/>
    </row>
    <row r="1041">
      <c r="B1041" s="233">
        <f>IF(AND(M1041&lt;&gt;"B20", O1041= "Coating_Standard"),"Y","N")</f>
        <v/>
      </c>
      <c r="C1041" s="233" t="inlineStr">
        <is>
          <t>ConTab_BOM_KP_Insert_1740</t>
        </is>
      </c>
      <c r="D1041" s="233">
        <f>IF(B1041="Y",C1041,"")</f>
        <v/>
      </c>
      <c r="E1041" s="198" t="inlineStr">
        <is>
          <t>6019-7_8-KP</t>
        </is>
      </c>
      <c r="F1041" s="235" t="inlineStr">
        <is>
          <t>Opt_Insert</t>
        </is>
      </c>
      <c r="G1041" s="235" t="inlineStr">
        <is>
          <t>6</t>
        </is>
      </c>
      <c r="H1041" s="234" t="inlineStr">
        <is>
          <t>X6</t>
        </is>
      </c>
      <c r="I1041" s="233" t="inlineStr">
        <is>
          <t>Mechanical Seal</t>
        </is>
      </c>
      <c r="J1041" s="233" t="inlineStr">
        <is>
          <t>Single</t>
        </is>
      </c>
      <c r="K1041" s="233" t="n"/>
      <c r="L1041" s="233" t="inlineStr">
        <is>
          <t>Regreasable</t>
        </is>
      </c>
      <c r="M1041" s="233" t="inlineStr">
        <is>
          <t>J</t>
        </is>
      </c>
      <c r="N1041" s="233" t="inlineStr">
        <is>
          <t>Lip Seal</t>
        </is>
      </c>
      <c r="O1041" s="233" t="inlineStr">
        <is>
          <t>Coating_Scotchkote134_interior_exterior</t>
        </is>
      </c>
      <c r="P1041" s="235" t="inlineStr">
        <is>
          <t>RTF</t>
        </is>
      </c>
      <c r="Q1041" s="233" t="inlineStr">
        <is>
          <t>B105025</t>
        </is>
      </c>
      <c r="R1041" s="235" t="inlineStr">
        <is>
          <t>LT105</t>
        </is>
      </c>
      <c r="S1041" s="233" t="n"/>
      <c r="T1041" s="233" t="n"/>
      <c r="U1041" s="233" t="n"/>
    </row>
    <row r="1042">
      <c r="B1042" s="233">
        <f>IF(AND(M1042&lt;&gt;"B20", O1042= "Coating_Standard"),"Y","N")</f>
        <v/>
      </c>
      <c r="C1042" s="233" t="inlineStr">
        <is>
          <t>ConTab_BOM_KP_Insert_1741</t>
        </is>
      </c>
      <c r="D1042" s="233">
        <f>IF(B1042="Y",C1042,"")</f>
        <v/>
      </c>
      <c r="E1042" s="198" t="inlineStr">
        <is>
          <t>6019-7_8-KP</t>
        </is>
      </c>
      <c r="F1042" s="235" t="inlineStr">
        <is>
          <t>Opt_Insert</t>
        </is>
      </c>
      <c r="G1042" s="235" t="inlineStr">
        <is>
          <t>6</t>
        </is>
      </c>
      <c r="H1042" s="234" t="inlineStr">
        <is>
          <t>X6</t>
        </is>
      </c>
      <c r="I1042" s="233" t="inlineStr">
        <is>
          <t>Packing</t>
        </is>
      </c>
      <c r="J1042" s="233" t="inlineStr">
        <is>
          <t>Packing</t>
        </is>
      </c>
      <c r="K1042" s="233" t="n"/>
      <c r="L1042" s="233" t="inlineStr">
        <is>
          <t>Regreasable</t>
        </is>
      </c>
      <c r="M1042" s="233" t="inlineStr">
        <is>
          <t>C35</t>
        </is>
      </c>
      <c r="N1042" s="233" t="inlineStr">
        <is>
          <t>Lip Seal</t>
        </is>
      </c>
      <c r="O1042" s="233" t="inlineStr">
        <is>
          <t>Coating_Scotchkote134_interior_exterior</t>
        </is>
      </c>
      <c r="P1042" s="235" t="inlineStr">
        <is>
          <t>RTF</t>
        </is>
      </c>
      <c r="Q1042" s="233" t="inlineStr">
        <is>
          <t>B101312</t>
        </is>
      </c>
      <c r="R1042" s="235" t="inlineStr">
        <is>
          <t>LT250</t>
        </is>
      </c>
      <c r="S1042" s="233" t="n"/>
      <c r="T1042" s="233" t="n"/>
      <c r="U1042" s="233" t="n"/>
    </row>
    <row r="1043">
      <c r="B1043" s="233">
        <f>IF(AND(M1043&lt;&gt;"B20", O1043= "Coating_Standard"),"Y","N")</f>
        <v/>
      </c>
      <c r="C1043" s="233" t="inlineStr">
        <is>
          <t>ConTab_BOM_KP_Insert_1742</t>
        </is>
      </c>
      <c r="D1043" s="233">
        <f>IF(B1043="Y",C1043,"")</f>
        <v/>
      </c>
      <c r="E1043" s="198" t="inlineStr">
        <is>
          <t>6019-7_8-KP</t>
        </is>
      </c>
      <c r="F1043" s="235" t="inlineStr">
        <is>
          <t>Opt_Insert</t>
        </is>
      </c>
      <c r="G1043" s="235" t="inlineStr">
        <is>
          <t>6</t>
        </is>
      </c>
      <c r="H1043" s="234" t="inlineStr">
        <is>
          <t>X6</t>
        </is>
      </c>
      <c r="I1043" s="233" t="inlineStr">
        <is>
          <t>Packing</t>
        </is>
      </c>
      <c r="J1043" s="233" t="inlineStr">
        <is>
          <t>Packing</t>
        </is>
      </c>
      <c r="K1043" s="233" t="n"/>
      <c r="L1043" s="233" t="inlineStr">
        <is>
          <t>Regreasable</t>
        </is>
      </c>
      <c r="M1043" s="233" t="inlineStr">
        <is>
          <t>J</t>
        </is>
      </c>
      <c r="N1043" s="233" t="inlineStr">
        <is>
          <t>Lip Seal</t>
        </is>
      </c>
      <c r="O1043" s="233" t="inlineStr">
        <is>
          <t>Coating_Scotchkote134_interior_exterior</t>
        </is>
      </c>
      <c r="P1043" s="235" t="inlineStr">
        <is>
          <t>RTF</t>
        </is>
      </c>
      <c r="Q1043" s="233" t="inlineStr">
        <is>
          <t>B101312</t>
        </is>
      </c>
      <c r="R1043" s="235" t="inlineStr">
        <is>
          <t>LT105</t>
        </is>
      </c>
      <c r="S1043" s="233" t="n"/>
      <c r="T1043" s="233" t="n"/>
      <c r="U1043" s="233" t="n"/>
    </row>
    <row r="1044">
      <c r="B1044" s="233">
        <f>IF(AND(M1044&lt;&gt;"B20", O1044= "Coating_Standard"),"Y","N")</f>
        <v/>
      </c>
      <c r="C1044" s="233" t="inlineStr">
        <is>
          <t>ConTab_BOM_KP_Insert_1743</t>
        </is>
      </c>
      <c r="D1044" s="233">
        <f>IF(B1044="Y",C1044,"")</f>
        <v/>
      </c>
      <c r="E1044" s="198" t="inlineStr">
        <is>
          <t>6020-3_4-KP</t>
        </is>
      </c>
      <c r="F1044" s="235" t="inlineStr">
        <is>
          <t>Opt_Insert</t>
        </is>
      </c>
      <c r="G1044" s="235" t="inlineStr">
        <is>
          <t>6</t>
        </is>
      </c>
      <c r="H1044" s="234" t="inlineStr">
        <is>
          <t>X6</t>
        </is>
      </c>
      <c r="I1044" s="233" t="inlineStr">
        <is>
          <t>Mechanical Seal</t>
        </is>
      </c>
      <c r="J1044" s="233" t="inlineStr">
        <is>
          <t>Single</t>
        </is>
      </c>
      <c r="K1044" s="233" t="n"/>
      <c r="L1044" s="233" t="inlineStr">
        <is>
          <t>Regreasable</t>
        </is>
      </c>
      <c r="M1044" s="233" t="inlineStr">
        <is>
          <t>C35</t>
        </is>
      </c>
      <c r="N1044" s="233" t="inlineStr">
        <is>
          <t>Lip Seal</t>
        </is>
      </c>
      <c r="O1044" s="233" t="inlineStr">
        <is>
          <t>Coating_Scotchkote134_interior_exterior</t>
        </is>
      </c>
      <c r="P1044" s="235" t="inlineStr">
        <is>
          <t>RTF</t>
        </is>
      </c>
      <c r="Q1044" s="233" t="inlineStr">
        <is>
          <t>B105024</t>
        </is>
      </c>
      <c r="R1044" s="235" t="inlineStr">
        <is>
          <t>LT250</t>
        </is>
      </c>
      <c r="S1044" s="233" t="n"/>
      <c r="T1044" s="233" t="n"/>
      <c r="U1044" s="233" t="n"/>
    </row>
    <row r="1045">
      <c r="B1045" s="233">
        <f>IF(AND(M1045&lt;&gt;"B20", O1045= "Coating_Standard"),"Y","N")</f>
        <v/>
      </c>
      <c r="C1045" s="233" t="inlineStr">
        <is>
          <t>ConTab_BOM_KP_Insert_1744</t>
        </is>
      </c>
      <c r="D1045" s="233">
        <f>IF(B1045="Y",C1045,"")</f>
        <v/>
      </c>
      <c r="E1045" s="198" t="inlineStr">
        <is>
          <t>6020-3_4-KP</t>
        </is>
      </c>
      <c r="F1045" s="235" t="inlineStr">
        <is>
          <t>Opt_Insert</t>
        </is>
      </c>
      <c r="G1045" s="235" t="inlineStr">
        <is>
          <t>6</t>
        </is>
      </c>
      <c r="H1045" s="234" t="inlineStr">
        <is>
          <t>X6</t>
        </is>
      </c>
      <c r="I1045" s="233" t="inlineStr">
        <is>
          <t>Mechanical Seal</t>
        </is>
      </c>
      <c r="J1045" s="233" t="inlineStr">
        <is>
          <t>Single</t>
        </is>
      </c>
      <c r="K1045" s="233" t="n"/>
      <c r="L1045" s="233" t="inlineStr">
        <is>
          <t>Regreasable</t>
        </is>
      </c>
      <c r="M1045" s="233" t="inlineStr">
        <is>
          <t>J</t>
        </is>
      </c>
      <c r="N1045" s="233" t="inlineStr">
        <is>
          <t>Lip Seal</t>
        </is>
      </c>
      <c r="O1045" s="233" t="inlineStr">
        <is>
          <t>Coating_Scotchkote134_interior_exterior</t>
        </is>
      </c>
      <c r="P1045" s="235" t="inlineStr">
        <is>
          <t>RTF</t>
        </is>
      </c>
      <c r="Q1045" s="233" t="inlineStr">
        <is>
          <t>B105025</t>
        </is>
      </c>
      <c r="R1045" s="235" t="inlineStr">
        <is>
          <t>LT105</t>
        </is>
      </c>
      <c r="S1045" s="233" t="n"/>
      <c r="T1045" s="233" t="n"/>
      <c r="U1045" s="233" t="n"/>
    </row>
    <row r="1046">
      <c r="B1046" s="233">
        <f>IF(AND(M1046&lt;&gt;"B20", O1046= "Coating_Standard"),"Y","N")</f>
        <v/>
      </c>
      <c r="C1046" s="233" t="inlineStr">
        <is>
          <t>ConTab_BOM_KP_Insert_1745</t>
        </is>
      </c>
      <c r="D1046" s="233">
        <f>IF(B1046="Y",C1046,"")</f>
        <v/>
      </c>
      <c r="E1046" s="198" t="inlineStr">
        <is>
          <t>6020-3_4-KP</t>
        </is>
      </c>
      <c r="F1046" s="235" t="inlineStr">
        <is>
          <t>Opt_Insert</t>
        </is>
      </c>
      <c r="G1046" s="235" t="inlineStr">
        <is>
          <t>6</t>
        </is>
      </c>
      <c r="H1046" s="234" t="inlineStr">
        <is>
          <t>X6</t>
        </is>
      </c>
      <c r="I1046" s="233" t="inlineStr">
        <is>
          <t>Packing</t>
        </is>
      </c>
      <c r="J1046" s="233" t="inlineStr">
        <is>
          <t>Packing</t>
        </is>
      </c>
      <c r="K1046" s="233" t="n"/>
      <c r="L1046" s="233" t="inlineStr">
        <is>
          <t>Regreasable</t>
        </is>
      </c>
      <c r="M1046" s="233" t="inlineStr">
        <is>
          <t>C35</t>
        </is>
      </c>
      <c r="N1046" s="233" t="inlineStr">
        <is>
          <t>Lip Seal</t>
        </is>
      </c>
      <c r="O1046" s="233" t="inlineStr">
        <is>
          <t>Coating_Scotchkote134_interior_exterior</t>
        </is>
      </c>
      <c r="P1046" s="235" t="inlineStr">
        <is>
          <t>RTF</t>
        </is>
      </c>
      <c r="Q1046" s="233" t="inlineStr">
        <is>
          <t>B101312</t>
        </is>
      </c>
      <c r="R1046" s="235" t="inlineStr">
        <is>
          <t>LT250</t>
        </is>
      </c>
      <c r="S1046" s="233" t="n"/>
      <c r="T1046" s="233" t="n"/>
      <c r="U1046" s="233" t="n"/>
    </row>
    <row r="1047">
      <c r="B1047" s="233">
        <f>IF(AND(M1047&lt;&gt;"B20", O1047= "Coating_Standard"),"Y","N")</f>
        <v/>
      </c>
      <c r="C1047" s="233" t="inlineStr">
        <is>
          <t>ConTab_BOM_KP_Insert_1746</t>
        </is>
      </c>
      <c r="D1047" s="233">
        <f>IF(B1047="Y",C1047,"")</f>
        <v/>
      </c>
      <c r="E1047" s="198" t="inlineStr">
        <is>
          <t>6020-3_4-KP</t>
        </is>
      </c>
      <c r="F1047" s="235" t="inlineStr">
        <is>
          <t>Opt_Insert</t>
        </is>
      </c>
      <c r="G1047" s="235" t="inlineStr">
        <is>
          <t>6</t>
        </is>
      </c>
      <c r="H1047" s="234" t="inlineStr">
        <is>
          <t>X6</t>
        </is>
      </c>
      <c r="I1047" s="233" t="inlineStr">
        <is>
          <t>Packing</t>
        </is>
      </c>
      <c r="J1047" s="233" t="inlineStr">
        <is>
          <t>Packing</t>
        </is>
      </c>
      <c r="K1047" s="233" t="n"/>
      <c r="L1047" s="233" t="inlineStr">
        <is>
          <t>Regreasable</t>
        </is>
      </c>
      <c r="M1047" s="233" t="inlineStr">
        <is>
          <t>J</t>
        </is>
      </c>
      <c r="N1047" s="233" t="inlineStr">
        <is>
          <t>Lip Seal</t>
        </is>
      </c>
      <c r="O1047" s="233" t="inlineStr">
        <is>
          <t>Coating_Scotchkote134_interior_exterior</t>
        </is>
      </c>
      <c r="P1047" s="235" t="inlineStr">
        <is>
          <t>RTF</t>
        </is>
      </c>
      <c r="Q1047" s="233" t="inlineStr">
        <is>
          <t>B101312</t>
        </is>
      </c>
      <c r="R1047" s="235" t="inlineStr">
        <is>
          <t>LT105</t>
        </is>
      </c>
      <c r="S1047" s="233" t="n"/>
      <c r="T1047" s="233" t="n"/>
      <c r="U1047" s="233" t="n"/>
    </row>
    <row r="1048">
      <c r="B1048" s="233">
        <f>IF(AND(M1048&lt;&gt;"B20", O1048= "Coating_Standard"),"Y","N")</f>
        <v/>
      </c>
      <c r="C1048" s="233" t="inlineStr">
        <is>
          <t>ConTab_BOM_KP_Insert_1747</t>
        </is>
      </c>
      <c r="D1048" s="233">
        <f>IF(B1048="Y",C1048,"")</f>
        <v/>
      </c>
      <c r="E1048" s="198" t="inlineStr">
        <is>
          <t>8012-5_6-KP</t>
        </is>
      </c>
      <c r="F1048" s="235" t="inlineStr">
        <is>
          <t>Opt_Insert</t>
        </is>
      </c>
      <c r="G1048" s="235" t="inlineStr">
        <is>
          <t>5</t>
        </is>
      </c>
      <c r="H1048" s="234" t="inlineStr">
        <is>
          <t>X5</t>
        </is>
      </c>
      <c r="I1048" s="233" t="inlineStr">
        <is>
          <t>Mechanical Seal</t>
        </is>
      </c>
      <c r="J1048" s="233" t="inlineStr">
        <is>
          <t>Single</t>
        </is>
      </c>
      <c r="K1048" s="233" t="n"/>
      <c r="L1048" s="233" t="inlineStr">
        <is>
          <t>Regreasable</t>
        </is>
      </c>
      <c r="M1048" s="233" t="inlineStr">
        <is>
          <t>C35</t>
        </is>
      </c>
      <c r="N1048" s="233" t="inlineStr">
        <is>
          <t>Lip Seal</t>
        </is>
      </c>
      <c r="O1048" s="233" t="inlineStr">
        <is>
          <t>Coating_Scotchkote134_interior_exterior</t>
        </is>
      </c>
      <c r="P1048" s="235" t="inlineStr">
        <is>
          <t>RTF</t>
        </is>
      </c>
      <c r="Q1048" s="233" t="inlineStr">
        <is>
          <t>B105021</t>
        </is>
      </c>
      <c r="R1048" s="235" t="inlineStr">
        <is>
          <t>LT250</t>
        </is>
      </c>
      <c r="S1048" s="233" t="n"/>
      <c r="T1048" s="233" t="n"/>
      <c r="U1048" s="233" t="n"/>
    </row>
    <row r="1049">
      <c r="B1049" s="233">
        <f>IF(AND(M1049&lt;&gt;"B20", O1049= "Coating_Standard"),"Y","N")</f>
        <v/>
      </c>
      <c r="C1049" s="233" t="inlineStr">
        <is>
          <t>ConTab_BOM_KP_Insert_1748</t>
        </is>
      </c>
      <c r="D1049" s="233">
        <f>IF(B1049="Y",C1049,"")</f>
        <v/>
      </c>
      <c r="E1049" s="198" t="inlineStr">
        <is>
          <t>8012-5_6-KP</t>
        </is>
      </c>
      <c r="F1049" s="235" t="inlineStr">
        <is>
          <t>Opt_Insert</t>
        </is>
      </c>
      <c r="G1049" s="235" t="inlineStr">
        <is>
          <t>5</t>
        </is>
      </c>
      <c r="H1049" s="234" t="inlineStr">
        <is>
          <t>X5</t>
        </is>
      </c>
      <c r="I1049" s="233" t="inlineStr">
        <is>
          <t>Mechanical Seal</t>
        </is>
      </c>
      <c r="J1049" s="233" t="inlineStr">
        <is>
          <t>Single</t>
        </is>
      </c>
      <c r="K1049" s="233" t="n"/>
      <c r="L1049" s="233" t="inlineStr">
        <is>
          <t>Regreasable</t>
        </is>
      </c>
      <c r="M1049" s="233" t="inlineStr">
        <is>
          <t>J</t>
        </is>
      </c>
      <c r="N1049" s="233" t="inlineStr">
        <is>
          <t>Lip Seal</t>
        </is>
      </c>
      <c r="O1049" s="233" t="inlineStr">
        <is>
          <t>Coating_Scotchkote134_interior_exterior</t>
        </is>
      </c>
      <c r="P1049" s="235" t="inlineStr">
        <is>
          <t>RTF</t>
        </is>
      </c>
      <c r="Q1049" s="233" t="inlineStr">
        <is>
          <t>B105022</t>
        </is>
      </c>
      <c r="R1049" s="235" t="inlineStr">
        <is>
          <t>LT105</t>
        </is>
      </c>
      <c r="S1049" s="233" t="n"/>
      <c r="T1049" s="233" t="n"/>
      <c r="U1049" s="233" t="n"/>
    </row>
    <row r="1050">
      <c r="B1050" s="233">
        <f>IF(AND(M1050&lt;&gt;"B20", O1050= "Coating_Standard"),"Y","N")</f>
        <v/>
      </c>
      <c r="C1050" s="233" t="inlineStr">
        <is>
          <t>ConTab_BOM_KP_Insert_1749</t>
        </is>
      </c>
      <c r="D1050" s="233">
        <f>IF(B1050="Y",C1050,"")</f>
        <v/>
      </c>
      <c r="E1050" s="198" t="inlineStr">
        <is>
          <t>8012-5_6-KP</t>
        </is>
      </c>
      <c r="F1050" s="235" t="inlineStr">
        <is>
          <t>Opt_Insert</t>
        </is>
      </c>
      <c r="G1050" s="235" t="inlineStr">
        <is>
          <t>5</t>
        </is>
      </c>
      <c r="H1050" s="234" t="inlineStr">
        <is>
          <t>X5</t>
        </is>
      </c>
      <c r="I1050" s="233" t="inlineStr">
        <is>
          <t>Packing</t>
        </is>
      </c>
      <c r="J1050" s="233" t="inlineStr">
        <is>
          <t>Packing</t>
        </is>
      </c>
      <c r="K1050" s="233" t="n"/>
      <c r="L1050" s="233" t="inlineStr">
        <is>
          <t>Regreasable</t>
        </is>
      </c>
      <c r="M1050" s="233" t="inlineStr">
        <is>
          <t>C35</t>
        </is>
      </c>
      <c r="N1050" s="233" t="inlineStr">
        <is>
          <t>Lip Seal</t>
        </is>
      </c>
      <c r="O1050" s="233" t="inlineStr">
        <is>
          <t>Coating_Scotchkote134_interior_exterior</t>
        </is>
      </c>
      <c r="P1050" s="235" t="inlineStr">
        <is>
          <t>RTF</t>
        </is>
      </c>
      <c r="Q1050" s="233" t="inlineStr">
        <is>
          <t>B101312</t>
        </is>
      </c>
      <c r="R1050" s="235" t="inlineStr">
        <is>
          <t>LT250</t>
        </is>
      </c>
      <c r="S1050" s="233" t="n"/>
      <c r="T1050" s="233" t="n"/>
      <c r="U1050" s="233" t="n"/>
    </row>
    <row r="1051">
      <c r="B1051" s="233">
        <f>IF(AND(M1051&lt;&gt;"B20", O1051= "Coating_Standard"),"Y","N")</f>
        <v/>
      </c>
      <c r="C1051" s="233" t="inlineStr">
        <is>
          <t>ConTab_BOM_KP_Insert_1750</t>
        </is>
      </c>
      <c r="D1051" s="233">
        <f>IF(B1051="Y",C1051,"")</f>
        <v/>
      </c>
      <c r="E1051" s="198" t="inlineStr">
        <is>
          <t>8012-5_6-KP</t>
        </is>
      </c>
      <c r="F1051" s="235" t="inlineStr">
        <is>
          <t>Opt_Insert</t>
        </is>
      </c>
      <c r="G1051" s="235" t="inlineStr">
        <is>
          <t>5</t>
        </is>
      </c>
      <c r="H1051" s="234" t="inlineStr">
        <is>
          <t>X5</t>
        </is>
      </c>
      <c r="I1051" s="233" t="inlineStr">
        <is>
          <t>Packing</t>
        </is>
      </c>
      <c r="J1051" s="233" t="inlineStr">
        <is>
          <t>Packing</t>
        </is>
      </c>
      <c r="K1051" s="233" t="n"/>
      <c r="L1051" s="233" t="inlineStr">
        <is>
          <t>Regreasable</t>
        </is>
      </c>
      <c r="M1051" s="233" t="inlineStr">
        <is>
          <t>J</t>
        </is>
      </c>
      <c r="N1051" s="233" t="inlineStr">
        <is>
          <t>Lip Seal</t>
        </is>
      </c>
      <c r="O1051" s="233" t="inlineStr">
        <is>
          <t>Coating_Scotchkote134_interior_exterior</t>
        </is>
      </c>
      <c r="P1051" s="235" t="inlineStr">
        <is>
          <t>RTF</t>
        </is>
      </c>
      <c r="Q1051" s="233" t="inlineStr">
        <is>
          <t>B101312</t>
        </is>
      </c>
      <c r="R1051" s="235" t="inlineStr">
        <is>
          <t>LT105</t>
        </is>
      </c>
      <c r="S1051" s="233" t="n"/>
      <c r="T1051" s="233" t="n"/>
      <c r="U1051" s="233" t="n"/>
    </row>
    <row r="1052">
      <c r="B1052" s="233">
        <f>IF(AND(M1052&lt;&gt;"B20", O1052= "Coating_Standard"),"Y","N")</f>
        <v/>
      </c>
      <c r="C1052" s="233" t="inlineStr">
        <is>
          <t>ConTab_BOM_KP_Insert_1751</t>
        </is>
      </c>
      <c r="D1052" s="233">
        <f>IF(B1052="Y",C1052,"")</f>
        <v/>
      </c>
      <c r="E1052" s="198" t="inlineStr">
        <is>
          <t>8015-3_4-KP</t>
        </is>
      </c>
      <c r="F1052" s="235" t="inlineStr">
        <is>
          <t>Opt_Insert</t>
        </is>
      </c>
      <c r="G1052" s="235" t="inlineStr">
        <is>
          <t>5</t>
        </is>
      </c>
      <c r="H1052" s="234" t="inlineStr">
        <is>
          <t>X5</t>
        </is>
      </c>
      <c r="I1052" s="233" t="inlineStr">
        <is>
          <t>Mechanical Seal</t>
        </is>
      </c>
      <c r="J1052" s="233" t="inlineStr">
        <is>
          <t>Single</t>
        </is>
      </c>
      <c r="K1052" s="233" t="n"/>
      <c r="L1052" s="233" t="inlineStr">
        <is>
          <t>Regreasable</t>
        </is>
      </c>
      <c r="M1052" s="233" t="inlineStr">
        <is>
          <t>C35</t>
        </is>
      </c>
      <c r="N1052" s="233" t="inlineStr">
        <is>
          <t>Lip Seal</t>
        </is>
      </c>
      <c r="O1052" s="233" t="inlineStr">
        <is>
          <t>Coating_Scotchkote134_interior_exterior</t>
        </is>
      </c>
      <c r="P1052" s="235" t="inlineStr">
        <is>
          <t>RTF</t>
        </is>
      </c>
      <c r="Q1052" s="233" t="inlineStr">
        <is>
          <t>B105021</t>
        </is>
      </c>
      <c r="R1052" s="235" t="inlineStr">
        <is>
          <t>LT250</t>
        </is>
      </c>
      <c r="S1052" s="233" t="n"/>
      <c r="T1052" s="233" t="n"/>
      <c r="U1052" s="233" t="n"/>
    </row>
    <row r="1053">
      <c r="B1053" s="233">
        <f>IF(AND(M1053&lt;&gt;"B20", O1053= "Coating_Standard"),"Y","N")</f>
        <v/>
      </c>
      <c r="C1053" s="233" t="inlineStr">
        <is>
          <t>ConTab_BOM_KP_Insert_1752</t>
        </is>
      </c>
      <c r="D1053" s="233">
        <f>IF(B1053="Y",C1053,"")</f>
        <v/>
      </c>
      <c r="E1053" s="198" t="inlineStr">
        <is>
          <t>8015-3_4-KP</t>
        </is>
      </c>
      <c r="F1053" s="235" t="inlineStr">
        <is>
          <t>Opt_Insert</t>
        </is>
      </c>
      <c r="G1053" s="235" t="inlineStr">
        <is>
          <t>5</t>
        </is>
      </c>
      <c r="H1053" s="234" t="inlineStr">
        <is>
          <t>X5</t>
        </is>
      </c>
      <c r="I1053" s="233" t="inlineStr">
        <is>
          <t>Mechanical Seal</t>
        </is>
      </c>
      <c r="J1053" s="233" t="inlineStr">
        <is>
          <t>Single</t>
        </is>
      </c>
      <c r="K1053" s="233" t="n"/>
      <c r="L1053" s="233" t="inlineStr">
        <is>
          <t>Regreasable</t>
        </is>
      </c>
      <c r="M1053" s="233" t="inlineStr">
        <is>
          <t>J</t>
        </is>
      </c>
      <c r="N1053" s="233" t="inlineStr">
        <is>
          <t>Lip Seal</t>
        </is>
      </c>
      <c r="O1053" s="233" t="inlineStr">
        <is>
          <t>Coating_Scotchkote134_interior_exterior</t>
        </is>
      </c>
      <c r="P1053" s="235" t="inlineStr">
        <is>
          <t>RTF</t>
        </is>
      </c>
      <c r="Q1053" s="233" t="inlineStr">
        <is>
          <t>B105022</t>
        </is>
      </c>
      <c r="R1053" s="235" t="inlineStr">
        <is>
          <t>LT105</t>
        </is>
      </c>
      <c r="S1053" s="233" t="n"/>
      <c r="T1053" s="233" t="n"/>
      <c r="U1053" s="233" t="n"/>
    </row>
    <row r="1054">
      <c r="B1054" s="233">
        <f>IF(AND(M1054&lt;&gt;"B20", O1054= "Coating_Standard"),"Y","N")</f>
        <v/>
      </c>
      <c r="C1054" s="233" t="inlineStr">
        <is>
          <t>ConTab_BOM_KP_Insert_1753</t>
        </is>
      </c>
      <c r="D1054" s="233">
        <f>IF(B1054="Y",C1054,"")</f>
        <v/>
      </c>
      <c r="E1054" s="198" t="inlineStr">
        <is>
          <t>8015-3_4-KP</t>
        </is>
      </c>
      <c r="F1054" s="235" t="inlineStr">
        <is>
          <t>Opt_Insert</t>
        </is>
      </c>
      <c r="G1054" s="235" t="inlineStr">
        <is>
          <t>5</t>
        </is>
      </c>
      <c r="H1054" s="234" t="inlineStr">
        <is>
          <t>X5</t>
        </is>
      </c>
      <c r="I1054" s="233" t="inlineStr">
        <is>
          <t>Packing</t>
        </is>
      </c>
      <c r="J1054" s="233" t="inlineStr">
        <is>
          <t>Packing</t>
        </is>
      </c>
      <c r="K1054" s="233" t="n"/>
      <c r="L1054" s="233" t="inlineStr">
        <is>
          <t>Regreasable</t>
        </is>
      </c>
      <c r="M1054" s="233" t="inlineStr">
        <is>
          <t>C35</t>
        </is>
      </c>
      <c r="N1054" s="233" t="inlineStr">
        <is>
          <t>Lip Seal</t>
        </is>
      </c>
      <c r="O1054" s="233" t="inlineStr">
        <is>
          <t>Coating_Scotchkote134_interior_exterior</t>
        </is>
      </c>
      <c r="P1054" s="235" t="inlineStr">
        <is>
          <t>RTF</t>
        </is>
      </c>
      <c r="Q1054" s="233" t="inlineStr">
        <is>
          <t>B101312</t>
        </is>
      </c>
      <c r="R1054" s="235" t="inlineStr">
        <is>
          <t>LT250</t>
        </is>
      </c>
      <c r="S1054" s="233" t="n"/>
      <c r="T1054" s="233" t="n"/>
      <c r="U1054" s="233" t="n"/>
    </row>
    <row r="1055">
      <c r="B1055" s="233">
        <f>IF(AND(M1055&lt;&gt;"B20", O1055= "Coating_Standard"),"Y","N")</f>
        <v/>
      </c>
      <c r="C1055" s="233" t="inlineStr">
        <is>
          <t>ConTab_BOM_KP_Insert_1754</t>
        </is>
      </c>
      <c r="D1055" s="233">
        <f>IF(B1055="Y",C1055,"")</f>
        <v/>
      </c>
      <c r="E1055" s="198" t="inlineStr">
        <is>
          <t>8015-3_4-KP</t>
        </is>
      </c>
      <c r="F1055" s="235" t="inlineStr">
        <is>
          <t>Opt_Insert</t>
        </is>
      </c>
      <c r="G1055" s="235" t="inlineStr">
        <is>
          <t>5</t>
        </is>
      </c>
      <c r="H1055" s="234" t="inlineStr">
        <is>
          <t>X5</t>
        </is>
      </c>
      <c r="I1055" s="233" t="inlineStr">
        <is>
          <t>Packing</t>
        </is>
      </c>
      <c r="J1055" s="233" t="inlineStr">
        <is>
          <t>Packing</t>
        </is>
      </c>
      <c r="K1055" s="233" t="n"/>
      <c r="L1055" s="233" t="inlineStr">
        <is>
          <t>Regreasable</t>
        </is>
      </c>
      <c r="M1055" s="233" t="inlineStr">
        <is>
          <t>J</t>
        </is>
      </c>
      <c r="N1055" s="233" t="inlineStr">
        <is>
          <t>Lip Seal</t>
        </is>
      </c>
      <c r="O1055" s="233" t="inlineStr">
        <is>
          <t>Coating_Scotchkote134_interior_exterior</t>
        </is>
      </c>
      <c r="P1055" s="235" t="inlineStr">
        <is>
          <t>RTF</t>
        </is>
      </c>
      <c r="Q1055" s="233" t="inlineStr">
        <is>
          <t>B101312</t>
        </is>
      </c>
      <c r="R1055" s="235" t="inlineStr">
        <is>
          <t>LT105</t>
        </is>
      </c>
      <c r="S1055" s="233" t="n"/>
      <c r="T1055" s="233" t="n"/>
      <c r="U1055" s="233" t="n"/>
    </row>
    <row r="1056">
      <c r="B1056" s="233">
        <f>IF(AND(M1056&lt;&gt;"B20", O1056= "Coating_Standard"),"Y","N")</f>
        <v/>
      </c>
      <c r="C1056" s="233" t="inlineStr">
        <is>
          <t>ConTab_BOM_KP_Insert_1755</t>
        </is>
      </c>
      <c r="D1056" s="233">
        <f>IF(B1056="Y",C1056,"")</f>
        <v/>
      </c>
      <c r="E1056" s="198" t="inlineStr">
        <is>
          <t>8020-5_6-KP</t>
        </is>
      </c>
      <c r="F1056" s="235" t="inlineStr">
        <is>
          <t>Opt_Insert</t>
        </is>
      </c>
      <c r="G1056" s="235" t="inlineStr">
        <is>
          <t>K</t>
        </is>
      </c>
      <c r="H1056" s="234" t="inlineStr">
        <is>
          <t>XK</t>
        </is>
      </c>
      <c r="I1056" s="233" t="inlineStr">
        <is>
          <t>Mechanical Seal</t>
        </is>
      </c>
      <c r="J1056" s="233" t="inlineStr">
        <is>
          <t>Single</t>
        </is>
      </c>
      <c r="K1056" s="233" t="n"/>
      <c r="L1056" s="233" t="inlineStr">
        <is>
          <t>Regreasable</t>
        </is>
      </c>
      <c r="M1056" s="233" t="inlineStr">
        <is>
          <t>C35</t>
        </is>
      </c>
      <c r="N1056" s="233" t="inlineStr">
        <is>
          <t>Lip Seal</t>
        </is>
      </c>
      <c r="O1056" s="233" t="inlineStr">
        <is>
          <t>Coating_Scotchkote134_interior_exterior</t>
        </is>
      </c>
      <c r="P1056" s="235" t="inlineStr">
        <is>
          <t>RTF</t>
        </is>
      </c>
      <c r="Q1056" s="233" t="inlineStr">
        <is>
          <t>B101308</t>
        </is>
      </c>
      <c r="R1056" s="235" t="inlineStr">
        <is>
          <t>LT250</t>
        </is>
      </c>
      <c r="S1056" s="233" t="n"/>
      <c r="T1056" s="233" t="n"/>
      <c r="U1056" s="233" t="n"/>
    </row>
    <row r="1057">
      <c r="B1057" s="233">
        <f>IF(AND(M1057&lt;&gt;"B20", O1057= "Coating_Standard"),"Y","N")</f>
        <v/>
      </c>
      <c r="C1057" s="233" t="inlineStr">
        <is>
          <t>ConTab_BOM_KP_Insert_1756</t>
        </is>
      </c>
      <c r="D1057" s="233">
        <f>IF(B1057="Y",C1057,"")</f>
        <v/>
      </c>
      <c r="E1057" s="198" t="inlineStr">
        <is>
          <t>8020-5_6-KP</t>
        </is>
      </c>
      <c r="F1057" s="235" t="inlineStr">
        <is>
          <t>Opt_Insert</t>
        </is>
      </c>
      <c r="G1057" s="235" t="inlineStr">
        <is>
          <t>K</t>
        </is>
      </c>
      <c r="H1057" s="234" t="inlineStr">
        <is>
          <t>XK</t>
        </is>
      </c>
      <c r="I1057" s="233" t="inlineStr">
        <is>
          <t>Mechanical Seal</t>
        </is>
      </c>
      <c r="J1057" s="233" t="inlineStr">
        <is>
          <t>Single</t>
        </is>
      </c>
      <c r="K1057" s="233" t="n"/>
      <c r="L1057" s="233" t="inlineStr">
        <is>
          <t>Regreasable</t>
        </is>
      </c>
      <c r="M1057" s="233" t="inlineStr">
        <is>
          <t>J</t>
        </is>
      </c>
      <c r="N1057" s="233" t="inlineStr">
        <is>
          <t>Lip Seal</t>
        </is>
      </c>
      <c r="O1057" s="233" t="inlineStr">
        <is>
          <t>Coating_Scotchkote134_interior_exterior</t>
        </is>
      </c>
      <c r="P1057" s="235" t="inlineStr">
        <is>
          <t>RTF</t>
        </is>
      </c>
      <c r="Q1057" s="233" t="inlineStr">
        <is>
          <t>B105031</t>
        </is>
      </c>
      <c r="R1057" s="235" t="inlineStr">
        <is>
          <t>LT105</t>
        </is>
      </c>
      <c r="S1057" s="233" t="n"/>
      <c r="T1057" s="233" t="n"/>
      <c r="U1057" s="233" t="n"/>
    </row>
    <row r="1058">
      <c r="B1058" s="233">
        <f>IF(AND(M1058&lt;&gt;"B20", O1058= "Coating_Standard"),"Y","N")</f>
        <v/>
      </c>
      <c r="C1058" s="233" t="inlineStr">
        <is>
          <t>ConTab_BOM_KP_Insert_1757</t>
        </is>
      </c>
      <c r="D1058" s="233">
        <f>IF(B1058="Y",C1058,"")</f>
        <v/>
      </c>
      <c r="E1058" s="198" t="inlineStr">
        <is>
          <t>8020-5_6-KP</t>
        </is>
      </c>
      <c r="F1058" s="235" t="inlineStr">
        <is>
          <t>Opt_Insert</t>
        </is>
      </c>
      <c r="G1058" s="235" t="inlineStr">
        <is>
          <t>K</t>
        </is>
      </c>
      <c r="H1058" s="234" t="inlineStr">
        <is>
          <t>XK</t>
        </is>
      </c>
      <c r="I1058" s="233" t="inlineStr">
        <is>
          <t>Packing</t>
        </is>
      </c>
      <c r="J1058" s="233" t="inlineStr">
        <is>
          <t>Packing</t>
        </is>
      </c>
      <c r="K1058" s="233" t="n"/>
      <c r="L1058" s="233" t="inlineStr">
        <is>
          <t>Regreasable</t>
        </is>
      </c>
      <c r="M1058" s="233" t="inlineStr">
        <is>
          <t>C35</t>
        </is>
      </c>
      <c r="N1058" s="233" t="inlineStr">
        <is>
          <t>Lip Seal</t>
        </is>
      </c>
      <c r="O1058" s="233" t="inlineStr">
        <is>
          <t>Coating_Scotchkote134_interior_exterior</t>
        </is>
      </c>
      <c r="P1058" s="235" t="inlineStr">
        <is>
          <t>RTF</t>
        </is>
      </c>
      <c r="Q1058" s="233" t="inlineStr">
        <is>
          <t>B101312</t>
        </is>
      </c>
      <c r="R1058" s="235" t="inlineStr">
        <is>
          <t>LT250</t>
        </is>
      </c>
      <c r="S1058" s="233" t="n"/>
      <c r="T1058" s="233" t="n"/>
      <c r="U1058" s="233" t="n"/>
    </row>
    <row r="1059">
      <c r="B1059" s="233">
        <f>IF(AND(M1059&lt;&gt;"B20", O1059= "Coating_Standard"),"Y","N")</f>
        <v/>
      </c>
      <c r="C1059" s="233" t="inlineStr">
        <is>
          <t>ConTab_BOM_KP_Insert_1758</t>
        </is>
      </c>
      <c r="D1059" s="233">
        <f>IF(B1059="Y",C1059,"")</f>
        <v/>
      </c>
      <c r="E1059" s="198" t="inlineStr">
        <is>
          <t>8020-5_6-KP</t>
        </is>
      </c>
      <c r="F1059" s="235" t="inlineStr">
        <is>
          <t>Opt_Insert</t>
        </is>
      </c>
      <c r="G1059" s="235" t="inlineStr">
        <is>
          <t>K</t>
        </is>
      </c>
      <c r="H1059" s="234" t="inlineStr">
        <is>
          <t>XK</t>
        </is>
      </c>
      <c r="I1059" s="233" t="inlineStr">
        <is>
          <t>Packing</t>
        </is>
      </c>
      <c r="J1059" s="233" t="inlineStr">
        <is>
          <t>Packing</t>
        </is>
      </c>
      <c r="K1059" s="233" t="n"/>
      <c r="L1059" s="233" t="inlineStr">
        <is>
          <t>Regreasable</t>
        </is>
      </c>
      <c r="M1059" s="233" t="inlineStr">
        <is>
          <t>J</t>
        </is>
      </c>
      <c r="N1059" s="233" t="inlineStr">
        <is>
          <t>Lip Seal</t>
        </is>
      </c>
      <c r="O1059" s="233" t="inlineStr">
        <is>
          <t>Coating_Scotchkote134_interior_exterior</t>
        </is>
      </c>
      <c r="P1059" s="235" t="inlineStr">
        <is>
          <t>RTF</t>
        </is>
      </c>
      <c r="Q1059" s="233" t="inlineStr">
        <is>
          <t>B101312</t>
        </is>
      </c>
      <c r="R1059" s="235" t="inlineStr">
        <is>
          <t>LT105</t>
        </is>
      </c>
      <c r="S1059" s="233" t="n"/>
      <c r="T1059" s="233" t="n"/>
      <c r="U1059" s="233" t="n"/>
    </row>
    <row r="1060">
      <c r="B1060" s="233">
        <f>IF(AND(M1060&lt;&gt;"B20", O1060= "Coating_Standard"),"Y","N")</f>
        <v/>
      </c>
      <c r="C1060" s="233" t="inlineStr">
        <is>
          <t>ConTab_BOM_KP_Insert_1759</t>
        </is>
      </c>
      <c r="D1060" s="233">
        <f>IF(B1060="Y",C1060,"")</f>
        <v/>
      </c>
      <c r="E1060" s="198" t="inlineStr">
        <is>
          <t>1012-9_0-KP</t>
        </is>
      </c>
      <c r="F1060" s="235" t="inlineStr">
        <is>
          <t>Opt_Insert</t>
        </is>
      </c>
      <c r="G1060" s="235" t="inlineStr">
        <is>
          <t>5</t>
        </is>
      </c>
      <c r="H1060" s="234" t="inlineStr">
        <is>
          <t>X5</t>
        </is>
      </c>
      <c r="I1060" s="233" t="inlineStr">
        <is>
          <t>Mechanical Seal</t>
        </is>
      </c>
      <c r="J1060" s="233" t="inlineStr">
        <is>
          <t>Single</t>
        </is>
      </c>
      <c r="K1060" s="233" t="n"/>
      <c r="L1060" s="233" t="inlineStr">
        <is>
          <t>Regreasable</t>
        </is>
      </c>
      <c r="M1060" s="233" t="inlineStr">
        <is>
          <t>C35</t>
        </is>
      </c>
      <c r="N1060" s="233" t="inlineStr">
        <is>
          <t>Lip Seal</t>
        </is>
      </c>
      <c r="O1060" s="233" t="inlineStr">
        <is>
          <t>Coating_Scotchkote134_interior_exterior</t>
        </is>
      </c>
      <c r="P1060" s="235" t="inlineStr">
        <is>
          <t>RTF</t>
        </is>
      </c>
      <c r="Q1060" s="233" t="inlineStr">
        <is>
          <t>B105021</t>
        </is>
      </c>
      <c r="R1060" s="235" t="inlineStr">
        <is>
          <t>LT250</t>
        </is>
      </c>
      <c r="S1060" s="233" t="n"/>
      <c r="T1060" s="233" t="n"/>
      <c r="U1060" s="233" t="n"/>
    </row>
    <row r="1061">
      <c r="B1061" s="233">
        <f>IF(AND(M1061&lt;&gt;"B20", O1061= "Coating_Standard"),"Y","N")</f>
        <v/>
      </c>
      <c r="C1061" s="233" t="inlineStr">
        <is>
          <t>ConTab_BOM_KP_Insert_1760</t>
        </is>
      </c>
      <c r="D1061" s="233">
        <f>IF(B1061="Y",C1061,"")</f>
        <v/>
      </c>
      <c r="E1061" s="198" t="inlineStr">
        <is>
          <t>1012-9_0-KP</t>
        </is>
      </c>
      <c r="F1061" s="235" t="inlineStr">
        <is>
          <t>Opt_Insert</t>
        </is>
      </c>
      <c r="G1061" s="235" t="inlineStr">
        <is>
          <t>5</t>
        </is>
      </c>
      <c r="H1061" s="234" t="inlineStr">
        <is>
          <t>X5</t>
        </is>
      </c>
      <c r="I1061" s="233" t="inlineStr">
        <is>
          <t>Mechanical Seal</t>
        </is>
      </c>
      <c r="J1061" s="233" t="inlineStr">
        <is>
          <t>Single</t>
        </is>
      </c>
      <c r="K1061" s="233" t="n"/>
      <c r="L1061" s="233" t="inlineStr">
        <is>
          <t>Regreasable</t>
        </is>
      </c>
      <c r="M1061" s="233" t="inlineStr">
        <is>
          <t>J</t>
        </is>
      </c>
      <c r="N1061" s="233" t="inlineStr">
        <is>
          <t>Lip Seal</t>
        </is>
      </c>
      <c r="O1061" s="233" t="inlineStr">
        <is>
          <t>Coating_Scotchkote134_interior_exterior</t>
        </is>
      </c>
      <c r="P1061" s="235" t="inlineStr">
        <is>
          <t>RTF</t>
        </is>
      </c>
      <c r="Q1061" s="233" t="inlineStr">
        <is>
          <t>B105022</t>
        </is>
      </c>
      <c r="R1061" s="235" t="inlineStr">
        <is>
          <t>LT105</t>
        </is>
      </c>
      <c r="S1061" s="233" t="n"/>
      <c r="T1061" s="233" t="n"/>
      <c r="U1061" s="233" t="n"/>
    </row>
    <row r="1062">
      <c r="B1062" s="233">
        <f>IF(AND(M1062&lt;&gt;"B20", O1062= "Coating_Standard"),"Y","N")</f>
        <v/>
      </c>
      <c r="C1062" s="233" t="inlineStr">
        <is>
          <t>ConTab_BOM_KP_Insert_1761</t>
        </is>
      </c>
      <c r="D1062" s="233">
        <f>IF(B1062="Y",C1062,"")</f>
        <v/>
      </c>
      <c r="E1062" s="198" t="inlineStr">
        <is>
          <t>1012-9_0-KP</t>
        </is>
      </c>
      <c r="F1062" s="235" t="inlineStr">
        <is>
          <t>Opt_Insert</t>
        </is>
      </c>
      <c r="G1062" s="235" t="inlineStr">
        <is>
          <t>5</t>
        </is>
      </c>
      <c r="H1062" s="234" t="inlineStr">
        <is>
          <t>X5</t>
        </is>
      </c>
      <c r="I1062" s="233" t="inlineStr">
        <is>
          <t>Packing</t>
        </is>
      </c>
      <c r="J1062" s="233" t="inlineStr">
        <is>
          <t>Packing</t>
        </is>
      </c>
      <c r="K1062" s="233" t="n"/>
      <c r="L1062" s="233" t="inlineStr">
        <is>
          <t>Regreasable</t>
        </is>
      </c>
      <c r="M1062" s="233" t="inlineStr">
        <is>
          <t>C35</t>
        </is>
      </c>
      <c r="N1062" s="233" t="inlineStr">
        <is>
          <t>Lip Seal</t>
        </is>
      </c>
      <c r="O1062" s="233" t="inlineStr">
        <is>
          <t>Coating_Scotchkote134_interior_exterior</t>
        </is>
      </c>
      <c r="P1062" s="235" t="inlineStr">
        <is>
          <t>RTF</t>
        </is>
      </c>
      <c r="Q1062" s="233" t="inlineStr">
        <is>
          <t>B101312</t>
        </is>
      </c>
      <c r="R1062" s="235" t="inlineStr">
        <is>
          <t>LT250</t>
        </is>
      </c>
      <c r="S1062" s="233" t="n"/>
      <c r="T1062" s="233" t="n"/>
      <c r="U1062" s="233" t="n"/>
    </row>
    <row r="1063">
      <c r="B1063" s="233">
        <f>IF(AND(M1063&lt;&gt;"B20", O1063= "Coating_Standard"),"Y","N")</f>
        <v/>
      </c>
      <c r="C1063" s="233" t="inlineStr">
        <is>
          <t>ConTab_BOM_KP_Insert_1762</t>
        </is>
      </c>
      <c r="D1063" s="233">
        <f>IF(B1063="Y",C1063,"")</f>
        <v/>
      </c>
      <c r="E1063" s="198" t="inlineStr">
        <is>
          <t>1012-9_0-KP</t>
        </is>
      </c>
      <c r="F1063" s="235" t="inlineStr">
        <is>
          <t>Opt_Insert</t>
        </is>
      </c>
      <c r="G1063" s="235" t="inlineStr">
        <is>
          <t>5</t>
        </is>
      </c>
      <c r="H1063" s="234" t="inlineStr">
        <is>
          <t>X5</t>
        </is>
      </c>
      <c r="I1063" s="233" t="inlineStr">
        <is>
          <t>Packing</t>
        </is>
      </c>
      <c r="J1063" s="233" t="inlineStr">
        <is>
          <t>Packing</t>
        </is>
      </c>
      <c r="K1063" s="233" t="n"/>
      <c r="L1063" s="233" t="inlineStr">
        <is>
          <t>Regreasable</t>
        </is>
      </c>
      <c r="M1063" s="233" t="inlineStr">
        <is>
          <t>J</t>
        </is>
      </c>
      <c r="N1063" s="233" t="inlineStr">
        <is>
          <t>Lip Seal</t>
        </is>
      </c>
      <c r="O1063" s="233" t="inlineStr">
        <is>
          <t>Coating_Scotchkote134_interior_exterior</t>
        </is>
      </c>
      <c r="P1063" s="235" t="inlineStr">
        <is>
          <t>RTF</t>
        </is>
      </c>
      <c r="Q1063" s="233" t="inlineStr">
        <is>
          <t>B101312</t>
        </is>
      </c>
      <c r="R1063" s="235" t="inlineStr">
        <is>
          <t>LT105</t>
        </is>
      </c>
      <c r="S1063" s="233" t="n"/>
      <c r="T1063" s="233" t="n"/>
      <c r="U1063" s="233" t="n"/>
    </row>
    <row r="1064">
      <c r="B1064" s="233">
        <f>IF(AND(M1064&lt;&gt;"B20", O1064= "Coating_Standard"),"Y","N")</f>
        <v/>
      </c>
      <c r="C1064" s="233" t="inlineStr">
        <is>
          <t>ConTab_BOM_KP_Insert_1763</t>
        </is>
      </c>
      <c r="D1064" s="233">
        <f>IF(B1064="Y",C1064,"")</f>
        <v/>
      </c>
      <c r="E1064" s="198" t="inlineStr">
        <is>
          <t>1015-3_4-KP</t>
        </is>
      </c>
      <c r="F1064" s="235" t="inlineStr">
        <is>
          <t>Opt_Insert</t>
        </is>
      </c>
      <c r="G1064" s="235" t="inlineStr">
        <is>
          <t>7</t>
        </is>
      </c>
      <c r="H1064" s="234" t="inlineStr">
        <is>
          <t>X7</t>
        </is>
      </c>
      <c r="I1064" s="233" t="inlineStr">
        <is>
          <t>Mechanical Seal</t>
        </is>
      </c>
      <c r="J1064" s="233" t="inlineStr">
        <is>
          <t>Single</t>
        </is>
      </c>
      <c r="K1064" s="233" t="n"/>
      <c r="L1064" s="233" t="inlineStr">
        <is>
          <t>Regreasable</t>
        </is>
      </c>
      <c r="M1064" s="233" t="inlineStr">
        <is>
          <t>C35</t>
        </is>
      </c>
      <c r="N1064" s="233" t="inlineStr">
        <is>
          <t>Lip Seal</t>
        </is>
      </c>
      <c r="O1064" s="233" t="inlineStr">
        <is>
          <t>Coating_Scotchkote134_interior_exterior</t>
        </is>
      </c>
      <c r="P1064" s="235" t="inlineStr">
        <is>
          <t>RTF</t>
        </is>
      </c>
      <c r="Q1064" s="233" t="inlineStr">
        <is>
          <t>B105027</t>
        </is>
      </c>
      <c r="R1064" s="235" t="inlineStr">
        <is>
          <t>LT250</t>
        </is>
      </c>
      <c r="S1064" s="233" t="n"/>
      <c r="T1064" s="233" t="n"/>
      <c r="U1064" s="233" t="n"/>
    </row>
    <row r="1065">
      <c r="B1065" s="233">
        <f>IF(AND(M1065&lt;&gt;"B20", O1065= "Coating_Standard"),"Y","N")</f>
        <v/>
      </c>
      <c r="C1065" s="233" t="inlineStr">
        <is>
          <t>ConTab_BOM_KP_Insert_1764</t>
        </is>
      </c>
      <c r="D1065" s="233">
        <f>IF(B1065="Y",C1065,"")</f>
        <v/>
      </c>
      <c r="E1065" s="198" t="inlineStr">
        <is>
          <t>1015-3_4-KP</t>
        </is>
      </c>
      <c r="F1065" s="235" t="inlineStr">
        <is>
          <t>Opt_Insert</t>
        </is>
      </c>
      <c r="G1065" s="235" t="inlineStr">
        <is>
          <t>7</t>
        </is>
      </c>
      <c r="H1065" s="234" t="inlineStr">
        <is>
          <t>X7</t>
        </is>
      </c>
      <c r="I1065" s="233" t="inlineStr">
        <is>
          <t>Mechanical Seal</t>
        </is>
      </c>
      <c r="J1065" s="233" t="inlineStr">
        <is>
          <t>Single</t>
        </is>
      </c>
      <c r="K1065" s="233" t="n"/>
      <c r="L1065" s="233" t="inlineStr">
        <is>
          <t>Regreasable</t>
        </is>
      </c>
      <c r="M1065" s="233" t="inlineStr">
        <is>
          <t>J</t>
        </is>
      </c>
      <c r="N1065" s="233" t="inlineStr">
        <is>
          <t>Lip Seal</t>
        </is>
      </c>
      <c r="O1065" s="233" t="inlineStr">
        <is>
          <t>Coating_Scotchkote134_interior_exterior</t>
        </is>
      </c>
      <c r="P1065" s="235" t="inlineStr">
        <is>
          <t>RTF</t>
        </is>
      </c>
      <c r="Q1065" s="233" t="inlineStr">
        <is>
          <t>B105028</t>
        </is>
      </c>
      <c r="R1065" s="235" t="inlineStr">
        <is>
          <t>LT105</t>
        </is>
      </c>
      <c r="S1065" s="233" t="n"/>
      <c r="T1065" s="233" t="n"/>
      <c r="U1065" s="233" t="n"/>
    </row>
    <row r="1066">
      <c r="B1066" s="233">
        <f>IF(AND(M1066&lt;&gt;"B20", O1066= "Coating_Standard"),"Y","N")</f>
        <v/>
      </c>
      <c r="C1066" s="233" t="inlineStr">
        <is>
          <t>ConTab_BOM_KP_Insert_1765</t>
        </is>
      </c>
      <c r="D1066" s="233">
        <f>IF(B1066="Y",C1066,"")</f>
        <v/>
      </c>
      <c r="E1066" s="198" t="inlineStr">
        <is>
          <t>1015-3_4-KP</t>
        </is>
      </c>
      <c r="F1066" s="235" t="inlineStr">
        <is>
          <t>Opt_Insert</t>
        </is>
      </c>
      <c r="G1066" s="235" t="inlineStr">
        <is>
          <t>7</t>
        </is>
      </c>
      <c r="H1066" s="234" t="inlineStr">
        <is>
          <t>X7</t>
        </is>
      </c>
      <c r="I1066" s="233" t="inlineStr">
        <is>
          <t>Packing</t>
        </is>
      </c>
      <c r="J1066" s="233" t="inlineStr">
        <is>
          <t>Packing</t>
        </is>
      </c>
      <c r="K1066" s="233" t="n"/>
      <c r="L1066" s="233" t="inlineStr">
        <is>
          <t>Regreasable</t>
        </is>
      </c>
      <c r="M1066" s="233" t="inlineStr">
        <is>
          <t>C35</t>
        </is>
      </c>
      <c r="N1066" s="233" t="inlineStr">
        <is>
          <t>Lip Seal</t>
        </is>
      </c>
      <c r="O1066" s="233" t="inlineStr">
        <is>
          <t>Coating_Scotchkote134_interior_exterior</t>
        </is>
      </c>
      <c r="P1066" s="235" t="inlineStr">
        <is>
          <t>RTF</t>
        </is>
      </c>
      <c r="Q1066" s="233" t="inlineStr">
        <is>
          <t>B101312</t>
        </is>
      </c>
      <c r="R1066" s="235" t="inlineStr">
        <is>
          <t>LT250</t>
        </is>
      </c>
      <c r="S1066" s="233" t="n"/>
      <c r="T1066" s="233" t="n"/>
      <c r="U1066" s="233" t="n"/>
    </row>
    <row r="1067">
      <c r="B1067" s="233">
        <f>IF(AND(M1067&lt;&gt;"B20", O1067= "Coating_Standard"),"Y","N")</f>
        <v/>
      </c>
      <c r="C1067" s="233" t="inlineStr">
        <is>
          <t>ConTab_BOM_KP_Insert_1766</t>
        </is>
      </c>
      <c r="D1067" s="233">
        <f>IF(B1067="Y",C1067,"")</f>
        <v/>
      </c>
      <c r="E1067" s="198" t="inlineStr">
        <is>
          <t>1015-3_4-KP</t>
        </is>
      </c>
      <c r="F1067" s="235" t="inlineStr">
        <is>
          <t>Opt_Insert</t>
        </is>
      </c>
      <c r="G1067" s="235" t="inlineStr">
        <is>
          <t>7</t>
        </is>
      </c>
      <c r="H1067" s="234" t="inlineStr">
        <is>
          <t>X7</t>
        </is>
      </c>
      <c r="I1067" s="233" t="inlineStr">
        <is>
          <t>Packing</t>
        </is>
      </c>
      <c r="J1067" s="233" t="inlineStr">
        <is>
          <t>Packing</t>
        </is>
      </c>
      <c r="K1067" s="233" t="n"/>
      <c r="L1067" s="233" t="inlineStr">
        <is>
          <t>Regreasable</t>
        </is>
      </c>
      <c r="M1067" s="233" t="inlineStr">
        <is>
          <t>J</t>
        </is>
      </c>
      <c r="N1067" s="233" t="inlineStr">
        <is>
          <t>Lip Seal</t>
        </is>
      </c>
      <c r="O1067" s="233" t="inlineStr">
        <is>
          <t>Coating_Scotchkote134_interior_exterior</t>
        </is>
      </c>
      <c r="P1067" s="235" t="inlineStr">
        <is>
          <t>RTF</t>
        </is>
      </c>
      <c r="Q1067" s="233" t="inlineStr">
        <is>
          <t>B101312</t>
        </is>
      </c>
      <c r="R1067" s="235" t="inlineStr">
        <is>
          <t>LT105</t>
        </is>
      </c>
      <c r="S1067" s="233" t="n"/>
      <c r="T1067" s="233" t="n"/>
      <c r="U1067" s="233" t="n"/>
    </row>
    <row r="1068">
      <c r="B1068" s="233">
        <f>IF(AND(M1068&lt;&gt;"B20", O1068= "Coating_Standard"),"Y","N")</f>
        <v/>
      </c>
      <c r="C1068" s="233" t="inlineStr">
        <is>
          <t>ConTab_BOM_KP_Insert_1767</t>
        </is>
      </c>
      <c r="D1068" s="233">
        <f>IF(B1068="Y",C1068,"")</f>
        <v/>
      </c>
      <c r="E1068" s="198" t="inlineStr">
        <is>
          <t>1020-3_4-KP</t>
        </is>
      </c>
      <c r="F1068" s="235" t="inlineStr">
        <is>
          <t>Opt_Insert</t>
        </is>
      </c>
      <c r="G1068" s="235" t="inlineStr">
        <is>
          <t>V</t>
        </is>
      </c>
      <c r="H1068" s="234" t="inlineStr">
        <is>
          <t>XV</t>
        </is>
      </c>
      <c r="I1068" s="233" t="inlineStr">
        <is>
          <t>Mechanical Seal</t>
        </is>
      </c>
      <c r="J1068" s="233" t="inlineStr">
        <is>
          <t>Single</t>
        </is>
      </c>
      <c r="K1068" s="233" t="n"/>
      <c r="L1068" s="233" t="inlineStr">
        <is>
          <t>Regreasable</t>
        </is>
      </c>
      <c r="M1068" s="233" t="inlineStr">
        <is>
          <t>C35</t>
        </is>
      </c>
      <c r="N1068" s="233" t="inlineStr">
        <is>
          <t>Lip Seal</t>
        </is>
      </c>
      <c r="O1068" s="233" t="inlineStr">
        <is>
          <t>Coating_Scotchkote134_interior_exterior</t>
        </is>
      </c>
      <c r="P1068" s="235" t="inlineStr">
        <is>
          <t>RTF</t>
        </is>
      </c>
      <c r="Q1068" s="233" t="inlineStr">
        <is>
          <t>B101316</t>
        </is>
      </c>
      <c r="R1068" s="235" t="inlineStr">
        <is>
          <t>LT250</t>
        </is>
      </c>
      <c r="S1068" s="233" t="n"/>
      <c r="T1068" s="233" t="n"/>
      <c r="U1068" s="233" t="n"/>
    </row>
    <row r="1069">
      <c r="B1069" s="233">
        <f>IF(AND(M1069&lt;&gt;"B20", O1069= "Coating_Standard"),"Y","N")</f>
        <v/>
      </c>
      <c r="C1069" s="233" t="inlineStr">
        <is>
          <t>ConTab_BOM_KP_Insert_1768</t>
        </is>
      </c>
      <c r="D1069" s="233">
        <f>IF(B1069="Y",C1069,"")</f>
        <v/>
      </c>
      <c r="E1069" s="198" t="inlineStr">
        <is>
          <t>1020-3_4-KP</t>
        </is>
      </c>
      <c r="F1069" s="235" t="inlineStr">
        <is>
          <t>Opt_Insert</t>
        </is>
      </c>
      <c r="G1069" s="235" t="inlineStr">
        <is>
          <t>V</t>
        </is>
      </c>
      <c r="H1069" s="234" t="inlineStr">
        <is>
          <t>XV</t>
        </is>
      </c>
      <c r="I1069" s="233" t="inlineStr">
        <is>
          <t>Mechanical Seal</t>
        </is>
      </c>
      <c r="J1069" s="233" t="inlineStr">
        <is>
          <t>Single</t>
        </is>
      </c>
      <c r="K1069" s="233" t="n"/>
      <c r="L1069" s="233" t="inlineStr">
        <is>
          <t>Regreasable</t>
        </is>
      </c>
      <c r="M1069" s="233" t="inlineStr">
        <is>
          <t>J</t>
        </is>
      </c>
      <c r="N1069" s="233" t="inlineStr">
        <is>
          <t>Lip Seal</t>
        </is>
      </c>
      <c r="O1069" s="233" t="inlineStr">
        <is>
          <t>Coating_Scotchkote134_interior_exterior</t>
        </is>
      </c>
      <c r="P1069" s="235" t="inlineStr">
        <is>
          <t>RTF</t>
        </is>
      </c>
      <c r="Q1069" s="233" t="inlineStr">
        <is>
          <t>B105033</t>
        </is>
      </c>
      <c r="R1069" s="235" t="inlineStr">
        <is>
          <t>LT105</t>
        </is>
      </c>
      <c r="S1069" s="233" t="n"/>
      <c r="T1069" s="233" t="n"/>
      <c r="U1069" s="233" t="n"/>
    </row>
    <row r="1070">
      <c r="B1070" s="233">
        <f>IF(AND(M1070&lt;&gt;"B20", O1070= "Coating_Standard"),"Y","N")</f>
        <v/>
      </c>
      <c r="C1070" s="233" t="inlineStr">
        <is>
          <t>ConTab_BOM_KP_Insert_1769</t>
        </is>
      </c>
      <c r="D1070" s="233">
        <f>IF(B1070="Y",C1070,"")</f>
        <v/>
      </c>
      <c r="E1070" s="198" t="inlineStr">
        <is>
          <t>1020-3_4-KP</t>
        </is>
      </c>
      <c r="F1070" s="235" t="inlineStr">
        <is>
          <t>Opt_Insert</t>
        </is>
      </c>
      <c r="G1070" s="235" t="inlineStr">
        <is>
          <t>V</t>
        </is>
      </c>
      <c r="H1070" s="234" t="inlineStr">
        <is>
          <t>XV</t>
        </is>
      </c>
      <c r="I1070" s="233" t="inlineStr">
        <is>
          <t>Packing</t>
        </is>
      </c>
      <c r="J1070" s="233" t="inlineStr">
        <is>
          <t>Packing</t>
        </is>
      </c>
      <c r="K1070" s="233" t="n"/>
      <c r="L1070" s="233" t="inlineStr">
        <is>
          <t>Regreasable</t>
        </is>
      </c>
      <c r="M1070" s="233" t="inlineStr">
        <is>
          <t>C35</t>
        </is>
      </c>
      <c r="N1070" s="233" t="inlineStr">
        <is>
          <t>Lip Seal</t>
        </is>
      </c>
      <c r="O1070" s="233" t="inlineStr">
        <is>
          <t>Coating_Scotchkote134_interior_exterior</t>
        </is>
      </c>
      <c r="P1070" s="235" t="inlineStr">
        <is>
          <t>RTF</t>
        </is>
      </c>
      <c r="Q1070" s="233" t="inlineStr">
        <is>
          <t>B101320</t>
        </is>
      </c>
      <c r="R1070" s="235" t="inlineStr">
        <is>
          <t>LT250</t>
        </is>
      </c>
      <c r="S1070" s="233" t="n"/>
      <c r="T1070" s="233" t="n"/>
      <c r="U1070" s="233" t="n"/>
    </row>
    <row r="1071">
      <c r="B1071" s="233">
        <f>IF(AND(M1071&lt;&gt;"B20", O1071= "Coating_Standard"),"Y","N")</f>
        <v/>
      </c>
      <c r="C1071" s="233" t="inlineStr">
        <is>
          <t>ConTab_BOM_KP_Insert_1770</t>
        </is>
      </c>
      <c r="D1071" s="233">
        <f>IF(B1071="Y",C1071,"")</f>
        <v/>
      </c>
      <c r="E1071" s="198" t="inlineStr">
        <is>
          <t>1020-3_4-KP</t>
        </is>
      </c>
      <c r="F1071" s="235" t="inlineStr">
        <is>
          <t>Opt_Insert</t>
        </is>
      </c>
      <c r="G1071" s="235" t="inlineStr">
        <is>
          <t>V</t>
        </is>
      </c>
      <c r="H1071" s="234" t="inlineStr">
        <is>
          <t>XV</t>
        </is>
      </c>
      <c r="I1071" s="233" t="inlineStr">
        <is>
          <t>Packing</t>
        </is>
      </c>
      <c r="J1071" s="233" t="inlineStr">
        <is>
          <t>Packing</t>
        </is>
      </c>
      <c r="K1071" s="233" t="n"/>
      <c r="L1071" s="233" t="inlineStr">
        <is>
          <t>Regreasable</t>
        </is>
      </c>
      <c r="M1071" s="233" t="inlineStr">
        <is>
          <t>J</t>
        </is>
      </c>
      <c r="N1071" s="233" t="inlineStr">
        <is>
          <t>Lip Seal</t>
        </is>
      </c>
      <c r="O1071" s="233" t="inlineStr">
        <is>
          <t>Coating_Scotchkote134_interior_exterior</t>
        </is>
      </c>
      <c r="P1071" s="235" t="inlineStr">
        <is>
          <t>RTF</t>
        </is>
      </c>
      <c r="Q1071" s="233" t="inlineStr">
        <is>
          <t>B101312</t>
        </is>
      </c>
      <c r="R1071" s="235" t="inlineStr">
        <is>
          <t>LT105</t>
        </is>
      </c>
      <c r="S1071" s="233" t="n"/>
      <c r="T1071" s="233" t="n"/>
      <c r="U1071" s="233" t="n"/>
    </row>
    <row r="1072">
      <c r="B1072" s="233">
        <f>IF(AND(M1072&lt;&gt;"B20", O1072= "Coating_Standard"),"Y","N")</f>
        <v/>
      </c>
      <c r="C1072" s="233" t="inlineStr">
        <is>
          <t>ConTab_BOM_KP_Insert_1771</t>
        </is>
      </c>
      <c r="D1072" s="233">
        <f>IF(B1072="Y",C1072,"")</f>
        <v/>
      </c>
      <c r="E1072" s="198" t="inlineStr">
        <is>
          <t>1024-1_2-KP</t>
        </is>
      </c>
      <c r="F1072" s="235" t="inlineStr">
        <is>
          <t>Opt_Insert</t>
        </is>
      </c>
      <c r="G1072" s="235" t="inlineStr">
        <is>
          <t>V</t>
        </is>
      </c>
      <c r="H1072" s="234" t="inlineStr">
        <is>
          <t>XV</t>
        </is>
      </c>
      <c r="I1072" s="233" t="inlineStr">
        <is>
          <t>Mechanical Seal</t>
        </is>
      </c>
      <c r="J1072" s="233" t="inlineStr">
        <is>
          <t>Single</t>
        </is>
      </c>
      <c r="K1072" s="233" t="n"/>
      <c r="L1072" s="233" t="inlineStr">
        <is>
          <t>Regreasable</t>
        </is>
      </c>
      <c r="M1072" s="233" t="inlineStr">
        <is>
          <t>C35</t>
        </is>
      </c>
      <c r="N1072" s="233" t="inlineStr">
        <is>
          <t>Lip Seal</t>
        </is>
      </c>
      <c r="O1072" s="233" t="inlineStr">
        <is>
          <t>Coating_Scotchkote134_interior_exterior</t>
        </is>
      </c>
      <c r="P1072" s="235" t="inlineStr">
        <is>
          <t>RTF</t>
        </is>
      </c>
      <c r="Q1072" s="233" t="inlineStr">
        <is>
          <t>B101316</t>
        </is>
      </c>
      <c r="R1072" s="235" t="inlineStr">
        <is>
          <t>LT250</t>
        </is>
      </c>
      <c r="S1072" s="233" t="n"/>
      <c r="T1072" s="233" t="n"/>
      <c r="U1072" s="233" t="n"/>
    </row>
    <row r="1073">
      <c r="B1073" s="233">
        <f>IF(AND(M1073&lt;&gt;"B20", O1073= "Coating_Standard"),"Y","N")</f>
        <v/>
      </c>
      <c r="C1073" s="233" t="inlineStr">
        <is>
          <t>ConTab_BOM_KP_Insert_1772</t>
        </is>
      </c>
      <c r="D1073" s="233">
        <f>IF(B1073="Y",C1073,"")</f>
        <v/>
      </c>
      <c r="E1073" s="198" t="inlineStr">
        <is>
          <t>1024-1_2-KP</t>
        </is>
      </c>
      <c r="F1073" s="235" t="inlineStr">
        <is>
          <t>Opt_Insert</t>
        </is>
      </c>
      <c r="G1073" s="235" t="inlineStr">
        <is>
          <t>V</t>
        </is>
      </c>
      <c r="H1073" s="234" t="inlineStr">
        <is>
          <t>XV</t>
        </is>
      </c>
      <c r="I1073" s="233" t="inlineStr">
        <is>
          <t>Mechanical Seal</t>
        </is>
      </c>
      <c r="J1073" s="233" t="inlineStr">
        <is>
          <t>Single</t>
        </is>
      </c>
      <c r="K1073" s="233" t="n"/>
      <c r="L1073" s="233" t="inlineStr">
        <is>
          <t>Regreasable</t>
        </is>
      </c>
      <c r="M1073" s="233" t="inlineStr">
        <is>
          <t>J</t>
        </is>
      </c>
      <c r="N1073" s="233" t="inlineStr">
        <is>
          <t>Lip Seal</t>
        </is>
      </c>
      <c r="O1073" s="233" t="inlineStr">
        <is>
          <t>Coating_Scotchkote134_interior_exterior</t>
        </is>
      </c>
      <c r="P1073" s="235" t="inlineStr">
        <is>
          <t>RTF</t>
        </is>
      </c>
      <c r="Q1073" s="233" t="inlineStr">
        <is>
          <t>B105033</t>
        </is>
      </c>
      <c r="R1073" s="235" t="inlineStr">
        <is>
          <t>LT105</t>
        </is>
      </c>
      <c r="S1073" s="233" t="n"/>
      <c r="T1073" s="233" t="n"/>
      <c r="U1073" s="233" t="n"/>
    </row>
    <row r="1074">
      <c r="B1074" s="233">
        <f>IF(AND(M1074&lt;&gt;"B20", O1074= "Coating_Standard"),"Y","N")</f>
        <v/>
      </c>
      <c r="C1074" s="233" t="inlineStr">
        <is>
          <t>ConTab_BOM_KP_Insert_1773</t>
        </is>
      </c>
      <c r="D1074" s="233">
        <f>IF(B1074="Y",C1074,"")</f>
        <v/>
      </c>
      <c r="E1074" s="198" t="inlineStr">
        <is>
          <t>1024-1_2-KP</t>
        </is>
      </c>
      <c r="F1074" s="235" t="inlineStr">
        <is>
          <t>Opt_Insert</t>
        </is>
      </c>
      <c r="G1074" s="235" t="inlineStr">
        <is>
          <t>V</t>
        </is>
      </c>
      <c r="H1074" s="234" t="inlineStr">
        <is>
          <t>XV</t>
        </is>
      </c>
      <c r="I1074" s="233" t="inlineStr">
        <is>
          <t>Packing</t>
        </is>
      </c>
      <c r="J1074" s="233" t="inlineStr">
        <is>
          <t>Packing</t>
        </is>
      </c>
      <c r="K1074" s="233" t="n"/>
      <c r="L1074" s="233" t="inlineStr">
        <is>
          <t>Regreasable</t>
        </is>
      </c>
      <c r="M1074" s="233" t="inlineStr">
        <is>
          <t>C35</t>
        </is>
      </c>
      <c r="N1074" s="233" t="inlineStr">
        <is>
          <t>Lip Seal</t>
        </is>
      </c>
      <c r="O1074" s="233" t="inlineStr">
        <is>
          <t>Coating_Scotchkote134_interior_exterior</t>
        </is>
      </c>
      <c r="P1074" s="235" t="inlineStr">
        <is>
          <t>RTF</t>
        </is>
      </c>
      <c r="Q1074" s="233" t="inlineStr">
        <is>
          <t>B101320</t>
        </is>
      </c>
      <c r="R1074" s="235" t="inlineStr">
        <is>
          <t>LT250</t>
        </is>
      </c>
      <c r="S1074" s="233" t="n"/>
      <c r="T1074" s="233" t="n"/>
      <c r="U1074" s="233" t="n"/>
    </row>
    <row r="1075">
      <c r="B1075" s="233">
        <f>IF(AND(M1075&lt;&gt;"B20", O1075= "Coating_Standard"),"Y","N")</f>
        <v/>
      </c>
      <c r="C1075" s="233" t="inlineStr">
        <is>
          <t>ConTab_BOM_KP_Insert_1774</t>
        </is>
      </c>
      <c r="D1075" s="233">
        <f>IF(B1075="Y",C1075,"")</f>
        <v/>
      </c>
      <c r="E1075" s="198" t="inlineStr">
        <is>
          <t>1024-1_2-KP</t>
        </is>
      </c>
      <c r="F1075" s="235" t="inlineStr">
        <is>
          <t>Opt_Insert</t>
        </is>
      </c>
      <c r="G1075" s="235" t="inlineStr">
        <is>
          <t>V</t>
        </is>
      </c>
      <c r="H1075" s="234" t="inlineStr">
        <is>
          <t>XV</t>
        </is>
      </c>
      <c r="I1075" s="233" t="inlineStr">
        <is>
          <t>Packing</t>
        </is>
      </c>
      <c r="J1075" s="233" t="inlineStr">
        <is>
          <t>Packing</t>
        </is>
      </c>
      <c r="K1075" s="233" t="n"/>
      <c r="L1075" s="233" t="inlineStr">
        <is>
          <t>Regreasable</t>
        </is>
      </c>
      <c r="M1075" s="233" t="inlineStr">
        <is>
          <t>J</t>
        </is>
      </c>
      <c r="N1075" s="233" t="inlineStr">
        <is>
          <t>Lip Seal</t>
        </is>
      </c>
      <c r="O1075" s="233" t="inlineStr">
        <is>
          <t>Coating_Scotchkote134_interior_exterior</t>
        </is>
      </c>
      <c r="P1075" s="235" t="inlineStr">
        <is>
          <t>RTF</t>
        </is>
      </c>
      <c r="Q1075" s="233" t="inlineStr">
        <is>
          <t>B101312</t>
        </is>
      </c>
      <c r="R1075" s="235" t="inlineStr">
        <is>
          <t>LT105</t>
        </is>
      </c>
      <c r="S1075" s="233" t="n"/>
      <c r="T1075" s="233" t="n"/>
      <c r="U1075" s="233" t="n"/>
    </row>
    <row r="1076">
      <c r="B1076" s="233">
        <f>IF(AND(M1076&lt;&gt;"B20", O1076= "Coating_Standard"),"Y","N")</f>
        <v/>
      </c>
      <c r="C1076" s="233" t="inlineStr">
        <is>
          <t>ConTab_BOM_KP_Insert_1775</t>
        </is>
      </c>
      <c r="D1076" s="233">
        <f>IF(B1076="Y",C1076,"")</f>
        <v/>
      </c>
      <c r="E1076" s="198" t="inlineStr">
        <is>
          <t>1024-3_4-KP</t>
        </is>
      </c>
      <c r="F1076" s="235" t="inlineStr">
        <is>
          <t>Opt_Insert</t>
        </is>
      </c>
      <c r="G1076" s="235" t="inlineStr">
        <is>
          <t>V</t>
        </is>
      </c>
      <c r="H1076" s="234" t="inlineStr">
        <is>
          <t>XV</t>
        </is>
      </c>
      <c r="I1076" s="233" t="inlineStr">
        <is>
          <t>Mechanical Seal</t>
        </is>
      </c>
      <c r="J1076" s="233" t="inlineStr">
        <is>
          <t>Single</t>
        </is>
      </c>
      <c r="K1076" s="233" t="n"/>
      <c r="L1076" s="233" t="inlineStr">
        <is>
          <t>Regreasable</t>
        </is>
      </c>
      <c r="M1076" s="233" t="inlineStr">
        <is>
          <t>C35</t>
        </is>
      </c>
      <c r="N1076" s="233" t="inlineStr">
        <is>
          <t>Lip Seal</t>
        </is>
      </c>
      <c r="O1076" s="233" t="inlineStr">
        <is>
          <t>Coating_Scotchkote134_interior_exterior</t>
        </is>
      </c>
      <c r="P1076" s="235" t="inlineStr">
        <is>
          <t>RTF</t>
        </is>
      </c>
      <c r="Q1076" s="233" t="inlineStr">
        <is>
          <t>B101316</t>
        </is>
      </c>
      <c r="R1076" s="235" t="inlineStr">
        <is>
          <t>LT250</t>
        </is>
      </c>
      <c r="S1076" s="233" t="n"/>
      <c r="T1076" s="233" t="n"/>
      <c r="U1076" s="233" t="n"/>
    </row>
    <row r="1077">
      <c r="B1077" s="233">
        <f>IF(AND(M1077&lt;&gt;"B20", O1077= "Coating_Standard"),"Y","N")</f>
        <v/>
      </c>
      <c r="C1077" s="233" t="inlineStr">
        <is>
          <t>ConTab_BOM_KP_Insert_1776</t>
        </is>
      </c>
      <c r="D1077" s="233">
        <f>IF(B1077="Y",C1077,"")</f>
        <v/>
      </c>
      <c r="E1077" s="198" t="inlineStr">
        <is>
          <t>1024-3_4-KP</t>
        </is>
      </c>
      <c r="F1077" s="235" t="inlineStr">
        <is>
          <t>Opt_Insert</t>
        </is>
      </c>
      <c r="G1077" s="235" t="inlineStr">
        <is>
          <t>V</t>
        </is>
      </c>
      <c r="H1077" s="234" t="inlineStr">
        <is>
          <t>XV</t>
        </is>
      </c>
      <c r="I1077" s="233" t="inlineStr">
        <is>
          <t>Mechanical Seal</t>
        </is>
      </c>
      <c r="J1077" s="233" t="inlineStr">
        <is>
          <t>Single</t>
        </is>
      </c>
      <c r="K1077" s="233" t="n"/>
      <c r="L1077" s="233" t="inlineStr">
        <is>
          <t>Regreasable</t>
        </is>
      </c>
      <c r="M1077" s="233" t="inlineStr">
        <is>
          <t>J</t>
        </is>
      </c>
      <c r="N1077" s="233" t="inlineStr">
        <is>
          <t>Lip Seal</t>
        </is>
      </c>
      <c r="O1077" s="233" t="inlineStr">
        <is>
          <t>Coating_Scotchkote134_interior_exterior</t>
        </is>
      </c>
      <c r="P1077" s="235" t="inlineStr">
        <is>
          <t>RTF</t>
        </is>
      </c>
      <c r="Q1077" s="233" t="inlineStr">
        <is>
          <t>B105033</t>
        </is>
      </c>
      <c r="R1077" s="235" t="inlineStr">
        <is>
          <t>LT105</t>
        </is>
      </c>
      <c r="S1077" s="233" t="n"/>
      <c r="T1077" s="233" t="n"/>
      <c r="U1077" s="233" t="n"/>
    </row>
    <row r="1078">
      <c r="B1078" s="233">
        <f>IF(AND(M1078&lt;&gt;"B20", O1078= "Coating_Standard"),"Y","N")</f>
        <v/>
      </c>
      <c r="C1078" s="233" t="inlineStr">
        <is>
          <t>ConTab_BOM_KP_Insert_1777</t>
        </is>
      </c>
      <c r="D1078" s="233">
        <f>IF(B1078="Y",C1078,"")</f>
        <v/>
      </c>
      <c r="E1078" s="198" t="inlineStr">
        <is>
          <t>1024-3_4-KP</t>
        </is>
      </c>
      <c r="F1078" s="235" t="inlineStr">
        <is>
          <t>Opt_Insert</t>
        </is>
      </c>
      <c r="G1078" s="235" t="inlineStr">
        <is>
          <t>V</t>
        </is>
      </c>
      <c r="H1078" s="234" t="inlineStr">
        <is>
          <t>XV</t>
        </is>
      </c>
      <c r="I1078" s="233" t="inlineStr">
        <is>
          <t>Packing</t>
        </is>
      </c>
      <c r="J1078" s="233" t="inlineStr">
        <is>
          <t>Packing</t>
        </is>
      </c>
      <c r="K1078" s="233" t="n"/>
      <c r="L1078" s="233" t="inlineStr">
        <is>
          <t>Regreasable</t>
        </is>
      </c>
      <c r="M1078" s="233" t="inlineStr">
        <is>
          <t>C35</t>
        </is>
      </c>
      <c r="N1078" s="233" t="inlineStr">
        <is>
          <t>Lip Seal</t>
        </is>
      </c>
      <c r="O1078" s="233" t="inlineStr">
        <is>
          <t>Coating_Scotchkote134_interior_exterior</t>
        </is>
      </c>
      <c r="P1078" s="235" t="inlineStr">
        <is>
          <t>RTF</t>
        </is>
      </c>
      <c r="Q1078" s="233" t="inlineStr">
        <is>
          <t>B101320</t>
        </is>
      </c>
      <c r="R1078" s="235" t="inlineStr">
        <is>
          <t>LT250</t>
        </is>
      </c>
      <c r="S1078" s="233" t="n"/>
      <c r="T1078" s="233" t="n"/>
      <c r="U1078" s="233" t="n"/>
    </row>
    <row r="1079">
      <c r="B1079" s="233">
        <f>IF(AND(M1079&lt;&gt;"B20", O1079= "Coating_Standard"),"Y","N")</f>
        <v/>
      </c>
      <c r="C1079" s="233" t="inlineStr">
        <is>
          <t>ConTab_BOM_KP_Insert_1778</t>
        </is>
      </c>
      <c r="D1079" s="233">
        <f>IF(B1079="Y",C1079,"")</f>
        <v/>
      </c>
      <c r="E1079" s="198" t="inlineStr">
        <is>
          <t>1024-3_4-KP</t>
        </is>
      </c>
      <c r="F1079" s="235" t="inlineStr">
        <is>
          <t>Opt_Insert</t>
        </is>
      </c>
      <c r="G1079" s="235" t="inlineStr">
        <is>
          <t>V</t>
        </is>
      </c>
      <c r="H1079" s="234" t="inlineStr">
        <is>
          <t>XV</t>
        </is>
      </c>
      <c r="I1079" s="233" t="inlineStr">
        <is>
          <t>Packing</t>
        </is>
      </c>
      <c r="J1079" s="233" t="inlineStr">
        <is>
          <t>Packing</t>
        </is>
      </c>
      <c r="K1079" s="233" t="n"/>
      <c r="L1079" s="233" t="inlineStr">
        <is>
          <t>Regreasable</t>
        </is>
      </c>
      <c r="M1079" s="233" t="inlineStr">
        <is>
          <t>J</t>
        </is>
      </c>
      <c r="N1079" s="233" t="inlineStr">
        <is>
          <t>Lip Seal</t>
        </is>
      </c>
      <c r="O1079" s="233" t="inlineStr">
        <is>
          <t>Coating_Scotchkote134_interior_exterior</t>
        </is>
      </c>
      <c r="P1079" s="235" t="inlineStr">
        <is>
          <t>RTF</t>
        </is>
      </c>
      <c r="Q1079" s="233" t="inlineStr">
        <is>
          <t>B101312</t>
        </is>
      </c>
      <c r="R1079" s="235" t="inlineStr">
        <is>
          <t>LT105</t>
        </is>
      </c>
      <c r="S1079" s="233" t="n"/>
      <c r="T1079" s="233" t="n"/>
      <c r="U1079" s="233" t="n"/>
    </row>
    <row r="1080">
      <c r="B1080" s="233">
        <f>IF(AND(M1080&lt;&gt;"B20", O1080= "Coating_Standard"),"Y","N")</f>
        <v/>
      </c>
      <c r="C1080" s="233" t="inlineStr">
        <is>
          <t>ConTab_BOM_KP_Insert_1779</t>
        </is>
      </c>
      <c r="D1080" s="233">
        <f>IF(B1080="Y",C1080,"")</f>
        <v/>
      </c>
      <c r="E1080" s="198" t="inlineStr">
        <is>
          <t>1220-5_6-KP</t>
        </is>
      </c>
      <c r="F1080" s="235" t="inlineStr">
        <is>
          <t>Opt_Insert</t>
        </is>
      </c>
      <c r="G1080" s="235" t="inlineStr">
        <is>
          <t>K</t>
        </is>
      </c>
      <c r="H1080" s="234" t="inlineStr">
        <is>
          <t>XK</t>
        </is>
      </c>
      <c r="I1080" s="233" t="inlineStr">
        <is>
          <t>Mechanical Seal</t>
        </is>
      </c>
      <c r="J1080" s="233" t="inlineStr">
        <is>
          <t>Single</t>
        </is>
      </c>
      <c r="K1080" s="233" t="n"/>
      <c r="L1080" s="233" t="inlineStr">
        <is>
          <t>Regreasable</t>
        </is>
      </c>
      <c r="M1080" s="233" t="inlineStr">
        <is>
          <t>C35</t>
        </is>
      </c>
      <c r="N1080" s="233" t="inlineStr">
        <is>
          <t>Lip Seal</t>
        </is>
      </c>
      <c r="O1080" s="233" t="inlineStr">
        <is>
          <t>Coating_Scotchkote134_interior_exterior</t>
        </is>
      </c>
      <c r="P1080" s="235" t="inlineStr">
        <is>
          <t>RTF</t>
        </is>
      </c>
      <c r="Q1080" s="233" t="inlineStr">
        <is>
          <t>B101308</t>
        </is>
      </c>
      <c r="R1080" s="235" t="inlineStr">
        <is>
          <t>LT250</t>
        </is>
      </c>
      <c r="S1080" s="233" t="n"/>
      <c r="T1080" s="233" t="n"/>
      <c r="U1080" s="233" t="n"/>
    </row>
    <row r="1081">
      <c r="B1081" s="233">
        <f>IF(AND(M1081&lt;&gt;"B20", O1081= "Coating_Standard"),"Y","N")</f>
        <v/>
      </c>
      <c r="C1081" s="233" t="inlineStr">
        <is>
          <t>ConTab_BOM_KP_Insert_1780</t>
        </is>
      </c>
      <c r="D1081" s="233">
        <f>IF(B1081="Y",C1081,"")</f>
        <v/>
      </c>
      <c r="E1081" s="198" t="inlineStr">
        <is>
          <t>1220-5_6-KP</t>
        </is>
      </c>
      <c r="F1081" s="235" t="inlineStr">
        <is>
          <t>Opt_Insert</t>
        </is>
      </c>
      <c r="G1081" s="235" t="inlineStr">
        <is>
          <t>K</t>
        </is>
      </c>
      <c r="H1081" s="234" t="inlineStr">
        <is>
          <t>XK</t>
        </is>
      </c>
      <c r="I1081" s="233" t="inlineStr">
        <is>
          <t>Mechanical Seal</t>
        </is>
      </c>
      <c r="J1081" s="233" t="inlineStr">
        <is>
          <t>Single</t>
        </is>
      </c>
      <c r="K1081" s="233" t="n"/>
      <c r="L1081" s="233" t="inlineStr">
        <is>
          <t>Regreasable</t>
        </is>
      </c>
      <c r="M1081" s="233" t="inlineStr">
        <is>
          <t>J</t>
        </is>
      </c>
      <c r="N1081" s="233" t="inlineStr">
        <is>
          <t>Lip Seal</t>
        </is>
      </c>
      <c r="O1081" s="233" t="inlineStr">
        <is>
          <t>Coating_Scotchkote134_interior_exterior</t>
        </is>
      </c>
      <c r="P1081" s="235" t="inlineStr">
        <is>
          <t>RTF</t>
        </is>
      </c>
      <c r="Q1081" s="233" t="inlineStr">
        <is>
          <t>B105031</t>
        </is>
      </c>
      <c r="R1081" s="235" t="inlineStr">
        <is>
          <t>LT105</t>
        </is>
      </c>
      <c r="S1081" s="233" t="n"/>
      <c r="T1081" s="233" t="n"/>
      <c r="U1081" s="233" t="n"/>
    </row>
    <row r="1082">
      <c r="B1082" s="233">
        <f>IF(AND(M1082&lt;&gt;"B20", O1082= "Coating_Standard"),"Y","N")</f>
        <v/>
      </c>
      <c r="C1082" s="233" t="inlineStr">
        <is>
          <t>ConTab_BOM_KP_Insert_1781</t>
        </is>
      </c>
      <c r="D1082" s="233">
        <f>IF(B1082="Y",C1082,"")</f>
        <v/>
      </c>
      <c r="E1082" s="198" t="inlineStr">
        <is>
          <t>1220-5_6-KP</t>
        </is>
      </c>
      <c r="F1082" s="235" t="inlineStr">
        <is>
          <t>Opt_Insert</t>
        </is>
      </c>
      <c r="G1082" s="235" t="inlineStr">
        <is>
          <t>K</t>
        </is>
      </c>
      <c r="H1082" s="234" t="inlineStr">
        <is>
          <t>XK</t>
        </is>
      </c>
      <c r="I1082" s="233" t="inlineStr">
        <is>
          <t>Packing</t>
        </is>
      </c>
      <c r="J1082" s="233" t="inlineStr">
        <is>
          <t>Packing</t>
        </is>
      </c>
      <c r="K1082" s="233" t="n"/>
      <c r="L1082" s="233" t="inlineStr">
        <is>
          <t>Regreasable</t>
        </is>
      </c>
      <c r="M1082" s="233" t="inlineStr">
        <is>
          <t>C35</t>
        </is>
      </c>
      <c r="N1082" s="233" t="inlineStr">
        <is>
          <t>Lip Seal</t>
        </is>
      </c>
      <c r="O1082" s="233" t="inlineStr">
        <is>
          <t>Coating_Scotchkote134_interior_exterior</t>
        </is>
      </c>
      <c r="P1082" s="235" t="inlineStr">
        <is>
          <t>RTF</t>
        </is>
      </c>
      <c r="Q1082" s="233" t="inlineStr">
        <is>
          <t>B101312</t>
        </is>
      </c>
      <c r="R1082" s="235" t="inlineStr">
        <is>
          <t>LT250</t>
        </is>
      </c>
      <c r="S1082" s="233" t="n"/>
      <c r="T1082" s="233" t="n"/>
      <c r="U1082" s="233" t="n"/>
    </row>
    <row r="1083">
      <c r="B1083" s="233">
        <f>IF(AND(M1083&lt;&gt;"B20", O1083= "Coating_Standard"),"Y","N")</f>
        <v/>
      </c>
      <c r="C1083" s="233" t="inlineStr">
        <is>
          <t>ConTab_BOM_KP_Insert_1782</t>
        </is>
      </c>
      <c r="D1083" s="233">
        <f>IF(B1083="Y",C1083,"")</f>
        <v/>
      </c>
      <c r="E1083" s="198" t="inlineStr">
        <is>
          <t>1220-5_6-KP</t>
        </is>
      </c>
      <c r="F1083" s="235" t="inlineStr">
        <is>
          <t>Opt_Insert</t>
        </is>
      </c>
      <c r="G1083" s="235" t="inlineStr">
        <is>
          <t>K</t>
        </is>
      </c>
      <c r="H1083" s="234" t="inlineStr">
        <is>
          <t>XK</t>
        </is>
      </c>
      <c r="I1083" s="233" t="inlineStr">
        <is>
          <t>Packing</t>
        </is>
      </c>
      <c r="J1083" s="233" t="inlineStr">
        <is>
          <t>Packing</t>
        </is>
      </c>
      <c r="K1083" s="233" t="n"/>
      <c r="L1083" s="233" t="inlineStr">
        <is>
          <t>Regreasable</t>
        </is>
      </c>
      <c r="M1083" s="233" t="inlineStr">
        <is>
          <t>J</t>
        </is>
      </c>
      <c r="N1083" s="233" t="inlineStr">
        <is>
          <t>Lip Seal</t>
        </is>
      </c>
      <c r="O1083" s="233" t="inlineStr">
        <is>
          <t>Coating_Scotchkote134_interior_exterior</t>
        </is>
      </c>
      <c r="P1083" s="235" t="inlineStr">
        <is>
          <t>RTF</t>
        </is>
      </c>
      <c r="Q1083" s="233" t="inlineStr">
        <is>
          <t>B101312</t>
        </is>
      </c>
      <c r="R1083" s="235" t="inlineStr">
        <is>
          <t>LT105</t>
        </is>
      </c>
      <c r="S1083" s="233" t="n"/>
      <c r="T1083" s="233" t="n"/>
      <c r="U1083" s="233" t="n"/>
    </row>
    <row r="1084">
      <c r="B1084" s="233">
        <f>IF(AND(M1084&lt;&gt;"B20", O1084= "Coating_Standard"),"Y","N")</f>
        <v/>
      </c>
      <c r="C1084" s="233" t="inlineStr">
        <is>
          <t>ConTab_BOM_KP_Insert_1783</t>
        </is>
      </c>
      <c r="D1084" s="233">
        <f>IF(B1084="Y",C1084,"")</f>
        <v/>
      </c>
      <c r="E1084" s="198" t="inlineStr">
        <is>
          <t>1415-1_2-KP</t>
        </is>
      </c>
      <c r="F1084" s="235" t="inlineStr">
        <is>
          <t>Opt_Insert</t>
        </is>
      </c>
      <c r="G1084" s="235" t="inlineStr">
        <is>
          <t>K</t>
        </is>
      </c>
      <c r="H1084" s="234" t="inlineStr">
        <is>
          <t>XK</t>
        </is>
      </c>
      <c r="I1084" s="233" t="inlineStr">
        <is>
          <t>Mechanical Seal</t>
        </is>
      </c>
      <c r="J1084" s="233" t="inlineStr">
        <is>
          <t>Single</t>
        </is>
      </c>
      <c r="K1084" s="233" t="n"/>
      <c r="L1084" s="233" t="inlineStr">
        <is>
          <t>Regreasable</t>
        </is>
      </c>
      <c r="M1084" s="233" t="inlineStr">
        <is>
          <t>C35</t>
        </is>
      </c>
      <c r="N1084" s="233" t="inlineStr">
        <is>
          <t>Lip Seal</t>
        </is>
      </c>
      <c r="O1084" s="233" t="inlineStr">
        <is>
          <t>Coating_Scotchkote134_interior_exterior</t>
        </is>
      </c>
      <c r="P1084" s="235" t="inlineStr">
        <is>
          <t>RTF</t>
        </is>
      </c>
      <c r="Q1084" s="233" t="inlineStr">
        <is>
          <t>B101308</t>
        </is>
      </c>
      <c r="R1084" s="235" t="inlineStr">
        <is>
          <t>LT250</t>
        </is>
      </c>
      <c r="S1084" s="233" t="n"/>
      <c r="T1084" s="233" t="n"/>
      <c r="U1084" s="233" t="n"/>
    </row>
    <row r="1085">
      <c r="B1085" s="233">
        <f>IF(AND(M1085&lt;&gt;"B20", O1085= "Coating_Standard"),"Y","N")</f>
        <v/>
      </c>
      <c r="C1085" s="233" t="inlineStr">
        <is>
          <t>ConTab_BOM_KP_Insert_1784</t>
        </is>
      </c>
      <c r="D1085" s="233">
        <f>IF(B1085="Y",C1085,"")</f>
        <v/>
      </c>
      <c r="E1085" s="198" t="inlineStr">
        <is>
          <t>1415-1_2-KP</t>
        </is>
      </c>
      <c r="F1085" s="235" t="inlineStr">
        <is>
          <t>Opt_Insert</t>
        </is>
      </c>
      <c r="G1085" s="235" t="inlineStr">
        <is>
          <t>K</t>
        </is>
      </c>
      <c r="H1085" s="234" t="inlineStr">
        <is>
          <t>XK</t>
        </is>
      </c>
      <c r="I1085" s="233" t="inlineStr">
        <is>
          <t>Mechanical Seal</t>
        </is>
      </c>
      <c r="J1085" s="233" t="inlineStr">
        <is>
          <t>Single</t>
        </is>
      </c>
      <c r="K1085" s="233" t="n"/>
      <c r="L1085" s="233" t="inlineStr">
        <is>
          <t>Regreasable</t>
        </is>
      </c>
      <c r="M1085" s="233" t="inlineStr">
        <is>
          <t>J</t>
        </is>
      </c>
      <c r="N1085" s="233" t="inlineStr">
        <is>
          <t>Lip Seal</t>
        </is>
      </c>
      <c r="O1085" s="233" t="inlineStr">
        <is>
          <t>Coating_Scotchkote134_interior_exterior</t>
        </is>
      </c>
      <c r="P1085" s="235" t="inlineStr">
        <is>
          <t>RTF</t>
        </is>
      </c>
      <c r="Q1085" s="233" t="inlineStr">
        <is>
          <t>B105031</t>
        </is>
      </c>
      <c r="R1085" s="235" t="inlineStr">
        <is>
          <t>LT105</t>
        </is>
      </c>
      <c r="S1085" s="233" t="n"/>
      <c r="T1085" s="233" t="n"/>
      <c r="U1085" s="233" t="n"/>
    </row>
    <row r="1086">
      <c r="B1086" s="233">
        <f>IF(AND(M1086&lt;&gt;"B20", O1086= "Coating_Standard"),"Y","N")</f>
        <v/>
      </c>
      <c r="C1086" s="233" t="inlineStr">
        <is>
          <t>ConTab_BOM_KP_Insert_1785</t>
        </is>
      </c>
      <c r="D1086" s="233">
        <f>IF(B1086="Y",C1086,"")</f>
        <v/>
      </c>
      <c r="E1086" s="198" t="inlineStr">
        <is>
          <t>1415-1_2-KP</t>
        </is>
      </c>
      <c r="F1086" s="235" t="inlineStr">
        <is>
          <t>Opt_Insert</t>
        </is>
      </c>
      <c r="G1086" s="235" t="inlineStr">
        <is>
          <t>K</t>
        </is>
      </c>
      <c r="H1086" s="234" t="inlineStr">
        <is>
          <t>XK</t>
        </is>
      </c>
      <c r="I1086" s="233" t="inlineStr">
        <is>
          <t>Packing</t>
        </is>
      </c>
      <c r="J1086" s="233" t="inlineStr">
        <is>
          <t>Packing</t>
        </is>
      </c>
      <c r="K1086" s="233" t="n"/>
      <c r="L1086" s="233" t="inlineStr">
        <is>
          <t>Regreasable</t>
        </is>
      </c>
      <c r="M1086" s="233" t="inlineStr">
        <is>
          <t>C35</t>
        </is>
      </c>
      <c r="N1086" s="233" t="inlineStr">
        <is>
          <t>Lip Seal</t>
        </is>
      </c>
      <c r="O1086" s="233" t="inlineStr">
        <is>
          <t>Coating_Scotchkote134_interior_exterior</t>
        </is>
      </c>
      <c r="P1086" s="235" t="inlineStr">
        <is>
          <t>RTF</t>
        </is>
      </c>
      <c r="Q1086" s="233" t="inlineStr">
        <is>
          <t>B101312</t>
        </is>
      </c>
      <c r="R1086" s="235" t="inlineStr">
        <is>
          <t>LT250</t>
        </is>
      </c>
      <c r="S1086" s="233" t="n"/>
      <c r="T1086" s="233" t="n"/>
      <c r="U1086" s="233" t="n"/>
    </row>
    <row r="1087">
      <c r="B1087" s="233">
        <f>IF(AND(M1087&lt;&gt;"B20", O1087= "Coating_Standard"),"Y","N")</f>
        <v/>
      </c>
      <c r="C1087" s="233" t="inlineStr">
        <is>
          <t>ConTab_BOM_KP_Insert_1786</t>
        </is>
      </c>
      <c r="D1087" s="233">
        <f>IF(B1087="Y",C1087,"")</f>
        <v/>
      </c>
      <c r="E1087" s="198" t="inlineStr">
        <is>
          <t>1415-1_2-KP</t>
        </is>
      </c>
      <c r="F1087" s="235" t="inlineStr">
        <is>
          <t>Opt_Insert</t>
        </is>
      </c>
      <c r="G1087" s="235" t="inlineStr">
        <is>
          <t>K</t>
        </is>
      </c>
      <c r="H1087" s="234" t="inlineStr">
        <is>
          <t>XK</t>
        </is>
      </c>
      <c r="I1087" s="233" t="inlineStr">
        <is>
          <t>Packing</t>
        </is>
      </c>
      <c r="J1087" s="233" t="inlineStr">
        <is>
          <t>Packing</t>
        </is>
      </c>
      <c r="K1087" s="233" t="n"/>
      <c r="L1087" s="233" t="inlineStr">
        <is>
          <t>Regreasable</t>
        </is>
      </c>
      <c r="M1087" s="233" t="inlineStr">
        <is>
          <t>J</t>
        </is>
      </c>
      <c r="N1087" s="233" t="inlineStr">
        <is>
          <t>Lip Seal</t>
        </is>
      </c>
      <c r="O1087" s="233" t="inlineStr">
        <is>
          <t>Coating_Scotchkote134_interior_exterior</t>
        </is>
      </c>
      <c r="P1087" s="235" t="inlineStr">
        <is>
          <t>RTF</t>
        </is>
      </c>
      <c r="Q1087" s="233" t="inlineStr">
        <is>
          <t>B101312</t>
        </is>
      </c>
      <c r="R1087" s="235" t="inlineStr">
        <is>
          <t>LT105</t>
        </is>
      </c>
      <c r="S1087" s="233" t="n"/>
      <c r="T1087" s="233" t="n"/>
      <c r="U1087" s="233" t="n"/>
    </row>
    <row r="1088">
      <c r="B1088" s="233">
        <f>IF(AND(M1088&lt;&gt;"B20", O1088= "Coating_Standard"),"Y","N")</f>
        <v/>
      </c>
      <c r="C1088" s="233" t="inlineStr">
        <is>
          <t>ConTab_BOM_KP_Insert_1789</t>
        </is>
      </c>
      <c r="D1088" s="233">
        <f>IF(B1088="Y",C1088,"")</f>
        <v/>
      </c>
      <c r="E1088" s="235" t="inlineStr">
        <is>
          <t>2095-1_2-KP</t>
        </is>
      </c>
      <c r="F1088" s="235" t="inlineStr">
        <is>
          <t>Opt_Insert</t>
        </is>
      </c>
      <c r="G1088" s="235" t="inlineStr">
        <is>
          <t>3</t>
        </is>
      </c>
      <c r="H1088" s="234" t="inlineStr">
        <is>
          <t>X3</t>
        </is>
      </c>
      <c r="I1088" s="233" t="inlineStr">
        <is>
          <t>Packing</t>
        </is>
      </c>
      <c r="J1088" s="233" t="inlineStr">
        <is>
          <t>Packing</t>
        </is>
      </c>
      <c r="K1088" s="233" t="n"/>
      <c r="L1088" s="233" t="inlineStr">
        <is>
          <t>Regreasable</t>
        </is>
      </c>
      <c r="M1088" s="233" t="inlineStr">
        <is>
          <t>C35</t>
        </is>
      </c>
      <c r="N1088" s="233" t="inlineStr">
        <is>
          <t>Labrynth Lip Seal</t>
        </is>
      </c>
      <c r="O1088" s="233" t="inlineStr">
        <is>
          <t>Coating_Scotchkote134_interior_exterior</t>
        </is>
      </c>
      <c r="P1088" s="235" t="inlineStr">
        <is>
          <t>RTF</t>
        </is>
      </c>
      <c r="Q1088" s="233" t="inlineStr">
        <is>
          <t>B104695</t>
        </is>
      </c>
      <c r="R1088" s="235" t="inlineStr">
        <is>
          <t>LT250</t>
        </is>
      </c>
      <c r="S1088" s="233" t="n"/>
      <c r="T1088" s="233" t="n"/>
      <c r="U1088" s="233" t="n"/>
    </row>
    <row r="1089">
      <c r="B1089" s="233">
        <f>IF(AND(M1089&lt;&gt;"B20", O1089= "Coating_Standard"),"Y","N")</f>
        <v/>
      </c>
      <c r="C1089" s="233" t="inlineStr">
        <is>
          <t>ConTab_BOM_KP_Insert_1790</t>
        </is>
      </c>
      <c r="D1089" s="233">
        <f>IF(B1089="Y",C1089,"")</f>
        <v/>
      </c>
      <c r="E1089" s="235" t="inlineStr">
        <is>
          <t>2095-1_2-KP</t>
        </is>
      </c>
      <c r="F1089" s="235" t="inlineStr">
        <is>
          <t>Opt_Insert</t>
        </is>
      </c>
      <c r="G1089" s="235" t="inlineStr">
        <is>
          <t>3</t>
        </is>
      </c>
      <c r="H1089" s="234" t="inlineStr">
        <is>
          <t>X3</t>
        </is>
      </c>
      <c r="I1089" s="233" t="inlineStr">
        <is>
          <t>Packing</t>
        </is>
      </c>
      <c r="J1089" s="233" t="inlineStr">
        <is>
          <t>Packing</t>
        </is>
      </c>
      <c r="K1089" s="233" t="n"/>
      <c r="L1089" s="233" t="inlineStr">
        <is>
          <t>Regreasable</t>
        </is>
      </c>
      <c r="M1089" s="233" t="inlineStr">
        <is>
          <t>J</t>
        </is>
      </c>
      <c r="N1089" s="233" t="inlineStr">
        <is>
          <t>Labrynth Lip Seal</t>
        </is>
      </c>
      <c r="O1089" s="233" t="inlineStr">
        <is>
          <t>Coating_Scotchkote134_interior_exterior</t>
        </is>
      </c>
      <c r="P1089" s="235" t="inlineStr">
        <is>
          <t>RTF</t>
        </is>
      </c>
      <c r="Q1089" s="233" t="inlineStr">
        <is>
          <t>B104696</t>
        </is>
      </c>
      <c r="R1089" s="235" t="inlineStr">
        <is>
          <t>LT105</t>
        </is>
      </c>
      <c r="S1089" s="233" t="n"/>
      <c r="T1089" s="233" t="n"/>
      <c r="U1089" s="233" t="n"/>
    </row>
    <row r="1090">
      <c r="B1090" s="233">
        <f>IF(AND(M1090&lt;&gt;"B20", O1090= "Coating_Standard"),"Y","N")</f>
        <v/>
      </c>
      <c r="C1090" s="233" t="inlineStr">
        <is>
          <t>ConTab_BOM_KP_Insert_1791</t>
        </is>
      </c>
      <c r="D1090" s="233">
        <f>IF(B1090="Y",C1090,"")</f>
        <v/>
      </c>
      <c r="E1090" s="235" t="inlineStr">
        <is>
          <t>2095-1_2-KP</t>
        </is>
      </c>
      <c r="F1090" s="235" t="inlineStr">
        <is>
          <t>Opt_Insert</t>
        </is>
      </c>
      <c r="G1090" s="235" t="inlineStr">
        <is>
          <t>3</t>
        </is>
      </c>
      <c r="H1090" s="234" t="inlineStr">
        <is>
          <t>X3</t>
        </is>
      </c>
      <c r="I1090" s="233" t="inlineStr">
        <is>
          <t>Mechanical Seal</t>
        </is>
      </c>
      <c r="J1090" s="233" t="inlineStr">
        <is>
          <t>Single</t>
        </is>
      </c>
      <c r="K1090" s="233" t="inlineStr">
        <is>
          <t>Balanced</t>
        </is>
      </c>
      <c r="L1090" s="233" t="inlineStr">
        <is>
          <t>Regreasable</t>
        </is>
      </c>
      <c r="M1090" s="233" t="inlineStr">
        <is>
          <t>C35</t>
        </is>
      </c>
      <c r="N1090" s="233" t="inlineStr">
        <is>
          <t>Labrynth Lip Seal</t>
        </is>
      </c>
      <c r="O1090" s="233" t="inlineStr">
        <is>
          <t>Coating_Scotchkote134_interior_exterior</t>
        </is>
      </c>
      <c r="P1090" s="235" t="inlineStr">
        <is>
          <t>RTF</t>
        </is>
      </c>
      <c r="Q1090" s="233" t="inlineStr">
        <is>
          <t>B104698</t>
        </is>
      </c>
      <c r="R1090" s="235" t="inlineStr">
        <is>
          <t>LT250</t>
        </is>
      </c>
      <c r="S1090" s="233" t="n"/>
      <c r="T1090" s="233" t="n"/>
      <c r="U1090" s="233" t="n"/>
    </row>
    <row r="1091">
      <c r="B1091" s="233">
        <f>IF(AND(M1091&lt;&gt;"B20", O1091= "Coating_Standard"),"Y","N")</f>
        <v/>
      </c>
      <c r="C1091" s="233" t="inlineStr">
        <is>
          <t>ConTab_BOM_KP_Insert_1792</t>
        </is>
      </c>
      <c r="D1091" s="233">
        <f>IF(B1091="Y",C1091,"")</f>
        <v/>
      </c>
      <c r="E1091" s="235" t="inlineStr">
        <is>
          <t>2095-1_2-KP</t>
        </is>
      </c>
      <c r="F1091" s="235" t="inlineStr">
        <is>
          <t>Opt_Insert</t>
        </is>
      </c>
      <c r="G1091" s="235" t="inlineStr">
        <is>
          <t>3</t>
        </is>
      </c>
      <c r="H1091" s="234" t="inlineStr">
        <is>
          <t>X3</t>
        </is>
      </c>
      <c r="I1091" s="233" t="inlineStr">
        <is>
          <t>Mechanical Seal</t>
        </is>
      </c>
      <c r="J1091" s="233" t="inlineStr">
        <is>
          <t>Single</t>
        </is>
      </c>
      <c r="K1091" s="233" t="inlineStr">
        <is>
          <t>Balanced</t>
        </is>
      </c>
      <c r="L1091" s="233" t="inlineStr">
        <is>
          <t>Regreasable</t>
        </is>
      </c>
      <c r="M1091" s="233" t="inlineStr">
        <is>
          <t>J</t>
        </is>
      </c>
      <c r="N1091" s="233" t="inlineStr">
        <is>
          <t>Labrynth Lip Seal</t>
        </is>
      </c>
      <c r="O1091" s="233" t="inlineStr">
        <is>
          <t>Coating_Scotchkote134_interior_exterior</t>
        </is>
      </c>
      <c r="P1091" s="235" t="inlineStr">
        <is>
          <t>RTF</t>
        </is>
      </c>
      <c r="Q1091" s="233" t="inlineStr">
        <is>
          <t>B104699</t>
        </is>
      </c>
      <c r="R1091" s="235" t="inlineStr">
        <is>
          <t>LT105</t>
        </is>
      </c>
      <c r="S1091" s="233" t="n"/>
      <c r="T1091" s="233" t="n"/>
      <c r="U1091" s="233" t="n"/>
    </row>
    <row r="1092">
      <c r="B1092" s="233">
        <f>IF(AND(M1092&lt;&gt;"B20", O1092= "Coating_Standard"),"Y","N")</f>
        <v/>
      </c>
      <c r="C1092" s="233" t="inlineStr">
        <is>
          <t>ConTab_BOM_KP_Insert_1795</t>
        </is>
      </c>
      <c r="D1092" s="233">
        <f>IF(B1092="Y",C1092,"")</f>
        <v/>
      </c>
      <c r="E1092" s="235" t="inlineStr">
        <is>
          <t>2013-5_6-KP</t>
        </is>
      </c>
      <c r="F1092" s="235" t="inlineStr">
        <is>
          <t>Opt_Insert</t>
        </is>
      </c>
      <c r="G1092" s="235" t="inlineStr">
        <is>
          <t>3</t>
        </is>
      </c>
      <c r="H1092" s="234" t="inlineStr">
        <is>
          <t>X3</t>
        </is>
      </c>
      <c r="I1092" s="233" t="inlineStr">
        <is>
          <t>Packing</t>
        </is>
      </c>
      <c r="J1092" s="233" t="inlineStr">
        <is>
          <t>Packing</t>
        </is>
      </c>
      <c r="K1092" s="233" t="n"/>
      <c r="L1092" s="233" t="inlineStr">
        <is>
          <t>Regreasable</t>
        </is>
      </c>
      <c r="M1092" s="233" t="inlineStr">
        <is>
          <t>C35</t>
        </is>
      </c>
      <c r="N1092" s="233" t="inlineStr">
        <is>
          <t>Labrynth Lip Seal</t>
        </is>
      </c>
      <c r="O1092" s="233" t="inlineStr">
        <is>
          <t>Coating_Scotchkote134_interior_exterior</t>
        </is>
      </c>
      <c r="P1092" s="235" t="inlineStr">
        <is>
          <t>RTF</t>
        </is>
      </c>
      <c r="Q1092" s="233" t="inlineStr">
        <is>
          <t>B104704</t>
        </is>
      </c>
      <c r="R1092" s="235" t="inlineStr">
        <is>
          <t>LT250</t>
        </is>
      </c>
      <c r="S1092" s="233" t="n"/>
      <c r="T1092" s="233" t="n"/>
      <c r="U1092" s="233" t="n"/>
    </row>
    <row r="1093">
      <c r="B1093" s="233">
        <f>IF(AND(M1093&lt;&gt;"B20", O1093= "Coating_Standard"),"Y","N")</f>
        <v/>
      </c>
      <c r="C1093" s="233" t="inlineStr">
        <is>
          <t>ConTab_BOM_KP_Insert_1796</t>
        </is>
      </c>
      <c r="D1093" s="233">
        <f>IF(B1093="Y",C1093,"")</f>
        <v/>
      </c>
      <c r="E1093" s="235" t="inlineStr">
        <is>
          <t>2013-5_6-KP</t>
        </is>
      </c>
      <c r="F1093" s="235" t="inlineStr">
        <is>
          <t>Opt_Insert</t>
        </is>
      </c>
      <c r="G1093" s="235" t="inlineStr">
        <is>
          <t>3</t>
        </is>
      </c>
      <c r="H1093" s="234" t="inlineStr">
        <is>
          <t>X3</t>
        </is>
      </c>
      <c r="I1093" s="233" t="inlineStr">
        <is>
          <t>Packing</t>
        </is>
      </c>
      <c r="J1093" s="233" t="inlineStr">
        <is>
          <t>Packing</t>
        </is>
      </c>
      <c r="K1093" s="233" t="n"/>
      <c r="L1093" s="233" t="inlineStr">
        <is>
          <t>Regreasable</t>
        </is>
      </c>
      <c r="M1093" s="233" t="inlineStr">
        <is>
          <t>J</t>
        </is>
      </c>
      <c r="N1093" s="233" t="inlineStr">
        <is>
          <t>Labrynth Lip Seal</t>
        </is>
      </c>
      <c r="O1093" s="233" t="inlineStr">
        <is>
          <t>Coating_Scotchkote134_interior_exterior</t>
        </is>
      </c>
      <c r="P1093" s="235" t="inlineStr">
        <is>
          <t>RTF</t>
        </is>
      </c>
      <c r="Q1093" s="233" t="inlineStr">
        <is>
          <t>B104705</t>
        </is>
      </c>
      <c r="R1093" s="235" t="inlineStr">
        <is>
          <t>LT105</t>
        </is>
      </c>
      <c r="S1093" s="233" t="n"/>
      <c r="T1093" s="233" t="n"/>
      <c r="U1093" s="233" t="n"/>
    </row>
    <row r="1094">
      <c r="B1094" s="233">
        <f>IF(AND(M1094&lt;&gt;"B20", O1094= "Coating_Standard"),"Y","N")</f>
        <v/>
      </c>
      <c r="C1094" s="233" t="inlineStr">
        <is>
          <t>ConTab_BOM_KP_Insert_1797</t>
        </is>
      </c>
      <c r="D1094" s="233">
        <f>IF(B1094="Y",C1094,"")</f>
        <v/>
      </c>
      <c r="E1094" s="235" t="inlineStr">
        <is>
          <t>2013-5_6-KP</t>
        </is>
      </c>
      <c r="F1094" s="235" t="inlineStr">
        <is>
          <t>Opt_Insert</t>
        </is>
      </c>
      <c r="G1094" s="235" t="inlineStr">
        <is>
          <t>3</t>
        </is>
      </c>
      <c r="H1094" s="234" t="inlineStr">
        <is>
          <t>X3</t>
        </is>
      </c>
      <c r="I1094" s="233" t="inlineStr">
        <is>
          <t>Mechanical Seal</t>
        </is>
      </c>
      <c r="J1094" s="233" t="inlineStr">
        <is>
          <t>Single</t>
        </is>
      </c>
      <c r="K1094" s="233" t="inlineStr">
        <is>
          <t>Balanced</t>
        </is>
      </c>
      <c r="L1094" s="233" t="inlineStr">
        <is>
          <t>Regreasable</t>
        </is>
      </c>
      <c r="M1094" s="233" t="inlineStr">
        <is>
          <t>C35</t>
        </is>
      </c>
      <c r="N1094" s="233" t="inlineStr">
        <is>
          <t>Labrynth Lip Seal</t>
        </is>
      </c>
      <c r="O1094" s="233" t="inlineStr">
        <is>
          <t>Coating_Scotchkote134_interior_exterior</t>
        </is>
      </c>
      <c r="P1094" s="235" t="inlineStr">
        <is>
          <t>RTF</t>
        </is>
      </c>
      <c r="Q1094" s="233" t="inlineStr">
        <is>
          <t>B104707</t>
        </is>
      </c>
      <c r="R1094" s="235" t="inlineStr">
        <is>
          <t>LT250</t>
        </is>
      </c>
      <c r="S1094" s="233" t="n"/>
      <c r="T1094" s="233" t="n"/>
      <c r="U1094" s="233" t="n"/>
    </row>
    <row r="1095">
      <c r="B1095" s="233">
        <f>IF(AND(M1095&lt;&gt;"B20", O1095= "Coating_Standard"),"Y","N")</f>
        <v/>
      </c>
      <c r="C1095" s="233" t="inlineStr">
        <is>
          <t>ConTab_BOM_KP_Insert_1798</t>
        </is>
      </c>
      <c r="D1095" s="233">
        <f>IF(B1095="Y",C1095,"")</f>
        <v/>
      </c>
      <c r="E1095" s="235" t="inlineStr">
        <is>
          <t>2013-5_6-KP</t>
        </is>
      </c>
      <c r="F1095" s="235" t="inlineStr">
        <is>
          <t>Opt_Insert</t>
        </is>
      </c>
      <c r="G1095" s="235" t="inlineStr">
        <is>
          <t>3</t>
        </is>
      </c>
      <c r="H1095" s="234" t="inlineStr">
        <is>
          <t>X3</t>
        </is>
      </c>
      <c r="I1095" s="233" t="inlineStr">
        <is>
          <t>Mechanical Seal</t>
        </is>
      </c>
      <c r="J1095" s="233" t="inlineStr">
        <is>
          <t>Single</t>
        </is>
      </c>
      <c r="K1095" s="233" t="inlineStr">
        <is>
          <t>Balanced</t>
        </is>
      </c>
      <c r="L1095" s="233" t="inlineStr">
        <is>
          <t>Regreasable</t>
        </is>
      </c>
      <c r="M1095" s="233" t="inlineStr">
        <is>
          <t>J</t>
        </is>
      </c>
      <c r="N1095" s="233" t="inlineStr">
        <is>
          <t>Labrynth Lip Seal</t>
        </is>
      </c>
      <c r="O1095" s="233" t="inlineStr">
        <is>
          <t>Coating_Scotchkote134_interior_exterior</t>
        </is>
      </c>
      <c r="P1095" s="235" t="inlineStr">
        <is>
          <t>RTF</t>
        </is>
      </c>
      <c r="Q1095" s="233" t="inlineStr">
        <is>
          <t>B104708</t>
        </is>
      </c>
      <c r="R1095" s="235" t="inlineStr">
        <is>
          <t>LT105</t>
        </is>
      </c>
      <c r="S1095" s="233" t="n"/>
      <c r="T1095" s="233" t="n"/>
      <c r="U1095" s="233" t="n"/>
    </row>
    <row r="1096">
      <c r="B1096" s="233">
        <f>IF(AND(M1096&lt;&gt;"B20", O1096= "Coating_Standard"),"Y","N")</f>
        <v/>
      </c>
      <c r="C1096" s="233" t="inlineStr">
        <is>
          <t>ConTab_BOM_KP_Insert_1801</t>
        </is>
      </c>
      <c r="D1096" s="233">
        <f>IF(B1096="Y",C1096,"")</f>
        <v/>
      </c>
      <c r="E1096" s="235" t="inlineStr">
        <is>
          <t>3095-7_8-KP</t>
        </is>
      </c>
      <c r="F1096" s="235" t="inlineStr">
        <is>
          <t>Opt_Insert</t>
        </is>
      </c>
      <c r="G1096" s="235" t="inlineStr">
        <is>
          <t>3</t>
        </is>
      </c>
      <c r="H1096" s="234" t="inlineStr">
        <is>
          <t>X3</t>
        </is>
      </c>
      <c r="I1096" s="233" t="inlineStr">
        <is>
          <t>Packing</t>
        </is>
      </c>
      <c r="J1096" s="233" t="inlineStr">
        <is>
          <t>Packing</t>
        </is>
      </c>
      <c r="K1096" s="233" t="n"/>
      <c r="L1096" s="233" t="inlineStr">
        <is>
          <t>Regreasable</t>
        </is>
      </c>
      <c r="M1096" s="233" t="inlineStr">
        <is>
          <t>C35</t>
        </is>
      </c>
      <c r="N1096" s="233" t="inlineStr">
        <is>
          <t>Labrynth Lip Seal</t>
        </is>
      </c>
      <c r="O1096" s="233" t="inlineStr">
        <is>
          <t>Coating_Scotchkote134_interior_exterior</t>
        </is>
      </c>
      <c r="P1096" s="235" t="inlineStr">
        <is>
          <t>RTF</t>
        </is>
      </c>
      <c r="Q1096" s="233" t="inlineStr">
        <is>
          <t>B104713</t>
        </is>
      </c>
      <c r="R1096" s="235" t="inlineStr">
        <is>
          <t>LT250</t>
        </is>
      </c>
      <c r="S1096" s="233" t="n"/>
      <c r="T1096" s="233" t="n"/>
      <c r="U1096" s="233" t="n"/>
    </row>
    <row r="1097">
      <c r="B1097" s="233">
        <f>IF(AND(M1097&lt;&gt;"B20", O1097= "Coating_Standard"),"Y","N")</f>
        <v/>
      </c>
      <c r="C1097" s="233" t="inlineStr">
        <is>
          <t>ConTab_BOM_KP_Insert_1802</t>
        </is>
      </c>
      <c r="D1097" s="233">
        <f>IF(B1097="Y",C1097,"")</f>
        <v/>
      </c>
      <c r="E1097" s="235" t="inlineStr">
        <is>
          <t>3095-7_8-KP</t>
        </is>
      </c>
      <c r="F1097" s="235" t="inlineStr">
        <is>
          <t>Opt_Insert</t>
        </is>
      </c>
      <c r="G1097" s="235" t="inlineStr">
        <is>
          <t>3</t>
        </is>
      </c>
      <c r="H1097" s="234" t="inlineStr">
        <is>
          <t>X3</t>
        </is>
      </c>
      <c r="I1097" s="233" t="inlineStr">
        <is>
          <t>Packing</t>
        </is>
      </c>
      <c r="J1097" s="233" t="inlineStr">
        <is>
          <t>Packing</t>
        </is>
      </c>
      <c r="K1097" s="233" t="n"/>
      <c r="L1097" s="233" t="inlineStr">
        <is>
          <t>Regreasable</t>
        </is>
      </c>
      <c r="M1097" s="233" t="inlineStr">
        <is>
          <t>J</t>
        </is>
      </c>
      <c r="N1097" s="233" t="inlineStr">
        <is>
          <t>Labrynth Lip Seal</t>
        </is>
      </c>
      <c r="O1097" s="233" t="inlineStr">
        <is>
          <t>Coating_Scotchkote134_interior_exterior</t>
        </is>
      </c>
      <c r="P1097" s="235" t="inlineStr">
        <is>
          <t>RTF</t>
        </is>
      </c>
      <c r="Q1097" s="233" t="inlineStr">
        <is>
          <t>B104714</t>
        </is>
      </c>
      <c r="R1097" s="235" t="inlineStr">
        <is>
          <t>LT105</t>
        </is>
      </c>
      <c r="S1097" s="233" t="n"/>
      <c r="T1097" s="233" t="n"/>
      <c r="U1097" s="233" t="n"/>
    </row>
    <row r="1098">
      <c r="B1098" s="233">
        <f>IF(AND(M1098&lt;&gt;"B20", O1098= "Coating_Standard"),"Y","N")</f>
        <v/>
      </c>
      <c r="C1098" s="233" t="inlineStr">
        <is>
          <t>ConTab_BOM_KP_Insert_1803</t>
        </is>
      </c>
      <c r="D1098" s="233">
        <f>IF(B1098="Y",C1098,"")</f>
        <v/>
      </c>
      <c r="E1098" s="235" t="inlineStr">
        <is>
          <t>3095-7_8-KP</t>
        </is>
      </c>
      <c r="F1098" s="235" t="inlineStr">
        <is>
          <t>Opt_Insert</t>
        </is>
      </c>
      <c r="G1098" s="235" t="inlineStr">
        <is>
          <t>3</t>
        </is>
      </c>
      <c r="H1098" s="234" t="inlineStr">
        <is>
          <t>X3</t>
        </is>
      </c>
      <c r="I1098" s="233" t="inlineStr">
        <is>
          <t>Mechanical Seal</t>
        </is>
      </c>
      <c r="J1098" s="233" t="inlineStr">
        <is>
          <t>Single</t>
        </is>
      </c>
      <c r="K1098" s="233" t="inlineStr">
        <is>
          <t>Balanced</t>
        </is>
      </c>
      <c r="L1098" s="233" t="inlineStr">
        <is>
          <t>Regreasable</t>
        </is>
      </c>
      <c r="M1098" s="233" t="inlineStr">
        <is>
          <t>C35</t>
        </is>
      </c>
      <c r="N1098" s="233" t="inlineStr">
        <is>
          <t>Labrynth Lip Seal</t>
        </is>
      </c>
      <c r="O1098" s="233" t="inlineStr">
        <is>
          <t>Coating_Scotchkote134_interior_exterior</t>
        </is>
      </c>
      <c r="P1098" s="235" t="inlineStr">
        <is>
          <t>RTF</t>
        </is>
      </c>
      <c r="Q1098" s="233" t="inlineStr">
        <is>
          <t>B104716</t>
        </is>
      </c>
      <c r="R1098" s="235" t="inlineStr">
        <is>
          <t>LT250</t>
        </is>
      </c>
      <c r="S1098" s="233" t="n"/>
      <c r="T1098" s="233" t="n"/>
      <c r="U1098" s="233" t="n"/>
    </row>
    <row r="1099">
      <c r="B1099" s="233">
        <f>IF(AND(M1099&lt;&gt;"B20", O1099= "Coating_Standard"),"Y","N")</f>
        <v/>
      </c>
      <c r="C1099" s="233" t="inlineStr">
        <is>
          <t>ConTab_BOM_KP_Insert_1804</t>
        </is>
      </c>
      <c r="D1099" s="233">
        <f>IF(B1099="Y",C1099,"")</f>
        <v/>
      </c>
      <c r="E1099" s="235" t="inlineStr">
        <is>
          <t>3095-7_8-KP</t>
        </is>
      </c>
      <c r="F1099" s="235" t="inlineStr">
        <is>
          <t>Opt_Insert</t>
        </is>
      </c>
      <c r="G1099" s="235" t="inlineStr">
        <is>
          <t>3</t>
        </is>
      </c>
      <c r="H1099" s="234" t="inlineStr">
        <is>
          <t>X3</t>
        </is>
      </c>
      <c r="I1099" s="233" t="inlineStr">
        <is>
          <t>Mechanical Seal</t>
        </is>
      </c>
      <c r="J1099" s="233" t="inlineStr">
        <is>
          <t>Single</t>
        </is>
      </c>
      <c r="K1099" s="233" t="inlineStr">
        <is>
          <t>Balanced</t>
        </is>
      </c>
      <c r="L1099" s="233" t="inlineStr">
        <is>
          <t>Regreasable</t>
        </is>
      </c>
      <c r="M1099" s="233" t="inlineStr">
        <is>
          <t>J</t>
        </is>
      </c>
      <c r="N1099" s="233" t="inlineStr">
        <is>
          <t>Labrynth Lip Seal</t>
        </is>
      </c>
      <c r="O1099" s="233" t="inlineStr">
        <is>
          <t>Coating_Scotchkote134_interior_exterior</t>
        </is>
      </c>
      <c r="P1099" s="235" t="inlineStr">
        <is>
          <t>RTF</t>
        </is>
      </c>
      <c r="Q1099" s="233" t="inlineStr">
        <is>
          <t>B104717</t>
        </is>
      </c>
      <c r="R1099" s="235" t="inlineStr">
        <is>
          <t>LT105</t>
        </is>
      </c>
      <c r="S1099" s="233" t="n"/>
      <c r="T1099" s="233" t="n"/>
      <c r="U1099" s="233" t="n"/>
    </row>
    <row r="1100">
      <c r="B1100" s="233">
        <f>IF(AND(M1100&lt;&gt;"B20", O1100= "Coating_Standard"),"Y","N")</f>
        <v/>
      </c>
      <c r="C1100" s="233" t="inlineStr">
        <is>
          <t>ConTab_BOM_KP_Insert_1805</t>
        </is>
      </c>
      <c r="D1100" s="233">
        <f>IF(B1100="Y",C1100,"")</f>
        <v/>
      </c>
      <c r="E1100" s="235" t="inlineStr">
        <is>
          <t>3014-5_6-KP</t>
        </is>
      </c>
      <c r="F1100" s="235" t="inlineStr">
        <is>
          <t>Opt_Insert</t>
        </is>
      </c>
      <c r="G1100" s="235" t="inlineStr">
        <is>
          <t>4</t>
        </is>
      </c>
      <c r="H1100" s="234" t="inlineStr">
        <is>
          <t>X4</t>
        </is>
      </c>
      <c r="I1100" s="233" t="inlineStr">
        <is>
          <t>Mechanical Seal</t>
        </is>
      </c>
      <c r="J1100" s="233" t="inlineStr">
        <is>
          <t>Single</t>
        </is>
      </c>
      <c r="K1100" s="233" t="n"/>
      <c r="L1100" s="233" t="inlineStr">
        <is>
          <t>Regreasable</t>
        </is>
      </c>
      <c r="M1100" s="233" t="inlineStr">
        <is>
          <t>C35</t>
        </is>
      </c>
      <c r="N1100" s="233" t="inlineStr">
        <is>
          <t>Labrynth Lip Seal</t>
        </is>
      </c>
      <c r="O1100" s="233" t="inlineStr">
        <is>
          <t>Coating_Scotchkote134_interior_exterior</t>
        </is>
      </c>
      <c r="P1100" s="235" t="inlineStr">
        <is>
          <t>RTF</t>
        </is>
      </c>
      <c r="Q1100" s="233" t="inlineStr">
        <is>
          <t>B104719</t>
        </is>
      </c>
      <c r="R1100" s="235" t="inlineStr">
        <is>
          <t>LT250</t>
        </is>
      </c>
      <c r="S1100" s="233" t="n"/>
      <c r="T1100" s="233" t="n"/>
      <c r="U1100" s="233" t="n"/>
    </row>
    <row r="1101">
      <c r="B1101" s="233">
        <f>IF(AND(M1101&lt;&gt;"B20", O1101= "Coating_Standard"),"Y","N")</f>
        <v/>
      </c>
      <c r="C1101" s="233" t="inlineStr">
        <is>
          <t>ConTab_BOM_KP_Insert_1806</t>
        </is>
      </c>
      <c r="D1101" s="233">
        <f>IF(B1101="Y",C1101,"")</f>
        <v/>
      </c>
      <c r="E1101" s="235" t="inlineStr">
        <is>
          <t>3014-5_6-KP</t>
        </is>
      </c>
      <c r="F1101" s="235" t="inlineStr">
        <is>
          <t>Opt_Insert</t>
        </is>
      </c>
      <c r="G1101" s="235" t="inlineStr">
        <is>
          <t>4</t>
        </is>
      </c>
      <c r="H1101" s="234" t="inlineStr">
        <is>
          <t>X4</t>
        </is>
      </c>
      <c r="I1101" s="233" t="inlineStr">
        <is>
          <t>Mechanical Seal</t>
        </is>
      </c>
      <c r="J1101" s="233" t="inlineStr">
        <is>
          <t>Single</t>
        </is>
      </c>
      <c r="K1101" s="233" t="n"/>
      <c r="L1101" s="233" t="inlineStr">
        <is>
          <t>Regreasable</t>
        </is>
      </c>
      <c r="M1101" s="233" t="inlineStr">
        <is>
          <t>J</t>
        </is>
      </c>
      <c r="N1101" s="233" t="inlineStr">
        <is>
          <t>Labrynth Lip Seal</t>
        </is>
      </c>
      <c r="O1101" s="233" t="inlineStr">
        <is>
          <t>Coating_Scotchkote134_interior_exterior</t>
        </is>
      </c>
      <c r="P1101" s="235" t="inlineStr">
        <is>
          <t>RTF</t>
        </is>
      </c>
      <c r="Q1101" s="233" t="inlineStr">
        <is>
          <t>B104720</t>
        </is>
      </c>
      <c r="R1101" s="235" t="inlineStr">
        <is>
          <t>LT105</t>
        </is>
      </c>
      <c r="S1101" s="233" t="n"/>
      <c r="T1101" s="233" t="n"/>
      <c r="U1101" s="233" t="n"/>
    </row>
    <row r="1102">
      <c r="B1102" s="233">
        <f>IF(AND(M1102&lt;&gt;"B20", O1102= "Coating_Standard"),"Y","N")</f>
        <v/>
      </c>
      <c r="C1102" s="233" t="inlineStr">
        <is>
          <t>ConTab_BOM_KP_Insert_1807</t>
        </is>
      </c>
      <c r="D1102" s="233">
        <f>IF(B1102="Y",C1102,"")</f>
        <v/>
      </c>
      <c r="E1102" s="235" t="inlineStr">
        <is>
          <t>3014-5_6-KP</t>
        </is>
      </c>
      <c r="F1102" s="235" t="inlineStr">
        <is>
          <t>Opt_Insert</t>
        </is>
      </c>
      <c r="G1102" s="235" t="inlineStr">
        <is>
          <t>4</t>
        </is>
      </c>
      <c r="H1102" s="234" t="inlineStr">
        <is>
          <t>X4</t>
        </is>
      </c>
      <c r="I1102" s="233" t="inlineStr">
        <is>
          <t>Packing</t>
        </is>
      </c>
      <c r="J1102" s="233" t="inlineStr">
        <is>
          <t>Packing</t>
        </is>
      </c>
      <c r="K1102" s="233" t="n"/>
      <c r="L1102" s="233" t="inlineStr">
        <is>
          <t>Regreasable</t>
        </is>
      </c>
      <c r="M1102" s="233" t="inlineStr">
        <is>
          <t>C35</t>
        </is>
      </c>
      <c r="N1102" s="233" t="inlineStr">
        <is>
          <t>Labrynth Lip Seal</t>
        </is>
      </c>
      <c r="O1102" s="233" t="inlineStr">
        <is>
          <t>Coating_Scotchkote134_interior_exterior</t>
        </is>
      </c>
      <c r="P1102" s="235" t="inlineStr">
        <is>
          <t>RTF</t>
        </is>
      </c>
      <c r="Q1102" s="233" t="inlineStr">
        <is>
          <t>B104722</t>
        </is>
      </c>
      <c r="R1102" s="235" t="inlineStr">
        <is>
          <t>LT250</t>
        </is>
      </c>
      <c r="S1102" s="233" t="n"/>
      <c r="T1102" s="233" t="n"/>
      <c r="U1102" s="233" t="n"/>
    </row>
    <row r="1103">
      <c r="B1103" s="233">
        <f>IF(AND(M1103&lt;&gt;"B20", O1103= "Coating_Standard"),"Y","N")</f>
        <v/>
      </c>
      <c r="C1103" s="233" t="inlineStr">
        <is>
          <t>ConTab_BOM_KP_Insert_1808</t>
        </is>
      </c>
      <c r="D1103" s="233">
        <f>IF(B1103="Y",C1103,"")</f>
        <v/>
      </c>
      <c r="E1103" s="235" t="inlineStr">
        <is>
          <t>3014-5_6-KP</t>
        </is>
      </c>
      <c r="F1103" s="235" t="inlineStr">
        <is>
          <t>Opt_Insert</t>
        </is>
      </c>
      <c r="G1103" s="235" t="inlineStr">
        <is>
          <t>4</t>
        </is>
      </c>
      <c r="H1103" s="234" t="inlineStr">
        <is>
          <t>X4</t>
        </is>
      </c>
      <c r="I1103" s="233" t="inlineStr">
        <is>
          <t>Packing</t>
        </is>
      </c>
      <c r="J1103" s="233" t="inlineStr">
        <is>
          <t>Packing</t>
        </is>
      </c>
      <c r="K1103" s="233" t="n"/>
      <c r="L1103" s="233" t="inlineStr">
        <is>
          <t>Regreasable</t>
        </is>
      </c>
      <c r="M1103" s="233" t="inlineStr">
        <is>
          <t>J</t>
        </is>
      </c>
      <c r="N1103" s="233" t="inlineStr">
        <is>
          <t>Labrynth Lip Seal</t>
        </is>
      </c>
      <c r="O1103" s="233" t="inlineStr">
        <is>
          <t>Coating_Scotchkote134_interior_exterior</t>
        </is>
      </c>
      <c r="P1103" s="235" t="inlineStr">
        <is>
          <t>RTF</t>
        </is>
      </c>
      <c r="Q1103" s="233" t="inlineStr">
        <is>
          <t>B104723</t>
        </is>
      </c>
      <c r="R1103" s="235" t="inlineStr">
        <is>
          <t>LT105</t>
        </is>
      </c>
      <c r="S1103" s="233" t="n"/>
      <c r="T1103" s="233" t="n"/>
      <c r="U1103" s="233" t="n"/>
    </row>
    <row r="1104">
      <c r="B1104" s="233">
        <f>IF(AND(M1104&lt;&gt;"B20", O1104= "Coating_Standard"),"Y","N")</f>
        <v/>
      </c>
      <c r="C1104" s="233" t="inlineStr">
        <is>
          <t>ConTab_BOM_KP_Insert_1809</t>
        </is>
      </c>
      <c r="D1104" s="233">
        <f>IF(B1104="Y",C1104,"")</f>
        <v/>
      </c>
      <c r="E1104" s="235" t="inlineStr">
        <is>
          <t>4012-1_2-KP</t>
        </is>
      </c>
      <c r="F1104" s="235" t="inlineStr">
        <is>
          <t>Opt_Insert</t>
        </is>
      </c>
      <c r="G1104" s="235" t="inlineStr">
        <is>
          <t>4</t>
        </is>
      </c>
      <c r="H1104" s="234" t="inlineStr">
        <is>
          <t>X4</t>
        </is>
      </c>
      <c r="I1104" s="233" t="inlineStr">
        <is>
          <t>Mechanical Seal</t>
        </is>
      </c>
      <c r="J1104" s="233" t="inlineStr">
        <is>
          <t>Single</t>
        </is>
      </c>
      <c r="K1104" s="233" t="n"/>
      <c r="L1104" s="233" t="inlineStr">
        <is>
          <t>Regreasable</t>
        </is>
      </c>
      <c r="M1104" s="233" t="inlineStr">
        <is>
          <t>C35</t>
        </is>
      </c>
      <c r="N1104" s="233" t="inlineStr">
        <is>
          <t>Labrynth Lip Seal</t>
        </is>
      </c>
      <c r="O1104" s="233" t="inlineStr">
        <is>
          <t>Coating_Scotchkote134_interior_exterior</t>
        </is>
      </c>
      <c r="P1104" s="235" t="inlineStr">
        <is>
          <t>RTF</t>
        </is>
      </c>
      <c r="Q1104" s="233" t="inlineStr">
        <is>
          <t>B104725</t>
        </is>
      </c>
      <c r="R1104" s="235" t="inlineStr">
        <is>
          <t>LT250</t>
        </is>
      </c>
      <c r="S1104" s="233" t="n"/>
      <c r="T1104" s="233" t="n"/>
      <c r="U1104" s="233" t="n"/>
    </row>
    <row r="1105">
      <c r="B1105" s="233">
        <f>IF(AND(M1105&lt;&gt;"B20", O1105= "Coating_Standard"),"Y","N")</f>
        <v/>
      </c>
      <c r="C1105" s="233" t="inlineStr">
        <is>
          <t>ConTab_BOM_KP_Insert_1810</t>
        </is>
      </c>
      <c r="D1105" s="233">
        <f>IF(B1105="Y",C1105,"")</f>
        <v/>
      </c>
      <c r="E1105" s="235" t="inlineStr">
        <is>
          <t>4012-1_2-KP</t>
        </is>
      </c>
      <c r="F1105" s="235" t="inlineStr">
        <is>
          <t>Opt_Insert</t>
        </is>
      </c>
      <c r="G1105" s="235" t="inlineStr">
        <is>
          <t>4</t>
        </is>
      </c>
      <c r="H1105" s="234" t="inlineStr">
        <is>
          <t>X4</t>
        </is>
      </c>
      <c r="I1105" s="233" t="inlineStr">
        <is>
          <t>Mechanical Seal</t>
        </is>
      </c>
      <c r="J1105" s="233" t="inlineStr">
        <is>
          <t>Single</t>
        </is>
      </c>
      <c r="K1105" s="233" t="n"/>
      <c r="L1105" s="233" t="inlineStr">
        <is>
          <t>Regreasable</t>
        </is>
      </c>
      <c r="M1105" s="233" t="inlineStr">
        <is>
          <t>J</t>
        </is>
      </c>
      <c r="N1105" s="233" t="inlineStr">
        <is>
          <t>Labrynth Lip Seal</t>
        </is>
      </c>
      <c r="O1105" s="233" t="inlineStr">
        <is>
          <t>Coating_Scotchkote134_interior_exterior</t>
        </is>
      </c>
      <c r="P1105" s="235" t="inlineStr">
        <is>
          <t>RTF</t>
        </is>
      </c>
      <c r="Q1105" s="233" t="inlineStr">
        <is>
          <t>B104726</t>
        </is>
      </c>
      <c r="R1105" s="235" t="inlineStr">
        <is>
          <t>LT105</t>
        </is>
      </c>
      <c r="S1105" s="233" t="n"/>
      <c r="T1105" s="233" t="n"/>
      <c r="U1105" s="233" t="n"/>
    </row>
    <row r="1106">
      <c r="B1106" s="233">
        <f>IF(AND(M1106&lt;&gt;"B20", O1106= "Coating_Standard"),"Y","N")</f>
        <v/>
      </c>
      <c r="C1106" s="233" t="inlineStr">
        <is>
          <t>ConTab_BOM_KP_Insert_1811</t>
        </is>
      </c>
      <c r="D1106" s="233">
        <f>IF(B1106="Y",C1106,"")</f>
        <v/>
      </c>
      <c r="E1106" s="235" t="inlineStr">
        <is>
          <t>4012-1_2-KP</t>
        </is>
      </c>
      <c r="F1106" s="235" t="inlineStr">
        <is>
          <t>Opt_Insert</t>
        </is>
      </c>
      <c r="G1106" s="235" t="inlineStr">
        <is>
          <t>4</t>
        </is>
      </c>
      <c r="H1106" s="234" t="inlineStr">
        <is>
          <t>X4</t>
        </is>
      </c>
      <c r="I1106" s="233" t="inlineStr">
        <is>
          <t>Packing</t>
        </is>
      </c>
      <c r="J1106" s="233" t="inlineStr">
        <is>
          <t>Packing</t>
        </is>
      </c>
      <c r="K1106" s="233" t="n"/>
      <c r="L1106" s="233" t="inlineStr">
        <is>
          <t>Regreasable</t>
        </is>
      </c>
      <c r="M1106" s="233" t="inlineStr">
        <is>
          <t>C35</t>
        </is>
      </c>
      <c r="N1106" s="233" t="inlineStr">
        <is>
          <t>Labrynth Lip Seal</t>
        </is>
      </c>
      <c r="O1106" s="233" t="inlineStr">
        <is>
          <t>Coating_Scotchkote134_interior_exterior</t>
        </is>
      </c>
      <c r="P1106" s="235" t="inlineStr">
        <is>
          <t>RTF</t>
        </is>
      </c>
      <c r="Q1106" s="233" t="inlineStr">
        <is>
          <t>B104728</t>
        </is>
      </c>
      <c r="R1106" s="235" t="inlineStr">
        <is>
          <t>LT250</t>
        </is>
      </c>
      <c r="S1106" s="233" t="n"/>
      <c r="T1106" s="233" t="n"/>
      <c r="U1106" s="233" t="n"/>
    </row>
    <row r="1107">
      <c r="B1107" s="233">
        <f>IF(AND(M1107&lt;&gt;"B20", O1107= "Coating_Standard"),"Y","N")</f>
        <v/>
      </c>
      <c r="C1107" s="233" t="inlineStr">
        <is>
          <t>ConTab_BOM_KP_Insert_1812</t>
        </is>
      </c>
      <c r="D1107" s="233">
        <f>IF(B1107="Y",C1107,"")</f>
        <v/>
      </c>
      <c r="E1107" s="235" t="inlineStr">
        <is>
          <t>4012-1_2-KP</t>
        </is>
      </c>
      <c r="F1107" s="235" t="inlineStr">
        <is>
          <t>Opt_Insert</t>
        </is>
      </c>
      <c r="G1107" s="235" t="inlineStr">
        <is>
          <t>4</t>
        </is>
      </c>
      <c r="H1107" s="234" t="inlineStr">
        <is>
          <t>X4</t>
        </is>
      </c>
      <c r="I1107" s="233" t="inlineStr">
        <is>
          <t>Packing</t>
        </is>
      </c>
      <c r="J1107" s="233" t="inlineStr">
        <is>
          <t>Packing</t>
        </is>
      </c>
      <c r="K1107" s="233" t="n"/>
      <c r="L1107" s="233" t="inlineStr">
        <is>
          <t>Regreasable</t>
        </is>
      </c>
      <c r="M1107" s="233" t="inlineStr">
        <is>
          <t>J</t>
        </is>
      </c>
      <c r="N1107" s="233" t="inlineStr">
        <is>
          <t>Labrynth Lip Seal</t>
        </is>
      </c>
      <c r="O1107" s="233" t="inlineStr">
        <is>
          <t>Coating_Scotchkote134_interior_exterior</t>
        </is>
      </c>
      <c r="P1107" s="235" t="inlineStr">
        <is>
          <t>RTF</t>
        </is>
      </c>
      <c r="Q1107" s="233" t="inlineStr">
        <is>
          <t>B104729</t>
        </is>
      </c>
      <c r="R1107" s="235" t="inlineStr">
        <is>
          <t>LT105</t>
        </is>
      </c>
      <c r="S1107" s="233" t="n"/>
      <c r="T1107" s="233" t="n"/>
      <c r="U1107" s="233" t="n"/>
    </row>
    <row r="1108">
      <c r="B1108" s="233">
        <f>IF(AND(M1108&lt;&gt;"B20", O1108= "Coating_Standard"),"Y","N")</f>
        <v/>
      </c>
      <c r="C1108" s="233" t="inlineStr">
        <is>
          <t>ConTab_BOM_KP_Insert_1813</t>
        </is>
      </c>
      <c r="D1108" s="233">
        <f>IF(B1108="Y",C1108,"")</f>
        <v/>
      </c>
      <c r="E1108" s="235" t="inlineStr">
        <is>
          <t>4012-7_8-KP</t>
        </is>
      </c>
      <c r="F1108" s="235" t="inlineStr">
        <is>
          <t>Opt_Insert</t>
        </is>
      </c>
      <c r="G1108" s="235" t="inlineStr">
        <is>
          <t>4</t>
        </is>
      </c>
      <c r="H1108" s="234" t="inlineStr">
        <is>
          <t>X4</t>
        </is>
      </c>
      <c r="I1108" s="233" t="inlineStr">
        <is>
          <t>Mechanical Seal</t>
        </is>
      </c>
      <c r="J1108" s="233" t="inlineStr">
        <is>
          <t>Single</t>
        </is>
      </c>
      <c r="K1108" s="233" t="n"/>
      <c r="L1108" s="233" t="inlineStr">
        <is>
          <t>Regreasable</t>
        </is>
      </c>
      <c r="M1108" s="233" t="inlineStr">
        <is>
          <t>C35</t>
        </is>
      </c>
      <c r="N1108" s="233" t="inlineStr">
        <is>
          <t>Labrynth Lip Seal</t>
        </is>
      </c>
      <c r="O1108" s="233" t="inlineStr">
        <is>
          <t>Coating_Scotchkote134_interior_exterior</t>
        </is>
      </c>
      <c r="P1108" s="235" t="inlineStr">
        <is>
          <t>RTF</t>
        </is>
      </c>
      <c r="Q1108" s="233" t="inlineStr">
        <is>
          <t>B104731</t>
        </is>
      </c>
      <c r="R1108" s="235" t="inlineStr">
        <is>
          <t>LT250</t>
        </is>
      </c>
      <c r="S1108" s="233" t="n"/>
      <c r="T1108" s="233" t="n"/>
      <c r="U1108" s="233" t="n"/>
    </row>
    <row r="1109">
      <c r="B1109" s="233">
        <f>IF(AND(M1109&lt;&gt;"B20", O1109= "Coating_Standard"),"Y","N")</f>
        <v/>
      </c>
      <c r="C1109" s="233" t="inlineStr">
        <is>
          <t>ConTab_BOM_KP_Insert_1814</t>
        </is>
      </c>
      <c r="D1109" s="233">
        <f>IF(B1109="Y",C1109,"")</f>
        <v/>
      </c>
      <c r="E1109" s="235" t="inlineStr">
        <is>
          <t>4012-7_8-KP</t>
        </is>
      </c>
      <c r="F1109" s="235" t="inlineStr">
        <is>
          <t>Opt_Insert</t>
        </is>
      </c>
      <c r="G1109" s="235" t="inlineStr">
        <is>
          <t>4</t>
        </is>
      </c>
      <c r="H1109" s="234" t="inlineStr">
        <is>
          <t>X4</t>
        </is>
      </c>
      <c r="I1109" s="233" t="inlineStr">
        <is>
          <t>Mechanical Seal</t>
        </is>
      </c>
      <c r="J1109" s="233" t="inlineStr">
        <is>
          <t>Single</t>
        </is>
      </c>
      <c r="K1109" s="233" t="n"/>
      <c r="L1109" s="233" t="inlineStr">
        <is>
          <t>Regreasable</t>
        </is>
      </c>
      <c r="M1109" s="233" t="inlineStr">
        <is>
          <t>J</t>
        </is>
      </c>
      <c r="N1109" s="233" t="inlineStr">
        <is>
          <t>Labrynth Lip Seal</t>
        </is>
      </c>
      <c r="O1109" s="233" t="inlineStr">
        <is>
          <t>Coating_Scotchkote134_interior_exterior</t>
        </is>
      </c>
      <c r="P1109" s="235" t="inlineStr">
        <is>
          <t>RTF</t>
        </is>
      </c>
      <c r="Q1109" s="233" t="inlineStr">
        <is>
          <t>B104732</t>
        </is>
      </c>
      <c r="R1109" s="235" t="inlineStr">
        <is>
          <t>LT105</t>
        </is>
      </c>
      <c r="S1109" s="233" t="n"/>
      <c r="T1109" s="233" t="n"/>
      <c r="U1109" s="233" t="n"/>
    </row>
    <row r="1110">
      <c r="B1110" s="233">
        <f>IF(AND(M1110&lt;&gt;"B20", O1110= "Coating_Standard"),"Y","N")</f>
        <v/>
      </c>
      <c r="C1110" s="233" t="inlineStr">
        <is>
          <t>ConTab_BOM_KP_Insert_1815</t>
        </is>
      </c>
      <c r="D1110" s="233">
        <f>IF(B1110="Y",C1110,"")</f>
        <v/>
      </c>
      <c r="E1110" s="235" t="inlineStr">
        <is>
          <t>4012-7_8-KP</t>
        </is>
      </c>
      <c r="F1110" s="235" t="inlineStr">
        <is>
          <t>Opt_Insert</t>
        </is>
      </c>
      <c r="G1110" s="235" t="inlineStr">
        <is>
          <t>4</t>
        </is>
      </c>
      <c r="H1110" s="234" t="inlineStr">
        <is>
          <t>X4</t>
        </is>
      </c>
      <c r="I1110" s="233" t="inlineStr">
        <is>
          <t>Packing</t>
        </is>
      </c>
      <c r="J1110" s="233" t="inlineStr">
        <is>
          <t>Packing</t>
        </is>
      </c>
      <c r="K1110" s="233" t="n"/>
      <c r="L1110" s="233" t="inlineStr">
        <is>
          <t>Regreasable</t>
        </is>
      </c>
      <c r="M1110" s="233" t="inlineStr">
        <is>
          <t>C35</t>
        </is>
      </c>
      <c r="N1110" s="233" t="inlineStr">
        <is>
          <t>Labrynth Lip Seal</t>
        </is>
      </c>
      <c r="O1110" s="233" t="inlineStr">
        <is>
          <t>Coating_Scotchkote134_interior_exterior</t>
        </is>
      </c>
      <c r="P1110" s="235" t="inlineStr">
        <is>
          <t>RTF</t>
        </is>
      </c>
      <c r="Q1110" s="233" t="inlineStr">
        <is>
          <t>B104734</t>
        </is>
      </c>
      <c r="R1110" s="235" t="inlineStr">
        <is>
          <t>LT250</t>
        </is>
      </c>
      <c r="S1110" s="233" t="n"/>
      <c r="T1110" s="233" t="n"/>
      <c r="U1110" s="233" t="n"/>
    </row>
    <row r="1111">
      <c r="B1111" s="233">
        <f>IF(AND(M1111&lt;&gt;"B20", O1111= "Coating_Standard"),"Y","N")</f>
        <v/>
      </c>
      <c r="C1111" s="233" t="inlineStr">
        <is>
          <t>ConTab_BOM_KP_Insert_1816</t>
        </is>
      </c>
      <c r="D1111" s="233">
        <f>IF(B1111="Y",C1111,"")</f>
        <v/>
      </c>
      <c r="E1111" s="235" t="inlineStr">
        <is>
          <t>4012-7_8-KP</t>
        </is>
      </c>
      <c r="F1111" s="235" t="inlineStr">
        <is>
          <t>Opt_Insert</t>
        </is>
      </c>
      <c r="G1111" s="235" t="inlineStr">
        <is>
          <t>4</t>
        </is>
      </c>
      <c r="H1111" s="234" t="inlineStr">
        <is>
          <t>X4</t>
        </is>
      </c>
      <c r="I1111" s="233" t="inlineStr">
        <is>
          <t>Packing</t>
        </is>
      </c>
      <c r="J1111" s="233" t="inlineStr">
        <is>
          <t>Packing</t>
        </is>
      </c>
      <c r="K1111" s="233" t="n"/>
      <c r="L1111" s="233" t="inlineStr">
        <is>
          <t>Regreasable</t>
        </is>
      </c>
      <c r="M1111" s="233" t="inlineStr">
        <is>
          <t>J</t>
        </is>
      </c>
      <c r="N1111" s="233" t="inlineStr">
        <is>
          <t>Labrynth Lip Seal</t>
        </is>
      </c>
      <c r="O1111" s="233" t="inlineStr">
        <is>
          <t>Coating_Scotchkote134_interior_exterior</t>
        </is>
      </c>
      <c r="P1111" s="235" t="inlineStr">
        <is>
          <t>RTF</t>
        </is>
      </c>
      <c r="Q1111" s="233" t="inlineStr">
        <is>
          <t>B104735</t>
        </is>
      </c>
      <c r="R1111" s="235" t="inlineStr">
        <is>
          <t>LT105</t>
        </is>
      </c>
      <c r="S1111" s="233" t="n"/>
      <c r="T1111" s="233" t="n"/>
      <c r="U1111" s="233" t="n"/>
    </row>
    <row r="1112">
      <c r="B1112" s="233">
        <f>IF(AND(M1112&lt;&gt;"B20", O1112= "Coating_Standard"),"Y","N")</f>
        <v/>
      </c>
      <c r="C1112" s="233" t="inlineStr">
        <is>
          <t>ConTab_BOM_KP_Insert_1817</t>
        </is>
      </c>
      <c r="D1112" s="233">
        <f>IF(B1112="Y",C1112,"")</f>
        <v/>
      </c>
      <c r="E1112" s="198" t="inlineStr">
        <is>
          <t>4015-7_8-KP</t>
        </is>
      </c>
      <c r="F1112" s="235" t="inlineStr">
        <is>
          <t>Opt_Insert</t>
        </is>
      </c>
      <c r="G1112" s="235" t="inlineStr">
        <is>
          <t>4</t>
        </is>
      </c>
      <c r="H1112" s="234" t="inlineStr">
        <is>
          <t>X4</t>
        </is>
      </c>
      <c r="I1112" s="233" t="inlineStr">
        <is>
          <t>Mechanical Seal</t>
        </is>
      </c>
      <c r="J1112" s="233" t="inlineStr">
        <is>
          <t>Single</t>
        </is>
      </c>
      <c r="K1112" s="233" t="n"/>
      <c r="L1112" s="233" t="inlineStr">
        <is>
          <t>Regreasable</t>
        </is>
      </c>
      <c r="M1112" s="233" t="inlineStr">
        <is>
          <t>C35</t>
        </is>
      </c>
      <c r="N1112" s="233" t="inlineStr">
        <is>
          <t>Labrynth Lip Seal</t>
        </is>
      </c>
      <c r="O1112" s="233" t="inlineStr">
        <is>
          <t>Coating_Scotchkote134_interior_exterior</t>
        </is>
      </c>
      <c r="P1112" s="235" t="inlineStr">
        <is>
          <t>RTF</t>
        </is>
      </c>
      <c r="Q1112" s="233" t="inlineStr">
        <is>
          <t>B104737</t>
        </is>
      </c>
      <c r="R1112" s="235" t="inlineStr">
        <is>
          <t>LT250</t>
        </is>
      </c>
      <c r="S1112" s="233" t="n"/>
      <c r="T1112" s="233" t="n"/>
      <c r="U1112" s="233" t="n"/>
    </row>
    <row r="1113">
      <c r="B1113" s="233">
        <f>IF(AND(M1113&lt;&gt;"B20", O1113= "Coating_Standard"),"Y","N")</f>
        <v/>
      </c>
      <c r="C1113" s="233" t="inlineStr">
        <is>
          <t>ConTab_BOM_KP_Insert_1818</t>
        </is>
      </c>
      <c r="D1113" s="233">
        <f>IF(B1113="Y",C1113,"")</f>
        <v/>
      </c>
      <c r="E1113" s="198" t="inlineStr">
        <is>
          <t>4015-7_8-KP</t>
        </is>
      </c>
      <c r="F1113" s="235" t="inlineStr">
        <is>
          <t>Opt_Insert</t>
        </is>
      </c>
      <c r="G1113" s="235" t="inlineStr">
        <is>
          <t>4</t>
        </is>
      </c>
      <c r="H1113" s="234" t="inlineStr">
        <is>
          <t>X4</t>
        </is>
      </c>
      <c r="I1113" s="233" t="inlineStr">
        <is>
          <t>Mechanical Seal</t>
        </is>
      </c>
      <c r="J1113" s="233" t="inlineStr">
        <is>
          <t>Single</t>
        </is>
      </c>
      <c r="K1113" s="233" t="n"/>
      <c r="L1113" s="233" t="inlineStr">
        <is>
          <t>Regreasable</t>
        </is>
      </c>
      <c r="M1113" s="233" t="inlineStr">
        <is>
          <t>J</t>
        </is>
      </c>
      <c r="N1113" s="233" t="inlineStr">
        <is>
          <t>Labrynth Lip Seal</t>
        </is>
      </c>
      <c r="O1113" s="233" t="inlineStr">
        <is>
          <t>Coating_Scotchkote134_interior_exterior</t>
        </is>
      </c>
      <c r="P1113" s="235" t="inlineStr">
        <is>
          <t>RTF</t>
        </is>
      </c>
      <c r="Q1113" s="233" t="inlineStr">
        <is>
          <t>B104738</t>
        </is>
      </c>
      <c r="R1113" s="235" t="inlineStr">
        <is>
          <t>LT105</t>
        </is>
      </c>
      <c r="S1113" s="233" t="n"/>
      <c r="T1113" s="233" t="n"/>
      <c r="U1113" s="233" t="n"/>
    </row>
    <row r="1114">
      <c r="B1114" s="233">
        <f>IF(AND(M1114&lt;&gt;"B20", O1114= "Coating_Standard"),"Y","N")</f>
        <v/>
      </c>
      <c r="C1114" s="233" t="inlineStr">
        <is>
          <t>ConTab_BOM_KP_Insert_1819</t>
        </is>
      </c>
      <c r="D1114" s="233">
        <f>IF(B1114="Y",C1114,"")</f>
        <v/>
      </c>
      <c r="E1114" s="198" t="inlineStr">
        <is>
          <t>4015-7_8-KP</t>
        </is>
      </c>
      <c r="F1114" s="235" t="inlineStr">
        <is>
          <t>Opt_Insert</t>
        </is>
      </c>
      <c r="G1114" s="235" t="inlineStr">
        <is>
          <t>4</t>
        </is>
      </c>
      <c r="H1114" s="234" t="inlineStr">
        <is>
          <t>X4</t>
        </is>
      </c>
      <c r="I1114" s="233" t="inlineStr">
        <is>
          <t>Packing</t>
        </is>
      </c>
      <c r="J1114" s="233" t="inlineStr">
        <is>
          <t>Packing</t>
        </is>
      </c>
      <c r="K1114" s="233" t="n"/>
      <c r="L1114" s="233" t="inlineStr">
        <is>
          <t>Regreasable</t>
        </is>
      </c>
      <c r="M1114" s="233" t="inlineStr">
        <is>
          <t>C35</t>
        </is>
      </c>
      <c r="N1114" s="233" t="inlineStr">
        <is>
          <t>Labrynth Lip Seal</t>
        </is>
      </c>
      <c r="O1114" s="233" t="inlineStr">
        <is>
          <t>Coating_Scotchkote134_interior_exterior</t>
        </is>
      </c>
      <c r="P1114" s="235" t="inlineStr">
        <is>
          <t>RTF</t>
        </is>
      </c>
      <c r="Q1114" s="233" t="inlineStr">
        <is>
          <t>B104740</t>
        </is>
      </c>
      <c r="R1114" s="235" t="inlineStr">
        <is>
          <t>LT250</t>
        </is>
      </c>
      <c r="S1114" s="233" t="n"/>
      <c r="T1114" s="233" t="n"/>
      <c r="U1114" s="233" t="n"/>
    </row>
    <row r="1115">
      <c r="B1115" s="233">
        <f>IF(AND(M1115&lt;&gt;"B20", O1115= "Coating_Standard"),"Y","N")</f>
        <v/>
      </c>
      <c r="C1115" s="233" t="inlineStr">
        <is>
          <t>ConTab_BOM_KP_Insert_1820</t>
        </is>
      </c>
      <c r="D1115" s="233">
        <f>IF(B1115="Y",C1115,"")</f>
        <v/>
      </c>
      <c r="E1115" s="198" t="inlineStr">
        <is>
          <t>4015-7_8-KP</t>
        </is>
      </c>
      <c r="F1115" s="235" t="inlineStr">
        <is>
          <t>Opt_Insert</t>
        </is>
      </c>
      <c r="G1115" s="235" t="inlineStr">
        <is>
          <t>4</t>
        </is>
      </c>
      <c r="H1115" s="234" t="inlineStr">
        <is>
          <t>X4</t>
        </is>
      </c>
      <c r="I1115" s="233" t="inlineStr">
        <is>
          <t>Packing</t>
        </is>
      </c>
      <c r="J1115" s="233" t="inlineStr">
        <is>
          <t>Packing</t>
        </is>
      </c>
      <c r="K1115" s="233" t="n"/>
      <c r="L1115" s="233" t="inlineStr">
        <is>
          <t>Regreasable</t>
        </is>
      </c>
      <c r="M1115" s="233" t="inlineStr">
        <is>
          <t>J</t>
        </is>
      </c>
      <c r="N1115" s="233" t="inlineStr">
        <is>
          <t>Labrynth Lip Seal</t>
        </is>
      </c>
      <c r="O1115" s="233" t="inlineStr">
        <is>
          <t>Coating_Scotchkote134_interior_exterior</t>
        </is>
      </c>
      <c r="P1115" s="235" t="inlineStr">
        <is>
          <t>RTF</t>
        </is>
      </c>
      <c r="Q1115" s="233" t="inlineStr">
        <is>
          <t>B104741</t>
        </is>
      </c>
      <c r="R1115" s="235" t="inlineStr">
        <is>
          <t>LT105</t>
        </is>
      </c>
      <c r="S1115" s="233" t="n"/>
      <c r="T1115" s="233" t="n"/>
      <c r="U1115" s="233" t="n"/>
    </row>
    <row r="1116">
      <c r="B1116" s="233">
        <f>IF(AND(M1116&lt;&gt;"B20", O1116= "Coating_Standard"),"Y","N")</f>
        <v/>
      </c>
      <c r="C1116" s="233" t="inlineStr">
        <is>
          <t>ConTab_BOM_KP_Insert_1821</t>
        </is>
      </c>
      <c r="D1116" s="233">
        <f>IF(B1116="Y",C1116,"")</f>
        <v/>
      </c>
      <c r="E1116" s="198" t="inlineStr">
        <is>
          <t>5012-7_8-KP</t>
        </is>
      </c>
      <c r="F1116" s="235" t="inlineStr">
        <is>
          <t>Opt_Insert</t>
        </is>
      </c>
      <c r="G1116" s="235" t="inlineStr">
        <is>
          <t>4</t>
        </is>
      </c>
      <c r="H1116" s="234" t="inlineStr">
        <is>
          <t>X4</t>
        </is>
      </c>
      <c r="I1116" s="233" t="inlineStr">
        <is>
          <t>Mechanical Seal</t>
        </is>
      </c>
      <c r="J1116" s="233" t="inlineStr">
        <is>
          <t>Single</t>
        </is>
      </c>
      <c r="K1116" s="233" t="n"/>
      <c r="L1116" s="233" t="inlineStr">
        <is>
          <t>Regreasable</t>
        </is>
      </c>
      <c r="M1116" s="233" t="inlineStr">
        <is>
          <t>C35</t>
        </is>
      </c>
      <c r="N1116" s="233" t="inlineStr">
        <is>
          <t>Labrynth Lip Seal</t>
        </is>
      </c>
      <c r="O1116" s="233" t="inlineStr">
        <is>
          <t>Coating_Scotchkote134_interior_exterior</t>
        </is>
      </c>
      <c r="P1116" s="235" t="inlineStr">
        <is>
          <t>RTF</t>
        </is>
      </c>
      <c r="Q1116" s="233" t="inlineStr">
        <is>
          <t>B104743</t>
        </is>
      </c>
      <c r="R1116" s="235" t="inlineStr">
        <is>
          <t>LT250</t>
        </is>
      </c>
      <c r="S1116" s="233" t="n"/>
      <c r="T1116" s="233" t="n"/>
      <c r="U1116" s="233" t="n"/>
    </row>
    <row r="1117">
      <c r="B1117" s="233">
        <f>IF(AND(M1117&lt;&gt;"B20", O1117= "Coating_Standard"),"Y","N")</f>
        <v/>
      </c>
      <c r="C1117" s="233" t="inlineStr">
        <is>
          <t>ConTab_BOM_KP_Insert_1822</t>
        </is>
      </c>
      <c r="D1117" s="233">
        <f>IF(B1117="Y",C1117,"")</f>
        <v/>
      </c>
      <c r="E1117" s="198" t="inlineStr">
        <is>
          <t>5012-7_8-KP</t>
        </is>
      </c>
      <c r="F1117" s="235" t="inlineStr">
        <is>
          <t>Opt_Insert</t>
        </is>
      </c>
      <c r="G1117" s="235" t="inlineStr">
        <is>
          <t>4</t>
        </is>
      </c>
      <c r="H1117" s="234" t="inlineStr">
        <is>
          <t>X4</t>
        </is>
      </c>
      <c r="I1117" s="233" t="inlineStr">
        <is>
          <t>Mechanical Seal</t>
        </is>
      </c>
      <c r="J1117" s="233" t="inlineStr">
        <is>
          <t>Single</t>
        </is>
      </c>
      <c r="K1117" s="233" t="n"/>
      <c r="L1117" s="233" t="inlineStr">
        <is>
          <t>Regreasable</t>
        </is>
      </c>
      <c r="M1117" s="233" t="inlineStr">
        <is>
          <t>J</t>
        </is>
      </c>
      <c r="N1117" s="233" t="inlineStr">
        <is>
          <t>Labrynth Lip Seal</t>
        </is>
      </c>
      <c r="O1117" s="233" t="inlineStr">
        <is>
          <t>Coating_Scotchkote134_interior_exterior</t>
        </is>
      </c>
      <c r="P1117" s="235" t="inlineStr">
        <is>
          <t>RTF</t>
        </is>
      </c>
      <c r="Q1117" s="233" t="inlineStr">
        <is>
          <t>B104744</t>
        </is>
      </c>
      <c r="R1117" s="235" t="inlineStr">
        <is>
          <t>LT105</t>
        </is>
      </c>
      <c r="S1117" s="233" t="n"/>
      <c r="T1117" s="233" t="n"/>
      <c r="U1117" s="233" t="n"/>
    </row>
    <row r="1118">
      <c r="B1118" s="233">
        <f>IF(AND(M1118&lt;&gt;"B20", O1118= "Coating_Standard"),"Y","N")</f>
        <v/>
      </c>
      <c r="C1118" s="233" t="inlineStr">
        <is>
          <t>ConTab_BOM_KP_Insert_1823</t>
        </is>
      </c>
      <c r="D1118" s="233">
        <f>IF(B1118="Y",C1118,"")</f>
        <v/>
      </c>
      <c r="E1118" s="198" t="inlineStr">
        <is>
          <t>5012-7_8-KP</t>
        </is>
      </c>
      <c r="F1118" s="235" t="inlineStr">
        <is>
          <t>Opt_Insert</t>
        </is>
      </c>
      <c r="G1118" s="235" t="inlineStr">
        <is>
          <t>4</t>
        </is>
      </c>
      <c r="H1118" s="234" t="inlineStr">
        <is>
          <t>X4</t>
        </is>
      </c>
      <c r="I1118" s="233" t="inlineStr">
        <is>
          <t>Packing</t>
        </is>
      </c>
      <c r="J1118" s="233" t="inlineStr">
        <is>
          <t>Packing</t>
        </is>
      </c>
      <c r="K1118" s="233" t="n"/>
      <c r="L1118" s="233" t="inlineStr">
        <is>
          <t>Regreasable</t>
        </is>
      </c>
      <c r="M1118" s="233" t="inlineStr">
        <is>
          <t>C35</t>
        </is>
      </c>
      <c r="N1118" s="233" t="inlineStr">
        <is>
          <t>Labrynth Lip Seal</t>
        </is>
      </c>
      <c r="O1118" s="233" t="inlineStr">
        <is>
          <t>Coating_Scotchkote134_interior_exterior</t>
        </is>
      </c>
      <c r="P1118" s="235" t="inlineStr">
        <is>
          <t>RTF</t>
        </is>
      </c>
      <c r="Q1118" s="233" t="inlineStr">
        <is>
          <t>B104746</t>
        </is>
      </c>
      <c r="R1118" s="235" t="inlineStr">
        <is>
          <t>LT250</t>
        </is>
      </c>
      <c r="S1118" s="233" t="n"/>
      <c r="T1118" s="233" t="n"/>
      <c r="U1118" s="233" t="n"/>
    </row>
    <row r="1119">
      <c r="B1119" s="233">
        <f>IF(AND(M1119&lt;&gt;"B20", O1119= "Coating_Standard"),"Y","N")</f>
        <v/>
      </c>
      <c r="C1119" s="233" t="inlineStr">
        <is>
          <t>ConTab_BOM_KP_Insert_1824</t>
        </is>
      </c>
      <c r="D1119" s="233">
        <f>IF(B1119="Y",C1119,"")</f>
        <v/>
      </c>
      <c r="E1119" s="198" t="inlineStr">
        <is>
          <t>5012-7_8-KP</t>
        </is>
      </c>
      <c r="F1119" s="235" t="inlineStr">
        <is>
          <t>Opt_Insert</t>
        </is>
      </c>
      <c r="G1119" s="235" t="inlineStr">
        <is>
          <t>4</t>
        </is>
      </c>
      <c r="H1119" s="234" t="inlineStr">
        <is>
          <t>X4</t>
        </is>
      </c>
      <c r="I1119" s="233" t="inlineStr">
        <is>
          <t>Packing</t>
        </is>
      </c>
      <c r="J1119" s="233" t="inlineStr">
        <is>
          <t>Packing</t>
        </is>
      </c>
      <c r="K1119" s="233" t="n"/>
      <c r="L1119" s="233" t="inlineStr">
        <is>
          <t>Regreasable</t>
        </is>
      </c>
      <c r="M1119" s="233" t="inlineStr">
        <is>
          <t>J</t>
        </is>
      </c>
      <c r="N1119" s="233" t="inlineStr">
        <is>
          <t>Labrynth Lip Seal</t>
        </is>
      </c>
      <c r="O1119" s="233" t="inlineStr">
        <is>
          <t>Coating_Scotchkote134_interior_exterior</t>
        </is>
      </c>
      <c r="P1119" s="235" t="inlineStr">
        <is>
          <t>RTF</t>
        </is>
      </c>
      <c r="Q1119" s="233" t="inlineStr">
        <is>
          <t>B104747</t>
        </is>
      </c>
      <c r="R1119" s="235" t="inlineStr">
        <is>
          <t>LT105</t>
        </is>
      </c>
      <c r="S1119" s="233" t="n"/>
      <c r="T1119" s="233" t="n"/>
      <c r="U1119" s="233" t="n"/>
    </row>
    <row r="1120">
      <c r="B1120" s="233">
        <f>IF(AND(M1120&lt;&gt;"B20", O1120= "Coating_Standard"),"Y","N")</f>
        <v/>
      </c>
      <c r="C1120" s="233" t="inlineStr">
        <is>
          <t>ConTab_BOM_KP_Insert_1825</t>
        </is>
      </c>
      <c r="D1120" s="233">
        <f>IF(B1120="Y",C1120,"")</f>
        <v/>
      </c>
      <c r="E1120" s="198" t="inlineStr">
        <is>
          <t>5015-9_0-KP</t>
        </is>
      </c>
      <c r="F1120" s="235" t="inlineStr">
        <is>
          <t>Opt_Insert</t>
        </is>
      </c>
      <c r="G1120" s="235" t="inlineStr">
        <is>
          <t>4</t>
        </is>
      </c>
      <c r="H1120" s="234" t="inlineStr">
        <is>
          <t>X4</t>
        </is>
      </c>
      <c r="I1120" s="233" t="inlineStr">
        <is>
          <t>Mechanical Seal</t>
        </is>
      </c>
      <c r="J1120" s="233" t="inlineStr">
        <is>
          <t>Single</t>
        </is>
      </c>
      <c r="K1120" s="233" t="n"/>
      <c r="L1120" s="233" t="inlineStr">
        <is>
          <t>Regreasable</t>
        </is>
      </c>
      <c r="M1120" s="233" t="inlineStr">
        <is>
          <t>C35</t>
        </is>
      </c>
      <c r="N1120" s="233" t="inlineStr">
        <is>
          <t>Labrynth Lip Seal</t>
        </is>
      </c>
      <c r="O1120" s="233" t="inlineStr">
        <is>
          <t>Coating_Scotchkote134_interior_exterior</t>
        </is>
      </c>
      <c r="P1120" s="235" t="inlineStr">
        <is>
          <t>RTF</t>
        </is>
      </c>
      <c r="Q1120" s="233" t="inlineStr">
        <is>
          <t>B104749</t>
        </is>
      </c>
      <c r="R1120" s="235" t="inlineStr">
        <is>
          <t>LT250</t>
        </is>
      </c>
      <c r="S1120" s="233" t="n"/>
      <c r="T1120" s="233" t="n"/>
      <c r="U1120" s="233" t="n"/>
    </row>
    <row r="1121">
      <c r="B1121" s="233">
        <f>IF(AND(M1121&lt;&gt;"B20", O1121= "Coating_Standard"),"Y","N")</f>
        <v/>
      </c>
      <c r="C1121" s="233" t="inlineStr">
        <is>
          <t>ConTab_BOM_KP_Insert_1826</t>
        </is>
      </c>
      <c r="D1121" s="233">
        <f>IF(B1121="Y",C1121,"")</f>
        <v/>
      </c>
      <c r="E1121" s="198" t="inlineStr">
        <is>
          <t>5015-9_0-KP</t>
        </is>
      </c>
      <c r="F1121" s="235" t="inlineStr">
        <is>
          <t>Opt_Insert</t>
        </is>
      </c>
      <c r="G1121" s="235" t="inlineStr">
        <is>
          <t>4</t>
        </is>
      </c>
      <c r="H1121" s="234" t="inlineStr">
        <is>
          <t>X4</t>
        </is>
      </c>
      <c r="I1121" s="233" t="inlineStr">
        <is>
          <t>Mechanical Seal</t>
        </is>
      </c>
      <c r="J1121" s="233" t="inlineStr">
        <is>
          <t>Single</t>
        </is>
      </c>
      <c r="K1121" s="233" t="n"/>
      <c r="L1121" s="233" t="inlineStr">
        <is>
          <t>Regreasable</t>
        </is>
      </c>
      <c r="M1121" s="233" t="inlineStr">
        <is>
          <t>J</t>
        </is>
      </c>
      <c r="N1121" s="233" t="inlineStr">
        <is>
          <t>Labrynth Lip Seal</t>
        </is>
      </c>
      <c r="O1121" s="233" t="inlineStr">
        <is>
          <t>Coating_Scotchkote134_interior_exterior</t>
        </is>
      </c>
      <c r="P1121" s="235" t="inlineStr">
        <is>
          <t>RTF</t>
        </is>
      </c>
      <c r="Q1121" s="233" t="inlineStr">
        <is>
          <t>B104750</t>
        </is>
      </c>
      <c r="R1121" s="235" t="inlineStr">
        <is>
          <t>LT105</t>
        </is>
      </c>
      <c r="S1121" s="233" t="n"/>
      <c r="T1121" s="233" t="n"/>
      <c r="U1121" s="233" t="n"/>
    </row>
    <row r="1122">
      <c r="B1122" s="233">
        <f>IF(AND(M1122&lt;&gt;"B20", O1122= "Coating_Standard"),"Y","N")</f>
        <v/>
      </c>
      <c r="C1122" s="233" t="inlineStr">
        <is>
          <t>ConTab_BOM_KP_Insert_1827</t>
        </is>
      </c>
      <c r="D1122" s="233">
        <f>IF(B1122="Y",C1122,"")</f>
        <v/>
      </c>
      <c r="E1122" s="198" t="inlineStr">
        <is>
          <t>5015-9_0-KP</t>
        </is>
      </c>
      <c r="F1122" s="235" t="inlineStr">
        <is>
          <t>Opt_Insert</t>
        </is>
      </c>
      <c r="G1122" s="235" t="inlineStr">
        <is>
          <t>4</t>
        </is>
      </c>
      <c r="H1122" s="234" t="inlineStr">
        <is>
          <t>X4</t>
        </is>
      </c>
      <c r="I1122" s="233" t="inlineStr">
        <is>
          <t>Packing</t>
        </is>
      </c>
      <c r="J1122" s="233" t="inlineStr">
        <is>
          <t>Packing</t>
        </is>
      </c>
      <c r="K1122" s="233" t="n"/>
      <c r="L1122" s="233" t="inlineStr">
        <is>
          <t>Regreasable</t>
        </is>
      </c>
      <c r="M1122" s="233" t="inlineStr">
        <is>
          <t>C35</t>
        </is>
      </c>
      <c r="N1122" s="233" t="inlineStr">
        <is>
          <t>Labrynth Lip Seal</t>
        </is>
      </c>
      <c r="O1122" s="233" t="inlineStr">
        <is>
          <t>Coating_Scotchkote134_interior_exterior</t>
        </is>
      </c>
      <c r="P1122" s="235" t="inlineStr">
        <is>
          <t>RTF</t>
        </is>
      </c>
      <c r="Q1122" s="233" t="inlineStr">
        <is>
          <t>B104752</t>
        </is>
      </c>
      <c r="R1122" s="235" t="inlineStr">
        <is>
          <t>LT250</t>
        </is>
      </c>
      <c r="S1122" s="233" t="n"/>
      <c r="T1122" s="233" t="n"/>
      <c r="U1122" s="233" t="n"/>
    </row>
    <row r="1123">
      <c r="B1123" s="233">
        <f>IF(AND(M1123&lt;&gt;"B20", O1123= "Coating_Standard"),"Y","N")</f>
        <v/>
      </c>
      <c r="C1123" s="233" t="inlineStr">
        <is>
          <t>ConTab_BOM_KP_Insert_1828</t>
        </is>
      </c>
      <c r="D1123" s="233">
        <f>IF(B1123="Y",C1123,"")</f>
        <v/>
      </c>
      <c r="E1123" s="198" t="inlineStr">
        <is>
          <t>5015-9_0-KP</t>
        </is>
      </c>
      <c r="F1123" s="235" t="inlineStr">
        <is>
          <t>Opt_Insert</t>
        </is>
      </c>
      <c r="G1123" s="235" t="inlineStr">
        <is>
          <t>4</t>
        </is>
      </c>
      <c r="H1123" s="234" t="inlineStr">
        <is>
          <t>X4</t>
        </is>
      </c>
      <c r="I1123" s="233" t="inlineStr">
        <is>
          <t>Packing</t>
        </is>
      </c>
      <c r="J1123" s="233" t="inlineStr">
        <is>
          <t>Packing</t>
        </is>
      </c>
      <c r="K1123" s="233" t="n"/>
      <c r="L1123" s="233" t="inlineStr">
        <is>
          <t>Regreasable</t>
        </is>
      </c>
      <c r="M1123" s="233" t="inlineStr">
        <is>
          <t>J</t>
        </is>
      </c>
      <c r="N1123" s="233" t="inlineStr">
        <is>
          <t>Labrynth Lip Seal</t>
        </is>
      </c>
      <c r="O1123" s="233" t="inlineStr">
        <is>
          <t>Coating_Scotchkote134_interior_exterior</t>
        </is>
      </c>
      <c r="P1123" s="235" t="inlineStr">
        <is>
          <t>RTF</t>
        </is>
      </c>
      <c r="Q1123" s="233" t="inlineStr">
        <is>
          <t>B104753</t>
        </is>
      </c>
      <c r="R1123" s="235" t="inlineStr">
        <is>
          <t>LT105</t>
        </is>
      </c>
      <c r="S1123" s="233" t="n"/>
      <c r="T1123" s="233" t="n"/>
      <c r="U1123" s="233" t="n"/>
    </row>
    <row r="1124">
      <c r="B1124" s="233">
        <f>IF(AND(M1124&lt;&gt;"B20", O1124= "Coating_Standard"),"Y","N")</f>
        <v/>
      </c>
      <c r="C1124" s="233" t="inlineStr">
        <is>
          <t>ConTab_BOM_KP_Insert_1829</t>
        </is>
      </c>
      <c r="D1124" s="233">
        <f>IF(B1124="Y",C1124,"")</f>
        <v/>
      </c>
      <c r="E1124" s="198" t="inlineStr">
        <is>
          <t>6012-1_2-KP</t>
        </is>
      </c>
      <c r="F1124" s="235" t="inlineStr">
        <is>
          <t>Opt_Insert</t>
        </is>
      </c>
      <c r="G1124" s="235" t="inlineStr">
        <is>
          <t>4</t>
        </is>
      </c>
      <c r="H1124" s="234" t="inlineStr">
        <is>
          <t>X4</t>
        </is>
      </c>
      <c r="I1124" s="233" t="inlineStr">
        <is>
          <t>Mechanical Seal</t>
        </is>
      </c>
      <c r="J1124" s="233" t="inlineStr">
        <is>
          <t>Single</t>
        </is>
      </c>
      <c r="K1124" s="233" t="n"/>
      <c r="L1124" s="233" t="inlineStr">
        <is>
          <t>Regreasable</t>
        </is>
      </c>
      <c r="M1124" s="233" t="inlineStr">
        <is>
          <t>C35</t>
        </is>
      </c>
      <c r="N1124" s="233" t="inlineStr">
        <is>
          <t>Labrynth Lip Seal</t>
        </is>
      </c>
      <c r="O1124" s="233" t="inlineStr">
        <is>
          <t>Coating_Scotchkote134_interior_exterior</t>
        </is>
      </c>
      <c r="P1124" s="235" t="inlineStr">
        <is>
          <t>RTF</t>
        </is>
      </c>
      <c r="Q1124" s="233" t="inlineStr">
        <is>
          <t>B104755</t>
        </is>
      </c>
      <c r="R1124" s="235" t="inlineStr">
        <is>
          <t>LT250</t>
        </is>
      </c>
      <c r="S1124" s="233" t="n"/>
      <c r="T1124" s="233" t="n"/>
      <c r="U1124" s="233" t="n"/>
    </row>
    <row r="1125">
      <c r="B1125" s="233">
        <f>IF(AND(M1125&lt;&gt;"B20", O1125= "Coating_Standard"),"Y","N")</f>
        <v/>
      </c>
      <c r="C1125" s="233" t="inlineStr">
        <is>
          <t>ConTab_BOM_KP_Insert_1830</t>
        </is>
      </c>
      <c r="D1125" s="233">
        <f>IF(B1125="Y",C1125,"")</f>
        <v/>
      </c>
      <c r="E1125" s="198" t="inlineStr">
        <is>
          <t>6012-1_2-KP</t>
        </is>
      </c>
      <c r="F1125" s="235" t="inlineStr">
        <is>
          <t>Opt_Insert</t>
        </is>
      </c>
      <c r="G1125" s="235" t="inlineStr">
        <is>
          <t>4</t>
        </is>
      </c>
      <c r="H1125" s="234" t="inlineStr">
        <is>
          <t>X4</t>
        </is>
      </c>
      <c r="I1125" s="233" t="inlineStr">
        <is>
          <t>Mechanical Seal</t>
        </is>
      </c>
      <c r="J1125" s="233" t="inlineStr">
        <is>
          <t>Single</t>
        </is>
      </c>
      <c r="K1125" s="233" t="n"/>
      <c r="L1125" s="233" t="inlineStr">
        <is>
          <t>Regreasable</t>
        </is>
      </c>
      <c r="M1125" s="233" t="inlineStr">
        <is>
          <t>J</t>
        </is>
      </c>
      <c r="N1125" s="233" t="inlineStr">
        <is>
          <t>Labrynth Lip Seal</t>
        </is>
      </c>
      <c r="O1125" s="233" t="inlineStr">
        <is>
          <t>Coating_Scotchkote134_interior_exterior</t>
        </is>
      </c>
      <c r="P1125" s="235" t="inlineStr">
        <is>
          <t>RTF</t>
        </is>
      </c>
      <c r="Q1125" s="233" t="inlineStr">
        <is>
          <t>B104756</t>
        </is>
      </c>
      <c r="R1125" s="235" t="inlineStr">
        <is>
          <t>LT105</t>
        </is>
      </c>
      <c r="S1125" s="233" t="n"/>
      <c r="T1125" s="233" t="n"/>
      <c r="U1125" s="233" t="n"/>
    </row>
    <row r="1126">
      <c r="B1126" s="233">
        <f>IF(AND(M1126&lt;&gt;"B20", O1126= "Coating_Standard"),"Y","N")</f>
        <v/>
      </c>
      <c r="C1126" s="233" t="inlineStr">
        <is>
          <t>ConTab_BOM_KP_Insert_1831</t>
        </is>
      </c>
      <c r="D1126" s="233">
        <f>IF(B1126="Y",C1126,"")</f>
        <v/>
      </c>
      <c r="E1126" s="198" t="inlineStr">
        <is>
          <t>6012-1_2-KP</t>
        </is>
      </c>
      <c r="F1126" s="235" t="inlineStr">
        <is>
          <t>Opt_Insert</t>
        </is>
      </c>
      <c r="G1126" s="235" t="inlineStr">
        <is>
          <t>4</t>
        </is>
      </c>
      <c r="H1126" s="234" t="inlineStr">
        <is>
          <t>X4</t>
        </is>
      </c>
      <c r="I1126" s="233" t="inlineStr">
        <is>
          <t>Packing</t>
        </is>
      </c>
      <c r="J1126" s="233" t="inlineStr">
        <is>
          <t>Packing</t>
        </is>
      </c>
      <c r="K1126" s="233" t="n"/>
      <c r="L1126" s="233" t="inlineStr">
        <is>
          <t>Regreasable</t>
        </is>
      </c>
      <c r="M1126" s="233" t="inlineStr">
        <is>
          <t>C35</t>
        </is>
      </c>
      <c r="N1126" s="233" t="inlineStr">
        <is>
          <t>Labrynth Lip Seal</t>
        </is>
      </c>
      <c r="O1126" s="233" t="inlineStr">
        <is>
          <t>Coating_Scotchkote134_interior_exterior</t>
        </is>
      </c>
      <c r="P1126" s="235" t="inlineStr">
        <is>
          <t>RTF</t>
        </is>
      </c>
      <c r="Q1126" s="233" t="inlineStr">
        <is>
          <t>B104758</t>
        </is>
      </c>
      <c r="R1126" s="235" t="inlineStr">
        <is>
          <t>LT250</t>
        </is>
      </c>
      <c r="S1126" s="233" t="n"/>
      <c r="T1126" s="233" t="n"/>
      <c r="U1126" s="233" t="n"/>
    </row>
    <row r="1127">
      <c r="B1127" s="233">
        <f>IF(AND(M1127&lt;&gt;"B20", O1127= "Coating_Standard"),"Y","N")</f>
        <v/>
      </c>
      <c r="C1127" s="233" t="inlineStr">
        <is>
          <t>ConTab_BOM_KP_Insert_1832</t>
        </is>
      </c>
      <c r="D1127" s="233">
        <f>IF(B1127="Y",C1127,"")</f>
        <v/>
      </c>
      <c r="E1127" s="198" t="inlineStr">
        <is>
          <t>6012-1_2-KP</t>
        </is>
      </c>
      <c r="F1127" s="235" t="inlineStr">
        <is>
          <t>Opt_Insert</t>
        </is>
      </c>
      <c r="G1127" s="235" t="inlineStr">
        <is>
          <t>4</t>
        </is>
      </c>
      <c r="H1127" s="234" t="inlineStr">
        <is>
          <t>X4</t>
        </is>
      </c>
      <c r="I1127" s="233" t="inlineStr">
        <is>
          <t>Packing</t>
        </is>
      </c>
      <c r="J1127" s="233" t="inlineStr">
        <is>
          <t>Packing</t>
        </is>
      </c>
      <c r="K1127" s="233" t="n"/>
      <c r="L1127" s="233" t="inlineStr">
        <is>
          <t>Regreasable</t>
        </is>
      </c>
      <c r="M1127" s="233" t="inlineStr">
        <is>
          <t>J</t>
        </is>
      </c>
      <c r="N1127" s="233" t="inlineStr">
        <is>
          <t>Labrynth Lip Seal</t>
        </is>
      </c>
      <c r="O1127" s="233" t="inlineStr">
        <is>
          <t>Coating_Scotchkote134_interior_exterior</t>
        </is>
      </c>
      <c r="P1127" s="235" t="inlineStr">
        <is>
          <t>RTF</t>
        </is>
      </c>
      <c r="Q1127" s="233" t="inlineStr">
        <is>
          <t>B104759</t>
        </is>
      </c>
      <c r="R1127" s="235" t="inlineStr">
        <is>
          <t>LT105</t>
        </is>
      </c>
      <c r="S1127" s="233" t="n"/>
      <c r="T1127" s="233" t="n"/>
      <c r="U1127" s="233" t="n"/>
    </row>
    <row r="1128">
      <c r="B1128" s="233">
        <f>IF(AND(M1128&lt;&gt;"B20", O1128= "Coating_Standard"),"Y","N")</f>
        <v/>
      </c>
      <c r="C1128" s="233" t="inlineStr">
        <is>
          <t>ConTab_BOM_KP_Insert_1833</t>
        </is>
      </c>
      <c r="D1128" s="233">
        <f>IF(B1128="Y",C1128,"")</f>
        <v/>
      </c>
      <c r="E1128" s="198" t="inlineStr">
        <is>
          <t>6012-3_4-KP</t>
        </is>
      </c>
      <c r="F1128" s="235" t="inlineStr">
        <is>
          <t>Opt_Insert</t>
        </is>
      </c>
      <c r="G1128" s="235" t="inlineStr">
        <is>
          <t>4</t>
        </is>
      </c>
      <c r="H1128" s="234" t="inlineStr">
        <is>
          <t>X4</t>
        </is>
      </c>
      <c r="I1128" s="233" t="inlineStr">
        <is>
          <t>Mechanical Seal</t>
        </is>
      </c>
      <c r="J1128" s="233" t="inlineStr">
        <is>
          <t>Single</t>
        </is>
      </c>
      <c r="K1128" s="233" t="n"/>
      <c r="L1128" s="233" t="inlineStr">
        <is>
          <t>Regreasable</t>
        </is>
      </c>
      <c r="M1128" s="233" t="inlineStr">
        <is>
          <t>C35</t>
        </is>
      </c>
      <c r="N1128" s="233" t="inlineStr">
        <is>
          <t>Labrynth Lip Seal</t>
        </is>
      </c>
      <c r="O1128" s="233" t="inlineStr">
        <is>
          <t>Coating_Scotchkote134_interior_exterior</t>
        </is>
      </c>
      <c r="P1128" s="235" t="inlineStr">
        <is>
          <t>RTF</t>
        </is>
      </c>
      <c r="Q1128" s="233" t="inlineStr">
        <is>
          <t>B104761</t>
        </is>
      </c>
      <c r="R1128" s="235" t="inlineStr">
        <is>
          <t>LT250</t>
        </is>
      </c>
      <c r="S1128" s="233" t="n"/>
      <c r="T1128" s="233" t="n"/>
      <c r="U1128" s="233" t="n"/>
    </row>
    <row r="1129">
      <c r="B1129" s="233">
        <f>IF(AND(M1129&lt;&gt;"B20", O1129= "Coating_Standard"),"Y","N")</f>
        <v/>
      </c>
      <c r="C1129" s="233" t="inlineStr">
        <is>
          <t>ConTab_BOM_KP_Insert_1834</t>
        </is>
      </c>
      <c r="D1129" s="233">
        <f>IF(B1129="Y",C1129,"")</f>
        <v/>
      </c>
      <c r="E1129" s="198" t="inlineStr">
        <is>
          <t>6012-3_4-KP</t>
        </is>
      </c>
      <c r="F1129" s="235" t="inlineStr">
        <is>
          <t>Opt_Insert</t>
        </is>
      </c>
      <c r="G1129" s="235" t="inlineStr">
        <is>
          <t>4</t>
        </is>
      </c>
      <c r="H1129" s="234" t="inlineStr">
        <is>
          <t>X4</t>
        </is>
      </c>
      <c r="I1129" s="233" t="inlineStr">
        <is>
          <t>Mechanical Seal</t>
        </is>
      </c>
      <c r="J1129" s="233" t="inlineStr">
        <is>
          <t>Single</t>
        </is>
      </c>
      <c r="K1129" s="233" t="n"/>
      <c r="L1129" s="233" t="inlineStr">
        <is>
          <t>Regreasable</t>
        </is>
      </c>
      <c r="M1129" s="233" t="inlineStr">
        <is>
          <t>J</t>
        </is>
      </c>
      <c r="N1129" s="233" t="inlineStr">
        <is>
          <t>Labrynth Lip Seal</t>
        </is>
      </c>
      <c r="O1129" s="233" t="inlineStr">
        <is>
          <t>Coating_Scotchkote134_interior_exterior</t>
        </is>
      </c>
      <c r="P1129" s="235" t="inlineStr">
        <is>
          <t>RTF</t>
        </is>
      </c>
      <c r="Q1129" s="233" t="inlineStr">
        <is>
          <t>B104762</t>
        </is>
      </c>
      <c r="R1129" s="235" t="inlineStr">
        <is>
          <t>LT105</t>
        </is>
      </c>
      <c r="S1129" s="233" t="n"/>
      <c r="T1129" s="233" t="n"/>
      <c r="U1129" s="233" t="n"/>
    </row>
    <row r="1130">
      <c r="B1130" s="233">
        <f>IF(AND(M1130&lt;&gt;"B20", O1130= "Coating_Standard"),"Y","N")</f>
        <v/>
      </c>
      <c r="C1130" s="233" t="inlineStr">
        <is>
          <t>ConTab_BOM_KP_Insert_1835</t>
        </is>
      </c>
      <c r="D1130" s="233">
        <f>IF(B1130="Y",C1130,"")</f>
        <v/>
      </c>
      <c r="E1130" s="198" t="inlineStr">
        <is>
          <t>6012-3_4-KP</t>
        </is>
      </c>
      <c r="F1130" s="235" t="inlineStr">
        <is>
          <t>Opt_Insert</t>
        </is>
      </c>
      <c r="G1130" s="235" t="inlineStr">
        <is>
          <t>4</t>
        </is>
      </c>
      <c r="H1130" s="234" t="inlineStr">
        <is>
          <t>X4</t>
        </is>
      </c>
      <c r="I1130" s="233" t="inlineStr">
        <is>
          <t>Packing</t>
        </is>
      </c>
      <c r="J1130" s="233" t="inlineStr">
        <is>
          <t>Packing</t>
        </is>
      </c>
      <c r="K1130" s="233" t="n"/>
      <c r="L1130" s="233" t="inlineStr">
        <is>
          <t>Regreasable</t>
        </is>
      </c>
      <c r="M1130" s="233" t="inlineStr">
        <is>
          <t>C35</t>
        </is>
      </c>
      <c r="N1130" s="233" t="inlineStr">
        <is>
          <t>Labrynth Lip Seal</t>
        </is>
      </c>
      <c r="O1130" s="233" t="inlineStr">
        <is>
          <t>Coating_Scotchkote134_interior_exterior</t>
        </is>
      </c>
      <c r="P1130" s="235" t="inlineStr">
        <is>
          <t>RTF</t>
        </is>
      </c>
      <c r="Q1130" s="233" t="inlineStr">
        <is>
          <t>B104764</t>
        </is>
      </c>
      <c r="R1130" s="235" t="inlineStr">
        <is>
          <t>LT250</t>
        </is>
      </c>
      <c r="S1130" s="233" t="n"/>
      <c r="T1130" s="233" t="n"/>
      <c r="U1130" s="233" t="n"/>
    </row>
    <row r="1131">
      <c r="B1131" s="233">
        <f>IF(AND(M1131&lt;&gt;"B20", O1131= "Coating_Standard"),"Y","N")</f>
        <v/>
      </c>
      <c r="C1131" s="233" t="inlineStr">
        <is>
          <t>ConTab_BOM_KP_Insert_1836</t>
        </is>
      </c>
      <c r="D1131" s="233">
        <f>IF(B1131="Y",C1131,"")</f>
        <v/>
      </c>
      <c r="E1131" s="198" t="inlineStr">
        <is>
          <t>6012-3_4-KP</t>
        </is>
      </c>
      <c r="F1131" s="235" t="inlineStr">
        <is>
          <t>Opt_Insert</t>
        </is>
      </c>
      <c r="G1131" s="235" t="inlineStr">
        <is>
          <t>4</t>
        </is>
      </c>
      <c r="H1131" s="234" t="inlineStr">
        <is>
          <t>X4</t>
        </is>
      </c>
      <c r="I1131" s="233" t="inlineStr">
        <is>
          <t>Packing</t>
        </is>
      </c>
      <c r="J1131" s="233" t="inlineStr">
        <is>
          <t>Packing</t>
        </is>
      </c>
      <c r="K1131" s="233" t="n"/>
      <c r="L1131" s="233" t="inlineStr">
        <is>
          <t>Regreasable</t>
        </is>
      </c>
      <c r="M1131" s="233" t="inlineStr">
        <is>
          <t>J</t>
        </is>
      </c>
      <c r="N1131" s="233" t="inlineStr">
        <is>
          <t>Labrynth Lip Seal</t>
        </is>
      </c>
      <c r="O1131" s="233" t="inlineStr">
        <is>
          <t>Coating_Scotchkote134_interior_exterior</t>
        </is>
      </c>
      <c r="P1131" s="235" t="inlineStr">
        <is>
          <t>RTF</t>
        </is>
      </c>
      <c r="Q1131" s="233" t="inlineStr">
        <is>
          <t>B104765</t>
        </is>
      </c>
      <c r="R1131" s="235" t="inlineStr">
        <is>
          <t>LT105</t>
        </is>
      </c>
      <c r="S1131" s="233" t="n"/>
      <c r="T1131" s="233" t="n"/>
      <c r="U1131" s="233" t="n"/>
    </row>
    <row r="1132">
      <c r="B1132" s="233">
        <f>IF(AND(M1132&lt;&gt;"B20", O1132= "Coating_Standard"),"Y","N")</f>
        <v/>
      </c>
      <c r="C1132" s="233" t="inlineStr">
        <is>
          <t>ConTab_BOM_KP_Insert_1837</t>
        </is>
      </c>
      <c r="D1132" s="233">
        <f>IF(B1132="Y",C1132,"")</f>
        <v/>
      </c>
      <c r="E1132" s="198" t="inlineStr">
        <is>
          <t>6015-1_2-KP</t>
        </is>
      </c>
      <c r="F1132" s="235" t="inlineStr">
        <is>
          <t>Opt_Insert</t>
        </is>
      </c>
      <c r="G1132" s="235" t="inlineStr">
        <is>
          <t>5</t>
        </is>
      </c>
      <c r="H1132" s="234" t="inlineStr">
        <is>
          <t>X5</t>
        </is>
      </c>
      <c r="I1132" s="233" t="inlineStr">
        <is>
          <t>Mechanical Seal</t>
        </is>
      </c>
      <c r="J1132" s="233" t="inlineStr">
        <is>
          <t>Single</t>
        </is>
      </c>
      <c r="K1132" s="233" t="n"/>
      <c r="L1132" s="233" t="inlineStr">
        <is>
          <t>Regreasable</t>
        </is>
      </c>
      <c r="M1132" s="233" t="inlineStr">
        <is>
          <t>C35</t>
        </is>
      </c>
      <c r="N1132" s="233" t="inlineStr">
        <is>
          <t>Labrynth Lip Seal</t>
        </is>
      </c>
      <c r="O1132" s="233" t="inlineStr">
        <is>
          <t>Coating_Scotchkote134_interior_exterior</t>
        </is>
      </c>
      <c r="P1132" s="235" t="inlineStr">
        <is>
          <t>RTF</t>
        </is>
      </c>
      <c r="Q1132" s="233" t="inlineStr">
        <is>
          <t>B104767</t>
        </is>
      </c>
      <c r="R1132" s="235" t="inlineStr">
        <is>
          <t>LT250</t>
        </is>
      </c>
      <c r="S1132" s="233" t="n"/>
      <c r="T1132" s="233" t="n"/>
      <c r="U1132" s="233" t="n"/>
    </row>
    <row r="1133">
      <c r="B1133" s="233">
        <f>IF(AND(M1133&lt;&gt;"B20", O1133= "Coating_Standard"),"Y","N")</f>
        <v/>
      </c>
      <c r="C1133" s="233" t="inlineStr">
        <is>
          <t>ConTab_BOM_KP_Insert_1838</t>
        </is>
      </c>
      <c r="D1133" s="233">
        <f>IF(B1133="Y",C1133,"")</f>
        <v/>
      </c>
      <c r="E1133" s="198" t="inlineStr">
        <is>
          <t>6015-1_2-KP</t>
        </is>
      </c>
      <c r="F1133" s="235" t="inlineStr">
        <is>
          <t>Opt_Insert</t>
        </is>
      </c>
      <c r="G1133" s="235" t="inlineStr">
        <is>
          <t>5</t>
        </is>
      </c>
      <c r="H1133" s="234" t="inlineStr">
        <is>
          <t>X5</t>
        </is>
      </c>
      <c r="I1133" s="233" t="inlineStr">
        <is>
          <t>Mechanical Seal</t>
        </is>
      </c>
      <c r="J1133" s="233" t="inlineStr">
        <is>
          <t>Single</t>
        </is>
      </c>
      <c r="K1133" s="233" t="n"/>
      <c r="L1133" s="233" t="inlineStr">
        <is>
          <t>Regreasable</t>
        </is>
      </c>
      <c r="M1133" s="233" t="inlineStr">
        <is>
          <t>J</t>
        </is>
      </c>
      <c r="N1133" s="233" t="inlineStr">
        <is>
          <t>Labrynth Lip Seal</t>
        </is>
      </c>
      <c r="O1133" s="233" t="inlineStr">
        <is>
          <t>Coating_Scotchkote134_interior_exterior</t>
        </is>
      </c>
      <c r="P1133" s="235" t="inlineStr">
        <is>
          <t>RTF</t>
        </is>
      </c>
      <c r="Q1133" s="233" t="inlineStr">
        <is>
          <t>B104768</t>
        </is>
      </c>
      <c r="R1133" s="235" t="inlineStr">
        <is>
          <t>LT105</t>
        </is>
      </c>
      <c r="S1133" s="233" t="n"/>
      <c r="T1133" s="233" t="n"/>
      <c r="U1133" s="233" t="n"/>
    </row>
    <row r="1134">
      <c r="B1134" s="233">
        <f>IF(AND(M1134&lt;&gt;"B20", O1134= "Coating_Standard"),"Y","N")</f>
        <v/>
      </c>
      <c r="C1134" s="233" t="inlineStr">
        <is>
          <t>ConTab_BOM_KP_Insert_1839</t>
        </is>
      </c>
      <c r="D1134" s="233">
        <f>IF(B1134="Y",C1134,"")</f>
        <v/>
      </c>
      <c r="E1134" s="198" t="inlineStr">
        <is>
          <t>6015-1_2-KP</t>
        </is>
      </c>
      <c r="F1134" s="235" t="inlineStr">
        <is>
          <t>Opt_Insert</t>
        </is>
      </c>
      <c r="G1134" s="235" t="inlineStr">
        <is>
          <t>5</t>
        </is>
      </c>
      <c r="H1134" s="234" t="inlineStr">
        <is>
          <t>X5</t>
        </is>
      </c>
      <c r="I1134" s="233" t="inlineStr">
        <is>
          <t>Packing</t>
        </is>
      </c>
      <c r="J1134" s="233" t="inlineStr">
        <is>
          <t>Packing</t>
        </is>
      </c>
      <c r="K1134" s="233" t="n"/>
      <c r="L1134" s="233" t="inlineStr">
        <is>
          <t>Regreasable</t>
        </is>
      </c>
      <c r="M1134" s="233" t="inlineStr">
        <is>
          <t>C35</t>
        </is>
      </c>
      <c r="N1134" s="233" t="inlineStr">
        <is>
          <t>Labrynth Lip Seal</t>
        </is>
      </c>
      <c r="O1134" s="233" t="inlineStr">
        <is>
          <t>Coating_Scotchkote134_interior_exterior</t>
        </is>
      </c>
      <c r="P1134" s="235" t="inlineStr">
        <is>
          <t>RTF</t>
        </is>
      </c>
      <c r="Q1134" s="233" t="inlineStr">
        <is>
          <t>B104770</t>
        </is>
      </c>
      <c r="R1134" s="235" t="inlineStr">
        <is>
          <t>LT250</t>
        </is>
      </c>
      <c r="S1134" s="233" t="n"/>
      <c r="T1134" s="233" t="n"/>
      <c r="U1134" s="233" t="n"/>
    </row>
    <row r="1135">
      <c r="B1135" s="233">
        <f>IF(AND(M1135&lt;&gt;"B20", O1135= "Coating_Standard"),"Y","N")</f>
        <v/>
      </c>
      <c r="C1135" s="233" t="inlineStr">
        <is>
          <t>ConTab_BOM_KP_Insert_1840</t>
        </is>
      </c>
      <c r="D1135" s="233">
        <f>IF(B1135="Y",C1135,"")</f>
        <v/>
      </c>
      <c r="E1135" s="198" t="inlineStr">
        <is>
          <t>6015-1_2-KP</t>
        </is>
      </c>
      <c r="F1135" s="235" t="inlineStr">
        <is>
          <t>Opt_Insert</t>
        </is>
      </c>
      <c r="G1135" s="235" t="inlineStr">
        <is>
          <t>5</t>
        </is>
      </c>
      <c r="H1135" s="234" t="inlineStr">
        <is>
          <t>X5</t>
        </is>
      </c>
      <c r="I1135" s="233" t="inlineStr">
        <is>
          <t>Packing</t>
        </is>
      </c>
      <c r="J1135" s="233" t="inlineStr">
        <is>
          <t>Packing</t>
        </is>
      </c>
      <c r="K1135" s="233" t="n"/>
      <c r="L1135" s="233" t="inlineStr">
        <is>
          <t>Regreasable</t>
        </is>
      </c>
      <c r="M1135" s="233" t="inlineStr">
        <is>
          <t>J</t>
        </is>
      </c>
      <c r="N1135" s="233" t="inlineStr">
        <is>
          <t>Labrynth Lip Seal</t>
        </is>
      </c>
      <c r="O1135" s="233" t="inlineStr">
        <is>
          <t>Coating_Scotchkote134_interior_exterior</t>
        </is>
      </c>
      <c r="P1135" s="235" t="inlineStr">
        <is>
          <t>RTF</t>
        </is>
      </c>
      <c r="Q1135" s="233" t="inlineStr">
        <is>
          <t>B104771</t>
        </is>
      </c>
      <c r="R1135" s="235" t="inlineStr">
        <is>
          <t>LT105</t>
        </is>
      </c>
      <c r="S1135" s="233" t="n"/>
      <c r="T1135" s="233" t="n"/>
      <c r="U1135" s="233" t="n"/>
    </row>
    <row r="1136">
      <c r="B1136" s="233">
        <f>IF(AND(M1136&lt;&gt;"B20", O1136= "Coating_Standard"),"Y","N")</f>
        <v/>
      </c>
      <c r="C1136" s="233" t="inlineStr">
        <is>
          <t>ConTab_BOM_KP_Insert_1841</t>
        </is>
      </c>
      <c r="D1136" s="233">
        <f>IF(B1136="Y",C1136,"")</f>
        <v/>
      </c>
      <c r="E1136" s="198" t="inlineStr">
        <is>
          <t>6019-7_8-KP</t>
        </is>
      </c>
      <c r="F1136" s="235" t="inlineStr">
        <is>
          <t>Opt_Insert</t>
        </is>
      </c>
      <c r="G1136" s="235" t="inlineStr">
        <is>
          <t>5</t>
        </is>
      </c>
      <c r="H1136" s="234" t="inlineStr">
        <is>
          <t>X5</t>
        </is>
      </c>
      <c r="I1136" s="233" t="inlineStr">
        <is>
          <t>Mechanical Seal</t>
        </is>
      </c>
      <c r="J1136" s="233" t="inlineStr">
        <is>
          <t>Single</t>
        </is>
      </c>
      <c r="K1136" s="233" t="n"/>
      <c r="L1136" s="233" t="inlineStr">
        <is>
          <t>Regreasable</t>
        </is>
      </c>
      <c r="M1136" s="233" t="inlineStr">
        <is>
          <t>C35</t>
        </is>
      </c>
      <c r="N1136" s="233" t="inlineStr">
        <is>
          <t>Labrynth Lip Seal</t>
        </is>
      </c>
      <c r="O1136" s="233" t="inlineStr">
        <is>
          <t>Coating_Scotchkote134_interior_exterior</t>
        </is>
      </c>
      <c r="P1136" s="235" t="inlineStr">
        <is>
          <t>RTF</t>
        </is>
      </c>
      <c r="Q1136" s="233" t="inlineStr">
        <is>
          <t>B104773</t>
        </is>
      </c>
      <c r="R1136" s="235" t="inlineStr">
        <is>
          <t>LT250</t>
        </is>
      </c>
      <c r="S1136" s="233" t="n"/>
      <c r="T1136" s="233" t="n"/>
      <c r="U1136" s="233" t="n"/>
    </row>
    <row r="1137">
      <c r="B1137" s="233">
        <f>IF(AND(M1137&lt;&gt;"B20", O1137= "Coating_Standard"),"Y","N")</f>
        <v/>
      </c>
      <c r="C1137" s="233" t="inlineStr">
        <is>
          <t>ConTab_BOM_KP_Insert_1842</t>
        </is>
      </c>
      <c r="D1137" s="233">
        <f>IF(B1137="Y",C1137,"")</f>
        <v/>
      </c>
      <c r="E1137" s="198" t="inlineStr">
        <is>
          <t>6019-7_8-KP</t>
        </is>
      </c>
      <c r="F1137" s="235" t="inlineStr">
        <is>
          <t>Opt_Insert</t>
        </is>
      </c>
      <c r="G1137" s="235" t="inlineStr">
        <is>
          <t>5</t>
        </is>
      </c>
      <c r="H1137" s="234" t="inlineStr">
        <is>
          <t>X5</t>
        </is>
      </c>
      <c r="I1137" s="233" t="inlineStr">
        <is>
          <t>Mechanical Seal</t>
        </is>
      </c>
      <c r="J1137" s="233" t="inlineStr">
        <is>
          <t>Single</t>
        </is>
      </c>
      <c r="K1137" s="233" t="n"/>
      <c r="L1137" s="233" t="inlineStr">
        <is>
          <t>Regreasable</t>
        </is>
      </c>
      <c r="M1137" s="233" t="inlineStr">
        <is>
          <t>J</t>
        </is>
      </c>
      <c r="N1137" s="233" t="inlineStr">
        <is>
          <t>Labrynth Lip Seal</t>
        </is>
      </c>
      <c r="O1137" s="233" t="inlineStr">
        <is>
          <t>Coating_Scotchkote134_interior_exterior</t>
        </is>
      </c>
      <c r="P1137" s="235" t="inlineStr">
        <is>
          <t>RTF</t>
        </is>
      </c>
      <c r="Q1137" s="233" t="inlineStr">
        <is>
          <t>B104774</t>
        </is>
      </c>
      <c r="R1137" s="235" t="inlineStr">
        <is>
          <t>LT105</t>
        </is>
      </c>
      <c r="S1137" s="233" t="n"/>
      <c r="T1137" s="233" t="n"/>
      <c r="U1137" s="233" t="n"/>
    </row>
    <row r="1138">
      <c r="B1138" s="233">
        <f>IF(AND(M1138&lt;&gt;"B20", O1138= "Coating_Standard"),"Y","N")</f>
        <v/>
      </c>
      <c r="C1138" s="233" t="inlineStr">
        <is>
          <t>ConTab_BOM_KP_Insert_1843</t>
        </is>
      </c>
      <c r="D1138" s="233">
        <f>IF(B1138="Y",C1138,"")</f>
        <v/>
      </c>
      <c r="E1138" s="198" t="inlineStr">
        <is>
          <t>6019-7_8-KP</t>
        </is>
      </c>
      <c r="F1138" s="235" t="inlineStr">
        <is>
          <t>Opt_Insert</t>
        </is>
      </c>
      <c r="G1138" s="235" t="inlineStr">
        <is>
          <t>5</t>
        </is>
      </c>
      <c r="H1138" s="234" t="inlineStr">
        <is>
          <t>X5</t>
        </is>
      </c>
      <c r="I1138" s="233" t="inlineStr">
        <is>
          <t>Packing</t>
        </is>
      </c>
      <c r="J1138" s="233" t="inlineStr">
        <is>
          <t>Packing</t>
        </is>
      </c>
      <c r="K1138" s="233" t="n"/>
      <c r="L1138" s="233" t="inlineStr">
        <is>
          <t>Regreasable</t>
        </is>
      </c>
      <c r="M1138" s="233" t="inlineStr">
        <is>
          <t>C35</t>
        </is>
      </c>
      <c r="N1138" s="233" t="inlineStr">
        <is>
          <t>Labrynth Lip Seal</t>
        </is>
      </c>
      <c r="O1138" s="233" t="inlineStr">
        <is>
          <t>Coating_Scotchkote134_interior_exterior</t>
        </is>
      </c>
      <c r="P1138" s="235" t="inlineStr">
        <is>
          <t>RTF</t>
        </is>
      </c>
      <c r="Q1138" s="233" t="inlineStr">
        <is>
          <t>B104776</t>
        </is>
      </c>
      <c r="R1138" s="235" t="inlineStr">
        <is>
          <t>LT250</t>
        </is>
      </c>
      <c r="S1138" s="233" t="n"/>
      <c r="T1138" s="233" t="n"/>
      <c r="U1138" s="233" t="n"/>
    </row>
    <row r="1139">
      <c r="B1139" s="233">
        <f>IF(AND(M1139&lt;&gt;"B20", O1139= "Coating_Standard"),"Y","N")</f>
        <v/>
      </c>
      <c r="C1139" s="233" t="inlineStr">
        <is>
          <t>ConTab_BOM_KP_Insert_1844</t>
        </is>
      </c>
      <c r="D1139" s="233">
        <f>IF(B1139="Y",C1139,"")</f>
        <v/>
      </c>
      <c r="E1139" s="198" t="inlineStr">
        <is>
          <t>6019-7_8-KP</t>
        </is>
      </c>
      <c r="F1139" s="235" t="inlineStr">
        <is>
          <t>Opt_Insert</t>
        </is>
      </c>
      <c r="G1139" s="235" t="inlineStr">
        <is>
          <t>5</t>
        </is>
      </c>
      <c r="H1139" s="234" t="inlineStr">
        <is>
          <t>X5</t>
        </is>
      </c>
      <c r="I1139" s="233" t="inlineStr">
        <is>
          <t>Packing</t>
        </is>
      </c>
      <c r="J1139" s="233" t="inlineStr">
        <is>
          <t>Packing</t>
        </is>
      </c>
      <c r="K1139" s="233" t="n"/>
      <c r="L1139" s="233" t="inlineStr">
        <is>
          <t>Regreasable</t>
        </is>
      </c>
      <c r="M1139" s="233" t="inlineStr">
        <is>
          <t>J</t>
        </is>
      </c>
      <c r="N1139" s="233" t="inlineStr">
        <is>
          <t>Labrynth Lip Seal</t>
        </is>
      </c>
      <c r="O1139" s="233" t="inlineStr">
        <is>
          <t>Coating_Scotchkote134_interior_exterior</t>
        </is>
      </c>
      <c r="P1139" s="235" t="inlineStr">
        <is>
          <t>RTF</t>
        </is>
      </c>
      <c r="Q1139" s="233" t="inlineStr">
        <is>
          <t>B104777</t>
        </is>
      </c>
      <c r="R1139" s="235" t="inlineStr">
        <is>
          <t>LT105</t>
        </is>
      </c>
      <c r="S1139" s="233" t="n"/>
      <c r="T1139" s="233" t="n"/>
      <c r="U1139" s="233" t="n"/>
    </row>
    <row r="1140">
      <c r="B1140" s="233">
        <f>IF(AND(M1140&lt;&gt;"B20", O1140= "Coating_Standard"),"Y","N")</f>
        <v/>
      </c>
      <c r="C1140" s="233" t="inlineStr">
        <is>
          <t>ConTab_BOM_KP_Insert_1845</t>
        </is>
      </c>
      <c r="D1140" s="233">
        <f>IF(B1140="Y",C1140,"")</f>
        <v/>
      </c>
      <c r="E1140" s="198" t="inlineStr">
        <is>
          <t>6019-7_8-KP</t>
        </is>
      </c>
      <c r="F1140" s="235" t="inlineStr">
        <is>
          <t>Opt_Insert</t>
        </is>
      </c>
      <c r="G1140" s="235" t="inlineStr">
        <is>
          <t>6</t>
        </is>
      </c>
      <c r="H1140" s="234" t="inlineStr">
        <is>
          <t>X6</t>
        </is>
      </c>
      <c r="I1140" s="233" t="inlineStr">
        <is>
          <t>Mechanical Seal</t>
        </is>
      </c>
      <c r="J1140" s="233" t="inlineStr">
        <is>
          <t>Single</t>
        </is>
      </c>
      <c r="K1140" s="233" t="n"/>
      <c r="L1140" s="233" t="inlineStr">
        <is>
          <t>Regreasable</t>
        </is>
      </c>
      <c r="M1140" s="233" t="inlineStr">
        <is>
          <t>C35</t>
        </is>
      </c>
      <c r="N1140" s="233" t="inlineStr">
        <is>
          <t>Labrynth Lip Seal</t>
        </is>
      </c>
      <c r="O1140" s="233" t="inlineStr">
        <is>
          <t>Coating_Scotchkote134_interior_exterior</t>
        </is>
      </c>
      <c r="P1140" s="235" t="inlineStr">
        <is>
          <t>RTF</t>
        </is>
      </c>
      <c r="Q1140" s="233" t="inlineStr">
        <is>
          <t>B104779</t>
        </is>
      </c>
      <c r="R1140" s="235" t="inlineStr">
        <is>
          <t>LT250</t>
        </is>
      </c>
      <c r="S1140" s="233" t="n"/>
      <c r="T1140" s="233" t="n"/>
      <c r="U1140" s="233" t="n"/>
    </row>
    <row r="1141">
      <c r="B1141" s="233">
        <f>IF(AND(M1141&lt;&gt;"B20", O1141= "Coating_Standard"),"Y","N")</f>
        <v/>
      </c>
      <c r="C1141" s="233" t="inlineStr">
        <is>
          <t>ConTab_BOM_KP_Insert_1846</t>
        </is>
      </c>
      <c r="D1141" s="233">
        <f>IF(B1141="Y",C1141,"")</f>
        <v/>
      </c>
      <c r="E1141" s="198" t="inlineStr">
        <is>
          <t>6019-7_8-KP</t>
        </is>
      </c>
      <c r="F1141" s="235" t="inlineStr">
        <is>
          <t>Opt_Insert</t>
        </is>
      </c>
      <c r="G1141" s="235" t="inlineStr">
        <is>
          <t>6</t>
        </is>
      </c>
      <c r="H1141" s="234" t="inlineStr">
        <is>
          <t>X6</t>
        </is>
      </c>
      <c r="I1141" s="233" t="inlineStr">
        <is>
          <t>Mechanical Seal</t>
        </is>
      </c>
      <c r="J1141" s="233" t="inlineStr">
        <is>
          <t>Single</t>
        </is>
      </c>
      <c r="K1141" s="233" t="n"/>
      <c r="L1141" s="233" t="inlineStr">
        <is>
          <t>Regreasable</t>
        </is>
      </c>
      <c r="M1141" s="233" t="inlineStr">
        <is>
          <t>J</t>
        </is>
      </c>
      <c r="N1141" s="233" t="inlineStr">
        <is>
          <t>Labrynth Lip Seal</t>
        </is>
      </c>
      <c r="O1141" s="233" t="inlineStr">
        <is>
          <t>Coating_Scotchkote134_interior_exterior</t>
        </is>
      </c>
      <c r="P1141" s="235" t="inlineStr">
        <is>
          <t>RTF</t>
        </is>
      </c>
      <c r="Q1141" s="233" t="inlineStr">
        <is>
          <t>B104780</t>
        </is>
      </c>
      <c r="R1141" s="235" t="inlineStr">
        <is>
          <t>LT105</t>
        </is>
      </c>
      <c r="S1141" s="233" t="n"/>
      <c r="T1141" s="233" t="n"/>
      <c r="U1141" s="233" t="n"/>
    </row>
    <row r="1142">
      <c r="B1142" s="233">
        <f>IF(AND(M1142&lt;&gt;"B20", O1142= "Coating_Standard"),"Y","N")</f>
        <v/>
      </c>
      <c r="C1142" s="233" t="inlineStr">
        <is>
          <t>ConTab_BOM_KP_Insert_1847</t>
        </is>
      </c>
      <c r="D1142" s="233">
        <f>IF(B1142="Y",C1142,"")</f>
        <v/>
      </c>
      <c r="E1142" s="198" t="inlineStr">
        <is>
          <t>6019-7_8-KP</t>
        </is>
      </c>
      <c r="F1142" s="235" t="inlineStr">
        <is>
          <t>Opt_Insert</t>
        </is>
      </c>
      <c r="G1142" s="235" t="inlineStr">
        <is>
          <t>6</t>
        </is>
      </c>
      <c r="H1142" s="234" t="inlineStr">
        <is>
          <t>X6</t>
        </is>
      </c>
      <c r="I1142" s="233" t="inlineStr">
        <is>
          <t>Packing</t>
        </is>
      </c>
      <c r="J1142" s="233" t="inlineStr">
        <is>
          <t>Packing</t>
        </is>
      </c>
      <c r="K1142" s="233" t="n"/>
      <c r="L1142" s="233" t="inlineStr">
        <is>
          <t>Regreasable</t>
        </is>
      </c>
      <c r="M1142" s="233" t="inlineStr">
        <is>
          <t>C35</t>
        </is>
      </c>
      <c r="N1142" s="233" t="inlineStr">
        <is>
          <t>Labrynth Lip Seal</t>
        </is>
      </c>
      <c r="O1142" s="233" t="inlineStr">
        <is>
          <t>Coating_Scotchkote134_interior_exterior</t>
        </is>
      </c>
      <c r="P1142" s="235" t="inlineStr">
        <is>
          <t>RTF</t>
        </is>
      </c>
      <c r="Q1142" s="233" t="inlineStr">
        <is>
          <t>B104782</t>
        </is>
      </c>
      <c r="R1142" s="235" t="inlineStr">
        <is>
          <t>LT250</t>
        </is>
      </c>
      <c r="S1142" s="233" t="n"/>
      <c r="T1142" s="233" t="n"/>
      <c r="U1142" s="233" t="n"/>
    </row>
    <row r="1143">
      <c r="B1143" s="233">
        <f>IF(AND(M1143&lt;&gt;"B20", O1143= "Coating_Standard"),"Y","N")</f>
        <v/>
      </c>
      <c r="C1143" s="233" t="inlineStr">
        <is>
          <t>ConTab_BOM_KP_Insert_1848</t>
        </is>
      </c>
      <c r="D1143" s="233">
        <f>IF(B1143="Y",C1143,"")</f>
        <v/>
      </c>
      <c r="E1143" s="198" t="inlineStr">
        <is>
          <t>6019-7_8-KP</t>
        </is>
      </c>
      <c r="F1143" s="235" t="inlineStr">
        <is>
          <t>Opt_Insert</t>
        </is>
      </c>
      <c r="G1143" s="235" t="inlineStr">
        <is>
          <t>6</t>
        </is>
      </c>
      <c r="H1143" s="234" t="inlineStr">
        <is>
          <t>X6</t>
        </is>
      </c>
      <c r="I1143" s="233" t="inlineStr">
        <is>
          <t>Packing</t>
        </is>
      </c>
      <c r="J1143" s="233" t="inlineStr">
        <is>
          <t>Packing</t>
        </is>
      </c>
      <c r="K1143" s="233" t="n"/>
      <c r="L1143" s="233" t="inlineStr">
        <is>
          <t>Regreasable</t>
        </is>
      </c>
      <c r="M1143" s="233" t="inlineStr">
        <is>
          <t>J</t>
        </is>
      </c>
      <c r="N1143" s="233" t="inlineStr">
        <is>
          <t>Labrynth Lip Seal</t>
        </is>
      </c>
      <c r="O1143" s="233" t="inlineStr">
        <is>
          <t>Coating_Scotchkote134_interior_exterior</t>
        </is>
      </c>
      <c r="P1143" s="235" t="inlineStr">
        <is>
          <t>RTF</t>
        </is>
      </c>
      <c r="Q1143" s="233" t="inlineStr">
        <is>
          <t>B104783</t>
        </is>
      </c>
      <c r="R1143" s="235" t="inlineStr">
        <is>
          <t>LT105</t>
        </is>
      </c>
      <c r="S1143" s="233" t="n"/>
      <c r="T1143" s="233" t="n"/>
      <c r="U1143" s="233" t="n"/>
    </row>
    <row r="1144">
      <c r="B1144" s="233">
        <f>IF(AND(M1144&lt;&gt;"B20", O1144= "Coating_Standard"),"Y","N")</f>
        <v/>
      </c>
      <c r="C1144" s="233" t="inlineStr">
        <is>
          <t>ConTab_BOM_KP_Insert_1849</t>
        </is>
      </c>
      <c r="D1144" s="233">
        <f>IF(B1144="Y",C1144,"")</f>
        <v/>
      </c>
      <c r="E1144" s="198" t="inlineStr">
        <is>
          <t>6020-3_4-KP</t>
        </is>
      </c>
      <c r="F1144" s="235" t="inlineStr">
        <is>
          <t>Opt_Insert</t>
        </is>
      </c>
      <c r="G1144" s="235" t="inlineStr">
        <is>
          <t>6</t>
        </is>
      </c>
      <c r="H1144" s="234" t="inlineStr">
        <is>
          <t>X6</t>
        </is>
      </c>
      <c r="I1144" s="233" t="inlineStr">
        <is>
          <t>Mechanical Seal</t>
        </is>
      </c>
      <c r="J1144" s="233" t="inlineStr">
        <is>
          <t>Single</t>
        </is>
      </c>
      <c r="K1144" s="233" t="n"/>
      <c r="L1144" s="233" t="inlineStr">
        <is>
          <t>Regreasable</t>
        </is>
      </c>
      <c r="M1144" s="233" t="inlineStr">
        <is>
          <t>C35</t>
        </is>
      </c>
      <c r="N1144" s="233" t="inlineStr">
        <is>
          <t>Labrynth Lip Seal</t>
        </is>
      </c>
      <c r="O1144" s="233" t="inlineStr">
        <is>
          <t>Coating_Scotchkote134_interior_exterior</t>
        </is>
      </c>
      <c r="P1144" s="235" t="inlineStr">
        <is>
          <t>RTF</t>
        </is>
      </c>
      <c r="Q1144" s="233" t="inlineStr">
        <is>
          <t>B104785</t>
        </is>
      </c>
      <c r="R1144" s="235" t="inlineStr">
        <is>
          <t>LT250</t>
        </is>
      </c>
      <c r="S1144" s="233" t="n"/>
      <c r="T1144" s="233" t="n"/>
      <c r="U1144" s="233" t="n"/>
    </row>
    <row r="1145">
      <c r="B1145" s="233">
        <f>IF(AND(M1145&lt;&gt;"B20", O1145= "Coating_Standard"),"Y","N")</f>
        <v/>
      </c>
      <c r="C1145" s="233" t="inlineStr">
        <is>
          <t>ConTab_BOM_KP_Insert_1850</t>
        </is>
      </c>
      <c r="D1145" s="233">
        <f>IF(B1145="Y",C1145,"")</f>
        <v/>
      </c>
      <c r="E1145" s="198" t="inlineStr">
        <is>
          <t>6020-3_4-KP</t>
        </is>
      </c>
      <c r="F1145" s="235" t="inlineStr">
        <is>
          <t>Opt_Insert</t>
        </is>
      </c>
      <c r="G1145" s="235" t="inlineStr">
        <is>
          <t>6</t>
        </is>
      </c>
      <c r="H1145" s="234" t="inlineStr">
        <is>
          <t>X6</t>
        </is>
      </c>
      <c r="I1145" s="233" t="inlineStr">
        <is>
          <t>Mechanical Seal</t>
        </is>
      </c>
      <c r="J1145" s="233" t="inlineStr">
        <is>
          <t>Single</t>
        </is>
      </c>
      <c r="K1145" s="233" t="n"/>
      <c r="L1145" s="233" t="inlineStr">
        <is>
          <t>Regreasable</t>
        </is>
      </c>
      <c r="M1145" s="233" t="inlineStr">
        <is>
          <t>J</t>
        </is>
      </c>
      <c r="N1145" s="233" t="inlineStr">
        <is>
          <t>Labrynth Lip Seal</t>
        </is>
      </c>
      <c r="O1145" s="233" t="inlineStr">
        <is>
          <t>Coating_Scotchkote134_interior_exterior</t>
        </is>
      </c>
      <c r="P1145" s="235" t="inlineStr">
        <is>
          <t>RTF</t>
        </is>
      </c>
      <c r="Q1145" s="233" t="inlineStr">
        <is>
          <t>B104786</t>
        </is>
      </c>
      <c r="R1145" s="235" t="inlineStr">
        <is>
          <t>LT105</t>
        </is>
      </c>
      <c r="S1145" s="233" t="n"/>
      <c r="T1145" s="233" t="n"/>
      <c r="U1145" s="233" t="n"/>
    </row>
    <row r="1146">
      <c r="B1146" s="233">
        <f>IF(AND(M1146&lt;&gt;"B20", O1146= "Coating_Standard"),"Y","N")</f>
        <v/>
      </c>
      <c r="C1146" s="233" t="inlineStr">
        <is>
          <t>ConTab_BOM_KP_Insert_1851</t>
        </is>
      </c>
      <c r="D1146" s="233">
        <f>IF(B1146="Y",C1146,"")</f>
        <v/>
      </c>
      <c r="E1146" s="198" t="inlineStr">
        <is>
          <t>6020-3_4-KP</t>
        </is>
      </c>
      <c r="F1146" s="235" t="inlineStr">
        <is>
          <t>Opt_Insert</t>
        </is>
      </c>
      <c r="G1146" s="235" t="inlineStr">
        <is>
          <t>6</t>
        </is>
      </c>
      <c r="H1146" s="234" t="inlineStr">
        <is>
          <t>X6</t>
        </is>
      </c>
      <c r="I1146" s="233" t="inlineStr">
        <is>
          <t>Packing</t>
        </is>
      </c>
      <c r="J1146" s="233" t="inlineStr">
        <is>
          <t>Packing</t>
        </is>
      </c>
      <c r="K1146" s="233" t="n"/>
      <c r="L1146" s="233" t="inlineStr">
        <is>
          <t>Regreasable</t>
        </is>
      </c>
      <c r="M1146" s="233" t="inlineStr">
        <is>
          <t>C35</t>
        </is>
      </c>
      <c r="N1146" s="233" t="inlineStr">
        <is>
          <t>Labrynth Lip Seal</t>
        </is>
      </c>
      <c r="O1146" s="233" t="inlineStr">
        <is>
          <t>Coating_Scotchkote134_interior_exterior</t>
        </is>
      </c>
      <c r="P1146" s="235" t="inlineStr">
        <is>
          <t>RTF</t>
        </is>
      </c>
      <c r="Q1146" s="233" t="inlineStr">
        <is>
          <t>B104788</t>
        </is>
      </c>
      <c r="R1146" s="235" t="inlineStr">
        <is>
          <t>LT250</t>
        </is>
      </c>
      <c r="S1146" s="233" t="n"/>
      <c r="T1146" s="233" t="n"/>
      <c r="U1146" s="233" t="n"/>
    </row>
    <row r="1147">
      <c r="B1147" s="233">
        <f>IF(AND(M1147&lt;&gt;"B20", O1147= "Coating_Standard"),"Y","N")</f>
        <v/>
      </c>
      <c r="C1147" s="233" t="inlineStr">
        <is>
          <t>ConTab_BOM_KP_Insert_1852</t>
        </is>
      </c>
      <c r="D1147" s="233">
        <f>IF(B1147="Y",C1147,"")</f>
        <v/>
      </c>
      <c r="E1147" s="198" t="inlineStr">
        <is>
          <t>6020-3_4-KP</t>
        </is>
      </c>
      <c r="F1147" s="235" t="inlineStr">
        <is>
          <t>Opt_Insert</t>
        </is>
      </c>
      <c r="G1147" s="235" t="inlineStr">
        <is>
          <t>6</t>
        </is>
      </c>
      <c r="H1147" s="234" t="inlineStr">
        <is>
          <t>X6</t>
        </is>
      </c>
      <c r="I1147" s="233" t="inlineStr">
        <is>
          <t>Packing</t>
        </is>
      </c>
      <c r="J1147" s="233" t="inlineStr">
        <is>
          <t>Packing</t>
        </is>
      </c>
      <c r="K1147" s="233" t="n"/>
      <c r="L1147" s="233" t="inlineStr">
        <is>
          <t>Regreasable</t>
        </is>
      </c>
      <c r="M1147" s="233" t="inlineStr">
        <is>
          <t>J</t>
        </is>
      </c>
      <c r="N1147" s="233" t="inlineStr">
        <is>
          <t>Labrynth Lip Seal</t>
        </is>
      </c>
      <c r="O1147" s="233" t="inlineStr">
        <is>
          <t>Coating_Scotchkote134_interior_exterior</t>
        </is>
      </c>
      <c r="P1147" s="235" t="inlineStr">
        <is>
          <t>RTF</t>
        </is>
      </c>
      <c r="Q1147" s="233" t="inlineStr">
        <is>
          <t>B104789</t>
        </is>
      </c>
      <c r="R1147" s="235" t="inlineStr">
        <is>
          <t>LT105</t>
        </is>
      </c>
      <c r="S1147" s="233" t="n"/>
      <c r="T1147" s="233" t="n"/>
      <c r="U1147" s="233" t="n"/>
    </row>
    <row r="1148">
      <c r="B1148" s="233">
        <f>IF(AND(M1148&lt;&gt;"B20", O1148= "Coating_Standard"),"Y","N")</f>
        <v/>
      </c>
      <c r="C1148" s="233" t="inlineStr">
        <is>
          <t>ConTab_BOM_KP_Insert_1853</t>
        </is>
      </c>
      <c r="D1148" s="233">
        <f>IF(B1148="Y",C1148,"")</f>
        <v/>
      </c>
      <c r="E1148" s="198" t="inlineStr">
        <is>
          <t>8012-5_6-KP</t>
        </is>
      </c>
      <c r="F1148" s="235" t="inlineStr">
        <is>
          <t>Opt_Insert</t>
        </is>
      </c>
      <c r="G1148" s="235" t="inlineStr">
        <is>
          <t>5</t>
        </is>
      </c>
      <c r="H1148" s="234" t="inlineStr">
        <is>
          <t>X5</t>
        </is>
      </c>
      <c r="I1148" s="233" t="inlineStr">
        <is>
          <t>Mechanical Seal</t>
        </is>
      </c>
      <c r="J1148" s="233" t="inlineStr">
        <is>
          <t>Single</t>
        </is>
      </c>
      <c r="K1148" s="233" t="n"/>
      <c r="L1148" s="233" t="inlineStr">
        <is>
          <t>Regreasable</t>
        </is>
      </c>
      <c r="M1148" s="233" t="inlineStr">
        <is>
          <t>C35</t>
        </is>
      </c>
      <c r="N1148" s="233" t="inlineStr">
        <is>
          <t>Labrynth Lip Seal</t>
        </is>
      </c>
      <c r="O1148" s="233" t="inlineStr">
        <is>
          <t>Coating_Scotchkote134_interior_exterior</t>
        </is>
      </c>
      <c r="P1148" s="235" t="inlineStr">
        <is>
          <t>RTF</t>
        </is>
      </c>
      <c r="Q1148" s="233" t="inlineStr">
        <is>
          <t>B104791</t>
        </is>
      </c>
      <c r="R1148" s="235" t="inlineStr">
        <is>
          <t>LT250</t>
        </is>
      </c>
      <c r="S1148" s="233" t="n"/>
      <c r="T1148" s="233" t="n"/>
      <c r="U1148" s="233" t="n"/>
    </row>
    <row r="1149">
      <c r="B1149" s="233">
        <f>IF(AND(M1149&lt;&gt;"B20", O1149= "Coating_Standard"),"Y","N")</f>
        <v/>
      </c>
      <c r="C1149" s="233" t="inlineStr">
        <is>
          <t>ConTab_BOM_KP_Insert_1854</t>
        </is>
      </c>
      <c r="D1149" s="233">
        <f>IF(B1149="Y",C1149,"")</f>
        <v/>
      </c>
      <c r="E1149" s="198" t="inlineStr">
        <is>
          <t>8012-5_6-KP</t>
        </is>
      </c>
      <c r="F1149" s="235" t="inlineStr">
        <is>
          <t>Opt_Insert</t>
        </is>
      </c>
      <c r="G1149" s="235" t="inlineStr">
        <is>
          <t>5</t>
        </is>
      </c>
      <c r="H1149" s="234" t="inlineStr">
        <is>
          <t>X5</t>
        </is>
      </c>
      <c r="I1149" s="233" t="inlineStr">
        <is>
          <t>Mechanical Seal</t>
        </is>
      </c>
      <c r="J1149" s="233" t="inlineStr">
        <is>
          <t>Single</t>
        </is>
      </c>
      <c r="K1149" s="233" t="n"/>
      <c r="L1149" s="233" t="inlineStr">
        <is>
          <t>Regreasable</t>
        </is>
      </c>
      <c r="M1149" s="233" t="inlineStr">
        <is>
          <t>J</t>
        </is>
      </c>
      <c r="N1149" s="233" t="inlineStr">
        <is>
          <t>Labrynth Lip Seal</t>
        </is>
      </c>
      <c r="O1149" s="233" t="inlineStr">
        <is>
          <t>Coating_Scotchkote134_interior_exterior</t>
        </is>
      </c>
      <c r="P1149" s="235" t="inlineStr">
        <is>
          <t>RTF</t>
        </is>
      </c>
      <c r="Q1149" s="233" t="inlineStr">
        <is>
          <t>B104792</t>
        </is>
      </c>
      <c r="R1149" s="235" t="inlineStr">
        <is>
          <t>LT105</t>
        </is>
      </c>
      <c r="S1149" s="233" t="n"/>
      <c r="T1149" s="233" t="n"/>
      <c r="U1149" s="233" t="n"/>
    </row>
    <row r="1150">
      <c r="B1150" s="233">
        <f>IF(AND(M1150&lt;&gt;"B20", O1150= "Coating_Standard"),"Y","N")</f>
        <v/>
      </c>
      <c r="C1150" s="233" t="inlineStr">
        <is>
          <t>ConTab_BOM_KP_Insert_1855</t>
        </is>
      </c>
      <c r="D1150" s="233">
        <f>IF(B1150="Y",C1150,"")</f>
        <v/>
      </c>
      <c r="E1150" s="198" t="inlineStr">
        <is>
          <t>8012-5_6-KP</t>
        </is>
      </c>
      <c r="F1150" s="235" t="inlineStr">
        <is>
          <t>Opt_Insert</t>
        </is>
      </c>
      <c r="G1150" s="235" t="inlineStr">
        <is>
          <t>5</t>
        </is>
      </c>
      <c r="H1150" s="234" t="inlineStr">
        <is>
          <t>X5</t>
        </is>
      </c>
      <c r="I1150" s="233" t="inlineStr">
        <is>
          <t>Packing</t>
        </is>
      </c>
      <c r="J1150" s="233" t="inlineStr">
        <is>
          <t>Packing</t>
        </is>
      </c>
      <c r="K1150" s="233" t="n"/>
      <c r="L1150" s="233" t="inlineStr">
        <is>
          <t>Regreasable</t>
        </is>
      </c>
      <c r="M1150" s="233" t="inlineStr">
        <is>
          <t>C35</t>
        </is>
      </c>
      <c r="N1150" s="233" t="inlineStr">
        <is>
          <t>Labrynth Lip Seal</t>
        </is>
      </c>
      <c r="O1150" s="233" t="inlineStr">
        <is>
          <t>Coating_Scotchkote134_interior_exterior</t>
        </is>
      </c>
      <c r="P1150" s="235" t="inlineStr">
        <is>
          <t>RTF</t>
        </is>
      </c>
      <c r="Q1150" s="233" t="inlineStr">
        <is>
          <t>B104794</t>
        </is>
      </c>
      <c r="R1150" s="235" t="inlineStr">
        <is>
          <t>LT250</t>
        </is>
      </c>
      <c r="S1150" s="233" t="n"/>
      <c r="T1150" s="233" t="n"/>
      <c r="U1150" s="233" t="n"/>
    </row>
    <row r="1151">
      <c r="B1151" s="233">
        <f>IF(AND(M1151&lt;&gt;"B20", O1151= "Coating_Standard"),"Y","N")</f>
        <v/>
      </c>
      <c r="C1151" s="233" t="inlineStr">
        <is>
          <t>ConTab_BOM_KP_Insert_1856</t>
        </is>
      </c>
      <c r="D1151" s="233">
        <f>IF(B1151="Y",C1151,"")</f>
        <v/>
      </c>
      <c r="E1151" s="198" t="inlineStr">
        <is>
          <t>8012-5_6-KP</t>
        </is>
      </c>
      <c r="F1151" s="235" t="inlineStr">
        <is>
          <t>Opt_Insert</t>
        </is>
      </c>
      <c r="G1151" s="235" t="inlineStr">
        <is>
          <t>5</t>
        </is>
      </c>
      <c r="H1151" s="234" t="inlineStr">
        <is>
          <t>X5</t>
        </is>
      </c>
      <c r="I1151" s="233" t="inlineStr">
        <is>
          <t>Packing</t>
        </is>
      </c>
      <c r="J1151" s="233" t="inlineStr">
        <is>
          <t>Packing</t>
        </is>
      </c>
      <c r="K1151" s="233" t="n"/>
      <c r="L1151" s="233" t="inlineStr">
        <is>
          <t>Regreasable</t>
        </is>
      </c>
      <c r="M1151" s="233" t="inlineStr">
        <is>
          <t>J</t>
        </is>
      </c>
      <c r="N1151" s="233" t="inlineStr">
        <is>
          <t>Labrynth Lip Seal</t>
        </is>
      </c>
      <c r="O1151" s="233" t="inlineStr">
        <is>
          <t>Coating_Scotchkote134_interior_exterior</t>
        </is>
      </c>
      <c r="P1151" s="235" t="inlineStr">
        <is>
          <t>RTF</t>
        </is>
      </c>
      <c r="Q1151" s="233" t="inlineStr">
        <is>
          <t>B104795</t>
        </is>
      </c>
      <c r="R1151" s="235" t="inlineStr">
        <is>
          <t>LT105</t>
        </is>
      </c>
      <c r="S1151" s="233" t="n"/>
      <c r="T1151" s="233" t="n"/>
      <c r="U1151" s="233" t="n"/>
    </row>
    <row r="1152">
      <c r="B1152" s="233">
        <f>IF(AND(M1152&lt;&gt;"B20", O1152= "Coating_Standard"),"Y","N")</f>
        <v/>
      </c>
      <c r="C1152" s="233" t="inlineStr">
        <is>
          <t>ConTab_BOM_KP_Insert_1857</t>
        </is>
      </c>
      <c r="D1152" s="233">
        <f>IF(B1152="Y",C1152,"")</f>
        <v/>
      </c>
      <c r="E1152" s="198" t="inlineStr">
        <is>
          <t>8015-3_4-KP</t>
        </is>
      </c>
      <c r="F1152" s="235" t="inlineStr">
        <is>
          <t>Opt_Insert</t>
        </is>
      </c>
      <c r="G1152" s="235" t="inlineStr">
        <is>
          <t>5</t>
        </is>
      </c>
      <c r="H1152" s="234" t="inlineStr">
        <is>
          <t>X5</t>
        </is>
      </c>
      <c r="I1152" s="233" t="inlineStr">
        <is>
          <t>Mechanical Seal</t>
        </is>
      </c>
      <c r="J1152" s="233" t="inlineStr">
        <is>
          <t>Single</t>
        </is>
      </c>
      <c r="K1152" s="233" t="n"/>
      <c r="L1152" s="233" t="inlineStr">
        <is>
          <t>Regreasable</t>
        </is>
      </c>
      <c r="M1152" s="233" t="inlineStr">
        <is>
          <t>C35</t>
        </is>
      </c>
      <c r="N1152" s="233" t="inlineStr">
        <is>
          <t>Labrynth Lip Seal</t>
        </is>
      </c>
      <c r="O1152" s="233" t="inlineStr">
        <is>
          <t>Coating_Scotchkote134_interior_exterior</t>
        </is>
      </c>
      <c r="P1152" s="235" t="inlineStr">
        <is>
          <t>RTF</t>
        </is>
      </c>
      <c r="Q1152" s="233" t="inlineStr">
        <is>
          <t>B104797</t>
        </is>
      </c>
      <c r="R1152" s="235" t="inlineStr">
        <is>
          <t>LT250</t>
        </is>
      </c>
      <c r="S1152" s="233" t="n"/>
      <c r="T1152" s="233" t="n"/>
      <c r="U1152" s="233" t="n"/>
    </row>
    <row r="1153">
      <c r="B1153" s="233">
        <f>IF(AND(M1153&lt;&gt;"B20", O1153= "Coating_Standard"),"Y","N")</f>
        <v/>
      </c>
      <c r="C1153" s="233" t="inlineStr">
        <is>
          <t>ConTab_BOM_KP_Insert_1858</t>
        </is>
      </c>
      <c r="D1153" s="233">
        <f>IF(B1153="Y",C1153,"")</f>
        <v/>
      </c>
      <c r="E1153" s="198" t="inlineStr">
        <is>
          <t>8015-3_4-KP</t>
        </is>
      </c>
      <c r="F1153" s="235" t="inlineStr">
        <is>
          <t>Opt_Insert</t>
        </is>
      </c>
      <c r="G1153" s="235" t="inlineStr">
        <is>
          <t>5</t>
        </is>
      </c>
      <c r="H1153" s="234" t="inlineStr">
        <is>
          <t>X5</t>
        </is>
      </c>
      <c r="I1153" s="233" t="inlineStr">
        <is>
          <t>Mechanical Seal</t>
        </is>
      </c>
      <c r="J1153" s="233" t="inlineStr">
        <is>
          <t>Single</t>
        </is>
      </c>
      <c r="K1153" s="233" t="n"/>
      <c r="L1153" s="233" t="inlineStr">
        <is>
          <t>Regreasable</t>
        </is>
      </c>
      <c r="M1153" s="233" t="inlineStr">
        <is>
          <t>J</t>
        </is>
      </c>
      <c r="N1153" s="233" t="inlineStr">
        <is>
          <t>Labrynth Lip Seal</t>
        </is>
      </c>
      <c r="O1153" s="233" t="inlineStr">
        <is>
          <t>Coating_Scotchkote134_interior_exterior</t>
        </is>
      </c>
      <c r="P1153" s="235" t="inlineStr">
        <is>
          <t>RTF</t>
        </is>
      </c>
      <c r="Q1153" s="233" t="inlineStr">
        <is>
          <t>B104798</t>
        </is>
      </c>
      <c r="R1153" s="235" t="inlineStr">
        <is>
          <t>LT105</t>
        </is>
      </c>
      <c r="S1153" s="233" t="n"/>
      <c r="T1153" s="233" t="n"/>
      <c r="U1153" s="233" t="n"/>
    </row>
    <row r="1154">
      <c r="B1154" s="233">
        <f>IF(AND(M1154&lt;&gt;"B20", O1154= "Coating_Standard"),"Y","N")</f>
        <v/>
      </c>
      <c r="C1154" s="233" t="inlineStr">
        <is>
          <t>ConTab_BOM_KP_Insert_1859</t>
        </is>
      </c>
      <c r="D1154" s="233">
        <f>IF(B1154="Y",C1154,"")</f>
        <v/>
      </c>
      <c r="E1154" s="198" t="inlineStr">
        <is>
          <t>8015-3_4-KP</t>
        </is>
      </c>
      <c r="F1154" s="235" t="inlineStr">
        <is>
          <t>Opt_Insert</t>
        </is>
      </c>
      <c r="G1154" s="235" t="inlineStr">
        <is>
          <t>5</t>
        </is>
      </c>
      <c r="H1154" s="234" t="inlineStr">
        <is>
          <t>X5</t>
        </is>
      </c>
      <c r="I1154" s="233" t="inlineStr">
        <is>
          <t>Packing</t>
        </is>
      </c>
      <c r="J1154" s="233" t="inlineStr">
        <is>
          <t>Packing</t>
        </is>
      </c>
      <c r="K1154" s="233" t="n"/>
      <c r="L1154" s="233" t="inlineStr">
        <is>
          <t>Regreasable</t>
        </is>
      </c>
      <c r="M1154" s="233" t="inlineStr">
        <is>
          <t>C35</t>
        </is>
      </c>
      <c r="N1154" s="233" t="inlineStr">
        <is>
          <t>Labrynth Lip Seal</t>
        </is>
      </c>
      <c r="O1154" s="233" t="inlineStr">
        <is>
          <t>Coating_Scotchkote134_interior_exterior</t>
        </is>
      </c>
      <c r="P1154" s="235" t="inlineStr">
        <is>
          <t>RTF</t>
        </is>
      </c>
      <c r="Q1154" s="233" t="inlineStr">
        <is>
          <t>B104800</t>
        </is>
      </c>
      <c r="R1154" s="235" t="inlineStr">
        <is>
          <t>LT250</t>
        </is>
      </c>
      <c r="S1154" s="233" t="n"/>
      <c r="T1154" s="233" t="n"/>
      <c r="U1154" s="233" t="n"/>
    </row>
    <row r="1155">
      <c r="B1155" s="233">
        <f>IF(AND(M1155&lt;&gt;"B20", O1155= "Coating_Standard"),"Y","N")</f>
        <v/>
      </c>
      <c r="C1155" s="233" t="inlineStr">
        <is>
          <t>ConTab_BOM_KP_Insert_1860</t>
        </is>
      </c>
      <c r="D1155" s="233">
        <f>IF(B1155="Y",C1155,"")</f>
        <v/>
      </c>
      <c r="E1155" s="198" t="inlineStr">
        <is>
          <t>8015-3_4-KP</t>
        </is>
      </c>
      <c r="F1155" s="235" t="inlineStr">
        <is>
          <t>Opt_Insert</t>
        </is>
      </c>
      <c r="G1155" s="235" t="inlineStr">
        <is>
          <t>5</t>
        </is>
      </c>
      <c r="H1155" s="234" t="inlineStr">
        <is>
          <t>X5</t>
        </is>
      </c>
      <c r="I1155" s="233" t="inlineStr">
        <is>
          <t>Packing</t>
        </is>
      </c>
      <c r="J1155" s="233" t="inlineStr">
        <is>
          <t>Packing</t>
        </is>
      </c>
      <c r="K1155" s="233" t="n"/>
      <c r="L1155" s="233" t="inlineStr">
        <is>
          <t>Regreasable</t>
        </is>
      </c>
      <c r="M1155" s="233" t="inlineStr">
        <is>
          <t>J</t>
        </is>
      </c>
      <c r="N1155" s="233" t="inlineStr">
        <is>
          <t>Labrynth Lip Seal</t>
        </is>
      </c>
      <c r="O1155" s="233" t="inlineStr">
        <is>
          <t>Coating_Scotchkote134_interior_exterior</t>
        </is>
      </c>
      <c r="P1155" s="235" t="inlineStr">
        <is>
          <t>RTF</t>
        </is>
      </c>
      <c r="Q1155" s="233" t="inlineStr">
        <is>
          <t>B104801</t>
        </is>
      </c>
      <c r="R1155" s="235" t="inlineStr">
        <is>
          <t>LT105</t>
        </is>
      </c>
      <c r="S1155" s="233" t="n"/>
      <c r="T1155" s="233" t="n"/>
      <c r="U1155" s="233" t="n"/>
    </row>
    <row r="1156">
      <c r="B1156" s="233">
        <f>IF(AND(M1156&lt;&gt;"B20", O1156= "Coating_Standard"),"Y","N")</f>
        <v/>
      </c>
      <c r="C1156" s="233" t="inlineStr">
        <is>
          <t>ConTab_BOM_KP_Insert_1861</t>
        </is>
      </c>
      <c r="D1156" s="233">
        <f>IF(B1156="Y",C1156,"")</f>
        <v/>
      </c>
      <c r="E1156" s="198" t="inlineStr">
        <is>
          <t>8020-5_6-KP</t>
        </is>
      </c>
      <c r="F1156" s="235" t="inlineStr">
        <is>
          <t>Opt_Insert</t>
        </is>
      </c>
      <c r="G1156" s="235" t="inlineStr">
        <is>
          <t>K</t>
        </is>
      </c>
      <c r="H1156" s="234" t="inlineStr">
        <is>
          <t>XK</t>
        </is>
      </c>
      <c r="I1156" s="233" t="inlineStr">
        <is>
          <t>Mechanical Seal</t>
        </is>
      </c>
      <c r="J1156" s="233" t="inlineStr">
        <is>
          <t>Single</t>
        </is>
      </c>
      <c r="K1156" s="233" t="n"/>
      <c r="L1156" s="233" t="inlineStr">
        <is>
          <t>Regreasable</t>
        </is>
      </c>
      <c r="M1156" s="233" t="inlineStr">
        <is>
          <t>C35</t>
        </is>
      </c>
      <c r="N1156" s="233" t="inlineStr">
        <is>
          <t>Labrynth Lip Seal</t>
        </is>
      </c>
      <c r="O1156" s="233" t="inlineStr">
        <is>
          <t>Coating_Scotchkote134_interior_exterior</t>
        </is>
      </c>
      <c r="P1156" s="235" t="inlineStr">
        <is>
          <t>RTF</t>
        </is>
      </c>
      <c r="Q1156" s="233" t="inlineStr">
        <is>
          <t>B104803</t>
        </is>
      </c>
      <c r="R1156" s="235" t="inlineStr">
        <is>
          <t>LT250</t>
        </is>
      </c>
      <c r="S1156" s="233" t="n"/>
      <c r="T1156" s="233" t="n"/>
      <c r="U1156" s="233" t="n"/>
    </row>
    <row r="1157">
      <c r="B1157" s="233">
        <f>IF(AND(M1157&lt;&gt;"B20", O1157= "Coating_Standard"),"Y","N")</f>
        <v/>
      </c>
      <c r="C1157" s="233" t="inlineStr">
        <is>
          <t>ConTab_BOM_KP_Insert_1862</t>
        </is>
      </c>
      <c r="D1157" s="233">
        <f>IF(B1157="Y",C1157,"")</f>
        <v/>
      </c>
      <c r="E1157" s="198" t="inlineStr">
        <is>
          <t>8020-5_6-KP</t>
        </is>
      </c>
      <c r="F1157" s="235" t="inlineStr">
        <is>
          <t>Opt_Insert</t>
        </is>
      </c>
      <c r="G1157" s="235" t="inlineStr">
        <is>
          <t>K</t>
        </is>
      </c>
      <c r="H1157" s="234" t="inlineStr">
        <is>
          <t>XK</t>
        </is>
      </c>
      <c r="I1157" s="233" t="inlineStr">
        <is>
          <t>Mechanical Seal</t>
        </is>
      </c>
      <c r="J1157" s="233" t="inlineStr">
        <is>
          <t>Single</t>
        </is>
      </c>
      <c r="K1157" s="233" t="n"/>
      <c r="L1157" s="233" t="inlineStr">
        <is>
          <t>Regreasable</t>
        </is>
      </c>
      <c r="M1157" s="233" t="inlineStr">
        <is>
          <t>J</t>
        </is>
      </c>
      <c r="N1157" s="233" t="inlineStr">
        <is>
          <t>Labrynth Lip Seal</t>
        </is>
      </c>
      <c r="O1157" s="233" t="inlineStr">
        <is>
          <t>Coating_Scotchkote134_interior_exterior</t>
        </is>
      </c>
      <c r="P1157" s="235" t="inlineStr">
        <is>
          <t>RTF</t>
        </is>
      </c>
      <c r="Q1157" s="233" t="inlineStr">
        <is>
          <t>B104804</t>
        </is>
      </c>
      <c r="R1157" s="235" t="inlineStr">
        <is>
          <t>LT105</t>
        </is>
      </c>
      <c r="S1157" s="233" t="n"/>
      <c r="T1157" s="233" t="n"/>
      <c r="U1157" s="233" t="n"/>
    </row>
    <row r="1158">
      <c r="B1158" s="233">
        <f>IF(AND(M1158&lt;&gt;"B20", O1158= "Coating_Standard"),"Y","N")</f>
        <v/>
      </c>
      <c r="C1158" s="233" t="inlineStr">
        <is>
          <t>ConTab_BOM_KP_Insert_1863</t>
        </is>
      </c>
      <c r="D1158" s="233">
        <f>IF(B1158="Y",C1158,"")</f>
        <v/>
      </c>
      <c r="E1158" s="198" t="inlineStr">
        <is>
          <t>8020-5_6-KP</t>
        </is>
      </c>
      <c r="F1158" s="235" t="inlineStr">
        <is>
          <t>Opt_Insert</t>
        </is>
      </c>
      <c r="G1158" s="235" t="inlineStr">
        <is>
          <t>K</t>
        </is>
      </c>
      <c r="H1158" s="234" t="inlineStr">
        <is>
          <t>XK</t>
        </is>
      </c>
      <c r="I1158" s="233" t="inlineStr">
        <is>
          <t>Packing</t>
        </is>
      </c>
      <c r="J1158" s="233" t="inlineStr">
        <is>
          <t>Packing</t>
        </is>
      </c>
      <c r="K1158" s="233" t="n"/>
      <c r="L1158" s="233" t="inlineStr">
        <is>
          <t>Regreasable</t>
        </is>
      </c>
      <c r="M1158" s="233" t="inlineStr">
        <is>
          <t>C35</t>
        </is>
      </c>
      <c r="N1158" s="233" t="inlineStr">
        <is>
          <t>Labrynth Lip Seal</t>
        </is>
      </c>
      <c r="O1158" s="233" t="inlineStr">
        <is>
          <t>Coating_Scotchkote134_interior_exterior</t>
        </is>
      </c>
      <c r="P1158" s="235" t="inlineStr">
        <is>
          <t>RTF</t>
        </is>
      </c>
      <c r="Q1158" s="233" t="inlineStr">
        <is>
          <t>B104806</t>
        </is>
      </c>
      <c r="R1158" s="235" t="inlineStr">
        <is>
          <t>LT250</t>
        </is>
      </c>
      <c r="S1158" s="233" t="n"/>
      <c r="T1158" s="233" t="n"/>
      <c r="U1158" s="233" t="n"/>
    </row>
    <row r="1159">
      <c r="B1159" s="233">
        <f>IF(AND(M1159&lt;&gt;"B20", O1159= "Coating_Standard"),"Y","N")</f>
        <v/>
      </c>
      <c r="C1159" s="233" t="inlineStr">
        <is>
          <t>ConTab_BOM_KP_Insert_1864</t>
        </is>
      </c>
      <c r="D1159" s="233">
        <f>IF(B1159="Y",C1159,"")</f>
        <v/>
      </c>
      <c r="E1159" s="198" t="inlineStr">
        <is>
          <t>8020-5_6-KP</t>
        </is>
      </c>
      <c r="F1159" s="235" t="inlineStr">
        <is>
          <t>Opt_Insert</t>
        </is>
      </c>
      <c r="G1159" s="235" t="inlineStr">
        <is>
          <t>K</t>
        </is>
      </c>
      <c r="H1159" s="234" t="inlineStr">
        <is>
          <t>XK</t>
        </is>
      </c>
      <c r="I1159" s="233" t="inlineStr">
        <is>
          <t>Packing</t>
        </is>
      </c>
      <c r="J1159" s="233" t="inlineStr">
        <is>
          <t>Packing</t>
        </is>
      </c>
      <c r="K1159" s="233" t="n"/>
      <c r="L1159" s="233" t="inlineStr">
        <is>
          <t>Regreasable</t>
        </is>
      </c>
      <c r="M1159" s="233" t="inlineStr">
        <is>
          <t>J</t>
        </is>
      </c>
      <c r="N1159" s="233" t="inlineStr">
        <is>
          <t>Labrynth Lip Seal</t>
        </is>
      </c>
      <c r="O1159" s="233" t="inlineStr">
        <is>
          <t>Coating_Scotchkote134_interior_exterior</t>
        </is>
      </c>
      <c r="P1159" s="235" t="inlineStr">
        <is>
          <t>RTF</t>
        </is>
      </c>
      <c r="Q1159" s="233" t="inlineStr">
        <is>
          <t>B104807</t>
        </is>
      </c>
      <c r="R1159" s="235" t="inlineStr">
        <is>
          <t>LT105</t>
        </is>
      </c>
      <c r="S1159" s="233" t="n"/>
      <c r="T1159" s="233" t="n"/>
      <c r="U1159" s="233" t="n"/>
    </row>
    <row r="1160">
      <c r="B1160" s="233">
        <f>IF(AND(M1160&lt;&gt;"B20", O1160= "Coating_Standard"),"Y","N")</f>
        <v/>
      </c>
      <c r="C1160" s="233" t="inlineStr">
        <is>
          <t>ConTab_BOM_KP_Insert_1865</t>
        </is>
      </c>
      <c r="D1160" s="233">
        <f>IF(B1160="Y",C1160,"")</f>
        <v/>
      </c>
      <c r="E1160" s="198" t="inlineStr">
        <is>
          <t>1012-9_0-KP</t>
        </is>
      </c>
      <c r="F1160" s="235" t="inlineStr">
        <is>
          <t>Opt_Insert</t>
        </is>
      </c>
      <c r="G1160" s="235" t="inlineStr">
        <is>
          <t>5</t>
        </is>
      </c>
      <c r="H1160" s="234" t="inlineStr">
        <is>
          <t>X5</t>
        </is>
      </c>
      <c r="I1160" s="233" t="inlineStr">
        <is>
          <t>Mechanical Seal</t>
        </is>
      </c>
      <c r="J1160" s="233" t="inlineStr">
        <is>
          <t>Single</t>
        </is>
      </c>
      <c r="K1160" s="233" t="n"/>
      <c r="L1160" s="233" t="inlineStr">
        <is>
          <t>Regreasable</t>
        </is>
      </c>
      <c r="M1160" s="233" t="inlineStr">
        <is>
          <t>C35</t>
        </is>
      </c>
      <c r="N1160" s="233" t="inlineStr">
        <is>
          <t>Labrynth Lip Seal</t>
        </is>
      </c>
      <c r="O1160" s="233" t="inlineStr">
        <is>
          <t>Coating_Scotchkote134_interior_exterior</t>
        </is>
      </c>
      <c r="P1160" s="235" t="inlineStr">
        <is>
          <t>RTF</t>
        </is>
      </c>
      <c r="Q1160" s="233" t="inlineStr">
        <is>
          <t>B104809</t>
        </is>
      </c>
      <c r="R1160" s="235" t="inlineStr">
        <is>
          <t>LT250</t>
        </is>
      </c>
      <c r="S1160" s="233" t="n"/>
      <c r="T1160" s="233" t="n"/>
      <c r="U1160" s="233" t="n"/>
    </row>
    <row r="1161">
      <c r="B1161" s="233">
        <f>IF(AND(M1161&lt;&gt;"B20", O1161= "Coating_Standard"),"Y","N")</f>
        <v/>
      </c>
      <c r="C1161" s="233" t="inlineStr">
        <is>
          <t>ConTab_BOM_KP_Insert_1866</t>
        </is>
      </c>
      <c r="D1161" s="233">
        <f>IF(B1161="Y",C1161,"")</f>
        <v/>
      </c>
      <c r="E1161" s="198" t="inlineStr">
        <is>
          <t>1012-9_0-KP</t>
        </is>
      </c>
      <c r="F1161" s="235" t="inlineStr">
        <is>
          <t>Opt_Insert</t>
        </is>
      </c>
      <c r="G1161" s="235" t="inlineStr">
        <is>
          <t>5</t>
        </is>
      </c>
      <c r="H1161" s="234" t="inlineStr">
        <is>
          <t>X5</t>
        </is>
      </c>
      <c r="I1161" s="233" t="inlineStr">
        <is>
          <t>Mechanical Seal</t>
        </is>
      </c>
      <c r="J1161" s="233" t="inlineStr">
        <is>
          <t>Single</t>
        </is>
      </c>
      <c r="K1161" s="233" t="n"/>
      <c r="L1161" s="233" t="inlineStr">
        <is>
          <t>Regreasable</t>
        </is>
      </c>
      <c r="M1161" s="233" t="inlineStr">
        <is>
          <t>J</t>
        </is>
      </c>
      <c r="N1161" s="233" t="inlineStr">
        <is>
          <t>Labrynth Lip Seal</t>
        </is>
      </c>
      <c r="O1161" s="233" t="inlineStr">
        <is>
          <t>Coating_Scotchkote134_interior_exterior</t>
        </is>
      </c>
      <c r="P1161" s="235" t="inlineStr">
        <is>
          <t>RTF</t>
        </is>
      </c>
      <c r="Q1161" s="233" t="inlineStr">
        <is>
          <t>B104810</t>
        </is>
      </c>
      <c r="R1161" s="235" t="inlineStr">
        <is>
          <t>LT105</t>
        </is>
      </c>
      <c r="S1161" s="233" t="n"/>
      <c r="T1161" s="233" t="n"/>
      <c r="U1161" s="233" t="n"/>
    </row>
    <row r="1162">
      <c r="B1162" s="233">
        <f>IF(AND(M1162&lt;&gt;"B20", O1162= "Coating_Standard"),"Y","N")</f>
        <v/>
      </c>
      <c r="C1162" s="233" t="inlineStr">
        <is>
          <t>ConTab_BOM_KP_Insert_1867</t>
        </is>
      </c>
      <c r="D1162" s="233">
        <f>IF(B1162="Y",C1162,"")</f>
        <v/>
      </c>
      <c r="E1162" s="198" t="inlineStr">
        <is>
          <t>1012-9_0-KP</t>
        </is>
      </c>
      <c r="F1162" s="235" t="inlineStr">
        <is>
          <t>Opt_Insert</t>
        </is>
      </c>
      <c r="G1162" s="235" t="inlineStr">
        <is>
          <t>5</t>
        </is>
      </c>
      <c r="H1162" s="234" t="inlineStr">
        <is>
          <t>X5</t>
        </is>
      </c>
      <c r="I1162" s="233" t="inlineStr">
        <is>
          <t>Packing</t>
        </is>
      </c>
      <c r="J1162" s="233" t="inlineStr">
        <is>
          <t>Packing</t>
        </is>
      </c>
      <c r="K1162" s="233" t="n"/>
      <c r="L1162" s="233" t="inlineStr">
        <is>
          <t>Regreasable</t>
        </is>
      </c>
      <c r="M1162" s="233" t="inlineStr">
        <is>
          <t>C35</t>
        </is>
      </c>
      <c r="N1162" s="233" t="inlineStr">
        <is>
          <t>Labrynth Lip Seal</t>
        </is>
      </c>
      <c r="O1162" s="233" t="inlineStr">
        <is>
          <t>Coating_Scotchkote134_interior_exterior</t>
        </is>
      </c>
      <c r="P1162" s="235" t="inlineStr">
        <is>
          <t>RTF</t>
        </is>
      </c>
      <c r="Q1162" s="233" t="inlineStr">
        <is>
          <t>B104812</t>
        </is>
      </c>
      <c r="R1162" s="235" t="inlineStr">
        <is>
          <t>LT250</t>
        </is>
      </c>
      <c r="S1162" s="233" t="n"/>
      <c r="T1162" s="233" t="n"/>
      <c r="U1162" s="233" t="n"/>
    </row>
    <row r="1163">
      <c r="B1163" s="233">
        <f>IF(AND(M1163&lt;&gt;"B20", O1163= "Coating_Standard"),"Y","N")</f>
        <v/>
      </c>
      <c r="C1163" s="233" t="inlineStr">
        <is>
          <t>ConTab_BOM_KP_Insert_1868</t>
        </is>
      </c>
      <c r="D1163" s="233">
        <f>IF(B1163="Y",C1163,"")</f>
        <v/>
      </c>
      <c r="E1163" s="198" t="inlineStr">
        <is>
          <t>1012-9_0-KP</t>
        </is>
      </c>
      <c r="F1163" s="235" t="inlineStr">
        <is>
          <t>Opt_Insert</t>
        </is>
      </c>
      <c r="G1163" s="235" t="inlineStr">
        <is>
          <t>5</t>
        </is>
      </c>
      <c r="H1163" s="234" t="inlineStr">
        <is>
          <t>X5</t>
        </is>
      </c>
      <c r="I1163" s="233" t="inlineStr">
        <is>
          <t>Packing</t>
        </is>
      </c>
      <c r="J1163" s="233" t="inlineStr">
        <is>
          <t>Packing</t>
        </is>
      </c>
      <c r="K1163" s="233" t="n"/>
      <c r="L1163" s="233" t="inlineStr">
        <is>
          <t>Regreasable</t>
        </is>
      </c>
      <c r="M1163" s="233" t="inlineStr">
        <is>
          <t>J</t>
        </is>
      </c>
      <c r="N1163" s="233" t="inlineStr">
        <is>
          <t>Labrynth Lip Seal</t>
        </is>
      </c>
      <c r="O1163" s="233" t="inlineStr">
        <is>
          <t>Coating_Scotchkote134_interior_exterior</t>
        </is>
      </c>
      <c r="P1163" s="235" t="inlineStr">
        <is>
          <t>RTF</t>
        </is>
      </c>
      <c r="Q1163" s="233" t="inlineStr">
        <is>
          <t>B104813</t>
        </is>
      </c>
      <c r="R1163" s="235" t="inlineStr">
        <is>
          <t>LT105</t>
        </is>
      </c>
      <c r="S1163" s="233" t="n"/>
      <c r="T1163" s="233" t="n"/>
      <c r="U1163" s="233" t="n"/>
    </row>
    <row r="1164">
      <c r="B1164" s="233">
        <f>IF(AND(M1164&lt;&gt;"B20", O1164= "Coating_Standard"),"Y","N")</f>
        <v/>
      </c>
      <c r="C1164" s="233" t="inlineStr">
        <is>
          <t>ConTab_BOM_KP_Insert_1869</t>
        </is>
      </c>
      <c r="D1164" s="233">
        <f>IF(B1164="Y",C1164,"")</f>
        <v/>
      </c>
      <c r="E1164" s="198" t="inlineStr">
        <is>
          <t>1015-3_4-KP</t>
        </is>
      </c>
      <c r="F1164" s="235" t="inlineStr">
        <is>
          <t>Opt_Insert</t>
        </is>
      </c>
      <c r="G1164" s="235" t="inlineStr">
        <is>
          <t>7</t>
        </is>
      </c>
      <c r="H1164" s="234" t="inlineStr">
        <is>
          <t>X7</t>
        </is>
      </c>
      <c r="I1164" s="233" t="inlineStr">
        <is>
          <t>Mechanical Seal</t>
        </is>
      </c>
      <c r="J1164" s="233" t="inlineStr">
        <is>
          <t>Single</t>
        </is>
      </c>
      <c r="K1164" s="233" t="n"/>
      <c r="L1164" s="233" t="inlineStr">
        <is>
          <t>Regreasable</t>
        </is>
      </c>
      <c r="M1164" s="233" t="inlineStr">
        <is>
          <t>C35</t>
        </is>
      </c>
      <c r="N1164" s="233" t="inlineStr">
        <is>
          <t>Labrynth Lip Seal</t>
        </is>
      </c>
      <c r="O1164" s="233" t="inlineStr">
        <is>
          <t>Coating_Scotchkote134_interior_exterior</t>
        </is>
      </c>
      <c r="P1164" s="235" t="inlineStr">
        <is>
          <t>RTF</t>
        </is>
      </c>
      <c r="Q1164" s="233" t="inlineStr">
        <is>
          <t>B104815</t>
        </is>
      </c>
      <c r="R1164" s="235" t="inlineStr">
        <is>
          <t>LT250</t>
        </is>
      </c>
      <c r="S1164" s="233" t="n"/>
      <c r="T1164" s="233" t="n"/>
      <c r="U1164" s="233" t="n"/>
    </row>
    <row r="1165">
      <c r="B1165" s="233">
        <f>IF(AND(M1165&lt;&gt;"B20", O1165= "Coating_Standard"),"Y","N")</f>
        <v/>
      </c>
      <c r="C1165" s="233" t="inlineStr">
        <is>
          <t>ConTab_BOM_KP_Insert_1870</t>
        </is>
      </c>
      <c r="D1165" s="233">
        <f>IF(B1165="Y",C1165,"")</f>
        <v/>
      </c>
      <c r="E1165" s="198" t="inlineStr">
        <is>
          <t>1015-3_4-KP</t>
        </is>
      </c>
      <c r="F1165" s="235" t="inlineStr">
        <is>
          <t>Opt_Insert</t>
        </is>
      </c>
      <c r="G1165" s="235" t="inlineStr">
        <is>
          <t>7</t>
        </is>
      </c>
      <c r="H1165" s="234" t="inlineStr">
        <is>
          <t>X7</t>
        </is>
      </c>
      <c r="I1165" s="233" t="inlineStr">
        <is>
          <t>Mechanical Seal</t>
        </is>
      </c>
      <c r="J1165" s="233" t="inlineStr">
        <is>
          <t>Single</t>
        </is>
      </c>
      <c r="K1165" s="233" t="n"/>
      <c r="L1165" s="233" t="inlineStr">
        <is>
          <t>Regreasable</t>
        </is>
      </c>
      <c r="M1165" s="233" t="inlineStr">
        <is>
          <t>J</t>
        </is>
      </c>
      <c r="N1165" s="233" t="inlineStr">
        <is>
          <t>Labrynth Lip Seal</t>
        </is>
      </c>
      <c r="O1165" s="233" t="inlineStr">
        <is>
          <t>Coating_Scotchkote134_interior_exterior</t>
        </is>
      </c>
      <c r="P1165" s="235" t="inlineStr">
        <is>
          <t>RTF</t>
        </is>
      </c>
      <c r="Q1165" s="233" t="inlineStr">
        <is>
          <t>B104816</t>
        </is>
      </c>
      <c r="R1165" s="235" t="inlineStr">
        <is>
          <t>LT105</t>
        </is>
      </c>
      <c r="S1165" s="233" t="n"/>
      <c r="T1165" s="233" t="n"/>
      <c r="U1165" s="233" t="n"/>
    </row>
    <row r="1166">
      <c r="B1166" s="233">
        <f>IF(AND(M1166&lt;&gt;"B20", O1166= "Coating_Standard"),"Y","N")</f>
        <v/>
      </c>
      <c r="C1166" s="233" t="inlineStr">
        <is>
          <t>ConTab_BOM_KP_Insert_1871</t>
        </is>
      </c>
      <c r="D1166" s="233">
        <f>IF(B1166="Y",C1166,"")</f>
        <v/>
      </c>
      <c r="E1166" s="198" t="inlineStr">
        <is>
          <t>1015-3_4-KP</t>
        </is>
      </c>
      <c r="F1166" s="235" t="inlineStr">
        <is>
          <t>Opt_Insert</t>
        </is>
      </c>
      <c r="G1166" s="235" t="inlineStr">
        <is>
          <t>7</t>
        </is>
      </c>
      <c r="H1166" s="234" t="inlineStr">
        <is>
          <t>X7</t>
        </is>
      </c>
      <c r="I1166" s="233" t="inlineStr">
        <is>
          <t>Packing</t>
        </is>
      </c>
      <c r="J1166" s="233" t="inlineStr">
        <is>
          <t>Packing</t>
        </is>
      </c>
      <c r="K1166" s="233" t="n"/>
      <c r="L1166" s="233" t="inlineStr">
        <is>
          <t>Regreasable</t>
        </is>
      </c>
      <c r="M1166" s="233" t="inlineStr">
        <is>
          <t>C35</t>
        </is>
      </c>
      <c r="N1166" s="233" t="inlineStr">
        <is>
          <t>Labrynth Lip Seal</t>
        </is>
      </c>
      <c r="O1166" s="233" t="inlineStr">
        <is>
          <t>Coating_Scotchkote134_interior_exterior</t>
        </is>
      </c>
      <c r="P1166" s="235" t="inlineStr">
        <is>
          <t>RTF</t>
        </is>
      </c>
      <c r="Q1166" s="233" t="inlineStr">
        <is>
          <t>B104818</t>
        </is>
      </c>
      <c r="R1166" s="235" t="inlineStr">
        <is>
          <t>LT250</t>
        </is>
      </c>
      <c r="S1166" s="233" t="n"/>
      <c r="T1166" s="233" t="n"/>
      <c r="U1166" s="233" t="n"/>
    </row>
    <row r="1167">
      <c r="B1167" s="233">
        <f>IF(AND(M1167&lt;&gt;"B20", O1167= "Coating_Standard"),"Y","N")</f>
        <v/>
      </c>
      <c r="C1167" s="233" t="inlineStr">
        <is>
          <t>ConTab_BOM_KP_Insert_1872</t>
        </is>
      </c>
      <c r="D1167" s="233">
        <f>IF(B1167="Y",C1167,"")</f>
        <v/>
      </c>
      <c r="E1167" s="198" t="inlineStr">
        <is>
          <t>1015-3_4-KP</t>
        </is>
      </c>
      <c r="F1167" s="235" t="inlineStr">
        <is>
          <t>Opt_Insert</t>
        </is>
      </c>
      <c r="G1167" s="235" t="inlineStr">
        <is>
          <t>7</t>
        </is>
      </c>
      <c r="H1167" s="234" t="inlineStr">
        <is>
          <t>X7</t>
        </is>
      </c>
      <c r="I1167" s="233" t="inlineStr">
        <is>
          <t>Packing</t>
        </is>
      </c>
      <c r="J1167" s="233" t="inlineStr">
        <is>
          <t>Packing</t>
        </is>
      </c>
      <c r="K1167" s="233" t="n"/>
      <c r="L1167" s="233" t="inlineStr">
        <is>
          <t>Regreasable</t>
        </is>
      </c>
      <c r="M1167" s="233" t="inlineStr">
        <is>
          <t>J</t>
        </is>
      </c>
      <c r="N1167" s="233" t="inlineStr">
        <is>
          <t>Labrynth Lip Seal</t>
        </is>
      </c>
      <c r="O1167" s="233" t="inlineStr">
        <is>
          <t>Coating_Scotchkote134_interior_exterior</t>
        </is>
      </c>
      <c r="P1167" s="235" t="inlineStr">
        <is>
          <t>RTF</t>
        </is>
      </c>
      <c r="Q1167" s="233" t="inlineStr">
        <is>
          <t>B104819</t>
        </is>
      </c>
      <c r="R1167" s="235" t="inlineStr">
        <is>
          <t>LT105</t>
        </is>
      </c>
      <c r="S1167" s="233" t="n"/>
      <c r="T1167" s="233" t="n"/>
      <c r="U1167" s="233" t="n"/>
    </row>
    <row r="1168">
      <c r="B1168" s="233">
        <f>IF(AND(M1168&lt;&gt;"B20", O1168= "Coating_Standard"),"Y","N")</f>
        <v/>
      </c>
      <c r="C1168" s="233" t="inlineStr">
        <is>
          <t>ConTab_BOM_KP_Insert_1873</t>
        </is>
      </c>
      <c r="D1168" s="233">
        <f>IF(B1168="Y",C1168,"")</f>
        <v/>
      </c>
      <c r="E1168" s="198" t="inlineStr">
        <is>
          <t>1020-3_4-KP</t>
        </is>
      </c>
      <c r="F1168" s="235" t="inlineStr">
        <is>
          <t>Opt_Insert</t>
        </is>
      </c>
      <c r="G1168" s="235" t="inlineStr">
        <is>
          <t>V</t>
        </is>
      </c>
      <c r="H1168" s="234" t="inlineStr">
        <is>
          <t>XV</t>
        </is>
      </c>
      <c r="I1168" s="233" t="inlineStr">
        <is>
          <t>Mechanical Seal</t>
        </is>
      </c>
      <c r="J1168" s="233" t="inlineStr">
        <is>
          <t>Single</t>
        </is>
      </c>
      <c r="K1168" s="233" t="n"/>
      <c r="L1168" s="233" t="inlineStr">
        <is>
          <t>Regreasable</t>
        </is>
      </c>
      <c r="M1168" s="233" t="inlineStr">
        <is>
          <t>C35</t>
        </is>
      </c>
      <c r="N1168" s="233" t="inlineStr">
        <is>
          <t>Labrynth Lip Seal</t>
        </is>
      </c>
      <c r="O1168" s="233" t="inlineStr">
        <is>
          <t>Coating_Scotchkote134_interior_exterior</t>
        </is>
      </c>
      <c r="P1168" s="235" t="inlineStr">
        <is>
          <t>RTF</t>
        </is>
      </c>
      <c r="Q1168" s="233" t="inlineStr">
        <is>
          <t>B104821</t>
        </is>
      </c>
      <c r="R1168" s="235" t="inlineStr">
        <is>
          <t>LT250</t>
        </is>
      </c>
      <c r="S1168" s="233" t="n"/>
      <c r="T1168" s="233" t="n"/>
      <c r="U1168" s="233" t="n"/>
    </row>
    <row r="1169">
      <c r="B1169" s="233">
        <f>IF(AND(M1169&lt;&gt;"B20", O1169= "Coating_Standard"),"Y","N")</f>
        <v/>
      </c>
      <c r="C1169" s="233" t="inlineStr">
        <is>
          <t>ConTab_BOM_KP_Insert_1874</t>
        </is>
      </c>
      <c r="D1169" s="233">
        <f>IF(B1169="Y",C1169,"")</f>
        <v/>
      </c>
      <c r="E1169" s="198" t="inlineStr">
        <is>
          <t>1020-3_4-KP</t>
        </is>
      </c>
      <c r="F1169" s="235" t="inlineStr">
        <is>
          <t>Opt_Insert</t>
        </is>
      </c>
      <c r="G1169" s="235" t="inlineStr">
        <is>
          <t>V</t>
        </is>
      </c>
      <c r="H1169" s="234" t="inlineStr">
        <is>
          <t>XV</t>
        </is>
      </c>
      <c r="I1169" s="233" t="inlineStr">
        <is>
          <t>Mechanical Seal</t>
        </is>
      </c>
      <c r="J1169" s="233" t="inlineStr">
        <is>
          <t>Single</t>
        </is>
      </c>
      <c r="K1169" s="233" t="n"/>
      <c r="L1169" s="233" t="inlineStr">
        <is>
          <t>Regreasable</t>
        </is>
      </c>
      <c r="M1169" s="233" t="inlineStr">
        <is>
          <t>J</t>
        </is>
      </c>
      <c r="N1169" s="233" t="inlineStr">
        <is>
          <t>Labrynth Lip Seal</t>
        </is>
      </c>
      <c r="O1169" s="233" t="inlineStr">
        <is>
          <t>Coating_Scotchkote134_interior_exterior</t>
        </is>
      </c>
      <c r="P1169" s="235" t="inlineStr">
        <is>
          <t>RTF</t>
        </is>
      </c>
      <c r="Q1169" s="233" t="inlineStr">
        <is>
          <t>B104822</t>
        </is>
      </c>
      <c r="R1169" s="235" t="inlineStr">
        <is>
          <t>LT105</t>
        </is>
      </c>
      <c r="S1169" s="233" t="n"/>
      <c r="T1169" s="233" t="n"/>
      <c r="U1169" s="233" t="n"/>
    </row>
    <row r="1170">
      <c r="B1170" s="233">
        <f>IF(AND(M1170&lt;&gt;"B20", O1170= "Coating_Standard"),"Y","N")</f>
        <v/>
      </c>
      <c r="C1170" s="233" t="inlineStr">
        <is>
          <t>ConTab_BOM_KP_Insert_1875</t>
        </is>
      </c>
      <c r="D1170" s="233">
        <f>IF(B1170="Y",C1170,"")</f>
        <v/>
      </c>
      <c r="E1170" s="198" t="inlineStr">
        <is>
          <t>1020-3_4-KP</t>
        </is>
      </c>
      <c r="F1170" s="235" t="inlineStr">
        <is>
          <t>Opt_Insert</t>
        </is>
      </c>
      <c r="G1170" s="235" t="inlineStr">
        <is>
          <t>V</t>
        </is>
      </c>
      <c r="H1170" s="234" t="inlineStr">
        <is>
          <t>XV</t>
        </is>
      </c>
      <c r="I1170" s="233" t="inlineStr">
        <is>
          <t>Packing</t>
        </is>
      </c>
      <c r="J1170" s="233" t="inlineStr">
        <is>
          <t>Packing</t>
        </is>
      </c>
      <c r="K1170" s="233" t="n"/>
      <c r="L1170" s="233" t="inlineStr">
        <is>
          <t>Regreasable</t>
        </is>
      </c>
      <c r="M1170" s="233" t="inlineStr">
        <is>
          <t>C35</t>
        </is>
      </c>
      <c r="N1170" s="233" t="inlineStr">
        <is>
          <t>Labrynth Lip Seal</t>
        </is>
      </c>
      <c r="O1170" s="233" t="inlineStr">
        <is>
          <t>Coating_Scotchkote134_interior_exterior</t>
        </is>
      </c>
      <c r="P1170" s="235" t="inlineStr">
        <is>
          <t>RTF</t>
        </is>
      </c>
      <c r="Q1170" s="233" t="inlineStr">
        <is>
          <t>B104824</t>
        </is>
      </c>
      <c r="R1170" s="235" t="inlineStr">
        <is>
          <t>LT250</t>
        </is>
      </c>
      <c r="S1170" s="233" t="n"/>
      <c r="T1170" s="233" t="n"/>
      <c r="U1170" s="233" t="n"/>
    </row>
    <row r="1171">
      <c r="B1171" s="233">
        <f>IF(AND(M1171&lt;&gt;"B20", O1171= "Coating_Standard"),"Y","N")</f>
        <v/>
      </c>
      <c r="C1171" s="233" t="inlineStr">
        <is>
          <t>ConTab_BOM_KP_Insert_1876</t>
        </is>
      </c>
      <c r="D1171" s="233">
        <f>IF(B1171="Y",C1171,"")</f>
        <v/>
      </c>
      <c r="E1171" s="198" t="inlineStr">
        <is>
          <t>1020-3_4-KP</t>
        </is>
      </c>
      <c r="F1171" s="235" t="inlineStr">
        <is>
          <t>Opt_Insert</t>
        </is>
      </c>
      <c r="G1171" s="235" t="inlineStr">
        <is>
          <t>V</t>
        </is>
      </c>
      <c r="H1171" s="234" t="inlineStr">
        <is>
          <t>XV</t>
        </is>
      </c>
      <c r="I1171" s="233" t="inlineStr">
        <is>
          <t>Packing</t>
        </is>
      </c>
      <c r="J1171" s="233" t="inlineStr">
        <is>
          <t>Packing</t>
        </is>
      </c>
      <c r="K1171" s="233" t="n"/>
      <c r="L1171" s="233" t="inlineStr">
        <is>
          <t>Regreasable</t>
        </is>
      </c>
      <c r="M1171" s="233" t="inlineStr">
        <is>
          <t>J</t>
        </is>
      </c>
      <c r="N1171" s="233" t="inlineStr">
        <is>
          <t>Labrynth Lip Seal</t>
        </is>
      </c>
      <c r="O1171" s="233" t="inlineStr">
        <is>
          <t>Coating_Scotchkote134_interior_exterior</t>
        </is>
      </c>
      <c r="P1171" s="235" t="inlineStr">
        <is>
          <t>RTF</t>
        </is>
      </c>
      <c r="Q1171" s="233" t="inlineStr">
        <is>
          <t>B104825</t>
        </is>
      </c>
      <c r="R1171" s="235" t="inlineStr">
        <is>
          <t>LT105</t>
        </is>
      </c>
      <c r="S1171" s="233" t="n"/>
      <c r="T1171" s="233" t="n"/>
      <c r="U1171" s="233" t="n"/>
    </row>
    <row r="1172">
      <c r="B1172" s="233">
        <f>IF(AND(M1172&lt;&gt;"B20", O1172= "Coating_Standard"),"Y","N")</f>
        <v/>
      </c>
      <c r="C1172" s="233" t="inlineStr">
        <is>
          <t>ConTab_BOM_KP_Insert_1877</t>
        </is>
      </c>
      <c r="D1172" s="233">
        <f>IF(B1172="Y",C1172,"")</f>
        <v/>
      </c>
      <c r="E1172" s="198" t="inlineStr">
        <is>
          <t>1024-1_2-KP</t>
        </is>
      </c>
      <c r="F1172" s="235" t="inlineStr">
        <is>
          <t>Opt_Insert</t>
        </is>
      </c>
      <c r="G1172" s="235" t="inlineStr">
        <is>
          <t>V</t>
        </is>
      </c>
      <c r="H1172" s="234" t="inlineStr">
        <is>
          <t>XV</t>
        </is>
      </c>
      <c r="I1172" s="233" t="inlineStr">
        <is>
          <t>Mechanical Seal</t>
        </is>
      </c>
      <c r="J1172" s="233" t="inlineStr">
        <is>
          <t>Single</t>
        </is>
      </c>
      <c r="K1172" s="233" t="n"/>
      <c r="L1172" s="233" t="inlineStr">
        <is>
          <t>Regreasable</t>
        </is>
      </c>
      <c r="M1172" s="233" t="inlineStr">
        <is>
          <t>C35</t>
        </is>
      </c>
      <c r="N1172" s="233" t="inlineStr">
        <is>
          <t>Labrynth Lip Seal</t>
        </is>
      </c>
      <c r="O1172" s="233" t="inlineStr">
        <is>
          <t>Coating_Scotchkote134_interior_exterior</t>
        </is>
      </c>
      <c r="P1172" s="235" t="inlineStr">
        <is>
          <t>RTF</t>
        </is>
      </c>
      <c r="Q1172" s="233" t="inlineStr">
        <is>
          <t>B104827</t>
        </is>
      </c>
      <c r="R1172" s="235" t="inlineStr">
        <is>
          <t>LT250</t>
        </is>
      </c>
      <c r="S1172" s="233" t="n"/>
      <c r="T1172" s="233" t="n"/>
      <c r="U1172" s="233" t="n"/>
    </row>
    <row r="1173">
      <c r="B1173" s="233">
        <f>IF(AND(M1173&lt;&gt;"B20", O1173= "Coating_Standard"),"Y","N")</f>
        <v/>
      </c>
      <c r="C1173" s="233" t="inlineStr">
        <is>
          <t>ConTab_BOM_KP_Insert_1878</t>
        </is>
      </c>
      <c r="D1173" s="233">
        <f>IF(B1173="Y",C1173,"")</f>
        <v/>
      </c>
      <c r="E1173" s="198" t="inlineStr">
        <is>
          <t>1024-1_2-KP</t>
        </is>
      </c>
      <c r="F1173" s="235" t="inlineStr">
        <is>
          <t>Opt_Insert</t>
        </is>
      </c>
      <c r="G1173" s="235" t="inlineStr">
        <is>
          <t>V</t>
        </is>
      </c>
      <c r="H1173" s="234" t="inlineStr">
        <is>
          <t>XV</t>
        </is>
      </c>
      <c r="I1173" s="233" t="inlineStr">
        <is>
          <t>Mechanical Seal</t>
        </is>
      </c>
      <c r="J1173" s="233" t="inlineStr">
        <is>
          <t>Single</t>
        </is>
      </c>
      <c r="K1173" s="233" t="n"/>
      <c r="L1173" s="233" t="inlineStr">
        <is>
          <t>Regreasable</t>
        </is>
      </c>
      <c r="M1173" s="233" t="inlineStr">
        <is>
          <t>J</t>
        </is>
      </c>
      <c r="N1173" s="233" t="inlineStr">
        <is>
          <t>Labrynth Lip Seal</t>
        </is>
      </c>
      <c r="O1173" s="233" t="inlineStr">
        <is>
          <t>Coating_Scotchkote134_interior_exterior</t>
        </is>
      </c>
      <c r="P1173" s="235" t="inlineStr">
        <is>
          <t>RTF</t>
        </is>
      </c>
      <c r="Q1173" s="233" t="inlineStr">
        <is>
          <t>B104828</t>
        </is>
      </c>
      <c r="R1173" s="235" t="inlineStr">
        <is>
          <t>LT105</t>
        </is>
      </c>
      <c r="S1173" s="233" t="n"/>
      <c r="T1173" s="233" t="n"/>
      <c r="U1173" s="233" t="n"/>
    </row>
    <row r="1174">
      <c r="B1174" s="233">
        <f>IF(AND(M1174&lt;&gt;"B20", O1174= "Coating_Standard"),"Y","N")</f>
        <v/>
      </c>
      <c r="C1174" s="233" t="inlineStr">
        <is>
          <t>ConTab_BOM_KP_Insert_1879</t>
        </is>
      </c>
      <c r="D1174" s="233">
        <f>IF(B1174="Y",C1174,"")</f>
        <v/>
      </c>
      <c r="E1174" s="198" t="inlineStr">
        <is>
          <t>1024-1_2-KP</t>
        </is>
      </c>
      <c r="F1174" s="235" t="inlineStr">
        <is>
          <t>Opt_Insert</t>
        </is>
      </c>
      <c r="G1174" s="235" t="inlineStr">
        <is>
          <t>V</t>
        </is>
      </c>
      <c r="H1174" s="234" t="inlineStr">
        <is>
          <t>XV</t>
        </is>
      </c>
      <c r="I1174" s="233" t="inlineStr">
        <is>
          <t>Packing</t>
        </is>
      </c>
      <c r="J1174" s="233" t="inlineStr">
        <is>
          <t>Packing</t>
        </is>
      </c>
      <c r="K1174" s="233" t="n"/>
      <c r="L1174" s="233" t="inlineStr">
        <is>
          <t>Regreasable</t>
        </is>
      </c>
      <c r="M1174" s="233" t="inlineStr">
        <is>
          <t>C35</t>
        </is>
      </c>
      <c r="N1174" s="233" t="inlineStr">
        <is>
          <t>Labrynth Lip Seal</t>
        </is>
      </c>
      <c r="O1174" s="233" t="inlineStr">
        <is>
          <t>Coating_Scotchkote134_interior_exterior</t>
        </is>
      </c>
      <c r="P1174" s="235" t="inlineStr">
        <is>
          <t>RTF</t>
        </is>
      </c>
      <c r="Q1174" s="233" t="inlineStr">
        <is>
          <t>B104830</t>
        </is>
      </c>
      <c r="R1174" s="235" t="inlineStr">
        <is>
          <t>LT250</t>
        </is>
      </c>
      <c r="S1174" s="233" t="n"/>
      <c r="T1174" s="233" t="n"/>
      <c r="U1174" s="233" t="n"/>
    </row>
    <row r="1175">
      <c r="B1175" s="233">
        <f>IF(AND(M1175&lt;&gt;"B20", O1175= "Coating_Standard"),"Y","N")</f>
        <v/>
      </c>
      <c r="C1175" s="233" t="inlineStr">
        <is>
          <t>ConTab_BOM_KP_Insert_1880</t>
        </is>
      </c>
      <c r="D1175" s="233">
        <f>IF(B1175="Y",C1175,"")</f>
        <v/>
      </c>
      <c r="E1175" s="198" t="inlineStr">
        <is>
          <t>1024-1_2-KP</t>
        </is>
      </c>
      <c r="F1175" s="235" t="inlineStr">
        <is>
          <t>Opt_Insert</t>
        </is>
      </c>
      <c r="G1175" s="235" t="inlineStr">
        <is>
          <t>V</t>
        </is>
      </c>
      <c r="H1175" s="234" t="inlineStr">
        <is>
          <t>XV</t>
        </is>
      </c>
      <c r="I1175" s="233" t="inlineStr">
        <is>
          <t>Packing</t>
        </is>
      </c>
      <c r="J1175" s="233" t="inlineStr">
        <is>
          <t>Packing</t>
        </is>
      </c>
      <c r="K1175" s="233" t="n"/>
      <c r="L1175" s="233" t="inlineStr">
        <is>
          <t>Regreasable</t>
        </is>
      </c>
      <c r="M1175" s="233" t="inlineStr">
        <is>
          <t>J</t>
        </is>
      </c>
      <c r="N1175" s="233" t="inlineStr">
        <is>
          <t>Labrynth Lip Seal</t>
        </is>
      </c>
      <c r="O1175" s="233" t="inlineStr">
        <is>
          <t>Coating_Scotchkote134_interior_exterior</t>
        </is>
      </c>
      <c r="P1175" s="235" t="inlineStr">
        <is>
          <t>RTF</t>
        </is>
      </c>
      <c r="Q1175" s="233" t="inlineStr">
        <is>
          <t>B104831</t>
        </is>
      </c>
      <c r="R1175" s="235" t="inlineStr">
        <is>
          <t>LT105</t>
        </is>
      </c>
      <c r="S1175" s="233" t="n"/>
      <c r="T1175" s="233" t="n"/>
      <c r="U1175" s="233" t="n"/>
    </row>
    <row r="1176">
      <c r="B1176" s="233">
        <f>IF(AND(M1176&lt;&gt;"B20", O1176= "Coating_Standard"),"Y","N")</f>
        <v/>
      </c>
      <c r="C1176" s="233" t="inlineStr">
        <is>
          <t>ConTab_BOM_KP_Insert_1881</t>
        </is>
      </c>
      <c r="D1176" s="233">
        <f>IF(B1176="Y",C1176,"")</f>
        <v/>
      </c>
      <c r="E1176" s="198" t="inlineStr">
        <is>
          <t>1024-3_4-KP</t>
        </is>
      </c>
      <c r="F1176" s="235" t="inlineStr">
        <is>
          <t>Opt_Insert</t>
        </is>
      </c>
      <c r="G1176" s="235" t="inlineStr">
        <is>
          <t>V</t>
        </is>
      </c>
      <c r="H1176" s="234" t="inlineStr">
        <is>
          <t>XV</t>
        </is>
      </c>
      <c r="I1176" s="233" t="inlineStr">
        <is>
          <t>Mechanical Seal</t>
        </is>
      </c>
      <c r="J1176" s="233" t="inlineStr">
        <is>
          <t>Single</t>
        </is>
      </c>
      <c r="K1176" s="233" t="n"/>
      <c r="L1176" s="233" t="inlineStr">
        <is>
          <t>Regreasable</t>
        </is>
      </c>
      <c r="M1176" s="233" t="inlineStr">
        <is>
          <t>C35</t>
        </is>
      </c>
      <c r="N1176" s="233" t="inlineStr">
        <is>
          <t>Labrynth Lip Seal</t>
        </is>
      </c>
      <c r="O1176" s="233" t="inlineStr">
        <is>
          <t>Coating_Scotchkote134_interior_exterior</t>
        </is>
      </c>
      <c r="P1176" s="235" t="inlineStr">
        <is>
          <t>RTF</t>
        </is>
      </c>
      <c r="Q1176" s="233" t="inlineStr">
        <is>
          <t>B104833</t>
        </is>
      </c>
      <c r="R1176" s="235" t="inlineStr">
        <is>
          <t>LT250</t>
        </is>
      </c>
      <c r="S1176" s="233" t="n"/>
      <c r="T1176" s="233" t="n"/>
      <c r="U1176" s="233" t="n"/>
    </row>
    <row r="1177">
      <c r="B1177" s="233">
        <f>IF(AND(M1177&lt;&gt;"B20", O1177= "Coating_Standard"),"Y","N")</f>
        <v/>
      </c>
      <c r="C1177" s="233" t="inlineStr">
        <is>
          <t>ConTab_BOM_KP_Insert_1882</t>
        </is>
      </c>
      <c r="D1177" s="233">
        <f>IF(B1177="Y",C1177,"")</f>
        <v/>
      </c>
      <c r="E1177" s="198" t="inlineStr">
        <is>
          <t>1024-3_4-KP</t>
        </is>
      </c>
      <c r="F1177" s="235" t="inlineStr">
        <is>
          <t>Opt_Insert</t>
        </is>
      </c>
      <c r="G1177" s="235" t="inlineStr">
        <is>
          <t>V</t>
        </is>
      </c>
      <c r="H1177" s="234" t="inlineStr">
        <is>
          <t>XV</t>
        </is>
      </c>
      <c r="I1177" s="233" t="inlineStr">
        <is>
          <t>Mechanical Seal</t>
        </is>
      </c>
      <c r="J1177" s="233" t="inlineStr">
        <is>
          <t>Single</t>
        </is>
      </c>
      <c r="K1177" s="233" t="n"/>
      <c r="L1177" s="233" t="inlineStr">
        <is>
          <t>Regreasable</t>
        </is>
      </c>
      <c r="M1177" s="233" t="inlineStr">
        <is>
          <t>J</t>
        </is>
      </c>
      <c r="N1177" s="233" t="inlineStr">
        <is>
          <t>Labrynth Lip Seal</t>
        </is>
      </c>
      <c r="O1177" s="233" t="inlineStr">
        <is>
          <t>Coating_Scotchkote134_interior_exterior</t>
        </is>
      </c>
      <c r="P1177" s="235" t="inlineStr">
        <is>
          <t>RTF</t>
        </is>
      </c>
      <c r="Q1177" s="233" t="inlineStr">
        <is>
          <t>B104834</t>
        </is>
      </c>
      <c r="R1177" s="235" t="inlineStr">
        <is>
          <t>LT105</t>
        </is>
      </c>
      <c r="S1177" s="233" t="n"/>
      <c r="T1177" s="233" t="n"/>
      <c r="U1177" s="233" t="n"/>
    </row>
    <row r="1178">
      <c r="B1178" s="233">
        <f>IF(AND(M1178&lt;&gt;"B20", O1178= "Coating_Standard"),"Y","N")</f>
        <v/>
      </c>
      <c r="C1178" s="233" t="inlineStr">
        <is>
          <t>ConTab_BOM_KP_Insert_1883</t>
        </is>
      </c>
      <c r="D1178" s="233">
        <f>IF(B1178="Y",C1178,"")</f>
        <v/>
      </c>
      <c r="E1178" s="198" t="inlineStr">
        <is>
          <t>1024-3_4-KP</t>
        </is>
      </c>
      <c r="F1178" s="235" t="inlineStr">
        <is>
          <t>Opt_Insert</t>
        </is>
      </c>
      <c r="G1178" s="235" t="inlineStr">
        <is>
          <t>V</t>
        </is>
      </c>
      <c r="H1178" s="234" t="inlineStr">
        <is>
          <t>XV</t>
        </is>
      </c>
      <c r="I1178" s="233" t="inlineStr">
        <is>
          <t>Packing</t>
        </is>
      </c>
      <c r="J1178" s="233" t="inlineStr">
        <is>
          <t>Packing</t>
        </is>
      </c>
      <c r="K1178" s="233" t="n"/>
      <c r="L1178" s="233" t="inlineStr">
        <is>
          <t>Regreasable</t>
        </is>
      </c>
      <c r="M1178" s="233" t="inlineStr">
        <is>
          <t>C35</t>
        </is>
      </c>
      <c r="N1178" s="233" t="inlineStr">
        <is>
          <t>Labrynth Lip Seal</t>
        </is>
      </c>
      <c r="O1178" s="233" t="inlineStr">
        <is>
          <t>Coating_Scotchkote134_interior_exterior</t>
        </is>
      </c>
      <c r="P1178" s="235" t="inlineStr">
        <is>
          <t>RTF</t>
        </is>
      </c>
      <c r="Q1178" s="233" t="inlineStr">
        <is>
          <t>B104836</t>
        </is>
      </c>
      <c r="R1178" s="235" t="inlineStr">
        <is>
          <t>LT250</t>
        </is>
      </c>
      <c r="S1178" s="233" t="n"/>
      <c r="T1178" s="233" t="n"/>
      <c r="U1178" s="233" t="n"/>
    </row>
    <row r="1179">
      <c r="B1179" s="233">
        <f>IF(AND(M1179&lt;&gt;"B20", O1179= "Coating_Standard"),"Y","N")</f>
        <v/>
      </c>
      <c r="C1179" s="233" t="inlineStr">
        <is>
          <t>ConTab_BOM_KP_Insert_1884</t>
        </is>
      </c>
      <c r="D1179" s="233">
        <f>IF(B1179="Y",C1179,"")</f>
        <v/>
      </c>
      <c r="E1179" s="198" t="inlineStr">
        <is>
          <t>1024-3_4-KP</t>
        </is>
      </c>
      <c r="F1179" s="235" t="inlineStr">
        <is>
          <t>Opt_Insert</t>
        </is>
      </c>
      <c r="G1179" s="235" t="inlineStr">
        <is>
          <t>V</t>
        </is>
      </c>
      <c r="H1179" s="234" t="inlineStr">
        <is>
          <t>XV</t>
        </is>
      </c>
      <c r="I1179" s="233" t="inlineStr">
        <is>
          <t>Packing</t>
        </is>
      </c>
      <c r="J1179" s="233" t="inlineStr">
        <is>
          <t>Packing</t>
        </is>
      </c>
      <c r="K1179" s="233" t="n"/>
      <c r="L1179" s="233" t="inlineStr">
        <is>
          <t>Regreasable</t>
        </is>
      </c>
      <c r="M1179" s="233" t="inlineStr">
        <is>
          <t>J</t>
        </is>
      </c>
      <c r="N1179" s="233" t="inlineStr">
        <is>
          <t>Labrynth Lip Seal</t>
        </is>
      </c>
      <c r="O1179" s="233" t="inlineStr">
        <is>
          <t>Coating_Scotchkote134_interior_exterior</t>
        </is>
      </c>
      <c r="P1179" s="235" t="inlineStr">
        <is>
          <t>RTF</t>
        </is>
      </c>
      <c r="Q1179" s="233" t="inlineStr">
        <is>
          <t>B104837</t>
        </is>
      </c>
      <c r="R1179" s="235" t="inlineStr">
        <is>
          <t>LT105</t>
        </is>
      </c>
      <c r="S1179" s="233" t="n"/>
      <c r="T1179" s="233" t="n"/>
      <c r="U1179" s="233" t="n"/>
    </row>
    <row r="1180">
      <c r="B1180" s="233">
        <f>IF(AND(M1180&lt;&gt;"B20", O1180= "Coating_Standard"),"Y","N")</f>
        <v/>
      </c>
      <c r="C1180" s="233" t="inlineStr">
        <is>
          <t>ConTab_BOM_KP_Insert_1885</t>
        </is>
      </c>
      <c r="D1180" s="233">
        <f>IF(B1180="Y",C1180,"")</f>
        <v/>
      </c>
      <c r="E1180" s="198" t="inlineStr">
        <is>
          <t>1220-5_6-KP</t>
        </is>
      </c>
      <c r="F1180" s="235" t="inlineStr">
        <is>
          <t>Opt_Insert</t>
        </is>
      </c>
      <c r="G1180" s="235" t="inlineStr">
        <is>
          <t>K</t>
        </is>
      </c>
      <c r="H1180" s="234" t="inlineStr">
        <is>
          <t>XK</t>
        </is>
      </c>
      <c r="I1180" s="233" t="inlineStr">
        <is>
          <t>Mechanical Seal</t>
        </is>
      </c>
      <c r="J1180" s="233" t="inlineStr">
        <is>
          <t>Single</t>
        </is>
      </c>
      <c r="K1180" s="233" t="n"/>
      <c r="L1180" s="233" t="inlineStr">
        <is>
          <t>Regreasable</t>
        </is>
      </c>
      <c r="M1180" s="233" t="inlineStr">
        <is>
          <t>C35</t>
        </is>
      </c>
      <c r="N1180" s="233" t="inlineStr">
        <is>
          <t>Labrynth Lip Seal</t>
        </is>
      </c>
      <c r="O1180" s="233" t="inlineStr">
        <is>
          <t>Coating_Scotchkote134_interior_exterior</t>
        </is>
      </c>
      <c r="P1180" s="235" t="inlineStr">
        <is>
          <t>RTF</t>
        </is>
      </c>
      <c r="Q1180" s="233" t="inlineStr">
        <is>
          <t>B104839</t>
        </is>
      </c>
      <c r="R1180" s="235" t="inlineStr">
        <is>
          <t>LT250</t>
        </is>
      </c>
      <c r="S1180" s="233" t="n"/>
      <c r="T1180" s="233" t="n"/>
      <c r="U1180" s="233" t="n"/>
    </row>
    <row r="1181">
      <c r="B1181" s="233">
        <f>IF(AND(M1181&lt;&gt;"B20", O1181= "Coating_Standard"),"Y","N")</f>
        <v/>
      </c>
      <c r="C1181" s="233" t="inlineStr">
        <is>
          <t>ConTab_BOM_KP_Insert_1886</t>
        </is>
      </c>
      <c r="D1181" s="233">
        <f>IF(B1181="Y",C1181,"")</f>
        <v/>
      </c>
      <c r="E1181" s="198" t="inlineStr">
        <is>
          <t>1220-5_6-KP</t>
        </is>
      </c>
      <c r="F1181" s="235" t="inlineStr">
        <is>
          <t>Opt_Insert</t>
        </is>
      </c>
      <c r="G1181" s="235" t="inlineStr">
        <is>
          <t>K</t>
        </is>
      </c>
      <c r="H1181" s="234" t="inlineStr">
        <is>
          <t>XK</t>
        </is>
      </c>
      <c r="I1181" s="233" t="inlineStr">
        <is>
          <t>Mechanical Seal</t>
        </is>
      </c>
      <c r="J1181" s="233" t="inlineStr">
        <is>
          <t>Single</t>
        </is>
      </c>
      <c r="K1181" s="233" t="n"/>
      <c r="L1181" s="233" t="inlineStr">
        <is>
          <t>Regreasable</t>
        </is>
      </c>
      <c r="M1181" s="233" t="inlineStr">
        <is>
          <t>J</t>
        </is>
      </c>
      <c r="N1181" s="233" t="inlineStr">
        <is>
          <t>Labrynth Lip Seal</t>
        </is>
      </c>
      <c r="O1181" s="233" t="inlineStr">
        <is>
          <t>Coating_Scotchkote134_interior_exterior</t>
        </is>
      </c>
      <c r="P1181" s="235" t="inlineStr">
        <is>
          <t>RTF</t>
        </is>
      </c>
      <c r="Q1181" s="233" t="inlineStr">
        <is>
          <t>B104840</t>
        </is>
      </c>
      <c r="R1181" s="235" t="inlineStr">
        <is>
          <t>LT105</t>
        </is>
      </c>
      <c r="S1181" s="233" t="n"/>
      <c r="T1181" s="233" t="n"/>
      <c r="U1181" s="233" t="n"/>
    </row>
    <row r="1182">
      <c r="B1182" s="233">
        <f>IF(AND(M1182&lt;&gt;"B20", O1182= "Coating_Standard"),"Y","N")</f>
        <v/>
      </c>
      <c r="C1182" s="233" t="inlineStr">
        <is>
          <t>ConTab_BOM_KP_Insert_1887</t>
        </is>
      </c>
      <c r="D1182" s="233">
        <f>IF(B1182="Y",C1182,"")</f>
        <v/>
      </c>
      <c r="E1182" s="198" t="inlineStr">
        <is>
          <t>1220-5_6-KP</t>
        </is>
      </c>
      <c r="F1182" s="235" t="inlineStr">
        <is>
          <t>Opt_Insert</t>
        </is>
      </c>
      <c r="G1182" s="235" t="inlineStr">
        <is>
          <t>K</t>
        </is>
      </c>
      <c r="H1182" s="234" t="inlineStr">
        <is>
          <t>XK</t>
        </is>
      </c>
      <c r="I1182" s="233" t="inlineStr">
        <is>
          <t>Packing</t>
        </is>
      </c>
      <c r="J1182" s="233" t="inlineStr">
        <is>
          <t>Packing</t>
        </is>
      </c>
      <c r="K1182" s="233" t="n"/>
      <c r="L1182" s="233" t="inlineStr">
        <is>
          <t>Regreasable</t>
        </is>
      </c>
      <c r="M1182" s="233" t="inlineStr">
        <is>
          <t>C35</t>
        </is>
      </c>
      <c r="N1182" s="233" t="inlineStr">
        <is>
          <t>Labrynth Lip Seal</t>
        </is>
      </c>
      <c r="O1182" s="233" t="inlineStr">
        <is>
          <t>Coating_Scotchkote134_interior_exterior</t>
        </is>
      </c>
      <c r="P1182" s="235" t="inlineStr">
        <is>
          <t>RTF</t>
        </is>
      </c>
      <c r="Q1182" s="233" t="inlineStr">
        <is>
          <t>B104842</t>
        </is>
      </c>
      <c r="R1182" s="235" t="inlineStr">
        <is>
          <t>LT250</t>
        </is>
      </c>
      <c r="S1182" s="233" t="n"/>
      <c r="T1182" s="233" t="n"/>
      <c r="U1182" s="233" t="n"/>
    </row>
    <row r="1183">
      <c r="B1183" s="233">
        <f>IF(AND(M1183&lt;&gt;"B20", O1183= "Coating_Standard"),"Y","N")</f>
        <v/>
      </c>
      <c r="C1183" s="233" t="inlineStr">
        <is>
          <t>ConTab_BOM_KP_Insert_1888</t>
        </is>
      </c>
      <c r="D1183" s="233">
        <f>IF(B1183="Y",C1183,"")</f>
        <v/>
      </c>
      <c r="E1183" s="198" t="inlineStr">
        <is>
          <t>1220-5_6-KP</t>
        </is>
      </c>
      <c r="F1183" s="235" t="inlineStr">
        <is>
          <t>Opt_Insert</t>
        </is>
      </c>
      <c r="G1183" s="235" t="inlineStr">
        <is>
          <t>K</t>
        </is>
      </c>
      <c r="H1183" s="234" t="inlineStr">
        <is>
          <t>XK</t>
        </is>
      </c>
      <c r="I1183" s="233" t="inlineStr">
        <is>
          <t>Packing</t>
        </is>
      </c>
      <c r="J1183" s="233" t="inlineStr">
        <is>
          <t>Packing</t>
        </is>
      </c>
      <c r="K1183" s="233" t="n"/>
      <c r="L1183" s="233" t="inlineStr">
        <is>
          <t>Regreasable</t>
        </is>
      </c>
      <c r="M1183" s="233" t="inlineStr">
        <is>
          <t>J</t>
        </is>
      </c>
      <c r="N1183" s="233" t="inlineStr">
        <is>
          <t>Labrynth Lip Seal</t>
        </is>
      </c>
      <c r="O1183" s="233" t="inlineStr">
        <is>
          <t>Coating_Scotchkote134_interior_exterior</t>
        </is>
      </c>
      <c r="P1183" s="235" t="inlineStr">
        <is>
          <t>RTF</t>
        </is>
      </c>
      <c r="Q1183" s="233" t="inlineStr">
        <is>
          <t>B104843</t>
        </is>
      </c>
      <c r="R1183" s="235" t="inlineStr">
        <is>
          <t>LT105</t>
        </is>
      </c>
      <c r="S1183" s="233" t="n"/>
      <c r="T1183" s="233" t="n"/>
      <c r="U1183" s="233" t="n"/>
    </row>
    <row r="1184">
      <c r="B1184" s="233">
        <f>IF(AND(M1184&lt;&gt;"B20", O1184= "Coating_Standard"),"Y","N")</f>
        <v/>
      </c>
      <c r="C1184" s="233" t="inlineStr">
        <is>
          <t>ConTab_BOM_KP_Insert_1889</t>
        </is>
      </c>
      <c r="D1184" s="233">
        <f>IF(B1184="Y",C1184,"")</f>
        <v/>
      </c>
      <c r="E1184" s="198" t="inlineStr">
        <is>
          <t>1415-1_2-KP</t>
        </is>
      </c>
      <c r="F1184" s="235" t="inlineStr">
        <is>
          <t>Opt_Insert</t>
        </is>
      </c>
      <c r="G1184" s="235" t="inlineStr">
        <is>
          <t>K</t>
        </is>
      </c>
      <c r="H1184" s="234" t="inlineStr">
        <is>
          <t>XK</t>
        </is>
      </c>
      <c r="I1184" s="233" t="inlineStr">
        <is>
          <t>Mechanical Seal</t>
        </is>
      </c>
      <c r="J1184" s="233" t="inlineStr">
        <is>
          <t>Single</t>
        </is>
      </c>
      <c r="K1184" s="233" t="n"/>
      <c r="L1184" s="233" t="inlineStr">
        <is>
          <t>Regreasable</t>
        </is>
      </c>
      <c r="M1184" s="233" t="inlineStr">
        <is>
          <t>C35</t>
        </is>
      </c>
      <c r="N1184" s="233" t="inlineStr">
        <is>
          <t>Labrynth Lip Seal</t>
        </is>
      </c>
      <c r="O1184" s="233" t="inlineStr">
        <is>
          <t>Coating_Scotchkote134_interior_exterior</t>
        </is>
      </c>
      <c r="P1184" s="235" t="inlineStr">
        <is>
          <t>RTF</t>
        </is>
      </c>
      <c r="Q1184" s="233" t="inlineStr">
        <is>
          <t>B104845</t>
        </is>
      </c>
      <c r="R1184" s="235" t="inlineStr">
        <is>
          <t>LT250</t>
        </is>
      </c>
      <c r="S1184" s="233" t="n"/>
      <c r="T1184" s="233" t="n"/>
      <c r="U1184" s="233" t="n"/>
    </row>
    <row r="1185">
      <c r="B1185" s="233">
        <f>IF(AND(M1185&lt;&gt;"B20", O1185= "Coating_Standard"),"Y","N")</f>
        <v/>
      </c>
      <c r="C1185" s="233" t="inlineStr">
        <is>
          <t>ConTab_BOM_KP_Insert_1890</t>
        </is>
      </c>
      <c r="D1185" s="233">
        <f>IF(B1185="Y",C1185,"")</f>
        <v/>
      </c>
      <c r="E1185" s="198" t="inlineStr">
        <is>
          <t>1415-1_2-KP</t>
        </is>
      </c>
      <c r="F1185" s="235" t="inlineStr">
        <is>
          <t>Opt_Insert</t>
        </is>
      </c>
      <c r="G1185" s="235" t="inlineStr">
        <is>
          <t>K</t>
        </is>
      </c>
      <c r="H1185" s="234" t="inlineStr">
        <is>
          <t>XK</t>
        </is>
      </c>
      <c r="I1185" s="233" t="inlineStr">
        <is>
          <t>Mechanical Seal</t>
        </is>
      </c>
      <c r="J1185" s="233" t="inlineStr">
        <is>
          <t>Single</t>
        </is>
      </c>
      <c r="K1185" s="233" t="n"/>
      <c r="L1185" s="233" t="inlineStr">
        <is>
          <t>Regreasable</t>
        </is>
      </c>
      <c r="M1185" s="233" t="inlineStr">
        <is>
          <t>J</t>
        </is>
      </c>
      <c r="N1185" s="233" t="inlineStr">
        <is>
          <t>Labrynth Lip Seal</t>
        </is>
      </c>
      <c r="O1185" s="233" t="inlineStr">
        <is>
          <t>Coating_Scotchkote134_interior_exterior</t>
        </is>
      </c>
      <c r="P1185" s="235" t="inlineStr">
        <is>
          <t>RTF</t>
        </is>
      </c>
      <c r="Q1185" s="233" t="inlineStr">
        <is>
          <t>B104846</t>
        </is>
      </c>
      <c r="R1185" s="235" t="inlineStr">
        <is>
          <t>LT105</t>
        </is>
      </c>
      <c r="S1185" s="233" t="n"/>
      <c r="T1185" s="233" t="n"/>
      <c r="U1185" s="233" t="n"/>
    </row>
    <row r="1186">
      <c r="B1186" s="233">
        <f>IF(AND(M1186&lt;&gt;"B20", O1186= "Coating_Standard"),"Y","N")</f>
        <v/>
      </c>
      <c r="C1186" s="233" t="inlineStr">
        <is>
          <t>ConTab_BOM_KP_Insert_1891</t>
        </is>
      </c>
      <c r="D1186" s="233">
        <f>IF(B1186="Y",C1186,"")</f>
        <v/>
      </c>
      <c r="E1186" s="198" t="inlineStr">
        <is>
          <t>1415-1_2-KP</t>
        </is>
      </c>
      <c r="F1186" s="235" t="inlineStr">
        <is>
          <t>Opt_Insert</t>
        </is>
      </c>
      <c r="G1186" s="235" t="inlineStr">
        <is>
          <t>K</t>
        </is>
      </c>
      <c r="H1186" s="234" t="inlineStr">
        <is>
          <t>XK</t>
        </is>
      </c>
      <c r="I1186" s="233" t="inlineStr">
        <is>
          <t>Packing</t>
        </is>
      </c>
      <c r="J1186" s="233" t="inlineStr">
        <is>
          <t>Packing</t>
        </is>
      </c>
      <c r="K1186" s="233" t="n"/>
      <c r="L1186" s="233" t="inlineStr">
        <is>
          <t>Regreasable</t>
        </is>
      </c>
      <c r="M1186" s="233" t="inlineStr">
        <is>
          <t>C35</t>
        </is>
      </c>
      <c r="N1186" s="233" t="inlineStr">
        <is>
          <t>Labrynth Lip Seal</t>
        </is>
      </c>
      <c r="O1186" s="233" t="inlineStr">
        <is>
          <t>Coating_Scotchkote134_interior_exterior</t>
        </is>
      </c>
      <c r="P1186" s="235" t="inlineStr">
        <is>
          <t>RTF</t>
        </is>
      </c>
      <c r="Q1186" s="233" t="inlineStr">
        <is>
          <t>B104848</t>
        </is>
      </c>
      <c r="R1186" s="235" t="inlineStr">
        <is>
          <t>LT250</t>
        </is>
      </c>
      <c r="S1186" s="233" t="n"/>
      <c r="T1186" s="233" t="n"/>
      <c r="U1186" s="233" t="n"/>
    </row>
    <row r="1187">
      <c r="B1187" s="233">
        <f>IF(AND(M1187&lt;&gt;"B20", O1187= "Coating_Standard"),"Y","N")</f>
        <v/>
      </c>
      <c r="C1187" s="233" t="inlineStr">
        <is>
          <t>ConTab_BOM_KP_Insert_1892</t>
        </is>
      </c>
      <c r="D1187" s="233">
        <f>IF(B1187="Y",C1187,"")</f>
        <v/>
      </c>
      <c r="E1187" s="198" t="inlineStr">
        <is>
          <t>1415-1_2-KP</t>
        </is>
      </c>
      <c r="F1187" s="235" t="inlineStr">
        <is>
          <t>Opt_Insert</t>
        </is>
      </c>
      <c r="G1187" s="235" t="inlineStr">
        <is>
          <t>K</t>
        </is>
      </c>
      <c r="H1187" s="234" t="inlineStr">
        <is>
          <t>XK</t>
        </is>
      </c>
      <c r="I1187" s="233" t="inlineStr">
        <is>
          <t>Packing</t>
        </is>
      </c>
      <c r="J1187" s="233" t="inlineStr">
        <is>
          <t>Packing</t>
        </is>
      </c>
      <c r="K1187" s="233" t="n"/>
      <c r="L1187" s="233" t="inlineStr">
        <is>
          <t>Regreasable</t>
        </is>
      </c>
      <c r="M1187" s="233" t="inlineStr">
        <is>
          <t>J</t>
        </is>
      </c>
      <c r="N1187" s="233" t="inlineStr">
        <is>
          <t>Labrynth Lip Seal</t>
        </is>
      </c>
      <c r="O1187" s="233" t="inlineStr">
        <is>
          <t>Coating_Scotchkote134_interior_exterior</t>
        </is>
      </c>
      <c r="P1187" s="235" t="inlineStr">
        <is>
          <t>RTF</t>
        </is>
      </c>
      <c r="Q1187" s="233" t="inlineStr">
        <is>
          <t>B104849</t>
        </is>
      </c>
      <c r="R1187" s="235" t="inlineStr">
        <is>
          <t>LT105</t>
        </is>
      </c>
      <c r="S1187" s="233" t="n"/>
      <c r="T1187" s="233" t="n"/>
      <c r="U1187" s="233" t="n"/>
    </row>
    <row r="1188">
      <c r="B1188" s="233">
        <f>IF(AND(M1188&lt;&gt;"B20", O1188= "Coating_Standard"),"Y","N")</f>
        <v/>
      </c>
      <c r="C1188" s="233" t="inlineStr">
        <is>
          <t>ConTab_BOM_KP_Insert_1895</t>
        </is>
      </c>
      <c r="D1188" s="233">
        <f>IF(B1188="Y",C1188,"")</f>
        <v/>
      </c>
      <c r="E1188" s="235" t="inlineStr">
        <is>
          <t>2095-1_2-KP</t>
        </is>
      </c>
      <c r="F1188" s="235" t="inlineStr">
        <is>
          <t>Opt_Insert</t>
        </is>
      </c>
      <c r="G1188" s="235" t="inlineStr">
        <is>
          <t>3</t>
        </is>
      </c>
      <c r="H1188" s="234" t="inlineStr">
        <is>
          <t>X3</t>
        </is>
      </c>
      <c r="I1188" s="233" t="inlineStr">
        <is>
          <t>Packing</t>
        </is>
      </c>
      <c r="J1188" s="233" t="inlineStr">
        <is>
          <t>Packing</t>
        </is>
      </c>
      <c r="K1188" s="233" t="n"/>
      <c r="L1188" s="233" t="inlineStr">
        <is>
          <t>Oil Lubricated Bath</t>
        </is>
      </c>
      <c r="M1188" s="233" t="inlineStr">
        <is>
          <t>C35</t>
        </is>
      </c>
      <c r="N1188" s="233" t="inlineStr">
        <is>
          <t>Labrynth Lip Seal</t>
        </is>
      </c>
      <c r="O1188" s="233" t="inlineStr">
        <is>
          <t>Coating_Scotchkote134_interior_exterior</t>
        </is>
      </c>
      <c r="P1188" s="235" t="inlineStr">
        <is>
          <t>RTF</t>
        </is>
      </c>
      <c r="Q1188" s="233" t="inlineStr">
        <is>
          <t>B104854</t>
        </is>
      </c>
      <c r="R1188" s="235" t="inlineStr">
        <is>
          <t>LT250</t>
        </is>
      </c>
      <c r="S1188" s="233" t="n"/>
      <c r="T1188" s="233" t="n"/>
      <c r="U1188" s="233" t="n"/>
    </row>
    <row r="1189">
      <c r="B1189" s="233">
        <f>IF(AND(M1189&lt;&gt;"B20", O1189= "Coating_Standard"),"Y","N")</f>
        <v/>
      </c>
      <c r="C1189" s="233" t="inlineStr">
        <is>
          <t>ConTab_BOM_KP_Insert_1896</t>
        </is>
      </c>
      <c r="D1189" s="233">
        <f>IF(B1189="Y",C1189,"")</f>
        <v/>
      </c>
      <c r="E1189" s="235" t="inlineStr">
        <is>
          <t>2095-1_2-KP</t>
        </is>
      </c>
      <c r="F1189" s="235" t="inlineStr">
        <is>
          <t>Opt_Insert</t>
        </is>
      </c>
      <c r="G1189" s="235" t="inlineStr">
        <is>
          <t>3</t>
        </is>
      </c>
      <c r="H1189" s="234" t="inlineStr">
        <is>
          <t>X3</t>
        </is>
      </c>
      <c r="I1189" s="233" t="inlineStr">
        <is>
          <t>Packing</t>
        </is>
      </c>
      <c r="J1189" s="233" t="inlineStr">
        <is>
          <t>Packing</t>
        </is>
      </c>
      <c r="K1189" s="233" t="n"/>
      <c r="L1189" s="233" t="inlineStr">
        <is>
          <t>Oil Lubricated Bath</t>
        </is>
      </c>
      <c r="M1189" s="233" t="inlineStr">
        <is>
          <t>J</t>
        </is>
      </c>
      <c r="N1189" s="233" t="inlineStr">
        <is>
          <t>Labrynth Lip Seal</t>
        </is>
      </c>
      <c r="O1189" s="233" t="inlineStr">
        <is>
          <t>Coating_Scotchkote134_interior_exterior</t>
        </is>
      </c>
      <c r="P1189" s="235" t="inlineStr">
        <is>
          <t>RTF</t>
        </is>
      </c>
      <c r="Q1189" s="233" t="inlineStr">
        <is>
          <t>B104855</t>
        </is>
      </c>
      <c r="R1189" s="235" t="inlineStr">
        <is>
          <t>LT105</t>
        </is>
      </c>
      <c r="S1189" s="233" t="n"/>
      <c r="T1189" s="233" t="n"/>
      <c r="U1189" s="233" t="n"/>
    </row>
    <row r="1190">
      <c r="B1190" s="233">
        <f>IF(AND(M1190&lt;&gt;"B20", O1190= "Coating_Standard"),"Y","N")</f>
        <v/>
      </c>
      <c r="C1190" s="233" t="inlineStr">
        <is>
          <t>ConTab_BOM_KP_Insert_1897</t>
        </is>
      </c>
      <c r="D1190" s="233">
        <f>IF(B1190="Y",C1190,"")</f>
        <v/>
      </c>
      <c r="E1190" s="235" t="inlineStr">
        <is>
          <t>2095-1_2-KP</t>
        </is>
      </c>
      <c r="F1190" s="235" t="inlineStr">
        <is>
          <t>Opt_Insert</t>
        </is>
      </c>
      <c r="G1190" s="235" t="inlineStr">
        <is>
          <t>3</t>
        </is>
      </c>
      <c r="H1190" s="234" t="inlineStr">
        <is>
          <t>X3</t>
        </is>
      </c>
      <c r="I1190" s="233" t="inlineStr">
        <is>
          <t>Mechanical Seal</t>
        </is>
      </c>
      <c r="J1190" s="233" t="inlineStr">
        <is>
          <t>Single</t>
        </is>
      </c>
      <c r="K1190" s="233" t="inlineStr">
        <is>
          <t>Balanced</t>
        </is>
      </c>
      <c r="L1190" s="233" t="inlineStr">
        <is>
          <t>Oil Lubricated Bath</t>
        </is>
      </c>
      <c r="M1190" s="233" t="inlineStr">
        <is>
          <t>C35</t>
        </is>
      </c>
      <c r="N1190" s="233" t="inlineStr">
        <is>
          <t>Labrynth Lip Seal</t>
        </is>
      </c>
      <c r="O1190" s="233" t="inlineStr">
        <is>
          <t>Coating_Scotchkote134_interior_exterior</t>
        </is>
      </c>
      <c r="P1190" s="235" t="inlineStr">
        <is>
          <t>RTF</t>
        </is>
      </c>
      <c r="Q1190" s="233" t="inlineStr">
        <is>
          <t>B104857</t>
        </is>
      </c>
      <c r="R1190" s="235" t="inlineStr">
        <is>
          <t>LT250</t>
        </is>
      </c>
      <c r="S1190" s="233" t="n"/>
      <c r="T1190" s="233" t="n"/>
      <c r="U1190" s="233" t="n"/>
    </row>
    <row r="1191">
      <c r="B1191" s="233">
        <f>IF(AND(M1191&lt;&gt;"B20", O1191= "Coating_Standard"),"Y","N")</f>
        <v/>
      </c>
      <c r="C1191" s="233" t="inlineStr">
        <is>
          <t>ConTab_BOM_KP_Insert_1898</t>
        </is>
      </c>
      <c r="D1191" s="233">
        <f>IF(B1191="Y",C1191,"")</f>
        <v/>
      </c>
      <c r="E1191" s="235" t="inlineStr">
        <is>
          <t>2095-1_2-KP</t>
        </is>
      </c>
      <c r="F1191" s="235" t="inlineStr">
        <is>
          <t>Opt_Insert</t>
        </is>
      </c>
      <c r="G1191" s="235" t="inlineStr">
        <is>
          <t>3</t>
        </is>
      </c>
      <c r="H1191" s="234" t="inlineStr">
        <is>
          <t>X3</t>
        </is>
      </c>
      <c r="I1191" s="233" t="inlineStr">
        <is>
          <t>Mechanical Seal</t>
        </is>
      </c>
      <c r="J1191" s="233" t="inlineStr">
        <is>
          <t>Single</t>
        </is>
      </c>
      <c r="K1191" s="233" t="inlineStr">
        <is>
          <t>Balanced</t>
        </is>
      </c>
      <c r="L1191" s="233" t="inlineStr">
        <is>
          <t>Oil Lubricated Bath</t>
        </is>
      </c>
      <c r="M1191" s="233" t="inlineStr">
        <is>
          <t>J</t>
        </is>
      </c>
      <c r="N1191" s="233" t="inlineStr">
        <is>
          <t>Labrynth Lip Seal</t>
        </is>
      </c>
      <c r="O1191" s="233" t="inlineStr">
        <is>
          <t>Coating_Scotchkote134_interior_exterior</t>
        </is>
      </c>
      <c r="P1191" s="235" t="inlineStr">
        <is>
          <t>RTF</t>
        </is>
      </c>
      <c r="Q1191" s="233" t="inlineStr">
        <is>
          <t>B104858</t>
        </is>
      </c>
      <c r="R1191" s="235" t="inlineStr">
        <is>
          <t>LT105</t>
        </is>
      </c>
      <c r="S1191" s="233" t="n"/>
      <c r="T1191" s="233" t="n"/>
      <c r="U1191" s="233" t="n"/>
    </row>
    <row r="1192">
      <c r="B1192" s="233">
        <f>IF(AND(M1192&lt;&gt;"B20", O1192= "Coating_Standard"),"Y","N")</f>
        <v/>
      </c>
      <c r="C1192" s="233" t="inlineStr">
        <is>
          <t>ConTab_BOM_KP_Insert_1901</t>
        </is>
      </c>
      <c r="D1192" s="233">
        <f>IF(B1192="Y",C1192,"")</f>
        <v/>
      </c>
      <c r="E1192" s="235" t="inlineStr">
        <is>
          <t>2013-5_6-KP</t>
        </is>
      </c>
      <c r="F1192" s="235" t="inlineStr">
        <is>
          <t>Opt_Insert</t>
        </is>
      </c>
      <c r="G1192" s="235" t="inlineStr">
        <is>
          <t>3</t>
        </is>
      </c>
      <c r="H1192" s="234" t="inlineStr">
        <is>
          <t>X3</t>
        </is>
      </c>
      <c r="I1192" s="233" t="inlineStr">
        <is>
          <t>Packing</t>
        </is>
      </c>
      <c r="J1192" s="233" t="inlineStr">
        <is>
          <t>Packing</t>
        </is>
      </c>
      <c r="K1192" s="233" t="n"/>
      <c r="L1192" s="233" t="inlineStr">
        <is>
          <t>Oil Lubricated Bath</t>
        </is>
      </c>
      <c r="M1192" s="233" t="inlineStr">
        <is>
          <t>C35</t>
        </is>
      </c>
      <c r="N1192" s="233" t="inlineStr">
        <is>
          <t>Labrynth Lip Seal</t>
        </is>
      </c>
      <c r="O1192" s="233" t="inlineStr">
        <is>
          <t>Coating_Scotchkote134_interior_exterior</t>
        </is>
      </c>
      <c r="P1192" s="235" t="inlineStr">
        <is>
          <t>RTF</t>
        </is>
      </c>
      <c r="Q1192" s="233" t="inlineStr">
        <is>
          <t>B104863</t>
        </is>
      </c>
      <c r="R1192" s="235" t="inlineStr">
        <is>
          <t>LT250</t>
        </is>
      </c>
      <c r="S1192" s="233" t="n"/>
      <c r="T1192" s="233" t="n"/>
      <c r="U1192" s="233" t="n"/>
    </row>
    <row r="1193">
      <c r="B1193" s="233">
        <f>IF(AND(M1193&lt;&gt;"B20", O1193= "Coating_Standard"),"Y","N")</f>
        <v/>
      </c>
      <c r="C1193" s="233" t="inlineStr">
        <is>
          <t>ConTab_BOM_KP_Insert_1902</t>
        </is>
      </c>
      <c r="D1193" s="233">
        <f>IF(B1193="Y",C1193,"")</f>
        <v/>
      </c>
      <c r="E1193" s="235" t="inlineStr">
        <is>
          <t>2013-5_6-KP</t>
        </is>
      </c>
      <c r="F1193" s="235" t="inlineStr">
        <is>
          <t>Opt_Insert</t>
        </is>
      </c>
      <c r="G1193" s="235" t="inlineStr">
        <is>
          <t>3</t>
        </is>
      </c>
      <c r="H1193" s="234" t="inlineStr">
        <is>
          <t>X3</t>
        </is>
      </c>
      <c r="I1193" s="233" t="inlineStr">
        <is>
          <t>Packing</t>
        </is>
      </c>
      <c r="J1193" s="233" t="inlineStr">
        <is>
          <t>Packing</t>
        </is>
      </c>
      <c r="K1193" s="233" t="n"/>
      <c r="L1193" s="233" t="inlineStr">
        <is>
          <t>Oil Lubricated Bath</t>
        </is>
      </c>
      <c r="M1193" s="233" t="inlineStr">
        <is>
          <t>J</t>
        </is>
      </c>
      <c r="N1193" s="233" t="inlineStr">
        <is>
          <t>Labrynth Lip Seal</t>
        </is>
      </c>
      <c r="O1193" s="233" t="inlineStr">
        <is>
          <t>Coating_Scotchkote134_interior_exterior</t>
        </is>
      </c>
      <c r="P1193" s="235" t="inlineStr">
        <is>
          <t>RTF</t>
        </is>
      </c>
      <c r="Q1193" s="233" t="inlineStr">
        <is>
          <t>B104864</t>
        </is>
      </c>
      <c r="R1193" s="235" t="inlineStr">
        <is>
          <t>LT105</t>
        </is>
      </c>
      <c r="S1193" s="233" t="n"/>
      <c r="T1193" s="233" t="n"/>
      <c r="U1193" s="233" t="n"/>
    </row>
    <row r="1194">
      <c r="B1194" s="233">
        <f>IF(AND(M1194&lt;&gt;"B20", O1194= "Coating_Standard"),"Y","N")</f>
        <v/>
      </c>
      <c r="C1194" s="233" t="inlineStr">
        <is>
          <t>ConTab_BOM_KP_Insert_1903</t>
        </is>
      </c>
      <c r="D1194" s="233">
        <f>IF(B1194="Y",C1194,"")</f>
        <v/>
      </c>
      <c r="E1194" s="235" t="inlineStr">
        <is>
          <t>2013-5_6-KP</t>
        </is>
      </c>
      <c r="F1194" s="235" t="inlineStr">
        <is>
          <t>Opt_Insert</t>
        </is>
      </c>
      <c r="G1194" s="235" t="inlineStr">
        <is>
          <t>3</t>
        </is>
      </c>
      <c r="H1194" s="234" t="inlineStr">
        <is>
          <t>X3</t>
        </is>
      </c>
      <c r="I1194" s="233" t="inlineStr">
        <is>
          <t>Mechanical Seal</t>
        </is>
      </c>
      <c r="J1194" s="233" t="inlineStr">
        <is>
          <t>Single</t>
        </is>
      </c>
      <c r="K1194" s="233" t="inlineStr">
        <is>
          <t>Balanced</t>
        </is>
      </c>
      <c r="L1194" s="233" t="inlineStr">
        <is>
          <t>Oil Lubricated Bath</t>
        </is>
      </c>
      <c r="M1194" s="233" t="inlineStr">
        <is>
          <t>C35</t>
        </is>
      </c>
      <c r="N1194" s="233" t="inlineStr">
        <is>
          <t>Labrynth Lip Seal</t>
        </is>
      </c>
      <c r="O1194" s="233" t="inlineStr">
        <is>
          <t>Coating_Scotchkote134_interior_exterior</t>
        </is>
      </c>
      <c r="P1194" s="235" t="inlineStr">
        <is>
          <t>RTF</t>
        </is>
      </c>
      <c r="Q1194" s="233" t="inlineStr">
        <is>
          <t>B104866</t>
        </is>
      </c>
      <c r="R1194" s="235" t="inlineStr">
        <is>
          <t>LT250</t>
        </is>
      </c>
      <c r="S1194" s="233" t="n"/>
      <c r="T1194" s="233" t="n"/>
      <c r="U1194" s="233" t="n"/>
    </row>
    <row r="1195">
      <c r="B1195" s="233">
        <f>IF(AND(M1195&lt;&gt;"B20", O1195= "Coating_Standard"),"Y","N")</f>
        <v/>
      </c>
      <c r="C1195" s="233" t="inlineStr">
        <is>
          <t>ConTab_BOM_KP_Insert_1904</t>
        </is>
      </c>
      <c r="D1195" s="233">
        <f>IF(B1195="Y",C1195,"")</f>
        <v/>
      </c>
      <c r="E1195" s="235" t="inlineStr">
        <is>
          <t>2013-5_6-KP</t>
        </is>
      </c>
      <c r="F1195" s="235" t="inlineStr">
        <is>
          <t>Opt_Insert</t>
        </is>
      </c>
      <c r="G1195" s="235" t="inlineStr">
        <is>
          <t>3</t>
        </is>
      </c>
      <c r="H1195" s="234" t="inlineStr">
        <is>
          <t>X3</t>
        </is>
      </c>
      <c r="I1195" s="233" t="inlineStr">
        <is>
          <t>Mechanical Seal</t>
        </is>
      </c>
      <c r="J1195" s="233" t="inlineStr">
        <is>
          <t>Single</t>
        </is>
      </c>
      <c r="K1195" s="233" t="inlineStr">
        <is>
          <t>Balanced</t>
        </is>
      </c>
      <c r="L1195" s="233" t="inlineStr">
        <is>
          <t>Oil Lubricated Bath</t>
        </is>
      </c>
      <c r="M1195" s="233" t="inlineStr">
        <is>
          <t>J</t>
        </is>
      </c>
      <c r="N1195" s="233" t="inlineStr">
        <is>
          <t>Labrynth Lip Seal</t>
        </is>
      </c>
      <c r="O1195" s="233" t="inlineStr">
        <is>
          <t>Coating_Scotchkote134_interior_exterior</t>
        </is>
      </c>
      <c r="P1195" s="235" t="inlineStr">
        <is>
          <t>RTF</t>
        </is>
      </c>
      <c r="Q1195" s="233" t="inlineStr">
        <is>
          <t>B104867</t>
        </is>
      </c>
      <c r="R1195" s="235" t="inlineStr">
        <is>
          <t>LT105</t>
        </is>
      </c>
      <c r="S1195" s="233" t="n"/>
      <c r="T1195" s="233" t="n"/>
      <c r="U1195" s="233" t="n"/>
    </row>
    <row r="1196">
      <c r="B1196" s="233">
        <f>IF(AND(M1196&lt;&gt;"B20", O1196= "Coating_Standard"),"Y","N")</f>
        <v/>
      </c>
      <c r="C1196" s="233" t="inlineStr">
        <is>
          <t>ConTab_BOM_KP_Insert_1907</t>
        </is>
      </c>
      <c r="D1196" s="233">
        <f>IF(B1196="Y",C1196,"")</f>
        <v/>
      </c>
      <c r="E1196" s="235" t="inlineStr">
        <is>
          <t>3095-7_8-KP</t>
        </is>
      </c>
      <c r="F1196" s="235" t="inlineStr">
        <is>
          <t>Opt_Insert</t>
        </is>
      </c>
      <c r="G1196" s="235" t="inlineStr">
        <is>
          <t>3</t>
        </is>
      </c>
      <c r="H1196" s="234" t="inlineStr">
        <is>
          <t>X3</t>
        </is>
      </c>
      <c r="I1196" s="233" t="inlineStr">
        <is>
          <t>Packing</t>
        </is>
      </c>
      <c r="J1196" s="233" t="inlineStr">
        <is>
          <t>Packing</t>
        </is>
      </c>
      <c r="K1196" s="233" t="n"/>
      <c r="L1196" s="233" t="inlineStr">
        <is>
          <t>Oil Lubricated Bath</t>
        </is>
      </c>
      <c r="M1196" s="233" t="inlineStr">
        <is>
          <t>C35</t>
        </is>
      </c>
      <c r="N1196" s="233" t="inlineStr">
        <is>
          <t>Labrynth Lip Seal</t>
        </is>
      </c>
      <c r="O1196" s="233" t="inlineStr">
        <is>
          <t>Coating_Scotchkote134_interior_exterior</t>
        </is>
      </c>
      <c r="P1196" s="235" t="inlineStr">
        <is>
          <t>RTF</t>
        </is>
      </c>
      <c r="Q1196" s="233" t="inlineStr">
        <is>
          <t>B104872</t>
        </is>
      </c>
      <c r="R1196" s="235" t="inlineStr">
        <is>
          <t>LT250</t>
        </is>
      </c>
      <c r="S1196" s="233" t="n"/>
      <c r="T1196" s="233" t="n"/>
      <c r="U1196" s="233" t="n"/>
    </row>
    <row r="1197">
      <c r="B1197" s="233">
        <f>IF(AND(M1197&lt;&gt;"B20", O1197= "Coating_Standard"),"Y","N")</f>
        <v/>
      </c>
      <c r="C1197" s="233" t="inlineStr">
        <is>
          <t>ConTab_BOM_KP_Insert_1908</t>
        </is>
      </c>
      <c r="D1197" s="233">
        <f>IF(B1197="Y",C1197,"")</f>
        <v/>
      </c>
      <c r="E1197" s="235" t="inlineStr">
        <is>
          <t>3095-7_8-KP</t>
        </is>
      </c>
      <c r="F1197" s="235" t="inlineStr">
        <is>
          <t>Opt_Insert</t>
        </is>
      </c>
      <c r="G1197" s="235" t="inlineStr">
        <is>
          <t>3</t>
        </is>
      </c>
      <c r="H1197" s="234" t="inlineStr">
        <is>
          <t>X3</t>
        </is>
      </c>
      <c r="I1197" s="233" t="inlineStr">
        <is>
          <t>Packing</t>
        </is>
      </c>
      <c r="J1197" s="233" t="inlineStr">
        <is>
          <t>Packing</t>
        </is>
      </c>
      <c r="K1197" s="233" t="n"/>
      <c r="L1197" s="233" t="inlineStr">
        <is>
          <t>Oil Lubricated Bath</t>
        </is>
      </c>
      <c r="M1197" s="233" t="inlineStr">
        <is>
          <t>J</t>
        </is>
      </c>
      <c r="N1197" s="233" t="inlineStr">
        <is>
          <t>Labrynth Lip Seal</t>
        </is>
      </c>
      <c r="O1197" s="233" t="inlineStr">
        <is>
          <t>Coating_Scotchkote134_interior_exterior</t>
        </is>
      </c>
      <c r="P1197" s="235" t="inlineStr">
        <is>
          <t>RTF</t>
        </is>
      </c>
      <c r="Q1197" s="233" t="inlineStr">
        <is>
          <t>B104873</t>
        </is>
      </c>
      <c r="R1197" s="235" t="inlineStr">
        <is>
          <t>LT105</t>
        </is>
      </c>
      <c r="S1197" s="233" t="n"/>
      <c r="T1197" s="233" t="n"/>
      <c r="U1197" s="233" t="n"/>
    </row>
    <row r="1198">
      <c r="B1198" s="233">
        <f>IF(AND(M1198&lt;&gt;"B20", O1198= "Coating_Standard"),"Y","N")</f>
        <v/>
      </c>
      <c r="C1198" s="233" t="inlineStr">
        <is>
          <t>ConTab_BOM_KP_Insert_1909</t>
        </is>
      </c>
      <c r="D1198" s="233">
        <f>IF(B1198="Y",C1198,"")</f>
        <v/>
      </c>
      <c r="E1198" s="235" t="inlineStr">
        <is>
          <t>3095-7_8-KP</t>
        </is>
      </c>
      <c r="F1198" s="235" t="inlineStr">
        <is>
          <t>Opt_Insert</t>
        </is>
      </c>
      <c r="G1198" s="235" t="inlineStr">
        <is>
          <t>3</t>
        </is>
      </c>
      <c r="H1198" s="234" t="inlineStr">
        <is>
          <t>X3</t>
        </is>
      </c>
      <c r="I1198" s="233" t="inlineStr">
        <is>
          <t>Mechanical Seal</t>
        </is>
      </c>
      <c r="J1198" s="233" t="inlineStr">
        <is>
          <t>Single</t>
        </is>
      </c>
      <c r="K1198" s="233" t="inlineStr">
        <is>
          <t>Balanced</t>
        </is>
      </c>
      <c r="L1198" s="233" t="inlineStr">
        <is>
          <t>Oil Lubricated Bath</t>
        </is>
      </c>
      <c r="M1198" s="233" t="inlineStr">
        <is>
          <t>C35</t>
        </is>
      </c>
      <c r="N1198" s="233" t="inlineStr">
        <is>
          <t>Labrynth Lip Seal</t>
        </is>
      </c>
      <c r="O1198" s="233" t="inlineStr">
        <is>
          <t>Coating_Scotchkote134_interior_exterior</t>
        </is>
      </c>
      <c r="P1198" s="235" t="inlineStr">
        <is>
          <t>RTF</t>
        </is>
      </c>
      <c r="Q1198" s="233" t="inlineStr">
        <is>
          <t>B104875</t>
        </is>
      </c>
      <c r="R1198" s="235" t="inlineStr">
        <is>
          <t>LT250</t>
        </is>
      </c>
      <c r="S1198" s="233" t="n"/>
      <c r="T1198" s="233" t="n"/>
      <c r="U1198" s="233" t="n"/>
    </row>
    <row r="1199">
      <c r="B1199" s="233">
        <f>IF(AND(M1199&lt;&gt;"B20", O1199= "Coating_Standard"),"Y","N")</f>
        <v/>
      </c>
      <c r="C1199" s="233" t="inlineStr">
        <is>
          <t>ConTab_BOM_KP_Insert_1910</t>
        </is>
      </c>
      <c r="D1199" s="233">
        <f>IF(B1199="Y",C1199,"")</f>
        <v/>
      </c>
      <c r="E1199" s="235" t="inlineStr">
        <is>
          <t>3095-7_8-KP</t>
        </is>
      </c>
      <c r="F1199" s="235" t="inlineStr">
        <is>
          <t>Opt_Insert</t>
        </is>
      </c>
      <c r="G1199" s="235" t="inlineStr">
        <is>
          <t>3</t>
        </is>
      </c>
      <c r="H1199" s="234" t="inlineStr">
        <is>
          <t>X3</t>
        </is>
      </c>
      <c r="I1199" s="233" t="inlineStr">
        <is>
          <t>Mechanical Seal</t>
        </is>
      </c>
      <c r="J1199" s="233" t="inlineStr">
        <is>
          <t>Single</t>
        </is>
      </c>
      <c r="K1199" s="233" t="inlineStr">
        <is>
          <t>Balanced</t>
        </is>
      </c>
      <c r="L1199" s="233" t="inlineStr">
        <is>
          <t>Oil Lubricated Bath</t>
        </is>
      </c>
      <c r="M1199" s="233" t="inlineStr">
        <is>
          <t>J</t>
        </is>
      </c>
      <c r="N1199" s="233" t="inlineStr">
        <is>
          <t>Labrynth Lip Seal</t>
        </is>
      </c>
      <c r="O1199" s="233" t="inlineStr">
        <is>
          <t>Coating_Scotchkote134_interior_exterior</t>
        </is>
      </c>
      <c r="P1199" s="235" t="inlineStr">
        <is>
          <t>RTF</t>
        </is>
      </c>
      <c r="Q1199" s="233" t="inlineStr">
        <is>
          <t>B104876</t>
        </is>
      </c>
      <c r="R1199" s="235" t="inlineStr">
        <is>
          <t>LT105</t>
        </is>
      </c>
      <c r="S1199" s="233" t="n"/>
      <c r="T1199" s="233" t="n"/>
      <c r="U1199" s="233" t="n"/>
    </row>
    <row r="1200">
      <c r="B1200" s="233">
        <f>IF(AND(M1200&lt;&gt;"B20", O1200= "Coating_Standard"),"Y","N")</f>
        <v/>
      </c>
      <c r="C1200" s="233" t="inlineStr">
        <is>
          <t>ConTab_BOM_KP_Insert_1911</t>
        </is>
      </c>
      <c r="D1200" s="233">
        <f>IF(B1200="Y",C1200,"")</f>
        <v/>
      </c>
      <c r="E1200" s="235" t="inlineStr">
        <is>
          <t>3014-5_6-KP</t>
        </is>
      </c>
      <c r="F1200" s="235" t="inlineStr">
        <is>
          <t>Opt_Insert</t>
        </is>
      </c>
      <c r="G1200" s="235" t="inlineStr">
        <is>
          <t>4</t>
        </is>
      </c>
      <c r="H1200" s="234" t="inlineStr">
        <is>
          <t>X4</t>
        </is>
      </c>
      <c r="I1200" s="233" t="inlineStr">
        <is>
          <t>Mechanical Seal</t>
        </is>
      </c>
      <c r="J1200" s="233" t="inlineStr">
        <is>
          <t>Single</t>
        </is>
      </c>
      <c r="K1200" s="233" t="n"/>
      <c r="L1200" s="233" t="inlineStr">
        <is>
          <t>Oil Lubricated Bath</t>
        </is>
      </c>
      <c r="M1200" s="233" t="inlineStr">
        <is>
          <t>C35</t>
        </is>
      </c>
      <c r="N1200" s="233" t="inlineStr">
        <is>
          <t>Labrynth Lip Seal</t>
        </is>
      </c>
      <c r="O1200" s="233" t="inlineStr">
        <is>
          <t>Coating_Scotchkote134_interior_exterior</t>
        </is>
      </c>
      <c r="P1200" s="235" t="inlineStr">
        <is>
          <t>RTF</t>
        </is>
      </c>
      <c r="Q1200" s="233" t="inlineStr">
        <is>
          <t>B104878</t>
        </is>
      </c>
      <c r="R1200" s="235" t="inlineStr">
        <is>
          <t>LT250</t>
        </is>
      </c>
      <c r="S1200" s="233" t="n"/>
      <c r="T1200" s="233" t="n"/>
      <c r="U1200" s="233" t="n"/>
    </row>
    <row r="1201">
      <c r="B1201" s="233">
        <f>IF(AND(M1201&lt;&gt;"B20", O1201= "Coating_Standard"),"Y","N")</f>
        <v/>
      </c>
      <c r="C1201" s="233" t="inlineStr">
        <is>
          <t>ConTab_BOM_KP_Insert_1912</t>
        </is>
      </c>
      <c r="D1201" s="233">
        <f>IF(B1201="Y",C1201,"")</f>
        <v/>
      </c>
      <c r="E1201" s="235" t="inlineStr">
        <is>
          <t>3014-5_6-KP</t>
        </is>
      </c>
      <c r="F1201" s="235" t="inlineStr">
        <is>
          <t>Opt_Insert</t>
        </is>
      </c>
      <c r="G1201" s="235" t="inlineStr">
        <is>
          <t>4</t>
        </is>
      </c>
      <c r="H1201" s="234" t="inlineStr">
        <is>
          <t>X4</t>
        </is>
      </c>
      <c r="I1201" s="233" t="inlineStr">
        <is>
          <t>Mechanical Seal</t>
        </is>
      </c>
      <c r="J1201" s="233" t="inlineStr">
        <is>
          <t>Single</t>
        </is>
      </c>
      <c r="K1201" s="233" t="n"/>
      <c r="L1201" s="233" t="inlineStr">
        <is>
          <t>Oil Lubricated Bath</t>
        </is>
      </c>
      <c r="M1201" s="233" t="inlineStr">
        <is>
          <t>J</t>
        </is>
      </c>
      <c r="N1201" s="233" t="inlineStr">
        <is>
          <t>Labrynth Lip Seal</t>
        </is>
      </c>
      <c r="O1201" s="233" t="inlineStr">
        <is>
          <t>Coating_Scotchkote134_interior_exterior</t>
        </is>
      </c>
      <c r="P1201" s="235" t="inlineStr">
        <is>
          <t>RTF</t>
        </is>
      </c>
      <c r="Q1201" s="233" t="inlineStr">
        <is>
          <t>B104879</t>
        </is>
      </c>
      <c r="R1201" s="235" t="inlineStr">
        <is>
          <t>LT105</t>
        </is>
      </c>
      <c r="S1201" s="233" t="n"/>
      <c r="T1201" s="233" t="n"/>
      <c r="U1201" s="233" t="n"/>
    </row>
    <row r="1202">
      <c r="B1202" s="233">
        <f>IF(AND(M1202&lt;&gt;"B20", O1202= "Coating_Standard"),"Y","N")</f>
        <v/>
      </c>
      <c r="C1202" s="233" t="inlineStr">
        <is>
          <t>ConTab_BOM_KP_Insert_1913</t>
        </is>
      </c>
      <c r="D1202" s="233">
        <f>IF(B1202="Y",C1202,"")</f>
        <v/>
      </c>
      <c r="E1202" s="235" t="inlineStr">
        <is>
          <t>3014-5_6-KP</t>
        </is>
      </c>
      <c r="F1202" s="235" t="inlineStr">
        <is>
          <t>Opt_Insert</t>
        </is>
      </c>
      <c r="G1202" s="235" t="inlineStr">
        <is>
          <t>4</t>
        </is>
      </c>
      <c r="H1202" s="234" t="inlineStr">
        <is>
          <t>X4</t>
        </is>
      </c>
      <c r="I1202" s="233" t="inlineStr">
        <is>
          <t>Packing</t>
        </is>
      </c>
      <c r="J1202" s="233" t="inlineStr">
        <is>
          <t>Packing</t>
        </is>
      </c>
      <c r="K1202" s="233" t="n"/>
      <c r="L1202" s="233" t="inlineStr">
        <is>
          <t>Oil Lubricated Bath</t>
        </is>
      </c>
      <c r="M1202" s="233" t="inlineStr">
        <is>
          <t>C35</t>
        </is>
      </c>
      <c r="N1202" s="233" t="inlineStr">
        <is>
          <t>Labrynth Lip Seal</t>
        </is>
      </c>
      <c r="O1202" s="233" t="inlineStr">
        <is>
          <t>Coating_Scotchkote134_interior_exterior</t>
        </is>
      </c>
      <c r="P1202" s="235" t="inlineStr">
        <is>
          <t>RTF</t>
        </is>
      </c>
      <c r="Q1202" s="233" t="inlineStr">
        <is>
          <t>B104881</t>
        </is>
      </c>
      <c r="R1202" s="235" t="inlineStr">
        <is>
          <t>LT250</t>
        </is>
      </c>
      <c r="S1202" s="233" t="n"/>
      <c r="T1202" s="233" t="n"/>
      <c r="U1202" s="233" t="n"/>
    </row>
    <row r="1203">
      <c r="B1203" s="233">
        <f>IF(AND(M1203&lt;&gt;"B20", O1203= "Coating_Standard"),"Y","N")</f>
        <v/>
      </c>
      <c r="C1203" s="233" t="inlineStr">
        <is>
          <t>ConTab_BOM_KP_Insert_1914</t>
        </is>
      </c>
      <c r="D1203" s="233">
        <f>IF(B1203="Y",C1203,"")</f>
        <v/>
      </c>
      <c r="E1203" s="235" t="inlineStr">
        <is>
          <t>3014-5_6-KP</t>
        </is>
      </c>
      <c r="F1203" s="235" t="inlineStr">
        <is>
          <t>Opt_Insert</t>
        </is>
      </c>
      <c r="G1203" s="235" t="inlineStr">
        <is>
          <t>4</t>
        </is>
      </c>
      <c r="H1203" s="234" t="inlineStr">
        <is>
          <t>X4</t>
        </is>
      </c>
      <c r="I1203" s="233" t="inlineStr">
        <is>
          <t>Packing</t>
        </is>
      </c>
      <c r="J1203" s="233" t="inlineStr">
        <is>
          <t>Packing</t>
        </is>
      </c>
      <c r="K1203" s="233" t="n"/>
      <c r="L1203" s="233" t="inlineStr">
        <is>
          <t>Oil Lubricated Bath</t>
        </is>
      </c>
      <c r="M1203" s="233" t="inlineStr">
        <is>
          <t>J</t>
        </is>
      </c>
      <c r="N1203" s="233" t="inlineStr">
        <is>
          <t>Labrynth Lip Seal</t>
        </is>
      </c>
      <c r="O1203" s="233" t="inlineStr">
        <is>
          <t>Coating_Scotchkote134_interior_exterior</t>
        </is>
      </c>
      <c r="P1203" s="235" t="inlineStr">
        <is>
          <t>RTF</t>
        </is>
      </c>
      <c r="Q1203" s="233" t="inlineStr">
        <is>
          <t>B104882</t>
        </is>
      </c>
      <c r="R1203" s="235" t="inlineStr">
        <is>
          <t>LT105</t>
        </is>
      </c>
      <c r="S1203" s="233" t="n"/>
      <c r="T1203" s="233" t="n"/>
      <c r="U1203" s="233" t="n"/>
    </row>
    <row r="1204">
      <c r="B1204" s="233">
        <f>IF(AND(M1204&lt;&gt;"B20", O1204= "Coating_Standard"),"Y","N")</f>
        <v/>
      </c>
      <c r="C1204" s="233" t="inlineStr">
        <is>
          <t>ConTab_BOM_KP_Insert_1915</t>
        </is>
      </c>
      <c r="D1204" s="233">
        <f>IF(B1204="Y",C1204,"")</f>
        <v/>
      </c>
      <c r="E1204" s="235" t="inlineStr">
        <is>
          <t>4012-1_2-KP</t>
        </is>
      </c>
      <c r="F1204" s="235" t="inlineStr">
        <is>
          <t>Opt_Insert</t>
        </is>
      </c>
      <c r="G1204" s="235" t="inlineStr">
        <is>
          <t>4</t>
        </is>
      </c>
      <c r="H1204" s="234" t="inlineStr">
        <is>
          <t>X4</t>
        </is>
      </c>
      <c r="I1204" s="233" t="inlineStr">
        <is>
          <t>Mechanical Seal</t>
        </is>
      </c>
      <c r="J1204" s="233" t="inlineStr">
        <is>
          <t>Single</t>
        </is>
      </c>
      <c r="K1204" s="233" t="n"/>
      <c r="L1204" s="233" t="inlineStr">
        <is>
          <t>Oil Lubricated Bath</t>
        </is>
      </c>
      <c r="M1204" s="233" t="inlineStr">
        <is>
          <t>C35</t>
        </is>
      </c>
      <c r="N1204" s="233" t="inlineStr">
        <is>
          <t>Labrynth Lip Seal</t>
        </is>
      </c>
      <c r="O1204" s="233" t="inlineStr">
        <is>
          <t>Coating_Scotchkote134_interior_exterior</t>
        </is>
      </c>
      <c r="P1204" s="235" t="inlineStr">
        <is>
          <t>RTF</t>
        </is>
      </c>
      <c r="Q1204" s="233" t="inlineStr">
        <is>
          <t>B104884</t>
        </is>
      </c>
      <c r="R1204" s="235" t="inlineStr">
        <is>
          <t>LT250</t>
        </is>
      </c>
      <c r="S1204" s="233" t="n"/>
      <c r="T1204" s="233" t="n"/>
      <c r="U1204" s="233" t="n"/>
    </row>
    <row r="1205">
      <c r="B1205" s="233">
        <f>IF(AND(M1205&lt;&gt;"B20", O1205= "Coating_Standard"),"Y","N")</f>
        <v/>
      </c>
      <c r="C1205" s="233" t="inlineStr">
        <is>
          <t>ConTab_BOM_KP_Insert_1916</t>
        </is>
      </c>
      <c r="D1205" s="233">
        <f>IF(B1205="Y",C1205,"")</f>
        <v/>
      </c>
      <c r="E1205" s="235" t="inlineStr">
        <is>
          <t>4012-1_2-KP</t>
        </is>
      </c>
      <c r="F1205" s="235" t="inlineStr">
        <is>
          <t>Opt_Insert</t>
        </is>
      </c>
      <c r="G1205" s="235" t="inlineStr">
        <is>
          <t>4</t>
        </is>
      </c>
      <c r="H1205" s="234" t="inlineStr">
        <is>
          <t>X4</t>
        </is>
      </c>
      <c r="I1205" s="233" t="inlineStr">
        <is>
          <t>Mechanical Seal</t>
        </is>
      </c>
      <c r="J1205" s="233" t="inlineStr">
        <is>
          <t>Single</t>
        </is>
      </c>
      <c r="K1205" s="233" t="n"/>
      <c r="L1205" s="233" t="inlineStr">
        <is>
          <t>Oil Lubricated Bath</t>
        </is>
      </c>
      <c r="M1205" s="233" t="inlineStr">
        <is>
          <t>J</t>
        </is>
      </c>
      <c r="N1205" s="233" t="inlineStr">
        <is>
          <t>Labrynth Lip Seal</t>
        </is>
      </c>
      <c r="O1205" s="233" t="inlineStr">
        <is>
          <t>Coating_Scotchkote134_interior_exterior</t>
        </is>
      </c>
      <c r="P1205" s="235" t="inlineStr">
        <is>
          <t>RTF</t>
        </is>
      </c>
      <c r="Q1205" s="233" t="inlineStr">
        <is>
          <t>B104885</t>
        </is>
      </c>
      <c r="R1205" s="235" t="inlineStr">
        <is>
          <t>LT105</t>
        </is>
      </c>
      <c r="S1205" s="233" t="n"/>
      <c r="T1205" s="233" t="n"/>
      <c r="U1205" s="233" t="n"/>
    </row>
    <row r="1206">
      <c r="B1206" s="233">
        <f>IF(AND(M1206&lt;&gt;"B20", O1206= "Coating_Standard"),"Y","N")</f>
        <v/>
      </c>
      <c r="C1206" s="233" t="inlineStr">
        <is>
          <t>ConTab_BOM_KP_Insert_1917</t>
        </is>
      </c>
      <c r="D1206" s="233">
        <f>IF(B1206="Y",C1206,"")</f>
        <v/>
      </c>
      <c r="E1206" s="235" t="inlineStr">
        <is>
          <t>4012-1_2-KP</t>
        </is>
      </c>
      <c r="F1206" s="235" t="inlineStr">
        <is>
          <t>Opt_Insert</t>
        </is>
      </c>
      <c r="G1206" s="235" t="inlineStr">
        <is>
          <t>4</t>
        </is>
      </c>
      <c r="H1206" s="234" t="inlineStr">
        <is>
          <t>X4</t>
        </is>
      </c>
      <c r="I1206" s="233" t="inlineStr">
        <is>
          <t>Packing</t>
        </is>
      </c>
      <c r="J1206" s="233" t="inlineStr">
        <is>
          <t>Packing</t>
        </is>
      </c>
      <c r="K1206" s="233" t="n"/>
      <c r="L1206" s="233" t="inlineStr">
        <is>
          <t>Oil Lubricated Bath</t>
        </is>
      </c>
      <c r="M1206" s="233" t="inlineStr">
        <is>
          <t>C35</t>
        </is>
      </c>
      <c r="N1206" s="233" t="inlineStr">
        <is>
          <t>Labrynth Lip Seal</t>
        </is>
      </c>
      <c r="O1206" s="233" t="inlineStr">
        <is>
          <t>Coating_Scotchkote134_interior_exterior</t>
        </is>
      </c>
      <c r="P1206" s="235" t="inlineStr">
        <is>
          <t>RTF</t>
        </is>
      </c>
      <c r="Q1206" s="233" t="inlineStr">
        <is>
          <t>B104887</t>
        </is>
      </c>
      <c r="R1206" s="235" t="inlineStr">
        <is>
          <t>LT250</t>
        </is>
      </c>
      <c r="S1206" s="233" t="n"/>
      <c r="T1206" s="233" t="n"/>
      <c r="U1206" s="233" t="n"/>
    </row>
    <row r="1207">
      <c r="B1207" s="233">
        <f>IF(AND(M1207&lt;&gt;"B20", O1207= "Coating_Standard"),"Y","N")</f>
        <v/>
      </c>
      <c r="C1207" s="233" t="inlineStr">
        <is>
          <t>ConTab_BOM_KP_Insert_1918</t>
        </is>
      </c>
      <c r="D1207" s="233">
        <f>IF(B1207="Y",C1207,"")</f>
        <v/>
      </c>
      <c r="E1207" s="235" t="inlineStr">
        <is>
          <t>4012-1_2-KP</t>
        </is>
      </c>
      <c r="F1207" s="235" t="inlineStr">
        <is>
          <t>Opt_Insert</t>
        </is>
      </c>
      <c r="G1207" s="235" t="inlineStr">
        <is>
          <t>4</t>
        </is>
      </c>
      <c r="H1207" s="234" t="inlineStr">
        <is>
          <t>X4</t>
        </is>
      </c>
      <c r="I1207" s="233" t="inlineStr">
        <is>
          <t>Packing</t>
        </is>
      </c>
      <c r="J1207" s="233" t="inlineStr">
        <is>
          <t>Packing</t>
        </is>
      </c>
      <c r="K1207" s="233" t="n"/>
      <c r="L1207" s="233" t="inlineStr">
        <is>
          <t>Oil Lubricated Bath</t>
        </is>
      </c>
      <c r="M1207" s="233" t="inlineStr">
        <is>
          <t>J</t>
        </is>
      </c>
      <c r="N1207" s="233" t="inlineStr">
        <is>
          <t>Labrynth Lip Seal</t>
        </is>
      </c>
      <c r="O1207" s="233" t="inlineStr">
        <is>
          <t>Coating_Scotchkote134_interior_exterior</t>
        </is>
      </c>
      <c r="P1207" s="235" t="inlineStr">
        <is>
          <t>RTF</t>
        </is>
      </c>
      <c r="Q1207" s="233" t="inlineStr">
        <is>
          <t>B104888</t>
        </is>
      </c>
      <c r="R1207" s="235" t="inlineStr">
        <is>
          <t>LT105</t>
        </is>
      </c>
      <c r="S1207" s="233" t="n"/>
      <c r="T1207" s="233" t="n"/>
      <c r="U1207" s="233" t="n"/>
    </row>
    <row r="1208">
      <c r="B1208" s="233">
        <f>IF(AND(M1208&lt;&gt;"B20", O1208= "Coating_Standard"),"Y","N")</f>
        <v/>
      </c>
      <c r="C1208" s="233" t="inlineStr">
        <is>
          <t>ConTab_BOM_KP_Insert_1919</t>
        </is>
      </c>
      <c r="D1208" s="233">
        <f>IF(B1208="Y",C1208,"")</f>
        <v/>
      </c>
      <c r="E1208" s="235" t="inlineStr">
        <is>
          <t>4012-7_8-KP</t>
        </is>
      </c>
      <c r="F1208" s="235" t="inlineStr">
        <is>
          <t>Opt_Insert</t>
        </is>
      </c>
      <c r="G1208" s="235" t="inlineStr">
        <is>
          <t>4</t>
        </is>
      </c>
      <c r="H1208" s="234" t="inlineStr">
        <is>
          <t>X4</t>
        </is>
      </c>
      <c r="I1208" s="233" t="inlineStr">
        <is>
          <t>Mechanical Seal</t>
        </is>
      </c>
      <c r="J1208" s="233" t="inlineStr">
        <is>
          <t>Single</t>
        </is>
      </c>
      <c r="K1208" s="233" t="n"/>
      <c r="L1208" s="233" t="inlineStr">
        <is>
          <t>Oil Lubricated Bath</t>
        </is>
      </c>
      <c r="M1208" s="233" t="inlineStr">
        <is>
          <t>C35</t>
        </is>
      </c>
      <c r="N1208" s="233" t="inlineStr">
        <is>
          <t>Labrynth Lip Seal</t>
        </is>
      </c>
      <c r="O1208" s="233" t="inlineStr">
        <is>
          <t>Coating_Scotchkote134_interior_exterior</t>
        </is>
      </c>
      <c r="P1208" s="235" t="inlineStr">
        <is>
          <t>RTF</t>
        </is>
      </c>
      <c r="Q1208" s="233" t="inlineStr">
        <is>
          <t>B104890</t>
        </is>
      </c>
      <c r="R1208" s="235" t="inlineStr">
        <is>
          <t>LT250</t>
        </is>
      </c>
      <c r="S1208" s="233" t="n"/>
      <c r="T1208" s="233" t="n"/>
      <c r="U1208" s="233" t="n"/>
    </row>
    <row r="1209">
      <c r="B1209" s="233">
        <f>IF(AND(M1209&lt;&gt;"B20", O1209= "Coating_Standard"),"Y","N")</f>
        <v/>
      </c>
      <c r="C1209" s="233" t="inlineStr">
        <is>
          <t>ConTab_BOM_KP_Insert_1920</t>
        </is>
      </c>
      <c r="D1209" s="233">
        <f>IF(B1209="Y",C1209,"")</f>
        <v/>
      </c>
      <c r="E1209" s="235" t="inlineStr">
        <is>
          <t>4012-7_8-KP</t>
        </is>
      </c>
      <c r="F1209" s="235" t="inlineStr">
        <is>
          <t>Opt_Insert</t>
        </is>
      </c>
      <c r="G1209" s="235" t="inlineStr">
        <is>
          <t>4</t>
        </is>
      </c>
      <c r="H1209" s="234" t="inlineStr">
        <is>
          <t>X4</t>
        </is>
      </c>
      <c r="I1209" s="233" t="inlineStr">
        <is>
          <t>Mechanical Seal</t>
        </is>
      </c>
      <c r="J1209" s="233" t="inlineStr">
        <is>
          <t>Single</t>
        </is>
      </c>
      <c r="K1209" s="233" t="n"/>
      <c r="L1209" s="233" t="inlineStr">
        <is>
          <t>Oil Lubricated Bath</t>
        </is>
      </c>
      <c r="M1209" s="233" t="inlineStr">
        <is>
          <t>J</t>
        </is>
      </c>
      <c r="N1209" s="233" t="inlineStr">
        <is>
          <t>Labrynth Lip Seal</t>
        </is>
      </c>
      <c r="O1209" s="233" t="inlineStr">
        <is>
          <t>Coating_Scotchkote134_interior_exterior</t>
        </is>
      </c>
      <c r="P1209" s="235" t="inlineStr">
        <is>
          <t>RTF</t>
        </is>
      </c>
      <c r="Q1209" s="233" t="inlineStr">
        <is>
          <t>B104891</t>
        </is>
      </c>
      <c r="R1209" s="235" t="inlineStr">
        <is>
          <t>LT105</t>
        </is>
      </c>
      <c r="S1209" s="233" t="n"/>
      <c r="T1209" s="233" t="n"/>
      <c r="U1209" s="233" t="n"/>
    </row>
    <row r="1210">
      <c r="B1210" s="233">
        <f>IF(AND(M1210&lt;&gt;"B20", O1210= "Coating_Standard"),"Y","N")</f>
        <v/>
      </c>
      <c r="C1210" s="233" t="inlineStr">
        <is>
          <t>ConTab_BOM_KP_Insert_1921</t>
        </is>
      </c>
      <c r="D1210" s="233">
        <f>IF(B1210="Y",C1210,"")</f>
        <v/>
      </c>
      <c r="E1210" s="235" t="inlineStr">
        <is>
          <t>4012-7_8-KP</t>
        </is>
      </c>
      <c r="F1210" s="235" t="inlineStr">
        <is>
          <t>Opt_Insert</t>
        </is>
      </c>
      <c r="G1210" s="235" t="inlineStr">
        <is>
          <t>4</t>
        </is>
      </c>
      <c r="H1210" s="234" t="inlineStr">
        <is>
          <t>X4</t>
        </is>
      </c>
      <c r="I1210" s="233" t="inlineStr">
        <is>
          <t>Packing</t>
        </is>
      </c>
      <c r="J1210" s="233" t="inlineStr">
        <is>
          <t>Packing</t>
        </is>
      </c>
      <c r="K1210" s="233" t="n"/>
      <c r="L1210" s="233" t="inlineStr">
        <is>
          <t>Oil Lubricated Bath</t>
        </is>
      </c>
      <c r="M1210" s="233" t="inlineStr">
        <is>
          <t>C35</t>
        </is>
      </c>
      <c r="N1210" s="233" t="inlineStr">
        <is>
          <t>Labrynth Lip Seal</t>
        </is>
      </c>
      <c r="O1210" s="233" t="inlineStr">
        <is>
          <t>Coating_Scotchkote134_interior_exterior</t>
        </is>
      </c>
      <c r="P1210" s="235" t="inlineStr">
        <is>
          <t>RTF</t>
        </is>
      </c>
      <c r="Q1210" s="233" t="inlineStr">
        <is>
          <t>B104893</t>
        </is>
      </c>
      <c r="R1210" s="235" t="inlineStr">
        <is>
          <t>LT250</t>
        </is>
      </c>
      <c r="S1210" s="233" t="n"/>
      <c r="T1210" s="233" t="n"/>
      <c r="U1210" s="233" t="n"/>
    </row>
    <row r="1211">
      <c r="B1211" s="233">
        <f>IF(AND(M1211&lt;&gt;"B20", O1211= "Coating_Standard"),"Y","N")</f>
        <v/>
      </c>
      <c r="C1211" s="233" t="inlineStr">
        <is>
          <t>ConTab_BOM_KP_Insert_1922</t>
        </is>
      </c>
      <c r="D1211" s="233">
        <f>IF(B1211="Y",C1211,"")</f>
        <v/>
      </c>
      <c r="E1211" s="235" t="inlineStr">
        <is>
          <t>4012-7_8-KP</t>
        </is>
      </c>
      <c r="F1211" s="235" t="inlineStr">
        <is>
          <t>Opt_Insert</t>
        </is>
      </c>
      <c r="G1211" s="235" t="inlineStr">
        <is>
          <t>4</t>
        </is>
      </c>
      <c r="H1211" s="234" t="inlineStr">
        <is>
          <t>X4</t>
        </is>
      </c>
      <c r="I1211" s="233" t="inlineStr">
        <is>
          <t>Packing</t>
        </is>
      </c>
      <c r="J1211" s="233" t="inlineStr">
        <is>
          <t>Packing</t>
        </is>
      </c>
      <c r="K1211" s="233" t="n"/>
      <c r="L1211" s="233" t="inlineStr">
        <is>
          <t>Oil Lubricated Bath</t>
        </is>
      </c>
      <c r="M1211" s="233" t="inlineStr">
        <is>
          <t>J</t>
        </is>
      </c>
      <c r="N1211" s="233" t="inlineStr">
        <is>
          <t>Labrynth Lip Seal</t>
        </is>
      </c>
      <c r="O1211" s="233" t="inlineStr">
        <is>
          <t>Coating_Scotchkote134_interior_exterior</t>
        </is>
      </c>
      <c r="P1211" s="235" t="inlineStr">
        <is>
          <t>RTF</t>
        </is>
      </c>
      <c r="Q1211" s="233" t="inlineStr">
        <is>
          <t>B104894</t>
        </is>
      </c>
      <c r="R1211" s="235" t="inlineStr">
        <is>
          <t>LT105</t>
        </is>
      </c>
      <c r="S1211" s="233" t="n"/>
      <c r="T1211" s="233" t="n"/>
      <c r="U1211" s="233" t="n"/>
    </row>
    <row r="1212">
      <c r="B1212" s="233">
        <f>IF(AND(M1212&lt;&gt;"B20", O1212= "Coating_Standard"),"Y","N")</f>
        <v/>
      </c>
      <c r="C1212" s="233" t="inlineStr">
        <is>
          <t>ConTab_BOM_KP_Insert_1923</t>
        </is>
      </c>
      <c r="D1212" s="233">
        <f>IF(B1212="Y",C1212,"")</f>
        <v/>
      </c>
      <c r="E1212" s="198" t="inlineStr">
        <is>
          <t>4015-7_8-KP</t>
        </is>
      </c>
      <c r="F1212" s="235" t="inlineStr">
        <is>
          <t>Opt_Insert</t>
        </is>
      </c>
      <c r="G1212" s="235" t="inlineStr">
        <is>
          <t>4</t>
        </is>
      </c>
      <c r="H1212" s="234" t="inlineStr">
        <is>
          <t>X4</t>
        </is>
      </c>
      <c r="I1212" s="233" t="inlineStr">
        <is>
          <t>Mechanical Seal</t>
        </is>
      </c>
      <c r="J1212" s="233" t="inlineStr">
        <is>
          <t>Single</t>
        </is>
      </c>
      <c r="K1212" s="233" t="n"/>
      <c r="L1212" s="233" t="inlineStr">
        <is>
          <t>Oil Lubricated Bath</t>
        </is>
      </c>
      <c r="M1212" s="233" t="inlineStr">
        <is>
          <t>C35</t>
        </is>
      </c>
      <c r="N1212" s="233" t="inlineStr">
        <is>
          <t>Labrynth Lip Seal</t>
        </is>
      </c>
      <c r="O1212" s="233" t="inlineStr">
        <is>
          <t>Coating_Scotchkote134_interior_exterior</t>
        </is>
      </c>
      <c r="P1212" s="235" t="inlineStr">
        <is>
          <t>RTF</t>
        </is>
      </c>
      <c r="Q1212" s="233" t="inlineStr">
        <is>
          <t>B104896</t>
        </is>
      </c>
      <c r="R1212" s="235" t="inlineStr">
        <is>
          <t>LT250</t>
        </is>
      </c>
      <c r="S1212" s="233" t="n"/>
      <c r="T1212" s="233" t="n"/>
      <c r="U1212" s="233" t="n"/>
    </row>
    <row r="1213">
      <c r="B1213" s="233">
        <f>IF(AND(M1213&lt;&gt;"B20", O1213= "Coating_Standard"),"Y","N")</f>
        <v/>
      </c>
      <c r="C1213" s="233" t="inlineStr">
        <is>
          <t>ConTab_BOM_KP_Insert_1924</t>
        </is>
      </c>
      <c r="D1213" s="233">
        <f>IF(B1213="Y",C1213,"")</f>
        <v/>
      </c>
      <c r="E1213" s="198" t="inlineStr">
        <is>
          <t>4015-7_8-KP</t>
        </is>
      </c>
      <c r="F1213" s="235" t="inlineStr">
        <is>
          <t>Opt_Insert</t>
        </is>
      </c>
      <c r="G1213" s="235" t="inlineStr">
        <is>
          <t>4</t>
        </is>
      </c>
      <c r="H1213" s="234" t="inlineStr">
        <is>
          <t>X4</t>
        </is>
      </c>
      <c r="I1213" s="233" t="inlineStr">
        <is>
          <t>Mechanical Seal</t>
        </is>
      </c>
      <c r="J1213" s="233" t="inlineStr">
        <is>
          <t>Single</t>
        </is>
      </c>
      <c r="K1213" s="233" t="n"/>
      <c r="L1213" s="233" t="inlineStr">
        <is>
          <t>Oil Lubricated Bath</t>
        </is>
      </c>
      <c r="M1213" s="233" t="inlineStr">
        <is>
          <t>J</t>
        </is>
      </c>
      <c r="N1213" s="233" t="inlineStr">
        <is>
          <t>Labrynth Lip Seal</t>
        </is>
      </c>
      <c r="O1213" s="233" t="inlineStr">
        <is>
          <t>Coating_Scotchkote134_interior_exterior</t>
        </is>
      </c>
      <c r="P1213" s="235" t="inlineStr">
        <is>
          <t>RTF</t>
        </is>
      </c>
      <c r="Q1213" s="233" t="inlineStr">
        <is>
          <t>B104897</t>
        </is>
      </c>
      <c r="R1213" s="235" t="inlineStr">
        <is>
          <t>LT105</t>
        </is>
      </c>
      <c r="S1213" s="233" t="n"/>
      <c r="T1213" s="233" t="n"/>
      <c r="U1213" s="233" t="n"/>
    </row>
    <row r="1214">
      <c r="B1214" s="233">
        <f>IF(AND(M1214&lt;&gt;"B20", O1214= "Coating_Standard"),"Y","N")</f>
        <v/>
      </c>
      <c r="C1214" s="233" t="inlineStr">
        <is>
          <t>ConTab_BOM_KP_Insert_1925</t>
        </is>
      </c>
      <c r="D1214" s="233">
        <f>IF(B1214="Y",C1214,"")</f>
        <v/>
      </c>
      <c r="E1214" s="198" t="inlineStr">
        <is>
          <t>4015-7_8-KP</t>
        </is>
      </c>
      <c r="F1214" s="235" t="inlineStr">
        <is>
          <t>Opt_Insert</t>
        </is>
      </c>
      <c r="G1214" s="235" t="inlineStr">
        <is>
          <t>4</t>
        </is>
      </c>
      <c r="H1214" s="234" t="inlineStr">
        <is>
          <t>X4</t>
        </is>
      </c>
      <c r="I1214" s="233" t="inlineStr">
        <is>
          <t>Packing</t>
        </is>
      </c>
      <c r="J1214" s="233" t="inlineStr">
        <is>
          <t>Packing</t>
        </is>
      </c>
      <c r="K1214" s="233" t="n"/>
      <c r="L1214" s="233" t="inlineStr">
        <is>
          <t>Oil Lubricated Bath</t>
        </is>
      </c>
      <c r="M1214" s="233" t="inlineStr">
        <is>
          <t>C35</t>
        </is>
      </c>
      <c r="N1214" s="233" t="inlineStr">
        <is>
          <t>Labrynth Lip Seal</t>
        </is>
      </c>
      <c r="O1214" s="233" t="inlineStr">
        <is>
          <t>Coating_Scotchkote134_interior_exterior</t>
        </is>
      </c>
      <c r="P1214" s="235" t="inlineStr">
        <is>
          <t>RTF</t>
        </is>
      </c>
      <c r="Q1214" s="233" t="inlineStr">
        <is>
          <t>B104899</t>
        </is>
      </c>
      <c r="R1214" s="235" t="inlineStr">
        <is>
          <t>LT250</t>
        </is>
      </c>
      <c r="S1214" s="233" t="n"/>
      <c r="T1214" s="233" t="n"/>
      <c r="U1214" s="233" t="n"/>
    </row>
    <row r="1215">
      <c r="B1215" s="233">
        <f>IF(AND(M1215&lt;&gt;"B20", O1215= "Coating_Standard"),"Y","N")</f>
        <v/>
      </c>
      <c r="C1215" s="233" t="inlineStr">
        <is>
          <t>ConTab_BOM_KP_Insert_1926</t>
        </is>
      </c>
      <c r="D1215" s="233">
        <f>IF(B1215="Y",C1215,"")</f>
        <v/>
      </c>
      <c r="E1215" s="198" t="inlineStr">
        <is>
          <t>4015-7_8-KP</t>
        </is>
      </c>
      <c r="F1215" s="235" t="inlineStr">
        <is>
          <t>Opt_Insert</t>
        </is>
      </c>
      <c r="G1215" s="235" t="inlineStr">
        <is>
          <t>4</t>
        </is>
      </c>
      <c r="H1215" s="234" t="inlineStr">
        <is>
          <t>X4</t>
        </is>
      </c>
      <c r="I1215" s="233" t="inlineStr">
        <is>
          <t>Packing</t>
        </is>
      </c>
      <c r="J1215" s="233" t="inlineStr">
        <is>
          <t>Packing</t>
        </is>
      </c>
      <c r="K1215" s="233" t="n"/>
      <c r="L1215" s="233" t="inlineStr">
        <is>
          <t>Oil Lubricated Bath</t>
        </is>
      </c>
      <c r="M1215" s="233" t="inlineStr">
        <is>
          <t>J</t>
        </is>
      </c>
      <c r="N1215" s="233" t="inlineStr">
        <is>
          <t>Labrynth Lip Seal</t>
        </is>
      </c>
      <c r="O1215" s="233" t="inlineStr">
        <is>
          <t>Coating_Scotchkote134_interior_exterior</t>
        </is>
      </c>
      <c r="P1215" s="235" t="inlineStr">
        <is>
          <t>RTF</t>
        </is>
      </c>
      <c r="Q1215" s="233" t="inlineStr">
        <is>
          <t>B104900</t>
        </is>
      </c>
      <c r="R1215" s="235" t="inlineStr">
        <is>
          <t>LT105</t>
        </is>
      </c>
      <c r="S1215" s="233" t="n"/>
      <c r="T1215" s="233" t="n"/>
      <c r="U1215" s="233" t="n"/>
    </row>
    <row r="1216">
      <c r="B1216" s="233">
        <f>IF(AND(M1216&lt;&gt;"B20", O1216= "Coating_Standard"),"Y","N")</f>
        <v/>
      </c>
      <c r="C1216" s="233" t="inlineStr">
        <is>
          <t>ConTab_BOM_KP_Insert_1927</t>
        </is>
      </c>
      <c r="D1216" s="233">
        <f>IF(B1216="Y",C1216,"")</f>
        <v/>
      </c>
      <c r="E1216" s="198" t="inlineStr">
        <is>
          <t>5012-7_8-KP</t>
        </is>
      </c>
      <c r="F1216" s="235" t="inlineStr">
        <is>
          <t>Opt_Insert</t>
        </is>
      </c>
      <c r="G1216" s="235" t="inlineStr">
        <is>
          <t>4</t>
        </is>
      </c>
      <c r="H1216" s="234" t="inlineStr">
        <is>
          <t>X4</t>
        </is>
      </c>
      <c r="I1216" s="233" t="inlineStr">
        <is>
          <t>Mechanical Seal</t>
        </is>
      </c>
      <c r="J1216" s="233" t="inlineStr">
        <is>
          <t>Single</t>
        </is>
      </c>
      <c r="K1216" s="233" t="n"/>
      <c r="L1216" s="233" t="inlineStr">
        <is>
          <t>Oil Lubricated Bath</t>
        </is>
      </c>
      <c r="M1216" s="233" t="inlineStr">
        <is>
          <t>C35</t>
        </is>
      </c>
      <c r="N1216" s="233" t="inlineStr">
        <is>
          <t>Labrynth Lip Seal</t>
        </is>
      </c>
      <c r="O1216" s="233" t="inlineStr">
        <is>
          <t>Coating_Scotchkote134_interior_exterior</t>
        </is>
      </c>
      <c r="P1216" s="235" t="inlineStr">
        <is>
          <t>RTF</t>
        </is>
      </c>
      <c r="Q1216" s="233" t="inlineStr">
        <is>
          <t>B104902</t>
        </is>
      </c>
      <c r="R1216" s="235" t="inlineStr">
        <is>
          <t>LT250</t>
        </is>
      </c>
      <c r="S1216" s="233" t="n"/>
      <c r="T1216" s="233" t="n"/>
      <c r="U1216" s="233" t="n"/>
    </row>
    <row r="1217">
      <c r="B1217" s="233">
        <f>IF(AND(M1217&lt;&gt;"B20", O1217= "Coating_Standard"),"Y","N")</f>
        <v/>
      </c>
      <c r="C1217" s="233" t="inlineStr">
        <is>
          <t>ConTab_BOM_KP_Insert_1928</t>
        </is>
      </c>
      <c r="D1217" s="233">
        <f>IF(B1217="Y",C1217,"")</f>
        <v/>
      </c>
      <c r="E1217" s="198" t="inlineStr">
        <is>
          <t>5012-7_8-KP</t>
        </is>
      </c>
      <c r="F1217" s="235" t="inlineStr">
        <is>
          <t>Opt_Insert</t>
        </is>
      </c>
      <c r="G1217" s="235" t="inlineStr">
        <is>
          <t>4</t>
        </is>
      </c>
      <c r="H1217" s="234" t="inlineStr">
        <is>
          <t>X4</t>
        </is>
      </c>
      <c r="I1217" s="233" t="inlineStr">
        <is>
          <t>Mechanical Seal</t>
        </is>
      </c>
      <c r="J1217" s="233" t="inlineStr">
        <is>
          <t>Single</t>
        </is>
      </c>
      <c r="K1217" s="233" t="n"/>
      <c r="L1217" s="233" t="inlineStr">
        <is>
          <t>Oil Lubricated Bath</t>
        </is>
      </c>
      <c r="M1217" s="233" t="inlineStr">
        <is>
          <t>J</t>
        </is>
      </c>
      <c r="N1217" s="233" t="inlineStr">
        <is>
          <t>Labrynth Lip Seal</t>
        </is>
      </c>
      <c r="O1217" s="233" t="inlineStr">
        <is>
          <t>Coating_Scotchkote134_interior_exterior</t>
        </is>
      </c>
      <c r="P1217" s="235" t="inlineStr">
        <is>
          <t>RTF</t>
        </is>
      </c>
      <c r="Q1217" s="233" t="inlineStr">
        <is>
          <t>B104903</t>
        </is>
      </c>
      <c r="R1217" s="235" t="inlineStr">
        <is>
          <t>LT105</t>
        </is>
      </c>
      <c r="S1217" s="233" t="n"/>
      <c r="T1217" s="233" t="n"/>
      <c r="U1217" s="233" t="n"/>
    </row>
    <row r="1218">
      <c r="B1218" s="233">
        <f>IF(AND(M1218&lt;&gt;"B20", O1218= "Coating_Standard"),"Y","N")</f>
        <v/>
      </c>
      <c r="C1218" s="233" t="inlineStr">
        <is>
          <t>ConTab_BOM_KP_Insert_1929</t>
        </is>
      </c>
      <c r="D1218" s="233">
        <f>IF(B1218="Y",C1218,"")</f>
        <v/>
      </c>
      <c r="E1218" s="198" t="inlineStr">
        <is>
          <t>5012-7_8-KP</t>
        </is>
      </c>
      <c r="F1218" s="235" t="inlineStr">
        <is>
          <t>Opt_Insert</t>
        </is>
      </c>
      <c r="G1218" s="235" t="inlineStr">
        <is>
          <t>4</t>
        </is>
      </c>
      <c r="H1218" s="234" t="inlineStr">
        <is>
          <t>X4</t>
        </is>
      </c>
      <c r="I1218" s="233" t="inlineStr">
        <is>
          <t>Packing</t>
        </is>
      </c>
      <c r="J1218" s="233" t="inlineStr">
        <is>
          <t>Packing</t>
        </is>
      </c>
      <c r="K1218" s="233" t="n"/>
      <c r="L1218" s="233" t="inlineStr">
        <is>
          <t>Oil Lubricated Bath</t>
        </is>
      </c>
      <c r="M1218" s="233" t="inlineStr">
        <is>
          <t>C35</t>
        </is>
      </c>
      <c r="N1218" s="233" t="inlineStr">
        <is>
          <t>Labrynth Lip Seal</t>
        </is>
      </c>
      <c r="O1218" s="233" t="inlineStr">
        <is>
          <t>Coating_Scotchkote134_interior_exterior</t>
        </is>
      </c>
      <c r="P1218" s="235" t="inlineStr">
        <is>
          <t>RTF</t>
        </is>
      </c>
      <c r="Q1218" s="233" t="inlineStr">
        <is>
          <t>B104905</t>
        </is>
      </c>
      <c r="R1218" s="235" t="inlineStr">
        <is>
          <t>LT250</t>
        </is>
      </c>
      <c r="S1218" s="233" t="n"/>
      <c r="T1218" s="233" t="n"/>
      <c r="U1218" s="233" t="n"/>
    </row>
    <row r="1219">
      <c r="B1219" s="233">
        <f>IF(AND(M1219&lt;&gt;"B20", O1219= "Coating_Standard"),"Y","N")</f>
        <v/>
      </c>
      <c r="C1219" s="233" t="inlineStr">
        <is>
          <t>ConTab_BOM_KP_Insert_1930</t>
        </is>
      </c>
      <c r="D1219" s="233">
        <f>IF(B1219="Y",C1219,"")</f>
        <v/>
      </c>
      <c r="E1219" s="198" t="inlineStr">
        <is>
          <t>5012-7_8-KP</t>
        </is>
      </c>
      <c r="F1219" s="235" t="inlineStr">
        <is>
          <t>Opt_Insert</t>
        </is>
      </c>
      <c r="G1219" s="235" t="inlineStr">
        <is>
          <t>4</t>
        </is>
      </c>
      <c r="H1219" s="234" t="inlineStr">
        <is>
          <t>X4</t>
        </is>
      </c>
      <c r="I1219" s="233" t="inlineStr">
        <is>
          <t>Packing</t>
        </is>
      </c>
      <c r="J1219" s="233" t="inlineStr">
        <is>
          <t>Packing</t>
        </is>
      </c>
      <c r="K1219" s="233" t="n"/>
      <c r="L1219" s="233" t="inlineStr">
        <is>
          <t>Oil Lubricated Bath</t>
        </is>
      </c>
      <c r="M1219" s="233" t="inlineStr">
        <is>
          <t>J</t>
        </is>
      </c>
      <c r="N1219" s="233" t="inlineStr">
        <is>
          <t>Labrynth Lip Seal</t>
        </is>
      </c>
      <c r="O1219" s="233" t="inlineStr">
        <is>
          <t>Coating_Scotchkote134_interior_exterior</t>
        </is>
      </c>
      <c r="P1219" s="235" t="inlineStr">
        <is>
          <t>RTF</t>
        </is>
      </c>
      <c r="Q1219" s="233" t="inlineStr">
        <is>
          <t>B104906</t>
        </is>
      </c>
      <c r="R1219" s="235" t="inlineStr">
        <is>
          <t>LT105</t>
        </is>
      </c>
      <c r="S1219" s="233" t="n"/>
      <c r="T1219" s="233" t="n"/>
      <c r="U1219" s="233" t="n"/>
    </row>
    <row r="1220">
      <c r="B1220" s="233">
        <f>IF(AND(M1220&lt;&gt;"B20", O1220= "Coating_Standard"),"Y","N")</f>
        <v/>
      </c>
      <c r="C1220" s="233" t="inlineStr">
        <is>
          <t>ConTab_BOM_KP_Insert_1931</t>
        </is>
      </c>
      <c r="D1220" s="233">
        <f>IF(B1220="Y",C1220,"")</f>
        <v/>
      </c>
      <c r="E1220" s="198" t="inlineStr">
        <is>
          <t>5015-9_0-KP</t>
        </is>
      </c>
      <c r="F1220" s="235" t="inlineStr">
        <is>
          <t>Opt_Insert</t>
        </is>
      </c>
      <c r="G1220" s="235" t="inlineStr">
        <is>
          <t>4</t>
        </is>
      </c>
      <c r="H1220" s="234" t="inlineStr">
        <is>
          <t>X4</t>
        </is>
      </c>
      <c r="I1220" s="233" t="inlineStr">
        <is>
          <t>Mechanical Seal</t>
        </is>
      </c>
      <c r="J1220" s="233" t="inlineStr">
        <is>
          <t>Single</t>
        </is>
      </c>
      <c r="K1220" s="233" t="n"/>
      <c r="L1220" s="233" t="inlineStr">
        <is>
          <t>Oil Lubricated Bath</t>
        </is>
      </c>
      <c r="M1220" s="233" t="inlineStr">
        <is>
          <t>C35</t>
        </is>
      </c>
      <c r="N1220" s="233" t="inlineStr">
        <is>
          <t>Labrynth Lip Seal</t>
        </is>
      </c>
      <c r="O1220" s="233" t="inlineStr">
        <is>
          <t>Coating_Scotchkote134_interior_exterior</t>
        </is>
      </c>
      <c r="P1220" s="235" t="inlineStr">
        <is>
          <t>RTF</t>
        </is>
      </c>
      <c r="Q1220" s="233" t="inlineStr">
        <is>
          <t>B104908</t>
        </is>
      </c>
      <c r="R1220" s="235" t="inlineStr">
        <is>
          <t>LT250</t>
        </is>
      </c>
      <c r="S1220" s="233" t="n"/>
      <c r="T1220" s="233" t="n"/>
      <c r="U1220" s="233" t="n"/>
    </row>
    <row r="1221">
      <c r="B1221" s="233">
        <f>IF(AND(M1221&lt;&gt;"B20", O1221= "Coating_Standard"),"Y","N")</f>
        <v/>
      </c>
      <c r="C1221" s="233" t="inlineStr">
        <is>
          <t>ConTab_BOM_KP_Insert_1932</t>
        </is>
      </c>
      <c r="D1221" s="233">
        <f>IF(B1221="Y",C1221,"")</f>
        <v/>
      </c>
      <c r="E1221" s="198" t="inlineStr">
        <is>
          <t>5015-9_0-KP</t>
        </is>
      </c>
      <c r="F1221" s="235" t="inlineStr">
        <is>
          <t>Opt_Insert</t>
        </is>
      </c>
      <c r="G1221" s="235" t="inlineStr">
        <is>
          <t>4</t>
        </is>
      </c>
      <c r="H1221" s="234" t="inlineStr">
        <is>
          <t>X4</t>
        </is>
      </c>
      <c r="I1221" s="233" t="inlineStr">
        <is>
          <t>Mechanical Seal</t>
        </is>
      </c>
      <c r="J1221" s="233" t="inlineStr">
        <is>
          <t>Single</t>
        </is>
      </c>
      <c r="K1221" s="233" t="n"/>
      <c r="L1221" s="233" t="inlineStr">
        <is>
          <t>Oil Lubricated Bath</t>
        </is>
      </c>
      <c r="M1221" s="233" t="inlineStr">
        <is>
          <t>J</t>
        </is>
      </c>
      <c r="N1221" s="233" t="inlineStr">
        <is>
          <t>Labrynth Lip Seal</t>
        </is>
      </c>
      <c r="O1221" s="233" t="inlineStr">
        <is>
          <t>Coating_Scotchkote134_interior_exterior</t>
        </is>
      </c>
      <c r="P1221" s="235" t="inlineStr">
        <is>
          <t>RTF</t>
        </is>
      </c>
      <c r="Q1221" s="233" t="inlineStr">
        <is>
          <t>B104909</t>
        </is>
      </c>
      <c r="R1221" s="235" t="inlineStr">
        <is>
          <t>LT105</t>
        </is>
      </c>
      <c r="S1221" s="233" t="n"/>
      <c r="T1221" s="233" t="n"/>
      <c r="U1221" s="233" t="n"/>
    </row>
    <row r="1222">
      <c r="B1222" s="233">
        <f>IF(AND(M1222&lt;&gt;"B20", O1222= "Coating_Standard"),"Y","N")</f>
        <v/>
      </c>
      <c r="C1222" s="233" t="inlineStr">
        <is>
          <t>ConTab_BOM_KP_Insert_1933</t>
        </is>
      </c>
      <c r="D1222" s="233">
        <f>IF(B1222="Y",C1222,"")</f>
        <v/>
      </c>
      <c r="E1222" s="198" t="inlineStr">
        <is>
          <t>5015-9_0-KP</t>
        </is>
      </c>
      <c r="F1222" s="235" t="inlineStr">
        <is>
          <t>Opt_Insert</t>
        </is>
      </c>
      <c r="G1222" s="235" t="inlineStr">
        <is>
          <t>4</t>
        </is>
      </c>
      <c r="H1222" s="234" t="inlineStr">
        <is>
          <t>X4</t>
        </is>
      </c>
      <c r="I1222" s="233" t="inlineStr">
        <is>
          <t>Packing</t>
        </is>
      </c>
      <c r="J1222" s="233" t="inlineStr">
        <is>
          <t>Packing</t>
        </is>
      </c>
      <c r="K1222" s="233" t="n"/>
      <c r="L1222" s="233" t="inlineStr">
        <is>
          <t>Oil Lubricated Bath</t>
        </is>
      </c>
      <c r="M1222" s="233" t="inlineStr">
        <is>
          <t>C35</t>
        </is>
      </c>
      <c r="N1222" s="233" t="inlineStr">
        <is>
          <t>Labrynth Lip Seal</t>
        </is>
      </c>
      <c r="O1222" s="233" t="inlineStr">
        <is>
          <t>Coating_Scotchkote134_interior_exterior</t>
        </is>
      </c>
      <c r="P1222" s="235" t="inlineStr">
        <is>
          <t>RTF</t>
        </is>
      </c>
      <c r="Q1222" s="233" t="inlineStr">
        <is>
          <t>B104911</t>
        </is>
      </c>
      <c r="R1222" s="235" t="inlineStr">
        <is>
          <t>LT250</t>
        </is>
      </c>
      <c r="S1222" s="233" t="n"/>
      <c r="T1222" s="233" t="n"/>
      <c r="U1222" s="233" t="n"/>
    </row>
    <row r="1223">
      <c r="B1223" s="233">
        <f>IF(AND(M1223&lt;&gt;"B20", O1223= "Coating_Standard"),"Y","N")</f>
        <v/>
      </c>
      <c r="C1223" s="233" t="inlineStr">
        <is>
          <t>ConTab_BOM_KP_Insert_1934</t>
        </is>
      </c>
      <c r="D1223" s="233">
        <f>IF(B1223="Y",C1223,"")</f>
        <v/>
      </c>
      <c r="E1223" s="198" t="inlineStr">
        <is>
          <t>5015-9_0-KP</t>
        </is>
      </c>
      <c r="F1223" s="235" t="inlineStr">
        <is>
          <t>Opt_Insert</t>
        </is>
      </c>
      <c r="G1223" s="235" t="inlineStr">
        <is>
          <t>4</t>
        </is>
      </c>
      <c r="H1223" s="234" t="inlineStr">
        <is>
          <t>X4</t>
        </is>
      </c>
      <c r="I1223" s="233" t="inlineStr">
        <is>
          <t>Packing</t>
        </is>
      </c>
      <c r="J1223" s="233" t="inlineStr">
        <is>
          <t>Packing</t>
        </is>
      </c>
      <c r="K1223" s="233" t="n"/>
      <c r="L1223" s="233" t="inlineStr">
        <is>
          <t>Oil Lubricated Bath</t>
        </is>
      </c>
      <c r="M1223" s="233" t="inlineStr">
        <is>
          <t>J</t>
        </is>
      </c>
      <c r="N1223" s="233" t="inlineStr">
        <is>
          <t>Labrynth Lip Seal</t>
        </is>
      </c>
      <c r="O1223" s="233" t="inlineStr">
        <is>
          <t>Coating_Scotchkote134_interior_exterior</t>
        </is>
      </c>
      <c r="P1223" s="235" t="inlineStr">
        <is>
          <t>RTF</t>
        </is>
      </c>
      <c r="Q1223" s="233" t="inlineStr">
        <is>
          <t>B104912</t>
        </is>
      </c>
      <c r="R1223" s="235" t="inlineStr">
        <is>
          <t>LT105</t>
        </is>
      </c>
      <c r="S1223" s="233" t="n"/>
      <c r="T1223" s="233" t="n"/>
      <c r="U1223" s="233" t="n"/>
    </row>
    <row r="1224">
      <c r="B1224" s="233">
        <f>IF(AND(M1224&lt;&gt;"B20", O1224= "Coating_Standard"),"Y","N")</f>
        <v/>
      </c>
      <c r="C1224" s="233" t="inlineStr">
        <is>
          <t>ConTab_BOM_KP_Insert_1935</t>
        </is>
      </c>
      <c r="D1224" s="233">
        <f>IF(B1224="Y",C1224,"")</f>
        <v/>
      </c>
      <c r="E1224" s="198" t="inlineStr">
        <is>
          <t>6012-1_2-KP</t>
        </is>
      </c>
      <c r="F1224" s="235" t="inlineStr">
        <is>
          <t>Opt_Insert</t>
        </is>
      </c>
      <c r="G1224" s="235" t="inlineStr">
        <is>
          <t>4</t>
        </is>
      </c>
      <c r="H1224" s="234" t="inlineStr">
        <is>
          <t>X4</t>
        </is>
      </c>
      <c r="I1224" s="233" t="inlineStr">
        <is>
          <t>Mechanical Seal</t>
        </is>
      </c>
      <c r="J1224" s="233" t="inlineStr">
        <is>
          <t>Single</t>
        </is>
      </c>
      <c r="K1224" s="233" t="n"/>
      <c r="L1224" s="233" t="inlineStr">
        <is>
          <t>Oil Lubricated Bath</t>
        </is>
      </c>
      <c r="M1224" s="233" t="inlineStr">
        <is>
          <t>C35</t>
        </is>
      </c>
      <c r="N1224" s="233" t="inlineStr">
        <is>
          <t>Labrynth Lip Seal</t>
        </is>
      </c>
      <c r="O1224" s="233" t="inlineStr">
        <is>
          <t>Coating_Scotchkote134_interior_exterior</t>
        </is>
      </c>
      <c r="P1224" s="235" t="inlineStr">
        <is>
          <t>RTF</t>
        </is>
      </c>
      <c r="Q1224" s="233" t="inlineStr">
        <is>
          <t>B104914</t>
        </is>
      </c>
      <c r="R1224" s="235" t="inlineStr">
        <is>
          <t>LT250</t>
        </is>
      </c>
      <c r="S1224" s="233" t="n"/>
      <c r="T1224" s="233" t="n"/>
      <c r="U1224" s="233" t="n"/>
    </row>
    <row r="1225">
      <c r="B1225" s="233">
        <f>IF(AND(M1225&lt;&gt;"B20", O1225= "Coating_Standard"),"Y","N")</f>
        <v/>
      </c>
      <c r="C1225" s="233" t="inlineStr">
        <is>
          <t>ConTab_BOM_KP_Insert_1936</t>
        </is>
      </c>
      <c r="D1225" s="233">
        <f>IF(B1225="Y",C1225,"")</f>
        <v/>
      </c>
      <c r="E1225" s="198" t="inlineStr">
        <is>
          <t>6012-1_2-KP</t>
        </is>
      </c>
      <c r="F1225" s="235" t="inlineStr">
        <is>
          <t>Opt_Insert</t>
        </is>
      </c>
      <c r="G1225" s="235" t="inlineStr">
        <is>
          <t>4</t>
        </is>
      </c>
      <c r="H1225" s="234" t="inlineStr">
        <is>
          <t>X4</t>
        </is>
      </c>
      <c r="I1225" s="233" t="inlineStr">
        <is>
          <t>Mechanical Seal</t>
        </is>
      </c>
      <c r="J1225" s="233" t="inlineStr">
        <is>
          <t>Single</t>
        </is>
      </c>
      <c r="K1225" s="233" t="n"/>
      <c r="L1225" s="233" t="inlineStr">
        <is>
          <t>Oil Lubricated Bath</t>
        </is>
      </c>
      <c r="M1225" s="233" t="inlineStr">
        <is>
          <t>J</t>
        </is>
      </c>
      <c r="N1225" s="233" t="inlineStr">
        <is>
          <t>Labrynth Lip Seal</t>
        </is>
      </c>
      <c r="O1225" s="233" t="inlineStr">
        <is>
          <t>Coating_Scotchkote134_interior_exterior</t>
        </is>
      </c>
      <c r="P1225" s="235" t="inlineStr">
        <is>
          <t>RTF</t>
        </is>
      </c>
      <c r="Q1225" s="233" t="inlineStr">
        <is>
          <t>B104915</t>
        </is>
      </c>
      <c r="R1225" s="235" t="inlineStr">
        <is>
          <t>LT105</t>
        </is>
      </c>
      <c r="S1225" s="233" t="n"/>
      <c r="T1225" s="233" t="n"/>
      <c r="U1225" s="233" t="n"/>
    </row>
    <row r="1226">
      <c r="B1226" s="233">
        <f>IF(AND(M1226&lt;&gt;"B20", O1226= "Coating_Standard"),"Y","N")</f>
        <v/>
      </c>
      <c r="C1226" s="233" t="inlineStr">
        <is>
          <t>ConTab_BOM_KP_Insert_1937</t>
        </is>
      </c>
      <c r="D1226" s="233">
        <f>IF(B1226="Y",C1226,"")</f>
        <v/>
      </c>
      <c r="E1226" s="198" t="inlineStr">
        <is>
          <t>6012-1_2-KP</t>
        </is>
      </c>
      <c r="F1226" s="235" t="inlineStr">
        <is>
          <t>Opt_Insert</t>
        </is>
      </c>
      <c r="G1226" s="235" t="inlineStr">
        <is>
          <t>4</t>
        </is>
      </c>
      <c r="H1226" s="234" t="inlineStr">
        <is>
          <t>X4</t>
        </is>
      </c>
      <c r="I1226" s="233" t="inlineStr">
        <is>
          <t>Packing</t>
        </is>
      </c>
      <c r="J1226" s="233" t="inlineStr">
        <is>
          <t>Packing</t>
        </is>
      </c>
      <c r="K1226" s="233" t="n"/>
      <c r="L1226" s="233" t="inlineStr">
        <is>
          <t>Oil Lubricated Bath</t>
        </is>
      </c>
      <c r="M1226" s="233" t="inlineStr">
        <is>
          <t>C35</t>
        </is>
      </c>
      <c r="N1226" s="233" t="inlineStr">
        <is>
          <t>Labrynth Lip Seal</t>
        </is>
      </c>
      <c r="O1226" s="233" t="inlineStr">
        <is>
          <t>Coating_Scotchkote134_interior_exterior</t>
        </is>
      </c>
      <c r="P1226" s="235" t="inlineStr">
        <is>
          <t>RTF</t>
        </is>
      </c>
      <c r="Q1226" s="233" t="inlineStr">
        <is>
          <t>B104917</t>
        </is>
      </c>
      <c r="R1226" s="235" t="inlineStr">
        <is>
          <t>LT250</t>
        </is>
      </c>
      <c r="S1226" s="233" t="n"/>
      <c r="T1226" s="233" t="n"/>
      <c r="U1226" s="233" t="n"/>
    </row>
    <row r="1227">
      <c r="B1227" s="233">
        <f>IF(AND(M1227&lt;&gt;"B20", O1227= "Coating_Standard"),"Y","N")</f>
        <v/>
      </c>
      <c r="C1227" s="233" t="inlineStr">
        <is>
          <t>ConTab_BOM_KP_Insert_1938</t>
        </is>
      </c>
      <c r="D1227" s="233">
        <f>IF(B1227="Y",C1227,"")</f>
        <v/>
      </c>
      <c r="E1227" s="198" t="inlineStr">
        <is>
          <t>6012-1_2-KP</t>
        </is>
      </c>
      <c r="F1227" s="235" t="inlineStr">
        <is>
          <t>Opt_Insert</t>
        </is>
      </c>
      <c r="G1227" s="235" t="inlineStr">
        <is>
          <t>4</t>
        </is>
      </c>
      <c r="H1227" s="234" t="inlineStr">
        <is>
          <t>X4</t>
        </is>
      </c>
      <c r="I1227" s="233" t="inlineStr">
        <is>
          <t>Packing</t>
        </is>
      </c>
      <c r="J1227" s="233" t="inlineStr">
        <is>
          <t>Packing</t>
        </is>
      </c>
      <c r="K1227" s="233" t="n"/>
      <c r="L1227" s="233" t="inlineStr">
        <is>
          <t>Oil Lubricated Bath</t>
        </is>
      </c>
      <c r="M1227" s="233" t="inlineStr">
        <is>
          <t>J</t>
        </is>
      </c>
      <c r="N1227" s="233" t="inlineStr">
        <is>
          <t>Labrynth Lip Seal</t>
        </is>
      </c>
      <c r="O1227" s="233" t="inlineStr">
        <is>
          <t>Coating_Scotchkote134_interior_exterior</t>
        </is>
      </c>
      <c r="P1227" s="235" t="inlineStr">
        <is>
          <t>RTF</t>
        </is>
      </c>
      <c r="Q1227" s="233" t="inlineStr">
        <is>
          <t>B104918</t>
        </is>
      </c>
      <c r="R1227" s="235" t="inlineStr">
        <is>
          <t>LT105</t>
        </is>
      </c>
      <c r="S1227" s="233" t="n"/>
      <c r="T1227" s="233" t="n"/>
      <c r="U1227" s="233" t="n"/>
    </row>
    <row r="1228">
      <c r="B1228" s="233">
        <f>IF(AND(M1228&lt;&gt;"B20", O1228= "Coating_Standard"),"Y","N")</f>
        <v/>
      </c>
      <c r="C1228" s="233" t="inlineStr">
        <is>
          <t>ConTab_BOM_KP_Insert_1939</t>
        </is>
      </c>
      <c r="D1228" s="233">
        <f>IF(B1228="Y",C1228,"")</f>
        <v/>
      </c>
      <c r="E1228" s="198" t="inlineStr">
        <is>
          <t>6012-3_4-KP</t>
        </is>
      </c>
      <c r="F1228" s="235" t="inlineStr">
        <is>
          <t>Opt_Insert</t>
        </is>
      </c>
      <c r="G1228" s="235" t="inlineStr">
        <is>
          <t>4</t>
        </is>
      </c>
      <c r="H1228" s="234" t="inlineStr">
        <is>
          <t>X4</t>
        </is>
      </c>
      <c r="I1228" s="233" t="inlineStr">
        <is>
          <t>Mechanical Seal</t>
        </is>
      </c>
      <c r="J1228" s="233" t="inlineStr">
        <is>
          <t>Single</t>
        </is>
      </c>
      <c r="K1228" s="233" t="n"/>
      <c r="L1228" s="233" t="inlineStr">
        <is>
          <t>Oil Lubricated Bath</t>
        </is>
      </c>
      <c r="M1228" s="233" t="inlineStr">
        <is>
          <t>C35</t>
        </is>
      </c>
      <c r="N1228" s="233" t="inlineStr">
        <is>
          <t>Labrynth Lip Seal</t>
        </is>
      </c>
      <c r="O1228" s="233" t="inlineStr">
        <is>
          <t>Coating_Scotchkote134_interior_exterior</t>
        </is>
      </c>
      <c r="P1228" s="235" t="inlineStr">
        <is>
          <t>RTF</t>
        </is>
      </c>
      <c r="Q1228" s="233" t="inlineStr">
        <is>
          <t>B104920</t>
        </is>
      </c>
      <c r="R1228" s="235" t="inlineStr">
        <is>
          <t>LT250</t>
        </is>
      </c>
      <c r="S1228" s="233" t="n"/>
      <c r="T1228" s="233" t="n"/>
      <c r="U1228" s="233" t="n"/>
    </row>
    <row r="1229">
      <c r="B1229" s="233">
        <f>IF(AND(M1229&lt;&gt;"B20", O1229= "Coating_Standard"),"Y","N")</f>
        <v/>
      </c>
      <c r="C1229" s="233" t="inlineStr">
        <is>
          <t>ConTab_BOM_KP_Insert_1940</t>
        </is>
      </c>
      <c r="D1229" s="233">
        <f>IF(B1229="Y",C1229,"")</f>
        <v/>
      </c>
      <c r="E1229" s="198" t="inlineStr">
        <is>
          <t>6012-3_4-KP</t>
        </is>
      </c>
      <c r="F1229" s="235" t="inlineStr">
        <is>
          <t>Opt_Insert</t>
        </is>
      </c>
      <c r="G1229" s="235" t="inlineStr">
        <is>
          <t>4</t>
        </is>
      </c>
      <c r="H1229" s="234" t="inlineStr">
        <is>
          <t>X4</t>
        </is>
      </c>
      <c r="I1229" s="233" t="inlineStr">
        <is>
          <t>Mechanical Seal</t>
        </is>
      </c>
      <c r="J1229" s="233" t="inlineStr">
        <is>
          <t>Single</t>
        </is>
      </c>
      <c r="K1229" s="233" t="n"/>
      <c r="L1229" s="233" t="inlineStr">
        <is>
          <t>Oil Lubricated Bath</t>
        </is>
      </c>
      <c r="M1229" s="233" t="inlineStr">
        <is>
          <t>J</t>
        </is>
      </c>
      <c r="N1229" s="233" t="inlineStr">
        <is>
          <t>Labrynth Lip Seal</t>
        </is>
      </c>
      <c r="O1229" s="233" t="inlineStr">
        <is>
          <t>Coating_Scotchkote134_interior_exterior</t>
        </is>
      </c>
      <c r="P1229" s="235" t="inlineStr">
        <is>
          <t>RTF</t>
        </is>
      </c>
      <c r="Q1229" s="233" t="inlineStr">
        <is>
          <t>B104921</t>
        </is>
      </c>
      <c r="R1229" s="235" t="inlineStr">
        <is>
          <t>LT105</t>
        </is>
      </c>
      <c r="S1229" s="233" t="n"/>
      <c r="T1229" s="233" t="n"/>
      <c r="U1229" s="233" t="n"/>
    </row>
    <row r="1230">
      <c r="B1230" s="233">
        <f>IF(AND(M1230&lt;&gt;"B20", O1230= "Coating_Standard"),"Y","N")</f>
        <v/>
      </c>
      <c r="C1230" s="233" t="inlineStr">
        <is>
          <t>ConTab_BOM_KP_Insert_1941</t>
        </is>
      </c>
      <c r="D1230" s="233">
        <f>IF(B1230="Y",C1230,"")</f>
        <v/>
      </c>
      <c r="E1230" s="198" t="inlineStr">
        <is>
          <t>6012-3_4-KP</t>
        </is>
      </c>
      <c r="F1230" s="235" t="inlineStr">
        <is>
          <t>Opt_Insert</t>
        </is>
      </c>
      <c r="G1230" s="235" t="inlineStr">
        <is>
          <t>4</t>
        </is>
      </c>
      <c r="H1230" s="234" t="inlineStr">
        <is>
          <t>X4</t>
        </is>
      </c>
      <c r="I1230" s="233" t="inlineStr">
        <is>
          <t>Packing</t>
        </is>
      </c>
      <c r="J1230" s="233" t="inlineStr">
        <is>
          <t>Packing</t>
        </is>
      </c>
      <c r="K1230" s="233" t="n"/>
      <c r="L1230" s="233" t="inlineStr">
        <is>
          <t>Oil Lubricated Bath</t>
        </is>
      </c>
      <c r="M1230" s="233" t="inlineStr">
        <is>
          <t>C35</t>
        </is>
      </c>
      <c r="N1230" s="233" t="inlineStr">
        <is>
          <t>Labrynth Lip Seal</t>
        </is>
      </c>
      <c r="O1230" s="233" t="inlineStr">
        <is>
          <t>Coating_Scotchkote134_interior_exterior</t>
        </is>
      </c>
      <c r="P1230" s="235" t="inlineStr">
        <is>
          <t>RTF</t>
        </is>
      </c>
      <c r="Q1230" s="233" t="inlineStr">
        <is>
          <t>B104923</t>
        </is>
      </c>
      <c r="R1230" s="235" t="inlineStr">
        <is>
          <t>LT250</t>
        </is>
      </c>
      <c r="S1230" s="233" t="n"/>
      <c r="T1230" s="233" t="n"/>
      <c r="U1230" s="233" t="n"/>
    </row>
    <row r="1231">
      <c r="B1231" s="233">
        <f>IF(AND(M1231&lt;&gt;"B20", O1231= "Coating_Standard"),"Y","N")</f>
        <v/>
      </c>
      <c r="C1231" s="233" t="inlineStr">
        <is>
          <t>ConTab_BOM_KP_Insert_1942</t>
        </is>
      </c>
      <c r="D1231" s="233">
        <f>IF(B1231="Y",C1231,"")</f>
        <v/>
      </c>
      <c r="E1231" s="198" t="inlineStr">
        <is>
          <t>6012-3_4-KP</t>
        </is>
      </c>
      <c r="F1231" s="235" t="inlineStr">
        <is>
          <t>Opt_Insert</t>
        </is>
      </c>
      <c r="G1231" s="235" t="inlineStr">
        <is>
          <t>4</t>
        </is>
      </c>
      <c r="H1231" s="234" t="inlineStr">
        <is>
          <t>X4</t>
        </is>
      </c>
      <c r="I1231" s="233" t="inlineStr">
        <is>
          <t>Packing</t>
        </is>
      </c>
      <c r="J1231" s="233" t="inlineStr">
        <is>
          <t>Packing</t>
        </is>
      </c>
      <c r="K1231" s="233" t="n"/>
      <c r="L1231" s="233" t="inlineStr">
        <is>
          <t>Oil Lubricated Bath</t>
        </is>
      </c>
      <c r="M1231" s="233" t="inlineStr">
        <is>
          <t>J</t>
        </is>
      </c>
      <c r="N1231" s="233" t="inlineStr">
        <is>
          <t>Labrynth Lip Seal</t>
        </is>
      </c>
      <c r="O1231" s="233" t="inlineStr">
        <is>
          <t>Coating_Scotchkote134_interior_exterior</t>
        </is>
      </c>
      <c r="P1231" s="235" t="inlineStr">
        <is>
          <t>RTF</t>
        </is>
      </c>
      <c r="Q1231" s="233" t="inlineStr">
        <is>
          <t>B104924</t>
        </is>
      </c>
      <c r="R1231" s="235" t="inlineStr">
        <is>
          <t>LT105</t>
        </is>
      </c>
      <c r="S1231" s="233" t="n"/>
      <c r="T1231" s="233" t="n"/>
      <c r="U1231" s="233" t="n"/>
    </row>
    <row r="1232">
      <c r="B1232" s="233">
        <f>IF(AND(M1232&lt;&gt;"B20", O1232= "Coating_Standard"),"Y","N")</f>
        <v/>
      </c>
      <c r="C1232" s="233" t="inlineStr">
        <is>
          <t>ConTab_BOM_KP_Insert_1943</t>
        </is>
      </c>
      <c r="D1232" s="233">
        <f>IF(B1232="Y",C1232,"")</f>
        <v/>
      </c>
      <c r="E1232" s="198" t="inlineStr">
        <is>
          <t>6015-1_2-KP</t>
        </is>
      </c>
      <c r="F1232" s="235" t="inlineStr">
        <is>
          <t>Opt_Insert</t>
        </is>
      </c>
      <c r="G1232" s="235" t="inlineStr">
        <is>
          <t>5</t>
        </is>
      </c>
      <c r="H1232" s="234" t="inlineStr">
        <is>
          <t>X5</t>
        </is>
      </c>
      <c r="I1232" s="233" t="inlineStr">
        <is>
          <t>Mechanical Seal</t>
        </is>
      </c>
      <c r="J1232" s="233" t="inlineStr">
        <is>
          <t>Single</t>
        </is>
      </c>
      <c r="K1232" s="233" t="n"/>
      <c r="L1232" s="233" t="inlineStr">
        <is>
          <t>Oil Lubricated Bath</t>
        </is>
      </c>
      <c r="M1232" s="233" t="inlineStr">
        <is>
          <t>C35</t>
        </is>
      </c>
      <c r="N1232" s="233" t="inlineStr">
        <is>
          <t>Labrynth Lip Seal</t>
        </is>
      </c>
      <c r="O1232" s="233" t="inlineStr">
        <is>
          <t>Coating_Scotchkote134_interior_exterior</t>
        </is>
      </c>
      <c r="P1232" s="235" t="inlineStr">
        <is>
          <t>RTF</t>
        </is>
      </c>
      <c r="Q1232" s="233" t="inlineStr">
        <is>
          <t>B104926</t>
        </is>
      </c>
      <c r="R1232" s="235" t="inlineStr">
        <is>
          <t>LT250</t>
        </is>
      </c>
      <c r="S1232" s="233" t="n"/>
      <c r="T1232" s="233" t="n"/>
      <c r="U1232" s="233" t="n"/>
    </row>
    <row r="1233">
      <c r="B1233" s="233">
        <f>IF(AND(M1233&lt;&gt;"B20", O1233= "Coating_Standard"),"Y","N")</f>
        <v/>
      </c>
      <c r="C1233" s="233" t="inlineStr">
        <is>
          <t>ConTab_BOM_KP_Insert_1944</t>
        </is>
      </c>
      <c r="D1233" s="233">
        <f>IF(B1233="Y",C1233,"")</f>
        <v/>
      </c>
      <c r="E1233" s="198" t="inlineStr">
        <is>
          <t>6015-1_2-KP</t>
        </is>
      </c>
      <c r="F1233" s="235" t="inlineStr">
        <is>
          <t>Opt_Insert</t>
        </is>
      </c>
      <c r="G1233" s="235" t="inlineStr">
        <is>
          <t>5</t>
        </is>
      </c>
      <c r="H1233" s="234" t="inlineStr">
        <is>
          <t>X5</t>
        </is>
      </c>
      <c r="I1233" s="233" t="inlineStr">
        <is>
          <t>Mechanical Seal</t>
        </is>
      </c>
      <c r="J1233" s="233" t="inlineStr">
        <is>
          <t>Single</t>
        </is>
      </c>
      <c r="K1233" s="233" t="n"/>
      <c r="L1233" s="233" t="inlineStr">
        <is>
          <t>Oil Lubricated Bath</t>
        </is>
      </c>
      <c r="M1233" s="233" t="inlineStr">
        <is>
          <t>J</t>
        </is>
      </c>
      <c r="N1233" s="233" t="inlineStr">
        <is>
          <t>Labrynth Lip Seal</t>
        </is>
      </c>
      <c r="O1233" s="233" t="inlineStr">
        <is>
          <t>Coating_Scotchkote134_interior_exterior</t>
        </is>
      </c>
      <c r="P1233" s="235" t="inlineStr">
        <is>
          <t>RTF</t>
        </is>
      </c>
      <c r="Q1233" s="233" t="inlineStr">
        <is>
          <t>B104927</t>
        </is>
      </c>
      <c r="R1233" s="235" t="inlineStr">
        <is>
          <t>LT105</t>
        </is>
      </c>
      <c r="S1233" s="233" t="n"/>
      <c r="T1233" s="233" t="n"/>
      <c r="U1233" s="233" t="n"/>
    </row>
    <row r="1234">
      <c r="B1234" s="233">
        <f>IF(AND(M1234&lt;&gt;"B20", O1234= "Coating_Standard"),"Y","N")</f>
        <v/>
      </c>
      <c r="C1234" s="233" t="inlineStr">
        <is>
          <t>ConTab_BOM_KP_Insert_1945</t>
        </is>
      </c>
      <c r="D1234" s="233">
        <f>IF(B1234="Y",C1234,"")</f>
        <v/>
      </c>
      <c r="E1234" s="198" t="inlineStr">
        <is>
          <t>6015-1_2-KP</t>
        </is>
      </c>
      <c r="F1234" s="235" t="inlineStr">
        <is>
          <t>Opt_Insert</t>
        </is>
      </c>
      <c r="G1234" s="235" t="inlineStr">
        <is>
          <t>5</t>
        </is>
      </c>
      <c r="H1234" s="234" t="inlineStr">
        <is>
          <t>X5</t>
        </is>
      </c>
      <c r="I1234" s="233" t="inlineStr">
        <is>
          <t>Packing</t>
        </is>
      </c>
      <c r="J1234" s="233" t="inlineStr">
        <is>
          <t>Packing</t>
        </is>
      </c>
      <c r="K1234" s="233" t="n"/>
      <c r="L1234" s="233" t="inlineStr">
        <is>
          <t>Oil Lubricated Bath</t>
        </is>
      </c>
      <c r="M1234" s="233" t="inlineStr">
        <is>
          <t>C35</t>
        </is>
      </c>
      <c r="N1234" s="233" t="inlineStr">
        <is>
          <t>Labrynth Lip Seal</t>
        </is>
      </c>
      <c r="O1234" s="233" t="inlineStr">
        <is>
          <t>Coating_Scotchkote134_interior_exterior</t>
        </is>
      </c>
      <c r="P1234" s="235" t="inlineStr">
        <is>
          <t>RTF</t>
        </is>
      </c>
      <c r="Q1234" s="233" t="inlineStr">
        <is>
          <t>B104929</t>
        </is>
      </c>
      <c r="R1234" s="235" t="inlineStr">
        <is>
          <t>LT250</t>
        </is>
      </c>
      <c r="S1234" s="233" t="n"/>
      <c r="T1234" s="233" t="n"/>
      <c r="U1234" s="233" t="n"/>
    </row>
    <row r="1235">
      <c r="B1235" s="233">
        <f>IF(AND(M1235&lt;&gt;"B20", O1235= "Coating_Standard"),"Y","N")</f>
        <v/>
      </c>
      <c r="C1235" s="233" t="inlineStr">
        <is>
          <t>ConTab_BOM_KP_Insert_1946</t>
        </is>
      </c>
      <c r="D1235" s="233">
        <f>IF(B1235="Y",C1235,"")</f>
        <v/>
      </c>
      <c r="E1235" s="198" t="inlineStr">
        <is>
          <t>6015-1_2-KP</t>
        </is>
      </c>
      <c r="F1235" s="235" t="inlineStr">
        <is>
          <t>Opt_Insert</t>
        </is>
      </c>
      <c r="G1235" s="235" t="inlineStr">
        <is>
          <t>5</t>
        </is>
      </c>
      <c r="H1235" s="234" t="inlineStr">
        <is>
          <t>X5</t>
        </is>
      </c>
      <c r="I1235" s="233" t="inlineStr">
        <is>
          <t>Packing</t>
        </is>
      </c>
      <c r="J1235" s="233" t="inlineStr">
        <is>
          <t>Packing</t>
        </is>
      </c>
      <c r="K1235" s="233" t="n"/>
      <c r="L1235" s="233" t="inlineStr">
        <is>
          <t>Oil Lubricated Bath</t>
        </is>
      </c>
      <c r="M1235" s="233" t="inlineStr">
        <is>
          <t>J</t>
        </is>
      </c>
      <c r="N1235" s="233" t="inlineStr">
        <is>
          <t>Labrynth Lip Seal</t>
        </is>
      </c>
      <c r="O1235" s="233" t="inlineStr">
        <is>
          <t>Coating_Scotchkote134_interior_exterior</t>
        </is>
      </c>
      <c r="P1235" s="235" t="inlineStr">
        <is>
          <t>RTF</t>
        </is>
      </c>
      <c r="Q1235" s="233" t="inlineStr">
        <is>
          <t>B104930</t>
        </is>
      </c>
      <c r="R1235" s="235" t="inlineStr">
        <is>
          <t>LT105</t>
        </is>
      </c>
      <c r="S1235" s="233" t="n"/>
      <c r="T1235" s="233" t="n"/>
      <c r="U1235" s="233" t="n"/>
    </row>
    <row r="1236">
      <c r="B1236" s="233">
        <f>IF(AND(M1236&lt;&gt;"B20", O1236= "Coating_Standard"),"Y","N")</f>
        <v/>
      </c>
      <c r="C1236" s="233" t="inlineStr">
        <is>
          <t>ConTab_BOM_KP_Insert_1947</t>
        </is>
      </c>
      <c r="D1236" s="233">
        <f>IF(B1236="Y",C1236,"")</f>
        <v/>
      </c>
      <c r="E1236" s="198" t="inlineStr">
        <is>
          <t>6019-7_8-KP</t>
        </is>
      </c>
      <c r="F1236" s="235" t="inlineStr">
        <is>
          <t>Opt_Insert</t>
        </is>
      </c>
      <c r="G1236" s="235" t="inlineStr">
        <is>
          <t>5</t>
        </is>
      </c>
      <c r="H1236" s="234" t="inlineStr">
        <is>
          <t>X5</t>
        </is>
      </c>
      <c r="I1236" s="233" t="inlineStr">
        <is>
          <t>Mechanical Seal</t>
        </is>
      </c>
      <c r="J1236" s="233" t="inlineStr">
        <is>
          <t>Single</t>
        </is>
      </c>
      <c r="K1236" s="233" t="n"/>
      <c r="L1236" s="233" t="inlineStr">
        <is>
          <t>Oil Lubricated Bath</t>
        </is>
      </c>
      <c r="M1236" s="233" t="inlineStr">
        <is>
          <t>C35</t>
        </is>
      </c>
      <c r="N1236" s="233" t="inlineStr">
        <is>
          <t>Labrynth Lip Seal</t>
        </is>
      </c>
      <c r="O1236" s="233" t="inlineStr">
        <is>
          <t>Coating_Scotchkote134_interior_exterior</t>
        </is>
      </c>
      <c r="P1236" s="235" t="inlineStr">
        <is>
          <t>RTF</t>
        </is>
      </c>
      <c r="Q1236" s="233" t="inlineStr">
        <is>
          <t>B104932</t>
        </is>
      </c>
      <c r="R1236" s="235" t="inlineStr">
        <is>
          <t>LT250</t>
        </is>
      </c>
      <c r="S1236" s="233" t="n"/>
      <c r="T1236" s="233" t="n"/>
      <c r="U1236" s="233" t="n"/>
    </row>
    <row r="1237">
      <c r="B1237" s="233">
        <f>IF(AND(M1237&lt;&gt;"B20", O1237= "Coating_Standard"),"Y","N")</f>
        <v/>
      </c>
      <c r="C1237" s="233" t="inlineStr">
        <is>
          <t>ConTab_BOM_KP_Insert_1948</t>
        </is>
      </c>
      <c r="D1237" s="233">
        <f>IF(B1237="Y",C1237,"")</f>
        <v/>
      </c>
      <c r="E1237" s="198" t="inlineStr">
        <is>
          <t>6019-7_8-KP</t>
        </is>
      </c>
      <c r="F1237" s="235" t="inlineStr">
        <is>
          <t>Opt_Insert</t>
        </is>
      </c>
      <c r="G1237" s="235" t="inlineStr">
        <is>
          <t>5</t>
        </is>
      </c>
      <c r="H1237" s="234" t="inlineStr">
        <is>
          <t>X5</t>
        </is>
      </c>
      <c r="I1237" s="233" t="inlineStr">
        <is>
          <t>Mechanical Seal</t>
        </is>
      </c>
      <c r="J1237" s="233" t="inlineStr">
        <is>
          <t>Single</t>
        </is>
      </c>
      <c r="K1237" s="233" t="n"/>
      <c r="L1237" s="233" t="inlineStr">
        <is>
          <t>Oil Lubricated Bath</t>
        </is>
      </c>
      <c r="M1237" s="233" t="inlineStr">
        <is>
          <t>J</t>
        </is>
      </c>
      <c r="N1237" s="233" t="inlineStr">
        <is>
          <t>Labrynth Lip Seal</t>
        </is>
      </c>
      <c r="O1237" s="233" t="inlineStr">
        <is>
          <t>Coating_Scotchkote134_interior_exterior</t>
        </is>
      </c>
      <c r="P1237" s="235" t="inlineStr">
        <is>
          <t>RTF</t>
        </is>
      </c>
      <c r="Q1237" s="233" t="inlineStr">
        <is>
          <t>B104933</t>
        </is>
      </c>
      <c r="R1237" s="235" t="inlineStr">
        <is>
          <t>LT105</t>
        </is>
      </c>
      <c r="S1237" s="233" t="n"/>
      <c r="T1237" s="233" t="n"/>
      <c r="U1237" s="233" t="n"/>
    </row>
    <row r="1238">
      <c r="B1238" s="233">
        <f>IF(AND(M1238&lt;&gt;"B20", O1238= "Coating_Standard"),"Y","N")</f>
        <v/>
      </c>
      <c r="C1238" s="233" t="inlineStr">
        <is>
          <t>ConTab_BOM_KP_Insert_1949</t>
        </is>
      </c>
      <c r="D1238" s="233">
        <f>IF(B1238="Y",C1238,"")</f>
        <v/>
      </c>
      <c r="E1238" s="198" t="inlineStr">
        <is>
          <t>6019-7_8-KP</t>
        </is>
      </c>
      <c r="F1238" s="235" t="inlineStr">
        <is>
          <t>Opt_Insert</t>
        </is>
      </c>
      <c r="G1238" s="235" t="inlineStr">
        <is>
          <t>5</t>
        </is>
      </c>
      <c r="H1238" s="234" t="inlineStr">
        <is>
          <t>X5</t>
        </is>
      </c>
      <c r="I1238" s="233" t="inlineStr">
        <is>
          <t>Packing</t>
        </is>
      </c>
      <c r="J1238" s="233" t="inlineStr">
        <is>
          <t>Packing</t>
        </is>
      </c>
      <c r="K1238" s="233" t="n"/>
      <c r="L1238" s="233" t="inlineStr">
        <is>
          <t>Oil Lubricated Bath</t>
        </is>
      </c>
      <c r="M1238" s="233" t="inlineStr">
        <is>
          <t>C35</t>
        </is>
      </c>
      <c r="N1238" s="233" t="inlineStr">
        <is>
          <t>Labrynth Lip Seal</t>
        </is>
      </c>
      <c r="O1238" s="233" t="inlineStr">
        <is>
          <t>Coating_Scotchkote134_interior_exterior</t>
        </is>
      </c>
      <c r="P1238" s="235" t="inlineStr">
        <is>
          <t>RTF</t>
        </is>
      </c>
      <c r="Q1238" s="233" t="inlineStr">
        <is>
          <t>B104935</t>
        </is>
      </c>
      <c r="R1238" s="235" t="inlineStr">
        <is>
          <t>LT250</t>
        </is>
      </c>
      <c r="S1238" s="233" t="n"/>
      <c r="T1238" s="233" t="n"/>
      <c r="U1238" s="233" t="n"/>
    </row>
    <row r="1239">
      <c r="B1239" s="233">
        <f>IF(AND(M1239&lt;&gt;"B20", O1239= "Coating_Standard"),"Y","N")</f>
        <v/>
      </c>
      <c r="C1239" s="233" t="inlineStr">
        <is>
          <t>ConTab_BOM_KP_Insert_1950</t>
        </is>
      </c>
      <c r="D1239" s="233">
        <f>IF(B1239="Y",C1239,"")</f>
        <v/>
      </c>
      <c r="E1239" s="198" t="inlineStr">
        <is>
          <t>6019-7_8-KP</t>
        </is>
      </c>
      <c r="F1239" s="235" t="inlineStr">
        <is>
          <t>Opt_Insert</t>
        </is>
      </c>
      <c r="G1239" s="235" t="inlineStr">
        <is>
          <t>5</t>
        </is>
      </c>
      <c r="H1239" s="234" t="inlineStr">
        <is>
          <t>X5</t>
        </is>
      </c>
      <c r="I1239" s="233" t="inlineStr">
        <is>
          <t>Packing</t>
        </is>
      </c>
      <c r="J1239" s="233" t="inlineStr">
        <is>
          <t>Packing</t>
        </is>
      </c>
      <c r="K1239" s="233" t="n"/>
      <c r="L1239" s="233" t="inlineStr">
        <is>
          <t>Oil Lubricated Bath</t>
        </is>
      </c>
      <c r="M1239" s="233" t="inlineStr">
        <is>
          <t>J</t>
        </is>
      </c>
      <c r="N1239" s="233" t="inlineStr">
        <is>
          <t>Labrynth Lip Seal</t>
        </is>
      </c>
      <c r="O1239" s="233" t="inlineStr">
        <is>
          <t>Coating_Scotchkote134_interior_exterior</t>
        </is>
      </c>
      <c r="P1239" s="235" t="inlineStr">
        <is>
          <t>RTF</t>
        </is>
      </c>
      <c r="Q1239" s="233" t="inlineStr">
        <is>
          <t>B104936</t>
        </is>
      </c>
      <c r="R1239" s="235" t="inlineStr">
        <is>
          <t>LT105</t>
        </is>
      </c>
      <c r="S1239" s="233" t="n"/>
      <c r="T1239" s="233" t="n"/>
      <c r="U1239" s="233" t="n"/>
    </row>
    <row r="1240">
      <c r="B1240" s="233">
        <f>IF(AND(M1240&lt;&gt;"B20", O1240= "Coating_Standard"),"Y","N")</f>
        <v/>
      </c>
      <c r="C1240" s="233" t="inlineStr">
        <is>
          <t>ConTab_BOM_KP_Insert_1951</t>
        </is>
      </c>
      <c r="D1240" s="233">
        <f>IF(B1240="Y",C1240,"")</f>
        <v/>
      </c>
      <c r="E1240" s="198" t="inlineStr">
        <is>
          <t>6019-7_8-KP</t>
        </is>
      </c>
      <c r="F1240" s="235" t="inlineStr">
        <is>
          <t>Opt_Insert</t>
        </is>
      </c>
      <c r="G1240" s="235" t="inlineStr">
        <is>
          <t>6</t>
        </is>
      </c>
      <c r="H1240" s="234" t="inlineStr">
        <is>
          <t>X6</t>
        </is>
      </c>
      <c r="I1240" s="233" t="inlineStr">
        <is>
          <t>Mechanical Seal</t>
        </is>
      </c>
      <c r="J1240" s="233" t="inlineStr">
        <is>
          <t>Single</t>
        </is>
      </c>
      <c r="K1240" s="233" t="n"/>
      <c r="L1240" s="233" t="inlineStr">
        <is>
          <t>Oil Lubricated Bath</t>
        </is>
      </c>
      <c r="M1240" s="233" t="inlineStr">
        <is>
          <t>C35</t>
        </is>
      </c>
      <c r="N1240" s="233" t="inlineStr">
        <is>
          <t>Labrynth Lip Seal</t>
        </is>
      </c>
      <c r="O1240" s="233" t="inlineStr">
        <is>
          <t>Coating_Scotchkote134_interior_exterior</t>
        </is>
      </c>
      <c r="P1240" s="235" t="inlineStr">
        <is>
          <t>RTF</t>
        </is>
      </c>
      <c r="Q1240" s="233" t="inlineStr">
        <is>
          <t>B104938</t>
        </is>
      </c>
      <c r="R1240" s="235" t="inlineStr">
        <is>
          <t>LT250</t>
        </is>
      </c>
      <c r="S1240" s="233" t="n"/>
      <c r="T1240" s="233" t="n"/>
      <c r="U1240" s="233" t="n"/>
    </row>
    <row r="1241">
      <c r="B1241" s="233">
        <f>IF(AND(M1241&lt;&gt;"B20", O1241= "Coating_Standard"),"Y","N")</f>
        <v/>
      </c>
      <c r="C1241" s="233" t="inlineStr">
        <is>
          <t>ConTab_BOM_KP_Insert_1952</t>
        </is>
      </c>
      <c r="D1241" s="233">
        <f>IF(B1241="Y",C1241,"")</f>
        <v/>
      </c>
      <c r="E1241" s="198" t="inlineStr">
        <is>
          <t>6019-7_8-KP</t>
        </is>
      </c>
      <c r="F1241" s="235" t="inlineStr">
        <is>
          <t>Opt_Insert</t>
        </is>
      </c>
      <c r="G1241" s="235" t="inlineStr">
        <is>
          <t>6</t>
        </is>
      </c>
      <c r="H1241" s="234" t="inlineStr">
        <is>
          <t>X6</t>
        </is>
      </c>
      <c r="I1241" s="233" t="inlineStr">
        <is>
          <t>Mechanical Seal</t>
        </is>
      </c>
      <c r="J1241" s="233" t="inlineStr">
        <is>
          <t>Single</t>
        </is>
      </c>
      <c r="K1241" s="233" t="n"/>
      <c r="L1241" s="233" t="inlineStr">
        <is>
          <t>Oil Lubricated Bath</t>
        </is>
      </c>
      <c r="M1241" s="233" t="inlineStr">
        <is>
          <t>J</t>
        </is>
      </c>
      <c r="N1241" s="233" t="inlineStr">
        <is>
          <t>Labrynth Lip Seal</t>
        </is>
      </c>
      <c r="O1241" s="233" t="inlineStr">
        <is>
          <t>Coating_Scotchkote134_interior_exterior</t>
        </is>
      </c>
      <c r="P1241" s="235" t="inlineStr">
        <is>
          <t>RTF</t>
        </is>
      </c>
      <c r="Q1241" s="233" t="inlineStr">
        <is>
          <t>B104939</t>
        </is>
      </c>
      <c r="R1241" s="235" t="inlineStr">
        <is>
          <t>LT105</t>
        </is>
      </c>
      <c r="S1241" s="233" t="n"/>
      <c r="T1241" s="233" t="n"/>
      <c r="U1241" s="233" t="n"/>
    </row>
    <row r="1242">
      <c r="B1242" s="233">
        <f>IF(AND(M1242&lt;&gt;"B20", O1242= "Coating_Standard"),"Y","N")</f>
        <v/>
      </c>
      <c r="C1242" s="233" t="inlineStr">
        <is>
          <t>ConTab_BOM_KP_Insert_1953</t>
        </is>
      </c>
      <c r="D1242" s="233">
        <f>IF(B1242="Y",C1242,"")</f>
        <v/>
      </c>
      <c r="E1242" s="198" t="inlineStr">
        <is>
          <t>6019-7_8-KP</t>
        </is>
      </c>
      <c r="F1242" s="235" t="inlineStr">
        <is>
          <t>Opt_Insert</t>
        </is>
      </c>
      <c r="G1242" s="235" t="inlineStr">
        <is>
          <t>6</t>
        </is>
      </c>
      <c r="H1242" s="234" t="inlineStr">
        <is>
          <t>X6</t>
        </is>
      </c>
      <c r="I1242" s="233" t="inlineStr">
        <is>
          <t>Packing</t>
        </is>
      </c>
      <c r="J1242" s="233" t="inlineStr">
        <is>
          <t>Packing</t>
        </is>
      </c>
      <c r="K1242" s="233" t="n"/>
      <c r="L1242" s="233" t="inlineStr">
        <is>
          <t>Oil Lubricated Bath</t>
        </is>
      </c>
      <c r="M1242" s="233" t="inlineStr">
        <is>
          <t>C35</t>
        </is>
      </c>
      <c r="N1242" s="233" t="inlineStr">
        <is>
          <t>Labrynth Lip Seal</t>
        </is>
      </c>
      <c r="O1242" s="233" t="inlineStr">
        <is>
          <t>Coating_Scotchkote134_interior_exterior</t>
        </is>
      </c>
      <c r="P1242" s="235" t="inlineStr">
        <is>
          <t>RTF</t>
        </is>
      </c>
      <c r="Q1242" s="233" t="inlineStr">
        <is>
          <t>B104941</t>
        </is>
      </c>
      <c r="R1242" s="235" t="inlineStr">
        <is>
          <t>LT250</t>
        </is>
      </c>
      <c r="S1242" s="233" t="n"/>
      <c r="T1242" s="233" t="n"/>
      <c r="U1242" s="233" t="n"/>
    </row>
    <row r="1243">
      <c r="B1243" s="233">
        <f>IF(AND(M1243&lt;&gt;"B20", O1243= "Coating_Standard"),"Y","N")</f>
        <v/>
      </c>
      <c r="C1243" s="233" t="inlineStr">
        <is>
          <t>ConTab_BOM_KP_Insert_1954</t>
        </is>
      </c>
      <c r="D1243" s="233">
        <f>IF(B1243="Y",C1243,"")</f>
        <v/>
      </c>
      <c r="E1243" s="198" t="inlineStr">
        <is>
          <t>6019-7_8-KP</t>
        </is>
      </c>
      <c r="F1243" s="235" t="inlineStr">
        <is>
          <t>Opt_Insert</t>
        </is>
      </c>
      <c r="G1243" s="235" t="inlineStr">
        <is>
          <t>6</t>
        </is>
      </c>
      <c r="H1243" s="234" t="inlineStr">
        <is>
          <t>X6</t>
        </is>
      </c>
      <c r="I1243" s="233" t="inlineStr">
        <is>
          <t>Packing</t>
        </is>
      </c>
      <c r="J1243" s="233" t="inlineStr">
        <is>
          <t>Packing</t>
        </is>
      </c>
      <c r="K1243" s="233" t="n"/>
      <c r="L1243" s="233" t="inlineStr">
        <is>
          <t>Oil Lubricated Bath</t>
        </is>
      </c>
      <c r="M1243" s="233" t="inlineStr">
        <is>
          <t>J</t>
        </is>
      </c>
      <c r="N1243" s="233" t="inlineStr">
        <is>
          <t>Labrynth Lip Seal</t>
        </is>
      </c>
      <c r="O1243" s="233" t="inlineStr">
        <is>
          <t>Coating_Scotchkote134_interior_exterior</t>
        </is>
      </c>
      <c r="P1243" s="235" t="inlineStr">
        <is>
          <t>RTF</t>
        </is>
      </c>
      <c r="Q1243" s="233" t="inlineStr">
        <is>
          <t>B104942</t>
        </is>
      </c>
      <c r="R1243" s="235" t="inlineStr">
        <is>
          <t>LT105</t>
        </is>
      </c>
      <c r="S1243" s="233" t="n"/>
      <c r="T1243" s="233" t="n"/>
      <c r="U1243" s="233" t="n"/>
    </row>
    <row r="1244">
      <c r="B1244" s="233">
        <f>IF(AND(M1244&lt;&gt;"B20", O1244= "Coating_Standard"),"Y","N")</f>
        <v/>
      </c>
      <c r="C1244" s="233" t="inlineStr">
        <is>
          <t>ConTab_BOM_KP_Insert_1955</t>
        </is>
      </c>
      <c r="D1244" s="233">
        <f>IF(B1244="Y",C1244,"")</f>
        <v/>
      </c>
      <c r="E1244" s="198" t="inlineStr">
        <is>
          <t>6020-3_4-KP</t>
        </is>
      </c>
      <c r="F1244" s="235" t="inlineStr">
        <is>
          <t>Opt_Insert</t>
        </is>
      </c>
      <c r="G1244" s="235" t="inlineStr">
        <is>
          <t>6</t>
        </is>
      </c>
      <c r="H1244" s="234" t="inlineStr">
        <is>
          <t>X6</t>
        </is>
      </c>
      <c r="I1244" s="233" t="inlineStr">
        <is>
          <t>Mechanical Seal</t>
        </is>
      </c>
      <c r="J1244" s="233" t="inlineStr">
        <is>
          <t>Single</t>
        </is>
      </c>
      <c r="K1244" s="233" t="n"/>
      <c r="L1244" s="233" t="inlineStr">
        <is>
          <t>Oil Lubricated Bath</t>
        </is>
      </c>
      <c r="M1244" s="233" t="inlineStr">
        <is>
          <t>C35</t>
        </is>
      </c>
      <c r="N1244" s="233" t="inlineStr">
        <is>
          <t>Labrynth Lip Seal</t>
        </is>
      </c>
      <c r="O1244" s="233" t="inlineStr">
        <is>
          <t>Coating_Scotchkote134_interior_exterior</t>
        </is>
      </c>
      <c r="P1244" s="235" t="inlineStr">
        <is>
          <t>RTF</t>
        </is>
      </c>
      <c r="Q1244" s="233" t="inlineStr">
        <is>
          <t>B104944</t>
        </is>
      </c>
      <c r="R1244" s="235" t="inlineStr">
        <is>
          <t>LT250</t>
        </is>
      </c>
      <c r="S1244" s="233" t="n"/>
      <c r="T1244" s="233" t="n"/>
      <c r="U1244" s="233" t="n"/>
    </row>
    <row r="1245">
      <c r="B1245" s="233">
        <f>IF(AND(M1245&lt;&gt;"B20", O1245= "Coating_Standard"),"Y","N")</f>
        <v/>
      </c>
      <c r="C1245" s="233" t="inlineStr">
        <is>
          <t>ConTab_BOM_KP_Insert_1956</t>
        </is>
      </c>
      <c r="D1245" s="233">
        <f>IF(B1245="Y",C1245,"")</f>
        <v/>
      </c>
      <c r="E1245" s="198" t="inlineStr">
        <is>
          <t>6020-3_4-KP</t>
        </is>
      </c>
      <c r="F1245" s="235" t="inlineStr">
        <is>
          <t>Opt_Insert</t>
        </is>
      </c>
      <c r="G1245" s="235" t="inlineStr">
        <is>
          <t>6</t>
        </is>
      </c>
      <c r="H1245" s="234" t="inlineStr">
        <is>
          <t>X6</t>
        </is>
      </c>
      <c r="I1245" s="233" t="inlineStr">
        <is>
          <t>Mechanical Seal</t>
        </is>
      </c>
      <c r="J1245" s="233" t="inlineStr">
        <is>
          <t>Single</t>
        </is>
      </c>
      <c r="K1245" s="233" t="n"/>
      <c r="L1245" s="233" t="inlineStr">
        <is>
          <t>Oil Lubricated Bath</t>
        </is>
      </c>
      <c r="M1245" s="233" t="inlineStr">
        <is>
          <t>J</t>
        </is>
      </c>
      <c r="N1245" s="233" t="inlineStr">
        <is>
          <t>Labrynth Lip Seal</t>
        </is>
      </c>
      <c r="O1245" s="233" t="inlineStr">
        <is>
          <t>Coating_Scotchkote134_interior_exterior</t>
        </is>
      </c>
      <c r="P1245" s="235" t="inlineStr">
        <is>
          <t>RTF</t>
        </is>
      </c>
      <c r="Q1245" s="233" t="inlineStr">
        <is>
          <t>B104945</t>
        </is>
      </c>
      <c r="R1245" s="235" t="inlineStr">
        <is>
          <t>LT105</t>
        </is>
      </c>
      <c r="S1245" s="233" t="n"/>
      <c r="T1245" s="233" t="n"/>
      <c r="U1245" s="233" t="n"/>
    </row>
    <row r="1246">
      <c r="B1246" s="233">
        <f>IF(AND(M1246&lt;&gt;"B20", O1246= "Coating_Standard"),"Y","N")</f>
        <v/>
      </c>
      <c r="C1246" s="233" t="inlineStr">
        <is>
          <t>ConTab_BOM_KP_Insert_1957</t>
        </is>
      </c>
      <c r="D1246" s="233">
        <f>IF(B1246="Y",C1246,"")</f>
        <v/>
      </c>
      <c r="E1246" s="198" t="inlineStr">
        <is>
          <t>6020-3_4-KP</t>
        </is>
      </c>
      <c r="F1246" s="235" t="inlineStr">
        <is>
          <t>Opt_Insert</t>
        </is>
      </c>
      <c r="G1246" s="235" t="inlineStr">
        <is>
          <t>6</t>
        </is>
      </c>
      <c r="H1246" s="234" t="inlineStr">
        <is>
          <t>X6</t>
        </is>
      </c>
      <c r="I1246" s="233" t="inlineStr">
        <is>
          <t>Packing</t>
        </is>
      </c>
      <c r="J1246" s="233" t="inlineStr">
        <is>
          <t>Packing</t>
        </is>
      </c>
      <c r="K1246" s="233" t="n"/>
      <c r="L1246" s="233" t="inlineStr">
        <is>
          <t>Oil Lubricated Bath</t>
        </is>
      </c>
      <c r="M1246" s="233" t="inlineStr">
        <is>
          <t>C35</t>
        </is>
      </c>
      <c r="N1246" s="233" t="inlineStr">
        <is>
          <t>Labrynth Lip Seal</t>
        </is>
      </c>
      <c r="O1246" s="233" t="inlineStr">
        <is>
          <t>Coating_Scotchkote134_interior_exterior</t>
        </is>
      </c>
      <c r="P1246" s="235" t="inlineStr">
        <is>
          <t>RTF</t>
        </is>
      </c>
      <c r="Q1246" s="233" t="inlineStr">
        <is>
          <t>B104947</t>
        </is>
      </c>
      <c r="R1246" s="235" t="inlineStr">
        <is>
          <t>LT250</t>
        </is>
      </c>
      <c r="S1246" s="233" t="n"/>
      <c r="T1246" s="233" t="n"/>
      <c r="U1246" s="233" t="n"/>
    </row>
    <row r="1247">
      <c r="B1247" s="233">
        <f>IF(AND(M1247&lt;&gt;"B20", O1247= "Coating_Standard"),"Y","N")</f>
        <v/>
      </c>
      <c r="C1247" s="233" t="inlineStr">
        <is>
          <t>ConTab_BOM_KP_Insert_1958</t>
        </is>
      </c>
      <c r="D1247" s="233">
        <f>IF(B1247="Y",C1247,"")</f>
        <v/>
      </c>
      <c r="E1247" s="198" t="inlineStr">
        <is>
          <t>6020-3_4-KP</t>
        </is>
      </c>
      <c r="F1247" s="235" t="inlineStr">
        <is>
          <t>Opt_Insert</t>
        </is>
      </c>
      <c r="G1247" s="235" t="inlineStr">
        <is>
          <t>6</t>
        </is>
      </c>
      <c r="H1247" s="234" t="inlineStr">
        <is>
          <t>X6</t>
        </is>
      </c>
      <c r="I1247" s="233" t="inlineStr">
        <is>
          <t>Packing</t>
        </is>
      </c>
      <c r="J1247" s="233" t="inlineStr">
        <is>
          <t>Packing</t>
        </is>
      </c>
      <c r="K1247" s="233" t="n"/>
      <c r="L1247" s="233" t="inlineStr">
        <is>
          <t>Oil Lubricated Bath</t>
        </is>
      </c>
      <c r="M1247" s="233" t="inlineStr">
        <is>
          <t>J</t>
        </is>
      </c>
      <c r="N1247" s="233" t="inlineStr">
        <is>
          <t>Labrynth Lip Seal</t>
        </is>
      </c>
      <c r="O1247" s="233" t="inlineStr">
        <is>
          <t>Coating_Scotchkote134_interior_exterior</t>
        </is>
      </c>
      <c r="P1247" s="235" t="inlineStr">
        <is>
          <t>RTF</t>
        </is>
      </c>
      <c r="Q1247" s="233" t="inlineStr">
        <is>
          <t>B104948</t>
        </is>
      </c>
      <c r="R1247" s="235" t="inlineStr">
        <is>
          <t>LT105</t>
        </is>
      </c>
      <c r="S1247" s="233" t="n"/>
      <c r="T1247" s="233" t="n"/>
      <c r="U1247" s="233" t="n"/>
    </row>
    <row r="1248">
      <c r="B1248" s="233">
        <f>IF(AND(M1248&lt;&gt;"B20", O1248= "Coating_Standard"),"Y","N")</f>
        <v/>
      </c>
      <c r="C1248" s="233" t="inlineStr">
        <is>
          <t>ConTab_BOM_KP_Insert_1959</t>
        </is>
      </c>
      <c r="D1248" s="233">
        <f>IF(B1248="Y",C1248,"")</f>
        <v/>
      </c>
      <c r="E1248" s="198" t="inlineStr">
        <is>
          <t>8012-5_6-KP</t>
        </is>
      </c>
      <c r="F1248" s="235" t="inlineStr">
        <is>
          <t>Opt_Insert</t>
        </is>
      </c>
      <c r="G1248" s="235" t="inlineStr">
        <is>
          <t>5</t>
        </is>
      </c>
      <c r="H1248" s="234" t="inlineStr">
        <is>
          <t>X5</t>
        </is>
      </c>
      <c r="I1248" s="233" t="inlineStr">
        <is>
          <t>Mechanical Seal</t>
        </is>
      </c>
      <c r="J1248" s="233" t="inlineStr">
        <is>
          <t>Single</t>
        </is>
      </c>
      <c r="K1248" s="233" t="n"/>
      <c r="L1248" s="233" t="inlineStr">
        <is>
          <t>Oil Lubricated Bath</t>
        </is>
      </c>
      <c r="M1248" s="233" t="inlineStr">
        <is>
          <t>C35</t>
        </is>
      </c>
      <c r="N1248" s="233" t="inlineStr">
        <is>
          <t>Labrynth Lip Seal</t>
        </is>
      </c>
      <c r="O1248" s="233" t="inlineStr">
        <is>
          <t>Coating_Scotchkote134_interior_exterior</t>
        </is>
      </c>
      <c r="P1248" s="235" t="inlineStr">
        <is>
          <t>RTF</t>
        </is>
      </c>
      <c r="Q1248" s="233" t="inlineStr">
        <is>
          <t>B104950</t>
        </is>
      </c>
      <c r="R1248" s="235" t="inlineStr">
        <is>
          <t>LT250</t>
        </is>
      </c>
      <c r="S1248" s="233" t="n"/>
      <c r="T1248" s="233" t="n"/>
      <c r="U1248" s="233" t="n"/>
    </row>
    <row r="1249">
      <c r="B1249" s="233">
        <f>IF(AND(M1249&lt;&gt;"B20", O1249= "Coating_Standard"),"Y","N")</f>
        <v/>
      </c>
      <c r="C1249" s="233" t="inlineStr">
        <is>
          <t>ConTab_BOM_KP_Insert_1960</t>
        </is>
      </c>
      <c r="D1249" s="233">
        <f>IF(B1249="Y",C1249,"")</f>
        <v/>
      </c>
      <c r="E1249" s="198" t="inlineStr">
        <is>
          <t>8012-5_6-KP</t>
        </is>
      </c>
      <c r="F1249" s="235" t="inlineStr">
        <is>
          <t>Opt_Insert</t>
        </is>
      </c>
      <c r="G1249" s="235" t="inlineStr">
        <is>
          <t>5</t>
        </is>
      </c>
      <c r="H1249" s="234" t="inlineStr">
        <is>
          <t>X5</t>
        </is>
      </c>
      <c r="I1249" s="233" t="inlineStr">
        <is>
          <t>Mechanical Seal</t>
        </is>
      </c>
      <c r="J1249" s="233" t="inlineStr">
        <is>
          <t>Single</t>
        </is>
      </c>
      <c r="K1249" s="233" t="n"/>
      <c r="L1249" s="233" t="inlineStr">
        <is>
          <t>Oil Lubricated Bath</t>
        </is>
      </c>
      <c r="M1249" s="233" t="inlineStr">
        <is>
          <t>J</t>
        </is>
      </c>
      <c r="N1249" s="233" t="inlineStr">
        <is>
          <t>Labrynth Lip Seal</t>
        </is>
      </c>
      <c r="O1249" s="233" t="inlineStr">
        <is>
          <t>Coating_Scotchkote134_interior_exterior</t>
        </is>
      </c>
      <c r="P1249" s="235" t="inlineStr">
        <is>
          <t>RTF</t>
        </is>
      </c>
      <c r="Q1249" s="233" t="inlineStr">
        <is>
          <t>B104951</t>
        </is>
      </c>
      <c r="R1249" s="235" t="inlineStr">
        <is>
          <t>LT105</t>
        </is>
      </c>
      <c r="S1249" s="233" t="n"/>
      <c r="T1249" s="233" t="n"/>
      <c r="U1249" s="233" t="n"/>
    </row>
    <row r="1250">
      <c r="B1250" s="233">
        <f>IF(AND(M1250&lt;&gt;"B20", O1250= "Coating_Standard"),"Y","N")</f>
        <v/>
      </c>
      <c r="C1250" s="233" t="inlineStr">
        <is>
          <t>ConTab_BOM_KP_Insert_1961</t>
        </is>
      </c>
      <c r="D1250" s="233">
        <f>IF(B1250="Y",C1250,"")</f>
        <v/>
      </c>
      <c r="E1250" s="198" t="inlineStr">
        <is>
          <t>8012-5_6-KP</t>
        </is>
      </c>
      <c r="F1250" s="235" t="inlineStr">
        <is>
          <t>Opt_Insert</t>
        </is>
      </c>
      <c r="G1250" s="235" t="inlineStr">
        <is>
          <t>5</t>
        </is>
      </c>
      <c r="H1250" s="234" t="inlineStr">
        <is>
          <t>X5</t>
        </is>
      </c>
      <c r="I1250" s="233" t="inlineStr">
        <is>
          <t>Packing</t>
        </is>
      </c>
      <c r="J1250" s="233" t="inlineStr">
        <is>
          <t>Packing</t>
        </is>
      </c>
      <c r="K1250" s="233" t="n"/>
      <c r="L1250" s="233" t="inlineStr">
        <is>
          <t>Oil Lubricated Bath</t>
        </is>
      </c>
      <c r="M1250" s="233" t="inlineStr">
        <is>
          <t>C35</t>
        </is>
      </c>
      <c r="N1250" s="233" t="inlineStr">
        <is>
          <t>Labrynth Lip Seal</t>
        </is>
      </c>
      <c r="O1250" s="233" t="inlineStr">
        <is>
          <t>Coating_Scotchkote134_interior_exterior</t>
        </is>
      </c>
      <c r="P1250" s="235" t="inlineStr">
        <is>
          <t>RTF</t>
        </is>
      </c>
      <c r="Q1250" s="233" t="inlineStr">
        <is>
          <t>B104953</t>
        </is>
      </c>
      <c r="R1250" s="235" t="inlineStr">
        <is>
          <t>LT250</t>
        </is>
      </c>
      <c r="S1250" s="233" t="n"/>
      <c r="T1250" s="233" t="n"/>
      <c r="U1250" s="233" t="n"/>
    </row>
    <row r="1251">
      <c r="B1251" s="233">
        <f>IF(AND(M1251&lt;&gt;"B20", O1251= "Coating_Standard"),"Y","N")</f>
        <v/>
      </c>
      <c r="C1251" s="233" t="inlineStr">
        <is>
          <t>ConTab_BOM_KP_Insert_1962</t>
        </is>
      </c>
      <c r="D1251" s="233">
        <f>IF(B1251="Y",C1251,"")</f>
        <v/>
      </c>
      <c r="E1251" s="198" t="inlineStr">
        <is>
          <t>8012-5_6-KP</t>
        </is>
      </c>
      <c r="F1251" s="235" t="inlineStr">
        <is>
          <t>Opt_Insert</t>
        </is>
      </c>
      <c r="G1251" s="235" t="inlineStr">
        <is>
          <t>5</t>
        </is>
      </c>
      <c r="H1251" s="234" t="inlineStr">
        <is>
          <t>X5</t>
        </is>
      </c>
      <c r="I1251" s="233" t="inlineStr">
        <is>
          <t>Packing</t>
        </is>
      </c>
      <c r="J1251" s="233" t="inlineStr">
        <is>
          <t>Packing</t>
        </is>
      </c>
      <c r="K1251" s="233" t="n"/>
      <c r="L1251" s="233" t="inlineStr">
        <is>
          <t>Oil Lubricated Bath</t>
        </is>
      </c>
      <c r="M1251" s="233" t="inlineStr">
        <is>
          <t>J</t>
        </is>
      </c>
      <c r="N1251" s="233" t="inlineStr">
        <is>
          <t>Labrynth Lip Seal</t>
        </is>
      </c>
      <c r="O1251" s="233" t="inlineStr">
        <is>
          <t>Coating_Scotchkote134_interior_exterior</t>
        </is>
      </c>
      <c r="P1251" s="235" t="inlineStr">
        <is>
          <t>RTF</t>
        </is>
      </c>
      <c r="Q1251" s="233" t="inlineStr">
        <is>
          <t>B104954</t>
        </is>
      </c>
      <c r="R1251" s="235" t="inlineStr">
        <is>
          <t>LT105</t>
        </is>
      </c>
      <c r="S1251" s="233" t="n"/>
      <c r="T1251" s="233" t="n"/>
      <c r="U1251" s="233" t="n"/>
    </row>
    <row r="1252">
      <c r="B1252" s="233">
        <f>IF(AND(M1252&lt;&gt;"B20", O1252= "Coating_Standard"),"Y","N")</f>
        <v/>
      </c>
      <c r="C1252" s="233" t="inlineStr">
        <is>
          <t>ConTab_BOM_KP_Insert_1963</t>
        </is>
      </c>
      <c r="D1252" s="233">
        <f>IF(B1252="Y",C1252,"")</f>
        <v/>
      </c>
      <c r="E1252" s="198" t="inlineStr">
        <is>
          <t>8015-3_4-KP</t>
        </is>
      </c>
      <c r="F1252" s="235" t="inlineStr">
        <is>
          <t>Opt_Insert</t>
        </is>
      </c>
      <c r="G1252" s="235" t="inlineStr">
        <is>
          <t>5</t>
        </is>
      </c>
      <c r="H1252" s="234" t="inlineStr">
        <is>
          <t>X5</t>
        </is>
      </c>
      <c r="I1252" s="233" t="inlineStr">
        <is>
          <t>Mechanical Seal</t>
        </is>
      </c>
      <c r="J1252" s="233" t="inlineStr">
        <is>
          <t>Single</t>
        </is>
      </c>
      <c r="K1252" s="233" t="n"/>
      <c r="L1252" s="233" t="inlineStr">
        <is>
          <t>Oil Lubricated Bath</t>
        </is>
      </c>
      <c r="M1252" s="233" t="inlineStr">
        <is>
          <t>C35</t>
        </is>
      </c>
      <c r="N1252" s="233" t="inlineStr">
        <is>
          <t>Labrynth Lip Seal</t>
        </is>
      </c>
      <c r="O1252" s="233" t="inlineStr">
        <is>
          <t>Coating_Scotchkote134_interior_exterior</t>
        </is>
      </c>
      <c r="P1252" s="235" t="inlineStr">
        <is>
          <t>RTF</t>
        </is>
      </c>
      <c r="Q1252" s="233" t="inlineStr">
        <is>
          <t>B104956</t>
        </is>
      </c>
      <c r="R1252" s="235" t="inlineStr">
        <is>
          <t>LT250</t>
        </is>
      </c>
      <c r="S1252" s="233" t="n"/>
      <c r="T1252" s="233" t="n"/>
      <c r="U1252" s="233" t="n"/>
    </row>
    <row r="1253">
      <c r="B1253" s="233">
        <f>IF(AND(M1253&lt;&gt;"B20", O1253= "Coating_Standard"),"Y","N")</f>
        <v/>
      </c>
      <c r="C1253" s="233" t="inlineStr">
        <is>
          <t>ConTab_BOM_KP_Insert_1964</t>
        </is>
      </c>
      <c r="D1253" s="233">
        <f>IF(B1253="Y",C1253,"")</f>
        <v/>
      </c>
      <c r="E1253" s="198" t="inlineStr">
        <is>
          <t>8015-3_4-KP</t>
        </is>
      </c>
      <c r="F1253" s="235" t="inlineStr">
        <is>
          <t>Opt_Insert</t>
        </is>
      </c>
      <c r="G1253" s="235" t="inlineStr">
        <is>
          <t>5</t>
        </is>
      </c>
      <c r="H1253" s="234" t="inlineStr">
        <is>
          <t>X5</t>
        </is>
      </c>
      <c r="I1253" s="233" t="inlineStr">
        <is>
          <t>Mechanical Seal</t>
        </is>
      </c>
      <c r="J1253" s="233" t="inlineStr">
        <is>
          <t>Single</t>
        </is>
      </c>
      <c r="K1253" s="233" t="n"/>
      <c r="L1253" s="233" t="inlineStr">
        <is>
          <t>Oil Lubricated Bath</t>
        </is>
      </c>
      <c r="M1253" s="233" t="inlineStr">
        <is>
          <t>J</t>
        </is>
      </c>
      <c r="N1253" s="233" t="inlineStr">
        <is>
          <t>Labrynth Lip Seal</t>
        </is>
      </c>
      <c r="O1253" s="233" t="inlineStr">
        <is>
          <t>Coating_Scotchkote134_interior_exterior</t>
        </is>
      </c>
      <c r="P1253" s="235" t="inlineStr">
        <is>
          <t>RTF</t>
        </is>
      </c>
      <c r="Q1253" s="233" t="inlineStr">
        <is>
          <t>B104957</t>
        </is>
      </c>
      <c r="R1253" s="235" t="inlineStr">
        <is>
          <t>LT105</t>
        </is>
      </c>
      <c r="S1253" s="233" t="n"/>
      <c r="T1253" s="233" t="n"/>
      <c r="U1253" s="233" t="n"/>
    </row>
    <row r="1254">
      <c r="B1254" s="233">
        <f>IF(AND(M1254&lt;&gt;"B20", O1254= "Coating_Standard"),"Y","N")</f>
        <v/>
      </c>
      <c r="C1254" s="233" t="inlineStr">
        <is>
          <t>ConTab_BOM_KP_Insert_1965</t>
        </is>
      </c>
      <c r="D1254" s="233">
        <f>IF(B1254="Y",C1254,"")</f>
        <v/>
      </c>
      <c r="E1254" s="198" t="inlineStr">
        <is>
          <t>8015-3_4-KP</t>
        </is>
      </c>
      <c r="F1254" s="235" t="inlineStr">
        <is>
          <t>Opt_Insert</t>
        </is>
      </c>
      <c r="G1254" s="235" t="inlineStr">
        <is>
          <t>5</t>
        </is>
      </c>
      <c r="H1254" s="234" t="inlineStr">
        <is>
          <t>X5</t>
        </is>
      </c>
      <c r="I1254" s="233" t="inlineStr">
        <is>
          <t>Packing</t>
        </is>
      </c>
      <c r="J1254" s="233" t="inlineStr">
        <is>
          <t>Packing</t>
        </is>
      </c>
      <c r="K1254" s="233" t="n"/>
      <c r="L1254" s="233" t="inlineStr">
        <is>
          <t>Oil Lubricated Bath</t>
        </is>
      </c>
      <c r="M1254" s="233" t="inlineStr">
        <is>
          <t>C35</t>
        </is>
      </c>
      <c r="N1254" s="233" t="inlineStr">
        <is>
          <t>Labrynth Lip Seal</t>
        </is>
      </c>
      <c r="O1254" s="233" t="inlineStr">
        <is>
          <t>Coating_Scotchkote134_interior_exterior</t>
        </is>
      </c>
      <c r="P1254" s="235" t="inlineStr">
        <is>
          <t>RTF</t>
        </is>
      </c>
      <c r="Q1254" s="233" t="inlineStr">
        <is>
          <t>B104959</t>
        </is>
      </c>
      <c r="R1254" s="235" t="inlineStr">
        <is>
          <t>LT250</t>
        </is>
      </c>
      <c r="S1254" s="233" t="n"/>
      <c r="T1254" s="233" t="n"/>
      <c r="U1254" s="233" t="n"/>
    </row>
    <row r="1255">
      <c r="B1255" s="233">
        <f>IF(AND(M1255&lt;&gt;"B20", O1255= "Coating_Standard"),"Y","N")</f>
        <v/>
      </c>
      <c r="C1255" s="233" t="inlineStr">
        <is>
          <t>ConTab_BOM_KP_Insert_1966</t>
        </is>
      </c>
      <c r="D1255" s="233">
        <f>IF(B1255="Y",C1255,"")</f>
        <v/>
      </c>
      <c r="E1255" s="198" t="inlineStr">
        <is>
          <t>8015-3_4-KP</t>
        </is>
      </c>
      <c r="F1255" s="235" t="inlineStr">
        <is>
          <t>Opt_Insert</t>
        </is>
      </c>
      <c r="G1255" s="235" t="inlineStr">
        <is>
          <t>5</t>
        </is>
      </c>
      <c r="H1255" s="234" t="inlineStr">
        <is>
          <t>X5</t>
        </is>
      </c>
      <c r="I1255" s="233" t="inlineStr">
        <is>
          <t>Packing</t>
        </is>
      </c>
      <c r="J1255" s="233" t="inlineStr">
        <is>
          <t>Packing</t>
        </is>
      </c>
      <c r="K1255" s="233" t="n"/>
      <c r="L1255" s="233" t="inlineStr">
        <is>
          <t>Oil Lubricated Bath</t>
        </is>
      </c>
      <c r="M1255" s="233" t="inlineStr">
        <is>
          <t>J</t>
        </is>
      </c>
      <c r="N1255" s="233" t="inlineStr">
        <is>
          <t>Labrynth Lip Seal</t>
        </is>
      </c>
      <c r="O1255" s="233" t="inlineStr">
        <is>
          <t>Coating_Scotchkote134_interior_exterior</t>
        </is>
      </c>
      <c r="P1255" s="235" t="inlineStr">
        <is>
          <t>RTF</t>
        </is>
      </c>
      <c r="Q1255" s="233" t="inlineStr">
        <is>
          <t>B104960</t>
        </is>
      </c>
      <c r="R1255" s="235" t="inlineStr">
        <is>
          <t>LT105</t>
        </is>
      </c>
      <c r="S1255" s="233" t="n"/>
      <c r="T1255" s="233" t="n"/>
      <c r="U1255" s="233" t="n"/>
    </row>
    <row r="1256">
      <c r="B1256" s="233">
        <f>IF(AND(M1256&lt;&gt;"B20", O1256= "Coating_Standard"),"Y","N")</f>
        <v/>
      </c>
      <c r="C1256" s="233" t="inlineStr">
        <is>
          <t>ConTab_BOM_KP_Insert_1967</t>
        </is>
      </c>
      <c r="D1256" s="233">
        <f>IF(B1256="Y",C1256,"")</f>
        <v/>
      </c>
      <c r="E1256" s="198" t="inlineStr">
        <is>
          <t>8020-5_6-KP</t>
        </is>
      </c>
      <c r="F1256" s="235" t="inlineStr">
        <is>
          <t>Opt_Insert</t>
        </is>
      </c>
      <c r="G1256" s="235" t="inlineStr">
        <is>
          <t>K</t>
        </is>
      </c>
      <c r="H1256" s="234" t="inlineStr">
        <is>
          <t>XK</t>
        </is>
      </c>
      <c r="I1256" s="233" t="inlineStr">
        <is>
          <t>Mechanical Seal</t>
        </is>
      </c>
      <c r="J1256" s="233" t="inlineStr">
        <is>
          <t>Single</t>
        </is>
      </c>
      <c r="K1256" s="233" t="n"/>
      <c r="L1256" s="233" t="inlineStr">
        <is>
          <t>Oil Lubricated Bath</t>
        </is>
      </c>
      <c r="M1256" s="233" t="inlineStr">
        <is>
          <t>C35</t>
        </is>
      </c>
      <c r="N1256" s="233" t="inlineStr">
        <is>
          <t>Labrynth Lip Seal</t>
        </is>
      </c>
      <c r="O1256" s="233" t="inlineStr">
        <is>
          <t>Coating_Scotchkote134_interior_exterior</t>
        </is>
      </c>
      <c r="P1256" s="235" t="inlineStr">
        <is>
          <t>RTF</t>
        </is>
      </c>
      <c r="Q1256" s="233" t="inlineStr">
        <is>
          <t>B104962</t>
        </is>
      </c>
      <c r="R1256" s="235" t="inlineStr">
        <is>
          <t>LT250</t>
        </is>
      </c>
      <c r="S1256" s="233" t="n"/>
      <c r="T1256" s="233" t="n"/>
      <c r="U1256" s="233" t="n"/>
    </row>
    <row r="1257">
      <c r="B1257" s="233">
        <f>IF(AND(M1257&lt;&gt;"B20", O1257= "Coating_Standard"),"Y","N")</f>
        <v/>
      </c>
      <c r="C1257" s="233" t="inlineStr">
        <is>
          <t>ConTab_BOM_KP_Insert_1968</t>
        </is>
      </c>
      <c r="D1257" s="233">
        <f>IF(B1257="Y",C1257,"")</f>
        <v/>
      </c>
      <c r="E1257" s="198" t="inlineStr">
        <is>
          <t>8020-5_6-KP</t>
        </is>
      </c>
      <c r="F1257" s="235" t="inlineStr">
        <is>
          <t>Opt_Insert</t>
        </is>
      </c>
      <c r="G1257" s="235" t="inlineStr">
        <is>
          <t>K</t>
        </is>
      </c>
      <c r="H1257" s="234" t="inlineStr">
        <is>
          <t>XK</t>
        </is>
      </c>
      <c r="I1257" s="233" t="inlineStr">
        <is>
          <t>Mechanical Seal</t>
        </is>
      </c>
      <c r="J1257" s="233" t="inlineStr">
        <is>
          <t>Single</t>
        </is>
      </c>
      <c r="K1257" s="233" t="n"/>
      <c r="L1257" s="233" t="inlineStr">
        <is>
          <t>Oil Lubricated Bath</t>
        </is>
      </c>
      <c r="M1257" s="233" t="inlineStr">
        <is>
          <t>J</t>
        </is>
      </c>
      <c r="N1257" s="233" t="inlineStr">
        <is>
          <t>Labrynth Lip Seal</t>
        </is>
      </c>
      <c r="O1257" s="233" t="inlineStr">
        <is>
          <t>Coating_Scotchkote134_interior_exterior</t>
        </is>
      </c>
      <c r="P1257" s="235" t="inlineStr">
        <is>
          <t>RTF</t>
        </is>
      </c>
      <c r="Q1257" s="233" t="inlineStr">
        <is>
          <t>B104963</t>
        </is>
      </c>
      <c r="R1257" s="235" t="inlineStr">
        <is>
          <t>LT105</t>
        </is>
      </c>
      <c r="S1257" s="233" t="n"/>
      <c r="T1257" s="233" t="n"/>
      <c r="U1257" s="233" t="n"/>
    </row>
    <row r="1258">
      <c r="B1258" s="233">
        <f>IF(AND(M1258&lt;&gt;"B20", O1258= "Coating_Standard"),"Y","N")</f>
        <v/>
      </c>
      <c r="C1258" s="233" t="inlineStr">
        <is>
          <t>ConTab_BOM_KP_Insert_1969</t>
        </is>
      </c>
      <c r="D1258" s="233">
        <f>IF(B1258="Y",C1258,"")</f>
        <v/>
      </c>
      <c r="E1258" s="198" t="inlineStr">
        <is>
          <t>8020-5_6-KP</t>
        </is>
      </c>
      <c r="F1258" s="235" t="inlineStr">
        <is>
          <t>Opt_Insert</t>
        </is>
      </c>
      <c r="G1258" s="235" t="inlineStr">
        <is>
          <t>K</t>
        </is>
      </c>
      <c r="H1258" s="234" t="inlineStr">
        <is>
          <t>XK</t>
        </is>
      </c>
      <c r="I1258" s="233" t="inlineStr">
        <is>
          <t>Packing</t>
        </is>
      </c>
      <c r="J1258" s="233" t="inlineStr">
        <is>
          <t>Packing</t>
        </is>
      </c>
      <c r="K1258" s="233" t="n"/>
      <c r="L1258" s="233" t="inlineStr">
        <is>
          <t>Oil Lubricated Bath</t>
        </is>
      </c>
      <c r="M1258" s="233" t="inlineStr">
        <is>
          <t>C35</t>
        </is>
      </c>
      <c r="N1258" s="233" t="inlineStr">
        <is>
          <t>Labrynth Lip Seal</t>
        </is>
      </c>
      <c r="O1258" s="233" t="inlineStr">
        <is>
          <t>Coating_Scotchkote134_interior_exterior</t>
        </is>
      </c>
      <c r="P1258" s="235" t="inlineStr">
        <is>
          <t>RTF</t>
        </is>
      </c>
      <c r="Q1258" s="233" t="inlineStr">
        <is>
          <t>B104965</t>
        </is>
      </c>
      <c r="R1258" s="235" t="inlineStr">
        <is>
          <t>LT250</t>
        </is>
      </c>
      <c r="S1258" s="233" t="n"/>
      <c r="T1258" s="233" t="n"/>
      <c r="U1258" s="233" t="n"/>
    </row>
    <row r="1259">
      <c r="B1259" s="233">
        <f>IF(AND(M1259&lt;&gt;"B20", O1259= "Coating_Standard"),"Y","N")</f>
        <v/>
      </c>
      <c r="C1259" s="233" t="inlineStr">
        <is>
          <t>ConTab_BOM_KP_Insert_1970</t>
        </is>
      </c>
      <c r="D1259" s="233">
        <f>IF(B1259="Y",C1259,"")</f>
        <v/>
      </c>
      <c r="E1259" s="198" t="inlineStr">
        <is>
          <t>8020-5_6-KP</t>
        </is>
      </c>
      <c r="F1259" s="235" t="inlineStr">
        <is>
          <t>Opt_Insert</t>
        </is>
      </c>
      <c r="G1259" s="235" t="inlineStr">
        <is>
          <t>K</t>
        </is>
      </c>
      <c r="H1259" s="234" t="inlineStr">
        <is>
          <t>XK</t>
        </is>
      </c>
      <c r="I1259" s="233" t="inlineStr">
        <is>
          <t>Packing</t>
        </is>
      </c>
      <c r="J1259" s="233" t="inlineStr">
        <is>
          <t>Packing</t>
        </is>
      </c>
      <c r="K1259" s="233" t="n"/>
      <c r="L1259" s="233" t="inlineStr">
        <is>
          <t>Oil Lubricated Bath</t>
        </is>
      </c>
      <c r="M1259" s="233" t="inlineStr">
        <is>
          <t>J</t>
        </is>
      </c>
      <c r="N1259" s="233" t="inlineStr">
        <is>
          <t>Labrynth Lip Seal</t>
        </is>
      </c>
      <c r="O1259" s="233" t="inlineStr">
        <is>
          <t>Coating_Scotchkote134_interior_exterior</t>
        </is>
      </c>
      <c r="P1259" s="235" t="inlineStr">
        <is>
          <t>RTF</t>
        </is>
      </c>
      <c r="Q1259" s="233" t="inlineStr">
        <is>
          <t>B104966</t>
        </is>
      </c>
      <c r="R1259" s="235" t="inlineStr">
        <is>
          <t>LT105</t>
        </is>
      </c>
      <c r="S1259" s="233" t="n"/>
      <c r="T1259" s="233" t="n"/>
      <c r="U1259" s="233" t="n"/>
    </row>
    <row r="1260">
      <c r="B1260" s="233">
        <f>IF(AND(M1260&lt;&gt;"B20", O1260= "Coating_Standard"),"Y","N")</f>
        <v/>
      </c>
      <c r="C1260" s="233" t="inlineStr">
        <is>
          <t>ConTab_BOM_KP_Insert_1971</t>
        </is>
      </c>
      <c r="D1260" s="233">
        <f>IF(B1260="Y",C1260,"")</f>
        <v/>
      </c>
      <c r="E1260" s="198" t="inlineStr">
        <is>
          <t>1012-9_0-KP</t>
        </is>
      </c>
      <c r="F1260" s="235" t="inlineStr">
        <is>
          <t>Opt_Insert</t>
        </is>
      </c>
      <c r="G1260" s="235" t="inlineStr">
        <is>
          <t>5</t>
        </is>
      </c>
      <c r="H1260" s="234" t="inlineStr">
        <is>
          <t>X5</t>
        </is>
      </c>
      <c r="I1260" s="233" t="inlineStr">
        <is>
          <t>Mechanical Seal</t>
        </is>
      </c>
      <c r="J1260" s="233" t="inlineStr">
        <is>
          <t>Single</t>
        </is>
      </c>
      <c r="K1260" s="233" t="n"/>
      <c r="L1260" s="233" t="inlineStr">
        <is>
          <t>Oil Lubricated Bath</t>
        </is>
      </c>
      <c r="M1260" s="233" t="inlineStr">
        <is>
          <t>C35</t>
        </is>
      </c>
      <c r="N1260" s="233" t="inlineStr">
        <is>
          <t>Labrynth Lip Seal</t>
        </is>
      </c>
      <c r="O1260" s="233" t="inlineStr">
        <is>
          <t>Coating_Scotchkote134_interior_exterior</t>
        </is>
      </c>
      <c r="P1260" s="235" t="inlineStr">
        <is>
          <t>RTF</t>
        </is>
      </c>
      <c r="Q1260" s="233" t="inlineStr">
        <is>
          <t>B104968</t>
        </is>
      </c>
      <c r="R1260" s="235" t="inlineStr">
        <is>
          <t>LT250</t>
        </is>
      </c>
      <c r="S1260" s="233" t="n"/>
      <c r="T1260" s="233" t="n"/>
      <c r="U1260" s="233" t="n"/>
    </row>
    <row r="1261">
      <c r="B1261" s="233">
        <f>IF(AND(M1261&lt;&gt;"B20", O1261= "Coating_Standard"),"Y","N")</f>
        <v/>
      </c>
      <c r="C1261" s="233" t="inlineStr">
        <is>
          <t>ConTab_BOM_KP_Insert_1972</t>
        </is>
      </c>
      <c r="D1261" s="233">
        <f>IF(B1261="Y",C1261,"")</f>
        <v/>
      </c>
      <c r="E1261" s="198" t="inlineStr">
        <is>
          <t>1012-9_0-KP</t>
        </is>
      </c>
      <c r="F1261" s="235" t="inlineStr">
        <is>
          <t>Opt_Insert</t>
        </is>
      </c>
      <c r="G1261" s="235" t="inlineStr">
        <is>
          <t>5</t>
        </is>
      </c>
      <c r="H1261" s="234" t="inlineStr">
        <is>
          <t>X5</t>
        </is>
      </c>
      <c r="I1261" s="233" t="inlineStr">
        <is>
          <t>Mechanical Seal</t>
        </is>
      </c>
      <c r="J1261" s="233" t="inlineStr">
        <is>
          <t>Single</t>
        </is>
      </c>
      <c r="K1261" s="233" t="n"/>
      <c r="L1261" s="233" t="inlineStr">
        <is>
          <t>Oil Lubricated Bath</t>
        </is>
      </c>
      <c r="M1261" s="233" t="inlineStr">
        <is>
          <t>J</t>
        </is>
      </c>
      <c r="N1261" s="233" t="inlineStr">
        <is>
          <t>Labrynth Lip Seal</t>
        </is>
      </c>
      <c r="O1261" s="233" t="inlineStr">
        <is>
          <t>Coating_Scotchkote134_interior_exterior</t>
        </is>
      </c>
      <c r="P1261" s="235" t="inlineStr">
        <is>
          <t>RTF</t>
        </is>
      </c>
      <c r="Q1261" s="233" t="inlineStr">
        <is>
          <t>B104969</t>
        </is>
      </c>
      <c r="R1261" s="235" t="inlineStr">
        <is>
          <t>LT105</t>
        </is>
      </c>
      <c r="S1261" s="233" t="n"/>
      <c r="T1261" s="233" t="n"/>
      <c r="U1261" s="233" t="n"/>
    </row>
    <row r="1262">
      <c r="B1262" s="233">
        <f>IF(AND(M1262&lt;&gt;"B20", O1262= "Coating_Standard"),"Y","N")</f>
        <v/>
      </c>
      <c r="C1262" s="233" t="inlineStr">
        <is>
          <t>ConTab_BOM_KP_Insert_1973</t>
        </is>
      </c>
      <c r="D1262" s="233">
        <f>IF(B1262="Y",C1262,"")</f>
        <v/>
      </c>
      <c r="E1262" s="198" t="inlineStr">
        <is>
          <t>1012-9_0-KP</t>
        </is>
      </c>
      <c r="F1262" s="235" t="inlineStr">
        <is>
          <t>Opt_Insert</t>
        </is>
      </c>
      <c r="G1262" s="235" t="inlineStr">
        <is>
          <t>5</t>
        </is>
      </c>
      <c r="H1262" s="234" t="inlineStr">
        <is>
          <t>X5</t>
        </is>
      </c>
      <c r="I1262" s="233" t="inlineStr">
        <is>
          <t>Packing</t>
        </is>
      </c>
      <c r="J1262" s="233" t="inlineStr">
        <is>
          <t>Packing</t>
        </is>
      </c>
      <c r="K1262" s="233" t="n"/>
      <c r="L1262" s="233" t="inlineStr">
        <is>
          <t>Oil Lubricated Bath</t>
        </is>
      </c>
      <c r="M1262" s="233" t="inlineStr">
        <is>
          <t>C35</t>
        </is>
      </c>
      <c r="N1262" s="233" t="inlineStr">
        <is>
          <t>Labrynth Lip Seal</t>
        </is>
      </c>
      <c r="O1262" s="233" t="inlineStr">
        <is>
          <t>Coating_Scotchkote134_interior_exterior</t>
        </is>
      </c>
      <c r="P1262" s="235" t="inlineStr">
        <is>
          <t>RTF</t>
        </is>
      </c>
      <c r="Q1262" s="233" t="inlineStr">
        <is>
          <t>B104971</t>
        </is>
      </c>
      <c r="R1262" s="235" t="inlineStr">
        <is>
          <t>LT250</t>
        </is>
      </c>
      <c r="S1262" s="233" t="n"/>
      <c r="T1262" s="233" t="n"/>
      <c r="U1262" s="233" t="n"/>
    </row>
    <row r="1263">
      <c r="B1263" s="233">
        <f>IF(AND(M1263&lt;&gt;"B20", O1263= "Coating_Standard"),"Y","N")</f>
        <v/>
      </c>
      <c r="C1263" s="233" t="inlineStr">
        <is>
          <t>ConTab_BOM_KP_Insert_1974</t>
        </is>
      </c>
      <c r="D1263" s="233">
        <f>IF(B1263="Y",C1263,"")</f>
        <v/>
      </c>
      <c r="E1263" s="198" t="inlineStr">
        <is>
          <t>1012-9_0-KP</t>
        </is>
      </c>
      <c r="F1263" s="235" t="inlineStr">
        <is>
          <t>Opt_Insert</t>
        </is>
      </c>
      <c r="G1263" s="235" t="inlineStr">
        <is>
          <t>5</t>
        </is>
      </c>
      <c r="H1263" s="234" t="inlineStr">
        <is>
          <t>X5</t>
        </is>
      </c>
      <c r="I1263" s="233" t="inlineStr">
        <is>
          <t>Packing</t>
        </is>
      </c>
      <c r="J1263" s="233" t="inlineStr">
        <is>
          <t>Packing</t>
        </is>
      </c>
      <c r="K1263" s="233" t="n"/>
      <c r="L1263" s="233" t="inlineStr">
        <is>
          <t>Oil Lubricated Bath</t>
        </is>
      </c>
      <c r="M1263" s="233" t="inlineStr">
        <is>
          <t>J</t>
        </is>
      </c>
      <c r="N1263" s="233" t="inlineStr">
        <is>
          <t>Labrynth Lip Seal</t>
        </is>
      </c>
      <c r="O1263" s="233" t="inlineStr">
        <is>
          <t>Coating_Scotchkote134_interior_exterior</t>
        </is>
      </c>
      <c r="P1263" s="235" t="inlineStr">
        <is>
          <t>RTF</t>
        </is>
      </c>
      <c r="Q1263" s="233" t="inlineStr">
        <is>
          <t>B104972</t>
        </is>
      </c>
      <c r="R1263" s="235" t="inlineStr">
        <is>
          <t>LT105</t>
        </is>
      </c>
      <c r="S1263" s="233" t="n"/>
      <c r="T1263" s="233" t="n"/>
      <c r="U1263" s="233" t="n"/>
    </row>
    <row r="1264">
      <c r="B1264" s="233">
        <f>IF(AND(M1264&lt;&gt;"B20", O1264= "Coating_Standard"),"Y","N")</f>
        <v/>
      </c>
      <c r="C1264" s="233" t="inlineStr">
        <is>
          <t>ConTab_BOM_KP_Insert_1975</t>
        </is>
      </c>
      <c r="D1264" s="233">
        <f>IF(B1264="Y",C1264,"")</f>
        <v/>
      </c>
      <c r="E1264" s="198" t="inlineStr">
        <is>
          <t>1015-3_4-KP</t>
        </is>
      </c>
      <c r="F1264" s="235" t="inlineStr">
        <is>
          <t>Opt_Insert</t>
        </is>
      </c>
      <c r="G1264" s="235" t="inlineStr">
        <is>
          <t>7</t>
        </is>
      </c>
      <c r="H1264" s="234" t="inlineStr">
        <is>
          <t>X7</t>
        </is>
      </c>
      <c r="I1264" s="233" t="inlineStr">
        <is>
          <t>Mechanical Seal</t>
        </is>
      </c>
      <c r="J1264" s="233" t="inlineStr">
        <is>
          <t>Single</t>
        </is>
      </c>
      <c r="K1264" s="233" t="n"/>
      <c r="L1264" s="233" t="inlineStr">
        <is>
          <t>Oil Lubricated Bath</t>
        </is>
      </c>
      <c r="M1264" s="233" t="inlineStr">
        <is>
          <t>C35</t>
        </is>
      </c>
      <c r="N1264" s="233" t="inlineStr">
        <is>
          <t>Labrynth Lip Seal</t>
        </is>
      </c>
      <c r="O1264" s="233" t="inlineStr">
        <is>
          <t>Coating_Scotchkote134_interior_exterior</t>
        </is>
      </c>
      <c r="P1264" s="235" t="inlineStr">
        <is>
          <t>RTF</t>
        </is>
      </c>
      <c r="Q1264" s="233" t="inlineStr">
        <is>
          <t>B104974</t>
        </is>
      </c>
      <c r="R1264" s="235" t="inlineStr">
        <is>
          <t>LT250</t>
        </is>
      </c>
      <c r="S1264" s="233" t="n"/>
      <c r="T1264" s="233" t="n"/>
      <c r="U1264" s="233" t="n"/>
    </row>
    <row r="1265">
      <c r="B1265" s="233">
        <f>IF(AND(M1265&lt;&gt;"B20", O1265= "Coating_Standard"),"Y","N")</f>
        <v/>
      </c>
      <c r="C1265" s="233" t="inlineStr">
        <is>
          <t>ConTab_BOM_KP_Insert_1976</t>
        </is>
      </c>
      <c r="D1265" s="233">
        <f>IF(B1265="Y",C1265,"")</f>
        <v/>
      </c>
      <c r="E1265" s="198" t="inlineStr">
        <is>
          <t>1015-3_4-KP</t>
        </is>
      </c>
      <c r="F1265" s="235" t="inlineStr">
        <is>
          <t>Opt_Insert</t>
        </is>
      </c>
      <c r="G1265" s="235" t="inlineStr">
        <is>
          <t>7</t>
        </is>
      </c>
      <c r="H1265" s="234" t="inlineStr">
        <is>
          <t>X7</t>
        </is>
      </c>
      <c r="I1265" s="233" t="inlineStr">
        <is>
          <t>Mechanical Seal</t>
        </is>
      </c>
      <c r="J1265" s="233" t="inlineStr">
        <is>
          <t>Single</t>
        </is>
      </c>
      <c r="K1265" s="233" t="n"/>
      <c r="L1265" s="233" t="inlineStr">
        <is>
          <t>Oil Lubricated Bath</t>
        </is>
      </c>
      <c r="M1265" s="233" t="inlineStr">
        <is>
          <t>J</t>
        </is>
      </c>
      <c r="N1265" s="233" t="inlineStr">
        <is>
          <t>Labrynth Lip Seal</t>
        </is>
      </c>
      <c r="O1265" s="233" t="inlineStr">
        <is>
          <t>Coating_Scotchkote134_interior_exterior</t>
        </is>
      </c>
      <c r="P1265" s="235" t="inlineStr">
        <is>
          <t>RTF</t>
        </is>
      </c>
      <c r="Q1265" s="233" t="inlineStr">
        <is>
          <t>B104975</t>
        </is>
      </c>
      <c r="R1265" s="235" t="inlineStr">
        <is>
          <t>LT105</t>
        </is>
      </c>
      <c r="S1265" s="233" t="n"/>
      <c r="T1265" s="233" t="n"/>
      <c r="U1265" s="233" t="n"/>
    </row>
    <row r="1266">
      <c r="B1266" s="233">
        <f>IF(AND(M1266&lt;&gt;"B20", O1266= "Coating_Standard"),"Y","N")</f>
        <v/>
      </c>
      <c r="C1266" s="233" t="inlineStr">
        <is>
          <t>ConTab_BOM_KP_Insert_1977</t>
        </is>
      </c>
      <c r="D1266" s="233">
        <f>IF(B1266="Y",C1266,"")</f>
        <v/>
      </c>
      <c r="E1266" s="198" t="inlineStr">
        <is>
          <t>1015-3_4-KP</t>
        </is>
      </c>
      <c r="F1266" s="235" t="inlineStr">
        <is>
          <t>Opt_Insert</t>
        </is>
      </c>
      <c r="G1266" s="235" t="inlineStr">
        <is>
          <t>7</t>
        </is>
      </c>
      <c r="H1266" s="234" t="inlineStr">
        <is>
          <t>X7</t>
        </is>
      </c>
      <c r="I1266" s="233" t="inlineStr">
        <is>
          <t>Packing</t>
        </is>
      </c>
      <c r="J1266" s="233" t="inlineStr">
        <is>
          <t>Packing</t>
        </is>
      </c>
      <c r="K1266" s="233" t="n"/>
      <c r="L1266" s="233" t="inlineStr">
        <is>
          <t>Oil Lubricated Bath</t>
        </is>
      </c>
      <c r="M1266" s="233" t="inlineStr">
        <is>
          <t>C35</t>
        </is>
      </c>
      <c r="N1266" s="233" t="inlineStr">
        <is>
          <t>Labrynth Lip Seal</t>
        </is>
      </c>
      <c r="O1266" s="233" t="inlineStr">
        <is>
          <t>Coating_Scotchkote134_interior_exterior</t>
        </is>
      </c>
      <c r="P1266" s="235" t="inlineStr">
        <is>
          <t>RTF</t>
        </is>
      </c>
      <c r="Q1266" s="233" t="inlineStr">
        <is>
          <t>B104977</t>
        </is>
      </c>
      <c r="R1266" s="235" t="inlineStr">
        <is>
          <t>LT250</t>
        </is>
      </c>
      <c r="S1266" s="233" t="n"/>
      <c r="T1266" s="233" t="n"/>
      <c r="U1266" s="233" t="n"/>
    </row>
    <row r="1267">
      <c r="B1267" s="233">
        <f>IF(AND(M1267&lt;&gt;"B20", O1267= "Coating_Standard"),"Y","N")</f>
        <v/>
      </c>
      <c r="C1267" s="233" t="inlineStr">
        <is>
          <t>ConTab_BOM_KP_Insert_1978</t>
        </is>
      </c>
      <c r="D1267" s="233">
        <f>IF(B1267="Y",C1267,"")</f>
        <v/>
      </c>
      <c r="E1267" s="198" t="inlineStr">
        <is>
          <t>1015-3_4-KP</t>
        </is>
      </c>
      <c r="F1267" s="235" t="inlineStr">
        <is>
          <t>Opt_Insert</t>
        </is>
      </c>
      <c r="G1267" s="235" t="inlineStr">
        <is>
          <t>7</t>
        </is>
      </c>
      <c r="H1267" s="234" t="inlineStr">
        <is>
          <t>X7</t>
        </is>
      </c>
      <c r="I1267" s="233" t="inlineStr">
        <is>
          <t>Packing</t>
        </is>
      </c>
      <c r="J1267" s="233" t="inlineStr">
        <is>
          <t>Packing</t>
        </is>
      </c>
      <c r="K1267" s="233" t="n"/>
      <c r="L1267" s="233" t="inlineStr">
        <is>
          <t>Oil Lubricated Bath</t>
        </is>
      </c>
      <c r="M1267" s="233" t="inlineStr">
        <is>
          <t>J</t>
        </is>
      </c>
      <c r="N1267" s="233" t="inlineStr">
        <is>
          <t>Labrynth Lip Seal</t>
        </is>
      </c>
      <c r="O1267" s="233" t="inlineStr">
        <is>
          <t>Coating_Scotchkote134_interior_exterior</t>
        </is>
      </c>
      <c r="P1267" s="235" t="inlineStr">
        <is>
          <t>RTF</t>
        </is>
      </c>
      <c r="Q1267" s="233" t="inlineStr">
        <is>
          <t>B104978</t>
        </is>
      </c>
      <c r="R1267" s="235" t="inlineStr">
        <is>
          <t>LT105</t>
        </is>
      </c>
      <c r="S1267" s="233" t="n"/>
      <c r="T1267" s="233" t="n"/>
      <c r="U1267" s="233" t="n"/>
    </row>
    <row r="1268">
      <c r="B1268" s="233">
        <f>IF(AND(M1268&lt;&gt;"B20", O1268= "Coating_Standard"),"Y","N")</f>
        <v/>
      </c>
      <c r="C1268" s="233" t="inlineStr">
        <is>
          <t>ConTab_BOM_KP_Insert_1979</t>
        </is>
      </c>
      <c r="D1268" s="233">
        <f>IF(B1268="Y",C1268,"")</f>
        <v/>
      </c>
      <c r="E1268" s="198" t="inlineStr">
        <is>
          <t>1020-3_4-KP</t>
        </is>
      </c>
      <c r="F1268" s="235" t="inlineStr">
        <is>
          <t>Opt_Insert</t>
        </is>
      </c>
      <c r="G1268" s="235" t="inlineStr">
        <is>
          <t>V</t>
        </is>
      </c>
      <c r="H1268" s="234" t="inlineStr">
        <is>
          <t>XV</t>
        </is>
      </c>
      <c r="I1268" s="233" t="inlineStr">
        <is>
          <t>Mechanical Seal</t>
        </is>
      </c>
      <c r="J1268" s="233" t="inlineStr">
        <is>
          <t>Single</t>
        </is>
      </c>
      <c r="K1268" s="233" t="n"/>
      <c r="L1268" s="233" t="inlineStr">
        <is>
          <t>Oil Lubricated Bath</t>
        </is>
      </c>
      <c r="M1268" s="233" t="inlineStr">
        <is>
          <t>C35</t>
        </is>
      </c>
      <c r="N1268" s="233" t="inlineStr">
        <is>
          <t>Labrynth Lip Seal</t>
        </is>
      </c>
      <c r="O1268" s="233" t="inlineStr">
        <is>
          <t>Coating_Scotchkote134_interior_exterior</t>
        </is>
      </c>
      <c r="P1268" s="235" t="inlineStr">
        <is>
          <t>RTF</t>
        </is>
      </c>
      <c r="Q1268" s="233" t="inlineStr">
        <is>
          <t>B104980</t>
        </is>
      </c>
      <c r="R1268" s="235" t="inlineStr">
        <is>
          <t>LT250</t>
        </is>
      </c>
      <c r="S1268" s="233" t="n"/>
      <c r="T1268" s="233" t="n"/>
      <c r="U1268" s="233" t="n"/>
    </row>
    <row r="1269">
      <c r="B1269" s="233">
        <f>IF(AND(M1269&lt;&gt;"B20", O1269= "Coating_Standard"),"Y","N")</f>
        <v/>
      </c>
      <c r="C1269" s="233" t="inlineStr">
        <is>
          <t>ConTab_BOM_KP_Insert_1980</t>
        </is>
      </c>
      <c r="D1269" s="233">
        <f>IF(B1269="Y",C1269,"")</f>
        <v/>
      </c>
      <c r="E1269" s="198" t="inlineStr">
        <is>
          <t>1020-3_4-KP</t>
        </is>
      </c>
      <c r="F1269" s="235" t="inlineStr">
        <is>
          <t>Opt_Insert</t>
        </is>
      </c>
      <c r="G1269" s="235" t="inlineStr">
        <is>
          <t>V</t>
        </is>
      </c>
      <c r="H1269" s="234" t="inlineStr">
        <is>
          <t>XV</t>
        </is>
      </c>
      <c r="I1269" s="233" t="inlineStr">
        <is>
          <t>Mechanical Seal</t>
        </is>
      </c>
      <c r="J1269" s="233" t="inlineStr">
        <is>
          <t>Single</t>
        </is>
      </c>
      <c r="K1269" s="233" t="n"/>
      <c r="L1269" s="233" t="inlineStr">
        <is>
          <t>Oil Lubricated Bath</t>
        </is>
      </c>
      <c r="M1269" s="233" t="inlineStr">
        <is>
          <t>J</t>
        </is>
      </c>
      <c r="N1269" s="233" t="inlineStr">
        <is>
          <t>Labrynth Lip Seal</t>
        </is>
      </c>
      <c r="O1269" s="233" t="inlineStr">
        <is>
          <t>Coating_Scotchkote134_interior_exterior</t>
        </is>
      </c>
      <c r="P1269" s="235" t="inlineStr">
        <is>
          <t>RTF</t>
        </is>
      </c>
      <c r="Q1269" s="233" t="inlineStr">
        <is>
          <t>B104981</t>
        </is>
      </c>
      <c r="R1269" s="235" t="inlineStr">
        <is>
          <t>LT105</t>
        </is>
      </c>
      <c r="S1269" s="233" t="n"/>
      <c r="T1269" s="233" t="n"/>
      <c r="U1269" s="233" t="n"/>
    </row>
    <row r="1270">
      <c r="B1270" s="233">
        <f>IF(AND(M1270&lt;&gt;"B20", O1270= "Coating_Standard"),"Y","N")</f>
        <v/>
      </c>
      <c r="C1270" s="233" t="inlineStr">
        <is>
          <t>ConTab_BOM_KP_Insert_1981</t>
        </is>
      </c>
      <c r="D1270" s="233">
        <f>IF(B1270="Y",C1270,"")</f>
        <v/>
      </c>
      <c r="E1270" s="198" t="inlineStr">
        <is>
          <t>1020-3_4-KP</t>
        </is>
      </c>
      <c r="F1270" s="235" t="inlineStr">
        <is>
          <t>Opt_Insert</t>
        </is>
      </c>
      <c r="G1270" s="235" t="inlineStr">
        <is>
          <t>V</t>
        </is>
      </c>
      <c r="H1270" s="234" t="inlineStr">
        <is>
          <t>XV</t>
        </is>
      </c>
      <c r="I1270" s="233" t="inlineStr">
        <is>
          <t>Packing</t>
        </is>
      </c>
      <c r="J1270" s="233" t="inlineStr">
        <is>
          <t>Packing</t>
        </is>
      </c>
      <c r="K1270" s="233" t="n"/>
      <c r="L1270" s="233" t="inlineStr">
        <is>
          <t>Oil Lubricated Bath</t>
        </is>
      </c>
      <c r="M1270" s="233" t="inlineStr">
        <is>
          <t>C35</t>
        </is>
      </c>
      <c r="N1270" s="233" t="inlineStr">
        <is>
          <t>Labrynth Lip Seal</t>
        </is>
      </c>
      <c r="O1270" s="233" t="inlineStr">
        <is>
          <t>Coating_Scotchkote134_interior_exterior</t>
        </is>
      </c>
      <c r="P1270" s="235" t="inlineStr">
        <is>
          <t>RTF</t>
        </is>
      </c>
      <c r="Q1270" s="233" t="inlineStr">
        <is>
          <t>B104983</t>
        </is>
      </c>
      <c r="R1270" s="235" t="inlineStr">
        <is>
          <t>LT250</t>
        </is>
      </c>
      <c r="S1270" s="233" t="n"/>
      <c r="T1270" s="233" t="n"/>
      <c r="U1270" s="233" t="n"/>
    </row>
    <row r="1271">
      <c r="B1271" s="233">
        <f>IF(AND(M1271&lt;&gt;"B20", O1271= "Coating_Standard"),"Y","N")</f>
        <v/>
      </c>
      <c r="C1271" s="233" t="inlineStr">
        <is>
          <t>ConTab_BOM_KP_Insert_1982</t>
        </is>
      </c>
      <c r="D1271" s="233">
        <f>IF(B1271="Y",C1271,"")</f>
        <v/>
      </c>
      <c r="E1271" s="198" t="inlineStr">
        <is>
          <t>1020-3_4-KP</t>
        </is>
      </c>
      <c r="F1271" s="235" t="inlineStr">
        <is>
          <t>Opt_Insert</t>
        </is>
      </c>
      <c r="G1271" s="235" t="inlineStr">
        <is>
          <t>V</t>
        </is>
      </c>
      <c r="H1271" s="234" t="inlineStr">
        <is>
          <t>XV</t>
        </is>
      </c>
      <c r="I1271" s="233" t="inlineStr">
        <is>
          <t>Packing</t>
        </is>
      </c>
      <c r="J1271" s="233" t="inlineStr">
        <is>
          <t>Packing</t>
        </is>
      </c>
      <c r="K1271" s="233" t="n"/>
      <c r="L1271" s="233" t="inlineStr">
        <is>
          <t>Oil Lubricated Bath</t>
        </is>
      </c>
      <c r="M1271" s="233" t="inlineStr">
        <is>
          <t>J</t>
        </is>
      </c>
      <c r="N1271" s="233" t="inlineStr">
        <is>
          <t>Labrynth Lip Seal</t>
        </is>
      </c>
      <c r="O1271" s="233" t="inlineStr">
        <is>
          <t>Coating_Scotchkote134_interior_exterior</t>
        </is>
      </c>
      <c r="P1271" s="235" t="inlineStr">
        <is>
          <t>RTF</t>
        </is>
      </c>
      <c r="Q1271" s="233" t="inlineStr">
        <is>
          <t>B104984</t>
        </is>
      </c>
      <c r="R1271" s="235" t="inlineStr">
        <is>
          <t>LT105</t>
        </is>
      </c>
      <c r="S1271" s="233" t="n"/>
      <c r="T1271" s="233" t="n"/>
      <c r="U1271" s="233" t="n"/>
    </row>
    <row r="1272">
      <c r="B1272" s="233">
        <f>IF(AND(M1272&lt;&gt;"B20", O1272= "Coating_Standard"),"Y","N")</f>
        <v/>
      </c>
      <c r="C1272" s="233" t="inlineStr">
        <is>
          <t>ConTab_BOM_KP_Insert_1983</t>
        </is>
      </c>
      <c r="D1272" s="233">
        <f>IF(B1272="Y",C1272,"")</f>
        <v/>
      </c>
      <c r="E1272" s="198" t="inlineStr">
        <is>
          <t>1024-1_2-KP</t>
        </is>
      </c>
      <c r="F1272" s="235" t="inlineStr">
        <is>
          <t>Opt_Insert</t>
        </is>
      </c>
      <c r="G1272" s="235" t="inlineStr">
        <is>
          <t>V</t>
        </is>
      </c>
      <c r="H1272" s="234" t="inlineStr">
        <is>
          <t>XV</t>
        </is>
      </c>
      <c r="I1272" s="233" t="inlineStr">
        <is>
          <t>Mechanical Seal</t>
        </is>
      </c>
      <c r="J1272" s="233" t="inlineStr">
        <is>
          <t>Single</t>
        </is>
      </c>
      <c r="K1272" s="233" t="n"/>
      <c r="L1272" s="233" t="inlineStr">
        <is>
          <t>Oil Lubricated Bath</t>
        </is>
      </c>
      <c r="M1272" s="233" t="inlineStr">
        <is>
          <t>C35</t>
        </is>
      </c>
      <c r="N1272" s="233" t="inlineStr">
        <is>
          <t>Labrynth Lip Seal</t>
        </is>
      </c>
      <c r="O1272" s="233" t="inlineStr">
        <is>
          <t>Coating_Scotchkote134_interior_exterior</t>
        </is>
      </c>
      <c r="P1272" s="235" t="inlineStr">
        <is>
          <t>RTF</t>
        </is>
      </c>
      <c r="Q1272" s="233" t="inlineStr">
        <is>
          <t>B104986</t>
        </is>
      </c>
      <c r="R1272" s="235" t="inlineStr">
        <is>
          <t>LT250</t>
        </is>
      </c>
      <c r="S1272" s="233" t="n"/>
      <c r="T1272" s="233" t="n"/>
      <c r="U1272" s="233" t="n"/>
    </row>
    <row r="1273">
      <c r="B1273" s="233">
        <f>IF(AND(M1273&lt;&gt;"B20", O1273= "Coating_Standard"),"Y","N")</f>
        <v/>
      </c>
      <c r="C1273" s="233" t="inlineStr">
        <is>
          <t>ConTab_BOM_KP_Insert_1984</t>
        </is>
      </c>
      <c r="D1273" s="233">
        <f>IF(B1273="Y",C1273,"")</f>
        <v/>
      </c>
      <c r="E1273" s="198" t="inlineStr">
        <is>
          <t>1024-1_2-KP</t>
        </is>
      </c>
      <c r="F1273" s="235" t="inlineStr">
        <is>
          <t>Opt_Insert</t>
        </is>
      </c>
      <c r="G1273" s="235" t="inlineStr">
        <is>
          <t>V</t>
        </is>
      </c>
      <c r="H1273" s="234" t="inlineStr">
        <is>
          <t>XV</t>
        </is>
      </c>
      <c r="I1273" s="233" t="inlineStr">
        <is>
          <t>Mechanical Seal</t>
        </is>
      </c>
      <c r="J1273" s="233" t="inlineStr">
        <is>
          <t>Single</t>
        </is>
      </c>
      <c r="K1273" s="233" t="n"/>
      <c r="L1273" s="233" t="inlineStr">
        <is>
          <t>Oil Lubricated Bath</t>
        </is>
      </c>
      <c r="M1273" s="233" t="inlineStr">
        <is>
          <t>J</t>
        </is>
      </c>
      <c r="N1273" s="233" t="inlineStr">
        <is>
          <t>Labrynth Lip Seal</t>
        </is>
      </c>
      <c r="O1273" s="233" t="inlineStr">
        <is>
          <t>Coating_Scotchkote134_interior_exterior</t>
        </is>
      </c>
      <c r="P1273" s="235" t="inlineStr">
        <is>
          <t>RTF</t>
        </is>
      </c>
      <c r="Q1273" s="233" t="inlineStr">
        <is>
          <t>B104987</t>
        </is>
      </c>
      <c r="R1273" s="235" t="inlineStr">
        <is>
          <t>LT105</t>
        </is>
      </c>
      <c r="S1273" s="233" t="n"/>
      <c r="T1273" s="233" t="n"/>
      <c r="U1273" s="233" t="n"/>
    </row>
    <row r="1274">
      <c r="B1274" s="233">
        <f>IF(AND(M1274&lt;&gt;"B20", O1274= "Coating_Standard"),"Y","N")</f>
        <v/>
      </c>
      <c r="C1274" s="233" t="inlineStr">
        <is>
          <t>ConTab_BOM_KP_Insert_1985</t>
        </is>
      </c>
      <c r="D1274" s="233">
        <f>IF(B1274="Y",C1274,"")</f>
        <v/>
      </c>
      <c r="E1274" s="198" t="inlineStr">
        <is>
          <t>1024-1_2-KP</t>
        </is>
      </c>
      <c r="F1274" s="235" t="inlineStr">
        <is>
          <t>Opt_Insert</t>
        </is>
      </c>
      <c r="G1274" s="235" t="inlineStr">
        <is>
          <t>V</t>
        </is>
      </c>
      <c r="H1274" s="234" t="inlineStr">
        <is>
          <t>XV</t>
        </is>
      </c>
      <c r="I1274" s="233" t="inlineStr">
        <is>
          <t>Packing</t>
        </is>
      </c>
      <c r="J1274" s="233" t="inlineStr">
        <is>
          <t>Packing</t>
        </is>
      </c>
      <c r="K1274" s="233" t="n"/>
      <c r="L1274" s="233" t="inlineStr">
        <is>
          <t>Oil Lubricated Bath</t>
        </is>
      </c>
      <c r="M1274" s="233" t="inlineStr">
        <is>
          <t>C35</t>
        </is>
      </c>
      <c r="N1274" s="233" t="inlineStr">
        <is>
          <t>Labrynth Lip Seal</t>
        </is>
      </c>
      <c r="O1274" s="233" t="inlineStr">
        <is>
          <t>Coating_Scotchkote134_interior_exterior</t>
        </is>
      </c>
      <c r="P1274" s="235" t="inlineStr">
        <is>
          <t>RTF</t>
        </is>
      </c>
      <c r="Q1274" s="233" t="inlineStr">
        <is>
          <t>B104989</t>
        </is>
      </c>
      <c r="R1274" s="235" t="inlineStr">
        <is>
          <t>LT250</t>
        </is>
      </c>
      <c r="S1274" s="233" t="n"/>
      <c r="T1274" s="233" t="n"/>
      <c r="U1274" s="233" t="n"/>
    </row>
    <row r="1275">
      <c r="B1275" s="233">
        <f>IF(AND(M1275&lt;&gt;"B20", O1275= "Coating_Standard"),"Y","N")</f>
        <v/>
      </c>
      <c r="C1275" s="233" t="inlineStr">
        <is>
          <t>ConTab_BOM_KP_Insert_1986</t>
        </is>
      </c>
      <c r="D1275" s="233">
        <f>IF(B1275="Y",C1275,"")</f>
        <v/>
      </c>
      <c r="E1275" s="198" t="inlineStr">
        <is>
          <t>1024-1_2-KP</t>
        </is>
      </c>
      <c r="F1275" s="235" t="inlineStr">
        <is>
          <t>Opt_Insert</t>
        </is>
      </c>
      <c r="G1275" s="235" t="inlineStr">
        <is>
          <t>V</t>
        </is>
      </c>
      <c r="H1275" s="234" t="inlineStr">
        <is>
          <t>XV</t>
        </is>
      </c>
      <c r="I1275" s="233" t="inlineStr">
        <is>
          <t>Packing</t>
        </is>
      </c>
      <c r="J1275" s="233" t="inlineStr">
        <is>
          <t>Packing</t>
        </is>
      </c>
      <c r="K1275" s="233" t="n"/>
      <c r="L1275" s="233" t="inlineStr">
        <is>
          <t>Oil Lubricated Bath</t>
        </is>
      </c>
      <c r="M1275" s="233" t="inlineStr">
        <is>
          <t>J</t>
        </is>
      </c>
      <c r="N1275" s="233" t="inlineStr">
        <is>
          <t>Labrynth Lip Seal</t>
        </is>
      </c>
      <c r="O1275" s="233" t="inlineStr">
        <is>
          <t>Coating_Scotchkote134_interior_exterior</t>
        </is>
      </c>
      <c r="P1275" s="235" t="inlineStr">
        <is>
          <t>RTF</t>
        </is>
      </c>
      <c r="Q1275" s="233" t="inlineStr">
        <is>
          <t>B104990</t>
        </is>
      </c>
      <c r="R1275" s="235" t="inlineStr">
        <is>
          <t>LT105</t>
        </is>
      </c>
      <c r="S1275" s="233" t="n"/>
      <c r="T1275" s="233" t="n"/>
      <c r="U1275" s="233" t="n"/>
    </row>
    <row r="1276">
      <c r="B1276" s="233">
        <f>IF(AND(M1276&lt;&gt;"B20", O1276= "Coating_Standard"),"Y","N")</f>
        <v/>
      </c>
      <c r="C1276" s="233" t="inlineStr">
        <is>
          <t>ConTab_BOM_KP_Insert_1987</t>
        </is>
      </c>
      <c r="D1276" s="233">
        <f>IF(B1276="Y",C1276,"")</f>
        <v/>
      </c>
      <c r="E1276" s="198" t="inlineStr">
        <is>
          <t>1024-3_4-KP</t>
        </is>
      </c>
      <c r="F1276" s="235" t="inlineStr">
        <is>
          <t>Opt_Insert</t>
        </is>
      </c>
      <c r="G1276" s="235" t="inlineStr">
        <is>
          <t>V</t>
        </is>
      </c>
      <c r="H1276" s="234" t="inlineStr">
        <is>
          <t>XV</t>
        </is>
      </c>
      <c r="I1276" s="233" t="inlineStr">
        <is>
          <t>Mechanical Seal</t>
        </is>
      </c>
      <c r="J1276" s="233" t="inlineStr">
        <is>
          <t>Single</t>
        </is>
      </c>
      <c r="K1276" s="233" t="n"/>
      <c r="L1276" s="233" t="inlineStr">
        <is>
          <t>Oil Lubricated Bath</t>
        </is>
      </c>
      <c r="M1276" s="233" t="inlineStr">
        <is>
          <t>C35</t>
        </is>
      </c>
      <c r="N1276" s="233" t="inlineStr">
        <is>
          <t>Labrynth Lip Seal</t>
        </is>
      </c>
      <c r="O1276" s="233" t="inlineStr">
        <is>
          <t>Coating_Scotchkote134_interior_exterior</t>
        </is>
      </c>
      <c r="P1276" s="235" t="inlineStr">
        <is>
          <t>RTF</t>
        </is>
      </c>
      <c r="Q1276" s="233" t="inlineStr">
        <is>
          <t>B104992</t>
        </is>
      </c>
      <c r="R1276" s="235" t="inlineStr">
        <is>
          <t>LT250</t>
        </is>
      </c>
      <c r="S1276" s="233" t="n"/>
      <c r="T1276" s="233" t="n"/>
      <c r="U1276" s="233" t="n"/>
    </row>
    <row r="1277">
      <c r="B1277" s="233">
        <f>IF(AND(M1277&lt;&gt;"B20", O1277= "Coating_Standard"),"Y","N")</f>
        <v/>
      </c>
      <c r="C1277" s="233" t="inlineStr">
        <is>
          <t>ConTab_BOM_KP_Insert_1988</t>
        </is>
      </c>
      <c r="D1277" s="233">
        <f>IF(B1277="Y",C1277,"")</f>
        <v/>
      </c>
      <c r="E1277" s="198" t="inlineStr">
        <is>
          <t>1024-3_4-KP</t>
        </is>
      </c>
      <c r="F1277" s="235" t="inlineStr">
        <is>
          <t>Opt_Insert</t>
        </is>
      </c>
      <c r="G1277" s="235" t="inlineStr">
        <is>
          <t>V</t>
        </is>
      </c>
      <c r="H1277" s="234" t="inlineStr">
        <is>
          <t>XV</t>
        </is>
      </c>
      <c r="I1277" s="233" t="inlineStr">
        <is>
          <t>Mechanical Seal</t>
        </is>
      </c>
      <c r="J1277" s="233" t="inlineStr">
        <is>
          <t>Single</t>
        </is>
      </c>
      <c r="K1277" s="233" t="n"/>
      <c r="L1277" s="233" t="inlineStr">
        <is>
          <t>Oil Lubricated Bath</t>
        </is>
      </c>
      <c r="M1277" s="233" t="inlineStr">
        <is>
          <t>J</t>
        </is>
      </c>
      <c r="N1277" s="233" t="inlineStr">
        <is>
          <t>Labrynth Lip Seal</t>
        </is>
      </c>
      <c r="O1277" s="233" t="inlineStr">
        <is>
          <t>Coating_Scotchkote134_interior_exterior</t>
        </is>
      </c>
      <c r="P1277" s="235" t="inlineStr">
        <is>
          <t>RTF</t>
        </is>
      </c>
      <c r="Q1277" s="233" t="inlineStr">
        <is>
          <t>B104993</t>
        </is>
      </c>
      <c r="R1277" s="235" t="inlineStr">
        <is>
          <t>LT105</t>
        </is>
      </c>
      <c r="S1277" s="233" t="n"/>
      <c r="T1277" s="233" t="n"/>
      <c r="U1277" s="233" t="n"/>
    </row>
    <row r="1278">
      <c r="B1278" s="233">
        <f>IF(AND(M1278&lt;&gt;"B20", O1278= "Coating_Standard"),"Y","N")</f>
        <v/>
      </c>
      <c r="C1278" s="233" t="inlineStr">
        <is>
          <t>ConTab_BOM_KP_Insert_1989</t>
        </is>
      </c>
      <c r="D1278" s="233">
        <f>IF(B1278="Y",C1278,"")</f>
        <v/>
      </c>
      <c r="E1278" s="198" t="inlineStr">
        <is>
          <t>1024-3_4-KP</t>
        </is>
      </c>
      <c r="F1278" s="235" t="inlineStr">
        <is>
          <t>Opt_Insert</t>
        </is>
      </c>
      <c r="G1278" s="235" t="inlineStr">
        <is>
          <t>V</t>
        </is>
      </c>
      <c r="H1278" s="234" t="inlineStr">
        <is>
          <t>XV</t>
        </is>
      </c>
      <c r="I1278" s="233" t="inlineStr">
        <is>
          <t>Packing</t>
        </is>
      </c>
      <c r="J1278" s="233" t="inlineStr">
        <is>
          <t>Packing</t>
        </is>
      </c>
      <c r="K1278" s="233" t="n"/>
      <c r="L1278" s="233" t="inlineStr">
        <is>
          <t>Oil Lubricated Bath</t>
        </is>
      </c>
      <c r="M1278" s="233" t="inlineStr">
        <is>
          <t>C35</t>
        </is>
      </c>
      <c r="N1278" s="233" t="inlineStr">
        <is>
          <t>Labrynth Lip Seal</t>
        </is>
      </c>
      <c r="O1278" s="233" t="inlineStr">
        <is>
          <t>Coating_Scotchkote134_interior_exterior</t>
        </is>
      </c>
      <c r="P1278" s="235" t="inlineStr">
        <is>
          <t>RTF</t>
        </is>
      </c>
      <c r="Q1278" s="233" t="inlineStr">
        <is>
          <t>B104995</t>
        </is>
      </c>
      <c r="R1278" s="235" t="inlineStr">
        <is>
          <t>LT250</t>
        </is>
      </c>
      <c r="S1278" s="233" t="n"/>
      <c r="T1278" s="233" t="n"/>
      <c r="U1278" s="233" t="n"/>
    </row>
    <row r="1279">
      <c r="B1279" s="233">
        <f>IF(AND(M1279&lt;&gt;"B20", O1279= "Coating_Standard"),"Y","N")</f>
        <v/>
      </c>
      <c r="C1279" s="233" t="inlineStr">
        <is>
          <t>ConTab_BOM_KP_Insert_1990</t>
        </is>
      </c>
      <c r="D1279" s="233">
        <f>IF(B1279="Y",C1279,"")</f>
        <v/>
      </c>
      <c r="E1279" s="198" t="inlineStr">
        <is>
          <t>1024-3_4-KP</t>
        </is>
      </c>
      <c r="F1279" s="235" t="inlineStr">
        <is>
          <t>Opt_Insert</t>
        </is>
      </c>
      <c r="G1279" s="235" t="inlineStr">
        <is>
          <t>V</t>
        </is>
      </c>
      <c r="H1279" s="234" t="inlineStr">
        <is>
          <t>XV</t>
        </is>
      </c>
      <c r="I1279" s="233" t="inlineStr">
        <is>
          <t>Packing</t>
        </is>
      </c>
      <c r="J1279" s="233" t="inlineStr">
        <is>
          <t>Packing</t>
        </is>
      </c>
      <c r="K1279" s="233" t="n"/>
      <c r="L1279" s="233" t="inlineStr">
        <is>
          <t>Oil Lubricated Bath</t>
        </is>
      </c>
      <c r="M1279" s="233" t="inlineStr">
        <is>
          <t>J</t>
        </is>
      </c>
      <c r="N1279" s="233" t="inlineStr">
        <is>
          <t>Labrynth Lip Seal</t>
        </is>
      </c>
      <c r="O1279" s="233" t="inlineStr">
        <is>
          <t>Coating_Scotchkote134_interior_exterior</t>
        </is>
      </c>
      <c r="P1279" s="235" t="inlineStr">
        <is>
          <t>RTF</t>
        </is>
      </c>
      <c r="Q1279" s="233" t="inlineStr">
        <is>
          <t>B104996</t>
        </is>
      </c>
      <c r="R1279" s="235" t="inlineStr">
        <is>
          <t>LT105</t>
        </is>
      </c>
      <c r="S1279" s="233" t="n"/>
      <c r="T1279" s="233" t="n"/>
      <c r="U1279" s="233" t="n"/>
    </row>
    <row r="1280">
      <c r="B1280" s="233">
        <f>IF(AND(M1280&lt;&gt;"B20", O1280= "Coating_Standard"),"Y","N")</f>
        <v/>
      </c>
      <c r="C1280" s="233" t="inlineStr">
        <is>
          <t>ConTab_BOM_KP_Insert_1991</t>
        </is>
      </c>
      <c r="D1280" s="233">
        <f>IF(B1280="Y",C1280,"")</f>
        <v/>
      </c>
      <c r="E1280" s="198" t="inlineStr">
        <is>
          <t>1220-5_6-KP</t>
        </is>
      </c>
      <c r="F1280" s="235" t="inlineStr">
        <is>
          <t>Opt_Insert</t>
        </is>
      </c>
      <c r="G1280" s="235" t="inlineStr">
        <is>
          <t>K</t>
        </is>
      </c>
      <c r="H1280" s="234" t="inlineStr">
        <is>
          <t>XK</t>
        </is>
      </c>
      <c r="I1280" s="233" t="inlineStr">
        <is>
          <t>Mechanical Seal</t>
        </is>
      </c>
      <c r="J1280" s="233" t="inlineStr">
        <is>
          <t>Single</t>
        </is>
      </c>
      <c r="K1280" s="233" t="n"/>
      <c r="L1280" s="233" t="inlineStr">
        <is>
          <t>Oil Lubricated Bath</t>
        </is>
      </c>
      <c r="M1280" s="233" t="inlineStr">
        <is>
          <t>C35</t>
        </is>
      </c>
      <c r="N1280" s="233" t="inlineStr">
        <is>
          <t>Labrynth Lip Seal</t>
        </is>
      </c>
      <c r="O1280" s="233" t="inlineStr">
        <is>
          <t>Coating_Scotchkote134_interior_exterior</t>
        </is>
      </c>
      <c r="P1280" s="235" t="inlineStr">
        <is>
          <t>RTF</t>
        </is>
      </c>
      <c r="Q1280" s="233" t="inlineStr">
        <is>
          <t>B104998</t>
        </is>
      </c>
      <c r="R1280" s="235" t="inlineStr">
        <is>
          <t>LT250</t>
        </is>
      </c>
      <c r="S1280" s="233" t="n"/>
      <c r="T1280" s="233" t="n"/>
      <c r="U1280" s="233" t="n"/>
    </row>
    <row r="1281">
      <c r="B1281" s="233">
        <f>IF(AND(M1281&lt;&gt;"B20", O1281= "Coating_Standard"),"Y","N")</f>
        <v/>
      </c>
      <c r="C1281" s="233" t="inlineStr">
        <is>
          <t>ConTab_BOM_KP_Insert_1992</t>
        </is>
      </c>
      <c r="D1281" s="233">
        <f>IF(B1281="Y",C1281,"")</f>
        <v/>
      </c>
      <c r="E1281" s="198" t="inlineStr">
        <is>
          <t>1220-5_6-KP</t>
        </is>
      </c>
      <c r="F1281" s="235" t="inlineStr">
        <is>
          <t>Opt_Insert</t>
        </is>
      </c>
      <c r="G1281" s="235" t="inlineStr">
        <is>
          <t>K</t>
        </is>
      </c>
      <c r="H1281" s="234" t="inlineStr">
        <is>
          <t>XK</t>
        </is>
      </c>
      <c r="I1281" s="233" t="inlineStr">
        <is>
          <t>Mechanical Seal</t>
        </is>
      </c>
      <c r="J1281" s="233" t="inlineStr">
        <is>
          <t>Single</t>
        </is>
      </c>
      <c r="K1281" s="233" t="n"/>
      <c r="L1281" s="233" t="inlineStr">
        <is>
          <t>Oil Lubricated Bath</t>
        </is>
      </c>
      <c r="M1281" s="233" t="inlineStr">
        <is>
          <t>J</t>
        </is>
      </c>
      <c r="N1281" s="233" t="inlineStr">
        <is>
          <t>Labrynth Lip Seal</t>
        </is>
      </c>
      <c r="O1281" s="233" t="inlineStr">
        <is>
          <t>Coating_Scotchkote134_interior_exterior</t>
        </is>
      </c>
      <c r="P1281" s="235" t="inlineStr">
        <is>
          <t>RTF</t>
        </is>
      </c>
      <c r="Q1281" s="233" t="inlineStr">
        <is>
          <t>B104999</t>
        </is>
      </c>
      <c r="R1281" s="235" t="inlineStr">
        <is>
          <t>LT027</t>
        </is>
      </c>
      <c r="S1281" s="233" t="n"/>
      <c r="T1281" s="233" t="n"/>
      <c r="U1281" s="233" t="n"/>
    </row>
    <row r="1282">
      <c r="B1282" s="233">
        <f>IF(AND(M1282&lt;&gt;"B20", O1282= "Coating_Standard"),"Y","N")</f>
        <v/>
      </c>
      <c r="C1282" s="233" t="inlineStr">
        <is>
          <t>ConTab_BOM_KP_Insert_1993</t>
        </is>
      </c>
      <c r="D1282" s="233">
        <f>IF(B1282="Y",C1282,"")</f>
        <v/>
      </c>
      <c r="E1282" s="198" t="inlineStr">
        <is>
          <t>1220-5_6-KP</t>
        </is>
      </c>
      <c r="F1282" s="235" t="inlineStr">
        <is>
          <t>Opt_Insert</t>
        </is>
      </c>
      <c r="G1282" s="235" t="inlineStr">
        <is>
          <t>K</t>
        </is>
      </c>
      <c r="H1282" s="234" t="inlineStr">
        <is>
          <t>XK</t>
        </is>
      </c>
      <c r="I1282" s="233" t="inlineStr">
        <is>
          <t>Packing</t>
        </is>
      </c>
      <c r="J1282" s="233" t="inlineStr">
        <is>
          <t>Packing</t>
        </is>
      </c>
      <c r="K1282" s="233" t="n"/>
      <c r="L1282" s="233" t="inlineStr">
        <is>
          <t>Oil Lubricated Bath</t>
        </is>
      </c>
      <c r="M1282" s="233" t="inlineStr">
        <is>
          <t>C35</t>
        </is>
      </c>
      <c r="N1282" s="233" t="inlineStr">
        <is>
          <t>Labrynth Lip Seal</t>
        </is>
      </c>
      <c r="O1282" s="233" t="inlineStr">
        <is>
          <t>Coating_Scotchkote134_interior_exterior</t>
        </is>
      </c>
      <c r="P1282" s="235" t="inlineStr">
        <is>
          <t>RTF</t>
        </is>
      </c>
      <c r="Q1282" s="233" t="inlineStr">
        <is>
          <t>B105001</t>
        </is>
      </c>
      <c r="R1282" s="235" t="inlineStr">
        <is>
          <t>LT250</t>
        </is>
      </c>
      <c r="S1282" s="233" t="n"/>
      <c r="T1282" s="233" t="n"/>
      <c r="U1282" s="233" t="n"/>
    </row>
    <row r="1283">
      <c r="B1283" s="233">
        <f>IF(AND(M1283&lt;&gt;"B20", O1283= "Coating_Standard"),"Y","N")</f>
        <v/>
      </c>
      <c r="C1283" s="233" t="inlineStr">
        <is>
          <t>ConTab_BOM_KP_Insert_1994</t>
        </is>
      </c>
      <c r="D1283" s="233">
        <f>IF(B1283="Y",C1283,"")</f>
        <v/>
      </c>
      <c r="E1283" s="198" t="inlineStr">
        <is>
          <t>1220-5_6-KP</t>
        </is>
      </c>
      <c r="F1283" s="235" t="inlineStr">
        <is>
          <t>Opt_Insert</t>
        </is>
      </c>
      <c r="G1283" s="235" t="inlineStr">
        <is>
          <t>K</t>
        </is>
      </c>
      <c r="H1283" s="234" t="inlineStr">
        <is>
          <t>XK</t>
        </is>
      </c>
      <c r="I1283" s="233" t="inlineStr">
        <is>
          <t>Packing</t>
        </is>
      </c>
      <c r="J1283" s="233" t="inlineStr">
        <is>
          <t>Packing</t>
        </is>
      </c>
      <c r="K1283" s="233" t="n"/>
      <c r="L1283" s="233" t="inlineStr">
        <is>
          <t>Oil Lubricated Bath</t>
        </is>
      </c>
      <c r="M1283" s="233" t="inlineStr">
        <is>
          <t>J</t>
        </is>
      </c>
      <c r="N1283" s="233" t="inlineStr">
        <is>
          <t>Labrynth Lip Seal</t>
        </is>
      </c>
      <c r="O1283" s="233" t="inlineStr">
        <is>
          <t>Coating_Scotchkote134_interior_exterior</t>
        </is>
      </c>
      <c r="P1283" s="235" t="inlineStr">
        <is>
          <t>RTF</t>
        </is>
      </c>
      <c r="Q1283" s="233" t="inlineStr">
        <is>
          <t>B105002</t>
        </is>
      </c>
      <c r="R1283" s="235" t="inlineStr">
        <is>
          <t>LT105</t>
        </is>
      </c>
      <c r="S1283" s="233" t="n"/>
      <c r="T1283" s="233" t="n"/>
      <c r="U1283" s="233" t="n"/>
    </row>
    <row r="1284">
      <c r="B1284" s="233">
        <f>IF(AND(M1284&lt;&gt;"B20", O1284= "Coating_Standard"),"Y","N")</f>
        <v/>
      </c>
      <c r="C1284" s="233" t="inlineStr">
        <is>
          <t>ConTab_BOM_KP_Insert_1995</t>
        </is>
      </c>
      <c r="D1284" s="233">
        <f>IF(B1284="Y",C1284,"")</f>
        <v/>
      </c>
      <c r="E1284" s="198" t="inlineStr">
        <is>
          <t>1415-1_2-KP</t>
        </is>
      </c>
      <c r="F1284" s="235" t="inlineStr">
        <is>
          <t>Opt_Insert</t>
        </is>
      </c>
      <c r="G1284" s="235" t="inlineStr">
        <is>
          <t>K</t>
        </is>
      </c>
      <c r="H1284" s="234" t="inlineStr">
        <is>
          <t>XK</t>
        </is>
      </c>
      <c r="I1284" s="233" t="inlineStr">
        <is>
          <t>Mechanical Seal</t>
        </is>
      </c>
      <c r="J1284" s="233" t="inlineStr">
        <is>
          <t>Single</t>
        </is>
      </c>
      <c r="K1284" s="233" t="n"/>
      <c r="L1284" s="233" t="inlineStr">
        <is>
          <t>Oil Lubricated Bath</t>
        </is>
      </c>
      <c r="M1284" s="233" t="inlineStr">
        <is>
          <t>C35</t>
        </is>
      </c>
      <c r="N1284" s="233" t="inlineStr">
        <is>
          <t>Labrynth Lip Seal</t>
        </is>
      </c>
      <c r="O1284" s="233" t="inlineStr">
        <is>
          <t>Coating_Scotchkote134_interior_exterior</t>
        </is>
      </c>
      <c r="P1284" s="235" t="inlineStr">
        <is>
          <t>RTF</t>
        </is>
      </c>
      <c r="Q1284" s="233" t="inlineStr">
        <is>
          <t>B105004</t>
        </is>
      </c>
      <c r="R1284" s="235" t="inlineStr">
        <is>
          <t>LT250</t>
        </is>
      </c>
      <c r="S1284" s="233" t="n"/>
      <c r="T1284" s="233" t="n"/>
      <c r="U1284" s="233" t="n"/>
    </row>
    <row r="1285">
      <c r="B1285" s="233">
        <f>IF(AND(M1285&lt;&gt;"B20", O1285= "Coating_Standard"),"Y","N")</f>
        <v/>
      </c>
      <c r="C1285" s="233" t="inlineStr">
        <is>
          <t>ConTab_BOM_KP_Insert_1996</t>
        </is>
      </c>
      <c r="D1285" s="233">
        <f>IF(B1285="Y",C1285,"")</f>
        <v/>
      </c>
      <c r="E1285" s="198" t="inlineStr">
        <is>
          <t>1415-1_2-KP</t>
        </is>
      </c>
      <c r="F1285" s="235" t="inlineStr">
        <is>
          <t>Opt_Insert</t>
        </is>
      </c>
      <c r="G1285" s="235" t="inlineStr">
        <is>
          <t>K</t>
        </is>
      </c>
      <c r="H1285" s="234" t="inlineStr">
        <is>
          <t>XK</t>
        </is>
      </c>
      <c r="I1285" s="233" t="inlineStr">
        <is>
          <t>Mechanical Seal</t>
        </is>
      </c>
      <c r="J1285" s="233" t="inlineStr">
        <is>
          <t>Single</t>
        </is>
      </c>
      <c r="K1285" s="233" t="n"/>
      <c r="L1285" s="233" t="inlineStr">
        <is>
          <t>Oil Lubricated Bath</t>
        </is>
      </c>
      <c r="M1285" s="233" t="inlineStr">
        <is>
          <t>J</t>
        </is>
      </c>
      <c r="N1285" s="233" t="inlineStr">
        <is>
          <t>Labrynth Lip Seal</t>
        </is>
      </c>
      <c r="O1285" s="233" t="inlineStr">
        <is>
          <t>Coating_Scotchkote134_interior_exterior</t>
        </is>
      </c>
      <c r="P1285" s="235" t="inlineStr">
        <is>
          <t>RTF</t>
        </is>
      </c>
      <c r="Q1285" s="233" t="inlineStr">
        <is>
          <t>B105005</t>
        </is>
      </c>
      <c r="R1285" s="235" t="inlineStr">
        <is>
          <t>LT105</t>
        </is>
      </c>
      <c r="S1285" s="233" t="n"/>
      <c r="T1285" s="233" t="n"/>
      <c r="U1285" s="233" t="n"/>
    </row>
    <row r="1286">
      <c r="B1286" s="233">
        <f>IF(AND(M1286&lt;&gt;"B20", O1286= "Coating_Standard"),"Y","N")</f>
        <v/>
      </c>
      <c r="C1286" s="233" t="inlineStr">
        <is>
          <t>ConTab_BOM_KP_Insert_1997</t>
        </is>
      </c>
      <c r="D1286" s="233">
        <f>IF(B1286="Y",C1286,"")</f>
        <v/>
      </c>
      <c r="E1286" s="198" t="inlineStr">
        <is>
          <t>1415-1_2-KP</t>
        </is>
      </c>
      <c r="F1286" s="235" t="inlineStr">
        <is>
          <t>Opt_Insert</t>
        </is>
      </c>
      <c r="G1286" s="235" t="inlineStr">
        <is>
          <t>K</t>
        </is>
      </c>
      <c r="H1286" s="234" t="inlineStr">
        <is>
          <t>XK</t>
        </is>
      </c>
      <c r="I1286" s="233" t="inlineStr">
        <is>
          <t>Packing</t>
        </is>
      </c>
      <c r="J1286" s="233" t="inlineStr">
        <is>
          <t>Packing</t>
        </is>
      </c>
      <c r="K1286" s="233" t="n"/>
      <c r="L1286" s="233" t="inlineStr">
        <is>
          <t>Oil Lubricated Bath</t>
        </is>
      </c>
      <c r="M1286" s="233" t="inlineStr">
        <is>
          <t>C35</t>
        </is>
      </c>
      <c r="N1286" s="233" t="inlineStr">
        <is>
          <t>Labrynth Lip Seal</t>
        </is>
      </c>
      <c r="O1286" s="233" t="inlineStr">
        <is>
          <t>Coating_Scotchkote134_interior_exterior</t>
        </is>
      </c>
      <c r="P1286" s="235" t="inlineStr">
        <is>
          <t>RTF</t>
        </is>
      </c>
      <c r="Q1286" s="233" t="inlineStr">
        <is>
          <t>B105007</t>
        </is>
      </c>
      <c r="R1286" s="235" t="inlineStr">
        <is>
          <t>LT250</t>
        </is>
      </c>
      <c r="S1286" s="233" t="n"/>
      <c r="T1286" s="233" t="n"/>
      <c r="U1286" s="233" t="n"/>
    </row>
    <row r="1287">
      <c r="B1287" s="233">
        <f>IF(AND(M1287&lt;&gt;"B20", O1287= "Coating_Standard"),"Y","N")</f>
        <v/>
      </c>
      <c r="C1287" s="233" t="inlineStr">
        <is>
          <t>ConTab_BOM_KP_Insert_1998</t>
        </is>
      </c>
      <c r="D1287" s="233">
        <f>IF(B1287="Y",C1287,"")</f>
        <v/>
      </c>
      <c r="E1287" s="198" t="inlineStr">
        <is>
          <t>1415-1_2-KP</t>
        </is>
      </c>
      <c r="F1287" s="235" t="inlineStr">
        <is>
          <t>Opt_Insert</t>
        </is>
      </c>
      <c r="G1287" s="235" t="inlineStr">
        <is>
          <t>K</t>
        </is>
      </c>
      <c r="H1287" s="234" t="inlineStr">
        <is>
          <t>XK</t>
        </is>
      </c>
      <c r="I1287" s="233" t="inlineStr">
        <is>
          <t>Packing</t>
        </is>
      </c>
      <c r="J1287" s="233" t="inlineStr">
        <is>
          <t>Packing</t>
        </is>
      </c>
      <c r="K1287" s="233" t="n"/>
      <c r="L1287" s="233" t="inlineStr">
        <is>
          <t>Oil Lubricated Bath</t>
        </is>
      </c>
      <c r="M1287" s="233" t="inlineStr">
        <is>
          <t>J</t>
        </is>
      </c>
      <c r="N1287" s="233" t="inlineStr">
        <is>
          <t>Labrynth Lip Seal</t>
        </is>
      </c>
      <c r="O1287" s="233" t="inlineStr">
        <is>
          <t>Coating_Scotchkote134_interior_exterior</t>
        </is>
      </c>
      <c r="P1287" s="235" t="inlineStr">
        <is>
          <t>RTF</t>
        </is>
      </c>
      <c r="Q1287" s="233" t="inlineStr">
        <is>
          <t>B105008</t>
        </is>
      </c>
      <c r="R1287" s="235" t="inlineStr">
        <is>
          <t>LT105</t>
        </is>
      </c>
      <c r="S1287" s="233" t="n"/>
      <c r="T1287" s="233" t="n"/>
      <c r="U1287" s="233" t="n"/>
    </row>
    <row r="1288">
      <c r="B1288" s="233">
        <f>IF(AND(M1288&lt;&gt;"B20", O1288= "Coating_Standard"),"Y","N")</f>
        <v/>
      </c>
      <c r="C1288" s="233" t="inlineStr">
        <is>
          <t>ConTab_BOM_KP_Insert_1999</t>
        </is>
      </c>
      <c r="D1288" s="233">
        <f>IF(B1288="Y",C1288,"")</f>
        <v/>
      </c>
      <c r="E1288" s="235" t="inlineStr">
        <is>
          <t>3095-7_8-KP</t>
        </is>
      </c>
      <c r="F1288" s="235" t="inlineStr">
        <is>
          <t>Opt_Insert</t>
        </is>
      </c>
      <c r="G1288" s="235" t="inlineStr">
        <is>
          <t>E</t>
        </is>
      </c>
      <c r="H1288" s="234" t="inlineStr">
        <is>
          <t>XE</t>
        </is>
      </c>
      <c r="I1288" s="233" t="inlineStr">
        <is>
          <t>Mechanical Seal</t>
        </is>
      </c>
      <c r="J1288" s="233" t="inlineStr">
        <is>
          <t>Single</t>
        </is>
      </c>
      <c r="K1288" s="233" t="inlineStr">
        <is>
          <t>Unbalanced</t>
        </is>
      </c>
      <c r="L1288" s="233" t="inlineStr">
        <is>
          <t>Regreasable</t>
        </is>
      </c>
      <c r="M1288" s="233" t="inlineStr">
        <is>
          <t>C35</t>
        </is>
      </c>
      <c r="N1288" s="233" t="inlineStr">
        <is>
          <t>No Lip seals or labrynth seals</t>
        </is>
      </c>
      <c r="O1288" s="233" t="inlineStr">
        <is>
          <t>Coating_Scotchkote134_interior_exterior</t>
        </is>
      </c>
      <c r="P1288" s="235" t="inlineStr">
        <is>
          <t>RTF</t>
        </is>
      </c>
      <c r="Q1288" s="233" t="inlineStr">
        <is>
          <t>B150239</t>
        </is>
      </c>
      <c r="R1288" s="235" t="inlineStr">
        <is>
          <t>LT250</t>
        </is>
      </c>
      <c r="S1288" s="233" t="n"/>
      <c r="T1288" s="233" t="n"/>
      <c r="U1288" s="233" t="n"/>
    </row>
    <row r="1289">
      <c r="B1289" s="233">
        <f>IF(AND(M1289&lt;&gt;"B20", O1289= "Coating_Standard"),"Y","N")</f>
        <v/>
      </c>
      <c r="C1289" s="233" t="inlineStr">
        <is>
          <t>ConTab_BOM_KP_Insert_2000</t>
        </is>
      </c>
      <c r="D1289" s="233">
        <f>IF(B1289="Y",C1289,"")</f>
        <v/>
      </c>
      <c r="E1289" s="235" t="inlineStr">
        <is>
          <t>3095-7_8-KP</t>
        </is>
      </c>
      <c r="F1289" s="235" t="inlineStr">
        <is>
          <t>Opt_Insert</t>
        </is>
      </c>
      <c r="G1289" s="235" t="inlineStr">
        <is>
          <t>E</t>
        </is>
      </c>
      <c r="H1289" s="234" t="inlineStr">
        <is>
          <t>XE</t>
        </is>
      </c>
      <c r="I1289" s="233" t="inlineStr">
        <is>
          <t>Mechanical Seal</t>
        </is>
      </c>
      <c r="J1289" s="233" t="inlineStr">
        <is>
          <t>Single</t>
        </is>
      </c>
      <c r="K1289" s="233" t="inlineStr">
        <is>
          <t>Unbalanced</t>
        </is>
      </c>
      <c r="L1289" s="233" t="inlineStr">
        <is>
          <t>Regreasable</t>
        </is>
      </c>
      <c r="M1289" s="233" t="inlineStr">
        <is>
          <t>J</t>
        </is>
      </c>
      <c r="N1289" s="233" t="inlineStr">
        <is>
          <t>No Lip seals or labrynth seals</t>
        </is>
      </c>
      <c r="O1289" s="233" t="inlineStr">
        <is>
          <t>Coating_Scotchkote134_interior_exterior</t>
        </is>
      </c>
      <c r="P1289" s="235" t="inlineStr">
        <is>
          <t>RTF</t>
        </is>
      </c>
      <c r="Q1289" s="233" t="inlineStr">
        <is>
          <t>B150241</t>
        </is>
      </c>
      <c r="R1289" s="235" t="inlineStr">
        <is>
          <t>LT105</t>
        </is>
      </c>
      <c r="S1289" s="233" t="n"/>
      <c r="T1289" s="233" t="n"/>
      <c r="U1289" s="233" t="n"/>
    </row>
    <row r="1290">
      <c r="B1290" s="233">
        <f>IF(AND(M1290&lt;&gt;"B20", O1290= "Coating_Standard"),"Y","N")</f>
        <v/>
      </c>
      <c r="C1290" s="233" t="inlineStr">
        <is>
          <t>ConTab_BOM_KP_Insert_2001</t>
        </is>
      </c>
      <c r="D1290" s="233">
        <f>IF(B1290="Y",C1290,"")</f>
        <v/>
      </c>
      <c r="E1290" s="235" t="inlineStr">
        <is>
          <t>3095-7_8-KP</t>
        </is>
      </c>
      <c r="F1290" s="235" t="inlineStr">
        <is>
          <t>Opt_Insert</t>
        </is>
      </c>
      <c r="G1290" s="235" t="inlineStr">
        <is>
          <t>E</t>
        </is>
      </c>
      <c r="H1290" s="234" t="inlineStr">
        <is>
          <t>XE</t>
        </is>
      </c>
      <c r="I1290" s="233" t="inlineStr">
        <is>
          <t>Mechanical Seal</t>
        </is>
      </c>
      <c r="J1290" s="233" t="inlineStr">
        <is>
          <t>Single</t>
        </is>
      </c>
      <c r="K1290" s="233" t="inlineStr">
        <is>
          <t>Unbalanced</t>
        </is>
      </c>
      <c r="L1290" s="233" t="inlineStr">
        <is>
          <t>Regreasable</t>
        </is>
      </c>
      <c r="M1290" s="233" t="inlineStr">
        <is>
          <t>X</t>
        </is>
      </c>
      <c r="N1290" s="233" t="inlineStr">
        <is>
          <t>Special/Other</t>
        </is>
      </c>
      <c r="O1290" s="233" t="inlineStr">
        <is>
          <t>Coating_Scotchkote134_interior_exterior</t>
        </is>
      </c>
      <c r="P1290" s="235" t="inlineStr">
        <is>
          <t>RTF</t>
        </is>
      </c>
      <c r="Q1290" s="233" t="inlineStr">
        <is>
          <t>B150242</t>
        </is>
      </c>
      <c r="R1290" s="235" t="inlineStr">
        <is>
          <t>LT250</t>
        </is>
      </c>
      <c r="S1290" s="233" t="n"/>
      <c r="T1290" s="233" t="n"/>
      <c r="U1290" s="233" t="n"/>
    </row>
    <row r="1291">
      <c r="B1291" s="233">
        <f>IF(AND(M1291&lt;&gt;"B20", O1291= "Coating_Standard"),"Y","N")</f>
        <v/>
      </c>
      <c r="C1291" s="233" t="inlineStr">
        <is>
          <t>ConTab_BOM_KP_Insert_2002</t>
        </is>
      </c>
      <c r="D1291" s="233">
        <f>IF(B1291="Y",C1291,"")</f>
        <v/>
      </c>
      <c r="E1291" s="235" t="inlineStr">
        <is>
          <t>3095-7_8-KP</t>
        </is>
      </c>
      <c r="F1291" s="235" t="inlineStr">
        <is>
          <t>Opt_Insert</t>
        </is>
      </c>
      <c r="G1291" s="235" t="inlineStr">
        <is>
          <t>E</t>
        </is>
      </c>
      <c r="H1291" s="234" t="inlineStr">
        <is>
          <t>XE</t>
        </is>
      </c>
      <c r="I1291" s="233" t="inlineStr">
        <is>
          <t>Packing</t>
        </is>
      </c>
      <c r="J1291" s="233" t="inlineStr">
        <is>
          <t>Packing</t>
        </is>
      </c>
      <c r="K1291" s="233" t="n"/>
      <c r="L1291" s="233" t="inlineStr">
        <is>
          <t>Regreasable</t>
        </is>
      </c>
      <c r="M1291" s="233" t="inlineStr">
        <is>
          <t>C35</t>
        </is>
      </c>
      <c r="N1291" s="233" t="inlineStr">
        <is>
          <t>No Lip seals or labrynth seals</t>
        </is>
      </c>
      <c r="O1291" s="233" t="inlineStr">
        <is>
          <t>Coating_Scotchkote134_interior_exterior</t>
        </is>
      </c>
      <c r="P1291" s="235" t="inlineStr">
        <is>
          <t>RTF</t>
        </is>
      </c>
      <c r="Q1291" s="233" t="inlineStr">
        <is>
          <t>B150240</t>
        </is>
      </c>
      <c r="R1291" s="235" t="inlineStr">
        <is>
          <t>LT250</t>
        </is>
      </c>
      <c r="S1291" s="233" t="n"/>
      <c r="T1291" s="233" t="n"/>
      <c r="U1291" s="233" t="n"/>
    </row>
    <row r="1292">
      <c r="B1292" s="233">
        <f>IF(AND(M1292&lt;&gt;"B20", O1292= "Coating_Standard"),"Y","N")</f>
        <v/>
      </c>
      <c r="C1292" s="233" t="inlineStr">
        <is>
          <t>ConTab_BOM_KP_Insert_2003</t>
        </is>
      </c>
      <c r="D1292" s="233">
        <f>IF(B1292="Y",C1292,"")</f>
        <v/>
      </c>
      <c r="E1292" s="235" t="inlineStr">
        <is>
          <t>3095-7_8-KP</t>
        </is>
      </c>
      <c r="F1292" s="235" t="inlineStr">
        <is>
          <t>Opt_Insert</t>
        </is>
      </c>
      <c r="G1292" s="235" t="inlineStr">
        <is>
          <t>E</t>
        </is>
      </c>
      <c r="H1292" s="234" t="inlineStr">
        <is>
          <t>XE</t>
        </is>
      </c>
      <c r="I1292" s="233" t="inlineStr">
        <is>
          <t>Packing</t>
        </is>
      </c>
      <c r="J1292" s="233" t="inlineStr">
        <is>
          <t>Packing</t>
        </is>
      </c>
      <c r="K1292" s="233" t="n"/>
      <c r="L1292" s="233" t="inlineStr">
        <is>
          <t>Regreasable</t>
        </is>
      </c>
      <c r="M1292" s="233" t="inlineStr">
        <is>
          <t>J</t>
        </is>
      </c>
      <c r="N1292" s="233" t="inlineStr">
        <is>
          <t>No Lip seals or labrynth seals</t>
        </is>
      </c>
      <c r="O1292" s="233" t="inlineStr">
        <is>
          <t>Coating_Scotchkote134_interior_exterior</t>
        </is>
      </c>
      <c r="P1292" s="235" t="inlineStr">
        <is>
          <t>RTF</t>
        </is>
      </c>
      <c r="Q1292" s="233" t="inlineStr">
        <is>
          <t>B150243</t>
        </is>
      </c>
      <c r="R1292" s="235" t="inlineStr">
        <is>
          <t>LT105</t>
        </is>
      </c>
      <c r="S1292" s="233" t="n"/>
      <c r="T1292" s="233" t="n"/>
      <c r="U1292" s="233" t="n"/>
    </row>
    <row r="1293">
      <c r="B1293" s="233">
        <f>IF(AND(M1293&lt;&gt;"B20", O1293= "Coating_Standard"),"Y","N")</f>
        <v/>
      </c>
      <c r="C1293" s="233" t="inlineStr">
        <is>
          <t>ConTab_BOM_KP_Insert_2004</t>
        </is>
      </c>
      <c r="D1293" s="233">
        <f>IF(B1293="Y",C1293,"")</f>
        <v/>
      </c>
      <c r="E1293" s="235" t="inlineStr">
        <is>
          <t>3095-7_8-KP</t>
        </is>
      </c>
      <c r="F1293" s="235" t="inlineStr">
        <is>
          <t>Opt_Insert</t>
        </is>
      </c>
      <c r="G1293" s="235" t="inlineStr">
        <is>
          <t>E</t>
        </is>
      </c>
      <c r="H1293" s="234" t="inlineStr">
        <is>
          <t>XE</t>
        </is>
      </c>
      <c r="I1293" s="233" t="inlineStr">
        <is>
          <t>Packing</t>
        </is>
      </c>
      <c r="J1293" s="233" t="inlineStr">
        <is>
          <t>Packing</t>
        </is>
      </c>
      <c r="K1293" s="233" t="n"/>
      <c r="L1293" s="233" t="inlineStr">
        <is>
          <t>Regreasable</t>
        </is>
      </c>
      <c r="M1293" s="233" t="inlineStr">
        <is>
          <t>X</t>
        </is>
      </c>
      <c r="N1293" s="233" t="inlineStr">
        <is>
          <t>Special/Other</t>
        </is>
      </c>
      <c r="O1293" s="233" t="inlineStr">
        <is>
          <t>Coating_Scotchkote134_interior_exterior</t>
        </is>
      </c>
      <c r="P1293" s="235" t="inlineStr">
        <is>
          <t>RTF</t>
        </is>
      </c>
      <c r="Q1293" s="233" t="inlineStr">
        <is>
          <t>B150244</t>
        </is>
      </c>
      <c r="R1293" s="235" t="inlineStr">
        <is>
          <t>LT250</t>
        </is>
      </c>
      <c r="S1293" s="233" t="n"/>
      <c r="T1293" s="233" t="n"/>
      <c r="U1293" s="233" t="n"/>
    </row>
    <row r="1294">
      <c r="B1294" s="233">
        <f>IF(AND(M1294&lt;&gt;"B20", O1294= "Coating_Standard"),"Y","N")</f>
        <v/>
      </c>
      <c r="C1294" s="233" t="inlineStr">
        <is>
          <t>ConTab_BOM_KP_Insert_2005</t>
        </is>
      </c>
      <c r="D1294" s="233">
        <f>IF(B1294="Y",C1294,"")</f>
        <v/>
      </c>
      <c r="E1294" s="235" t="inlineStr">
        <is>
          <t>3095-7_8-KP</t>
        </is>
      </c>
      <c r="F1294" s="235" t="inlineStr">
        <is>
          <t>Opt_Insert</t>
        </is>
      </c>
      <c r="G1294" s="235" t="inlineStr">
        <is>
          <t>E</t>
        </is>
      </c>
      <c r="H1294" s="234" t="inlineStr">
        <is>
          <t>XE</t>
        </is>
      </c>
      <c r="I1294" s="233" t="inlineStr">
        <is>
          <t>Mechanical Seal</t>
        </is>
      </c>
      <c r="J1294" s="233" t="inlineStr">
        <is>
          <t>Single</t>
        </is>
      </c>
      <c r="K1294" s="233" t="inlineStr">
        <is>
          <t>Balanced</t>
        </is>
      </c>
      <c r="L1294" s="233" t="inlineStr">
        <is>
          <t>Regreasable</t>
        </is>
      </c>
      <c r="M1294" s="233" t="inlineStr">
        <is>
          <t>C35</t>
        </is>
      </c>
      <c r="N1294" s="233" t="inlineStr">
        <is>
          <t>No Lip seals or labrynth seals</t>
        </is>
      </c>
      <c r="O1294" s="233" t="inlineStr">
        <is>
          <t>Coating_Scotchkote134_interior_exterior</t>
        </is>
      </c>
      <c r="P1294" s="235" t="inlineStr">
        <is>
          <t>RTF</t>
        </is>
      </c>
      <c r="Q1294" s="233" t="inlineStr">
        <is>
          <t>B150245</t>
        </is>
      </c>
      <c r="R1294" s="235" t="inlineStr">
        <is>
          <t>LT250</t>
        </is>
      </c>
      <c r="S1294" s="233" t="n"/>
      <c r="T1294" s="233" t="n"/>
      <c r="U1294" s="233" t="n"/>
    </row>
    <row r="1295">
      <c r="B1295" s="233">
        <f>IF(AND(M1295&lt;&gt;"B20", O1295= "Coating_Standard"),"Y","N")</f>
        <v/>
      </c>
      <c r="C1295" s="233" t="inlineStr">
        <is>
          <t>ConTab_BOM_KP_Insert_2006</t>
        </is>
      </c>
      <c r="D1295" s="233">
        <f>IF(B1295="Y",C1295,"")</f>
        <v/>
      </c>
      <c r="E1295" s="235" t="inlineStr">
        <is>
          <t>3095-7_8-KP</t>
        </is>
      </c>
      <c r="F1295" s="235" t="inlineStr">
        <is>
          <t>Opt_Insert</t>
        </is>
      </c>
      <c r="G1295" s="235" t="inlineStr">
        <is>
          <t>E</t>
        </is>
      </c>
      <c r="H1295" s="234" t="inlineStr">
        <is>
          <t>XE</t>
        </is>
      </c>
      <c r="I1295" s="233" t="inlineStr">
        <is>
          <t>Mechanical Seal</t>
        </is>
      </c>
      <c r="J1295" s="233" t="inlineStr">
        <is>
          <t>Single</t>
        </is>
      </c>
      <c r="K1295" s="233" t="inlineStr">
        <is>
          <t>Balanced</t>
        </is>
      </c>
      <c r="L1295" s="233" t="inlineStr">
        <is>
          <t>Regreasable</t>
        </is>
      </c>
      <c r="M1295" s="233" t="inlineStr">
        <is>
          <t>J</t>
        </is>
      </c>
      <c r="N1295" s="233" t="inlineStr">
        <is>
          <t>No Lip seals or labrynth seals</t>
        </is>
      </c>
      <c r="O1295" s="233" t="inlineStr">
        <is>
          <t>Coating_Scotchkote134_interior_exterior</t>
        </is>
      </c>
      <c r="P1295" s="235" t="inlineStr">
        <is>
          <t>RTF</t>
        </is>
      </c>
      <c r="Q1295" s="233" t="inlineStr">
        <is>
          <t>B150246</t>
        </is>
      </c>
      <c r="R1295" s="235" t="inlineStr">
        <is>
          <t>LT105</t>
        </is>
      </c>
      <c r="S1295" s="233" t="n"/>
      <c r="T1295" s="233" t="n"/>
      <c r="U1295" s="233" t="n"/>
    </row>
    <row r="1296">
      <c r="B1296" s="233">
        <f>IF(AND(M1296&lt;&gt;"B20", O1296= "Coating_Standard"),"Y","N")</f>
        <v/>
      </c>
      <c r="C1296" s="233" t="inlineStr">
        <is>
          <t>ConTab_BOM_KP_Insert_2007</t>
        </is>
      </c>
      <c r="D1296" s="233">
        <f>IF(B1296="Y",C1296,"")</f>
        <v/>
      </c>
      <c r="E1296" s="235" t="inlineStr">
        <is>
          <t>3095-7_8-KP</t>
        </is>
      </c>
      <c r="F1296" s="235" t="inlineStr">
        <is>
          <t>Opt_Insert</t>
        </is>
      </c>
      <c r="G1296" s="235" t="inlineStr">
        <is>
          <t>E</t>
        </is>
      </c>
      <c r="H1296" s="234" t="inlineStr">
        <is>
          <t>XE</t>
        </is>
      </c>
      <c r="I1296" s="233" t="inlineStr">
        <is>
          <t>Mechanical Seal</t>
        </is>
      </c>
      <c r="J1296" s="233" t="inlineStr">
        <is>
          <t>Single</t>
        </is>
      </c>
      <c r="K1296" s="233" t="inlineStr">
        <is>
          <t>Balanced</t>
        </is>
      </c>
      <c r="L1296" s="233" t="inlineStr">
        <is>
          <t>Regreasable</t>
        </is>
      </c>
      <c r="M1296" s="233" t="inlineStr">
        <is>
          <t>X</t>
        </is>
      </c>
      <c r="N1296" s="233" t="inlineStr">
        <is>
          <t>Special/Other</t>
        </is>
      </c>
      <c r="O1296" s="233" t="inlineStr">
        <is>
          <t>Coating_Scotchkote134_interior_exterior</t>
        </is>
      </c>
      <c r="P1296" s="235" t="inlineStr">
        <is>
          <t>RTF</t>
        </is>
      </c>
      <c r="Q1296" s="233" t="inlineStr">
        <is>
          <t>B150247</t>
        </is>
      </c>
      <c r="R1296" s="235" t="inlineStr">
        <is>
          <t>LT250</t>
        </is>
      </c>
      <c r="S1296" s="233" t="n"/>
      <c r="T1296" s="233" t="n"/>
      <c r="U1296" s="233" t="n"/>
    </row>
    <row r="1297">
      <c r="B1297" s="233">
        <f>IF(AND(M1297&lt;&gt;"B20", O1297= "Coating_Standard"),"Y","N")</f>
        <v/>
      </c>
      <c r="C1297" s="233" t="inlineStr">
        <is>
          <t>ConTab_BOM_KP_Insert_2008</t>
        </is>
      </c>
      <c r="D1297" s="233">
        <f>IF(B1297="Y",C1297,"")</f>
        <v/>
      </c>
      <c r="E1297" s="235" t="inlineStr">
        <is>
          <t>3014-7_8-KP</t>
        </is>
      </c>
      <c r="F1297" s="235" t="inlineStr">
        <is>
          <t>Opt_Insert</t>
        </is>
      </c>
      <c r="G1297" s="235" t="inlineStr">
        <is>
          <t>4</t>
        </is>
      </c>
      <c r="H1297" s="234" t="inlineStr">
        <is>
          <t>X4</t>
        </is>
      </c>
      <c r="I1297" s="233" t="inlineStr">
        <is>
          <t>Mechanical Seal</t>
        </is>
      </c>
      <c r="J1297" s="233" t="inlineStr">
        <is>
          <t>Single</t>
        </is>
      </c>
      <c r="K1297" s="233" t="n"/>
      <c r="L1297" s="233" t="inlineStr">
        <is>
          <t>Regreasable</t>
        </is>
      </c>
      <c r="M1297" s="233" t="inlineStr">
        <is>
          <t>C35</t>
        </is>
      </c>
      <c r="N1297" s="233" t="inlineStr">
        <is>
          <t>No Lip seals or labrynth seals</t>
        </is>
      </c>
      <c r="O1297" s="233" t="inlineStr">
        <is>
          <t>Coating_Scotchkote134_interior_exterior</t>
        </is>
      </c>
      <c r="P1297" s="235" t="inlineStr">
        <is>
          <t>RTF</t>
        </is>
      </c>
      <c r="Q1297" s="233" t="inlineStr">
        <is>
          <t>B101268</t>
        </is>
      </c>
      <c r="R1297" s="235" t="inlineStr">
        <is>
          <t>LT250</t>
        </is>
      </c>
      <c r="S1297" s="233" t="n"/>
      <c r="T1297" s="233" t="n"/>
      <c r="U1297" s="233" t="n"/>
    </row>
    <row r="1298">
      <c r="B1298" s="233">
        <f>IF(AND(M1298&lt;&gt;"B20", O1298= "Coating_Standard"),"Y","N")</f>
        <v/>
      </c>
      <c r="C1298" s="233" t="inlineStr">
        <is>
          <t>ConTab_BOM_KP_Insert_2009</t>
        </is>
      </c>
      <c r="D1298" s="233">
        <f>IF(B1298="Y",C1298,"")</f>
        <v/>
      </c>
      <c r="E1298" s="235" t="inlineStr">
        <is>
          <t>3014-7_8-KP</t>
        </is>
      </c>
      <c r="F1298" s="235" t="inlineStr">
        <is>
          <t>Opt_Insert</t>
        </is>
      </c>
      <c r="G1298" s="235" t="inlineStr">
        <is>
          <t>4</t>
        </is>
      </c>
      <c r="H1298" s="234" t="inlineStr">
        <is>
          <t>X4</t>
        </is>
      </c>
      <c r="I1298" s="233" t="inlineStr">
        <is>
          <t>Mechanical Seal</t>
        </is>
      </c>
      <c r="J1298" s="233" t="inlineStr">
        <is>
          <t>Single</t>
        </is>
      </c>
      <c r="K1298" s="233" t="n"/>
      <c r="L1298" s="233" t="inlineStr">
        <is>
          <t>Regreasable</t>
        </is>
      </c>
      <c r="M1298" s="233" t="inlineStr">
        <is>
          <t>J</t>
        </is>
      </c>
      <c r="N1298" s="233" t="inlineStr">
        <is>
          <t>No Lip seals or labrynth seals</t>
        </is>
      </c>
      <c r="O1298" s="233" t="inlineStr">
        <is>
          <t>Coating_Scotchkote134_interior_exterior</t>
        </is>
      </c>
      <c r="P1298" s="235" t="inlineStr">
        <is>
          <t>RTF</t>
        </is>
      </c>
      <c r="Q1298" s="233" t="inlineStr">
        <is>
          <t>B101270</t>
        </is>
      </c>
      <c r="R1298" s="235" t="inlineStr">
        <is>
          <t>LT105</t>
        </is>
      </c>
      <c r="S1298" s="233" t="n"/>
      <c r="T1298" s="233" t="n"/>
      <c r="U1298" s="233" t="n"/>
    </row>
    <row r="1299">
      <c r="B1299" s="233">
        <f>IF(AND(M1299&lt;&gt;"B20", O1299= "Coating_Standard"),"Y","N")</f>
        <v/>
      </c>
      <c r="C1299" s="233" t="inlineStr">
        <is>
          <t>ConTab_BOM_KP_Insert_2010</t>
        </is>
      </c>
      <c r="D1299" s="233">
        <f>IF(B1299="Y",C1299,"")</f>
        <v/>
      </c>
      <c r="E1299" s="235" t="inlineStr">
        <is>
          <t>3014-7_8-KP</t>
        </is>
      </c>
      <c r="F1299" s="235" t="inlineStr">
        <is>
          <t>Opt_Insert</t>
        </is>
      </c>
      <c r="G1299" s="235" t="inlineStr">
        <is>
          <t>4</t>
        </is>
      </c>
      <c r="H1299" s="234" t="inlineStr">
        <is>
          <t>X4</t>
        </is>
      </c>
      <c r="I1299" s="233" t="inlineStr">
        <is>
          <t>Mechanical Seal</t>
        </is>
      </c>
      <c r="J1299" s="233" t="inlineStr">
        <is>
          <t>Single</t>
        </is>
      </c>
      <c r="K1299" s="233" t="n"/>
      <c r="L1299" s="233" t="inlineStr">
        <is>
          <t>Regreasable</t>
        </is>
      </c>
      <c r="M1299" s="233" t="inlineStr">
        <is>
          <t>X</t>
        </is>
      </c>
      <c r="N1299" s="233" t="inlineStr">
        <is>
          <t>Special/Other</t>
        </is>
      </c>
      <c r="O1299" s="233" t="inlineStr">
        <is>
          <t>Coating_Scotchkote134_interior_exterior</t>
        </is>
      </c>
      <c r="P1299" s="235" t="inlineStr">
        <is>
          <t>RTF</t>
        </is>
      </c>
      <c r="Q1299" s="233" t="inlineStr">
        <is>
          <t>B104671</t>
        </is>
      </c>
      <c r="R1299" s="235" t="inlineStr">
        <is>
          <t>LT250</t>
        </is>
      </c>
      <c r="S1299" s="233" t="n"/>
      <c r="T1299" s="233" t="n"/>
      <c r="U1299" s="233" t="n"/>
    </row>
    <row r="1300">
      <c r="B1300" s="233">
        <f>IF(AND(M1300&lt;&gt;"B20", O1300= "Coating_Standard"),"Y","N")</f>
        <v/>
      </c>
      <c r="C1300" s="233" t="inlineStr">
        <is>
          <t>ConTab_BOM_KP_Insert_2011</t>
        </is>
      </c>
      <c r="D1300" s="233">
        <f>IF(B1300="Y",C1300,"")</f>
        <v/>
      </c>
      <c r="E1300" s="235" t="inlineStr">
        <is>
          <t>3014-7_8-KP</t>
        </is>
      </c>
      <c r="F1300" s="235" t="inlineStr">
        <is>
          <t>Opt_Insert</t>
        </is>
      </c>
      <c r="G1300" s="235" t="inlineStr">
        <is>
          <t>4</t>
        </is>
      </c>
      <c r="H1300" s="234" t="inlineStr">
        <is>
          <t>X4</t>
        </is>
      </c>
      <c r="I1300" s="233" t="inlineStr">
        <is>
          <t>Packing</t>
        </is>
      </c>
      <c r="J1300" s="233" t="inlineStr">
        <is>
          <t>Packing</t>
        </is>
      </c>
      <c r="K1300" s="233" t="n"/>
      <c r="L1300" s="233" t="inlineStr">
        <is>
          <t>Regreasable</t>
        </is>
      </c>
      <c r="M1300" s="233" t="inlineStr">
        <is>
          <t>C35</t>
        </is>
      </c>
      <c r="N1300" s="233" t="inlineStr">
        <is>
          <t>No Lip seals or labrynth seals</t>
        </is>
      </c>
      <c r="O1300" s="233" t="inlineStr">
        <is>
          <t>Coating_Scotchkote134_interior_exterior</t>
        </is>
      </c>
      <c r="P1300" s="235" t="inlineStr">
        <is>
          <t>RTF</t>
        </is>
      </c>
      <c r="Q1300" s="233" t="inlineStr">
        <is>
          <t>B101272</t>
        </is>
      </c>
      <c r="R1300" s="235" t="inlineStr">
        <is>
          <t>LT250</t>
        </is>
      </c>
      <c r="S1300" s="233" t="n"/>
      <c r="T1300" s="233" t="n"/>
      <c r="U1300" s="233" t="n"/>
    </row>
    <row r="1301">
      <c r="B1301" s="233">
        <f>IF(AND(M1301&lt;&gt;"B20", O1301= "Coating_Standard"),"Y","N")</f>
        <v/>
      </c>
      <c r="C1301" s="233" t="inlineStr">
        <is>
          <t>ConTab_BOM_KP_Insert_2012</t>
        </is>
      </c>
      <c r="D1301" s="233">
        <f>IF(B1301="Y",C1301,"")</f>
        <v/>
      </c>
      <c r="E1301" s="235" t="inlineStr">
        <is>
          <t>3014-7_8-KP</t>
        </is>
      </c>
      <c r="F1301" s="235" t="inlineStr">
        <is>
          <t>Opt_Insert</t>
        </is>
      </c>
      <c r="G1301" s="235" t="inlineStr">
        <is>
          <t>4</t>
        </is>
      </c>
      <c r="H1301" s="234" t="inlineStr">
        <is>
          <t>X4</t>
        </is>
      </c>
      <c r="I1301" s="233" t="inlineStr">
        <is>
          <t>Packing</t>
        </is>
      </c>
      <c r="J1301" s="233" t="inlineStr">
        <is>
          <t>Packing</t>
        </is>
      </c>
      <c r="K1301" s="233" t="n"/>
      <c r="L1301" s="233" t="inlineStr">
        <is>
          <t>Regreasable</t>
        </is>
      </c>
      <c r="M1301" s="233" t="inlineStr">
        <is>
          <t>J</t>
        </is>
      </c>
      <c r="N1301" s="233" t="inlineStr">
        <is>
          <t>No Lip seals or labrynth seals</t>
        </is>
      </c>
      <c r="O1301" s="233" t="inlineStr">
        <is>
          <t>Coating_Scotchkote134_interior_exterior</t>
        </is>
      </c>
      <c r="P1301" s="235" t="inlineStr">
        <is>
          <t>RTF</t>
        </is>
      </c>
      <c r="Q1301" s="233" t="inlineStr">
        <is>
          <t>B101274</t>
        </is>
      </c>
      <c r="R1301" s="235" t="inlineStr">
        <is>
          <t>LT105</t>
        </is>
      </c>
      <c r="S1301" s="233" t="n"/>
      <c r="T1301" s="233" t="n"/>
      <c r="U1301" s="233" t="n"/>
    </row>
    <row r="1302">
      <c r="B1302" s="233">
        <f>IF(AND(M1302&lt;&gt;"B20", O1302= "Coating_Standard"),"Y","N")</f>
        <v/>
      </c>
      <c r="C1302" s="233" t="inlineStr">
        <is>
          <t>ConTab_BOM_KP_Insert_2013</t>
        </is>
      </c>
      <c r="D1302" s="233">
        <f>IF(B1302="Y",C1302,"")</f>
        <v/>
      </c>
      <c r="E1302" s="235" t="inlineStr">
        <is>
          <t>3014-7_8-KP</t>
        </is>
      </c>
      <c r="F1302" s="235" t="inlineStr">
        <is>
          <t>Opt_Insert</t>
        </is>
      </c>
      <c r="G1302" s="235" t="inlineStr">
        <is>
          <t>4</t>
        </is>
      </c>
      <c r="H1302" s="234" t="inlineStr">
        <is>
          <t>X4</t>
        </is>
      </c>
      <c r="I1302" s="233" t="inlineStr">
        <is>
          <t>Packing</t>
        </is>
      </c>
      <c r="J1302" s="233" t="inlineStr">
        <is>
          <t>Packing</t>
        </is>
      </c>
      <c r="K1302" s="233" t="n"/>
      <c r="L1302" s="233" t="inlineStr">
        <is>
          <t>Regreasable</t>
        </is>
      </c>
      <c r="M1302" s="233" t="inlineStr">
        <is>
          <t>X</t>
        </is>
      </c>
      <c r="N1302" s="233" t="inlineStr">
        <is>
          <t>Special/Other</t>
        </is>
      </c>
      <c r="O1302" s="233" t="inlineStr">
        <is>
          <t>Coating_Scotchkote134_interior_exterior</t>
        </is>
      </c>
      <c r="P1302" s="235" t="inlineStr">
        <is>
          <t>RTF</t>
        </is>
      </c>
      <c r="Q1302" s="233" t="inlineStr">
        <is>
          <t>B101275</t>
        </is>
      </c>
      <c r="R1302" s="235" t="inlineStr">
        <is>
          <t>LT250</t>
        </is>
      </c>
      <c r="S1302" s="233" t="n"/>
      <c r="T1302" s="233" t="n"/>
      <c r="U1302" s="233" t="n"/>
    </row>
    <row r="1303">
      <c r="B1303" s="233">
        <f>IF(AND(M1303&lt;&gt;"B20", O1303= "Coating_Standard"),"Y","N")</f>
        <v/>
      </c>
      <c r="C1303" s="233" t="inlineStr">
        <is>
          <t>ConTab_BOM_KP_Insert_2014</t>
        </is>
      </c>
      <c r="D1303" s="233">
        <f>IF(B1303="Y",C1303,"")</f>
        <v/>
      </c>
      <c r="E1303" s="198" t="inlineStr">
        <is>
          <t>4015-9_0-KP</t>
        </is>
      </c>
      <c r="F1303" s="235" t="inlineStr">
        <is>
          <t>Opt_Insert</t>
        </is>
      </c>
      <c r="G1303" s="235" t="inlineStr">
        <is>
          <t>4</t>
        </is>
      </c>
      <c r="H1303" s="234" t="inlineStr">
        <is>
          <t>X4</t>
        </is>
      </c>
      <c r="I1303" s="233" t="inlineStr">
        <is>
          <t>Mechanical Seal</t>
        </is>
      </c>
      <c r="J1303" s="233" t="inlineStr">
        <is>
          <t>Single</t>
        </is>
      </c>
      <c r="K1303" s="233" t="n"/>
      <c r="L1303" s="233" t="inlineStr">
        <is>
          <t>Regreasable</t>
        </is>
      </c>
      <c r="M1303" s="233" t="inlineStr">
        <is>
          <t>C35</t>
        </is>
      </c>
      <c r="N1303" s="233" t="inlineStr">
        <is>
          <t>No Lip seals or labrynth seals</t>
        </is>
      </c>
      <c r="O1303" s="233" t="inlineStr">
        <is>
          <t>Coating_Scotchkote134_interior_exterior</t>
        </is>
      </c>
      <c r="P1303" s="235" t="inlineStr">
        <is>
          <t>RTF</t>
        </is>
      </c>
      <c r="Q1303" s="233" t="inlineStr">
        <is>
          <t>B101268</t>
        </is>
      </c>
      <c r="R1303" s="235" t="inlineStr">
        <is>
          <t>LT250</t>
        </is>
      </c>
      <c r="S1303" s="233" t="n"/>
      <c r="T1303" s="233" t="n"/>
      <c r="U1303" s="233" t="n"/>
    </row>
    <row r="1304">
      <c r="B1304" s="233">
        <f>IF(AND(M1304&lt;&gt;"B20", O1304= "Coating_Standard"),"Y","N")</f>
        <v/>
      </c>
      <c r="C1304" s="233" t="inlineStr">
        <is>
          <t>ConTab_BOM_KP_Insert_2015</t>
        </is>
      </c>
      <c r="D1304" s="233">
        <f>IF(B1304="Y",C1304,"")</f>
        <v/>
      </c>
      <c r="E1304" s="198" t="inlineStr">
        <is>
          <t>4015-9_0-KP</t>
        </is>
      </c>
      <c r="F1304" s="235" t="inlineStr">
        <is>
          <t>Opt_Insert</t>
        </is>
      </c>
      <c r="G1304" s="235" t="inlineStr">
        <is>
          <t>4</t>
        </is>
      </c>
      <c r="H1304" s="234" t="inlineStr">
        <is>
          <t>X4</t>
        </is>
      </c>
      <c r="I1304" s="233" t="inlineStr">
        <is>
          <t>Mechanical Seal</t>
        </is>
      </c>
      <c r="J1304" s="233" t="inlineStr">
        <is>
          <t>Single</t>
        </is>
      </c>
      <c r="K1304" s="233" t="n"/>
      <c r="L1304" s="233" t="inlineStr">
        <is>
          <t>Regreasable</t>
        </is>
      </c>
      <c r="M1304" s="233" t="inlineStr">
        <is>
          <t>J</t>
        </is>
      </c>
      <c r="N1304" s="233" t="inlineStr">
        <is>
          <t>No Lip seals or labrynth seals</t>
        </is>
      </c>
      <c r="O1304" s="233" t="inlineStr">
        <is>
          <t>Coating_Scotchkote134_interior_exterior</t>
        </is>
      </c>
      <c r="P1304" s="235" t="inlineStr">
        <is>
          <t>RTF</t>
        </is>
      </c>
      <c r="Q1304" s="233" t="inlineStr">
        <is>
          <t>B101270</t>
        </is>
      </c>
      <c r="R1304" s="235" t="inlineStr">
        <is>
          <t>LT105</t>
        </is>
      </c>
      <c r="S1304" s="233" t="n"/>
      <c r="T1304" s="233" t="n"/>
      <c r="U1304" s="233" t="n"/>
    </row>
    <row r="1305">
      <c r="B1305" s="233">
        <f>IF(AND(M1305&lt;&gt;"B20", O1305= "Coating_Standard"),"Y","N")</f>
        <v/>
      </c>
      <c r="C1305" s="233" t="inlineStr">
        <is>
          <t>ConTab_BOM_KP_Insert_2016</t>
        </is>
      </c>
      <c r="D1305" s="233">
        <f>IF(B1305="Y",C1305,"")</f>
        <v/>
      </c>
      <c r="E1305" s="198" t="inlineStr">
        <is>
          <t>4015-9_0-KP</t>
        </is>
      </c>
      <c r="F1305" s="235" t="inlineStr">
        <is>
          <t>Opt_Insert</t>
        </is>
      </c>
      <c r="G1305" s="235" t="inlineStr">
        <is>
          <t>4</t>
        </is>
      </c>
      <c r="H1305" s="234" t="inlineStr">
        <is>
          <t>X4</t>
        </is>
      </c>
      <c r="I1305" s="233" t="inlineStr">
        <is>
          <t>Mechanical Seal</t>
        </is>
      </c>
      <c r="J1305" s="233" t="inlineStr">
        <is>
          <t>Single</t>
        </is>
      </c>
      <c r="K1305" s="233" t="n"/>
      <c r="L1305" s="233" t="inlineStr">
        <is>
          <t>Regreasable</t>
        </is>
      </c>
      <c r="M1305" s="233" t="inlineStr">
        <is>
          <t>X</t>
        </is>
      </c>
      <c r="N1305" s="233" t="inlineStr">
        <is>
          <t>Special/Other</t>
        </is>
      </c>
      <c r="O1305" s="233" t="inlineStr">
        <is>
          <t>Coating_Scotchkote134_interior_exterior</t>
        </is>
      </c>
      <c r="P1305" s="235" t="inlineStr">
        <is>
          <t>RTF</t>
        </is>
      </c>
      <c r="Q1305" s="233" t="inlineStr">
        <is>
          <t>B104671</t>
        </is>
      </c>
      <c r="R1305" s="235" t="inlineStr">
        <is>
          <t>LT250</t>
        </is>
      </c>
      <c r="S1305" s="233" t="n"/>
      <c r="T1305" s="233" t="n"/>
      <c r="U1305" s="233" t="n"/>
    </row>
    <row r="1306">
      <c r="B1306" s="233">
        <f>IF(AND(M1306&lt;&gt;"B20", O1306= "Coating_Standard"),"Y","N")</f>
        <v/>
      </c>
      <c r="C1306" s="233" t="inlineStr">
        <is>
          <t>ConTab_BOM_KP_Insert_2017</t>
        </is>
      </c>
      <c r="D1306" s="233">
        <f>IF(B1306="Y",C1306,"")</f>
        <v/>
      </c>
      <c r="E1306" s="198" t="inlineStr">
        <is>
          <t>4015-9_0-KP</t>
        </is>
      </c>
      <c r="F1306" s="235" t="inlineStr">
        <is>
          <t>Opt_Insert</t>
        </is>
      </c>
      <c r="G1306" s="235" t="inlineStr">
        <is>
          <t>4</t>
        </is>
      </c>
      <c r="H1306" s="234" t="inlineStr">
        <is>
          <t>X4</t>
        </is>
      </c>
      <c r="I1306" s="233" t="inlineStr">
        <is>
          <t>Packing</t>
        </is>
      </c>
      <c r="J1306" s="233" t="inlineStr">
        <is>
          <t>Packing</t>
        </is>
      </c>
      <c r="K1306" s="233" t="n"/>
      <c r="L1306" s="233" t="inlineStr">
        <is>
          <t>Regreasable</t>
        </is>
      </c>
      <c r="M1306" s="233" t="inlineStr">
        <is>
          <t>C35</t>
        </is>
      </c>
      <c r="N1306" s="233" t="inlineStr">
        <is>
          <t>No Lip seals or labrynth seals</t>
        </is>
      </c>
      <c r="O1306" s="233" t="inlineStr">
        <is>
          <t>Coating_Scotchkote134_interior_exterior</t>
        </is>
      </c>
      <c r="P1306" s="235" t="inlineStr">
        <is>
          <t>RTF</t>
        </is>
      </c>
      <c r="Q1306" s="233" t="inlineStr">
        <is>
          <t>B101272</t>
        </is>
      </c>
      <c r="R1306" s="235" t="inlineStr">
        <is>
          <t>LT250</t>
        </is>
      </c>
      <c r="S1306" s="233" t="n"/>
      <c r="T1306" s="233" t="n"/>
      <c r="U1306" s="233" t="n"/>
    </row>
    <row r="1307">
      <c r="B1307" s="233">
        <f>IF(AND(M1307&lt;&gt;"B20", O1307= "Coating_Standard"),"Y","N")</f>
        <v/>
      </c>
      <c r="C1307" s="233" t="inlineStr">
        <is>
          <t>ConTab_BOM_KP_Insert_2018</t>
        </is>
      </c>
      <c r="D1307" s="233">
        <f>IF(B1307="Y",C1307,"")</f>
        <v/>
      </c>
      <c r="E1307" s="198" t="inlineStr">
        <is>
          <t>4015-9_0-KP</t>
        </is>
      </c>
      <c r="F1307" s="235" t="inlineStr">
        <is>
          <t>Opt_Insert</t>
        </is>
      </c>
      <c r="G1307" s="235" t="inlineStr">
        <is>
          <t>4</t>
        </is>
      </c>
      <c r="H1307" s="234" t="inlineStr">
        <is>
          <t>X4</t>
        </is>
      </c>
      <c r="I1307" s="233" t="inlineStr">
        <is>
          <t>Packing</t>
        </is>
      </c>
      <c r="J1307" s="233" t="inlineStr">
        <is>
          <t>Packing</t>
        </is>
      </c>
      <c r="K1307" s="233" t="n"/>
      <c r="L1307" s="233" t="inlineStr">
        <is>
          <t>Regreasable</t>
        </is>
      </c>
      <c r="M1307" s="233" t="inlineStr">
        <is>
          <t>J</t>
        </is>
      </c>
      <c r="N1307" s="233" t="inlineStr">
        <is>
          <t>No Lip seals or labrynth seals</t>
        </is>
      </c>
      <c r="O1307" s="233" t="inlineStr">
        <is>
          <t>Coating_Scotchkote134_interior_exterior</t>
        </is>
      </c>
      <c r="P1307" s="235" t="inlineStr">
        <is>
          <t>RTF</t>
        </is>
      </c>
      <c r="Q1307" s="233" t="inlineStr">
        <is>
          <t>B101274</t>
        </is>
      </c>
      <c r="R1307" s="235" t="inlineStr">
        <is>
          <t>LT105</t>
        </is>
      </c>
      <c r="S1307" s="233" t="n"/>
      <c r="T1307" s="233" t="n"/>
      <c r="U1307" s="233" t="n"/>
    </row>
    <row r="1308">
      <c r="B1308" s="233">
        <f>IF(AND(M1308&lt;&gt;"B20", O1308= "Coating_Standard"),"Y","N")</f>
        <v/>
      </c>
      <c r="C1308" s="233" t="inlineStr">
        <is>
          <t>ConTab_BOM_KP_Insert_2019</t>
        </is>
      </c>
      <c r="D1308" s="233">
        <f>IF(B1308="Y",C1308,"")</f>
        <v/>
      </c>
      <c r="E1308" s="198" t="inlineStr">
        <is>
          <t>4015-9_0-KP</t>
        </is>
      </c>
      <c r="F1308" s="235" t="inlineStr">
        <is>
          <t>Opt_Insert</t>
        </is>
      </c>
      <c r="G1308" s="235" t="inlineStr">
        <is>
          <t>4</t>
        </is>
      </c>
      <c r="H1308" s="234" t="inlineStr">
        <is>
          <t>X4</t>
        </is>
      </c>
      <c r="I1308" s="233" t="inlineStr">
        <is>
          <t>Packing</t>
        </is>
      </c>
      <c r="J1308" s="233" t="inlineStr">
        <is>
          <t>Packing</t>
        </is>
      </c>
      <c r="K1308" s="233" t="n"/>
      <c r="L1308" s="233" t="inlineStr">
        <is>
          <t>Regreasable</t>
        </is>
      </c>
      <c r="M1308" s="233" t="inlineStr">
        <is>
          <t>X</t>
        </is>
      </c>
      <c r="N1308" s="233" t="inlineStr">
        <is>
          <t>Special/Other</t>
        </is>
      </c>
      <c r="O1308" s="233" t="inlineStr">
        <is>
          <t>Coating_Scotchkote134_interior_exterior</t>
        </is>
      </c>
      <c r="P1308" s="235" t="inlineStr">
        <is>
          <t>RTF</t>
        </is>
      </c>
      <c r="Q1308" s="233" t="inlineStr">
        <is>
          <t>B101275</t>
        </is>
      </c>
      <c r="R1308" s="235" t="inlineStr">
        <is>
          <t>LT250</t>
        </is>
      </c>
      <c r="S1308" s="233" t="n"/>
      <c r="T1308" s="233" t="n"/>
      <c r="U1308" s="233" t="n"/>
    </row>
    <row r="1309">
      <c r="B1309" s="233">
        <f>IF(AND(M1309&lt;&gt;"B20", O1309= "Coating_Standard"),"Y","N")</f>
        <v/>
      </c>
      <c r="C1309" s="233" t="inlineStr">
        <is>
          <t>ConTab_BOM_KP_Insert_2020</t>
        </is>
      </c>
      <c r="D1309" s="233">
        <f>IF(B1309="Y",C1309,"")</f>
        <v/>
      </c>
      <c r="E1309" s="235" t="inlineStr">
        <is>
          <t>3014-7_8-KP</t>
        </is>
      </c>
      <c r="F1309" s="235" t="inlineStr">
        <is>
          <t>Opt_Insert</t>
        </is>
      </c>
      <c r="G1309" s="235" t="inlineStr">
        <is>
          <t>4</t>
        </is>
      </c>
      <c r="H1309" s="234" t="inlineStr">
        <is>
          <t>X4</t>
        </is>
      </c>
      <c r="I1309" s="233" t="inlineStr">
        <is>
          <t>Mechanical Seal</t>
        </is>
      </c>
      <c r="J1309" s="233" t="inlineStr">
        <is>
          <t>Single</t>
        </is>
      </c>
      <c r="K1309" s="233" t="n"/>
      <c r="L1309" s="233" t="inlineStr">
        <is>
          <t>Oil Lubricated Bath</t>
        </is>
      </c>
      <c r="M1309" s="233" t="inlineStr">
        <is>
          <t>C35</t>
        </is>
      </c>
      <c r="N1309" s="233" t="inlineStr">
        <is>
          <t>Lip Seal</t>
        </is>
      </c>
      <c r="O1309" s="233" t="inlineStr">
        <is>
          <t>Coating_Scotchkote134_interior_exterior</t>
        </is>
      </c>
      <c r="P1309" s="235" t="inlineStr">
        <is>
          <t>RTF</t>
        </is>
      </c>
      <c r="Q1309" s="233" t="inlineStr">
        <is>
          <t>B104015</t>
        </is>
      </c>
      <c r="R1309" s="235" t="inlineStr">
        <is>
          <t>LT250</t>
        </is>
      </c>
      <c r="S1309" s="233" t="n"/>
      <c r="T1309" s="233" t="n"/>
      <c r="U1309" s="233" t="n"/>
    </row>
    <row r="1310">
      <c r="B1310" s="233">
        <f>IF(AND(M1310&lt;&gt;"B20", O1310= "Coating_Standard"),"Y","N")</f>
        <v/>
      </c>
      <c r="C1310" s="233" t="inlineStr">
        <is>
          <t>ConTab_BOM_KP_Insert_2021</t>
        </is>
      </c>
      <c r="D1310" s="233">
        <f>IF(B1310="Y",C1310,"")</f>
        <v/>
      </c>
      <c r="E1310" s="235" t="inlineStr">
        <is>
          <t>3014-7_8-KP</t>
        </is>
      </c>
      <c r="F1310" s="235" t="inlineStr">
        <is>
          <t>Opt_Insert</t>
        </is>
      </c>
      <c r="G1310" s="235" t="inlineStr">
        <is>
          <t>4</t>
        </is>
      </c>
      <c r="H1310" s="234" t="inlineStr">
        <is>
          <t>X4</t>
        </is>
      </c>
      <c r="I1310" s="233" t="inlineStr">
        <is>
          <t>Mechanical Seal</t>
        </is>
      </c>
      <c r="J1310" s="233" t="inlineStr">
        <is>
          <t>Single</t>
        </is>
      </c>
      <c r="K1310" s="233" t="n"/>
      <c r="L1310" s="233" t="inlineStr">
        <is>
          <t>Oil Lubricated Bath</t>
        </is>
      </c>
      <c r="M1310" s="233" t="inlineStr">
        <is>
          <t>J</t>
        </is>
      </c>
      <c r="N1310" s="233" t="inlineStr">
        <is>
          <t>Lip Seal</t>
        </is>
      </c>
      <c r="O1310" s="233" t="inlineStr">
        <is>
          <t>Coating_Scotchkote134_interior_exterior</t>
        </is>
      </c>
      <c r="P1310" s="235" t="inlineStr">
        <is>
          <t>RTF</t>
        </is>
      </c>
      <c r="Q1310" s="233" t="inlineStr">
        <is>
          <t>B104017</t>
        </is>
      </c>
      <c r="R1310" s="235" t="inlineStr">
        <is>
          <t>LT105</t>
        </is>
      </c>
      <c r="S1310" s="233" t="n"/>
      <c r="T1310" s="233" t="n"/>
      <c r="U1310" s="233" t="n"/>
    </row>
    <row r="1311">
      <c r="B1311" s="233">
        <f>IF(AND(M1311&lt;&gt;"B20", O1311= "Coating_Standard"),"Y","N")</f>
        <v/>
      </c>
      <c r="C1311" s="233" t="inlineStr">
        <is>
          <t>ConTab_BOM_KP_Insert_2022</t>
        </is>
      </c>
      <c r="D1311" s="233">
        <f>IF(B1311="Y",C1311,"")</f>
        <v/>
      </c>
      <c r="E1311" s="235" t="inlineStr">
        <is>
          <t>3014-7_8-KP</t>
        </is>
      </c>
      <c r="F1311" s="235" t="inlineStr">
        <is>
          <t>Opt_Insert</t>
        </is>
      </c>
      <c r="G1311" s="235" t="inlineStr">
        <is>
          <t>4</t>
        </is>
      </c>
      <c r="H1311" s="234" t="inlineStr">
        <is>
          <t>X4</t>
        </is>
      </c>
      <c r="I1311" s="233" t="inlineStr">
        <is>
          <t>Mechanical Seal</t>
        </is>
      </c>
      <c r="J1311" s="233" t="inlineStr">
        <is>
          <t>Single</t>
        </is>
      </c>
      <c r="K1311" s="233" t="n"/>
      <c r="L1311" s="233" t="inlineStr">
        <is>
          <t>Oil Lubricated Bath</t>
        </is>
      </c>
      <c r="M1311" s="233" t="inlineStr">
        <is>
          <t>X</t>
        </is>
      </c>
      <c r="N1311" s="233" t="inlineStr">
        <is>
          <t>Special/Other</t>
        </is>
      </c>
      <c r="O1311" s="233" t="inlineStr">
        <is>
          <t>Coating_Scotchkote134_interior_exterior</t>
        </is>
      </c>
      <c r="P1311" s="235" t="inlineStr">
        <is>
          <t>RTF</t>
        </is>
      </c>
      <c r="Q1311" s="233" t="inlineStr">
        <is>
          <t>B104018</t>
        </is>
      </c>
      <c r="R1311" s="235" t="inlineStr">
        <is>
          <t>LT250</t>
        </is>
      </c>
      <c r="S1311" s="233" t="n"/>
      <c r="T1311" s="233" t="n"/>
      <c r="U1311" s="233" t="n"/>
    </row>
    <row r="1312">
      <c r="B1312" s="233">
        <f>IF(AND(M1312&lt;&gt;"B20", O1312= "Coating_Standard"),"Y","N")</f>
        <v/>
      </c>
      <c r="C1312" s="233" t="inlineStr">
        <is>
          <t>ConTab_BOM_KP_Insert_2023</t>
        </is>
      </c>
      <c r="D1312" s="233">
        <f>IF(B1312="Y",C1312,"")</f>
        <v/>
      </c>
      <c r="E1312" s="235" t="inlineStr">
        <is>
          <t>3014-7_8-KP</t>
        </is>
      </c>
      <c r="F1312" s="235" t="inlineStr">
        <is>
          <t>Opt_Insert</t>
        </is>
      </c>
      <c r="G1312" s="235" t="inlineStr">
        <is>
          <t>4</t>
        </is>
      </c>
      <c r="H1312" s="234" t="inlineStr">
        <is>
          <t>X4</t>
        </is>
      </c>
      <c r="I1312" s="233" t="inlineStr">
        <is>
          <t>Packing</t>
        </is>
      </c>
      <c r="J1312" s="233" t="inlineStr">
        <is>
          <t>Packing</t>
        </is>
      </c>
      <c r="K1312" s="233" t="n"/>
      <c r="L1312" s="233" t="inlineStr">
        <is>
          <t>Oil Lubricated Bath</t>
        </is>
      </c>
      <c r="M1312" s="233" t="inlineStr">
        <is>
          <t>C35</t>
        </is>
      </c>
      <c r="N1312" s="233" t="inlineStr">
        <is>
          <t>Lip Seal</t>
        </is>
      </c>
      <c r="O1312" s="233" t="inlineStr">
        <is>
          <t>Coating_Scotchkote134_interior_exterior</t>
        </is>
      </c>
      <c r="P1312" s="235" t="inlineStr">
        <is>
          <t>RTF</t>
        </is>
      </c>
      <c r="Q1312" s="233" t="inlineStr">
        <is>
          <t>B104020</t>
        </is>
      </c>
      <c r="R1312" s="235" t="inlineStr">
        <is>
          <t>LT250</t>
        </is>
      </c>
      <c r="S1312" s="233" t="n"/>
      <c r="T1312" s="233" t="n"/>
      <c r="U1312" s="233" t="n"/>
    </row>
    <row r="1313">
      <c r="B1313" s="233">
        <f>IF(AND(M1313&lt;&gt;"B20", O1313= "Coating_Standard"),"Y","N")</f>
        <v/>
      </c>
      <c r="C1313" s="233" t="inlineStr">
        <is>
          <t>ConTab_BOM_KP_Insert_2024</t>
        </is>
      </c>
      <c r="D1313" s="233">
        <f>IF(B1313="Y",C1313,"")</f>
        <v/>
      </c>
      <c r="E1313" s="235" t="inlineStr">
        <is>
          <t>3014-7_8-KP</t>
        </is>
      </c>
      <c r="F1313" s="235" t="inlineStr">
        <is>
          <t>Opt_Insert</t>
        </is>
      </c>
      <c r="G1313" s="235" t="inlineStr">
        <is>
          <t>4</t>
        </is>
      </c>
      <c r="H1313" s="234" t="inlineStr">
        <is>
          <t>X4</t>
        </is>
      </c>
      <c r="I1313" s="233" t="inlineStr">
        <is>
          <t>Packing</t>
        </is>
      </c>
      <c r="J1313" s="233" t="inlineStr">
        <is>
          <t>Packing</t>
        </is>
      </c>
      <c r="K1313" s="233" t="n"/>
      <c r="L1313" s="233" t="inlineStr">
        <is>
          <t>Oil Lubricated Bath</t>
        </is>
      </c>
      <c r="M1313" s="233" t="inlineStr">
        <is>
          <t>J</t>
        </is>
      </c>
      <c r="N1313" s="233" t="inlineStr">
        <is>
          <t>Lip Seal</t>
        </is>
      </c>
      <c r="O1313" s="233" t="inlineStr">
        <is>
          <t>Coating_Scotchkote134_interior_exterior</t>
        </is>
      </c>
      <c r="P1313" s="235" t="inlineStr">
        <is>
          <t>RTF</t>
        </is>
      </c>
      <c r="Q1313" s="233" t="inlineStr">
        <is>
          <t>B104022</t>
        </is>
      </c>
      <c r="R1313" s="235" t="inlineStr">
        <is>
          <t>LT105</t>
        </is>
      </c>
      <c r="S1313" s="233" t="n"/>
      <c r="T1313" s="233" t="n"/>
      <c r="U1313" s="233" t="n"/>
    </row>
    <row r="1314">
      <c r="B1314" s="233">
        <f>IF(AND(M1314&lt;&gt;"B20", O1314= "Coating_Standard"),"Y","N")</f>
        <v/>
      </c>
      <c r="C1314" s="233" t="inlineStr">
        <is>
          <t>ConTab_BOM_KP_Insert_2025</t>
        </is>
      </c>
      <c r="D1314" s="233">
        <f>IF(B1314="Y",C1314,"")</f>
        <v/>
      </c>
      <c r="E1314" s="235" t="inlineStr">
        <is>
          <t>3014-7_8-KP</t>
        </is>
      </c>
      <c r="F1314" s="235" t="inlineStr">
        <is>
          <t>Opt_Insert</t>
        </is>
      </c>
      <c r="G1314" s="235" t="inlineStr">
        <is>
          <t>4</t>
        </is>
      </c>
      <c r="H1314" s="234" t="inlineStr">
        <is>
          <t>X4</t>
        </is>
      </c>
      <c r="I1314" s="233" t="inlineStr">
        <is>
          <t>Packing</t>
        </is>
      </c>
      <c r="J1314" s="233" t="inlineStr">
        <is>
          <t>Packing</t>
        </is>
      </c>
      <c r="K1314" s="233" t="n"/>
      <c r="L1314" s="233" t="inlineStr">
        <is>
          <t>Oil Lubricated Bath</t>
        </is>
      </c>
      <c r="M1314" s="233" t="inlineStr">
        <is>
          <t>X</t>
        </is>
      </c>
      <c r="N1314" s="233" t="inlineStr">
        <is>
          <t>Special/Other</t>
        </is>
      </c>
      <c r="O1314" s="233" t="inlineStr">
        <is>
          <t>Coating_Scotchkote134_interior_exterior</t>
        </is>
      </c>
      <c r="P1314" s="235" t="inlineStr">
        <is>
          <t>RTF</t>
        </is>
      </c>
      <c r="Q1314" s="233" t="inlineStr">
        <is>
          <t>B104023</t>
        </is>
      </c>
      <c r="R1314" s="235" t="inlineStr">
        <is>
          <t>LT250</t>
        </is>
      </c>
      <c r="S1314" s="233" t="n"/>
      <c r="T1314" s="233" t="n"/>
      <c r="U1314" s="233" t="n"/>
    </row>
    <row r="1315">
      <c r="B1315" s="233">
        <f>IF(AND(M1315&lt;&gt;"B20", O1315= "Coating_Standard"),"Y","N")</f>
        <v/>
      </c>
      <c r="C1315" s="233" t="inlineStr">
        <is>
          <t>ConTab_BOM_KP_Insert_2026</t>
        </is>
      </c>
      <c r="D1315" s="233">
        <f>IF(B1315="Y",C1315,"")</f>
        <v/>
      </c>
      <c r="E1315" s="198" t="inlineStr">
        <is>
          <t>4015-9_0-KP</t>
        </is>
      </c>
      <c r="F1315" s="235" t="inlineStr">
        <is>
          <t>Opt_Insert</t>
        </is>
      </c>
      <c r="G1315" s="235" t="inlineStr">
        <is>
          <t>4</t>
        </is>
      </c>
      <c r="H1315" s="234" t="inlineStr">
        <is>
          <t>X4</t>
        </is>
      </c>
      <c r="I1315" s="233" t="inlineStr">
        <is>
          <t>Mechanical Seal</t>
        </is>
      </c>
      <c r="J1315" s="233" t="inlineStr">
        <is>
          <t>Single</t>
        </is>
      </c>
      <c r="K1315" s="233" t="n"/>
      <c r="L1315" s="233" t="inlineStr">
        <is>
          <t>Oil Lubricated Bath</t>
        </is>
      </c>
      <c r="M1315" s="233" t="inlineStr">
        <is>
          <t>C35</t>
        </is>
      </c>
      <c r="N1315" s="233" t="inlineStr">
        <is>
          <t>Lip Seal</t>
        </is>
      </c>
      <c r="O1315" s="233" t="inlineStr">
        <is>
          <t>Coating_Scotchkote134_interior_exterior</t>
        </is>
      </c>
      <c r="P1315" s="235" t="inlineStr">
        <is>
          <t>RTF</t>
        </is>
      </c>
      <c r="Q1315" s="233" t="inlineStr">
        <is>
          <t>B104015</t>
        </is>
      </c>
      <c r="R1315" s="235" t="inlineStr">
        <is>
          <t>LT250</t>
        </is>
      </c>
      <c r="S1315" s="233" t="n"/>
      <c r="T1315" s="233" t="n"/>
      <c r="U1315" s="233" t="n"/>
    </row>
    <row r="1316">
      <c r="B1316" s="233">
        <f>IF(AND(M1316&lt;&gt;"B20", O1316= "Coating_Standard"),"Y","N")</f>
        <v/>
      </c>
      <c r="C1316" s="233" t="inlineStr">
        <is>
          <t>ConTab_BOM_KP_Insert_2027</t>
        </is>
      </c>
      <c r="D1316" s="233">
        <f>IF(B1316="Y",C1316,"")</f>
        <v/>
      </c>
      <c r="E1316" s="198" t="inlineStr">
        <is>
          <t>4015-9_0-KP</t>
        </is>
      </c>
      <c r="F1316" s="235" t="inlineStr">
        <is>
          <t>Opt_Insert</t>
        </is>
      </c>
      <c r="G1316" s="235" t="inlineStr">
        <is>
          <t>4</t>
        </is>
      </c>
      <c r="H1316" s="234" t="inlineStr">
        <is>
          <t>X4</t>
        </is>
      </c>
      <c r="I1316" s="233" t="inlineStr">
        <is>
          <t>Mechanical Seal</t>
        </is>
      </c>
      <c r="J1316" s="233" t="inlineStr">
        <is>
          <t>Single</t>
        </is>
      </c>
      <c r="K1316" s="233" t="n"/>
      <c r="L1316" s="233" t="inlineStr">
        <is>
          <t>Oil Lubricated Bath</t>
        </is>
      </c>
      <c r="M1316" s="233" t="inlineStr">
        <is>
          <t>J</t>
        </is>
      </c>
      <c r="N1316" s="233" t="inlineStr">
        <is>
          <t>Lip Seal</t>
        </is>
      </c>
      <c r="O1316" s="233" t="inlineStr">
        <is>
          <t>Coating_Scotchkote134_interior_exterior</t>
        </is>
      </c>
      <c r="P1316" s="235" t="inlineStr">
        <is>
          <t>RTF</t>
        </is>
      </c>
      <c r="Q1316" s="233" t="inlineStr">
        <is>
          <t>B104017</t>
        </is>
      </c>
      <c r="R1316" s="235" t="inlineStr">
        <is>
          <t>LT105</t>
        </is>
      </c>
      <c r="S1316" s="233" t="n"/>
      <c r="T1316" s="233" t="n"/>
      <c r="U1316" s="233" t="n"/>
    </row>
    <row r="1317">
      <c r="B1317" s="233">
        <f>IF(AND(M1317&lt;&gt;"B20", O1317= "Coating_Standard"),"Y","N")</f>
        <v/>
      </c>
      <c r="C1317" s="233" t="inlineStr">
        <is>
          <t>ConTab_BOM_KP_Insert_2028</t>
        </is>
      </c>
      <c r="D1317" s="233">
        <f>IF(B1317="Y",C1317,"")</f>
        <v/>
      </c>
      <c r="E1317" s="198" t="inlineStr">
        <is>
          <t>4015-9_0-KP</t>
        </is>
      </c>
      <c r="F1317" s="235" t="inlineStr">
        <is>
          <t>Opt_Insert</t>
        </is>
      </c>
      <c r="G1317" s="235" t="inlineStr">
        <is>
          <t>4</t>
        </is>
      </c>
      <c r="H1317" s="234" t="inlineStr">
        <is>
          <t>X4</t>
        </is>
      </c>
      <c r="I1317" s="233" t="inlineStr">
        <is>
          <t>Mechanical Seal</t>
        </is>
      </c>
      <c r="J1317" s="233" t="inlineStr">
        <is>
          <t>Single</t>
        </is>
      </c>
      <c r="K1317" s="233" t="n"/>
      <c r="L1317" s="233" t="inlineStr">
        <is>
          <t>Oil Lubricated Bath</t>
        </is>
      </c>
      <c r="M1317" s="233" t="inlineStr">
        <is>
          <t>X</t>
        </is>
      </c>
      <c r="N1317" s="233" t="inlineStr">
        <is>
          <t>Special/Other</t>
        </is>
      </c>
      <c r="O1317" s="233" t="inlineStr">
        <is>
          <t>Coating_Scotchkote134_interior_exterior</t>
        </is>
      </c>
      <c r="P1317" s="235" t="inlineStr">
        <is>
          <t>RTF</t>
        </is>
      </c>
      <c r="Q1317" s="233" t="inlineStr">
        <is>
          <t>B104018</t>
        </is>
      </c>
      <c r="R1317" s="235" t="inlineStr">
        <is>
          <t>LT250</t>
        </is>
      </c>
      <c r="S1317" s="233" t="n"/>
      <c r="T1317" s="233" t="n"/>
      <c r="U1317" s="233" t="n"/>
    </row>
    <row r="1318">
      <c r="B1318" s="233">
        <f>IF(AND(M1318&lt;&gt;"B20", O1318= "Coating_Standard"),"Y","N")</f>
        <v/>
      </c>
      <c r="C1318" s="233" t="inlineStr">
        <is>
          <t>ConTab_BOM_KP_Insert_2029</t>
        </is>
      </c>
      <c r="D1318" s="233">
        <f>IF(B1318="Y",C1318,"")</f>
        <v/>
      </c>
      <c r="E1318" s="198" t="inlineStr">
        <is>
          <t>4015-9_0-KP</t>
        </is>
      </c>
      <c r="F1318" s="235" t="inlineStr">
        <is>
          <t>Opt_Insert</t>
        </is>
      </c>
      <c r="G1318" s="235" t="inlineStr">
        <is>
          <t>4</t>
        </is>
      </c>
      <c r="H1318" s="234" t="inlineStr">
        <is>
          <t>X4</t>
        </is>
      </c>
      <c r="I1318" s="233" t="inlineStr">
        <is>
          <t>Packing</t>
        </is>
      </c>
      <c r="J1318" s="233" t="inlineStr">
        <is>
          <t>Packing</t>
        </is>
      </c>
      <c r="K1318" s="233" t="n"/>
      <c r="L1318" s="233" t="inlineStr">
        <is>
          <t>Oil Lubricated Bath</t>
        </is>
      </c>
      <c r="M1318" s="233" t="inlineStr">
        <is>
          <t>C35</t>
        </is>
      </c>
      <c r="N1318" s="233" t="inlineStr">
        <is>
          <t>Lip Seal</t>
        </is>
      </c>
      <c r="O1318" s="233" t="inlineStr">
        <is>
          <t>Coating_Scotchkote134_interior_exterior</t>
        </is>
      </c>
      <c r="P1318" s="235" t="inlineStr">
        <is>
          <t>RTF</t>
        </is>
      </c>
      <c r="Q1318" s="233" t="inlineStr">
        <is>
          <t>B104020</t>
        </is>
      </c>
      <c r="R1318" s="235" t="inlineStr">
        <is>
          <t>LT250</t>
        </is>
      </c>
      <c r="S1318" s="233" t="n"/>
      <c r="T1318" s="233" t="n"/>
      <c r="U1318" s="233" t="n"/>
    </row>
    <row r="1319">
      <c r="B1319" s="233">
        <f>IF(AND(M1319&lt;&gt;"B20", O1319= "Coating_Standard"),"Y","N")</f>
        <v/>
      </c>
      <c r="C1319" s="233" t="inlineStr">
        <is>
          <t>ConTab_BOM_KP_Insert_2030</t>
        </is>
      </c>
      <c r="D1319" s="233">
        <f>IF(B1319="Y",C1319,"")</f>
        <v/>
      </c>
      <c r="E1319" s="198" t="inlineStr">
        <is>
          <t>4015-9_0-KP</t>
        </is>
      </c>
      <c r="F1319" s="235" t="inlineStr">
        <is>
          <t>Opt_Insert</t>
        </is>
      </c>
      <c r="G1319" s="235" t="inlineStr">
        <is>
          <t>4</t>
        </is>
      </c>
      <c r="H1319" s="234" t="inlineStr">
        <is>
          <t>X4</t>
        </is>
      </c>
      <c r="I1319" s="233" t="inlineStr">
        <is>
          <t>Packing</t>
        </is>
      </c>
      <c r="J1319" s="233" t="inlineStr">
        <is>
          <t>Packing</t>
        </is>
      </c>
      <c r="K1319" s="233" t="n"/>
      <c r="L1319" s="233" t="inlineStr">
        <is>
          <t>Oil Lubricated Bath</t>
        </is>
      </c>
      <c r="M1319" s="233" t="inlineStr">
        <is>
          <t>J</t>
        </is>
      </c>
      <c r="N1319" s="233" t="inlineStr">
        <is>
          <t>Lip Seal</t>
        </is>
      </c>
      <c r="O1319" s="233" t="inlineStr">
        <is>
          <t>Coating_Scotchkote134_interior_exterior</t>
        </is>
      </c>
      <c r="P1319" s="235" t="inlineStr">
        <is>
          <t>RTF</t>
        </is>
      </c>
      <c r="Q1319" s="233" t="inlineStr">
        <is>
          <t>B104022</t>
        </is>
      </c>
      <c r="R1319" s="235" t="inlineStr">
        <is>
          <t>LT105</t>
        </is>
      </c>
      <c r="S1319" s="233" t="n"/>
      <c r="T1319" s="233" t="n"/>
      <c r="U1319" s="233" t="n"/>
    </row>
    <row r="1320">
      <c r="B1320" s="233">
        <f>IF(AND(M1320&lt;&gt;"B20", O1320= "Coating_Standard"),"Y","N")</f>
        <v/>
      </c>
      <c r="C1320" s="233" t="inlineStr">
        <is>
          <t>ConTab_BOM_KP_Insert_2031</t>
        </is>
      </c>
      <c r="D1320" s="233">
        <f>IF(B1320="Y",C1320,"")</f>
        <v/>
      </c>
      <c r="E1320" s="198" t="inlineStr">
        <is>
          <t>4015-9_0-KP</t>
        </is>
      </c>
      <c r="F1320" s="235" t="inlineStr">
        <is>
          <t>Opt_Insert</t>
        </is>
      </c>
      <c r="G1320" s="235" t="inlineStr">
        <is>
          <t>4</t>
        </is>
      </c>
      <c r="H1320" s="234" t="inlineStr">
        <is>
          <t>X4</t>
        </is>
      </c>
      <c r="I1320" s="233" t="inlineStr">
        <is>
          <t>Packing</t>
        </is>
      </c>
      <c r="J1320" s="233" t="inlineStr">
        <is>
          <t>Packing</t>
        </is>
      </c>
      <c r="K1320" s="233" t="n"/>
      <c r="L1320" s="233" t="inlineStr">
        <is>
          <t>Oil Lubricated Bath</t>
        </is>
      </c>
      <c r="M1320" s="233" t="inlineStr">
        <is>
          <t>X</t>
        </is>
      </c>
      <c r="N1320" s="233" t="inlineStr">
        <is>
          <t>Special/Other</t>
        </is>
      </c>
      <c r="O1320" s="233" t="inlineStr">
        <is>
          <t>Coating_Scotchkote134_interior_exterior</t>
        </is>
      </c>
      <c r="P1320" s="235" t="inlineStr">
        <is>
          <t>RTF</t>
        </is>
      </c>
      <c r="Q1320" s="233" t="inlineStr">
        <is>
          <t>B104023</t>
        </is>
      </c>
      <c r="R1320" s="235" t="inlineStr">
        <is>
          <t>LT250</t>
        </is>
      </c>
      <c r="S1320" s="233" t="n"/>
      <c r="T1320" s="233" t="n"/>
      <c r="U1320" s="233" t="n"/>
    </row>
    <row r="1321">
      <c r="B1321" s="233">
        <f>IF(AND(M1321&lt;&gt;"B20", O1321= "Coating_Standard"),"Y","N")</f>
        <v/>
      </c>
      <c r="C1321" s="233" t="inlineStr">
        <is>
          <t>ConTab_BOM_KP_Insert_2032</t>
        </is>
      </c>
      <c r="D1321" s="233">
        <f>IF(B1321="Y",C1321,"")</f>
        <v/>
      </c>
      <c r="E1321" s="235" t="inlineStr">
        <is>
          <t>3014-7_8-KP</t>
        </is>
      </c>
      <c r="F1321" s="235" t="inlineStr">
        <is>
          <t>Opt_Insert</t>
        </is>
      </c>
      <c r="G1321" s="235" t="inlineStr">
        <is>
          <t>4</t>
        </is>
      </c>
      <c r="H1321" s="234" t="inlineStr">
        <is>
          <t>X4</t>
        </is>
      </c>
      <c r="I1321" s="233" t="inlineStr">
        <is>
          <t>Mechanical Seal</t>
        </is>
      </c>
      <c r="J1321" s="233" t="inlineStr">
        <is>
          <t>Single</t>
        </is>
      </c>
      <c r="K1321" s="233" t="n"/>
      <c r="L1321" s="233" t="inlineStr">
        <is>
          <t>Regreasable</t>
        </is>
      </c>
      <c r="M1321" s="233" t="inlineStr">
        <is>
          <t>C35</t>
        </is>
      </c>
      <c r="N1321" s="233" t="inlineStr">
        <is>
          <t>Lip Seal</t>
        </is>
      </c>
      <c r="O1321" s="233" t="inlineStr">
        <is>
          <t>Coating_Scotchkote134_interior_exterior</t>
        </is>
      </c>
      <c r="P1321" s="235" t="inlineStr">
        <is>
          <t>RTF</t>
        </is>
      </c>
      <c r="Q1321" s="233" t="inlineStr">
        <is>
          <t>B105019</t>
        </is>
      </c>
      <c r="R1321" s="235" t="inlineStr">
        <is>
          <t>LT250</t>
        </is>
      </c>
      <c r="S1321" s="233" t="n"/>
      <c r="T1321" s="233" t="n"/>
      <c r="U1321" s="233" t="n"/>
    </row>
    <row r="1322">
      <c r="B1322" s="233">
        <f>IF(AND(M1322&lt;&gt;"B20", O1322= "Coating_Standard"),"Y","N")</f>
        <v/>
      </c>
      <c r="C1322" s="233" t="inlineStr">
        <is>
          <t>ConTab_BOM_KP_Insert_2033</t>
        </is>
      </c>
      <c r="D1322" s="233">
        <f>IF(B1322="Y",C1322,"")</f>
        <v/>
      </c>
      <c r="E1322" s="235" t="inlineStr">
        <is>
          <t>3014-7_8-KP</t>
        </is>
      </c>
      <c r="F1322" s="235" t="inlineStr">
        <is>
          <t>Opt_Insert</t>
        </is>
      </c>
      <c r="G1322" s="235" t="inlineStr">
        <is>
          <t>4</t>
        </is>
      </c>
      <c r="H1322" s="234" t="inlineStr">
        <is>
          <t>X4</t>
        </is>
      </c>
      <c r="I1322" s="233" t="inlineStr">
        <is>
          <t>Mechanical Seal</t>
        </is>
      </c>
      <c r="J1322" s="233" t="inlineStr">
        <is>
          <t>Single</t>
        </is>
      </c>
      <c r="K1322" s="233" t="n"/>
      <c r="L1322" s="233" t="inlineStr">
        <is>
          <t>Regreasable</t>
        </is>
      </c>
      <c r="M1322" s="233" t="inlineStr">
        <is>
          <t>J</t>
        </is>
      </c>
      <c r="N1322" s="233" t="inlineStr">
        <is>
          <t>Lip Seal</t>
        </is>
      </c>
      <c r="O1322" s="233" t="inlineStr">
        <is>
          <t>Coating_Scotchkote134_interior_exterior</t>
        </is>
      </c>
      <c r="P1322" s="235" t="inlineStr">
        <is>
          <t>RTF</t>
        </is>
      </c>
      <c r="Q1322" s="233" t="inlineStr">
        <is>
          <t>B105020</t>
        </is>
      </c>
      <c r="R1322" s="235" t="inlineStr">
        <is>
          <t>LT105</t>
        </is>
      </c>
      <c r="S1322" s="233" t="n"/>
      <c r="T1322" s="233" t="n"/>
      <c r="U1322" s="233" t="n"/>
    </row>
    <row r="1323">
      <c r="B1323" s="233">
        <f>IF(AND(M1323&lt;&gt;"B20", O1323= "Coating_Standard"),"Y","N")</f>
        <v/>
      </c>
      <c r="C1323" s="233" t="inlineStr">
        <is>
          <t>ConTab_BOM_KP_Insert_2034</t>
        </is>
      </c>
      <c r="D1323" s="233">
        <f>IF(B1323="Y",C1323,"")</f>
        <v/>
      </c>
      <c r="E1323" s="235" t="inlineStr">
        <is>
          <t>3014-7_8-KP</t>
        </is>
      </c>
      <c r="F1323" s="235" t="inlineStr">
        <is>
          <t>Opt_Insert</t>
        </is>
      </c>
      <c r="G1323" s="235" t="inlineStr">
        <is>
          <t>4</t>
        </is>
      </c>
      <c r="H1323" s="234" t="inlineStr">
        <is>
          <t>X4</t>
        </is>
      </c>
      <c r="I1323" s="233" t="inlineStr">
        <is>
          <t>Packing</t>
        </is>
      </c>
      <c r="J1323" s="233" t="inlineStr">
        <is>
          <t>Packing</t>
        </is>
      </c>
      <c r="K1323" s="233" t="n"/>
      <c r="L1323" s="233" t="inlineStr">
        <is>
          <t>Regreasable</t>
        </is>
      </c>
      <c r="M1323" s="233" t="inlineStr">
        <is>
          <t>C35</t>
        </is>
      </c>
      <c r="N1323" s="233" t="inlineStr">
        <is>
          <t>Lip Seal</t>
        </is>
      </c>
      <c r="O1323" s="233" t="inlineStr">
        <is>
          <t>Coating_Scotchkote134_interior_exterior</t>
        </is>
      </c>
      <c r="P1323" s="235" t="inlineStr">
        <is>
          <t>RTF</t>
        </is>
      </c>
      <c r="Q1323" s="233" t="inlineStr">
        <is>
          <t>B101312</t>
        </is>
      </c>
      <c r="R1323" s="235" t="inlineStr">
        <is>
          <t>LT250</t>
        </is>
      </c>
      <c r="S1323" s="233" t="n"/>
      <c r="T1323" s="233" t="n"/>
      <c r="U1323" s="233" t="n"/>
    </row>
    <row r="1324">
      <c r="B1324" s="233">
        <f>IF(AND(M1324&lt;&gt;"B20", O1324= "Coating_Standard"),"Y","N")</f>
        <v/>
      </c>
      <c r="C1324" s="233" t="inlineStr">
        <is>
          <t>ConTab_BOM_KP_Insert_2035</t>
        </is>
      </c>
      <c r="D1324" s="233">
        <f>IF(B1324="Y",C1324,"")</f>
        <v/>
      </c>
      <c r="E1324" s="235" t="inlineStr">
        <is>
          <t>3014-7_8-KP</t>
        </is>
      </c>
      <c r="F1324" s="235" t="inlineStr">
        <is>
          <t>Opt_Insert</t>
        </is>
      </c>
      <c r="G1324" s="235" t="inlineStr">
        <is>
          <t>4</t>
        </is>
      </c>
      <c r="H1324" s="234" t="inlineStr">
        <is>
          <t>X4</t>
        </is>
      </c>
      <c r="I1324" s="233" t="inlineStr">
        <is>
          <t>Packing</t>
        </is>
      </c>
      <c r="J1324" s="233" t="inlineStr">
        <is>
          <t>Packing</t>
        </is>
      </c>
      <c r="K1324" s="233" t="n"/>
      <c r="L1324" s="233" t="inlineStr">
        <is>
          <t>Regreasable</t>
        </is>
      </c>
      <c r="M1324" s="233" t="inlineStr">
        <is>
          <t>J</t>
        </is>
      </c>
      <c r="N1324" s="233" t="inlineStr">
        <is>
          <t>Lip Seal</t>
        </is>
      </c>
      <c r="O1324" s="233" t="inlineStr">
        <is>
          <t>Coating_Scotchkote134_interior_exterior</t>
        </is>
      </c>
      <c r="P1324" s="235" t="inlineStr">
        <is>
          <t>RTF</t>
        </is>
      </c>
      <c r="Q1324" s="233" t="inlineStr">
        <is>
          <t>B101312</t>
        </is>
      </c>
      <c r="R1324" s="235" t="inlineStr">
        <is>
          <t>LT105</t>
        </is>
      </c>
      <c r="S1324" s="233" t="n"/>
      <c r="T1324" s="233" t="n"/>
      <c r="U1324" s="233" t="n"/>
    </row>
    <row r="1325">
      <c r="B1325" s="233">
        <f>IF(AND(M1325&lt;&gt;"B20", O1325= "Coating_Standard"),"Y","N")</f>
        <v/>
      </c>
      <c r="C1325" s="233" t="inlineStr">
        <is>
          <t>ConTab_BOM_KP_Insert_2036</t>
        </is>
      </c>
      <c r="D1325" s="233">
        <f>IF(B1325="Y",C1325,"")</f>
        <v/>
      </c>
      <c r="E1325" s="198" t="inlineStr">
        <is>
          <t>4015-9_0-KP</t>
        </is>
      </c>
      <c r="F1325" s="235" t="inlineStr">
        <is>
          <t>Opt_Insert</t>
        </is>
      </c>
      <c r="G1325" s="235" t="inlineStr">
        <is>
          <t>4</t>
        </is>
      </c>
      <c r="H1325" s="234" t="inlineStr">
        <is>
          <t>X4</t>
        </is>
      </c>
      <c r="I1325" s="233" t="inlineStr">
        <is>
          <t>Mechanical Seal</t>
        </is>
      </c>
      <c r="J1325" s="233" t="inlineStr">
        <is>
          <t>Single</t>
        </is>
      </c>
      <c r="K1325" s="233" t="n"/>
      <c r="L1325" s="233" t="inlineStr">
        <is>
          <t>Regreasable</t>
        </is>
      </c>
      <c r="M1325" s="233" t="inlineStr">
        <is>
          <t>C35</t>
        </is>
      </c>
      <c r="N1325" s="233" t="inlineStr">
        <is>
          <t>Lip Seal</t>
        </is>
      </c>
      <c r="O1325" s="233" t="inlineStr">
        <is>
          <t>Coating_Scotchkote134_interior_exterior</t>
        </is>
      </c>
      <c r="P1325" s="235" t="inlineStr">
        <is>
          <t>RTF</t>
        </is>
      </c>
      <c r="Q1325" s="233" t="inlineStr">
        <is>
          <t>B105019</t>
        </is>
      </c>
      <c r="R1325" s="235" t="inlineStr">
        <is>
          <t>LT250</t>
        </is>
      </c>
      <c r="S1325" s="233" t="n"/>
      <c r="T1325" s="233" t="n"/>
      <c r="U1325" s="233" t="n"/>
    </row>
    <row r="1326">
      <c r="B1326" s="233">
        <f>IF(AND(M1326&lt;&gt;"B20", O1326= "Coating_Standard"),"Y","N")</f>
        <v/>
      </c>
      <c r="C1326" s="233" t="inlineStr">
        <is>
          <t>ConTab_BOM_KP_Insert_2037</t>
        </is>
      </c>
      <c r="D1326" s="233">
        <f>IF(B1326="Y",C1326,"")</f>
        <v/>
      </c>
      <c r="E1326" s="198" t="inlineStr">
        <is>
          <t>4015-9_0-KP</t>
        </is>
      </c>
      <c r="F1326" s="235" t="inlineStr">
        <is>
          <t>Opt_Insert</t>
        </is>
      </c>
      <c r="G1326" s="235" t="inlineStr">
        <is>
          <t>4</t>
        </is>
      </c>
      <c r="H1326" s="234" t="inlineStr">
        <is>
          <t>X4</t>
        </is>
      </c>
      <c r="I1326" s="233" t="inlineStr">
        <is>
          <t>Mechanical Seal</t>
        </is>
      </c>
      <c r="J1326" s="233" t="inlineStr">
        <is>
          <t>Single</t>
        </is>
      </c>
      <c r="K1326" s="233" t="n"/>
      <c r="L1326" s="233" t="inlineStr">
        <is>
          <t>Regreasable</t>
        </is>
      </c>
      <c r="M1326" s="233" t="inlineStr">
        <is>
          <t>J</t>
        </is>
      </c>
      <c r="N1326" s="233" t="inlineStr">
        <is>
          <t>Lip Seal</t>
        </is>
      </c>
      <c r="O1326" s="233" t="inlineStr">
        <is>
          <t>Coating_Scotchkote134_interior_exterior</t>
        </is>
      </c>
      <c r="P1326" s="235" t="inlineStr">
        <is>
          <t>RTF</t>
        </is>
      </c>
      <c r="Q1326" s="233" t="inlineStr">
        <is>
          <t>B105020</t>
        </is>
      </c>
      <c r="R1326" s="235" t="inlineStr">
        <is>
          <t>LT105</t>
        </is>
      </c>
      <c r="S1326" s="233" t="n"/>
      <c r="T1326" s="233" t="n"/>
      <c r="U1326" s="233" t="n"/>
    </row>
    <row r="1327">
      <c r="B1327" s="233">
        <f>IF(AND(M1327&lt;&gt;"B20", O1327= "Coating_Standard"),"Y","N")</f>
        <v/>
      </c>
      <c r="C1327" s="233" t="inlineStr">
        <is>
          <t>ConTab_BOM_KP_Insert_2038</t>
        </is>
      </c>
      <c r="D1327" s="233">
        <f>IF(B1327="Y",C1327,"")</f>
        <v/>
      </c>
      <c r="E1327" s="198" t="inlineStr">
        <is>
          <t>4015-9_0-KP</t>
        </is>
      </c>
      <c r="F1327" s="235" t="inlineStr">
        <is>
          <t>Opt_Insert</t>
        </is>
      </c>
      <c r="G1327" s="235" t="inlineStr">
        <is>
          <t>4</t>
        </is>
      </c>
      <c r="H1327" s="234" t="inlineStr">
        <is>
          <t>X4</t>
        </is>
      </c>
      <c r="I1327" s="233" t="inlineStr">
        <is>
          <t>Packing</t>
        </is>
      </c>
      <c r="J1327" s="233" t="inlineStr">
        <is>
          <t>Packing</t>
        </is>
      </c>
      <c r="K1327" s="233" t="n"/>
      <c r="L1327" s="233" t="inlineStr">
        <is>
          <t>Regreasable</t>
        </is>
      </c>
      <c r="M1327" s="233" t="inlineStr">
        <is>
          <t>C35</t>
        </is>
      </c>
      <c r="N1327" s="233" t="inlineStr">
        <is>
          <t>Lip Seal</t>
        </is>
      </c>
      <c r="O1327" s="233" t="inlineStr">
        <is>
          <t>Coating_Scotchkote134_interior_exterior</t>
        </is>
      </c>
      <c r="P1327" s="235" t="inlineStr">
        <is>
          <t>RTF</t>
        </is>
      </c>
      <c r="Q1327" s="233" t="inlineStr">
        <is>
          <t>B101312</t>
        </is>
      </c>
      <c r="R1327" s="235" t="inlineStr">
        <is>
          <t>LT250</t>
        </is>
      </c>
      <c r="S1327" s="233" t="n"/>
      <c r="T1327" s="233" t="n"/>
      <c r="U1327" s="233" t="n"/>
    </row>
    <row r="1328">
      <c r="B1328" s="233">
        <f>IF(AND(M1328&lt;&gt;"B20", O1328= "Coating_Standard"),"Y","N")</f>
        <v/>
      </c>
      <c r="C1328" s="233" t="inlineStr">
        <is>
          <t>ConTab_BOM_KP_Insert_2039</t>
        </is>
      </c>
      <c r="D1328" s="233">
        <f>IF(B1328="Y",C1328,"")</f>
        <v/>
      </c>
      <c r="E1328" s="198" t="inlineStr">
        <is>
          <t>4015-9_0-KP</t>
        </is>
      </c>
      <c r="F1328" s="235" t="inlineStr">
        <is>
          <t>Opt_Insert</t>
        </is>
      </c>
      <c r="G1328" s="235" t="inlineStr">
        <is>
          <t>4</t>
        </is>
      </c>
      <c r="H1328" s="234" t="inlineStr">
        <is>
          <t>X4</t>
        </is>
      </c>
      <c r="I1328" s="233" t="inlineStr">
        <is>
          <t>Packing</t>
        </is>
      </c>
      <c r="J1328" s="233" t="inlineStr">
        <is>
          <t>Packing</t>
        </is>
      </c>
      <c r="K1328" s="233" t="n"/>
      <c r="L1328" s="233" t="inlineStr">
        <is>
          <t>Regreasable</t>
        </is>
      </c>
      <c r="M1328" s="233" t="inlineStr">
        <is>
          <t>J</t>
        </is>
      </c>
      <c r="N1328" s="233" t="inlineStr">
        <is>
          <t>Lip Seal</t>
        </is>
      </c>
      <c r="O1328" s="233" t="inlineStr">
        <is>
          <t>Coating_Scotchkote134_interior_exterior</t>
        </is>
      </c>
      <c r="P1328" s="235" t="inlineStr">
        <is>
          <t>RTF</t>
        </is>
      </c>
      <c r="Q1328" s="233" t="inlineStr">
        <is>
          <t>B101312</t>
        </is>
      </c>
      <c r="R1328" s="235" t="inlineStr">
        <is>
          <t>LT105</t>
        </is>
      </c>
      <c r="S1328" s="233" t="n"/>
      <c r="T1328" s="233" t="n"/>
      <c r="U1328" s="233" t="n"/>
    </row>
    <row r="1329">
      <c r="B1329" s="233">
        <f>IF(AND(M1329&lt;&gt;"B20", O1329= "Coating_Standard"),"Y","N")</f>
        <v/>
      </c>
      <c r="C1329" s="233" t="inlineStr">
        <is>
          <t>ConTab_BOM_KP_Insert_2040</t>
        </is>
      </c>
      <c r="D1329" s="233">
        <f>IF(B1329="Y",C1329,"")</f>
        <v/>
      </c>
      <c r="E1329" s="235" t="inlineStr">
        <is>
          <t>3014-7_8-KP</t>
        </is>
      </c>
      <c r="F1329" s="235" t="inlineStr">
        <is>
          <t>Opt_Insert</t>
        </is>
      </c>
      <c r="G1329" s="235" t="inlineStr">
        <is>
          <t>4</t>
        </is>
      </c>
      <c r="H1329" s="234" t="inlineStr">
        <is>
          <t>X4</t>
        </is>
      </c>
      <c r="I1329" s="233" t="inlineStr">
        <is>
          <t>Mechanical Seal</t>
        </is>
      </c>
      <c r="J1329" s="233" t="inlineStr">
        <is>
          <t>Single</t>
        </is>
      </c>
      <c r="K1329" s="233" t="n"/>
      <c r="L1329" s="233" t="inlineStr">
        <is>
          <t>Regreasable</t>
        </is>
      </c>
      <c r="M1329" s="233" t="inlineStr">
        <is>
          <t>C35</t>
        </is>
      </c>
      <c r="N1329" s="233" t="inlineStr">
        <is>
          <t>Labrynth Lip Seal</t>
        </is>
      </c>
      <c r="O1329" s="233" t="inlineStr">
        <is>
          <t>Coating_Scotchkote134_interior_exterior</t>
        </is>
      </c>
      <c r="P1329" s="235" t="inlineStr">
        <is>
          <t>RTF</t>
        </is>
      </c>
      <c r="Q1329" s="233" t="inlineStr">
        <is>
          <t>B104719</t>
        </is>
      </c>
      <c r="R1329" s="235" t="inlineStr">
        <is>
          <t>LT250</t>
        </is>
      </c>
      <c r="S1329" s="233" t="n"/>
      <c r="T1329" s="233" t="n"/>
      <c r="U1329" s="233" t="n"/>
    </row>
    <row r="1330">
      <c r="B1330" s="233">
        <f>IF(AND(M1330&lt;&gt;"B20", O1330= "Coating_Standard"),"Y","N")</f>
        <v/>
      </c>
      <c r="C1330" s="233" t="inlineStr">
        <is>
          <t>ConTab_BOM_KP_Insert_2041</t>
        </is>
      </c>
      <c r="D1330" s="233">
        <f>IF(B1330="Y",C1330,"")</f>
        <v/>
      </c>
      <c r="E1330" s="235" t="inlineStr">
        <is>
          <t>3014-7_8-KP</t>
        </is>
      </c>
      <c r="F1330" s="235" t="inlineStr">
        <is>
          <t>Opt_Insert</t>
        </is>
      </c>
      <c r="G1330" s="235" t="inlineStr">
        <is>
          <t>4</t>
        </is>
      </c>
      <c r="H1330" s="234" t="inlineStr">
        <is>
          <t>X4</t>
        </is>
      </c>
      <c r="I1330" s="233" t="inlineStr">
        <is>
          <t>Mechanical Seal</t>
        </is>
      </c>
      <c r="J1330" s="233" t="inlineStr">
        <is>
          <t>Single</t>
        </is>
      </c>
      <c r="K1330" s="233" t="n"/>
      <c r="L1330" s="233" t="inlineStr">
        <is>
          <t>Regreasable</t>
        </is>
      </c>
      <c r="M1330" s="233" t="inlineStr">
        <is>
          <t>J</t>
        </is>
      </c>
      <c r="N1330" s="233" t="inlineStr">
        <is>
          <t>Labrynth Lip Seal</t>
        </is>
      </c>
      <c r="O1330" s="233" t="inlineStr">
        <is>
          <t>Coating_Scotchkote134_interior_exterior</t>
        </is>
      </c>
      <c r="P1330" s="235" t="inlineStr">
        <is>
          <t>RTF</t>
        </is>
      </c>
      <c r="Q1330" s="233" t="inlineStr">
        <is>
          <t>B104720</t>
        </is>
      </c>
      <c r="R1330" s="235" t="inlineStr">
        <is>
          <t>LT105</t>
        </is>
      </c>
      <c r="S1330" s="233" t="n"/>
      <c r="T1330" s="233" t="n"/>
      <c r="U1330" s="233" t="n"/>
    </row>
    <row r="1331">
      <c r="B1331" s="233">
        <f>IF(AND(M1331&lt;&gt;"B20", O1331= "Coating_Standard"),"Y","N")</f>
        <v/>
      </c>
      <c r="C1331" s="233" t="inlineStr">
        <is>
          <t>ConTab_BOM_KP_Insert_2042</t>
        </is>
      </c>
      <c r="D1331" s="233">
        <f>IF(B1331="Y",C1331,"")</f>
        <v/>
      </c>
      <c r="E1331" s="235" t="inlineStr">
        <is>
          <t>3014-7_8-KP</t>
        </is>
      </c>
      <c r="F1331" s="235" t="inlineStr">
        <is>
          <t>Opt_Insert</t>
        </is>
      </c>
      <c r="G1331" s="235" t="inlineStr">
        <is>
          <t>4</t>
        </is>
      </c>
      <c r="H1331" s="234" t="inlineStr">
        <is>
          <t>X4</t>
        </is>
      </c>
      <c r="I1331" s="233" t="inlineStr">
        <is>
          <t>Packing</t>
        </is>
      </c>
      <c r="J1331" s="233" t="inlineStr">
        <is>
          <t>Packing</t>
        </is>
      </c>
      <c r="K1331" s="233" t="n"/>
      <c r="L1331" s="233" t="inlineStr">
        <is>
          <t>Regreasable</t>
        </is>
      </c>
      <c r="M1331" s="233" t="inlineStr">
        <is>
          <t>C35</t>
        </is>
      </c>
      <c r="N1331" s="233" t="inlineStr">
        <is>
          <t>Labrynth Lip Seal</t>
        </is>
      </c>
      <c r="O1331" s="233" t="inlineStr">
        <is>
          <t>Coating_Scotchkote134_interior_exterior</t>
        </is>
      </c>
      <c r="P1331" s="235" t="inlineStr">
        <is>
          <t>RTF</t>
        </is>
      </c>
      <c r="Q1331" s="233" t="inlineStr">
        <is>
          <t>B104722</t>
        </is>
      </c>
      <c r="R1331" s="235" t="inlineStr">
        <is>
          <t>LT250</t>
        </is>
      </c>
      <c r="S1331" s="233" t="n"/>
      <c r="T1331" s="233" t="n"/>
      <c r="U1331" s="233" t="n"/>
    </row>
    <row r="1332">
      <c r="B1332" s="233">
        <f>IF(AND(M1332&lt;&gt;"B20", O1332= "Coating_Standard"),"Y","N")</f>
        <v/>
      </c>
      <c r="C1332" s="233" t="inlineStr">
        <is>
          <t>ConTab_BOM_KP_Insert_2043</t>
        </is>
      </c>
      <c r="D1332" s="233">
        <f>IF(B1332="Y",C1332,"")</f>
        <v/>
      </c>
      <c r="E1332" s="235" t="inlineStr">
        <is>
          <t>3014-7_8-KP</t>
        </is>
      </c>
      <c r="F1332" s="235" t="inlineStr">
        <is>
          <t>Opt_Insert</t>
        </is>
      </c>
      <c r="G1332" s="235" t="inlineStr">
        <is>
          <t>4</t>
        </is>
      </c>
      <c r="H1332" s="234" t="inlineStr">
        <is>
          <t>X4</t>
        </is>
      </c>
      <c r="I1332" s="233" t="inlineStr">
        <is>
          <t>Packing</t>
        </is>
      </c>
      <c r="J1332" s="233" t="inlineStr">
        <is>
          <t>Packing</t>
        </is>
      </c>
      <c r="K1332" s="233" t="n"/>
      <c r="L1332" s="233" t="inlineStr">
        <is>
          <t>Regreasable</t>
        </is>
      </c>
      <c r="M1332" s="233" t="inlineStr">
        <is>
          <t>J</t>
        </is>
      </c>
      <c r="N1332" s="233" t="inlineStr">
        <is>
          <t>Labrynth Lip Seal</t>
        </is>
      </c>
      <c r="O1332" s="233" t="inlineStr">
        <is>
          <t>Coating_Scotchkote134_interior_exterior</t>
        </is>
      </c>
      <c r="P1332" s="235" t="inlineStr">
        <is>
          <t>RTF</t>
        </is>
      </c>
      <c r="Q1332" s="233" t="inlineStr">
        <is>
          <t>B104723</t>
        </is>
      </c>
      <c r="R1332" s="235" t="inlineStr">
        <is>
          <t>LT105</t>
        </is>
      </c>
      <c r="S1332" s="233" t="n"/>
      <c r="T1332" s="233" t="n"/>
      <c r="U1332" s="233" t="n"/>
    </row>
    <row r="1333">
      <c r="B1333" s="233">
        <f>IF(AND(M1333&lt;&gt;"B20", O1333= "Coating_Standard"),"Y","N")</f>
        <v/>
      </c>
      <c r="C1333" s="233" t="inlineStr">
        <is>
          <t>ConTab_BOM_KP_Insert_2044</t>
        </is>
      </c>
      <c r="D1333" s="233">
        <f>IF(B1333="Y",C1333,"")</f>
        <v/>
      </c>
      <c r="E1333" s="198" t="inlineStr">
        <is>
          <t>4015-9_0-KP</t>
        </is>
      </c>
      <c r="F1333" s="235" t="inlineStr">
        <is>
          <t>Opt_Insert</t>
        </is>
      </c>
      <c r="G1333" s="235" t="inlineStr">
        <is>
          <t>4</t>
        </is>
      </c>
      <c r="H1333" s="234" t="inlineStr">
        <is>
          <t>X4</t>
        </is>
      </c>
      <c r="I1333" s="233" t="inlineStr">
        <is>
          <t>Mechanical Seal</t>
        </is>
      </c>
      <c r="J1333" s="233" t="inlineStr">
        <is>
          <t>Single</t>
        </is>
      </c>
      <c r="K1333" s="233" t="n"/>
      <c r="L1333" s="233" t="inlineStr">
        <is>
          <t>Regreasable</t>
        </is>
      </c>
      <c r="M1333" s="233" t="inlineStr">
        <is>
          <t>C35</t>
        </is>
      </c>
      <c r="N1333" s="233" t="inlineStr">
        <is>
          <t>Labrynth Lip Seal</t>
        </is>
      </c>
      <c r="O1333" s="233" t="inlineStr">
        <is>
          <t>Coating_Scotchkote134_interior_exterior</t>
        </is>
      </c>
      <c r="P1333" s="235" t="inlineStr">
        <is>
          <t>RTF</t>
        </is>
      </c>
      <c r="Q1333" s="233" t="inlineStr">
        <is>
          <t>B104737</t>
        </is>
      </c>
      <c r="R1333" s="235" t="inlineStr">
        <is>
          <t>LT250</t>
        </is>
      </c>
      <c r="S1333" s="233" t="n"/>
      <c r="T1333" s="233" t="n"/>
      <c r="U1333" s="233" t="n"/>
    </row>
    <row r="1334">
      <c r="B1334" s="233">
        <f>IF(AND(M1334&lt;&gt;"B20", O1334= "Coating_Standard"),"Y","N")</f>
        <v/>
      </c>
      <c r="C1334" s="233" t="inlineStr">
        <is>
          <t>ConTab_BOM_KP_Insert_2045</t>
        </is>
      </c>
      <c r="D1334" s="233">
        <f>IF(B1334="Y",C1334,"")</f>
        <v/>
      </c>
      <c r="E1334" s="198" t="inlineStr">
        <is>
          <t>4015-9_0-KP</t>
        </is>
      </c>
      <c r="F1334" s="235" t="inlineStr">
        <is>
          <t>Opt_Insert</t>
        </is>
      </c>
      <c r="G1334" s="235" t="inlineStr">
        <is>
          <t>4</t>
        </is>
      </c>
      <c r="H1334" s="234" t="inlineStr">
        <is>
          <t>X4</t>
        </is>
      </c>
      <c r="I1334" s="233" t="inlineStr">
        <is>
          <t>Mechanical Seal</t>
        </is>
      </c>
      <c r="J1334" s="233" t="inlineStr">
        <is>
          <t>Single</t>
        </is>
      </c>
      <c r="K1334" s="233" t="n"/>
      <c r="L1334" s="233" t="inlineStr">
        <is>
          <t>Regreasable</t>
        </is>
      </c>
      <c r="M1334" s="233" t="inlineStr">
        <is>
          <t>J</t>
        </is>
      </c>
      <c r="N1334" s="233" t="inlineStr">
        <is>
          <t>Labrynth Lip Seal</t>
        </is>
      </c>
      <c r="O1334" s="233" t="inlineStr">
        <is>
          <t>Coating_Scotchkote134_interior_exterior</t>
        </is>
      </c>
      <c r="P1334" s="235" t="inlineStr">
        <is>
          <t>RTF</t>
        </is>
      </c>
      <c r="Q1334" s="233" t="inlineStr">
        <is>
          <t>B104738</t>
        </is>
      </c>
      <c r="R1334" s="235" t="inlineStr">
        <is>
          <t>LT105</t>
        </is>
      </c>
      <c r="S1334" s="233" t="n"/>
      <c r="T1334" s="233" t="n"/>
      <c r="U1334" s="233" t="n"/>
    </row>
    <row r="1335">
      <c r="B1335" s="233">
        <f>IF(AND(M1335&lt;&gt;"B20", O1335= "Coating_Standard"),"Y","N")</f>
        <v/>
      </c>
      <c r="C1335" s="233" t="inlineStr">
        <is>
          <t>ConTab_BOM_KP_Insert_2046</t>
        </is>
      </c>
      <c r="D1335" s="233">
        <f>IF(B1335="Y",C1335,"")</f>
        <v/>
      </c>
      <c r="E1335" s="198" t="inlineStr">
        <is>
          <t>4015-9_0-KP</t>
        </is>
      </c>
      <c r="F1335" s="235" t="inlineStr">
        <is>
          <t>Opt_Insert</t>
        </is>
      </c>
      <c r="G1335" s="235" t="inlineStr">
        <is>
          <t>4</t>
        </is>
      </c>
      <c r="H1335" s="234" t="inlineStr">
        <is>
          <t>X4</t>
        </is>
      </c>
      <c r="I1335" s="233" t="inlineStr">
        <is>
          <t>Packing</t>
        </is>
      </c>
      <c r="J1335" s="233" t="inlineStr">
        <is>
          <t>Packing</t>
        </is>
      </c>
      <c r="K1335" s="233" t="n"/>
      <c r="L1335" s="233" t="inlineStr">
        <is>
          <t>Regreasable</t>
        </is>
      </c>
      <c r="M1335" s="233" t="inlineStr">
        <is>
          <t>C35</t>
        </is>
      </c>
      <c r="N1335" s="233" t="inlineStr">
        <is>
          <t>Labrynth Lip Seal</t>
        </is>
      </c>
      <c r="O1335" s="233" t="inlineStr">
        <is>
          <t>Coating_Scotchkote134_interior_exterior</t>
        </is>
      </c>
      <c r="P1335" s="235" t="inlineStr">
        <is>
          <t>RTF</t>
        </is>
      </c>
      <c r="Q1335" s="233" t="inlineStr">
        <is>
          <t>B104740</t>
        </is>
      </c>
      <c r="R1335" s="235" t="inlineStr">
        <is>
          <t>LT250</t>
        </is>
      </c>
      <c r="S1335" s="233" t="n"/>
      <c r="T1335" s="233" t="n"/>
      <c r="U1335" s="233" t="n"/>
    </row>
    <row r="1336">
      <c r="B1336" s="233">
        <f>IF(AND(M1336&lt;&gt;"B20", O1336= "Coating_Standard"),"Y","N")</f>
        <v/>
      </c>
      <c r="C1336" s="233" t="inlineStr">
        <is>
          <t>ConTab_BOM_KP_Insert_2047</t>
        </is>
      </c>
      <c r="D1336" s="233">
        <f>IF(B1336="Y",C1336,"")</f>
        <v/>
      </c>
      <c r="E1336" s="198" t="inlineStr">
        <is>
          <t>4015-9_0-KP</t>
        </is>
      </c>
      <c r="F1336" s="235" t="inlineStr">
        <is>
          <t>Opt_Insert</t>
        </is>
      </c>
      <c r="G1336" s="235" t="inlineStr">
        <is>
          <t>4</t>
        </is>
      </c>
      <c r="H1336" s="234" t="inlineStr">
        <is>
          <t>X4</t>
        </is>
      </c>
      <c r="I1336" s="233" t="inlineStr">
        <is>
          <t>Packing</t>
        </is>
      </c>
      <c r="J1336" s="233" t="inlineStr">
        <is>
          <t>Packing</t>
        </is>
      </c>
      <c r="K1336" s="233" t="n"/>
      <c r="L1336" s="233" t="inlineStr">
        <is>
          <t>Regreasable</t>
        </is>
      </c>
      <c r="M1336" s="233" t="inlineStr">
        <is>
          <t>J</t>
        </is>
      </c>
      <c r="N1336" s="233" t="inlineStr">
        <is>
          <t>Labrynth Lip Seal</t>
        </is>
      </c>
      <c r="O1336" s="233" t="inlineStr">
        <is>
          <t>Coating_Scotchkote134_interior_exterior</t>
        </is>
      </c>
      <c r="P1336" s="235" t="inlineStr">
        <is>
          <t>RTF</t>
        </is>
      </c>
      <c r="Q1336" s="233" t="inlineStr">
        <is>
          <t>B104741</t>
        </is>
      </c>
      <c r="R1336" s="235" t="inlineStr">
        <is>
          <t>LT105</t>
        </is>
      </c>
      <c r="S1336" s="233" t="n"/>
      <c r="T1336" s="233" t="n"/>
      <c r="U1336" s="233" t="n"/>
    </row>
    <row r="1337">
      <c r="B1337" s="233">
        <f>IF(AND(M1337&lt;&gt;"B20", O1337= "Coating_Standard"),"Y","N")</f>
        <v/>
      </c>
      <c r="C1337" s="233" t="inlineStr">
        <is>
          <t>ConTab_BOM_KP_Insert_2048</t>
        </is>
      </c>
      <c r="D1337" s="233">
        <f>IF(B1337="Y",C1337,"")</f>
        <v/>
      </c>
      <c r="E1337" s="235" t="inlineStr">
        <is>
          <t>3014-7_8-KP</t>
        </is>
      </c>
      <c r="F1337" s="235" t="inlineStr">
        <is>
          <t>Opt_Insert</t>
        </is>
      </c>
      <c r="G1337" s="235" t="inlineStr">
        <is>
          <t>4</t>
        </is>
      </c>
      <c r="H1337" s="234" t="inlineStr">
        <is>
          <t>X4</t>
        </is>
      </c>
      <c r="I1337" s="233" t="inlineStr">
        <is>
          <t>Mechanical Seal</t>
        </is>
      </c>
      <c r="J1337" s="233" t="inlineStr">
        <is>
          <t>Single</t>
        </is>
      </c>
      <c r="K1337" s="233" t="n"/>
      <c r="L1337" s="233" t="inlineStr">
        <is>
          <t>Oil Lubricated Bath</t>
        </is>
      </c>
      <c r="M1337" s="233" t="inlineStr">
        <is>
          <t>C35</t>
        </is>
      </c>
      <c r="N1337" s="233" t="inlineStr">
        <is>
          <t>Labrynth Lip Seal</t>
        </is>
      </c>
      <c r="O1337" s="233" t="inlineStr">
        <is>
          <t>Coating_Scotchkote134_interior_exterior</t>
        </is>
      </c>
      <c r="P1337" s="235" t="inlineStr">
        <is>
          <t>RTF</t>
        </is>
      </c>
      <c r="Q1337" s="233" t="inlineStr">
        <is>
          <t>B104878</t>
        </is>
      </c>
      <c r="R1337" s="235" t="inlineStr">
        <is>
          <t>LT250</t>
        </is>
      </c>
      <c r="S1337" s="233" t="n"/>
      <c r="T1337" s="233" t="n"/>
      <c r="U1337" s="233" t="n"/>
    </row>
    <row r="1338">
      <c r="B1338" s="233">
        <f>IF(AND(M1338&lt;&gt;"B20", O1338= "Coating_Standard"),"Y","N")</f>
        <v/>
      </c>
      <c r="C1338" s="233" t="inlineStr">
        <is>
          <t>ConTab_BOM_KP_Insert_2049</t>
        </is>
      </c>
      <c r="D1338" s="233">
        <f>IF(B1338="Y",C1338,"")</f>
        <v/>
      </c>
      <c r="E1338" s="235" t="inlineStr">
        <is>
          <t>3014-7_8-KP</t>
        </is>
      </c>
      <c r="F1338" s="235" t="inlineStr">
        <is>
          <t>Opt_Insert</t>
        </is>
      </c>
      <c r="G1338" s="235" t="inlineStr">
        <is>
          <t>4</t>
        </is>
      </c>
      <c r="H1338" s="234" t="inlineStr">
        <is>
          <t>X4</t>
        </is>
      </c>
      <c r="I1338" s="233" t="inlineStr">
        <is>
          <t>Mechanical Seal</t>
        </is>
      </c>
      <c r="J1338" s="233" t="inlineStr">
        <is>
          <t>Single</t>
        </is>
      </c>
      <c r="K1338" s="233" t="n"/>
      <c r="L1338" s="233" t="inlineStr">
        <is>
          <t>Oil Lubricated Bath</t>
        </is>
      </c>
      <c r="M1338" s="233" t="inlineStr">
        <is>
          <t>J</t>
        </is>
      </c>
      <c r="N1338" s="233" t="inlineStr">
        <is>
          <t>Labrynth Lip Seal</t>
        </is>
      </c>
      <c r="O1338" s="233" t="inlineStr">
        <is>
          <t>Coating_Scotchkote134_interior_exterior</t>
        </is>
      </c>
      <c r="P1338" s="235" t="inlineStr">
        <is>
          <t>RTF</t>
        </is>
      </c>
      <c r="Q1338" s="233" t="inlineStr">
        <is>
          <t>B104879</t>
        </is>
      </c>
      <c r="R1338" s="235" t="inlineStr">
        <is>
          <t>LT105</t>
        </is>
      </c>
      <c r="S1338" s="233" t="n"/>
      <c r="T1338" s="233" t="n"/>
      <c r="U1338" s="233" t="n"/>
    </row>
    <row r="1339">
      <c r="B1339" s="233">
        <f>IF(AND(M1339&lt;&gt;"B20", O1339= "Coating_Standard"),"Y","N")</f>
        <v/>
      </c>
      <c r="C1339" s="233" t="inlineStr">
        <is>
          <t>ConTab_BOM_KP_Insert_2050</t>
        </is>
      </c>
      <c r="D1339" s="233">
        <f>IF(B1339="Y",C1339,"")</f>
        <v/>
      </c>
      <c r="E1339" s="235" t="inlineStr">
        <is>
          <t>3014-7_8-KP</t>
        </is>
      </c>
      <c r="F1339" s="235" t="inlineStr">
        <is>
          <t>Opt_Insert</t>
        </is>
      </c>
      <c r="G1339" s="235" t="inlineStr">
        <is>
          <t>4</t>
        </is>
      </c>
      <c r="H1339" s="234" t="inlineStr">
        <is>
          <t>X4</t>
        </is>
      </c>
      <c r="I1339" s="233" t="inlineStr">
        <is>
          <t>Packing</t>
        </is>
      </c>
      <c r="J1339" s="233" t="inlineStr">
        <is>
          <t>Packing</t>
        </is>
      </c>
      <c r="K1339" s="233" t="n"/>
      <c r="L1339" s="233" t="inlineStr">
        <is>
          <t>Oil Lubricated Bath</t>
        </is>
      </c>
      <c r="M1339" s="233" t="inlineStr">
        <is>
          <t>C35</t>
        </is>
      </c>
      <c r="N1339" s="233" t="inlineStr">
        <is>
          <t>Labrynth Lip Seal</t>
        </is>
      </c>
      <c r="O1339" s="233" t="inlineStr">
        <is>
          <t>Coating_Scotchkote134_interior_exterior</t>
        </is>
      </c>
      <c r="P1339" s="235" t="inlineStr">
        <is>
          <t>RTF</t>
        </is>
      </c>
      <c r="Q1339" s="233" t="inlineStr">
        <is>
          <t>B104881</t>
        </is>
      </c>
      <c r="R1339" s="235" t="inlineStr">
        <is>
          <t>LT250</t>
        </is>
      </c>
      <c r="S1339" s="233" t="n"/>
      <c r="T1339" s="233" t="n"/>
      <c r="U1339" s="233" t="n"/>
    </row>
    <row r="1340">
      <c r="B1340" s="233">
        <f>IF(AND(M1340&lt;&gt;"B20", O1340= "Coating_Standard"),"Y","N")</f>
        <v/>
      </c>
      <c r="C1340" s="233" t="inlineStr">
        <is>
          <t>ConTab_BOM_KP_Insert_2051</t>
        </is>
      </c>
      <c r="D1340" s="233">
        <f>IF(B1340="Y",C1340,"")</f>
        <v/>
      </c>
      <c r="E1340" s="235" t="inlineStr">
        <is>
          <t>3014-7_8-KP</t>
        </is>
      </c>
      <c r="F1340" s="235" t="inlineStr">
        <is>
          <t>Opt_Insert</t>
        </is>
      </c>
      <c r="G1340" s="235" t="inlineStr">
        <is>
          <t>4</t>
        </is>
      </c>
      <c r="H1340" s="234" t="inlineStr">
        <is>
          <t>X4</t>
        </is>
      </c>
      <c r="I1340" s="233" t="inlineStr">
        <is>
          <t>Packing</t>
        </is>
      </c>
      <c r="J1340" s="233" t="inlineStr">
        <is>
          <t>Packing</t>
        </is>
      </c>
      <c r="K1340" s="233" t="n"/>
      <c r="L1340" s="233" t="inlineStr">
        <is>
          <t>Oil Lubricated Bath</t>
        </is>
      </c>
      <c r="M1340" s="233" t="inlineStr">
        <is>
          <t>J</t>
        </is>
      </c>
      <c r="N1340" s="233" t="inlineStr">
        <is>
          <t>Labrynth Lip Seal</t>
        </is>
      </c>
      <c r="O1340" s="233" t="inlineStr">
        <is>
          <t>Coating_Scotchkote134_interior_exterior</t>
        </is>
      </c>
      <c r="P1340" s="235" t="inlineStr">
        <is>
          <t>RTF</t>
        </is>
      </c>
      <c r="Q1340" s="233" t="inlineStr">
        <is>
          <t>B104882</t>
        </is>
      </c>
      <c r="R1340" s="235" t="inlineStr">
        <is>
          <t>LT105</t>
        </is>
      </c>
      <c r="S1340" s="233" t="n"/>
      <c r="T1340" s="233" t="n"/>
      <c r="U1340" s="233" t="n"/>
    </row>
    <row r="1341">
      <c r="B1341" s="233">
        <f>IF(AND(M1341&lt;&gt;"B20", O1341= "Coating_Standard"),"Y","N")</f>
        <v/>
      </c>
      <c r="C1341" s="233" t="inlineStr">
        <is>
          <t>ConTab_BOM_KP_Insert_2052</t>
        </is>
      </c>
      <c r="D1341" s="233">
        <f>IF(B1341="Y",C1341,"")</f>
        <v/>
      </c>
      <c r="E1341" s="198" t="inlineStr">
        <is>
          <t>4015-9_0-KP</t>
        </is>
      </c>
      <c r="F1341" s="235" t="inlineStr">
        <is>
          <t>Opt_Insert</t>
        </is>
      </c>
      <c r="G1341" s="235" t="inlineStr">
        <is>
          <t>4</t>
        </is>
      </c>
      <c r="H1341" s="234" t="inlineStr">
        <is>
          <t>X4</t>
        </is>
      </c>
      <c r="I1341" s="233" t="inlineStr">
        <is>
          <t>Mechanical Seal</t>
        </is>
      </c>
      <c r="J1341" s="233" t="inlineStr">
        <is>
          <t>Single</t>
        </is>
      </c>
      <c r="K1341" s="233" t="n"/>
      <c r="L1341" s="233" t="inlineStr">
        <is>
          <t>Oil Lubricated Bath</t>
        </is>
      </c>
      <c r="M1341" s="233" t="inlineStr">
        <is>
          <t>C35</t>
        </is>
      </c>
      <c r="N1341" s="233" t="inlineStr">
        <is>
          <t>Labrynth Lip Seal</t>
        </is>
      </c>
      <c r="O1341" s="233" t="inlineStr">
        <is>
          <t>Coating_Scotchkote134_interior_exterior</t>
        </is>
      </c>
      <c r="P1341" s="235" t="inlineStr">
        <is>
          <t>RTF</t>
        </is>
      </c>
      <c r="Q1341" s="233" t="inlineStr">
        <is>
          <t>B104896</t>
        </is>
      </c>
      <c r="R1341" s="235" t="inlineStr">
        <is>
          <t>LT250</t>
        </is>
      </c>
      <c r="S1341" s="233" t="n"/>
      <c r="T1341" s="233" t="n"/>
      <c r="U1341" s="233" t="n"/>
    </row>
    <row r="1342">
      <c r="B1342" s="233">
        <f>IF(AND(M1342&lt;&gt;"B20", O1342= "Coating_Standard"),"Y","N")</f>
        <v/>
      </c>
      <c r="C1342" s="233" t="inlineStr">
        <is>
          <t>ConTab_BOM_KP_Insert_2053</t>
        </is>
      </c>
      <c r="D1342" s="233">
        <f>IF(B1342="Y",C1342,"")</f>
        <v/>
      </c>
      <c r="E1342" s="198" t="inlineStr">
        <is>
          <t>4015-9_0-KP</t>
        </is>
      </c>
      <c r="F1342" s="235" t="inlineStr">
        <is>
          <t>Opt_Insert</t>
        </is>
      </c>
      <c r="G1342" s="235" t="inlineStr">
        <is>
          <t>4</t>
        </is>
      </c>
      <c r="H1342" s="234" t="inlineStr">
        <is>
          <t>X4</t>
        </is>
      </c>
      <c r="I1342" s="233" t="inlineStr">
        <is>
          <t>Mechanical Seal</t>
        </is>
      </c>
      <c r="J1342" s="233" t="inlineStr">
        <is>
          <t>Single</t>
        </is>
      </c>
      <c r="K1342" s="233" t="n"/>
      <c r="L1342" s="233" t="inlineStr">
        <is>
          <t>Oil Lubricated Bath</t>
        </is>
      </c>
      <c r="M1342" s="233" t="inlineStr">
        <is>
          <t>J</t>
        </is>
      </c>
      <c r="N1342" s="233" t="inlineStr">
        <is>
          <t>Labrynth Lip Seal</t>
        </is>
      </c>
      <c r="O1342" s="233" t="inlineStr">
        <is>
          <t>Coating_Scotchkote134_interior_exterior</t>
        </is>
      </c>
      <c r="P1342" s="235" t="inlineStr">
        <is>
          <t>RTF</t>
        </is>
      </c>
      <c r="Q1342" s="233" t="inlineStr">
        <is>
          <t>B104897</t>
        </is>
      </c>
      <c r="R1342" s="235" t="inlineStr">
        <is>
          <t>LT105</t>
        </is>
      </c>
      <c r="S1342" s="233" t="n"/>
      <c r="T1342" s="233" t="n"/>
      <c r="U1342" s="233" t="n"/>
    </row>
    <row r="1343">
      <c r="B1343" s="233">
        <f>IF(AND(M1343&lt;&gt;"B20", O1343= "Coating_Standard"),"Y","N")</f>
        <v/>
      </c>
      <c r="C1343" s="233" t="inlineStr">
        <is>
          <t>ConTab_BOM_KP_Insert_2054</t>
        </is>
      </c>
      <c r="D1343" s="233">
        <f>IF(B1343="Y",C1343,"")</f>
        <v/>
      </c>
      <c r="E1343" s="198" t="inlineStr">
        <is>
          <t>4015-9_0-KP</t>
        </is>
      </c>
      <c r="F1343" s="235" t="inlineStr">
        <is>
          <t>Opt_Insert</t>
        </is>
      </c>
      <c r="G1343" s="235" t="inlineStr">
        <is>
          <t>4</t>
        </is>
      </c>
      <c r="H1343" s="234" t="inlineStr">
        <is>
          <t>X4</t>
        </is>
      </c>
      <c r="I1343" s="233" t="inlineStr">
        <is>
          <t>Packing</t>
        </is>
      </c>
      <c r="J1343" s="233" t="inlineStr">
        <is>
          <t>Packing</t>
        </is>
      </c>
      <c r="K1343" s="233" t="n"/>
      <c r="L1343" s="233" t="inlineStr">
        <is>
          <t>Oil Lubricated Bath</t>
        </is>
      </c>
      <c r="M1343" s="233" t="inlineStr">
        <is>
          <t>C35</t>
        </is>
      </c>
      <c r="N1343" s="233" t="inlineStr">
        <is>
          <t>Labrynth Lip Seal</t>
        </is>
      </c>
      <c r="O1343" s="233" t="inlineStr">
        <is>
          <t>Coating_Scotchkote134_interior_exterior</t>
        </is>
      </c>
      <c r="P1343" s="235" t="inlineStr">
        <is>
          <t>RTF</t>
        </is>
      </c>
      <c r="Q1343" s="233" t="inlineStr">
        <is>
          <t>B104899</t>
        </is>
      </c>
      <c r="R1343" s="235" t="inlineStr">
        <is>
          <t>LT250</t>
        </is>
      </c>
      <c r="S1343" s="233" t="n"/>
      <c r="T1343" s="233" t="n"/>
      <c r="U1343" s="233" t="n"/>
    </row>
    <row r="1344">
      <c r="B1344" s="233">
        <f>IF(AND(M1344&lt;&gt;"B20", O1344= "Coating_Standard"),"Y","N")</f>
        <v/>
      </c>
      <c r="C1344" s="233" t="inlineStr">
        <is>
          <t>ConTab_BOM_KP_Insert_2055</t>
        </is>
      </c>
      <c r="D1344" s="233">
        <f>IF(B1344="Y",C1344,"")</f>
        <v/>
      </c>
      <c r="E1344" s="198" t="inlineStr">
        <is>
          <t>4015-9_0-KP</t>
        </is>
      </c>
      <c r="F1344" s="235" t="inlineStr">
        <is>
          <t>Opt_Insert</t>
        </is>
      </c>
      <c r="G1344" s="235" t="inlineStr">
        <is>
          <t>4</t>
        </is>
      </c>
      <c r="H1344" s="234" t="inlineStr">
        <is>
          <t>X4</t>
        </is>
      </c>
      <c r="I1344" s="233" t="inlineStr">
        <is>
          <t>Packing</t>
        </is>
      </c>
      <c r="J1344" s="233" t="inlineStr">
        <is>
          <t>Packing</t>
        </is>
      </c>
      <c r="K1344" s="233" t="n"/>
      <c r="L1344" s="233" t="inlineStr">
        <is>
          <t>Oil Lubricated Bath</t>
        </is>
      </c>
      <c r="M1344" s="233" t="inlineStr">
        <is>
          <t>J</t>
        </is>
      </c>
      <c r="N1344" s="233" t="inlineStr">
        <is>
          <t>Labrynth Lip Seal</t>
        </is>
      </c>
      <c r="O1344" s="233" t="inlineStr">
        <is>
          <t>Coating_Scotchkote134_interior_exterior</t>
        </is>
      </c>
      <c r="P1344" s="235" t="inlineStr">
        <is>
          <t>RTF</t>
        </is>
      </c>
      <c r="Q1344" s="233" t="inlineStr">
        <is>
          <t>B104900</t>
        </is>
      </c>
      <c r="R1344" s="235" t="inlineStr">
        <is>
          <t>LT105</t>
        </is>
      </c>
      <c r="S1344" s="233" t="n"/>
      <c r="T1344" s="233" t="n"/>
      <c r="U1344" s="233" t="n"/>
    </row>
    <row r="1345">
      <c r="B1345" s="233">
        <f>IF(AND(M1345&lt;&gt;"B20", O1345= "Coating_Standard"),"Y","N")</f>
        <v/>
      </c>
      <c r="C1345" s="233" t="inlineStr">
        <is>
          <t>ConTab_BOM_KP_Insert_2056</t>
        </is>
      </c>
      <c r="D1345" s="233">
        <f>IF(B1345="Y",C1345,"")</f>
        <v/>
      </c>
      <c r="E1345" s="198" t="inlineStr">
        <is>
          <t>6015-3_4-KP</t>
        </is>
      </c>
      <c r="F1345" s="235" t="inlineStr">
        <is>
          <t>Opt_Insert</t>
        </is>
      </c>
      <c r="G1345" s="235" t="inlineStr">
        <is>
          <t>5</t>
        </is>
      </c>
      <c r="H1345" s="234" t="inlineStr">
        <is>
          <t>X5</t>
        </is>
      </c>
      <c r="I1345" s="233" t="inlineStr">
        <is>
          <t>Mechanical Seal</t>
        </is>
      </c>
      <c r="J1345" s="233" t="inlineStr">
        <is>
          <t>Single</t>
        </is>
      </c>
      <c r="K1345" s="233" t="n"/>
      <c r="L1345" s="233" t="inlineStr">
        <is>
          <t>Regreasable</t>
        </is>
      </c>
      <c r="M1345" s="233" t="inlineStr">
        <is>
          <t>C35</t>
        </is>
      </c>
      <c r="N1345" s="233" t="inlineStr">
        <is>
          <t>No Lip seals or labrynth seals</t>
        </is>
      </c>
      <c r="O1345" s="233" t="inlineStr">
        <is>
          <t>Coating_Scotchkote134_interior_exterior</t>
        </is>
      </c>
      <c r="P1345" s="235" t="inlineStr">
        <is>
          <t>RTF</t>
        </is>
      </c>
      <c r="Q1345" s="233" t="inlineStr">
        <is>
          <t>B101284</t>
        </is>
      </c>
      <c r="R1345" s="235" t="inlineStr">
        <is>
          <t>LT250</t>
        </is>
      </c>
      <c r="S1345" s="233" t="n"/>
      <c r="T1345" s="233" t="n"/>
      <c r="U1345" s="233" t="n"/>
    </row>
    <row r="1346">
      <c r="B1346" s="233">
        <f>IF(AND(M1346&lt;&gt;"B20", O1346= "Coating_Standard"),"Y","N")</f>
        <v/>
      </c>
      <c r="C1346" s="233" t="inlineStr">
        <is>
          <t>ConTab_BOM_KP_Insert_2057</t>
        </is>
      </c>
      <c r="D1346" s="233">
        <f>IF(B1346="Y",C1346,"")</f>
        <v/>
      </c>
      <c r="E1346" s="198" t="inlineStr">
        <is>
          <t>6015-3_4-KP</t>
        </is>
      </c>
      <c r="F1346" s="235" t="inlineStr">
        <is>
          <t>Opt_Insert</t>
        </is>
      </c>
      <c r="G1346" s="235" t="inlineStr">
        <is>
          <t>5</t>
        </is>
      </c>
      <c r="H1346" s="234" t="inlineStr">
        <is>
          <t>X5</t>
        </is>
      </c>
      <c r="I1346" s="233" t="inlineStr">
        <is>
          <t>Mechanical Seal</t>
        </is>
      </c>
      <c r="J1346" s="233" t="inlineStr">
        <is>
          <t>Single</t>
        </is>
      </c>
      <c r="K1346" s="233" t="n"/>
      <c r="L1346" s="233" t="inlineStr">
        <is>
          <t>Regreasable</t>
        </is>
      </c>
      <c r="M1346" s="233" t="inlineStr">
        <is>
          <t>J</t>
        </is>
      </c>
      <c r="N1346" s="233" t="inlineStr">
        <is>
          <t>No Lip seals or labrynth seals</t>
        </is>
      </c>
      <c r="O1346" s="233" t="inlineStr">
        <is>
          <t>Coating_Scotchkote134_interior_exterior</t>
        </is>
      </c>
      <c r="P1346" s="235" t="inlineStr">
        <is>
          <t>RTF</t>
        </is>
      </c>
      <c r="Q1346" s="233" t="inlineStr">
        <is>
          <t>B101286</t>
        </is>
      </c>
      <c r="R1346" s="235" t="inlineStr">
        <is>
          <t>LT105</t>
        </is>
      </c>
      <c r="S1346" s="233" t="n"/>
      <c r="T1346" s="233" t="n"/>
      <c r="U1346" s="233" t="n"/>
    </row>
    <row r="1347">
      <c r="B1347" s="233">
        <f>IF(AND(M1347&lt;&gt;"B20", O1347= "Coating_Standard"),"Y","N")</f>
        <v/>
      </c>
      <c r="C1347" s="233" t="inlineStr">
        <is>
          <t>ConTab_BOM_KP_Insert_2058</t>
        </is>
      </c>
      <c r="D1347" s="233">
        <f>IF(B1347="Y",C1347,"")</f>
        <v/>
      </c>
      <c r="E1347" s="198" t="inlineStr">
        <is>
          <t>6015-3_4-KP</t>
        </is>
      </c>
      <c r="F1347" s="235" t="inlineStr">
        <is>
          <t>Opt_Insert</t>
        </is>
      </c>
      <c r="G1347" s="235" t="inlineStr">
        <is>
          <t>5</t>
        </is>
      </c>
      <c r="H1347" s="234" t="inlineStr">
        <is>
          <t>X5</t>
        </is>
      </c>
      <c r="I1347" s="233" t="inlineStr">
        <is>
          <t>Mechanical Seal</t>
        </is>
      </c>
      <c r="J1347" s="233" t="inlineStr">
        <is>
          <t>Single</t>
        </is>
      </c>
      <c r="K1347" s="233" t="n"/>
      <c r="L1347" s="233" t="inlineStr">
        <is>
          <t>Regreasable</t>
        </is>
      </c>
      <c r="M1347" s="233" t="inlineStr">
        <is>
          <t>X</t>
        </is>
      </c>
      <c r="N1347" s="233" t="inlineStr">
        <is>
          <t>Special/Other</t>
        </is>
      </c>
      <c r="O1347" s="233" t="inlineStr">
        <is>
          <t>Coating_Scotchkote134_interior_exterior</t>
        </is>
      </c>
      <c r="P1347" s="235" t="inlineStr">
        <is>
          <t>RTF</t>
        </is>
      </c>
      <c r="Q1347" s="233" t="inlineStr">
        <is>
          <t>B101287</t>
        </is>
      </c>
      <c r="R1347" s="235" t="inlineStr">
        <is>
          <t>LT250</t>
        </is>
      </c>
      <c r="S1347" s="233" t="n"/>
      <c r="T1347" s="233" t="n"/>
      <c r="U1347" s="233" t="n"/>
    </row>
    <row r="1348">
      <c r="B1348" s="233">
        <f>IF(AND(M1348&lt;&gt;"B20", O1348= "Coating_Standard"),"Y","N")</f>
        <v/>
      </c>
      <c r="C1348" s="233" t="inlineStr">
        <is>
          <t>ConTab_BOM_KP_Insert_2059</t>
        </is>
      </c>
      <c r="D1348" s="233">
        <f>IF(B1348="Y",C1348,"")</f>
        <v/>
      </c>
      <c r="E1348" s="198" t="inlineStr">
        <is>
          <t>6015-3_4-KP</t>
        </is>
      </c>
      <c r="F1348" s="235" t="inlineStr">
        <is>
          <t>Opt_Insert</t>
        </is>
      </c>
      <c r="G1348" s="235" t="inlineStr">
        <is>
          <t>5</t>
        </is>
      </c>
      <c r="H1348" s="234" t="inlineStr">
        <is>
          <t>X5</t>
        </is>
      </c>
      <c r="I1348" s="233" t="inlineStr">
        <is>
          <t>Packing</t>
        </is>
      </c>
      <c r="J1348" s="233" t="inlineStr">
        <is>
          <t>Packing</t>
        </is>
      </c>
      <c r="K1348" s="233" t="n"/>
      <c r="L1348" s="233" t="inlineStr">
        <is>
          <t>Regreasable</t>
        </is>
      </c>
      <c r="M1348" s="233" t="inlineStr">
        <is>
          <t>C35</t>
        </is>
      </c>
      <c r="N1348" s="233" t="inlineStr">
        <is>
          <t>No Lip seals or labrynth seals</t>
        </is>
      </c>
      <c r="O1348" s="233" t="inlineStr">
        <is>
          <t>Coating_Scotchkote134_interior_exterior</t>
        </is>
      </c>
      <c r="P1348" s="235" t="inlineStr">
        <is>
          <t>RTF</t>
        </is>
      </c>
      <c r="Q1348" s="233" t="inlineStr">
        <is>
          <t>B101288</t>
        </is>
      </c>
      <c r="R1348" s="235" t="inlineStr">
        <is>
          <t>LT250</t>
        </is>
      </c>
      <c r="S1348" s="233" t="n"/>
      <c r="T1348" s="233" t="n"/>
      <c r="U1348" s="233" t="n"/>
    </row>
    <row r="1349">
      <c r="B1349" s="233">
        <f>IF(AND(M1349&lt;&gt;"B20", O1349= "Coating_Standard"),"Y","N")</f>
        <v/>
      </c>
      <c r="C1349" s="233" t="inlineStr">
        <is>
          <t>ConTab_BOM_KP_Insert_2060</t>
        </is>
      </c>
      <c r="D1349" s="233">
        <f>IF(B1349="Y",C1349,"")</f>
        <v/>
      </c>
      <c r="E1349" s="198" t="inlineStr">
        <is>
          <t>6015-3_4-KP</t>
        </is>
      </c>
      <c r="F1349" s="235" t="inlineStr">
        <is>
          <t>Opt_Insert</t>
        </is>
      </c>
      <c r="G1349" s="235" t="inlineStr">
        <is>
          <t>5</t>
        </is>
      </c>
      <c r="H1349" s="234" t="inlineStr">
        <is>
          <t>X5</t>
        </is>
      </c>
      <c r="I1349" s="233" t="inlineStr">
        <is>
          <t>Packing</t>
        </is>
      </c>
      <c r="J1349" s="233" t="inlineStr">
        <is>
          <t>Packing</t>
        </is>
      </c>
      <c r="K1349" s="233" t="n"/>
      <c r="L1349" s="233" t="inlineStr">
        <is>
          <t>Regreasable</t>
        </is>
      </c>
      <c r="M1349" s="233" t="inlineStr">
        <is>
          <t>J</t>
        </is>
      </c>
      <c r="N1349" s="233" t="inlineStr">
        <is>
          <t>No Lip seals or labrynth seals</t>
        </is>
      </c>
      <c r="O1349" s="233" t="inlineStr">
        <is>
          <t>Coating_Scotchkote134_interior_exterior</t>
        </is>
      </c>
      <c r="P1349" s="235" t="inlineStr">
        <is>
          <t>RTF</t>
        </is>
      </c>
      <c r="Q1349" s="233" t="inlineStr">
        <is>
          <t>B101290</t>
        </is>
      </c>
      <c r="R1349" s="235" t="inlineStr">
        <is>
          <t>LT105</t>
        </is>
      </c>
      <c r="S1349" s="233" t="n"/>
      <c r="T1349" s="233" t="n"/>
      <c r="U1349" s="233" t="n"/>
    </row>
    <row r="1350">
      <c r="B1350" s="233">
        <f>IF(AND(M1350&lt;&gt;"B20", O1350= "Coating_Standard"),"Y","N")</f>
        <v/>
      </c>
      <c r="C1350" s="233" t="inlineStr">
        <is>
          <t>ConTab_BOM_KP_Insert_2061</t>
        </is>
      </c>
      <c r="D1350" s="233">
        <f>IF(B1350="Y",C1350,"")</f>
        <v/>
      </c>
      <c r="E1350" s="198" t="inlineStr">
        <is>
          <t>6015-3_4-KP</t>
        </is>
      </c>
      <c r="F1350" s="235" t="inlineStr">
        <is>
          <t>Opt_Insert</t>
        </is>
      </c>
      <c r="G1350" s="235" t="inlineStr">
        <is>
          <t>5</t>
        </is>
      </c>
      <c r="H1350" s="234" t="inlineStr">
        <is>
          <t>X5</t>
        </is>
      </c>
      <c r="I1350" s="233" t="inlineStr">
        <is>
          <t>Packing</t>
        </is>
      </c>
      <c r="J1350" s="233" t="inlineStr">
        <is>
          <t>Packing</t>
        </is>
      </c>
      <c r="K1350" s="233" t="n"/>
      <c r="L1350" s="233" t="inlineStr">
        <is>
          <t>Regreasable</t>
        </is>
      </c>
      <c r="M1350" s="233" t="inlineStr">
        <is>
          <t>X</t>
        </is>
      </c>
      <c r="N1350" s="233" t="inlineStr">
        <is>
          <t>Special/Other</t>
        </is>
      </c>
      <c r="O1350" s="233" t="inlineStr">
        <is>
          <t>Coating_Scotchkote134_interior_exterior</t>
        </is>
      </c>
      <c r="P1350" s="235" t="inlineStr">
        <is>
          <t>RTF</t>
        </is>
      </c>
      <c r="Q1350" s="233" t="inlineStr">
        <is>
          <t>B101291</t>
        </is>
      </c>
      <c r="R1350" s="235" t="inlineStr">
        <is>
          <t>LT250</t>
        </is>
      </c>
      <c r="S1350" s="233" t="n"/>
      <c r="T1350" s="233" t="n"/>
      <c r="U1350" s="233" t="n"/>
    </row>
    <row r="1351">
      <c r="B1351" s="233">
        <f>IF(AND(M1351&lt;&gt;"B20", O1351= "Coating_Standard"),"Y","N")</f>
        <v/>
      </c>
      <c r="C1351" s="233" t="inlineStr">
        <is>
          <t>ConTab_BOM_KP_Insert_2062</t>
        </is>
      </c>
      <c r="D1351" s="233">
        <f>IF(B1351="Y",C1351,"")</f>
        <v/>
      </c>
      <c r="E1351" s="198" t="inlineStr">
        <is>
          <t>6015-3_4-KP</t>
        </is>
      </c>
      <c r="F1351" s="235" t="inlineStr">
        <is>
          <t>Opt_Insert</t>
        </is>
      </c>
      <c r="G1351" s="235" t="inlineStr">
        <is>
          <t>5</t>
        </is>
      </c>
      <c r="H1351" s="234" t="inlineStr">
        <is>
          <t>X5</t>
        </is>
      </c>
      <c r="I1351" s="233" t="inlineStr">
        <is>
          <t>Mechanical Seal</t>
        </is>
      </c>
      <c r="J1351" s="233" t="inlineStr">
        <is>
          <t>Single</t>
        </is>
      </c>
      <c r="K1351" s="233" t="n"/>
      <c r="L1351" s="233" t="inlineStr">
        <is>
          <t>Oil Lubricated Bath</t>
        </is>
      </c>
      <c r="M1351" s="233" t="inlineStr">
        <is>
          <t>C35</t>
        </is>
      </c>
      <c r="N1351" s="233" t="inlineStr">
        <is>
          <t>Lip Seal</t>
        </is>
      </c>
      <c r="O1351" s="233" t="inlineStr">
        <is>
          <t>Coating_Scotchkote134_interior_exterior</t>
        </is>
      </c>
      <c r="P1351" s="235" t="inlineStr">
        <is>
          <t>RTF</t>
        </is>
      </c>
      <c r="Q1351" s="233" t="inlineStr">
        <is>
          <t>B104036</t>
        </is>
      </c>
      <c r="R1351" s="235" t="inlineStr">
        <is>
          <t>LT250</t>
        </is>
      </c>
      <c r="S1351" s="233" t="n"/>
      <c r="T1351" s="233" t="n"/>
      <c r="U1351" s="233" t="n"/>
    </row>
    <row r="1352">
      <c r="B1352" s="233">
        <f>IF(AND(M1352&lt;&gt;"B20", O1352= "Coating_Standard"),"Y","N")</f>
        <v/>
      </c>
      <c r="C1352" s="233" t="inlineStr">
        <is>
          <t>ConTab_BOM_KP_Insert_2063</t>
        </is>
      </c>
      <c r="D1352" s="233">
        <f>IF(B1352="Y",C1352,"")</f>
        <v/>
      </c>
      <c r="E1352" s="198" t="inlineStr">
        <is>
          <t>6015-3_4-KP</t>
        </is>
      </c>
      <c r="F1352" s="235" t="inlineStr">
        <is>
          <t>Opt_Insert</t>
        </is>
      </c>
      <c r="G1352" s="235" t="inlineStr">
        <is>
          <t>5</t>
        </is>
      </c>
      <c r="H1352" s="234" t="inlineStr">
        <is>
          <t>X5</t>
        </is>
      </c>
      <c r="I1352" s="233" t="inlineStr">
        <is>
          <t>Mechanical Seal</t>
        </is>
      </c>
      <c r="J1352" s="233" t="inlineStr">
        <is>
          <t>Single</t>
        </is>
      </c>
      <c r="K1352" s="233" t="n"/>
      <c r="L1352" s="233" t="inlineStr">
        <is>
          <t>Oil Lubricated Bath</t>
        </is>
      </c>
      <c r="M1352" s="233" t="inlineStr">
        <is>
          <t>J</t>
        </is>
      </c>
      <c r="N1352" s="233" t="inlineStr">
        <is>
          <t>Lip Seal</t>
        </is>
      </c>
      <c r="O1352" s="233" t="inlineStr">
        <is>
          <t>Coating_Scotchkote134_interior_exterior</t>
        </is>
      </c>
      <c r="P1352" s="235" t="inlineStr">
        <is>
          <t>RTF</t>
        </is>
      </c>
      <c r="Q1352" s="233" t="inlineStr">
        <is>
          <t>B104038</t>
        </is>
      </c>
      <c r="R1352" s="235" t="inlineStr">
        <is>
          <t>LT105</t>
        </is>
      </c>
      <c r="S1352" s="233" t="n"/>
      <c r="T1352" s="233" t="n"/>
      <c r="U1352" s="233" t="n"/>
    </row>
    <row r="1353">
      <c r="B1353" s="233">
        <f>IF(AND(M1353&lt;&gt;"B20", O1353= "Coating_Standard"),"Y","N")</f>
        <v/>
      </c>
      <c r="C1353" s="233" t="inlineStr">
        <is>
          <t>ConTab_BOM_KP_Insert_2064</t>
        </is>
      </c>
      <c r="D1353" s="233">
        <f>IF(B1353="Y",C1353,"")</f>
        <v/>
      </c>
      <c r="E1353" s="198" t="inlineStr">
        <is>
          <t>6015-3_4-KP</t>
        </is>
      </c>
      <c r="F1353" s="235" t="inlineStr">
        <is>
          <t>Opt_Insert</t>
        </is>
      </c>
      <c r="G1353" s="235" t="inlineStr">
        <is>
          <t>5</t>
        </is>
      </c>
      <c r="H1353" s="234" t="inlineStr">
        <is>
          <t>X5</t>
        </is>
      </c>
      <c r="I1353" s="233" t="inlineStr">
        <is>
          <t>Mechanical Seal</t>
        </is>
      </c>
      <c r="J1353" s="233" t="inlineStr">
        <is>
          <t>Single</t>
        </is>
      </c>
      <c r="K1353" s="233" t="n"/>
      <c r="L1353" s="233" t="inlineStr">
        <is>
          <t>Oil Lubricated Bath</t>
        </is>
      </c>
      <c r="M1353" s="233" t="inlineStr">
        <is>
          <t>X</t>
        </is>
      </c>
      <c r="N1353" s="233" t="inlineStr">
        <is>
          <t>Special/Other</t>
        </is>
      </c>
      <c r="O1353" s="233" t="inlineStr">
        <is>
          <t>Coating_Scotchkote134_interior_exterior</t>
        </is>
      </c>
      <c r="P1353" s="235" t="inlineStr">
        <is>
          <t>RTF</t>
        </is>
      </c>
      <c r="Q1353" s="233" t="inlineStr">
        <is>
          <t>B104039</t>
        </is>
      </c>
      <c r="R1353" s="235" t="inlineStr">
        <is>
          <t>LT250</t>
        </is>
      </c>
      <c r="S1353" s="233" t="n"/>
      <c r="T1353" s="233" t="n"/>
      <c r="U1353" s="233" t="n"/>
    </row>
    <row r="1354">
      <c r="B1354" s="233">
        <f>IF(AND(M1354&lt;&gt;"B20", O1354= "Coating_Standard"),"Y","N")</f>
        <v/>
      </c>
      <c r="C1354" s="233" t="inlineStr">
        <is>
          <t>ConTab_BOM_KP_Insert_2065</t>
        </is>
      </c>
      <c r="D1354" s="233">
        <f>IF(B1354="Y",C1354,"")</f>
        <v/>
      </c>
      <c r="E1354" s="198" t="inlineStr">
        <is>
          <t>6015-3_4-KP</t>
        </is>
      </c>
      <c r="F1354" s="235" t="inlineStr">
        <is>
          <t>Opt_Insert</t>
        </is>
      </c>
      <c r="G1354" s="235" t="inlineStr">
        <is>
          <t>5</t>
        </is>
      </c>
      <c r="H1354" s="234" t="inlineStr">
        <is>
          <t>X5</t>
        </is>
      </c>
      <c r="I1354" s="233" t="inlineStr">
        <is>
          <t>Packing</t>
        </is>
      </c>
      <c r="J1354" s="233" t="inlineStr">
        <is>
          <t>Packing</t>
        </is>
      </c>
      <c r="K1354" s="233" t="n"/>
      <c r="L1354" s="233" t="inlineStr">
        <is>
          <t>Oil Lubricated Bath</t>
        </is>
      </c>
      <c r="M1354" s="233" t="inlineStr">
        <is>
          <t>C35</t>
        </is>
      </c>
      <c r="N1354" s="233" t="inlineStr">
        <is>
          <t>Lip Seal</t>
        </is>
      </c>
      <c r="O1354" s="233" t="inlineStr">
        <is>
          <t>Coating_Scotchkote134_interior_exterior</t>
        </is>
      </c>
      <c r="P1354" s="235" t="inlineStr">
        <is>
          <t>RTF</t>
        </is>
      </c>
      <c r="Q1354" s="233" t="inlineStr">
        <is>
          <t>B104036</t>
        </is>
      </c>
      <c r="R1354" s="235" t="inlineStr">
        <is>
          <t>LT250</t>
        </is>
      </c>
      <c r="S1354" s="233" t="n"/>
      <c r="T1354" s="233" t="n"/>
      <c r="U1354" s="233" t="n"/>
    </row>
    <row r="1355">
      <c r="B1355" s="233">
        <f>IF(AND(M1355&lt;&gt;"B20", O1355= "Coating_Standard"),"Y","N")</f>
        <v/>
      </c>
      <c r="C1355" s="233" t="inlineStr">
        <is>
          <t>ConTab_BOM_KP_Insert_2066</t>
        </is>
      </c>
      <c r="D1355" s="233">
        <f>IF(B1355="Y",C1355,"")</f>
        <v/>
      </c>
      <c r="E1355" s="198" t="inlineStr">
        <is>
          <t>6015-3_4-KP</t>
        </is>
      </c>
      <c r="F1355" s="235" t="inlineStr">
        <is>
          <t>Opt_Insert</t>
        </is>
      </c>
      <c r="G1355" s="235" t="inlineStr">
        <is>
          <t>5</t>
        </is>
      </c>
      <c r="H1355" s="234" t="inlineStr">
        <is>
          <t>X5</t>
        </is>
      </c>
      <c r="I1355" s="233" t="inlineStr">
        <is>
          <t>Packing</t>
        </is>
      </c>
      <c r="J1355" s="233" t="inlineStr">
        <is>
          <t>Packing</t>
        </is>
      </c>
      <c r="K1355" s="233" t="n"/>
      <c r="L1355" s="233" t="inlineStr">
        <is>
          <t>Oil Lubricated Bath</t>
        </is>
      </c>
      <c r="M1355" s="233" t="inlineStr">
        <is>
          <t>J</t>
        </is>
      </c>
      <c r="N1355" s="233" t="inlineStr">
        <is>
          <t>Lip Seal</t>
        </is>
      </c>
      <c r="O1355" s="233" t="inlineStr">
        <is>
          <t>Coating_Scotchkote134_interior_exterior</t>
        </is>
      </c>
      <c r="P1355" s="235" t="inlineStr">
        <is>
          <t>RTF</t>
        </is>
      </c>
      <c r="Q1355" s="233" t="inlineStr">
        <is>
          <t>B104038</t>
        </is>
      </c>
      <c r="R1355" s="235" t="inlineStr">
        <is>
          <t>LT105</t>
        </is>
      </c>
      <c r="S1355" s="233" t="n"/>
      <c r="T1355" s="233" t="n"/>
      <c r="U1355" s="233" t="n"/>
    </row>
    <row r="1356">
      <c r="B1356" s="233">
        <f>IF(AND(M1356&lt;&gt;"B20", O1356= "Coating_Standard"),"Y","N")</f>
        <v/>
      </c>
      <c r="C1356" s="233" t="inlineStr">
        <is>
          <t>ConTab_BOM_KP_Insert_2067</t>
        </is>
      </c>
      <c r="D1356" s="233">
        <f>IF(B1356="Y",C1356,"")</f>
        <v/>
      </c>
      <c r="E1356" s="198" t="inlineStr">
        <is>
          <t>6015-3_4-KP</t>
        </is>
      </c>
      <c r="F1356" s="235" t="inlineStr">
        <is>
          <t>Opt_Insert</t>
        </is>
      </c>
      <c r="G1356" s="235" t="inlineStr">
        <is>
          <t>5</t>
        </is>
      </c>
      <c r="H1356" s="234" t="inlineStr">
        <is>
          <t>X5</t>
        </is>
      </c>
      <c r="I1356" s="233" t="inlineStr">
        <is>
          <t>Packing</t>
        </is>
      </c>
      <c r="J1356" s="233" t="inlineStr">
        <is>
          <t>Packing</t>
        </is>
      </c>
      <c r="K1356" s="233" t="n"/>
      <c r="L1356" s="233" t="inlineStr">
        <is>
          <t>Oil Lubricated Bath</t>
        </is>
      </c>
      <c r="M1356" s="233" t="inlineStr">
        <is>
          <t>X</t>
        </is>
      </c>
      <c r="N1356" s="233" t="inlineStr">
        <is>
          <t>Special/Other</t>
        </is>
      </c>
      <c r="O1356" s="233" t="inlineStr">
        <is>
          <t>Coating_Scotchkote134_interior_exterior</t>
        </is>
      </c>
      <c r="P1356" s="235" t="inlineStr">
        <is>
          <t>RTF</t>
        </is>
      </c>
      <c r="Q1356" s="233" t="inlineStr">
        <is>
          <t>B104039</t>
        </is>
      </c>
      <c r="R1356" s="235" t="inlineStr">
        <is>
          <t>LT250</t>
        </is>
      </c>
      <c r="S1356" s="233" t="n"/>
      <c r="T1356" s="233" t="n"/>
      <c r="U1356" s="233" t="n"/>
    </row>
    <row r="1357">
      <c r="B1357" s="233">
        <f>IF(AND(M1357&lt;&gt;"B20", O1357= "Coating_Standard"),"Y","N")</f>
        <v/>
      </c>
      <c r="C1357" s="233" t="inlineStr">
        <is>
          <t>ConTab_BOM_KP_Insert_2068</t>
        </is>
      </c>
      <c r="D1357" s="233">
        <f>IF(B1357="Y",C1357,"")</f>
        <v/>
      </c>
      <c r="E1357" s="198" t="inlineStr">
        <is>
          <t>6015-3_4-KP</t>
        </is>
      </c>
      <c r="F1357" s="235" t="inlineStr">
        <is>
          <t>Opt_Insert</t>
        </is>
      </c>
      <c r="G1357" s="235" t="inlineStr">
        <is>
          <t>5</t>
        </is>
      </c>
      <c r="H1357" s="234" t="inlineStr">
        <is>
          <t>X5</t>
        </is>
      </c>
      <c r="I1357" s="233" t="inlineStr">
        <is>
          <t>Mechanical Seal</t>
        </is>
      </c>
      <c r="J1357" s="233" t="inlineStr">
        <is>
          <t>Single</t>
        </is>
      </c>
      <c r="K1357" s="233" t="n"/>
      <c r="L1357" s="233" t="inlineStr">
        <is>
          <t>Regreasable</t>
        </is>
      </c>
      <c r="M1357" s="233" t="inlineStr">
        <is>
          <t>C35</t>
        </is>
      </c>
      <c r="N1357" s="233" t="inlineStr">
        <is>
          <t>Lip Seal</t>
        </is>
      </c>
      <c r="O1357" s="233" t="inlineStr">
        <is>
          <t>Coating_Scotchkote134_interior_exterior</t>
        </is>
      </c>
      <c r="P1357" s="235" t="inlineStr">
        <is>
          <t>RTF</t>
        </is>
      </c>
      <c r="Q1357" s="233" t="inlineStr">
        <is>
          <t>B105021</t>
        </is>
      </c>
      <c r="R1357" s="235" t="inlineStr">
        <is>
          <t>LT250</t>
        </is>
      </c>
      <c r="S1357" s="233" t="n"/>
      <c r="T1357" s="233" t="n"/>
      <c r="U1357" s="233" t="n"/>
    </row>
    <row r="1358">
      <c r="B1358" s="233">
        <f>IF(AND(M1358&lt;&gt;"B20", O1358= "Coating_Standard"),"Y","N")</f>
        <v/>
      </c>
      <c r="C1358" s="233" t="inlineStr">
        <is>
          <t>ConTab_BOM_KP_Insert_2069</t>
        </is>
      </c>
      <c r="D1358" s="233">
        <f>IF(B1358="Y",C1358,"")</f>
        <v/>
      </c>
      <c r="E1358" s="198" t="inlineStr">
        <is>
          <t>6015-3_4-KP</t>
        </is>
      </c>
      <c r="F1358" s="235" t="inlineStr">
        <is>
          <t>Opt_Insert</t>
        </is>
      </c>
      <c r="G1358" s="235" t="inlineStr">
        <is>
          <t>5</t>
        </is>
      </c>
      <c r="H1358" s="234" t="inlineStr">
        <is>
          <t>X5</t>
        </is>
      </c>
      <c r="I1358" s="233" t="inlineStr">
        <is>
          <t>Mechanical Seal</t>
        </is>
      </c>
      <c r="J1358" s="233" t="inlineStr">
        <is>
          <t>Single</t>
        </is>
      </c>
      <c r="K1358" s="233" t="n"/>
      <c r="L1358" s="233" t="inlineStr">
        <is>
          <t>Regreasable</t>
        </is>
      </c>
      <c r="M1358" s="233" t="inlineStr">
        <is>
          <t>J</t>
        </is>
      </c>
      <c r="N1358" s="233" t="inlineStr">
        <is>
          <t>Lip Seal</t>
        </is>
      </c>
      <c r="O1358" s="233" t="inlineStr">
        <is>
          <t>Coating_Scotchkote134_interior_exterior</t>
        </is>
      </c>
      <c r="P1358" s="235" t="inlineStr">
        <is>
          <t>RTF</t>
        </is>
      </c>
      <c r="Q1358" s="233" t="inlineStr">
        <is>
          <t>B105022</t>
        </is>
      </c>
      <c r="R1358" s="235" t="inlineStr">
        <is>
          <t>LT105</t>
        </is>
      </c>
      <c r="S1358" s="233" t="n"/>
      <c r="T1358" s="233" t="n"/>
      <c r="U1358" s="233" t="n"/>
    </row>
    <row r="1359">
      <c r="B1359" s="233">
        <f>IF(AND(M1359&lt;&gt;"B20", O1359= "Coating_Standard"),"Y","N")</f>
        <v/>
      </c>
      <c r="C1359" s="233" t="inlineStr">
        <is>
          <t>ConTab_BOM_KP_Insert_2070</t>
        </is>
      </c>
      <c r="D1359" s="233">
        <f>IF(B1359="Y",C1359,"")</f>
        <v/>
      </c>
      <c r="E1359" s="198" t="inlineStr">
        <is>
          <t>6015-3_4-KP</t>
        </is>
      </c>
      <c r="F1359" s="235" t="inlineStr">
        <is>
          <t>Opt_Insert</t>
        </is>
      </c>
      <c r="G1359" s="235" t="inlineStr">
        <is>
          <t>5</t>
        </is>
      </c>
      <c r="H1359" s="234" t="inlineStr">
        <is>
          <t>X5</t>
        </is>
      </c>
      <c r="I1359" s="233" t="inlineStr">
        <is>
          <t>Packing</t>
        </is>
      </c>
      <c r="J1359" s="233" t="inlineStr">
        <is>
          <t>Packing</t>
        </is>
      </c>
      <c r="K1359" s="233" t="n"/>
      <c r="L1359" s="233" t="inlineStr">
        <is>
          <t>Regreasable</t>
        </is>
      </c>
      <c r="M1359" s="233" t="inlineStr">
        <is>
          <t>C35</t>
        </is>
      </c>
      <c r="N1359" s="233" t="inlineStr">
        <is>
          <t>Lip Seal</t>
        </is>
      </c>
      <c r="O1359" s="233" t="inlineStr">
        <is>
          <t>Coating_Scotchkote134_interior_exterior</t>
        </is>
      </c>
      <c r="P1359" s="235" t="inlineStr">
        <is>
          <t>RTF</t>
        </is>
      </c>
      <c r="Q1359" s="233" t="inlineStr">
        <is>
          <t>B101312</t>
        </is>
      </c>
      <c r="R1359" s="235" t="inlineStr">
        <is>
          <t>LT250</t>
        </is>
      </c>
      <c r="S1359" s="233" t="n"/>
      <c r="T1359" s="233" t="n"/>
      <c r="U1359" s="233" t="n"/>
    </row>
    <row r="1360">
      <c r="B1360" s="233">
        <f>IF(AND(M1360&lt;&gt;"B20", O1360= "Coating_Standard"),"Y","N")</f>
        <v/>
      </c>
      <c r="C1360" s="233" t="inlineStr">
        <is>
          <t>ConTab_BOM_KP_Insert_2071</t>
        </is>
      </c>
      <c r="D1360" s="233">
        <f>IF(B1360="Y",C1360,"")</f>
        <v/>
      </c>
      <c r="E1360" s="198" t="inlineStr">
        <is>
          <t>6015-3_4-KP</t>
        </is>
      </c>
      <c r="F1360" s="235" t="inlineStr">
        <is>
          <t>Opt_Insert</t>
        </is>
      </c>
      <c r="G1360" s="235" t="inlineStr">
        <is>
          <t>5</t>
        </is>
      </c>
      <c r="H1360" s="234" t="inlineStr">
        <is>
          <t>X5</t>
        </is>
      </c>
      <c r="I1360" s="233" t="inlineStr">
        <is>
          <t>Packing</t>
        </is>
      </c>
      <c r="J1360" s="233" t="inlineStr">
        <is>
          <t>Packing</t>
        </is>
      </c>
      <c r="K1360" s="233" t="n"/>
      <c r="L1360" s="233" t="inlineStr">
        <is>
          <t>Regreasable</t>
        </is>
      </c>
      <c r="M1360" s="233" t="inlineStr">
        <is>
          <t>J</t>
        </is>
      </c>
      <c r="N1360" s="233" t="inlineStr">
        <is>
          <t>Lip Seal</t>
        </is>
      </c>
      <c r="O1360" s="233" t="inlineStr">
        <is>
          <t>Coating_Scotchkote134_interior_exterior</t>
        </is>
      </c>
      <c r="P1360" s="235" t="inlineStr">
        <is>
          <t>RTF</t>
        </is>
      </c>
      <c r="Q1360" s="233" t="inlineStr">
        <is>
          <t>B101312</t>
        </is>
      </c>
      <c r="R1360" s="235" t="inlineStr">
        <is>
          <t>LT105</t>
        </is>
      </c>
      <c r="S1360" s="233" t="n"/>
      <c r="T1360" s="233" t="n"/>
      <c r="U1360" s="233" t="n"/>
    </row>
    <row r="1361">
      <c r="B1361" s="233">
        <f>IF(AND(M1361&lt;&gt;"B20", O1361= "Coating_Standard"),"Y","N")</f>
        <v/>
      </c>
      <c r="C1361" s="233" t="inlineStr">
        <is>
          <t>ConTab_BOM_KP_Insert_2072</t>
        </is>
      </c>
      <c r="D1361" s="233">
        <f>IF(B1361="Y",C1361,"")</f>
        <v/>
      </c>
      <c r="E1361" s="198" t="inlineStr">
        <is>
          <t>6015-3_4-KP</t>
        </is>
      </c>
      <c r="F1361" s="235" t="inlineStr">
        <is>
          <t>Opt_Insert</t>
        </is>
      </c>
      <c r="G1361" s="235" t="inlineStr">
        <is>
          <t>5</t>
        </is>
      </c>
      <c r="H1361" s="234" t="inlineStr">
        <is>
          <t>X5</t>
        </is>
      </c>
      <c r="I1361" s="233" t="inlineStr">
        <is>
          <t>Mechanical Seal</t>
        </is>
      </c>
      <c r="J1361" s="233" t="inlineStr">
        <is>
          <t>Single</t>
        </is>
      </c>
      <c r="K1361" s="233" t="n"/>
      <c r="L1361" s="233" t="inlineStr">
        <is>
          <t>Regreasable</t>
        </is>
      </c>
      <c r="M1361" s="233" t="inlineStr">
        <is>
          <t>C35</t>
        </is>
      </c>
      <c r="N1361" s="233" t="inlineStr">
        <is>
          <t>Labrynth Lip Seal</t>
        </is>
      </c>
      <c r="O1361" s="233" t="inlineStr">
        <is>
          <t>Coating_Scotchkote134_interior_exterior</t>
        </is>
      </c>
      <c r="P1361" s="235" t="inlineStr">
        <is>
          <t>RTF</t>
        </is>
      </c>
      <c r="Q1361" s="233" t="inlineStr">
        <is>
          <t>B104767</t>
        </is>
      </c>
      <c r="R1361" s="235" t="inlineStr">
        <is>
          <t>LT250</t>
        </is>
      </c>
      <c r="S1361" s="233" t="n"/>
      <c r="T1361" s="233" t="n"/>
      <c r="U1361" s="233" t="n"/>
    </row>
    <row r="1362">
      <c r="B1362" s="233">
        <f>IF(AND(M1362&lt;&gt;"B20", O1362= "Coating_Standard"),"Y","N")</f>
        <v/>
      </c>
      <c r="C1362" s="233" t="inlineStr">
        <is>
          <t>ConTab_BOM_KP_Insert_2073</t>
        </is>
      </c>
      <c r="D1362" s="233">
        <f>IF(B1362="Y",C1362,"")</f>
        <v/>
      </c>
      <c r="E1362" s="198" t="inlineStr">
        <is>
          <t>6015-3_4-KP</t>
        </is>
      </c>
      <c r="F1362" s="235" t="inlineStr">
        <is>
          <t>Opt_Insert</t>
        </is>
      </c>
      <c r="G1362" s="235" t="inlineStr">
        <is>
          <t>5</t>
        </is>
      </c>
      <c r="H1362" s="234" t="inlineStr">
        <is>
          <t>X5</t>
        </is>
      </c>
      <c r="I1362" s="233" t="inlineStr">
        <is>
          <t>Mechanical Seal</t>
        </is>
      </c>
      <c r="J1362" s="233" t="inlineStr">
        <is>
          <t>Single</t>
        </is>
      </c>
      <c r="K1362" s="233" t="n"/>
      <c r="L1362" s="233" t="inlineStr">
        <is>
          <t>Regreasable</t>
        </is>
      </c>
      <c r="M1362" s="233" t="inlineStr">
        <is>
          <t>J</t>
        </is>
      </c>
      <c r="N1362" s="233" t="inlineStr">
        <is>
          <t>Labrynth Lip Seal</t>
        </is>
      </c>
      <c r="O1362" s="233" t="inlineStr">
        <is>
          <t>Coating_Scotchkote134_interior_exterior</t>
        </is>
      </c>
      <c r="P1362" s="235" t="inlineStr">
        <is>
          <t>RTF</t>
        </is>
      </c>
      <c r="Q1362" s="233" t="inlineStr">
        <is>
          <t>B104768</t>
        </is>
      </c>
      <c r="R1362" s="235" t="inlineStr">
        <is>
          <t>LT105</t>
        </is>
      </c>
      <c r="S1362" s="233" t="n"/>
      <c r="T1362" s="233" t="n"/>
      <c r="U1362" s="233" t="n"/>
    </row>
    <row r="1363">
      <c r="B1363" s="233">
        <f>IF(AND(M1363&lt;&gt;"B20", O1363= "Coating_Standard"),"Y","N")</f>
        <v/>
      </c>
      <c r="C1363" s="233" t="inlineStr">
        <is>
          <t>ConTab_BOM_KP_Insert_2074</t>
        </is>
      </c>
      <c r="D1363" s="233">
        <f>IF(B1363="Y",C1363,"")</f>
        <v/>
      </c>
      <c r="E1363" s="198" t="inlineStr">
        <is>
          <t>6015-3_4-KP</t>
        </is>
      </c>
      <c r="F1363" s="235" t="inlineStr">
        <is>
          <t>Opt_Insert</t>
        </is>
      </c>
      <c r="G1363" s="235" t="inlineStr">
        <is>
          <t>5</t>
        </is>
      </c>
      <c r="H1363" s="234" t="inlineStr">
        <is>
          <t>X5</t>
        </is>
      </c>
      <c r="I1363" s="233" t="inlineStr">
        <is>
          <t>Packing</t>
        </is>
      </c>
      <c r="J1363" s="233" t="inlineStr">
        <is>
          <t>Packing</t>
        </is>
      </c>
      <c r="K1363" s="233" t="n"/>
      <c r="L1363" s="233" t="inlineStr">
        <is>
          <t>Regreasable</t>
        </is>
      </c>
      <c r="M1363" s="233" t="inlineStr">
        <is>
          <t>C35</t>
        </is>
      </c>
      <c r="N1363" s="233" t="inlineStr">
        <is>
          <t>Labrynth Lip Seal</t>
        </is>
      </c>
      <c r="O1363" s="233" t="inlineStr">
        <is>
          <t>Coating_Scotchkote134_interior_exterior</t>
        </is>
      </c>
      <c r="P1363" s="235" t="inlineStr">
        <is>
          <t>RTF</t>
        </is>
      </c>
      <c r="Q1363" s="233" t="inlineStr">
        <is>
          <t>B104770</t>
        </is>
      </c>
      <c r="R1363" s="235" t="inlineStr">
        <is>
          <t>LT250</t>
        </is>
      </c>
      <c r="S1363" s="233" t="n"/>
      <c r="T1363" s="233" t="n"/>
      <c r="U1363" s="233" t="n"/>
    </row>
    <row r="1364">
      <c r="B1364" s="233">
        <f>IF(AND(M1364&lt;&gt;"B20", O1364= "Coating_Standard"),"Y","N")</f>
        <v/>
      </c>
      <c r="C1364" s="233" t="inlineStr">
        <is>
          <t>ConTab_BOM_KP_Insert_2075</t>
        </is>
      </c>
      <c r="D1364" s="233">
        <f>IF(B1364="Y",C1364,"")</f>
        <v/>
      </c>
      <c r="E1364" s="198" t="inlineStr">
        <is>
          <t>6015-3_4-KP</t>
        </is>
      </c>
      <c r="F1364" s="235" t="inlineStr">
        <is>
          <t>Opt_Insert</t>
        </is>
      </c>
      <c r="G1364" s="235" t="inlineStr">
        <is>
          <t>5</t>
        </is>
      </c>
      <c r="H1364" s="234" t="inlineStr">
        <is>
          <t>X5</t>
        </is>
      </c>
      <c r="I1364" s="233" t="inlineStr">
        <is>
          <t>Packing</t>
        </is>
      </c>
      <c r="J1364" s="233" t="inlineStr">
        <is>
          <t>Packing</t>
        </is>
      </c>
      <c r="K1364" s="233" t="n"/>
      <c r="L1364" s="233" t="inlineStr">
        <is>
          <t>Regreasable</t>
        </is>
      </c>
      <c r="M1364" s="233" t="inlineStr">
        <is>
          <t>J</t>
        </is>
      </c>
      <c r="N1364" s="233" t="inlineStr">
        <is>
          <t>Labrynth Lip Seal</t>
        </is>
      </c>
      <c r="O1364" s="233" t="inlineStr">
        <is>
          <t>Coating_Scotchkote134_interior_exterior</t>
        </is>
      </c>
      <c r="P1364" s="235" t="inlineStr">
        <is>
          <t>RTF</t>
        </is>
      </c>
      <c r="Q1364" s="233" t="inlineStr">
        <is>
          <t>B104771</t>
        </is>
      </c>
      <c r="R1364" s="235" t="inlineStr">
        <is>
          <t>LT105</t>
        </is>
      </c>
      <c r="S1364" s="233" t="n"/>
      <c r="T1364" s="233" t="n"/>
      <c r="U1364" s="233" t="n"/>
    </row>
    <row r="1365">
      <c r="B1365" s="233">
        <f>IF(AND(M1365&lt;&gt;"B20", O1365= "Coating_Standard"),"Y","N")</f>
        <v/>
      </c>
      <c r="C1365" s="233" t="inlineStr">
        <is>
          <t>ConTab_BOM_KP_Insert_2076</t>
        </is>
      </c>
      <c r="D1365" s="233">
        <f>IF(B1365="Y",C1365,"")</f>
        <v/>
      </c>
      <c r="E1365" s="198" t="inlineStr">
        <is>
          <t>6015-3_4-KP</t>
        </is>
      </c>
      <c r="F1365" s="235" t="inlineStr">
        <is>
          <t>Opt_Insert</t>
        </is>
      </c>
      <c r="G1365" s="235" t="inlineStr">
        <is>
          <t>5</t>
        </is>
      </c>
      <c r="H1365" s="234" t="inlineStr">
        <is>
          <t>X5</t>
        </is>
      </c>
      <c r="I1365" s="233" t="inlineStr">
        <is>
          <t>Mechanical Seal</t>
        </is>
      </c>
      <c r="J1365" s="233" t="inlineStr">
        <is>
          <t>Single</t>
        </is>
      </c>
      <c r="K1365" s="233" t="n"/>
      <c r="L1365" s="233" t="inlineStr">
        <is>
          <t>Oil Lubricated Bath</t>
        </is>
      </c>
      <c r="M1365" s="233" t="inlineStr">
        <is>
          <t>C35</t>
        </is>
      </c>
      <c r="N1365" s="233" t="inlineStr">
        <is>
          <t>Labrynth Lip Seal</t>
        </is>
      </c>
      <c r="O1365" s="233" t="inlineStr">
        <is>
          <t>Coating_Scotchkote134_interior_exterior</t>
        </is>
      </c>
      <c r="P1365" s="235" t="inlineStr">
        <is>
          <t>RTF</t>
        </is>
      </c>
      <c r="Q1365" s="233" t="inlineStr">
        <is>
          <t>B104926</t>
        </is>
      </c>
      <c r="R1365" s="235" t="inlineStr">
        <is>
          <t>LT250</t>
        </is>
      </c>
      <c r="S1365" s="233" t="n"/>
      <c r="T1365" s="233" t="n"/>
      <c r="U1365" s="233" t="n"/>
    </row>
    <row r="1366">
      <c r="B1366" s="233">
        <f>IF(AND(M1366&lt;&gt;"B20", O1366= "Coating_Standard"),"Y","N")</f>
        <v/>
      </c>
      <c r="C1366" s="233" t="inlineStr">
        <is>
          <t>ConTab_BOM_KP_Insert_2077</t>
        </is>
      </c>
      <c r="D1366" s="233">
        <f>IF(B1366="Y",C1366,"")</f>
        <v/>
      </c>
      <c r="E1366" s="198" t="inlineStr">
        <is>
          <t>6015-3_4-KP</t>
        </is>
      </c>
      <c r="F1366" s="235" t="inlineStr">
        <is>
          <t>Opt_Insert</t>
        </is>
      </c>
      <c r="G1366" s="235" t="inlineStr">
        <is>
          <t>5</t>
        </is>
      </c>
      <c r="H1366" s="234" t="inlineStr">
        <is>
          <t>X5</t>
        </is>
      </c>
      <c r="I1366" s="233" t="inlineStr">
        <is>
          <t>Mechanical Seal</t>
        </is>
      </c>
      <c r="J1366" s="233" t="inlineStr">
        <is>
          <t>Single</t>
        </is>
      </c>
      <c r="K1366" s="233" t="n"/>
      <c r="L1366" s="233" t="inlineStr">
        <is>
          <t>Oil Lubricated Bath</t>
        </is>
      </c>
      <c r="M1366" s="233" t="inlineStr">
        <is>
          <t>J</t>
        </is>
      </c>
      <c r="N1366" s="233" t="inlineStr">
        <is>
          <t>Labrynth Lip Seal</t>
        </is>
      </c>
      <c r="O1366" s="233" t="inlineStr">
        <is>
          <t>Coating_Scotchkote134_interior_exterior</t>
        </is>
      </c>
      <c r="P1366" s="235" t="inlineStr">
        <is>
          <t>RTF</t>
        </is>
      </c>
      <c r="Q1366" s="233" t="inlineStr">
        <is>
          <t>B104927</t>
        </is>
      </c>
      <c r="R1366" s="235" t="inlineStr">
        <is>
          <t>LT105</t>
        </is>
      </c>
      <c r="S1366" s="233" t="n"/>
      <c r="T1366" s="233" t="n"/>
      <c r="U1366" s="233" t="n"/>
    </row>
    <row r="1367">
      <c r="B1367" s="233">
        <f>IF(AND(M1367&lt;&gt;"B20", O1367= "Coating_Standard"),"Y","N")</f>
        <v/>
      </c>
      <c r="C1367" s="233" t="inlineStr">
        <is>
          <t>ConTab_BOM_KP_Insert_2078</t>
        </is>
      </c>
      <c r="D1367" s="233">
        <f>IF(B1367="Y",C1367,"")</f>
        <v/>
      </c>
      <c r="E1367" s="198" t="inlineStr">
        <is>
          <t>6015-3_4-KP</t>
        </is>
      </c>
      <c r="F1367" s="235" t="inlineStr">
        <is>
          <t>Opt_Insert</t>
        </is>
      </c>
      <c r="G1367" s="235" t="inlineStr">
        <is>
          <t>5</t>
        </is>
      </c>
      <c r="H1367" s="234" t="inlineStr">
        <is>
          <t>X5</t>
        </is>
      </c>
      <c r="I1367" s="233" t="inlineStr">
        <is>
          <t>Packing</t>
        </is>
      </c>
      <c r="J1367" s="233" t="inlineStr">
        <is>
          <t>Packing</t>
        </is>
      </c>
      <c r="K1367" s="233" t="n"/>
      <c r="L1367" s="233" t="inlineStr">
        <is>
          <t>Oil Lubricated Bath</t>
        </is>
      </c>
      <c r="M1367" s="233" t="inlineStr">
        <is>
          <t>C35</t>
        </is>
      </c>
      <c r="N1367" s="233" t="inlineStr">
        <is>
          <t>Labrynth Lip Seal</t>
        </is>
      </c>
      <c r="O1367" s="233" t="inlineStr">
        <is>
          <t>Coating_Scotchkote134_interior_exterior</t>
        </is>
      </c>
      <c r="P1367" s="235" t="inlineStr">
        <is>
          <t>RTF</t>
        </is>
      </c>
      <c r="Q1367" s="233" t="inlineStr">
        <is>
          <t>B104929</t>
        </is>
      </c>
      <c r="R1367" s="235" t="inlineStr">
        <is>
          <t>LT250</t>
        </is>
      </c>
      <c r="S1367" s="233" t="n"/>
      <c r="T1367" s="233" t="n"/>
      <c r="U1367" s="233" t="n"/>
    </row>
    <row r="1368">
      <c r="B1368" s="233">
        <f>IF(AND(M1368&lt;&gt;"B20", O1368= "Coating_Standard"),"Y","N")</f>
        <v/>
      </c>
      <c r="C1368" s="233" t="inlineStr">
        <is>
          <t>ConTab_BOM_KP_Insert_2079</t>
        </is>
      </c>
      <c r="D1368" s="233">
        <f>IF(B1368="Y",C1368,"")</f>
        <v/>
      </c>
      <c r="E1368" s="198" t="inlineStr">
        <is>
          <t>6015-3_4-KP</t>
        </is>
      </c>
      <c r="F1368" s="235" t="inlineStr">
        <is>
          <t>Opt_Insert</t>
        </is>
      </c>
      <c r="G1368" s="235" t="inlineStr">
        <is>
          <t>5</t>
        </is>
      </c>
      <c r="H1368" s="234" t="inlineStr">
        <is>
          <t>X5</t>
        </is>
      </c>
      <c r="I1368" s="233" t="inlineStr">
        <is>
          <t>Packing</t>
        </is>
      </c>
      <c r="J1368" s="233" t="inlineStr">
        <is>
          <t>Packing</t>
        </is>
      </c>
      <c r="K1368" s="233" t="n"/>
      <c r="L1368" s="233" t="inlineStr">
        <is>
          <t>Oil Lubricated Bath</t>
        </is>
      </c>
      <c r="M1368" s="233" t="inlineStr">
        <is>
          <t>J</t>
        </is>
      </c>
      <c r="N1368" s="233" t="inlineStr">
        <is>
          <t>Labrynth Lip Seal</t>
        </is>
      </c>
      <c r="O1368" s="233" t="inlineStr">
        <is>
          <t>Coating_Scotchkote134_interior_exterior</t>
        </is>
      </c>
      <c r="P1368" s="235" t="inlineStr">
        <is>
          <t>RTF</t>
        </is>
      </c>
      <c r="Q1368" s="233" t="inlineStr">
        <is>
          <t>B104930</t>
        </is>
      </c>
      <c r="R1368" s="235" t="inlineStr">
        <is>
          <t>LT105</t>
        </is>
      </c>
      <c r="S1368" s="233" t="n"/>
      <c r="T1368" s="233" t="n"/>
      <c r="U1368" s="233" t="n"/>
    </row>
    <row r="1369">
      <c r="B1369" s="233">
        <f>IF(AND(M1369&lt;&gt;"B20", O1369= "Coating_Standard"),"Y","N")</f>
        <v/>
      </c>
      <c r="C1369" s="233" t="inlineStr">
        <is>
          <t>ConTab_BOM_KP_Insert_2080</t>
        </is>
      </c>
      <c r="D1369" s="233">
        <f>IF(B1369="Y",C1369,"")</f>
        <v/>
      </c>
      <c r="E1369" s="235" t="inlineStr">
        <is>
          <t>2095-1_2-KP</t>
        </is>
      </c>
      <c r="F1369" s="235" t="inlineStr">
        <is>
          <t>Opt_Insert</t>
        </is>
      </c>
      <c r="G1369" s="235" t="inlineStr">
        <is>
          <t>2</t>
        </is>
      </c>
      <c r="H1369" s="234" t="inlineStr">
        <is>
          <t>X2</t>
        </is>
      </c>
      <c r="I1369" s="233" t="inlineStr">
        <is>
          <t>Mechanical Seal</t>
        </is>
      </c>
      <c r="J1369" s="233" t="inlineStr">
        <is>
          <t>Single</t>
        </is>
      </c>
      <c r="K1369" s="233" t="inlineStr">
        <is>
          <t>Unbalanced</t>
        </is>
      </c>
      <c r="L1369" s="233" t="inlineStr">
        <is>
          <t>Regreasable</t>
        </is>
      </c>
      <c r="M1369" s="233" t="inlineStr">
        <is>
          <t>C35</t>
        </is>
      </c>
      <c r="N1369" s="233" t="inlineStr">
        <is>
          <t>No Lip seals or labrynth seals</t>
        </is>
      </c>
      <c r="O1369" s="233" t="inlineStr">
        <is>
          <t>Coating_Scotchkote134_interior_exterior_IncludeImpeller</t>
        </is>
      </c>
      <c r="P1369" s="235" t="inlineStr">
        <is>
          <t>RTF</t>
        </is>
      </c>
      <c r="Q1369" s="233" t="inlineStr">
        <is>
          <t>B104672</t>
        </is>
      </c>
      <c r="R1369" s="235" t="inlineStr">
        <is>
          <t>LT250</t>
        </is>
      </c>
      <c r="S1369" s="233" t="n"/>
      <c r="T1369" s="233" t="n"/>
      <c r="U1369" s="233" t="n"/>
    </row>
    <row r="1370">
      <c r="B1370" s="233">
        <f>IF(AND(M1370&lt;&gt;"B20", O1370= "Coating_Standard"),"Y","N")</f>
        <v/>
      </c>
      <c r="C1370" s="233" t="inlineStr">
        <is>
          <t>ConTab_BOM_KP_Insert_2081</t>
        </is>
      </c>
      <c r="D1370" s="233">
        <f>IF(B1370="Y",C1370,"")</f>
        <v/>
      </c>
      <c r="E1370" s="235" t="inlineStr">
        <is>
          <t>2095-1_2-KP</t>
        </is>
      </c>
      <c r="F1370" s="235" t="inlineStr">
        <is>
          <t>Opt_Insert</t>
        </is>
      </c>
      <c r="G1370" s="235" t="inlineStr">
        <is>
          <t>2</t>
        </is>
      </c>
      <c r="H1370" s="234" t="inlineStr">
        <is>
          <t>X2</t>
        </is>
      </c>
      <c r="I1370" s="233" t="inlineStr">
        <is>
          <t>Mechanical Seal</t>
        </is>
      </c>
      <c r="J1370" s="233" t="inlineStr">
        <is>
          <t>Single</t>
        </is>
      </c>
      <c r="K1370" s="233" t="inlineStr">
        <is>
          <t>Unbalanced</t>
        </is>
      </c>
      <c r="L1370" s="233" t="inlineStr">
        <is>
          <t>Regreasable</t>
        </is>
      </c>
      <c r="M1370" s="233" t="inlineStr">
        <is>
          <t>J</t>
        </is>
      </c>
      <c r="N1370" s="233" t="inlineStr">
        <is>
          <t>No Lip seals or labrynth seals</t>
        </is>
      </c>
      <c r="O1370" s="233" t="inlineStr">
        <is>
          <t>Coating_Scotchkote134_interior_exterior_IncludeImpeller</t>
        </is>
      </c>
      <c r="P1370" s="235" t="inlineStr">
        <is>
          <t>RTF</t>
        </is>
      </c>
      <c r="Q1370" s="233" t="inlineStr">
        <is>
          <t>B101258</t>
        </is>
      </c>
      <c r="R1370" s="235" t="inlineStr">
        <is>
          <t>LT105</t>
        </is>
      </c>
      <c r="S1370" s="233" t="n"/>
      <c r="T1370" s="233" t="n"/>
      <c r="U1370" s="233" t="n"/>
    </row>
    <row r="1371">
      <c r="B1371" s="233">
        <f>IF(AND(M1371&lt;&gt;"B20", O1371= "Coating_Standard"),"Y","N")</f>
        <v/>
      </c>
      <c r="C1371" s="233" t="inlineStr">
        <is>
          <t>ConTab_BOM_KP_Insert_2082</t>
        </is>
      </c>
      <c r="D1371" s="233">
        <f>IF(B1371="Y",C1371,"")</f>
        <v/>
      </c>
      <c r="E1371" s="235" t="inlineStr">
        <is>
          <t>2095-1_2-KP</t>
        </is>
      </c>
      <c r="F1371" s="235" t="inlineStr">
        <is>
          <t>Opt_Insert</t>
        </is>
      </c>
      <c r="G1371" s="235" t="inlineStr">
        <is>
          <t>2</t>
        </is>
      </c>
      <c r="H1371" s="234" t="inlineStr">
        <is>
          <t>X2</t>
        </is>
      </c>
      <c r="I1371" s="233" t="inlineStr">
        <is>
          <t>Mechanical Seal</t>
        </is>
      </c>
      <c r="J1371" s="233" t="inlineStr">
        <is>
          <t>Single</t>
        </is>
      </c>
      <c r="K1371" s="233" t="inlineStr">
        <is>
          <t>Unbalanced</t>
        </is>
      </c>
      <c r="L1371" s="233" t="inlineStr">
        <is>
          <t>Regreasable</t>
        </is>
      </c>
      <c r="M1371" s="233" t="inlineStr">
        <is>
          <t>X</t>
        </is>
      </c>
      <c r="N1371" s="233" t="inlineStr">
        <is>
          <t>Special/Other</t>
        </is>
      </c>
      <c r="O1371" s="233" t="inlineStr">
        <is>
          <t>Coating_Scotchkote134_interior_exterior_IncludeImpeller</t>
        </is>
      </c>
      <c r="P1371" s="235" t="inlineStr">
        <is>
          <t>RTF</t>
        </is>
      </c>
      <c r="Q1371" s="233" t="inlineStr">
        <is>
          <t>B101259</t>
        </is>
      </c>
      <c r="R1371" s="235" t="inlineStr">
        <is>
          <t>LT250</t>
        </is>
      </c>
      <c r="S1371" s="233" t="n"/>
      <c r="T1371" s="233" t="n"/>
      <c r="U1371" s="233" t="n"/>
    </row>
    <row r="1372">
      <c r="B1372" s="233">
        <f>IF(AND(M1372&lt;&gt;"B20", O1372= "Coating_Standard"),"Y","N")</f>
        <v/>
      </c>
      <c r="C1372" s="233" t="inlineStr">
        <is>
          <t>ConTab_BOM_KP_Insert_2083</t>
        </is>
      </c>
      <c r="D1372" s="233">
        <f>IF(B1372="Y",C1372,"")</f>
        <v/>
      </c>
      <c r="E1372" s="235" t="inlineStr">
        <is>
          <t>2095-1_2-KP</t>
        </is>
      </c>
      <c r="F1372" s="235" t="inlineStr">
        <is>
          <t>Opt_Insert</t>
        </is>
      </c>
      <c r="G1372" s="235" t="inlineStr">
        <is>
          <t>3</t>
        </is>
      </c>
      <c r="H1372" s="234" t="inlineStr">
        <is>
          <t>X3</t>
        </is>
      </c>
      <c r="I1372" s="233" t="inlineStr">
        <is>
          <t>Packing</t>
        </is>
      </c>
      <c r="J1372" s="233" t="inlineStr">
        <is>
          <t>Packing</t>
        </is>
      </c>
      <c r="K1372" s="233" t="n"/>
      <c r="L1372" s="233" t="inlineStr">
        <is>
          <t>Regreasable</t>
        </is>
      </c>
      <c r="M1372" s="233" t="inlineStr">
        <is>
          <t>C35</t>
        </is>
      </c>
      <c r="N1372" s="233" t="inlineStr">
        <is>
          <t>No Lip seals or labrynth seals</t>
        </is>
      </c>
      <c r="O1372" s="233" t="inlineStr">
        <is>
          <t>Coating_Scotchkote134_interior_exterior_IncludeImpeller</t>
        </is>
      </c>
      <c r="P1372" s="235" t="inlineStr">
        <is>
          <t>RTF</t>
        </is>
      </c>
      <c r="Q1372" s="233" t="inlineStr">
        <is>
          <t>B101260</t>
        </is>
      </c>
      <c r="R1372" s="235" t="inlineStr">
        <is>
          <t>LT250</t>
        </is>
      </c>
      <c r="S1372" s="233" t="n"/>
      <c r="T1372" s="233" t="n"/>
      <c r="U1372" s="233" t="n"/>
    </row>
    <row r="1373">
      <c r="B1373" s="233">
        <f>IF(AND(M1373&lt;&gt;"B20", O1373= "Coating_Standard"),"Y","N")</f>
        <v/>
      </c>
      <c r="C1373" s="233" t="inlineStr">
        <is>
          <t>ConTab_BOM_KP_Insert_2084</t>
        </is>
      </c>
      <c r="D1373" s="233">
        <f>IF(B1373="Y",C1373,"")</f>
        <v/>
      </c>
      <c r="E1373" s="235" t="inlineStr">
        <is>
          <t>2095-1_2-KP</t>
        </is>
      </c>
      <c r="F1373" s="235" t="inlineStr">
        <is>
          <t>Opt_Insert</t>
        </is>
      </c>
      <c r="G1373" s="235" t="inlineStr">
        <is>
          <t>3</t>
        </is>
      </c>
      <c r="H1373" s="234" t="inlineStr">
        <is>
          <t>X3</t>
        </is>
      </c>
      <c r="I1373" s="233" t="inlineStr">
        <is>
          <t>Packing</t>
        </is>
      </c>
      <c r="J1373" s="233" t="inlineStr">
        <is>
          <t>Packing</t>
        </is>
      </c>
      <c r="K1373" s="233" t="n"/>
      <c r="L1373" s="233" t="inlineStr">
        <is>
          <t>Regreasable</t>
        </is>
      </c>
      <c r="M1373" s="233" t="inlineStr">
        <is>
          <t>J</t>
        </is>
      </c>
      <c r="N1373" s="233" t="inlineStr">
        <is>
          <t>No Lip seals or labrynth seals</t>
        </is>
      </c>
      <c r="O1373" s="233" t="inlineStr">
        <is>
          <t>Coating_Scotchkote134_interior_exterior_IncludeImpeller</t>
        </is>
      </c>
      <c r="P1373" s="235" t="inlineStr">
        <is>
          <t>RTF</t>
        </is>
      </c>
      <c r="Q1373" s="233" t="inlineStr">
        <is>
          <t>B101262</t>
        </is>
      </c>
      <c r="R1373" s="235" t="inlineStr">
        <is>
          <t>LT105</t>
        </is>
      </c>
      <c r="S1373" s="233" t="n"/>
      <c r="T1373" s="233" t="n"/>
      <c r="U1373" s="233" t="n"/>
    </row>
    <row r="1374">
      <c r="B1374" s="233">
        <f>IF(AND(M1374&lt;&gt;"B20", O1374= "Coating_Standard"),"Y","N")</f>
        <v/>
      </c>
      <c r="C1374" s="233" t="inlineStr">
        <is>
          <t>ConTab_BOM_KP_Insert_2085</t>
        </is>
      </c>
      <c r="D1374" s="233">
        <f>IF(B1374="Y",C1374,"")</f>
        <v/>
      </c>
      <c r="E1374" s="235" t="inlineStr">
        <is>
          <t>2095-1_2-KP</t>
        </is>
      </c>
      <c r="F1374" s="235" t="inlineStr">
        <is>
          <t>Opt_Insert</t>
        </is>
      </c>
      <c r="G1374" s="235" t="inlineStr">
        <is>
          <t>3</t>
        </is>
      </c>
      <c r="H1374" s="234" t="inlineStr">
        <is>
          <t>X3</t>
        </is>
      </c>
      <c r="I1374" s="233" t="inlineStr">
        <is>
          <t>Packing</t>
        </is>
      </c>
      <c r="J1374" s="233" t="inlineStr">
        <is>
          <t>Packing</t>
        </is>
      </c>
      <c r="K1374" s="233" t="n"/>
      <c r="L1374" s="233" t="inlineStr">
        <is>
          <t>Regreasable</t>
        </is>
      </c>
      <c r="M1374" s="233" t="inlineStr">
        <is>
          <t>X</t>
        </is>
      </c>
      <c r="N1374" s="233" t="inlineStr">
        <is>
          <t>Special/Other</t>
        </is>
      </c>
      <c r="O1374" s="233" t="inlineStr">
        <is>
          <t>Coating_Scotchkote134_interior_exterior_IncludeImpeller</t>
        </is>
      </c>
      <c r="P1374" s="235" t="inlineStr">
        <is>
          <t>RTF</t>
        </is>
      </c>
      <c r="Q1374" s="233" t="inlineStr">
        <is>
          <t>B101263</t>
        </is>
      </c>
      <c r="R1374" s="235" t="inlineStr">
        <is>
          <t>LT250</t>
        </is>
      </c>
      <c r="S1374" s="233" t="n"/>
      <c r="T1374" s="233" t="n"/>
      <c r="U1374" s="233" t="n"/>
    </row>
    <row r="1375">
      <c r="B1375" s="233">
        <f>IF(AND(M1375&lt;&gt;"B20", O1375= "Coating_Standard"),"Y","N")</f>
        <v/>
      </c>
      <c r="C1375" s="233" t="inlineStr">
        <is>
          <t>ConTab_BOM_KP_Insert_2086</t>
        </is>
      </c>
      <c r="D1375" s="233">
        <f>IF(B1375="Y",C1375,"")</f>
        <v/>
      </c>
      <c r="E1375" s="235" t="inlineStr">
        <is>
          <t>2095-1_2-KP</t>
        </is>
      </c>
      <c r="F1375" s="235" t="inlineStr">
        <is>
          <t>Opt_Insert</t>
        </is>
      </c>
      <c r="G1375" s="235" t="inlineStr">
        <is>
          <t>3</t>
        </is>
      </c>
      <c r="H1375" s="234" t="inlineStr">
        <is>
          <t>X3</t>
        </is>
      </c>
      <c r="I1375" s="233" t="inlineStr">
        <is>
          <t>Mechanical Seal</t>
        </is>
      </c>
      <c r="J1375" s="233" t="inlineStr">
        <is>
          <t>Single</t>
        </is>
      </c>
      <c r="K1375" s="233" t="inlineStr">
        <is>
          <t>Balanced</t>
        </is>
      </c>
      <c r="L1375" s="233" t="inlineStr">
        <is>
          <t>Regreasable</t>
        </is>
      </c>
      <c r="M1375" s="233" t="inlineStr">
        <is>
          <t>C35</t>
        </is>
      </c>
      <c r="N1375" s="233" t="inlineStr">
        <is>
          <t>No Lip seals or labrynth seals</t>
        </is>
      </c>
      <c r="O1375" s="233" t="inlineStr">
        <is>
          <t>Coating_Scotchkote134_interior_exterior_IncludeImpeller</t>
        </is>
      </c>
      <c r="P1375" s="235" t="inlineStr">
        <is>
          <t>RTF</t>
        </is>
      </c>
      <c r="Q1375" s="233" t="inlineStr">
        <is>
          <t>B101264</t>
        </is>
      </c>
      <c r="R1375" s="235" t="inlineStr">
        <is>
          <t>LT250</t>
        </is>
      </c>
      <c r="S1375" s="233" t="n"/>
      <c r="T1375" s="233" t="n"/>
      <c r="U1375" s="233" t="n"/>
    </row>
    <row r="1376">
      <c r="B1376" s="233">
        <f>IF(AND(M1376&lt;&gt;"B20", O1376= "Coating_Standard"),"Y","N")</f>
        <v/>
      </c>
      <c r="C1376" s="233" t="inlineStr">
        <is>
          <t>ConTab_BOM_KP_Insert_2087</t>
        </is>
      </c>
      <c r="D1376" s="233">
        <f>IF(B1376="Y",C1376,"")</f>
        <v/>
      </c>
      <c r="E1376" s="235" t="inlineStr">
        <is>
          <t>2095-1_2-KP</t>
        </is>
      </c>
      <c r="F1376" s="235" t="inlineStr">
        <is>
          <t>Opt_Insert</t>
        </is>
      </c>
      <c r="G1376" s="235" t="inlineStr">
        <is>
          <t>3</t>
        </is>
      </c>
      <c r="H1376" s="234" t="inlineStr">
        <is>
          <t>X3</t>
        </is>
      </c>
      <c r="I1376" s="233" t="inlineStr">
        <is>
          <t>Mechanical Seal</t>
        </is>
      </c>
      <c r="J1376" s="233" t="inlineStr">
        <is>
          <t>Single</t>
        </is>
      </c>
      <c r="K1376" s="233" t="inlineStr">
        <is>
          <t>Balanced</t>
        </is>
      </c>
      <c r="L1376" s="233" t="inlineStr">
        <is>
          <t>Regreasable</t>
        </is>
      </c>
      <c r="M1376" s="233" t="inlineStr">
        <is>
          <t>J</t>
        </is>
      </c>
      <c r="N1376" s="233" t="inlineStr">
        <is>
          <t>No Lip seals or labrynth seals</t>
        </is>
      </c>
      <c r="O1376" s="233" t="inlineStr">
        <is>
          <t>Coating_Scotchkote134_interior_exterior_IncludeImpeller</t>
        </is>
      </c>
      <c r="P1376" s="235" t="inlineStr">
        <is>
          <t>RTF</t>
        </is>
      </c>
      <c r="Q1376" s="233" t="inlineStr">
        <is>
          <t>B101266</t>
        </is>
      </c>
      <c r="R1376" s="235" t="inlineStr">
        <is>
          <t>LT105</t>
        </is>
      </c>
      <c r="S1376" s="233" t="n"/>
      <c r="T1376" s="233" t="n"/>
      <c r="U1376" s="233" t="n"/>
    </row>
    <row r="1377">
      <c r="B1377" s="233">
        <f>IF(AND(M1377&lt;&gt;"B20", O1377= "Coating_Standard"),"Y","N")</f>
        <v/>
      </c>
      <c r="C1377" s="233" t="inlineStr">
        <is>
          <t>ConTab_BOM_KP_Insert_2088</t>
        </is>
      </c>
      <c r="D1377" s="233">
        <f>IF(B1377="Y",C1377,"")</f>
        <v/>
      </c>
      <c r="E1377" s="235" t="inlineStr">
        <is>
          <t>2095-1_2-KP</t>
        </is>
      </c>
      <c r="F1377" s="235" t="inlineStr">
        <is>
          <t>Opt_Insert</t>
        </is>
      </c>
      <c r="G1377" s="235" t="inlineStr">
        <is>
          <t>3</t>
        </is>
      </c>
      <c r="H1377" s="234" t="inlineStr">
        <is>
          <t>X3</t>
        </is>
      </c>
      <c r="I1377" s="233" t="inlineStr">
        <is>
          <t>Mechanical Seal</t>
        </is>
      </c>
      <c r="J1377" s="233" t="inlineStr">
        <is>
          <t>Single</t>
        </is>
      </c>
      <c r="K1377" s="233" t="inlineStr">
        <is>
          <t>Balanced</t>
        </is>
      </c>
      <c r="L1377" s="233" t="inlineStr">
        <is>
          <t>Regreasable</t>
        </is>
      </c>
      <c r="M1377" s="233" t="inlineStr">
        <is>
          <t>X</t>
        </is>
      </c>
      <c r="N1377" s="233" t="inlineStr">
        <is>
          <t>Special/Other</t>
        </is>
      </c>
      <c r="O1377" s="233" t="inlineStr">
        <is>
          <t>Coating_Scotchkote134_interior_exterior_IncludeImpeller</t>
        </is>
      </c>
      <c r="P1377" s="235" t="inlineStr">
        <is>
          <t>RTF</t>
        </is>
      </c>
      <c r="Q1377" s="233" t="inlineStr">
        <is>
          <t>B101267</t>
        </is>
      </c>
      <c r="R1377" s="235" t="inlineStr">
        <is>
          <t>LT250</t>
        </is>
      </c>
      <c r="S1377" s="233" t="n"/>
      <c r="T1377" s="233" t="n"/>
      <c r="U1377" s="233" t="n"/>
    </row>
    <row r="1378">
      <c r="B1378" s="233">
        <f>IF(AND(M1378&lt;&gt;"B20", O1378= "Coating_Standard"),"Y","N")</f>
        <v/>
      </c>
      <c r="C1378" s="233" t="inlineStr">
        <is>
          <t>ConTab_BOM_KP_Insert_2089</t>
        </is>
      </c>
      <c r="D1378" s="233">
        <f>IF(B1378="Y",C1378,"")</f>
        <v/>
      </c>
      <c r="E1378" s="235" t="inlineStr">
        <is>
          <t>2013-5_6-KP</t>
        </is>
      </c>
      <c r="F1378" s="235" t="inlineStr">
        <is>
          <t>Opt_Insert</t>
        </is>
      </c>
      <c r="G1378" s="235" t="inlineStr">
        <is>
          <t>2</t>
        </is>
      </c>
      <c r="H1378" s="234" t="inlineStr">
        <is>
          <t>X2</t>
        </is>
      </c>
      <c r="I1378" s="233" t="inlineStr">
        <is>
          <t>Mechanical Seal</t>
        </is>
      </c>
      <c r="J1378" s="233" t="inlineStr">
        <is>
          <t>Single</t>
        </is>
      </c>
      <c r="K1378" s="233" t="inlineStr">
        <is>
          <t>Unbalanced</t>
        </is>
      </c>
      <c r="L1378" s="233" t="inlineStr">
        <is>
          <t>Regreasable</t>
        </is>
      </c>
      <c r="M1378" s="233" t="inlineStr">
        <is>
          <t>C35</t>
        </is>
      </c>
      <c r="N1378" s="233" t="inlineStr">
        <is>
          <t>No Lip seals or labrynth seals</t>
        </is>
      </c>
      <c r="O1378" s="233" t="inlineStr">
        <is>
          <t>Coating_Scotchkote134_interior_exterior_IncludeImpeller</t>
        </is>
      </c>
      <c r="P1378" s="235" t="inlineStr">
        <is>
          <t>RTF</t>
        </is>
      </c>
      <c r="Q1378" s="233" t="inlineStr">
        <is>
          <t>B104672</t>
        </is>
      </c>
      <c r="R1378" s="235" t="inlineStr">
        <is>
          <t>LT250</t>
        </is>
      </c>
      <c r="S1378" s="233" t="n"/>
      <c r="T1378" s="233" t="n"/>
      <c r="U1378" s="233" t="n"/>
    </row>
    <row r="1379">
      <c r="B1379" s="233">
        <f>IF(AND(M1379&lt;&gt;"B20", O1379= "Coating_Standard"),"Y","N")</f>
        <v/>
      </c>
      <c r="C1379" s="233" t="inlineStr">
        <is>
          <t>ConTab_BOM_KP_Insert_2090</t>
        </is>
      </c>
      <c r="D1379" s="233">
        <f>IF(B1379="Y",C1379,"")</f>
        <v/>
      </c>
      <c r="E1379" s="235" t="inlineStr">
        <is>
          <t>2013-5_6-KP</t>
        </is>
      </c>
      <c r="F1379" s="235" t="inlineStr">
        <is>
          <t>Opt_Insert</t>
        </is>
      </c>
      <c r="G1379" s="235" t="inlineStr">
        <is>
          <t>2</t>
        </is>
      </c>
      <c r="H1379" s="234" t="inlineStr">
        <is>
          <t>X2</t>
        </is>
      </c>
      <c r="I1379" s="233" t="inlineStr">
        <is>
          <t>Mechanical Seal</t>
        </is>
      </c>
      <c r="J1379" s="233" t="inlineStr">
        <is>
          <t>Single</t>
        </is>
      </c>
      <c r="K1379" s="233" t="inlineStr">
        <is>
          <t>Unbalanced</t>
        </is>
      </c>
      <c r="L1379" s="233" t="inlineStr">
        <is>
          <t>Regreasable</t>
        </is>
      </c>
      <c r="M1379" s="233" t="inlineStr">
        <is>
          <t>J</t>
        </is>
      </c>
      <c r="N1379" s="233" t="inlineStr">
        <is>
          <t>No Lip seals or labrynth seals</t>
        </is>
      </c>
      <c r="O1379" s="233" t="inlineStr">
        <is>
          <t>Coating_Scotchkote134_interior_exterior_IncludeImpeller</t>
        </is>
      </c>
      <c r="P1379" s="235" t="inlineStr">
        <is>
          <t>RTF</t>
        </is>
      </c>
      <c r="Q1379" s="233" t="inlineStr">
        <is>
          <t>B101258</t>
        </is>
      </c>
      <c r="R1379" s="235" t="inlineStr">
        <is>
          <t>LT105</t>
        </is>
      </c>
      <c r="S1379" s="233" t="n"/>
      <c r="T1379" s="233" t="n"/>
      <c r="U1379" s="233" t="n"/>
    </row>
    <row r="1380">
      <c r="B1380" s="233">
        <f>IF(AND(M1380&lt;&gt;"B20", O1380= "Coating_Standard"),"Y","N")</f>
        <v/>
      </c>
      <c r="C1380" s="233" t="inlineStr">
        <is>
          <t>ConTab_BOM_KP_Insert_2091</t>
        </is>
      </c>
      <c r="D1380" s="233">
        <f>IF(B1380="Y",C1380,"")</f>
        <v/>
      </c>
      <c r="E1380" s="235" t="inlineStr">
        <is>
          <t>2013-5_6-KP</t>
        </is>
      </c>
      <c r="F1380" s="235" t="inlineStr">
        <is>
          <t>Opt_Insert</t>
        </is>
      </c>
      <c r="G1380" s="235" t="inlineStr">
        <is>
          <t>2</t>
        </is>
      </c>
      <c r="H1380" s="234" t="inlineStr">
        <is>
          <t>X2</t>
        </is>
      </c>
      <c r="I1380" s="233" t="inlineStr">
        <is>
          <t>Mechanical Seal</t>
        </is>
      </c>
      <c r="J1380" s="233" t="inlineStr">
        <is>
          <t>Single</t>
        </is>
      </c>
      <c r="K1380" s="233" t="inlineStr">
        <is>
          <t>Unbalanced</t>
        </is>
      </c>
      <c r="L1380" s="233" t="inlineStr">
        <is>
          <t>Regreasable</t>
        </is>
      </c>
      <c r="M1380" s="233" t="inlineStr">
        <is>
          <t>X</t>
        </is>
      </c>
      <c r="N1380" s="233" t="inlineStr">
        <is>
          <t>Special/Other</t>
        </is>
      </c>
      <c r="O1380" s="233" t="inlineStr">
        <is>
          <t>Coating_Scotchkote134_interior_exterior_IncludeImpeller</t>
        </is>
      </c>
      <c r="P1380" s="235" t="inlineStr">
        <is>
          <t>RTF</t>
        </is>
      </c>
      <c r="Q1380" s="233" t="inlineStr">
        <is>
          <t>B101259</t>
        </is>
      </c>
      <c r="R1380" s="235" t="inlineStr">
        <is>
          <t>LT250</t>
        </is>
      </c>
      <c r="S1380" s="233" t="n"/>
      <c r="T1380" s="233" t="n"/>
      <c r="U1380" s="233" t="n"/>
    </row>
    <row r="1381">
      <c r="B1381" s="233">
        <f>IF(AND(M1381&lt;&gt;"B20", O1381= "Coating_Standard"),"Y","N")</f>
        <v/>
      </c>
      <c r="C1381" s="233" t="inlineStr">
        <is>
          <t>ConTab_BOM_KP_Insert_2092</t>
        </is>
      </c>
      <c r="D1381" s="233">
        <f>IF(B1381="Y",C1381,"")</f>
        <v/>
      </c>
      <c r="E1381" s="235" t="inlineStr">
        <is>
          <t>2013-5_6-KP</t>
        </is>
      </c>
      <c r="F1381" s="235" t="inlineStr">
        <is>
          <t>Opt_Insert</t>
        </is>
      </c>
      <c r="G1381" s="235" t="inlineStr">
        <is>
          <t>3</t>
        </is>
      </c>
      <c r="H1381" s="234" t="inlineStr">
        <is>
          <t>X3</t>
        </is>
      </c>
      <c r="I1381" s="233" t="inlineStr">
        <is>
          <t>Packing</t>
        </is>
      </c>
      <c r="J1381" s="233" t="inlineStr">
        <is>
          <t>Packing</t>
        </is>
      </c>
      <c r="K1381" s="233" t="n"/>
      <c r="L1381" s="233" t="inlineStr">
        <is>
          <t>Regreasable</t>
        </is>
      </c>
      <c r="M1381" s="233" t="inlineStr">
        <is>
          <t>C35</t>
        </is>
      </c>
      <c r="N1381" s="233" t="inlineStr">
        <is>
          <t>No Lip seals or labrynth seals</t>
        </is>
      </c>
      <c r="O1381" s="233" t="inlineStr">
        <is>
          <t>Coating_Scotchkote134_interior_exterior_IncludeImpeller</t>
        </is>
      </c>
      <c r="P1381" s="235" t="inlineStr">
        <is>
          <t>RTF</t>
        </is>
      </c>
      <c r="Q1381" s="233" t="inlineStr">
        <is>
          <t>B101260</t>
        </is>
      </c>
      <c r="R1381" s="235" t="inlineStr">
        <is>
          <t>LT250</t>
        </is>
      </c>
      <c r="S1381" s="233" t="n"/>
      <c r="T1381" s="233" t="n"/>
      <c r="U1381" s="233" t="n"/>
    </row>
    <row r="1382">
      <c r="B1382" s="233">
        <f>IF(AND(M1382&lt;&gt;"B20", O1382= "Coating_Standard"),"Y","N")</f>
        <v/>
      </c>
      <c r="C1382" s="233" t="inlineStr">
        <is>
          <t>ConTab_BOM_KP_Insert_2093</t>
        </is>
      </c>
      <c r="D1382" s="233">
        <f>IF(B1382="Y",C1382,"")</f>
        <v/>
      </c>
      <c r="E1382" s="235" t="inlineStr">
        <is>
          <t>2013-5_6-KP</t>
        </is>
      </c>
      <c r="F1382" s="235" t="inlineStr">
        <is>
          <t>Opt_Insert</t>
        </is>
      </c>
      <c r="G1382" s="235" t="inlineStr">
        <is>
          <t>3</t>
        </is>
      </c>
      <c r="H1382" s="234" t="inlineStr">
        <is>
          <t>X3</t>
        </is>
      </c>
      <c r="I1382" s="233" t="inlineStr">
        <is>
          <t>Packing</t>
        </is>
      </c>
      <c r="J1382" s="233" t="inlineStr">
        <is>
          <t>Packing</t>
        </is>
      </c>
      <c r="K1382" s="233" t="n"/>
      <c r="L1382" s="233" t="inlineStr">
        <is>
          <t>Regreasable</t>
        </is>
      </c>
      <c r="M1382" s="233" t="inlineStr">
        <is>
          <t>J</t>
        </is>
      </c>
      <c r="N1382" s="233" t="inlineStr">
        <is>
          <t>No Lip seals or labrynth seals</t>
        </is>
      </c>
      <c r="O1382" s="233" t="inlineStr">
        <is>
          <t>Coating_Scotchkote134_interior_exterior_IncludeImpeller</t>
        </is>
      </c>
      <c r="P1382" s="235" t="inlineStr">
        <is>
          <t>RTF</t>
        </is>
      </c>
      <c r="Q1382" s="233" t="inlineStr">
        <is>
          <t>B101262</t>
        </is>
      </c>
      <c r="R1382" s="235" t="inlineStr">
        <is>
          <t>LT105</t>
        </is>
      </c>
      <c r="S1382" s="233" t="n"/>
      <c r="T1382" s="233" t="n"/>
      <c r="U1382" s="233" t="n"/>
    </row>
    <row r="1383">
      <c r="B1383" s="233">
        <f>IF(AND(M1383&lt;&gt;"B20", O1383= "Coating_Standard"),"Y","N")</f>
        <v/>
      </c>
      <c r="C1383" s="233" t="inlineStr">
        <is>
          <t>ConTab_BOM_KP_Insert_2094</t>
        </is>
      </c>
      <c r="D1383" s="233">
        <f>IF(B1383="Y",C1383,"")</f>
        <v/>
      </c>
      <c r="E1383" s="235" t="inlineStr">
        <is>
          <t>2013-5_6-KP</t>
        </is>
      </c>
      <c r="F1383" s="235" t="inlineStr">
        <is>
          <t>Opt_Insert</t>
        </is>
      </c>
      <c r="G1383" s="235" t="inlineStr">
        <is>
          <t>3</t>
        </is>
      </c>
      <c r="H1383" s="234" t="inlineStr">
        <is>
          <t>X3</t>
        </is>
      </c>
      <c r="I1383" s="233" t="inlineStr">
        <is>
          <t>Packing</t>
        </is>
      </c>
      <c r="J1383" s="233" t="inlineStr">
        <is>
          <t>Packing</t>
        </is>
      </c>
      <c r="K1383" s="233" t="n"/>
      <c r="L1383" s="233" t="inlineStr">
        <is>
          <t>Regreasable</t>
        </is>
      </c>
      <c r="M1383" s="233" t="inlineStr">
        <is>
          <t>X</t>
        </is>
      </c>
      <c r="N1383" s="233" t="inlineStr">
        <is>
          <t>Special/Other</t>
        </is>
      </c>
      <c r="O1383" s="233" t="inlineStr">
        <is>
          <t>Coating_Scotchkote134_interior_exterior_IncludeImpeller</t>
        </is>
      </c>
      <c r="P1383" s="235" t="inlineStr">
        <is>
          <t>RTF</t>
        </is>
      </c>
      <c r="Q1383" s="233" t="inlineStr">
        <is>
          <t>B101263</t>
        </is>
      </c>
      <c r="R1383" s="235" t="inlineStr">
        <is>
          <t>LT250</t>
        </is>
      </c>
      <c r="S1383" s="233" t="n"/>
      <c r="T1383" s="233" t="n"/>
      <c r="U1383" s="233" t="n"/>
    </row>
    <row r="1384">
      <c r="B1384" s="233">
        <f>IF(AND(M1384&lt;&gt;"B20", O1384= "Coating_Standard"),"Y","N")</f>
        <v/>
      </c>
      <c r="C1384" s="233" t="inlineStr">
        <is>
          <t>ConTab_BOM_KP_Insert_2095</t>
        </is>
      </c>
      <c r="D1384" s="233">
        <f>IF(B1384="Y",C1384,"")</f>
        <v/>
      </c>
      <c r="E1384" s="235" t="inlineStr">
        <is>
          <t>2013-5_6-KP</t>
        </is>
      </c>
      <c r="F1384" s="235" t="inlineStr">
        <is>
          <t>Opt_Insert</t>
        </is>
      </c>
      <c r="G1384" s="235" t="inlineStr">
        <is>
          <t>3</t>
        </is>
      </c>
      <c r="H1384" s="234" t="inlineStr">
        <is>
          <t>X3</t>
        </is>
      </c>
      <c r="I1384" s="233" t="inlineStr">
        <is>
          <t>Mechanical Seal</t>
        </is>
      </c>
      <c r="J1384" s="233" t="inlineStr">
        <is>
          <t>Single</t>
        </is>
      </c>
      <c r="K1384" s="233" t="inlineStr">
        <is>
          <t>Balanced</t>
        </is>
      </c>
      <c r="L1384" s="233" t="inlineStr">
        <is>
          <t>Regreasable</t>
        </is>
      </c>
      <c r="M1384" s="233" t="inlineStr">
        <is>
          <t>C35</t>
        </is>
      </c>
      <c r="N1384" s="233" t="inlineStr">
        <is>
          <t>No Lip seals or labrynth seals</t>
        </is>
      </c>
      <c r="O1384" s="233" t="inlineStr">
        <is>
          <t>Coating_Scotchkote134_interior_exterior_IncludeImpeller</t>
        </is>
      </c>
      <c r="P1384" s="235" t="inlineStr">
        <is>
          <t>RTF</t>
        </is>
      </c>
      <c r="Q1384" s="233" t="inlineStr">
        <is>
          <t>B101264</t>
        </is>
      </c>
      <c r="R1384" s="235" t="inlineStr">
        <is>
          <t>LT250</t>
        </is>
      </c>
      <c r="S1384" s="233" t="n"/>
      <c r="T1384" s="233" t="n"/>
      <c r="U1384" s="233" t="n"/>
    </row>
    <row r="1385">
      <c r="B1385" s="233">
        <f>IF(AND(M1385&lt;&gt;"B20", O1385= "Coating_Standard"),"Y","N")</f>
        <v/>
      </c>
      <c r="C1385" s="233" t="inlineStr">
        <is>
          <t>ConTab_BOM_KP_Insert_2096</t>
        </is>
      </c>
      <c r="D1385" s="233">
        <f>IF(B1385="Y",C1385,"")</f>
        <v/>
      </c>
      <c r="E1385" s="235" t="inlineStr">
        <is>
          <t>2013-5_6-KP</t>
        </is>
      </c>
      <c r="F1385" s="235" t="inlineStr">
        <is>
          <t>Opt_Insert</t>
        </is>
      </c>
      <c r="G1385" s="235" t="inlineStr">
        <is>
          <t>3</t>
        </is>
      </c>
      <c r="H1385" s="234" t="inlineStr">
        <is>
          <t>X3</t>
        </is>
      </c>
      <c r="I1385" s="233" t="inlineStr">
        <is>
          <t>Mechanical Seal</t>
        </is>
      </c>
      <c r="J1385" s="233" t="inlineStr">
        <is>
          <t>Single</t>
        </is>
      </c>
      <c r="K1385" s="233" t="inlineStr">
        <is>
          <t>Balanced</t>
        </is>
      </c>
      <c r="L1385" s="233" t="inlineStr">
        <is>
          <t>Regreasable</t>
        </is>
      </c>
      <c r="M1385" s="233" t="inlineStr">
        <is>
          <t>J</t>
        </is>
      </c>
      <c r="N1385" s="233" t="inlineStr">
        <is>
          <t>No Lip seals or labrynth seals</t>
        </is>
      </c>
      <c r="O1385" s="233" t="inlineStr">
        <is>
          <t>Coating_Scotchkote134_interior_exterior_IncludeImpeller</t>
        </is>
      </c>
      <c r="P1385" s="235" t="inlineStr">
        <is>
          <t>RTF</t>
        </is>
      </c>
      <c r="Q1385" s="233" t="inlineStr">
        <is>
          <t>B101266</t>
        </is>
      </c>
      <c r="R1385" s="235" t="inlineStr">
        <is>
          <t>LT105</t>
        </is>
      </c>
      <c r="S1385" s="233" t="n"/>
      <c r="T1385" s="233" t="n"/>
      <c r="U1385" s="233" t="n"/>
    </row>
    <row r="1386">
      <c r="B1386" s="233">
        <f>IF(AND(M1386&lt;&gt;"B20", O1386= "Coating_Standard"),"Y","N")</f>
        <v/>
      </c>
      <c r="C1386" s="233" t="inlineStr">
        <is>
          <t>ConTab_BOM_KP_Insert_2097</t>
        </is>
      </c>
      <c r="D1386" s="233">
        <f>IF(B1386="Y",C1386,"")</f>
        <v/>
      </c>
      <c r="E1386" s="235" t="inlineStr">
        <is>
          <t>2013-5_6-KP</t>
        </is>
      </c>
      <c r="F1386" s="235" t="inlineStr">
        <is>
          <t>Opt_Insert</t>
        </is>
      </c>
      <c r="G1386" s="235" t="inlineStr">
        <is>
          <t>3</t>
        </is>
      </c>
      <c r="H1386" s="234" t="inlineStr">
        <is>
          <t>X3</t>
        </is>
      </c>
      <c r="I1386" s="233" t="inlineStr">
        <is>
          <t>Mechanical Seal</t>
        </is>
      </c>
      <c r="J1386" s="233" t="inlineStr">
        <is>
          <t>Single</t>
        </is>
      </c>
      <c r="K1386" s="233" t="inlineStr">
        <is>
          <t>Balanced</t>
        </is>
      </c>
      <c r="L1386" s="233" t="inlineStr">
        <is>
          <t>Regreasable</t>
        </is>
      </c>
      <c r="M1386" s="233" t="inlineStr">
        <is>
          <t>X</t>
        </is>
      </c>
      <c r="N1386" s="233" t="inlineStr">
        <is>
          <t>Special/Other</t>
        </is>
      </c>
      <c r="O1386" s="233" t="inlineStr">
        <is>
          <t>Coating_Scotchkote134_interior_exterior_IncludeImpeller</t>
        </is>
      </c>
      <c r="P1386" s="235" t="inlineStr">
        <is>
          <t>RTF</t>
        </is>
      </c>
      <c r="Q1386" s="233" t="inlineStr">
        <is>
          <t>B101267</t>
        </is>
      </c>
      <c r="R1386" s="235" t="inlineStr">
        <is>
          <t>LT250</t>
        </is>
      </c>
      <c r="S1386" s="233" t="n"/>
      <c r="T1386" s="233" t="n"/>
      <c r="U1386" s="233" t="n"/>
    </row>
    <row r="1387">
      <c r="B1387" s="233">
        <f>IF(AND(M1387&lt;&gt;"B20", O1387= "Coating_Standard"),"Y","N")</f>
        <v/>
      </c>
      <c r="C1387" s="233" t="inlineStr">
        <is>
          <t>ConTab_BOM_KP_Insert_2098</t>
        </is>
      </c>
      <c r="D1387" s="233">
        <f>IF(B1387="Y",C1387,"")</f>
        <v/>
      </c>
      <c r="E1387" s="235" t="inlineStr">
        <is>
          <t>3095-7_8-KP</t>
        </is>
      </c>
      <c r="F1387" s="235" t="inlineStr">
        <is>
          <t>Opt_Insert</t>
        </is>
      </c>
      <c r="G1387" s="235" t="inlineStr">
        <is>
          <t>2</t>
        </is>
      </c>
      <c r="H1387" s="234" t="inlineStr">
        <is>
          <t>X2</t>
        </is>
      </c>
      <c r="I1387" s="233" t="inlineStr">
        <is>
          <t>Mechanical Seal</t>
        </is>
      </c>
      <c r="J1387" s="233" t="inlineStr">
        <is>
          <t>Single</t>
        </is>
      </c>
      <c r="K1387" s="233" t="inlineStr">
        <is>
          <t>Unbalanced</t>
        </is>
      </c>
      <c r="L1387" s="233" t="inlineStr">
        <is>
          <t>Regreasable</t>
        </is>
      </c>
      <c r="M1387" s="233" t="inlineStr">
        <is>
          <t>C35</t>
        </is>
      </c>
      <c r="N1387" s="233" t="inlineStr">
        <is>
          <t>No Lip seals or labrynth seals</t>
        </is>
      </c>
      <c r="O1387" s="233" t="inlineStr">
        <is>
          <t>Coating_Scotchkote134_interior_exterior_IncludeImpeller</t>
        </is>
      </c>
      <c r="P1387" s="235" t="inlineStr">
        <is>
          <t>RTF</t>
        </is>
      </c>
      <c r="Q1387" s="233" t="inlineStr">
        <is>
          <t>B104672</t>
        </is>
      </c>
      <c r="R1387" s="235" t="inlineStr">
        <is>
          <t>LT250</t>
        </is>
      </c>
      <c r="S1387" s="233" t="n"/>
      <c r="T1387" s="233" t="n"/>
      <c r="U1387" s="233" t="n"/>
    </row>
    <row r="1388">
      <c r="B1388" s="233">
        <f>IF(AND(M1388&lt;&gt;"B20", O1388= "Coating_Standard"),"Y","N")</f>
        <v/>
      </c>
      <c r="C1388" s="233" t="inlineStr">
        <is>
          <t>ConTab_BOM_KP_Insert_2099</t>
        </is>
      </c>
      <c r="D1388" s="233">
        <f>IF(B1388="Y",C1388,"")</f>
        <v/>
      </c>
      <c r="E1388" s="235" t="inlineStr">
        <is>
          <t>3095-7_8-KP</t>
        </is>
      </c>
      <c r="F1388" s="235" t="inlineStr">
        <is>
          <t>Opt_Insert</t>
        </is>
      </c>
      <c r="G1388" s="235" t="inlineStr">
        <is>
          <t>2</t>
        </is>
      </c>
      <c r="H1388" s="234" t="inlineStr">
        <is>
          <t>X2</t>
        </is>
      </c>
      <c r="I1388" s="233" t="inlineStr">
        <is>
          <t>Mechanical Seal</t>
        </is>
      </c>
      <c r="J1388" s="233" t="inlineStr">
        <is>
          <t>Single</t>
        </is>
      </c>
      <c r="K1388" s="233" t="inlineStr">
        <is>
          <t>Unbalanced</t>
        </is>
      </c>
      <c r="L1388" s="233" t="inlineStr">
        <is>
          <t>Regreasable</t>
        </is>
      </c>
      <c r="M1388" s="233" t="inlineStr">
        <is>
          <t>J</t>
        </is>
      </c>
      <c r="N1388" s="233" t="inlineStr">
        <is>
          <t>No Lip seals or labrynth seals</t>
        </is>
      </c>
      <c r="O1388" s="233" t="inlineStr">
        <is>
          <t>Coating_Scotchkote134_interior_exterior_IncludeImpeller</t>
        </is>
      </c>
      <c r="P1388" s="235" t="inlineStr">
        <is>
          <t>RTF</t>
        </is>
      </c>
      <c r="Q1388" s="233" t="inlineStr">
        <is>
          <t>B101258</t>
        </is>
      </c>
      <c r="R1388" s="235" t="inlineStr">
        <is>
          <t>LT105</t>
        </is>
      </c>
      <c r="S1388" s="233" t="n"/>
      <c r="T1388" s="233" t="n"/>
      <c r="U1388" s="233" t="n"/>
    </row>
    <row r="1389">
      <c r="B1389" s="233">
        <f>IF(AND(M1389&lt;&gt;"B20", O1389= "Coating_Standard"),"Y","N")</f>
        <v/>
      </c>
      <c r="C1389" s="233" t="inlineStr">
        <is>
          <t>ConTab_BOM_KP_Insert_2100</t>
        </is>
      </c>
      <c r="D1389" s="233">
        <f>IF(B1389="Y",C1389,"")</f>
        <v/>
      </c>
      <c r="E1389" s="235" t="inlineStr">
        <is>
          <t>3095-7_8-KP</t>
        </is>
      </c>
      <c r="F1389" s="235" t="inlineStr">
        <is>
          <t>Opt_Insert</t>
        </is>
      </c>
      <c r="G1389" s="235" t="inlineStr">
        <is>
          <t>2</t>
        </is>
      </c>
      <c r="H1389" s="234" t="inlineStr">
        <is>
          <t>X2</t>
        </is>
      </c>
      <c r="I1389" s="233" t="inlineStr">
        <is>
          <t>Mechanical Seal</t>
        </is>
      </c>
      <c r="J1389" s="233" t="inlineStr">
        <is>
          <t>Single</t>
        </is>
      </c>
      <c r="K1389" s="233" t="inlineStr">
        <is>
          <t>Unbalanced</t>
        </is>
      </c>
      <c r="L1389" s="233" t="inlineStr">
        <is>
          <t>Regreasable</t>
        </is>
      </c>
      <c r="M1389" s="233" t="inlineStr">
        <is>
          <t>X</t>
        </is>
      </c>
      <c r="N1389" s="233" t="inlineStr">
        <is>
          <t>Special/Other</t>
        </is>
      </c>
      <c r="O1389" s="233" t="inlineStr">
        <is>
          <t>Coating_Scotchkote134_interior_exterior_IncludeImpeller</t>
        </is>
      </c>
      <c r="P1389" s="235" t="inlineStr">
        <is>
          <t>RTF</t>
        </is>
      </c>
      <c r="Q1389" s="233" t="inlineStr">
        <is>
          <t>B101259</t>
        </is>
      </c>
      <c r="R1389" s="235" t="inlineStr">
        <is>
          <t>LT250</t>
        </is>
      </c>
      <c r="S1389" s="233" t="n"/>
      <c r="T1389" s="233" t="n"/>
      <c r="U1389" s="233" t="n"/>
    </row>
    <row r="1390">
      <c r="B1390" s="233">
        <f>IF(AND(M1390&lt;&gt;"B20", O1390= "Coating_Standard"),"Y","N")</f>
        <v/>
      </c>
      <c r="C1390" s="233" t="inlineStr">
        <is>
          <t>ConTab_BOM_KP_Insert_2101</t>
        </is>
      </c>
      <c r="D1390" s="233">
        <f>IF(B1390="Y",C1390,"")</f>
        <v/>
      </c>
      <c r="E1390" s="235" t="inlineStr">
        <is>
          <t>3095-7_8-KP</t>
        </is>
      </c>
      <c r="F1390" s="235" t="inlineStr">
        <is>
          <t>Opt_Insert</t>
        </is>
      </c>
      <c r="G1390" s="235" t="inlineStr">
        <is>
          <t>3</t>
        </is>
      </c>
      <c r="H1390" s="234" t="inlineStr">
        <is>
          <t>X3</t>
        </is>
      </c>
      <c r="I1390" s="233" t="inlineStr">
        <is>
          <t>Packing</t>
        </is>
      </c>
      <c r="J1390" s="233" t="inlineStr">
        <is>
          <t>Packing</t>
        </is>
      </c>
      <c r="K1390" s="233" t="n"/>
      <c r="L1390" s="233" t="inlineStr">
        <is>
          <t>Regreasable</t>
        </is>
      </c>
      <c r="M1390" s="233" t="inlineStr">
        <is>
          <t>C35</t>
        </is>
      </c>
      <c r="N1390" s="233" t="inlineStr">
        <is>
          <t>No Lip seals or labrynth seals</t>
        </is>
      </c>
      <c r="O1390" s="233" t="inlineStr">
        <is>
          <t>Coating_Scotchkote134_interior_exterior_IncludeImpeller</t>
        </is>
      </c>
      <c r="P1390" s="235" t="inlineStr">
        <is>
          <t>RTF</t>
        </is>
      </c>
      <c r="Q1390" s="233" t="inlineStr">
        <is>
          <t>B101260</t>
        </is>
      </c>
      <c r="R1390" s="235" t="inlineStr">
        <is>
          <t>LT250</t>
        </is>
      </c>
      <c r="S1390" s="233" t="n"/>
      <c r="T1390" s="233" t="n"/>
      <c r="U1390" s="233" t="n"/>
    </row>
    <row r="1391">
      <c r="B1391" s="233">
        <f>IF(AND(M1391&lt;&gt;"B20", O1391= "Coating_Standard"),"Y","N")</f>
        <v/>
      </c>
      <c r="C1391" s="233" t="inlineStr">
        <is>
          <t>ConTab_BOM_KP_Insert_2102</t>
        </is>
      </c>
      <c r="D1391" s="233">
        <f>IF(B1391="Y",C1391,"")</f>
        <v/>
      </c>
      <c r="E1391" s="235" t="inlineStr">
        <is>
          <t>3095-7_8-KP</t>
        </is>
      </c>
      <c r="F1391" s="235" t="inlineStr">
        <is>
          <t>Opt_Insert</t>
        </is>
      </c>
      <c r="G1391" s="235" t="inlineStr">
        <is>
          <t>3</t>
        </is>
      </c>
      <c r="H1391" s="234" t="inlineStr">
        <is>
          <t>X3</t>
        </is>
      </c>
      <c r="I1391" s="233" t="inlineStr">
        <is>
          <t>Packing</t>
        </is>
      </c>
      <c r="J1391" s="233" t="inlineStr">
        <is>
          <t>Packing</t>
        </is>
      </c>
      <c r="K1391" s="233" t="n"/>
      <c r="L1391" s="233" t="inlineStr">
        <is>
          <t>Regreasable</t>
        </is>
      </c>
      <c r="M1391" s="233" t="inlineStr">
        <is>
          <t>J</t>
        </is>
      </c>
      <c r="N1391" s="233" t="inlineStr">
        <is>
          <t>No Lip seals or labrynth seals</t>
        </is>
      </c>
      <c r="O1391" s="233" t="inlineStr">
        <is>
          <t>Coating_Scotchkote134_interior_exterior_IncludeImpeller</t>
        </is>
      </c>
      <c r="P1391" s="235" t="inlineStr">
        <is>
          <t>RTF</t>
        </is>
      </c>
      <c r="Q1391" s="233" t="inlineStr">
        <is>
          <t>B101262</t>
        </is>
      </c>
      <c r="R1391" s="235" t="inlineStr">
        <is>
          <t>LT105</t>
        </is>
      </c>
      <c r="S1391" s="233" t="n"/>
      <c r="T1391" s="233" t="n"/>
      <c r="U1391" s="233" t="n"/>
    </row>
    <row r="1392">
      <c r="B1392" s="233">
        <f>IF(AND(M1392&lt;&gt;"B20", O1392= "Coating_Standard"),"Y","N")</f>
        <v/>
      </c>
      <c r="C1392" s="233" t="inlineStr">
        <is>
          <t>ConTab_BOM_KP_Insert_2103</t>
        </is>
      </c>
      <c r="D1392" s="233">
        <f>IF(B1392="Y",C1392,"")</f>
        <v/>
      </c>
      <c r="E1392" s="235" t="inlineStr">
        <is>
          <t>3095-7_8-KP</t>
        </is>
      </c>
      <c r="F1392" s="235" t="inlineStr">
        <is>
          <t>Opt_Insert</t>
        </is>
      </c>
      <c r="G1392" s="235" t="inlineStr">
        <is>
          <t>3</t>
        </is>
      </c>
      <c r="H1392" s="234" t="inlineStr">
        <is>
          <t>X3</t>
        </is>
      </c>
      <c r="I1392" s="233" t="inlineStr">
        <is>
          <t>Packing</t>
        </is>
      </c>
      <c r="J1392" s="233" t="inlineStr">
        <is>
          <t>Packing</t>
        </is>
      </c>
      <c r="K1392" s="233" t="n"/>
      <c r="L1392" s="233" t="inlineStr">
        <is>
          <t>Regreasable</t>
        </is>
      </c>
      <c r="M1392" s="233" t="inlineStr">
        <is>
          <t>X</t>
        </is>
      </c>
      <c r="N1392" s="233" t="inlineStr">
        <is>
          <t>Special/Other</t>
        </is>
      </c>
      <c r="O1392" s="233" t="inlineStr">
        <is>
          <t>Coating_Scotchkote134_interior_exterior_IncludeImpeller</t>
        </is>
      </c>
      <c r="P1392" s="235" t="inlineStr">
        <is>
          <t>RTF</t>
        </is>
      </c>
      <c r="Q1392" s="233" t="inlineStr">
        <is>
          <t>B101263</t>
        </is>
      </c>
      <c r="R1392" s="235" t="inlineStr">
        <is>
          <t>LT250</t>
        </is>
      </c>
      <c r="S1392" s="233" t="n"/>
      <c r="T1392" s="233" t="n"/>
      <c r="U1392" s="233" t="n"/>
    </row>
    <row r="1393">
      <c r="B1393" s="233">
        <f>IF(AND(M1393&lt;&gt;"B20", O1393= "Coating_Standard"),"Y","N")</f>
        <v/>
      </c>
      <c r="C1393" s="233" t="inlineStr">
        <is>
          <t>ConTab_BOM_KP_Insert_2104</t>
        </is>
      </c>
      <c r="D1393" s="233">
        <f>IF(B1393="Y",C1393,"")</f>
        <v/>
      </c>
      <c r="E1393" s="235" t="inlineStr">
        <is>
          <t>3095-7_8-KP</t>
        </is>
      </c>
      <c r="F1393" s="235" t="inlineStr">
        <is>
          <t>Opt_Insert</t>
        </is>
      </c>
      <c r="G1393" s="235" t="inlineStr">
        <is>
          <t>3</t>
        </is>
      </c>
      <c r="H1393" s="234" t="inlineStr">
        <is>
          <t>X3</t>
        </is>
      </c>
      <c r="I1393" s="233" t="inlineStr">
        <is>
          <t>Mechanical Seal</t>
        </is>
      </c>
      <c r="J1393" s="233" t="inlineStr">
        <is>
          <t>Single</t>
        </is>
      </c>
      <c r="K1393" s="233" t="inlineStr">
        <is>
          <t>Balanced</t>
        </is>
      </c>
      <c r="L1393" s="233" t="inlineStr">
        <is>
          <t>Regreasable</t>
        </is>
      </c>
      <c r="M1393" s="233" t="inlineStr">
        <is>
          <t>C35</t>
        </is>
      </c>
      <c r="N1393" s="233" t="inlineStr">
        <is>
          <t>No Lip seals or labrynth seals</t>
        </is>
      </c>
      <c r="O1393" s="233" t="inlineStr">
        <is>
          <t>Coating_Scotchkote134_interior_exterior_IncludeImpeller</t>
        </is>
      </c>
      <c r="P1393" s="235" t="inlineStr">
        <is>
          <t>RTF</t>
        </is>
      </c>
      <c r="Q1393" s="233" t="inlineStr">
        <is>
          <t>B101264</t>
        </is>
      </c>
      <c r="R1393" s="235" t="inlineStr">
        <is>
          <t>LT250</t>
        </is>
      </c>
      <c r="S1393" s="233" t="n"/>
      <c r="T1393" s="233" t="n"/>
      <c r="U1393" s="233" t="n"/>
    </row>
    <row r="1394">
      <c r="B1394" s="233">
        <f>IF(AND(M1394&lt;&gt;"B20", O1394= "Coating_Standard"),"Y","N")</f>
        <v/>
      </c>
      <c r="C1394" s="233" t="inlineStr">
        <is>
          <t>ConTab_BOM_KP_Insert_2105</t>
        </is>
      </c>
      <c r="D1394" s="233">
        <f>IF(B1394="Y",C1394,"")</f>
        <v/>
      </c>
      <c r="E1394" s="235" t="inlineStr">
        <is>
          <t>3095-7_8-KP</t>
        </is>
      </c>
      <c r="F1394" s="235" t="inlineStr">
        <is>
          <t>Opt_Insert</t>
        </is>
      </c>
      <c r="G1394" s="235" t="inlineStr">
        <is>
          <t>3</t>
        </is>
      </c>
      <c r="H1394" s="234" t="inlineStr">
        <is>
          <t>X3</t>
        </is>
      </c>
      <c r="I1394" s="233" t="inlineStr">
        <is>
          <t>Mechanical Seal</t>
        </is>
      </c>
      <c r="J1394" s="233" t="inlineStr">
        <is>
          <t>Single</t>
        </is>
      </c>
      <c r="K1394" s="233" t="inlineStr">
        <is>
          <t>Balanced</t>
        </is>
      </c>
      <c r="L1394" s="233" t="inlineStr">
        <is>
          <t>Regreasable</t>
        </is>
      </c>
      <c r="M1394" s="233" t="inlineStr">
        <is>
          <t>J</t>
        </is>
      </c>
      <c r="N1394" s="233" t="inlineStr">
        <is>
          <t>No Lip seals or labrynth seals</t>
        </is>
      </c>
      <c r="O1394" s="233" t="inlineStr">
        <is>
          <t>Coating_Scotchkote134_interior_exterior_IncludeImpeller</t>
        </is>
      </c>
      <c r="P1394" s="235" t="inlineStr">
        <is>
          <t>RTF</t>
        </is>
      </c>
      <c r="Q1394" s="233" t="inlineStr">
        <is>
          <t>B101266</t>
        </is>
      </c>
      <c r="R1394" s="235" t="inlineStr">
        <is>
          <t>LT105</t>
        </is>
      </c>
      <c r="S1394" s="233" t="n"/>
      <c r="T1394" s="233" t="n"/>
      <c r="U1394" s="233" t="n"/>
    </row>
    <row r="1395">
      <c r="B1395" s="233">
        <f>IF(AND(M1395&lt;&gt;"B20", O1395= "Coating_Standard"),"Y","N")</f>
        <v/>
      </c>
      <c r="C1395" s="233" t="inlineStr">
        <is>
          <t>ConTab_BOM_KP_Insert_2106</t>
        </is>
      </c>
      <c r="D1395" s="233">
        <f>IF(B1395="Y",C1395,"")</f>
        <v/>
      </c>
      <c r="E1395" s="235" t="inlineStr">
        <is>
          <t>3095-7_8-KP</t>
        </is>
      </c>
      <c r="F1395" s="235" t="inlineStr">
        <is>
          <t>Opt_Insert</t>
        </is>
      </c>
      <c r="G1395" s="235" t="inlineStr">
        <is>
          <t>3</t>
        </is>
      </c>
      <c r="H1395" s="234" t="inlineStr">
        <is>
          <t>X3</t>
        </is>
      </c>
      <c r="I1395" s="233" t="inlineStr">
        <is>
          <t>Mechanical Seal</t>
        </is>
      </c>
      <c r="J1395" s="233" t="inlineStr">
        <is>
          <t>Single</t>
        </is>
      </c>
      <c r="K1395" s="233" t="inlineStr">
        <is>
          <t>Balanced</t>
        </is>
      </c>
      <c r="L1395" s="233" t="inlineStr">
        <is>
          <t>Regreasable</t>
        </is>
      </c>
      <c r="M1395" s="233" t="inlineStr">
        <is>
          <t>X</t>
        </is>
      </c>
      <c r="N1395" s="233" t="inlineStr">
        <is>
          <t>Special/Other</t>
        </is>
      </c>
      <c r="O1395" s="233" t="inlineStr">
        <is>
          <t>Coating_Scotchkote134_interior_exterior_IncludeImpeller</t>
        </is>
      </c>
      <c r="P1395" s="235" t="inlineStr">
        <is>
          <t>RTF</t>
        </is>
      </c>
      <c r="Q1395" s="233" t="inlineStr">
        <is>
          <t>B101267</t>
        </is>
      </c>
      <c r="R1395" s="235" t="inlineStr">
        <is>
          <t>LT250</t>
        </is>
      </c>
      <c r="S1395" s="233" t="n"/>
      <c r="T1395" s="233" t="n"/>
      <c r="U1395" s="233" t="n"/>
    </row>
    <row r="1396">
      <c r="B1396" s="233">
        <f>IF(AND(M1396&lt;&gt;"B20", O1396= "Coating_Standard"),"Y","N")</f>
        <v/>
      </c>
      <c r="C1396" s="233" t="inlineStr">
        <is>
          <t>ConTab_BOM_KP_Insert_2107</t>
        </is>
      </c>
      <c r="D1396" s="233">
        <f>IF(B1396="Y",C1396,"")</f>
        <v/>
      </c>
      <c r="E1396" s="235" t="inlineStr">
        <is>
          <t>3014-5_6-KP</t>
        </is>
      </c>
      <c r="F1396" s="235" t="inlineStr">
        <is>
          <t>Opt_Insert</t>
        </is>
      </c>
      <c r="G1396" s="235" t="inlineStr">
        <is>
          <t>4</t>
        </is>
      </c>
      <c r="H1396" s="234" t="inlineStr">
        <is>
          <t>X4</t>
        </is>
      </c>
      <c r="I1396" s="233" t="inlineStr">
        <is>
          <t>Mechanical Seal</t>
        </is>
      </c>
      <c r="J1396" s="233" t="inlineStr">
        <is>
          <t>Single</t>
        </is>
      </c>
      <c r="K1396" s="233" t="n"/>
      <c r="L1396" s="233" t="inlineStr">
        <is>
          <t>Regreasable</t>
        </is>
      </c>
      <c r="M1396" s="233" t="inlineStr">
        <is>
          <t>C35</t>
        </is>
      </c>
      <c r="N1396" s="233" t="inlineStr">
        <is>
          <t>No Lip seals or labrynth seals</t>
        </is>
      </c>
      <c r="O1396" s="233" t="inlineStr">
        <is>
          <t>Coating_Scotchkote134_interior_exterior_IncludeImpeller</t>
        </is>
      </c>
      <c r="P1396" s="235" t="inlineStr">
        <is>
          <t>RTF</t>
        </is>
      </c>
      <c r="Q1396" s="233" t="inlineStr">
        <is>
          <t>B101268</t>
        </is>
      </c>
      <c r="R1396" s="235" t="inlineStr">
        <is>
          <t>LT250</t>
        </is>
      </c>
      <c r="S1396" s="233" t="n"/>
      <c r="T1396" s="233" t="n"/>
      <c r="U1396" s="233" t="n"/>
    </row>
    <row r="1397">
      <c r="B1397" s="233">
        <f>IF(AND(M1397&lt;&gt;"B20", O1397= "Coating_Standard"),"Y","N")</f>
        <v/>
      </c>
      <c r="C1397" s="233" t="inlineStr">
        <is>
          <t>ConTab_BOM_KP_Insert_2108</t>
        </is>
      </c>
      <c r="D1397" s="233">
        <f>IF(B1397="Y",C1397,"")</f>
        <v/>
      </c>
      <c r="E1397" s="235" t="inlineStr">
        <is>
          <t>3014-5_6-KP</t>
        </is>
      </c>
      <c r="F1397" s="235" t="inlineStr">
        <is>
          <t>Opt_Insert</t>
        </is>
      </c>
      <c r="G1397" s="235" t="inlineStr">
        <is>
          <t>4</t>
        </is>
      </c>
      <c r="H1397" s="234" t="inlineStr">
        <is>
          <t>X4</t>
        </is>
      </c>
      <c r="I1397" s="233" t="inlineStr">
        <is>
          <t>Mechanical Seal</t>
        </is>
      </c>
      <c r="J1397" s="233" t="inlineStr">
        <is>
          <t>Single</t>
        </is>
      </c>
      <c r="K1397" s="233" t="n"/>
      <c r="L1397" s="233" t="inlineStr">
        <is>
          <t>Regreasable</t>
        </is>
      </c>
      <c r="M1397" s="233" t="inlineStr">
        <is>
          <t>J</t>
        </is>
      </c>
      <c r="N1397" s="233" t="inlineStr">
        <is>
          <t>No Lip seals or labrynth seals</t>
        </is>
      </c>
      <c r="O1397" s="233" t="inlineStr">
        <is>
          <t>Coating_Scotchkote134_interior_exterior_IncludeImpeller</t>
        </is>
      </c>
      <c r="P1397" s="235" t="inlineStr">
        <is>
          <t>RTF</t>
        </is>
      </c>
      <c r="Q1397" s="233" t="inlineStr">
        <is>
          <t>B101270</t>
        </is>
      </c>
      <c r="R1397" s="235" t="inlineStr">
        <is>
          <t>LT105</t>
        </is>
      </c>
      <c r="S1397" s="233" t="n"/>
      <c r="T1397" s="233" t="n"/>
      <c r="U1397" s="233" t="n"/>
    </row>
    <row r="1398">
      <c r="B1398" s="233">
        <f>IF(AND(M1398&lt;&gt;"B20", O1398= "Coating_Standard"),"Y","N")</f>
        <v/>
      </c>
      <c r="C1398" s="233" t="inlineStr">
        <is>
          <t>ConTab_BOM_KP_Insert_2109</t>
        </is>
      </c>
      <c r="D1398" s="233">
        <f>IF(B1398="Y",C1398,"")</f>
        <v/>
      </c>
      <c r="E1398" s="235" t="inlineStr">
        <is>
          <t>3014-5_6-KP</t>
        </is>
      </c>
      <c r="F1398" s="235" t="inlineStr">
        <is>
          <t>Opt_Insert</t>
        </is>
      </c>
      <c r="G1398" s="235" t="inlineStr">
        <is>
          <t>4</t>
        </is>
      </c>
      <c r="H1398" s="234" t="inlineStr">
        <is>
          <t>X4</t>
        </is>
      </c>
      <c r="I1398" s="233" t="inlineStr">
        <is>
          <t>Mechanical Seal</t>
        </is>
      </c>
      <c r="J1398" s="233" t="inlineStr">
        <is>
          <t>Single</t>
        </is>
      </c>
      <c r="K1398" s="233" t="n"/>
      <c r="L1398" s="233" t="inlineStr">
        <is>
          <t>Regreasable</t>
        </is>
      </c>
      <c r="M1398" s="233" t="inlineStr">
        <is>
          <t>X</t>
        </is>
      </c>
      <c r="N1398" s="233" t="inlineStr">
        <is>
          <t>Special/Other</t>
        </is>
      </c>
      <c r="O1398" s="233" t="inlineStr">
        <is>
          <t>Coating_Scotchkote134_interior_exterior_IncludeImpeller</t>
        </is>
      </c>
      <c r="P1398" s="235" t="inlineStr">
        <is>
          <t>RTF</t>
        </is>
      </c>
      <c r="Q1398" s="233" t="inlineStr">
        <is>
          <t>B104671</t>
        </is>
      </c>
      <c r="R1398" s="235" t="inlineStr">
        <is>
          <t>LT250</t>
        </is>
      </c>
      <c r="S1398" s="233" t="n"/>
      <c r="T1398" s="233" t="n"/>
      <c r="U1398" s="233" t="n"/>
    </row>
    <row r="1399">
      <c r="B1399" s="233">
        <f>IF(AND(M1399&lt;&gt;"B20", O1399= "Coating_Standard"),"Y","N")</f>
        <v/>
      </c>
      <c r="C1399" s="233" t="inlineStr">
        <is>
          <t>ConTab_BOM_KP_Insert_2110</t>
        </is>
      </c>
      <c r="D1399" s="233">
        <f>IF(B1399="Y",C1399,"")</f>
        <v/>
      </c>
      <c r="E1399" s="235" t="inlineStr">
        <is>
          <t>3014-5_6-KP</t>
        </is>
      </c>
      <c r="F1399" s="235" t="inlineStr">
        <is>
          <t>Opt_Insert</t>
        </is>
      </c>
      <c r="G1399" s="235" t="inlineStr">
        <is>
          <t>4</t>
        </is>
      </c>
      <c r="H1399" s="234" t="inlineStr">
        <is>
          <t>X4</t>
        </is>
      </c>
      <c r="I1399" s="233" t="inlineStr">
        <is>
          <t>Packing</t>
        </is>
      </c>
      <c r="J1399" s="233" t="inlineStr">
        <is>
          <t>Packing</t>
        </is>
      </c>
      <c r="K1399" s="233" t="n"/>
      <c r="L1399" s="233" t="inlineStr">
        <is>
          <t>Regreasable</t>
        </is>
      </c>
      <c r="M1399" s="233" t="inlineStr">
        <is>
          <t>C35</t>
        </is>
      </c>
      <c r="N1399" s="233" t="inlineStr">
        <is>
          <t>No Lip seals or labrynth seals</t>
        </is>
      </c>
      <c r="O1399" s="233" t="inlineStr">
        <is>
          <t>Coating_Scotchkote134_interior_exterior_IncludeImpeller</t>
        </is>
      </c>
      <c r="P1399" s="235" t="inlineStr">
        <is>
          <t>RTF</t>
        </is>
      </c>
      <c r="Q1399" s="233" t="inlineStr">
        <is>
          <t>B101272</t>
        </is>
      </c>
      <c r="R1399" s="235" t="inlineStr">
        <is>
          <t>LT250</t>
        </is>
      </c>
      <c r="S1399" s="233" t="n"/>
      <c r="T1399" s="233" t="n"/>
      <c r="U1399" s="233" t="n"/>
    </row>
    <row r="1400">
      <c r="B1400" s="233">
        <f>IF(AND(M1400&lt;&gt;"B20", O1400= "Coating_Standard"),"Y","N")</f>
        <v/>
      </c>
      <c r="C1400" s="233" t="inlineStr">
        <is>
          <t>ConTab_BOM_KP_Insert_2111</t>
        </is>
      </c>
      <c r="D1400" s="233">
        <f>IF(B1400="Y",C1400,"")</f>
        <v/>
      </c>
      <c r="E1400" s="235" t="inlineStr">
        <is>
          <t>3014-5_6-KP</t>
        </is>
      </c>
      <c r="F1400" s="235" t="inlineStr">
        <is>
          <t>Opt_Insert</t>
        </is>
      </c>
      <c r="G1400" s="235" t="inlineStr">
        <is>
          <t>4</t>
        </is>
      </c>
      <c r="H1400" s="234" t="inlineStr">
        <is>
          <t>X4</t>
        </is>
      </c>
      <c r="I1400" s="233" t="inlineStr">
        <is>
          <t>Packing</t>
        </is>
      </c>
      <c r="J1400" s="233" t="inlineStr">
        <is>
          <t>Packing</t>
        </is>
      </c>
      <c r="K1400" s="233" t="n"/>
      <c r="L1400" s="233" t="inlineStr">
        <is>
          <t>Regreasable</t>
        </is>
      </c>
      <c r="M1400" s="233" t="inlineStr">
        <is>
          <t>J</t>
        </is>
      </c>
      <c r="N1400" s="233" t="inlineStr">
        <is>
          <t>No Lip seals or labrynth seals</t>
        </is>
      </c>
      <c r="O1400" s="233" t="inlineStr">
        <is>
          <t>Coating_Scotchkote134_interior_exterior_IncludeImpeller</t>
        </is>
      </c>
      <c r="P1400" s="235" t="inlineStr">
        <is>
          <t>RTF</t>
        </is>
      </c>
      <c r="Q1400" s="233" t="inlineStr">
        <is>
          <t>B101274</t>
        </is>
      </c>
      <c r="R1400" s="235" t="inlineStr">
        <is>
          <t>LT105</t>
        </is>
      </c>
      <c r="S1400" s="233" t="n"/>
      <c r="T1400" s="233" t="n"/>
      <c r="U1400" s="233" t="n"/>
    </row>
    <row r="1401">
      <c r="B1401" s="233">
        <f>IF(AND(M1401&lt;&gt;"B20", O1401= "Coating_Standard"),"Y","N")</f>
        <v/>
      </c>
      <c r="C1401" s="233" t="inlineStr">
        <is>
          <t>ConTab_BOM_KP_Insert_2112</t>
        </is>
      </c>
      <c r="D1401" s="233">
        <f>IF(B1401="Y",C1401,"")</f>
        <v/>
      </c>
      <c r="E1401" s="235" t="inlineStr">
        <is>
          <t>3014-5_6-KP</t>
        </is>
      </c>
      <c r="F1401" s="235" t="inlineStr">
        <is>
          <t>Opt_Insert</t>
        </is>
      </c>
      <c r="G1401" s="235" t="inlineStr">
        <is>
          <t>4</t>
        </is>
      </c>
      <c r="H1401" s="234" t="inlineStr">
        <is>
          <t>X4</t>
        </is>
      </c>
      <c r="I1401" s="233" t="inlineStr">
        <is>
          <t>Packing</t>
        </is>
      </c>
      <c r="J1401" s="233" t="inlineStr">
        <is>
          <t>Packing</t>
        </is>
      </c>
      <c r="K1401" s="233" t="n"/>
      <c r="L1401" s="233" t="inlineStr">
        <is>
          <t>Regreasable</t>
        </is>
      </c>
      <c r="M1401" s="233" t="inlineStr">
        <is>
          <t>X</t>
        </is>
      </c>
      <c r="N1401" s="233" t="inlineStr">
        <is>
          <t>Special/Other</t>
        </is>
      </c>
      <c r="O1401" s="233" t="inlineStr">
        <is>
          <t>Coating_Scotchkote134_interior_exterior_IncludeImpeller</t>
        </is>
      </c>
      <c r="P1401" s="235" t="inlineStr">
        <is>
          <t>RTF</t>
        </is>
      </c>
      <c r="Q1401" s="233" t="inlineStr">
        <is>
          <t>B101275</t>
        </is>
      </c>
      <c r="R1401" s="235" t="inlineStr">
        <is>
          <t>LT250</t>
        </is>
      </c>
      <c r="S1401" s="233" t="n"/>
      <c r="T1401" s="233" t="n"/>
      <c r="U1401" s="233" t="n"/>
    </row>
    <row r="1402">
      <c r="B1402" s="233">
        <f>IF(AND(M1402&lt;&gt;"B20", O1402= "Coating_Standard"),"Y","N")</f>
        <v/>
      </c>
      <c r="C1402" s="233" t="inlineStr">
        <is>
          <t>ConTab_BOM_KP_Insert_2113</t>
        </is>
      </c>
      <c r="D1402" s="233">
        <f>IF(B1402="Y",C1402,"")</f>
        <v/>
      </c>
      <c r="E1402" s="235" t="inlineStr">
        <is>
          <t>4012-1_2-KP</t>
        </is>
      </c>
      <c r="F1402" s="235" t="inlineStr">
        <is>
          <t>Opt_Insert</t>
        </is>
      </c>
      <c r="G1402" s="235" t="inlineStr">
        <is>
          <t>4</t>
        </is>
      </c>
      <c r="H1402" s="234" t="inlineStr">
        <is>
          <t>X4</t>
        </is>
      </c>
      <c r="I1402" s="233" t="inlineStr">
        <is>
          <t>Mechanical Seal</t>
        </is>
      </c>
      <c r="J1402" s="233" t="inlineStr">
        <is>
          <t>Single</t>
        </is>
      </c>
      <c r="K1402" s="233" t="n"/>
      <c r="L1402" s="233" t="inlineStr">
        <is>
          <t>Regreasable</t>
        </is>
      </c>
      <c r="M1402" s="233" t="inlineStr">
        <is>
          <t>C35</t>
        </is>
      </c>
      <c r="N1402" s="233" t="inlineStr">
        <is>
          <t>No Lip seals or labrynth seals</t>
        </is>
      </c>
      <c r="O1402" s="233" t="inlineStr">
        <is>
          <t>Coating_Scotchkote134_interior_exterior_IncludeImpeller</t>
        </is>
      </c>
      <c r="P1402" s="235" t="inlineStr">
        <is>
          <t>RTF</t>
        </is>
      </c>
      <c r="Q1402" s="233" t="inlineStr">
        <is>
          <t>B101268</t>
        </is>
      </c>
      <c r="R1402" s="235" t="inlineStr">
        <is>
          <t>LT250</t>
        </is>
      </c>
      <c r="S1402" s="233" t="n"/>
      <c r="T1402" s="233" t="n"/>
      <c r="U1402" s="233" t="n"/>
    </row>
    <row r="1403">
      <c r="B1403" s="233">
        <f>IF(AND(M1403&lt;&gt;"B20", O1403= "Coating_Standard"),"Y","N")</f>
        <v/>
      </c>
      <c r="C1403" s="233" t="inlineStr">
        <is>
          <t>ConTab_BOM_KP_Insert_2114</t>
        </is>
      </c>
      <c r="D1403" s="233">
        <f>IF(B1403="Y",C1403,"")</f>
        <v/>
      </c>
      <c r="E1403" s="235" t="inlineStr">
        <is>
          <t>4012-1_2-KP</t>
        </is>
      </c>
      <c r="F1403" s="235" t="inlineStr">
        <is>
          <t>Opt_Insert</t>
        </is>
      </c>
      <c r="G1403" s="235" t="inlineStr">
        <is>
          <t>4</t>
        </is>
      </c>
      <c r="H1403" s="234" t="inlineStr">
        <is>
          <t>X4</t>
        </is>
      </c>
      <c r="I1403" s="233" t="inlineStr">
        <is>
          <t>Mechanical Seal</t>
        </is>
      </c>
      <c r="J1403" s="233" t="inlineStr">
        <is>
          <t>Single</t>
        </is>
      </c>
      <c r="K1403" s="233" t="n"/>
      <c r="L1403" s="233" t="inlineStr">
        <is>
          <t>Regreasable</t>
        </is>
      </c>
      <c r="M1403" s="233" t="inlineStr">
        <is>
          <t>J</t>
        </is>
      </c>
      <c r="N1403" s="233" t="inlineStr">
        <is>
          <t>No Lip seals or labrynth seals</t>
        </is>
      </c>
      <c r="O1403" s="233" t="inlineStr">
        <is>
          <t>Coating_Scotchkote134_interior_exterior_IncludeImpeller</t>
        </is>
      </c>
      <c r="P1403" s="235" t="inlineStr">
        <is>
          <t>RTF</t>
        </is>
      </c>
      <c r="Q1403" s="233" t="inlineStr">
        <is>
          <t>B101270</t>
        </is>
      </c>
      <c r="R1403" s="235" t="inlineStr">
        <is>
          <t>LT105</t>
        </is>
      </c>
      <c r="S1403" s="233" t="n"/>
      <c r="T1403" s="233" t="n"/>
      <c r="U1403" s="233" t="n"/>
    </row>
    <row r="1404">
      <c r="B1404" s="233">
        <f>IF(AND(M1404&lt;&gt;"B20", O1404= "Coating_Standard"),"Y","N")</f>
        <v/>
      </c>
      <c r="C1404" s="233" t="inlineStr">
        <is>
          <t>ConTab_BOM_KP_Insert_2115</t>
        </is>
      </c>
      <c r="D1404" s="233">
        <f>IF(B1404="Y",C1404,"")</f>
        <v/>
      </c>
      <c r="E1404" s="235" t="inlineStr">
        <is>
          <t>4012-1_2-KP</t>
        </is>
      </c>
      <c r="F1404" s="235" t="inlineStr">
        <is>
          <t>Opt_Insert</t>
        </is>
      </c>
      <c r="G1404" s="235" t="inlineStr">
        <is>
          <t>4</t>
        </is>
      </c>
      <c r="H1404" s="234" t="inlineStr">
        <is>
          <t>X4</t>
        </is>
      </c>
      <c r="I1404" s="233" t="inlineStr">
        <is>
          <t>Mechanical Seal</t>
        </is>
      </c>
      <c r="J1404" s="233" t="inlineStr">
        <is>
          <t>Single</t>
        </is>
      </c>
      <c r="K1404" s="233" t="n"/>
      <c r="L1404" s="233" t="inlineStr">
        <is>
          <t>Regreasable</t>
        </is>
      </c>
      <c r="M1404" s="233" t="inlineStr">
        <is>
          <t>X</t>
        </is>
      </c>
      <c r="N1404" s="233" t="inlineStr">
        <is>
          <t>Special/Other</t>
        </is>
      </c>
      <c r="O1404" s="233" t="inlineStr">
        <is>
          <t>Coating_Scotchkote134_interior_exterior_IncludeImpeller</t>
        </is>
      </c>
      <c r="P1404" s="235" t="inlineStr">
        <is>
          <t>RTF</t>
        </is>
      </c>
      <c r="Q1404" s="233" t="inlineStr">
        <is>
          <t>B104671</t>
        </is>
      </c>
      <c r="R1404" s="235" t="inlineStr">
        <is>
          <t>LT250</t>
        </is>
      </c>
      <c r="S1404" s="233" t="n"/>
      <c r="T1404" s="233" t="n"/>
      <c r="U1404" s="233" t="n"/>
    </row>
    <row r="1405">
      <c r="B1405" s="233">
        <f>IF(AND(M1405&lt;&gt;"B20", O1405= "Coating_Standard"),"Y","N")</f>
        <v/>
      </c>
      <c r="C1405" s="233" t="inlineStr">
        <is>
          <t>ConTab_BOM_KP_Insert_2116</t>
        </is>
      </c>
      <c r="D1405" s="233">
        <f>IF(B1405="Y",C1405,"")</f>
        <v/>
      </c>
      <c r="E1405" s="235" t="inlineStr">
        <is>
          <t>4012-1_2-KP</t>
        </is>
      </c>
      <c r="F1405" s="235" t="inlineStr">
        <is>
          <t>Opt_Insert</t>
        </is>
      </c>
      <c r="G1405" s="235" t="inlineStr">
        <is>
          <t>4</t>
        </is>
      </c>
      <c r="H1405" s="234" t="inlineStr">
        <is>
          <t>X4</t>
        </is>
      </c>
      <c r="I1405" s="233" t="inlineStr">
        <is>
          <t>Packing</t>
        </is>
      </c>
      <c r="J1405" s="233" t="inlineStr">
        <is>
          <t>Packing</t>
        </is>
      </c>
      <c r="K1405" s="233" t="n"/>
      <c r="L1405" s="233" t="inlineStr">
        <is>
          <t>Regreasable</t>
        </is>
      </c>
      <c r="M1405" s="233" t="inlineStr">
        <is>
          <t>C35</t>
        </is>
      </c>
      <c r="N1405" s="233" t="inlineStr">
        <is>
          <t>No Lip seals or labrynth seals</t>
        </is>
      </c>
      <c r="O1405" s="233" t="inlineStr">
        <is>
          <t>Coating_Scotchkote134_interior_exterior_IncludeImpeller</t>
        </is>
      </c>
      <c r="P1405" s="235" t="inlineStr">
        <is>
          <t>RTF</t>
        </is>
      </c>
      <c r="Q1405" s="233" t="inlineStr">
        <is>
          <t>B101272</t>
        </is>
      </c>
      <c r="R1405" s="235" t="inlineStr">
        <is>
          <t>LT250</t>
        </is>
      </c>
      <c r="S1405" s="233" t="n"/>
      <c r="T1405" s="233" t="n"/>
      <c r="U1405" s="233" t="n"/>
    </row>
    <row r="1406">
      <c r="B1406" s="233">
        <f>IF(AND(M1406&lt;&gt;"B20", O1406= "Coating_Standard"),"Y","N")</f>
        <v/>
      </c>
      <c r="C1406" s="233" t="inlineStr">
        <is>
          <t>ConTab_BOM_KP_Insert_2117</t>
        </is>
      </c>
      <c r="D1406" s="233">
        <f>IF(B1406="Y",C1406,"")</f>
        <v/>
      </c>
      <c r="E1406" s="235" t="inlineStr">
        <is>
          <t>4012-1_2-KP</t>
        </is>
      </c>
      <c r="F1406" s="235" t="inlineStr">
        <is>
          <t>Opt_Insert</t>
        </is>
      </c>
      <c r="G1406" s="235" t="inlineStr">
        <is>
          <t>4</t>
        </is>
      </c>
      <c r="H1406" s="234" t="inlineStr">
        <is>
          <t>X4</t>
        </is>
      </c>
      <c r="I1406" s="233" t="inlineStr">
        <is>
          <t>Packing</t>
        </is>
      </c>
      <c r="J1406" s="233" t="inlineStr">
        <is>
          <t>Packing</t>
        </is>
      </c>
      <c r="K1406" s="233" t="n"/>
      <c r="L1406" s="233" t="inlineStr">
        <is>
          <t>Regreasable</t>
        </is>
      </c>
      <c r="M1406" s="233" t="inlineStr">
        <is>
          <t>J</t>
        </is>
      </c>
      <c r="N1406" s="233" t="inlineStr">
        <is>
          <t>No Lip seals or labrynth seals</t>
        </is>
      </c>
      <c r="O1406" s="233" t="inlineStr">
        <is>
          <t>Coating_Scotchkote134_interior_exterior_IncludeImpeller</t>
        </is>
      </c>
      <c r="P1406" s="235" t="inlineStr">
        <is>
          <t>RTF</t>
        </is>
      </c>
      <c r="Q1406" s="233" t="inlineStr">
        <is>
          <t>B101274</t>
        </is>
      </c>
      <c r="R1406" s="235" t="inlineStr">
        <is>
          <t>LT105</t>
        </is>
      </c>
      <c r="S1406" s="233" t="n"/>
      <c r="T1406" s="233" t="n"/>
      <c r="U1406" s="233" t="n"/>
    </row>
    <row r="1407">
      <c r="B1407" s="233">
        <f>IF(AND(M1407&lt;&gt;"B20", O1407= "Coating_Standard"),"Y","N")</f>
        <v/>
      </c>
      <c r="C1407" s="233" t="inlineStr">
        <is>
          <t>ConTab_BOM_KP_Insert_2118</t>
        </is>
      </c>
      <c r="D1407" s="233">
        <f>IF(B1407="Y",C1407,"")</f>
        <v/>
      </c>
      <c r="E1407" s="235" t="inlineStr">
        <is>
          <t>4012-1_2-KP</t>
        </is>
      </c>
      <c r="F1407" s="235" t="inlineStr">
        <is>
          <t>Opt_Insert</t>
        </is>
      </c>
      <c r="G1407" s="235" t="inlineStr">
        <is>
          <t>4</t>
        </is>
      </c>
      <c r="H1407" s="234" t="inlineStr">
        <is>
          <t>X4</t>
        </is>
      </c>
      <c r="I1407" s="233" t="inlineStr">
        <is>
          <t>Packing</t>
        </is>
      </c>
      <c r="J1407" s="233" t="inlineStr">
        <is>
          <t>Packing</t>
        </is>
      </c>
      <c r="K1407" s="233" t="n"/>
      <c r="L1407" s="233" t="inlineStr">
        <is>
          <t>Regreasable</t>
        </is>
      </c>
      <c r="M1407" s="233" t="inlineStr">
        <is>
          <t>X</t>
        </is>
      </c>
      <c r="N1407" s="233" t="inlineStr">
        <is>
          <t>Special/Other</t>
        </is>
      </c>
      <c r="O1407" s="233" t="inlineStr">
        <is>
          <t>Coating_Scotchkote134_interior_exterior_IncludeImpeller</t>
        </is>
      </c>
      <c r="P1407" s="235" t="inlineStr">
        <is>
          <t>RTF</t>
        </is>
      </c>
      <c r="Q1407" s="233" t="inlineStr">
        <is>
          <t>B101275</t>
        </is>
      </c>
      <c r="R1407" s="235" t="inlineStr">
        <is>
          <t>LT250</t>
        </is>
      </c>
      <c r="S1407" s="233" t="n"/>
      <c r="T1407" s="233" t="n"/>
      <c r="U1407" s="233" t="n"/>
    </row>
    <row r="1408">
      <c r="B1408" s="233">
        <f>IF(AND(M1408&lt;&gt;"B20", O1408= "Coating_Standard"),"Y","N")</f>
        <v/>
      </c>
      <c r="C1408" s="233" t="inlineStr">
        <is>
          <t>ConTab_BOM_KP_Insert_2119</t>
        </is>
      </c>
      <c r="D1408" s="233">
        <f>IF(B1408="Y",C1408,"")</f>
        <v/>
      </c>
      <c r="E1408" s="235" t="inlineStr">
        <is>
          <t>4012-7_8-KP</t>
        </is>
      </c>
      <c r="F1408" s="235" t="inlineStr">
        <is>
          <t>Opt_Insert</t>
        </is>
      </c>
      <c r="G1408" s="235" t="inlineStr">
        <is>
          <t>4</t>
        </is>
      </c>
      <c r="H1408" s="234" t="inlineStr">
        <is>
          <t>X4</t>
        </is>
      </c>
      <c r="I1408" s="233" t="inlineStr">
        <is>
          <t>Mechanical Seal</t>
        </is>
      </c>
      <c r="J1408" s="233" t="inlineStr">
        <is>
          <t>Single</t>
        </is>
      </c>
      <c r="K1408" s="233" t="n"/>
      <c r="L1408" s="233" t="inlineStr">
        <is>
          <t>Regreasable</t>
        </is>
      </c>
      <c r="M1408" s="233" t="inlineStr">
        <is>
          <t>C35</t>
        </is>
      </c>
      <c r="N1408" s="233" t="inlineStr">
        <is>
          <t>No Lip seals or labrynth seals</t>
        </is>
      </c>
      <c r="O1408" s="233" t="inlineStr">
        <is>
          <t>Coating_Scotchkote134_interior_exterior_IncludeImpeller</t>
        </is>
      </c>
      <c r="P1408" s="235" t="inlineStr">
        <is>
          <t>RTF</t>
        </is>
      </c>
      <c r="Q1408" s="233" t="inlineStr">
        <is>
          <t>B101268</t>
        </is>
      </c>
      <c r="R1408" s="235" t="inlineStr">
        <is>
          <t>LT250</t>
        </is>
      </c>
      <c r="S1408" s="233" t="n"/>
      <c r="T1408" s="233" t="n"/>
      <c r="U1408" s="233" t="n"/>
    </row>
    <row r="1409">
      <c r="B1409" s="233">
        <f>IF(AND(M1409&lt;&gt;"B20", O1409= "Coating_Standard"),"Y","N")</f>
        <v/>
      </c>
      <c r="C1409" s="233" t="inlineStr">
        <is>
          <t>ConTab_BOM_KP_Insert_2120</t>
        </is>
      </c>
      <c r="D1409" s="233">
        <f>IF(B1409="Y",C1409,"")</f>
        <v/>
      </c>
      <c r="E1409" s="235" t="inlineStr">
        <is>
          <t>4012-7_8-KP</t>
        </is>
      </c>
      <c r="F1409" s="235" t="inlineStr">
        <is>
          <t>Opt_Insert</t>
        </is>
      </c>
      <c r="G1409" s="235" t="inlineStr">
        <is>
          <t>4</t>
        </is>
      </c>
      <c r="H1409" s="234" t="inlineStr">
        <is>
          <t>X4</t>
        </is>
      </c>
      <c r="I1409" s="233" t="inlineStr">
        <is>
          <t>Mechanical Seal</t>
        </is>
      </c>
      <c r="J1409" s="233" t="inlineStr">
        <is>
          <t>Single</t>
        </is>
      </c>
      <c r="K1409" s="233" t="n"/>
      <c r="L1409" s="233" t="inlineStr">
        <is>
          <t>Regreasable</t>
        </is>
      </c>
      <c r="M1409" s="233" t="inlineStr">
        <is>
          <t>J</t>
        </is>
      </c>
      <c r="N1409" s="233" t="inlineStr">
        <is>
          <t>No Lip seals or labrynth seals</t>
        </is>
      </c>
      <c r="O1409" s="233" t="inlineStr">
        <is>
          <t>Coating_Scotchkote134_interior_exterior_IncludeImpeller</t>
        </is>
      </c>
      <c r="P1409" s="235" t="inlineStr">
        <is>
          <t>RTF</t>
        </is>
      </c>
      <c r="Q1409" s="233" t="inlineStr">
        <is>
          <t>B101270</t>
        </is>
      </c>
      <c r="R1409" s="235" t="inlineStr">
        <is>
          <t>LT105</t>
        </is>
      </c>
      <c r="S1409" s="233" t="n"/>
      <c r="T1409" s="233" t="n"/>
      <c r="U1409" s="233" t="n"/>
    </row>
    <row r="1410">
      <c r="B1410" s="233">
        <f>IF(AND(M1410&lt;&gt;"B20", O1410= "Coating_Standard"),"Y","N")</f>
        <v/>
      </c>
      <c r="C1410" s="233" t="inlineStr">
        <is>
          <t>ConTab_BOM_KP_Insert_2121</t>
        </is>
      </c>
      <c r="D1410" s="233">
        <f>IF(B1410="Y",C1410,"")</f>
        <v/>
      </c>
      <c r="E1410" s="235" t="inlineStr">
        <is>
          <t>4012-7_8-KP</t>
        </is>
      </c>
      <c r="F1410" s="235" t="inlineStr">
        <is>
          <t>Opt_Insert</t>
        </is>
      </c>
      <c r="G1410" s="235" t="inlineStr">
        <is>
          <t>4</t>
        </is>
      </c>
      <c r="H1410" s="234" t="inlineStr">
        <is>
          <t>X4</t>
        </is>
      </c>
      <c r="I1410" s="233" t="inlineStr">
        <is>
          <t>Mechanical Seal</t>
        </is>
      </c>
      <c r="J1410" s="233" t="inlineStr">
        <is>
          <t>Single</t>
        </is>
      </c>
      <c r="K1410" s="233" t="n"/>
      <c r="L1410" s="233" t="inlineStr">
        <is>
          <t>Regreasable</t>
        </is>
      </c>
      <c r="M1410" s="233" t="inlineStr">
        <is>
          <t>X</t>
        </is>
      </c>
      <c r="N1410" s="233" t="inlineStr">
        <is>
          <t>Special/Other</t>
        </is>
      </c>
      <c r="O1410" s="233" t="inlineStr">
        <is>
          <t>Coating_Scotchkote134_interior_exterior_IncludeImpeller</t>
        </is>
      </c>
      <c r="P1410" s="235" t="inlineStr">
        <is>
          <t>RTF</t>
        </is>
      </c>
      <c r="Q1410" s="233" t="inlineStr">
        <is>
          <t>B104671</t>
        </is>
      </c>
      <c r="R1410" s="235" t="inlineStr">
        <is>
          <t>LT250</t>
        </is>
      </c>
      <c r="S1410" s="233" t="n"/>
      <c r="T1410" s="233" t="n"/>
      <c r="U1410" s="233" t="n"/>
    </row>
    <row r="1411">
      <c r="B1411" s="233">
        <f>IF(AND(M1411&lt;&gt;"B20", O1411= "Coating_Standard"),"Y","N")</f>
        <v/>
      </c>
      <c r="C1411" s="233" t="inlineStr">
        <is>
          <t>ConTab_BOM_KP_Insert_2122</t>
        </is>
      </c>
      <c r="D1411" s="233">
        <f>IF(B1411="Y",C1411,"")</f>
        <v/>
      </c>
      <c r="E1411" s="235" t="inlineStr">
        <is>
          <t>4012-7_8-KP</t>
        </is>
      </c>
      <c r="F1411" s="235" t="inlineStr">
        <is>
          <t>Opt_Insert</t>
        </is>
      </c>
      <c r="G1411" s="235" t="inlineStr">
        <is>
          <t>4</t>
        </is>
      </c>
      <c r="H1411" s="234" t="inlineStr">
        <is>
          <t>X4</t>
        </is>
      </c>
      <c r="I1411" s="233" t="inlineStr">
        <is>
          <t>Packing</t>
        </is>
      </c>
      <c r="J1411" s="233" t="inlineStr">
        <is>
          <t>Packing</t>
        </is>
      </c>
      <c r="K1411" s="233" t="n"/>
      <c r="L1411" s="233" t="inlineStr">
        <is>
          <t>Regreasable</t>
        </is>
      </c>
      <c r="M1411" s="233" t="inlineStr">
        <is>
          <t>C35</t>
        </is>
      </c>
      <c r="N1411" s="233" t="inlineStr">
        <is>
          <t>No Lip seals or labrynth seals</t>
        </is>
      </c>
      <c r="O1411" s="233" t="inlineStr">
        <is>
          <t>Coating_Scotchkote134_interior_exterior_IncludeImpeller</t>
        </is>
      </c>
      <c r="P1411" s="235" t="inlineStr">
        <is>
          <t>RTF</t>
        </is>
      </c>
      <c r="Q1411" s="233" t="inlineStr">
        <is>
          <t>B101272</t>
        </is>
      </c>
      <c r="R1411" s="235" t="inlineStr">
        <is>
          <t>LT250</t>
        </is>
      </c>
      <c r="S1411" s="233" t="n"/>
      <c r="T1411" s="233" t="n"/>
      <c r="U1411" s="233" t="n"/>
    </row>
    <row r="1412">
      <c r="B1412" s="233">
        <f>IF(AND(M1412&lt;&gt;"B20", O1412= "Coating_Standard"),"Y","N")</f>
        <v/>
      </c>
      <c r="C1412" s="233" t="inlineStr">
        <is>
          <t>ConTab_BOM_KP_Insert_2123</t>
        </is>
      </c>
      <c r="D1412" s="233">
        <f>IF(B1412="Y",C1412,"")</f>
        <v/>
      </c>
      <c r="E1412" s="235" t="inlineStr">
        <is>
          <t>4012-7_8-KP</t>
        </is>
      </c>
      <c r="F1412" s="235" t="inlineStr">
        <is>
          <t>Opt_Insert</t>
        </is>
      </c>
      <c r="G1412" s="235" t="inlineStr">
        <is>
          <t>4</t>
        </is>
      </c>
      <c r="H1412" s="234" t="inlineStr">
        <is>
          <t>X4</t>
        </is>
      </c>
      <c r="I1412" s="233" t="inlineStr">
        <is>
          <t>Packing</t>
        </is>
      </c>
      <c r="J1412" s="233" t="inlineStr">
        <is>
          <t>Packing</t>
        </is>
      </c>
      <c r="K1412" s="233" t="n"/>
      <c r="L1412" s="233" t="inlineStr">
        <is>
          <t>Regreasable</t>
        </is>
      </c>
      <c r="M1412" s="233" t="inlineStr">
        <is>
          <t>J</t>
        </is>
      </c>
      <c r="N1412" s="233" t="inlineStr">
        <is>
          <t>No Lip seals or labrynth seals</t>
        </is>
      </c>
      <c r="O1412" s="233" t="inlineStr">
        <is>
          <t>Coating_Scotchkote134_interior_exterior_IncludeImpeller</t>
        </is>
      </c>
      <c r="P1412" s="235" t="inlineStr">
        <is>
          <t>RTF</t>
        </is>
      </c>
      <c r="Q1412" s="233" t="inlineStr">
        <is>
          <t>B101274</t>
        </is>
      </c>
      <c r="R1412" s="235" t="inlineStr">
        <is>
          <t>LT105</t>
        </is>
      </c>
      <c r="S1412" s="233" t="n"/>
      <c r="T1412" s="233" t="n"/>
      <c r="U1412" s="233" t="n"/>
    </row>
    <row r="1413">
      <c r="B1413" s="233">
        <f>IF(AND(M1413&lt;&gt;"B20", O1413= "Coating_Standard"),"Y","N")</f>
        <v/>
      </c>
      <c r="C1413" s="233" t="inlineStr">
        <is>
          <t>ConTab_BOM_KP_Insert_2124</t>
        </is>
      </c>
      <c r="D1413" s="233">
        <f>IF(B1413="Y",C1413,"")</f>
        <v/>
      </c>
      <c r="E1413" s="235" t="inlineStr">
        <is>
          <t>4012-7_8-KP</t>
        </is>
      </c>
      <c r="F1413" s="235" t="inlineStr">
        <is>
          <t>Opt_Insert</t>
        </is>
      </c>
      <c r="G1413" s="235" t="inlineStr">
        <is>
          <t>4</t>
        </is>
      </c>
      <c r="H1413" s="234" t="inlineStr">
        <is>
          <t>X4</t>
        </is>
      </c>
      <c r="I1413" s="233" t="inlineStr">
        <is>
          <t>Packing</t>
        </is>
      </c>
      <c r="J1413" s="233" t="inlineStr">
        <is>
          <t>Packing</t>
        </is>
      </c>
      <c r="K1413" s="233" t="n"/>
      <c r="L1413" s="233" t="inlineStr">
        <is>
          <t>Regreasable</t>
        </is>
      </c>
      <c r="M1413" s="233" t="inlineStr">
        <is>
          <t>X</t>
        </is>
      </c>
      <c r="N1413" s="233" t="inlineStr">
        <is>
          <t>Special/Other</t>
        </is>
      </c>
      <c r="O1413" s="233" t="inlineStr">
        <is>
          <t>Coating_Scotchkote134_interior_exterior_IncludeImpeller</t>
        </is>
      </c>
      <c r="P1413" s="235" t="inlineStr">
        <is>
          <t>RTF</t>
        </is>
      </c>
      <c r="Q1413" s="233" t="inlineStr">
        <is>
          <t>B101275</t>
        </is>
      </c>
      <c r="R1413" s="235" t="inlineStr">
        <is>
          <t>LT250</t>
        </is>
      </c>
      <c r="S1413" s="233" t="n"/>
      <c r="T1413" s="233" t="n"/>
      <c r="U1413" s="233" t="n"/>
    </row>
    <row r="1414">
      <c r="B1414" s="233">
        <f>IF(AND(M1414&lt;&gt;"B20", O1414= "Coating_Standard"),"Y","N")</f>
        <v/>
      </c>
      <c r="C1414" s="233" t="inlineStr">
        <is>
          <t>ConTab_BOM_KP_Insert_2125</t>
        </is>
      </c>
      <c r="D1414" s="233">
        <f>IF(B1414="Y",C1414,"")</f>
        <v/>
      </c>
      <c r="E1414" s="198" t="inlineStr">
        <is>
          <t>4015-7_8-KP</t>
        </is>
      </c>
      <c r="F1414" s="235" t="inlineStr">
        <is>
          <t>Opt_Insert</t>
        </is>
      </c>
      <c r="G1414" s="235" t="inlineStr">
        <is>
          <t>4</t>
        </is>
      </c>
      <c r="H1414" s="234" t="inlineStr">
        <is>
          <t>X4</t>
        </is>
      </c>
      <c r="I1414" s="233" t="inlineStr">
        <is>
          <t>Mechanical Seal</t>
        </is>
      </c>
      <c r="J1414" s="233" t="inlineStr">
        <is>
          <t>Single</t>
        </is>
      </c>
      <c r="K1414" s="233" t="n"/>
      <c r="L1414" s="233" t="inlineStr">
        <is>
          <t>Regreasable</t>
        </is>
      </c>
      <c r="M1414" s="233" t="inlineStr">
        <is>
          <t>C35</t>
        </is>
      </c>
      <c r="N1414" s="233" t="inlineStr">
        <is>
          <t>No Lip seals or labrynth seals</t>
        </is>
      </c>
      <c r="O1414" s="233" t="inlineStr">
        <is>
          <t>Coating_Scotchkote134_interior_exterior_IncludeImpeller</t>
        </is>
      </c>
      <c r="P1414" s="235" t="inlineStr">
        <is>
          <t>RTF</t>
        </is>
      </c>
      <c r="Q1414" s="233" t="inlineStr">
        <is>
          <t>B101268</t>
        </is>
      </c>
      <c r="R1414" s="235" t="inlineStr">
        <is>
          <t>LT250</t>
        </is>
      </c>
      <c r="S1414" s="233" t="n"/>
      <c r="T1414" s="233" t="n"/>
      <c r="U1414" s="233" t="n"/>
    </row>
    <row r="1415">
      <c r="B1415" s="233">
        <f>IF(AND(M1415&lt;&gt;"B20", O1415= "Coating_Standard"),"Y","N")</f>
        <v/>
      </c>
      <c r="C1415" s="233" t="inlineStr">
        <is>
          <t>ConTab_BOM_KP_Insert_2126</t>
        </is>
      </c>
      <c r="D1415" s="233">
        <f>IF(B1415="Y",C1415,"")</f>
        <v/>
      </c>
      <c r="E1415" s="198" t="inlineStr">
        <is>
          <t>4015-7_8-KP</t>
        </is>
      </c>
      <c r="F1415" s="235" t="inlineStr">
        <is>
          <t>Opt_Insert</t>
        </is>
      </c>
      <c r="G1415" s="235" t="inlineStr">
        <is>
          <t>4</t>
        </is>
      </c>
      <c r="H1415" s="234" t="inlineStr">
        <is>
          <t>X4</t>
        </is>
      </c>
      <c r="I1415" s="233" t="inlineStr">
        <is>
          <t>Mechanical Seal</t>
        </is>
      </c>
      <c r="J1415" s="233" t="inlineStr">
        <is>
          <t>Single</t>
        </is>
      </c>
      <c r="K1415" s="233" t="n"/>
      <c r="L1415" s="233" t="inlineStr">
        <is>
          <t>Regreasable</t>
        </is>
      </c>
      <c r="M1415" s="233" t="inlineStr">
        <is>
          <t>J</t>
        </is>
      </c>
      <c r="N1415" s="233" t="inlineStr">
        <is>
          <t>No Lip seals or labrynth seals</t>
        </is>
      </c>
      <c r="O1415" s="233" t="inlineStr">
        <is>
          <t>Coating_Scotchkote134_interior_exterior_IncludeImpeller</t>
        </is>
      </c>
      <c r="P1415" s="235" t="inlineStr">
        <is>
          <t>RTF</t>
        </is>
      </c>
      <c r="Q1415" s="233" t="inlineStr">
        <is>
          <t>B101270</t>
        </is>
      </c>
      <c r="R1415" s="235" t="inlineStr">
        <is>
          <t>LT105</t>
        </is>
      </c>
      <c r="S1415" s="233" t="n"/>
      <c r="T1415" s="233" t="n"/>
      <c r="U1415" s="233" t="n"/>
    </row>
    <row r="1416">
      <c r="B1416" s="233">
        <f>IF(AND(M1416&lt;&gt;"B20", O1416= "Coating_Standard"),"Y","N")</f>
        <v/>
      </c>
      <c r="C1416" s="233" t="inlineStr">
        <is>
          <t>ConTab_BOM_KP_Insert_2127</t>
        </is>
      </c>
      <c r="D1416" s="233">
        <f>IF(B1416="Y",C1416,"")</f>
        <v/>
      </c>
      <c r="E1416" s="198" t="inlineStr">
        <is>
          <t>4015-7_8-KP</t>
        </is>
      </c>
      <c r="F1416" s="235" t="inlineStr">
        <is>
          <t>Opt_Insert</t>
        </is>
      </c>
      <c r="G1416" s="235" t="inlineStr">
        <is>
          <t>4</t>
        </is>
      </c>
      <c r="H1416" s="234" t="inlineStr">
        <is>
          <t>X4</t>
        </is>
      </c>
      <c r="I1416" s="233" t="inlineStr">
        <is>
          <t>Mechanical Seal</t>
        </is>
      </c>
      <c r="J1416" s="233" t="inlineStr">
        <is>
          <t>Single</t>
        </is>
      </c>
      <c r="K1416" s="233" t="n"/>
      <c r="L1416" s="233" t="inlineStr">
        <is>
          <t>Regreasable</t>
        </is>
      </c>
      <c r="M1416" s="233" t="inlineStr">
        <is>
          <t>X</t>
        </is>
      </c>
      <c r="N1416" s="233" t="inlineStr">
        <is>
          <t>Special/Other</t>
        </is>
      </c>
      <c r="O1416" s="233" t="inlineStr">
        <is>
          <t>Coating_Scotchkote134_interior_exterior_IncludeImpeller</t>
        </is>
      </c>
      <c r="P1416" s="235" t="inlineStr">
        <is>
          <t>RTF</t>
        </is>
      </c>
      <c r="Q1416" s="233" t="inlineStr">
        <is>
          <t>B104671</t>
        </is>
      </c>
      <c r="R1416" s="235" t="inlineStr">
        <is>
          <t>LT250</t>
        </is>
      </c>
      <c r="S1416" s="233" t="n"/>
      <c r="T1416" s="233" t="n"/>
      <c r="U1416" s="233" t="n"/>
    </row>
    <row r="1417">
      <c r="B1417" s="233">
        <f>IF(AND(M1417&lt;&gt;"B20", O1417= "Coating_Standard"),"Y","N")</f>
        <v/>
      </c>
      <c r="C1417" s="233" t="inlineStr">
        <is>
          <t>ConTab_BOM_KP_Insert_2128</t>
        </is>
      </c>
      <c r="D1417" s="233">
        <f>IF(B1417="Y",C1417,"")</f>
        <v/>
      </c>
      <c r="E1417" s="198" t="inlineStr">
        <is>
          <t>4015-7_8-KP</t>
        </is>
      </c>
      <c r="F1417" s="235" t="inlineStr">
        <is>
          <t>Opt_Insert</t>
        </is>
      </c>
      <c r="G1417" s="235" t="inlineStr">
        <is>
          <t>4</t>
        </is>
      </c>
      <c r="H1417" s="234" t="inlineStr">
        <is>
          <t>X4</t>
        </is>
      </c>
      <c r="I1417" s="233" t="inlineStr">
        <is>
          <t>Packing</t>
        </is>
      </c>
      <c r="J1417" s="233" t="inlineStr">
        <is>
          <t>Packing</t>
        </is>
      </c>
      <c r="K1417" s="233" t="n"/>
      <c r="L1417" s="233" t="inlineStr">
        <is>
          <t>Regreasable</t>
        </is>
      </c>
      <c r="M1417" s="233" t="inlineStr">
        <is>
          <t>C35</t>
        </is>
      </c>
      <c r="N1417" s="233" t="inlineStr">
        <is>
          <t>No Lip seals or labrynth seals</t>
        </is>
      </c>
      <c r="O1417" s="233" t="inlineStr">
        <is>
          <t>Coating_Scotchkote134_interior_exterior_IncludeImpeller</t>
        </is>
      </c>
      <c r="P1417" s="235" t="inlineStr">
        <is>
          <t>RTF</t>
        </is>
      </c>
      <c r="Q1417" s="233" t="inlineStr">
        <is>
          <t>B101272</t>
        </is>
      </c>
      <c r="R1417" s="235" t="inlineStr">
        <is>
          <t>LT250</t>
        </is>
      </c>
      <c r="S1417" s="233" t="n"/>
      <c r="T1417" s="233" t="n"/>
      <c r="U1417" s="233" t="n"/>
    </row>
    <row r="1418">
      <c r="B1418" s="233">
        <f>IF(AND(M1418&lt;&gt;"B20", O1418= "Coating_Standard"),"Y","N")</f>
        <v/>
      </c>
      <c r="C1418" s="233" t="inlineStr">
        <is>
          <t>ConTab_BOM_KP_Insert_2129</t>
        </is>
      </c>
      <c r="D1418" s="233">
        <f>IF(B1418="Y",C1418,"")</f>
        <v/>
      </c>
      <c r="E1418" s="198" t="inlineStr">
        <is>
          <t>4015-7_8-KP</t>
        </is>
      </c>
      <c r="F1418" s="235" t="inlineStr">
        <is>
          <t>Opt_Insert</t>
        </is>
      </c>
      <c r="G1418" s="235" t="inlineStr">
        <is>
          <t>4</t>
        </is>
      </c>
      <c r="H1418" s="234" t="inlineStr">
        <is>
          <t>X4</t>
        </is>
      </c>
      <c r="I1418" s="233" t="inlineStr">
        <is>
          <t>Packing</t>
        </is>
      </c>
      <c r="J1418" s="233" t="inlineStr">
        <is>
          <t>Packing</t>
        </is>
      </c>
      <c r="K1418" s="233" t="n"/>
      <c r="L1418" s="233" t="inlineStr">
        <is>
          <t>Regreasable</t>
        </is>
      </c>
      <c r="M1418" s="233" t="inlineStr">
        <is>
          <t>J</t>
        </is>
      </c>
      <c r="N1418" s="233" t="inlineStr">
        <is>
          <t>No Lip seals or labrynth seals</t>
        </is>
      </c>
      <c r="O1418" s="233" t="inlineStr">
        <is>
          <t>Coating_Scotchkote134_interior_exterior_IncludeImpeller</t>
        </is>
      </c>
      <c r="P1418" s="235" t="inlineStr">
        <is>
          <t>RTF</t>
        </is>
      </c>
      <c r="Q1418" s="233" t="inlineStr">
        <is>
          <t>B101274</t>
        </is>
      </c>
      <c r="R1418" s="235" t="inlineStr">
        <is>
          <t>LT105</t>
        </is>
      </c>
      <c r="S1418" s="233" t="n"/>
      <c r="T1418" s="233" t="n"/>
      <c r="U1418" s="233" t="n"/>
    </row>
    <row r="1419">
      <c r="B1419" s="233">
        <f>IF(AND(M1419&lt;&gt;"B20", O1419= "Coating_Standard"),"Y","N")</f>
        <v/>
      </c>
      <c r="C1419" s="233" t="inlineStr">
        <is>
          <t>ConTab_BOM_KP_Insert_2130</t>
        </is>
      </c>
      <c r="D1419" s="233">
        <f>IF(B1419="Y",C1419,"")</f>
        <v/>
      </c>
      <c r="E1419" s="198" t="inlineStr">
        <is>
          <t>4015-7_8-KP</t>
        </is>
      </c>
      <c r="F1419" s="235" t="inlineStr">
        <is>
          <t>Opt_Insert</t>
        </is>
      </c>
      <c r="G1419" s="235" t="inlineStr">
        <is>
          <t>4</t>
        </is>
      </c>
      <c r="H1419" s="234" t="inlineStr">
        <is>
          <t>X4</t>
        </is>
      </c>
      <c r="I1419" s="233" t="inlineStr">
        <is>
          <t>Packing</t>
        </is>
      </c>
      <c r="J1419" s="233" t="inlineStr">
        <is>
          <t>Packing</t>
        </is>
      </c>
      <c r="K1419" s="233" t="n"/>
      <c r="L1419" s="233" t="inlineStr">
        <is>
          <t>Regreasable</t>
        </is>
      </c>
      <c r="M1419" s="233" t="inlineStr">
        <is>
          <t>X</t>
        </is>
      </c>
      <c r="N1419" s="233" t="inlineStr">
        <is>
          <t>Special/Other</t>
        </is>
      </c>
      <c r="O1419" s="233" t="inlineStr">
        <is>
          <t>Coating_Scotchkote134_interior_exterior_IncludeImpeller</t>
        </is>
      </c>
      <c r="P1419" s="235" t="inlineStr">
        <is>
          <t>RTF</t>
        </is>
      </c>
      <c r="Q1419" s="233" t="inlineStr">
        <is>
          <t>B101275</t>
        </is>
      </c>
      <c r="R1419" s="235" t="inlineStr">
        <is>
          <t>LT250</t>
        </is>
      </c>
      <c r="S1419" s="233" t="n"/>
      <c r="T1419" s="233" t="n"/>
      <c r="U1419" s="233" t="n"/>
    </row>
    <row r="1420">
      <c r="B1420" s="233">
        <f>IF(AND(M1420&lt;&gt;"B20", O1420= "Coating_Standard"),"Y","N")</f>
        <v/>
      </c>
      <c r="C1420" s="233" t="inlineStr">
        <is>
          <t>ConTab_BOM_KP_Insert_2131</t>
        </is>
      </c>
      <c r="D1420" s="233">
        <f>IF(B1420="Y",C1420,"")</f>
        <v/>
      </c>
      <c r="E1420" s="198" t="inlineStr">
        <is>
          <t>5012-7_8-KP</t>
        </is>
      </c>
      <c r="F1420" s="235" t="inlineStr">
        <is>
          <t>Opt_Insert</t>
        </is>
      </c>
      <c r="G1420" s="235" t="inlineStr">
        <is>
          <t>4</t>
        </is>
      </c>
      <c r="H1420" s="234" t="inlineStr">
        <is>
          <t>X4</t>
        </is>
      </c>
      <c r="I1420" s="233" t="inlineStr">
        <is>
          <t>Mechanical Seal</t>
        </is>
      </c>
      <c r="J1420" s="233" t="inlineStr">
        <is>
          <t>Single</t>
        </is>
      </c>
      <c r="K1420" s="233" t="n"/>
      <c r="L1420" s="233" t="inlineStr">
        <is>
          <t>Regreasable</t>
        </is>
      </c>
      <c r="M1420" s="233" t="inlineStr">
        <is>
          <t>C35</t>
        </is>
      </c>
      <c r="N1420" s="233" t="inlineStr">
        <is>
          <t>No Lip seals or labrynth seals</t>
        </is>
      </c>
      <c r="O1420" s="233" t="inlineStr">
        <is>
          <t>Coating_Scotchkote134_interior_exterior_IncludeImpeller</t>
        </is>
      </c>
      <c r="P1420" s="235" t="inlineStr">
        <is>
          <t>RTF</t>
        </is>
      </c>
      <c r="Q1420" s="233" t="inlineStr">
        <is>
          <t>B101276</t>
        </is>
      </c>
      <c r="R1420" s="235" t="inlineStr">
        <is>
          <t>LT250</t>
        </is>
      </c>
      <c r="S1420" s="233" t="n"/>
      <c r="T1420" s="233" t="n"/>
      <c r="U1420" s="233" t="n"/>
    </row>
    <row r="1421">
      <c r="B1421" s="233">
        <f>IF(AND(M1421&lt;&gt;"B20", O1421= "Coating_Standard"),"Y","N")</f>
        <v/>
      </c>
      <c r="C1421" s="233" t="inlineStr">
        <is>
          <t>ConTab_BOM_KP_Insert_2132</t>
        </is>
      </c>
      <c r="D1421" s="233">
        <f>IF(B1421="Y",C1421,"")</f>
        <v/>
      </c>
      <c r="E1421" s="198" t="inlineStr">
        <is>
          <t>5012-7_8-KP</t>
        </is>
      </c>
      <c r="F1421" s="235" t="inlineStr">
        <is>
          <t>Opt_Insert</t>
        </is>
      </c>
      <c r="G1421" s="235" t="inlineStr">
        <is>
          <t>4</t>
        </is>
      </c>
      <c r="H1421" s="234" t="inlineStr">
        <is>
          <t>X4</t>
        </is>
      </c>
      <c r="I1421" s="233" t="inlineStr">
        <is>
          <t>Mechanical Seal</t>
        </is>
      </c>
      <c r="J1421" s="233" t="inlineStr">
        <is>
          <t>Single</t>
        </is>
      </c>
      <c r="K1421" s="233" t="n"/>
      <c r="L1421" s="233" t="inlineStr">
        <is>
          <t>Regreasable</t>
        </is>
      </c>
      <c r="M1421" s="233" t="inlineStr">
        <is>
          <t>J</t>
        </is>
      </c>
      <c r="N1421" s="233" t="inlineStr">
        <is>
          <t>No Lip seals or labrynth seals</t>
        </is>
      </c>
      <c r="O1421" s="233" t="inlineStr">
        <is>
          <t>Coating_Scotchkote134_interior_exterior_IncludeImpeller</t>
        </is>
      </c>
      <c r="P1421" s="235" t="inlineStr">
        <is>
          <t>RTF</t>
        </is>
      </c>
      <c r="Q1421" s="233" t="inlineStr">
        <is>
          <t>B101278</t>
        </is>
      </c>
      <c r="R1421" s="235" t="inlineStr">
        <is>
          <t>LT105</t>
        </is>
      </c>
      <c r="S1421" s="233" t="n"/>
      <c r="T1421" s="233" t="n"/>
      <c r="U1421" s="233" t="n"/>
    </row>
    <row r="1422">
      <c r="B1422" s="233">
        <f>IF(AND(M1422&lt;&gt;"B20", O1422= "Coating_Standard"),"Y","N")</f>
        <v/>
      </c>
      <c r="C1422" s="233" t="inlineStr">
        <is>
          <t>ConTab_BOM_KP_Insert_2133</t>
        </is>
      </c>
      <c r="D1422" s="233">
        <f>IF(B1422="Y",C1422,"")</f>
        <v/>
      </c>
      <c r="E1422" s="198" t="inlineStr">
        <is>
          <t>5012-7_8-KP</t>
        </is>
      </c>
      <c r="F1422" s="235" t="inlineStr">
        <is>
          <t>Opt_Insert</t>
        </is>
      </c>
      <c r="G1422" s="235" t="inlineStr">
        <is>
          <t>4</t>
        </is>
      </c>
      <c r="H1422" s="234" t="inlineStr">
        <is>
          <t>X4</t>
        </is>
      </c>
      <c r="I1422" s="233" t="inlineStr">
        <is>
          <t>Mechanical Seal</t>
        </is>
      </c>
      <c r="J1422" s="233" t="inlineStr">
        <is>
          <t>Single</t>
        </is>
      </c>
      <c r="K1422" s="233" t="n"/>
      <c r="L1422" s="233" t="inlineStr">
        <is>
          <t>Regreasable</t>
        </is>
      </c>
      <c r="M1422" s="233" t="inlineStr">
        <is>
          <t>X</t>
        </is>
      </c>
      <c r="N1422" s="233" t="inlineStr">
        <is>
          <t>Special/Other</t>
        </is>
      </c>
      <c r="O1422" s="233" t="inlineStr">
        <is>
          <t>Coating_Scotchkote134_interior_exterior_IncludeImpeller</t>
        </is>
      </c>
      <c r="P1422" s="235" t="inlineStr">
        <is>
          <t>RTF</t>
        </is>
      </c>
      <c r="Q1422" s="233" t="inlineStr">
        <is>
          <t>B101279</t>
        </is>
      </c>
      <c r="R1422" s="235" t="inlineStr">
        <is>
          <t>LT250</t>
        </is>
      </c>
      <c r="S1422" s="233" t="n"/>
      <c r="T1422" s="233" t="n"/>
      <c r="U1422" s="233" t="n"/>
    </row>
    <row r="1423">
      <c r="B1423" s="233">
        <f>IF(AND(M1423&lt;&gt;"B20", O1423= "Coating_Standard"),"Y","N")</f>
        <v/>
      </c>
      <c r="C1423" s="233" t="inlineStr">
        <is>
          <t>ConTab_BOM_KP_Insert_2134</t>
        </is>
      </c>
      <c r="D1423" s="233">
        <f>IF(B1423="Y",C1423,"")</f>
        <v/>
      </c>
      <c r="E1423" s="198" t="inlineStr">
        <is>
          <t>5012-7_8-KP</t>
        </is>
      </c>
      <c r="F1423" s="235" t="inlineStr">
        <is>
          <t>Opt_Insert</t>
        </is>
      </c>
      <c r="G1423" s="235" t="inlineStr">
        <is>
          <t>4</t>
        </is>
      </c>
      <c r="H1423" s="234" t="inlineStr">
        <is>
          <t>X4</t>
        </is>
      </c>
      <c r="I1423" s="233" t="inlineStr">
        <is>
          <t>Packing</t>
        </is>
      </c>
      <c r="J1423" s="233" t="inlineStr">
        <is>
          <t>Packing</t>
        </is>
      </c>
      <c r="K1423" s="233" t="n"/>
      <c r="L1423" s="233" t="inlineStr">
        <is>
          <t>Regreasable</t>
        </is>
      </c>
      <c r="M1423" s="233" t="inlineStr">
        <is>
          <t>C35</t>
        </is>
      </c>
      <c r="N1423" s="233" t="inlineStr">
        <is>
          <t>No Lip seals or labrynth seals</t>
        </is>
      </c>
      <c r="O1423" s="233" t="inlineStr">
        <is>
          <t>Coating_Scotchkote134_interior_exterior_IncludeImpeller</t>
        </is>
      </c>
      <c r="P1423" s="235" t="inlineStr">
        <is>
          <t>RTF</t>
        </is>
      </c>
      <c r="Q1423" s="233" t="inlineStr">
        <is>
          <t>B101280</t>
        </is>
      </c>
      <c r="R1423" s="235" t="inlineStr">
        <is>
          <t>LT250</t>
        </is>
      </c>
      <c r="S1423" s="233" t="n"/>
      <c r="T1423" s="233" t="n"/>
      <c r="U1423" s="233" t="n"/>
    </row>
    <row r="1424">
      <c r="B1424" s="233">
        <f>IF(AND(M1424&lt;&gt;"B20", O1424= "Coating_Standard"),"Y","N")</f>
        <v/>
      </c>
      <c r="C1424" s="233" t="inlineStr">
        <is>
          <t>ConTab_BOM_KP_Insert_2135</t>
        </is>
      </c>
      <c r="D1424" s="233">
        <f>IF(B1424="Y",C1424,"")</f>
        <v/>
      </c>
      <c r="E1424" s="198" t="inlineStr">
        <is>
          <t>5012-7_8-KP</t>
        </is>
      </c>
      <c r="F1424" s="235" t="inlineStr">
        <is>
          <t>Opt_Insert</t>
        </is>
      </c>
      <c r="G1424" s="235" t="inlineStr">
        <is>
          <t>4</t>
        </is>
      </c>
      <c r="H1424" s="234" t="inlineStr">
        <is>
          <t>X4</t>
        </is>
      </c>
      <c r="I1424" s="233" t="inlineStr">
        <is>
          <t>Packing</t>
        </is>
      </c>
      <c r="J1424" s="233" t="inlineStr">
        <is>
          <t>Packing</t>
        </is>
      </c>
      <c r="K1424" s="233" t="n"/>
      <c r="L1424" s="233" t="inlineStr">
        <is>
          <t>Regreasable</t>
        </is>
      </c>
      <c r="M1424" s="233" t="inlineStr">
        <is>
          <t>J</t>
        </is>
      </c>
      <c r="N1424" s="233" t="inlineStr">
        <is>
          <t>No Lip seals or labrynth seals</t>
        </is>
      </c>
      <c r="O1424" s="233" t="inlineStr">
        <is>
          <t>Coating_Scotchkote134_interior_exterior_IncludeImpeller</t>
        </is>
      </c>
      <c r="P1424" s="235" t="inlineStr">
        <is>
          <t>RTF</t>
        </is>
      </c>
      <c r="Q1424" s="233" t="inlineStr">
        <is>
          <t>B101282</t>
        </is>
      </c>
      <c r="R1424" s="235" t="inlineStr">
        <is>
          <t>LT105</t>
        </is>
      </c>
      <c r="S1424" s="233" t="n"/>
      <c r="T1424" s="233" t="n"/>
      <c r="U1424" s="233" t="n"/>
    </row>
    <row r="1425">
      <c r="B1425" s="233">
        <f>IF(AND(M1425&lt;&gt;"B20", O1425= "Coating_Standard"),"Y","N")</f>
        <v/>
      </c>
      <c r="C1425" s="233" t="inlineStr">
        <is>
          <t>ConTab_BOM_KP_Insert_2136</t>
        </is>
      </c>
      <c r="D1425" s="233">
        <f>IF(B1425="Y",C1425,"")</f>
        <v/>
      </c>
      <c r="E1425" s="198" t="inlineStr">
        <is>
          <t>5012-7_8-KP</t>
        </is>
      </c>
      <c r="F1425" s="235" t="inlineStr">
        <is>
          <t>Opt_Insert</t>
        </is>
      </c>
      <c r="G1425" s="235" t="inlineStr">
        <is>
          <t>4</t>
        </is>
      </c>
      <c r="H1425" s="234" t="inlineStr">
        <is>
          <t>X4</t>
        </is>
      </c>
      <c r="I1425" s="233" t="inlineStr">
        <is>
          <t>Packing</t>
        </is>
      </c>
      <c r="J1425" s="233" t="inlineStr">
        <is>
          <t>Packing</t>
        </is>
      </c>
      <c r="K1425" s="233" t="n"/>
      <c r="L1425" s="233" t="inlineStr">
        <is>
          <t>Regreasable</t>
        </is>
      </c>
      <c r="M1425" s="233" t="inlineStr">
        <is>
          <t>X</t>
        </is>
      </c>
      <c r="N1425" s="233" t="inlineStr">
        <is>
          <t>Special/Other</t>
        </is>
      </c>
      <c r="O1425" s="233" t="inlineStr">
        <is>
          <t>Coating_Scotchkote134_interior_exterior_IncludeImpeller</t>
        </is>
      </c>
      <c r="P1425" s="235" t="inlineStr">
        <is>
          <t>RTF</t>
        </is>
      </c>
      <c r="Q1425" s="233" t="inlineStr">
        <is>
          <t>B101283</t>
        </is>
      </c>
      <c r="R1425" s="235" t="inlineStr">
        <is>
          <t>LT250</t>
        </is>
      </c>
      <c r="S1425" s="233" t="n"/>
      <c r="T1425" s="233" t="n"/>
      <c r="U1425" s="233" t="n"/>
    </row>
    <row r="1426">
      <c r="B1426" s="233">
        <f>IF(AND(M1426&lt;&gt;"B20", O1426= "Coating_Standard"),"Y","N")</f>
        <v/>
      </c>
      <c r="C1426" s="233" t="inlineStr">
        <is>
          <t>ConTab_BOM_KP_Insert_2137</t>
        </is>
      </c>
      <c r="D1426" s="233">
        <f>IF(B1426="Y",C1426,"")</f>
        <v/>
      </c>
      <c r="E1426" s="198" t="inlineStr">
        <is>
          <t>5015-9_0-KP</t>
        </is>
      </c>
      <c r="F1426" s="235" t="inlineStr">
        <is>
          <t>Opt_Insert</t>
        </is>
      </c>
      <c r="G1426" s="235" t="inlineStr">
        <is>
          <t>4</t>
        </is>
      </c>
      <c r="H1426" s="234" t="inlineStr">
        <is>
          <t>X4</t>
        </is>
      </c>
      <c r="I1426" s="233" t="inlineStr">
        <is>
          <t>Mechanical Seal</t>
        </is>
      </c>
      <c r="J1426" s="233" t="inlineStr">
        <is>
          <t>Single</t>
        </is>
      </c>
      <c r="K1426" s="233" t="n"/>
      <c r="L1426" s="233" t="inlineStr">
        <is>
          <t>Regreasable</t>
        </is>
      </c>
      <c r="M1426" s="233" t="inlineStr">
        <is>
          <t>C35</t>
        </is>
      </c>
      <c r="N1426" s="233" t="inlineStr">
        <is>
          <t>No Lip seals or labrynth seals</t>
        </is>
      </c>
      <c r="O1426" s="233" t="inlineStr">
        <is>
          <t>Coating_Scotchkote134_interior_exterior_IncludeImpeller</t>
        </is>
      </c>
      <c r="P1426" s="235" t="n">
        <v>98431246</v>
      </c>
      <c r="Q1426" s="233" t="inlineStr">
        <is>
          <t>B101276</t>
        </is>
      </c>
      <c r="R1426" s="235" t="inlineStr">
        <is>
          <t>LT250</t>
        </is>
      </c>
      <c r="S1426" s="233" t="n"/>
      <c r="T1426" s="233" t="n"/>
      <c r="U1426" s="233" t="n"/>
    </row>
    <row r="1427">
      <c r="B1427" s="233">
        <f>IF(AND(M1427&lt;&gt;"B20", O1427= "Coating_Standard"),"Y","N")</f>
        <v/>
      </c>
      <c r="C1427" s="233" t="inlineStr">
        <is>
          <t>ConTab_BOM_KP_Insert_2138</t>
        </is>
      </c>
      <c r="D1427" s="233">
        <f>IF(B1427="Y",C1427,"")</f>
        <v/>
      </c>
      <c r="E1427" s="198" t="inlineStr">
        <is>
          <t>5015-9_0-KP</t>
        </is>
      </c>
      <c r="F1427" s="235" t="inlineStr">
        <is>
          <t>Opt_Insert</t>
        </is>
      </c>
      <c r="G1427" s="235" t="inlineStr">
        <is>
          <t>4</t>
        </is>
      </c>
      <c r="H1427" s="234" t="inlineStr">
        <is>
          <t>X4</t>
        </is>
      </c>
      <c r="I1427" s="233" t="inlineStr">
        <is>
          <t>Mechanical Seal</t>
        </is>
      </c>
      <c r="J1427" s="233" t="inlineStr">
        <is>
          <t>Single</t>
        </is>
      </c>
      <c r="K1427" s="233" t="n"/>
      <c r="L1427" s="233" t="inlineStr">
        <is>
          <t>Regreasable</t>
        </is>
      </c>
      <c r="M1427" s="233" t="inlineStr">
        <is>
          <t>J</t>
        </is>
      </c>
      <c r="N1427" s="233" t="inlineStr">
        <is>
          <t>No Lip seals or labrynth seals</t>
        </is>
      </c>
      <c r="O1427" s="233" t="inlineStr">
        <is>
          <t>Coating_Scotchkote134_interior_exterior_IncludeImpeller</t>
        </is>
      </c>
      <c r="P1427" s="235" t="inlineStr">
        <is>
          <t>RTF</t>
        </is>
      </c>
      <c r="Q1427" s="233" t="inlineStr">
        <is>
          <t>B101278</t>
        </is>
      </c>
      <c r="R1427" s="235" t="inlineStr">
        <is>
          <t>LT105</t>
        </is>
      </c>
      <c r="S1427" s="233" t="n"/>
      <c r="T1427" s="233" t="n"/>
      <c r="U1427" s="233" t="n"/>
    </row>
    <row r="1428">
      <c r="B1428" s="233">
        <f>IF(AND(M1428&lt;&gt;"B20", O1428= "Coating_Standard"),"Y","N")</f>
        <v/>
      </c>
      <c r="C1428" s="233" t="inlineStr">
        <is>
          <t>ConTab_BOM_KP_Insert_2139</t>
        </is>
      </c>
      <c r="D1428" s="233">
        <f>IF(B1428="Y",C1428,"")</f>
        <v/>
      </c>
      <c r="E1428" s="198" t="inlineStr">
        <is>
          <t>5015-9_0-KP</t>
        </is>
      </c>
      <c r="F1428" s="235" t="inlineStr">
        <is>
          <t>Opt_Insert</t>
        </is>
      </c>
      <c r="G1428" s="235" t="inlineStr">
        <is>
          <t>4</t>
        </is>
      </c>
      <c r="H1428" s="234" t="inlineStr">
        <is>
          <t>X4</t>
        </is>
      </c>
      <c r="I1428" s="233" t="inlineStr">
        <is>
          <t>Mechanical Seal</t>
        </is>
      </c>
      <c r="J1428" s="233" t="inlineStr">
        <is>
          <t>Single</t>
        </is>
      </c>
      <c r="K1428" s="233" t="n"/>
      <c r="L1428" s="233" t="inlineStr">
        <is>
          <t>Regreasable</t>
        </is>
      </c>
      <c r="M1428" s="233" t="inlineStr">
        <is>
          <t>X</t>
        </is>
      </c>
      <c r="N1428" s="233" t="inlineStr">
        <is>
          <t>Special/Other</t>
        </is>
      </c>
      <c r="O1428" s="233" t="inlineStr">
        <is>
          <t>Coating_Scotchkote134_interior_exterior_IncludeImpeller</t>
        </is>
      </c>
      <c r="P1428" s="235" t="inlineStr">
        <is>
          <t>RTF</t>
        </is>
      </c>
      <c r="Q1428" s="233" t="inlineStr">
        <is>
          <t>B101279</t>
        </is>
      </c>
      <c r="R1428" s="235" t="inlineStr">
        <is>
          <t>LT250</t>
        </is>
      </c>
      <c r="S1428" s="233" t="n"/>
      <c r="T1428" s="233" t="n"/>
      <c r="U1428" s="233" t="n"/>
    </row>
    <row r="1429">
      <c r="B1429" s="233">
        <f>IF(AND(M1429&lt;&gt;"B20", O1429= "Coating_Standard"),"Y","N")</f>
        <v/>
      </c>
      <c r="C1429" s="233" t="inlineStr">
        <is>
          <t>ConTab_BOM_KP_Insert_2140</t>
        </is>
      </c>
      <c r="D1429" s="233">
        <f>IF(B1429="Y",C1429,"")</f>
        <v/>
      </c>
      <c r="E1429" s="198" t="inlineStr">
        <is>
          <t>5015-9_0-KP</t>
        </is>
      </c>
      <c r="F1429" s="235" t="inlineStr">
        <is>
          <t>Opt_Insert</t>
        </is>
      </c>
      <c r="G1429" s="235" t="inlineStr">
        <is>
          <t>4</t>
        </is>
      </c>
      <c r="H1429" s="234" t="inlineStr">
        <is>
          <t>X4</t>
        </is>
      </c>
      <c r="I1429" s="233" t="inlineStr">
        <is>
          <t>Packing</t>
        </is>
      </c>
      <c r="J1429" s="233" t="inlineStr">
        <is>
          <t>Packing</t>
        </is>
      </c>
      <c r="K1429" s="233" t="n"/>
      <c r="L1429" s="233" t="inlineStr">
        <is>
          <t>Regreasable</t>
        </is>
      </c>
      <c r="M1429" s="233" t="inlineStr">
        <is>
          <t>C35</t>
        </is>
      </c>
      <c r="N1429" s="233" t="inlineStr">
        <is>
          <t>No Lip seals or labrynth seals</t>
        </is>
      </c>
      <c r="O1429" s="233" t="inlineStr">
        <is>
          <t>Coating_Scotchkote134_interior_exterior_IncludeImpeller</t>
        </is>
      </c>
      <c r="P1429" s="235" t="inlineStr">
        <is>
          <t>RTF</t>
        </is>
      </c>
      <c r="Q1429" s="233" t="inlineStr">
        <is>
          <t>B101280</t>
        </is>
      </c>
      <c r="R1429" s="235" t="inlineStr">
        <is>
          <t>LT250</t>
        </is>
      </c>
      <c r="S1429" s="233" t="n"/>
      <c r="T1429" s="233" t="n"/>
      <c r="U1429" s="233" t="n"/>
    </row>
    <row r="1430">
      <c r="B1430" s="233">
        <f>IF(AND(M1430&lt;&gt;"B20", O1430= "Coating_Standard"),"Y","N")</f>
        <v/>
      </c>
      <c r="C1430" s="233" t="inlineStr">
        <is>
          <t>ConTab_BOM_KP_Insert_2141</t>
        </is>
      </c>
      <c r="D1430" s="233">
        <f>IF(B1430="Y",C1430,"")</f>
        <v/>
      </c>
      <c r="E1430" s="198" t="inlineStr">
        <is>
          <t>5015-9_0-KP</t>
        </is>
      </c>
      <c r="F1430" s="235" t="inlineStr">
        <is>
          <t>Opt_Insert</t>
        </is>
      </c>
      <c r="G1430" s="235" t="inlineStr">
        <is>
          <t>4</t>
        </is>
      </c>
      <c r="H1430" s="234" t="inlineStr">
        <is>
          <t>X4</t>
        </is>
      </c>
      <c r="I1430" s="233" t="inlineStr">
        <is>
          <t>Packing</t>
        </is>
      </c>
      <c r="J1430" s="233" t="inlineStr">
        <is>
          <t>Packing</t>
        </is>
      </c>
      <c r="K1430" s="233" t="n"/>
      <c r="L1430" s="233" t="inlineStr">
        <is>
          <t>Regreasable</t>
        </is>
      </c>
      <c r="M1430" s="233" t="inlineStr">
        <is>
          <t>J</t>
        </is>
      </c>
      <c r="N1430" s="233" t="inlineStr">
        <is>
          <t>No Lip seals or labrynth seals</t>
        </is>
      </c>
      <c r="O1430" s="233" t="inlineStr">
        <is>
          <t>Coating_Scotchkote134_interior_exterior_IncludeImpeller</t>
        </is>
      </c>
      <c r="P1430" s="235" t="inlineStr">
        <is>
          <t>RTF</t>
        </is>
      </c>
      <c r="Q1430" s="233" t="inlineStr">
        <is>
          <t>B101282</t>
        </is>
      </c>
      <c r="R1430" s="235" t="inlineStr">
        <is>
          <t>LT105</t>
        </is>
      </c>
      <c r="S1430" s="233" t="n"/>
      <c r="T1430" s="233" t="n"/>
      <c r="U1430" s="233" t="n"/>
    </row>
    <row r="1431">
      <c r="B1431" s="233">
        <f>IF(AND(M1431&lt;&gt;"B20", O1431= "Coating_Standard"),"Y","N")</f>
        <v/>
      </c>
      <c r="C1431" s="233" t="inlineStr">
        <is>
          <t>ConTab_BOM_KP_Insert_2142</t>
        </is>
      </c>
      <c r="D1431" s="233">
        <f>IF(B1431="Y",C1431,"")</f>
        <v/>
      </c>
      <c r="E1431" s="198" t="inlineStr">
        <is>
          <t>5015-9_0-KP</t>
        </is>
      </c>
      <c r="F1431" s="235" t="inlineStr">
        <is>
          <t>Opt_Insert</t>
        </is>
      </c>
      <c r="G1431" s="235" t="inlineStr">
        <is>
          <t>4</t>
        </is>
      </c>
      <c r="H1431" s="234" t="inlineStr">
        <is>
          <t>X4</t>
        </is>
      </c>
      <c r="I1431" s="233" t="inlineStr">
        <is>
          <t>Packing</t>
        </is>
      </c>
      <c r="J1431" s="233" t="inlineStr">
        <is>
          <t>Packing</t>
        </is>
      </c>
      <c r="K1431" s="233" t="n"/>
      <c r="L1431" s="233" t="inlineStr">
        <is>
          <t>Regreasable</t>
        </is>
      </c>
      <c r="M1431" s="233" t="inlineStr">
        <is>
          <t>X</t>
        </is>
      </c>
      <c r="N1431" s="233" t="inlineStr">
        <is>
          <t>Special/Other</t>
        </is>
      </c>
      <c r="O1431" s="233" t="inlineStr">
        <is>
          <t>Coating_Scotchkote134_interior_exterior_IncludeImpeller</t>
        </is>
      </c>
      <c r="P1431" s="235" t="inlineStr">
        <is>
          <t>RTF</t>
        </is>
      </c>
      <c r="Q1431" s="233" t="inlineStr">
        <is>
          <t>B101283</t>
        </is>
      </c>
      <c r="R1431" s="235" t="inlineStr">
        <is>
          <t>LT250</t>
        </is>
      </c>
      <c r="S1431" s="233" t="n"/>
      <c r="T1431" s="233" t="n"/>
      <c r="U1431" s="233" t="n"/>
    </row>
    <row r="1432">
      <c r="B1432" s="233">
        <f>IF(AND(M1432&lt;&gt;"B20", O1432= "Coating_Standard"),"Y","N")</f>
        <v/>
      </c>
      <c r="C1432" s="233" t="inlineStr">
        <is>
          <t>ConTab_BOM_KP_Insert_2143</t>
        </is>
      </c>
      <c r="D1432" s="233">
        <f>IF(B1432="Y",C1432,"")</f>
        <v/>
      </c>
      <c r="E1432" s="198" t="inlineStr">
        <is>
          <t>6012-1_2-KP</t>
        </is>
      </c>
      <c r="F1432" s="235" t="inlineStr">
        <is>
          <t>Opt_Insert</t>
        </is>
      </c>
      <c r="G1432" s="235" t="inlineStr">
        <is>
          <t>4</t>
        </is>
      </c>
      <c r="H1432" s="234" t="inlineStr">
        <is>
          <t>X4</t>
        </is>
      </c>
      <c r="I1432" s="233" t="inlineStr">
        <is>
          <t>Mechanical Seal</t>
        </is>
      </c>
      <c r="J1432" s="233" t="inlineStr">
        <is>
          <t>Single</t>
        </is>
      </c>
      <c r="K1432" s="233" t="n"/>
      <c r="L1432" s="233" t="inlineStr">
        <is>
          <t>Regreasable</t>
        </is>
      </c>
      <c r="M1432" s="233" t="inlineStr">
        <is>
          <t>C35</t>
        </is>
      </c>
      <c r="N1432" s="233" t="inlineStr">
        <is>
          <t>No Lip seals or labrynth seals</t>
        </is>
      </c>
      <c r="O1432" s="233" t="inlineStr">
        <is>
          <t>Coating_Scotchkote134_interior_exterior_IncludeImpeller</t>
        </is>
      </c>
      <c r="P1432" s="235" t="inlineStr">
        <is>
          <t>RTF</t>
        </is>
      </c>
      <c r="Q1432" s="233" t="inlineStr">
        <is>
          <t>B101268</t>
        </is>
      </c>
      <c r="R1432" s="235" t="inlineStr">
        <is>
          <t>LT250</t>
        </is>
      </c>
      <c r="S1432" s="233" t="n"/>
      <c r="T1432" s="233" t="n"/>
      <c r="U1432" s="233" t="n"/>
    </row>
    <row r="1433">
      <c r="B1433" s="233">
        <f>IF(AND(M1433&lt;&gt;"B20", O1433= "Coating_Standard"),"Y","N")</f>
        <v/>
      </c>
      <c r="C1433" s="233" t="inlineStr">
        <is>
          <t>ConTab_BOM_KP_Insert_2144</t>
        </is>
      </c>
      <c r="D1433" s="233">
        <f>IF(B1433="Y",C1433,"")</f>
        <v/>
      </c>
      <c r="E1433" s="198" t="inlineStr">
        <is>
          <t>6012-1_2-KP</t>
        </is>
      </c>
      <c r="F1433" s="235" t="inlineStr">
        <is>
          <t>Opt_Insert</t>
        </is>
      </c>
      <c r="G1433" s="235" t="inlineStr">
        <is>
          <t>4</t>
        </is>
      </c>
      <c r="H1433" s="234" t="inlineStr">
        <is>
          <t>X4</t>
        </is>
      </c>
      <c r="I1433" s="233" t="inlineStr">
        <is>
          <t>Mechanical Seal</t>
        </is>
      </c>
      <c r="J1433" s="233" t="inlineStr">
        <is>
          <t>Single</t>
        </is>
      </c>
      <c r="K1433" s="233" t="n"/>
      <c r="L1433" s="233" t="inlineStr">
        <is>
          <t>Regreasable</t>
        </is>
      </c>
      <c r="M1433" s="233" t="inlineStr">
        <is>
          <t>J</t>
        </is>
      </c>
      <c r="N1433" s="233" t="inlineStr">
        <is>
          <t>No Lip seals or labrynth seals</t>
        </is>
      </c>
      <c r="O1433" s="233" t="inlineStr">
        <is>
          <t>Coating_Scotchkote134_interior_exterior_IncludeImpeller</t>
        </is>
      </c>
      <c r="P1433" s="235" t="inlineStr">
        <is>
          <t>RTF</t>
        </is>
      </c>
      <c r="Q1433" s="233" t="inlineStr">
        <is>
          <t>B101270</t>
        </is>
      </c>
      <c r="R1433" s="235" t="inlineStr">
        <is>
          <t>LT105</t>
        </is>
      </c>
      <c r="S1433" s="233" t="n"/>
      <c r="T1433" s="233" t="n"/>
      <c r="U1433" s="233" t="n"/>
    </row>
    <row r="1434">
      <c r="B1434" s="233">
        <f>IF(AND(M1434&lt;&gt;"B20", O1434= "Coating_Standard"),"Y","N")</f>
        <v/>
      </c>
      <c r="C1434" s="233" t="inlineStr">
        <is>
          <t>ConTab_BOM_KP_Insert_2145</t>
        </is>
      </c>
      <c r="D1434" s="233">
        <f>IF(B1434="Y",C1434,"")</f>
        <v/>
      </c>
      <c r="E1434" s="198" t="inlineStr">
        <is>
          <t>6012-1_2-KP</t>
        </is>
      </c>
      <c r="F1434" s="235" t="inlineStr">
        <is>
          <t>Opt_Insert</t>
        </is>
      </c>
      <c r="G1434" s="235" t="inlineStr">
        <is>
          <t>4</t>
        </is>
      </c>
      <c r="H1434" s="234" t="inlineStr">
        <is>
          <t>X4</t>
        </is>
      </c>
      <c r="I1434" s="233" t="inlineStr">
        <is>
          <t>Mechanical Seal</t>
        </is>
      </c>
      <c r="J1434" s="233" t="inlineStr">
        <is>
          <t>Single</t>
        </is>
      </c>
      <c r="K1434" s="233" t="n"/>
      <c r="L1434" s="233" t="inlineStr">
        <is>
          <t>Regreasable</t>
        </is>
      </c>
      <c r="M1434" s="233" t="inlineStr">
        <is>
          <t>X</t>
        </is>
      </c>
      <c r="N1434" s="233" t="inlineStr">
        <is>
          <t>Special/Other</t>
        </is>
      </c>
      <c r="O1434" s="233" t="inlineStr">
        <is>
          <t>Coating_Scotchkote134_interior_exterior_IncludeImpeller</t>
        </is>
      </c>
      <c r="P1434" s="235" t="inlineStr">
        <is>
          <t>RTF</t>
        </is>
      </c>
      <c r="Q1434" s="233" t="inlineStr">
        <is>
          <t>B104671</t>
        </is>
      </c>
      <c r="R1434" s="235" t="inlineStr">
        <is>
          <t>LT250</t>
        </is>
      </c>
      <c r="S1434" s="233" t="n"/>
      <c r="T1434" s="233" t="n"/>
      <c r="U1434" s="233" t="n"/>
    </row>
    <row r="1435">
      <c r="B1435" s="233">
        <f>IF(AND(M1435&lt;&gt;"B20", O1435= "Coating_Standard"),"Y","N")</f>
        <v/>
      </c>
      <c r="C1435" s="233" t="inlineStr">
        <is>
          <t>ConTab_BOM_KP_Insert_2146</t>
        </is>
      </c>
      <c r="D1435" s="233">
        <f>IF(B1435="Y",C1435,"")</f>
        <v/>
      </c>
      <c r="E1435" s="198" t="inlineStr">
        <is>
          <t>6012-1_2-KP</t>
        </is>
      </c>
      <c r="F1435" s="235" t="inlineStr">
        <is>
          <t>Opt_Insert</t>
        </is>
      </c>
      <c r="G1435" s="235" t="inlineStr">
        <is>
          <t>4</t>
        </is>
      </c>
      <c r="H1435" s="234" t="inlineStr">
        <is>
          <t>X4</t>
        </is>
      </c>
      <c r="I1435" s="233" t="inlineStr">
        <is>
          <t>Packing</t>
        </is>
      </c>
      <c r="J1435" s="233" t="inlineStr">
        <is>
          <t>Packing</t>
        </is>
      </c>
      <c r="K1435" s="233" t="n"/>
      <c r="L1435" s="233" t="inlineStr">
        <is>
          <t>Regreasable</t>
        </is>
      </c>
      <c r="M1435" s="233" t="inlineStr">
        <is>
          <t>C35</t>
        </is>
      </c>
      <c r="N1435" s="233" t="inlineStr">
        <is>
          <t>No Lip seals or labrynth seals</t>
        </is>
      </c>
      <c r="O1435" s="233" t="inlineStr">
        <is>
          <t>Coating_Scotchkote134_interior_exterior_IncludeImpeller</t>
        </is>
      </c>
      <c r="P1435" s="235" t="inlineStr">
        <is>
          <t>RTF</t>
        </is>
      </c>
      <c r="Q1435" s="233" t="inlineStr">
        <is>
          <t>B101272</t>
        </is>
      </c>
      <c r="R1435" s="235" t="inlineStr">
        <is>
          <t>LT250</t>
        </is>
      </c>
      <c r="S1435" s="233" t="n"/>
      <c r="T1435" s="233" t="n"/>
      <c r="U1435" s="233" t="n"/>
    </row>
    <row r="1436">
      <c r="B1436" s="233">
        <f>IF(AND(M1436&lt;&gt;"B20", O1436= "Coating_Standard"),"Y","N")</f>
        <v/>
      </c>
      <c r="C1436" s="233" t="inlineStr">
        <is>
          <t>ConTab_BOM_KP_Insert_2147</t>
        </is>
      </c>
      <c r="D1436" s="233">
        <f>IF(B1436="Y",C1436,"")</f>
        <v/>
      </c>
      <c r="E1436" s="198" t="inlineStr">
        <is>
          <t>6012-1_2-KP</t>
        </is>
      </c>
      <c r="F1436" s="235" t="inlineStr">
        <is>
          <t>Opt_Insert</t>
        </is>
      </c>
      <c r="G1436" s="235" t="inlineStr">
        <is>
          <t>4</t>
        </is>
      </c>
      <c r="H1436" s="234" t="inlineStr">
        <is>
          <t>X4</t>
        </is>
      </c>
      <c r="I1436" s="233" t="inlineStr">
        <is>
          <t>Packing</t>
        </is>
      </c>
      <c r="J1436" s="233" t="inlineStr">
        <is>
          <t>Packing</t>
        </is>
      </c>
      <c r="K1436" s="233" t="n"/>
      <c r="L1436" s="233" t="inlineStr">
        <is>
          <t>Regreasable</t>
        </is>
      </c>
      <c r="M1436" s="233" t="inlineStr">
        <is>
          <t>J</t>
        </is>
      </c>
      <c r="N1436" s="233" t="inlineStr">
        <is>
          <t>No Lip seals or labrynth seals</t>
        </is>
      </c>
      <c r="O1436" s="233" t="inlineStr">
        <is>
          <t>Coating_Scotchkote134_interior_exterior_IncludeImpeller</t>
        </is>
      </c>
      <c r="P1436" s="235" t="inlineStr">
        <is>
          <t>RTF</t>
        </is>
      </c>
      <c r="Q1436" s="233" t="inlineStr">
        <is>
          <t>B101274</t>
        </is>
      </c>
      <c r="R1436" s="235" t="inlineStr">
        <is>
          <t>LT105</t>
        </is>
      </c>
      <c r="S1436" s="233" t="n"/>
      <c r="T1436" s="233" t="n"/>
      <c r="U1436" s="233" t="n"/>
    </row>
    <row r="1437">
      <c r="B1437" s="233">
        <f>IF(AND(M1437&lt;&gt;"B20", O1437= "Coating_Standard"),"Y","N")</f>
        <v/>
      </c>
      <c r="C1437" s="233" t="inlineStr">
        <is>
          <t>ConTab_BOM_KP_Insert_2148</t>
        </is>
      </c>
      <c r="D1437" s="233">
        <f>IF(B1437="Y",C1437,"")</f>
        <v/>
      </c>
      <c r="E1437" s="198" t="inlineStr">
        <is>
          <t>6012-1_2-KP</t>
        </is>
      </c>
      <c r="F1437" s="235" t="inlineStr">
        <is>
          <t>Opt_Insert</t>
        </is>
      </c>
      <c r="G1437" s="235" t="inlineStr">
        <is>
          <t>4</t>
        </is>
      </c>
      <c r="H1437" s="234" t="inlineStr">
        <is>
          <t>X4</t>
        </is>
      </c>
      <c r="I1437" s="233" t="inlineStr">
        <is>
          <t>Packing</t>
        </is>
      </c>
      <c r="J1437" s="233" t="inlineStr">
        <is>
          <t>Packing</t>
        </is>
      </c>
      <c r="K1437" s="233" t="n"/>
      <c r="L1437" s="233" t="inlineStr">
        <is>
          <t>Regreasable</t>
        </is>
      </c>
      <c r="M1437" s="233" t="inlineStr">
        <is>
          <t>X</t>
        </is>
      </c>
      <c r="N1437" s="233" t="inlineStr">
        <is>
          <t>Special/Other</t>
        </is>
      </c>
      <c r="O1437" s="233" t="inlineStr">
        <is>
          <t>Coating_Scotchkote134_interior_exterior_IncludeImpeller</t>
        </is>
      </c>
      <c r="P1437" s="235" t="inlineStr">
        <is>
          <t>RTF</t>
        </is>
      </c>
      <c r="Q1437" s="233" t="inlineStr">
        <is>
          <t>B101275</t>
        </is>
      </c>
      <c r="R1437" s="235" t="inlineStr">
        <is>
          <t>LT250</t>
        </is>
      </c>
      <c r="S1437" s="233" t="n"/>
      <c r="T1437" s="233" t="n"/>
      <c r="U1437" s="233" t="n"/>
    </row>
    <row r="1438">
      <c r="B1438" s="233">
        <f>IF(AND(M1438&lt;&gt;"B20", O1438= "Coating_Standard"),"Y","N")</f>
        <v/>
      </c>
      <c r="C1438" s="233" t="inlineStr">
        <is>
          <t>ConTab_BOM_KP_Insert_2149</t>
        </is>
      </c>
      <c r="D1438" s="233">
        <f>IF(B1438="Y",C1438,"")</f>
        <v/>
      </c>
      <c r="E1438" s="198" t="inlineStr">
        <is>
          <t>6012-3_4-KP</t>
        </is>
      </c>
      <c r="F1438" s="235" t="inlineStr">
        <is>
          <t>Opt_Insert</t>
        </is>
      </c>
      <c r="G1438" s="235" t="inlineStr">
        <is>
          <t>4</t>
        </is>
      </c>
      <c r="H1438" s="234" t="inlineStr">
        <is>
          <t>X4</t>
        </is>
      </c>
      <c r="I1438" s="233" t="inlineStr">
        <is>
          <t>Mechanical Seal</t>
        </is>
      </c>
      <c r="J1438" s="233" t="inlineStr">
        <is>
          <t>Single</t>
        </is>
      </c>
      <c r="K1438" s="233" t="n"/>
      <c r="L1438" s="233" t="inlineStr">
        <is>
          <t>Regreasable</t>
        </is>
      </c>
      <c r="M1438" s="233" t="inlineStr">
        <is>
          <t>C35</t>
        </is>
      </c>
      <c r="N1438" s="233" t="inlineStr">
        <is>
          <t>No Lip seals or labrynth seals</t>
        </is>
      </c>
      <c r="O1438" s="233" t="inlineStr">
        <is>
          <t>Coating_Scotchkote134_interior_exterior_IncludeImpeller</t>
        </is>
      </c>
      <c r="P1438" s="235" t="n">
        <v>98431246</v>
      </c>
      <c r="Q1438" s="233" t="inlineStr">
        <is>
          <t>B101276</t>
        </is>
      </c>
      <c r="R1438" s="235" t="inlineStr">
        <is>
          <t>LT250</t>
        </is>
      </c>
      <c r="S1438" s="233" t="n"/>
      <c r="T1438" s="233" t="n"/>
      <c r="U1438" s="233" t="n"/>
    </row>
    <row r="1439">
      <c r="B1439" s="233">
        <f>IF(AND(M1439&lt;&gt;"B20", O1439= "Coating_Standard"),"Y","N")</f>
        <v/>
      </c>
      <c r="C1439" s="233" t="inlineStr">
        <is>
          <t>ConTab_BOM_KP_Insert_2150</t>
        </is>
      </c>
      <c r="D1439" s="233">
        <f>IF(B1439="Y",C1439,"")</f>
        <v/>
      </c>
      <c r="E1439" s="198" t="inlineStr">
        <is>
          <t>6012-3_4-KP</t>
        </is>
      </c>
      <c r="F1439" s="235" t="inlineStr">
        <is>
          <t>Opt_Insert</t>
        </is>
      </c>
      <c r="G1439" s="235" t="inlineStr">
        <is>
          <t>4</t>
        </is>
      </c>
      <c r="H1439" s="234" t="inlineStr">
        <is>
          <t>X4</t>
        </is>
      </c>
      <c r="I1439" s="233" t="inlineStr">
        <is>
          <t>Mechanical Seal</t>
        </is>
      </c>
      <c r="J1439" s="233" t="inlineStr">
        <is>
          <t>Single</t>
        </is>
      </c>
      <c r="K1439" s="233" t="n"/>
      <c r="L1439" s="233" t="inlineStr">
        <is>
          <t>Regreasable</t>
        </is>
      </c>
      <c r="M1439" s="233" t="inlineStr">
        <is>
          <t>J</t>
        </is>
      </c>
      <c r="N1439" s="233" t="inlineStr">
        <is>
          <t>No Lip seals or labrynth seals</t>
        </is>
      </c>
      <c r="O1439" s="233" t="inlineStr">
        <is>
          <t>Coating_Scotchkote134_interior_exterior_IncludeImpeller</t>
        </is>
      </c>
      <c r="P1439" s="235" t="inlineStr">
        <is>
          <t>RTF</t>
        </is>
      </c>
      <c r="Q1439" s="233" t="inlineStr">
        <is>
          <t>B101278</t>
        </is>
      </c>
      <c r="R1439" s="235" t="inlineStr">
        <is>
          <t>LT105</t>
        </is>
      </c>
      <c r="S1439" s="233" t="n"/>
      <c r="T1439" s="233" t="n"/>
      <c r="U1439" s="233" t="n"/>
    </row>
    <row r="1440">
      <c r="B1440" s="233">
        <f>IF(AND(M1440&lt;&gt;"B20", O1440= "Coating_Standard"),"Y","N")</f>
        <v/>
      </c>
      <c r="C1440" s="233" t="inlineStr">
        <is>
          <t>ConTab_BOM_KP_Insert_2151</t>
        </is>
      </c>
      <c r="D1440" s="233">
        <f>IF(B1440="Y",C1440,"")</f>
        <v/>
      </c>
      <c r="E1440" s="198" t="inlineStr">
        <is>
          <t>6012-3_4-KP</t>
        </is>
      </c>
      <c r="F1440" s="235" t="inlineStr">
        <is>
          <t>Opt_Insert</t>
        </is>
      </c>
      <c r="G1440" s="235" t="inlineStr">
        <is>
          <t>4</t>
        </is>
      </c>
      <c r="H1440" s="234" t="inlineStr">
        <is>
          <t>X4</t>
        </is>
      </c>
      <c r="I1440" s="233" t="inlineStr">
        <is>
          <t>Mechanical Seal</t>
        </is>
      </c>
      <c r="J1440" s="233" t="inlineStr">
        <is>
          <t>Single</t>
        </is>
      </c>
      <c r="K1440" s="233" t="n"/>
      <c r="L1440" s="233" t="inlineStr">
        <is>
          <t>Regreasable</t>
        </is>
      </c>
      <c r="M1440" s="233" t="inlineStr">
        <is>
          <t>X</t>
        </is>
      </c>
      <c r="N1440" s="233" t="inlineStr">
        <is>
          <t>Special/Other</t>
        </is>
      </c>
      <c r="O1440" s="233" t="inlineStr">
        <is>
          <t>Coating_Scotchkote134_interior_exterior_IncludeImpeller</t>
        </is>
      </c>
      <c r="P1440" s="235" t="inlineStr">
        <is>
          <t>RTF</t>
        </is>
      </c>
      <c r="Q1440" s="233" t="inlineStr">
        <is>
          <t>B101279</t>
        </is>
      </c>
      <c r="R1440" s="235" t="inlineStr">
        <is>
          <t>LT250</t>
        </is>
      </c>
      <c r="S1440" s="233" t="n"/>
      <c r="T1440" s="233" t="n"/>
      <c r="U1440" s="233" t="n"/>
    </row>
    <row r="1441">
      <c r="B1441" s="233">
        <f>IF(AND(M1441&lt;&gt;"B20", O1441= "Coating_Standard"),"Y","N")</f>
        <v/>
      </c>
      <c r="C1441" s="233" t="inlineStr">
        <is>
          <t>ConTab_BOM_KP_Insert_2152</t>
        </is>
      </c>
      <c r="D1441" s="233">
        <f>IF(B1441="Y",C1441,"")</f>
        <v/>
      </c>
      <c r="E1441" s="198" t="inlineStr">
        <is>
          <t>6012-3_4-KP</t>
        </is>
      </c>
      <c r="F1441" s="235" t="inlineStr">
        <is>
          <t>Opt_Insert</t>
        </is>
      </c>
      <c r="G1441" s="235" t="inlineStr">
        <is>
          <t>4</t>
        </is>
      </c>
      <c r="H1441" s="234" t="inlineStr">
        <is>
          <t>X4</t>
        </is>
      </c>
      <c r="I1441" s="233" t="inlineStr">
        <is>
          <t>Packing</t>
        </is>
      </c>
      <c r="J1441" s="233" t="inlineStr">
        <is>
          <t>Packing</t>
        </is>
      </c>
      <c r="K1441" s="233" t="n"/>
      <c r="L1441" s="233" t="inlineStr">
        <is>
          <t>Regreasable</t>
        </is>
      </c>
      <c r="M1441" s="233" t="inlineStr">
        <is>
          <t>C35</t>
        </is>
      </c>
      <c r="N1441" s="233" t="inlineStr">
        <is>
          <t>No Lip seals or labrynth seals</t>
        </is>
      </c>
      <c r="O1441" s="233" t="inlineStr">
        <is>
          <t>Coating_Scotchkote134_interior_exterior_IncludeImpeller</t>
        </is>
      </c>
      <c r="P1441" s="235" t="inlineStr">
        <is>
          <t>RTF</t>
        </is>
      </c>
      <c r="Q1441" s="233" t="inlineStr">
        <is>
          <t>B101280</t>
        </is>
      </c>
      <c r="R1441" s="235" t="inlineStr">
        <is>
          <t>LT250</t>
        </is>
      </c>
      <c r="S1441" s="233" t="n"/>
      <c r="T1441" s="233" t="n"/>
      <c r="U1441" s="233" t="n"/>
    </row>
    <row r="1442">
      <c r="B1442" s="233">
        <f>IF(AND(M1442&lt;&gt;"B20", O1442= "Coating_Standard"),"Y","N")</f>
        <v/>
      </c>
      <c r="C1442" s="233" t="inlineStr">
        <is>
          <t>ConTab_BOM_KP_Insert_2153</t>
        </is>
      </c>
      <c r="D1442" s="233">
        <f>IF(B1442="Y",C1442,"")</f>
        <v/>
      </c>
      <c r="E1442" s="198" t="inlineStr">
        <is>
          <t>6012-3_4-KP</t>
        </is>
      </c>
      <c r="F1442" s="235" t="inlineStr">
        <is>
          <t>Opt_Insert</t>
        </is>
      </c>
      <c r="G1442" s="235" t="inlineStr">
        <is>
          <t>4</t>
        </is>
      </c>
      <c r="H1442" s="234" t="inlineStr">
        <is>
          <t>X4</t>
        </is>
      </c>
      <c r="I1442" s="233" t="inlineStr">
        <is>
          <t>Packing</t>
        </is>
      </c>
      <c r="J1442" s="233" t="inlineStr">
        <is>
          <t>Packing</t>
        </is>
      </c>
      <c r="K1442" s="233" t="n"/>
      <c r="L1442" s="233" t="inlineStr">
        <is>
          <t>Regreasable</t>
        </is>
      </c>
      <c r="M1442" s="233" t="inlineStr">
        <is>
          <t>J</t>
        </is>
      </c>
      <c r="N1442" s="233" t="inlineStr">
        <is>
          <t>No Lip seals or labrynth seals</t>
        </is>
      </c>
      <c r="O1442" s="233" t="inlineStr">
        <is>
          <t>Coating_Scotchkote134_interior_exterior_IncludeImpeller</t>
        </is>
      </c>
      <c r="P1442" s="235" t="inlineStr">
        <is>
          <t>RTF</t>
        </is>
      </c>
      <c r="Q1442" s="233" t="inlineStr">
        <is>
          <t>B101282</t>
        </is>
      </c>
      <c r="R1442" s="235" t="inlineStr">
        <is>
          <t>LT105</t>
        </is>
      </c>
      <c r="S1442" s="233" t="n"/>
      <c r="T1442" s="233" t="n"/>
      <c r="U1442" s="233" t="n"/>
    </row>
    <row r="1443">
      <c r="B1443" s="233">
        <f>IF(AND(M1443&lt;&gt;"B20", O1443= "Coating_Standard"),"Y","N")</f>
        <v/>
      </c>
      <c r="C1443" s="233" t="inlineStr">
        <is>
          <t>ConTab_BOM_KP_Insert_2154</t>
        </is>
      </c>
      <c r="D1443" s="233">
        <f>IF(B1443="Y",C1443,"")</f>
        <v/>
      </c>
      <c r="E1443" s="198" t="inlineStr">
        <is>
          <t>6012-3_4-KP</t>
        </is>
      </c>
      <c r="F1443" s="235" t="inlineStr">
        <is>
          <t>Opt_Insert</t>
        </is>
      </c>
      <c r="G1443" s="235" t="inlineStr">
        <is>
          <t>4</t>
        </is>
      </c>
      <c r="H1443" s="234" t="inlineStr">
        <is>
          <t>X4</t>
        </is>
      </c>
      <c r="I1443" s="233" t="inlineStr">
        <is>
          <t>Packing</t>
        </is>
      </c>
      <c r="J1443" s="233" t="inlineStr">
        <is>
          <t>Packing</t>
        </is>
      </c>
      <c r="K1443" s="233" t="n"/>
      <c r="L1443" s="233" t="inlineStr">
        <is>
          <t>Regreasable</t>
        </is>
      </c>
      <c r="M1443" s="233" t="inlineStr">
        <is>
          <t>X</t>
        </is>
      </c>
      <c r="N1443" s="233" t="inlineStr">
        <is>
          <t>Special/Other</t>
        </is>
      </c>
      <c r="O1443" s="233" t="inlineStr">
        <is>
          <t>Coating_Scotchkote134_interior_exterior_IncludeImpeller</t>
        </is>
      </c>
      <c r="P1443" s="235" t="inlineStr">
        <is>
          <t>RTF</t>
        </is>
      </c>
      <c r="Q1443" s="233" t="inlineStr">
        <is>
          <t>B101283</t>
        </is>
      </c>
      <c r="R1443" s="235" t="inlineStr">
        <is>
          <t>LT250</t>
        </is>
      </c>
      <c r="S1443" s="233" t="n"/>
      <c r="T1443" s="233" t="n"/>
      <c r="U1443" s="233" t="n"/>
    </row>
    <row r="1444">
      <c r="B1444" s="233">
        <f>IF(AND(M1444&lt;&gt;"B20", O1444= "Coating_Standard"),"Y","N")</f>
        <v/>
      </c>
      <c r="C1444" s="233" t="inlineStr">
        <is>
          <t>ConTab_BOM_KP_Insert_2155</t>
        </is>
      </c>
      <c r="D1444" s="233">
        <f>IF(B1444="Y",C1444,"")</f>
        <v/>
      </c>
      <c r="E1444" s="198" t="inlineStr">
        <is>
          <t>6015-1_2-KP</t>
        </is>
      </c>
      <c r="F1444" s="235" t="inlineStr">
        <is>
          <t>Opt_Insert</t>
        </is>
      </c>
      <c r="G1444" s="235" t="inlineStr">
        <is>
          <t>5</t>
        </is>
      </c>
      <c r="H1444" s="234" t="inlineStr">
        <is>
          <t>X5</t>
        </is>
      </c>
      <c r="I1444" s="233" t="inlineStr">
        <is>
          <t>Mechanical Seal</t>
        </is>
      </c>
      <c r="J1444" s="233" t="inlineStr">
        <is>
          <t>Single</t>
        </is>
      </c>
      <c r="K1444" s="233" t="n"/>
      <c r="L1444" s="233" t="inlineStr">
        <is>
          <t>Regreasable</t>
        </is>
      </c>
      <c r="M1444" s="233" t="inlineStr">
        <is>
          <t>C35</t>
        </is>
      </c>
      <c r="N1444" s="233" t="inlineStr">
        <is>
          <t>No Lip seals or labrynth seals</t>
        </is>
      </c>
      <c r="O1444" s="233" t="inlineStr">
        <is>
          <t>Coating_Scotchkote134_interior_exterior_IncludeImpeller</t>
        </is>
      </c>
      <c r="P1444" s="235" t="inlineStr">
        <is>
          <t>RTF</t>
        </is>
      </c>
      <c r="Q1444" s="233" t="inlineStr">
        <is>
          <t>B101284</t>
        </is>
      </c>
      <c r="R1444" s="235" t="inlineStr">
        <is>
          <t>LT250</t>
        </is>
      </c>
      <c r="S1444" s="233" t="n"/>
      <c r="T1444" s="233" t="n"/>
      <c r="U1444" s="233" t="n"/>
    </row>
    <row r="1445">
      <c r="B1445" s="233">
        <f>IF(AND(M1445&lt;&gt;"B20", O1445= "Coating_Standard"),"Y","N")</f>
        <v/>
      </c>
      <c r="C1445" s="233" t="inlineStr">
        <is>
          <t>ConTab_BOM_KP_Insert_2156</t>
        </is>
      </c>
      <c r="D1445" s="233">
        <f>IF(B1445="Y",C1445,"")</f>
        <v/>
      </c>
      <c r="E1445" s="198" t="inlineStr">
        <is>
          <t>6015-1_2-KP</t>
        </is>
      </c>
      <c r="F1445" s="235" t="inlineStr">
        <is>
          <t>Opt_Insert</t>
        </is>
      </c>
      <c r="G1445" s="235" t="inlineStr">
        <is>
          <t>5</t>
        </is>
      </c>
      <c r="H1445" s="234" t="inlineStr">
        <is>
          <t>X5</t>
        </is>
      </c>
      <c r="I1445" s="233" t="inlineStr">
        <is>
          <t>Mechanical Seal</t>
        </is>
      </c>
      <c r="J1445" s="233" t="inlineStr">
        <is>
          <t>Single</t>
        </is>
      </c>
      <c r="K1445" s="233" t="n"/>
      <c r="L1445" s="233" t="inlineStr">
        <is>
          <t>Regreasable</t>
        </is>
      </c>
      <c r="M1445" s="233" t="inlineStr">
        <is>
          <t>J</t>
        </is>
      </c>
      <c r="N1445" s="233" t="inlineStr">
        <is>
          <t>No Lip seals or labrynth seals</t>
        </is>
      </c>
      <c r="O1445" s="233" t="inlineStr">
        <is>
          <t>Coating_Scotchkote134_interior_exterior_IncludeImpeller</t>
        </is>
      </c>
      <c r="P1445" s="235" t="inlineStr">
        <is>
          <t>RTF</t>
        </is>
      </c>
      <c r="Q1445" s="233" t="inlineStr">
        <is>
          <t>B101286</t>
        </is>
      </c>
      <c r="R1445" s="235" t="inlineStr">
        <is>
          <t>LT105</t>
        </is>
      </c>
      <c r="S1445" s="233" t="n"/>
      <c r="T1445" s="233" t="n"/>
      <c r="U1445" s="233" t="n"/>
    </row>
    <row r="1446">
      <c r="B1446" s="233">
        <f>IF(AND(M1446&lt;&gt;"B20", O1446= "Coating_Standard"),"Y","N")</f>
        <v/>
      </c>
      <c r="C1446" s="233" t="inlineStr">
        <is>
          <t>ConTab_BOM_KP_Insert_2157</t>
        </is>
      </c>
      <c r="D1446" s="233">
        <f>IF(B1446="Y",C1446,"")</f>
        <v/>
      </c>
      <c r="E1446" s="198" t="inlineStr">
        <is>
          <t>6015-1_2-KP</t>
        </is>
      </c>
      <c r="F1446" s="235" t="inlineStr">
        <is>
          <t>Opt_Insert</t>
        </is>
      </c>
      <c r="G1446" s="235" t="inlineStr">
        <is>
          <t>5</t>
        </is>
      </c>
      <c r="H1446" s="234" t="inlineStr">
        <is>
          <t>X5</t>
        </is>
      </c>
      <c r="I1446" s="233" t="inlineStr">
        <is>
          <t>Mechanical Seal</t>
        </is>
      </c>
      <c r="J1446" s="233" t="inlineStr">
        <is>
          <t>Single</t>
        </is>
      </c>
      <c r="K1446" s="233" t="n"/>
      <c r="L1446" s="233" t="inlineStr">
        <is>
          <t>Regreasable</t>
        </is>
      </c>
      <c r="M1446" s="233" t="inlineStr">
        <is>
          <t>X</t>
        </is>
      </c>
      <c r="N1446" s="233" t="inlineStr">
        <is>
          <t>Special/Other</t>
        </is>
      </c>
      <c r="O1446" s="233" t="inlineStr">
        <is>
          <t>Coating_Scotchkote134_interior_exterior_IncludeImpeller</t>
        </is>
      </c>
      <c r="P1446" s="235" t="inlineStr">
        <is>
          <t>RTF</t>
        </is>
      </c>
      <c r="Q1446" s="233" t="inlineStr">
        <is>
          <t>B101287</t>
        </is>
      </c>
      <c r="R1446" s="235" t="inlineStr">
        <is>
          <t>LT250</t>
        </is>
      </c>
      <c r="S1446" s="233" t="n"/>
      <c r="T1446" s="233" t="n"/>
      <c r="U1446" s="233" t="n"/>
    </row>
    <row r="1447">
      <c r="B1447" s="233">
        <f>IF(AND(M1447&lt;&gt;"B20", O1447= "Coating_Standard"),"Y","N")</f>
        <v/>
      </c>
      <c r="C1447" s="233" t="inlineStr">
        <is>
          <t>ConTab_BOM_KP_Insert_2158</t>
        </is>
      </c>
      <c r="D1447" s="233">
        <f>IF(B1447="Y",C1447,"")</f>
        <v/>
      </c>
      <c r="E1447" s="198" t="inlineStr">
        <is>
          <t>6015-1_2-KP</t>
        </is>
      </c>
      <c r="F1447" s="235" t="inlineStr">
        <is>
          <t>Opt_Insert</t>
        </is>
      </c>
      <c r="G1447" s="235" t="inlineStr">
        <is>
          <t>5</t>
        </is>
      </c>
      <c r="H1447" s="234" t="inlineStr">
        <is>
          <t>X5</t>
        </is>
      </c>
      <c r="I1447" s="233" t="inlineStr">
        <is>
          <t>Packing</t>
        </is>
      </c>
      <c r="J1447" s="233" t="inlineStr">
        <is>
          <t>Packing</t>
        </is>
      </c>
      <c r="K1447" s="233" t="n"/>
      <c r="L1447" s="233" t="inlineStr">
        <is>
          <t>Regreasable</t>
        </is>
      </c>
      <c r="M1447" s="233" t="inlineStr">
        <is>
          <t>C35</t>
        </is>
      </c>
      <c r="N1447" s="233" t="inlineStr">
        <is>
          <t>No Lip seals or labrynth seals</t>
        </is>
      </c>
      <c r="O1447" s="233" t="inlineStr">
        <is>
          <t>Coating_Scotchkote134_interior_exterior_IncludeImpeller</t>
        </is>
      </c>
      <c r="P1447" s="235" t="inlineStr">
        <is>
          <t>RTF</t>
        </is>
      </c>
      <c r="Q1447" s="233" t="inlineStr">
        <is>
          <t>B101288</t>
        </is>
      </c>
      <c r="R1447" s="235" t="inlineStr">
        <is>
          <t>LT250</t>
        </is>
      </c>
      <c r="S1447" s="233" t="n"/>
      <c r="T1447" s="233" t="n"/>
      <c r="U1447" s="233" t="n"/>
    </row>
    <row r="1448">
      <c r="B1448" s="233">
        <f>IF(AND(M1448&lt;&gt;"B20", O1448= "Coating_Standard"),"Y","N")</f>
        <v/>
      </c>
      <c r="C1448" s="233" t="inlineStr">
        <is>
          <t>ConTab_BOM_KP_Insert_2159</t>
        </is>
      </c>
      <c r="D1448" s="233">
        <f>IF(B1448="Y",C1448,"")</f>
        <v/>
      </c>
      <c r="E1448" s="198" t="inlineStr">
        <is>
          <t>6015-1_2-KP</t>
        </is>
      </c>
      <c r="F1448" s="235" t="inlineStr">
        <is>
          <t>Opt_Insert</t>
        </is>
      </c>
      <c r="G1448" s="235" t="inlineStr">
        <is>
          <t>5</t>
        </is>
      </c>
      <c r="H1448" s="234" t="inlineStr">
        <is>
          <t>X5</t>
        </is>
      </c>
      <c r="I1448" s="233" t="inlineStr">
        <is>
          <t>Packing</t>
        </is>
      </c>
      <c r="J1448" s="233" t="inlineStr">
        <is>
          <t>Packing</t>
        </is>
      </c>
      <c r="K1448" s="233" t="n"/>
      <c r="L1448" s="233" t="inlineStr">
        <is>
          <t>Regreasable</t>
        </is>
      </c>
      <c r="M1448" s="233" t="inlineStr">
        <is>
          <t>J</t>
        </is>
      </c>
      <c r="N1448" s="233" t="inlineStr">
        <is>
          <t>No Lip seals or labrynth seals</t>
        </is>
      </c>
      <c r="O1448" s="233" t="inlineStr">
        <is>
          <t>Coating_Scotchkote134_interior_exterior_IncludeImpeller</t>
        </is>
      </c>
      <c r="P1448" s="235" t="inlineStr">
        <is>
          <t>RTF</t>
        </is>
      </c>
      <c r="Q1448" s="233" t="inlineStr">
        <is>
          <t>B101290</t>
        </is>
      </c>
      <c r="R1448" s="235" t="inlineStr">
        <is>
          <t>LT105</t>
        </is>
      </c>
      <c r="S1448" s="233" t="n"/>
      <c r="T1448" s="233" t="n"/>
      <c r="U1448" s="233" t="n"/>
    </row>
    <row r="1449">
      <c r="B1449" s="233">
        <f>IF(AND(M1449&lt;&gt;"B20", O1449= "Coating_Standard"),"Y","N")</f>
        <v/>
      </c>
      <c r="C1449" s="233" t="inlineStr">
        <is>
          <t>ConTab_BOM_KP_Insert_2160</t>
        </is>
      </c>
      <c r="D1449" s="233">
        <f>IF(B1449="Y",C1449,"")</f>
        <v/>
      </c>
      <c r="E1449" s="198" t="inlineStr">
        <is>
          <t>6015-1_2-KP</t>
        </is>
      </c>
      <c r="F1449" s="235" t="inlineStr">
        <is>
          <t>Opt_Insert</t>
        </is>
      </c>
      <c r="G1449" s="235" t="inlineStr">
        <is>
          <t>5</t>
        </is>
      </c>
      <c r="H1449" s="234" t="inlineStr">
        <is>
          <t>X5</t>
        </is>
      </c>
      <c r="I1449" s="233" t="inlineStr">
        <is>
          <t>Packing</t>
        </is>
      </c>
      <c r="J1449" s="233" t="inlineStr">
        <is>
          <t>Packing</t>
        </is>
      </c>
      <c r="K1449" s="233" t="n"/>
      <c r="L1449" s="233" t="inlineStr">
        <is>
          <t>Regreasable</t>
        </is>
      </c>
      <c r="M1449" s="233" t="inlineStr">
        <is>
          <t>X</t>
        </is>
      </c>
      <c r="N1449" s="233" t="inlineStr">
        <is>
          <t>Special/Other</t>
        </is>
      </c>
      <c r="O1449" s="233" t="inlineStr">
        <is>
          <t>Coating_Scotchkote134_interior_exterior_IncludeImpeller</t>
        </is>
      </c>
      <c r="P1449" s="235" t="inlineStr">
        <is>
          <t>RTF</t>
        </is>
      </c>
      <c r="Q1449" s="233" t="inlineStr">
        <is>
          <t>B101291</t>
        </is>
      </c>
      <c r="R1449" s="235" t="inlineStr">
        <is>
          <t>LT250</t>
        </is>
      </c>
      <c r="S1449" s="233" t="n"/>
      <c r="T1449" s="233" t="n"/>
      <c r="U1449" s="233" t="n"/>
    </row>
    <row r="1450">
      <c r="B1450" s="233">
        <f>IF(AND(M1450&lt;&gt;"B20", O1450= "Coating_Standard"),"Y","N")</f>
        <v/>
      </c>
      <c r="C1450" s="233" t="inlineStr">
        <is>
          <t>ConTab_BOM_KP_Insert_2161</t>
        </is>
      </c>
      <c r="D1450" s="233">
        <f>IF(B1450="Y",C1450,"")</f>
        <v/>
      </c>
      <c r="E1450" s="198" t="inlineStr">
        <is>
          <t>6019-7_8-KP</t>
        </is>
      </c>
      <c r="F1450" s="235" t="inlineStr">
        <is>
          <t>Opt_Insert</t>
        </is>
      </c>
      <c r="G1450" s="235" t="inlineStr">
        <is>
          <t>5</t>
        </is>
      </c>
      <c r="H1450" s="234" t="inlineStr">
        <is>
          <t>X5</t>
        </is>
      </c>
      <c r="I1450" s="233" t="inlineStr">
        <is>
          <t>Mechanical Seal</t>
        </is>
      </c>
      <c r="J1450" s="233" t="inlineStr">
        <is>
          <t>Single</t>
        </is>
      </c>
      <c r="K1450" s="233" t="n"/>
      <c r="L1450" s="233" t="inlineStr">
        <is>
          <t>Regreasable</t>
        </is>
      </c>
      <c r="M1450" s="233" t="inlineStr">
        <is>
          <t>C35</t>
        </is>
      </c>
      <c r="N1450" s="233" t="inlineStr">
        <is>
          <t>No Lip seals or labrynth seals</t>
        </is>
      </c>
      <c r="O1450" s="233" t="inlineStr">
        <is>
          <t>Coating_Scotchkote134_interior_exterior_IncludeImpeller</t>
        </is>
      </c>
      <c r="P1450" s="235" t="inlineStr">
        <is>
          <t>RTF</t>
        </is>
      </c>
      <c r="Q1450" s="233" t="inlineStr">
        <is>
          <t>B101324</t>
        </is>
      </c>
      <c r="R1450" s="235" t="inlineStr">
        <is>
          <t>LT250</t>
        </is>
      </c>
      <c r="S1450" s="233" t="n"/>
      <c r="T1450" s="233" t="n"/>
      <c r="U1450" s="233" t="n"/>
    </row>
    <row r="1451">
      <c r="B1451" s="233">
        <f>IF(AND(M1451&lt;&gt;"B20", O1451= "Coating_Standard"),"Y","N")</f>
        <v/>
      </c>
      <c r="C1451" s="233" t="inlineStr">
        <is>
          <t>ConTab_BOM_KP_Insert_2162</t>
        </is>
      </c>
      <c r="D1451" s="233">
        <f>IF(B1451="Y",C1451,"")</f>
        <v/>
      </c>
      <c r="E1451" s="198" t="inlineStr">
        <is>
          <t>6019-7_8-KP</t>
        </is>
      </c>
      <c r="F1451" s="235" t="inlineStr">
        <is>
          <t>Opt_Insert</t>
        </is>
      </c>
      <c r="G1451" s="235" t="inlineStr">
        <is>
          <t>5</t>
        </is>
      </c>
      <c r="H1451" s="234" t="inlineStr">
        <is>
          <t>X5</t>
        </is>
      </c>
      <c r="I1451" s="233" t="inlineStr">
        <is>
          <t>Mechanical Seal</t>
        </is>
      </c>
      <c r="J1451" s="233" t="inlineStr">
        <is>
          <t>Single</t>
        </is>
      </c>
      <c r="K1451" s="233" t="n"/>
      <c r="L1451" s="233" t="inlineStr">
        <is>
          <t>Regreasable</t>
        </is>
      </c>
      <c r="M1451" s="233" t="inlineStr">
        <is>
          <t>J</t>
        </is>
      </c>
      <c r="N1451" s="233" t="inlineStr">
        <is>
          <t>No Lip seals or labrynth seals</t>
        </is>
      </c>
      <c r="O1451" s="233" t="inlineStr">
        <is>
          <t>Coating_Scotchkote134_interior_exterior_IncludeImpeller</t>
        </is>
      </c>
      <c r="P1451" s="235" t="inlineStr">
        <is>
          <t>RTF</t>
        </is>
      </c>
      <c r="Q1451" s="233" t="inlineStr">
        <is>
          <t>B101326</t>
        </is>
      </c>
      <c r="R1451" s="235" t="inlineStr">
        <is>
          <t>LT105</t>
        </is>
      </c>
      <c r="S1451" s="233" t="n"/>
      <c r="T1451" s="233" t="n"/>
      <c r="U1451" s="233" t="n"/>
    </row>
    <row r="1452">
      <c r="B1452" s="233">
        <f>IF(AND(M1452&lt;&gt;"B20", O1452= "Coating_Standard"),"Y","N")</f>
        <v/>
      </c>
      <c r="C1452" s="233" t="inlineStr">
        <is>
          <t>ConTab_BOM_KP_Insert_2163</t>
        </is>
      </c>
      <c r="D1452" s="233">
        <f>IF(B1452="Y",C1452,"")</f>
        <v/>
      </c>
      <c r="E1452" s="198" t="inlineStr">
        <is>
          <t>6019-7_8-KP</t>
        </is>
      </c>
      <c r="F1452" s="235" t="inlineStr">
        <is>
          <t>Opt_Insert</t>
        </is>
      </c>
      <c r="G1452" s="235" t="inlineStr">
        <is>
          <t>5</t>
        </is>
      </c>
      <c r="H1452" s="234" t="inlineStr">
        <is>
          <t>X5</t>
        </is>
      </c>
      <c r="I1452" s="233" t="inlineStr">
        <is>
          <t>Mechanical Seal</t>
        </is>
      </c>
      <c r="J1452" s="233" t="inlineStr">
        <is>
          <t>Single</t>
        </is>
      </c>
      <c r="K1452" s="233" t="n"/>
      <c r="L1452" s="233" t="inlineStr">
        <is>
          <t>Regreasable</t>
        </is>
      </c>
      <c r="M1452" s="233" t="inlineStr">
        <is>
          <t>X</t>
        </is>
      </c>
      <c r="N1452" s="233" t="inlineStr">
        <is>
          <t>Special/Other</t>
        </is>
      </c>
      <c r="O1452" s="233" t="inlineStr">
        <is>
          <t>Coating_Scotchkote134_interior_exterior_IncludeImpeller</t>
        </is>
      </c>
      <c r="P1452" s="235" t="inlineStr">
        <is>
          <t>RTF</t>
        </is>
      </c>
      <c r="Q1452" s="233" t="inlineStr">
        <is>
          <t>B101327</t>
        </is>
      </c>
      <c r="R1452" s="235" t="inlineStr">
        <is>
          <t>LT250</t>
        </is>
      </c>
      <c r="S1452" s="233" t="n"/>
      <c r="T1452" s="233" t="n"/>
      <c r="U1452" s="233" t="n"/>
    </row>
    <row r="1453">
      <c r="B1453" s="233">
        <f>IF(AND(M1453&lt;&gt;"B20", O1453= "Coating_Standard"),"Y","N")</f>
        <v/>
      </c>
      <c r="C1453" s="233" t="inlineStr">
        <is>
          <t>ConTab_BOM_KP_Insert_2164</t>
        </is>
      </c>
      <c r="D1453" s="233">
        <f>IF(B1453="Y",C1453,"")</f>
        <v/>
      </c>
      <c r="E1453" s="198" t="inlineStr">
        <is>
          <t>6019-7_8-KP</t>
        </is>
      </c>
      <c r="F1453" s="235" t="inlineStr">
        <is>
          <t>Opt_Insert</t>
        </is>
      </c>
      <c r="G1453" s="235" t="inlineStr">
        <is>
          <t>5</t>
        </is>
      </c>
      <c r="H1453" s="234" t="inlineStr">
        <is>
          <t>X5</t>
        </is>
      </c>
      <c r="I1453" s="233" t="inlineStr">
        <is>
          <t>Packing</t>
        </is>
      </c>
      <c r="J1453" s="233" t="inlineStr">
        <is>
          <t>Packing</t>
        </is>
      </c>
      <c r="K1453" s="233" t="n"/>
      <c r="L1453" s="233" t="inlineStr">
        <is>
          <t>Regreasable</t>
        </is>
      </c>
      <c r="M1453" s="233" t="inlineStr">
        <is>
          <t>C35</t>
        </is>
      </c>
      <c r="N1453" s="233" t="inlineStr">
        <is>
          <t>No Lip seals or labrynth seals</t>
        </is>
      </c>
      <c r="O1453" s="233" t="inlineStr">
        <is>
          <t>Coating_Scotchkote134_interior_exterior_IncludeImpeller</t>
        </is>
      </c>
      <c r="P1453" s="235" t="inlineStr">
        <is>
          <t>RTF</t>
        </is>
      </c>
      <c r="Q1453" s="233" t="inlineStr">
        <is>
          <t>B101328</t>
        </is>
      </c>
      <c r="R1453" s="235" t="inlineStr">
        <is>
          <t>LT250</t>
        </is>
      </c>
      <c r="S1453" s="233" t="n"/>
      <c r="T1453" s="233" t="n"/>
      <c r="U1453" s="233" t="n"/>
    </row>
    <row r="1454">
      <c r="B1454" s="233">
        <f>IF(AND(M1454&lt;&gt;"B20", O1454= "Coating_Standard"),"Y","N")</f>
        <v/>
      </c>
      <c r="C1454" s="233" t="inlineStr">
        <is>
          <t>ConTab_BOM_KP_Insert_2165</t>
        </is>
      </c>
      <c r="D1454" s="233">
        <f>IF(B1454="Y",C1454,"")</f>
        <v/>
      </c>
      <c r="E1454" s="198" t="inlineStr">
        <is>
          <t>6019-7_8-KP</t>
        </is>
      </c>
      <c r="F1454" s="235" t="inlineStr">
        <is>
          <t>Opt_Insert</t>
        </is>
      </c>
      <c r="G1454" s="235" t="inlineStr">
        <is>
          <t>5</t>
        </is>
      </c>
      <c r="H1454" s="234" t="inlineStr">
        <is>
          <t>X5</t>
        </is>
      </c>
      <c r="I1454" s="233" t="inlineStr">
        <is>
          <t>Packing</t>
        </is>
      </c>
      <c r="J1454" s="233" t="inlineStr">
        <is>
          <t>Packing</t>
        </is>
      </c>
      <c r="K1454" s="233" t="n"/>
      <c r="L1454" s="233" t="inlineStr">
        <is>
          <t>Regreasable</t>
        </is>
      </c>
      <c r="M1454" s="233" t="inlineStr">
        <is>
          <t>J</t>
        </is>
      </c>
      <c r="N1454" s="233" t="inlineStr">
        <is>
          <t>No Lip seals or labrynth seals</t>
        </is>
      </c>
      <c r="O1454" s="233" t="inlineStr">
        <is>
          <t>Coating_Scotchkote134_interior_exterior_IncludeImpeller</t>
        </is>
      </c>
      <c r="P1454" s="235" t="inlineStr">
        <is>
          <t>RTF</t>
        </is>
      </c>
      <c r="Q1454" s="233" t="inlineStr">
        <is>
          <t>B101330</t>
        </is>
      </c>
      <c r="R1454" s="235" t="inlineStr">
        <is>
          <t>LT105</t>
        </is>
      </c>
      <c r="S1454" s="233" t="n"/>
      <c r="T1454" s="233" t="n"/>
      <c r="U1454" s="233" t="n"/>
    </row>
    <row r="1455">
      <c r="B1455" s="233">
        <f>IF(AND(M1455&lt;&gt;"B20", O1455= "Coating_Standard"),"Y","N")</f>
        <v/>
      </c>
      <c r="C1455" s="233" t="inlineStr">
        <is>
          <t>ConTab_BOM_KP_Insert_2166</t>
        </is>
      </c>
      <c r="D1455" s="233">
        <f>IF(B1455="Y",C1455,"")</f>
        <v/>
      </c>
      <c r="E1455" s="198" t="inlineStr">
        <is>
          <t>6019-7_8-KP</t>
        </is>
      </c>
      <c r="F1455" s="235" t="inlineStr">
        <is>
          <t>Opt_Insert</t>
        </is>
      </c>
      <c r="G1455" s="235" t="inlineStr">
        <is>
          <t>5</t>
        </is>
      </c>
      <c r="H1455" s="234" t="inlineStr">
        <is>
          <t>X5</t>
        </is>
      </c>
      <c r="I1455" s="233" t="inlineStr">
        <is>
          <t>Packing</t>
        </is>
      </c>
      <c r="J1455" s="233" t="inlineStr">
        <is>
          <t>Packing</t>
        </is>
      </c>
      <c r="K1455" s="233" t="n"/>
      <c r="L1455" s="233" t="inlineStr">
        <is>
          <t>Regreasable</t>
        </is>
      </c>
      <c r="M1455" s="233" t="inlineStr">
        <is>
          <t>X</t>
        </is>
      </c>
      <c r="N1455" s="233" t="inlineStr">
        <is>
          <t>Special/Other</t>
        </is>
      </c>
      <c r="O1455" s="233" t="inlineStr">
        <is>
          <t>Coating_Scotchkote134_interior_exterior_IncludeImpeller</t>
        </is>
      </c>
      <c r="P1455" s="235" t="inlineStr">
        <is>
          <t>RTF</t>
        </is>
      </c>
      <c r="Q1455" s="233" t="inlineStr">
        <is>
          <t>B101331</t>
        </is>
      </c>
      <c r="R1455" s="235" t="inlineStr">
        <is>
          <t>LT250</t>
        </is>
      </c>
      <c r="S1455" s="233" t="n"/>
      <c r="T1455" s="233" t="n"/>
      <c r="U1455" s="233" t="n"/>
    </row>
    <row r="1456">
      <c r="B1456" s="233">
        <f>IF(AND(M1456&lt;&gt;"B20", O1456= "Coating_Standard"),"Y","N")</f>
        <v/>
      </c>
      <c r="C1456" s="233" t="inlineStr">
        <is>
          <t>ConTab_BOM_KP_Insert_2167</t>
        </is>
      </c>
      <c r="D1456" s="233">
        <f>IF(B1456="Y",C1456,"")</f>
        <v/>
      </c>
      <c r="E1456" s="198" t="inlineStr">
        <is>
          <t>6019-7_8-KP</t>
        </is>
      </c>
      <c r="F1456" s="235" t="inlineStr">
        <is>
          <t>Opt_Insert</t>
        </is>
      </c>
      <c r="G1456" s="235" t="inlineStr">
        <is>
          <t>6</t>
        </is>
      </c>
      <c r="H1456" s="234" t="inlineStr">
        <is>
          <t>X6</t>
        </is>
      </c>
      <c r="I1456" s="233" t="inlineStr">
        <is>
          <t>Mechanical Seal</t>
        </is>
      </c>
      <c r="J1456" s="233" t="inlineStr">
        <is>
          <t>Single</t>
        </is>
      </c>
      <c r="K1456" s="233" t="inlineStr">
        <is>
          <t>Unbalanced</t>
        </is>
      </c>
      <c r="L1456" s="233" t="inlineStr">
        <is>
          <t>Regreasable</t>
        </is>
      </c>
      <c r="M1456" s="233" t="inlineStr">
        <is>
          <t>C35</t>
        </is>
      </c>
      <c r="N1456" s="233" t="inlineStr">
        <is>
          <t>No Lip seals or labrynth seals</t>
        </is>
      </c>
      <c r="O1456" s="233" t="inlineStr">
        <is>
          <t>Coating_Scotchkote134_interior_exterior_IncludeImpeller</t>
        </is>
      </c>
      <c r="P1456" s="235" t="inlineStr">
        <is>
          <t>RTF</t>
        </is>
      </c>
      <c r="Q1456" s="233" t="inlineStr">
        <is>
          <t>B101332</t>
        </is>
      </c>
      <c r="R1456" s="235" t="inlineStr">
        <is>
          <t>LT250</t>
        </is>
      </c>
      <c r="S1456" s="233" t="n"/>
      <c r="T1456" s="233" t="n"/>
      <c r="U1456" s="233" t="n"/>
    </row>
    <row r="1457">
      <c r="B1457" s="233">
        <f>IF(AND(M1457&lt;&gt;"B20", O1457= "Coating_Standard"),"Y","N")</f>
        <v/>
      </c>
      <c r="C1457" s="233" t="inlineStr">
        <is>
          <t>ConTab_BOM_KP_Insert_2168</t>
        </is>
      </c>
      <c r="D1457" s="233">
        <f>IF(B1457="Y",C1457,"")</f>
        <v/>
      </c>
      <c r="E1457" s="198" t="inlineStr">
        <is>
          <t>6019-7_8-KP</t>
        </is>
      </c>
      <c r="F1457" s="235" t="inlineStr">
        <is>
          <t>Opt_Insert</t>
        </is>
      </c>
      <c r="G1457" s="235" t="inlineStr">
        <is>
          <t>6</t>
        </is>
      </c>
      <c r="H1457" s="234" t="inlineStr">
        <is>
          <t>X6</t>
        </is>
      </c>
      <c r="I1457" s="233" t="inlineStr">
        <is>
          <t>Mechanical Seal</t>
        </is>
      </c>
      <c r="J1457" s="233" t="inlineStr">
        <is>
          <t>Single</t>
        </is>
      </c>
      <c r="K1457" s="233" t="n"/>
      <c r="L1457" s="233" t="inlineStr">
        <is>
          <t>Regreasable</t>
        </is>
      </c>
      <c r="M1457" s="233" t="inlineStr">
        <is>
          <t>J</t>
        </is>
      </c>
      <c r="N1457" s="233" t="inlineStr">
        <is>
          <t>No Lip seals or labrynth seals</t>
        </is>
      </c>
      <c r="O1457" s="233" t="inlineStr">
        <is>
          <t>Coating_Scotchkote134_interior_exterior_IncludeImpeller</t>
        </is>
      </c>
      <c r="P1457" s="235" t="inlineStr">
        <is>
          <t>RTF</t>
        </is>
      </c>
      <c r="Q1457" s="233" t="inlineStr">
        <is>
          <t>B101334</t>
        </is>
      </c>
      <c r="R1457" s="235" t="inlineStr">
        <is>
          <t>LT105</t>
        </is>
      </c>
      <c r="S1457" s="233" t="n"/>
      <c r="T1457" s="233" t="n"/>
      <c r="U1457" s="233" t="n"/>
    </row>
    <row r="1458">
      <c r="B1458" s="233">
        <f>IF(AND(M1458&lt;&gt;"B20", O1458= "Coating_Standard"),"Y","N")</f>
        <v/>
      </c>
      <c r="C1458" s="233" t="inlineStr">
        <is>
          <t>ConTab_BOM_KP_Insert_2169</t>
        </is>
      </c>
      <c r="D1458" s="233">
        <f>IF(B1458="Y",C1458,"")</f>
        <v/>
      </c>
      <c r="E1458" s="198" t="inlineStr">
        <is>
          <t>6019-7_8-KP</t>
        </is>
      </c>
      <c r="F1458" s="235" t="inlineStr">
        <is>
          <t>Opt_Insert</t>
        </is>
      </c>
      <c r="G1458" s="235" t="inlineStr">
        <is>
          <t>6</t>
        </is>
      </c>
      <c r="H1458" s="234" t="inlineStr">
        <is>
          <t>X6</t>
        </is>
      </c>
      <c r="I1458" s="233" t="inlineStr">
        <is>
          <t>Mechanical Seal</t>
        </is>
      </c>
      <c r="J1458" s="233" t="inlineStr">
        <is>
          <t>Single</t>
        </is>
      </c>
      <c r="K1458" s="233" t="n"/>
      <c r="L1458" s="233" t="inlineStr">
        <is>
          <t>Regreasable</t>
        </is>
      </c>
      <c r="M1458" s="233" t="inlineStr">
        <is>
          <t>X</t>
        </is>
      </c>
      <c r="N1458" s="233" t="inlineStr">
        <is>
          <t>Special/Other</t>
        </is>
      </c>
      <c r="O1458" s="233" t="inlineStr">
        <is>
          <t>Coating_Scotchkote134_interior_exterior_IncludeImpeller</t>
        </is>
      </c>
      <c r="P1458" s="235" t="inlineStr">
        <is>
          <t>RTF</t>
        </is>
      </c>
      <c r="Q1458" s="233" t="inlineStr">
        <is>
          <t>B101335</t>
        </is>
      </c>
      <c r="R1458" s="235" t="inlineStr">
        <is>
          <t>LT250</t>
        </is>
      </c>
      <c r="S1458" s="233" t="n"/>
      <c r="T1458" s="233" t="n"/>
      <c r="U1458" s="233" t="n"/>
    </row>
    <row r="1459">
      <c r="B1459" s="233">
        <f>IF(AND(M1459&lt;&gt;"B20", O1459= "Coating_Standard"),"Y","N")</f>
        <v/>
      </c>
      <c r="C1459" s="233" t="inlineStr">
        <is>
          <t>ConTab_BOM_KP_Insert_2170</t>
        </is>
      </c>
      <c r="D1459" s="233">
        <f>IF(B1459="Y",C1459,"")</f>
        <v/>
      </c>
      <c r="E1459" s="198" t="inlineStr">
        <is>
          <t>6019-7_8-KP</t>
        </is>
      </c>
      <c r="F1459" s="235" t="inlineStr">
        <is>
          <t>Opt_Insert</t>
        </is>
      </c>
      <c r="G1459" s="235" t="inlineStr">
        <is>
          <t>6</t>
        </is>
      </c>
      <c r="H1459" s="234" t="inlineStr">
        <is>
          <t>X6</t>
        </is>
      </c>
      <c r="I1459" s="233" t="inlineStr">
        <is>
          <t>Packing</t>
        </is>
      </c>
      <c r="J1459" s="233" t="inlineStr">
        <is>
          <t>Packing</t>
        </is>
      </c>
      <c r="K1459" s="233" t="n"/>
      <c r="L1459" s="233" t="inlineStr">
        <is>
          <t>Regreasable</t>
        </is>
      </c>
      <c r="M1459" s="233" t="inlineStr">
        <is>
          <t>C35</t>
        </is>
      </c>
      <c r="N1459" s="233" t="inlineStr">
        <is>
          <t>No Lip seals or labrynth seals</t>
        </is>
      </c>
      <c r="O1459" s="233" t="inlineStr">
        <is>
          <t>Coating_Scotchkote134_interior_exterior_IncludeImpeller</t>
        </is>
      </c>
      <c r="P1459" s="235" t="inlineStr">
        <is>
          <t>RTF</t>
        </is>
      </c>
      <c r="Q1459" s="233" t="inlineStr">
        <is>
          <t>B101336</t>
        </is>
      </c>
      <c r="R1459" s="235" t="inlineStr">
        <is>
          <t>LT250</t>
        </is>
      </c>
      <c r="S1459" s="233" t="n"/>
      <c r="T1459" s="233" t="n"/>
      <c r="U1459" s="233" t="n"/>
    </row>
    <row r="1460">
      <c r="B1460" s="233">
        <f>IF(AND(M1460&lt;&gt;"B20", O1460= "Coating_Standard"),"Y","N")</f>
        <v/>
      </c>
      <c r="C1460" s="233" t="inlineStr">
        <is>
          <t>ConTab_BOM_KP_Insert_2171</t>
        </is>
      </c>
      <c r="D1460" s="233">
        <f>IF(B1460="Y",C1460,"")</f>
        <v/>
      </c>
      <c r="E1460" s="198" t="inlineStr">
        <is>
          <t>6019-7_8-KP</t>
        </is>
      </c>
      <c r="F1460" s="235" t="inlineStr">
        <is>
          <t>Opt_Insert</t>
        </is>
      </c>
      <c r="G1460" s="235" t="inlineStr">
        <is>
          <t>6</t>
        </is>
      </c>
      <c r="H1460" s="234" t="inlineStr">
        <is>
          <t>X6</t>
        </is>
      </c>
      <c r="I1460" s="233" t="inlineStr">
        <is>
          <t>Packing</t>
        </is>
      </c>
      <c r="J1460" s="233" t="inlineStr">
        <is>
          <t>Packing</t>
        </is>
      </c>
      <c r="K1460" s="233" t="n"/>
      <c r="L1460" s="233" t="inlineStr">
        <is>
          <t>Regreasable</t>
        </is>
      </c>
      <c r="M1460" s="233" t="inlineStr">
        <is>
          <t>J</t>
        </is>
      </c>
      <c r="N1460" s="233" t="inlineStr">
        <is>
          <t>No Lip seals or labrynth seals</t>
        </is>
      </c>
      <c r="O1460" s="233" t="inlineStr">
        <is>
          <t>Coating_Scotchkote134_interior_exterior_IncludeImpeller</t>
        </is>
      </c>
      <c r="P1460" s="235" t="inlineStr">
        <is>
          <t>RTF</t>
        </is>
      </c>
      <c r="Q1460" s="233" t="inlineStr">
        <is>
          <t>B101338</t>
        </is>
      </c>
      <c r="R1460" s="235" t="inlineStr">
        <is>
          <t>LT105</t>
        </is>
      </c>
      <c r="S1460" s="233" t="n"/>
      <c r="T1460" s="233" t="n"/>
      <c r="U1460" s="233" t="n"/>
    </row>
    <row r="1461">
      <c r="B1461" s="233">
        <f>IF(AND(M1461&lt;&gt;"B20", O1461= "Coating_Standard"),"Y","N")</f>
        <v/>
      </c>
      <c r="C1461" s="233" t="inlineStr">
        <is>
          <t>ConTab_BOM_KP_Insert_2172</t>
        </is>
      </c>
      <c r="D1461" s="233">
        <f>IF(B1461="Y",C1461,"")</f>
        <v/>
      </c>
      <c r="E1461" s="198" t="inlineStr">
        <is>
          <t>6019-7_8-KP</t>
        </is>
      </c>
      <c r="F1461" s="235" t="inlineStr">
        <is>
          <t>Opt_Insert</t>
        </is>
      </c>
      <c r="G1461" s="235" t="inlineStr">
        <is>
          <t>6</t>
        </is>
      </c>
      <c r="H1461" s="234" t="inlineStr">
        <is>
          <t>X6</t>
        </is>
      </c>
      <c r="I1461" s="233" t="inlineStr">
        <is>
          <t>Packing</t>
        </is>
      </c>
      <c r="J1461" s="233" t="inlineStr">
        <is>
          <t>Packing</t>
        </is>
      </c>
      <c r="K1461" s="233" t="n"/>
      <c r="L1461" s="233" t="inlineStr">
        <is>
          <t>Regreasable</t>
        </is>
      </c>
      <c r="M1461" s="233" t="inlineStr">
        <is>
          <t>X</t>
        </is>
      </c>
      <c r="N1461" s="233" t="inlineStr">
        <is>
          <t>Special/Other</t>
        </is>
      </c>
      <c r="O1461" s="233" t="inlineStr">
        <is>
          <t>Coating_Scotchkote134_interior_exterior_IncludeImpeller</t>
        </is>
      </c>
      <c r="P1461" s="235" t="inlineStr">
        <is>
          <t>RTF</t>
        </is>
      </c>
      <c r="Q1461" s="233" t="inlineStr">
        <is>
          <t>B101339</t>
        </is>
      </c>
      <c r="R1461" s="235" t="inlineStr">
        <is>
          <t>LT250</t>
        </is>
      </c>
      <c r="S1461" s="233" t="n"/>
      <c r="T1461" s="233" t="n"/>
      <c r="U1461" s="233" t="n"/>
    </row>
    <row r="1462">
      <c r="B1462" s="233">
        <f>IF(AND(M1462&lt;&gt;"B20", O1462= "Coating_Standard"),"Y","N")</f>
        <v/>
      </c>
      <c r="C1462" s="233" t="inlineStr">
        <is>
          <t>ConTab_BOM_KP_Insert_2173</t>
        </is>
      </c>
      <c r="D1462" s="233">
        <f>IF(B1462="Y",C1462,"")</f>
        <v/>
      </c>
      <c r="E1462" s="198" t="inlineStr">
        <is>
          <t>6020-3_4-KP</t>
        </is>
      </c>
      <c r="F1462" s="235" t="inlineStr">
        <is>
          <t>Opt_Insert</t>
        </is>
      </c>
      <c r="G1462" s="235" t="inlineStr">
        <is>
          <t>6</t>
        </is>
      </c>
      <c r="H1462" s="234" t="inlineStr">
        <is>
          <t>X6</t>
        </is>
      </c>
      <c r="I1462" s="233" t="inlineStr">
        <is>
          <t>Mechanical Seal</t>
        </is>
      </c>
      <c r="J1462" s="233" t="inlineStr">
        <is>
          <t>Single</t>
        </is>
      </c>
      <c r="K1462" s="233" t="n"/>
      <c r="L1462" s="233" t="inlineStr">
        <is>
          <t>Regreasable</t>
        </is>
      </c>
      <c r="M1462" s="233" t="inlineStr">
        <is>
          <t>C35</t>
        </is>
      </c>
      <c r="N1462" s="233" t="inlineStr">
        <is>
          <t>No Lip seals or labrynth seals</t>
        </is>
      </c>
      <c r="O1462" s="233" t="inlineStr">
        <is>
          <t>Coating_Scotchkote134_interior_exterior_IncludeImpeller</t>
        </is>
      </c>
      <c r="P1462" s="235" t="inlineStr">
        <is>
          <t>RTF</t>
        </is>
      </c>
      <c r="Q1462" s="233" t="inlineStr">
        <is>
          <t>B101292</t>
        </is>
      </c>
      <c r="R1462" s="235" t="inlineStr">
        <is>
          <t>LT250</t>
        </is>
      </c>
      <c r="S1462" s="233" t="n"/>
      <c r="T1462" s="233" t="n"/>
      <c r="U1462" s="233" t="n"/>
    </row>
    <row r="1463">
      <c r="B1463" s="233">
        <f>IF(AND(M1463&lt;&gt;"B20", O1463= "Coating_Standard"),"Y","N")</f>
        <v/>
      </c>
      <c r="C1463" s="233" t="inlineStr">
        <is>
          <t>ConTab_BOM_KP_Insert_2174</t>
        </is>
      </c>
      <c r="D1463" s="233">
        <f>IF(B1463="Y",C1463,"")</f>
        <v/>
      </c>
      <c r="E1463" s="198" t="inlineStr">
        <is>
          <t>6020-3_4-KP</t>
        </is>
      </c>
      <c r="F1463" s="235" t="inlineStr">
        <is>
          <t>Opt_Insert</t>
        </is>
      </c>
      <c r="G1463" s="235" t="inlineStr">
        <is>
          <t>6</t>
        </is>
      </c>
      <c r="H1463" s="234" t="inlineStr">
        <is>
          <t>X6</t>
        </is>
      </c>
      <c r="I1463" s="233" t="inlineStr">
        <is>
          <t>Mechanical Seal</t>
        </is>
      </c>
      <c r="J1463" s="233" t="inlineStr">
        <is>
          <t>Single</t>
        </is>
      </c>
      <c r="K1463" s="233" t="n"/>
      <c r="L1463" s="233" t="inlineStr">
        <is>
          <t>Regreasable</t>
        </is>
      </c>
      <c r="M1463" s="233" t="inlineStr">
        <is>
          <t>J</t>
        </is>
      </c>
      <c r="N1463" s="233" t="inlineStr">
        <is>
          <t>No Lip seals or labrynth seals</t>
        </is>
      </c>
      <c r="O1463" s="233" t="inlineStr">
        <is>
          <t>Coating_Scotchkote134_interior_exterior_IncludeImpeller</t>
        </is>
      </c>
      <c r="P1463" s="235" t="inlineStr">
        <is>
          <t>RTF</t>
        </is>
      </c>
      <c r="Q1463" s="233" t="inlineStr">
        <is>
          <t>B101294</t>
        </is>
      </c>
      <c r="R1463" s="235" t="inlineStr">
        <is>
          <t>LT105</t>
        </is>
      </c>
      <c r="S1463" s="233" t="n"/>
      <c r="T1463" s="233" t="n"/>
      <c r="U1463" s="233" t="n"/>
    </row>
    <row r="1464">
      <c r="B1464" s="233">
        <f>IF(AND(M1464&lt;&gt;"B20", O1464= "Coating_Standard"),"Y","N")</f>
        <v/>
      </c>
      <c r="C1464" s="233" t="inlineStr">
        <is>
          <t>ConTab_BOM_KP_Insert_2175</t>
        </is>
      </c>
      <c r="D1464" s="233">
        <f>IF(B1464="Y",C1464,"")</f>
        <v/>
      </c>
      <c r="E1464" s="198" t="inlineStr">
        <is>
          <t>6020-3_4-KP</t>
        </is>
      </c>
      <c r="F1464" s="235" t="inlineStr">
        <is>
          <t>Opt_Insert</t>
        </is>
      </c>
      <c r="G1464" s="235" t="inlineStr">
        <is>
          <t>6</t>
        </is>
      </c>
      <c r="H1464" s="234" t="inlineStr">
        <is>
          <t>X6</t>
        </is>
      </c>
      <c r="I1464" s="233" t="inlineStr">
        <is>
          <t>Mechanical Seal</t>
        </is>
      </c>
      <c r="J1464" s="233" t="inlineStr">
        <is>
          <t>Single</t>
        </is>
      </c>
      <c r="K1464" s="233" t="n"/>
      <c r="L1464" s="233" t="inlineStr">
        <is>
          <t>Regreasable</t>
        </is>
      </c>
      <c r="M1464" s="233" t="inlineStr">
        <is>
          <t>X</t>
        </is>
      </c>
      <c r="N1464" s="233" t="inlineStr">
        <is>
          <t>Special/Other</t>
        </is>
      </c>
      <c r="O1464" s="233" t="inlineStr">
        <is>
          <t>Coating_Scotchkote134_interior_exterior_IncludeImpeller</t>
        </is>
      </c>
      <c r="P1464" s="235" t="inlineStr">
        <is>
          <t>RTF</t>
        </is>
      </c>
      <c r="Q1464" s="233" t="inlineStr">
        <is>
          <t>B101295</t>
        </is>
      </c>
      <c r="R1464" s="235" t="inlineStr">
        <is>
          <t>LT250</t>
        </is>
      </c>
      <c r="S1464" s="233" t="n"/>
      <c r="T1464" s="233" t="n"/>
      <c r="U1464" s="233" t="n"/>
    </row>
    <row r="1465">
      <c r="B1465" s="233">
        <f>IF(AND(M1465&lt;&gt;"B20", O1465= "Coating_Standard"),"Y","N")</f>
        <v/>
      </c>
      <c r="C1465" s="233" t="inlineStr">
        <is>
          <t>ConTab_BOM_KP_Insert_2176</t>
        </is>
      </c>
      <c r="D1465" s="233">
        <f>IF(B1465="Y",C1465,"")</f>
        <v/>
      </c>
      <c r="E1465" s="198" t="inlineStr">
        <is>
          <t>6020-3_4-KP</t>
        </is>
      </c>
      <c r="F1465" s="235" t="inlineStr">
        <is>
          <t>Opt_Insert</t>
        </is>
      </c>
      <c r="G1465" s="235" t="inlineStr">
        <is>
          <t>6</t>
        </is>
      </c>
      <c r="H1465" s="234" t="inlineStr">
        <is>
          <t>X6</t>
        </is>
      </c>
      <c r="I1465" s="233" t="inlineStr">
        <is>
          <t>Packing</t>
        </is>
      </c>
      <c r="J1465" s="233" t="inlineStr">
        <is>
          <t>Packing</t>
        </is>
      </c>
      <c r="K1465" s="233" t="n"/>
      <c r="L1465" s="233" t="inlineStr">
        <is>
          <t>Regreasable</t>
        </is>
      </c>
      <c r="M1465" s="233" t="inlineStr">
        <is>
          <t>C35</t>
        </is>
      </c>
      <c r="N1465" s="233" t="inlineStr">
        <is>
          <t>No Lip seals or labrynth seals</t>
        </is>
      </c>
      <c r="O1465" s="233" t="inlineStr">
        <is>
          <t>Coating_Scotchkote134_interior_exterior_IncludeImpeller</t>
        </is>
      </c>
      <c r="P1465" s="235" t="inlineStr">
        <is>
          <t>RTF</t>
        </is>
      </c>
      <c r="Q1465" s="233" t="inlineStr">
        <is>
          <t>B101296</t>
        </is>
      </c>
      <c r="R1465" s="235" t="inlineStr">
        <is>
          <t>LT250</t>
        </is>
      </c>
      <c r="S1465" s="233" t="n"/>
      <c r="T1465" s="233" t="n"/>
      <c r="U1465" s="233" t="n"/>
    </row>
    <row r="1466">
      <c r="B1466" s="233">
        <f>IF(AND(M1466&lt;&gt;"B20", O1466= "Coating_Standard"),"Y","N")</f>
        <v/>
      </c>
      <c r="C1466" s="233" t="inlineStr">
        <is>
          <t>ConTab_BOM_KP_Insert_2177</t>
        </is>
      </c>
      <c r="D1466" s="233">
        <f>IF(B1466="Y",C1466,"")</f>
        <v/>
      </c>
      <c r="E1466" s="198" t="inlineStr">
        <is>
          <t>6020-3_4-KP</t>
        </is>
      </c>
      <c r="F1466" s="235" t="inlineStr">
        <is>
          <t>Opt_Insert</t>
        </is>
      </c>
      <c r="G1466" s="235" t="inlineStr">
        <is>
          <t>6</t>
        </is>
      </c>
      <c r="H1466" s="234" t="inlineStr">
        <is>
          <t>X6</t>
        </is>
      </c>
      <c r="I1466" s="233" t="inlineStr">
        <is>
          <t>Packing</t>
        </is>
      </c>
      <c r="J1466" s="233" t="inlineStr">
        <is>
          <t>Packing</t>
        </is>
      </c>
      <c r="K1466" s="233" t="n"/>
      <c r="L1466" s="233" t="inlineStr">
        <is>
          <t>Regreasable</t>
        </is>
      </c>
      <c r="M1466" s="233" t="inlineStr">
        <is>
          <t>J</t>
        </is>
      </c>
      <c r="N1466" s="233" t="inlineStr">
        <is>
          <t>No Lip seals or labrynth seals</t>
        </is>
      </c>
      <c r="O1466" s="233" t="inlineStr">
        <is>
          <t>Coating_Scotchkote134_interior_exterior_IncludeImpeller</t>
        </is>
      </c>
      <c r="P1466" s="235" t="inlineStr">
        <is>
          <t>RTF</t>
        </is>
      </c>
      <c r="Q1466" s="233" t="inlineStr">
        <is>
          <t>B101298</t>
        </is>
      </c>
      <c r="R1466" s="235" t="inlineStr">
        <is>
          <t>LT105</t>
        </is>
      </c>
      <c r="S1466" s="233" t="n"/>
      <c r="T1466" s="233" t="n"/>
      <c r="U1466" s="233" t="n"/>
    </row>
    <row r="1467">
      <c r="B1467" s="233">
        <f>IF(AND(M1467&lt;&gt;"B20", O1467= "Coating_Standard"),"Y","N")</f>
        <v/>
      </c>
      <c r="C1467" s="233" t="inlineStr">
        <is>
          <t>ConTab_BOM_KP_Insert_2178</t>
        </is>
      </c>
      <c r="D1467" s="233">
        <f>IF(B1467="Y",C1467,"")</f>
        <v/>
      </c>
      <c r="E1467" s="198" t="inlineStr">
        <is>
          <t>6020-3_4-KP</t>
        </is>
      </c>
      <c r="F1467" s="235" t="inlineStr">
        <is>
          <t>Opt_Insert</t>
        </is>
      </c>
      <c r="G1467" s="235" t="inlineStr">
        <is>
          <t>6</t>
        </is>
      </c>
      <c r="H1467" s="234" t="inlineStr">
        <is>
          <t>X6</t>
        </is>
      </c>
      <c r="I1467" s="233" t="inlineStr">
        <is>
          <t>Packing</t>
        </is>
      </c>
      <c r="J1467" s="233" t="inlineStr">
        <is>
          <t>Packing</t>
        </is>
      </c>
      <c r="K1467" s="233" t="n"/>
      <c r="L1467" s="233" t="inlineStr">
        <is>
          <t>Regreasable</t>
        </is>
      </c>
      <c r="M1467" s="233" t="inlineStr">
        <is>
          <t>X</t>
        </is>
      </c>
      <c r="N1467" s="233" t="inlineStr">
        <is>
          <t>Special/Other</t>
        </is>
      </c>
      <c r="O1467" s="233" t="inlineStr">
        <is>
          <t>Coating_Scotchkote134_interior_exterior_IncludeImpeller</t>
        </is>
      </c>
      <c r="P1467" s="235" t="inlineStr">
        <is>
          <t>RTF</t>
        </is>
      </c>
      <c r="Q1467" s="233" t="inlineStr">
        <is>
          <t>B101299</t>
        </is>
      </c>
      <c r="R1467" s="235" t="inlineStr">
        <is>
          <t>LT250</t>
        </is>
      </c>
      <c r="S1467" s="233" t="n"/>
      <c r="T1467" s="233" t="n"/>
      <c r="U1467" s="233" t="n"/>
    </row>
    <row r="1468">
      <c r="B1468" s="233">
        <f>IF(AND(M1468&lt;&gt;"B20", O1468= "Coating_Standard"),"Y","N")</f>
        <v/>
      </c>
      <c r="C1468" s="233" t="inlineStr">
        <is>
          <t>ConTab_BOM_KP_Insert_2179</t>
        </is>
      </c>
      <c r="D1468" s="233">
        <f>IF(B1468="Y",C1468,"")</f>
        <v/>
      </c>
      <c r="E1468" s="198" t="inlineStr">
        <is>
          <t>8012-5_6-KP</t>
        </is>
      </c>
      <c r="F1468" s="235" t="inlineStr">
        <is>
          <t>Opt_Insert</t>
        </is>
      </c>
      <c r="G1468" s="235" t="inlineStr">
        <is>
          <t>5</t>
        </is>
      </c>
      <c r="H1468" s="234" t="inlineStr">
        <is>
          <t>X5</t>
        </is>
      </c>
      <c r="I1468" s="233" t="inlineStr">
        <is>
          <t>Mechanical Seal</t>
        </is>
      </c>
      <c r="J1468" s="233" t="inlineStr">
        <is>
          <t>Single</t>
        </is>
      </c>
      <c r="K1468" s="233" t="n"/>
      <c r="L1468" s="233" t="inlineStr">
        <is>
          <t>Regreasable</t>
        </is>
      </c>
      <c r="M1468" s="233" t="inlineStr">
        <is>
          <t>C35</t>
        </is>
      </c>
      <c r="N1468" s="233" t="inlineStr">
        <is>
          <t>No Lip seals or labrynth seals</t>
        </is>
      </c>
      <c r="O1468" s="233" t="inlineStr">
        <is>
          <t>Coating_Scotchkote134_interior_exterior_IncludeImpeller</t>
        </is>
      </c>
      <c r="P1468" s="235" t="inlineStr">
        <is>
          <t>RTF</t>
        </is>
      </c>
      <c r="Q1468" s="233" t="inlineStr">
        <is>
          <t>B101284</t>
        </is>
      </c>
      <c r="R1468" s="235" t="inlineStr">
        <is>
          <t>LT250</t>
        </is>
      </c>
      <c r="S1468" s="233" t="n"/>
      <c r="T1468" s="233" t="n"/>
      <c r="U1468" s="233" t="n"/>
    </row>
    <row r="1469">
      <c r="B1469" s="233">
        <f>IF(AND(M1469&lt;&gt;"B20", O1469= "Coating_Standard"),"Y","N")</f>
        <v/>
      </c>
      <c r="C1469" s="233" t="inlineStr">
        <is>
          <t>ConTab_BOM_KP_Insert_2180</t>
        </is>
      </c>
      <c r="D1469" s="233">
        <f>IF(B1469="Y",C1469,"")</f>
        <v/>
      </c>
      <c r="E1469" s="198" t="inlineStr">
        <is>
          <t>8012-5_6-KP</t>
        </is>
      </c>
      <c r="F1469" s="235" t="inlineStr">
        <is>
          <t>Opt_Insert</t>
        </is>
      </c>
      <c r="G1469" s="235" t="inlineStr">
        <is>
          <t>5</t>
        </is>
      </c>
      <c r="H1469" s="234" t="inlineStr">
        <is>
          <t>X5</t>
        </is>
      </c>
      <c r="I1469" s="233" t="inlineStr">
        <is>
          <t>Mechanical Seal</t>
        </is>
      </c>
      <c r="J1469" s="233" t="inlineStr">
        <is>
          <t>Single</t>
        </is>
      </c>
      <c r="K1469" s="233" t="n"/>
      <c r="L1469" s="233" t="inlineStr">
        <is>
          <t>Regreasable</t>
        </is>
      </c>
      <c r="M1469" s="233" t="inlineStr">
        <is>
          <t>J</t>
        </is>
      </c>
      <c r="N1469" s="233" t="inlineStr">
        <is>
          <t>No Lip seals or labrynth seals</t>
        </is>
      </c>
      <c r="O1469" s="233" t="inlineStr">
        <is>
          <t>Coating_Scotchkote134_interior_exterior_IncludeImpeller</t>
        </is>
      </c>
      <c r="P1469" s="235" t="inlineStr">
        <is>
          <t>RTF</t>
        </is>
      </c>
      <c r="Q1469" s="233" t="inlineStr">
        <is>
          <t>B101286</t>
        </is>
      </c>
      <c r="R1469" s="235" t="inlineStr">
        <is>
          <t>LT105</t>
        </is>
      </c>
      <c r="S1469" s="233" t="n"/>
      <c r="T1469" s="233" t="n"/>
      <c r="U1469" s="233" t="n"/>
    </row>
    <row r="1470">
      <c r="B1470" s="233">
        <f>IF(AND(M1470&lt;&gt;"B20", O1470= "Coating_Standard"),"Y","N")</f>
        <v/>
      </c>
      <c r="C1470" s="233" t="inlineStr">
        <is>
          <t>ConTab_BOM_KP_Insert_2181</t>
        </is>
      </c>
      <c r="D1470" s="233">
        <f>IF(B1470="Y",C1470,"")</f>
        <v/>
      </c>
      <c r="E1470" s="198" t="inlineStr">
        <is>
          <t>8012-5_6-KP</t>
        </is>
      </c>
      <c r="F1470" s="235" t="inlineStr">
        <is>
          <t>Opt_Insert</t>
        </is>
      </c>
      <c r="G1470" s="235" t="inlineStr">
        <is>
          <t>5</t>
        </is>
      </c>
      <c r="H1470" s="234" t="inlineStr">
        <is>
          <t>X5</t>
        </is>
      </c>
      <c r="I1470" s="233" t="inlineStr">
        <is>
          <t>Mechanical Seal</t>
        </is>
      </c>
      <c r="J1470" s="233" t="inlineStr">
        <is>
          <t>Single</t>
        </is>
      </c>
      <c r="K1470" s="233" t="n"/>
      <c r="L1470" s="233" t="inlineStr">
        <is>
          <t>Regreasable</t>
        </is>
      </c>
      <c r="M1470" s="233" t="inlineStr">
        <is>
          <t>X</t>
        </is>
      </c>
      <c r="N1470" s="233" t="inlineStr">
        <is>
          <t>Special/Other</t>
        </is>
      </c>
      <c r="O1470" s="233" t="inlineStr">
        <is>
          <t>Coating_Scotchkote134_interior_exterior_IncludeImpeller</t>
        </is>
      </c>
      <c r="P1470" s="235" t="inlineStr">
        <is>
          <t>RTF</t>
        </is>
      </c>
      <c r="Q1470" s="233" t="inlineStr">
        <is>
          <t>B101287</t>
        </is>
      </c>
      <c r="R1470" s="235" t="inlineStr">
        <is>
          <t>LT250</t>
        </is>
      </c>
      <c r="S1470" s="233" t="n"/>
      <c r="T1470" s="233" t="n"/>
      <c r="U1470" s="233" t="n"/>
    </row>
    <row r="1471">
      <c r="B1471" s="233">
        <f>IF(AND(M1471&lt;&gt;"B20", O1471= "Coating_Standard"),"Y","N")</f>
        <v/>
      </c>
      <c r="C1471" s="233" t="inlineStr">
        <is>
          <t>ConTab_BOM_KP_Insert_2182</t>
        </is>
      </c>
      <c r="D1471" s="233">
        <f>IF(B1471="Y",C1471,"")</f>
        <v/>
      </c>
      <c r="E1471" s="198" t="inlineStr">
        <is>
          <t>8012-5_6-KP</t>
        </is>
      </c>
      <c r="F1471" s="235" t="inlineStr">
        <is>
          <t>Opt_Insert</t>
        </is>
      </c>
      <c r="G1471" s="235" t="inlineStr">
        <is>
          <t>5</t>
        </is>
      </c>
      <c r="H1471" s="234" t="inlineStr">
        <is>
          <t>X5</t>
        </is>
      </c>
      <c r="I1471" s="233" t="inlineStr">
        <is>
          <t>Packing</t>
        </is>
      </c>
      <c r="J1471" s="233" t="inlineStr">
        <is>
          <t>Packing</t>
        </is>
      </c>
      <c r="K1471" s="233" t="n"/>
      <c r="L1471" s="233" t="inlineStr">
        <is>
          <t>Regreasable</t>
        </is>
      </c>
      <c r="M1471" s="233" t="inlineStr">
        <is>
          <t>C35</t>
        </is>
      </c>
      <c r="N1471" s="233" t="inlineStr">
        <is>
          <t>No Lip seals or labrynth seals</t>
        </is>
      </c>
      <c r="O1471" s="233" t="inlineStr">
        <is>
          <t>Coating_Scotchkote134_interior_exterior_IncludeImpeller</t>
        </is>
      </c>
      <c r="P1471" s="235" t="inlineStr">
        <is>
          <t>RTF</t>
        </is>
      </c>
      <c r="Q1471" s="233" t="inlineStr">
        <is>
          <t>B101288</t>
        </is>
      </c>
      <c r="R1471" s="235" t="inlineStr">
        <is>
          <t>LT250</t>
        </is>
      </c>
      <c r="S1471" s="233" t="n"/>
      <c r="T1471" s="233" t="n"/>
      <c r="U1471" s="233" t="n"/>
    </row>
    <row r="1472">
      <c r="B1472" s="233">
        <f>IF(AND(M1472&lt;&gt;"B20", O1472= "Coating_Standard"),"Y","N")</f>
        <v/>
      </c>
      <c r="C1472" s="233" t="inlineStr">
        <is>
          <t>ConTab_BOM_KP_Insert_2183</t>
        </is>
      </c>
      <c r="D1472" s="233">
        <f>IF(B1472="Y",C1472,"")</f>
        <v/>
      </c>
      <c r="E1472" s="198" t="inlineStr">
        <is>
          <t>8012-5_6-KP</t>
        </is>
      </c>
      <c r="F1472" s="235" t="inlineStr">
        <is>
          <t>Opt_Insert</t>
        </is>
      </c>
      <c r="G1472" s="235" t="inlineStr">
        <is>
          <t>5</t>
        </is>
      </c>
      <c r="H1472" s="234" t="inlineStr">
        <is>
          <t>X5</t>
        </is>
      </c>
      <c r="I1472" s="233" t="inlineStr">
        <is>
          <t>Packing</t>
        </is>
      </c>
      <c r="J1472" s="233" t="inlineStr">
        <is>
          <t>Packing</t>
        </is>
      </c>
      <c r="K1472" s="233" t="n"/>
      <c r="L1472" s="233" t="inlineStr">
        <is>
          <t>Regreasable</t>
        </is>
      </c>
      <c r="M1472" s="233" t="inlineStr">
        <is>
          <t>J</t>
        </is>
      </c>
      <c r="N1472" s="233" t="inlineStr">
        <is>
          <t>No Lip seals or labrynth seals</t>
        </is>
      </c>
      <c r="O1472" s="233" t="inlineStr">
        <is>
          <t>Coating_Scotchkote134_interior_exterior_IncludeImpeller</t>
        </is>
      </c>
      <c r="P1472" s="235" t="inlineStr">
        <is>
          <t>RTF</t>
        </is>
      </c>
      <c r="Q1472" s="233" t="inlineStr">
        <is>
          <t>B101290</t>
        </is>
      </c>
      <c r="R1472" s="235" t="inlineStr">
        <is>
          <t>LT105</t>
        </is>
      </c>
      <c r="S1472" s="233" t="n"/>
      <c r="T1472" s="233" t="n"/>
      <c r="U1472" s="233" t="n"/>
    </row>
    <row r="1473">
      <c r="B1473" s="233">
        <f>IF(AND(M1473&lt;&gt;"B20", O1473= "Coating_Standard"),"Y","N")</f>
        <v/>
      </c>
      <c r="C1473" s="233" t="inlineStr">
        <is>
          <t>ConTab_BOM_KP_Insert_2184</t>
        </is>
      </c>
      <c r="D1473" s="233">
        <f>IF(B1473="Y",C1473,"")</f>
        <v/>
      </c>
      <c r="E1473" s="198" t="inlineStr">
        <is>
          <t>8012-5_6-KP</t>
        </is>
      </c>
      <c r="F1473" s="235" t="inlineStr">
        <is>
          <t>Opt_Insert</t>
        </is>
      </c>
      <c r="G1473" s="235" t="inlineStr">
        <is>
          <t>5</t>
        </is>
      </c>
      <c r="H1473" s="234" t="inlineStr">
        <is>
          <t>X5</t>
        </is>
      </c>
      <c r="I1473" s="233" t="inlineStr">
        <is>
          <t>Packing</t>
        </is>
      </c>
      <c r="J1473" s="233" t="inlineStr">
        <is>
          <t>Packing</t>
        </is>
      </c>
      <c r="K1473" s="233" t="n"/>
      <c r="L1473" s="233" t="inlineStr">
        <is>
          <t>Regreasable</t>
        </is>
      </c>
      <c r="M1473" s="233" t="inlineStr">
        <is>
          <t>X</t>
        </is>
      </c>
      <c r="N1473" s="233" t="inlineStr">
        <is>
          <t>Special/Other</t>
        </is>
      </c>
      <c r="O1473" s="233" t="inlineStr">
        <is>
          <t>Coating_Scotchkote134_interior_exterior_IncludeImpeller</t>
        </is>
      </c>
      <c r="P1473" s="235" t="inlineStr">
        <is>
          <t>RTF</t>
        </is>
      </c>
      <c r="Q1473" s="233" t="inlineStr">
        <is>
          <t>B101291</t>
        </is>
      </c>
      <c r="R1473" s="235" t="inlineStr">
        <is>
          <t>LT250</t>
        </is>
      </c>
      <c r="S1473" s="233" t="n"/>
      <c r="T1473" s="233" t="n"/>
      <c r="U1473" s="233" t="n"/>
    </row>
    <row r="1474">
      <c r="B1474" s="233">
        <f>IF(AND(M1474&lt;&gt;"B20", O1474= "Coating_Standard"),"Y","N")</f>
        <v/>
      </c>
      <c r="C1474" s="233" t="inlineStr">
        <is>
          <t>ConTab_BOM_KP_Insert_2185</t>
        </is>
      </c>
      <c r="D1474" s="233">
        <f>IF(B1474="Y",C1474,"")</f>
        <v/>
      </c>
      <c r="E1474" s="198" t="inlineStr">
        <is>
          <t>8015-3_4-KP</t>
        </is>
      </c>
      <c r="F1474" s="235" t="inlineStr">
        <is>
          <t>Opt_Insert</t>
        </is>
      </c>
      <c r="G1474" s="235" t="inlineStr">
        <is>
          <t>5</t>
        </is>
      </c>
      <c r="H1474" s="234" t="inlineStr">
        <is>
          <t>X5</t>
        </is>
      </c>
      <c r="I1474" s="233" t="inlineStr">
        <is>
          <t>Mechanical Seal</t>
        </is>
      </c>
      <c r="J1474" s="233" t="inlineStr">
        <is>
          <t>Single</t>
        </is>
      </c>
      <c r="K1474" s="233" t="n"/>
      <c r="L1474" s="233" t="inlineStr">
        <is>
          <t>Regreasable</t>
        </is>
      </c>
      <c r="M1474" s="233" t="inlineStr">
        <is>
          <t>C35</t>
        </is>
      </c>
      <c r="N1474" s="233" t="inlineStr">
        <is>
          <t>No Lip seals or labrynth seals</t>
        </is>
      </c>
      <c r="O1474" s="233" t="inlineStr">
        <is>
          <t>Coating_Scotchkote134_interior_exterior_IncludeImpeller</t>
        </is>
      </c>
      <c r="P1474" s="235" t="inlineStr">
        <is>
          <t>RTF</t>
        </is>
      </c>
      <c r="Q1474" s="233" t="inlineStr">
        <is>
          <t>B101284</t>
        </is>
      </c>
      <c r="R1474" s="235" t="inlineStr">
        <is>
          <t>LT250</t>
        </is>
      </c>
      <c r="S1474" s="233" t="n"/>
      <c r="T1474" s="233" t="n"/>
      <c r="U1474" s="233" t="n"/>
    </row>
    <row r="1475">
      <c r="B1475" s="233">
        <f>IF(AND(M1475&lt;&gt;"B20", O1475= "Coating_Standard"),"Y","N")</f>
        <v/>
      </c>
      <c r="C1475" s="233" t="inlineStr">
        <is>
          <t>ConTab_BOM_KP_Insert_2186</t>
        </is>
      </c>
      <c r="D1475" s="233">
        <f>IF(B1475="Y",C1475,"")</f>
        <v/>
      </c>
      <c r="E1475" s="198" t="inlineStr">
        <is>
          <t>8015-3_4-KP</t>
        </is>
      </c>
      <c r="F1475" s="235" t="inlineStr">
        <is>
          <t>Opt_Insert</t>
        </is>
      </c>
      <c r="G1475" s="235" t="inlineStr">
        <is>
          <t>5</t>
        </is>
      </c>
      <c r="H1475" s="234" t="inlineStr">
        <is>
          <t>X5</t>
        </is>
      </c>
      <c r="I1475" s="233" t="inlineStr">
        <is>
          <t>Mechanical Seal</t>
        </is>
      </c>
      <c r="J1475" s="233" t="inlineStr">
        <is>
          <t>Single</t>
        </is>
      </c>
      <c r="K1475" s="233" t="n"/>
      <c r="L1475" s="233" t="inlineStr">
        <is>
          <t>Regreasable</t>
        </is>
      </c>
      <c r="M1475" s="233" t="inlineStr">
        <is>
          <t>J</t>
        </is>
      </c>
      <c r="N1475" s="233" t="inlineStr">
        <is>
          <t>No Lip seals or labrynth seals</t>
        </is>
      </c>
      <c r="O1475" s="233" t="inlineStr">
        <is>
          <t>Coating_Scotchkote134_interior_exterior_IncludeImpeller</t>
        </is>
      </c>
      <c r="P1475" s="235" t="inlineStr">
        <is>
          <t>RTF</t>
        </is>
      </c>
      <c r="Q1475" s="233" t="inlineStr">
        <is>
          <t>B101286</t>
        </is>
      </c>
      <c r="R1475" s="235" t="inlineStr">
        <is>
          <t>LT105</t>
        </is>
      </c>
      <c r="S1475" s="233" t="n"/>
      <c r="T1475" s="233" t="n"/>
      <c r="U1475" s="233" t="n"/>
    </row>
    <row r="1476">
      <c r="B1476" s="233">
        <f>IF(AND(M1476&lt;&gt;"B20", O1476= "Coating_Standard"),"Y","N")</f>
        <v/>
      </c>
      <c r="C1476" s="233" t="inlineStr">
        <is>
          <t>ConTab_BOM_KP_Insert_2187</t>
        </is>
      </c>
      <c r="D1476" s="233">
        <f>IF(B1476="Y",C1476,"")</f>
        <v/>
      </c>
      <c r="E1476" s="198" t="inlineStr">
        <is>
          <t>8015-3_4-KP</t>
        </is>
      </c>
      <c r="F1476" s="235" t="inlineStr">
        <is>
          <t>Opt_Insert</t>
        </is>
      </c>
      <c r="G1476" s="235" t="inlineStr">
        <is>
          <t>5</t>
        </is>
      </c>
      <c r="H1476" s="234" t="inlineStr">
        <is>
          <t>X5</t>
        </is>
      </c>
      <c r="I1476" s="233" t="inlineStr">
        <is>
          <t>Mechanical Seal</t>
        </is>
      </c>
      <c r="J1476" s="233" t="inlineStr">
        <is>
          <t>Single</t>
        </is>
      </c>
      <c r="K1476" s="233" t="n"/>
      <c r="L1476" s="233" t="inlineStr">
        <is>
          <t>Regreasable</t>
        </is>
      </c>
      <c r="M1476" s="233" t="inlineStr">
        <is>
          <t>X</t>
        </is>
      </c>
      <c r="N1476" s="233" t="inlineStr">
        <is>
          <t>Special/Other</t>
        </is>
      </c>
      <c r="O1476" s="233" t="inlineStr">
        <is>
          <t>Coating_Scotchkote134_interior_exterior_IncludeImpeller</t>
        </is>
      </c>
      <c r="P1476" s="235" t="inlineStr">
        <is>
          <t>RTF</t>
        </is>
      </c>
      <c r="Q1476" s="233" t="inlineStr">
        <is>
          <t>B101287</t>
        </is>
      </c>
      <c r="R1476" s="235" t="inlineStr">
        <is>
          <t>LT250</t>
        </is>
      </c>
      <c r="S1476" s="233" t="n"/>
      <c r="T1476" s="233" t="n"/>
      <c r="U1476" s="233" t="n"/>
    </row>
    <row r="1477">
      <c r="B1477" s="233">
        <f>IF(AND(M1477&lt;&gt;"B20", O1477= "Coating_Standard"),"Y","N")</f>
        <v/>
      </c>
      <c r="C1477" s="233" t="inlineStr">
        <is>
          <t>ConTab_BOM_KP_Insert_2188</t>
        </is>
      </c>
      <c r="D1477" s="233">
        <f>IF(B1477="Y",C1477,"")</f>
        <v/>
      </c>
      <c r="E1477" s="198" t="inlineStr">
        <is>
          <t>8015-3_4-KP</t>
        </is>
      </c>
      <c r="F1477" s="235" t="inlineStr">
        <is>
          <t>Opt_Insert</t>
        </is>
      </c>
      <c r="G1477" s="235" t="inlineStr">
        <is>
          <t>5</t>
        </is>
      </c>
      <c r="H1477" s="234" t="inlineStr">
        <is>
          <t>X5</t>
        </is>
      </c>
      <c r="I1477" s="233" t="inlineStr">
        <is>
          <t>Packing</t>
        </is>
      </c>
      <c r="J1477" s="233" t="inlineStr">
        <is>
          <t>Packing</t>
        </is>
      </c>
      <c r="K1477" s="233" t="n"/>
      <c r="L1477" s="233" t="inlineStr">
        <is>
          <t>Regreasable</t>
        </is>
      </c>
      <c r="M1477" s="233" t="inlineStr">
        <is>
          <t>C35</t>
        </is>
      </c>
      <c r="N1477" s="233" t="inlineStr">
        <is>
          <t>No Lip seals or labrynth seals</t>
        </is>
      </c>
      <c r="O1477" s="233" t="inlineStr">
        <is>
          <t>Coating_Scotchkote134_interior_exterior_IncludeImpeller</t>
        </is>
      </c>
      <c r="P1477" s="235" t="inlineStr">
        <is>
          <t>RTF</t>
        </is>
      </c>
      <c r="Q1477" s="233" t="inlineStr">
        <is>
          <t>B101288</t>
        </is>
      </c>
      <c r="R1477" s="235" t="inlineStr">
        <is>
          <t>LT250</t>
        </is>
      </c>
      <c r="S1477" s="233" t="n"/>
      <c r="T1477" s="233" t="n"/>
      <c r="U1477" s="233" t="n"/>
    </row>
    <row r="1478">
      <c r="B1478" s="233">
        <f>IF(AND(M1478&lt;&gt;"B20", O1478= "Coating_Standard"),"Y","N")</f>
        <v/>
      </c>
      <c r="C1478" s="233" t="inlineStr">
        <is>
          <t>ConTab_BOM_KP_Insert_2189</t>
        </is>
      </c>
      <c r="D1478" s="233">
        <f>IF(B1478="Y",C1478,"")</f>
        <v/>
      </c>
      <c r="E1478" s="198" t="inlineStr">
        <is>
          <t>8015-3_4-KP</t>
        </is>
      </c>
      <c r="F1478" s="235" t="inlineStr">
        <is>
          <t>Opt_Insert</t>
        </is>
      </c>
      <c r="G1478" s="235" t="inlineStr">
        <is>
          <t>5</t>
        </is>
      </c>
      <c r="H1478" s="234" t="inlineStr">
        <is>
          <t>X5</t>
        </is>
      </c>
      <c r="I1478" s="233" t="inlineStr">
        <is>
          <t>Packing</t>
        </is>
      </c>
      <c r="J1478" s="233" t="inlineStr">
        <is>
          <t>Packing</t>
        </is>
      </c>
      <c r="K1478" s="233" t="n"/>
      <c r="L1478" s="233" t="inlineStr">
        <is>
          <t>Regreasable</t>
        </is>
      </c>
      <c r="M1478" s="233" t="inlineStr">
        <is>
          <t>J</t>
        </is>
      </c>
      <c r="N1478" s="233" t="inlineStr">
        <is>
          <t>No Lip seals or labrynth seals</t>
        </is>
      </c>
      <c r="O1478" s="233" t="inlineStr">
        <is>
          <t>Coating_Scotchkote134_interior_exterior_IncludeImpeller</t>
        </is>
      </c>
      <c r="P1478" s="235" t="inlineStr">
        <is>
          <t>RTF</t>
        </is>
      </c>
      <c r="Q1478" s="233" t="inlineStr">
        <is>
          <t>B101290</t>
        </is>
      </c>
      <c r="R1478" s="235" t="inlineStr">
        <is>
          <t>LT105</t>
        </is>
      </c>
      <c r="S1478" s="233" t="n"/>
      <c r="T1478" s="233" t="n"/>
      <c r="U1478" s="233" t="n"/>
    </row>
    <row r="1479">
      <c r="B1479" s="233">
        <f>IF(AND(M1479&lt;&gt;"B20", O1479= "Coating_Standard"),"Y","N")</f>
        <v/>
      </c>
      <c r="C1479" s="233" t="inlineStr">
        <is>
          <t>ConTab_BOM_KP_Insert_2190</t>
        </is>
      </c>
      <c r="D1479" s="233">
        <f>IF(B1479="Y",C1479,"")</f>
        <v/>
      </c>
      <c r="E1479" s="198" t="inlineStr">
        <is>
          <t>8015-3_4-KP</t>
        </is>
      </c>
      <c r="F1479" s="235" t="inlineStr">
        <is>
          <t>Opt_Insert</t>
        </is>
      </c>
      <c r="G1479" s="235" t="inlineStr">
        <is>
          <t>5</t>
        </is>
      </c>
      <c r="H1479" s="234" t="inlineStr">
        <is>
          <t>X5</t>
        </is>
      </c>
      <c r="I1479" s="233" t="inlineStr">
        <is>
          <t>Packing</t>
        </is>
      </c>
      <c r="J1479" s="233" t="inlineStr">
        <is>
          <t>Packing</t>
        </is>
      </c>
      <c r="K1479" s="233" t="n"/>
      <c r="L1479" s="233" t="inlineStr">
        <is>
          <t>Regreasable</t>
        </is>
      </c>
      <c r="M1479" s="233" t="inlineStr">
        <is>
          <t>X</t>
        </is>
      </c>
      <c r="N1479" s="233" t="inlineStr">
        <is>
          <t>Special/Other</t>
        </is>
      </c>
      <c r="O1479" s="233" t="inlineStr">
        <is>
          <t>Coating_Scotchkote134_interior_exterior_IncludeImpeller</t>
        </is>
      </c>
      <c r="P1479" s="235" t="inlineStr">
        <is>
          <t>RTF</t>
        </is>
      </c>
      <c r="Q1479" s="233" t="inlineStr">
        <is>
          <t>B101291</t>
        </is>
      </c>
      <c r="R1479" s="235" t="inlineStr">
        <is>
          <t>LT250</t>
        </is>
      </c>
      <c r="S1479" s="233" t="n"/>
      <c r="T1479" s="233" t="n"/>
      <c r="U1479" s="233" t="n"/>
    </row>
    <row r="1480">
      <c r="B1480" s="233">
        <f>IF(AND(M1480&lt;&gt;"B20", O1480= "Coating_Standard"),"Y","N")</f>
        <v/>
      </c>
      <c r="C1480" s="233" t="inlineStr">
        <is>
          <t>ConTab_BOM_KP_Insert_2191</t>
        </is>
      </c>
      <c r="D1480" s="233">
        <f>IF(B1480="Y",C1480,"")</f>
        <v/>
      </c>
      <c r="E1480" s="198" t="inlineStr">
        <is>
          <t>8020-5_6-KP</t>
        </is>
      </c>
      <c r="F1480" s="235" t="inlineStr">
        <is>
          <t>Opt_Insert</t>
        </is>
      </c>
      <c r="G1480" s="235" t="inlineStr">
        <is>
          <t>K</t>
        </is>
      </c>
      <c r="H1480" s="234" t="inlineStr">
        <is>
          <t>XK</t>
        </is>
      </c>
      <c r="I1480" s="233" t="inlineStr">
        <is>
          <t>Mechanical Seal</t>
        </is>
      </c>
      <c r="J1480" s="233" t="inlineStr">
        <is>
          <t>Single</t>
        </is>
      </c>
      <c r="K1480" s="233" t="n"/>
      <c r="L1480" s="233" t="inlineStr">
        <is>
          <t>Regreasable</t>
        </is>
      </c>
      <c r="M1480" s="233" t="inlineStr">
        <is>
          <t>X</t>
        </is>
      </c>
      <c r="N1480" s="233" t="inlineStr">
        <is>
          <t>Special/Other</t>
        </is>
      </c>
      <c r="O1480" s="233" t="inlineStr">
        <is>
          <t>Coating_Scotchkote134_interior_exterior_IncludeImpeller</t>
        </is>
      </c>
      <c r="P1480" s="235" t="inlineStr">
        <is>
          <t>RTF</t>
        </is>
      </c>
      <c r="Q1480" s="233" t="inlineStr">
        <is>
          <t>B101311</t>
        </is>
      </c>
      <c r="R1480" s="235" t="inlineStr">
        <is>
          <t>LT250</t>
        </is>
      </c>
      <c r="S1480" s="233" t="n"/>
      <c r="T1480" s="233" t="n"/>
      <c r="U1480" s="233" t="n"/>
    </row>
    <row r="1481">
      <c r="B1481" s="233">
        <f>IF(AND(M1481&lt;&gt;"B20", O1481= "Coating_Standard"),"Y","N")</f>
        <v/>
      </c>
      <c r="C1481" s="233" t="inlineStr">
        <is>
          <t>ConTab_BOM_KP_Insert_2192</t>
        </is>
      </c>
      <c r="D1481" s="233">
        <f>IF(B1481="Y",C1481,"")</f>
        <v/>
      </c>
      <c r="E1481" s="198" t="inlineStr">
        <is>
          <t>8020-5_6-KP</t>
        </is>
      </c>
      <c r="F1481" s="235" t="inlineStr">
        <is>
          <t>Opt_Insert</t>
        </is>
      </c>
      <c r="G1481" s="235" t="inlineStr">
        <is>
          <t>K</t>
        </is>
      </c>
      <c r="H1481" s="234" t="inlineStr">
        <is>
          <t>XK</t>
        </is>
      </c>
      <c r="I1481" s="233" t="inlineStr">
        <is>
          <t>Packing</t>
        </is>
      </c>
      <c r="J1481" s="233" t="inlineStr">
        <is>
          <t>Packing</t>
        </is>
      </c>
      <c r="K1481" s="233" t="n"/>
      <c r="L1481" s="233" t="inlineStr">
        <is>
          <t>Regreasable</t>
        </is>
      </c>
      <c r="M1481" s="233" t="inlineStr">
        <is>
          <t>X</t>
        </is>
      </c>
      <c r="N1481" s="233" t="inlineStr">
        <is>
          <t>Special/Other</t>
        </is>
      </c>
      <c r="O1481" s="233" t="inlineStr">
        <is>
          <t>Coating_Scotchkote134_interior_exterior_IncludeImpeller</t>
        </is>
      </c>
      <c r="P1481" s="235" t="inlineStr">
        <is>
          <t>RTF</t>
        </is>
      </c>
      <c r="Q1481" s="233" t="inlineStr">
        <is>
          <t>B101315</t>
        </is>
      </c>
      <c r="R1481" s="235" t="inlineStr">
        <is>
          <t>LT250</t>
        </is>
      </c>
      <c r="S1481" s="233" t="n"/>
      <c r="T1481" s="233" t="n"/>
      <c r="U1481" s="233" t="n"/>
    </row>
    <row r="1482">
      <c r="B1482" s="233">
        <f>IF(AND(M1482&lt;&gt;"B20", O1482= "Coating_Standard"),"Y","N")</f>
        <v/>
      </c>
      <c r="C1482" s="233" t="inlineStr">
        <is>
          <t>ConTab_BOM_KP_Insert_2193</t>
        </is>
      </c>
      <c r="D1482" s="233">
        <f>IF(B1482="Y",C1482,"")</f>
        <v/>
      </c>
      <c r="E1482" s="198" t="inlineStr">
        <is>
          <t>1012-9_0-KP</t>
        </is>
      </c>
      <c r="F1482" s="235" t="inlineStr">
        <is>
          <t>Opt_Insert</t>
        </is>
      </c>
      <c r="G1482" s="235" t="inlineStr">
        <is>
          <t>5</t>
        </is>
      </c>
      <c r="H1482" s="234" t="inlineStr">
        <is>
          <t>X5</t>
        </is>
      </c>
      <c r="I1482" s="233" t="inlineStr">
        <is>
          <t>Mechanical Seal</t>
        </is>
      </c>
      <c r="J1482" s="233" t="inlineStr">
        <is>
          <t>Single</t>
        </is>
      </c>
      <c r="K1482" s="233" t="n"/>
      <c r="L1482" s="233" t="inlineStr">
        <is>
          <t>Regreasable</t>
        </is>
      </c>
      <c r="M1482" s="233" t="inlineStr">
        <is>
          <t>C35</t>
        </is>
      </c>
      <c r="N1482" s="233" t="inlineStr">
        <is>
          <t>No Lip seals or labrynth seals</t>
        </is>
      </c>
      <c r="O1482" s="233" t="inlineStr">
        <is>
          <t>Coating_Scotchkote134_interior_exterior_IncludeImpeller</t>
        </is>
      </c>
      <c r="P1482" s="235" t="inlineStr">
        <is>
          <t>RTF</t>
        </is>
      </c>
      <c r="Q1482" s="233" t="inlineStr">
        <is>
          <t>B101284</t>
        </is>
      </c>
      <c r="R1482" s="235" t="inlineStr">
        <is>
          <t>LT250</t>
        </is>
      </c>
      <c r="S1482" s="233" t="n"/>
      <c r="T1482" s="233" t="n"/>
      <c r="U1482" s="233" t="n"/>
    </row>
    <row r="1483">
      <c r="B1483" s="233">
        <f>IF(AND(M1483&lt;&gt;"B20", O1483= "Coating_Standard"),"Y","N")</f>
        <v/>
      </c>
      <c r="C1483" s="233" t="inlineStr">
        <is>
          <t>ConTab_BOM_KP_Insert_2194</t>
        </is>
      </c>
      <c r="D1483" s="233">
        <f>IF(B1483="Y",C1483,"")</f>
        <v/>
      </c>
      <c r="E1483" s="198" t="inlineStr">
        <is>
          <t>1012-9_0-KP</t>
        </is>
      </c>
      <c r="F1483" s="235" t="inlineStr">
        <is>
          <t>Opt_Insert</t>
        </is>
      </c>
      <c r="G1483" s="235" t="inlineStr">
        <is>
          <t>5</t>
        </is>
      </c>
      <c r="H1483" s="234" t="inlineStr">
        <is>
          <t>X5</t>
        </is>
      </c>
      <c r="I1483" s="233" t="inlineStr">
        <is>
          <t>Mechanical Seal</t>
        </is>
      </c>
      <c r="J1483" s="233" t="inlineStr">
        <is>
          <t>Single</t>
        </is>
      </c>
      <c r="K1483" s="233" t="n"/>
      <c r="L1483" s="233" t="inlineStr">
        <is>
          <t>Regreasable</t>
        </is>
      </c>
      <c r="M1483" s="233" t="inlineStr">
        <is>
          <t>J</t>
        </is>
      </c>
      <c r="N1483" s="233" t="inlineStr">
        <is>
          <t>No Lip seals or labrynth seals</t>
        </is>
      </c>
      <c r="O1483" s="233" t="inlineStr">
        <is>
          <t>Coating_Scotchkote134_interior_exterior_IncludeImpeller</t>
        </is>
      </c>
      <c r="P1483" s="235" t="inlineStr">
        <is>
          <t>RTF</t>
        </is>
      </c>
      <c r="Q1483" s="233" t="inlineStr">
        <is>
          <t>B101286</t>
        </is>
      </c>
      <c r="R1483" s="235" t="inlineStr">
        <is>
          <t>LT105</t>
        </is>
      </c>
      <c r="S1483" s="233" t="n"/>
      <c r="T1483" s="233" t="n"/>
      <c r="U1483" s="233" t="n"/>
    </row>
    <row r="1484">
      <c r="B1484" s="233">
        <f>IF(AND(M1484&lt;&gt;"B20", O1484= "Coating_Standard"),"Y","N")</f>
        <v/>
      </c>
      <c r="C1484" s="233" t="inlineStr">
        <is>
          <t>ConTab_BOM_KP_Insert_2195</t>
        </is>
      </c>
      <c r="D1484" s="233">
        <f>IF(B1484="Y",C1484,"")</f>
        <v/>
      </c>
      <c r="E1484" s="198" t="inlineStr">
        <is>
          <t>1012-9_0-KP</t>
        </is>
      </c>
      <c r="F1484" s="235" t="inlineStr">
        <is>
          <t>Opt_Insert</t>
        </is>
      </c>
      <c r="G1484" s="235" t="inlineStr">
        <is>
          <t>5</t>
        </is>
      </c>
      <c r="H1484" s="234" t="inlineStr">
        <is>
          <t>X5</t>
        </is>
      </c>
      <c r="I1484" s="233" t="inlineStr">
        <is>
          <t>Mechanical Seal</t>
        </is>
      </c>
      <c r="J1484" s="233" t="inlineStr">
        <is>
          <t>Single</t>
        </is>
      </c>
      <c r="K1484" s="233" t="n"/>
      <c r="L1484" s="233" t="inlineStr">
        <is>
          <t>Regreasable</t>
        </is>
      </c>
      <c r="M1484" s="233" t="inlineStr">
        <is>
          <t>X</t>
        </is>
      </c>
      <c r="N1484" s="233" t="inlineStr">
        <is>
          <t>Special/Other</t>
        </is>
      </c>
      <c r="O1484" s="233" t="inlineStr">
        <is>
          <t>Coating_Scotchkote134_interior_exterior_IncludeImpeller</t>
        </is>
      </c>
      <c r="P1484" s="235" t="inlineStr">
        <is>
          <t>RTF</t>
        </is>
      </c>
      <c r="Q1484" s="233" t="inlineStr">
        <is>
          <t>B101287</t>
        </is>
      </c>
      <c r="R1484" s="235" t="inlineStr">
        <is>
          <t>LT250</t>
        </is>
      </c>
      <c r="S1484" s="233" t="n"/>
      <c r="T1484" s="233" t="n"/>
      <c r="U1484" s="233" t="n"/>
    </row>
    <row r="1485">
      <c r="B1485" s="233">
        <f>IF(AND(M1485&lt;&gt;"B20", O1485= "Coating_Standard"),"Y","N")</f>
        <v/>
      </c>
      <c r="C1485" s="233" t="inlineStr">
        <is>
          <t>ConTab_BOM_KP_Insert_2196</t>
        </is>
      </c>
      <c r="D1485" s="233">
        <f>IF(B1485="Y",C1485,"")</f>
        <v/>
      </c>
      <c r="E1485" s="198" t="inlineStr">
        <is>
          <t>1012-9_0-KP</t>
        </is>
      </c>
      <c r="F1485" s="235" t="inlineStr">
        <is>
          <t>Opt_Insert</t>
        </is>
      </c>
      <c r="G1485" s="235" t="inlineStr">
        <is>
          <t>5</t>
        </is>
      </c>
      <c r="H1485" s="234" t="inlineStr">
        <is>
          <t>X5</t>
        </is>
      </c>
      <c r="I1485" s="233" t="inlineStr">
        <is>
          <t>Packing</t>
        </is>
      </c>
      <c r="J1485" s="233" t="inlineStr">
        <is>
          <t>Packing</t>
        </is>
      </c>
      <c r="K1485" s="233" t="n"/>
      <c r="L1485" s="233" t="inlineStr">
        <is>
          <t>Regreasable</t>
        </is>
      </c>
      <c r="M1485" s="233" t="inlineStr">
        <is>
          <t>C35</t>
        </is>
      </c>
      <c r="N1485" s="233" t="inlineStr">
        <is>
          <t>No Lip seals or labrynth seals</t>
        </is>
      </c>
      <c r="O1485" s="233" t="inlineStr">
        <is>
          <t>Coating_Scotchkote134_interior_exterior_IncludeImpeller</t>
        </is>
      </c>
      <c r="P1485" s="235" t="inlineStr">
        <is>
          <t>RTF</t>
        </is>
      </c>
      <c r="Q1485" s="233" t="inlineStr">
        <is>
          <t>B101288</t>
        </is>
      </c>
      <c r="R1485" s="235" t="inlineStr">
        <is>
          <t>LT250</t>
        </is>
      </c>
      <c r="S1485" s="233" t="n"/>
      <c r="T1485" s="233" t="n"/>
      <c r="U1485" s="233" t="n"/>
    </row>
    <row r="1486">
      <c r="B1486" s="233">
        <f>IF(AND(M1486&lt;&gt;"B20", O1486= "Coating_Standard"),"Y","N")</f>
        <v/>
      </c>
      <c r="C1486" s="233" t="inlineStr">
        <is>
          <t>ConTab_BOM_KP_Insert_2197</t>
        </is>
      </c>
      <c r="D1486" s="233">
        <f>IF(B1486="Y",C1486,"")</f>
        <v/>
      </c>
      <c r="E1486" s="198" t="inlineStr">
        <is>
          <t>1012-9_0-KP</t>
        </is>
      </c>
      <c r="F1486" s="235" t="inlineStr">
        <is>
          <t>Opt_Insert</t>
        </is>
      </c>
      <c r="G1486" s="235" t="inlineStr">
        <is>
          <t>5</t>
        </is>
      </c>
      <c r="H1486" s="234" t="inlineStr">
        <is>
          <t>X5</t>
        </is>
      </c>
      <c r="I1486" s="233" t="inlineStr">
        <is>
          <t>Packing</t>
        </is>
      </c>
      <c r="J1486" s="233" t="inlineStr">
        <is>
          <t>Packing</t>
        </is>
      </c>
      <c r="K1486" s="233" t="n"/>
      <c r="L1486" s="233" t="inlineStr">
        <is>
          <t>Regreasable</t>
        </is>
      </c>
      <c r="M1486" s="233" t="inlineStr">
        <is>
          <t>J</t>
        </is>
      </c>
      <c r="N1486" s="233" t="inlineStr">
        <is>
          <t>No Lip seals or labrynth seals</t>
        </is>
      </c>
      <c r="O1486" s="233" t="inlineStr">
        <is>
          <t>Coating_Scotchkote134_interior_exterior_IncludeImpeller</t>
        </is>
      </c>
      <c r="P1486" s="235" t="inlineStr">
        <is>
          <t>RTF</t>
        </is>
      </c>
      <c r="Q1486" s="233" t="inlineStr">
        <is>
          <t>B101290</t>
        </is>
      </c>
      <c r="R1486" s="235" t="inlineStr">
        <is>
          <t>LT105</t>
        </is>
      </c>
      <c r="S1486" s="233" t="n"/>
      <c r="T1486" s="233" t="n"/>
      <c r="U1486" s="233" t="n"/>
    </row>
    <row r="1487">
      <c r="B1487" s="233">
        <f>IF(AND(M1487&lt;&gt;"B20", O1487= "Coating_Standard"),"Y","N")</f>
        <v/>
      </c>
      <c r="C1487" s="233" t="inlineStr">
        <is>
          <t>ConTab_BOM_KP_Insert_2198</t>
        </is>
      </c>
      <c r="D1487" s="233">
        <f>IF(B1487="Y",C1487,"")</f>
        <v/>
      </c>
      <c r="E1487" s="198" t="inlineStr">
        <is>
          <t>1012-9_0-KP</t>
        </is>
      </c>
      <c r="F1487" s="235" t="inlineStr">
        <is>
          <t>Opt_Insert</t>
        </is>
      </c>
      <c r="G1487" s="235" t="inlineStr">
        <is>
          <t>5</t>
        </is>
      </c>
      <c r="H1487" s="234" t="inlineStr">
        <is>
          <t>X5</t>
        </is>
      </c>
      <c r="I1487" s="233" t="inlineStr">
        <is>
          <t>Packing</t>
        </is>
      </c>
      <c r="J1487" s="233" t="inlineStr">
        <is>
          <t>Packing</t>
        </is>
      </c>
      <c r="K1487" s="233" t="n"/>
      <c r="L1487" s="233" t="inlineStr">
        <is>
          <t>Regreasable</t>
        </is>
      </c>
      <c r="M1487" s="233" t="inlineStr">
        <is>
          <t>X</t>
        </is>
      </c>
      <c r="N1487" s="233" t="inlineStr">
        <is>
          <t>Special/Other</t>
        </is>
      </c>
      <c r="O1487" s="233" t="inlineStr">
        <is>
          <t>Coating_Scotchkote134_interior_exterior_IncludeImpeller</t>
        </is>
      </c>
      <c r="P1487" s="235" t="inlineStr">
        <is>
          <t>RTF</t>
        </is>
      </c>
      <c r="Q1487" s="233" t="inlineStr">
        <is>
          <t>B101291</t>
        </is>
      </c>
      <c r="R1487" s="235" t="inlineStr">
        <is>
          <t>LT250</t>
        </is>
      </c>
      <c r="S1487" s="233" t="n"/>
      <c r="T1487" s="233" t="n"/>
      <c r="U1487" s="233" t="n"/>
    </row>
    <row r="1488">
      <c r="B1488" s="233">
        <f>IF(AND(M1488&lt;&gt;"B20", O1488= "Coating_Standard"),"Y","N")</f>
        <v/>
      </c>
      <c r="C1488" s="233" t="inlineStr">
        <is>
          <t>ConTab_BOM_KP_Insert_2199</t>
        </is>
      </c>
      <c r="D1488" s="233">
        <f>IF(B1488="Y",C1488,"")</f>
        <v/>
      </c>
      <c r="E1488" s="198" t="inlineStr">
        <is>
          <t>1015-3_4-KP</t>
        </is>
      </c>
      <c r="F1488" s="235" t="inlineStr">
        <is>
          <t>Opt_Insert</t>
        </is>
      </c>
      <c r="G1488" s="235" t="inlineStr">
        <is>
          <t>7</t>
        </is>
      </c>
      <c r="H1488" s="234" t="inlineStr">
        <is>
          <t>X7</t>
        </is>
      </c>
      <c r="I1488" s="233" t="inlineStr">
        <is>
          <t>Mechanical Seal</t>
        </is>
      </c>
      <c r="J1488" s="233" t="inlineStr">
        <is>
          <t>Single</t>
        </is>
      </c>
      <c r="K1488" s="233" t="n"/>
      <c r="L1488" s="233" t="inlineStr">
        <is>
          <t>Regreasable</t>
        </is>
      </c>
      <c r="M1488" s="233" t="inlineStr">
        <is>
          <t>C35</t>
        </is>
      </c>
      <c r="N1488" s="233" t="inlineStr">
        <is>
          <t>No Lip seals or labrynth seals</t>
        </is>
      </c>
      <c r="O1488" s="233" t="inlineStr">
        <is>
          <t>Coating_Scotchkote134_interior_exterior_IncludeImpeller</t>
        </is>
      </c>
      <c r="P1488" s="235" t="inlineStr">
        <is>
          <t>RTF</t>
        </is>
      </c>
      <c r="Q1488" s="233" t="inlineStr">
        <is>
          <t>B101300</t>
        </is>
      </c>
      <c r="R1488" s="235" t="inlineStr">
        <is>
          <t>LT250</t>
        </is>
      </c>
      <c r="S1488" s="233" t="n"/>
      <c r="T1488" s="233" t="n"/>
      <c r="U1488" s="233" t="n"/>
    </row>
    <row r="1489">
      <c r="B1489" s="233">
        <f>IF(AND(M1489&lt;&gt;"B20", O1489= "Coating_Standard"),"Y","N")</f>
        <v/>
      </c>
      <c r="C1489" s="233" t="inlineStr">
        <is>
          <t>ConTab_BOM_KP_Insert_2200</t>
        </is>
      </c>
      <c r="D1489" s="233">
        <f>IF(B1489="Y",C1489,"")</f>
        <v/>
      </c>
      <c r="E1489" s="198" t="inlineStr">
        <is>
          <t>1015-3_4-KP</t>
        </is>
      </c>
      <c r="F1489" s="235" t="inlineStr">
        <is>
          <t>Opt_Insert</t>
        </is>
      </c>
      <c r="G1489" s="235" t="inlineStr">
        <is>
          <t>7</t>
        </is>
      </c>
      <c r="H1489" s="234" t="inlineStr">
        <is>
          <t>X7</t>
        </is>
      </c>
      <c r="I1489" s="233" t="inlineStr">
        <is>
          <t>Mechanical Seal</t>
        </is>
      </c>
      <c r="J1489" s="233" t="inlineStr">
        <is>
          <t>Single</t>
        </is>
      </c>
      <c r="K1489" s="233" t="n"/>
      <c r="L1489" s="233" t="inlineStr">
        <is>
          <t>Regreasable</t>
        </is>
      </c>
      <c r="M1489" s="233" t="inlineStr">
        <is>
          <t>J</t>
        </is>
      </c>
      <c r="N1489" s="233" t="inlineStr">
        <is>
          <t>No Lip seals or labrynth seals</t>
        </is>
      </c>
      <c r="O1489" s="233" t="inlineStr">
        <is>
          <t>Coating_Scotchkote134_interior_exterior_IncludeImpeller</t>
        </is>
      </c>
      <c r="P1489" s="235" t="inlineStr">
        <is>
          <t>RTF</t>
        </is>
      </c>
      <c r="Q1489" s="233" t="inlineStr">
        <is>
          <t>B101302</t>
        </is>
      </c>
      <c r="R1489" s="235" t="inlineStr">
        <is>
          <t>LT105</t>
        </is>
      </c>
      <c r="S1489" s="233" t="n"/>
      <c r="T1489" s="233" t="n"/>
      <c r="U1489" s="233" t="n"/>
    </row>
    <row r="1490">
      <c r="B1490" s="233">
        <f>IF(AND(M1490&lt;&gt;"B20", O1490= "Coating_Standard"),"Y","N")</f>
        <v/>
      </c>
      <c r="C1490" s="233" t="inlineStr">
        <is>
          <t>ConTab_BOM_KP_Insert_2201</t>
        </is>
      </c>
      <c r="D1490" s="233">
        <f>IF(B1490="Y",C1490,"")</f>
        <v/>
      </c>
      <c r="E1490" s="198" t="inlineStr">
        <is>
          <t>1015-3_4-KP</t>
        </is>
      </c>
      <c r="F1490" s="235" t="inlineStr">
        <is>
          <t>Opt_Insert</t>
        </is>
      </c>
      <c r="G1490" s="235" t="inlineStr">
        <is>
          <t>7</t>
        </is>
      </c>
      <c r="H1490" s="234" t="inlineStr">
        <is>
          <t>X7</t>
        </is>
      </c>
      <c r="I1490" s="233" t="inlineStr">
        <is>
          <t>Mechanical Seal</t>
        </is>
      </c>
      <c r="J1490" s="233" t="inlineStr">
        <is>
          <t>Single</t>
        </is>
      </c>
      <c r="K1490" s="233" t="n"/>
      <c r="L1490" s="233" t="inlineStr">
        <is>
          <t>Regreasable</t>
        </is>
      </c>
      <c r="M1490" s="233" t="inlineStr">
        <is>
          <t>X</t>
        </is>
      </c>
      <c r="N1490" s="233" t="inlineStr">
        <is>
          <t>Special/Other</t>
        </is>
      </c>
      <c r="O1490" s="233" t="inlineStr">
        <is>
          <t>Coating_Scotchkote134_interior_exterior_IncludeImpeller</t>
        </is>
      </c>
      <c r="P1490" s="235" t="inlineStr">
        <is>
          <t>RTF</t>
        </is>
      </c>
      <c r="Q1490" s="233" t="inlineStr">
        <is>
          <t>B101303</t>
        </is>
      </c>
      <c r="R1490" s="235" t="inlineStr">
        <is>
          <t>LT250</t>
        </is>
      </c>
      <c r="S1490" s="233" t="n"/>
      <c r="T1490" s="233" t="n"/>
      <c r="U1490" s="233" t="n"/>
    </row>
    <row r="1491">
      <c r="B1491" s="233">
        <f>IF(AND(M1491&lt;&gt;"B20", O1491= "Coating_Standard"),"Y","N")</f>
        <v/>
      </c>
      <c r="C1491" s="233" t="inlineStr">
        <is>
          <t>ConTab_BOM_KP_Insert_2202</t>
        </is>
      </c>
      <c r="D1491" s="233">
        <f>IF(B1491="Y",C1491,"")</f>
        <v/>
      </c>
      <c r="E1491" s="198" t="inlineStr">
        <is>
          <t>1015-3_4-KP</t>
        </is>
      </c>
      <c r="F1491" s="235" t="inlineStr">
        <is>
          <t>Opt_Insert</t>
        </is>
      </c>
      <c r="G1491" s="235" t="inlineStr">
        <is>
          <t>7</t>
        </is>
      </c>
      <c r="H1491" s="234" t="inlineStr">
        <is>
          <t>X7</t>
        </is>
      </c>
      <c r="I1491" s="233" t="inlineStr">
        <is>
          <t>Packing</t>
        </is>
      </c>
      <c r="J1491" s="233" t="inlineStr">
        <is>
          <t>Packing</t>
        </is>
      </c>
      <c r="K1491" s="233" t="n"/>
      <c r="L1491" s="233" t="inlineStr">
        <is>
          <t>Regreasable</t>
        </is>
      </c>
      <c r="M1491" s="233" t="inlineStr">
        <is>
          <t>C35</t>
        </is>
      </c>
      <c r="N1491" s="233" t="inlineStr">
        <is>
          <t>No Lip seals or labrynth seals</t>
        </is>
      </c>
      <c r="O1491" s="233" t="inlineStr">
        <is>
          <t>Coating_Scotchkote134_interior_exterior_IncludeImpeller</t>
        </is>
      </c>
      <c r="P1491" s="235" t="inlineStr">
        <is>
          <t>RTF</t>
        </is>
      </c>
      <c r="Q1491" s="233" t="inlineStr">
        <is>
          <t>B101304</t>
        </is>
      </c>
      <c r="R1491" s="235" t="inlineStr">
        <is>
          <t>LT250</t>
        </is>
      </c>
      <c r="S1491" s="233" t="n"/>
      <c r="T1491" s="233" t="n"/>
      <c r="U1491" s="233" t="n"/>
    </row>
    <row r="1492">
      <c r="B1492" s="233">
        <f>IF(AND(M1492&lt;&gt;"B20", O1492= "Coating_Standard"),"Y","N")</f>
        <v/>
      </c>
      <c r="C1492" s="233" t="inlineStr">
        <is>
          <t>ConTab_BOM_KP_Insert_2203</t>
        </is>
      </c>
      <c r="D1492" s="233">
        <f>IF(B1492="Y",C1492,"")</f>
        <v/>
      </c>
      <c r="E1492" s="198" t="inlineStr">
        <is>
          <t>1015-3_4-KP</t>
        </is>
      </c>
      <c r="F1492" s="235" t="inlineStr">
        <is>
          <t>Opt_Insert</t>
        </is>
      </c>
      <c r="G1492" s="235" t="inlineStr">
        <is>
          <t>7</t>
        </is>
      </c>
      <c r="H1492" s="234" t="inlineStr">
        <is>
          <t>X7</t>
        </is>
      </c>
      <c r="I1492" s="233" t="inlineStr">
        <is>
          <t>Packing</t>
        </is>
      </c>
      <c r="J1492" s="233" t="inlineStr">
        <is>
          <t>Packing</t>
        </is>
      </c>
      <c r="K1492" s="233" t="n"/>
      <c r="L1492" s="233" t="inlineStr">
        <is>
          <t>Regreasable</t>
        </is>
      </c>
      <c r="M1492" s="233" t="inlineStr">
        <is>
          <t>J</t>
        </is>
      </c>
      <c r="N1492" s="233" t="inlineStr">
        <is>
          <t>No Lip seals or labrynth seals</t>
        </is>
      </c>
      <c r="O1492" s="233" t="inlineStr">
        <is>
          <t>Coating_Scotchkote134_interior_exterior_IncludeImpeller</t>
        </is>
      </c>
      <c r="P1492" s="235" t="inlineStr">
        <is>
          <t>RTF</t>
        </is>
      </c>
      <c r="Q1492" s="233" t="inlineStr">
        <is>
          <t>B101306</t>
        </is>
      </c>
      <c r="R1492" s="235" t="inlineStr">
        <is>
          <t>LT105</t>
        </is>
      </c>
      <c r="S1492" s="233" t="n"/>
      <c r="T1492" s="233" t="n"/>
      <c r="U1492" s="233" t="n"/>
    </row>
    <row r="1493">
      <c r="B1493" s="233">
        <f>IF(AND(M1493&lt;&gt;"B20", O1493= "Coating_Standard"),"Y","N")</f>
        <v/>
      </c>
      <c r="C1493" s="233" t="inlineStr">
        <is>
          <t>ConTab_BOM_KP_Insert_2204</t>
        </is>
      </c>
      <c r="D1493" s="233">
        <f>IF(B1493="Y",C1493,"")</f>
        <v/>
      </c>
      <c r="E1493" s="198" t="inlineStr">
        <is>
          <t>1015-3_4-KP</t>
        </is>
      </c>
      <c r="F1493" s="235" t="inlineStr">
        <is>
          <t>Opt_Insert</t>
        </is>
      </c>
      <c r="G1493" s="235" t="inlineStr">
        <is>
          <t>7</t>
        </is>
      </c>
      <c r="H1493" s="234" t="inlineStr">
        <is>
          <t>X7</t>
        </is>
      </c>
      <c r="I1493" s="233" t="inlineStr">
        <is>
          <t>Packing</t>
        </is>
      </c>
      <c r="J1493" s="233" t="inlineStr">
        <is>
          <t>Packing</t>
        </is>
      </c>
      <c r="K1493" s="233" t="n"/>
      <c r="L1493" s="233" t="inlineStr">
        <is>
          <t>Regreasable</t>
        </is>
      </c>
      <c r="M1493" s="233" t="inlineStr">
        <is>
          <t>X</t>
        </is>
      </c>
      <c r="N1493" s="233" t="inlineStr">
        <is>
          <t>Special/Other</t>
        </is>
      </c>
      <c r="O1493" s="233" t="inlineStr">
        <is>
          <t>Coating_Scotchkote134_interior_exterior_IncludeImpeller</t>
        </is>
      </c>
      <c r="P1493" s="235" t="inlineStr">
        <is>
          <t>RTF</t>
        </is>
      </c>
      <c r="Q1493" s="233" t="inlineStr">
        <is>
          <t>B101307</t>
        </is>
      </c>
      <c r="R1493" s="235" t="inlineStr">
        <is>
          <t>LT250</t>
        </is>
      </c>
      <c r="S1493" s="233" t="n"/>
      <c r="T1493" s="233" t="n"/>
      <c r="U1493" s="233" t="n"/>
    </row>
    <row r="1494">
      <c r="B1494" s="233">
        <f>IF(AND(M1494&lt;&gt;"B20", O1494= "Coating_Standard"),"Y","N")</f>
        <v/>
      </c>
      <c r="C1494" s="233" t="inlineStr">
        <is>
          <t>ConTab_BOM_KP_Insert_2205</t>
        </is>
      </c>
      <c r="D1494" s="233">
        <f>IF(B1494="Y",C1494,"")</f>
        <v/>
      </c>
      <c r="E1494" s="198" t="inlineStr">
        <is>
          <t>1020-3_4-KP</t>
        </is>
      </c>
      <c r="F1494" s="235" t="inlineStr">
        <is>
          <t>Opt_Insert</t>
        </is>
      </c>
      <c r="G1494" s="235" t="inlineStr">
        <is>
          <t>V</t>
        </is>
      </c>
      <c r="H1494" s="234" t="inlineStr">
        <is>
          <t>XV</t>
        </is>
      </c>
      <c r="I1494" s="233" t="inlineStr">
        <is>
          <t>Mechanical Seal</t>
        </is>
      </c>
      <c r="J1494" s="233" t="inlineStr">
        <is>
          <t>Single</t>
        </is>
      </c>
      <c r="K1494" s="233" t="n"/>
      <c r="L1494" s="233" t="inlineStr">
        <is>
          <t>Regreasable</t>
        </is>
      </c>
      <c r="M1494" s="233" t="inlineStr">
        <is>
          <t>X</t>
        </is>
      </c>
      <c r="N1494" s="233" t="inlineStr">
        <is>
          <t>Special/Other</t>
        </is>
      </c>
      <c r="O1494" s="233" t="inlineStr">
        <is>
          <t>Coating_Scotchkote134_interior_exterior_IncludeImpeller</t>
        </is>
      </c>
      <c r="P1494" s="235" t="inlineStr">
        <is>
          <t>RTF</t>
        </is>
      </c>
      <c r="Q1494" s="233" t="inlineStr">
        <is>
          <t>B101319</t>
        </is>
      </c>
      <c r="R1494" s="235" t="inlineStr">
        <is>
          <t>LT250</t>
        </is>
      </c>
      <c r="S1494" s="233" t="n"/>
      <c r="T1494" s="233" t="n"/>
      <c r="U1494" s="233" t="n"/>
    </row>
    <row r="1495">
      <c r="B1495" s="233">
        <f>IF(AND(M1495&lt;&gt;"B20", O1495= "Coating_Standard"),"Y","N")</f>
        <v/>
      </c>
      <c r="C1495" s="233" t="inlineStr">
        <is>
          <t>ConTab_BOM_KP_Insert_2206</t>
        </is>
      </c>
      <c r="D1495" s="233">
        <f>IF(B1495="Y",C1495,"")</f>
        <v/>
      </c>
      <c r="E1495" s="198" t="inlineStr">
        <is>
          <t>1020-3_4-KP</t>
        </is>
      </c>
      <c r="F1495" s="235" t="inlineStr">
        <is>
          <t>Opt_Insert</t>
        </is>
      </c>
      <c r="G1495" s="235" t="inlineStr">
        <is>
          <t>V</t>
        </is>
      </c>
      <c r="H1495" s="234" t="inlineStr">
        <is>
          <t>XV</t>
        </is>
      </c>
      <c r="I1495" s="233" t="inlineStr">
        <is>
          <t>Packing</t>
        </is>
      </c>
      <c r="J1495" s="233" t="inlineStr">
        <is>
          <t>Packing</t>
        </is>
      </c>
      <c r="K1495" s="233" t="n"/>
      <c r="L1495" s="233" t="inlineStr">
        <is>
          <t>Regreasable</t>
        </is>
      </c>
      <c r="M1495" s="233" t="inlineStr">
        <is>
          <t>X</t>
        </is>
      </c>
      <c r="N1495" s="233" t="inlineStr">
        <is>
          <t>Special/Other</t>
        </is>
      </c>
      <c r="O1495" s="233" t="inlineStr">
        <is>
          <t>Coating_Scotchkote134_interior_exterior_IncludeImpeller</t>
        </is>
      </c>
      <c r="P1495" s="235" t="inlineStr">
        <is>
          <t>RTF</t>
        </is>
      </c>
      <c r="Q1495" s="233" t="inlineStr">
        <is>
          <t>B101323</t>
        </is>
      </c>
      <c r="R1495" s="235" t="inlineStr">
        <is>
          <t>LT250</t>
        </is>
      </c>
      <c r="S1495" s="233" t="n"/>
      <c r="T1495" s="233" t="n"/>
      <c r="U1495" s="233" t="n"/>
    </row>
    <row r="1496">
      <c r="B1496" s="233">
        <f>IF(AND(M1496&lt;&gt;"B20", O1496= "Coating_Standard"),"Y","N")</f>
        <v/>
      </c>
      <c r="C1496" s="233" t="inlineStr">
        <is>
          <t>ConTab_BOM_KP_Insert_2207</t>
        </is>
      </c>
      <c r="D1496" s="233">
        <f>IF(B1496="Y",C1496,"")</f>
        <v/>
      </c>
      <c r="E1496" s="198" t="inlineStr">
        <is>
          <t>1024-1_2-KP</t>
        </is>
      </c>
      <c r="F1496" s="235" t="inlineStr">
        <is>
          <t>Opt_Insert</t>
        </is>
      </c>
      <c r="G1496" s="235" t="inlineStr">
        <is>
          <t>V</t>
        </is>
      </c>
      <c r="H1496" s="234" t="inlineStr">
        <is>
          <t>XV</t>
        </is>
      </c>
      <c r="I1496" s="233" t="inlineStr">
        <is>
          <t>Mechanical Seal</t>
        </is>
      </c>
      <c r="J1496" s="233" t="inlineStr">
        <is>
          <t>Single</t>
        </is>
      </c>
      <c r="K1496" s="233" t="n"/>
      <c r="L1496" s="233" t="inlineStr">
        <is>
          <t>Regreasable</t>
        </is>
      </c>
      <c r="M1496" s="233" t="inlineStr">
        <is>
          <t>X</t>
        </is>
      </c>
      <c r="N1496" s="233" t="inlineStr">
        <is>
          <t>Special/Other</t>
        </is>
      </c>
      <c r="O1496" s="233" t="inlineStr">
        <is>
          <t>Coating_Scotchkote134_interior_exterior_IncludeImpeller</t>
        </is>
      </c>
      <c r="P1496" s="235" t="inlineStr">
        <is>
          <t>RTF</t>
        </is>
      </c>
      <c r="Q1496" s="233" t="inlineStr">
        <is>
          <t>B101319</t>
        </is>
      </c>
      <c r="R1496" s="235" t="inlineStr">
        <is>
          <t>LT250</t>
        </is>
      </c>
      <c r="S1496" s="233" t="n"/>
      <c r="T1496" s="233" t="n"/>
      <c r="U1496" s="233" t="n"/>
    </row>
    <row r="1497">
      <c r="B1497" s="233">
        <f>IF(AND(M1497&lt;&gt;"B20", O1497= "Coating_Standard"),"Y","N")</f>
        <v/>
      </c>
      <c r="C1497" s="233" t="inlineStr">
        <is>
          <t>ConTab_BOM_KP_Insert_2208</t>
        </is>
      </c>
      <c r="D1497" s="233">
        <f>IF(B1497="Y",C1497,"")</f>
        <v/>
      </c>
      <c r="E1497" s="198" t="inlineStr">
        <is>
          <t>1024-1_2-KP</t>
        </is>
      </c>
      <c r="F1497" s="235" t="inlineStr">
        <is>
          <t>Opt_Insert</t>
        </is>
      </c>
      <c r="G1497" s="235" t="inlineStr">
        <is>
          <t>V</t>
        </is>
      </c>
      <c r="H1497" s="234" t="inlineStr">
        <is>
          <t>XV</t>
        </is>
      </c>
      <c r="I1497" s="233" t="inlineStr">
        <is>
          <t>Packing</t>
        </is>
      </c>
      <c r="J1497" s="233" t="inlineStr">
        <is>
          <t>Packing</t>
        </is>
      </c>
      <c r="K1497" s="233" t="n"/>
      <c r="L1497" s="233" t="inlineStr">
        <is>
          <t>Regreasable</t>
        </is>
      </c>
      <c r="M1497" s="233" t="inlineStr">
        <is>
          <t>X</t>
        </is>
      </c>
      <c r="N1497" s="233" t="inlineStr">
        <is>
          <t>Special/Other</t>
        </is>
      </c>
      <c r="O1497" s="233" t="inlineStr">
        <is>
          <t>Coating_Scotchkote134_interior_exterior_IncludeImpeller</t>
        </is>
      </c>
      <c r="P1497" s="235" t="inlineStr">
        <is>
          <t>RTF</t>
        </is>
      </c>
      <c r="Q1497" s="233" t="inlineStr">
        <is>
          <t>B101323</t>
        </is>
      </c>
      <c r="R1497" s="235" t="inlineStr">
        <is>
          <t>LT250</t>
        </is>
      </c>
      <c r="S1497" s="233" t="n"/>
      <c r="T1497" s="233" t="n"/>
      <c r="U1497" s="233" t="n"/>
    </row>
    <row r="1498">
      <c r="B1498" s="233">
        <f>IF(AND(M1498&lt;&gt;"B20", O1498= "Coating_Standard"),"Y","N")</f>
        <v/>
      </c>
      <c r="C1498" s="233" t="inlineStr">
        <is>
          <t>ConTab_BOM_KP_Insert_2209</t>
        </is>
      </c>
      <c r="D1498" s="233">
        <f>IF(B1498="Y",C1498,"")</f>
        <v/>
      </c>
      <c r="E1498" s="198" t="inlineStr">
        <is>
          <t>1024-3_4-KP</t>
        </is>
      </c>
      <c r="F1498" s="235" t="inlineStr">
        <is>
          <t>Opt_Insert</t>
        </is>
      </c>
      <c r="G1498" s="235" t="inlineStr">
        <is>
          <t>V</t>
        </is>
      </c>
      <c r="H1498" s="234" t="inlineStr">
        <is>
          <t>XV</t>
        </is>
      </c>
      <c r="I1498" s="233" t="inlineStr">
        <is>
          <t>Mechanical Seal</t>
        </is>
      </c>
      <c r="J1498" s="233" t="inlineStr">
        <is>
          <t>Single</t>
        </is>
      </c>
      <c r="K1498" s="233" t="n"/>
      <c r="L1498" s="233" t="inlineStr">
        <is>
          <t>Regreasable</t>
        </is>
      </c>
      <c r="M1498" s="233" t="inlineStr">
        <is>
          <t>X</t>
        </is>
      </c>
      <c r="N1498" s="233" t="inlineStr">
        <is>
          <t>Special/Other</t>
        </is>
      </c>
      <c r="O1498" s="233" t="inlineStr">
        <is>
          <t>Coating_Scotchkote134_interior_exterior_IncludeImpeller</t>
        </is>
      </c>
      <c r="P1498" s="235" t="inlineStr">
        <is>
          <t>RTF</t>
        </is>
      </c>
      <c r="Q1498" s="233" t="inlineStr">
        <is>
          <t>B101319</t>
        </is>
      </c>
      <c r="R1498" s="235" t="inlineStr">
        <is>
          <t>LT250</t>
        </is>
      </c>
      <c r="S1498" s="233" t="n"/>
      <c r="T1498" s="233" t="n"/>
      <c r="U1498" s="233" t="n"/>
    </row>
    <row r="1499">
      <c r="B1499" s="233">
        <f>IF(AND(M1499&lt;&gt;"B20", O1499= "Coating_Standard"),"Y","N")</f>
        <v/>
      </c>
      <c r="C1499" s="233" t="inlineStr">
        <is>
          <t>ConTab_BOM_KP_Insert_2210</t>
        </is>
      </c>
      <c r="D1499" s="233">
        <f>IF(B1499="Y",C1499,"")</f>
        <v/>
      </c>
      <c r="E1499" s="198" t="inlineStr">
        <is>
          <t>1024-3_4-KP</t>
        </is>
      </c>
      <c r="F1499" s="235" t="inlineStr">
        <is>
          <t>Opt_Insert</t>
        </is>
      </c>
      <c r="G1499" s="235" t="inlineStr">
        <is>
          <t>V</t>
        </is>
      </c>
      <c r="H1499" s="234" t="inlineStr">
        <is>
          <t>XV</t>
        </is>
      </c>
      <c r="I1499" s="233" t="inlineStr">
        <is>
          <t>Packing</t>
        </is>
      </c>
      <c r="J1499" s="233" t="inlineStr">
        <is>
          <t>Packing</t>
        </is>
      </c>
      <c r="K1499" s="233" t="n"/>
      <c r="L1499" s="233" t="inlineStr">
        <is>
          <t>Regreasable</t>
        </is>
      </c>
      <c r="M1499" s="233" t="inlineStr">
        <is>
          <t>X</t>
        </is>
      </c>
      <c r="N1499" s="233" t="inlineStr">
        <is>
          <t>Special/Other</t>
        </is>
      </c>
      <c r="O1499" s="233" t="inlineStr">
        <is>
          <t>Coating_Scotchkote134_interior_exterior_IncludeImpeller</t>
        </is>
      </c>
      <c r="P1499" s="235" t="inlineStr">
        <is>
          <t>RTF</t>
        </is>
      </c>
      <c r="Q1499" s="233" t="inlineStr">
        <is>
          <t>B101323</t>
        </is>
      </c>
      <c r="R1499" s="235" t="inlineStr">
        <is>
          <t>LT250</t>
        </is>
      </c>
      <c r="S1499" s="233" t="n"/>
      <c r="T1499" s="233" t="n"/>
      <c r="U1499" s="233" t="n"/>
    </row>
    <row r="1500">
      <c r="B1500" s="233">
        <f>IF(AND(M1500&lt;&gt;"B20", O1500= "Coating_Standard"),"Y","N")</f>
        <v/>
      </c>
      <c r="C1500" s="233" t="inlineStr">
        <is>
          <t>ConTab_BOM_KP_Insert_2211</t>
        </is>
      </c>
      <c r="D1500" s="233">
        <f>IF(B1500="Y",C1500,"")</f>
        <v/>
      </c>
      <c r="E1500" s="198" t="inlineStr">
        <is>
          <t>1220-5_6-KP</t>
        </is>
      </c>
      <c r="F1500" s="235" t="inlineStr">
        <is>
          <t>Opt_Insert</t>
        </is>
      </c>
      <c r="G1500" s="235" t="inlineStr">
        <is>
          <t>K</t>
        </is>
      </c>
      <c r="H1500" s="234" t="inlineStr">
        <is>
          <t>XK</t>
        </is>
      </c>
      <c r="I1500" s="233" t="inlineStr">
        <is>
          <t>Mechanical Seal</t>
        </is>
      </c>
      <c r="J1500" s="233" t="inlineStr">
        <is>
          <t>Single</t>
        </is>
      </c>
      <c r="K1500" s="233" t="n"/>
      <c r="L1500" s="233" t="inlineStr">
        <is>
          <t>Regreasable</t>
        </is>
      </c>
      <c r="M1500" s="233" t="inlineStr">
        <is>
          <t>X</t>
        </is>
      </c>
      <c r="N1500" s="233" t="inlineStr">
        <is>
          <t>Special/Other</t>
        </is>
      </c>
      <c r="O1500" s="233" t="inlineStr">
        <is>
          <t>Coating_Scotchkote134_interior_exterior_IncludeImpeller</t>
        </is>
      </c>
      <c r="P1500" s="235" t="inlineStr">
        <is>
          <t>RTF</t>
        </is>
      </c>
      <c r="Q1500" s="233" t="inlineStr">
        <is>
          <t>B101311</t>
        </is>
      </c>
      <c r="R1500" s="235" t="inlineStr">
        <is>
          <t>LT250</t>
        </is>
      </c>
      <c r="S1500" s="233" t="n"/>
      <c r="T1500" s="233" t="n"/>
      <c r="U1500" s="233" t="n"/>
    </row>
    <row r="1501">
      <c r="B1501" s="233">
        <f>IF(AND(M1501&lt;&gt;"B20", O1501= "Coating_Standard"),"Y","N")</f>
        <v/>
      </c>
      <c r="C1501" s="233" t="inlineStr">
        <is>
          <t>ConTab_BOM_KP_Insert_2212</t>
        </is>
      </c>
      <c r="D1501" s="233">
        <f>IF(B1501="Y",C1501,"")</f>
        <v/>
      </c>
      <c r="E1501" s="198" t="inlineStr">
        <is>
          <t>1220-5_6-KP</t>
        </is>
      </c>
      <c r="F1501" s="235" t="inlineStr">
        <is>
          <t>Opt_Insert</t>
        </is>
      </c>
      <c r="G1501" s="235" t="inlineStr">
        <is>
          <t>K</t>
        </is>
      </c>
      <c r="H1501" s="234" t="inlineStr">
        <is>
          <t>XK</t>
        </is>
      </c>
      <c r="I1501" s="233" t="inlineStr">
        <is>
          <t>Packing</t>
        </is>
      </c>
      <c r="J1501" s="233" t="inlineStr">
        <is>
          <t>Packing</t>
        </is>
      </c>
      <c r="K1501" s="233" t="n"/>
      <c r="L1501" s="233" t="inlineStr">
        <is>
          <t>Regreasable</t>
        </is>
      </c>
      <c r="M1501" s="233" t="inlineStr">
        <is>
          <t>X</t>
        </is>
      </c>
      <c r="N1501" s="233" t="inlineStr">
        <is>
          <t>Special/Other</t>
        </is>
      </c>
      <c r="O1501" s="233" t="inlineStr">
        <is>
          <t>Coating_Scotchkote134_interior_exterior_IncludeImpeller</t>
        </is>
      </c>
      <c r="P1501" s="235" t="inlineStr">
        <is>
          <t>RTF</t>
        </is>
      </c>
      <c r="Q1501" s="233" t="inlineStr">
        <is>
          <t>B101315</t>
        </is>
      </c>
      <c r="R1501" s="235" t="inlineStr">
        <is>
          <t>LT250</t>
        </is>
      </c>
      <c r="S1501" s="233" t="n"/>
      <c r="T1501" s="233" t="n"/>
      <c r="U1501" s="233" t="n"/>
    </row>
    <row r="1502">
      <c r="B1502" s="233">
        <f>IF(AND(M1502&lt;&gt;"B20", O1502= "Coating_Standard"),"Y","N")</f>
        <v/>
      </c>
      <c r="C1502" s="233" t="inlineStr">
        <is>
          <t>ConTab_BOM_KP_Insert_2213</t>
        </is>
      </c>
      <c r="D1502" s="233">
        <f>IF(B1502="Y",C1502,"")</f>
        <v/>
      </c>
      <c r="E1502" s="198" t="inlineStr">
        <is>
          <t>1415-1_2-KP</t>
        </is>
      </c>
      <c r="F1502" s="235" t="inlineStr">
        <is>
          <t>Opt_Insert</t>
        </is>
      </c>
      <c r="G1502" s="235" t="inlineStr">
        <is>
          <t>K</t>
        </is>
      </c>
      <c r="H1502" s="234" t="inlineStr">
        <is>
          <t>XK</t>
        </is>
      </c>
      <c r="I1502" s="233" t="inlineStr">
        <is>
          <t>Mechanical Seal</t>
        </is>
      </c>
      <c r="J1502" s="233" t="inlineStr">
        <is>
          <t>Single</t>
        </is>
      </c>
      <c r="K1502" s="233" t="n"/>
      <c r="L1502" s="233" t="inlineStr">
        <is>
          <t>Regreasable</t>
        </is>
      </c>
      <c r="M1502" s="233" t="inlineStr">
        <is>
          <t>X</t>
        </is>
      </c>
      <c r="N1502" s="233" t="inlineStr">
        <is>
          <t>Special/Other</t>
        </is>
      </c>
      <c r="O1502" s="233" t="inlineStr">
        <is>
          <t>Coating_Scotchkote134_interior_exterior_IncludeImpeller</t>
        </is>
      </c>
      <c r="P1502" s="235" t="inlineStr">
        <is>
          <t>RTF</t>
        </is>
      </c>
      <c r="Q1502" s="233" t="inlineStr">
        <is>
          <t>B101311</t>
        </is>
      </c>
      <c r="R1502" s="235" t="inlineStr">
        <is>
          <t>LT250</t>
        </is>
      </c>
      <c r="S1502" s="233" t="n"/>
      <c r="T1502" s="233" t="n"/>
      <c r="U1502" s="233" t="n"/>
    </row>
    <row r="1503">
      <c r="B1503" s="233">
        <f>IF(AND(M1503&lt;&gt;"B20", O1503= "Coating_Standard"),"Y","N")</f>
        <v/>
      </c>
      <c r="C1503" s="233" t="inlineStr">
        <is>
          <t>ConTab_BOM_KP_Insert_2214</t>
        </is>
      </c>
      <c r="D1503" s="233">
        <f>IF(B1503="Y",C1503,"")</f>
        <v/>
      </c>
      <c r="E1503" s="198" t="inlineStr">
        <is>
          <t>1415-1_2-KP</t>
        </is>
      </c>
      <c r="F1503" s="235" t="inlineStr">
        <is>
          <t>Opt_Insert</t>
        </is>
      </c>
      <c r="G1503" s="235" t="inlineStr">
        <is>
          <t>K</t>
        </is>
      </c>
      <c r="H1503" s="234" t="inlineStr">
        <is>
          <t>XK</t>
        </is>
      </c>
      <c r="I1503" s="233" t="inlineStr">
        <is>
          <t>Packing</t>
        </is>
      </c>
      <c r="J1503" s="233" t="inlineStr">
        <is>
          <t>Packing</t>
        </is>
      </c>
      <c r="K1503" s="233" t="n"/>
      <c r="L1503" s="233" t="inlineStr">
        <is>
          <t>Regreasable</t>
        </is>
      </c>
      <c r="M1503" s="233" t="inlineStr">
        <is>
          <t>X</t>
        </is>
      </c>
      <c r="N1503" s="233" t="inlineStr">
        <is>
          <t>Special/Other</t>
        </is>
      </c>
      <c r="O1503" s="233" t="inlineStr">
        <is>
          <t>Coating_Scotchkote134_interior_exterior_IncludeImpeller</t>
        </is>
      </c>
      <c r="P1503" s="235" t="inlineStr">
        <is>
          <t>RTF</t>
        </is>
      </c>
      <c r="Q1503" s="233" t="inlineStr">
        <is>
          <t>B101315</t>
        </is>
      </c>
      <c r="R1503" s="235" t="inlineStr">
        <is>
          <t>LT250</t>
        </is>
      </c>
      <c r="S1503" s="233" t="n"/>
      <c r="T1503" s="233" t="n"/>
      <c r="U1503" s="233" t="n"/>
    </row>
    <row r="1504">
      <c r="B1504" s="233">
        <f>IF(AND(M1504&lt;&gt;"B20", O1504= "Coating_Standard"),"Y","N")</f>
        <v/>
      </c>
      <c r="C1504" s="233" t="inlineStr">
        <is>
          <t>ConTab_BOM_KP_Insert_2215</t>
        </is>
      </c>
      <c r="D1504" s="233">
        <f>IF(B1504="Y",C1504,"")</f>
        <v/>
      </c>
      <c r="E1504" s="235" t="inlineStr">
        <is>
          <t>2095-1_2-KP</t>
        </is>
      </c>
      <c r="F1504" s="235" t="inlineStr">
        <is>
          <t>Opt_Insert</t>
        </is>
      </c>
      <c r="G1504" s="235" t="inlineStr">
        <is>
          <t>2</t>
        </is>
      </c>
      <c r="H1504" s="234" t="inlineStr">
        <is>
          <t>X2</t>
        </is>
      </c>
      <c r="I1504" s="233" t="inlineStr">
        <is>
          <t>Mechanical Seal</t>
        </is>
      </c>
      <c r="J1504" s="233" t="inlineStr">
        <is>
          <t>Single</t>
        </is>
      </c>
      <c r="K1504" s="233" t="inlineStr">
        <is>
          <t>Unbalanced</t>
        </is>
      </c>
      <c r="L1504" s="233" t="inlineStr">
        <is>
          <t>Oil Lubricated Bath</t>
        </is>
      </c>
      <c r="M1504" s="233" t="inlineStr">
        <is>
          <t>C35</t>
        </is>
      </c>
      <c r="N1504" s="233" t="inlineStr">
        <is>
          <t>Lip Seal</t>
        </is>
      </c>
      <c r="O1504" s="233" t="inlineStr">
        <is>
          <t>Coating_Scotchkote134_interior_exterior_IncludeImpeller</t>
        </is>
      </c>
      <c r="P1504" s="235" t="inlineStr">
        <is>
          <t>RTF</t>
        </is>
      </c>
      <c r="Q1504" s="233" t="inlineStr">
        <is>
          <t>B104088</t>
        </is>
      </c>
      <c r="R1504" s="235" t="inlineStr">
        <is>
          <t>LT250</t>
        </is>
      </c>
      <c r="S1504" s="233" t="n"/>
      <c r="T1504" s="233" t="n"/>
      <c r="U1504" s="233" t="n"/>
    </row>
    <row r="1505">
      <c r="B1505" s="233">
        <f>IF(AND(M1505&lt;&gt;"B20", O1505= "Coating_Standard"),"Y","N")</f>
        <v/>
      </c>
      <c r="C1505" s="233" t="inlineStr">
        <is>
          <t>ConTab_BOM_KP_Insert_2216</t>
        </is>
      </c>
      <c r="D1505" s="233">
        <f>IF(B1505="Y",C1505,"")</f>
        <v/>
      </c>
      <c r="E1505" s="235" t="inlineStr">
        <is>
          <t>2095-1_2-KP</t>
        </is>
      </c>
      <c r="F1505" s="235" t="inlineStr">
        <is>
          <t>Opt_Insert</t>
        </is>
      </c>
      <c r="G1505" s="235" t="inlineStr">
        <is>
          <t>2</t>
        </is>
      </c>
      <c r="H1505" s="234" t="inlineStr">
        <is>
          <t>X2</t>
        </is>
      </c>
      <c r="I1505" s="233" t="inlineStr">
        <is>
          <t>Mechanical Seal</t>
        </is>
      </c>
      <c r="J1505" s="233" t="inlineStr">
        <is>
          <t>Single</t>
        </is>
      </c>
      <c r="K1505" s="233" t="inlineStr">
        <is>
          <t>Unbalanced</t>
        </is>
      </c>
      <c r="L1505" s="233" t="inlineStr">
        <is>
          <t>Oil Lubricated Bath</t>
        </is>
      </c>
      <c r="M1505" s="233" t="inlineStr">
        <is>
          <t>J</t>
        </is>
      </c>
      <c r="N1505" s="233" t="inlineStr">
        <is>
          <t>Lip Seal</t>
        </is>
      </c>
      <c r="O1505" s="233" t="inlineStr">
        <is>
          <t>Coating_Scotchkote134_interior_exterior_IncludeImpeller</t>
        </is>
      </c>
      <c r="P1505" s="235" t="inlineStr">
        <is>
          <t>RTF</t>
        </is>
      </c>
      <c r="Q1505" s="233" t="inlineStr">
        <is>
          <t>B104005</t>
        </is>
      </c>
      <c r="R1505" s="235" t="inlineStr">
        <is>
          <t>LT105</t>
        </is>
      </c>
      <c r="S1505" s="233" t="n"/>
      <c r="T1505" s="233" t="n"/>
      <c r="U1505" s="233" t="n"/>
    </row>
    <row r="1506">
      <c r="B1506" s="233">
        <f>IF(AND(M1506&lt;&gt;"B20", O1506= "Coating_Standard"),"Y","N")</f>
        <v/>
      </c>
      <c r="C1506" s="233" t="inlineStr">
        <is>
          <t>ConTab_BOM_KP_Insert_2217</t>
        </is>
      </c>
      <c r="D1506" s="233">
        <f>IF(B1506="Y",C1506,"")</f>
        <v/>
      </c>
      <c r="E1506" s="235" t="inlineStr">
        <is>
          <t>2095-1_2-KP</t>
        </is>
      </c>
      <c r="F1506" s="235" t="inlineStr">
        <is>
          <t>Opt_Insert</t>
        </is>
      </c>
      <c r="G1506" s="235" t="inlineStr">
        <is>
          <t>2</t>
        </is>
      </c>
      <c r="H1506" s="234" t="inlineStr">
        <is>
          <t>X2</t>
        </is>
      </c>
      <c r="I1506" s="233" t="inlineStr">
        <is>
          <t>Mechanical Seal</t>
        </is>
      </c>
      <c r="J1506" s="233" t="inlineStr">
        <is>
          <t>Single</t>
        </is>
      </c>
      <c r="K1506" s="233" t="inlineStr">
        <is>
          <t>Unbalanced</t>
        </is>
      </c>
      <c r="L1506" s="233" t="inlineStr">
        <is>
          <t>Oil Lubricated Bath</t>
        </is>
      </c>
      <c r="M1506" s="233" t="inlineStr">
        <is>
          <t>X</t>
        </is>
      </c>
      <c r="N1506" s="233" t="inlineStr">
        <is>
          <t>Special/Other</t>
        </is>
      </c>
      <c r="O1506" s="233" t="inlineStr">
        <is>
          <t>Coating_Scotchkote134_interior_exterior_IncludeImpeller</t>
        </is>
      </c>
      <c r="P1506" s="235" t="inlineStr">
        <is>
          <t>RTF</t>
        </is>
      </c>
      <c r="Q1506" s="233" t="inlineStr">
        <is>
          <t>B104006</t>
        </is>
      </c>
      <c r="R1506" s="235" t="inlineStr">
        <is>
          <t>LT250</t>
        </is>
      </c>
      <c r="S1506" s="233" t="n"/>
      <c r="T1506" s="233" t="n"/>
      <c r="U1506" s="233" t="n"/>
    </row>
    <row r="1507">
      <c r="B1507" s="233">
        <f>IF(AND(M1507&lt;&gt;"B20", O1507= "Coating_Standard"),"Y","N")</f>
        <v/>
      </c>
      <c r="C1507" s="233" t="inlineStr">
        <is>
          <t>ConTab_BOM_KP_Insert_2218</t>
        </is>
      </c>
      <c r="D1507" s="233">
        <f>IF(B1507="Y",C1507,"")</f>
        <v/>
      </c>
      <c r="E1507" s="235" t="inlineStr">
        <is>
          <t>2095-1_2-KP</t>
        </is>
      </c>
      <c r="F1507" s="235" t="inlineStr">
        <is>
          <t>Opt_Insert</t>
        </is>
      </c>
      <c r="G1507" s="235" t="inlineStr">
        <is>
          <t>3</t>
        </is>
      </c>
      <c r="H1507" s="234" t="inlineStr">
        <is>
          <t>X3</t>
        </is>
      </c>
      <c r="I1507" s="233" t="inlineStr">
        <is>
          <t>Packing</t>
        </is>
      </c>
      <c r="J1507" s="233" t="inlineStr">
        <is>
          <t>Packing</t>
        </is>
      </c>
      <c r="K1507" s="233" t="n"/>
      <c r="L1507" s="233" t="inlineStr">
        <is>
          <t>Oil Lubricated Bath</t>
        </is>
      </c>
      <c r="M1507" s="233" t="inlineStr">
        <is>
          <t>C35</t>
        </is>
      </c>
      <c r="N1507" s="233" t="inlineStr">
        <is>
          <t>Lip Seal</t>
        </is>
      </c>
      <c r="O1507" s="233" t="inlineStr">
        <is>
          <t>Coating_Scotchkote134_interior_exterior_IncludeImpeller</t>
        </is>
      </c>
      <c r="P1507" s="235" t="inlineStr">
        <is>
          <t>RTF</t>
        </is>
      </c>
      <c r="Q1507" s="233" t="inlineStr">
        <is>
          <t>B104007</t>
        </is>
      </c>
      <c r="R1507" s="235" t="inlineStr">
        <is>
          <t>LT250</t>
        </is>
      </c>
      <c r="S1507" s="233" t="n"/>
      <c r="T1507" s="233" t="n"/>
      <c r="U1507" s="233" t="n"/>
    </row>
    <row r="1508">
      <c r="B1508" s="233">
        <f>IF(AND(M1508&lt;&gt;"B20", O1508= "Coating_Standard"),"Y","N")</f>
        <v/>
      </c>
      <c r="C1508" s="233" t="inlineStr">
        <is>
          <t>ConTab_BOM_KP_Insert_2219</t>
        </is>
      </c>
      <c r="D1508" s="233">
        <f>IF(B1508="Y",C1508,"")</f>
        <v/>
      </c>
      <c r="E1508" s="235" t="inlineStr">
        <is>
          <t>2095-1_2-KP</t>
        </is>
      </c>
      <c r="F1508" s="235" t="inlineStr">
        <is>
          <t>Opt_Insert</t>
        </is>
      </c>
      <c r="G1508" s="235" t="inlineStr">
        <is>
          <t>3</t>
        </is>
      </c>
      <c r="H1508" s="234" t="inlineStr">
        <is>
          <t>X3</t>
        </is>
      </c>
      <c r="I1508" s="233" t="inlineStr">
        <is>
          <t>Packing</t>
        </is>
      </c>
      <c r="J1508" s="233" t="inlineStr">
        <is>
          <t>Packing</t>
        </is>
      </c>
      <c r="K1508" s="233" t="n"/>
      <c r="L1508" s="233" t="inlineStr">
        <is>
          <t>Oil Lubricated Bath</t>
        </is>
      </c>
      <c r="M1508" s="233" t="inlineStr">
        <is>
          <t>J</t>
        </is>
      </c>
      <c r="N1508" s="233" t="inlineStr">
        <is>
          <t>Lip Seal</t>
        </is>
      </c>
      <c r="O1508" s="233" t="inlineStr">
        <is>
          <t>Coating_Scotchkote134_interior_exterior_IncludeImpeller</t>
        </is>
      </c>
      <c r="P1508" s="235" t="inlineStr">
        <is>
          <t>RTF</t>
        </is>
      </c>
      <c r="Q1508" s="233" t="inlineStr">
        <is>
          <t>B104009</t>
        </is>
      </c>
      <c r="R1508" s="235" t="inlineStr">
        <is>
          <t>LT105</t>
        </is>
      </c>
      <c r="S1508" s="233" t="n"/>
      <c r="T1508" s="233" t="n"/>
      <c r="U1508" s="233" t="n"/>
    </row>
    <row r="1509">
      <c r="B1509" s="233">
        <f>IF(AND(M1509&lt;&gt;"B20", O1509= "Coating_Standard"),"Y","N")</f>
        <v/>
      </c>
      <c r="C1509" s="233" t="inlineStr">
        <is>
          <t>ConTab_BOM_KP_Insert_2220</t>
        </is>
      </c>
      <c r="D1509" s="233">
        <f>IF(B1509="Y",C1509,"")</f>
        <v/>
      </c>
      <c r="E1509" s="235" t="inlineStr">
        <is>
          <t>2095-1_2-KP</t>
        </is>
      </c>
      <c r="F1509" s="235" t="inlineStr">
        <is>
          <t>Opt_Insert</t>
        </is>
      </c>
      <c r="G1509" s="235" t="inlineStr">
        <is>
          <t>3</t>
        </is>
      </c>
      <c r="H1509" s="234" t="inlineStr">
        <is>
          <t>X3</t>
        </is>
      </c>
      <c r="I1509" s="233" t="inlineStr">
        <is>
          <t>Packing</t>
        </is>
      </c>
      <c r="J1509" s="233" t="inlineStr">
        <is>
          <t>Packing</t>
        </is>
      </c>
      <c r="K1509" s="233" t="n"/>
      <c r="L1509" s="233" t="inlineStr">
        <is>
          <t>Oil Lubricated Bath</t>
        </is>
      </c>
      <c r="M1509" s="233" t="inlineStr">
        <is>
          <t>X</t>
        </is>
      </c>
      <c r="N1509" s="233" t="inlineStr">
        <is>
          <t>Special/Other</t>
        </is>
      </c>
      <c r="O1509" s="233" t="inlineStr">
        <is>
          <t>Coating_Scotchkote134_interior_exterior_IncludeImpeller</t>
        </is>
      </c>
      <c r="P1509" s="235" t="inlineStr">
        <is>
          <t>RTF</t>
        </is>
      </c>
      <c r="Q1509" s="233" t="inlineStr">
        <is>
          <t>B104010</t>
        </is>
      </c>
      <c r="R1509" s="235" t="inlineStr">
        <is>
          <t>LT250</t>
        </is>
      </c>
      <c r="S1509" s="233" t="n"/>
      <c r="T1509" s="233" t="n"/>
      <c r="U1509" s="233" t="n"/>
    </row>
    <row r="1510">
      <c r="B1510" s="233">
        <f>IF(AND(M1510&lt;&gt;"B20", O1510= "Coating_Standard"),"Y","N")</f>
        <v/>
      </c>
      <c r="C1510" s="233" t="inlineStr">
        <is>
          <t>ConTab_BOM_KP_Insert_2221</t>
        </is>
      </c>
      <c r="D1510" s="233">
        <f>IF(B1510="Y",C1510,"")</f>
        <v/>
      </c>
      <c r="E1510" s="235" t="inlineStr">
        <is>
          <t>2095-1_2-KP</t>
        </is>
      </c>
      <c r="F1510" s="235" t="inlineStr">
        <is>
          <t>Opt_Insert</t>
        </is>
      </c>
      <c r="G1510" s="235" t="inlineStr">
        <is>
          <t>3</t>
        </is>
      </c>
      <c r="H1510" s="234" t="inlineStr">
        <is>
          <t>X3</t>
        </is>
      </c>
      <c r="I1510" s="233" t="inlineStr">
        <is>
          <t>Mechanical Seal</t>
        </is>
      </c>
      <c r="J1510" s="233" t="inlineStr">
        <is>
          <t>Single</t>
        </is>
      </c>
      <c r="K1510" s="233" t="inlineStr">
        <is>
          <t>Balanced</t>
        </is>
      </c>
      <c r="L1510" s="233" t="inlineStr">
        <is>
          <t>Oil Lubricated Bath</t>
        </is>
      </c>
      <c r="M1510" s="233" t="inlineStr">
        <is>
          <t>C35</t>
        </is>
      </c>
      <c r="N1510" s="233" t="inlineStr">
        <is>
          <t>Lip Seal</t>
        </is>
      </c>
      <c r="O1510" s="233" t="inlineStr">
        <is>
          <t>Coating_Scotchkote134_interior_exterior_IncludeImpeller</t>
        </is>
      </c>
      <c r="P1510" s="235" t="inlineStr">
        <is>
          <t>RTF</t>
        </is>
      </c>
      <c r="Q1510" s="233" t="inlineStr">
        <is>
          <t>B104011</t>
        </is>
      </c>
      <c r="R1510" s="235" t="inlineStr">
        <is>
          <t>LT250</t>
        </is>
      </c>
      <c r="S1510" s="233" t="n"/>
      <c r="T1510" s="233" t="n"/>
      <c r="U1510" s="233" t="n"/>
    </row>
    <row r="1511">
      <c r="B1511" s="233">
        <f>IF(AND(M1511&lt;&gt;"B20", O1511= "Coating_Standard"),"Y","N")</f>
        <v/>
      </c>
      <c r="C1511" s="233" t="inlineStr">
        <is>
          <t>ConTab_BOM_KP_Insert_2222</t>
        </is>
      </c>
      <c r="D1511" s="233">
        <f>IF(B1511="Y",C1511,"")</f>
        <v/>
      </c>
      <c r="E1511" s="235" t="inlineStr">
        <is>
          <t>2095-1_2-KP</t>
        </is>
      </c>
      <c r="F1511" s="235" t="inlineStr">
        <is>
          <t>Opt_Insert</t>
        </is>
      </c>
      <c r="G1511" s="235" t="inlineStr">
        <is>
          <t>3</t>
        </is>
      </c>
      <c r="H1511" s="234" t="inlineStr">
        <is>
          <t>X3</t>
        </is>
      </c>
      <c r="I1511" s="233" t="inlineStr">
        <is>
          <t>Mechanical Seal</t>
        </is>
      </c>
      <c r="J1511" s="233" t="inlineStr">
        <is>
          <t>Single</t>
        </is>
      </c>
      <c r="K1511" s="233" t="inlineStr">
        <is>
          <t>Balanced</t>
        </is>
      </c>
      <c r="L1511" s="233" t="inlineStr">
        <is>
          <t>Oil Lubricated Bath</t>
        </is>
      </c>
      <c r="M1511" s="233" t="inlineStr">
        <is>
          <t>J</t>
        </is>
      </c>
      <c r="N1511" s="233" t="inlineStr">
        <is>
          <t>Lip Seal</t>
        </is>
      </c>
      <c r="O1511" s="233" t="inlineStr">
        <is>
          <t>Coating_Scotchkote134_interior_exterior_IncludeImpeller</t>
        </is>
      </c>
      <c r="P1511" s="235" t="inlineStr">
        <is>
          <t>RTF</t>
        </is>
      </c>
      <c r="Q1511" s="233" t="inlineStr">
        <is>
          <t>B104013</t>
        </is>
      </c>
      <c r="R1511" s="235" t="inlineStr">
        <is>
          <t>LT105</t>
        </is>
      </c>
      <c r="S1511" s="233" t="n"/>
      <c r="T1511" s="233" t="n"/>
      <c r="U1511" s="233" t="n"/>
    </row>
    <row r="1512">
      <c r="B1512" s="233">
        <f>IF(AND(M1512&lt;&gt;"B20", O1512= "Coating_Standard"),"Y","N")</f>
        <v/>
      </c>
      <c r="C1512" s="233" t="inlineStr">
        <is>
          <t>ConTab_BOM_KP_Insert_2223</t>
        </is>
      </c>
      <c r="D1512" s="233">
        <f>IF(B1512="Y",C1512,"")</f>
        <v/>
      </c>
      <c r="E1512" s="235" t="inlineStr">
        <is>
          <t>2095-1_2-KP</t>
        </is>
      </c>
      <c r="F1512" s="235" t="inlineStr">
        <is>
          <t>Opt_Insert</t>
        </is>
      </c>
      <c r="G1512" s="235" t="inlineStr">
        <is>
          <t>3</t>
        </is>
      </c>
      <c r="H1512" s="234" t="inlineStr">
        <is>
          <t>X3</t>
        </is>
      </c>
      <c r="I1512" s="233" t="inlineStr">
        <is>
          <t>Mechanical Seal</t>
        </is>
      </c>
      <c r="J1512" s="233" t="inlineStr">
        <is>
          <t>Single</t>
        </is>
      </c>
      <c r="K1512" s="233" t="inlineStr">
        <is>
          <t>Balanced</t>
        </is>
      </c>
      <c r="L1512" s="233" t="inlineStr">
        <is>
          <t>Oil Lubricated Bath</t>
        </is>
      </c>
      <c r="M1512" s="233" t="inlineStr">
        <is>
          <t>X</t>
        </is>
      </c>
      <c r="N1512" s="233" t="inlineStr">
        <is>
          <t>Special/Other</t>
        </is>
      </c>
      <c r="O1512" s="233" t="inlineStr">
        <is>
          <t>Coating_Scotchkote134_interior_exterior_IncludeImpeller</t>
        </is>
      </c>
      <c r="P1512" s="235" t="inlineStr">
        <is>
          <t>RTF</t>
        </is>
      </c>
      <c r="Q1512" s="233" t="inlineStr">
        <is>
          <t>B104014</t>
        </is>
      </c>
      <c r="R1512" s="235" t="inlineStr">
        <is>
          <t>LT250</t>
        </is>
      </c>
      <c r="S1512" s="233" t="n"/>
      <c r="T1512" s="233" t="n"/>
      <c r="U1512" s="233" t="n"/>
    </row>
    <row r="1513">
      <c r="B1513" s="233">
        <f>IF(AND(M1513&lt;&gt;"B20", O1513= "Coating_Standard"),"Y","N")</f>
        <v/>
      </c>
      <c r="C1513" s="233" t="inlineStr">
        <is>
          <t>ConTab_BOM_KP_Insert_2224</t>
        </is>
      </c>
      <c r="D1513" s="233">
        <f>IF(B1513="Y",C1513,"")</f>
        <v/>
      </c>
      <c r="E1513" s="235" t="inlineStr">
        <is>
          <t>2013-5_6-KP</t>
        </is>
      </c>
      <c r="F1513" s="235" t="inlineStr">
        <is>
          <t>Opt_Insert</t>
        </is>
      </c>
      <c r="G1513" s="235" t="inlineStr">
        <is>
          <t>2</t>
        </is>
      </c>
      <c r="H1513" s="234" t="inlineStr">
        <is>
          <t>X2</t>
        </is>
      </c>
      <c r="I1513" s="233" t="inlineStr">
        <is>
          <t>Mechanical Seal</t>
        </is>
      </c>
      <c r="J1513" s="233" t="inlineStr">
        <is>
          <t>Single</t>
        </is>
      </c>
      <c r="K1513" s="233" t="inlineStr">
        <is>
          <t>Unbalanced</t>
        </is>
      </c>
      <c r="L1513" s="233" t="inlineStr">
        <is>
          <t>Oil Lubricated Bath</t>
        </is>
      </c>
      <c r="M1513" s="233" t="inlineStr">
        <is>
          <t>C35</t>
        </is>
      </c>
      <c r="N1513" s="233" t="inlineStr">
        <is>
          <t>Lip Seal</t>
        </is>
      </c>
      <c r="O1513" s="233" t="inlineStr">
        <is>
          <t>Coating_Scotchkote134_interior_exterior_IncludeImpeller</t>
        </is>
      </c>
      <c r="P1513" s="235" t="inlineStr">
        <is>
          <t>RTF</t>
        </is>
      </c>
      <c r="Q1513" s="233" t="inlineStr">
        <is>
          <t>B104088</t>
        </is>
      </c>
      <c r="R1513" s="235" t="inlineStr">
        <is>
          <t>LT250</t>
        </is>
      </c>
      <c r="S1513" s="233" t="n"/>
      <c r="T1513" s="233" t="n"/>
      <c r="U1513" s="233" t="n"/>
    </row>
    <row r="1514">
      <c r="B1514" s="233">
        <f>IF(AND(M1514&lt;&gt;"B20", O1514= "Coating_Standard"),"Y","N")</f>
        <v/>
      </c>
      <c r="C1514" s="233" t="inlineStr">
        <is>
          <t>ConTab_BOM_KP_Insert_2225</t>
        </is>
      </c>
      <c r="D1514" s="233">
        <f>IF(B1514="Y",C1514,"")</f>
        <v/>
      </c>
      <c r="E1514" s="235" t="inlineStr">
        <is>
          <t>2013-5_6-KP</t>
        </is>
      </c>
      <c r="F1514" s="235" t="inlineStr">
        <is>
          <t>Opt_Insert</t>
        </is>
      </c>
      <c r="G1514" s="235" t="inlineStr">
        <is>
          <t>2</t>
        </is>
      </c>
      <c r="H1514" s="234" t="inlineStr">
        <is>
          <t>X2</t>
        </is>
      </c>
      <c r="I1514" s="233" t="inlineStr">
        <is>
          <t>Mechanical Seal</t>
        </is>
      </c>
      <c r="J1514" s="233" t="inlineStr">
        <is>
          <t>Single</t>
        </is>
      </c>
      <c r="K1514" s="233" t="inlineStr">
        <is>
          <t>Unbalanced</t>
        </is>
      </c>
      <c r="L1514" s="233" t="inlineStr">
        <is>
          <t>Oil Lubricated Bath</t>
        </is>
      </c>
      <c r="M1514" s="233" t="inlineStr">
        <is>
          <t>J</t>
        </is>
      </c>
      <c r="N1514" s="233" t="inlineStr">
        <is>
          <t>Lip Seal</t>
        </is>
      </c>
      <c r="O1514" s="233" t="inlineStr">
        <is>
          <t>Coating_Scotchkote134_interior_exterior_IncludeImpeller</t>
        </is>
      </c>
      <c r="P1514" s="235" t="inlineStr">
        <is>
          <t>RTF</t>
        </is>
      </c>
      <c r="Q1514" s="233" t="inlineStr">
        <is>
          <t>B104005</t>
        </is>
      </c>
      <c r="R1514" s="235" t="inlineStr">
        <is>
          <t>LT105</t>
        </is>
      </c>
      <c r="S1514" s="233" t="n"/>
      <c r="T1514" s="233" t="n"/>
      <c r="U1514" s="233" t="n"/>
    </row>
    <row r="1515">
      <c r="B1515" s="233">
        <f>IF(AND(M1515&lt;&gt;"B20", O1515= "Coating_Standard"),"Y","N")</f>
        <v/>
      </c>
      <c r="C1515" s="233" t="inlineStr">
        <is>
          <t>ConTab_BOM_KP_Insert_2226</t>
        </is>
      </c>
      <c r="D1515" s="233">
        <f>IF(B1515="Y",C1515,"")</f>
        <v/>
      </c>
      <c r="E1515" s="235" t="inlineStr">
        <is>
          <t>2013-5_6-KP</t>
        </is>
      </c>
      <c r="F1515" s="235" t="inlineStr">
        <is>
          <t>Opt_Insert</t>
        </is>
      </c>
      <c r="G1515" s="235" t="inlineStr">
        <is>
          <t>2</t>
        </is>
      </c>
      <c r="H1515" s="234" t="inlineStr">
        <is>
          <t>X2</t>
        </is>
      </c>
      <c r="I1515" s="233" t="inlineStr">
        <is>
          <t>Mechanical Seal</t>
        </is>
      </c>
      <c r="J1515" s="233" t="inlineStr">
        <is>
          <t>Single</t>
        </is>
      </c>
      <c r="K1515" s="233" t="inlineStr">
        <is>
          <t>Unbalanced</t>
        </is>
      </c>
      <c r="L1515" s="233" t="inlineStr">
        <is>
          <t>Oil Lubricated Bath</t>
        </is>
      </c>
      <c r="M1515" s="233" t="inlineStr">
        <is>
          <t>X</t>
        </is>
      </c>
      <c r="N1515" s="233" t="inlineStr">
        <is>
          <t>Special/Other</t>
        </is>
      </c>
      <c r="O1515" s="233" t="inlineStr">
        <is>
          <t>Coating_Scotchkote134_interior_exterior_IncludeImpeller</t>
        </is>
      </c>
      <c r="P1515" s="235" t="inlineStr">
        <is>
          <t>RTF</t>
        </is>
      </c>
      <c r="Q1515" s="233" t="inlineStr">
        <is>
          <t>B104006</t>
        </is>
      </c>
      <c r="R1515" s="235" t="inlineStr">
        <is>
          <t>LT250</t>
        </is>
      </c>
      <c r="S1515" s="233" t="n"/>
      <c r="T1515" s="233" t="n"/>
      <c r="U1515" s="233" t="n"/>
    </row>
    <row r="1516">
      <c r="B1516" s="233">
        <f>IF(AND(M1516&lt;&gt;"B20", O1516= "Coating_Standard"),"Y","N")</f>
        <v/>
      </c>
      <c r="C1516" s="233" t="inlineStr">
        <is>
          <t>ConTab_BOM_KP_Insert_2227</t>
        </is>
      </c>
      <c r="D1516" s="233">
        <f>IF(B1516="Y",C1516,"")</f>
        <v/>
      </c>
      <c r="E1516" s="235" t="inlineStr">
        <is>
          <t>2013-5_6-KP</t>
        </is>
      </c>
      <c r="F1516" s="235" t="inlineStr">
        <is>
          <t>Opt_Insert</t>
        </is>
      </c>
      <c r="G1516" s="235" t="inlineStr">
        <is>
          <t>3</t>
        </is>
      </c>
      <c r="H1516" s="234" t="inlineStr">
        <is>
          <t>X3</t>
        </is>
      </c>
      <c r="I1516" s="233" t="inlineStr">
        <is>
          <t>Packing</t>
        </is>
      </c>
      <c r="J1516" s="233" t="inlineStr">
        <is>
          <t>Packing</t>
        </is>
      </c>
      <c r="K1516" s="233" t="n"/>
      <c r="L1516" s="233" t="inlineStr">
        <is>
          <t>Oil Lubricated Bath</t>
        </is>
      </c>
      <c r="M1516" s="233" t="inlineStr">
        <is>
          <t>C35</t>
        </is>
      </c>
      <c r="N1516" s="233" t="inlineStr">
        <is>
          <t>Lip Seal</t>
        </is>
      </c>
      <c r="O1516" s="233" t="inlineStr">
        <is>
          <t>Coating_Scotchkote134_interior_exterior_IncludeImpeller</t>
        </is>
      </c>
      <c r="P1516" s="235" t="inlineStr">
        <is>
          <t>RTF</t>
        </is>
      </c>
      <c r="Q1516" s="233" t="inlineStr">
        <is>
          <t>B104007</t>
        </is>
      </c>
      <c r="R1516" s="235" t="inlineStr">
        <is>
          <t>LT250</t>
        </is>
      </c>
      <c r="S1516" s="233" t="n"/>
      <c r="T1516" s="233" t="n"/>
      <c r="U1516" s="233" t="n"/>
    </row>
    <row r="1517">
      <c r="B1517" s="233">
        <f>IF(AND(M1517&lt;&gt;"B20", O1517= "Coating_Standard"),"Y","N")</f>
        <v/>
      </c>
      <c r="C1517" s="233" t="inlineStr">
        <is>
          <t>ConTab_BOM_KP_Insert_2228</t>
        </is>
      </c>
      <c r="D1517" s="233">
        <f>IF(B1517="Y",C1517,"")</f>
        <v/>
      </c>
      <c r="E1517" s="235" t="inlineStr">
        <is>
          <t>2013-5_6-KP</t>
        </is>
      </c>
      <c r="F1517" s="235" t="inlineStr">
        <is>
          <t>Opt_Insert</t>
        </is>
      </c>
      <c r="G1517" s="235" t="inlineStr">
        <is>
          <t>3</t>
        </is>
      </c>
      <c r="H1517" s="234" t="inlineStr">
        <is>
          <t>X3</t>
        </is>
      </c>
      <c r="I1517" s="233" t="inlineStr">
        <is>
          <t>Packing</t>
        </is>
      </c>
      <c r="J1517" s="233" t="inlineStr">
        <is>
          <t>Packing</t>
        </is>
      </c>
      <c r="K1517" s="233" t="n"/>
      <c r="L1517" s="233" t="inlineStr">
        <is>
          <t>Oil Lubricated Bath</t>
        </is>
      </c>
      <c r="M1517" s="233" t="inlineStr">
        <is>
          <t>J</t>
        </is>
      </c>
      <c r="N1517" s="233" t="inlineStr">
        <is>
          <t>Lip Seal</t>
        </is>
      </c>
      <c r="O1517" s="233" t="inlineStr">
        <is>
          <t>Coating_Scotchkote134_interior_exterior_IncludeImpeller</t>
        </is>
      </c>
      <c r="P1517" s="235" t="inlineStr">
        <is>
          <t>RTF</t>
        </is>
      </c>
      <c r="Q1517" s="233" t="inlineStr">
        <is>
          <t>B104009</t>
        </is>
      </c>
      <c r="R1517" s="235" t="inlineStr">
        <is>
          <t>LT105</t>
        </is>
      </c>
      <c r="S1517" s="233" t="n"/>
      <c r="T1517" s="233" t="n"/>
      <c r="U1517" s="233" t="n"/>
    </row>
    <row r="1518">
      <c r="B1518" s="233">
        <f>IF(AND(M1518&lt;&gt;"B20", O1518= "Coating_Standard"),"Y","N")</f>
        <v/>
      </c>
      <c r="C1518" s="233" t="inlineStr">
        <is>
          <t>ConTab_BOM_KP_Insert_2229</t>
        </is>
      </c>
      <c r="D1518" s="233">
        <f>IF(B1518="Y",C1518,"")</f>
        <v/>
      </c>
      <c r="E1518" s="235" t="inlineStr">
        <is>
          <t>2013-5_6-KP</t>
        </is>
      </c>
      <c r="F1518" s="235" t="inlineStr">
        <is>
          <t>Opt_Insert</t>
        </is>
      </c>
      <c r="G1518" s="235" t="inlineStr">
        <is>
          <t>3</t>
        </is>
      </c>
      <c r="H1518" s="234" t="inlineStr">
        <is>
          <t>X3</t>
        </is>
      </c>
      <c r="I1518" s="233" t="inlineStr">
        <is>
          <t>Packing</t>
        </is>
      </c>
      <c r="J1518" s="233" t="inlineStr">
        <is>
          <t>Packing</t>
        </is>
      </c>
      <c r="K1518" s="233" t="n"/>
      <c r="L1518" s="233" t="inlineStr">
        <is>
          <t>Oil Lubricated Bath</t>
        </is>
      </c>
      <c r="M1518" s="233" t="inlineStr">
        <is>
          <t>X</t>
        </is>
      </c>
      <c r="N1518" s="233" t="inlineStr">
        <is>
          <t>Special/Other</t>
        </is>
      </c>
      <c r="O1518" s="233" t="inlineStr">
        <is>
          <t>Coating_Scotchkote134_interior_exterior_IncludeImpeller</t>
        </is>
      </c>
      <c r="P1518" s="235" t="inlineStr">
        <is>
          <t>RTF</t>
        </is>
      </c>
      <c r="Q1518" s="233" t="inlineStr">
        <is>
          <t>B104010</t>
        </is>
      </c>
      <c r="R1518" s="235" t="inlineStr">
        <is>
          <t>LT250</t>
        </is>
      </c>
      <c r="S1518" s="233" t="n"/>
      <c r="T1518" s="233" t="n"/>
      <c r="U1518" s="233" t="n"/>
    </row>
    <row r="1519">
      <c r="B1519" s="233">
        <f>IF(AND(M1519&lt;&gt;"B20", O1519= "Coating_Standard"),"Y","N")</f>
        <v/>
      </c>
      <c r="C1519" s="233" t="inlineStr">
        <is>
          <t>ConTab_BOM_KP_Insert_2230</t>
        </is>
      </c>
      <c r="D1519" s="233">
        <f>IF(B1519="Y",C1519,"")</f>
        <v/>
      </c>
      <c r="E1519" s="235" t="inlineStr">
        <is>
          <t>2013-5_6-KP</t>
        </is>
      </c>
      <c r="F1519" s="235" t="inlineStr">
        <is>
          <t>Opt_Insert</t>
        </is>
      </c>
      <c r="G1519" s="235" t="inlineStr">
        <is>
          <t>3</t>
        </is>
      </c>
      <c r="H1519" s="234" t="inlineStr">
        <is>
          <t>X3</t>
        </is>
      </c>
      <c r="I1519" s="233" t="inlineStr">
        <is>
          <t>Mechanical Seal</t>
        </is>
      </c>
      <c r="J1519" s="233" t="inlineStr">
        <is>
          <t>Single</t>
        </is>
      </c>
      <c r="K1519" s="233" t="inlineStr">
        <is>
          <t>Balanced</t>
        </is>
      </c>
      <c r="L1519" s="233" t="inlineStr">
        <is>
          <t>Oil Lubricated Bath</t>
        </is>
      </c>
      <c r="M1519" s="233" t="inlineStr">
        <is>
          <t>C35</t>
        </is>
      </c>
      <c r="N1519" s="233" t="inlineStr">
        <is>
          <t>Lip Seal</t>
        </is>
      </c>
      <c r="O1519" s="233" t="inlineStr">
        <is>
          <t>Coating_Scotchkote134_interior_exterior_IncludeImpeller</t>
        </is>
      </c>
      <c r="P1519" s="235" t="inlineStr">
        <is>
          <t>RTF</t>
        </is>
      </c>
      <c r="Q1519" s="233" t="inlineStr">
        <is>
          <t>B104011</t>
        </is>
      </c>
      <c r="R1519" s="235" t="inlineStr">
        <is>
          <t>LT250</t>
        </is>
      </c>
      <c r="S1519" s="233" t="n"/>
      <c r="T1519" s="233" t="n"/>
      <c r="U1519" s="233" t="n"/>
    </row>
    <row r="1520">
      <c r="B1520" s="233">
        <f>IF(AND(M1520&lt;&gt;"B20", O1520= "Coating_Standard"),"Y","N")</f>
        <v/>
      </c>
      <c r="C1520" s="233" t="inlineStr">
        <is>
          <t>ConTab_BOM_KP_Insert_2231</t>
        </is>
      </c>
      <c r="D1520" s="233">
        <f>IF(B1520="Y",C1520,"")</f>
        <v/>
      </c>
      <c r="E1520" s="235" t="inlineStr">
        <is>
          <t>2013-5_6-KP</t>
        </is>
      </c>
      <c r="F1520" s="235" t="inlineStr">
        <is>
          <t>Opt_Insert</t>
        </is>
      </c>
      <c r="G1520" s="235" t="inlineStr">
        <is>
          <t>3</t>
        </is>
      </c>
      <c r="H1520" s="234" t="inlineStr">
        <is>
          <t>X3</t>
        </is>
      </c>
      <c r="I1520" s="233" t="inlineStr">
        <is>
          <t>Mechanical Seal</t>
        </is>
      </c>
      <c r="J1520" s="233" t="inlineStr">
        <is>
          <t>Single</t>
        </is>
      </c>
      <c r="K1520" s="233" t="inlineStr">
        <is>
          <t>Balanced</t>
        </is>
      </c>
      <c r="L1520" s="233" t="inlineStr">
        <is>
          <t>Oil Lubricated Bath</t>
        </is>
      </c>
      <c r="M1520" s="233" t="inlineStr">
        <is>
          <t>J</t>
        </is>
      </c>
      <c r="N1520" s="233" t="inlineStr">
        <is>
          <t>Lip Seal</t>
        </is>
      </c>
      <c r="O1520" s="233" t="inlineStr">
        <is>
          <t>Coating_Scotchkote134_interior_exterior_IncludeImpeller</t>
        </is>
      </c>
      <c r="P1520" s="235" t="inlineStr">
        <is>
          <t>RTF</t>
        </is>
      </c>
      <c r="Q1520" s="233" t="inlineStr">
        <is>
          <t>B104013</t>
        </is>
      </c>
      <c r="R1520" s="235" t="inlineStr">
        <is>
          <t>LT105</t>
        </is>
      </c>
      <c r="S1520" s="233" t="n"/>
      <c r="T1520" s="233" t="n"/>
      <c r="U1520" s="233" t="n"/>
    </row>
    <row r="1521">
      <c r="B1521" s="233">
        <f>IF(AND(M1521&lt;&gt;"B20", O1521= "Coating_Standard"),"Y","N")</f>
        <v/>
      </c>
      <c r="C1521" s="233" t="inlineStr">
        <is>
          <t>ConTab_BOM_KP_Insert_2232</t>
        </is>
      </c>
      <c r="D1521" s="233">
        <f>IF(B1521="Y",C1521,"")</f>
        <v/>
      </c>
      <c r="E1521" s="235" t="inlineStr">
        <is>
          <t>2013-5_6-KP</t>
        </is>
      </c>
      <c r="F1521" s="235" t="inlineStr">
        <is>
          <t>Opt_Insert</t>
        </is>
      </c>
      <c r="G1521" s="235" t="inlineStr">
        <is>
          <t>3</t>
        </is>
      </c>
      <c r="H1521" s="234" t="inlineStr">
        <is>
          <t>X3</t>
        </is>
      </c>
      <c r="I1521" s="233" t="inlineStr">
        <is>
          <t>Mechanical Seal</t>
        </is>
      </c>
      <c r="J1521" s="233" t="inlineStr">
        <is>
          <t>Single</t>
        </is>
      </c>
      <c r="K1521" s="233" t="inlineStr">
        <is>
          <t>Balanced</t>
        </is>
      </c>
      <c r="L1521" s="233" t="inlineStr">
        <is>
          <t>Oil Lubricated Bath</t>
        </is>
      </c>
      <c r="M1521" s="233" t="inlineStr">
        <is>
          <t>X</t>
        </is>
      </c>
      <c r="N1521" s="233" t="inlineStr">
        <is>
          <t>Special/Other</t>
        </is>
      </c>
      <c r="O1521" s="233" t="inlineStr">
        <is>
          <t>Coating_Scotchkote134_interior_exterior_IncludeImpeller</t>
        </is>
      </c>
      <c r="P1521" s="235" t="inlineStr">
        <is>
          <t>RTF</t>
        </is>
      </c>
      <c r="Q1521" s="233" t="inlineStr">
        <is>
          <t>B104014</t>
        </is>
      </c>
      <c r="R1521" s="235" t="inlineStr">
        <is>
          <t>LT250</t>
        </is>
      </c>
      <c r="S1521" s="233" t="n"/>
      <c r="T1521" s="233" t="n"/>
      <c r="U1521" s="233" t="n"/>
    </row>
    <row r="1522">
      <c r="B1522" s="233">
        <f>IF(AND(M1522&lt;&gt;"B20", O1522= "Coating_Standard"),"Y","N")</f>
        <v/>
      </c>
      <c r="C1522" s="233" t="inlineStr">
        <is>
          <t>ConTab_BOM_KP_Insert_2233</t>
        </is>
      </c>
      <c r="D1522" s="233">
        <f>IF(B1522="Y",C1522,"")</f>
        <v/>
      </c>
      <c r="E1522" s="235" t="inlineStr">
        <is>
          <t>3095-7_8-KP</t>
        </is>
      </c>
      <c r="F1522" s="235" t="inlineStr">
        <is>
          <t>Opt_Insert</t>
        </is>
      </c>
      <c r="G1522" s="235" t="inlineStr">
        <is>
          <t>2</t>
        </is>
      </c>
      <c r="H1522" s="234" t="inlineStr">
        <is>
          <t>X2</t>
        </is>
      </c>
      <c r="I1522" s="233" t="inlineStr">
        <is>
          <t>Mechanical Seal</t>
        </is>
      </c>
      <c r="J1522" s="233" t="inlineStr">
        <is>
          <t>Single</t>
        </is>
      </c>
      <c r="K1522" s="233" t="inlineStr">
        <is>
          <t>Unbalanced</t>
        </is>
      </c>
      <c r="L1522" s="233" t="inlineStr">
        <is>
          <t>Oil Lubricated Bath</t>
        </is>
      </c>
      <c r="M1522" s="233" t="inlineStr">
        <is>
          <t>C35</t>
        </is>
      </c>
      <c r="N1522" s="233" t="inlineStr">
        <is>
          <t>Lip Seal</t>
        </is>
      </c>
      <c r="O1522" s="233" t="inlineStr">
        <is>
          <t>Coating_Scotchkote134_interior_exterior_IncludeImpeller</t>
        </is>
      </c>
      <c r="P1522" s="235" t="inlineStr">
        <is>
          <t>RTF</t>
        </is>
      </c>
      <c r="Q1522" s="233" t="inlineStr">
        <is>
          <t>B104088</t>
        </is>
      </c>
      <c r="R1522" s="235" t="inlineStr">
        <is>
          <t>LT250</t>
        </is>
      </c>
      <c r="S1522" s="233" t="n"/>
      <c r="T1522" s="233" t="n"/>
      <c r="U1522" s="233" t="n"/>
    </row>
    <row r="1523">
      <c r="B1523" s="233">
        <f>IF(AND(M1523&lt;&gt;"B20", O1523= "Coating_Standard"),"Y","N")</f>
        <v/>
      </c>
      <c r="C1523" s="233" t="inlineStr">
        <is>
          <t>ConTab_BOM_KP_Insert_2234</t>
        </is>
      </c>
      <c r="D1523" s="233">
        <f>IF(B1523="Y",C1523,"")</f>
        <v/>
      </c>
      <c r="E1523" s="235" t="inlineStr">
        <is>
          <t>3095-7_8-KP</t>
        </is>
      </c>
      <c r="F1523" s="235" t="inlineStr">
        <is>
          <t>Opt_Insert</t>
        </is>
      </c>
      <c r="G1523" s="235" t="inlineStr">
        <is>
          <t>2</t>
        </is>
      </c>
      <c r="H1523" s="234" t="inlineStr">
        <is>
          <t>X2</t>
        </is>
      </c>
      <c r="I1523" s="233" t="inlineStr">
        <is>
          <t>Mechanical Seal</t>
        </is>
      </c>
      <c r="J1523" s="233" t="inlineStr">
        <is>
          <t>Single</t>
        </is>
      </c>
      <c r="K1523" s="233" t="inlineStr">
        <is>
          <t>Unbalanced</t>
        </is>
      </c>
      <c r="L1523" s="233" t="inlineStr">
        <is>
          <t>Oil Lubricated Bath</t>
        </is>
      </c>
      <c r="M1523" s="233" t="inlineStr">
        <is>
          <t>J</t>
        </is>
      </c>
      <c r="N1523" s="233" t="inlineStr">
        <is>
          <t>Lip Seal</t>
        </is>
      </c>
      <c r="O1523" s="233" t="inlineStr">
        <is>
          <t>Coating_Scotchkote134_interior_exterior_IncludeImpeller</t>
        </is>
      </c>
      <c r="P1523" s="235" t="inlineStr">
        <is>
          <t>RTF</t>
        </is>
      </c>
      <c r="Q1523" s="233" t="inlineStr">
        <is>
          <t>B104005</t>
        </is>
      </c>
      <c r="R1523" s="235" t="inlineStr">
        <is>
          <t>LT105</t>
        </is>
      </c>
      <c r="S1523" s="233" t="n"/>
      <c r="T1523" s="233" t="n"/>
      <c r="U1523" s="233" t="n"/>
    </row>
    <row r="1524">
      <c r="B1524" s="233">
        <f>IF(AND(M1524&lt;&gt;"B20", O1524= "Coating_Standard"),"Y","N")</f>
        <v/>
      </c>
      <c r="C1524" s="233" t="inlineStr">
        <is>
          <t>ConTab_BOM_KP_Insert_2235</t>
        </is>
      </c>
      <c r="D1524" s="233">
        <f>IF(B1524="Y",C1524,"")</f>
        <v/>
      </c>
      <c r="E1524" s="235" t="inlineStr">
        <is>
          <t>3095-7_8-KP</t>
        </is>
      </c>
      <c r="F1524" s="235" t="inlineStr">
        <is>
          <t>Opt_Insert</t>
        </is>
      </c>
      <c r="G1524" s="235" t="inlineStr">
        <is>
          <t>2</t>
        </is>
      </c>
      <c r="H1524" s="234" t="inlineStr">
        <is>
          <t>X2</t>
        </is>
      </c>
      <c r="I1524" s="233" t="inlineStr">
        <is>
          <t>Mechanical Seal</t>
        </is>
      </c>
      <c r="J1524" s="233" t="inlineStr">
        <is>
          <t>Single</t>
        </is>
      </c>
      <c r="K1524" s="233" t="inlineStr">
        <is>
          <t>Unbalanced</t>
        </is>
      </c>
      <c r="L1524" s="233" t="inlineStr">
        <is>
          <t>Oil Lubricated Bath</t>
        </is>
      </c>
      <c r="M1524" s="233" t="inlineStr">
        <is>
          <t>X</t>
        </is>
      </c>
      <c r="N1524" s="233" t="inlineStr">
        <is>
          <t>Special/Other</t>
        </is>
      </c>
      <c r="O1524" s="233" t="inlineStr">
        <is>
          <t>Coating_Scotchkote134_interior_exterior_IncludeImpeller</t>
        </is>
      </c>
      <c r="P1524" s="235" t="inlineStr">
        <is>
          <t>RTF</t>
        </is>
      </c>
      <c r="Q1524" s="233" t="inlineStr">
        <is>
          <t>B104006</t>
        </is>
      </c>
      <c r="R1524" s="235" t="inlineStr">
        <is>
          <t>LT250</t>
        </is>
      </c>
      <c r="S1524" s="233" t="n"/>
      <c r="T1524" s="233" t="n"/>
      <c r="U1524" s="233" t="n"/>
    </row>
    <row r="1525">
      <c r="B1525" s="233">
        <f>IF(AND(M1525&lt;&gt;"B20", O1525= "Coating_Standard"),"Y","N")</f>
        <v/>
      </c>
      <c r="C1525" s="233" t="inlineStr">
        <is>
          <t>ConTab_BOM_KP_Insert_2236</t>
        </is>
      </c>
      <c r="D1525" s="233">
        <f>IF(B1525="Y",C1525,"")</f>
        <v/>
      </c>
      <c r="E1525" s="235" t="inlineStr">
        <is>
          <t>3095-7_8-KP</t>
        </is>
      </c>
      <c r="F1525" s="235" t="inlineStr">
        <is>
          <t>Opt_Insert</t>
        </is>
      </c>
      <c r="G1525" s="235" t="inlineStr">
        <is>
          <t>3</t>
        </is>
      </c>
      <c r="H1525" s="234" t="inlineStr">
        <is>
          <t>X3</t>
        </is>
      </c>
      <c r="I1525" s="233" t="inlineStr">
        <is>
          <t>Packing</t>
        </is>
      </c>
      <c r="J1525" s="233" t="inlineStr">
        <is>
          <t>Packing</t>
        </is>
      </c>
      <c r="K1525" s="233" t="n"/>
      <c r="L1525" s="233" t="inlineStr">
        <is>
          <t>Oil Lubricated Bath</t>
        </is>
      </c>
      <c r="M1525" s="233" t="inlineStr">
        <is>
          <t>C35</t>
        </is>
      </c>
      <c r="N1525" s="233" t="inlineStr">
        <is>
          <t>Lip Seal</t>
        </is>
      </c>
      <c r="O1525" s="233" t="inlineStr">
        <is>
          <t>Coating_Scotchkote134_interior_exterior_IncludeImpeller</t>
        </is>
      </c>
      <c r="P1525" s="235" t="inlineStr">
        <is>
          <t>RTF</t>
        </is>
      </c>
      <c r="Q1525" s="233" t="inlineStr">
        <is>
          <t>B104007</t>
        </is>
      </c>
      <c r="R1525" s="235" t="inlineStr">
        <is>
          <t>LT250</t>
        </is>
      </c>
      <c r="S1525" s="233" t="n"/>
      <c r="T1525" s="233" t="n"/>
      <c r="U1525" s="233" t="n"/>
    </row>
    <row r="1526">
      <c r="B1526" s="233">
        <f>IF(AND(M1526&lt;&gt;"B20", O1526= "Coating_Standard"),"Y","N")</f>
        <v/>
      </c>
      <c r="C1526" s="233" t="inlineStr">
        <is>
          <t>ConTab_BOM_KP_Insert_2237</t>
        </is>
      </c>
      <c r="D1526" s="233">
        <f>IF(B1526="Y",C1526,"")</f>
        <v/>
      </c>
      <c r="E1526" s="235" t="inlineStr">
        <is>
          <t>3095-7_8-KP</t>
        </is>
      </c>
      <c r="F1526" s="235" t="inlineStr">
        <is>
          <t>Opt_Insert</t>
        </is>
      </c>
      <c r="G1526" s="235" t="inlineStr">
        <is>
          <t>3</t>
        </is>
      </c>
      <c r="H1526" s="234" t="inlineStr">
        <is>
          <t>X3</t>
        </is>
      </c>
      <c r="I1526" s="233" t="inlineStr">
        <is>
          <t>Packing</t>
        </is>
      </c>
      <c r="J1526" s="233" t="inlineStr">
        <is>
          <t>Packing</t>
        </is>
      </c>
      <c r="K1526" s="233" t="n"/>
      <c r="L1526" s="233" t="inlineStr">
        <is>
          <t>Oil Lubricated Bath</t>
        </is>
      </c>
      <c r="M1526" s="233" t="inlineStr">
        <is>
          <t>J</t>
        </is>
      </c>
      <c r="N1526" s="233" t="inlineStr">
        <is>
          <t>Lip Seal</t>
        </is>
      </c>
      <c r="O1526" s="233" t="inlineStr">
        <is>
          <t>Coating_Scotchkote134_interior_exterior_IncludeImpeller</t>
        </is>
      </c>
      <c r="P1526" s="235" t="inlineStr">
        <is>
          <t>RTF</t>
        </is>
      </c>
      <c r="Q1526" s="233" t="inlineStr">
        <is>
          <t>B104009</t>
        </is>
      </c>
      <c r="R1526" s="235" t="inlineStr">
        <is>
          <t>LT105</t>
        </is>
      </c>
      <c r="S1526" s="233" t="n"/>
      <c r="T1526" s="233" t="n"/>
      <c r="U1526" s="233" t="n"/>
    </row>
    <row r="1527">
      <c r="B1527" s="233">
        <f>IF(AND(M1527&lt;&gt;"B20", O1527= "Coating_Standard"),"Y","N")</f>
        <v/>
      </c>
      <c r="C1527" s="233" t="inlineStr">
        <is>
          <t>ConTab_BOM_KP_Insert_2238</t>
        </is>
      </c>
      <c r="D1527" s="233">
        <f>IF(B1527="Y",C1527,"")</f>
        <v/>
      </c>
      <c r="E1527" s="235" t="inlineStr">
        <is>
          <t>3095-7_8-KP</t>
        </is>
      </c>
      <c r="F1527" s="235" t="inlineStr">
        <is>
          <t>Opt_Insert</t>
        </is>
      </c>
      <c r="G1527" s="235" t="inlineStr">
        <is>
          <t>3</t>
        </is>
      </c>
      <c r="H1527" s="234" t="inlineStr">
        <is>
          <t>X3</t>
        </is>
      </c>
      <c r="I1527" s="233" t="inlineStr">
        <is>
          <t>Packing</t>
        </is>
      </c>
      <c r="J1527" s="233" t="inlineStr">
        <is>
          <t>Packing</t>
        </is>
      </c>
      <c r="K1527" s="233" t="n"/>
      <c r="L1527" s="233" t="inlineStr">
        <is>
          <t>Oil Lubricated Bath</t>
        </is>
      </c>
      <c r="M1527" s="233" t="inlineStr">
        <is>
          <t>X</t>
        </is>
      </c>
      <c r="N1527" s="233" t="inlineStr">
        <is>
          <t>Special/Other</t>
        </is>
      </c>
      <c r="O1527" s="233" t="inlineStr">
        <is>
          <t>Coating_Scotchkote134_interior_exterior_IncludeImpeller</t>
        </is>
      </c>
      <c r="P1527" s="235" t="inlineStr">
        <is>
          <t>RTF</t>
        </is>
      </c>
      <c r="Q1527" s="233" t="inlineStr">
        <is>
          <t>B104010</t>
        </is>
      </c>
      <c r="R1527" s="235" t="inlineStr">
        <is>
          <t>LT250</t>
        </is>
      </c>
      <c r="S1527" s="233" t="n"/>
      <c r="T1527" s="233" t="n"/>
      <c r="U1527" s="233" t="n"/>
    </row>
    <row r="1528">
      <c r="B1528" s="233">
        <f>IF(AND(M1528&lt;&gt;"B20", O1528= "Coating_Standard"),"Y","N")</f>
        <v/>
      </c>
      <c r="C1528" s="233" t="inlineStr">
        <is>
          <t>ConTab_BOM_KP_Insert_2239</t>
        </is>
      </c>
      <c r="D1528" s="233">
        <f>IF(B1528="Y",C1528,"")</f>
        <v/>
      </c>
      <c r="E1528" s="235" t="inlineStr">
        <is>
          <t>3095-7_8-KP</t>
        </is>
      </c>
      <c r="F1528" s="235" t="inlineStr">
        <is>
          <t>Opt_Insert</t>
        </is>
      </c>
      <c r="G1528" s="235" t="inlineStr">
        <is>
          <t>3</t>
        </is>
      </c>
      <c r="H1528" s="234" t="inlineStr">
        <is>
          <t>X3</t>
        </is>
      </c>
      <c r="I1528" s="233" t="inlineStr">
        <is>
          <t>Mechanical Seal</t>
        </is>
      </c>
      <c r="J1528" s="233" t="inlineStr">
        <is>
          <t>Single</t>
        </is>
      </c>
      <c r="K1528" s="233" t="inlineStr">
        <is>
          <t>Balanced</t>
        </is>
      </c>
      <c r="L1528" s="233" t="inlineStr">
        <is>
          <t>Oil Lubricated Bath</t>
        </is>
      </c>
      <c r="M1528" s="233" t="inlineStr">
        <is>
          <t>C35</t>
        </is>
      </c>
      <c r="N1528" s="233" t="inlineStr">
        <is>
          <t>Lip Seal</t>
        </is>
      </c>
      <c r="O1528" s="233" t="inlineStr">
        <is>
          <t>Coating_Scotchkote134_interior_exterior_IncludeImpeller</t>
        </is>
      </c>
      <c r="P1528" s="235" t="inlineStr">
        <is>
          <t>RTF</t>
        </is>
      </c>
      <c r="Q1528" s="233" t="inlineStr">
        <is>
          <t>B104011</t>
        </is>
      </c>
      <c r="R1528" s="235" t="inlineStr">
        <is>
          <t>LT250</t>
        </is>
      </c>
      <c r="S1528" s="233" t="n"/>
      <c r="T1528" s="233" t="n"/>
      <c r="U1528" s="233" t="n"/>
    </row>
    <row r="1529">
      <c r="B1529" s="233">
        <f>IF(AND(M1529&lt;&gt;"B20", O1529= "Coating_Standard"),"Y","N")</f>
        <v/>
      </c>
      <c r="C1529" s="233" t="inlineStr">
        <is>
          <t>ConTab_BOM_KP_Insert_2240</t>
        </is>
      </c>
      <c r="D1529" s="233">
        <f>IF(B1529="Y",C1529,"")</f>
        <v/>
      </c>
      <c r="E1529" s="235" t="inlineStr">
        <is>
          <t>3095-7_8-KP</t>
        </is>
      </c>
      <c r="F1529" s="235" t="inlineStr">
        <is>
          <t>Opt_Insert</t>
        </is>
      </c>
      <c r="G1529" s="235" t="inlineStr">
        <is>
          <t>3</t>
        </is>
      </c>
      <c r="H1529" s="234" t="inlineStr">
        <is>
          <t>X3</t>
        </is>
      </c>
      <c r="I1529" s="233" t="inlineStr">
        <is>
          <t>Mechanical Seal</t>
        </is>
      </c>
      <c r="J1529" s="233" t="inlineStr">
        <is>
          <t>Single</t>
        </is>
      </c>
      <c r="K1529" s="233" t="inlineStr">
        <is>
          <t>Balanced</t>
        </is>
      </c>
      <c r="L1529" s="233" t="inlineStr">
        <is>
          <t>Oil Lubricated Bath</t>
        </is>
      </c>
      <c r="M1529" s="233" t="inlineStr">
        <is>
          <t>J</t>
        </is>
      </c>
      <c r="N1529" s="233" t="inlineStr">
        <is>
          <t>Lip Seal</t>
        </is>
      </c>
      <c r="O1529" s="233" t="inlineStr">
        <is>
          <t>Coating_Scotchkote134_interior_exterior_IncludeImpeller</t>
        </is>
      </c>
      <c r="P1529" s="235" t="inlineStr">
        <is>
          <t>RTF</t>
        </is>
      </c>
      <c r="Q1529" s="233" t="inlineStr">
        <is>
          <t>B104013</t>
        </is>
      </c>
      <c r="R1529" s="235" t="inlineStr">
        <is>
          <t>LT105</t>
        </is>
      </c>
      <c r="S1529" s="233" t="n"/>
      <c r="T1529" s="233" t="n"/>
      <c r="U1529" s="233" t="n"/>
    </row>
    <row r="1530">
      <c r="B1530" s="233">
        <f>IF(AND(M1530&lt;&gt;"B20", O1530= "Coating_Standard"),"Y","N")</f>
        <v/>
      </c>
      <c r="C1530" s="233" t="inlineStr">
        <is>
          <t>ConTab_BOM_KP_Insert_2241</t>
        </is>
      </c>
      <c r="D1530" s="233">
        <f>IF(B1530="Y",C1530,"")</f>
        <v/>
      </c>
      <c r="E1530" s="235" t="inlineStr">
        <is>
          <t>3095-7_8-KP</t>
        </is>
      </c>
      <c r="F1530" s="235" t="inlineStr">
        <is>
          <t>Opt_Insert</t>
        </is>
      </c>
      <c r="G1530" s="235" t="inlineStr">
        <is>
          <t>3</t>
        </is>
      </c>
      <c r="H1530" s="234" t="inlineStr">
        <is>
          <t>X3</t>
        </is>
      </c>
      <c r="I1530" s="233" t="inlineStr">
        <is>
          <t>Mechanical Seal</t>
        </is>
      </c>
      <c r="J1530" s="233" t="inlineStr">
        <is>
          <t>Single</t>
        </is>
      </c>
      <c r="K1530" s="233" t="inlineStr">
        <is>
          <t>Balanced</t>
        </is>
      </c>
      <c r="L1530" s="233" t="inlineStr">
        <is>
          <t>Oil Lubricated Bath</t>
        </is>
      </c>
      <c r="M1530" s="233" t="inlineStr">
        <is>
          <t>X</t>
        </is>
      </c>
      <c r="N1530" s="233" t="inlineStr">
        <is>
          <t>Special/Other</t>
        </is>
      </c>
      <c r="O1530" s="233" t="inlineStr">
        <is>
          <t>Coating_Scotchkote134_interior_exterior_IncludeImpeller</t>
        </is>
      </c>
      <c r="P1530" s="235" t="inlineStr">
        <is>
          <t>RTF</t>
        </is>
      </c>
      <c r="Q1530" s="233" t="inlineStr">
        <is>
          <t>B104014</t>
        </is>
      </c>
      <c r="R1530" s="235" t="inlineStr">
        <is>
          <t>LT250</t>
        </is>
      </c>
      <c r="S1530" s="233" t="n"/>
      <c r="T1530" s="233" t="n"/>
      <c r="U1530" s="233" t="n"/>
    </row>
    <row r="1531">
      <c r="B1531" s="233">
        <f>IF(AND(M1531&lt;&gt;"B20", O1531= "Coating_Standard"),"Y","N")</f>
        <v/>
      </c>
      <c r="C1531" s="233" t="inlineStr">
        <is>
          <t>ConTab_BOM_KP_Insert_2242</t>
        </is>
      </c>
      <c r="D1531" s="233">
        <f>IF(B1531="Y",C1531,"")</f>
        <v/>
      </c>
      <c r="E1531" s="235" t="inlineStr">
        <is>
          <t>3014-5_6-KP</t>
        </is>
      </c>
      <c r="F1531" s="235" t="inlineStr">
        <is>
          <t>Opt_Insert</t>
        </is>
      </c>
      <c r="G1531" s="235" t="inlineStr">
        <is>
          <t>4</t>
        </is>
      </c>
      <c r="H1531" s="234" t="inlineStr">
        <is>
          <t>X4</t>
        </is>
      </c>
      <c r="I1531" s="233" t="inlineStr">
        <is>
          <t>Mechanical Seal</t>
        </is>
      </c>
      <c r="J1531" s="233" t="inlineStr">
        <is>
          <t>Single</t>
        </is>
      </c>
      <c r="K1531" s="233" t="n"/>
      <c r="L1531" s="233" t="inlineStr">
        <is>
          <t>Oil Lubricated Bath</t>
        </is>
      </c>
      <c r="M1531" s="233" t="inlineStr">
        <is>
          <t>C35</t>
        </is>
      </c>
      <c r="N1531" s="233" t="inlineStr">
        <is>
          <t>Lip Seal</t>
        </is>
      </c>
      <c r="O1531" s="233" t="inlineStr">
        <is>
          <t>Coating_Scotchkote134_interior_exterior_IncludeImpeller</t>
        </is>
      </c>
      <c r="P1531" s="235" t="inlineStr">
        <is>
          <t>RTF</t>
        </is>
      </c>
      <c r="Q1531" s="233" t="inlineStr">
        <is>
          <t>B104015</t>
        </is>
      </c>
      <c r="R1531" s="235" t="inlineStr">
        <is>
          <t>LT250</t>
        </is>
      </c>
      <c r="S1531" s="233" t="n"/>
      <c r="T1531" s="233" t="n"/>
      <c r="U1531" s="233" t="n"/>
    </row>
    <row r="1532">
      <c r="B1532" s="233">
        <f>IF(AND(M1532&lt;&gt;"B20", O1532= "Coating_Standard"),"Y","N")</f>
        <v/>
      </c>
      <c r="C1532" s="233" t="inlineStr">
        <is>
          <t>ConTab_BOM_KP_Insert_2243</t>
        </is>
      </c>
      <c r="D1532" s="233">
        <f>IF(B1532="Y",C1532,"")</f>
        <v/>
      </c>
      <c r="E1532" s="235" t="inlineStr">
        <is>
          <t>3014-5_6-KP</t>
        </is>
      </c>
      <c r="F1532" s="235" t="inlineStr">
        <is>
          <t>Opt_Insert</t>
        </is>
      </c>
      <c r="G1532" s="235" t="inlineStr">
        <is>
          <t>4</t>
        </is>
      </c>
      <c r="H1532" s="234" t="inlineStr">
        <is>
          <t>X4</t>
        </is>
      </c>
      <c r="I1532" s="233" t="inlineStr">
        <is>
          <t>Mechanical Seal</t>
        </is>
      </c>
      <c r="J1532" s="233" t="inlineStr">
        <is>
          <t>Single</t>
        </is>
      </c>
      <c r="K1532" s="233" t="n"/>
      <c r="L1532" s="233" t="inlineStr">
        <is>
          <t>Oil Lubricated Bath</t>
        </is>
      </c>
      <c r="M1532" s="233" t="inlineStr">
        <is>
          <t>J</t>
        </is>
      </c>
      <c r="N1532" s="233" t="inlineStr">
        <is>
          <t>Lip Seal</t>
        </is>
      </c>
      <c r="O1532" s="233" t="inlineStr">
        <is>
          <t>Coating_Scotchkote134_interior_exterior_IncludeImpeller</t>
        </is>
      </c>
      <c r="P1532" s="235" t="inlineStr">
        <is>
          <t>RTF</t>
        </is>
      </c>
      <c r="Q1532" s="233" t="inlineStr">
        <is>
          <t>B104017</t>
        </is>
      </c>
      <c r="R1532" s="235" t="inlineStr">
        <is>
          <t>LT105</t>
        </is>
      </c>
      <c r="S1532" s="233" t="n"/>
      <c r="T1532" s="233" t="n"/>
      <c r="U1532" s="233" t="n"/>
    </row>
    <row r="1533">
      <c r="B1533" s="233">
        <f>IF(AND(M1533&lt;&gt;"B20", O1533= "Coating_Standard"),"Y","N")</f>
        <v/>
      </c>
      <c r="C1533" s="233" t="inlineStr">
        <is>
          <t>ConTab_BOM_KP_Insert_2244</t>
        </is>
      </c>
      <c r="D1533" s="233">
        <f>IF(B1533="Y",C1533,"")</f>
        <v/>
      </c>
      <c r="E1533" s="235" t="inlineStr">
        <is>
          <t>3014-5_6-KP</t>
        </is>
      </c>
      <c r="F1533" s="235" t="inlineStr">
        <is>
          <t>Opt_Insert</t>
        </is>
      </c>
      <c r="G1533" s="235" t="inlineStr">
        <is>
          <t>4</t>
        </is>
      </c>
      <c r="H1533" s="234" t="inlineStr">
        <is>
          <t>X4</t>
        </is>
      </c>
      <c r="I1533" s="233" t="inlineStr">
        <is>
          <t>Mechanical Seal</t>
        </is>
      </c>
      <c r="J1533" s="233" t="inlineStr">
        <is>
          <t>Single</t>
        </is>
      </c>
      <c r="K1533" s="233" t="n"/>
      <c r="L1533" s="233" t="inlineStr">
        <is>
          <t>Oil Lubricated Bath</t>
        </is>
      </c>
      <c r="M1533" s="233" t="inlineStr">
        <is>
          <t>X</t>
        </is>
      </c>
      <c r="N1533" s="233" t="inlineStr">
        <is>
          <t>Special/Other</t>
        </is>
      </c>
      <c r="O1533" s="233" t="inlineStr">
        <is>
          <t>Coating_Scotchkote134_interior_exterior_IncludeImpeller</t>
        </is>
      </c>
      <c r="P1533" s="235" t="inlineStr">
        <is>
          <t>RTF</t>
        </is>
      </c>
      <c r="Q1533" s="233" t="inlineStr">
        <is>
          <t>B104018</t>
        </is>
      </c>
      <c r="R1533" s="235" t="inlineStr">
        <is>
          <t>LT250</t>
        </is>
      </c>
      <c r="S1533" s="233" t="n"/>
      <c r="T1533" s="233" t="n"/>
      <c r="U1533" s="233" t="n"/>
    </row>
    <row r="1534">
      <c r="B1534" s="233">
        <f>IF(AND(M1534&lt;&gt;"B20", O1534= "Coating_Standard"),"Y","N")</f>
        <v/>
      </c>
      <c r="C1534" s="233" t="inlineStr">
        <is>
          <t>ConTab_BOM_KP_Insert_2245</t>
        </is>
      </c>
      <c r="D1534" s="233">
        <f>IF(B1534="Y",C1534,"")</f>
        <v/>
      </c>
      <c r="E1534" s="235" t="inlineStr">
        <is>
          <t>3014-5_6-KP</t>
        </is>
      </c>
      <c r="F1534" s="235" t="inlineStr">
        <is>
          <t>Opt_Insert</t>
        </is>
      </c>
      <c r="G1534" s="235" t="inlineStr">
        <is>
          <t>4</t>
        </is>
      </c>
      <c r="H1534" s="234" t="inlineStr">
        <is>
          <t>X4</t>
        </is>
      </c>
      <c r="I1534" s="233" t="inlineStr">
        <is>
          <t>Packing</t>
        </is>
      </c>
      <c r="J1534" s="233" t="inlineStr">
        <is>
          <t>Packing</t>
        </is>
      </c>
      <c r="K1534" s="233" t="n"/>
      <c r="L1534" s="233" t="inlineStr">
        <is>
          <t>Oil Lubricated Bath</t>
        </is>
      </c>
      <c r="M1534" s="233" t="inlineStr">
        <is>
          <t>C35</t>
        </is>
      </c>
      <c r="N1534" s="233" t="inlineStr">
        <is>
          <t>Lip Seal</t>
        </is>
      </c>
      <c r="O1534" s="233" t="inlineStr">
        <is>
          <t>Coating_Scotchkote134_interior_exterior_IncludeImpeller</t>
        </is>
      </c>
      <c r="P1534" s="235" t="inlineStr">
        <is>
          <t>RTF</t>
        </is>
      </c>
      <c r="Q1534" s="233" t="inlineStr">
        <is>
          <t>B104020</t>
        </is>
      </c>
      <c r="R1534" s="235" t="inlineStr">
        <is>
          <t>LT250</t>
        </is>
      </c>
      <c r="S1534" s="233" t="n"/>
      <c r="T1534" s="233" t="n"/>
      <c r="U1534" s="233" t="n"/>
    </row>
    <row r="1535">
      <c r="B1535" s="233">
        <f>IF(AND(M1535&lt;&gt;"B20", O1535= "Coating_Standard"),"Y","N")</f>
        <v/>
      </c>
      <c r="C1535" s="233" t="inlineStr">
        <is>
          <t>ConTab_BOM_KP_Insert_2246</t>
        </is>
      </c>
      <c r="D1535" s="233">
        <f>IF(B1535="Y",C1535,"")</f>
        <v/>
      </c>
      <c r="E1535" s="235" t="inlineStr">
        <is>
          <t>3014-5_6-KP</t>
        </is>
      </c>
      <c r="F1535" s="235" t="inlineStr">
        <is>
          <t>Opt_Insert</t>
        </is>
      </c>
      <c r="G1535" s="235" t="inlineStr">
        <is>
          <t>4</t>
        </is>
      </c>
      <c r="H1535" s="234" t="inlineStr">
        <is>
          <t>X4</t>
        </is>
      </c>
      <c r="I1535" s="233" t="inlineStr">
        <is>
          <t>Packing</t>
        </is>
      </c>
      <c r="J1535" s="233" t="inlineStr">
        <is>
          <t>Packing</t>
        </is>
      </c>
      <c r="K1535" s="233" t="n"/>
      <c r="L1535" s="233" t="inlineStr">
        <is>
          <t>Oil Lubricated Bath</t>
        </is>
      </c>
      <c r="M1535" s="233" t="inlineStr">
        <is>
          <t>J</t>
        </is>
      </c>
      <c r="N1535" s="233" t="inlineStr">
        <is>
          <t>Lip Seal</t>
        </is>
      </c>
      <c r="O1535" s="233" t="inlineStr">
        <is>
          <t>Coating_Scotchkote134_interior_exterior_IncludeImpeller</t>
        </is>
      </c>
      <c r="P1535" s="235" t="inlineStr">
        <is>
          <t>RTF</t>
        </is>
      </c>
      <c r="Q1535" s="233" t="inlineStr">
        <is>
          <t>B104022</t>
        </is>
      </c>
      <c r="R1535" s="235" t="inlineStr">
        <is>
          <t>LT105</t>
        </is>
      </c>
      <c r="S1535" s="233" t="n"/>
      <c r="T1535" s="233" t="n"/>
      <c r="U1535" s="233" t="n"/>
    </row>
    <row r="1536">
      <c r="B1536" s="233">
        <f>IF(AND(M1536&lt;&gt;"B20", O1536= "Coating_Standard"),"Y","N")</f>
        <v/>
      </c>
      <c r="C1536" s="233" t="inlineStr">
        <is>
          <t>ConTab_BOM_KP_Insert_2247</t>
        </is>
      </c>
      <c r="D1536" s="233">
        <f>IF(B1536="Y",C1536,"")</f>
        <v/>
      </c>
      <c r="E1536" s="235" t="inlineStr">
        <is>
          <t>3014-5_6-KP</t>
        </is>
      </c>
      <c r="F1536" s="235" t="inlineStr">
        <is>
          <t>Opt_Insert</t>
        </is>
      </c>
      <c r="G1536" s="235" t="inlineStr">
        <is>
          <t>4</t>
        </is>
      </c>
      <c r="H1536" s="234" t="inlineStr">
        <is>
          <t>X4</t>
        </is>
      </c>
      <c r="I1536" s="233" t="inlineStr">
        <is>
          <t>Packing</t>
        </is>
      </c>
      <c r="J1536" s="233" t="inlineStr">
        <is>
          <t>Packing</t>
        </is>
      </c>
      <c r="K1536" s="233" t="n"/>
      <c r="L1536" s="233" t="inlineStr">
        <is>
          <t>Oil Lubricated Bath</t>
        </is>
      </c>
      <c r="M1536" s="233" t="inlineStr">
        <is>
          <t>X</t>
        </is>
      </c>
      <c r="N1536" s="233" t="inlineStr">
        <is>
          <t>Special/Other</t>
        </is>
      </c>
      <c r="O1536" s="233" t="inlineStr">
        <is>
          <t>Coating_Scotchkote134_interior_exterior_IncludeImpeller</t>
        </is>
      </c>
      <c r="P1536" s="235" t="inlineStr">
        <is>
          <t>RTF</t>
        </is>
      </c>
      <c r="Q1536" s="233" t="inlineStr">
        <is>
          <t>B104023</t>
        </is>
      </c>
      <c r="R1536" s="235" t="inlineStr">
        <is>
          <t>LT250</t>
        </is>
      </c>
      <c r="S1536" s="233" t="n"/>
      <c r="T1536" s="233" t="n"/>
      <c r="U1536" s="233" t="n"/>
    </row>
    <row r="1537">
      <c r="B1537" s="233">
        <f>IF(AND(M1537&lt;&gt;"B20", O1537= "Coating_Standard"),"Y","N")</f>
        <v/>
      </c>
      <c r="C1537" s="233" t="inlineStr">
        <is>
          <t>ConTab_BOM_KP_Insert_2248</t>
        </is>
      </c>
      <c r="D1537" s="233">
        <f>IF(B1537="Y",C1537,"")</f>
        <v/>
      </c>
      <c r="E1537" s="235" t="inlineStr">
        <is>
          <t>4012-1_2-KP</t>
        </is>
      </c>
      <c r="F1537" s="235" t="inlineStr">
        <is>
          <t>Opt_Insert</t>
        </is>
      </c>
      <c r="G1537" s="235" t="inlineStr">
        <is>
          <t>4</t>
        </is>
      </c>
      <c r="H1537" s="234" t="inlineStr">
        <is>
          <t>X4</t>
        </is>
      </c>
      <c r="I1537" s="233" t="inlineStr">
        <is>
          <t>Mechanical Seal</t>
        </is>
      </c>
      <c r="J1537" s="233" t="inlineStr">
        <is>
          <t>Single</t>
        </is>
      </c>
      <c r="K1537" s="233" t="n"/>
      <c r="L1537" s="233" t="inlineStr">
        <is>
          <t>Oil Lubricated Bath</t>
        </is>
      </c>
      <c r="M1537" s="233" t="inlineStr">
        <is>
          <t>C35</t>
        </is>
      </c>
      <c r="N1537" s="233" t="inlineStr">
        <is>
          <t>Lip Seal</t>
        </is>
      </c>
      <c r="O1537" s="233" t="inlineStr">
        <is>
          <t>Coating_Scotchkote134_interior_exterior_IncludeImpeller</t>
        </is>
      </c>
      <c r="P1537" s="235" t="inlineStr">
        <is>
          <t>RTF</t>
        </is>
      </c>
      <c r="Q1537" s="233" t="inlineStr">
        <is>
          <t>B104015</t>
        </is>
      </c>
      <c r="R1537" s="235" t="inlineStr">
        <is>
          <t>LT250</t>
        </is>
      </c>
      <c r="S1537" s="233" t="n"/>
      <c r="T1537" s="233" t="n"/>
      <c r="U1537" s="233" t="n"/>
    </row>
    <row r="1538">
      <c r="B1538" s="233">
        <f>IF(AND(M1538&lt;&gt;"B20", O1538= "Coating_Standard"),"Y","N")</f>
        <v/>
      </c>
      <c r="C1538" s="233" t="inlineStr">
        <is>
          <t>ConTab_BOM_KP_Insert_2249</t>
        </is>
      </c>
      <c r="D1538" s="233">
        <f>IF(B1538="Y",C1538,"")</f>
        <v/>
      </c>
      <c r="E1538" s="235" t="inlineStr">
        <is>
          <t>4012-1_2-KP</t>
        </is>
      </c>
      <c r="F1538" s="235" t="inlineStr">
        <is>
          <t>Opt_Insert</t>
        </is>
      </c>
      <c r="G1538" s="235" t="inlineStr">
        <is>
          <t>4</t>
        </is>
      </c>
      <c r="H1538" s="234" t="inlineStr">
        <is>
          <t>X4</t>
        </is>
      </c>
      <c r="I1538" s="233" t="inlineStr">
        <is>
          <t>Mechanical Seal</t>
        </is>
      </c>
      <c r="J1538" s="233" t="inlineStr">
        <is>
          <t>Single</t>
        </is>
      </c>
      <c r="K1538" s="233" t="n"/>
      <c r="L1538" s="233" t="inlineStr">
        <is>
          <t>Oil Lubricated Bath</t>
        </is>
      </c>
      <c r="M1538" s="233" t="inlineStr">
        <is>
          <t>J</t>
        </is>
      </c>
      <c r="N1538" s="233" t="inlineStr">
        <is>
          <t>Lip Seal</t>
        </is>
      </c>
      <c r="O1538" s="233" t="inlineStr">
        <is>
          <t>Coating_Scotchkote134_interior_exterior_IncludeImpeller</t>
        </is>
      </c>
      <c r="P1538" s="235" t="inlineStr">
        <is>
          <t>RTF</t>
        </is>
      </c>
      <c r="Q1538" s="233" t="inlineStr">
        <is>
          <t>B104017</t>
        </is>
      </c>
      <c r="R1538" s="235" t="inlineStr">
        <is>
          <t>LT105</t>
        </is>
      </c>
      <c r="S1538" s="233" t="n"/>
      <c r="T1538" s="233" t="n"/>
      <c r="U1538" s="233" t="n"/>
    </row>
    <row r="1539">
      <c r="B1539" s="233">
        <f>IF(AND(M1539&lt;&gt;"B20", O1539= "Coating_Standard"),"Y","N")</f>
        <v/>
      </c>
      <c r="C1539" s="233" t="inlineStr">
        <is>
          <t>ConTab_BOM_KP_Insert_2250</t>
        </is>
      </c>
      <c r="D1539" s="233">
        <f>IF(B1539="Y",C1539,"")</f>
        <v/>
      </c>
      <c r="E1539" s="235" t="inlineStr">
        <is>
          <t>4012-1_2-KP</t>
        </is>
      </c>
      <c r="F1539" s="235" t="inlineStr">
        <is>
          <t>Opt_Insert</t>
        </is>
      </c>
      <c r="G1539" s="235" t="inlineStr">
        <is>
          <t>4</t>
        </is>
      </c>
      <c r="H1539" s="234" t="inlineStr">
        <is>
          <t>X4</t>
        </is>
      </c>
      <c r="I1539" s="233" t="inlineStr">
        <is>
          <t>Mechanical Seal</t>
        </is>
      </c>
      <c r="J1539" s="233" t="inlineStr">
        <is>
          <t>Single</t>
        </is>
      </c>
      <c r="K1539" s="233" t="n"/>
      <c r="L1539" s="233" t="inlineStr">
        <is>
          <t>Oil Lubricated Bath</t>
        </is>
      </c>
      <c r="M1539" s="233" t="inlineStr">
        <is>
          <t>X</t>
        </is>
      </c>
      <c r="N1539" s="233" t="inlineStr">
        <is>
          <t>Special/Other</t>
        </is>
      </c>
      <c r="O1539" s="233" t="inlineStr">
        <is>
          <t>Coating_Scotchkote134_interior_exterior_IncludeImpeller</t>
        </is>
      </c>
      <c r="P1539" s="235" t="inlineStr">
        <is>
          <t>RTF</t>
        </is>
      </c>
      <c r="Q1539" s="233" t="inlineStr">
        <is>
          <t>B104018</t>
        </is>
      </c>
      <c r="R1539" s="235" t="inlineStr">
        <is>
          <t>LT250</t>
        </is>
      </c>
      <c r="S1539" s="233" t="n"/>
      <c r="T1539" s="233" t="n"/>
      <c r="U1539" s="233" t="n"/>
    </row>
    <row r="1540">
      <c r="B1540" s="233">
        <f>IF(AND(M1540&lt;&gt;"B20", O1540= "Coating_Standard"),"Y","N")</f>
        <v/>
      </c>
      <c r="C1540" s="233" t="inlineStr">
        <is>
          <t>ConTab_BOM_KP_Insert_2251</t>
        </is>
      </c>
      <c r="D1540" s="233">
        <f>IF(B1540="Y",C1540,"")</f>
        <v/>
      </c>
      <c r="E1540" s="235" t="inlineStr">
        <is>
          <t>4012-1_2-KP</t>
        </is>
      </c>
      <c r="F1540" s="235" t="inlineStr">
        <is>
          <t>Opt_Insert</t>
        </is>
      </c>
      <c r="G1540" s="235" t="inlineStr">
        <is>
          <t>4</t>
        </is>
      </c>
      <c r="H1540" s="234" t="inlineStr">
        <is>
          <t>X4</t>
        </is>
      </c>
      <c r="I1540" s="233" t="inlineStr">
        <is>
          <t>Packing</t>
        </is>
      </c>
      <c r="J1540" s="233" t="inlineStr">
        <is>
          <t>Packing</t>
        </is>
      </c>
      <c r="K1540" s="233" t="n"/>
      <c r="L1540" s="233" t="inlineStr">
        <is>
          <t>Oil Lubricated Bath</t>
        </is>
      </c>
      <c r="M1540" s="233" t="inlineStr">
        <is>
          <t>C35</t>
        </is>
      </c>
      <c r="N1540" s="233" t="inlineStr">
        <is>
          <t>Lip Seal</t>
        </is>
      </c>
      <c r="O1540" s="233" t="inlineStr">
        <is>
          <t>Coating_Scotchkote134_interior_exterior_IncludeImpeller</t>
        </is>
      </c>
      <c r="P1540" s="235" t="inlineStr">
        <is>
          <t>RTF</t>
        </is>
      </c>
      <c r="Q1540" s="233" t="inlineStr">
        <is>
          <t>B104020</t>
        </is>
      </c>
      <c r="R1540" s="235" t="inlineStr">
        <is>
          <t>LT250</t>
        </is>
      </c>
      <c r="S1540" s="233" t="n"/>
      <c r="T1540" s="233" t="n"/>
      <c r="U1540" s="233" t="n"/>
    </row>
    <row r="1541">
      <c r="B1541" s="233">
        <f>IF(AND(M1541&lt;&gt;"B20", O1541= "Coating_Standard"),"Y","N")</f>
        <v/>
      </c>
      <c r="C1541" s="233" t="inlineStr">
        <is>
          <t>ConTab_BOM_KP_Insert_2252</t>
        </is>
      </c>
      <c r="D1541" s="233">
        <f>IF(B1541="Y",C1541,"")</f>
        <v/>
      </c>
      <c r="E1541" s="235" t="inlineStr">
        <is>
          <t>4012-1_2-KP</t>
        </is>
      </c>
      <c r="F1541" s="235" t="inlineStr">
        <is>
          <t>Opt_Insert</t>
        </is>
      </c>
      <c r="G1541" s="235" t="inlineStr">
        <is>
          <t>4</t>
        </is>
      </c>
      <c r="H1541" s="234" t="inlineStr">
        <is>
          <t>X4</t>
        </is>
      </c>
      <c r="I1541" s="233" t="inlineStr">
        <is>
          <t>Packing</t>
        </is>
      </c>
      <c r="J1541" s="233" t="inlineStr">
        <is>
          <t>Packing</t>
        </is>
      </c>
      <c r="K1541" s="233" t="n"/>
      <c r="L1541" s="233" t="inlineStr">
        <is>
          <t>Oil Lubricated Bath</t>
        </is>
      </c>
      <c r="M1541" s="233" t="inlineStr">
        <is>
          <t>J</t>
        </is>
      </c>
      <c r="N1541" s="233" t="inlineStr">
        <is>
          <t>Lip Seal</t>
        </is>
      </c>
      <c r="O1541" s="233" t="inlineStr">
        <is>
          <t>Coating_Scotchkote134_interior_exterior_IncludeImpeller</t>
        </is>
      </c>
      <c r="P1541" s="235" t="inlineStr">
        <is>
          <t>RTF</t>
        </is>
      </c>
      <c r="Q1541" s="233" t="inlineStr">
        <is>
          <t>B104022</t>
        </is>
      </c>
      <c r="R1541" s="235" t="inlineStr">
        <is>
          <t>LT105</t>
        </is>
      </c>
      <c r="S1541" s="233" t="n"/>
      <c r="T1541" s="233" t="n"/>
      <c r="U1541" s="233" t="n"/>
    </row>
    <row r="1542">
      <c r="B1542" s="233">
        <f>IF(AND(M1542&lt;&gt;"B20", O1542= "Coating_Standard"),"Y","N")</f>
        <v/>
      </c>
      <c r="C1542" s="233" t="inlineStr">
        <is>
          <t>ConTab_BOM_KP_Insert_2253</t>
        </is>
      </c>
      <c r="D1542" s="233">
        <f>IF(B1542="Y",C1542,"")</f>
        <v/>
      </c>
      <c r="E1542" s="235" t="inlineStr">
        <is>
          <t>4012-1_2-KP</t>
        </is>
      </c>
      <c r="F1542" s="235" t="inlineStr">
        <is>
          <t>Opt_Insert</t>
        </is>
      </c>
      <c r="G1542" s="235" t="inlineStr">
        <is>
          <t>4</t>
        </is>
      </c>
      <c r="H1542" s="234" t="inlineStr">
        <is>
          <t>X4</t>
        </is>
      </c>
      <c r="I1542" s="233" t="inlineStr">
        <is>
          <t>Packing</t>
        </is>
      </c>
      <c r="J1542" s="233" t="inlineStr">
        <is>
          <t>Packing</t>
        </is>
      </c>
      <c r="K1542" s="233" t="n"/>
      <c r="L1542" s="233" t="inlineStr">
        <is>
          <t>Oil Lubricated Bath</t>
        </is>
      </c>
      <c r="M1542" s="233" t="inlineStr">
        <is>
          <t>X</t>
        </is>
      </c>
      <c r="N1542" s="233" t="inlineStr">
        <is>
          <t>Special/Other</t>
        </is>
      </c>
      <c r="O1542" s="233" t="inlineStr">
        <is>
          <t>Coating_Scotchkote134_interior_exterior_IncludeImpeller</t>
        </is>
      </c>
      <c r="P1542" s="235" t="inlineStr">
        <is>
          <t>RTF</t>
        </is>
      </c>
      <c r="Q1542" s="233" t="inlineStr">
        <is>
          <t>B104023</t>
        </is>
      </c>
      <c r="R1542" s="235" t="inlineStr">
        <is>
          <t>LT250</t>
        </is>
      </c>
      <c r="S1542" s="233" t="n"/>
      <c r="T1542" s="233" t="n"/>
      <c r="U1542" s="233" t="n"/>
    </row>
    <row r="1543">
      <c r="B1543" s="233">
        <f>IF(AND(M1543&lt;&gt;"B20", O1543= "Coating_Standard"),"Y","N")</f>
        <v/>
      </c>
      <c r="C1543" s="233" t="inlineStr">
        <is>
          <t>ConTab_BOM_KP_Insert_2254</t>
        </is>
      </c>
      <c r="D1543" s="233">
        <f>IF(B1543="Y",C1543,"")</f>
        <v/>
      </c>
      <c r="E1543" s="235" t="inlineStr">
        <is>
          <t>4012-7_8-KP</t>
        </is>
      </c>
      <c r="F1543" s="235" t="inlineStr">
        <is>
          <t>Opt_Insert</t>
        </is>
      </c>
      <c r="G1543" s="235" t="inlineStr">
        <is>
          <t>4</t>
        </is>
      </c>
      <c r="H1543" s="234" t="inlineStr">
        <is>
          <t>X4</t>
        </is>
      </c>
      <c r="I1543" s="233" t="inlineStr">
        <is>
          <t>Mechanical Seal</t>
        </is>
      </c>
      <c r="J1543" s="233" t="inlineStr">
        <is>
          <t>Single</t>
        </is>
      </c>
      <c r="K1543" s="233" t="n"/>
      <c r="L1543" s="233" t="inlineStr">
        <is>
          <t>Oil Lubricated Bath</t>
        </is>
      </c>
      <c r="M1543" s="233" t="inlineStr">
        <is>
          <t>C35</t>
        </is>
      </c>
      <c r="N1543" s="233" t="inlineStr">
        <is>
          <t>Lip Seal</t>
        </is>
      </c>
      <c r="O1543" s="233" t="inlineStr">
        <is>
          <t>Coating_Scotchkote134_interior_exterior_IncludeImpeller</t>
        </is>
      </c>
      <c r="P1543" s="235" t="inlineStr">
        <is>
          <t>RTF</t>
        </is>
      </c>
      <c r="Q1543" s="233" t="inlineStr">
        <is>
          <t>B104015</t>
        </is>
      </c>
      <c r="R1543" s="235" t="inlineStr">
        <is>
          <t>LT250</t>
        </is>
      </c>
      <c r="S1543" s="233" t="n"/>
      <c r="T1543" s="233" t="n"/>
      <c r="U1543" s="233" t="n"/>
    </row>
    <row r="1544">
      <c r="B1544" s="233">
        <f>IF(AND(M1544&lt;&gt;"B20", O1544= "Coating_Standard"),"Y","N")</f>
        <v/>
      </c>
      <c r="C1544" s="233" t="inlineStr">
        <is>
          <t>ConTab_BOM_KP_Insert_2255</t>
        </is>
      </c>
      <c r="D1544" s="233">
        <f>IF(B1544="Y",C1544,"")</f>
        <v/>
      </c>
      <c r="E1544" s="235" t="inlineStr">
        <is>
          <t>4012-7_8-KP</t>
        </is>
      </c>
      <c r="F1544" s="235" t="inlineStr">
        <is>
          <t>Opt_Insert</t>
        </is>
      </c>
      <c r="G1544" s="235" t="inlineStr">
        <is>
          <t>4</t>
        </is>
      </c>
      <c r="H1544" s="234" t="inlineStr">
        <is>
          <t>X4</t>
        </is>
      </c>
      <c r="I1544" s="233" t="inlineStr">
        <is>
          <t>Mechanical Seal</t>
        </is>
      </c>
      <c r="J1544" s="233" t="inlineStr">
        <is>
          <t>Single</t>
        </is>
      </c>
      <c r="K1544" s="233" t="n"/>
      <c r="L1544" s="233" t="inlineStr">
        <is>
          <t>Oil Lubricated Bath</t>
        </is>
      </c>
      <c r="M1544" s="233" t="inlineStr">
        <is>
          <t>J</t>
        </is>
      </c>
      <c r="N1544" s="233" t="inlineStr">
        <is>
          <t>Lip Seal</t>
        </is>
      </c>
      <c r="O1544" s="233" t="inlineStr">
        <is>
          <t>Coating_Scotchkote134_interior_exterior_IncludeImpeller</t>
        </is>
      </c>
      <c r="P1544" s="235" t="inlineStr">
        <is>
          <t>RTF</t>
        </is>
      </c>
      <c r="Q1544" s="233" t="inlineStr">
        <is>
          <t>B104017</t>
        </is>
      </c>
      <c r="R1544" s="235" t="inlineStr">
        <is>
          <t>LT105</t>
        </is>
      </c>
      <c r="S1544" s="233" t="n"/>
      <c r="T1544" s="233" t="n"/>
      <c r="U1544" s="233" t="n"/>
    </row>
    <row r="1545">
      <c r="B1545" s="233">
        <f>IF(AND(M1545&lt;&gt;"B20", O1545= "Coating_Standard"),"Y","N")</f>
        <v/>
      </c>
      <c r="C1545" s="233" t="inlineStr">
        <is>
          <t>ConTab_BOM_KP_Insert_2256</t>
        </is>
      </c>
      <c r="D1545" s="233">
        <f>IF(B1545="Y",C1545,"")</f>
        <v/>
      </c>
      <c r="E1545" s="235" t="inlineStr">
        <is>
          <t>4012-7_8-KP</t>
        </is>
      </c>
      <c r="F1545" s="235" t="inlineStr">
        <is>
          <t>Opt_Insert</t>
        </is>
      </c>
      <c r="G1545" s="235" t="inlineStr">
        <is>
          <t>4</t>
        </is>
      </c>
      <c r="H1545" s="234" t="inlineStr">
        <is>
          <t>X4</t>
        </is>
      </c>
      <c r="I1545" s="233" t="inlineStr">
        <is>
          <t>Mechanical Seal</t>
        </is>
      </c>
      <c r="J1545" s="233" t="inlineStr">
        <is>
          <t>Single</t>
        </is>
      </c>
      <c r="K1545" s="233" t="n"/>
      <c r="L1545" s="233" t="inlineStr">
        <is>
          <t>Oil Lubricated Bath</t>
        </is>
      </c>
      <c r="M1545" s="233" t="inlineStr">
        <is>
          <t>X</t>
        </is>
      </c>
      <c r="N1545" s="233" t="inlineStr">
        <is>
          <t>Special/Other</t>
        </is>
      </c>
      <c r="O1545" s="233" t="inlineStr">
        <is>
          <t>Coating_Scotchkote134_interior_exterior_IncludeImpeller</t>
        </is>
      </c>
      <c r="P1545" s="235" t="inlineStr">
        <is>
          <t>RTF</t>
        </is>
      </c>
      <c r="Q1545" s="233" t="inlineStr">
        <is>
          <t>B104018</t>
        </is>
      </c>
      <c r="R1545" s="235" t="inlineStr">
        <is>
          <t>LT250</t>
        </is>
      </c>
      <c r="S1545" s="233" t="n"/>
      <c r="T1545" s="233" t="n"/>
      <c r="U1545" s="233" t="n"/>
    </row>
    <row r="1546">
      <c r="B1546" s="233">
        <f>IF(AND(M1546&lt;&gt;"B20", O1546= "Coating_Standard"),"Y","N")</f>
        <v/>
      </c>
      <c r="C1546" s="233" t="inlineStr">
        <is>
          <t>ConTab_BOM_KP_Insert_2257</t>
        </is>
      </c>
      <c r="D1546" s="233">
        <f>IF(B1546="Y",C1546,"")</f>
        <v/>
      </c>
      <c r="E1546" s="235" t="inlineStr">
        <is>
          <t>4012-7_8-KP</t>
        </is>
      </c>
      <c r="F1546" s="235" t="inlineStr">
        <is>
          <t>Opt_Insert</t>
        </is>
      </c>
      <c r="G1546" s="235" t="inlineStr">
        <is>
          <t>4</t>
        </is>
      </c>
      <c r="H1546" s="234" t="inlineStr">
        <is>
          <t>X4</t>
        </is>
      </c>
      <c r="I1546" s="233" t="inlineStr">
        <is>
          <t>Packing</t>
        </is>
      </c>
      <c r="J1546" s="233" t="inlineStr">
        <is>
          <t>Packing</t>
        </is>
      </c>
      <c r="K1546" s="233" t="n"/>
      <c r="L1546" s="233" t="inlineStr">
        <is>
          <t>Oil Lubricated Bath</t>
        </is>
      </c>
      <c r="M1546" s="233" t="inlineStr">
        <is>
          <t>C35</t>
        </is>
      </c>
      <c r="N1546" s="233" t="inlineStr">
        <is>
          <t>Lip Seal</t>
        </is>
      </c>
      <c r="O1546" s="233" t="inlineStr">
        <is>
          <t>Coating_Scotchkote134_interior_exterior_IncludeImpeller</t>
        </is>
      </c>
      <c r="P1546" s="235" t="inlineStr">
        <is>
          <t>RTF</t>
        </is>
      </c>
      <c r="Q1546" s="233" t="inlineStr">
        <is>
          <t>B104020</t>
        </is>
      </c>
      <c r="R1546" s="235" t="inlineStr">
        <is>
          <t>LT250</t>
        </is>
      </c>
      <c r="S1546" s="233" t="n"/>
      <c r="T1546" s="233" t="n"/>
      <c r="U1546" s="233" t="n"/>
    </row>
    <row r="1547">
      <c r="B1547" s="233">
        <f>IF(AND(M1547&lt;&gt;"B20", O1547= "Coating_Standard"),"Y","N")</f>
        <v/>
      </c>
      <c r="C1547" s="233" t="inlineStr">
        <is>
          <t>ConTab_BOM_KP_Insert_2258</t>
        </is>
      </c>
      <c r="D1547" s="233">
        <f>IF(B1547="Y",C1547,"")</f>
        <v/>
      </c>
      <c r="E1547" s="235" t="inlineStr">
        <is>
          <t>4012-7_8-KP</t>
        </is>
      </c>
      <c r="F1547" s="235" t="inlineStr">
        <is>
          <t>Opt_Insert</t>
        </is>
      </c>
      <c r="G1547" s="235" t="inlineStr">
        <is>
          <t>4</t>
        </is>
      </c>
      <c r="H1547" s="234" t="inlineStr">
        <is>
          <t>X4</t>
        </is>
      </c>
      <c r="I1547" s="233" t="inlineStr">
        <is>
          <t>Packing</t>
        </is>
      </c>
      <c r="J1547" s="233" t="inlineStr">
        <is>
          <t>Packing</t>
        </is>
      </c>
      <c r="K1547" s="233" t="n"/>
      <c r="L1547" s="233" t="inlineStr">
        <is>
          <t>Oil Lubricated Bath</t>
        </is>
      </c>
      <c r="M1547" s="233" t="inlineStr">
        <is>
          <t>J</t>
        </is>
      </c>
      <c r="N1547" s="233" t="inlineStr">
        <is>
          <t>Lip Seal</t>
        </is>
      </c>
      <c r="O1547" s="233" t="inlineStr">
        <is>
          <t>Coating_Scotchkote134_interior_exterior_IncludeImpeller</t>
        </is>
      </c>
      <c r="P1547" s="235" t="inlineStr">
        <is>
          <t>RTF</t>
        </is>
      </c>
      <c r="Q1547" s="233" t="inlineStr">
        <is>
          <t>B104022</t>
        </is>
      </c>
      <c r="R1547" s="235" t="inlineStr">
        <is>
          <t>LT105</t>
        </is>
      </c>
      <c r="S1547" s="233" t="n"/>
      <c r="T1547" s="233" t="n"/>
      <c r="U1547" s="233" t="n"/>
    </row>
    <row r="1548">
      <c r="B1548" s="233">
        <f>IF(AND(M1548&lt;&gt;"B20", O1548= "Coating_Standard"),"Y","N")</f>
        <v/>
      </c>
      <c r="C1548" s="233" t="inlineStr">
        <is>
          <t>ConTab_BOM_KP_Insert_2259</t>
        </is>
      </c>
      <c r="D1548" s="233">
        <f>IF(B1548="Y",C1548,"")</f>
        <v/>
      </c>
      <c r="E1548" s="235" t="inlineStr">
        <is>
          <t>4012-7_8-KP</t>
        </is>
      </c>
      <c r="F1548" s="235" t="inlineStr">
        <is>
          <t>Opt_Insert</t>
        </is>
      </c>
      <c r="G1548" s="235" t="inlineStr">
        <is>
          <t>4</t>
        </is>
      </c>
      <c r="H1548" s="234" t="inlineStr">
        <is>
          <t>X4</t>
        </is>
      </c>
      <c r="I1548" s="233" t="inlineStr">
        <is>
          <t>Packing</t>
        </is>
      </c>
      <c r="J1548" s="233" t="inlineStr">
        <is>
          <t>Packing</t>
        </is>
      </c>
      <c r="K1548" s="233" t="n"/>
      <c r="L1548" s="233" t="inlineStr">
        <is>
          <t>Oil Lubricated Bath</t>
        </is>
      </c>
      <c r="M1548" s="233" t="inlineStr">
        <is>
          <t>X</t>
        </is>
      </c>
      <c r="N1548" s="233" t="inlineStr">
        <is>
          <t>Special/Other</t>
        </is>
      </c>
      <c r="O1548" s="233" t="inlineStr">
        <is>
          <t>Coating_Scotchkote134_interior_exterior_IncludeImpeller</t>
        </is>
      </c>
      <c r="P1548" s="235" t="inlineStr">
        <is>
          <t>RTF</t>
        </is>
      </c>
      <c r="Q1548" s="233" t="inlineStr">
        <is>
          <t>B104023</t>
        </is>
      </c>
      <c r="R1548" s="235" t="inlineStr">
        <is>
          <t>LT250</t>
        </is>
      </c>
      <c r="S1548" s="233" t="n"/>
      <c r="T1548" s="233" t="n"/>
      <c r="U1548" s="233" t="n"/>
    </row>
    <row r="1549">
      <c r="B1549" s="233">
        <f>IF(AND(M1549&lt;&gt;"B20", O1549= "Coating_Standard"),"Y","N")</f>
        <v/>
      </c>
      <c r="C1549" s="233" t="inlineStr">
        <is>
          <t>ConTab_BOM_KP_Insert_2260</t>
        </is>
      </c>
      <c r="D1549" s="233">
        <f>IF(B1549="Y",C1549,"")</f>
        <v/>
      </c>
      <c r="E1549" s="198" t="inlineStr">
        <is>
          <t>4015-7_8-KP</t>
        </is>
      </c>
      <c r="F1549" s="235" t="inlineStr">
        <is>
          <t>Opt_Insert</t>
        </is>
      </c>
      <c r="G1549" s="235" t="inlineStr">
        <is>
          <t>4</t>
        </is>
      </c>
      <c r="H1549" s="234" t="inlineStr">
        <is>
          <t>X4</t>
        </is>
      </c>
      <c r="I1549" s="233" t="inlineStr">
        <is>
          <t>Mechanical Seal</t>
        </is>
      </c>
      <c r="J1549" s="233" t="inlineStr">
        <is>
          <t>Single</t>
        </is>
      </c>
      <c r="K1549" s="233" t="n"/>
      <c r="L1549" s="233" t="inlineStr">
        <is>
          <t>Oil Lubricated Bath</t>
        </is>
      </c>
      <c r="M1549" s="233" t="inlineStr">
        <is>
          <t>C35</t>
        </is>
      </c>
      <c r="N1549" s="233" t="inlineStr">
        <is>
          <t>Lip Seal</t>
        </is>
      </c>
      <c r="O1549" s="233" t="inlineStr">
        <is>
          <t>Coating_Scotchkote134_interior_exterior_IncludeImpeller</t>
        </is>
      </c>
      <c r="P1549" s="235" t="inlineStr">
        <is>
          <t>RTF</t>
        </is>
      </c>
      <c r="Q1549" s="233" t="inlineStr">
        <is>
          <t>B104015</t>
        </is>
      </c>
      <c r="R1549" s="235" t="inlineStr">
        <is>
          <t>LT250</t>
        </is>
      </c>
      <c r="S1549" s="233" t="n"/>
      <c r="T1549" s="233" t="n"/>
      <c r="U1549" s="233" t="n"/>
    </row>
    <row r="1550">
      <c r="B1550" s="233">
        <f>IF(AND(M1550&lt;&gt;"B20", O1550= "Coating_Standard"),"Y","N")</f>
        <v/>
      </c>
      <c r="C1550" s="233" t="inlineStr">
        <is>
          <t>ConTab_BOM_KP_Insert_2261</t>
        </is>
      </c>
      <c r="D1550" s="233">
        <f>IF(B1550="Y",C1550,"")</f>
        <v/>
      </c>
      <c r="E1550" s="198" t="inlineStr">
        <is>
          <t>4015-7_8-KP</t>
        </is>
      </c>
      <c r="F1550" s="235" t="inlineStr">
        <is>
          <t>Opt_Insert</t>
        </is>
      </c>
      <c r="G1550" s="235" t="inlineStr">
        <is>
          <t>4</t>
        </is>
      </c>
      <c r="H1550" s="234" t="inlineStr">
        <is>
          <t>X4</t>
        </is>
      </c>
      <c r="I1550" s="233" t="inlineStr">
        <is>
          <t>Mechanical Seal</t>
        </is>
      </c>
      <c r="J1550" s="233" t="inlineStr">
        <is>
          <t>Single</t>
        </is>
      </c>
      <c r="K1550" s="233" t="n"/>
      <c r="L1550" s="233" t="inlineStr">
        <is>
          <t>Oil Lubricated Bath</t>
        </is>
      </c>
      <c r="M1550" s="233" t="inlineStr">
        <is>
          <t>J</t>
        </is>
      </c>
      <c r="N1550" s="233" t="inlineStr">
        <is>
          <t>Lip Seal</t>
        </is>
      </c>
      <c r="O1550" s="233" t="inlineStr">
        <is>
          <t>Coating_Scotchkote134_interior_exterior_IncludeImpeller</t>
        </is>
      </c>
      <c r="P1550" s="235" t="inlineStr">
        <is>
          <t>RTF</t>
        </is>
      </c>
      <c r="Q1550" s="233" t="inlineStr">
        <is>
          <t>B104017</t>
        </is>
      </c>
      <c r="R1550" s="235" t="inlineStr">
        <is>
          <t>LT105</t>
        </is>
      </c>
      <c r="S1550" s="233" t="n"/>
      <c r="T1550" s="233" t="n"/>
      <c r="U1550" s="233" t="n"/>
    </row>
    <row r="1551">
      <c r="B1551" s="233">
        <f>IF(AND(M1551&lt;&gt;"B20", O1551= "Coating_Standard"),"Y","N")</f>
        <v/>
      </c>
      <c r="C1551" s="233" t="inlineStr">
        <is>
          <t>ConTab_BOM_KP_Insert_2262</t>
        </is>
      </c>
      <c r="D1551" s="233">
        <f>IF(B1551="Y",C1551,"")</f>
        <v/>
      </c>
      <c r="E1551" s="198" t="inlineStr">
        <is>
          <t>4015-7_8-KP</t>
        </is>
      </c>
      <c r="F1551" s="235" t="inlineStr">
        <is>
          <t>Opt_Insert</t>
        </is>
      </c>
      <c r="G1551" s="235" t="inlineStr">
        <is>
          <t>4</t>
        </is>
      </c>
      <c r="H1551" s="234" t="inlineStr">
        <is>
          <t>X4</t>
        </is>
      </c>
      <c r="I1551" s="233" t="inlineStr">
        <is>
          <t>Mechanical Seal</t>
        </is>
      </c>
      <c r="J1551" s="233" t="inlineStr">
        <is>
          <t>Single</t>
        </is>
      </c>
      <c r="K1551" s="233" t="n"/>
      <c r="L1551" s="233" t="inlineStr">
        <is>
          <t>Oil Lubricated Bath</t>
        </is>
      </c>
      <c r="M1551" s="233" t="inlineStr">
        <is>
          <t>X</t>
        </is>
      </c>
      <c r="N1551" s="233" t="inlineStr">
        <is>
          <t>Special/Other</t>
        </is>
      </c>
      <c r="O1551" s="233" t="inlineStr">
        <is>
          <t>Coating_Scotchkote134_interior_exterior_IncludeImpeller</t>
        </is>
      </c>
      <c r="P1551" s="235" t="inlineStr">
        <is>
          <t>RTF</t>
        </is>
      </c>
      <c r="Q1551" s="233" t="inlineStr">
        <is>
          <t>B104018</t>
        </is>
      </c>
      <c r="R1551" s="235" t="inlineStr">
        <is>
          <t>LT250</t>
        </is>
      </c>
      <c r="S1551" s="233" t="n"/>
      <c r="T1551" s="233" t="n"/>
      <c r="U1551" s="233" t="n"/>
    </row>
    <row r="1552">
      <c r="B1552" s="233">
        <f>IF(AND(M1552&lt;&gt;"B20", O1552= "Coating_Standard"),"Y","N")</f>
        <v/>
      </c>
      <c r="C1552" s="233" t="inlineStr">
        <is>
          <t>ConTab_BOM_KP_Insert_2263</t>
        </is>
      </c>
      <c r="D1552" s="233">
        <f>IF(B1552="Y",C1552,"")</f>
        <v/>
      </c>
      <c r="E1552" s="198" t="inlineStr">
        <is>
          <t>4015-7_8-KP</t>
        </is>
      </c>
      <c r="F1552" s="235" t="inlineStr">
        <is>
          <t>Opt_Insert</t>
        </is>
      </c>
      <c r="G1552" s="235" t="inlineStr">
        <is>
          <t>4</t>
        </is>
      </c>
      <c r="H1552" s="234" t="inlineStr">
        <is>
          <t>X4</t>
        </is>
      </c>
      <c r="I1552" s="233" t="inlineStr">
        <is>
          <t>Packing</t>
        </is>
      </c>
      <c r="J1552" s="233" t="inlineStr">
        <is>
          <t>Packing</t>
        </is>
      </c>
      <c r="K1552" s="233" t="n"/>
      <c r="L1552" s="233" t="inlineStr">
        <is>
          <t>Oil Lubricated Bath</t>
        </is>
      </c>
      <c r="M1552" s="233" t="inlineStr">
        <is>
          <t>C35</t>
        </is>
      </c>
      <c r="N1552" s="233" t="inlineStr">
        <is>
          <t>Lip Seal</t>
        </is>
      </c>
      <c r="O1552" s="233" t="inlineStr">
        <is>
          <t>Coating_Scotchkote134_interior_exterior_IncludeImpeller</t>
        </is>
      </c>
      <c r="P1552" s="235" t="inlineStr">
        <is>
          <t>RTF</t>
        </is>
      </c>
      <c r="Q1552" s="233" t="inlineStr">
        <is>
          <t>B104020</t>
        </is>
      </c>
      <c r="R1552" s="235" t="inlineStr">
        <is>
          <t>LT250</t>
        </is>
      </c>
      <c r="S1552" s="233" t="n"/>
      <c r="T1552" s="233" t="n"/>
      <c r="U1552" s="233" t="n"/>
    </row>
    <row r="1553">
      <c r="B1553" s="233">
        <f>IF(AND(M1553&lt;&gt;"B20", O1553= "Coating_Standard"),"Y","N")</f>
        <v/>
      </c>
      <c r="C1553" s="233" t="inlineStr">
        <is>
          <t>ConTab_BOM_KP_Insert_2264</t>
        </is>
      </c>
      <c r="D1553" s="233">
        <f>IF(B1553="Y",C1553,"")</f>
        <v/>
      </c>
      <c r="E1553" s="198" t="inlineStr">
        <is>
          <t>4015-7_8-KP</t>
        </is>
      </c>
      <c r="F1553" s="235" t="inlineStr">
        <is>
          <t>Opt_Insert</t>
        </is>
      </c>
      <c r="G1553" s="235" t="inlineStr">
        <is>
          <t>4</t>
        </is>
      </c>
      <c r="H1553" s="234" t="inlineStr">
        <is>
          <t>X4</t>
        </is>
      </c>
      <c r="I1553" s="233" t="inlineStr">
        <is>
          <t>Packing</t>
        </is>
      </c>
      <c r="J1553" s="233" t="inlineStr">
        <is>
          <t>Packing</t>
        </is>
      </c>
      <c r="K1553" s="233" t="n"/>
      <c r="L1553" s="233" t="inlineStr">
        <is>
          <t>Oil Lubricated Bath</t>
        </is>
      </c>
      <c r="M1553" s="233" t="inlineStr">
        <is>
          <t>J</t>
        </is>
      </c>
      <c r="N1553" s="233" t="inlineStr">
        <is>
          <t>Lip Seal</t>
        </is>
      </c>
      <c r="O1553" s="233" t="inlineStr">
        <is>
          <t>Coating_Scotchkote134_interior_exterior_IncludeImpeller</t>
        </is>
      </c>
      <c r="P1553" s="235" t="inlineStr">
        <is>
          <t>RTF</t>
        </is>
      </c>
      <c r="Q1553" s="233" t="inlineStr">
        <is>
          <t>B104022</t>
        </is>
      </c>
      <c r="R1553" s="235" t="inlineStr">
        <is>
          <t>LT105</t>
        </is>
      </c>
      <c r="S1553" s="233" t="n"/>
      <c r="T1553" s="233" t="n"/>
      <c r="U1553" s="233" t="n"/>
    </row>
    <row r="1554">
      <c r="B1554" s="233">
        <f>IF(AND(M1554&lt;&gt;"B20", O1554= "Coating_Standard"),"Y","N")</f>
        <v/>
      </c>
      <c r="C1554" s="233" t="inlineStr">
        <is>
          <t>ConTab_BOM_KP_Insert_2265</t>
        </is>
      </c>
      <c r="D1554" s="233">
        <f>IF(B1554="Y",C1554,"")</f>
        <v/>
      </c>
      <c r="E1554" s="198" t="inlineStr">
        <is>
          <t>4015-7_8-KP</t>
        </is>
      </c>
      <c r="F1554" s="235" t="inlineStr">
        <is>
          <t>Opt_Insert</t>
        </is>
      </c>
      <c r="G1554" s="235" t="inlineStr">
        <is>
          <t>4</t>
        </is>
      </c>
      <c r="H1554" s="234" t="inlineStr">
        <is>
          <t>X4</t>
        </is>
      </c>
      <c r="I1554" s="233" t="inlineStr">
        <is>
          <t>Packing</t>
        </is>
      </c>
      <c r="J1554" s="233" t="inlineStr">
        <is>
          <t>Packing</t>
        </is>
      </c>
      <c r="K1554" s="233" t="n"/>
      <c r="L1554" s="233" t="inlineStr">
        <is>
          <t>Oil Lubricated Bath</t>
        </is>
      </c>
      <c r="M1554" s="233" t="inlineStr">
        <is>
          <t>X</t>
        </is>
      </c>
      <c r="N1554" s="233" t="inlineStr">
        <is>
          <t>Special/Other</t>
        </is>
      </c>
      <c r="O1554" s="233" t="inlineStr">
        <is>
          <t>Coating_Scotchkote134_interior_exterior_IncludeImpeller</t>
        </is>
      </c>
      <c r="P1554" s="235" t="inlineStr">
        <is>
          <t>RTF</t>
        </is>
      </c>
      <c r="Q1554" s="233" t="inlineStr">
        <is>
          <t>B104023</t>
        </is>
      </c>
      <c r="R1554" s="235" t="inlineStr">
        <is>
          <t>LT250</t>
        </is>
      </c>
      <c r="S1554" s="233" t="n"/>
      <c r="T1554" s="233" t="n"/>
      <c r="U1554" s="233" t="n"/>
    </row>
    <row r="1555">
      <c r="B1555" s="233">
        <f>IF(AND(M1555&lt;&gt;"B20", O1555= "Coating_Standard"),"Y","N")</f>
        <v/>
      </c>
      <c r="C1555" s="233" t="inlineStr">
        <is>
          <t>ConTab_BOM_KP_Insert_2266</t>
        </is>
      </c>
      <c r="D1555" s="233">
        <f>IF(B1555="Y",C1555,"")</f>
        <v/>
      </c>
      <c r="E1555" s="198" t="inlineStr">
        <is>
          <t>5012-7_8-KP</t>
        </is>
      </c>
      <c r="F1555" s="235" t="inlineStr">
        <is>
          <t>Opt_Insert</t>
        </is>
      </c>
      <c r="G1555" s="235" t="inlineStr">
        <is>
          <t>4</t>
        </is>
      </c>
      <c r="H1555" s="234" t="inlineStr">
        <is>
          <t>X4</t>
        </is>
      </c>
      <c r="I1555" s="233" t="inlineStr">
        <is>
          <t>Mechanical Seal</t>
        </is>
      </c>
      <c r="J1555" s="233" t="inlineStr">
        <is>
          <t>Single</t>
        </is>
      </c>
      <c r="K1555" s="233" t="n"/>
      <c r="L1555" s="233" t="inlineStr">
        <is>
          <t>Oil Lubricated Bath</t>
        </is>
      </c>
      <c r="M1555" s="233" t="inlineStr">
        <is>
          <t>C35</t>
        </is>
      </c>
      <c r="N1555" s="233" t="inlineStr">
        <is>
          <t>Lip Seal</t>
        </is>
      </c>
      <c r="O1555" s="233" t="inlineStr">
        <is>
          <t>Coating_Scotchkote134_interior_exterior_IncludeImpeller</t>
        </is>
      </c>
      <c r="P1555" s="235" t="inlineStr">
        <is>
          <t>RTF</t>
        </is>
      </c>
      <c r="Q1555" s="233" t="inlineStr">
        <is>
          <t>B104024</t>
        </is>
      </c>
      <c r="R1555" s="235" t="inlineStr">
        <is>
          <t>LT250</t>
        </is>
      </c>
      <c r="S1555" s="233" t="n"/>
      <c r="T1555" s="233" t="n"/>
      <c r="U1555" s="233" t="n"/>
    </row>
    <row r="1556">
      <c r="B1556" s="233">
        <f>IF(AND(M1556&lt;&gt;"B20", O1556= "Coating_Standard"),"Y","N")</f>
        <v/>
      </c>
      <c r="C1556" s="233" t="inlineStr">
        <is>
          <t>ConTab_BOM_KP_Insert_2267</t>
        </is>
      </c>
      <c r="D1556" s="233">
        <f>IF(B1556="Y",C1556,"")</f>
        <v/>
      </c>
      <c r="E1556" s="198" t="inlineStr">
        <is>
          <t>5012-7_8-KP</t>
        </is>
      </c>
      <c r="F1556" s="235" t="inlineStr">
        <is>
          <t>Opt_Insert</t>
        </is>
      </c>
      <c r="G1556" s="235" t="inlineStr">
        <is>
          <t>4</t>
        </is>
      </c>
      <c r="H1556" s="234" t="inlineStr">
        <is>
          <t>X4</t>
        </is>
      </c>
      <c r="I1556" s="233" t="inlineStr">
        <is>
          <t>Mechanical Seal</t>
        </is>
      </c>
      <c r="J1556" s="233" t="inlineStr">
        <is>
          <t>Single</t>
        </is>
      </c>
      <c r="K1556" s="233" t="n"/>
      <c r="L1556" s="233" t="inlineStr">
        <is>
          <t>Oil Lubricated Bath</t>
        </is>
      </c>
      <c r="M1556" s="233" t="inlineStr">
        <is>
          <t>J</t>
        </is>
      </c>
      <c r="N1556" s="233" t="inlineStr">
        <is>
          <t>Lip Seal</t>
        </is>
      </c>
      <c r="O1556" s="233" t="inlineStr">
        <is>
          <t>Coating_Scotchkote134_interior_exterior_IncludeImpeller</t>
        </is>
      </c>
      <c r="P1556" s="235" t="inlineStr">
        <is>
          <t>RTF</t>
        </is>
      </c>
      <c r="Q1556" s="233" t="inlineStr">
        <is>
          <t>B104026</t>
        </is>
      </c>
      <c r="R1556" s="235" t="inlineStr">
        <is>
          <t>LT105</t>
        </is>
      </c>
      <c r="S1556" s="233" t="n"/>
      <c r="T1556" s="233" t="n"/>
      <c r="U1556" s="233" t="n"/>
    </row>
    <row r="1557">
      <c r="B1557" s="233">
        <f>IF(AND(M1557&lt;&gt;"B20", O1557= "Coating_Standard"),"Y","N")</f>
        <v/>
      </c>
      <c r="C1557" s="233" t="inlineStr">
        <is>
          <t>ConTab_BOM_KP_Insert_2268</t>
        </is>
      </c>
      <c r="D1557" s="233">
        <f>IF(B1557="Y",C1557,"")</f>
        <v/>
      </c>
      <c r="E1557" s="198" t="inlineStr">
        <is>
          <t>5012-7_8-KP</t>
        </is>
      </c>
      <c r="F1557" s="235" t="inlineStr">
        <is>
          <t>Opt_Insert</t>
        </is>
      </c>
      <c r="G1557" s="235" t="inlineStr">
        <is>
          <t>4</t>
        </is>
      </c>
      <c r="H1557" s="234" t="inlineStr">
        <is>
          <t>X4</t>
        </is>
      </c>
      <c r="I1557" s="233" t="inlineStr">
        <is>
          <t>Mechanical Seal</t>
        </is>
      </c>
      <c r="J1557" s="233" t="inlineStr">
        <is>
          <t>Single</t>
        </is>
      </c>
      <c r="K1557" s="233" t="n"/>
      <c r="L1557" s="233" t="inlineStr">
        <is>
          <t>Oil Lubricated Bath</t>
        </is>
      </c>
      <c r="M1557" s="233" t="inlineStr">
        <is>
          <t>X</t>
        </is>
      </c>
      <c r="N1557" s="233" t="inlineStr">
        <is>
          <t>Special/Other</t>
        </is>
      </c>
      <c r="O1557" s="233" t="inlineStr">
        <is>
          <t>Coating_Scotchkote134_interior_exterior_IncludeImpeller</t>
        </is>
      </c>
      <c r="P1557" s="235" t="inlineStr">
        <is>
          <t>RTF</t>
        </is>
      </c>
      <c r="Q1557" s="233" t="inlineStr">
        <is>
          <t>B104027</t>
        </is>
      </c>
      <c r="R1557" s="235" t="inlineStr">
        <is>
          <t>LT250</t>
        </is>
      </c>
      <c r="S1557" s="233" t="n"/>
      <c r="T1557" s="233" t="n"/>
      <c r="U1557" s="233" t="n"/>
    </row>
    <row r="1558">
      <c r="B1558" s="233">
        <f>IF(AND(M1558&lt;&gt;"B20", O1558= "Coating_Standard"),"Y","N")</f>
        <v/>
      </c>
      <c r="C1558" s="233" t="inlineStr">
        <is>
          <t>ConTab_BOM_KP_Insert_2269</t>
        </is>
      </c>
      <c r="D1558" s="233">
        <f>IF(B1558="Y",C1558,"")</f>
        <v/>
      </c>
      <c r="E1558" s="198" t="inlineStr">
        <is>
          <t>5012-7_8-KP</t>
        </is>
      </c>
      <c r="F1558" s="235" t="inlineStr">
        <is>
          <t>Opt_Insert</t>
        </is>
      </c>
      <c r="G1558" s="235" t="inlineStr">
        <is>
          <t>4</t>
        </is>
      </c>
      <c r="H1558" s="234" t="inlineStr">
        <is>
          <t>X4</t>
        </is>
      </c>
      <c r="I1558" s="233" t="inlineStr">
        <is>
          <t>Packing</t>
        </is>
      </c>
      <c r="J1558" s="233" t="inlineStr">
        <is>
          <t>Packing</t>
        </is>
      </c>
      <c r="K1558" s="233" t="n"/>
      <c r="L1558" s="233" t="inlineStr">
        <is>
          <t>Oil Lubricated Bath</t>
        </is>
      </c>
      <c r="M1558" s="233" t="inlineStr">
        <is>
          <t>C35</t>
        </is>
      </c>
      <c r="N1558" s="233" t="inlineStr">
        <is>
          <t>Lip Seal</t>
        </is>
      </c>
      <c r="O1558" s="233" t="inlineStr">
        <is>
          <t>Coating_Scotchkote134_interior_exterior_IncludeImpeller</t>
        </is>
      </c>
      <c r="P1558" s="235" t="inlineStr">
        <is>
          <t>RTF</t>
        </is>
      </c>
      <c r="Q1558" s="233" t="inlineStr">
        <is>
          <t>B104028</t>
        </is>
      </c>
      <c r="R1558" s="235" t="inlineStr">
        <is>
          <t>LT250</t>
        </is>
      </c>
      <c r="S1558" s="233" t="n"/>
      <c r="T1558" s="233" t="n"/>
      <c r="U1558" s="233" t="n"/>
    </row>
    <row r="1559">
      <c r="B1559" s="233">
        <f>IF(AND(M1559&lt;&gt;"B20", O1559= "Coating_Standard"),"Y","N")</f>
        <v/>
      </c>
      <c r="C1559" s="233" t="inlineStr">
        <is>
          <t>ConTab_BOM_KP_Insert_2270</t>
        </is>
      </c>
      <c r="D1559" s="233">
        <f>IF(B1559="Y",C1559,"")</f>
        <v/>
      </c>
      <c r="E1559" s="198" t="inlineStr">
        <is>
          <t>5012-7_8-KP</t>
        </is>
      </c>
      <c r="F1559" s="235" t="inlineStr">
        <is>
          <t>Opt_Insert</t>
        </is>
      </c>
      <c r="G1559" s="235" t="inlineStr">
        <is>
          <t>4</t>
        </is>
      </c>
      <c r="H1559" s="234" t="inlineStr">
        <is>
          <t>X4</t>
        </is>
      </c>
      <c r="I1559" s="233" t="inlineStr">
        <is>
          <t>Packing</t>
        </is>
      </c>
      <c r="J1559" s="233" t="inlineStr">
        <is>
          <t>Packing</t>
        </is>
      </c>
      <c r="K1559" s="233" t="n"/>
      <c r="L1559" s="233" t="inlineStr">
        <is>
          <t>Oil Lubricated Bath</t>
        </is>
      </c>
      <c r="M1559" s="233" t="inlineStr">
        <is>
          <t>J</t>
        </is>
      </c>
      <c r="N1559" s="233" t="inlineStr">
        <is>
          <t>Lip Seal</t>
        </is>
      </c>
      <c r="O1559" s="233" t="inlineStr">
        <is>
          <t>Coating_Scotchkote134_interior_exterior_IncludeImpeller</t>
        </is>
      </c>
      <c r="P1559" s="235" t="inlineStr">
        <is>
          <t>RTF</t>
        </is>
      </c>
      <c r="Q1559" s="233" t="inlineStr">
        <is>
          <t>B104030</t>
        </is>
      </c>
      <c r="R1559" s="235" t="inlineStr">
        <is>
          <t>LT105</t>
        </is>
      </c>
      <c r="S1559" s="233" t="n"/>
      <c r="T1559" s="233" t="n"/>
      <c r="U1559" s="233" t="n"/>
    </row>
    <row r="1560">
      <c r="B1560" s="233">
        <f>IF(AND(M1560&lt;&gt;"B20", O1560= "Coating_Standard"),"Y","N")</f>
        <v/>
      </c>
      <c r="C1560" s="233" t="inlineStr">
        <is>
          <t>ConTab_BOM_KP_Insert_2271</t>
        </is>
      </c>
      <c r="D1560" s="233">
        <f>IF(B1560="Y",C1560,"")</f>
        <v/>
      </c>
      <c r="E1560" s="198" t="inlineStr">
        <is>
          <t>5012-7_8-KP</t>
        </is>
      </c>
      <c r="F1560" s="235" t="inlineStr">
        <is>
          <t>Opt_Insert</t>
        </is>
      </c>
      <c r="G1560" s="235" t="inlineStr">
        <is>
          <t>4</t>
        </is>
      </c>
      <c r="H1560" s="234" t="inlineStr">
        <is>
          <t>X4</t>
        </is>
      </c>
      <c r="I1560" s="233" t="inlineStr">
        <is>
          <t>Packing</t>
        </is>
      </c>
      <c r="J1560" s="233" t="inlineStr">
        <is>
          <t>Packing</t>
        </is>
      </c>
      <c r="K1560" s="233" t="n"/>
      <c r="L1560" s="233" t="inlineStr">
        <is>
          <t>Oil Lubricated Bath</t>
        </is>
      </c>
      <c r="M1560" s="233" t="inlineStr">
        <is>
          <t>X</t>
        </is>
      </c>
      <c r="N1560" s="233" t="inlineStr">
        <is>
          <t>Special/Other</t>
        </is>
      </c>
      <c r="O1560" s="233" t="inlineStr">
        <is>
          <t>Coating_Scotchkote134_interior_exterior_IncludeImpeller</t>
        </is>
      </c>
      <c r="P1560" s="235" t="inlineStr">
        <is>
          <t>RTF</t>
        </is>
      </c>
      <c r="Q1560" s="233" t="inlineStr">
        <is>
          <t>B104031</t>
        </is>
      </c>
      <c r="R1560" s="235" t="inlineStr">
        <is>
          <t>LT250</t>
        </is>
      </c>
      <c r="S1560" s="233" t="n"/>
      <c r="T1560" s="233" t="n"/>
      <c r="U1560" s="233" t="n"/>
    </row>
    <row r="1561">
      <c r="B1561" s="233">
        <f>IF(AND(M1561&lt;&gt;"B20", O1561= "Coating_Standard"),"Y","N")</f>
        <v/>
      </c>
      <c r="C1561" s="233" t="inlineStr">
        <is>
          <t>ConTab_BOM_KP_Insert_2272</t>
        </is>
      </c>
      <c r="D1561" s="233">
        <f>IF(B1561="Y",C1561,"")</f>
        <v/>
      </c>
      <c r="E1561" s="198" t="inlineStr">
        <is>
          <t>5015-9_0-KP</t>
        </is>
      </c>
      <c r="F1561" s="235" t="inlineStr">
        <is>
          <t>Opt_Insert</t>
        </is>
      </c>
      <c r="G1561" s="235" t="inlineStr">
        <is>
          <t>4</t>
        </is>
      </c>
      <c r="H1561" s="234" t="inlineStr">
        <is>
          <t>X4</t>
        </is>
      </c>
      <c r="I1561" s="233" t="inlineStr">
        <is>
          <t>Mechanical Seal</t>
        </is>
      </c>
      <c r="J1561" s="233" t="inlineStr">
        <is>
          <t>Single</t>
        </is>
      </c>
      <c r="K1561" s="233" t="n"/>
      <c r="L1561" s="233" t="inlineStr">
        <is>
          <t>Oil Lubricated Bath</t>
        </is>
      </c>
      <c r="M1561" s="233" t="inlineStr">
        <is>
          <t>C35</t>
        </is>
      </c>
      <c r="N1561" s="233" t="inlineStr">
        <is>
          <t>Lip Seal</t>
        </is>
      </c>
      <c r="O1561" s="233" t="inlineStr">
        <is>
          <t>Coating_Scotchkote134_interior_exterior_IncludeImpeller</t>
        </is>
      </c>
      <c r="P1561" s="235" t="inlineStr">
        <is>
          <t>RTF</t>
        </is>
      </c>
      <c r="Q1561" s="233" t="inlineStr">
        <is>
          <t>B104024</t>
        </is>
      </c>
      <c r="R1561" s="235" t="inlineStr">
        <is>
          <t>LT250</t>
        </is>
      </c>
      <c r="S1561" s="233" t="n"/>
      <c r="T1561" s="233" t="n"/>
      <c r="U1561" s="233" t="n"/>
    </row>
    <row r="1562">
      <c r="B1562" s="233">
        <f>IF(AND(M1562&lt;&gt;"B20", O1562= "Coating_Standard"),"Y","N")</f>
        <v/>
      </c>
      <c r="C1562" s="233" t="inlineStr">
        <is>
          <t>ConTab_BOM_KP_Insert_2273</t>
        </is>
      </c>
      <c r="D1562" s="233">
        <f>IF(B1562="Y",C1562,"")</f>
        <v/>
      </c>
      <c r="E1562" s="198" t="inlineStr">
        <is>
          <t>5015-9_0-KP</t>
        </is>
      </c>
      <c r="F1562" s="235" t="inlineStr">
        <is>
          <t>Opt_Insert</t>
        </is>
      </c>
      <c r="G1562" s="235" t="inlineStr">
        <is>
          <t>4</t>
        </is>
      </c>
      <c r="H1562" s="234" t="inlineStr">
        <is>
          <t>X4</t>
        </is>
      </c>
      <c r="I1562" s="233" t="inlineStr">
        <is>
          <t>Mechanical Seal</t>
        </is>
      </c>
      <c r="J1562" s="233" t="inlineStr">
        <is>
          <t>Single</t>
        </is>
      </c>
      <c r="K1562" s="233" t="n"/>
      <c r="L1562" s="233" t="inlineStr">
        <is>
          <t>Oil Lubricated Bath</t>
        </is>
      </c>
      <c r="M1562" s="233" t="inlineStr">
        <is>
          <t>J</t>
        </is>
      </c>
      <c r="N1562" s="233" t="inlineStr">
        <is>
          <t>Lip Seal</t>
        </is>
      </c>
      <c r="O1562" s="233" t="inlineStr">
        <is>
          <t>Coating_Scotchkote134_interior_exterior_IncludeImpeller</t>
        </is>
      </c>
      <c r="P1562" s="235" t="inlineStr">
        <is>
          <t>RTF</t>
        </is>
      </c>
      <c r="Q1562" s="233" t="inlineStr">
        <is>
          <t>B104026</t>
        </is>
      </c>
      <c r="R1562" s="235" t="inlineStr">
        <is>
          <t>LT105</t>
        </is>
      </c>
      <c r="S1562" s="233" t="n"/>
      <c r="T1562" s="233" t="n"/>
      <c r="U1562" s="233" t="n"/>
    </row>
    <row r="1563">
      <c r="B1563" s="233">
        <f>IF(AND(M1563&lt;&gt;"B20", O1563= "Coating_Standard"),"Y","N")</f>
        <v/>
      </c>
      <c r="C1563" s="233" t="inlineStr">
        <is>
          <t>ConTab_BOM_KP_Insert_2274</t>
        </is>
      </c>
      <c r="D1563" s="233">
        <f>IF(B1563="Y",C1563,"")</f>
        <v/>
      </c>
      <c r="E1563" s="198" t="inlineStr">
        <is>
          <t>5015-9_0-KP</t>
        </is>
      </c>
      <c r="F1563" s="235" t="inlineStr">
        <is>
          <t>Opt_Insert</t>
        </is>
      </c>
      <c r="G1563" s="235" t="inlineStr">
        <is>
          <t>4</t>
        </is>
      </c>
      <c r="H1563" s="234" t="inlineStr">
        <is>
          <t>X4</t>
        </is>
      </c>
      <c r="I1563" s="233" t="inlineStr">
        <is>
          <t>Mechanical Seal</t>
        </is>
      </c>
      <c r="J1563" s="233" t="inlineStr">
        <is>
          <t>Single</t>
        </is>
      </c>
      <c r="K1563" s="233" t="n"/>
      <c r="L1563" s="233" t="inlineStr">
        <is>
          <t>Oil Lubricated Bath</t>
        </is>
      </c>
      <c r="M1563" s="233" t="inlineStr">
        <is>
          <t>X</t>
        </is>
      </c>
      <c r="N1563" s="233" t="inlineStr">
        <is>
          <t>Special/Other</t>
        </is>
      </c>
      <c r="O1563" s="233" t="inlineStr">
        <is>
          <t>Coating_Scotchkote134_interior_exterior_IncludeImpeller</t>
        </is>
      </c>
      <c r="P1563" s="235" t="inlineStr">
        <is>
          <t>RTF</t>
        </is>
      </c>
      <c r="Q1563" s="233" t="inlineStr">
        <is>
          <t>B104027</t>
        </is>
      </c>
      <c r="R1563" s="235" t="inlineStr">
        <is>
          <t>LT250</t>
        </is>
      </c>
      <c r="S1563" s="233" t="n"/>
      <c r="T1563" s="233" t="n"/>
      <c r="U1563" s="233" t="n"/>
    </row>
    <row r="1564">
      <c r="B1564" s="233">
        <f>IF(AND(M1564&lt;&gt;"B20", O1564= "Coating_Standard"),"Y","N")</f>
        <v/>
      </c>
      <c r="C1564" s="233" t="inlineStr">
        <is>
          <t>ConTab_BOM_KP_Insert_2275</t>
        </is>
      </c>
      <c r="D1564" s="233">
        <f>IF(B1564="Y",C1564,"")</f>
        <v/>
      </c>
      <c r="E1564" s="198" t="inlineStr">
        <is>
          <t>5015-9_0-KP</t>
        </is>
      </c>
      <c r="F1564" s="235" t="inlineStr">
        <is>
          <t>Opt_Insert</t>
        </is>
      </c>
      <c r="G1564" s="235" t="inlineStr">
        <is>
          <t>4</t>
        </is>
      </c>
      <c r="H1564" s="234" t="inlineStr">
        <is>
          <t>X4</t>
        </is>
      </c>
      <c r="I1564" s="233" t="inlineStr">
        <is>
          <t>Packing</t>
        </is>
      </c>
      <c r="J1564" s="233" t="inlineStr">
        <is>
          <t>Packing</t>
        </is>
      </c>
      <c r="K1564" s="233" t="n"/>
      <c r="L1564" s="233" t="inlineStr">
        <is>
          <t>Oil Lubricated Bath</t>
        </is>
      </c>
      <c r="M1564" s="233" t="inlineStr">
        <is>
          <t>C35</t>
        </is>
      </c>
      <c r="N1564" s="233" t="inlineStr">
        <is>
          <t>Lip Seal</t>
        </is>
      </c>
      <c r="O1564" s="233" t="inlineStr">
        <is>
          <t>Coating_Scotchkote134_interior_exterior_IncludeImpeller</t>
        </is>
      </c>
      <c r="P1564" s="235" t="inlineStr">
        <is>
          <t>RTF</t>
        </is>
      </c>
      <c r="Q1564" s="233" t="inlineStr">
        <is>
          <t>B104028</t>
        </is>
      </c>
      <c r="R1564" s="235" t="inlineStr">
        <is>
          <t>LT250</t>
        </is>
      </c>
      <c r="S1564" s="233" t="n"/>
      <c r="T1564" s="233" t="n"/>
      <c r="U1564" s="233" t="n"/>
    </row>
    <row r="1565">
      <c r="B1565" s="233">
        <f>IF(AND(M1565&lt;&gt;"B20", O1565= "Coating_Standard"),"Y","N")</f>
        <v/>
      </c>
      <c r="C1565" s="233" t="inlineStr">
        <is>
          <t>ConTab_BOM_KP_Insert_2276</t>
        </is>
      </c>
      <c r="D1565" s="233">
        <f>IF(B1565="Y",C1565,"")</f>
        <v/>
      </c>
      <c r="E1565" s="198" t="inlineStr">
        <is>
          <t>5015-9_0-KP</t>
        </is>
      </c>
      <c r="F1565" s="235" t="inlineStr">
        <is>
          <t>Opt_Insert</t>
        </is>
      </c>
      <c r="G1565" s="235" t="inlineStr">
        <is>
          <t>4</t>
        </is>
      </c>
      <c r="H1565" s="234" t="inlineStr">
        <is>
          <t>X4</t>
        </is>
      </c>
      <c r="I1565" s="233" t="inlineStr">
        <is>
          <t>Packing</t>
        </is>
      </c>
      <c r="J1565" s="233" t="inlineStr">
        <is>
          <t>Packing</t>
        </is>
      </c>
      <c r="K1565" s="233" t="n"/>
      <c r="L1565" s="233" t="inlineStr">
        <is>
          <t>Oil Lubricated Bath</t>
        </is>
      </c>
      <c r="M1565" s="233" t="inlineStr">
        <is>
          <t>J</t>
        </is>
      </c>
      <c r="N1565" s="233" t="inlineStr">
        <is>
          <t>Lip Seal</t>
        </is>
      </c>
      <c r="O1565" s="233" t="inlineStr">
        <is>
          <t>Coating_Scotchkote134_interior_exterior_IncludeImpeller</t>
        </is>
      </c>
      <c r="P1565" s="235" t="inlineStr">
        <is>
          <t>RTF</t>
        </is>
      </c>
      <c r="Q1565" s="233" t="inlineStr">
        <is>
          <t>B104030</t>
        </is>
      </c>
      <c r="R1565" s="235" t="inlineStr">
        <is>
          <t>LT105</t>
        </is>
      </c>
      <c r="S1565" s="233" t="n"/>
      <c r="T1565" s="233" t="n"/>
      <c r="U1565" s="233" t="n"/>
    </row>
    <row r="1566">
      <c r="B1566" s="233">
        <f>IF(AND(M1566&lt;&gt;"B20", O1566= "Coating_Standard"),"Y","N")</f>
        <v/>
      </c>
      <c r="C1566" s="233" t="inlineStr">
        <is>
          <t>ConTab_BOM_KP_Insert_2277</t>
        </is>
      </c>
      <c r="D1566" s="233">
        <f>IF(B1566="Y",C1566,"")</f>
        <v/>
      </c>
      <c r="E1566" s="198" t="inlineStr">
        <is>
          <t>5015-9_0-KP</t>
        </is>
      </c>
      <c r="F1566" s="235" t="inlineStr">
        <is>
          <t>Opt_Insert</t>
        </is>
      </c>
      <c r="G1566" s="235" t="inlineStr">
        <is>
          <t>4</t>
        </is>
      </c>
      <c r="H1566" s="234" t="inlineStr">
        <is>
          <t>X4</t>
        </is>
      </c>
      <c r="I1566" s="233" t="inlineStr">
        <is>
          <t>Packing</t>
        </is>
      </c>
      <c r="J1566" s="233" t="inlineStr">
        <is>
          <t>Packing</t>
        </is>
      </c>
      <c r="K1566" s="233" t="n"/>
      <c r="L1566" s="233" t="inlineStr">
        <is>
          <t>Oil Lubricated Bath</t>
        </is>
      </c>
      <c r="M1566" s="233" t="inlineStr">
        <is>
          <t>X</t>
        </is>
      </c>
      <c r="N1566" s="233" t="inlineStr">
        <is>
          <t>Special/Other</t>
        </is>
      </c>
      <c r="O1566" s="233" t="inlineStr">
        <is>
          <t>Coating_Scotchkote134_interior_exterior_IncludeImpeller</t>
        </is>
      </c>
      <c r="P1566" s="235" t="inlineStr">
        <is>
          <t>RTF</t>
        </is>
      </c>
      <c r="Q1566" s="233" t="inlineStr">
        <is>
          <t>B104031</t>
        </is>
      </c>
      <c r="R1566" s="235" t="inlineStr">
        <is>
          <t>LT250</t>
        </is>
      </c>
      <c r="S1566" s="233" t="n"/>
      <c r="T1566" s="233" t="n"/>
      <c r="U1566" s="233" t="n"/>
    </row>
    <row r="1567">
      <c r="B1567" s="233">
        <f>IF(AND(M1567&lt;&gt;"B20", O1567= "Coating_Standard"),"Y","N")</f>
        <v/>
      </c>
      <c r="C1567" s="233" t="inlineStr">
        <is>
          <t>ConTab_BOM_KP_Insert_2278</t>
        </is>
      </c>
      <c r="D1567" s="233">
        <f>IF(B1567="Y",C1567,"")</f>
        <v/>
      </c>
      <c r="E1567" s="198" t="inlineStr">
        <is>
          <t>6012-1_2-KP</t>
        </is>
      </c>
      <c r="F1567" s="235" t="inlineStr">
        <is>
          <t>Opt_Insert</t>
        </is>
      </c>
      <c r="G1567" s="235" t="inlineStr">
        <is>
          <t>4</t>
        </is>
      </c>
      <c r="H1567" s="234" t="inlineStr">
        <is>
          <t>X4</t>
        </is>
      </c>
      <c r="I1567" s="233" t="inlineStr">
        <is>
          <t>Mechanical Seal</t>
        </is>
      </c>
      <c r="J1567" s="233" t="inlineStr">
        <is>
          <t>Single</t>
        </is>
      </c>
      <c r="K1567" s="233" t="n"/>
      <c r="L1567" s="233" t="inlineStr">
        <is>
          <t>Oil Lubricated Bath</t>
        </is>
      </c>
      <c r="M1567" s="233" t="inlineStr">
        <is>
          <t>C35</t>
        </is>
      </c>
      <c r="N1567" s="233" t="inlineStr">
        <is>
          <t>Lip Seal</t>
        </is>
      </c>
      <c r="O1567" s="233" t="inlineStr">
        <is>
          <t>Coating_Scotchkote134_interior_exterior_IncludeImpeller</t>
        </is>
      </c>
      <c r="P1567" s="235" t="inlineStr">
        <is>
          <t>RTF</t>
        </is>
      </c>
      <c r="Q1567" s="233" t="inlineStr">
        <is>
          <t>B104015</t>
        </is>
      </c>
      <c r="R1567" s="235" t="inlineStr">
        <is>
          <t>LT250</t>
        </is>
      </c>
      <c r="S1567" s="233" t="n"/>
      <c r="T1567" s="233" t="n"/>
      <c r="U1567" s="233" t="n"/>
    </row>
    <row r="1568">
      <c r="B1568" s="233">
        <f>IF(AND(M1568&lt;&gt;"B20", O1568= "Coating_Standard"),"Y","N")</f>
        <v/>
      </c>
      <c r="C1568" s="233" t="inlineStr">
        <is>
          <t>ConTab_BOM_KP_Insert_2279</t>
        </is>
      </c>
      <c r="D1568" s="233">
        <f>IF(B1568="Y",C1568,"")</f>
        <v/>
      </c>
      <c r="E1568" s="198" t="inlineStr">
        <is>
          <t>6012-1_2-KP</t>
        </is>
      </c>
      <c r="F1568" s="235" t="inlineStr">
        <is>
          <t>Opt_Insert</t>
        </is>
      </c>
      <c r="G1568" s="235" t="inlineStr">
        <is>
          <t>4</t>
        </is>
      </c>
      <c r="H1568" s="234" t="inlineStr">
        <is>
          <t>X4</t>
        </is>
      </c>
      <c r="I1568" s="233" t="inlineStr">
        <is>
          <t>Mechanical Seal</t>
        </is>
      </c>
      <c r="J1568" s="233" t="inlineStr">
        <is>
          <t>Single</t>
        </is>
      </c>
      <c r="K1568" s="233" t="n"/>
      <c r="L1568" s="233" t="inlineStr">
        <is>
          <t>Oil Lubricated Bath</t>
        </is>
      </c>
      <c r="M1568" s="233" t="inlineStr">
        <is>
          <t>J</t>
        </is>
      </c>
      <c r="N1568" s="233" t="inlineStr">
        <is>
          <t>Lip Seal</t>
        </is>
      </c>
      <c r="O1568" s="233" t="inlineStr">
        <is>
          <t>Coating_Scotchkote134_interior_exterior_IncludeImpeller</t>
        </is>
      </c>
      <c r="P1568" s="235" t="inlineStr">
        <is>
          <t>RTF</t>
        </is>
      </c>
      <c r="Q1568" s="233" t="inlineStr">
        <is>
          <t>B104017</t>
        </is>
      </c>
      <c r="R1568" s="235" t="inlineStr">
        <is>
          <t>LT105</t>
        </is>
      </c>
      <c r="S1568" s="233" t="n"/>
      <c r="T1568" s="233" t="n"/>
      <c r="U1568" s="233" t="n"/>
    </row>
    <row r="1569">
      <c r="B1569" s="233">
        <f>IF(AND(M1569&lt;&gt;"B20", O1569= "Coating_Standard"),"Y","N")</f>
        <v/>
      </c>
      <c r="C1569" s="233" t="inlineStr">
        <is>
          <t>ConTab_BOM_KP_Insert_2280</t>
        </is>
      </c>
      <c r="D1569" s="233">
        <f>IF(B1569="Y",C1569,"")</f>
        <v/>
      </c>
      <c r="E1569" s="198" t="inlineStr">
        <is>
          <t>6012-1_2-KP</t>
        </is>
      </c>
      <c r="F1569" s="235" t="inlineStr">
        <is>
          <t>Opt_Insert</t>
        </is>
      </c>
      <c r="G1569" s="235" t="inlineStr">
        <is>
          <t>4</t>
        </is>
      </c>
      <c r="H1569" s="234" t="inlineStr">
        <is>
          <t>X4</t>
        </is>
      </c>
      <c r="I1569" s="233" t="inlineStr">
        <is>
          <t>Mechanical Seal</t>
        </is>
      </c>
      <c r="J1569" s="233" t="inlineStr">
        <is>
          <t>Single</t>
        </is>
      </c>
      <c r="K1569" s="233" t="n"/>
      <c r="L1569" s="233" t="inlineStr">
        <is>
          <t>Oil Lubricated Bath</t>
        </is>
      </c>
      <c r="M1569" s="233" t="inlineStr">
        <is>
          <t>X</t>
        </is>
      </c>
      <c r="N1569" s="233" t="inlineStr">
        <is>
          <t>Special/Other</t>
        </is>
      </c>
      <c r="O1569" s="233" t="inlineStr">
        <is>
          <t>Coating_Scotchkote134_interior_exterior_IncludeImpeller</t>
        </is>
      </c>
      <c r="P1569" s="235" t="inlineStr">
        <is>
          <t>RTF</t>
        </is>
      </c>
      <c r="Q1569" s="233" t="inlineStr">
        <is>
          <t>B104018</t>
        </is>
      </c>
      <c r="R1569" s="235" t="inlineStr">
        <is>
          <t>LT250</t>
        </is>
      </c>
      <c r="S1569" s="233" t="n"/>
      <c r="T1569" s="233" t="n"/>
      <c r="U1569" s="233" t="n"/>
    </row>
    <row r="1570">
      <c r="B1570" s="233">
        <f>IF(AND(M1570&lt;&gt;"B20", O1570= "Coating_Standard"),"Y","N")</f>
        <v/>
      </c>
      <c r="C1570" s="233" t="inlineStr">
        <is>
          <t>ConTab_BOM_KP_Insert_2281</t>
        </is>
      </c>
      <c r="D1570" s="233">
        <f>IF(B1570="Y",C1570,"")</f>
        <v/>
      </c>
      <c r="E1570" s="198" t="inlineStr">
        <is>
          <t>6012-1_2-KP</t>
        </is>
      </c>
      <c r="F1570" s="235" t="inlineStr">
        <is>
          <t>Opt_Insert</t>
        </is>
      </c>
      <c r="G1570" s="235" t="inlineStr">
        <is>
          <t>4</t>
        </is>
      </c>
      <c r="H1570" s="234" t="inlineStr">
        <is>
          <t>X4</t>
        </is>
      </c>
      <c r="I1570" s="233" t="inlineStr">
        <is>
          <t>Packing</t>
        </is>
      </c>
      <c r="J1570" s="233" t="inlineStr">
        <is>
          <t>Packing</t>
        </is>
      </c>
      <c r="K1570" s="233" t="n"/>
      <c r="L1570" s="233" t="inlineStr">
        <is>
          <t>Oil Lubricated Bath</t>
        </is>
      </c>
      <c r="M1570" s="233" t="inlineStr">
        <is>
          <t>C35</t>
        </is>
      </c>
      <c r="N1570" s="233" t="inlineStr">
        <is>
          <t>Lip Seal</t>
        </is>
      </c>
      <c r="O1570" s="233" t="inlineStr">
        <is>
          <t>Coating_Scotchkote134_interior_exterior_IncludeImpeller</t>
        </is>
      </c>
      <c r="P1570" s="235" t="inlineStr">
        <is>
          <t>RTF</t>
        </is>
      </c>
      <c r="Q1570" s="233" t="inlineStr">
        <is>
          <t>B104020</t>
        </is>
      </c>
      <c r="R1570" s="235" t="inlineStr">
        <is>
          <t>LT250</t>
        </is>
      </c>
      <c r="S1570" s="233" t="n"/>
      <c r="T1570" s="233" t="n"/>
      <c r="U1570" s="233" t="n"/>
    </row>
    <row r="1571">
      <c r="B1571" s="233">
        <f>IF(AND(M1571&lt;&gt;"B20", O1571= "Coating_Standard"),"Y","N")</f>
        <v/>
      </c>
      <c r="C1571" s="233" t="inlineStr">
        <is>
          <t>ConTab_BOM_KP_Insert_2282</t>
        </is>
      </c>
      <c r="D1571" s="233">
        <f>IF(B1571="Y",C1571,"")</f>
        <v/>
      </c>
      <c r="E1571" s="198" t="inlineStr">
        <is>
          <t>6012-1_2-KP</t>
        </is>
      </c>
      <c r="F1571" s="235" t="inlineStr">
        <is>
          <t>Opt_Insert</t>
        </is>
      </c>
      <c r="G1571" s="235" t="inlineStr">
        <is>
          <t>4</t>
        </is>
      </c>
      <c r="H1571" s="234" t="inlineStr">
        <is>
          <t>X4</t>
        </is>
      </c>
      <c r="I1571" s="233" t="inlineStr">
        <is>
          <t>Packing</t>
        </is>
      </c>
      <c r="J1571" s="233" t="inlineStr">
        <is>
          <t>Packing</t>
        </is>
      </c>
      <c r="K1571" s="233" t="n"/>
      <c r="L1571" s="233" t="inlineStr">
        <is>
          <t>Oil Lubricated Bath</t>
        </is>
      </c>
      <c r="M1571" s="233" t="inlineStr">
        <is>
          <t>J</t>
        </is>
      </c>
      <c r="N1571" s="233" t="inlineStr">
        <is>
          <t>Lip Seal</t>
        </is>
      </c>
      <c r="O1571" s="233" t="inlineStr">
        <is>
          <t>Coating_Scotchkote134_interior_exterior_IncludeImpeller</t>
        </is>
      </c>
      <c r="P1571" s="235" t="inlineStr">
        <is>
          <t>RTF</t>
        </is>
      </c>
      <c r="Q1571" s="233" t="inlineStr">
        <is>
          <t>B104022</t>
        </is>
      </c>
      <c r="R1571" s="235" t="inlineStr">
        <is>
          <t>LT105</t>
        </is>
      </c>
      <c r="S1571" s="233" t="n"/>
      <c r="T1571" s="233" t="n"/>
      <c r="U1571" s="233" t="n"/>
    </row>
    <row r="1572">
      <c r="B1572" s="233">
        <f>IF(AND(M1572&lt;&gt;"B20", O1572= "Coating_Standard"),"Y","N")</f>
        <v/>
      </c>
      <c r="C1572" s="233" t="inlineStr">
        <is>
          <t>ConTab_BOM_KP_Insert_2283</t>
        </is>
      </c>
      <c r="D1572" s="233">
        <f>IF(B1572="Y",C1572,"")</f>
        <v/>
      </c>
      <c r="E1572" s="198" t="inlineStr">
        <is>
          <t>6012-1_2-KP</t>
        </is>
      </c>
      <c r="F1572" s="235" t="inlineStr">
        <is>
          <t>Opt_Insert</t>
        </is>
      </c>
      <c r="G1572" s="235" t="inlineStr">
        <is>
          <t>4</t>
        </is>
      </c>
      <c r="H1572" s="234" t="inlineStr">
        <is>
          <t>X4</t>
        </is>
      </c>
      <c r="I1572" s="233" t="inlineStr">
        <is>
          <t>Packing</t>
        </is>
      </c>
      <c r="J1572" s="233" t="inlineStr">
        <is>
          <t>Packing</t>
        </is>
      </c>
      <c r="K1572" s="233" t="n"/>
      <c r="L1572" s="233" t="inlineStr">
        <is>
          <t>Oil Lubricated Bath</t>
        </is>
      </c>
      <c r="M1572" s="233" t="inlineStr">
        <is>
          <t>X</t>
        </is>
      </c>
      <c r="N1572" s="233" t="inlineStr">
        <is>
          <t>Special/Other</t>
        </is>
      </c>
      <c r="O1572" s="233" t="inlineStr">
        <is>
          <t>Coating_Scotchkote134_interior_exterior_IncludeImpeller</t>
        </is>
      </c>
      <c r="P1572" s="235" t="inlineStr">
        <is>
          <t>RTF</t>
        </is>
      </c>
      <c r="Q1572" s="233" t="inlineStr">
        <is>
          <t>B104023</t>
        </is>
      </c>
      <c r="R1572" s="235" t="inlineStr">
        <is>
          <t>LT250</t>
        </is>
      </c>
      <c r="S1572" s="233" t="n"/>
      <c r="T1572" s="233" t="n"/>
      <c r="U1572" s="233" t="n"/>
    </row>
    <row r="1573">
      <c r="B1573" s="233">
        <f>IF(AND(M1573&lt;&gt;"B20", O1573= "Coating_Standard"),"Y","N")</f>
        <v/>
      </c>
      <c r="C1573" s="233" t="inlineStr">
        <is>
          <t>ConTab_BOM_KP_Insert_2284</t>
        </is>
      </c>
      <c r="D1573" s="233">
        <f>IF(B1573="Y",C1573,"")</f>
        <v/>
      </c>
      <c r="E1573" s="198" t="inlineStr">
        <is>
          <t>6012-3_4-KP</t>
        </is>
      </c>
      <c r="F1573" s="235" t="inlineStr">
        <is>
          <t>Opt_Insert</t>
        </is>
      </c>
      <c r="G1573" s="235" t="inlineStr">
        <is>
          <t>4</t>
        </is>
      </c>
      <c r="H1573" s="234" t="inlineStr">
        <is>
          <t>X4</t>
        </is>
      </c>
      <c r="I1573" s="233" t="inlineStr">
        <is>
          <t>Mechanical Seal</t>
        </is>
      </c>
      <c r="J1573" s="233" t="inlineStr">
        <is>
          <t>Single</t>
        </is>
      </c>
      <c r="K1573" s="233" t="n"/>
      <c r="L1573" s="233" t="inlineStr">
        <is>
          <t>Oil Lubricated Bath</t>
        </is>
      </c>
      <c r="M1573" s="233" t="inlineStr">
        <is>
          <t>C35</t>
        </is>
      </c>
      <c r="N1573" s="233" t="inlineStr">
        <is>
          <t>Lip Seal</t>
        </is>
      </c>
      <c r="O1573" s="233" t="inlineStr">
        <is>
          <t>Coating_Scotchkote134_interior_exterior_IncludeImpeller</t>
        </is>
      </c>
      <c r="P1573" s="235" t="inlineStr">
        <is>
          <t>RTF</t>
        </is>
      </c>
      <c r="Q1573" s="233" t="inlineStr">
        <is>
          <t>B104024</t>
        </is>
      </c>
      <c r="R1573" s="235" t="inlineStr">
        <is>
          <t>LT250</t>
        </is>
      </c>
      <c r="S1573" s="233" t="n"/>
      <c r="T1573" s="233" t="n"/>
      <c r="U1573" s="233" t="n"/>
    </row>
    <row r="1574">
      <c r="B1574" s="233">
        <f>IF(AND(M1574&lt;&gt;"B20", O1574= "Coating_Standard"),"Y","N")</f>
        <v/>
      </c>
      <c r="C1574" s="233" t="inlineStr">
        <is>
          <t>ConTab_BOM_KP_Insert_2285</t>
        </is>
      </c>
      <c r="D1574" s="233">
        <f>IF(B1574="Y",C1574,"")</f>
        <v/>
      </c>
      <c r="E1574" s="198" t="inlineStr">
        <is>
          <t>6012-3_4-KP</t>
        </is>
      </c>
      <c r="F1574" s="235" t="inlineStr">
        <is>
          <t>Opt_Insert</t>
        </is>
      </c>
      <c r="G1574" s="235" t="inlineStr">
        <is>
          <t>4</t>
        </is>
      </c>
      <c r="H1574" s="234" t="inlineStr">
        <is>
          <t>X4</t>
        </is>
      </c>
      <c r="I1574" s="233" t="inlineStr">
        <is>
          <t>Mechanical Seal</t>
        </is>
      </c>
      <c r="J1574" s="233" t="inlineStr">
        <is>
          <t>Single</t>
        </is>
      </c>
      <c r="K1574" s="233" t="n"/>
      <c r="L1574" s="233" t="inlineStr">
        <is>
          <t>Oil Lubricated Bath</t>
        </is>
      </c>
      <c r="M1574" s="233" t="inlineStr">
        <is>
          <t>J</t>
        </is>
      </c>
      <c r="N1574" s="233" t="inlineStr">
        <is>
          <t>Lip Seal</t>
        </is>
      </c>
      <c r="O1574" s="233" t="inlineStr">
        <is>
          <t>Coating_Scotchkote134_interior_exterior_IncludeImpeller</t>
        </is>
      </c>
      <c r="P1574" s="235" t="inlineStr">
        <is>
          <t>RTF</t>
        </is>
      </c>
      <c r="Q1574" s="233" t="inlineStr">
        <is>
          <t>B104026</t>
        </is>
      </c>
      <c r="R1574" s="235" t="inlineStr">
        <is>
          <t>LT105</t>
        </is>
      </c>
      <c r="S1574" s="233" t="n"/>
      <c r="T1574" s="233" t="n"/>
      <c r="U1574" s="233" t="n"/>
    </row>
    <row r="1575">
      <c r="B1575" s="233">
        <f>IF(AND(M1575&lt;&gt;"B20", O1575= "Coating_Standard"),"Y","N")</f>
        <v/>
      </c>
      <c r="C1575" s="233" t="inlineStr">
        <is>
          <t>ConTab_BOM_KP_Insert_2286</t>
        </is>
      </c>
      <c r="D1575" s="233">
        <f>IF(B1575="Y",C1575,"")</f>
        <v/>
      </c>
      <c r="E1575" s="198" t="inlineStr">
        <is>
          <t>6012-3_4-KP</t>
        </is>
      </c>
      <c r="F1575" s="235" t="inlineStr">
        <is>
          <t>Opt_Insert</t>
        </is>
      </c>
      <c r="G1575" s="235" t="inlineStr">
        <is>
          <t>4</t>
        </is>
      </c>
      <c r="H1575" s="234" t="inlineStr">
        <is>
          <t>X4</t>
        </is>
      </c>
      <c r="I1575" s="233" t="inlineStr">
        <is>
          <t>Mechanical Seal</t>
        </is>
      </c>
      <c r="J1575" s="233" t="inlineStr">
        <is>
          <t>Single</t>
        </is>
      </c>
      <c r="K1575" s="233" t="n"/>
      <c r="L1575" s="233" t="inlineStr">
        <is>
          <t>Oil Lubricated Bath</t>
        </is>
      </c>
      <c r="M1575" s="233" t="inlineStr">
        <is>
          <t>X</t>
        </is>
      </c>
      <c r="N1575" s="233" t="inlineStr">
        <is>
          <t>Special/Other</t>
        </is>
      </c>
      <c r="O1575" s="233" t="inlineStr">
        <is>
          <t>Coating_Scotchkote134_interior_exterior_IncludeImpeller</t>
        </is>
      </c>
      <c r="P1575" s="235" t="inlineStr">
        <is>
          <t>RTF</t>
        </is>
      </c>
      <c r="Q1575" s="233" t="inlineStr">
        <is>
          <t>B104027</t>
        </is>
      </c>
      <c r="R1575" s="235" t="inlineStr">
        <is>
          <t>LT250</t>
        </is>
      </c>
      <c r="S1575" s="233" t="n"/>
      <c r="T1575" s="233" t="n"/>
      <c r="U1575" s="233" t="n"/>
    </row>
    <row r="1576">
      <c r="B1576" s="233">
        <f>IF(AND(M1576&lt;&gt;"B20", O1576= "Coating_Standard"),"Y","N")</f>
        <v/>
      </c>
      <c r="C1576" s="233" t="inlineStr">
        <is>
          <t>ConTab_BOM_KP_Insert_2287</t>
        </is>
      </c>
      <c r="D1576" s="233">
        <f>IF(B1576="Y",C1576,"")</f>
        <v/>
      </c>
      <c r="E1576" s="198" t="inlineStr">
        <is>
          <t>6012-3_4-KP</t>
        </is>
      </c>
      <c r="F1576" s="235" t="inlineStr">
        <is>
          <t>Opt_Insert</t>
        </is>
      </c>
      <c r="G1576" s="235" t="inlineStr">
        <is>
          <t>4</t>
        </is>
      </c>
      <c r="H1576" s="234" t="inlineStr">
        <is>
          <t>X4</t>
        </is>
      </c>
      <c r="I1576" s="233" t="inlineStr">
        <is>
          <t>Packing</t>
        </is>
      </c>
      <c r="J1576" s="233" t="inlineStr">
        <is>
          <t>Packing</t>
        </is>
      </c>
      <c r="K1576" s="233" t="n"/>
      <c r="L1576" s="233" t="inlineStr">
        <is>
          <t>Oil Lubricated Bath</t>
        </is>
      </c>
      <c r="M1576" s="233" t="inlineStr">
        <is>
          <t>C35</t>
        </is>
      </c>
      <c r="N1576" s="233" t="inlineStr">
        <is>
          <t>Lip Seal</t>
        </is>
      </c>
      <c r="O1576" s="233" t="inlineStr">
        <is>
          <t>Coating_Scotchkote134_interior_exterior_IncludeImpeller</t>
        </is>
      </c>
      <c r="P1576" s="235" t="inlineStr">
        <is>
          <t>RTF</t>
        </is>
      </c>
      <c r="Q1576" s="233" t="inlineStr">
        <is>
          <t>B104028</t>
        </is>
      </c>
      <c r="R1576" s="235" t="inlineStr">
        <is>
          <t>LT250</t>
        </is>
      </c>
      <c r="S1576" s="233" t="n"/>
      <c r="T1576" s="233" t="n"/>
      <c r="U1576" s="233" t="n"/>
    </row>
    <row r="1577">
      <c r="B1577" s="233">
        <f>IF(AND(M1577&lt;&gt;"B20", O1577= "Coating_Standard"),"Y","N")</f>
        <v/>
      </c>
      <c r="C1577" s="233" t="inlineStr">
        <is>
          <t>ConTab_BOM_KP_Insert_2288</t>
        </is>
      </c>
      <c r="D1577" s="233">
        <f>IF(B1577="Y",C1577,"")</f>
        <v/>
      </c>
      <c r="E1577" s="198" t="inlineStr">
        <is>
          <t>6012-3_4-KP</t>
        </is>
      </c>
      <c r="F1577" s="235" t="inlineStr">
        <is>
          <t>Opt_Insert</t>
        </is>
      </c>
      <c r="G1577" s="235" t="inlineStr">
        <is>
          <t>4</t>
        </is>
      </c>
      <c r="H1577" s="234" t="inlineStr">
        <is>
          <t>X4</t>
        </is>
      </c>
      <c r="I1577" s="233" t="inlineStr">
        <is>
          <t>Packing</t>
        </is>
      </c>
      <c r="J1577" s="233" t="inlineStr">
        <is>
          <t>Packing</t>
        </is>
      </c>
      <c r="K1577" s="233" t="n"/>
      <c r="L1577" s="233" t="inlineStr">
        <is>
          <t>Oil Lubricated Bath</t>
        </is>
      </c>
      <c r="M1577" s="233" t="inlineStr">
        <is>
          <t>J</t>
        </is>
      </c>
      <c r="N1577" s="233" t="inlineStr">
        <is>
          <t>Lip Seal</t>
        </is>
      </c>
      <c r="O1577" s="233" t="inlineStr">
        <is>
          <t>Coating_Scotchkote134_interior_exterior_IncludeImpeller</t>
        </is>
      </c>
      <c r="P1577" s="235" t="inlineStr">
        <is>
          <t>RTF</t>
        </is>
      </c>
      <c r="Q1577" s="233" t="inlineStr">
        <is>
          <t>B104030</t>
        </is>
      </c>
      <c r="R1577" s="235" t="inlineStr">
        <is>
          <t>LT105</t>
        </is>
      </c>
      <c r="S1577" s="233" t="n"/>
      <c r="T1577" s="233" t="n"/>
      <c r="U1577" s="233" t="n"/>
    </row>
    <row r="1578">
      <c r="B1578" s="233">
        <f>IF(AND(M1578&lt;&gt;"B20", O1578= "Coating_Standard"),"Y","N")</f>
        <v/>
      </c>
      <c r="C1578" s="233" t="inlineStr">
        <is>
          <t>ConTab_BOM_KP_Insert_2289</t>
        </is>
      </c>
      <c r="D1578" s="233">
        <f>IF(B1578="Y",C1578,"")</f>
        <v/>
      </c>
      <c r="E1578" s="198" t="inlineStr">
        <is>
          <t>6012-3_4-KP</t>
        </is>
      </c>
      <c r="F1578" s="235" t="inlineStr">
        <is>
          <t>Opt_Insert</t>
        </is>
      </c>
      <c r="G1578" s="235" t="inlineStr">
        <is>
          <t>4</t>
        </is>
      </c>
      <c r="H1578" s="234" t="inlineStr">
        <is>
          <t>X4</t>
        </is>
      </c>
      <c r="I1578" s="233" t="inlineStr">
        <is>
          <t>Packing</t>
        </is>
      </c>
      <c r="J1578" s="233" t="inlineStr">
        <is>
          <t>Packing</t>
        </is>
      </c>
      <c r="K1578" s="233" t="n"/>
      <c r="L1578" s="233" t="inlineStr">
        <is>
          <t>Oil Lubricated Bath</t>
        </is>
      </c>
      <c r="M1578" s="233" t="inlineStr">
        <is>
          <t>X</t>
        </is>
      </c>
      <c r="N1578" s="233" t="inlineStr">
        <is>
          <t>Special/Other</t>
        </is>
      </c>
      <c r="O1578" s="233" t="inlineStr">
        <is>
          <t>Coating_Scotchkote134_interior_exterior_IncludeImpeller</t>
        </is>
      </c>
      <c r="P1578" s="235" t="inlineStr">
        <is>
          <t>RTF</t>
        </is>
      </c>
      <c r="Q1578" s="233" t="inlineStr">
        <is>
          <t>B104031</t>
        </is>
      </c>
      <c r="R1578" s="235" t="inlineStr">
        <is>
          <t>LT250</t>
        </is>
      </c>
      <c r="S1578" s="233" t="n"/>
      <c r="T1578" s="233" t="n"/>
      <c r="U1578" s="233" t="n"/>
    </row>
    <row r="1579">
      <c r="B1579" s="233">
        <f>IF(AND(M1579&lt;&gt;"B20", O1579= "Coating_Standard"),"Y","N")</f>
        <v/>
      </c>
      <c r="C1579" s="233" t="inlineStr">
        <is>
          <t>ConTab_BOM_KP_Insert_2290</t>
        </is>
      </c>
      <c r="D1579" s="233">
        <f>IF(B1579="Y",C1579,"")</f>
        <v/>
      </c>
      <c r="E1579" s="198" t="inlineStr">
        <is>
          <t>6015-1_2-KP</t>
        </is>
      </c>
      <c r="F1579" s="235" t="inlineStr">
        <is>
          <t>Opt_Insert</t>
        </is>
      </c>
      <c r="G1579" s="235" t="inlineStr">
        <is>
          <t>5</t>
        </is>
      </c>
      <c r="H1579" s="234" t="inlineStr">
        <is>
          <t>X5</t>
        </is>
      </c>
      <c r="I1579" s="233" t="inlineStr">
        <is>
          <t>Mechanical Seal</t>
        </is>
      </c>
      <c r="J1579" s="233" t="inlineStr">
        <is>
          <t>Single</t>
        </is>
      </c>
      <c r="K1579" s="233" t="n"/>
      <c r="L1579" s="233" t="inlineStr">
        <is>
          <t>Oil Lubricated Bath</t>
        </is>
      </c>
      <c r="M1579" s="233" t="inlineStr">
        <is>
          <t>C35</t>
        </is>
      </c>
      <c r="N1579" s="233" t="inlineStr">
        <is>
          <t>Lip Seal</t>
        </is>
      </c>
      <c r="O1579" s="233" t="inlineStr">
        <is>
          <t>Coating_Scotchkote134_interior_exterior_IncludeImpeller</t>
        </is>
      </c>
      <c r="P1579" s="235" t="inlineStr">
        <is>
          <t>RTF</t>
        </is>
      </c>
      <c r="Q1579" s="233" t="inlineStr">
        <is>
          <t>B104036</t>
        </is>
      </c>
      <c r="R1579" s="235" t="inlineStr">
        <is>
          <t>LT250</t>
        </is>
      </c>
      <c r="S1579" s="233" t="n"/>
      <c r="T1579" s="233" t="n"/>
      <c r="U1579" s="233" t="n"/>
    </row>
    <row r="1580">
      <c r="B1580" s="233">
        <f>IF(AND(M1580&lt;&gt;"B20", O1580= "Coating_Standard"),"Y","N")</f>
        <v/>
      </c>
      <c r="C1580" s="233" t="inlineStr">
        <is>
          <t>ConTab_BOM_KP_Insert_2291</t>
        </is>
      </c>
      <c r="D1580" s="233">
        <f>IF(B1580="Y",C1580,"")</f>
        <v/>
      </c>
      <c r="E1580" s="198" t="inlineStr">
        <is>
          <t>6015-1_2-KP</t>
        </is>
      </c>
      <c r="F1580" s="235" t="inlineStr">
        <is>
          <t>Opt_Insert</t>
        </is>
      </c>
      <c r="G1580" s="235" t="inlineStr">
        <is>
          <t>5</t>
        </is>
      </c>
      <c r="H1580" s="234" t="inlineStr">
        <is>
          <t>X5</t>
        </is>
      </c>
      <c r="I1580" s="233" t="inlineStr">
        <is>
          <t>Mechanical Seal</t>
        </is>
      </c>
      <c r="J1580" s="233" t="inlineStr">
        <is>
          <t>Single</t>
        </is>
      </c>
      <c r="K1580" s="233" t="n"/>
      <c r="L1580" s="233" t="inlineStr">
        <is>
          <t>Oil Lubricated Bath</t>
        </is>
      </c>
      <c r="M1580" s="233" t="inlineStr">
        <is>
          <t>J</t>
        </is>
      </c>
      <c r="N1580" s="233" t="inlineStr">
        <is>
          <t>Lip Seal</t>
        </is>
      </c>
      <c r="O1580" s="233" t="inlineStr">
        <is>
          <t>Coating_Scotchkote134_interior_exterior_IncludeImpeller</t>
        </is>
      </c>
      <c r="P1580" s="235" t="inlineStr">
        <is>
          <t>RTF</t>
        </is>
      </c>
      <c r="Q1580" s="233" t="inlineStr">
        <is>
          <t>B104038</t>
        </is>
      </c>
      <c r="R1580" s="235" t="inlineStr">
        <is>
          <t>LT105</t>
        </is>
      </c>
      <c r="S1580" s="233" t="n"/>
      <c r="T1580" s="233" t="n"/>
      <c r="U1580" s="233" t="n"/>
    </row>
    <row r="1581">
      <c r="B1581" s="233">
        <f>IF(AND(M1581&lt;&gt;"B20", O1581= "Coating_Standard"),"Y","N")</f>
        <v/>
      </c>
      <c r="C1581" s="233" t="inlineStr">
        <is>
          <t>ConTab_BOM_KP_Insert_2292</t>
        </is>
      </c>
      <c r="D1581" s="233">
        <f>IF(B1581="Y",C1581,"")</f>
        <v/>
      </c>
      <c r="E1581" s="198" t="inlineStr">
        <is>
          <t>6015-1_2-KP</t>
        </is>
      </c>
      <c r="F1581" s="235" t="inlineStr">
        <is>
          <t>Opt_Insert</t>
        </is>
      </c>
      <c r="G1581" s="235" t="inlineStr">
        <is>
          <t>5</t>
        </is>
      </c>
      <c r="H1581" s="234" t="inlineStr">
        <is>
          <t>X5</t>
        </is>
      </c>
      <c r="I1581" s="233" t="inlineStr">
        <is>
          <t>Mechanical Seal</t>
        </is>
      </c>
      <c r="J1581" s="233" t="inlineStr">
        <is>
          <t>Single</t>
        </is>
      </c>
      <c r="K1581" s="233" t="n"/>
      <c r="L1581" s="233" t="inlineStr">
        <is>
          <t>Oil Lubricated Bath</t>
        </is>
      </c>
      <c r="M1581" s="233" t="inlineStr">
        <is>
          <t>X</t>
        </is>
      </c>
      <c r="N1581" s="233" t="inlineStr">
        <is>
          <t>Special/Other</t>
        </is>
      </c>
      <c r="O1581" s="233" t="inlineStr">
        <is>
          <t>Coating_Scotchkote134_interior_exterior_IncludeImpeller</t>
        </is>
      </c>
      <c r="P1581" s="235" t="inlineStr">
        <is>
          <t>RTF</t>
        </is>
      </c>
      <c r="Q1581" s="233" t="inlineStr">
        <is>
          <t>B104039</t>
        </is>
      </c>
      <c r="R1581" s="235" t="inlineStr">
        <is>
          <t>LT250</t>
        </is>
      </c>
      <c r="S1581" s="233" t="n"/>
      <c r="T1581" s="233" t="n"/>
      <c r="U1581" s="233" t="n"/>
    </row>
    <row r="1582">
      <c r="B1582" s="233">
        <f>IF(AND(M1582&lt;&gt;"B20", O1582= "Coating_Standard"),"Y","N")</f>
        <v/>
      </c>
      <c r="C1582" s="233" t="inlineStr">
        <is>
          <t>ConTab_BOM_KP_Insert_2293</t>
        </is>
      </c>
      <c r="D1582" s="233">
        <f>IF(B1582="Y",C1582,"")</f>
        <v/>
      </c>
      <c r="E1582" s="198" t="inlineStr">
        <is>
          <t>6015-1_2-KP</t>
        </is>
      </c>
      <c r="F1582" s="235" t="inlineStr">
        <is>
          <t>Opt_Insert</t>
        </is>
      </c>
      <c r="G1582" s="235" t="inlineStr">
        <is>
          <t>5</t>
        </is>
      </c>
      <c r="H1582" s="234" t="inlineStr">
        <is>
          <t>X5</t>
        </is>
      </c>
      <c r="I1582" s="233" t="inlineStr">
        <is>
          <t>Packing</t>
        </is>
      </c>
      <c r="J1582" s="233" t="inlineStr">
        <is>
          <t>Packing</t>
        </is>
      </c>
      <c r="K1582" s="233" t="n"/>
      <c r="L1582" s="233" t="inlineStr">
        <is>
          <t>Oil Lubricated Bath</t>
        </is>
      </c>
      <c r="M1582" s="233" t="inlineStr">
        <is>
          <t>C35</t>
        </is>
      </c>
      <c r="N1582" s="233" t="inlineStr">
        <is>
          <t>Lip Seal</t>
        </is>
      </c>
      <c r="O1582" s="233" t="inlineStr">
        <is>
          <t>Coating_Scotchkote134_interior_exterior_IncludeImpeller</t>
        </is>
      </c>
      <c r="P1582" s="235" t="inlineStr">
        <is>
          <t>RTF</t>
        </is>
      </c>
      <c r="Q1582" s="233" t="inlineStr">
        <is>
          <t>B104036</t>
        </is>
      </c>
      <c r="R1582" s="235" t="inlineStr">
        <is>
          <t>LT250</t>
        </is>
      </c>
      <c r="S1582" s="233" t="n"/>
      <c r="T1582" s="233" t="n"/>
      <c r="U1582" s="233" t="n"/>
    </row>
    <row r="1583">
      <c r="B1583" s="233">
        <f>IF(AND(M1583&lt;&gt;"B20", O1583= "Coating_Standard"),"Y","N")</f>
        <v/>
      </c>
      <c r="C1583" s="233" t="inlineStr">
        <is>
          <t>ConTab_BOM_KP_Insert_2294</t>
        </is>
      </c>
      <c r="D1583" s="233">
        <f>IF(B1583="Y",C1583,"")</f>
        <v/>
      </c>
      <c r="E1583" s="198" t="inlineStr">
        <is>
          <t>6015-1_2-KP</t>
        </is>
      </c>
      <c r="F1583" s="235" t="inlineStr">
        <is>
          <t>Opt_Insert</t>
        </is>
      </c>
      <c r="G1583" s="235" t="inlineStr">
        <is>
          <t>5</t>
        </is>
      </c>
      <c r="H1583" s="234" t="inlineStr">
        <is>
          <t>X5</t>
        </is>
      </c>
      <c r="I1583" s="233" t="inlineStr">
        <is>
          <t>Packing</t>
        </is>
      </c>
      <c r="J1583" s="233" t="inlineStr">
        <is>
          <t>Packing</t>
        </is>
      </c>
      <c r="K1583" s="233" t="n"/>
      <c r="L1583" s="233" t="inlineStr">
        <is>
          <t>Oil Lubricated Bath</t>
        </is>
      </c>
      <c r="M1583" s="233" t="inlineStr">
        <is>
          <t>J</t>
        </is>
      </c>
      <c r="N1583" s="233" t="inlineStr">
        <is>
          <t>Lip Seal</t>
        </is>
      </c>
      <c r="O1583" s="233" t="inlineStr">
        <is>
          <t>Coating_Scotchkote134_interior_exterior_IncludeImpeller</t>
        </is>
      </c>
      <c r="P1583" s="235" t="inlineStr">
        <is>
          <t>RTF</t>
        </is>
      </c>
      <c r="Q1583" s="233" t="inlineStr">
        <is>
          <t>B104038</t>
        </is>
      </c>
      <c r="R1583" s="235" t="inlineStr">
        <is>
          <t>LT105</t>
        </is>
      </c>
      <c r="S1583" s="233" t="n"/>
      <c r="T1583" s="233" t="n"/>
      <c r="U1583" s="233" t="n"/>
    </row>
    <row r="1584">
      <c r="B1584" s="233">
        <f>IF(AND(M1584&lt;&gt;"B20", O1584= "Coating_Standard"),"Y","N")</f>
        <v/>
      </c>
      <c r="C1584" s="233" t="inlineStr">
        <is>
          <t>ConTab_BOM_KP_Insert_2295</t>
        </is>
      </c>
      <c r="D1584" s="233">
        <f>IF(B1584="Y",C1584,"")</f>
        <v/>
      </c>
      <c r="E1584" s="198" t="inlineStr">
        <is>
          <t>6015-1_2-KP</t>
        </is>
      </c>
      <c r="F1584" s="235" t="inlineStr">
        <is>
          <t>Opt_Insert</t>
        </is>
      </c>
      <c r="G1584" s="235" t="inlineStr">
        <is>
          <t>5</t>
        </is>
      </c>
      <c r="H1584" s="234" t="inlineStr">
        <is>
          <t>X5</t>
        </is>
      </c>
      <c r="I1584" s="233" t="inlineStr">
        <is>
          <t>Packing</t>
        </is>
      </c>
      <c r="J1584" s="233" t="inlineStr">
        <is>
          <t>Packing</t>
        </is>
      </c>
      <c r="K1584" s="233" t="n"/>
      <c r="L1584" s="233" t="inlineStr">
        <is>
          <t>Oil Lubricated Bath</t>
        </is>
      </c>
      <c r="M1584" s="233" t="inlineStr">
        <is>
          <t>X</t>
        </is>
      </c>
      <c r="N1584" s="233" t="inlineStr">
        <is>
          <t>Special/Other</t>
        </is>
      </c>
      <c r="O1584" s="233" t="inlineStr">
        <is>
          <t>Coating_Scotchkote134_interior_exterior_IncludeImpeller</t>
        </is>
      </c>
      <c r="P1584" s="235" t="inlineStr">
        <is>
          <t>RTF</t>
        </is>
      </c>
      <c r="Q1584" s="233" t="inlineStr">
        <is>
          <t>B104039</t>
        </is>
      </c>
      <c r="R1584" s="235" t="inlineStr">
        <is>
          <t>LT250</t>
        </is>
      </c>
      <c r="S1584" s="233" t="n"/>
      <c r="T1584" s="233" t="n"/>
      <c r="U1584" s="233" t="n"/>
    </row>
    <row r="1585">
      <c r="B1585" s="233">
        <f>IF(AND(M1585&lt;&gt;"B20", O1585= "Coating_Standard"),"Y","N")</f>
        <v/>
      </c>
      <c r="C1585" s="233" t="inlineStr">
        <is>
          <t>ConTab_BOM_KP_Insert_2296</t>
        </is>
      </c>
      <c r="D1585" s="233">
        <f>IF(B1585="Y",C1585,"")</f>
        <v/>
      </c>
      <c r="E1585" s="198" t="inlineStr">
        <is>
          <t>6019-7_8-KP</t>
        </is>
      </c>
      <c r="F1585" s="235" t="inlineStr">
        <is>
          <t>Opt_Insert</t>
        </is>
      </c>
      <c r="G1585" s="235" t="inlineStr">
        <is>
          <t>5</t>
        </is>
      </c>
      <c r="H1585" s="234" t="inlineStr">
        <is>
          <t>X5</t>
        </is>
      </c>
      <c r="I1585" s="233" t="inlineStr">
        <is>
          <t>Mechanical Seal</t>
        </is>
      </c>
      <c r="J1585" s="233" t="inlineStr">
        <is>
          <t>Single</t>
        </is>
      </c>
      <c r="K1585" s="233" t="n"/>
      <c r="L1585" s="233" t="inlineStr">
        <is>
          <t>Oil Lubricated Bath</t>
        </is>
      </c>
      <c r="M1585" s="233" t="inlineStr">
        <is>
          <t>C35</t>
        </is>
      </c>
      <c r="N1585" s="233" t="inlineStr">
        <is>
          <t>Lip Seal</t>
        </is>
      </c>
      <c r="O1585" s="233" t="inlineStr">
        <is>
          <t>Coating_Scotchkote134_interior_exterior_IncludeImpeller</t>
        </is>
      </c>
      <c r="P1585" s="235" t="inlineStr">
        <is>
          <t>RTF</t>
        </is>
      </c>
      <c r="Q1585" s="233" t="inlineStr">
        <is>
          <t>B104072</t>
        </is>
      </c>
      <c r="R1585" s="235" t="inlineStr">
        <is>
          <t>LT250</t>
        </is>
      </c>
      <c r="S1585" s="233" t="n"/>
      <c r="T1585" s="233" t="n"/>
      <c r="U1585" s="233" t="n"/>
    </row>
    <row r="1586">
      <c r="B1586" s="233">
        <f>IF(AND(M1586&lt;&gt;"B20", O1586= "Coating_Standard"),"Y","N")</f>
        <v/>
      </c>
      <c r="C1586" s="233" t="inlineStr">
        <is>
          <t>ConTab_BOM_KP_Insert_2297</t>
        </is>
      </c>
      <c r="D1586" s="233">
        <f>IF(B1586="Y",C1586,"")</f>
        <v/>
      </c>
      <c r="E1586" s="198" t="inlineStr">
        <is>
          <t>6019-7_8-KP</t>
        </is>
      </c>
      <c r="F1586" s="235" t="inlineStr">
        <is>
          <t>Opt_Insert</t>
        </is>
      </c>
      <c r="G1586" s="235" t="inlineStr">
        <is>
          <t>5</t>
        </is>
      </c>
      <c r="H1586" s="234" t="inlineStr">
        <is>
          <t>X5</t>
        </is>
      </c>
      <c r="I1586" s="233" t="inlineStr">
        <is>
          <t>Mechanical Seal</t>
        </is>
      </c>
      <c r="J1586" s="233" t="inlineStr">
        <is>
          <t>Single</t>
        </is>
      </c>
      <c r="K1586" s="233" t="n"/>
      <c r="L1586" s="233" t="inlineStr">
        <is>
          <t>Oil Lubricated Bath</t>
        </is>
      </c>
      <c r="M1586" s="233" t="inlineStr">
        <is>
          <t>J</t>
        </is>
      </c>
      <c r="N1586" s="233" t="inlineStr">
        <is>
          <t>Lip Seal</t>
        </is>
      </c>
      <c r="O1586" s="233" t="inlineStr">
        <is>
          <t>Coating_Scotchkote134_interior_exterior_IncludeImpeller</t>
        </is>
      </c>
      <c r="P1586" s="235" t="inlineStr">
        <is>
          <t>RTF</t>
        </is>
      </c>
      <c r="Q1586" s="233" t="inlineStr">
        <is>
          <t>B104074</t>
        </is>
      </c>
      <c r="R1586" s="235" t="inlineStr">
        <is>
          <t>LT105</t>
        </is>
      </c>
      <c r="S1586" s="233" t="n"/>
      <c r="T1586" s="233" t="n"/>
      <c r="U1586" s="233" t="n"/>
    </row>
    <row r="1587">
      <c r="B1587" s="233">
        <f>IF(AND(M1587&lt;&gt;"B20", O1587= "Coating_Standard"),"Y","N")</f>
        <v/>
      </c>
      <c r="C1587" s="233" t="inlineStr">
        <is>
          <t>ConTab_BOM_KP_Insert_2298</t>
        </is>
      </c>
      <c r="D1587" s="233">
        <f>IF(B1587="Y",C1587,"")</f>
        <v/>
      </c>
      <c r="E1587" s="198" t="inlineStr">
        <is>
          <t>6019-7_8-KP</t>
        </is>
      </c>
      <c r="F1587" s="235" t="inlineStr">
        <is>
          <t>Opt_Insert</t>
        </is>
      </c>
      <c r="G1587" s="235" t="inlineStr">
        <is>
          <t>5</t>
        </is>
      </c>
      <c r="H1587" s="234" t="inlineStr">
        <is>
          <t>X5</t>
        </is>
      </c>
      <c r="I1587" s="233" t="inlineStr">
        <is>
          <t>Mechanical Seal</t>
        </is>
      </c>
      <c r="J1587" s="233" t="inlineStr">
        <is>
          <t>Single</t>
        </is>
      </c>
      <c r="K1587" s="233" t="n"/>
      <c r="L1587" s="233" t="inlineStr">
        <is>
          <t>Oil Lubricated Bath</t>
        </is>
      </c>
      <c r="M1587" s="233" t="inlineStr">
        <is>
          <t>X</t>
        </is>
      </c>
      <c r="N1587" s="233" t="inlineStr">
        <is>
          <t>Special/Other</t>
        </is>
      </c>
      <c r="O1587" s="233" t="inlineStr">
        <is>
          <t>Coating_Scotchkote134_interior_exterior_IncludeImpeller</t>
        </is>
      </c>
      <c r="P1587" s="235" t="inlineStr">
        <is>
          <t>RTF</t>
        </is>
      </c>
      <c r="Q1587" s="233" t="inlineStr">
        <is>
          <t>B104075</t>
        </is>
      </c>
      <c r="R1587" s="235" t="inlineStr">
        <is>
          <t>LT250</t>
        </is>
      </c>
      <c r="S1587" s="233" t="n"/>
      <c r="T1587" s="233" t="n"/>
      <c r="U1587" s="233" t="n"/>
    </row>
    <row r="1588">
      <c r="B1588" s="233">
        <f>IF(AND(M1588&lt;&gt;"B20", O1588= "Coating_Standard"),"Y","N")</f>
        <v/>
      </c>
      <c r="C1588" s="233" t="inlineStr">
        <is>
          <t>ConTab_BOM_KP_Insert_2299</t>
        </is>
      </c>
      <c r="D1588" s="233">
        <f>IF(B1588="Y",C1588,"")</f>
        <v/>
      </c>
      <c r="E1588" s="198" t="inlineStr">
        <is>
          <t>6019-7_8-KP</t>
        </is>
      </c>
      <c r="F1588" s="235" t="inlineStr">
        <is>
          <t>Opt_Insert</t>
        </is>
      </c>
      <c r="G1588" s="235" t="inlineStr">
        <is>
          <t>5</t>
        </is>
      </c>
      <c r="H1588" s="234" t="inlineStr">
        <is>
          <t>X5</t>
        </is>
      </c>
      <c r="I1588" s="233" t="inlineStr">
        <is>
          <t>Packing</t>
        </is>
      </c>
      <c r="J1588" s="233" t="inlineStr">
        <is>
          <t>Packing</t>
        </is>
      </c>
      <c r="K1588" s="233" t="n"/>
      <c r="L1588" s="233" t="inlineStr">
        <is>
          <t>Oil Lubricated Bath</t>
        </is>
      </c>
      <c r="M1588" s="233" t="inlineStr">
        <is>
          <t>C35</t>
        </is>
      </c>
      <c r="N1588" s="233" t="inlineStr">
        <is>
          <t>Lip Seal</t>
        </is>
      </c>
      <c r="O1588" s="233" t="inlineStr">
        <is>
          <t>Coating_Scotchkote134_interior_exterior_IncludeImpeller</t>
        </is>
      </c>
      <c r="P1588" s="235" t="inlineStr">
        <is>
          <t>RTF</t>
        </is>
      </c>
      <c r="Q1588" s="233" t="inlineStr">
        <is>
          <t>B104076</t>
        </is>
      </c>
      <c r="R1588" s="235" t="inlineStr">
        <is>
          <t>LT250</t>
        </is>
      </c>
      <c r="S1588" s="233" t="n"/>
      <c r="T1588" s="233" t="n"/>
      <c r="U1588" s="233" t="n"/>
    </row>
    <row r="1589">
      <c r="B1589" s="233">
        <f>IF(AND(M1589&lt;&gt;"B20", O1589= "Coating_Standard"),"Y","N")</f>
        <v/>
      </c>
      <c r="C1589" s="233" t="inlineStr">
        <is>
          <t>ConTab_BOM_KP_Insert_2300</t>
        </is>
      </c>
      <c r="D1589" s="233">
        <f>IF(B1589="Y",C1589,"")</f>
        <v/>
      </c>
      <c r="E1589" s="198" t="inlineStr">
        <is>
          <t>6019-7_8-KP</t>
        </is>
      </c>
      <c r="F1589" s="235" t="inlineStr">
        <is>
          <t>Opt_Insert</t>
        </is>
      </c>
      <c r="G1589" s="235" t="inlineStr">
        <is>
          <t>5</t>
        </is>
      </c>
      <c r="H1589" s="234" t="inlineStr">
        <is>
          <t>X5</t>
        </is>
      </c>
      <c r="I1589" s="233" t="inlineStr">
        <is>
          <t>Packing</t>
        </is>
      </c>
      <c r="J1589" s="233" t="inlineStr">
        <is>
          <t>Packing</t>
        </is>
      </c>
      <c r="K1589" s="233" t="n"/>
      <c r="L1589" s="233" t="inlineStr">
        <is>
          <t>Oil Lubricated Bath</t>
        </is>
      </c>
      <c r="M1589" s="233" t="inlineStr">
        <is>
          <t>J</t>
        </is>
      </c>
      <c r="N1589" s="233" t="inlineStr">
        <is>
          <t>Lip Seal</t>
        </is>
      </c>
      <c r="O1589" s="233" t="inlineStr">
        <is>
          <t>Coating_Scotchkote134_interior_exterior_IncludeImpeller</t>
        </is>
      </c>
      <c r="P1589" s="235" t="inlineStr">
        <is>
          <t>RTF</t>
        </is>
      </c>
      <c r="Q1589" s="233" t="inlineStr">
        <is>
          <t>B104078</t>
        </is>
      </c>
      <c r="R1589" s="235" t="inlineStr">
        <is>
          <t>LT105</t>
        </is>
      </c>
      <c r="S1589" s="233" t="n"/>
      <c r="T1589" s="233" t="n"/>
      <c r="U1589" s="233" t="n"/>
    </row>
    <row r="1590">
      <c r="B1590" s="233">
        <f>IF(AND(M1590&lt;&gt;"B20", O1590= "Coating_Standard"),"Y","N")</f>
        <v/>
      </c>
      <c r="C1590" s="233" t="inlineStr">
        <is>
          <t>ConTab_BOM_KP_Insert_2301</t>
        </is>
      </c>
      <c r="D1590" s="233">
        <f>IF(B1590="Y",C1590,"")</f>
        <v/>
      </c>
      <c r="E1590" s="198" t="inlineStr">
        <is>
          <t>6019-7_8-KP</t>
        </is>
      </c>
      <c r="F1590" s="235" t="inlineStr">
        <is>
          <t>Opt_Insert</t>
        </is>
      </c>
      <c r="G1590" s="235" t="inlineStr">
        <is>
          <t>5</t>
        </is>
      </c>
      <c r="H1590" s="234" t="inlineStr">
        <is>
          <t>X5</t>
        </is>
      </c>
      <c r="I1590" s="233" t="inlineStr">
        <is>
          <t>Packing</t>
        </is>
      </c>
      <c r="J1590" s="233" t="inlineStr">
        <is>
          <t>Packing</t>
        </is>
      </c>
      <c r="K1590" s="233" t="n"/>
      <c r="L1590" s="233" t="inlineStr">
        <is>
          <t>Oil Lubricated Bath</t>
        </is>
      </c>
      <c r="M1590" s="233" t="inlineStr">
        <is>
          <t>X</t>
        </is>
      </c>
      <c r="N1590" s="233" t="inlineStr">
        <is>
          <t>Special/Other</t>
        </is>
      </c>
      <c r="O1590" s="233" t="inlineStr">
        <is>
          <t>Coating_Scotchkote134_interior_exterior_IncludeImpeller</t>
        </is>
      </c>
      <c r="P1590" s="235" t="inlineStr">
        <is>
          <t>RTF</t>
        </is>
      </c>
      <c r="Q1590" s="233" t="inlineStr">
        <is>
          <t>B104079</t>
        </is>
      </c>
      <c r="R1590" s="235" t="inlineStr">
        <is>
          <t>LT250</t>
        </is>
      </c>
      <c r="S1590" s="233" t="n"/>
      <c r="T1590" s="233" t="n"/>
      <c r="U1590" s="233" t="n"/>
    </row>
    <row r="1591">
      <c r="B1591" s="233">
        <f>IF(AND(M1591&lt;&gt;"B20", O1591= "Coating_Standard"),"Y","N")</f>
        <v/>
      </c>
      <c r="C1591" s="233" t="inlineStr">
        <is>
          <t>ConTab_BOM_KP_Insert_2302</t>
        </is>
      </c>
      <c r="D1591" s="233">
        <f>IF(B1591="Y",C1591,"")</f>
        <v/>
      </c>
      <c r="E1591" s="198" t="inlineStr">
        <is>
          <t>6019-7_8-KP</t>
        </is>
      </c>
      <c r="F1591" s="235" t="inlineStr">
        <is>
          <t>Opt_Insert</t>
        </is>
      </c>
      <c r="G1591" s="235" t="inlineStr">
        <is>
          <t>6</t>
        </is>
      </c>
      <c r="H1591" s="234" t="inlineStr">
        <is>
          <t>X6</t>
        </is>
      </c>
      <c r="I1591" s="233" t="inlineStr">
        <is>
          <t>Mechanical Seal</t>
        </is>
      </c>
      <c r="J1591" s="233" t="inlineStr">
        <is>
          <t>Single</t>
        </is>
      </c>
      <c r="K1591" s="233" t="n"/>
      <c r="L1591" s="233" t="inlineStr">
        <is>
          <t>Oil Lubricated Bath</t>
        </is>
      </c>
      <c r="M1591" s="233" t="inlineStr">
        <is>
          <t>C35</t>
        </is>
      </c>
      <c r="N1591" s="233" t="inlineStr">
        <is>
          <t>Lip Seal</t>
        </is>
      </c>
      <c r="O1591" s="233" t="inlineStr">
        <is>
          <t>Coating_Scotchkote134_interior_exterior_IncludeImpeller</t>
        </is>
      </c>
      <c r="P1591" s="235" t="inlineStr">
        <is>
          <t>RTF</t>
        </is>
      </c>
      <c r="Q1591" s="233" t="inlineStr">
        <is>
          <t>B104080</t>
        </is>
      </c>
      <c r="R1591" s="235" t="inlineStr">
        <is>
          <t>LT250</t>
        </is>
      </c>
      <c r="S1591" s="233" t="n"/>
      <c r="T1591" s="233" t="n"/>
      <c r="U1591" s="233" t="n"/>
    </row>
    <row r="1592">
      <c r="B1592" s="233">
        <f>IF(AND(M1592&lt;&gt;"B20", O1592= "Coating_Standard"),"Y","N")</f>
        <v/>
      </c>
      <c r="C1592" s="233" t="inlineStr">
        <is>
          <t>ConTab_BOM_KP_Insert_2303</t>
        </is>
      </c>
      <c r="D1592" s="233">
        <f>IF(B1592="Y",C1592,"")</f>
        <v/>
      </c>
      <c r="E1592" s="198" t="inlineStr">
        <is>
          <t>6019-7_8-KP</t>
        </is>
      </c>
      <c r="F1592" s="235" t="inlineStr">
        <is>
          <t>Opt_Insert</t>
        </is>
      </c>
      <c r="G1592" s="235" t="inlineStr">
        <is>
          <t>6</t>
        </is>
      </c>
      <c r="H1592" s="234" t="inlineStr">
        <is>
          <t>X6</t>
        </is>
      </c>
      <c r="I1592" s="233" t="inlineStr">
        <is>
          <t>Mechanical Seal</t>
        </is>
      </c>
      <c r="J1592" s="233" t="inlineStr">
        <is>
          <t>Single</t>
        </is>
      </c>
      <c r="K1592" s="233" t="n"/>
      <c r="L1592" s="233" t="inlineStr">
        <is>
          <t>Oil Lubricated Bath</t>
        </is>
      </c>
      <c r="M1592" s="233" t="inlineStr">
        <is>
          <t>J</t>
        </is>
      </c>
      <c r="N1592" s="233" t="inlineStr">
        <is>
          <t>Lip Seal</t>
        </is>
      </c>
      <c r="O1592" s="233" t="inlineStr">
        <is>
          <t>Coating_Scotchkote134_interior_exterior_IncludeImpeller</t>
        </is>
      </c>
      <c r="P1592" s="235" t="inlineStr">
        <is>
          <t>RTF</t>
        </is>
      </c>
      <c r="Q1592" s="233" t="inlineStr">
        <is>
          <t>B104082</t>
        </is>
      </c>
      <c r="R1592" s="235" t="inlineStr">
        <is>
          <t>LT105</t>
        </is>
      </c>
      <c r="S1592" s="233" t="n"/>
      <c r="T1592" s="233" t="n"/>
      <c r="U1592" s="233" t="n"/>
    </row>
    <row r="1593">
      <c r="B1593" s="233">
        <f>IF(AND(M1593&lt;&gt;"B20", O1593= "Coating_Standard"),"Y","N")</f>
        <v/>
      </c>
      <c r="C1593" s="233" t="inlineStr">
        <is>
          <t>ConTab_BOM_KP_Insert_2304</t>
        </is>
      </c>
      <c r="D1593" s="233">
        <f>IF(B1593="Y",C1593,"")</f>
        <v/>
      </c>
      <c r="E1593" s="198" t="inlineStr">
        <is>
          <t>6019-7_8-KP</t>
        </is>
      </c>
      <c r="F1593" s="235" t="inlineStr">
        <is>
          <t>Opt_Insert</t>
        </is>
      </c>
      <c r="G1593" s="235" t="inlineStr">
        <is>
          <t>6</t>
        </is>
      </c>
      <c r="H1593" s="234" t="inlineStr">
        <is>
          <t>X6</t>
        </is>
      </c>
      <c r="I1593" s="233" t="inlineStr">
        <is>
          <t>Mechanical Seal</t>
        </is>
      </c>
      <c r="J1593" s="233" t="inlineStr">
        <is>
          <t>Single</t>
        </is>
      </c>
      <c r="K1593" s="233" t="n"/>
      <c r="L1593" s="233" t="inlineStr">
        <is>
          <t>Oil Lubricated Bath</t>
        </is>
      </c>
      <c r="M1593" s="233" t="inlineStr">
        <is>
          <t>X</t>
        </is>
      </c>
      <c r="N1593" s="233" t="inlineStr">
        <is>
          <t>Special/Other</t>
        </is>
      </c>
      <c r="O1593" s="233" t="inlineStr">
        <is>
          <t>Coating_Scotchkote134_interior_exterior_IncludeImpeller</t>
        </is>
      </c>
      <c r="P1593" s="235" t="inlineStr">
        <is>
          <t>RTF</t>
        </is>
      </c>
      <c r="Q1593" s="233" t="inlineStr">
        <is>
          <t>B104083</t>
        </is>
      </c>
      <c r="R1593" s="235" t="inlineStr">
        <is>
          <t>LT250</t>
        </is>
      </c>
      <c r="S1593" s="233" t="n"/>
      <c r="T1593" s="233" t="n"/>
      <c r="U1593" s="233" t="n"/>
    </row>
    <row r="1594">
      <c r="B1594" s="233">
        <f>IF(AND(M1594&lt;&gt;"B20", O1594= "Coating_Standard"),"Y","N")</f>
        <v/>
      </c>
      <c r="C1594" s="233" t="inlineStr">
        <is>
          <t>ConTab_BOM_KP_Insert_2305</t>
        </is>
      </c>
      <c r="D1594" s="233">
        <f>IF(B1594="Y",C1594,"")</f>
        <v/>
      </c>
      <c r="E1594" s="198" t="inlineStr">
        <is>
          <t>6019-7_8-KP</t>
        </is>
      </c>
      <c r="F1594" s="235" t="inlineStr">
        <is>
          <t>Opt_Insert</t>
        </is>
      </c>
      <c r="G1594" s="235" t="inlineStr">
        <is>
          <t>6</t>
        </is>
      </c>
      <c r="H1594" s="234" t="inlineStr">
        <is>
          <t>X6</t>
        </is>
      </c>
      <c r="I1594" s="233" t="inlineStr">
        <is>
          <t>Packing</t>
        </is>
      </c>
      <c r="J1594" s="233" t="inlineStr">
        <is>
          <t>Packing</t>
        </is>
      </c>
      <c r="K1594" s="233" t="n"/>
      <c r="L1594" s="233" t="inlineStr">
        <is>
          <t>Oil Lubricated Bath</t>
        </is>
      </c>
      <c r="M1594" s="233" t="inlineStr">
        <is>
          <t>C35</t>
        </is>
      </c>
      <c r="N1594" s="233" t="inlineStr">
        <is>
          <t>Lip Seal</t>
        </is>
      </c>
      <c r="O1594" s="233" t="inlineStr">
        <is>
          <t>Coating_Scotchkote134_interior_exterior_IncludeImpeller</t>
        </is>
      </c>
      <c r="P1594" s="235" t="inlineStr">
        <is>
          <t>RTF</t>
        </is>
      </c>
      <c r="Q1594" s="233" t="inlineStr">
        <is>
          <t>B104084</t>
        </is>
      </c>
      <c r="R1594" s="235" t="inlineStr">
        <is>
          <t>LT250</t>
        </is>
      </c>
      <c r="S1594" s="233" t="n"/>
      <c r="T1594" s="233" t="n"/>
      <c r="U1594" s="233" t="n"/>
    </row>
    <row r="1595">
      <c r="B1595" s="233">
        <f>IF(AND(M1595&lt;&gt;"B20", O1595= "Coating_Standard"),"Y","N")</f>
        <v/>
      </c>
      <c r="C1595" s="233" t="inlineStr">
        <is>
          <t>ConTab_BOM_KP_Insert_2306</t>
        </is>
      </c>
      <c r="D1595" s="233">
        <f>IF(B1595="Y",C1595,"")</f>
        <v/>
      </c>
      <c r="E1595" s="198" t="inlineStr">
        <is>
          <t>6019-7_8-KP</t>
        </is>
      </c>
      <c r="F1595" s="235" t="inlineStr">
        <is>
          <t>Opt_Insert</t>
        </is>
      </c>
      <c r="G1595" s="235" t="inlineStr">
        <is>
          <t>6</t>
        </is>
      </c>
      <c r="H1595" s="234" t="inlineStr">
        <is>
          <t>X6</t>
        </is>
      </c>
      <c r="I1595" s="233" t="inlineStr">
        <is>
          <t>Packing</t>
        </is>
      </c>
      <c r="J1595" s="233" t="inlineStr">
        <is>
          <t>Packing</t>
        </is>
      </c>
      <c r="K1595" s="233" t="n"/>
      <c r="L1595" s="233" t="inlineStr">
        <is>
          <t>Oil Lubricated Bath</t>
        </is>
      </c>
      <c r="M1595" s="233" t="inlineStr">
        <is>
          <t>J</t>
        </is>
      </c>
      <c r="N1595" s="233" t="inlineStr">
        <is>
          <t>Lip Seal</t>
        </is>
      </c>
      <c r="O1595" s="233" t="inlineStr">
        <is>
          <t>Coating_Scotchkote134_interior_exterior_IncludeImpeller</t>
        </is>
      </c>
      <c r="P1595" s="235" t="inlineStr">
        <is>
          <t>RTF</t>
        </is>
      </c>
      <c r="Q1595" s="233" t="inlineStr">
        <is>
          <t>B104086</t>
        </is>
      </c>
      <c r="R1595" s="235" t="inlineStr">
        <is>
          <t>LT105</t>
        </is>
      </c>
      <c r="S1595" s="233" t="n"/>
      <c r="T1595" s="233" t="n"/>
      <c r="U1595" s="233" t="n"/>
    </row>
    <row r="1596">
      <c r="B1596" s="233">
        <f>IF(AND(M1596&lt;&gt;"B20", O1596= "Coating_Standard"),"Y","N")</f>
        <v/>
      </c>
      <c r="C1596" s="233" t="inlineStr">
        <is>
          <t>ConTab_BOM_KP_Insert_2307</t>
        </is>
      </c>
      <c r="D1596" s="233">
        <f>IF(B1596="Y",C1596,"")</f>
        <v/>
      </c>
      <c r="E1596" s="198" t="inlineStr">
        <is>
          <t>6019-7_8-KP</t>
        </is>
      </c>
      <c r="F1596" s="235" t="inlineStr">
        <is>
          <t>Opt_Insert</t>
        </is>
      </c>
      <c r="G1596" s="235" t="inlineStr">
        <is>
          <t>6</t>
        </is>
      </c>
      <c r="H1596" s="234" t="inlineStr">
        <is>
          <t>X6</t>
        </is>
      </c>
      <c r="I1596" s="233" t="inlineStr">
        <is>
          <t>Packing</t>
        </is>
      </c>
      <c r="J1596" s="233" t="inlineStr">
        <is>
          <t>Packing</t>
        </is>
      </c>
      <c r="K1596" s="233" t="n"/>
      <c r="L1596" s="233" t="inlineStr">
        <is>
          <t>Oil Lubricated Bath</t>
        </is>
      </c>
      <c r="M1596" s="233" t="inlineStr">
        <is>
          <t>X</t>
        </is>
      </c>
      <c r="N1596" s="233" t="inlineStr">
        <is>
          <t>Special/Other</t>
        </is>
      </c>
      <c r="O1596" s="233" t="inlineStr">
        <is>
          <t>Coating_Scotchkote134_interior_exterior_IncludeImpeller</t>
        </is>
      </c>
      <c r="P1596" s="235" t="inlineStr">
        <is>
          <t>RTF</t>
        </is>
      </c>
      <c r="Q1596" s="233" t="inlineStr">
        <is>
          <t>B104087</t>
        </is>
      </c>
      <c r="R1596" s="235" t="inlineStr">
        <is>
          <t>LT250</t>
        </is>
      </c>
      <c r="S1596" s="233" t="n"/>
      <c r="T1596" s="233" t="n"/>
      <c r="U1596" s="233" t="n"/>
    </row>
    <row r="1597">
      <c r="B1597" s="233">
        <f>IF(AND(M1597&lt;&gt;"B20", O1597= "Coating_Standard"),"Y","N")</f>
        <v/>
      </c>
      <c r="C1597" s="233" t="inlineStr">
        <is>
          <t>ConTab_BOM_KP_Insert_2308</t>
        </is>
      </c>
      <c r="D1597" s="233">
        <f>IF(B1597="Y",C1597,"")</f>
        <v/>
      </c>
      <c r="E1597" s="198" t="inlineStr">
        <is>
          <t>6020-3_4-KP</t>
        </is>
      </c>
      <c r="F1597" s="235" t="inlineStr">
        <is>
          <t>Opt_Insert</t>
        </is>
      </c>
      <c r="G1597" s="235" t="inlineStr">
        <is>
          <t>6</t>
        </is>
      </c>
      <c r="H1597" s="234" t="inlineStr">
        <is>
          <t>X6</t>
        </is>
      </c>
      <c r="I1597" s="233" t="inlineStr">
        <is>
          <t>Mechanical Seal</t>
        </is>
      </c>
      <c r="J1597" s="233" t="inlineStr">
        <is>
          <t>Single</t>
        </is>
      </c>
      <c r="K1597" s="233" t="n"/>
      <c r="L1597" s="233" t="inlineStr">
        <is>
          <t>Oil Lubricated Bath</t>
        </is>
      </c>
      <c r="M1597" s="233" t="inlineStr">
        <is>
          <t>C35</t>
        </is>
      </c>
      <c r="N1597" s="233" t="inlineStr">
        <is>
          <t>Lip Seal</t>
        </is>
      </c>
      <c r="O1597" s="233" t="inlineStr">
        <is>
          <t>Coating_Scotchkote134_interior_exterior_IncludeImpeller</t>
        </is>
      </c>
      <c r="P1597" s="235" t="inlineStr">
        <is>
          <t>RTF</t>
        </is>
      </c>
      <c r="Q1597" s="233" t="inlineStr">
        <is>
          <t>B104040</t>
        </is>
      </c>
      <c r="R1597" s="235" t="inlineStr">
        <is>
          <t>LT250</t>
        </is>
      </c>
      <c r="S1597" s="233" t="n"/>
      <c r="T1597" s="233" t="n"/>
      <c r="U1597" s="233" t="n"/>
    </row>
    <row r="1598">
      <c r="B1598" s="233">
        <f>IF(AND(M1598&lt;&gt;"B20", O1598= "Coating_Standard"),"Y","N")</f>
        <v/>
      </c>
      <c r="C1598" s="233" t="inlineStr">
        <is>
          <t>ConTab_BOM_KP_Insert_2309</t>
        </is>
      </c>
      <c r="D1598" s="233">
        <f>IF(B1598="Y",C1598,"")</f>
        <v/>
      </c>
      <c r="E1598" s="198" t="inlineStr">
        <is>
          <t>6020-3_4-KP</t>
        </is>
      </c>
      <c r="F1598" s="235" t="inlineStr">
        <is>
          <t>Opt_Insert</t>
        </is>
      </c>
      <c r="G1598" s="235" t="inlineStr">
        <is>
          <t>6</t>
        </is>
      </c>
      <c r="H1598" s="234" t="inlineStr">
        <is>
          <t>X6</t>
        </is>
      </c>
      <c r="I1598" s="233" t="inlineStr">
        <is>
          <t>Mechanical Seal</t>
        </is>
      </c>
      <c r="J1598" s="233" t="inlineStr">
        <is>
          <t>Single</t>
        </is>
      </c>
      <c r="K1598" s="233" t="n"/>
      <c r="L1598" s="233" t="inlineStr">
        <is>
          <t>Oil Lubricated Bath</t>
        </is>
      </c>
      <c r="M1598" s="233" t="inlineStr">
        <is>
          <t>J</t>
        </is>
      </c>
      <c r="N1598" s="233" t="inlineStr">
        <is>
          <t>Lip Seal</t>
        </is>
      </c>
      <c r="O1598" s="233" t="inlineStr">
        <is>
          <t>Coating_Scotchkote134_interior_exterior_IncludeImpeller</t>
        </is>
      </c>
      <c r="P1598" s="235" t="inlineStr">
        <is>
          <t>RTF</t>
        </is>
      </c>
      <c r="Q1598" s="233" t="inlineStr">
        <is>
          <t>B104042</t>
        </is>
      </c>
      <c r="R1598" s="235" t="inlineStr">
        <is>
          <t>LT105</t>
        </is>
      </c>
      <c r="S1598" s="233" t="n"/>
      <c r="T1598" s="233" t="n"/>
      <c r="U1598" s="233" t="n"/>
    </row>
    <row r="1599">
      <c r="B1599" s="233">
        <f>IF(AND(M1599&lt;&gt;"B20", O1599= "Coating_Standard"),"Y","N")</f>
        <v/>
      </c>
      <c r="C1599" s="233" t="inlineStr">
        <is>
          <t>ConTab_BOM_KP_Insert_2310</t>
        </is>
      </c>
      <c r="D1599" s="233">
        <f>IF(B1599="Y",C1599,"")</f>
        <v/>
      </c>
      <c r="E1599" s="198" t="inlineStr">
        <is>
          <t>6020-3_4-KP</t>
        </is>
      </c>
      <c r="F1599" s="235" t="inlineStr">
        <is>
          <t>Opt_Insert</t>
        </is>
      </c>
      <c r="G1599" s="235" t="inlineStr">
        <is>
          <t>6</t>
        </is>
      </c>
      <c r="H1599" s="234" t="inlineStr">
        <is>
          <t>X6</t>
        </is>
      </c>
      <c r="I1599" s="233" t="inlineStr">
        <is>
          <t>Mechanical Seal</t>
        </is>
      </c>
      <c r="J1599" s="233" t="inlineStr">
        <is>
          <t>Single</t>
        </is>
      </c>
      <c r="K1599" s="233" t="n"/>
      <c r="L1599" s="233" t="inlineStr">
        <is>
          <t>Oil Lubricated Bath</t>
        </is>
      </c>
      <c r="M1599" s="233" t="inlineStr">
        <is>
          <t>X</t>
        </is>
      </c>
      <c r="N1599" s="233" t="inlineStr">
        <is>
          <t>Special/Other</t>
        </is>
      </c>
      <c r="O1599" s="233" t="inlineStr">
        <is>
          <t>Coating_Scotchkote134_interior_exterior_IncludeImpeller</t>
        </is>
      </c>
      <c r="P1599" s="235" t="inlineStr">
        <is>
          <t>RTF</t>
        </is>
      </c>
      <c r="Q1599" s="233" t="inlineStr">
        <is>
          <t>B104043</t>
        </is>
      </c>
      <c r="R1599" s="235" t="inlineStr">
        <is>
          <t>LT250</t>
        </is>
      </c>
      <c r="S1599" s="233" t="n"/>
      <c r="T1599" s="233" t="n"/>
      <c r="U1599" s="233" t="n"/>
    </row>
    <row r="1600">
      <c r="B1600" s="233">
        <f>IF(AND(M1600&lt;&gt;"B20", O1600= "Coating_Standard"),"Y","N")</f>
        <v/>
      </c>
      <c r="C1600" s="233" t="inlineStr">
        <is>
          <t>ConTab_BOM_KP_Insert_2311</t>
        </is>
      </c>
      <c r="D1600" s="233">
        <f>IF(B1600="Y",C1600,"")</f>
        <v/>
      </c>
      <c r="E1600" s="198" t="inlineStr">
        <is>
          <t>6020-3_4-KP</t>
        </is>
      </c>
      <c r="F1600" s="235" t="inlineStr">
        <is>
          <t>Opt_Insert</t>
        </is>
      </c>
      <c r="G1600" s="235" t="inlineStr">
        <is>
          <t>6</t>
        </is>
      </c>
      <c r="H1600" s="234" t="inlineStr">
        <is>
          <t>X6</t>
        </is>
      </c>
      <c r="I1600" s="233" t="inlineStr">
        <is>
          <t>Packing</t>
        </is>
      </c>
      <c r="J1600" s="233" t="inlineStr">
        <is>
          <t>Packing</t>
        </is>
      </c>
      <c r="K1600" s="233" t="n"/>
      <c r="L1600" s="233" t="inlineStr">
        <is>
          <t>Oil Lubricated Bath</t>
        </is>
      </c>
      <c r="M1600" s="233" t="inlineStr">
        <is>
          <t>C35</t>
        </is>
      </c>
      <c r="N1600" s="233" t="inlineStr">
        <is>
          <t>Lip Seal</t>
        </is>
      </c>
      <c r="O1600" s="233" t="inlineStr">
        <is>
          <t>Coating_Scotchkote134_interior_exterior_IncludeImpeller</t>
        </is>
      </c>
      <c r="P1600" s="235" t="inlineStr">
        <is>
          <t>RTF</t>
        </is>
      </c>
      <c r="Q1600" s="233" t="inlineStr">
        <is>
          <t>B104044</t>
        </is>
      </c>
      <c r="R1600" s="235" t="inlineStr">
        <is>
          <t>LT250</t>
        </is>
      </c>
      <c r="S1600" s="233" t="n"/>
      <c r="T1600" s="233" t="n"/>
      <c r="U1600" s="233" t="n"/>
    </row>
    <row r="1601">
      <c r="B1601" s="233">
        <f>IF(AND(M1601&lt;&gt;"B20", O1601= "Coating_Standard"),"Y","N")</f>
        <v/>
      </c>
      <c r="C1601" s="233" t="inlineStr">
        <is>
          <t>ConTab_BOM_KP_Insert_2312</t>
        </is>
      </c>
      <c r="D1601" s="233">
        <f>IF(B1601="Y",C1601,"")</f>
        <v/>
      </c>
      <c r="E1601" s="198" t="inlineStr">
        <is>
          <t>6020-3_4-KP</t>
        </is>
      </c>
      <c r="F1601" s="235" t="inlineStr">
        <is>
          <t>Opt_Insert</t>
        </is>
      </c>
      <c r="G1601" s="235" t="inlineStr">
        <is>
          <t>6</t>
        </is>
      </c>
      <c r="H1601" s="234" t="inlineStr">
        <is>
          <t>X6</t>
        </is>
      </c>
      <c r="I1601" s="233" t="inlineStr">
        <is>
          <t>Packing</t>
        </is>
      </c>
      <c r="J1601" s="233" t="inlineStr">
        <is>
          <t>Packing</t>
        </is>
      </c>
      <c r="K1601" s="233" t="n"/>
      <c r="L1601" s="233" t="inlineStr">
        <is>
          <t>Oil Lubricated Bath</t>
        </is>
      </c>
      <c r="M1601" s="233" t="inlineStr">
        <is>
          <t>J</t>
        </is>
      </c>
      <c r="N1601" s="233" t="inlineStr">
        <is>
          <t>Lip Seal</t>
        </is>
      </c>
      <c r="O1601" s="233" t="inlineStr">
        <is>
          <t>Coating_Scotchkote134_interior_exterior_IncludeImpeller</t>
        </is>
      </c>
      <c r="P1601" s="235" t="inlineStr">
        <is>
          <t>RTF</t>
        </is>
      </c>
      <c r="Q1601" s="233" t="inlineStr">
        <is>
          <t>B104046</t>
        </is>
      </c>
      <c r="R1601" s="235" t="inlineStr">
        <is>
          <t>LT105</t>
        </is>
      </c>
      <c r="S1601" s="233" t="n"/>
      <c r="T1601" s="233" t="n"/>
      <c r="U1601" s="233" t="n"/>
    </row>
    <row r="1602">
      <c r="B1602" s="233">
        <f>IF(AND(M1602&lt;&gt;"B20", O1602= "Coating_Standard"),"Y","N")</f>
        <v/>
      </c>
      <c r="C1602" s="233" t="inlineStr">
        <is>
          <t>ConTab_BOM_KP_Insert_2313</t>
        </is>
      </c>
      <c r="D1602" s="233">
        <f>IF(B1602="Y",C1602,"")</f>
        <v/>
      </c>
      <c r="E1602" s="198" t="inlineStr">
        <is>
          <t>6020-3_4-KP</t>
        </is>
      </c>
      <c r="F1602" s="235" t="inlineStr">
        <is>
          <t>Opt_Insert</t>
        </is>
      </c>
      <c r="G1602" s="235" t="inlineStr">
        <is>
          <t>6</t>
        </is>
      </c>
      <c r="H1602" s="234" t="inlineStr">
        <is>
          <t>X6</t>
        </is>
      </c>
      <c r="I1602" s="233" t="inlineStr">
        <is>
          <t>Packing</t>
        </is>
      </c>
      <c r="J1602" s="233" t="inlineStr">
        <is>
          <t>Packing</t>
        </is>
      </c>
      <c r="K1602" s="233" t="n"/>
      <c r="L1602" s="233" t="inlineStr">
        <is>
          <t>Oil Lubricated Bath</t>
        </is>
      </c>
      <c r="M1602" s="233" t="inlineStr">
        <is>
          <t>X</t>
        </is>
      </c>
      <c r="N1602" s="233" t="inlineStr">
        <is>
          <t>Special/Other</t>
        </is>
      </c>
      <c r="O1602" s="233" t="inlineStr">
        <is>
          <t>Coating_Scotchkote134_interior_exterior_IncludeImpeller</t>
        </is>
      </c>
      <c r="P1602" s="235" t="inlineStr">
        <is>
          <t>RTF</t>
        </is>
      </c>
      <c r="Q1602" s="233" t="inlineStr">
        <is>
          <t>B104047</t>
        </is>
      </c>
      <c r="R1602" s="235" t="inlineStr">
        <is>
          <t>LT250</t>
        </is>
      </c>
      <c r="S1602" s="233" t="n"/>
      <c r="T1602" s="233" t="n"/>
      <c r="U1602" s="233" t="n"/>
    </row>
    <row r="1603">
      <c r="B1603" s="233">
        <f>IF(AND(M1603&lt;&gt;"B20", O1603= "Coating_Standard"),"Y","N")</f>
        <v/>
      </c>
      <c r="C1603" s="233" t="inlineStr">
        <is>
          <t>ConTab_BOM_KP_Insert_2314</t>
        </is>
      </c>
      <c r="D1603" s="233">
        <f>IF(B1603="Y",C1603,"")</f>
        <v/>
      </c>
      <c r="E1603" s="198" t="inlineStr">
        <is>
          <t>8012-5_6-KP</t>
        </is>
      </c>
      <c r="F1603" s="235" t="inlineStr">
        <is>
          <t>Opt_Insert</t>
        </is>
      </c>
      <c r="G1603" s="235" t="inlineStr">
        <is>
          <t>5</t>
        </is>
      </c>
      <c r="H1603" s="234" t="inlineStr">
        <is>
          <t>X5</t>
        </is>
      </c>
      <c r="I1603" s="233" t="inlineStr">
        <is>
          <t>Mechanical Seal</t>
        </is>
      </c>
      <c r="J1603" s="233" t="inlineStr">
        <is>
          <t>Single</t>
        </is>
      </c>
      <c r="K1603" s="233" t="n"/>
      <c r="L1603" s="233" t="inlineStr">
        <is>
          <t>Oil Lubricated Bath</t>
        </is>
      </c>
      <c r="M1603" s="233" t="inlineStr">
        <is>
          <t>C35</t>
        </is>
      </c>
      <c r="N1603" s="233" t="inlineStr">
        <is>
          <t>Lip Seal</t>
        </is>
      </c>
      <c r="O1603" s="233" t="inlineStr">
        <is>
          <t>Coating_Scotchkote134_interior_exterior_IncludeImpeller</t>
        </is>
      </c>
      <c r="P1603" s="235" t="inlineStr">
        <is>
          <t>RTF</t>
        </is>
      </c>
      <c r="Q1603" s="233" t="inlineStr">
        <is>
          <t>B104036</t>
        </is>
      </c>
      <c r="R1603" s="235" t="inlineStr">
        <is>
          <t>LT250</t>
        </is>
      </c>
      <c r="S1603" s="233" t="n"/>
      <c r="T1603" s="233" t="n"/>
      <c r="U1603" s="233" t="n"/>
    </row>
    <row r="1604">
      <c r="B1604" s="233">
        <f>IF(AND(M1604&lt;&gt;"B20", O1604= "Coating_Standard"),"Y","N")</f>
        <v/>
      </c>
      <c r="C1604" s="233" t="inlineStr">
        <is>
          <t>ConTab_BOM_KP_Insert_2315</t>
        </is>
      </c>
      <c r="D1604" s="233">
        <f>IF(B1604="Y",C1604,"")</f>
        <v/>
      </c>
      <c r="E1604" s="198" t="inlineStr">
        <is>
          <t>8012-5_6-KP</t>
        </is>
      </c>
      <c r="F1604" s="235" t="inlineStr">
        <is>
          <t>Opt_Insert</t>
        </is>
      </c>
      <c r="G1604" s="235" t="inlineStr">
        <is>
          <t>5</t>
        </is>
      </c>
      <c r="H1604" s="234" t="inlineStr">
        <is>
          <t>X5</t>
        </is>
      </c>
      <c r="I1604" s="233" t="inlineStr">
        <is>
          <t>Mechanical Seal</t>
        </is>
      </c>
      <c r="J1604" s="233" t="inlineStr">
        <is>
          <t>Single</t>
        </is>
      </c>
      <c r="K1604" s="233" t="n"/>
      <c r="L1604" s="233" t="inlineStr">
        <is>
          <t>Oil Lubricated Bath</t>
        </is>
      </c>
      <c r="M1604" s="233" t="inlineStr">
        <is>
          <t>J</t>
        </is>
      </c>
      <c r="N1604" s="233" t="inlineStr">
        <is>
          <t>Lip Seal</t>
        </is>
      </c>
      <c r="O1604" s="233" t="inlineStr">
        <is>
          <t>Coating_Scotchkote134_interior_exterior_IncludeImpeller</t>
        </is>
      </c>
      <c r="P1604" s="235" t="inlineStr">
        <is>
          <t>RTF</t>
        </is>
      </c>
      <c r="Q1604" s="233" t="inlineStr">
        <is>
          <t>B104038</t>
        </is>
      </c>
      <c r="R1604" s="235" t="inlineStr">
        <is>
          <t>LT105</t>
        </is>
      </c>
      <c r="S1604" s="233" t="n"/>
      <c r="T1604" s="233" t="n"/>
      <c r="U1604" s="233" t="n"/>
    </row>
    <row r="1605">
      <c r="B1605" s="233">
        <f>IF(AND(M1605&lt;&gt;"B20", O1605= "Coating_Standard"),"Y","N")</f>
        <v/>
      </c>
      <c r="C1605" s="233" t="inlineStr">
        <is>
          <t>ConTab_BOM_KP_Insert_2316</t>
        </is>
      </c>
      <c r="D1605" s="233">
        <f>IF(B1605="Y",C1605,"")</f>
        <v/>
      </c>
      <c r="E1605" s="198" t="inlineStr">
        <is>
          <t>8012-5_6-KP</t>
        </is>
      </c>
      <c r="F1605" s="235" t="inlineStr">
        <is>
          <t>Opt_Insert</t>
        </is>
      </c>
      <c r="G1605" s="235" t="inlineStr">
        <is>
          <t>5</t>
        </is>
      </c>
      <c r="H1605" s="234" t="inlineStr">
        <is>
          <t>X5</t>
        </is>
      </c>
      <c r="I1605" s="233" t="inlineStr">
        <is>
          <t>Mechanical Seal</t>
        </is>
      </c>
      <c r="J1605" s="233" t="inlineStr">
        <is>
          <t>Single</t>
        </is>
      </c>
      <c r="K1605" s="233" t="n"/>
      <c r="L1605" s="233" t="inlineStr">
        <is>
          <t>Oil Lubricated Bath</t>
        </is>
      </c>
      <c r="M1605" s="233" t="inlineStr">
        <is>
          <t>X</t>
        </is>
      </c>
      <c r="N1605" s="233" t="inlineStr">
        <is>
          <t>Special/Other</t>
        </is>
      </c>
      <c r="O1605" s="233" t="inlineStr">
        <is>
          <t>Coating_Scotchkote134_interior_exterior_IncludeImpeller</t>
        </is>
      </c>
      <c r="P1605" s="235" t="inlineStr">
        <is>
          <t>RTF</t>
        </is>
      </c>
      <c r="Q1605" s="233" t="inlineStr">
        <is>
          <t>B104039</t>
        </is>
      </c>
      <c r="R1605" s="235" t="inlineStr">
        <is>
          <t>LT250</t>
        </is>
      </c>
      <c r="S1605" s="233" t="n"/>
      <c r="T1605" s="233" t="n"/>
      <c r="U1605" s="233" t="n"/>
    </row>
    <row r="1606">
      <c r="B1606" s="233">
        <f>IF(AND(M1606&lt;&gt;"B20", O1606= "Coating_Standard"),"Y","N")</f>
        <v/>
      </c>
      <c r="C1606" s="233" t="inlineStr">
        <is>
          <t>ConTab_BOM_KP_Insert_2317</t>
        </is>
      </c>
      <c r="D1606" s="233">
        <f>IF(B1606="Y",C1606,"")</f>
        <v/>
      </c>
      <c r="E1606" s="198" t="inlineStr">
        <is>
          <t>8012-5_6-KP</t>
        </is>
      </c>
      <c r="F1606" s="235" t="inlineStr">
        <is>
          <t>Opt_Insert</t>
        </is>
      </c>
      <c r="G1606" s="235" t="inlineStr">
        <is>
          <t>5</t>
        </is>
      </c>
      <c r="H1606" s="234" t="inlineStr">
        <is>
          <t>X5</t>
        </is>
      </c>
      <c r="I1606" s="233" t="inlineStr">
        <is>
          <t>Packing</t>
        </is>
      </c>
      <c r="J1606" s="233" t="inlineStr">
        <is>
          <t>Packing</t>
        </is>
      </c>
      <c r="K1606" s="233" t="n"/>
      <c r="L1606" s="233" t="inlineStr">
        <is>
          <t>Oil Lubricated Bath</t>
        </is>
      </c>
      <c r="M1606" s="233" t="inlineStr">
        <is>
          <t>C35</t>
        </is>
      </c>
      <c r="N1606" s="233" t="inlineStr">
        <is>
          <t>Lip Seal</t>
        </is>
      </c>
      <c r="O1606" s="233" t="inlineStr">
        <is>
          <t>Coating_Scotchkote134_interior_exterior_IncludeImpeller</t>
        </is>
      </c>
      <c r="P1606" s="235" t="inlineStr">
        <is>
          <t>RTF</t>
        </is>
      </c>
      <c r="Q1606" s="233" t="inlineStr">
        <is>
          <t>B104036</t>
        </is>
      </c>
      <c r="R1606" s="235" t="inlineStr">
        <is>
          <t>LT250</t>
        </is>
      </c>
      <c r="S1606" s="233" t="n"/>
      <c r="T1606" s="233" t="n"/>
      <c r="U1606" s="233" t="n"/>
    </row>
    <row r="1607">
      <c r="B1607" s="233">
        <f>IF(AND(M1607&lt;&gt;"B20", O1607= "Coating_Standard"),"Y","N")</f>
        <v/>
      </c>
      <c r="C1607" s="233" t="inlineStr">
        <is>
          <t>ConTab_BOM_KP_Insert_2318</t>
        </is>
      </c>
      <c r="D1607" s="233">
        <f>IF(B1607="Y",C1607,"")</f>
        <v/>
      </c>
      <c r="E1607" s="198" t="inlineStr">
        <is>
          <t>8012-5_6-KP</t>
        </is>
      </c>
      <c r="F1607" s="235" t="inlineStr">
        <is>
          <t>Opt_Insert</t>
        </is>
      </c>
      <c r="G1607" s="235" t="inlineStr">
        <is>
          <t>5</t>
        </is>
      </c>
      <c r="H1607" s="234" t="inlineStr">
        <is>
          <t>X5</t>
        </is>
      </c>
      <c r="I1607" s="233" t="inlineStr">
        <is>
          <t>Packing</t>
        </is>
      </c>
      <c r="J1607" s="233" t="inlineStr">
        <is>
          <t>Packing</t>
        </is>
      </c>
      <c r="K1607" s="233" t="n"/>
      <c r="L1607" s="233" t="inlineStr">
        <is>
          <t>Oil Lubricated Bath</t>
        </is>
      </c>
      <c r="M1607" s="233" t="inlineStr">
        <is>
          <t>J</t>
        </is>
      </c>
      <c r="N1607" s="233" t="inlineStr">
        <is>
          <t>Lip Seal</t>
        </is>
      </c>
      <c r="O1607" s="233" t="inlineStr">
        <is>
          <t>Coating_Scotchkote134_interior_exterior_IncludeImpeller</t>
        </is>
      </c>
      <c r="P1607" s="235" t="inlineStr">
        <is>
          <t>RTF</t>
        </is>
      </c>
      <c r="Q1607" s="233" t="inlineStr">
        <is>
          <t>B104038</t>
        </is>
      </c>
      <c r="R1607" s="235" t="inlineStr">
        <is>
          <t>LT105</t>
        </is>
      </c>
      <c r="S1607" s="233" t="n"/>
      <c r="T1607" s="233" t="n"/>
      <c r="U1607" s="233" t="n"/>
    </row>
    <row r="1608">
      <c r="B1608" s="233">
        <f>IF(AND(M1608&lt;&gt;"B20", O1608= "Coating_Standard"),"Y","N")</f>
        <v/>
      </c>
      <c r="C1608" s="233" t="inlineStr">
        <is>
          <t>ConTab_BOM_KP_Insert_2319</t>
        </is>
      </c>
      <c r="D1608" s="233">
        <f>IF(B1608="Y",C1608,"")</f>
        <v/>
      </c>
      <c r="E1608" s="198" t="inlineStr">
        <is>
          <t>8012-5_6-KP</t>
        </is>
      </c>
      <c r="F1608" s="235" t="inlineStr">
        <is>
          <t>Opt_Insert</t>
        </is>
      </c>
      <c r="G1608" s="235" t="inlineStr">
        <is>
          <t>5</t>
        </is>
      </c>
      <c r="H1608" s="234" t="inlineStr">
        <is>
          <t>X5</t>
        </is>
      </c>
      <c r="I1608" s="233" t="inlineStr">
        <is>
          <t>Packing</t>
        </is>
      </c>
      <c r="J1608" s="233" t="inlineStr">
        <is>
          <t>Packing</t>
        </is>
      </c>
      <c r="K1608" s="233" t="n"/>
      <c r="L1608" s="233" t="inlineStr">
        <is>
          <t>Oil Lubricated Bath</t>
        </is>
      </c>
      <c r="M1608" s="233" t="inlineStr">
        <is>
          <t>X</t>
        </is>
      </c>
      <c r="N1608" s="233" t="inlineStr">
        <is>
          <t>Special/Other</t>
        </is>
      </c>
      <c r="O1608" s="233" t="inlineStr">
        <is>
          <t>Coating_Scotchkote134_interior_exterior_IncludeImpeller</t>
        </is>
      </c>
      <c r="P1608" s="235" t="inlineStr">
        <is>
          <t>RTF</t>
        </is>
      </c>
      <c r="Q1608" s="233" t="inlineStr">
        <is>
          <t>B104039</t>
        </is>
      </c>
      <c r="R1608" s="235" t="inlineStr">
        <is>
          <t>LT250</t>
        </is>
      </c>
      <c r="S1608" s="233" t="n"/>
      <c r="T1608" s="233" t="n"/>
      <c r="U1608" s="233" t="n"/>
    </row>
    <row r="1609">
      <c r="B1609" s="233">
        <f>IF(AND(M1609&lt;&gt;"B20", O1609= "Coating_Standard"),"Y","N")</f>
        <v/>
      </c>
      <c r="C1609" s="233" t="inlineStr">
        <is>
          <t>ConTab_BOM_KP_Insert_2320</t>
        </is>
      </c>
      <c r="D1609" s="233">
        <f>IF(B1609="Y",C1609,"")</f>
        <v/>
      </c>
      <c r="E1609" s="198" t="inlineStr">
        <is>
          <t>8015-3_4-KP</t>
        </is>
      </c>
      <c r="F1609" s="235" t="inlineStr">
        <is>
          <t>Opt_Insert</t>
        </is>
      </c>
      <c r="G1609" s="235" t="inlineStr">
        <is>
          <t>5</t>
        </is>
      </c>
      <c r="H1609" s="234" t="inlineStr">
        <is>
          <t>X5</t>
        </is>
      </c>
      <c r="I1609" s="233" t="inlineStr">
        <is>
          <t>Mechanical Seal</t>
        </is>
      </c>
      <c r="J1609" s="233" t="inlineStr">
        <is>
          <t>Single</t>
        </is>
      </c>
      <c r="K1609" s="233" t="n"/>
      <c r="L1609" s="233" t="inlineStr">
        <is>
          <t>Oil Lubricated Bath</t>
        </is>
      </c>
      <c r="M1609" s="233" t="inlineStr">
        <is>
          <t>C35</t>
        </is>
      </c>
      <c r="N1609" s="233" t="inlineStr">
        <is>
          <t>Lip Seal</t>
        </is>
      </c>
      <c r="O1609" s="233" t="inlineStr">
        <is>
          <t>Coating_Scotchkote134_interior_exterior_IncludeImpeller</t>
        </is>
      </c>
      <c r="P1609" s="235" t="inlineStr">
        <is>
          <t>RTF</t>
        </is>
      </c>
      <c r="Q1609" s="233" t="inlineStr">
        <is>
          <t>B104036</t>
        </is>
      </c>
      <c r="R1609" s="235" t="inlineStr">
        <is>
          <t>LT250</t>
        </is>
      </c>
      <c r="S1609" s="233" t="n"/>
      <c r="T1609" s="233" t="n"/>
      <c r="U1609" s="233" t="n"/>
    </row>
    <row r="1610">
      <c r="B1610" s="233">
        <f>IF(AND(M1610&lt;&gt;"B20", O1610= "Coating_Standard"),"Y","N")</f>
        <v/>
      </c>
      <c r="C1610" s="233" t="inlineStr">
        <is>
          <t>ConTab_BOM_KP_Insert_2321</t>
        </is>
      </c>
      <c r="D1610" s="233">
        <f>IF(B1610="Y",C1610,"")</f>
        <v/>
      </c>
      <c r="E1610" s="198" t="inlineStr">
        <is>
          <t>8015-3_4-KP</t>
        </is>
      </c>
      <c r="F1610" s="235" t="inlineStr">
        <is>
          <t>Opt_Insert</t>
        </is>
      </c>
      <c r="G1610" s="235" t="inlineStr">
        <is>
          <t>5</t>
        </is>
      </c>
      <c r="H1610" s="234" t="inlineStr">
        <is>
          <t>X5</t>
        </is>
      </c>
      <c r="I1610" s="233" t="inlineStr">
        <is>
          <t>Mechanical Seal</t>
        </is>
      </c>
      <c r="J1610" s="233" t="inlineStr">
        <is>
          <t>Single</t>
        </is>
      </c>
      <c r="K1610" s="233" t="n"/>
      <c r="L1610" s="233" t="inlineStr">
        <is>
          <t>Oil Lubricated Bath</t>
        </is>
      </c>
      <c r="M1610" s="233" t="inlineStr">
        <is>
          <t>J</t>
        </is>
      </c>
      <c r="N1610" s="233" t="inlineStr">
        <is>
          <t>Lip Seal</t>
        </is>
      </c>
      <c r="O1610" s="233" t="inlineStr">
        <is>
          <t>Coating_Scotchkote134_interior_exterior_IncludeImpeller</t>
        </is>
      </c>
      <c r="P1610" s="235" t="inlineStr">
        <is>
          <t>RTF</t>
        </is>
      </c>
      <c r="Q1610" s="233" t="inlineStr">
        <is>
          <t>B104038</t>
        </is>
      </c>
      <c r="R1610" s="235" t="inlineStr">
        <is>
          <t>LT105</t>
        </is>
      </c>
      <c r="S1610" s="233" t="n"/>
      <c r="T1610" s="233" t="n"/>
      <c r="U1610" s="233" t="n"/>
    </row>
    <row r="1611">
      <c r="B1611" s="233">
        <f>IF(AND(M1611&lt;&gt;"B20", O1611= "Coating_Standard"),"Y","N")</f>
        <v/>
      </c>
      <c r="C1611" s="233" t="inlineStr">
        <is>
          <t>ConTab_BOM_KP_Insert_2322</t>
        </is>
      </c>
      <c r="D1611" s="233">
        <f>IF(B1611="Y",C1611,"")</f>
        <v/>
      </c>
      <c r="E1611" s="198" t="inlineStr">
        <is>
          <t>8015-3_4-KP</t>
        </is>
      </c>
      <c r="F1611" s="235" t="inlineStr">
        <is>
          <t>Opt_Insert</t>
        </is>
      </c>
      <c r="G1611" s="235" t="inlineStr">
        <is>
          <t>5</t>
        </is>
      </c>
      <c r="H1611" s="234" t="inlineStr">
        <is>
          <t>X5</t>
        </is>
      </c>
      <c r="I1611" s="233" t="inlineStr">
        <is>
          <t>Mechanical Seal</t>
        </is>
      </c>
      <c r="J1611" s="233" t="inlineStr">
        <is>
          <t>Single</t>
        </is>
      </c>
      <c r="K1611" s="233" t="n"/>
      <c r="L1611" s="233" t="inlineStr">
        <is>
          <t>Oil Lubricated Bath</t>
        </is>
      </c>
      <c r="M1611" s="233" t="inlineStr">
        <is>
          <t>X</t>
        </is>
      </c>
      <c r="N1611" s="233" t="inlineStr">
        <is>
          <t>Special/Other</t>
        </is>
      </c>
      <c r="O1611" s="233" t="inlineStr">
        <is>
          <t>Coating_Scotchkote134_interior_exterior_IncludeImpeller</t>
        </is>
      </c>
      <c r="P1611" s="235" t="inlineStr">
        <is>
          <t>RTF</t>
        </is>
      </c>
      <c r="Q1611" s="233" t="inlineStr">
        <is>
          <t>B104039</t>
        </is>
      </c>
      <c r="R1611" s="235" t="inlineStr">
        <is>
          <t>LT250</t>
        </is>
      </c>
      <c r="S1611" s="233" t="n"/>
      <c r="T1611" s="233" t="n"/>
      <c r="U1611" s="233" t="n"/>
    </row>
    <row r="1612">
      <c r="B1612" s="233">
        <f>IF(AND(M1612&lt;&gt;"B20", O1612= "Coating_Standard"),"Y","N")</f>
        <v/>
      </c>
      <c r="C1612" s="233" t="inlineStr">
        <is>
          <t>ConTab_BOM_KP_Insert_2323</t>
        </is>
      </c>
      <c r="D1612" s="233">
        <f>IF(B1612="Y",C1612,"")</f>
        <v/>
      </c>
      <c r="E1612" s="198" t="inlineStr">
        <is>
          <t>8015-3_4-KP</t>
        </is>
      </c>
      <c r="F1612" s="235" t="inlineStr">
        <is>
          <t>Opt_Insert</t>
        </is>
      </c>
      <c r="G1612" s="235" t="inlineStr">
        <is>
          <t>5</t>
        </is>
      </c>
      <c r="H1612" s="234" t="inlineStr">
        <is>
          <t>X5</t>
        </is>
      </c>
      <c r="I1612" s="233" t="inlineStr">
        <is>
          <t>Packing</t>
        </is>
      </c>
      <c r="J1612" s="233" t="inlineStr">
        <is>
          <t>Packing</t>
        </is>
      </c>
      <c r="K1612" s="233" t="n"/>
      <c r="L1612" s="233" t="inlineStr">
        <is>
          <t>Oil Lubricated Bath</t>
        </is>
      </c>
      <c r="M1612" s="233" t="inlineStr">
        <is>
          <t>C35</t>
        </is>
      </c>
      <c r="N1612" s="233" t="inlineStr">
        <is>
          <t>Lip Seal</t>
        </is>
      </c>
      <c r="O1612" s="233" t="inlineStr">
        <is>
          <t>Coating_Scotchkote134_interior_exterior_IncludeImpeller</t>
        </is>
      </c>
      <c r="P1612" s="235" t="inlineStr">
        <is>
          <t>RTF</t>
        </is>
      </c>
      <c r="Q1612" s="233" t="inlineStr">
        <is>
          <t>B104036</t>
        </is>
      </c>
      <c r="R1612" s="235" t="inlineStr">
        <is>
          <t>LT250</t>
        </is>
      </c>
      <c r="S1612" s="233" t="n"/>
      <c r="T1612" s="233" t="n"/>
      <c r="U1612" s="233" t="n"/>
    </row>
    <row r="1613">
      <c r="B1613" s="233">
        <f>IF(AND(M1613&lt;&gt;"B20", O1613= "Coating_Standard"),"Y","N")</f>
        <v/>
      </c>
      <c r="C1613" s="233" t="inlineStr">
        <is>
          <t>ConTab_BOM_KP_Insert_2324</t>
        </is>
      </c>
      <c r="D1613" s="233">
        <f>IF(B1613="Y",C1613,"")</f>
        <v/>
      </c>
      <c r="E1613" s="198" t="inlineStr">
        <is>
          <t>8015-3_4-KP</t>
        </is>
      </c>
      <c r="F1613" s="235" t="inlineStr">
        <is>
          <t>Opt_Insert</t>
        </is>
      </c>
      <c r="G1613" s="235" t="inlineStr">
        <is>
          <t>5</t>
        </is>
      </c>
      <c r="H1613" s="234" t="inlineStr">
        <is>
          <t>X5</t>
        </is>
      </c>
      <c r="I1613" s="233" t="inlineStr">
        <is>
          <t>Packing</t>
        </is>
      </c>
      <c r="J1613" s="233" t="inlineStr">
        <is>
          <t>Packing</t>
        </is>
      </c>
      <c r="K1613" s="233" t="n"/>
      <c r="L1613" s="233" t="inlineStr">
        <is>
          <t>Oil Lubricated Bath</t>
        </is>
      </c>
      <c r="M1613" s="233" t="inlineStr">
        <is>
          <t>J</t>
        </is>
      </c>
      <c r="N1613" s="233" t="inlineStr">
        <is>
          <t>Lip Seal</t>
        </is>
      </c>
      <c r="O1613" s="233" t="inlineStr">
        <is>
          <t>Coating_Scotchkote134_interior_exterior_IncludeImpeller</t>
        </is>
      </c>
      <c r="P1613" s="235" t="inlineStr">
        <is>
          <t>RTF</t>
        </is>
      </c>
      <c r="Q1613" s="233" t="inlineStr">
        <is>
          <t>B104038</t>
        </is>
      </c>
      <c r="R1613" s="235" t="inlineStr">
        <is>
          <t>LT105</t>
        </is>
      </c>
      <c r="S1613" s="233" t="n"/>
      <c r="T1613" s="233" t="n"/>
      <c r="U1613" s="233" t="n"/>
    </row>
    <row r="1614">
      <c r="B1614" s="233">
        <f>IF(AND(M1614&lt;&gt;"B20", O1614= "Coating_Standard"),"Y","N")</f>
        <v/>
      </c>
      <c r="C1614" s="233" t="inlineStr">
        <is>
          <t>ConTab_BOM_KP_Insert_2325</t>
        </is>
      </c>
      <c r="D1614" s="233">
        <f>IF(B1614="Y",C1614,"")</f>
        <v/>
      </c>
      <c r="E1614" s="198" t="inlineStr">
        <is>
          <t>8015-3_4-KP</t>
        </is>
      </c>
      <c r="F1614" s="235" t="inlineStr">
        <is>
          <t>Opt_Insert</t>
        </is>
      </c>
      <c r="G1614" s="235" t="inlineStr">
        <is>
          <t>5</t>
        </is>
      </c>
      <c r="H1614" s="234" t="inlineStr">
        <is>
          <t>X5</t>
        </is>
      </c>
      <c r="I1614" s="233" t="inlineStr">
        <is>
          <t>Packing</t>
        </is>
      </c>
      <c r="J1614" s="233" t="inlineStr">
        <is>
          <t>Packing</t>
        </is>
      </c>
      <c r="K1614" s="233" t="n"/>
      <c r="L1614" s="233" t="inlineStr">
        <is>
          <t>Oil Lubricated Bath</t>
        </is>
      </c>
      <c r="M1614" s="233" t="inlineStr">
        <is>
          <t>X</t>
        </is>
      </c>
      <c r="N1614" s="233" t="inlineStr">
        <is>
          <t>Special/Other</t>
        </is>
      </c>
      <c r="O1614" s="233" t="inlineStr">
        <is>
          <t>Coating_Scotchkote134_interior_exterior_IncludeImpeller</t>
        </is>
      </c>
      <c r="P1614" s="235" t="inlineStr">
        <is>
          <t>RTF</t>
        </is>
      </c>
      <c r="Q1614" s="233" t="inlineStr">
        <is>
          <t>B104039</t>
        </is>
      </c>
      <c r="R1614" s="235" t="inlineStr">
        <is>
          <t>LT250</t>
        </is>
      </c>
      <c r="S1614" s="233" t="n"/>
      <c r="T1614" s="233" t="n"/>
      <c r="U1614" s="233" t="n"/>
    </row>
    <row r="1615">
      <c r="B1615" s="233">
        <f>IF(AND(M1615&lt;&gt;"B20", O1615= "Coating_Standard"),"Y","N")</f>
        <v/>
      </c>
      <c r="C1615" s="233" t="inlineStr">
        <is>
          <t>ConTab_BOM_KP_Insert_2326</t>
        </is>
      </c>
      <c r="D1615" s="233">
        <f>IF(B1615="Y",C1615,"")</f>
        <v/>
      </c>
      <c r="E1615" s="198" t="inlineStr">
        <is>
          <t>8020-5_6-KP</t>
        </is>
      </c>
      <c r="F1615" s="235" t="inlineStr">
        <is>
          <t>Opt_Insert</t>
        </is>
      </c>
      <c r="G1615" s="235" t="inlineStr">
        <is>
          <t>K</t>
        </is>
      </c>
      <c r="H1615" s="234" t="inlineStr">
        <is>
          <t>XK</t>
        </is>
      </c>
      <c r="I1615" s="233" t="inlineStr">
        <is>
          <t>Mechanical Seal</t>
        </is>
      </c>
      <c r="J1615" s="233" t="inlineStr">
        <is>
          <t>Single</t>
        </is>
      </c>
      <c r="K1615" s="233" t="n"/>
      <c r="L1615" s="233" t="inlineStr">
        <is>
          <t>Oil Lubricated Bath</t>
        </is>
      </c>
      <c r="M1615" s="233" t="inlineStr">
        <is>
          <t>C35</t>
        </is>
      </c>
      <c r="N1615" s="233" t="inlineStr">
        <is>
          <t>Lip Seal</t>
        </is>
      </c>
      <c r="O1615" s="233" t="inlineStr">
        <is>
          <t>Coating_Scotchkote134_interior_exterior_IncludeImpeller</t>
        </is>
      </c>
      <c r="P1615" s="235" t="inlineStr">
        <is>
          <t>RTF</t>
        </is>
      </c>
      <c r="Q1615" s="233" t="inlineStr">
        <is>
          <t>B104056</t>
        </is>
      </c>
      <c r="R1615" s="235" t="inlineStr">
        <is>
          <t>LT250</t>
        </is>
      </c>
      <c r="S1615" s="233" t="n"/>
      <c r="T1615" s="233" t="n"/>
      <c r="U1615" s="233" t="n"/>
    </row>
    <row r="1616">
      <c r="B1616" s="233">
        <f>IF(AND(M1616&lt;&gt;"B20", O1616= "Coating_Standard"),"Y","N")</f>
        <v/>
      </c>
      <c r="C1616" s="233" t="inlineStr">
        <is>
          <t>ConTab_BOM_KP_Insert_2327</t>
        </is>
      </c>
      <c r="D1616" s="233">
        <f>IF(B1616="Y",C1616,"")</f>
        <v/>
      </c>
      <c r="E1616" s="198" t="inlineStr">
        <is>
          <t>8020-5_6-KP</t>
        </is>
      </c>
      <c r="F1616" s="235" t="inlineStr">
        <is>
          <t>Opt_Insert</t>
        </is>
      </c>
      <c r="G1616" s="235" t="inlineStr">
        <is>
          <t>K</t>
        </is>
      </c>
      <c r="H1616" s="234" t="inlineStr">
        <is>
          <t>XK</t>
        </is>
      </c>
      <c r="I1616" s="233" t="inlineStr">
        <is>
          <t>Mechanical Seal</t>
        </is>
      </c>
      <c r="J1616" s="233" t="inlineStr">
        <is>
          <t>Single</t>
        </is>
      </c>
      <c r="K1616" s="233" t="n"/>
      <c r="L1616" s="233" t="inlineStr">
        <is>
          <t>Oil Lubricated Bath</t>
        </is>
      </c>
      <c r="M1616" s="233" t="inlineStr">
        <is>
          <t>J</t>
        </is>
      </c>
      <c r="N1616" s="233" t="inlineStr">
        <is>
          <t>Lip Seal</t>
        </is>
      </c>
      <c r="O1616" s="233" t="inlineStr">
        <is>
          <t>Coating_Scotchkote134_interior_exterior_IncludeImpeller</t>
        </is>
      </c>
      <c r="P1616" s="235" t="inlineStr">
        <is>
          <t>RTF</t>
        </is>
      </c>
      <c r="Q1616" s="233" t="inlineStr">
        <is>
          <t>B104058</t>
        </is>
      </c>
      <c r="R1616" s="235" t="inlineStr">
        <is>
          <t>LT105</t>
        </is>
      </c>
      <c r="S1616" s="233" t="n"/>
      <c r="T1616" s="233" t="n"/>
      <c r="U1616" s="233" t="n"/>
    </row>
    <row r="1617">
      <c r="B1617" s="233">
        <f>IF(AND(M1617&lt;&gt;"B20", O1617= "Coating_Standard"),"Y","N")</f>
        <v/>
      </c>
      <c r="C1617" s="233" t="inlineStr">
        <is>
          <t>ConTab_BOM_KP_Insert_2328</t>
        </is>
      </c>
      <c r="D1617" s="233">
        <f>IF(B1617="Y",C1617,"")</f>
        <v/>
      </c>
      <c r="E1617" s="198" t="inlineStr">
        <is>
          <t>8020-5_6-KP</t>
        </is>
      </c>
      <c r="F1617" s="235" t="inlineStr">
        <is>
          <t>Opt_Insert</t>
        </is>
      </c>
      <c r="G1617" s="235" t="inlineStr">
        <is>
          <t>K</t>
        </is>
      </c>
      <c r="H1617" s="234" t="inlineStr">
        <is>
          <t>XK</t>
        </is>
      </c>
      <c r="I1617" s="233" t="inlineStr">
        <is>
          <t>Mechanical Seal</t>
        </is>
      </c>
      <c r="J1617" s="233" t="inlineStr">
        <is>
          <t>Single</t>
        </is>
      </c>
      <c r="K1617" s="233" t="n"/>
      <c r="L1617" s="233" t="inlineStr">
        <is>
          <t>Oil Lubricated Bath</t>
        </is>
      </c>
      <c r="M1617" s="233" t="inlineStr">
        <is>
          <t>X</t>
        </is>
      </c>
      <c r="N1617" s="233" t="inlineStr">
        <is>
          <t>Special/Other</t>
        </is>
      </c>
      <c r="O1617" s="233" t="inlineStr">
        <is>
          <t>Coating_Scotchkote134_interior_exterior_IncludeImpeller</t>
        </is>
      </c>
      <c r="P1617" s="235" t="inlineStr">
        <is>
          <t>RTF</t>
        </is>
      </c>
      <c r="Q1617" s="233" t="inlineStr">
        <is>
          <t>B104059</t>
        </is>
      </c>
      <c r="R1617" s="235" t="inlineStr">
        <is>
          <t>LT250</t>
        </is>
      </c>
      <c r="S1617" s="233" t="n"/>
      <c r="T1617" s="233" t="n"/>
      <c r="U1617" s="233" t="n"/>
    </row>
    <row r="1618">
      <c r="B1618" s="233">
        <f>IF(AND(M1618&lt;&gt;"B20", O1618= "Coating_Standard"),"Y","N")</f>
        <v/>
      </c>
      <c r="C1618" s="233" t="inlineStr">
        <is>
          <t>ConTab_BOM_KP_Insert_2329</t>
        </is>
      </c>
      <c r="D1618" s="233">
        <f>IF(B1618="Y",C1618,"")</f>
        <v/>
      </c>
      <c r="E1618" s="198" t="inlineStr">
        <is>
          <t>8020-5_6-KP</t>
        </is>
      </c>
      <c r="F1618" s="235" t="inlineStr">
        <is>
          <t>Opt_Insert</t>
        </is>
      </c>
      <c r="G1618" s="235" t="inlineStr">
        <is>
          <t>K</t>
        </is>
      </c>
      <c r="H1618" s="234" t="inlineStr">
        <is>
          <t>XK</t>
        </is>
      </c>
      <c r="I1618" s="233" t="inlineStr">
        <is>
          <t>Packing</t>
        </is>
      </c>
      <c r="J1618" s="233" t="inlineStr">
        <is>
          <t>Packing</t>
        </is>
      </c>
      <c r="K1618" s="233" t="n"/>
      <c r="L1618" s="233" t="inlineStr">
        <is>
          <t>Oil Lubricated Bath</t>
        </is>
      </c>
      <c r="M1618" s="233" t="inlineStr">
        <is>
          <t>C35</t>
        </is>
      </c>
      <c r="N1618" s="233" t="inlineStr">
        <is>
          <t>Lip Seal</t>
        </is>
      </c>
      <c r="O1618" s="233" t="inlineStr">
        <is>
          <t>Coating_Scotchkote134_interior_exterior_IncludeImpeller</t>
        </is>
      </c>
      <c r="P1618" s="235" t="inlineStr">
        <is>
          <t>RTF</t>
        </is>
      </c>
      <c r="Q1618" s="233" t="inlineStr">
        <is>
          <t>B104060</t>
        </is>
      </c>
      <c r="R1618" s="235" t="inlineStr">
        <is>
          <t>LT250</t>
        </is>
      </c>
      <c r="S1618" s="233" t="n"/>
      <c r="T1618" s="233" t="n"/>
      <c r="U1618" s="233" t="n"/>
    </row>
    <row r="1619">
      <c r="B1619" s="233">
        <f>IF(AND(M1619&lt;&gt;"B20", O1619= "Coating_Standard"),"Y","N")</f>
        <v/>
      </c>
      <c r="C1619" s="233" t="inlineStr">
        <is>
          <t>ConTab_BOM_KP_Insert_2330</t>
        </is>
      </c>
      <c r="D1619" s="233">
        <f>IF(B1619="Y",C1619,"")</f>
        <v/>
      </c>
      <c r="E1619" s="198" t="inlineStr">
        <is>
          <t>8020-5_6-KP</t>
        </is>
      </c>
      <c r="F1619" s="235" t="inlineStr">
        <is>
          <t>Opt_Insert</t>
        </is>
      </c>
      <c r="G1619" s="235" t="inlineStr">
        <is>
          <t>K</t>
        </is>
      </c>
      <c r="H1619" s="234" t="inlineStr">
        <is>
          <t>XK</t>
        </is>
      </c>
      <c r="I1619" s="233" t="inlineStr">
        <is>
          <t>Packing</t>
        </is>
      </c>
      <c r="J1619" s="233" t="inlineStr">
        <is>
          <t>Packing</t>
        </is>
      </c>
      <c r="K1619" s="233" t="n"/>
      <c r="L1619" s="233" t="inlineStr">
        <is>
          <t>Oil Lubricated Bath</t>
        </is>
      </c>
      <c r="M1619" s="233" t="inlineStr">
        <is>
          <t>J</t>
        </is>
      </c>
      <c r="N1619" s="233" t="inlineStr">
        <is>
          <t>Lip Seal</t>
        </is>
      </c>
      <c r="O1619" s="233" t="inlineStr">
        <is>
          <t>Coating_Scotchkote134_interior_exterior_IncludeImpeller</t>
        </is>
      </c>
      <c r="P1619" s="235" t="inlineStr">
        <is>
          <t>RTF</t>
        </is>
      </c>
      <c r="Q1619" s="233" t="inlineStr">
        <is>
          <t>B104062</t>
        </is>
      </c>
      <c r="R1619" s="235" t="inlineStr">
        <is>
          <t>LT105</t>
        </is>
      </c>
      <c r="S1619" s="233" t="n"/>
      <c r="T1619" s="233" t="n"/>
      <c r="U1619" s="233" t="n"/>
    </row>
    <row r="1620">
      <c r="B1620" s="233">
        <f>IF(AND(M1620&lt;&gt;"B20", O1620= "Coating_Standard"),"Y","N")</f>
        <v/>
      </c>
      <c r="C1620" s="233" t="inlineStr">
        <is>
          <t>ConTab_BOM_KP_Insert_2331</t>
        </is>
      </c>
      <c r="D1620" s="233">
        <f>IF(B1620="Y",C1620,"")</f>
        <v/>
      </c>
      <c r="E1620" s="198" t="inlineStr">
        <is>
          <t>8020-5_6-KP</t>
        </is>
      </c>
      <c r="F1620" s="235" t="inlineStr">
        <is>
          <t>Opt_Insert</t>
        </is>
      </c>
      <c r="G1620" s="235" t="inlineStr">
        <is>
          <t>K</t>
        </is>
      </c>
      <c r="H1620" s="234" t="inlineStr">
        <is>
          <t>XK</t>
        </is>
      </c>
      <c r="I1620" s="233" t="inlineStr">
        <is>
          <t>Packing</t>
        </is>
      </c>
      <c r="J1620" s="233" t="inlineStr">
        <is>
          <t>Packing</t>
        </is>
      </c>
      <c r="K1620" s="233" t="n"/>
      <c r="L1620" s="233" t="inlineStr">
        <is>
          <t>Oil Lubricated Bath</t>
        </is>
      </c>
      <c r="M1620" s="233" t="inlineStr">
        <is>
          <t>X</t>
        </is>
      </c>
      <c r="N1620" s="233" t="inlineStr">
        <is>
          <t>Special/Other</t>
        </is>
      </c>
      <c r="O1620" s="233" t="inlineStr">
        <is>
          <t>Coating_Scotchkote134_interior_exterior_IncludeImpeller</t>
        </is>
      </c>
      <c r="P1620" s="235" t="inlineStr">
        <is>
          <t>RTF</t>
        </is>
      </c>
      <c r="Q1620" s="233" t="inlineStr">
        <is>
          <t>B104063</t>
        </is>
      </c>
      <c r="R1620" s="235" t="inlineStr">
        <is>
          <t>LT250</t>
        </is>
      </c>
      <c r="S1620" s="233" t="n"/>
      <c r="T1620" s="233" t="n"/>
      <c r="U1620" s="233" t="n"/>
    </row>
    <row r="1621">
      <c r="B1621" s="233">
        <f>IF(AND(M1621&lt;&gt;"B20", O1621= "Coating_Standard"),"Y","N")</f>
        <v/>
      </c>
      <c r="C1621" s="233" t="inlineStr">
        <is>
          <t>ConTab_BOM_KP_Insert_2332</t>
        </is>
      </c>
      <c r="D1621" s="233">
        <f>IF(B1621="Y",C1621,"")</f>
        <v/>
      </c>
      <c r="E1621" s="198" t="inlineStr">
        <is>
          <t>1012-9_0-KP</t>
        </is>
      </c>
      <c r="F1621" s="235" t="inlineStr">
        <is>
          <t>Opt_Insert</t>
        </is>
      </c>
      <c r="G1621" s="235" t="inlineStr">
        <is>
          <t>5</t>
        </is>
      </c>
      <c r="H1621" s="234" t="inlineStr">
        <is>
          <t>X5</t>
        </is>
      </c>
      <c r="I1621" s="233" t="inlineStr">
        <is>
          <t>Mechanical Seal</t>
        </is>
      </c>
      <c r="J1621" s="233" t="inlineStr">
        <is>
          <t>Single</t>
        </is>
      </c>
      <c r="K1621" s="233" t="n"/>
      <c r="L1621" s="233" t="inlineStr">
        <is>
          <t>Oil Lubricated Bath</t>
        </is>
      </c>
      <c r="M1621" s="233" t="inlineStr">
        <is>
          <t>C35</t>
        </is>
      </c>
      <c r="N1621" s="233" t="inlineStr">
        <is>
          <t>Lip Seal</t>
        </is>
      </c>
      <c r="O1621" s="233" t="inlineStr">
        <is>
          <t>Coating_Scotchkote134_interior_exterior_IncludeImpeller</t>
        </is>
      </c>
      <c r="P1621" s="235" t="inlineStr">
        <is>
          <t>RTF</t>
        </is>
      </c>
      <c r="Q1621" s="233" t="inlineStr">
        <is>
          <t>B104036</t>
        </is>
      </c>
      <c r="R1621" s="235" t="inlineStr">
        <is>
          <t>LT250</t>
        </is>
      </c>
      <c r="S1621" s="233" t="n"/>
      <c r="T1621" s="233" t="n"/>
      <c r="U1621" s="233" t="n"/>
    </row>
    <row r="1622">
      <c r="B1622" s="233">
        <f>IF(AND(M1622&lt;&gt;"B20", O1622= "Coating_Standard"),"Y","N")</f>
        <v/>
      </c>
      <c r="C1622" s="233" t="inlineStr">
        <is>
          <t>ConTab_BOM_KP_Insert_2333</t>
        </is>
      </c>
      <c r="D1622" s="233">
        <f>IF(B1622="Y",C1622,"")</f>
        <v/>
      </c>
      <c r="E1622" s="198" t="inlineStr">
        <is>
          <t>1012-9_0-KP</t>
        </is>
      </c>
      <c r="F1622" s="235" t="inlineStr">
        <is>
          <t>Opt_Insert</t>
        </is>
      </c>
      <c r="G1622" s="235" t="inlineStr">
        <is>
          <t>5</t>
        </is>
      </c>
      <c r="H1622" s="234" t="inlineStr">
        <is>
          <t>X5</t>
        </is>
      </c>
      <c r="I1622" s="233" t="inlineStr">
        <is>
          <t>Mechanical Seal</t>
        </is>
      </c>
      <c r="J1622" s="233" t="inlineStr">
        <is>
          <t>Single</t>
        </is>
      </c>
      <c r="K1622" s="233" t="n"/>
      <c r="L1622" s="233" t="inlineStr">
        <is>
          <t>Oil Lubricated Bath</t>
        </is>
      </c>
      <c r="M1622" s="233" t="inlineStr">
        <is>
          <t>J</t>
        </is>
      </c>
      <c r="N1622" s="233" t="inlineStr">
        <is>
          <t>Lip Seal</t>
        </is>
      </c>
      <c r="O1622" s="233" t="inlineStr">
        <is>
          <t>Coating_Scotchkote134_interior_exterior_IncludeImpeller</t>
        </is>
      </c>
      <c r="P1622" s="235" t="inlineStr">
        <is>
          <t>RTF</t>
        </is>
      </c>
      <c r="Q1622" s="233" t="inlineStr">
        <is>
          <t>B104038</t>
        </is>
      </c>
      <c r="R1622" s="235" t="inlineStr">
        <is>
          <t>LT105</t>
        </is>
      </c>
      <c r="S1622" s="233" t="n"/>
      <c r="T1622" s="233" t="n"/>
      <c r="U1622" s="233" t="n"/>
    </row>
    <row r="1623">
      <c r="B1623" s="233">
        <f>IF(AND(M1623&lt;&gt;"B20", O1623= "Coating_Standard"),"Y","N")</f>
        <v/>
      </c>
      <c r="C1623" s="233" t="inlineStr">
        <is>
          <t>ConTab_BOM_KP_Insert_2334</t>
        </is>
      </c>
      <c r="D1623" s="233">
        <f>IF(B1623="Y",C1623,"")</f>
        <v/>
      </c>
      <c r="E1623" s="198" t="inlineStr">
        <is>
          <t>1012-9_0-KP</t>
        </is>
      </c>
      <c r="F1623" s="235" t="inlineStr">
        <is>
          <t>Opt_Insert</t>
        </is>
      </c>
      <c r="G1623" s="235" t="inlineStr">
        <is>
          <t>5</t>
        </is>
      </c>
      <c r="H1623" s="234" t="inlineStr">
        <is>
          <t>X5</t>
        </is>
      </c>
      <c r="I1623" s="233" t="inlineStr">
        <is>
          <t>Mechanical Seal</t>
        </is>
      </c>
      <c r="J1623" s="233" t="inlineStr">
        <is>
          <t>Single</t>
        </is>
      </c>
      <c r="K1623" s="233" t="n"/>
      <c r="L1623" s="233" t="inlineStr">
        <is>
          <t>Oil Lubricated Bath</t>
        </is>
      </c>
      <c r="M1623" s="233" t="inlineStr">
        <is>
          <t>X</t>
        </is>
      </c>
      <c r="N1623" s="233" t="inlineStr">
        <is>
          <t>Special/Other</t>
        </is>
      </c>
      <c r="O1623" s="233" t="inlineStr">
        <is>
          <t>Coating_Scotchkote134_interior_exterior_IncludeImpeller</t>
        </is>
      </c>
      <c r="P1623" s="235" t="inlineStr">
        <is>
          <t>RTF</t>
        </is>
      </c>
      <c r="Q1623" s="233" t="inlineStr">
        <is>
          <t>B104039</t>
        </is>
      </c>
      <c r="R1623" s="235" t="inlineStr">
        <is>
          <t>LT250</t>
        </is>
      </c>
      <c r="S1623" s="233" t="n"/>
      <c r="T1623" s="233" t="n"/>
      <c r="U1623" s="233" t="n"/>
    </row>
    <row r="1624">
      <c r="B1624" s="233">
        <f>IF(AND(M1624&lt;&gt;"B20", O1624= "Coating_Standard"),"Y","N")</f>
        <v/>
      </c>
      <c r="C1624" s="233" t="inlineStr">
        <is>
          <t>ConTab_BOM_KP_Insert_2335</t>
        </is>
      </c>
      <c r="D1624" s="233">
        <f>IF(B1624="Y",C1624,"")</f>
        <v/>
      </c>
      <c r="E1624" s="198" t="inlineStr">
        <is>
          <t>1012-9_0-KP</t>
        </is>
      </c>
      <c r="F1624" s="235" t="inlineStr">
        <is>
          <t>Opt_Insert</t>
        </is>
      </c>
      <c r="G1624" s="235" t="inlineStr">
        <is>
          <t>5</t>
        </is>
      </c>
      <c r="H1624" s="234" t="inlineStr">
        <is>
          <t>X5</t>
        </is>
      </c>
      <c r="I1624" s="233" t="inlineStr">
        <is>
          <t>Packing</t>
        </is>
      </c>
      <c r="J1624" s="233" t="inlineStr">
        <is>
          <t>Packing</t>
        </is>
      </c>
      <c r="K1624" s="233" t="n"/>
      <c r="L1624" s="233" t="inlineStr">
        <is>
          <t>Oil Lubricated Bath</t>
        </is>
      </c>
      <c r="M1624" s="233" t="inlineStr">
        <is>
          <t>C35</t>
        </is>
      </c>
      <c r="N1624" s="233" t="inlineStr">
        <is>
          <t>Lip Seal</t>
        </is>
      </c>
      <c r="O1624" s="233" t="inlineStr">
        <is>
          <t>Coating_Scotchkote134_interior_exterior_IncludeImpeller</t>
        </is>
      </c>
      <c r="P1624" s="235" t="inlineStr">
        <is>
          <t>RTF</t>
        </is>
      </c>
      <c r="Q1624" s="233" t="inlineStr">
        <is>
          <t>B104036</t>
        </is>
      </c>
      <c r="R1624" s="235" t="inlineStr">
        <is>
          <t>LT250</t>
        </is>
      </c>
      <c r="S1624" s="233" t="n"/>
      <c r="T1624" s="233" t="n"/>
      <c r="U1624" s="233" t="n"/>
    </row>
    <row r="1625">
      <c r="B1625" s="233">
        <f>IF(AND(M1625&lt;&gt;"B20", O1625= "Coating_Standard"),"Y","N")</f>
        <v/>
      </c>
      <c r="C1625" s="233" t="inlineStr">
        <is>
          <t>ConTab_BOM_KP_Insert_2336</t>
        </is>
      </c>
      <c r="D1625" s="233">
        <f>IF(B1625="Y",C1625,"")</f>
        <v/>
      </c>
      <c r="E1625" s="198" t="inlineStr">
        <is>
          <t>1012-9_0-KP</t>
        </is>
      </c>
      <c r="F1625" s="235" t="inlineStr">
        <is>
          <t>Opt_Insert</t>
        </is>
      </c>
      <c r="G1625" s="235" t="inlineStr">
        <is>
          <t>5</t>
        </is>
      </c>
      <c r="H1625" s="234" t="inlineStr">
        <is>
          <t>X5</t>
        </is>
      </c>
      <c r="I1625" s="233" t="inlineStr">
        <is>
          <t>Packing</t>
        </is>
      </c>
      <c r="J1625" s="233" t="inlineStr">
        <is>
          <t>Packing</t>
        </is>
      </c>
      <c r="K1625" s="233" t="n"/>
      <c r="L1625" s="233" t="inlineStr">
        <is>
          <t>Oil Lubricated Bath</t>
        </is>
      </c>
      <c r="M1625" s="233" t="inlineStr">
        <is>
          <t>J</t>
        </is>
      </c>
      <c r="N1625" s="233" t="inlineStr">
        <is>
          <t>Lip Seal</t>
        </is>
      </c>
      <c r="O1625" s="233" t="inlineStr">
        <is>
          <t>Coating_Scotchkote134_interior_exterior_IncludeImpeller</t>
        </is>
      </c>
      <c r="P1625" s="235" t="inlineStr">
        <is>
          <t>RTF</t>
        </is>
      </c>
      <c r="Q1625" s="233" t="inlineStr">
        <is>
          <t>B104038</t>
        </is>
      </c>
      <c r="R1625" s="235" t="inlineStr">
        <is>
          <t>LT105</t>
        </is>
      </c>
      <c r="S1625" s="233" t="n"/>
      <c r="T1625" s="233" t="n"/>
      <c r="U1625" s="233" t="n"/>
    </row>
    <row r="1626">
      <c r="B1626" s="233">
        <f>IF(AND(M1626&lt;&gt;"B20", O1626= "Coating_Standard"),"Y","N")</f>
        <v/>
      </c>
      <c r="C1626" s="233" t="inlineStr">
        <is>
          <t>ConTab_BOM_KP_Insert_2337</t>
        </is>
      </c>
      <c r="D1626" s="233">
        <f>IF(B1626="Y",C1626,"")</f>
        <v/>
      </c>
      <c r="E1626" s="198" t="inlineStr">
        <is>
          <t>1012-9_0-KP</t>
        </is>
      </c>
      <c r="F1626" s="235" t="inlineStr">
        <is>
          <t>Opt_Insert</t>
        </is>
      </c>
      <c r="G1626" s="235" t="inlineStr">
        <is>
          <t>5</t>
        </is>
      </c>
      <c r="H1626" s="234" t="inlineStr">
        <is>
          <t>X5</t>
        </is>
      </c>
      <c r="I1626" s="233" t="inlineStr">
        <is>
          <t>Packing</t>
        </is>
      </c>
      <c r="J1626" s="233" t="inlineStr">
        <is>
          <t>Packing</t>
        </is>
      </c>
      <c r="K1626" s="233" t="n"/>
      <c r="L1626" s="233" t="inlineStr">
        <is>
          <t>Oil Lubricated Bath</t>
        </is>
      </c>
      <c r="M1626" s="233" t="inlineStr">
        <is>
          <t>X</t>
        </is>
      </c>
      <c r="N1626" s="233" t="inlineStr">
        <is>
          <t>Special/Other</t>
        </is>
      </c>
      <c r="O1626" s="233" t="inlineStr">
        <is>
          <t>Coating_Scotchkote134_interior_exterior_IncludeImpeller</t>
        </is>
      </c>
      <c r="P1626" s="235" t="inlineStr">
        <is>
          <t>RTF</t>
        </is>
      </c>
      <c r="Q1626" s="233" t="inlineStr">
        <is>
          <t>B104039</t>
        </is>
      </c>
      <c r="R1626" s="235" t="inlineStr">
        <is>
          <t>LT250</t>
        </is>
      </c>
      <c r="S1626" s="233" t="n"/>
      <c r="T1626" s="233" t="n"/>
      <c r="U1626" s="233" t="n"/>
    </row>
    <row r="1627">
      <c r="B1627" s="233">
        <f>IF(AND(M1627&lt;&gt;"B20", O1627= "Coating_Standard"),"Y","N")</f>
        <v/>
      </c>
      <c r="C1627" s="233" t="inlineStr">
        <is>
          <t>ConTab_BOM_KP_Insert_2338</t>
        </is>
      </c>
      <c r="D1627" s="233">
        <f>IF(B1627="Y",C1627,"")</f>
        <v/>
      </c>
      <c r="E1627" s="198" t="inlineStr">
        <is>
          <t>1015-3_4-KP</t>
        </is>
      </c>
      <c r="F1627" s="235" t="inlineStr">
        <is>
          <t>Opt_Insert</t>
        </is>
      </c>
      <c r="G1627" s="235" t="inlineStr">
        <is>
          <t>7</t>
        </is>
      </c>
      <c r="H1627" s="234" t="inlineStr">
        <is>
          <t>X7</t>
        </is>
      </c>
      <c r="I1627" s="233" t="inlineStr">
        <is>
          <t>Mechanical Seal</t>
        </is>
      </c>
      <c r="J1627" s="233" t="inlineStr">
        <is>
          <t>Single</t>
        </is>
      </c>
      <c r="K1627" s="233" t="n"/>
      <c r="L1627" s="233" t="inlineStr">
        <is>
          <t>Oil Lubricated Bath</t>
        </is>
      </c>
      <c r="M1627" s="233" t="inlineStr">
        <is>
          <t>C35</t>
        </is>
      </c>
      <c r="N1627" s="233" t="inlineStr">
        <is>
          <t>Lip Seal</t>
        </is>
      </c>
      <c r="O1627" s="233" t="inlineStr">
        <is>
          <t>Coating_Scotchkote134_interior_exterior_IncludeImpeller</t>
        </is>
      </c>
      <c r="P1627" s="235" t="inlineStr">
        <is>
          <t>RTF</t>
        </is>
      </c>
      <c r="Q1627" s="233" t="inlineStr">
        <is>
          <t>B104048</t>
        </is>
      </c>
      <c r="R1627" s="235" t="inlineStr">
        <is>
          <t>LT250</t>
        </is>
      </c>
      <c r="S1627" s="233" t="n"/>
      <c r="T1627" s="233" t="n"/>
      <c r="U1627" s="233" t="n"/>
    </row>
    <row r="1628">
      <c r="B1628" s="233">
        <f>IF(AND(M1628&lt;&gt;"B20", O1628= "Coating_Standard"),"Y","N")</f>
        <v/>
      </c>
      <c r="C1628" s="233" t="inlineStr">
        <is>
          <t>ConTab_BOM_KP_Insert_2339</t>
        </is>
      </c>
      <c r="D1628" s="233">
        <f>IF(B1628="Y",C1628,"")</f>
        <v/>
      </c>
      <c r="E1628" s="198" t="inlineStr">
        <is>
          <t>1015-3_4-KP</t>
        </is>
      </c>
      <c r="F1628" s="235" t="inlineStr">
        <is>
          <t>Opt_Insert</t>
        </is>
      </c>
      <c r="G1628" s="235" t="inlineStr">
        <is>
          <t>7</t>
        </is>
      </c>
      <c r="H1628" s="234" t="inlineStr">
        <is>
          <t>X7</t>
        </is>
      </c>
      <c r="I1628" s="233" t="inlineStr">
        <is>
          <t>Mechanical Seal</t>
        </is>
      </c>
      <c r="J1628" s="233" t="inlineStr">
        <is>
          <t>Single</t>
        </is>
      </c>
      <c r="K1628" s="233" t="n"/>
      <c r="L1628" s="233" t="inlineStr">
        <is>
          <t>Oil Lubricated Bath</t>
        </is>
      </c>
      <c r="M1628" s="233" t="inlineStr">
        <is>
          <t>J</t>
        </is>
      </c>
      <c r="N1628" s="233" t="inlineStr">
        <is>
          <t>Lip Seal</t>
        </is>
      </c>
      <c r="O1628" s="233" t="inlineStr">
        <is>
          <t>Coating_Scotchkote134_interior_exterior_IncludeImpeller</t>
        </is>
      </c>
      <c r="P1628" s="235" t="inlineStr">
        <is>
          <t>RTF</t>
        </is>
      </c>
      <c r="Q1628" s="233" t="inlineStr">
        <is>
          <t>B104050</t>
        </is>
      </c>
      <c r="R1628" s="235" t="inlineStr">
        <is>
          <t>LT105</t>
        </is>
      </c>
      <c r="S1628" s="233" t="n"/>
      <c r="T1628" s="233" t="n"/>
      <c r="U1628" s="233" t="n"/>
    </row>
    <row r="1629">
      <c r="B1629" s="233">
        <f>IF(AND(M1629&lt;&gt;"B20", O1629= "Coating_Standard"),"Y","N")</f>
        <v/>
      </c>
      <c r="C1629" s="233" t="inlineStr">
        <is>
          <t>ConTab_BOM_KP_Insert_2340</t>
        </is>
      </c>
      <c r="D1629" s="233">
        <f>IF(B1629="Y",C1629,"")</f>
        <v/>
      </c>
      <c r="E1629" s="198" t="inlineStr">
        <is>
          <t>1015-3_4-KP</t>
        </is>
      </c>
      <c r="F1629" s="235" t="inlineStr">
        <is>
          <t>Opt_Insert</t>
        </is>
      </c>
      <c r="G1629" s="235" t="inlineStr">
        <is>
          <t>7</t>
        </is>
      </c>
      <c r="H1629" s="234" t="inlineStr">
        <is>
          <t>X7</t>
        </is>
      </c>
      <c r="I1629" s="233" t="inlineStr">
        <is>
          <t>Mechanical Seal</t>
        </is>
      </c>
      <c r="J1629" s="233" t="inlineStr">
        <is>
          <t>Single</t>
        </is>
      </c>
      <c r="K1629" s="233" t="n"/>
      <c r="L1629" s="233" t="inlineStr">
        <is>
          <t>Oil Lubricated Bath</t>
        </is>
      </c>
      <c r="M1629" s="233" t="inlineStr">
        <is>
          <t>X</t>
        </is>
      </c>
      <c r="N1629" s="233" t="inlineStr">
        <is>
          <t>Special/Other</t>
        </is>
      </c>
      <c r="O1629" s="233" t="inlineStr">
        <is>
          <t>Coating_Scotchkote134_interior_exterior_IncludeImpeller</t>
        </is>
      </c>
      <c r="P1629" s="235" t="inlineStr">
        <is>
          <t>RTF</t>
        </is>
      </c>
      <c r="Q1629" s="233" t="inlineStr">
        <is>
          <t>B104051</t>
        </is>
      </c>
      <c r="R1629" s="235" t="inlineStr">
        <is>
          <t>LT250</t>
        </is>
      </c>
      <c r="S1629" s="233" t="n"/>
      <c r="T1629" s="233" t="n"/>
      <c r="U1629" s="233" t="n"/>
    </row>
    <row r="1630">
      <c r="B1630" s="233">
        <f>IF(AND(M1630&lt;&gt;"B20", O1630= "Coating_Standard"),"Y","N")</f>
        <v/>
      </c>
      <c r="C1630" s="233" t="inlineStr">
        <is>
          <t>ConTab_BOM_KP_Insert_2341</t>
        </is>
      </c>
      <c r="D1630" s="233">
        <f>IF(B1630="Y",C1630,"")</f>
        <v/>
      </c>
      <c r="E1630" s="198" t="inlineStr">
        <is>
          <t>1015-3_4-KP</t>
        </is>
      </c>
      <c r="F1630" s="235" t="inlineStr">
        <is>
          <t>Opt_Insert</t>
        </is>
      </c>
      <c r="G1630" s="235" t="inlineStr">
        <is>
          <t>7</t>
        </is>
      </c>
      <c r="H1630" s="234" t="inlineStr">
        <is>
          <t>X7</t>
        </is>
      </c>
      <c r="I1630" s="233" t="inlineStr">
        <is>
          <t>Packing</t>
        </is>
      </c>
      <c r="J1630" s="233" t="inlineStr">
        <is>
          <t>Packing</t>
        </is>
      </c>
      <c r="K1630" s="233" t="n"/>
      <c r="L1630" s="233" t="inlineStr">
        <is>
          <t>Oil Lubricated Bath</t>
        </is>
      </c>
      <c r="M1630" s="233" t="inlineStr">
        <is>
          <t>C35</t>
        </is>
      </c>
      <c r="N1630" s="233" t="inlineStr">
        <is>
          <t>Lip Seal</t>
        </is>
      </c>
      <c r="O1630" s="233" t="inlineStr">
        <is>
          <t>Coating_Scotchkote134_interior_exterior_IncludeImpeller</t>
        </is>
      </c>
      <c r="P1630" s="235" t="inlineStr">
        <is>
          <t>RTF</t>
        </is>
      </c>
      <c r="Q1630" s="233" t="inlineStr">
        <is>
          <t>B104052</t>
        </is>
      </c>
      <c r="R1630" s="235" t="inlineStr">
        <is>
          <t>LT250</t>
        </is>
      </c>
      <c r="S1630" s="233" t="n"/>
      <c r="T1630" s="233" t="n"/>
      <c r="U1630" s="233" t="n"/>
    </row>
    <row r="1631">
      <c r="B1631" s="233">
        <f>IF(AND(M1631&lt;&gt;"B20", O1631= "Coating_Standard"),"Y","N")</f>
        <v/>
      </c>
      <c r="C1631" s="233" t="inlineStr">
        <is>
          <t>ConTab_BOM_KP_Insert_2342</t>
        </is>
      </c>
      <c r="D1631" s="233">
        <f>IF(B1631="Y",C1631,"")</f>
        <v/>
      </c>
      <c r="E1631" s="198" t="inlineStr">
        <is>
          <t>1015-3_4-KP</t>
        </is>
      </c>
      <c r="F1631" s="235" t="inlineStr">
        <is>
          <t>Opt_Insert</t>
        </is>
      </c>
      <c r="G1631" s="235" t="inlineStr">
        <is>
          <t>7</t>
        </is>
      </c>
      <c r="H1631" s="234" t="inlineStr">
        <is>
          <t>X7</t>
        </is>
      </c>
      <c r="I1631" s="233" t="inlineStr">
        <is>
          <t>Packing</t>
        </is>
      </c>
      <c r="J1631" s="233" t="inlineStr">
        <is>
          <t>Packing</t>
        </is>
      </c>
      <c r="K1631" s="233" t="n"/>
      <c r="L1631" s="233" t="inlineStr">
        <is>
          <t>Oil Lubricated Bath</t>
        </is>
      </c>
      <c r="M1631" s="233" t="inlineStr">
        <is>
          <t>J</t>
        </is>
      </c>
      <c r="N1631" s="233" t="inlineStr">
        <is>
          <t>Lip Seal</t>
        </is>
      </c>
      <c r="O1631" s="233" t="inlineStr">
        <is>
          <t>Coating_Scotchkote134_interior_exterior_IncludeImpeller</t>
        </is>
      </c>
      <c r="P1631" s="235" t="inlineStr">
        <is>
          <t>RTF</t>
        </is>
      </c>
      <c r="Q1631" s="233" t="inlineStr">
        <is>
          <t>B104054</t>
        </is>
      </c>
      <c r="R1631" s="235" t="inlineStr">
        <is>
          <t>LT105</t>
        </is>
      </c>
      <c r="S1631" s="233" t="n"/>
      <c r="T1631" s="233" t="n"/>
      <c r="U1631" s="233" t="n"/>
    </row>
    <row r="1632">
      <c r="B1632" s="233">
        <f>IF(AND(M1632&lt;&gt;"B20", O1632= "Coating_Standard"),"Y","N")</f>
        <v/>
      </c>
      <c r="C1632" s="233" t="inlineStr">
        <is>
          <t>ConTab_BOM_KP_Insert_2343</t>
        </is>
      </c>
      <c r="D1632" s="233">
        <f>IF(B1632="Y",C1632,"")</f>
        <v/>
      </c>
      <c r="E1632" s="198" t="inlineStr">
        <is>
          <t>1015-3_4-KP</t>
        </is>
      </c>
      <c r="F1632" s="235" t="inlineStr">
        <is>
          <t>Opt_Insert</t>
        </is>
      </c>
      <c r="G1632" s="235" t="inlineStr">
        <is>
          <t>7</t>
        </is>
      </c>
      <c r="H1632" s="234" t="inlineStr">
        <is>
          <t>X7</t>
        </is>
      </c>
      <c r="I1632" s="233" t="inlineStr">
        <is>
          <t>Packing</t>
        </is>
      </c>
      <c r="J1632" s="233" t="inlineStr">
        <is>
          <t>Packing</t>
        </is>
      </c>
      <c r="K1632" s="233" t="n"/>
      <c r="L1632" s="233" t="inlineStr">
        <is>
          <t>Oil Lubricated Bath</t>
        </is>
      </c>
      <c r="M1632" s="233" t="inlineStr">
        <is>
          <t>X</t>
        </is>
      </c>
      <c r="N1632" s="233" t="inlineStr">
        <is>
          <t>Special/Other</t>
        </is>
      </c>
      <c r="O1632" s="233" t="inlineStr">
        <is>
          <t>Coating_Scotchkote134_interior_exterior_IncludeImpeller</t>
        </is>
      </c>
      <c r="P1632" s="235" t="inlineStr">
        <is>
          <t>RTF</t>
        </is>
      </c>
      <c r="Q1632" s="233" t="inlineStr">
        <is>
          <t>B104055</t>
        </is>
      </c>
      <c r="R1632" s="235" t="inlineStr">
        <is>
          <t>LT250</t>
        </is>
      </c>
      <c r="S1632" s="233" t="n"/>
      <c r="T1632" s="233" t="n"/>
      <c r="U1632" s="233" t="n"/>
    </row>
    <row r="1633">
      <c r="B1633" s="233">
        <f>IF(AND(M1633&lt;&gt;"B20", O1633= "Coating_Standard"),"Y","N")</f>
        <v/>
      </c>
      <c r="C1633" s="233" t="inlineStr">
        <is>
          <t>ConTab_BOM_KP_Insert_2344</t>
        </is>
      </c>
      <c r="D1633" s="233">
        <f>IF(B1633="Y",C1633,"")</f>
        <v/>
      </c>
      <c r="E1633" s="198" t="inlineStr">
        <is>
          <t>1020-3_4-KP</t>
        </is>
      </c>
      <c r="F1633" s="235" t="inlineStr">
        <is>
          <t>Opt_Insert</t>
        </is>
      </c>
      <c r="G1633" s="235" t="inlineStr">
        <is>
          <t>V</t>
        </is>
      </c>
      <c r="H1633" s="234" t="inlineStr">
        <is>
          <t>XV</t>
        </is>
      </c>
      <c r="I1633" s="233" t="inlineStr">
        <is>
          <t>Mechanical Seal</t>
        </is>
      </c>
      <c r="J1633" s="233" t="inlineStr">
        <is>
          <t>Single</t>
        </is>
      </c>
      <c r="K1633" s="233" t="n"/>
      <c r="L1633" s="233" t="inlineStr">
        <is>
          <t>Oil Lubricated Bath</t>
        </is>
      </c>
      <c r="M1633" s="233" t="inlineStr">
        <is>
          <t>C35</t>
        </is>
      </c>
      <c r="N1633" s="233" t="inlineStr">
        <is>
          <t>Lip Seal</t>
        </is>
      </c>
      <c r="O1633" s="233" t="inlineStr">
        <is>
          <t>Coating_Scotchkote134_interior_exterior_IncludeImpeller</t>
        </is>
      </c>
      <c r="P1633" s="235" t="inlineStr">
        <is>
          <t>RTF</t>
        </is>
      </c>
      <c r="Q1633" s="233" t="inlineStr">
        <is>
          <t>B104064</t>
        </is>
      </c>
      <c r="R1633" s="235" t="inlineStr">
        <is>
          <t>LT250</t>
        </is>
      </c>
      <c r="S1633" s="233" t="n"/>
      <c r="T1633" s="233" t="n"/>
      <c r="U1633" s="233" t="n"/>
    </row>
    <row r="1634">
      <c r="B1634" s="233">
        <f>IF(AND(M1634&lt;&gt;"B20", O1634= "Coating_Standard"),"Y","N")</f>
        <v/>
      </c>
      <c r="C1634" s="233" t="inlineStr">
        <is>
          <t>ConTab_BOM_KP_Insert_2345</t>
        </is>
      </c>
      <c r="D1634" s="233">
        <f>IF(B1634="Y",C1634,"")</f>
        <v/>
      </c>
      <c r="E1634" s="198" t="inlineStr">
        <is>
          <t>1020-3_4-KP</t>
        </is>
      </c>
      <c r="F1634" s="235" t="inlineStr">
        <is>
          <t>Opt_Insert</t>
        </is>
      </c>
      <c r="G1634" s="235" t="inlineStr">
        <is>
          <t>V</t>
        </is>
      </c>
      <c r="H1634" s="234" t="inlineStr">
        <is>
          <t>XV</t>
        </is>
      </c>
      <c r="I1634" s="233" t="inlineStr">
        <is>
          <t>Mechanical Seal</t>
        </is>
      </c>
      <c r="J1634" s="233" t="inlineStr">
        <is>
          <t>Single</t>
        </is>
      </c>
      <c r="K1634" s="233" t="n"/>
      <c r="L1634" s="233" t="inlineStr">
        <is>
          <t>Oil Lubricated Bath</t>
        </is>
      </c>
      <c r="M1634" s="233" t="inlineStr">
        <is>
          <t>J</t>
        </is>
      </c>
      <c r="N1634" s="233" t="inlineStr">
        <is>
          <t>Lip Seal</t>
        </is>
      </c>
      <c r="O1634" s="233" t="inlineStr">
        <is>
          <t>Coating_Scotchkote134_interior_exterior_IncludeImpeller</t>
        </is>
      </c>
      <c r="P1634" s="235" t="inlineStr">
        <is>
          <t>RTF</t>
        </is>
      </c>
      <c r="Q1634" s="233" t="inlineStr">
        <is>
          <t>B104066</t>
        </is>
      </c>
      <c r="R1634" s="235" t="inlineStr">
        <is>
          <t>LT105</t>
        </is>
      </c>
      <c r="S1634" s="233" t="n"/>
      <c r="T1634" s="233" t="n"/>
      <c r="U1634" s="233" t="n"/>
    </row>
    <row r="1635">
      <c r="B1635" s="233">
        <f>IF(AND(M1635&lt;&gt;"B20", O1635= "Coating_Standard"),"Y","N")</f>
        <v/>
      </c>
      <c r="C1635" s="233" t="inlineStr">
        <is>
          <t>ConTab_BOM_KP_Insert_2346</t>
        </is>
      </c>
      <c r="D1635" s="233">
        <f>IF(B1635="Y",C1635,"")</f>
        <v/>
      </c>
      <c r="E1635" s="198" t="inlineStr">
        <is>
          <t>1020-3_4-KP</t>
        </is>
      </c>
      <c r="F1635" s="235" t="inlineStr">
        <is>
          <t>Opt_Insert</t>
        </is>
      </c>
      <c r="G1635" s="235" t="inlineStr">
        <is>
          <t>V</t>
        </is>
      </c>
      <c r="H1635" s="234" t="inlineStr">
        <is>
          <t>XV</t>
        </is>
      </c>
      <c r="I1635" s="233" t="inlineStr">
        <is>
          <t>Mechanical Seal</t>
        </is>
      </c>
      <c r="J1635" s="233" t="inlineStr">
        <is>
          <t>Single</t>
        </is>
      </c>
      <c r="K1635" s="233" t="n"/>
      <c r="L1635" s="233" t="inlineStr">
        <is>
          <t>Oil Lubricated Bath</t>
        </is>
      </c>
      <c r="M1635" s="233" t="inlineStr">
        <is>
          <t>X</t>
        </is>
      </c>
      <c r="N1635" s="233" t="inlineStr">
        <is>
          <t>Special/Other</t>
        </is>
      </c>
      <c r="O1635" s="233" t="inlineStr">
        <is>
          <t>Coating_Scotchkote134_interior_exterior_IncludeImpeller</t>
        </is>
      </c>
      <c r="P1635" s="235" t="inlineStr">
        <is>
          <t>RTF</t>
        </is>
      </c>
      <c r="Q1635" s="233" t="inlineStr">
        <is>
          <t>B104067</t>
        </is>
      </c>
      <c r="R1635" s="235" t="inlineStr">
        <is>
          <t>LT250</t>
        </is>
      </c>
      <c r="S1635" s="233" t="n"/>
      <c r="T1635" s="233" t="n"/>
      <c r="U1635" s="233" t="n"/>
    </row>
    <row r="1636">
      <c r="B1636" s="233">
        <f>IF(AND(M1636&lt;&gt;"B20", O1636= "Coating_Standard"),"Y","N")</f>
        <v/>
      </c>
      <c r="C1636" s="233" t="inlineStr">
        <is>
          <t>ConTab_BOM_KP_Insert_2347</t>
        </is>
      </c>
      <c r="D1636" s="233">
        <f>IF(B1636="Y",C1636,"")</f>
        <v/>
      </c>
      <c r="E1636" s="198" t="inlineStr">
        <is>
          <t>1020-3_4-KP</t>
        </is>
      </c>
      <c r="F1636" s="235" t="inlineStr">
        <is>
          <t>Opt_Insert</t>
        </is>
      </c>
      <c r="G1636" s="235" t="inlineStr">
        <is>
          <t>V</t>
        </is>
      </c>
      <c r="H1636" s="234" t="inlineStr">
        <is>
          <t>XV</t>
        </is>
      </c>
      <c r="I1636" s="233" t="inlineStr">
        <is>
          <t>Packing</t>
        </is>
      </c>
      <c r="J1636" s="233" t="inlineStr">
        <is>
          <t>Packing</t>
        </is>
      </c>
      <c r="K1636" s="233" t="n"/>
      <c r="L1636" s="233" t="inlineStr">
        <is>
          <t>Oil Lubricated Bath</t>
        </is>
      </c>
      <c r="M1636" s="233" t="inlineStr">
        <is>
          <t>C35</t>
        </is>
      </c>
      <c r="N1636" s="233" t="inlineStr">
        <is>
          <t>Lip Seal</t>
        </is>
      </c>
      <c r="O1636" s="233" t="inlineStr">
        <is>
          <t>Coating_Scotchkote134_interior_exterior_IncludeImpeller</t>
        </is>
      </c>
      <c r="P1636" s="235" t="inlineStr">
        <is>
          <t>RTF</t>
        </is>
      </c>
      <c r="Q1636" s="233" t="inlineStr">
        <is>
          <t>B104068</t>
        </is>
      </c>
      <c r="R1636" s="235" t="inlineStr">
        <is>
          <t>LT250</t>
        </is>
      </c>
      <c r="S1636" s="233" t="n"/>
      <c r="T1636" s="233" t="n"/>
      <c r="U1636" s="233" t="n"/>
    </row>
    <row r="1637">
      <c r="B1637" s="233">
        <f>IF(AND(M1637&lt;&gt;"B20", O1637= "Coating_Standard"),"Y","N")</f>
        <v/>
      </c>
      <c r="C1637" s="233" t="inlineStr">
        <is>
          <t>ConTab_BOM_KP_Insert_2348</t>
        </is>
      </c>
      <c r="D1637" s="233">
        <f>IF(B1637="Y",C1637,"")</f>
        <v/>
      </c>
      <c r="E1637" s="198" t="inlineStr">
        <is>
          <t>1020-3_4-KP</t>
        </is>
      </c>
      <c r="F1637" s="235" t="inlineStr">
        <is>
          <t>Opt_Insert</t>
        </is>
      </c>
      <c r="G1637" s="235" t="inlineStr">
        <is>
          <t>V</t>
        </is>
      </c>
      <c r="H1637" s="234" t="inlineStr">
        <is>
          <t>XV</t>
        </is>
      </c>
      <c r="I1637" s="233" t="inlineStr">
        <is>
          <t>Packing</t>
        </is>
      </c>
      <c r="J1637" s="233" t="inlineStr">
        <is>
          <t>Packing</t>
        </is>
      </c>
      <c r="K1637" s="233" t="n"/>
      <c r="L1637" s="233" t="inlineStr">
        <is>
          <t>Oil Lubricated Bath</t>
        </is>
      </c>
      <c r="M1637" s="233" t="inlineStr">
        <is>
          <t>J</t>
        </is>
      </c>
      <c r="N1637" s="233" t="inlineStr">
        <is>
          <t>Lip Seal</t>
        </is>
      </c>
      <c r="O1637" s="233" t="inlineStr">
        <is>
          <t>Coating_Scotchkote134_interior_exterior_IncludeImpeller</t>
        </is>
      </c>
      <c r="P1637" s="235" t="inlineStr">
        <is>
          <t>RTF</t>
        </is>
      </c>
      <c r="Q1637" s="233" t="inlineStr">
        <is>
          <t>B104070</t>
        </is>
      </c>
      <c r="R1637" s="235" t="inlineStr">
        <is>
          <t>LT105</t>
        </is>
      </c>
      <c r="S1637" s="233" t="n"/>
      <c r="T1637" s="233" t="n"/>
      <c r="U1637" s="233" t="n"/>
    </row>
    <row r="1638">
      <c r="B1638" s="233">
        <f>IF(AND(M1638&lt;&gt;"B20", O1638= "Coating_Standard"),"Y","N")</f>
        <v/>
      </c>
      <c r="C1638" s="233" t="inlineStr">
        <is>
          <t>ConTab_BOM_KP_Insert_2349</t>
        </is>
      </c>
      <c r="D1638" s="233">
        <f>IF(B1638="Y",C1638,"")</f>
        <v/>
      </c>
      <c r="E1638" s="198" t="inlineStr">
        <is>
          <t>1020-3_4-KP</t>
        </is>
      </c>
      <c r="F1638" s="235" t="inlineStr">
        <is>
          <t>Opt_Insert</t>
        </is>
      </c>
      <c r="G1638" s="235" t="inlineStr">
        <is>
          <t>V</t>
        </is>
      </c>
      <c r="H1638" s="234" t="inlineStr">
        <is>
          <t>XV</t>
        </is>
      </c>
      <c r="I1638" s="233" t="inlineStr">
        <is>
          <t>Packing</t>
        </is>
      </c>
      <c r="J1638" s="233" t="inlineStr">
        <is>
          <t>Packing</t>
        </is>
      </c>
      <c r="K1638" s="233" t="n"/>
      <c r="L1638" s="233" t="inlineStr">
        <is>
          <t>Oil Lubricated Bath</t>
        </is>
      </c>
      <c r="M1638" s="233" t="inlineStr">
        <is>
          <t>X</t>
        </is>
      </c>
      <c r="N1638" s="233" t="inlineStr">
        <is>
          <t>Special/Other</t>
        </is>
      </c>
      <c r="O1638" s="233" t="inlineStr">
        <is>
          <t>Coating_Scotchkote134_interior_exterior_IncludeImpeller</t>
        </is>
      </c>
      <c r="P1638" s="235" t="inlineStr">
        <is>
          <t>RTF</t>
        </is>
      </c>
      <c r="Q1638" s="233" t="inlineStr">
        <is>
          <t>B104071</t>
        </is>
      </c>
      <c r="R1638" s="235" t="inlineStr">
        <is>
          <t>LT250</t>
        </is>
      </c>
      <c r="S1638" s="233" t="n"/>
      <c r="T1638" s="233" t="n"/>
      <c r="U1638" s="233" t="n"/>
    </row>
    <row r="1639">
      <c r="B1639" s="233">
        <f>IF(AND(M1639&lt;&gt;"B20", O1639= "Coating_Standard"),"Y","N")</f>
        <v/>
      </c>
      <c r="C1639" s="233" t="inlineStr">
        <is>
          <t>ConTab_BOM_KP_Insert_2350</t>
        </is>
      </c>
      <c r="D1639" s="233">
        <f>IF(B1639="Y",C1639,"")</f>
        <v/>
      </c>
      <c r="E1639" s="198" t="inlineStr">
        <is>
          <t>1024-1_2-KP</t>
        </is>
      </c>
      <c r="F1639" s="235" t="inlineStr">
        <is>
          <t>Opt_Insert</t>
        </is>
      </c>
      <c r="G1639" s="235" t="inlineStr">
        <is>
          <t>V</t>
        </is>
      </c>
      <c r="H1639" s="234" t="inlineStr">
        <is>
          <t>XV</t>
        </is>
      </c>
      <c r="I1639" s="233" t="inlineStr">
        <is>
          <t>Mechanical Seal</t>
        </is>
      </c>
      <c r="J1639" s="233" t="inlineStr">
        <is>
          <t>Single</t>
        </is>
      </c>
      <c r="K1639" s="233" t="n"/>
      <c r="L1639" s="233" t="inlineStr">
        <is>
          <t>Oil Lubricated Bath</t>
        </is>
      </c>
      <c r="M1639" s="233" t="inlineStr">
        <is>
          <t>C35</t>
        </is>
      </c>
      <c r="N1639" s="233" t="inlineStr">
        <is>
          <t>Lip Seal</t>
        </is>
      </c>
      <c r="O1639" s="233" t="inlineStr">
        <is>
          <t>Coating_Scotchkote134_interior_exterior_IncludeImpeller</t>
        </is>
      </c>
      <c r="P1639" s="235" t="inlineStr">
        <is>
          <t>RTF</t>
        </is>
      </c>
      <c r="Q1639" s="233" t="inlineStr">
        <is>
          <t>B104064</t>
        </is>
      </c>
      <c r="R1639" s="235" t="inlineStr">
        <is>
          <t>LT250</t>
        </is>
      </c>
      <c r="S1639" s="233" t="n"/>
      <c r="T1639" s="233" t="n"/>
      <c r="U1639" s="233" t="n"/>
    </row>
    <row r="1640">
      <c r="B1640" s="233">
        <f>IF(AND(M1640&lt;&gt;"B20", O1640= "Coating_Standard"),"Y","N")</f>
        <v/>
      </c>
      <c r="C1640" s="233" t="inlineStr">
        <is>
          <t>ConTab_BOM_KP_Insert_2351</t>
        </is>
      </c>
      <c r="D1640" s="233">
        <f>IF(B1640="Y",C1640,"")</f>
        <v/>
      </c>
      <c r="E1640" s="198" t="inlineStr">
        <is>
          <t>1024-1_2-KP</t>
        </is>
      </c>
      <c r="F1640" s="235" t="inlineStr">
        <is>
          <t>Opt_Insert</t>
        </is>
      </c>
      <c r="G1640" s="235" t="inlineStr">
        <is>
          <t>V</t>
        </is>
      </c>
      <c r="H1640" s="234" t="inlineStr">
        <is>
          <t>XV</t>
        </is>
      </c>
      <c r="I1640" s="233" t="inlineStr">
        <is>
          <t>Mechanical Seal</t>
        </is>
      </c>
      <c r="J1640" s="233" t="inlineStr">
        <is>
          <t>Single</t>
        </is>
      </c>
      <c r="K1640" s="233" t="n"/>
      <c r="L1640" s="233" t="inlineStr">
        <is>
          <t>Oil Lubricated Bath</t>
        </is>
      </c>
      <c r="M1640" s="233" t="inlineStr">
        <is>
          <t>J</t>
        </is>
      </c>
      <c r="N1640" s="233" t="inlineStr">
        <is>
          <t>Lip Seal</t>
        </is>
      </c>
      <c r="O1640" s="233" t="inlineStr">
        <is>
          <t>Coating_Scotchkote134_interior_exterior_IncludeImpeller</t>
        </is>
      </c>
      <c r="P1640" s="235" t="inlineStr">
        <is>
          <t>RTF</t>
        </is>
      </c>
      <c r="Q1640" s="233" t="inlineStr">
        <is>
          <t>B104066</t>
        </is>
      </c>
      <c r="R1640" s="235" t="inlineStr">
        <is>
          <t>LT105</t>
        </is>
      </c>
      <c r="S1640" s="233" t="n"/>
      <c r="T1640" s="233" t="n"/>
      <c r="U1640" s="233" t="n"/>
    </row>
    <row r="1641">
      <c r="B1641" s="233">
        <f>IF(AND(M1641&lt;&gt;"B20", O1641= "Coating_Standard"),"Y","N")</f>
        <v/>
      </c>
      <c r="C1641" s="233" t="inlineStr">
        <is>
          <t>ConTab_BOM_KP_Insert_2352</t>
        </is>
      </c>
      <c r="D1641" s="233">
        <f>IF(B1641="Y",C1641,"")</f>
        <v/>
      </c>
      <c r="E1641" s="198" t="inlineStr">
        <is>
          <t>1024-1_2-KP</t>
        </is>
      </c>
      <c r="F1641" s="235" t="inlineStr">
        <is>
          <t>Opt_Insert</t>
        </is>
      </c>
      <c r="G1641" s="235" t="inlineStr">
        <is>
          <t>V</t>
        </is>
      </c>
      <c r="H1641" s="234" t="inlineStr">
        <is>
          <t>XV</t>
        </is>
      </c>
      <c r="I1641" s="233" t="inlineStr">
        <is>
          <t>Mechanical Seal</t>
        </is>
      </c>
      <c r="J1641" s="233" t="inlineStr">
        <is>
          <t>Single</t>
        </is>
      </c>
      <c r="K1641" s="233" t="n"/>
      <c r="L1641" s="233" t="inlineStr">
        <is>
          <t>Oil Lubricated Bath</t>
        </is>
      </c>
      <c r="M1641" s="233" t="inlineStr">
        <is>
          <t>X</t>
        </is>
      </c>
      <c r="N1641" s="233" t="inlineStr">
        <is>
          <t>Special/Other</t>
        </is>
      </c>
      <c r="O1641" s="233" t="inlineStr">
        <is>
          <t>Coating_Scotchkote134_interior_exterior_IncludeImpeller</t>
        </is>
      </c>
      <c r="P1641" s="235" t="inlineStr">
        <is>
          <t>RTF</t>
        </is>
      </c>
      <c r="Q1641" s="233" t="inlineStr">
        <is>
          <t>B104067</t>
        </is>
      </c>
      <c r="R1641" s="235" t="inlineStr">
        <is>
          <t>LT250</t>
        </is>
      </c>
      <c r="S1641" s="233" t="n"/>
      <c r="T1641" s="233" t="n"/>
      <c r="U1641" s="233" t="n"/>
    </row>
    <row r="1642">
      <c r="B1642" s="233">
        <f>IF(AND(M1642&lt;&gt;"B20", O1642= "Coating_Standard"),"Y","N")</f>
        <v/>
      </c>
      <c r="C1642" s="233" t="inlineStr">
        <is>
          <t>ConTab_BOM_KP_Insert_2353</t>
        </is>
      </c>
      <c r="D1642" s="233">
        <f>IF(B1642="Y",C1642,"")</f>
        <v/>
      </c>
      <c r="E1642" s="198" t="inlineStr">
        <is>
          <t>1024-1_2-KP</t>
        </is>
      </c>
      <c r="F1642" s="235" t="inlineStr">
        <is>
          <t>Opt_Insert</t>
        </is>
      </c>
      <c r="G1642" s="235" t="inlineStr">
        <is>
          <t>V</t>
        </is>
      </c>
      <c r="H1642" s="234" t="inlineStr">
        <is>
          <t>XV</t>
        </is>
      </c>
      <c r="I1642" s="233" t="inlineStr">
        <is>
          <t>Packing</t>
        </is>
      </c>
      <c r="J1642" s="233" t="inlineStr">
        <is>
          <t>Packing</t>
        </is>
      </c>
      <c r="K1642" s="233" t="n"/>
      <c r="L1642" s="233" t="inlineStr">
        <is>
          <t>Oil Lubricated Bath</t>
        </is>
      </c>
      <c r="M1642" s="233" t="inlineStr">
        <is>
          <t>C35</t>
        </is>
      </c>
      <c r="N1642" s="233" t="inlineStr">
        <is>
          <t>Lip Seal</t>
        </is>
      </c>
      <c r="O1642" s="233" t="inlineStr">
        <is>
          <t>Coating_Scotchkote134_interior_exterior_IncludeImpeller</t>
        </is>
      </c>
      <c r="P1642" s="235" t="inlineStr">
        <is>
          <t>RTF</t>
        </is>
      </c>
      <c r="Q1642" s="233" t="inlineStr">
        <is>
          <t>B104068</t>
        </is>
      </c>
      <c r="R1642" s="235" t="inlineStr">
        <is>
          <t>LT250</t>
        </is>
      </c>
      <c r="S1642" s="233" t="n"/>
      <c r="T1642" s="233" t="n"/>
      <c r="U1642" s="233" t="n"/>
    </row>
    <row r="1643">
      <c r="B1643" s="233">
        <f>IF(AND(M1643&lt;&gt;"B20", O1643= "Coating_Standard"),"Y","N")</f>
        <v/>
      </c>
      <c r="C1643" s="233" t="inlineStr">
        <is>
          <t>ConTab_BOM_KP_Insert_2354</t>
        </is>
      </c>
      <c r="D1643" s="233">
        <f>IF(B1643="Y",C1643,"")</f>
        <v/>
      </c>
      <c r="E1643" s="198" t="inlineStr">
        <is>
          <t>1024-1_2-KP</t>
        </is>
      </c>
      <c r="F1643" s="235" t="inlineStr">
        <is>
          <t>Opt_Insert</t>
        </is>
      </c>
      <c r="G1643" s="235" t="inlineStr">
        <is>
          <t>V</t>
        </is>
      </c>
      <c r="H1643" s="234" t="inlineStr">
        <is>
          <t>XV</t>
        </is>
      </c>
      <c r="I1643" s="233" t="inlineStr">
        <is>
          <t>Packing</t>
        </is>
      </c>
      <c r="J1643" s="233" t="inlineStr">
        <is>
          <t>Packing</t>
        </is>
      </c>
      <c r="K1643" s="233" t="n"/>
      <c r="L1643" s="233" t="inlineStr">
        <is>
          <t>Oil Lubricated Bath</t>
        </is>
      </c>
      <c r="M1643" s="233" t="inlineStr">
        <is>
          <t>J</t>
        </is>
      </c>
      <c r="N1643" s="233" t="inlineStr">
        <is>
          <t>Lip Seal</t>
        </is>
      </c>
      <c r="O1643" s="233" t="inlineStr">
        <is>
          <t>Coating_Scotchkote134_interior_exterior_IncludeImpeller</t>
        </is>
      </c>
      <c r="P1643" s="235" t="inlineStr">
        <is>
          <t>RTF</t>
        </is>
      </c>
      <c r="Q1643" s="233" t="inlineStr">
        <is>
          <t>B104070</t>
        </is>
      </c>
      <c r="R1643" s="235" t="inlineStr">
        <is>
          <t>LT105</t>
        </is>
      </c>
      <c r="S1643" s="233" t="n"/>
      <c r="T1643" s="233" t="n"/>
      <c r="U1643" s="233" t="n"/>
    </row>
    <row r="1644">
      <c r="B1644" s="233">
        <f>IF(AND(M1644&lt;&gt;"B20", O1644= "Coating_Standard"),"Y","N")</f>
        <v/>
      </c>
      <c r="C1644" s="233" t="inlineStr">
        <is>
          <t>ConTab_BOM_KP_Insert_2355</t>
        </is>
      </c>
      <c r="D1644" s="233">
        <f>IF(B1644="Y",C1644,"")</f>
        <v/>
      </c>
      <c r="E1644" s="198" t="inlineStr">
        <is>
          <t>1024-1_2-KP</t>
        </is>
      </c>
      <c r="F1644" s="235" t="inlineStr">
        <is>
          <t>Opt_Insert</t>
        </is>
      </c>
      <c r="G1644" s="235" t="inlineStr">
        <is>
          <t>V</t>
        </is>
      </c>
      <c r="H1644" s="234" t="inlineStr">
        <is>
          <t>XV</t>
        </is>
      </c>
      <c r="I1644" s="233" t="inlineStr">
        <is>
          <t>Packing</t>
        </is>
      </c>
      <c r="J1644" s="233" t="inlineStr">
        <is>
          <t>Packing</t>
        </is>
      </c>
      <c r="K1644" s="233" t="n"/>
      <c r="L1644" s="233" t="inlineStr">
        <is>
          <t>Oil Lubricated Bath</t>
        </is>
      </c>
      <c r="M1644" s="233" t="inlineStr">
        <is>
          <t>X</t>
        </is>
      </c>
      <c r="N1644" s="233" t="inlineStr">
        <is>
          <t>Special/Other</t>
        </is>
      </c>
      <c r="O1644" s="233" t="inlineStr">
        <is>
          <t>Coating_Scotchkote134_interior_exterior_IncludeImpeller</t>
        </is>
      </c>
      <c r="P1644" s="235" t="inlineStr">
        <is>
          <t>RTF</t>
        </is>
      </c>
      <c r="Q1644" s="233" t="inlineStr">
        <is>
          <t>B104071</t>
        </is>
      </c>
      <c r="R1644" s="235" t="inlineStr">
        <is>
          <t>LT250</t>
        </is>
      </c>
      <c r="S1644" s="233" t="n"/>
      <c r="T1644" s="233" t="n"/>
      <c r="U1644" s="233" t="n"/>
    </row>
    <row r="1645">
      <c r="B1645" s="233">
        <f>IF(AND(M1645&lt;&gt;"B20", O1645= "Coating_Standard"),"Y","N")</f>
        <v/>
      </c>
      <c r="C1645" s="233" t="inlineStr">
        <is>
          <t>ConTab_BOM_KP_Insert_2356</t>
        </is>
      </c>
      <c r="D1645" s="233">
        <f>IF(B1645="Y",C1645,"")</f>
        <v/>
      </c>
      <c r="E1645" s="198" t="inlineStr">
        <is>
          <t>1024-3_4-KP</t>
        </is>
      </c>
      <c r="F1645" s="235" t="inlineStr">
        <is>
          <t>Opt_Insert</t>
        </is>
      </c>
      <c r="G1645" s="235" t="inlineStr">
        <is>
          <t>V</t>
        </is>
      </c>
      <c r="H1645" s="234" t="inlineStr">
        <is>
          <t>XV</t>
        </is>
      </c>
      <c r="I1645" s="233" t="inlineStr">
        <is>
          <t>Mechanical Seal</t>
        </is>
      </c>
      <c r="J1645" s="233" t="inlineStr">
        <is>
          <t>Single</t>
        </is>
      </c>
      <c r="K1645" s="233" t="n"/>
      <c r="L1645" s="233" t="inlineStr">
        <is>
          <t>Oil Lubricated Bath</t>
        </is>
      </c>
      <c r="M1645" s="233" t="inlineStr">
        <is>
          <t>C35</t>
        </is>
      </c>
      <c r="N1645" s="233" t="inlineStr">
        <is>
          <t>Lip Seal</t>
        </is>
      </c>
      <c r="O1645" s="233" t="inlineStr">
        <is>
          <t>Coating_Scotchkote134_interior_exterior_IncludeImpeller</t>
        </is>
      </c>
      <c r="P1645" s="235" t="inlineStr">
        <is>
          <t>RTF</t>
        </is>
      </c>
      <c r="Q1645" s="233" t="inlineStr">
        <is>
          <t>B104064</t>
        </is>
      </c>
      <c r="R1645" s="235" t="inlineStr">
        <is>
          <t>LT250</t>
        </is>
      </c>
      <c r="S1645" s="233" t="n"/>
      <c r="T1645" s="233" t="n"/>
      <c r="U1645" s="233" t="n"/>
    </row>
    <row r="1646">
      <c r="B1646" s="233">
        <f>IF(AND(M1646&lt;&gt;"B20", O1646= "Coating_Standard"),"Y","N")</f>
        <v/>
      </c>
      <c r="C1646" s="233" t="inlineStr">
        <is>
          <t>ConTab_BOM_KP_Insert_2357</t>
        </is>
      </c>
      <c r="D1646" s="233">
        <f>IF(B1646="Y",C1646,"")</f>
        <v/>
      </c>
      <c r="E1646" s="198" t="inlineStr">
        <is>
          <t>1024-3_4-KP</t>
        </is>
      </c>
      <c r="F1646" s="235" t="inlineStr">
        <is>
          <t>Opt_Insert</t>
        </is>
      </c>
      <c r="G1646" s="235" t="inlineStr">
        <is>
          <t>V</t>
        </is>
      </c>
      <c r="H1646" s="234" t="inlineStr">
        <is>
          <t>XV</t>
        </is>
      </c>
      <c r="I1646" s="233" t="inlineStr">
        <is>
          <t>Mechanical Seal</t>
        </is>
      </c>
      <c r="J1646" s="233" t="inlineStr">
        <is>
          <t>Single</t>
        </is>
      </c>
      <c r="K1646" s="233" t="n"/>
      <c r="L1646" s="233" t="inlineStr">
        <is>
          <t>Oil Lubricated Bath</t>
        </is>
      </c>
      <c r="M1646" s="233" t="inlineStr">
        <is>
          <t>J</t>
        </is>
      </c>
      <c r="N1646" s="233" t="inlineStr">
        <is>
          <t>Lip Seal</t>
        </is>
      </c>
      <c r="O1646" s="233" t="inlineStr">
        <is>
          <t>Coating_Scotchkote134_interior_exterior_IncludeImpeller</t>
        </is>
      </c>
      <c r="P1646" s="235" t="inlineStr">
        <is>
          <t>RTF</t>
        </is>
      </c>
      <c r="Q1646" s="233" t="inlineStr">
        <is>
          <t>B104066</t>
        </is>
      </c>
      <c r="R1646" s="235" t="inlineStr">
        <is>
          <t>LT105</t>
        </is>
      </c>
      <c r="S1646" s="233" t="n"/>
      <c r="T1646" s="233" t="n"/>
      <c r="U1646" s="233" t="n"/>
    </row>
    <row r="1647">
      <c r="B1647" s="233">
        <f>IF(AND(M1647&lt;&gt;"B20", O1647= "Coating_Standard"),"Y","N")</f>
        <v/>
      </c>
      <c r="C1647" s="233" t="inlineStr">
        <is>
          <t>ConTab_BOM_KP_Insert_2358</t>
        </is>
      </c>
      <c r="D1647" s="233">
        <f>IF(B1647="Y",C1647,"")</f>
        <v/>
      </c>
      <c r="E1647" s="198" t="inlineStr">
        <is>
          <t>1024-3_4-KP</t>
        </is>
      </c>
      <c r="F1647" s="235" t="inlineStr">
        <is>
          <t>Opt_Insert</t>
        </is>
      </c>
      <c r="G1647" s="235" t="inlineStr">
        <is>
          <t>V</t>
        </is>
      </c>
      <c r="H1647" s="234" t="inlineStr">
        <is>
          <t>XV</t>
        </is>
      </c>
      <c r="I1647" s="233" t="inlineStr">
        <is>
          <t>Mechanical Seal</t>
        </is>
      </c>
      <c r="J1647" s="233" t="inlineStr">
        <is>
          <t>Single</t>
        </is>
      </c>
      <c r="K1647" s="233" t="n"/>
      <c r="L1647" s="233" t="inlineStr">
        <is>
          <t>Oil Lubricated Bath</t>
        </is>
      </c>
      <c r="M1647" s="233" t="inlineStr">
        <is>
          <t>X</t>
        </is>
      </c>
      <c r="N1647" s="233" t="inlineStr">
        <is>
          <t>Special/Other</t>
        </is>
      </c>
      <c r="O1647" s="233" t="inlineStr">
        <is>
          <t>Coating_Scotchkote134_interior_exterior_IncludeImpeller</t>
        </is>
      </c>
      <c r="P1647" s="235" t="inlineStr">
        <is>
          <t>RTF</t>
        </is>
      </c>
      <c r="Q1647" s="233" t="inlineStr">
        <is>
          <t>B104067</t>
        </is>
      </c>
      <c r="R1647" s="235" t="inlineStr">
        <is>
          <t>LT250</t>
        </is>
      </c>
      <c r="S1647" s="233" t="n"/>
      <c r="T1647" s="233" t="n"/>
      <c r="U1647" s="233" t="n"/>
    </row>
    <row r="1648">
      <c r="B1648" s="233">
        <f>IF(AND(M1648&lt;&gt;"B20", O1648= "Coating_Standard"),"Y","N")</f>
        <v/>
      </c>
      <c r="C1648" s="233" t="inlineStr">
        <is>
          <t>ConTab_BOM_KP_Insert_2359</t>
        </is>
      </c>
      <c r="D1648" s="233">
        <f>IF(B1648="Y",C1648,"")</f>
        <v/>
      </c>
      <c r="E1648" s="198" t="inlineStr">
        <is>
          <t>1024-3_4-KP</t>
        </is>
      </c>
      <c r="F1648" s="235" t="inlineStr">
        <is>
          <t>Opt_Insert</t>
        </is>
      </c>
      <c r="G1648" s="235" t="inlineStr">
        <is>
          <t>V</t>
        </is>
      </c>
      <c r="H1648" s="234" t="inlineStr">
        <is>
          <t>XV</t>
        </is>
      </c>
      <c r="I1648" s="233" t="inlineStr">
        <is>
          <t>Packing</t>
        </is>
      </c>
      <c r="J1648" s="233" t="inlineStr">
        <is>
          <t>Packing</t>
        </is>
      </c>
      <c r="K1648" s="233" t="n"/>
      <c r="L1648" s="233" t="inlineStr">
        <is>
          <t>Oil Lubricated Bath</t>
        </is>
      </c>
      <c r="M1648" s="233" t="inlineStr">
        <is>
          <t>C35</t>
        </is>
      </c>
      <c r="N1648" s="233" t="inlineStr">
        <is>
          <t>Lip Seal</t>
        </is>
      </c>
      <c r="O1648" s="233" t="inlineStr">
        <is>
          <t>Coating_Scotchkote134_interior_exterior_IncludeImpeller</t>
        </is>
      </c>
      <c r="P1648" s="235" t="inlineStr">
        <is>
          <t>RTF</t>
        </is>
      </c>
      <c r="Q1648" s="233" t="inlineStr">
        <is>
          <t>B104068</t>
        </is>
      </c>
      <c r="R1648" s="235" t="inlineStr">
        <is>
          <t>LT250</t>
        </is>
      </c>
      <c r="S1648" s="233" t="n"/>
      <c r="T1648" s="233" t="n"/>
      <c r="U1648" s="233" t="n"/>
    </row>
    <row r="1649">
      <c r="B1649" s="233">
        <f>IF(AND(M1649&lt;&gt;"B20", O1649= "Coating_Standard"),"Y","N")</f>
        <v/>
      </c>
      <c r="C1649" s="233" t="inlineStr">
        <is>
          <t>ConTab_BOM_KP_Insert_2360</t>
        </is>
      </c>
      <c r="D1649" s="233">
        <f>IF(B1649="Y",C1649,"")</f>
        <v/>
      </c>
      <c r="E1649" s="198" t="inlineStr">
        <is>
          <t>1024-3_4-KP</t>
        </is>
      </c>
      <c r="F1649" s="235" t="inlineStr">
        <is>
          <t>Opt_Insert</t>
        </is>
      </c>
      <c r="G1649" s="235" t="inlineStr">
        <is>
          <t>V</t>
        </is>
      </c>
      <c r="H1649" s="234" t="inlineStr">
        <is>
          <t>XV</t>
        </is>
      </c>
      <c r="I1649" s="233" t="inlineStr">
        <is>
          <t>Packing</t>
        </is>
      </c>
      <c r="J1649" s="233" t="inlineStr">
        <is>
          <t>Packing</t>
        </is>
      </c>
      <c r="K1649" s="233" t="n"/>
      <c r="L1649" s="233" t="inlineStr">
        <is>
          <t>Oil Lubricated Bath</t>
        </is>
      </c>
      <c r="M1649" s="233" t="inlineStr">
        <is>
          <t>J</t>
        </is>
      </c>
      <c r="N1649" s="233" t="inlineStr">
        <is>
          <t>Lip Seal</t>
        </is>
      </c>
      <c r="O1649" s="233" t="inlineStr">
        <is>
          <t>Coating_Scotchkote134_interior_exterior_IncludeImpeller</t>
        </is>
      </c>
      <c r="P1649" s="235" t="inlineStr">
        <is>
          <t>RTF</t>
        </is>
      </c>
      <c r="Q1649" s="233" t="inlineStr">
        <is>
          <t>B104070</t>
        </is>
      </c>
      <c r="R1649" s="235" t="inlineStr">
        <is>
          <t>LT105</t>
        </is>
      </c>
      <c r="S1649" s="233" t="n"/>
      <c r="T1649" s="233" t="n"/>
      <c r="U1649" s="233" t="n"/>
    </row>
    <row r="1650">
      <c r="B1650" s="233">
        <f>IF(AND(M1650&lt;&gt;"B20", O1650= "Coating_Standard"),"Y","N")</f>
        <v/>
      </c>
      <c r="C1650" s="233" t="inlineStr">
        <is>
          <t>ConTab_BOM_KP_Insert_2361</t>
        </is>
      </c>
      <c r="D1650" s="233">
        <f>IF(B1650="Y",C1650,"")</f>
        <v/>
      </c>
      <c r="E1650" s="198" t="inlineStr">
        <is>
          <t>1024-3_4-KP</t>
        </is>
      </c>
      <c r="F1650" s="235" t="inlineStr">
        <is>
          <t>Opt_Insert</t>
        </is>
      </c>
      <c r="G1650" s="235" t="inlineStr">
        <is>
          <t>V</t>
        </is>
      </c>
      <c r="H1650" s="234" t="inlineStr">
        <is>
          <t>XV</t>
        </is>
      </c>
      <c r="I1650" s="233" t="inlineStr">
        <is>
          <t>Packing</t>
        </is>
      </c>
      <c r="J1650" s="233" t="inlineStr">
        <is>
          <t>Packing</t>
        </is>
      </c>
      <c r="K1650" s="233" t="n"/>
      <c r="L1650" s="233" t="inlineStr">
        <is>
          <t>Oil Lubricated Bath</t>
        </is>
      </c>
      <c r="M1650" s="233" t="inlineStr">
        <is>
          <t>X</t>
        </is>
      </c>
      <c r="N1650" s="233" t="inlineStr">
        <is>
          <t>Special/Other</t>
        </is>
      </c>
      <c r="O1650" s="233" t="inlineStr">
        <is>
          <t>Coating_Scotchkote134_interior_exterior_IncludeImpeller</t>
        </is>
      </c>
      <c r="P1650" s="235" t="inlineStr">
        <is>
          <t>RTF</t>
        </is>
      </c>
      <c r="Q1650" s="233" t="inlineStr">
        <is>
          <t>B104071</t>
        </is>
      </c>
      <c r="R1650" s="235" t="inlineStr">
        <is>
          <t>LT250</t>
        </is>
      </c>
      <c r="S1650" s="233" t="n"/>
      <c r="T1650" s="233" t="n"/>
      <c r="U1650" s="233" t="n"/>
    </row>
    <row r="1651">
      <c r="B1651" s="233">
        <f>IF(AND(M1651&lt;&gt;"B20", O1651= "Coating_Standard"),"Y","N")</f>
        <v/>
      </c>
      <c r="C1651" s="233" t="inlineStr">
        <is>
          <t>ConTab_BOM_KP_Insert_2362</t>
        </is>
      </c>
      <c r="D1651" s="233">
        <f>IF(B1651="Y",C1651,"")</f>
        <v/>
      </c>
      <c r="E1651" s="198" t="inlineStr">
        <is>
          <t>1220-5_6-KP</t>
        </is>
      </c>
      <c r="F1651" s="235" t="inlineStr">
        <is>
          <t>Opt_Insert</t>
        </is>
      </c>
      <c r="G1651" s="235" t="inlineStr">
        <is>
          <t>K</t>
        </is>
      </c>
      <c r="H1651" s="234" t="inlineStr">
        <is>
          <t>XK</t>
        </is>
      </c>
      <c r="I1651" s="233" t="inlineStr">
        <is>
          <t>Mechanical Seal</t>
        </is>
      </c>
      <c r="J1651" s="233" t="inlineStr">
        <is>
          <t>Single</t>
        </is>
      </c>
      <c r="K1651" s="233" t="n"/>
      <c r="L1651" s="233" t="inlineStr">
        <is>
          <t>Oil Lubricated Bath</t>
        </is>
      </c>
      <c r="M1651" s="233" t="inlineStr">
        <is>
          <t>C35</t>
        </is>
      </c>
      <c r="N1651" s="233" t="inlineStr">
        <is>
          <t>Lip Seal</t>
        </is>
      </c>
      <c r="O1651" s="233" t="inlineStr">
        <is>
          <t>Coating_Scotchkote134_interior_exterior_IncludeImpeller</t>
        </is>
      </c>
      <c r="P1651" s="235" t="inlineStr">
        <is>
          <t>RTF</t>
        </is>
      </c>
      <c r="Q1651" s="233" t="inlineStr">
        <is>
          <t>B104056</t>
        </is>
      </c>
      <c r="R1651" s="235" t="inlineStr">
        <is>
          <t>LT250</t>
        </is>
      </c>
      <c r="S1651" s="233" t="n"/>
      <c r="T1651" s="233" t="n"/>
      <c r="U1651" s="233" t="n"/>
    </row>
    <row r="1652">
      <c r="B1652" s="233">
        <f>IF(AND(M1652&lt;&gt;"B20", O1652= "Coating_Standard"),"Y","N")</f>
        <v/>
      </c>
      <c r="C1652" s="233" t="inlineStr">
        <is>
          <t>ConTab_BOM_KP_Insert_2363</t>
        </is>
      </c>
      <c r="D1652" s="233">
        <f>IF(B1652="Y",C1652,"")</f>
        <v/>
      </c>
      <c r="E1652" s="198" t="inlineStr">
        <is>
          <t>1220-5_6-KP</t>
        </is>
      </c>
      <c r="F1652" s="235" t="inlineStr">
        <is>
          <t>Opt_Insert</t>
        </is>
      </c>
      <c r="G1652" s="235" t="inlineStr">
        <is>
          <t>K</t>
        </is>
      </c>
      <c r="H1652" s="234" t="inlineStr">
        <is>
          <t>XK</t>
        </is>
      </c>
      <c r="I1652" s="233" t="inlineStr">
        <is>
          <t>Mechanical Seal</t>
        </is>
      </c>
      <c r="J1652" s="233" t="inlineStr">
        <is>
          <t>Single</t>
        </is>
      </c>
      <c r="K1652" s="233" t="n"/>
      <c r="L1652" s="233" t="inlineStr">
        <is>
          <t>Oil Lubricated Bath</t>
        </is>
      </c>
      <c r="M1652" s="233" t="inlineStr">
        <is>
          <t>J</t>
        </is>
      </c>
      <c r="N1652" s="233" t="inlineStr">
        <is>
          <t>Lip Seal</t>
        </is>
      </c>
      <c r="O1652" s="233" t="inlineStr">
        <is>
          <t>Coating_Scotchkote134_interior_exterior_IncludeImpeller</t>
        </is>
      </c>
      <c r="P1652" s="235" t="inlineStr">
        <is>
          <t>RTF</t>
        </is>
      </c>
      <c r="Q1652" s="233" t="inlineStr">
        <is>
          <t>B104058</t>
        </is>
      </c>
      <c r="R1652" s="235" t="inlineStr">
        <is>
          <t>LT105</t>
        </is>
      </c>
      <c r="S1652" s="233" t="n"/>
      <c r="T1652" s="233" t="n"/>
      <c r="U1652" s="233" t="n"/>
    </row>
    <row r="1653">
      <c r="B1653" s="233">
        <f>IF(AND(M1653&lt;&gt;"B20", O1653= "Coating_Standard"),"Y","N")</f>
        <v/>
      </c>
      <c r="C1653" s="233" t="inlineStr">
        <is>
          <t>ConTab_BOM_KP_Insert_2364</t>
        </is>
      </c>
      <c r="D1653" s="233">
        <f>IF(B1653="Y",C1653,"")</f>
        <v/>
      </c>
      <c r="E1653" s="198" t="inlineStr">
        <is>
          <t>1220-5_6-KP</t>
        </is>
      </c>
      <c r="F1653" s="235" t="inlineStr">
        <is>
          <t>Opt_Insert</t>
        </is>
      </c>
      <c r="G1653" s="235" t="inlineStr">
        <is>
          <t>K</t>
        </is>
      </c>
      <c r="H1653" s="234" t="inlineStr">
        <is>
          <t>XK</t>
        </is>
      </c>
      <c r="I1653" s="233" t="inlineStr">
        <is>
          <t>Mechanical Seal</t>
        </is>
      </c>
      <c r="J1653" s="233" t="inlineStr">
        <is>
          <t>Single</t>
        </is>
      </c>
      <c r="K1653" s="233" t="n"/>
      <c r="L1653" s="233" t="inlineStr">
        <is>
          <t>Oil Lubricated Bath</t>
        </is>
      </c>
      <c r="M1653" s="233" t="inlineStr">
        <is>
          <t>X</t>
        </is>
      </c>
      <c r="N1653" s="233" t="inlineStr">
        <is>
          <t>Special/Other</t>
        </is>
      </c>
      <c r="O1653" s="233" t="inlineStr">
        <is>
          <t>Coating_Scotchkote134_interior_exterior_IncludeImpeller</t>
        </is>
      </c>
      <c r="P1653" s="235" t="inlineStr">
        <is>
          <t>RTF</t>
        </is>
      </c>
      <c r="Q1653" s="233" t="inlineStr">
        <is>
          <t>B104059</t>
        </is>
      </c>
      <c r="R1653" s="235" t="inlineStr">
        <is>
          <t>LT250</t>
        </is>
      </c>
      <c r="S1653" s="233" t="n"/>
      <c r="T1653" s="233" t="n"/>
      <c r="U1653" s="233" t="n"/>
    </row>
    <row r="1654">
      <c r="B1654" s="233">
        <f>IF(AND(M1654&lt;&gt;"B20", O1654= "Coating_Standard"),"Y","N")</f>
        <v/>
      </c>
      <c r="C1654" s="233" t="inlineStr">
        <is>
          <t>ConTab_BOM_KP_Insert_2365</t>
        </is>
      </c>
      <c r="D1654" s="233">
        <f>IF(B1654="Y",C1654,"")</f>
        <v/>
      </c>
      <c r="E1654" s="198" t="inlineStr">
        <is>
          <t>1220-5_6-KP</t>
        </is>
      </c>
      <c r="F1654" s="235" t="inlineStr">
        <is>
          <t>Opt_Insert</t>
        </is>
      </c>
      <c r="G1654" s="235" t="inlineStr">
        <is>
          <t>K</t>
        </is>
      </c>
      <c r="H1654" s="234" t="inlineStr">
        <is>
          <t>XK</t>
        </is>
      </c>
      <c r="I1654" s="233" t="inlineStr">
        <is>
          <t>Packing</t>
        </is>
      </c>
      <c r="J1654" s="233" t="inlineStr">
        <is>
          <t>Packing</t>
        </is>
      </c>
      <c r="K1654" s="233" t="n"/>
      <c r="L1654" s="233" t="inlineStr">
        <is>
          <t>Oil Lubricated Bath</t>
        </is>
      </c>
      <c r="M1654" s="233" t="inlineStr">
        <is>
          <t>C35</t>
        </is>
      </c>
      <c r="N1654" s="233" t="inlineStr">
        <is>
          <t>Lip Seal</t>
        </is>
      </c>
      <c r="O1654" s="233" t="inlineStr">
        <is>
          <t>Coating_Scotchkote134_interior_exterior_IncludeImpeller</t>
        </is>
      </c>
      <c r="P1654" s="235" t="inlineStr">
        <is>
          <t>RTF</t>
        </is>
      </c>
      <c r="Q1654" s="233" t="inlineStr">
        <is>
          <t>B104060</t>
        </is>
      </c>
      <c r="R1654" s="235" t="inlineStr">
        <is>
          <t>LT250</t>
        </is>
      </c>
      <c r="S1654" s="233" t="n"/>
      <c r="T1654" s="233" t="n"/>
      <c r="U1654" s="233" t="n"/>
    </row>
    <row r="1655">
      <c r="B1655" s="233">
        <f>IF(AND(M1655&lt;&gt;"B20", O1655= "Coating_Standard"),"Y","N")</f>
        <v/>
      </c>
      <c r="C1655" s="233" t="inlineStr">
        <is>
          <t>ConTab_BOM_KP_Insert_2366</t>
        </is>
      </c>
      <c r="D1655" s="233">
        <f>IF(B1655="Y",C1655,"")</f>
        <v/>
      </c>
      <c r="E1655" s="198" t="inlineStr">
        <is>
          <t>1220-5_6-KP</t>
        </is>
      </c>
      <c r="F1655" s="235" t="inlineStr">
        <is>
          <t>Opt_Insert</t>
        </is>
      </c>
      <c r="G1655" s="235" t="inlineStr">
        <is>
          <t>K</t>
        </is>
      </c>
      <c r="H1655" s="234" t="inlineStr">
        <is>
          <t>XK</t>
        </is>
      </c>
      <c r="I1655" s="233" t="inlineStr">
        <is>
          <t>Packing</t>
        </is>
      </c>
      <c r="J1655" s="233" t="inlineStr">
        <is>
          <t>Packing</t>
        </is>
      </c>
      <c r="K1655" s="233" t="n"/>
      <c r="L1655" s="233" t="inlineStr">
        <is>
          <t>Oil Lubricated Bath</t>
        </is>
      </c>
      <c r="M1655" s="233" t="inlineStr">
        <is>
          <t>J</t>
        </is>
      </c>
      <c r="N1655" s="233" t="inlineStr">
        <is>
          <t>Lip Seal</t>
        </is>
      </c>
      <c r="O1655" s="233" t="inlineStr">
        <is>
          <t>Coating_Scotchkote134_interior_exterior_IncludeImpeller</t>
        </is>
      </c>
      <c r="P1655" s="235" t="inlineStr">
        <is>
          <t>RTF</t>
        </is>
      </c>
      <c r="Q1655" s="233" t="inlineStr">
        <is>
          <t>B104062</t>
        </is>
      </c>
      <c r="R1655" s="235" t="inlineStr">
        <is>
          <t>LT105</t>
        </is>
      </c>
      <c r="S1655" s="233" t="n"/>
      <c r="T1655" s="233" t="n"/>
      <c r="U1655" s="233" t="n"/>
    </row>
    <row r="1656">
      <c r="B1656" s="233">
        <f>IF(AND(M1656&lt;&gt;"B20", O1656= "Coating_Standard"),"Y","N")</f>
        <v/>
      </c>
      <c r="C1656" s="233" t="inlineStr">
        <is>
          <t>ConTab_BOM_KP_Insert_2367</t>
        </is>
      </c>
      <c r="D1656" s="233">
        <f>IF(B1656="Y",C1656,"")</f>
        <v/>
      </c>
      <c r="E1656" s="198" t="inlineStr">
        <is>
          <t>1220-5_6-KP</t>
        </is>
      </c>
      <c r="F1656" s="235" t="inlineStr">
        <is>
          <t>Opt_Insert</t>
        </is>
      </c>
      <c r="G1656" s="235" t="inlineStr">
        <is>
          <t>K</t>
        </is>
      </c>
      <c r="H1656" s="234" t="inlineStr">
        <is>
          <t>XK</t>
        </is>
      </c>
      <c r="I1656" s="233" t="inlineStr">
        <is>
          <t>Packing</t>
        </is>
      </c>
      <c r="J1656" s="233" t="inlineStr">
        <is>
          <t>Packing</t>
        </is>
      </c>
      <c r="K1656" s="233" t="n"/>
      <c r="L1656" s="233" t="inlineStr">
        <is>
          <t>Oil Lubricated Bath</t>
        </is>
      </c>
      <c r="M1656" s="233" t="inlineStr">
        <is>
          <t>X</t>
        </is>
      </c>
      <c r="N1656" s="233" t="inlineStr">
        <is>
          <t>Special/Other</t>
        </is>
      </c>
      <c r="O1656" s="233" t="inlineStr">
        <is>
          <t>Coating_Scotchkote134_interior_exterior_IncludeImpeller</t>
        </is>
      </c>
      <c r="P1656" s="235" t="inlineStr">
        <is>
          <t>RTF</t>
        </is>
      </c>
      <c r="Q1656" s="233" t="inlineStr">
        <is>
          <t>B104063</t>
        </is>
      </c>
      <c r="R1656" s="235" t="inlineStr">
        <is>
          <t>LT250</t>
        </is>
      </c>
      <c r="S1656" s="233" t="n"/>
      <c r="T1656" s="233" t="n"/>
      <c r="U1656" s="233" t="n"/>
    </row>
    <row r="1657">
      <c r="B1657" s="233">
        <f>IF(AND(M1657&lt;&gt;"B20", O1657= "Coating_Standard"),"Y","N")</f>
        <v/>
      </c>
      <c r="C1657" s="233" t="inlineStr">
        <is>
          <t>ConTab_BOM_KP_Insert_2368</t>
        </is>
      </c>
      <c r="D1657" s="233">
        <f>IF(B1657="Y",C1657,"")</f>
        <v/>
      </c>
      <c r="E1657" s="198" t="inlineStr">
        <is>
          <t>1415-1_2-KP</t>
        </is>
      </c>
      <c r="F1657" s="235" t="inlineStr">
        <is>
          <t>Opt_Insert</t>
        </is>
      </c>
      <c r="G1657" s="235" t="inlineStr">
        <is>
          <t>K</t>
        </is>
      </c>
      <c r="H1657" s="234" t="inlineStr">
        <is>
          <t>XK</t>
        </is>
      </c>
      <c r="I1657" s="233" t="inlineStr">
        <is>
          <t>Mechanical Seal</t>
        </is>
      </c>
      <c r="J1657" s="233" t="inlineStr">
        <is>
          <t>Single</t>
        </is>
      </c>
      <c r="K1657" s="233" t="n"/>
      <c r="L1657" s="233" t="inlineStr">
        <is>
          <t>Oil Lubricated Bath</t>
        </is>
      </c>
      <c r="M1657" s="233" t="inlineStr">
        <is>
          <t>C35</t>
        </is>
      </c>
      <c r="N1657" s="233" t="inlineStr">
        <is>
          <t>Lip Seal</t>
        </is>
      </c>
      <c r="O1657" s="233" t="inlineStr">
        <is>
          <t>Coating_Scotchkote134_interior_exterior_IncludeImpeller</t>
        </is>
      </c>
      <c r="P1657" s="235" t="inlineStr">
        <is>
          <t>RTF</t>
        </is>
      </c>
      <c r="Q1657" s="233" t="inlineStr">
        <is>
          <t>B104056</t>
        </is>
      </c>
      <c r="R1657" s="235" t="inlineStr">
        <is>
          <t>LT250</t>
        </is>
      </c>
      <c r="S1657" s="233" t="n"/>
      <c r="T1657" s="233" t="n"/>
      <c r="U1657" s="233" t="n"/>
    </row>
    <row r="1658">
      <c r="B1658" s="233">
        <f>IF(AND(M1658&lt;&gt;"B20", O1658= "Coating_Standard"),"Y","N")</f>
        <v/>
      </c>
      <c r="C1658" s="233" t="inlineStr">
        <is>
          <t>ConTab_BOM_KP_Insert_2369</t>
        </is>
      </c>
      <c r="D1658" s="233">
        <f>IF(B1658="Y",C1658,"")</f>
        <v/>
      </c>
      <c r="E1658" s="198" t="inlineStr">
        <is>
          <t>1415-1_2-KP</t>
        </is>
      </c>
      <c r="F1658" s="235" t="inlineStr">
        <is>
          <t>Opt_Insert</t>
        </is>
      </c>
      <c r="G1658" s="235" t="inlineStr">
        <is>
          <t>K</t>
        </is>
      </c>
      <c r="H1658" s="234" t="inlineStr">
        <is>
          <t>XK</t>
        </is>
      </c>
      <c r="I1658" s="233" t="inlineStr">
        <is>
          <t>Mechanical Seal</t>
        </is>
      </c>
      <c r="J1658" s="233" t="inlineStr">
        <is>
          <t>Single</t>
        </is>
      </c>
      <c r="K1658" s="233" t="n"/>
      <c r="L1658" s="233" t="inlineStr">
        <is>
          <t>Oil Lubricated Bath</t>
        </is>
      </c>
      <c r="M1658" s="233" t="inlineStr">
        <is>
          <t>J</t>
        </is>
      </c>
      <c r="N1658" s="233" t="inlineStr">
        <is>
          <t>Lip Seal</t>
        </is>
      </c>
      <c r="O1658" s="233" t="inlineStr">
        <is>
          <t>Coating_Scotchkote134_interior_exterior_IncludeImpeller</t>
        </is>
      </c>
      <c r="P1658" s="235" t="inlineStr">
        <is>
          <t>RTF</t>
        </is>
      </c>
      <c r="Q1658" s="233" t="inlineStr">
        <is>
          <t>B104058</t>
        </is>
      </c>
      <c r="R1658" s="235" t="inlineStr">
        <is>
          <t>LT105</t>
        </is>
      </c>
      <c r="S1658" s="233" t="n"/>
      <c r="T1658" s="233" t="n"/>
      <c r="U1658" s="233" t="n"/>
    </row>
    <row r="1659">
      <c r="B1659" s="233">
        <f>IF(AND(M1659&lt;&gt;"B20", O1659= "Coating_Standard"),"Y","N")</f>
        <v/>
      </c>
      <c r="C1659" s="233" t="inlineStr">
        <is>
          <t>ConTab_BOM_KP_Insert_2370</t>
        </is>
      </c>
      <c r="D1659" s="233">
        <f>IF(B1659="Y",C1659,"")</f>
        <v/>
      </c>
      <c r="E1659" s="198" t="inlineStr">
        <is>
          <t>1415-1_2-KP</t>
        </is>
      </c>
      <c r="F1659" s="235" t="inlineStr">
        <is>
          <t>Opt_Insert</t>
        </is>
      </c>
      <c r="G1659" s="235" t="inlineStr">
        <is>
          <t>K</t>
        </is>
      </c>
      <c r="H1659" s="234" t="inlineStr">
        <is>
          <t>XK</t>
        </is>
      </c>
      <c r="I1659" s="233" t="inlineStr">
        <is>
          <t>Mechanical Seal</t>
        </is>
      </c>
      <c r="J1659" s="233" t="inlineStr">
        <is>
          <t>Single</t>
        </is>
      </c>
      <c r="K1659" s="233" t="n"/>
      <c r="L1659" s="233" t="inlineStr">
        <is>
          <t>Oil Lubricated Bath</t>
        </is>
      </c>
      <c r="M1659" s="233" t="inlineStr">
        <is>
          <t>X</t>
        </is>
      </c>
      <c r="N1659" s="233" t="inlineStr">
        <is>
          <t>Special/Other</t>
        </is>
      </c>
      <c r="O1659" s="233" t="inlineStr">
        <is>
          <t>Coating_Scotchkote134_interior_exterior_IncludeImpeller</t>
        </is>
      </c>
      <c r="P1659" s="235" t="inlineStr">
        <is>
          <t>RTF</t>
        </is>
      </c>
      <c r="Q1659" s="233" t="inlineStr">
        <is>
          <t>B104059</t>
        </is>
      </c>
      <c r="R1659" s="235" t="inlineStr">
        <is>
          <t>LT250</t>
        </is>
      </c>
      <c r="S1659" s="233" t="n"/>
      <c r="T1659" s="233" t="n"/>
      <c r="U1659" s="233" t="n"/>
    </row>
    <row r="1660">
      <c r="B1660" s="233">
        <f>IF(AND(M1660&lt;&gt;"B20", O1660= "Coating_Standard"),"Y","N")</f>
        <v/>
      </c>
      <c r="C1660" s="233" t="inlineStr">
        <is>
          <t>ConTab_BOM_KP_Insert_2371</t>
        </is>
      </c>
      <c r="D1660" s="233">
        <f>IF(B1660="Y",C1660,"")</f>
        <v/>
      </c>
      <c r="E1660" s="198" t="inlineStr">
        <is>
          <t>1415-1_2-KP</t>
        </is>
      </c>
      <c r="F1660" s="235" t="inlineStr">
        <is>
          <t>Opt_Insert</t>
        </is>
      </c>
      <c r="G1660" s="235" t="inlineStr">
        <is>
          <t>K</t>
        </is>
      </c>
      <c r="H1660" s="234" t="inlineStr">
        <is>
          <t>XK</t>
        </is>
      </c>
      <c r="I1660" s="233" t="inlineStr">
        <is>
          <t>Packing</t>
        </is>
      </c>
      <c r="J1660" s="233" t="inlineStr">
        <is>
          <t>Packing</t>
        </is>
      </c>
      <c r="K1660" s="233" t="n"/>
      <c r="L1660" s="233" t="inlineStr">
        <is>
          <t>Oil Lubricated Bath</t>
        </is>
      </c>
      <c r="M1660" s="233" t="inlineStr">
        <is>
          <t>C35</t>
        </is>
      </c>
      <c r="N1660" s="233" t="inlineStr">
        <is>
          <t>Lip Seal</t>
        </is>
      </c>
      <c r="O1660" s="233" t="inlineStr">
        <is>
          <t>Coating_Scotchkote134_interior_exterior_IncludeImpeller</t>
        </is>
      </c>
      <c r="P1660" s="235" t="inlineStr">
        <is>
          <t>RTF</t>
        </is>
      </c>
      <c r="Q1660" s="233" t="inlineStr">
        <is>
          <t>B104060</t>
        </is>
      </c>
      <c r="R1660" s="235" t="inlineStr">
        <is>
          <t>LT250</t>
        </is>
      </c>
      <c r="S1660" s="233" t="n"/>
      <c r="T1660" s="233" t="n"/>
      <c r="U1660" s="233" t="n"/>
    </row>
    <row r="1661">
      <c r="B1661" s="233">
        <f>IF(AND(M1661&lt;&gt;"B20", O1661= "Coating_Standard"),"Y","N")</f>
        <v/>
      </c>
      <c r="C1661" s="233" t="inlineStr">
        <is>
          <t>ConTab_BOM_KP_Insert_2372</t>
        </is>
      </c>
      <c r="D1661" s="233">
        <f>IF(B1661="Y",C1661,"")</f>
        <v/>
      </c>
      <c r="E1661" s="198" t="inlineStr">
        <is>
          <t>1415-1_2-KP</t>
        </is>
      </c>
      <c r="F1661" s="235" t="inlineStr">
        <is>
          <t>Opt_Insert</t>
        </is>
      </c>
      <c r="G1661" s="235" t="inlineStr">
        <is>
          <t>K</t>
        </is>
      </c>
      <c r="H1661" s="234" t="inlineStr">
        <is>
          <t>XK</t>
        </is>
      </c>
      <c r="I1661" s="233" t="inlineStr">
        <is>
          <t>Packing</t>
        </is>
      </c>
      <c r="J1661" s="233" t="inlineStr">
        <is>
          <t>Packing</t>
        </is>
      </c>
      <c r="K1661" s="233" t="n"/>
      <c r="L1661" s="233" t="inlineStr">
        <is>
          <t>Oil Lubricated Bath</t>
        </is>
      </c>
      <c r="M1661" s="233" t="inlineStr">
        <is>
          <t>J</t>
        </is>
      </c>
      <c r="N1661" s="233" t="inlineStr">
        <is>
          <t>Lip Seal</t>
        </is>
      </c>
      <c r="O1661" s="233" t="inlineStr">
        <is>
          <t>Coating_Scotchkote134_interior_exterior_IncludeImpeller</t>
        </is>
      </c>
      <c r="P1661" s="235" t="inlineStr">
        <is>
          <t>RTF</t>
        </is>
      </c>
      <c r="Q1661" s="233" t="inlineStr">
        <is>
          <t>B104062</t>
        </is>
      </c>
      <c r="R1661" s="235" t="inlineStr">
        <is>
          <t>LT105</t>
        </is>
      </c>
      <c r="S1661" s="233" t="n"/>
      <c r="T1661" s="233" t="n"/>
      <c r="U1661" s="233" t="n"/>
    </row>
    <row r="1662">
      <c r="B1662" s="233">
        <f>IF(AND(M1662&lt;&gt;"B20", O1662= "Coating_Standard"),"Y","N")</f>
        <v/>
      </c>
      <c r="C1662" s="233" t="inlineStr">
        <is>
          <t>ConTab_BOM_KP_Insert_2373</t>
        </is>
      </c>
      <c r="D1662" s="233">
        <f>IF(B1662="Y",C1662,"")</f>
        <v/>
      </c>
      <c r="E1662" s="198" t="inlineStr">
        <is>
          <t>1415-1_2-KP</t>
        </is>
      </c>
      <c r="F1662" s="235" t="inlineStr">
        <is>
          <t>Opt_Insert</t>
        </is>
      </c>
      <c r="G1662" s="235" t="inlineStr">
        <is>
          <t>K</t>
        </is>
      </c>
      <c r="H1662" s="234" t="inlineStr">
        <is>
          <t>XK</t>
        </is>
      </c>
      <c r="I1662" s="233" t="inlineStr">
        <is>
          <t>Packing</t>
        </is>
      </c>
      <c r="J1662" s="233" t="inlineStr">
        <is>
          <t>Packing</t>
        </is>
      </c>
      <c r="K1662" s="233" t="n"/>
      <c r="L1662" s="233" t="inlineStr">
        <is>
          <t>Oil Lubricated Bath</t>
        </is>
      </c>
      <c r="M1662" s="233" t="inlineStr">
        <is>
          <t>X</t>
        </is>
      </c>
      <c r="N1662" s="233" t="inlineStr">
        <is>
          <t>Special/Other</t>
        </is>
      </c>
      <c r="O1662" s="233" t="inlineStr">
        <is>
          <t>Coating_Scotchkote134_interior_exterior_IncludeImpeller</t>
        </is>
      </c>
      <c r="P1662" s="235" t="inlineStr">
        <is>
          <t>RTF</t>
        </is>
      </c>
      <c r="Q1662" s="233" t="inlineStr">
        <is>
          <t>B104063</t>
        </is>
      </c>
      <c r="R1662" s="235" t="inlineStr">
        <is>
          <t>LT250</t>
        </is>
      </c>
      <c r="S1662" s="233" t="n"/>
      <c r="T1662" s="233" t="n"/>
      <c r="U1662" s="233" t="n"/>
    </row>
    <row r="1663">
      <c r="B1663" s="233">
        <f>IF(AND(M1663&lt;&gt;"B20", O1663= "Coating_Standard"),"Y","N")</f>
        <v/>
      </c>
      <c r="C1663" s="233" t="inlineStr">
        <is>
          <t>ConTab_BOM_KP_Insert_2374</t>
        </is>
      </c>
      <c r="D1663" s="233">
        <f>IF(B1663="Y",C1663,"")</f>
        <v/>
      </c>
      <c r="E1663" s="235" t="inlineStr">
        <is>
          <t>2095-1_2-KP</t>
        </is>
      </c>
      <c r="F1663" s="235" t="inlineStr">
        <is>
          <t>Opt_Insert</t>
        </is>
      </c>
      <c r="G1663" s="235" t="inlineStr">
        <is>
          <t>2</t>
        </is>
      </c>
      <c r="H1663" s="234" t="inlineStr">
        <is>
          <t>X2</t>
        </is>
      </c>
      <c r="I1663" s="233" t="inlineStr">
        <is>
          <t>Mechanical Seal</t>
        </is>
      </c>
      <c r="J1663" s="233" t="inlineStr">
        <is>
          <t>Single</t>
        </is>
      </c>
      <c r="K1663" s="233" t="inlineStr">
        <is>
          <t>Unbalanced</t>
        </is>
      </c>
      <c r="L1663" s="233" t="inlineStr">
        <is>
          <t>Regreasable</t>
        </is>
      </c>
      <c r="M1663" s="233" t="inlineStr">
        <is>
          <t>C35</t>
        </is>
      </c>
      <c r="N1663" s="233" t="inlineStr">
        <is>
          <t>Lip Seal</t>
        </is>
      </c>
      <c r="O1663" s="233" t="inlineStr">
        <is>
          <t>Coating_Scotchkote134_interior_exterior_IncludeImpeller</t>
        </is>
      </c>
      <c r="P1663" s="235" t="inlineStr">
        <is>
          <t>RTF</t>
        </is>
      </c>
      <c r="Q1663" s="233" t="inlineStr">
        <is>
          <t>B105011</t>
        </is>
      </c>
      <c r="R1663" s="235" t="inlineStr">
        <is>
          <t>LT250</t>
        </is>
      </c>
      <c r="S1663" s="233" t="n"/>
      <c r="T1663" s="233" t="n"/>
      <c r="U1663" s="233" t="n"/>
    </row>
    <row r="1664">
      <c r="B1664" s="233">
        <f>IF(AND(M1664&lt;&gt;"B20", O1664= "Coating_Standard"),"Y","N")</f>
        <v/>
      </c>
      <c r="C1664" s="233" t="inlineStr">
        <is>
          <t>ConTab_BOM_KP_Insert_2375</t>
        </is>
      </c>
      <c r="D1664" s="233">
        <f>IF(B1664="Y",C1664,"")</f>
        <v/>
      </c>
      <c r="E1664" s="235" t="inlineStr">
        <is>
          <t>2095-1_2-KP</t>
        </is>
      </c>
      <c r="F1664" s="235" t="inlineStr">
        <is>
          <t>Opt_Insert</t>
        </is>
      </c>
      <c r="G1664" s="235" t="inlineStr">
        <is>
          <t>2</t>
        </is>
      </c>
      <c r="H1664" s="234" t="inlineStr">
        <is>
          <t>X2</t>
        </is>
      </c>
      <c r="I1664" s="233" t="inlineStr">
        <is>
          <t>Mechanical Seal</t>
        </is>
      </c>
      <c r="J1664" s="233" t="inlineStr">
        <is>
          <t>Single</t>
        </is>
      </c>
      <c r="K1664" s="233" t="inlineStr">
        <is>
          <t>Unbalanced</t>
        </is>
      </c>
      <c r="L1664" s="233" t="inlineStr">
        <is>
          <t>Regreasable</t>
        </is>
      </c>
      <c r="M1664" s="233" t="inlineStr">
        <is>
          <t>J</t>
        </is>
      </c>
      <c r="N1664" s="233" t="inlineStr">
        <is>
          <t>Lip Seal</t>
        </is>
      </c>
      <c r="O1664" s="233" t="inlineStr">
        <is>
          <t>Coating_Scotchkote134_interior_exterior_IncludeImpeller</t>
        </is>
      </c>
      <c r="P1664" s="235" t="inlineStr">
        <is>
          <t>RTF</t>
        </is>
      </c>
      <c r="Q1664" s="233" t="inlineStr">
        <is>
          <t>B105012</t>
        </is>
      </c>
      <c r="R1664" s="235" t="inlineStr">
        <is>
          <t>LT105</t>
        </is>
      </c>
      <c r="S1664" s="233" t="n"/>
      <c r="T1664" s="233" t="n"/>
      <c r="U1664" s="233" t="n"/>
    </row>
    <row r="1665">
      <c r="B1665" s="233">
        <f>IF(AND(M1665&lt;&gt;"B20", O1665= "Coating_Standard"),"Y","N")</f>
        <v/>
      </c>
      <c r="C1665" s="233" t="inlineStr">
        <is>
          <t>ConTab_BOM_KP_Insert_2376</t>
        </is>
      </c>
      <c r="D1665" s="233">
        <f>IF(B1665="Y",C1665,"")</f>
        <v/>
      </c>
      <c r="E1665" s="235" t="inlineStr">
        <is>
          <t>2095-1_2-KP</t>
        </is>
      </c>
      <c r="F1665" s="235" t="inlineStr">
        <is>
          <t>Opt_Insert</t>
        </is>
      </c>
      <c r="G1665" s="235" t="inlineStr">
        <is>
          <t>3</t>
        </is>
      </c>
      <c r="H1665" s="234" t="inlineStr">
        <is>
          <t>X3</t>
        </is>
      </c>
      <c r="I1665" s="233" t="inlineStr">
        <is>
          <t>Packing</t>
        </is>
      </c>
      <c r="J1665" s="233" t="inlineStr">
        <is>
          <t>Packing</t>
        </is>
      </c>
      <c r="K1665" s="233" t="n"/>
      <c r="L1665" s="233" t="inlineStr">
        <is>
          <t>Regreasable</t>
        </is>
      </c>
      <c r="M1665" s="233" t="inlineStr">
        <is>
          <t>C35</t>
        </is>
      </c>
      <c r="N1665" s="233" t="inlineStr">
        <is>
          <t>Lip Seal</t>
        </is>
      </c>
      <c r="O1665" s="233" t="inlineStr">
        <is>
          <t>Coating_Scotchkote134_interior_exterior_IncludeImpeller</t>
        </is>
      </c>
      <c r="P1665" s="235" t="inlineStr">
        <is>
          <t>RTF</t>
        </is>
      </c>
      <c r="Q1665" s="233" t="inlineStr">
        <is>
          <t>B105013</t>
        </is>
      </c>
      <c r="R1665" s="235" t="inlineStr">
        <is>
          <t>LT250</t>
        </is>
      </c>
      <c r="S1665" s="233" t="n"/>
      <c r="T1665" s="233" t="n"/>
      <c r="U1665" s="233" t="n"/>
    </row>
    <row r="1666">
      <c r="B1666" s="233">
        <f>IF(AND(M1666&lt;&gt;"B20", O1666= "Coating_Standard"),"Y","N")</f>
        <v/>
      </c>
      <c r="C1666" s="233" t="inlineStr">
        <is>
          <t>ConTab_BOM_KP_Insert_2377</t>
        </is>
      </c>
      <c r="D1666" s="233">
        <f>IF(B1666="Y",C1666,"")</f>
        <v/>
      </c>
      <c r="E1666" s="235" t="inlineStr">
        <is>
          <t>2095-1_2-KP</t>
        </is>
      </c>
      <c r="F1666" s="235" t="inlineStr">
        <is>
          <t>Opt_Insert</t>
        </is>
      </c>
      <c r="G1666" s="235" t="inlineStr">
        <is>
          <t>3</t>
        </is>
      </c>
      <c r="H1666" s="234" t="inlineStr">
        <is>
          <t>X3</t>
        </is>
      </c>
      <c r="I1666" s="233" t="inlineStr">
        <is>
          <t>Packing</t>
        </is>
      </c>
      <c r="J1666" s="233" t="inlineStr">
        <is>
          <t>Packing</t>
        </is>
      </c>
      <c r="K1666" s="233" t="n"/>
      <c r="L1666" s="233" t="inlineStr">
        <is>
          <t>Regreasable</t>
        </is>
      </c>
      <c r="M1666" s="233" t="inlineStr">
        <is>
          <t>J</t>
        </is>
      </c>
      <c r="N1666" s="233" t="inlineStr">
        <is>
          <t>Lip Seal</t>
        </is>
      </c>
      <c r="O1666" s="233" t="inlineStr">
        <is>
          <t>Coating_Scotchkote134_interior_exterior_IncludeImpeller</t>
        </is>
      </c>
      <c r="P1666" s="235" t="inlineStr">
        <is>
          <t>RTF</t>
        </is>
      </c>
      <c r="Q1666" s="233" t="inlineStr">
        <is>
          <t>B105014</t>
        </is>
      </c>
      <c r="R1666" s="235" t="inlineStr">
        <is>
          <t>LT105</t>
        </is>
      </c>
      <c r="S1666" s="233" t="n"/>
      <c r="T1666" s="233" t="n"/>
      <c r="U1666" s="233" t="n"/>
    </row>
    <row r="1667">
      <c r="B1667" s="233">
        <f>IF(AND(M1667&lt;&gt;"B20", O1667= "Coating_Standard"),"Y","N")</f>
        <v/>
      </c>
      <c r="C1667" s="233" t="inlineStr">
        <is>
          <t>ConTab_BOM_KP_Insert_2378</t>
        </is>
      </c>
      <c r="D1667" s="233">
        <f>IF(B1667="Y",C1667,"")</f>
        <v/>
      </c>
      <c r="E1667" s="235" t="inlineStr">
        <is>
          <t>2095-1_2-KP</t>
        </is>
      </c>
      <c r="F1667" s="235" t="inlineStr">
        <is>
          <t>Opt_Insert</t>
        </is>
      </c>
      <c r="G1667" s="235" t="inlineStr">
        <is>
          <t>3</t>
        </is>
      </c>
      <c r="H1667" s="234" t="inlineStr">
        <is>
          <t>X3</t>
        </is>
      </c>
      <c r="I1667" s="233" t="inlineStr">
        <is>
          <t>Mechanical Seal</t>
        </is>
      </c>
      <c r="J1667" s="233" t="inlineStr">
        <is>
          <t>Single</t>
        </is>
      </c>
      <c r="K1667" s="233" t="inlineStr">
        <is>
          <t>Balanced</t>
        </is>
      </c>
      <c r="L1667" s="233" t="inlineStr">
        <is>
          <t>Regreasable</t>
        </is>
      </c>
      <c r="M1667" s="233" t="inlineStr">
        <is>
          <t>C35</t>
        </is>
      </c>
      <c r="N1667" s="233" t="inlineStr">
        <is>
          <t>Lip Seal</t>
        </is>
      </c>
      <c r="O1667" s="233" t="inlineStr">
        <is>
          <t>Coating_Scotchkote134_interior_exterior_IncludeImpeller</t>
        </is>
      </c>
      <c r="P1667" s="235" t="inlineStr">
        <is>
          <t>RTF</t>
        </is>
      </c>
      <c r="Q1667" s="233" t="inlineStr">
        <is>
          <t>B105016</t>
        </is>
      </c>
      <c r="R1667" s="235" t="inlineStr">
        <is>
          <t>LT250</t>
        </is>
      </c>
      <c r="S1667" s="233" t="n"/>
      <c r="T1667" s="233" t="n"/>
      <c r="U1667" s="233" t="n"/>
    </row>
    <row r="1668">
      <c r="B1668" s="233">
        <f>IF(AND(M1668&lt;&gt;"B20", O1668= "Coating_Standard"),"Y","N")</f>
        <v/>
      </c>
      <c r="C1668" s="233" t="inlineStr">
        <is>
          <t>ConTab_BOM_KP_Insert_2379</t>
        </is>
      </c>
      <c r="D1668" s="233">
        <f>IF(B1668="Y",C1668,"")</f>
        <v/>
      </c>
      <c r="E1668" s="235" t="inlineStr">
        <is>
          <t>2095-1_2-KP</t>
        </is>
      </c>
      <c r="F1668" s="235" t="inlineStr">
        <is>
          <t>Opt_Insert</t>
        </is>
      </c>
      <c r="G1668" s="235" t="inlineStr">
        <is>
          <t>3</t>
        </is>
      </c>
      <c r="H1668" s="234" t="inlineStr">
        <is>
          <t>X3</t>
        </is>
      </c>
      <c r="I1668" s="233" t="inlineStr">
        <is>
          <t>Mechanical Seal</t>
        </is>
      </c>
      <c r="J1668" s="233" t="inlineStr">
        <is>
          <t>Single</t>
        </is>
      </c>
      <c r="K1668" s="233" t="inlineStr">
        <is>
          <t>Balanced</t>
        </is>
      </c>
      <c r="L1668" s="233" t="inlineStr">
        <is>
          <t>Regreasable</t>
        </is>
      </c>
      <c r="M1668" s="233" t="inlineStr">
        <is>
          <t>J</t>
        </is>
      </c>
      <c r="N1668" s="233" t="inlineStr">
        <is>
          <t>Lip Seal</t>
        </is>
      </c>
      <c r="O1668" s="233" t="inlineStr">
        <is>
          <t>Coating_Scotchkote134_interior_exterior_IncludeImpeller</t>
        </is>
      </c>
      <c r="P1668" s="235" t="inlineStr">
        <is>
          <t>RTF</t>
        </is>
      </c>
      <c r="Q1668" s="233" t="inlineStr">
        <is>
          <t>B105017</t>
        </is>
      </c>
      <c r="R1668" s="235" t="inlineStr">
        <is>
          <t>LT105</t>
        </is>
      </c>
      <c r="S1668" s="233" t="n"/>
      <c r="T1668" s="233" t="n"/>
      <c r="U1668" s="233" t="n"/>
    </row>
    <row r="1669">
      <c r="B1669" s="233">
        <f>IF(AND(M1669&lt;&gt;"B20", O1669= "Coating_Standard"),"Y","N")</f>
        <v/>
      </c>
      <c r="C1669" s="233" t="inlineStr">
        <is>
          <t>ConTab_BOM_KP_Insert_2380</t>
        </is>
      </c>
      <c r="D1669" s="233">
        <f>IF(B1669="Y",C1669,"")</f>
        <v/>
      </c>
      <c r="E1669" s="235" t="inlineStr">
        <is>
          <t>2013-5_6-KP</t>
        </is>
      </c>
      <c r="F1669" s="235" t="inlineStr">
        <is>
          <t>Opt_Insert</t>
        </is>
      </c>
      <c r="G1669" s="235" t="inlineStr">
        <is>
          <t>2</t>
        </is>
      </c>
      <c r="H1669" s="234" t="inlineStr">
        <is>
          <t>X2</t>
        </is>
      </c>
      <c r="I1669" s="233" t="inlineStr">
        <is>
          <t>Mechanical Seal</t>
        </is>
      </c>
      <c r="J1669" s="233" t="inlineStr">
        <is>
          <t>Single</t>
        </is>
      </c>
      <c r="K1669" s="233" t="inlineStr">
        <is>
          <t>Unbalanced</t>
        </is>
      </c>
      <c r="L1669" s="233" t="inlineStr">
        <is>
          <t>Regreasable</t>
        </is>
      </c>
      <c r="M1669" s="233" t="inlineStr">
        <is>
          <t>C35</t>
        </is>
      </c>
      <c r="N1669" s="233" t="inlineStr">
        <is>
          <t>Lip Seal</t>
        </is>
      </c>
      <c r="O1669" s="233" t="inlineStr">
        <is>
          <t>Coating_Scotchkote134_interior_exterior_IncludeImpeller</t>
        </is>
      </c>
      <c r="P1669" s="235" t="inlineStr">
        <is>
          <t>RTF</t>
        </is>
      </c>
      <c r="Q1669" s="233" t="inlineStr">
        <is>
          <t>B105011</t>
        </is>
      </c>
      <c r="R1669" s="235" t="inlineStr">
        <is>
          <t>LT250</t>
        </is>
      </c>
      <c r="S1669" s="233" t="n"/>
      <c r="T1669" s="233" t="n"/>
      <c r="U1669" s="233" t="n"/>
    </row>
    <row r="1670">
      <c r="B1670" s="233">
        <f>IF(AND(M1670&lt;&gt;"B20", O1670= "Coating_Standard"),"Y","N")</f>
        <v/>
      </c>
      <c r="C1670" s="233" t="inlineStr">
        <is>
          <t>ConTab_BOM_KP_Insert_2381</t>
        </is>
      </c>
      <c r="D1670" s="233">
        <f>IF(B1670="Y",C1670,"")</f>
        <v/>
      </c>
      <c r="E1670" s="235" t="inlineStr">
        <is>
          <t>2013-5_6-KP</t>
        </is>
      </c>
      <c r="F1670" s="235" t="inlineStr">
        <is>
          <t>Opt_Insert</t>
        </is>
      </c>
      <c r="G1670" s="235" t="inlineStr">
        <is>
          <t>2</t>
        </is>
      </c>
      <c r="H1670" s="234" t="inlineStr">
        <is>
          <t>X2</t>
        </is>
      </c>
      <c r="I1670" s="233" t="inlineStr">
        <is>
          <t>Mechanical Seal</t>
        </is>
      </c>
      <c r="J1670" s="233" t="inlineStr">
        <is>
          <t>Single</t>
        </is>
      </c>
      <c r="K1670" s="233" t="inlineStr">
        <is>
          <t>Unbalanced</t>
        </is>
      </c>
      <c r="L1670" s="233" t="inlineStr">
        <is>
          <t>Regreasable</t>
        </is>
      </c>
      <c r="M1670" s="233" t="inlineStr">
        <is>
          <t>J</t>
        </is>
      </c>
      <c r="N1670" s="233" t="inlineStr">
        <is>
          <t>Lip Seal</t>
        </is>
      </c>
      <c r="O1670" s="233" t="inlineStr">
        <is>
          <t>Coating_Scotchkote134_interior_exterior_IncludeImpeller</t>
        </is>
      </c>
      <c r="P1670" s="235" t="inlineStr">
        <is>
          <t>RTF</t>
        </is>
      </c>
      <c r="Q1670" s="233" t="inlineStr">
        <is>
          <t>B105012</t>
        </is>
      </c>
      <c r="R1670" s="235" t="inlineStr">
        <is>
          <t>LT105</t>
        </is>
      </c>
      <c r="S1670" s="233" t="n"/>
      <c r="T1670" s="233" t="n"/>
      <c r="U1670" s="233" t="n"/>
    </row>
    <row r="1671">
      <c r="B1671" s="233">
        <f>IF(AND(M1671&lt;&gt;"B20", O1671= "Coating_Standard"),"Y","N")</f>
        <v/>
      </c>
      <c r="C1671" s="233" t="inlineStr">
        <is>
          <t>ConTab_BOM_KP_Insert_2382</t>
        </is>
      </c>
      <c r="D1671" s="233">
        <f>IF(B1671="Y",C1671,"")</f>
        <v/>
      </c>
      <c r="E1671" s="235" t="inlineStr">
        <is>
          <t>2013-5_6-KP</t>
        </is>
      </c>
      <c r="F1671" s="235" t="inlineStr">
        <is>
          <t>Opt_Insert</t>
        </is>
      </c>
      <c r="G1671" s="235" t="inlineStr">
        <is>
          <t>3</t>
        </is>
      </c>
      <c r="H1671" s="234" t="inlineStr">
        <is>
          <t>X3</t>
        </is>
      </c>
      <c r="I1671" s="233" t="inlineStr">
        <is>
          <t>Packing</t>
        </is>
      </c>
      <c r="J1671" s="233" t="inlineStr">
        <is>
          <t>Packing</t>
        </is>
      </c>
      <c r="K1671" s="233" t="n"/>
      <c r="L1671" s="233" t="inlineStr">
        <is>
          <t>Regreasable</t>
        </is>
      </c>
      <c r="M1671" s="233" t="inlineStr">
        <is>
          <t>C35</t>
        </is>
      </c>
      <c r="N1671" s="233" t="inlineStr">
        <is>
          <t>Lip Seal</t>
        </is>
      </c>
      <c r="O1671" s="233" t="inlineStr">
        <is>
          <t>Coating_Scotchkote134_interior_exterior_IncludeImpeller</t>
        </is>
      </c>
      <c r="P1671" s="235" t="inlineStr">
        <is>
          <t>RTF</t>
        </is>
      </c>
      <c r="Q1671" s="233" t="inlineStr">
        <is>
          <t>B105013</t>
        </is>
      </c>
      <c r="R1671" s="235" t="inlineStr">
        <is>
          <t>LT250</t>
        </is>
      </c>
      <c r="S1671" s="233" t="n"/>
      <c r="T1671" s="233" t="n"/>
      <c r="U1671" s="233" t="n"/>
    </row>
    <row r="1672">
      <c r="B1672" s="233">
        <f>IF(AND(M1672&lt;&gt;"B20", O1672= "Coating_Standard"),"Y","N")</f>
        <v/>
      </c>
      <c r="C1672" s="233" t="inlineStr">
        <is>
          <t>ConTab_BOM_KP_Insert_2383</t>
        </is>
      </c>
      <c r="D1672" s="233">
        <f>IF(B1672="Y",C1672,"")</f>
        <v/>
      </c>
      <c r="E1672" s="235" t="inlineStr">
        <is>
          <t>2013-5_6-KP</t>
        </is>
      </c>
      <c r="F1672" s="235" t="inlineStr">
        <is>
          <t>Opt_Insert</t>
        </is>
      </c>
      <c r="G1672" s="235" t="inlineStr">
        <is>
          <t>3</t>
        </is>
      </c>
      <c r="H1672" s="234" t="inlineStr">
        <is>
          <t>X3</t>
        </is>
      </c>
      <c r="I1672" s="233" t="inlineStr">
        <is>
          <t>Packing</t>
        </is>
      </c>
      <c r="J1672" s="233" t="inlineStr">
        <is>
          <t>Packing</t>
        </is>
      </c>
      <c r="K1672" s="233" t="n"/>
      <c r="L1672" s="233" t="inlineStr">
        <is>
          <t>Regreasable</t>
        </is>
      </c>
      <c r="M1672" s="233" t="inlineStr">
        <is>
          <t>J</t>
        </is>
      </c>
      <c r="N1672" s="233" t="inlineStr">
        <is>
          <t>Lip Seal</t>
        </is>
      </c>
      <c r="O1672" s="233" t="inlineStr">
        <is>
          <t>Coating_Scotchkote134_interior_exterior_IncludeImpeller</t>
        </is>
      </c>
      <c r="P1672" s="235" t="inlineStr">
        <is>
          <t>RTF</t>
        </is>
      </c>
      <c r="Q1672" s="233" t="inlineStr">
        <is>
          <t>B105014</t>
        </is>
      </c>
      <c r="R1672" s="235" t="inlineStr">
        <is>
          <t>LT105</t>
        </is>
      </c>
      <c r="S1672" s="233" t="n"/>
      <c r="T1672" s="233" t="n"/>
      <c r="U1672" s="233" t="n"/>
    </row>
    <row r="1673">
      <c r="B1673" s="233">
        <f>IF(AND(M1673&lt;&gt;"B20", O1673= "Coating_Standard"),"Y","N")</f>
        <v/>
      </c>
      <c r="C1673" s="233" t="inlineStr">
        <is>
          <t>ConTab_BOM_KP_Insert_2384</t>
        </is>
      </c>
      <c r="D1673" s="233">
        <f>IF(B1673="Y",C1673,"")</f>
        <v/>
      </c>
      <c r="E1673" s="235" t="inlineStr">
        <is>
          <t>2013-5_6-KP</t>
        </is>
      </c>
      <c r="F1673" s="235" t="inlineStr">
        <is>
          <t>Opt_Insert</t>
        </is>
      </c>
      <c r="G1673" s="235" t="inlineStr">
        <is>
          <t>3</t>
        </is>
      </c>
      <c r="H1673" s="234" t="inlineStr">
        <is>
          <t>X3</t>
        </is>
      </c>
      <c r="I1673" s="233" t="inlineStr">
        <is>
          <t>Mechanical Seal</t>
        </is>
      </c>
      <c r="J1673" s="233" t="inlineStr">
        <is>
          <t>Single</t>
        </is>
      </c>
      <c r="K1673" s="233" t="inlineStr">
        <is>
          <t>Balanced</t>
        </is>
      </c>
      <c r="L1673" s="233" t="inlineStr">
        <is>
          <t>Regreasable</t>
        </is>
      </c>
      <c r="M1673" s="233" t="inlineStr">
        <is>
          <t>C35</t>
        </is>
      </c>
      <c r="N1673" s="233" t="inlineStr">
        <is>
          <t>Lip Seal</t>
        </is>
      </c>
      <c r="O1673" s="233" t="inlineStr">
        <is>
          <t>Coating_Scotchkote134_interior_exterior_IncludeImpeller</t>
        </is>
      </c>
      <c r="P1673" s="235" t="inlineStr">
        <is>
          <t>RTF</t>
        </is>
      </c>
      <c r="Q1673" s="233" t="inlineStr">
        <is>
          <t>B105016</t>
        </is>
      </c>
      <c r="R1673" s="235" t="inlineStr">
        <is>
          <t>LT250</t>
        </is>
      </c>
      <c r="S1673" s="233" t="n"/>
      <c r="T1673" s="233" t="n"/>
      <c r="U1673" s="233" t="n"/>
    </row>
    <row r="1674">
      <c r="B1674" s="233">
        <f>IF(AND(M1674&lt;&gt;"B20", O1674= "Coating_Standard"),"Y","N")</f>
        <v/>
      </c>
      <c r="C1674" s="233" t="inlineStr">
        <is>
          <t>ConTab_BOM_KP_Insert_2385</t>
        </is>
      </c>
      <c r="D1674" s="233">
        <f>IF(B1674="Y",C1674,"")</f>
        <v/>
      </c>
      <c r="E1674" s="235" t="inlineStr">
        <is>
          <t>2013-5_6-KP</t>
        </is>
      </c>
      <c r="F1674" s="235" t="inlineStr">
        <is>
          <t>Opt_Insert</t>
        </is>
      </c>
      <c r="G1674" s="235" t="inlineStr">
        <is>
          <t>3</t>
        </is>
      </c>
      <c r="H1674" s="234" t="inlineStr">
        <is>
          <t>X3</t>
        </is>
      </c>
      <c r="I1674" s="233" t="inlineStr">
        <is>
          <t>Mechanical Seal</t>
        </is>
      </c>
      <c r="J1674" s="233" t="inlineStr">
        <is>
          <t>Single</t>
        </is>
      </c>
      <c r="K1674" s="233" t="inlineStr">
        <is>
          <t>Balanced</t>
        </is>
      </c>
      <c r="L1674" s="233" t="inlineStr">
        <is>
          <t>Regreasable</t>
        </is>
      </c>
      <c r="M1674" s="233" t="inlineStr">
        <is>
          <t>J</t>
        </is>
      </c>
      <c r="N1674" s="233" t="inlineStr">
        <is>
          <t>Lip Seal</t>
        </is>
      </c>
      <c r="O1674" s="233" t="inlineStr">
        <is>
          <t>Coating_Scotchkote134_interior_exterior_IncludeImpeller</t>
        </is>
      </c>
      <c r="P1674" s="235" t="inlineStr">
        <is>
          <t>RTF</t>
        </is>
      </c>
      <c r="Q1674" s="233" t="inlineStr">
        <is>
          <t>B105017</t>
        </is>
      </c>
      <c r="R1674" s="235" t="inlineStr">
        <is>
          <t>LT105</t>
        </is>
      </c>
      <c r="S1674" s="233" t="n"/>
      <c r="T1674" s="233" t="n"/>
      <c r="U1674" s="233" t="n"/>
    </row>
    <row r="1675">
      <c r="B1675" s="233">
        <f>IF(AND(M1675&lt;&gt;"B20", O1675= "Coating_Standard"),"Y","N")</f>
        <v/>
      </c>
      <c r="C1675" s="233" t="inlineStr">
        <is>
          <t>ConTab_BOM_KP_Insert_2386</t>
        </is>
      </c>
      <c r="D1675" s="233">
        <f>IF(B1675="Y",C1675,"")</f>
        <v/>
      </c>
      <c r="E1675" s="235" t="inlineStr">
        <is>
          <t>3095-7_8-KP</t>
        </is>
      </c>
      <c r="F1675" s="235" t="inlineStr">
        <is>
          <t>Opt_Insert</t>
        </is>
      </c>
      <c r="G1675" s="235" t="inlineStr">
        <is>
          <t>2</t>
        </is>
      </c>
      <c r="H1675" s="234" t="inlineStr">
        <is>
          <t>X2</t>
        </is>
      </c>
      <c r="I1675" s="233" t="inlineStr">
        <is>
          <t>Mechanical Seal</t>
        </is>
      </c>
      <c r="J1675" s="233" t="inlineStr">
        <is>
          <t>Single</t>
        </is>
      </c>
      <c r="K1675" s="233" t="inlineStr">
        <is>
          <t>Unbalanced</t>
        </is>
      </c>
      <c r="L1675" s="233" t="inlineStr">
        <is>
          <t>Regreasable</t>
        </is>
      </c>
      <c r="M1675" s="233" t="inlineStr">
        <is>
          <t>C35</t>
        </is>
      </c>
      <c r="N1675" s="233" t="inlineStr">
        <is>
          <t>Lip Seal</t>
        </is>
      </c>
      <c r="O1675" s="233" t="inlineStr">
        <is>
          <t>Coating_Scotchkote134_interior_exterior_IncludeImpeller</t>
        </is>
      </c>
      <c r="P1675" s="235" t="inlineStr">
        <is>
          <t>RTF</t>
        </is>
      </c>
      <c r="Q1675" s="233" t="inlineStr">
        <is>
          <t>B105011</t>
        </is>
      </c>
      <c r="R1675" s="235" t="inlineStr">
        <is>
          <t>LT250</t>
        </is>
      </c>
      <c r="S1675" s="233" t="n"/>
      <c r="T1675" s="233" t="n"/>
      <c r="U1675" s="233" t="n"/>
    </row>
    <row r="1676">
      <c r="B1676" s="233">
        <f>IF(AND(M1676&lt;&gt;"B20", O1676= "Coating_Standard"),"Y","N")</f>
        <v/>
      </c>
      <c r="C1676" s="233" t="inlineStr">
        <is>
          <t>ConTab_BOM_KP_Insert_2387</t>
        </is>
      </c>
      <c r="D1676" s="233">
        <f>IF(B1676="Y",C1676,"")</f>
        <v/>
      </c>
      <c r="E1676" s="235" t="inlineStr">
        <is>
          <t>3095-7_8-KP</t>
        </is>
      </c>
      <c r="F1676" s="235" t="inlineStr">
        <is>
          <t>Opt_Insert</t>
        </is>
      </c>
      <c r="G1676" s="235" t="inlineStr">
        <is>
          <t>2</t>
        </is>
      </c>
      <c r="H1676" s="234" t="inlineStr">
        <is>
          <t>X2</t>
        </is>
      </c>
      <c r="I1676" s="233" t="inlineStr">
        <is>
          <t>Mechanical Seal</t>
        </is>
      </c>
      <c r="J1676" s="233" t="inlineStr">
        <is>
          <t>Single</t>
        </is>
      </c>
      <c r="K1676" s="233" t="inlineStr">
        <is>
          <t>Unbalanced</t>
        </is>
      </c>
      <c r="L1676" s="233" t="inlineStr">
        <is>
          <t>Regreasable</t>
        </is>
      </c>
      <c r="M1676" s="233" t="inlineStr">
        <is>
          <t>J</t>
        </is>
      </c>
      <c r="N1676" s="233" t="inlineStr">
        <is>
          <t>Lip Seal</t>
        </is>
      </c>
      <c r="O1676" s="233" t="inlineStr">
        <is>
          <t>Coating_Scotchkote134_interior_exterior_IncludeImpeller</t>
        </is>
      </c>
      <c r="P1676" s="235" t="inlineStr">
        <is>
          <t>RTF</t>
        </is>
      </c>
      <c r="Q1676" s="233" t="inlineStr">
        <is>
          <t>B105012</t>
        </is>
      </c>
      <c r="R1676" s="235" t="inlineStr">
        <is>
          <t>LT105</t>
        </is>
      </c>
      <c r="S1676" s="233" t="n"/>
      <c r="T1676" s="233" t="n"/>
      <c r="U1676" s="233" t="n"/>
    </row>
    <row r="1677">
      <c r="B1677" s="233">
        <f>IF(AND(M1677&lt;&gt;"B20", O1677= "Coating_Standard"),"Y","N")</f>
        <v/>
      </c>
      <c r="C1677" s="233" t="inlineStr">
        <is>
          <t>ConTab_BOM_KP_Insert_2388</t>
        </is>
      </c>
      <c r="D1677" s="233">
        <f>IF(B1677="Y",C1677,"")</f>
        <v/>
      </c>
      <c r="E1677" s="235" t="inlineStr">
        <is>
          <t>3095-7_8-KP</t>
        </is>
      </c>
      <c r="F1677" s="235" t="inlineStr">
        <is>
          <t>Opt_Insert</t>
        </is>
      </c>
      <c r="G1677" s="235" t="inlineStr">
        <is>
          <t>3</t>
        </is>
      </c>
      <c r="H1677" s="234" t="inlineStr">
        <is>
          <t>X3</t>
        </is>
      </c>
      <c r="I1677" s="233" t="inlineStr">
        <is>
          <t>Packing</t>
        </is>
      </c>
      <c r="J1677" s="233" t="inlineStr">
        <is>
          <t>Packing</t>
        </is>
      </c>
      <c r="K1677" s="233" t="n"/>
      <c r="L1677" s="233" t="inlineStr">
        <is>
          <t>Regreasable</t>
        </is>
      </c>
      <c r="M1677" s="233" t="inlineStr">
        <is>
          <t>C35</t>
        </is>
      </c>
      <c r="N1677" s="233" t="inlineStr">
        <is>
          <t>Lip Seal</t>
        </is>
      </c>
      <c r="O1677" s="233" t="inlineStr">
        <is>
          <t>Coating_Scotchkote134_interior_exterior_IncludeImpeller</t>
        </is>
      </c>
      <c r="P1677" s="235" t="inlineStr">
        <is>
          <t>RTF</t>
        </is>
      </c>
      <c r="Q1677" s="233" t="inlineStr">
        <is>
          <t>B105013</t>
        </is>
      </c>
      <c r="R1677" s="235" t="inlineStr">
        <is>
          <t>LT250</t>
        </is>
      </c>
      <c r="S1677" s="233" t="n"/>
      <c r="T1677" s="233" t="n"/>
      <c r="U1677" s="233" t="n"/>
    </row>
    <row r="1678">
      <c r="B1678" s="233">
        <f>IF(AND(M1678&lt;&gt;"B20", O1678= "Coating_Standard"),"Y","N")</f>
        <v/>
      </c>
      <c r="C1678" s="233" t="inlineStr">
        <is>
          <t>ConTab_BOM_KP_Insert_2389</t>
        </is>
      </c>
      <c r="D1678" s="233">
        <f>IF(B1678="Y",C1678,"")</f>
        <v/>
      </c>
      <c r="E1678" s="235" t="inlineStr">
        <is>
          <t>3095-7_8-KP</t>
        </is>
      </c>
      <c r="F1678" s="235" t="inlineStr">
        <is>
          <t>Opt_Insert</t>
        </is>
      </c>
      <c r="G1678" s="235" t="inlineStr">
        <is>
          <t>3</t>
        </is>
      </c>
      <c r="H1678" s="234" t="inlineStr">
        <is>
          <t>X3</t>
        </is>
      </c>
      <c r="I1678" s="233" t="inlineStr">
        <is>
          <t>Packing</t>
        </is>
      </c>
      <c r="J1678" s="233" t="inlineStr">
        <is>
          <t>Packing</t>
        </is>
      </c>
      <c r="K1678" s="233" t="n"/>
      <c r="L1678" s="233" t="inlineStr">
        <is>
          <t>Regreasable</t>
        </is>
      </c>
      <c r="M1678" s="233" t="inlineStr">
        <is>
          <t>J</t>
        </is>
      </c>
      <c r="N1678" s="233" t="inlineStr">
        <is>
          <t>Lip Seal</t>
        </is>
      </c>
      <c r="O1678" s="233" t="inlineStr">
        <is>
          <t>Coating_Scotchkote134_interior_exterior_IncludeImpeller</t>
        </is>
      </c>
      <c r="P1678" s="235" t="inlineStr">
        <is>
          <t>RTF</t>
        </is>
      </c>
      <c r="Q1678" s="233" t="inlineStr">
        <is>
          <t>B105014</t>
        </is>
      </c>
      <c r="R1678" s="235" t="inlineStr">
        <is>
          <t>LT105</t>
        </is>
      </c>
      <c r="S1678" s="233" t="n"/>
      <c r="T1678" s="233" t="n"/>
      <c r="U1678" s="233" t="n"/>
    </row>
    <row r="1679">
      <c r="B1679" s="233">
        <f>IF(AND(M1679&lt;&gt;"B20", O1679= "Coating_Standard"),"Y","N")</f>
        <v/>
      </c>
      <c r="C1679" s="233" t="inlineStr">
        <is>
          <t>ConTab_BOM_KP_Insert_2390</t>
        </is>
      </c>
      <c r="D1679" s="233">
        <f>IF(B1679="Y",C1679,"")</f>
        <v/>
      </c>
      <c r="E1679" s="235" t="inlineStr">
        <is>
          <t>3095-7_8-KP</t>
        </is>
      </c>
      <c r="F1679" s="235" t="inlineStr">
        <is>
          <t>Opt_Insert</t>
        </is>
      </c>
      <c r="G1679" s="235" t="inlineStr">
        <is>
          <t>3</t>
        </is>
      </c>
      <c r="H1679" s="234" t="inlineStr">
        <is>
          <t>X3</t>
        </is>
      </c>
      <c r="I1679" s="233" t="inlineStr">
        <is>
          <t>Mechanical Seal</t>
        </is>
      </c>
      <c r="J1679" s="233" t="inlineStr">
        <is>
          <t>Single</t>
        </is>
      </c>
      <c r="K1679" s="233" t="inlineStr">
        <is>
          <t>Balanced</t>
        </is>
      </c>
      <c r="L1679" s="233" t="inlineStr">
        <is>
          <t>Regreasable</t>
        </is>
      </c>
      <c r="M1679" s="233" t="inlineStr">
        <is>
          <t>C35</t>
        </is>
      </c>
      <c r="N1679" s="233" t="inlineStr">
        <is>
          <t>Lip Seal</t>
        </is>
      </c>
      <c r="O1679" s="233" t="inlineStr">
        <is>
          <t>Coating_Scotchkote134_interior_exterior_IncludeImpeller</t>
        </is>
      </c>
      <c r="P1679" s="235" t="inlineStr">
        <is>
          <t>RTF</t>
        </is>
      </c>
      <c r="Q1679" s="233" t="inlineStr">
        <is>
          <t>B105016</t>
        </is>
      </c>
      <c r="R1679" s="235" t="inlineStr">
        <is>
          <t>LT250</t>
        </is>
      </c>
      <c r="S1679" s="233" t="n"/>
      <c r="T1679" s="233" t="n"/>
      <c r="U1679" s="233" t="n"/>
    </row>
    <row r="1680">
      <c r="B1680" s="233">
        <f>IF(AND(M1680&lt;&gt;"B20", O1680= "Coating_Standard"),"Y","N")</f>
        <v/>
      </c>
      <c r="C1680" s="233" t="inlineStr">
        <is>
          <t>ConTab_BOM_KP_Insert_2391</t>
        </is>
      </c>
      <c r="D1680" s="233">
        <f>IF(B1680="Y",C1680,"")</f>
        <v/>
      </c>
      <c r="E1680" s="235" t="inlineStr">
        <is>
          <t>3095-7_8-KP</t>
        </is>
      </c>
      <c r="F1680" s="235" t="inlineStr">
        <is>
          <t>Opt_Insert</t>
        </is>
      </c>
      <c r="G1680" s="235" t="inlineStr">
        <is>
          <t>3</t>
        </is>
      </c>
      <c r="H1680" s="234" t="inlineStr">
        <is>
          <t>X3</t>
        </is>
      </c>
      <c r="I1680" s="233" t="inlineStr">
        <is>
          <t>Mechanical Seal</t>
        </is>
      </c>
      <c r="J1680" s="233" t="inlineStr">
        <is>
          <t>Single</t>
        </is>
      </c>
      <c r="K1680" s="233" t="inlineStr">
        <is>
          <t>Balanced</t>
        </is>
      </c>
      <c r="L1680" s="233" t="inlineStr">
        <is>
          <t>Regreasable</t>
        </is>
      </c>
      <c r="M1680" s="233" t="inlineStr">
        <is>
          <t>J</t>
        </is>
      </c>
      <c r="N1680" s="233" t="inlineStr">
        <is>
          <t>Lip Seal</t>
        </is>
      </c>
      <c r="O1680" s="233" t="inlineStr">
        <is>
          <t>Coating_Scotchkote134_interior_exterior_IncludeImpeller</t>
        </is>
      </c>
      <c r="P1680" s="235" t="inlineStr">
        <is>
          <t>RTF</t>
        </is>
      </c>
      <c r="Q1680" s="233" t="inlineStr">
        <is>
          <t>B105017</t>
        </is>
      </c>
      <c r="R1680" s="235" t="inlineStr">
        <is>
          <t>LT105</t>
        </is>
      </c>
      <c r="S1680" s="233" t="n"/>
      <c r="T1680" s="233" t="n"/>
      <c r="U1680" s="233" t="n"/>
    </row>
    <row r="1681">
      <c r="B1681" s="233">
        <f>IF(AND(M1681&lt;&gt;"B20", O1681= "Coating_Standard"),"Y","N")</f>
        <v/>
      </c>
      <c r="C1681" s="233" t="inlineStr">
        <is>
          <t>ConTab_BOM_KP_Insert_2392</t>
        </is>
      </c>
      <c r="D1681" s="233">
        <f>IF(B1681="Y",C1681,"")</f>
        <v/>
      </c>
      <c r="E1681" s="235" t="inlineStr">
        <is>
          <t>3014-5_6-KP</t>
        </is>
      </c>
      <c r="F1681" s="235" t="inlineStr">
        <is>
          <t>Opt_Insert</t>
        </is>
      </c>
      <c r="G1681" s="235" t="inlineStr">
        <is>
          <t>4</t>
        </is>
      </c>
      <c r="H1681" s="234" t="inlineStr">
        <is>
          <t>X4</t>
        </is>
      </c>
      <c r="I1681" s="233" t="inlineStr">
        <is>
          <t>Mechanical Seal</t>
        </is>
      </c>
      <c r="J1681" s="233" t="inlineStr">
        <is>
          <t>Single</t>
        </is>
      </c>
      <c r="K1681" s="233" t="n"/>
      <c r="L1681" s="233" t="inlineStr">
        <is>
          <t>Regreasable</t>
        </is>
      </c>
      <c r="M1681" s="233" t="inlineStr">
        <is>
          <t>C35</t>
        </is>
      </c>
      <c r="N1681" s="233" t="inlineStr">
        <is>
          <t>Lip Seal</t>
        </is>
      </c>
      <c r="O1681" s="233" t="inlineStr">
        <is>
          <t>Coating_Scotchkote134_interior_exterior_IncludeImpeller</t>
        </is>
      </c>
      <c r="P1681" s="235" t="inlineStr">
        <is>
          <t>RTF</t>
        </is>
      </c>
      <c r="Q1681" s="233" t="inlineStr">
        <is>
          <t>B105019</t>
        </is>
      </c>
      <c r="R1681" s="235" t="inlineStr">
        <is>
          <t>LT250</t>
        </is>
      </c>
      <c r="S1681" s="233" t="n"/>
      <c r="T1681" s="233" t="n"/>
      <c r="U1681" s="233" t="n"/>
    </row>
    <row r="1682">
      <c r="B1682" s="233">
        <f>IF(AND(M1682&lt;&gt;"B20", O1682= "Coating_Standard"),"Y","N")</f>
        <v/>
      </c>
      <c r="C1682" s="233" t="inlineStr">
        <is>
          <t>ConTab_BOM_KP_Insert_2393</t>
        </is>
      </c>
      <c r="D1682" s="233">
        <f>IF(B1682="Y",C1682,"")</f>
        <v/>
      </c>
      <c r="E1682" s="235" t="inlineStr">
        <is>
          <t>3014-5_6-KP</t>
        </is>
      </c>
      <c r="F1682" s="235" t="inlineStr">
        <is>
          <t>Opt_Insert</t>
        </is>
      </c>
      <c r="G1682" s="235" t="inlineStr">
        <is>
          <t>4</t>
        </is>
      </c>
      <c r="H1682" s="234" t="inlineStr">
        <is>
          <t>X4</t>
        </is>
      </c>
      <c r="I1682" s="233" t="inlineStr">
        <is>
          <t>Mechanical Seal</t>
        </is>
      </c>
      <c r="J1682" s="233" t="inlineStr">
        <is>
          <t>Single</t>
        </is>
      </c>
      <c r="K1682" s="233" t="n"/>
      <c r="L1682" s="233" t="inlineStr">
        <is>
          <t>Regreasable</t>
        </is>
      </c>
      <c r="M1682" s="233" t="inlineStr">
        <is>
          <t>J</t>
        </is>
      </c>
      <c r="N1682" s="233" t="inlineStr">
        <is>
          <t>Lip Seal</t>
        </is>
      </c>
      <c r="O1682" s="233" t="inlineStr">
        <is>
          <t>Coating_Scotchkote134_interior_exterior_IncludeImpeller</t>
        </is>
      </c>
      <c r="P1682" s="235" t="inlineStr">
        <is>
          <t>RTF</t>
        </is>
      </c>
      <c r="Q1682" s="233" t="inlineStr">
        <is>
          <t>B105020</t>
        </is>
      </c>
      <c r="R1682" s="235" t="inlineStr">
        <is>
          <t>LT105</t>
        </is>
      </c>
      <c r="S1682" s="233" t="n"/>
      <c r="T1682" s="233" t="n"/>
      <c r="U1682" s="233" t="n"/>
    </row>
    <row r="1683">
      <c r="B1683" s="233">
        <f>IF(AND(M1683&lt;&gt;"B20", O1683= "Coating_Standard"),"Y","N")</f>
        <v/>
      </c>
      <c r="C1683" s="233" t="inlineStr">
        <is>
          <t>ConTab_BOM_KP_Insert_2394</t>
        </is>
      </c>
      <c r="D1683" s="233">
        <f>IF(B1683="Y",C1683,"")</f>
        <v/>
      </c>
      <c r="E1683" s="235" t="inlineStr">
        <is>
          <t>3014-5_6-KP</t>
        </is>
      </c>
      <c r="F1683" s="235" t="inlineStr">
        <is>
          <t>Opt_Insert</t>
        </is>
      </c>
      <c r="G1683" s="235" t="inlineStr">
        <is>
          <t>4</t>
        </is>
      </c>
      <c r="H1683" s="234" t="inlineStr">
        <is>
          <t>X4</t>
        </is>
      </c>
      <c r="I1683" s="233" t="inlineStr">
        <is>
          <t>Packing</t>
        </is>
      </c>
      <c r="J1683" s="233" t="inlineStr">
        <is>
          <t>Packing</t>
        </is>
      </c>
      <c r="K1683" s="233" t="n"/>
      <c r="L1683" s="233" t="inlineStr">
        <is>
          <t>Regreasable</t>
        </is>
      </c>
      <c r="M1683" s="233" t="inlineStr">
        <is>
          <t>C35</t>
        </is>
      </c>
      <c r="N1683" s="233" t="inlineStr">
        <is>
          <t>Lip Seal</t>
        </is>
      </c>
      <c r="O1683" s="233" t="inlineStr">
        <is>
          <t>Coating_Scotchkote134_interior_exterior_IncludeImpeller</t>
        </is>
      </c>
      <c r="P1683" s="235" t="inlineStr">
        <is>
          <t>RTF</t>
        </is>
      </c>
      <c r="Q1683" s="233" t="inlineStr">
        <is>
          <t>B101312</t>
        </is>
      </c>
      <c r="R1683" s="235" t="inlineStr">
        <is>
          <t>LT250</t>
        </is>
      </c>
      <c r="S1683" s="233" t="n"/>
      <c r="T1683" s="233" t="n"/>
      <c r="U1683" s="233" t="n"/>
    </row>
    <row r="1684">
      <c r="B1684" s="233">
        <f>IF(AND(M1684&lt;&gt;"B20", O1684= "Coating_Standard"),"Y","N")</f>
        <v/>
      </c>
      <c r="C1684" s="233" t="inlineStr">
        <is>
          <t>ConTab_BOM_KP_Insert_2395</t>
        </is>
      </c>
      <c r="D1684" s="233">
        <f>IF(B1684="Y",C1684,"")</f>
        <v/>
      </c>
      <c r="E1684" s="235" t="inlineStr">
        <is>
          <t>3014-5_6-KP</t>
        </is>
      </c>
      <c r="F1684" s="235" t="inlineStr">
        <is>
          <t>Opt_Insert</t>
        </is>
      </c>
      <c r="G1684" s="235" t="inlineStr">
        <is>
          <t>4</t>
        </is>
      </c>
      <c r="H1684" s="234" t="inlineStr">
        <is>
          <t>X4</t>
        </is>
      </c>
      <c r="I1684" s="233" t="inlineStr">
        <is>
          <t>Packing</t>
        </is>
      </c>
      <c r="J1684" s="233" t="inlineStr">
        <is>
          <t>Packing</t>
        </is>
      </c>
      <c r="K1684" s="233" t="n"/>
      <c r="L1684" s="233" t="inlineStr">
        <is>
          <t>Regreasable</t>
        </is>
      </c>
      <c r="M1684" s="233" t="inlineStr">
        <is>
          <t>J</t>
        </is>
      </c>
      <c r="N1684" s="233" t="inlineStr">
        <is>
          <t>Lip Seal</t>
        </is>
      </c>
      <c r="O1684" s="233" t="inlineStr">
        <is>
          <t>Coating_Scotchkote134_interior_exterior_IncludeImpeller</t>
        </is>
      </c>
      <c r="P1684" s="235" t="inlineStr">
        <is>
          <t>RTF</t>
        </is>
      </c>
      <c r="Q1684" s="233" t="inlineStr">
        <is>
          <t>B101312</t>
        </is>
      </c>
      <c r="R1684" s="235" t="inlineStr">
        <is>
          <t>LT105</t>
        </is>
      </c>
      <c r="S1684" s="233" t="n"/>
      <c r="T1684" s="233" t="n"/>
      <c r="U1684" s="233" t="n"/>
    </row>
    <row r="1685">
      <c r="B1685" s="233">
        <f>IF(AND(M1685&lt;&gt;"B20", O1685= "Coating_Standard"),"Y","N")</f>
        <v/>
      </c>
      <c r="C1685" s="233" t="inlineStr">
        <is>
          <t>ConTab_BOM_KP_Insert_2396</t>
        </is>
      </c>
      <c r="D1685" s="233">
        <f>IF(B1685="Y",C1685,"")</f>
        <v/>
      </c>
      <c r="E1685" s="235" t="inlineStr">
        <is>
          <t>4012-1_2-KP</t>
        </is>
      </c>
      <c r="F1685" s="235" t="inlineStr">
        <is>
          <t>Opt_Insert</t>
        </is>
      </c>
      <c r="G1685" s="235" t="inlineStr">
        <is>
          <t>4</t>
        </is>
      </c>
      <c r="H1685" s="234" t="inlineStr">
        <is>
          <t>X4</t>
        </is>
      </c>
      <c r="I1685" s="233" t="inlineStr">
        <is>
          <t>Mechanical Seal</t>
        </is>
      </c>
      <c r="J1685" s="233" t="inlineStr">
        <is>
          <t>Single</t>
        </is>
      </c>
      <c r="K1685" s="233" t="n"/>
      <c r="L1685" s="233" t="inlineStr">
        <is>
          <t>Regreasable</t>
        </is>
      </c>
      <c r="M1685" s="233" t="inlineStr">
        <is>
          <t>C35</t>
        </is>
      </c>
      <c r="N1685" s="233" t="inlineStr">
        <is>
          <t>Lip Seal</t>
        </is>
      </c>
      <c r="O1685" s="233" t="inlineStr">
        <is>
          <t>Coating_Scotchkote134_interior_exterior_IncludeImpeller</t>
        </is>
      </c>
      <c r="P1685" s="235" t="inlineStr">
        <is>
          <t>RTF</t>
        </is>
      </c>
      <c r="Q1685" s="233" t="inlineStr">
        <is>
          <t>B105019</t>
        </is>
      </c>
      <c r="R1685" s="235" t="inlineStr">
        <is>
          <t>LT250</t>
        </is>
      </c>
      <c r="S1685" s="233" t="n"/>
      <c r="T1685" s="233" t="n"/>
      <c r="U1685" s="233" t="n"/>
    </row>
    <row r="1686">
      <c r="B1686" s="233">
        <f>IF(AND(M1686&lt;&gt;"B20", O1686= "Coating_Standard"),"Y","N")</f>
        <v/>
      </c>
      <c r="C1686" s="233" t="inlineStr">
        <is>
          <t>ConTab_BOM_KP_Insert_2397</t>
        </is>
      </c>
      <c r="D1686" s="233">
        <f>IF(B1686="Y",C1686,"")</f>
        <v/>
      </c>
      <c r="E1686" s="235" t="inlineStr">
        <is>
          <t>4012-1_2-KP</t>
        </is>
      </c>
      <c r="F1686" s="235" t="inlineStr">
        <is>
          <t>Opt_Insert</t>
        </is>
      </c>
      <c r="G1686" s="235" t="inlineStr">
        <is>
          <t>4</t>
        </is>
      </c>
      <c r="H1686" s="234" t="inlineStr">
        <is>
          <t>X4</t>
        </is>
      </c>
      <c r="I1686" s="233" t="inlineStr">
        <is>
          <t>Mechanical Seal</t>
        </is>
      </c>
      <c r="J1686" s="233" t="inlineStr">
        <is>
          <t>Single</t>
        </is>
      </c>
      <c r="K1686" s="233" t="n"/>
      <c r="L1686" s="233" t="inlineStr">
        <is>
          <t>Regreasable</t>
        </is>
      </c>
      <c r="M1686" s="233" t="inlineStr">
        <is>
          <t>J</t>
        </is>
      </c>
      <c r="N1686" s="233" t="inlineStr">
        <is>
          <t>Lip Seal</t>
        </is>
      </c>
      <c r="O1686" s="233" t="inlineStr">
        <is>
          <t>Coating_Scotchkote134_interior_exterior_IncludeImpeller</t>
        </is>
      </c>
      <c r="P1686" s="235" t="inlineStr">
        <is>
          <t>RTF</t>
        </is>
      </c>
      <c r="Q1686" s="233" t="inlineStr">
        <is>
          <t>B105020</t>
        </is>
      </c>
      <c r="R1686" s="235" t="inlineStr">
        <is>
          <t>LT105</t>
        </is>
      </c>
      <c r="S1686" s="233" t="n"/>
      <c r="T1686" s="233" t="n"/>
      <c r="U1686" s="233" t="n"/>
    </row>
    <row r="1687">
      <c r="B1687" s="233">
        <f>IF(AND(M1687&lt;&gt;"B20", O1687= "Coating_Standard"),"Y","N")</f>
        <v/>
      </c>
      <c r="C1687" s="233" t="inlineStr">
        <is>
          <t>ConTab_BOM_KP_Insert_2398</t>
        </is>
      </c>
      <c r="D1687" s="233">
        <f>IF(B1687="Y",C1687,"")</f>
        <v/>
      </c>
      <c r="E1687" s="235" t="inlineStr">
        <is>
          <t>4012-1_2-KP</t>
        </is>
      </c>
      <c r="F1687" s="235" t="inlineStr">
        <is>
          <t>Opt_Insert</t>
        </is>
      </c>
      <c r="G1687" s="235" t="inlineStr">
        <is>
          <t>4</t>
        </is>
      </c>
      <c r="H1687" s="234" t="inlineStr">
        <is>
          <t>X4</t>
        </is>
      </c>
      <c r="I1687" s="233" t="inlineStr">
        <is>
          <t>Packing</t>
        </is>
      </c>
      <c r="J1687" s="233" t="inlineStr">
        <is>
          <t>Packing</t>
        </is>
      </c>
      <c r="K1687" s="233" t="n"/>
      <c r="L1687" s="233" t="inlineStr">
        <is>
          <t>Regreasable</t>
        </is>
      </c>
      <c r="M1687" s="233" t="inlineStr">
        <is>
          <t>C35</t>
        </is>
      </c>
      <c r="N1687" s="233" t="inlineStr">
        <is>
          <t>Lip Seal</t>
        </is>
      </c>
      <c r="O1687" s="233" t="inlineStr">
        <is>
          <t>Coating_Scotchkote134_interior_exterior_IncludeImpeller</t>
        </is>
      </c>
      <c r="P1687" s="235" t="inlineStr">
        <is>
          <t>RTF</t>
        </is>
      </c>
      <c r="Q1687" s="233" t="inlineStr">
        <is>
          <t>B101312</t>
        </is>
      </c>
      <c r="R1687" s="235" t="inlineStr">
        <is>
          <t>LT250</t>
        </is>
      </c>
      <c r="S1687" s="233" t="n"/>
      <c r="T1687" s="233" t="n"/>
      <c r="U1687" s="233" t="n"/>
    </row>
    <row r="1688">
      <c r="B1688" s="233">
        <f>IF(AND(M1688&lt;&gt;"B20", O1688= "Coating_Standard"),"Y","N")</f>
        <v/>
      </c>
      <c r="C1688" s="233" t="inlineStr">
        <is>
          <t>ConTab_BOM_KP_Insert_2399</t>
        </is>
      </c>
      <c r="D1688" s="233">
        <f>IF(B1688="Y",C1688,"")</f>
        <v/>
      </c>
      <c r="E1688" s="235" t="inlineStr">
        <is>
          <t>4012-1_2-KP</t>
        </is>
      </c>
      <c r="F1688" s="235" t="inlineStr">
        <is>
          <t>Opt_Insert</t>
        </is>
      </c>
      <c r="G1688" s="235" t="inlineStr">
        <is>
          <t>4</t>
        </is>
      </c>
      <c r="H1688" s="234" t="inlineStr">
        <is>
          <t>X4</t>
        </is>
      </c>
      <c r="I1688" s="233" t="inlineStr">
        <is>
          <t>Packing</t>
        </is>
      </c>
      <c r="J1688" s="233" t="inlineStr">
        <is>
          <t>Packing</t>
        </is>
      </c>
      <c r="K1688" s="233" t="n"/>
      <c r="L1688" s="233" t="inlineStr">
        <is>
          <t>Regreasable</t>
        </is>
      </c>
      <c r="M1688" s="233" t="inlineStr">
        <is>
          <t>J</t>
        </is>
      </c>
      <c r="N1688" s="233" t="inlineStr">
        <is>
          <t>Lip Seal</t>
        </is>
      </c>
      <c r="O1688" s="233" t="inlineStr">
        <is>
          <t>Coating_Scotchkote134_interior_exterior_IncludeImpeller</t>
        </is>
      </c>
      <c r="P1688" s="235" t="inlineStr">
        <is>
          <t>RTF</t>
        </is>
      </c>
      <c r="Q1688" s="233" t="inlineStr">
        <is>
          <t>B101312</t>
        </is>
      </c>
      <c r="R1688" s="235" t="inlineStr">
        <is>
          <t>LT105</t>
        </is>
      </c>
      <c r="S1688" s="233" t="n"/>
      <c r="T1688" s="233" t="n"/>
      <c r="U1688" s="233" t="n"/>
    </row>
    <row r="1689">
      <c r="B1689" s="233">
        <f>IF(AND(M1689&lt;&gt;"B20", O1689= "Coating_Standard"),"Y","N")</f>
        <v/>
      </c>
      <c r="C1689" s="233" t="inlineStr">
        <is>
          <t>ConTab_BOM_KP_Insert_2400</t>
        </is>
      </c>
      <c r="D1689" s="233">
        <f>IF(B1689="Y",C1689,"")</f>
        <v/>
      </c>
      <c r="E1689" s="235" t="inlineStr">
        <is>
          <t>4012-7_8-KP</t>
        </is>
      </c>
      <c r="F1689" s="235" t="inlineStr">
        <is>
          <t>Opt_Insert</t>
        </is>
      </c>
      <c r="G1689" s="235" t="inlineStr">
        <is>
          <t>4</t>
        </is>
      </c>
      <c r="H1689" s="234" t="inlineStr">
        <is>
          <t>X4</t>
        </is>
      </c>
      <c r="I1689" s="233" t="inlineStr">
        <is>
          <t>Mechanical Seal</t>
        </is>
      </c>
      <c r="J1689" s="233" t="inlineStr">
        <is>
          <t>Single</t>
        </is>
      </c>
      <c r="K1689" s="233" t="n"/>
      <c r="L1689" s="233" t="inlineStr">
        <is>
          <t>Regreasable</t>
        </is>
      </c>
      <c r="M1689" s="233" t="inlineStr">
        <is>
          <t>C35</t>
        </is>
      </c>
      <c r="N1689" s="233" t="inlineStr">
        <is>
          <t>Lip Seal</t>
        </is>
      </c>
      <c r="O1689" s="233" t="inlineStr">
        <is>
          <t>Coating_Scotchkote134_interior_exterior_IncludeImpeller</t>
        </is>
      </c>
      <c r="P1689" s="235" t="inlineStr">
        <is>
          <t>RTF</t>
        </is>
      </c>
      <c r="Q1689" s="233" t="inlineStr">
        <is>
          <t>B105019</t>
        </is>
      </c>
      <c r="R1689" s="235" t="inlineStr">
        <is>
          <t>LT250</t>
        </is>
      </c>
      <c r="S1689" s="233" t="n"/>
      <c r="T1689" s="233" t="n"/>
      <c r="U1689" s="233" t="n"/>
    </row>
    <row r="1690">
      <c r="B1690" s="233">
        <f>IF(AND(M1690&lt;&gt;"B20", O1690= "Coating_Standard"),"Y","N")</f>
        <v/>
      </c>
      <c r="C1690" s="233" t="inlineStr">
        <is>
          <t>ConTab_BOM_KP_Insert_2401</t>
        </is>
      </c>
      <c r="D1690" s="233">
        <f>IF(B1690="Y",C1690,"")</f>
        <v/>
      </c>
      <c r="E1690" s="235" t="inlineStr">
        <is>
          <t>4012-7_8-KP</t>
        </is>
      </c>
      <c r="F1690" s="235" t="inlineStr">
        <is>
          <t>Opt_Insert</t>
        </is>
      </c>
      <c r="G1690" s="235" t="inlineStr">
        <is>
          <t>4</t>
        </is>
      </c>
      <c r="H1690" s="234" t="inlineStr">
        <is>
          <t>X4</t>
        </is>
      </c>
      <c r="I1690" s="233" t="inlineStr">
        <is>
          <t>Mechanical Seal</t>
        </is>
      </c>
      <c r="J1690" s="233" t="inlineStr">
        <is>
          <t>Single</t>
        </is>
      </c>
      <c r="K1690" s="233" t="n"/>
      <c r="L1690" s="233" t="inlineStr">
        <is>
          <t>Regreasable</t>
        </is>
      </c>
      <c r="M1690" s="233" t="inlineStr">
        <is>
          <t>J</t>
        </is>
      </c>
      <c r="N1690" s="233" t="inlineStr">
        <is>
          <t>Lip Seal</t>
        </is>
      </c>
      <c r="O1690" s="233" t="inlineStr">
        <is>
          <t>Coating_Scotchkote134_interior_exterior_IncludeImpeller</t>
        </is>
      </c>
      <c r="P1690" s="235" t="inlineStr">
        <is>
          <t>RTF</t>
        </is>
      </c>
      <c r="Q1690" s="233" t="inlineStr">
        <is>
          <t>B105020</t>
        </is>
      </c>
      <c r="R1690" s="235" t="inlineStr">
        <is>
          <t>LT105</t>
        </is>
      </c>
      <c r="S1690" s="233" t="n"/>
      <c r="T1690" s="233" t="n"/>
      <c r="U1690" s="233" t="n"/>
    </row>
    <row r="1691">
      <c r="B1691" s="233">
        <f>IF(AND(M1691&lt;&gt;"B20", O1691= "Coating_Standard"),"Y","N")</f>
        <v/>
      </c>
      <c r="C1691" s="233" t="inlineStr">
        <is>
          <t>ConTab_BOM_KP_Insert_2402</t>
        </is>
      </c>
      <c r="D1691" s="233">
        <f>IF(B1691="Y",C1691,"")</f>
        <v/>
      </c>
      <c r="E1691" s="235" t="inlineStr">
        <is>
          <t>4012-7_8-KP</t>
        </is>
      </c>
      <c r="F1691" s="235" t="inlineStr">
        <is>
          <t>Opt_Insert</t>
        </is>
      </c>
      <c r="G1691" s="235" t="inlineStr">
        <is>
          <t>4</t>
        </is>
      </c>
      <c r="H1691" s="234" t="inlineStr">
        <is>
          <t>X4</t>
        </is>
      </c>
      <c r="I1691" s="233" t="inlineStr">
        <is>
          <t>Packing</t>
        </is>
      </c>
      <c r="J1691" s="233" t="inlineStr">
        <is>
          <t>Packing</t>
        </is>
      </c>
      <c r="K1691" s="233" t="n"/>
      <c r="L1691" s="233" t="inlineStr">
        <is>
          <t>Regreasable</t>
        </is>
      </c>
      <c r="M1691" s="233" t="inlineStr">
        <is>
          <t>C35</t>
        </is>
      </c>
      <c r="N1691" s="233" t="inlineStr">
        <is>
          <t>Lip Seal</t>
        </is>
      </c>
      <c r="O1691" s="233" t="inlineStr">
        <is>
          <t>Coating_Scotchkote134_interior_exterior_IncludeImpeller</t>
        </is>
      </c>
      <c r="P1691" s="235" t="inlineStr">
        <is>
          <t>RTF</t>
        </is>
      </c>
      <c r="Q1691" s="233" t="inlineStr">
        <is>
          <t>B101312</t>
        </is>
      </c>
      <c r="R1691" s="235" t="inlineStr">
        <is>
          <t>LT250</t>
        </is>
      </c>
      <c r="S1691" s="233" t="n"/>
      <c r="T1691" s="233" t="n"/>
      <c r="U1691" s="233" t="n"/>
    </row>
    <row r="1692">
      <c r="B1692" s="233">
        <f>IF(AND(M1692&lt;&gt;"B20", O1692= "Coating_Standard"),"Y","N")</f>
        <v/>
      </c>
      <c r="C1692" s="233" t="inlineStr">
        <is>
          <t>ConTab_BOM_KP_Insert_2403</t>
        </is>
      </c>
      <c r="D1692" s="233">
        <f>IF(B1692="Y",C1692,"")</f>
        <v/>
      </c>
      <c r="E1692" s="235" t="inlineStr">
        <is>
          <t>4012-7_8-KP</t>
        </is>
      </c>
      <c r="F1692" s="235" t="inlineStr">
        <is>
          <t>Opt_Insert</t>
        </is>
      </c>
      <c r="G1692" s="235" t="inlineStr">
        <is>
          <t>4</t>
        </is>
      </c>
      <c r="H1692" s="234" t="inlineStr">
        <is>
          <t>X4</t>
        </is>
      </c>
      <c r="I1692" s="233" t="inlineStr">
        <is>
          <t>Packing</t>
        </is>
      </c>
      <c r="J1692" s="233" t="inlineStr">
        <is>
          <t>Packing</t>
        </is>
      </c>
      <c r="K1692" s="233" t="n"/>
      <c r="L1692" s="233" t="inlineStr">
        <is>
          <t>Regreasable</t>
        </is>
      </c>
      <c r="M1692" s="233" t="inlineStr">
        <is>
          <t>J</t>
        </is>
      </c>
      <c r="N1692" s="233" t="inlineStr">
        <is>
          <t>Lip Seal</t>
        </is>
      </c>
      <c r="O1692" s="233" t="inlineStr">
        <is>
          <t>Coating_Scotchkote134_interior_exterior_IncludeImpeller</t>
        </is>
      </c>
      <c r="P1692" s="235" t="inlineStr">
        <is>
          <t>RTF</t>
        </is>
      </c>
      <c r="Q1692" s="233" t="inlineStr">
        <is>
          <t>B101312</t>
        </is>
      </c>
      <c r="R1692" s="235" t="inlineStr">
        <is>
          <t>LT105</t>
        </is>
      </c>
      <c r="S1692" s="233" t="n"/>
      <c r="T1692" s="233" t="n"/>
      <c r="U1692" s="233" t="n"/>
    </row>
    <row r="1693">
      <c r="B1693" s="233">
        <f>IF(AND(M1693&lt;&gt;"B20", O1693= "Coating_Standard"),"Y","N")</f>
        <v/>
      </c>
      <c r="C1693" s="233" t="inlineStr">
        <is>
          <t>ConTab_BOM_KP_Insert_2404</t>
        </is>
      </c>
      <c r="D1693" s="233">
        <f>IF(B1693="Y",C1693,"")</f>
        <v/>
      </c>
      <c r="E1693" s="198" t="inlineStr">
        <is>
          <t>4015-7_8-KP</t>
        </is>
      </c>
      <c r="F1693" s="235" t="inlineStr">
        <is>
          <t>Opt_Insert</t>
        </is>
      </c>
      <c r="G1693" s="235" t="inlineStr">
        <is>
          <t>4</t>
        </is>
      </c>
      <c r="H1693" s="234" t="inlineStr">
        <is>
          <t>X4</t>
        </is>
      </c>
      <c r="I1693" s="233" t="inlineStr">
        <is>
          <t>Mechanical Seal</t>
        </is>
      </c>
      <c r="J1693" s="233" t="inlineStr">
        <is>
          <t>Single</t>
        </is>
      </c>
      <c r="K1693" s="233" t="n"/>
      <c r="L1693" s="233" t="inlineStr">
        <is>
          <t>Regreasable</t>
        </is>
      </c>
      <c r="M1693" s="233" t="inlineStr">
        <is>
          <t>C35</t>
        </is>
      </c>
      <c r="N1693" s="233" t="inlineStr">
        <is>
          <t>Lip Seal</t>
        </is>
      </c>
      <c r="O1693" s="233" t="inlineStr">
        <is>
          <t>Coating_Scotchkote134_interior_exterior_IncludeImpeller</t>
        </is>
      </c>
      <c r="P1693" s="235" t="inlineStr">
        <is>
          <t>RTF</t>
        </is>
      </c>
      <c r="Q1693" s="233" t="inlineStr">
        <is>
          <t>B105019</t>
        </is>
      </c>
      <c r="R1693" s="235" t="inlineStr">
        <is>
          <t>LT250</t>
        </is>
      </c>
      <c r="S1693" s="233" t="n"/>
      <c r="T1693" s="233" t="n"/>
      <c r="U1693" s="233" t="n"/>
    </row>
    <row r="1694">
      <c r="B1694" s="233">
        <f>IF(AND(M1694&lt;&gt;"B20", O1694= "Coating_Standard"),"Y","N")</f>
        <v/>
      </c>
      <c r="C1694" s="233" t="inlineStr">
        <is>
          <t>ConTab_BOM_KP_Insert_2405</t>
        </is>
      </c>
      <c r="D1694" s="233">
        <f>IF(B1694="Y",C1694,"")</f>
        <v/>
      </c>
      <c r="E1694" s="198" t="inlineStr">
        <is>
          <t>4015-7_8-KP</t>
        </is>
      </c>
      <c r="F1694" s="235" t="inlineStr">
        <is>
          <t>Opt_Insert</t>
        </is>
      </c>
      <c r="G1694" s="235" t="inlineStr">
        <is>
          <t>4</t>
        </is>
      </c>
      <c r="H1694" s="234" t="inlineStr">
        <is>
          <t>X4</t>
        </is>
      </c>
      <c r="I1694" s="233" t="inlineStr">
        <is>
          <t>Mechanical Seal</t>
        </is>
      </c>
      <c r="J1694" s="233" t="inlineStr">
        <is>
          <t>Single</t>
        </is>
      </c>
      <c r="K1694" s="233" t="n"/>
      <c r="L1694" s="233" t="inlineStr">
        <is>
          <t>Regreasable</t>
        </is>
      </c>
      <c r="M1694" s="233" t="inlineStr">
        <is>
          <t>J</t>
        </is>
      </c>
      <c r="N1694" s="233" t="inlineStr">
        <is>
          <t>Lip Seal</t>
        </is>
      </c>
      <c r="O1694" s="233" t="inlineStr">
        <is>
          <t>Coating_Scotchkote134_interior_exterior_IncludeImpeller</t>
        </is>
      </c>
      <c r="P1694" s="235" t="inlineStr">
        <is>
          <t>RTF</t>
        </is>
      </c>
      <c r="Q1694" s="233" t="inlineStr">
        <is>
          <t>B105020</t>
        </is>
      </c>
      <c r="R1694" s="235" t="inlineStr">
        <is>
          <t>LT105</t>
        </is>
      </c>
      <c r="S1694" s="233" t="n"/>
      <c r="T1694" s="233" t="n"/>
      <c r="U1694" s="233" t="n"/>
    </row>
    <row r="1695">
      <c r="B1695" s="233">
        <f>IF(AND(M1695&lt;&gt;"B20", O1695= "Coating_Standard"),"Y","N")</f>
        <v/>
      </c>
      <c r="C1695" s="233" t="inlineStr">
        <is>
          <t>ConTab_BOM_KP_Insert_2406</t>
        </is>
      </c>
      <c r="D1695" s="233">
        <f>IF(B1695="Y",C1695,"")</f>
        <v/>
      </c>
      <c r="E1695" s="198" t="inlineStr">
        <is>
          <t>4015-7_8-KP</t>
        </is>
      </c>
      <c r="F1695" s="235" t="inlineStr">
        <is>
          <t>Opt_Insert</t>
        </is>
      </c>
      <c r="G1695" s="235" t="inlineStr">
        <is>
          <t>4</t>
        </is>
      </c>
      <c r="H1695" s="234" t="inlineStr">
        <is>
          <t>X4</t>
        </is>
      </c>
      <c r="I1695" s="233" t="inlineStr">
        <is>
          <t>Packing</t>
        </is>
      </c>
      <c r="J1695" s="233" t="inlineStr">
        <is>
          <t>Packing</t>
        </is>
      </c>
      <c r="K1695" s="233" t="n"/>
      <c r="L1695" s="233" t="inlineStr">
        <is>
          <t>Regreasable</t>
        </is>
      </c>
      <c r="M1695" s="233" t="inlineStr">
        <is>
          <t>C35</t>
        </is>
      </c>
      <c r="N1695" s="233" t="inlineStr">
        <is>
          <t>Lip Seal</t>
        </is>
      </c>
      <c r="O1695" s="233" t="inlineStr">
        <is>
          <t>Coating_Scotchkote134_interior_exterior_IncludeImpeller</t>
        </is>
      </c>
      <c r="P1695" s="235" t="inlineStr">
        <is>
          <t>RTF</t>
        </is>
      </c>
      <c r="Q1695" s="233" t="inlineStr">
        <is>
          <t>B101312</t>
        </is>
      </c>
      <c r="R1695" s="235" t="inlineStr">
        <is>
          <t>LT250</t>
        </is>
      </c>
      <c r="S1695" s="233" t="n"/>
      <c r="T1695" s="233" t="n"/>
      <c r="U1695" s="233" t="n"/>
    </row>
    <row r="1696">
      <c r="B1696" s="233">
        <f>IF(AND(M1696&lt;&gt;"B20", O1696= "Coating_Standard"),"Y","N")</f>
        <v/>
      </c>
      <c r="C1696" s="233" t="inlineStr">
        <is>
          <t>ConTab_BOM_KP_Insert_2407</t>
        </is>
      </c>
      <c r="D1696" s="233">
        <f>IF(B1696="Y",C1696,"")</f>
        <v/>
      </c>
      <c r="E1696" s="198" t="inlineStr">
        <is>
          <t>4015-7_8-KP</t>
        </is>
      </c>
      <c r="F1696" s="235" t="inlineStr">
        <is>
          <t>Opt_Insert</t>
        </is>
      </c>
      <c r="G1696" s="235" t="inlineStr">
        <is>
          <t>4</t>
        </is>
      </c>
      <c r="H1696" s="234" t="inlineStr">
        <is>
          <t>X4</t>
        </is>
      </c>
      <c r="I1696" s="233" t="inlineStr">
        <is>
          <t>Packing</t>
        </is>
      </c>
      <c r="J1696" s="233" t="inlineStr">
        <is>
          <t>Packing</t>
        </is>
      </c>
      <c r="K1696" s="233" t="n"/>
      <c r="L1696" s="233" t="inlineStr">
        <is>
          <t>Regreasable</t>
        </is>
      </c>
      <c r="M1696" s="233" t="inlineStr">
        <is>
          <t>J</t>
        </is>
      </c>
      <c r="N1696" s="233" t="inlineStr">
        <is>
          <t>Lip Seal</t>
        </is>
      </c>
      <c r="O1696" s="233" t="inlineStr">
        <is>
          <t>Coating_Scotchkote134_interior_exterior_IncludeImpeller</t>
        </is>
      </c>
      <c r="P1696" s="235" t="inlineStr">
        <is>
          <t>RTF</t>
        </is>
      </c>
      <c r="Q1696" s="233" t="inlineStr">
        <is>
          <t>B101312</t>
        </is>
      </c>
      <c r="R1696" s="235" t="inlineStr">
        <is>
          <t>LT105</t>
        </is>
      </c>
      <c r="S1696" s="233" t="n"/>
      <c r="T1696" s="233" t="n"/>
      <c r="U1696" s="233" t="n"/>
    </row>
    <row r="1697">
      <c r="B1697" s="233">
        <f>IF(AND(M1697&lt;&gt;"B20", O1697= "Coating_Standard"),"Y","N")</f>
        <v/>
      </c>
      <c r="C1697" s="233" t="inlineStr">
        <is>
          <t>ConTab_BOM_KP_Insert_2408</t>
        </is>
      </c>
      <c r="D1697" s="233">
        <f>IF(B1697="Y",C1697,"")</f>
        <v/>
      </c>
      <c r="E1697" s="198" t="inlineStr">
        <is>
          <t>5012-7_8-KP</t>
        </is>
      </c>
      <c r="F1697" s="235" t="inlineStr">
        <is>
          <t>Opt_Insert</t>
        </is>
      </c>
      <c r="G1697" s="235" t="inlineStr">
        <is>
          <t>4</t>
        </is>
      </c>
      <c r="H1697" s="234" t="inlineStr">
        <is>
          <t>X4</t>
        </is>
      </c>
      <c r="I1697" s="233" t="inlineStr">
        <is>
          <t>Mechanical Seal</t>
        </is>
      </c>
      <c r="J1697" s="233" t="inlineStr">
        <is>
          <t>Single</t>
        </is>
      </c>
      <c r="K1697" s="233" t="n"/>
      <c r="L1697" s="233" t="inlineStr">
        <is>
          <t>Regreasable</t>
        </is>
      </c>
      <c r="M1697" s="233" t="inlineStr">
        <is>
          <t>C35</t>
        </is>
      </c>
      <c r="N1697" s="233" t="inlineStr">
        <is>
          <t>Lip Seal</t>
        </is>
      </c>
      <c r="O1697" s="233" t="inlineStr">
        <is>
          <t>Coating_Scotchkote134_interior_exterior_IncludeImpeller</t>
        </is>
      </c>
      <c r="P1697" s="235" t="inlineStr">
        <is>
          <t>RTF</t>
        </is>
      </c>
      <c r="Q1697" s="233" t="inlineStr">
        <is>
          <t>B105019</t>
        </is>
      </c>
      <c r="R1697" s="235" t="inlineStr">
        <is>
          <t>LT250</t>
        </is>
      </c>
      <c r="S1697" s="233" t="n"/>
      <c r="T1697" s="233" t="n"/>
      <c r="U1697" s="233" t="n"/>
    </row>
    <row r="1698">
      <c r="B1698" s="233">
        <f>IF(AND(M1698&lt;&gt;"B20", O1698= "Coating_Standard"),"Y","N")</f>
        <v/>
      </c>
      <c r="C1698" s="233" t="inlineStr">
        <is>
          <t>ConTab_BOM_KP_Insert_2409</t>
        </is>
      </c>
      <c r="D1698" s="233">
        <f>IF(B1698="Y",C1698,"")</f>
        <v/>
      </c>
      <c r="E1698" s="198" t="inlineStr">
        <is>
          <t>5012-7_8-KP</t>
        </is>
      </c>
      <c r="F1698" s="235" t="inlineStr">
        <is>
          <t>Opt_Insert</t>
        </is>
      </c>
      <c r="G1698" s="235" t="inlineStr">
        <is>
          <t>4</t>
        </is>
      </c>
      <c r="H1698" s="234" t="inlineStr">
        <is>
          <t>X4</t>
        </is>
      </c>
      <c r="I1698" s="233" t="inlineStr">
        <is>
          <t>Mechanical Seal</t>
        </is>
      </c>
      <c r="J1698" s="233" t="inlineStr">
        <is>
          <t>Single</t>
        </is>
      </c>
      <c r="K1698" s="233" t="n"/>
      <c r="L1698" s="233" t="inlineStr">
        <is>
          <t>Regreasable</t>
        </is>
      </c>
      <c r="M1698" s="233" t="inlineStr">
        <is>
          <t>J</t>
        </is>
      </c>
      <c r="N1698" s="233" t="inlineStr">
        <is>
          <t>Lip Seal</t>
        </is>
      </c>
      <c r="O1698" s="233" t="inlineStr">
        <is>
          <t>Coating_Scotchkote134_interior_exterior_IncludeImpeller</t>
        </is>
      </c>
      <c r="P1698" s="235" t="inlineStr">
        <is>
          <t>RTF</t>
        </is>
      </c>
      <c r="Q1698" s="233" t="inlineStr">
        <is>
          <t>B105020</t>
        </is>
      </c>
      <c r="R1698" s="235" t="inlineStr">
        <is>
          <t>LT105</t>
        </is>
      </c>
      <c r="S1698" s="233" t="n"/>
      <c r="T1698" s="233" t="n"/>
      <c r="U1698" s="233" t="n"/>
    </row>
    <row r="1699">
      <c r="B1699" s="233">
        <f>IF(AND(M1699&lt;&gt;"B20", O1699= "Coating_Standard"),"Y","N")</f>
        <v/>
      </c>
      <c r="C1699" s="233" t="inlineStr">
        <is>
          <t>ConTab_BOM_KP_Insert_2410</t>
        </is>
      </c>
      <c r="D1699" s="233">
        <f>IF(B1699="Y",C1699,"")</f>
        <v/>
      </c>
      <c r="E1699" s="198" t="inlineStr">
        <is>
          <t>5012-7_8-KP</t>
        </is>
      </c>
      <c r="F1699" s="235" t="inlineStr">
        <is>
          <t>Opt_Insert</t>
        </is>
      </c>
      <c r="G1699" s="235" t="inlineStr">
        <is>
          <t>4</t>
        </is>
      </c>
      <c r="H1699" s="234" t="inlineStr">
        <is>
          <t>X4</t>
        </is>
      </c>
      <c r="I1699" s="233" t="inlineStr">
        <is>
          <t>Packing</t>
        </is>
      </c>
      <c r="J1699" s="233" t="inlineStr">
        <is>
          <t>Packing</t>
        </is>
      </c>
      <c r="K1699" s="233" t="n"/>
      <c r="L1699" s="233" t="inlineStr">
        <is>
          <t>Regreasable</t>
        </is>
      </c>
      <c r="M1699" s="233" t="inlineStr">
        <is>
          <t>C35</t>
        </is>
      </c>
      <c r="N1699" s="233" t="inlineStr">
        <is>
          <t>Lip Seal</t>
        </is>
      </c>
      <c r="O1699" s="233" t="inlineStr">
        <is>
          <t>Coating_Scotchkote134_interior_exterior_IncludeImpeller</t>
        </is>
      </c>
      <c r="P1699" s="235" t="inlineStr">
        <is>
          <t>RTF</t>
        </is>
      </c>
      <c r="Q1699" s="233" t="inlineStr">
        <is>
          <t>B101312</t>
        </is>
      </c>
      <c r="R1699" s="235" t="inlineStr">
        <is>
          <t>LT250</t>
        </is>
      </c>
      <c r="S1699" s="233" t="n"/>
      <c r="T1699" s="233" t="n"/>
      <c r="U1699" s="233" t="n"/>
    </row>
    <row r="1700">
      <c r="B1700" s="233">
        <f>IF(AND(M1700&lt;&gt;"B20", O1700= "Coating_Standard"),"Y","N")</f>
        <v/>
      </c>
      <c r="C1700" s="233" t="inlineStr">
        <is>
          <t>ConTab_BOM_KP_Insert_2411</t>
        </is>
      </c>
      <c r="D1700" s="233">
        <f>IF(B1700="Y",C1700,"")</f>
        <v/>
      </c>
      <c r="E1700" s="198" t="inlineStr">
        <is>
          <t>5012-7_8-KP</t>
        </is>
      </c>
      <c r="F1700" s="235" t="inlineStr">
        <is>
          <t>Opt_Insert</t>
        </is>
      </c>
      <c r="G1700" s="235" t="inlineStr">
        <is>
          <t>4</t>
        </is>
      </c>
      <c r="H1700" s="234" t="inlineStr">
        <is>
          <t>X4</t>
        </is>
      </c>
      <c r="I1700" s="233" t="inlineStr">
        <is>
          <t>Packing</t>
        </is>
      </c>
      <c r="J1700" s="233" t="inlineStr">
        <is>
          <t>Packing</t>
        </is>
      </c>
      <c r="K1700" s="233" t="n"/>
      <c r="L1700" s="233" t="inlineStr">
        <is>
          <t>Regreasable</t>
        </is>
      </c>
      <c r="M1700" s="233" t="inlineStr">
        <is>
          <t>J</t>
        </is>
      </c>
      <c r="N1700" s="233" t="inlineStr">
        <is>
          <t>Lip Seal</t>
        </is>
      </c>
      <c r="O1700" s="233" t="inlineStr">
        <is>
          <t>Coating_Scotchkote134_interior_exterior_IncludeImpeller</t>
        </is>
      </c>
      <c r="P1700" s="235" t="inlineStr">
        <is>
          <t>RTF</t>
        </is>
      </c>
      <c r="Q1700" s="233" t="inlineStr">
        <is>
          <t>B101312</t>
        </is>
      </c>
      <c r="R1700" s="235" t="inlineStr">
        <is>
          <t>LT105</t>
        </is>
      </c>
      <c r="S1700" s="233" t="n"/>
      <c r="T1700" s="233" t="n"/>
      <c r="U1700" s="233" t="n"/>
    </row>
    <row r="1701">
      <c r="B1701" s="233">
        <f>IF(AND(M1701&lt;&gt;"B20", O1701= "Coating_Standard"),"Y","N")</f>
        <v/>
      </c>
      <c r="C1701" s="233" t="inlineStr">
        <is>
          <t>ConTab_BOM_KP_Insert_2412</t>
        </is>
      </c>
      <c r="D1701" s="233">
        <f>IF(B1701="Y",C1701,"")</f>
        <v/>
      </c>
      <c r="E1701" s="198" t="inlineStr">
        <is>
          <t>5015-9_0-KP</t>
        </is>
      </c>
      <c r="F1701" s="235" t="inlineStr">
        <is>
          <t>Opt_Insert</t>
        </is>
      </c>
      <c r="G1701" s="235" t="inlineStr">
        <is>
          <t>4</t>
        </is>
      </c>
      <c r="H1701" s="234" t="inlineStr">
        <is>
          <t>X4</t>
        </is>
      </c>
      <c r="I1701" s="233" t="inlineStr">
        <is>
          <t>Mechanical Seal</t>
        </is>
      </c>
      <c r="J1701" s="233" t="inlineStr">
        <is>
          <t>Single</t>
        </is>
      </c>
      <c r="K1701" s="233" t="n"/>
      <c r="L1701" s="233" t="inlineStr">
        <is>
          <t>Regreasable</t>
        </is>
      </c>
      <c r="M1701" s="233" t="inlineStr">
        <is>
          <t>C35</t>
        </is>
      </c>
      <c r="N1701" s="233" t="inlineStr">
        <is>
          <t>Lip Seal</t>
        </is>
      </c>
      <c r="O1701" s="233" t="inlineStr">
        <is>
          <t>Coating_Scotchkote134_interior_exterior_IncludeImpeller</t>
        </is>
      </c>
      <c r="P1701" s="235" t="inlineStr">
        <is>
          <t>RTF</t>
        </is>
      </c>
      <c r="Q1701" s="233" t="inlineStr">
        <is>
          <t>B105019</t>
        </is>
      </c>
      <c r="R1701" s="235" t="inlineStr">
        <is>
          <t>LT250</t>
        </is>
      </c>
      <c r="S1701" s="233" t="n"/>
      <c r="T1701" s="233" t="n"/>
      <c r="U1701" s="233" t="n"/>
    </row>
    <row r="1702">
      <c r="B1702" s="233">
        <f>IF(AND(M1702&lt;&gt;"B20", O1702= "Coating_Standard"),"Y","N")</f>
        <v/>
      </c>
      <c r="C1702" s="233" t="inlineStr">
        <is>
          <t>ConTab_BOM_KP_Insert_2413</t>
        </is>
      </c>
      <c r="D1702" s="233">
        <f>IF(B1702="Y",C1702,"")</f>
        <v/>
      </c>
      <c r="E1702" s="198" t="inlineStr">
        <is>
          <t>5015-9_0-KP</t>
        </is>
      </c>
      <c r="F1702" s="235" t="inlineStr">
        <is>
          <t>Opt_Insert</t>
        </is>
      </c>
      <c r="G1702" s="235" t="inlineStr">
        <is>
          <t>4</t>
        </is>
      </c>
      <c r="H1702" s="234" t="inlineStr">
        <is>
          <t>X4</t>
        </is>
      </c>
      <c r="I1702" s="233" t="inlineStr">
        <is>
          <t>Mechanical Seal</t>
        </is>
      </c>
      <c r="J1702" s="233" t="inlineStr">
        <is>
          <t>Single</t>
        </is>
      </c>
      <c r="K1702" s="233" t="n"/>
      <c r="L1702" s="233" t="inlineStr">
        <is>
          <t>Regreasable</t>
        </is>
      </c>
      <c r="M1702" s="233" t="inlineStr">
        <is>
          <t>J</t>
        </is>
      </c>
      <c r="N1702" s="233" t="inlineStr">
        <is>
          <t>Lip Seal</t>
        </is>
      </c>
      <c r="O1702" s="233" t="inlineStr">
        <is>
          <t>Coating_Scotchkote134_interior_exterior_IncludeImpeller</t>
        </is>
      </c>
      <c r="P1702" s="235" t="inlineStr">
        <is>
          <t>RTF</t>
        </is>
      </c>
      <c r="Q1702" s="233" t="inlineStr">
        <is>
          <t>B105020</t>
        </is>
      </c>
      <c r="R1702" s="235" t="inlineStr">
        <is>
          <t>LT105</t>
        </is>
      </c>
      <c r="S1702" s="233" t="n"/>
      <c r="T1702" s="233" t="n"/>
      <c r="U1702" s="233" t="n"/>
    </row>
    <row r="1703">
      <c r="B1703" s="233">
        <f>IF(AND(M1703&lt;&gt;"B20", O1703= "Coating_Standard"),"Y","N")</f>
        <v/>
      </c>
      <c r="C1703" s="233" t="inlineStr">
        <is>
          <t>ConTab_BOM_KP_Insert_2414</t>
        </is>
      </c>
      <c r="D1703" s="233">
        <f>IF(B1703="Y",C1703,"")</f>
        <v/>
      </c>
      <c r="E1703" s="198" t="inlineStr">
        <is>
          <t>5015-9_0-KP</t>
        </is>
      </c>
      <c r="F1703" s="235" t="inlineStr">
        <is>
          <t>Opt_Insert</t>
        </is>
      </c>
      <c r="G1703" s="235" t="inlineStr">
        <is>
          <t>4</t>
        </is>
      </c>
      <c r="H1703" s="234" t="inlineStr">
        <is>
          <t>X4</t>
        </is>
      </c>
      <c r="I1703" s="233" t="inlineStr">
        <is>
          <t>Packing</t>
        </is>
      </c>
      <c r="J1703" s="233" t="inlineStr">
        <is>
          <t>Packing</t>
        </is>
      </c>
      <c r="K1703" s="233" t="n"/>
      <c r="L1703" s="233" t="inlineStr">
        <is>
          <t>Regreasable</t>
        </is>
      </c>
      <c r="M1703" s="233" t="inlineStr">
        <is>
          <t>C35</t>
        </is>
      </c>
      <c r="N1703" s="233" t="inlineStr">
        <is>
          <t>Lip Seal</t>
        </is>
      </c>
      <c r="O1703" s="233" t="inlineStr">
        <is>
          <t>Coating_Scotchkote134_interior_exterior_IncludeImpeller</t>
        </is>
      </c>
      <c r="P1703" s="235" t="inlineStr">
        <is>
          <t>RTF</t>
        </is>
      </c>
      <c r="Q1703" s="233" t="inlineStr">
        <is>
          <t>B101312</t>
        </is>
      </c>
      <c r="R1703" s="235" t="inlineStr">
        <is>
          <t>LT250</t>
        </is>
      </c>
      <c r="S1703" s="233" t="n"/>
      <c r="T1703" s="233" t="n"/>
      <c r="U1703" s="233" t="n"/>
    </row>
    <row r="1704">
      <c r="B1704" s="233">
        <f>IF(AND(M1704&lt;&gt;"B20", O1704= "Coating_Standard"),"Y","N")</f>
        <v/>
      </c>
      <c r="C1704" s="233" t="inlineStr">
        <is>
          <t>ConTab_BOM_KP_Insert_2415</t>
        </is>
      </c>
      <c r="D1704" s="233">
        <f>IF(B1704="Y",C1704,"")</f>
        <v/>
      </c>
      <c r="E1704" s="198" t="inlineStr">
        <is>
          <t>5015-9_0-KP</t>
        </is>
      </c>
      <c r="F1704" s="235" t="inlineStr">
        <is>
          <t>Opt_Insert</t>
        </is>
      </c>
      <c r="G1704" s="235" t="inlineStr">
        <is>
          <t>4</t>
        </is>
      </c>
      <c r="H1704" s="234" t="inlineStr">
        <is>
          <t>X4</t>
        </is>
      </c>
      <c r="I1704" s="233" t="inlineStr">
        <is>
          <t>Packing</t>
        </is>
      </c>
      <c r="J1704" s="233" t="inlineStr">
        <is>
          <t>Packing</t>
        </is>
      </c>
      <c r="K1704" s="233" t="n"/>
      <c r="L1704" s="233" t="inlineStr">
        <is>
          <t>Regreasable</t>
        </is>
      </c>
      <c r="M1704" s="233" t="inlineStr">
        <is>
          <t>J</t>
        </is>
      </c>
      <c r="N1704" s="233" t="inlineStr">
        <is>
          <t>Lip Seal</t>
        </is>
      </c>
      <c r="O1704" s="233" t="inlineStr">
        <is>
          <t>Coating_Scotchkote134_interior_exterior_IncludeImpeller</t>
        </is>
      </c>
      <c r="P1704" s="235" t="inlineStr">
        <is>
          <t>RTF</t>
        </is>
      </c>
      <c r="Q1704" s="233" t="inlineStr">
        <is>
          <t>B101312</t>
        </is>
      </c>
      <c r="R1704" s="235" t="inlineStr">
        <is>
          <t>LT105</t>
        </is>
      </c>
      <c r="S1704" s="233" t="n"/>
      <c r="T1704" s="233" t="n"/>
      <c r="U1704" s="233" t="n"/>
    </row>
    <row r="1705">
      <c r="B1705" s="233">
        <f>IF(AND(M1705&lt;&gt;"B20", O1705= "Coating_Standard"),"Y","N")</f>
        <v/>
      </c>
      <c r="C1705" s="233" t="inlineStr">
        <is>
          <t>ConTab_BOM_KP_Insert_2416</t>
        </is>
      </c>
      <c r="D1705" s="233">
        <f>IF(B1705="Y",C1705,"")</f>
        <v/>
      </c>
      <c r="E1705" s="198" t="inlineStr">
        <is>
          <t>6012-1_2-KP</t>
        </is>
      </c>
      <c r="F1705" s="235" t="inlineStr">
        <is>
          <t>Opt_Insert</t>
        </is>
      </c>
      <c r="G1705" s="235" t="inlineStr">
        <is>
          <t>4</t>
        </is>
      </c>
      <c r="H1705" s="234" t="inlineStr">
        <is>
          <t>X4</t>
        </is>
      </c>
      <c r="I1705" s="233" t="inlineStr">
        <is>
          <t>Mechanical Seal</t>
        </is>
      </c>
      <c r="J1705" s="233" t="inlineStr">
        <is>
          <t>Single</t>
        </is>
      </c>
      <c r="K1705" s="233" t="n"/>
      <c r="L1705" s="233" t="inlineStr">
        <is>
          <t>Regreasable</t>
        </is>
      </c>
      <c r="M1705" s="233" t="inlineStr">
        <is>
          <t>C35</t>
        </is>
      </c>
      <c r="N1705" s="233" t="inlineStr">
        <is>
          <t>Lip Seal</t>
        </is>
      </c>
      <c r="O1705" s="233" t="inlineStr">
        <is>
          <t>Coating_Scotchkote134_interior_exterior_IncludeImpeller</t>
        </is>
      </c>
      <c r="P1705" s="235" t="inlineStr">
        <is>
          <t>RTF</t>
        </is>
      </c>
      <c r="Q1705" s="233" t="inlineStr">
        <is>
          <t>B105019</t>
        </is>
      </c>
      <c r="R1705" s="235" t="inlineStr">
        <is>
          <t>LT250</t>
        </is>
      </c>
      <c r="S1705" s="233" t="n"/>
      <c r="T1705" s="233" t="n"/>
      <c r="U1705" s="233" t="n"/>
    </row>
    <row r="1706">
      <c r="B1706" s="233">
        <f>IF(AND(M1706&lt;&gt;"B20", O1706= "Coating_Standard"),"Y","N")</f>
        <v/>
      </c>
      <c r="C1706" s="233" t="inlineStr">
        <is>
          <t>ConTab_BOM_KP_Insert_2417</t>
        </is>
      </c>
      <c r="D1706" s="233">
        <f>IF(B1706="Y",C1706,"")</f>
        <v/>
      </c>
      <c r="E1706" s="198" t="inlineStr">
        <is>
          <t>6012-1_2-KP</t>
        </is>
      </c>
      <c r="F1706" s="235" t="inlineStr">
        <is>
          <t>Opt_Insert</t>
        </is>
      </c>
      <c r="G1706" s="235" t="inlineStr">
        <is>
          <t>4</t>
        </is>
      </c>
      <c r="H1706" s="234" t="inlineStr">
        <is>
          <t>X4</t>
        </is>
      </c>
      <c r="I1706" s="233" t="inlineStr">
        <is>
          <t>Mechanical Seal</t>
        </is>
      </c>
      <c r="J1706" s="233" t="inlineStr">
        <is>
          <t>Single</t>
        </is>
      </c>
      <c r="K1706" s="233" t="n"/>
      <c r="L1706" s="233" t="inlineStr">
        <is>
          <t>Regreasable</t>
        </is>
      </c>
      <c r="M1706" s="233" t="inlineStr">
        <is>
          <t>J</t>
        </is>
      </c>
      <c r="N1706" s="233" t="inlineStr">
        <is>
          <t>Lip Seal</t>
        </is>
      </c>
      <c r="O1706" s="233" t="inlineStr">
        <is>
          <t>Coating_Scotchkote134_interior_exterior_IncludeImpeller</t>
        </is>
      </c>
      <c r="P1706" s="235" t="inlineStr">
        <is>
          <t>RTF</t>
        </is>
      </c>
      <c r="Q1706" s="233" t="inlineStr">
        <is>
          <t>B105020</t>
        </is>
      </c>
      <c r="R1706" s="235" t="inlineStr">
        <is>
          <t>LT105</t>
        </is>
      </c>
      <c r="S1706" s="233" t="n"/>
      <c r="T1706" s="233" t="n"/>
      <c r="U1706" s="233" t="n"/>
    </row>
    <row r="1707">
      <c r="B1707" s="233">
        <f>IF(AND(M1707&lt;&gt;"B20", O1707= "Coating_Standard"),"Y","N")</f>
        <v/>
      </c>
      <c r="C1707" s="233" t="inlineStr">
        <is>
          <t>ConTab_BOM_KP_Insert_2418</t>
        </is>
      </c>
      <c r="D1707" s="233">
        <f>IF(B1707="Y",C1707,"")</f>
        <v/>
      </c>
      <c r="E1707" s="198" t="inlineStr">
        <is>
          <t>6012-1_2-KP</t>
        </is>
      </c>
      <c r="F1707" s="235" t="inlineStr">
        <is>
          <t>Opt_Insert</t>
        </is>
      </c>
      <c r="G1707" s="235" t="inlineStr">
        <is>
          <t>4</t>
        </is>
      </c>
      <c r="H1707" s="234" t="inlineStr">
        <is>
          <t>X4</t>
        </is>
      </c>
      <c r="I1707" s="233" t="inlineStr">
        <is>
          <t>Packing</t>
        </is>
      </c>
      <c r="J1707" s="233" t="inlineStr">
        <is>
          <t>Packing</t>
        </is>
      </c>
      <c r="K1707" s="233" t="n"/>
      <c r="L1707" s="233" t="inlineStr">
        <is>
          <t>Regreasable</t>
        </is>
      </c>
      <c r="M1707" s="233" t="inlineStr">
        <is>
          <t>C35</t>
        </is>
      </c>
      <c r="N1707" s="233" t="inlineStr">
        <is>
          <t>Lip Seal</t>
        </is>
      </c>
      <c r="O1707" s="233" t="inlineStr">
        <is>
          <t>Coating_Scotchkote134_interior_exterior_IncludeImpeller</t>
        </is>
      </c>
      <c r="P1707" s="235" t="inlineStr">
        <is>
          <t>RTF</t>
        </is>
      </c>
      <c r="Q1707" s="233" t="inlineStr">
        <is>
          <t>B101312</t>
        </is>
      </c>
      <c r="R1707" s="235" t="inlineStr">
        <is>
          <t>LT250</t>
        </is>
      </c>
      <c r="S1707" s="233" t="n"/>
      <c r="T1707" s="233" t="n"/>
      <c r="U1707" s="233" t="n"/>
    </row>
    <row r="1708">
      <c r="B1708" s="233">
        <f>IF(AND(M1708&lt;&gt;"B20", O1708= "Coating_Standard"),"Y","N")</f>
        <v/>
      </c>
      <c r="C1708" s="233" t="inlineStr">
        <is>
          <t>ConTab_BOM_KP_Insert_2419</t>
        </is>
      </c>
      <c r="D1708" s="233">
        <f>IF(B1708="Y",C1708,"")</f>
        <v/>
      </c>
      <c r="E1708" s="198" t="inlineStr">
        <is>
          <t>6012-1_2-KP</t>
        </is>
      </c>
      <c r="F1708" s="235" t="inlineStr">
        <is>
          <t>Opt_Insert</t>
        </is>
      </c>
      <c r="G1708" s="235" t="inlineStr">
        <is>
          <t>4</t>
        </is>
      </c>
      <c r="H1708" s="234" t="inlineStr">
        <is>
          <t>X4</t>
        </is>
      </c>
      <c r="I1708" s="233" t="inlineStr">
        <is>
          <t>Packing</t>
        </is>
      </c>
      <c r="J1708" s="233" t="inlineStr">
        <is>
          <t>Packing</t>
        </is>
      </c>
      <c r="K1708" s="233" t="n"/>
      <c r="L1708" s="233" t="inlineStr">
        <is>
          <t>Regreasable</t>
        </is>
      </c>
      <c r="M1708" s="233" t="inlineStr">
        <is>
          <t>J</t>
        </is>
      </c>
      <c r="N1708" s="233" t="inlineStr">
        <is>
          <t>Lip Seal</t>
        </is>
      </c>
      <c r="O1708" s="233" t="inlineStr">
        <is>
          <t>Coating_Scotchkote134_interior_exterior_IncludeImpeller</t>
        </is>
      </c>
      <c r="P1708" s="235" t="inlineStr">
        <is>
          <t>RTF</t>
        </is>
      </c>
      <c r="Q1708" s="233" t="inlineStr">
        <is>
          <t>B101312</t>
        </is>
      </c>
      <c r="R1708" s="235" t="inlineStr">
        <is>
          <t>LT105</t>
        </is>
      </c>
      <c r="S1708" s="233" t="n"/>
      <c r="T1708" s="233" t="n"/>
      <c r="U1708" s="233" t="n"/>
    </row>
    <row r="1709">
      <c r="B1709" s="233">
        <f>IF(AND(M1709&lt;&gt;"B20", O1709= "Coating_Standard"),"Y","N")</f>
        <v/>
      </c>
      <c r="C1709" s="233" t="inlineStr">
        <is>
          <t>ConTab_BOM_KP_Insert_2420</t>
        </is>
      </c>
      <c r="D1709" s="233">
        <f>IF(B1709="Y",C1709,"")</f>
        <v/>
      </c>
      <c r="E1709" s="198" t="inlineStr">
        <is>
          <t>6012-3_4-KP</t>
        </is>
      </c>
      <c r="F1709" s="235" t="inlineStr">
        <is>
          <t>Opt_Insert</t>
        </is>
      </c>
      <c r="G1709" s="235" t="inlineStr">
        <is>
          <t>4</t>
        </is>
      </c>
      <c r="H1709" s="234" t="inlineStr">
        <is>
          <t>X4</t>
        </is>
      </c>
      <c r="I1709" s="233" t="inlineStr">
        <is>
          <t>Mechanical Seal</t>
        </is>
      </c>
      <c r="J1709" s="233" t="inlineStr">
        <is>
          <t>Single</t>
        </is>
      </c>
      <c r="K1709" s="233" t="n"/>
      <c r="L1709" s="233" t="inlineStr">
        <is>
          <t>Regreasable</t>
        </is>
      </c>
      <c r="M1709" s="233" t="inlineStr">
        <is>
          <t>C35</t>
        </is>
      </c>
      <c r="N1709" s="233" t="inlineStr">
        <is>
          <t>Lip Seal</t>
        </is>
      </c>
      <c r="O1709" s="233" t="inlineStr">
        <is>
          <t>Coating_Scotchkote134_interior_exterior_IncludeImpeller</t>
        </is>
      </c>
      <c r="P1709" s="235" t="inlineStr">
        <is>
          <t>RTF</t>
        </is>
      </c>
      <c r="Q1709" s="233" t="inlineStr">
        <is>
          <t>B105019</t>
        </is>
      </c>
      <c r="R1709" s="235" t="inlineStr">
        <is>
          <t>LT250</t>
        </is>
      </c>
      <c r="S1709" s="233" t="n"/>
      <c r="T1709" s="233" t="n"/>
      <c r="U1709" s="233" t="n"/>
    </row>
    <row r="1710">
      <c r="B1710" s="233">
        <f>IF(AND(M1710&lt;&gt;"B20", O1710= "Coating_Standard"),"Y","N")</f>
        <v/>
      </c>
      <c r="C1710" s="233" t="inlineStr">
        <is>
          <t>ConTab_BOM_KP_Insert_2421</t>
        </is>
      </c>
      <c r="D1710" s="233">
        <f>IF(B1710="Y",C1710,"")</f>
        <v/>
      </c>
      <c r="E1710" s="198" t="inlineStr">
        <is>
          <t>6012-3_4-KP</t>
        </is>
      </c>
      <c r="F1710" s="235" t="inlineStr">
        <is>
          <t>Opt_Insert</t>
        </is>
      </c>
      <c r="G1710" s="235" t="inlineStr">
        <is>
          <t>4</t>
        </is>
      </c>
      <c r="H1710" s="234" t="inlineStr">
        <is>
          <t>X4</t>
        </is>
      </c>
      <c r="I1710" s="233" t="inlineStr">
        <is>
          <t>Mechanical Seal</t>
        </is>
      </c>
      <c r="J1710" s="233" t="inlineStr">
        <is>
          <t>Single</t>
        </is>
      </c>
      <c r="K1710" s="233" t="n"/>
      <c r="L1710" s="233" t="inlineStr">
        <is>
          <t>Regreasable</t>
        </is>
      </c>
      <c r="M1710" s="233" t="inlineStr">
        <is>
          <t>J</t>
        </is>
      </c>
      <c r="N1710" s="233" t="inlineStr">
        <is>
          <t>Lip Seal</t>
        </is>
      </c>
      <c r="O1710" s="233" t="inlineStr">
        <is>
          <t>Coating_Scotchkote134_interior_exterior_IncludeImpeller</t>
        </is>
      </c>
      <c r="P1710" s="235" t="inlineStr">
        <is>
          <t>RTF</t>
        </is>
      </c>
      <c r="Q1710" s="233" t="inlineStr">
        <is>
          <t>B105020</t>
        </is>
      </c>
      <c r="R1710" s="235" t="inlineStr">
        <is>
          <t>LT105</t>
        </is>
      </c>
      <c r="S1710" s="233" t="n"/>
      <c r="T1710" s="233" t="n"/>
      <c r="U1710" s="233" t="n"/>
    </row>
    <row r="1711">
      <c r="B1711" s="233">
        <f>IF(AND(M1711&lt;&gt;"B20", O1711= "Coating_Standard"),"Y","N")</f>
        <v/>
      </c>
      <c r="C1711" s="233" t="inlineStr">
        <is>
          <t>ConTab_BOM_KP_Insert_2422</t>
        </is>
      </c>
      <c r="D1711" s="233">
        <f>IF(B1711="Y",C1711,"")</f>
        <v/>
      </c>
      <c r="E1711" s="198" t="inlineStr">
        <is>
          <t>6012-3_4-KP</t>
        </is>
      </c>
      <c r="F1711" s="235" t="inlineStr">
        <is>
          <t>Opt_Insert</t>
        </is>
      </c>
      <c r="G1711" s="235" t="inlineStr">
        <is>
          <t>4</t>
        </is>
      </c>
      <c r="H1711" s="234" t="inlineStr">
        <is>
          <t>X4</t>
        </is>
      </c>
      <c r="I1711" s="233" t="inlineStr">
        <is>
          <t>Packing</t>
        </is>
      </c>
      <c r="J1711" s="233" t="inlineStr">
        <is>
          <t>Packing</t>
        </is>
      </c>
      <c r="K1711" s="233" t="n"/>
      <c r="L1711" s="233" t="inlineStr">
        <is>
          <t>Regreasable</t>
        </is>
      </c>
      <c r="M1711" s="233" t="inlineStr">
        <is>
          <t>C35</t>
        </is>
      </c>
      <c r="N1711" s="233" t="inlineStr">
        <is>
          <t>Lip Seal</t>
        </is>
      </c>
      <c r="O1711" s="233" t="inlineStr">
        <is>
          <t>Coating_Scotchkote134_interior_exterior_IncludeImpeller</t>
        </is>
      </c>
      <c r="P1711" s="235" t="inlineStr">
        <is>
          <t>RTF</t>
        </is>
      </c>
      <c r="Q1711" s="233" t="inlineStr">
        <is>
          <t>B101312</t>
        </is>
      </c>
      <c r="R1711" s="235" t="inlineStr">
        <is>
          <t>LT250</t>
        </is>
      </c>
      <c r="S1711" s="233" t="n"/>
      <c r="T1711" s="233" t="n"/>
      <c r="U1711" s="233" t="n"/>
    </row>
    <row r="1712">
      <c r="B1712" s="233">
        <f>IF(AND(M1712&lt;&gt;"B20", O1712= "Coating_Standard"),"Y","N")</f>
        <v/>
      </c>
      <c r="C1712" s="233" t="inlineStr">
        <is>
          <t>ConTab_BOM_KP_Insert_2423</t>
        </is>
      </c>
      <c r="D1712" s="233">
        <f>IF(B1712="Y",C1712,"")</f>
        <v/>
      </c>
      <c r="E1712" s="198" t="inlineStr">
        <is>
          <t>6012-3_4-KP</t>
        </is>
      </c>
      <c r="F1712" s="235" t="inlineStr">
        <is>
          <t>Opt_Insert</t>
        </is>
      </c>
      <c r="G1712" s="235" t="inlineStr">
        <is>
          <t>4</t>
        </is>
      </c>
      <c r="H1712" s="234" t="inlineStr">
        <is>
          <t>X4</t>
        </is>
      </c>
      <c r="I1712" s="233" t="inlineStr">
        <is>
          <t>Packing</t>
        </is>
      </c>
      <c r="J1712" s="233" t="inlineStr">
        <is>
          <t>Packing</t>
        </is>
      </c>
      <c r="K1712" s="233" t="n"/>
      <c r="L1712" s="233" t="inlineStr">
        <is>
          <t>Regreasable</t>
        </is>
      </c>
      <c r="M1712" s="233" t="inlineStr">
        <is>
          <t>J</t>
        </is>
      </c>
      <c r="N1712" s="233" t="inlineStr">
        <is>
          <t>Lip Seal</t>
        </is>
      </c>
      <c r="O1712" s="233" t="inlineStr">
        <is>
          <t>Coating_Scotchkote134_interior_exterior_IncludeImpeller</t>
        </is>
      </c>
      <c r="P1712" s="235" t="inlineStr">
        <is>
          <t>RTF</t>
        </is>
      </c>
      <c r="Q1712" s="233" t="inlineStr">
        <is>
          <t>B101312</t>
        </is>
      </c>
      <c r="R1712" s="235" t="inlineStr">
        <is>
          <t>LT105</t>
        </is>
      </c>
      <c r="S1712" s="233" t="n"/>
      <c r="T1712" s="233" t="n"/>
      <c r="U1712" s="233" t="n"/>
    </row>
    <row r="1713">
      <c r="B1713" s="233">
        <f>IF(AND(M1713&lt;&gt;"B20", O1713= "Coating_Standard"),"Y","N")</f>
        <v/>
      </c>
      <c r="C1713" s="233" t="inlineStr">
        <is>
          <t>ConTab_BOM_KP_Insert_2424</t>
        </is>
      </c>
      <c r="D1713" s="233">
        <f>IF(B1713="Y",C1713,"")</f>
        <v/>
      </c>
      <c r="E1713" s="198" t="inlineStr">
        <is>
          <t>6015-1_2-KP</t>
        </is>
      </c>
      <c r="F1713" s="235" t="inlineStr">
        <is>
          <t>Opt_Insert</t>
        </is>
      </c>
      <c r="G1713" s="235" t="inlineStr">
        <is>
          <t>5</t>
        </is>
      </c>
      <c r="H1713" s="234" t="inlineStr">
        <is>
          <t>X5</t>
        </is>
      </c>
      <c r="I1713" s="233" t="inlineStr">
        <is>
          <t>Mechanical Seal</t>
        </is>
      </c>
      <c r="J1713" s="233" t="inlineStr">
        <is>
          <t>Single</t>
        </is>
      </c>
      <c r="K1713" s="233" t="n"/>
      <c r="L1713" s="233" t="inlineStr">
        <is>
          <t>Regreasable</t>
        </is>
      </c>
      <c r="M1713" s="233" t="inlineStr">
        <is>
          <t>C35</t>
        </is>
      </c>
      <c r="N1713" s="233" t="inlineStr">
        <is>
          <t>Lip Seal</t>
        </is>
      </c>
      <c r="O1713" s="233" t="inlineStr">
        <is>
          <t>Coating_Scotchkote134_interior_exterior_IncludeImpeller</t>
        </is>
      </c>
      <c r="P1713" s="235" t="inlineStr">
        <is>
          <t>RTF</t>
        </is>
      </c>
      <c r="Q1713" s="233" t="inlineStr">
        <is>
          <t>B105021</t>
        </is>
      </c>
      <c r="R1713" s="235" t="inlineStr">
        <is>
          <t>LT250</t>
        </is>
      </c>
      <c r="S1713" s="233" t="n"/>
      <c r="T1713" s="233" t="n"/>
      <c r="U1713" s="233" t="n"/>
    </row>
    <row r="1714">
      <c r="B1714" s="233">
        <f>IF(AND(M1714&lt;&gt;"B20", O1714= "Coating_Standard"),"Y","N")</f>
        <v/>
      </c>
      <c r="C1714" s="233" t="inlineStr">
        <is>
          <t>ConTab_BOM_KP_Insert_2425</t>
        </is>
      </c>
      <c r="D1714" s="233">
        <f>IF(B1714="Y",C1714,"")</f>
        <v/>
      </c>
      <c r="E1714" s="198" t="inlineStr">
        <is>
          <t>6015-1_2-KP</t>
        </is>
      </c>
      <c r="F1714" s="235" t="inlineStr">
        <is>
          <t>Opt_Insert</t>
        </is>
      </c>
      <c r="G1714" s="235" t="inlineStr">
        <is>
          <t>5</t>
        </is>
      </c>
      <c r="H1714" s="234" t="inlineStr">
        <is>
          <t>X5</t>
        </is>
      </c>
      <c r="I1714" s="233" t="inlineStr">
        <is>
          <t>Mechanical Seal</t>
        </is>
      </c>
      <c r="J1714" s="233" t="inlineStr">
        <is>
          <t>Single</t>
        </is>
      </c>
      <c r="K1714" s="233" t="n"/>
      <c r="L1714" s="233" t="inlineStr">
        <is>
          <t>Regreasable</t>
        </is>
      </c>
      <c r="M1714" s="233" t="inlineStr">
        <is>
          <t>J</t>
        </is>
      </c>
      <c r="N1714" s="233" t="inlineStr">
        <is>
          <t>Lip Seal</t>
        </is>
      </c>
      <c r="O1714" s="233" t="inlineStr">
        <is>
          <t>Coating_Scotchkote134_interior_exterior_IncludeImpeller</t>
        </is>
      </c>
      <c r="P1714" s="235" t="inlineStr">
        <is>
          <t>RTF</t>
        </is>
      </c>
      <c r="Q1714" s="233" t="inlineStr">
        <is>
          <t>B105022</t>
        </is>
      </c>
      <c r="R1714" s="235" t="inlineStr">
        <is>
          <t>LT105</t>
        </is>
      </c>
      <c r="S1714" s="233" t="n"/>
      <c r="T1714" s="233" t="n"/>
      <c r="U1714" s="233" t="n"/>
    </row>
    <row r="1715">
      <c r="B1715" s="233">
        <f>IF(AND(M1715&lt;&gt;"B20", O1715= "Coating_Standard"),"Y","N")</f>
        <v/>
      </c>
      <c r="C1715" s="233" t="inlineStr">
        <is>
          <t>ConTab_BOM_KP_Insert_2426</t>
        </is>
      </c>
      <c r="D1715" s="233">
        <f>IF(B1715="Y",C1715,"")</f>
        <v/>
      </c>
      <c r="E1715" s="198" t="inlineStr">
        <is>
          <t>6015-1_2-KP</t>
        </is>
      </c>
      <c r="F1715" s="235" t="inlineStr">
        <is>
          <t>Opt_Insert</t>
        </is>
      </c>
      <c r="G1715" s="235" t="inlineStr">
        <is>
          <t>5</t>
        </is>
      </c>
      <c r="H1715" s="234" t="inlineStr">
        <is>
          <t>X5</t>
        </is>
      </c>
      <c r="I1715" s="233" t="inlineStr">
        <is>
          <t>Packing</t>
        </is>
      </c>
      <c r="J1715" s="233" t="inlineStr">
        <is>
          <t>Packing</t>
        </is>
      </c>
      <c r="K1715" s="233" t="n"/>
      <c r="L1715" s="233" t="inlineStr">
        <is>
          <t>Regreasable</t>
        </is>
      </c>
      <c r="M1715" s="233" t="inlineStr">
        <is>
          <t>C35</t>
        </is>
      </c>
      <c r="N1715" s="233" t="inlineStr">
        <is>
          <t>Lip Seal</t>
        </is>
      </c>
      <c r="O1715" s="233" t="inlineStr">
        <is>
          <t>Coating_Scotchkote134_interior_exterior_IncludeImpeller</t>
        </is>
      </c>
      <c r="P1715" s="235" t="inlineStr">
        <is>
          <t>RTF</t>
        </is>
      </c>
      <c r="Q1715" s="233" t="inlineStr">
        <is>
          <t>B101312</t>
        </is>
      </c>
      <c r="R1715" s="235" t="inlineStr">
        <is>
          <t>LT250</t>
        </is>
      </c>
      <c r="S1715" s="233" t="n"/>
      <c r="T1715" s="233" t="n"/>
      <c r="U1715" s="233" t="n"/>
    </row>
    <row r="1716">
      <c r="B1716" s="233">
        <f>IF(AND(M1716&lt;&gt;"B20", O1716= "Coating_Standard"),"Y","N")</f>
        <v/>
      </c>
      <c r="C1716" s="233" t="inlineStr">
        <is>
          <t>ConTab_BOM_KP_Insert_2427</t>
        </is>
      </c>
      <c r="D1716" s="233">
        <f>IF(B1716="Y",C1716,"")</f>
        <v/>
      </c>
      <c r="E1716" s="198" t="inlineStr">
        <is>
          <t>6015-1_2-KP</t>
        </is>
      </c>
      <c r="F1716" s="235" t="inlineStr">
        <is>
          <t>Opt_Insert</t>
        </is>
      </c>
      <c r="G1716" s="235" t="inlineStr">
        <is>
          <t>5</t>
        </is>
      </c>
      <c r="H1716" s="234" t="inlineStr">
        <is>
          <t>X5</t>
        </is>
      </c>
      <c r="I1716" s="233" t="inlineStr">
        <is>
          <t>Packing</t>
        </is>
      </c>
      <c r="J1716" s="233" t="inlineStr">
        <is>
          <t>Packing</t>
        </is>
      </c>
      <c r="K1716" s="233" t="n"/>
      <c r="L1716" s="233" t="inlineStr">
        <is>
          <t>Regreasable</t>
        </is>
      </c>
      <c r="M1716" s="233" t="inlineStr">
        <is>
          <t>J</t>
        </is>
      </c>
      <c r="N1716" s="233" t="inlineStr">
        <is>
          <t>Lip Seal</t>
        </is>
      </c>
      <c r="O1716" s="233" t="inlineStr">
        <is>
          <t>Coating_Scotchkote134_interior_exterior_IncludeImpeller</t>
        </is>
      </c>
      <c r="P1716" s="235" t="inlineStr">
        <is>
          <t>RTF</t>
        </is>
      </c>
      <c r="Q1716" s="233" t="inlineStr">
        <is>
          <t>B101312</t>
        </is>
      </c>
      <c r="R1716" s="235" t="inlineStr">
        <is>
          <t>LT105</t>
        </is>
      </c>
      <c r="S1716" s="233" t="n"/>
      <c r="T1716" s="233" t="n"/>
      <c r="U1716" s="233" t="n"/>
    </row>
    <row r="1717">
      <c r="B1717" s="233">
        <f>IF(AND(M1717&lt;&gt;"B20", O1717= "Coating_Standard"),"Y","N")</f>
        <v/>
      </c>
      <c r="C1717" s="233" t="inlineStr">
        <is>
          <t>ConTab_BOM_KP_Insert_2428</t>
        </is>
      </c>
      <c r="D1717" s="233">
        <f>IF(B1717="Y",C1717,"")</f>
        <v/>
      </c>
      <c r="E1717" s="198" t="inlineStr">
        <is>
          <t>6019-7_8-KP</t>
        </is>
      </c>
      <c r="F1717" s="235" t="inlineStr">
        <is>
          <t>Opt_Insert</t>
        </is>
      </c>
      <c r="G1717" s="235" t="inlineStr">
        <is>
          <t>5</t>
        </is>
      </c>
      <c r="H1717" s="234" t="inlineStr">
        <is>
          <t>X5</t>
        </is>
      </c>
      <c r="I1717" s="233" t="inlineStr">
        <is>
          <t>Mechanical Seal</t>
        </is>
      </c>
      <c r="J1717" s="233" t="inlineStr">
        <is>
          <t>Single</t>
        </is>
      </c>
      <c r="K1717" s="233" t="n"/>
      <c r="L1717" s="233" t="inlineStr">
        <is>
          <t>Regreasable</t>
        </is>
      </c>
      <c r="M1717" s="233" t="inlineStr">
        <is>
          <t>C35</t>
        </is>
      </c>
      <c r="N1717" s="233" t="inlineStr">
        <is>
          <t>Lip Seal</t>
        </is>
      </c>
      <c r="O1717" s="233" t="inlineStr">
        <is>
          <t>Coating_Scotchkote134_interior_exterior_IncludeImpeller</t>
        </is>
      </c>
      <c r="P1717" s="235" t="inlineStr">
        <is>
          <t>RTF</t>
        </is>
      </c>
      <c r="Q1717" s="233" t="inlineStr">
        <is>
          <t>B105021</t>
        </is>
      </c>
      <c r="R1717" s="235" t="inlineStr">
        <is>
          <t>LT250</t>
        </is>
      </c>
      <c r="S1717" s="233" t="n"/>
      <c r="T1717" s="233" t="n"/>
      <c r="U1717" s="233" t="n"/>
    </row>
    <row r="1718">
      <c r="B1718" s="233">
        <f>IF(AND(M1718&lt;&gt;"B20", O1718= "Coating_Standard"),"Y","N")</f>
        <v/>
      </c>
      <c r="C1718" s="233" t="inlineStr">
        <is>
          <t>ConTab_BOM_KP_Insert_2429</t>
        </is>
      </c>
      <c r="D1718" s="233">
        <f>IF(B1718="Y",C1718,"")</f>
        <v/>
      </c>
      <c r="E1718" s="198" t="inlineStr">
        <is>
          <t>6019-7_8-KP</t>
        </is>
      </c>
      <c r="F1718" s="235" t="inlineStr">
        <is>
          <t>Opt_Insert</t>
        </is>
      </c>
      <c r="G1718" s="235" t="inlineStr">
        <is>
          <t>5</t>
        </is>
      </c>
      <c r="H1718" s="234" t="inlineStr">
        <is>
          <t>X5</t>
        </is>
      </c>
      <c r="I1718" s="233" t="inlineStr">
        <is>
          <t>Mechanical Seal</t>
        </is>
      </c>
      <c r="J1718" s="233" t="inlineStr">
        <is>
          <t>Single</t>
        </is>
      </c>
      <c r="K1718" s="233" t="n"/>
      <c r="L1718" s="233" t="inlineStr">
        <is>
          <t>Regreasable</t>
        </is>
      </c>
      <c r="M1718" s="233" t="inlineStr">
        <is>
          <t>J</t>
        </is>
      </c>
      <c r="N1718" s="233" t="inlineStr">
        <is>
          <t>Lip Seal</t>
        </is>
      </c>
      <c r="O1718" s="233" t="inlineStr">
        <is>
          <t>Coating_Scotchkote134_interior_exterior_IncludeImpeller</t>
        </is>
      </c>
      <c r="P1718" s="235" t="inlineStr">
        <is>
          <t>RTF</t>
        </is>
      </c>
      <c r="Q1718" s="233" t="inlineStr">
        <is>
          <t>B105022</t>
        </is>
      </c>
      <c r="R1718" s="235" t="inlineStr">
        <is>
          <t>LT105</t>
        </is>
      </c>
      <c r="S1718" s="233" t="n"/>
      <c r="T1718" s="233" t="n"/>
      <c r="U1718" s="233" t="n"/>
    </row>
    <row r="1719">
      <c r="B1719" s="233">
        <f>IF(AND(M1719&lt;&gt;"B20", O1719= "Coating_Standard"),"Y","N")</f>
        <v/>
      </c>
      <c r="C1719" s="233" t="inlineStr">
        <is>
          <t>ConTab_BOM_KP_Insert_2430</t>
        </is>
      </c>
      <c r="D1719" s="233">
        <f>IF(B1719="Y",C1719,"")</f>
        <v/>
      </c>
      <c r="E1719" s="198" t="inlineStr">
        <is>
          <t>6019-7_8-KP</t>
        </is>
      </c>
      <c r="F1719" s="235" t="inlineStr">
        <is>
          <t>Opt_Insert</t>
        </is>
      </c>
      <c r="G1719" s="235" t="inlineStr">
        <is>
          <t>5</t>
        </is>
      </c>
      <c r="H1719" s="234" t="inlineStr">
        <is>
          <t>X5</t>
        </is>
      </c>
      <c r="I1719" s="233" t="inlineStr">
        <is>
          <t>Packing</t>
        </is>
      </c>
      <c r="J1719" s="233" t="inlineStr">
        <is>
          <t>Packing</t>
        </is>
      </c>
      <c r="K1719" s="233" t="n"/>
      <c r="L1719" s="233" t="inlineStr">
        <is>
          <t>Regreasable</t>
        </is>
      </c>
      <c r="M1719" s="233" t="inlineStr">
        <is>
          <t>C35</t>
        </is>
      </c>
      <c r="N1719" s="233" t="inlineStr">
        <is>
          <t>Lip Seal</t>
        </is>
      </c>
      <c r="O1719" s="233" t="inlineStr">
        <is>
          <t>Coating_Scotchkote134_interior_exterior_IncludeImpeller</t>
        </is>
      </c>
      <c r="P1719" s="235" t="inlineStr">
        <is>
          <t>RTF</t>
        </is>
      </c>
      <c r="Q1719" s="233" t="inlineStr">
        <is>
          <t>B101312</t>
        </is>
      </c>
      <c r="R1719" s="235" t="inlineStr">
        <is>
          <t>LT250</t>
        </is>
      </c>
      <c r="S1719" s="233" t="n"/>
      <c r="T1719" s="233" t="n"/>
      <c r="U1719" s="233" t="n"/>
    </row>
    <row r="1720">
      <c r="B1720" s="233">
        <f>IF(AND(M1720&lt;&gt;"B20", O1720= "Coating_Standard"),"Y","N")</f>
        <v/>
      </c>
      <c r="C1720" s="233" t="inlineStr">
        <is>
          <t>ConTab_BOM_KP_Insert_2431</t>
        </is>
      </c>
      <c r="D1720" s="233">
        <f>IF(B1720="Y",C1720,"")</f>
        <v/>
      </c>
      <c r="E1720" s="198" t="inlineStr">
        <is>
          <t>6019-7_8-KP</t>
        </is>
      </c>
      <c r="F1720" s="235" t="inlineStr">
        <is>
          <t>Opt_Insert</t>
        </is>
      </c>
      <c r="G1720" s="235" t="inlineStr">
        <is>
          <t>5</t>
        </is>
      </c>
      <c r="H1720" s="234" t="inlineStr">
        <is>
          <t>X5</t>
        </is>
      </c>
      <c r="I1720" s="233" t="inlineStr">
        <is>
          <t>Packing</t>
        </is>
      </c>
      <c r="J1720" s="233" t="inlineStr">
        <is>
          <t>Packing</t>
        </is>
      </c>
      <c r="K1720" s="233" t="n"/>
      <c r="L1720" s="233" t="inlineStr">
        <is>
          <t>Regreasable</t>
        </is>
      </c>
      <c r="M1720" s="233" t="inlineStr">
        <is>
          <t>J</t>
        </is>
      </c>
      <c r="N1720" s="233" t="inlineStr">
        <is>
          <t>Lip Seal</t>
        </is>
      </c>
      <c r="O1720" s="233" t="inlineStr">
        <is>
          <t>Coating_Scotchkote134_interior_exterior_IncludeImpeller</t>
        </is>
      </c>
      <c r="P1720" s="235" t="inlineStr">
        <is>
          <t>RTF</t>
        </is>
      </c>
      <c r="Q1720" s="233" t="inlineStr">
        <is>
          <t>B101312</t>
        </is>
      </c>
      <c r="R1720" s="235" t="inlineStr">
        <is>
          <t>LT105</t>
        </is>
      </c>
      <c r="S1720" s="233" t="n"/>
      <c r="T1720" s="233" t="n"/>
      <c r="U1720" s="233" t="n"/>
    </row>
    <row r="1721">
      <c r="B1721" s="233">
        <f>IF(AND(M1721&lt;&gt;"B20", O1721= "Coating_Standard"),"Y","N")</f>
        <v/>
      </c>
      <c r="C1721" s="233" t="inlineStr">
        <is>
          <t>ConTab_BOM_KP_Insert_2432</t>
        </is>
      </c>
      <c r="D1721" s="233">
        <f>IF(B1721="Y",C1721,"")</f>
        <v/>
      </c>
      <c r="E1721" s="198" t="inlineStr">
        <is>
          <t>6019-7_8-KP</t>
        </is>
      </c>
      <c r="F1721" s="235" t="inlineStr">
        <is>
          <t>Opt_Insert</t>
        </is>
      </c>
      <c r="G1721" s="235" t="inlineStr">
        <is>
          <t>6</t>
        </is>
      </c>
      <c r="H1721" s="234" t="inlineStr">
        <is>
          <t>X6</t>
        </is>
      </c>
      <c r="I1721" s="233" t="inlineStr">
        <is>
          <t>Mechanical Seal</t>
        </is>
      </c>
      <c r="J1721" s="233" t="inlineStr">
        <is>
          <t>Single</t>
        </is>
      </c>
      <c r="K1721" s="233" t="n"/>
      <c r="L1721" s="233" t="inlineStr">
        <is>
          <t>Regreasable</t>
        </is>
      </c>
      <c r="M1721" s="233" t="inlineStr">
        <is>
          <t>C35</t>
        </is>
      </c>
      <c r="N1721" s="233" t="inlineStr">
        <is>
          <t>Lip Seal</t>
        </is>
      </c>
      <c r="O1721" s="233" t="inlineStr">
        <is>
          <t>Coating_Scotchkote134_interior_exterior_IncludeImpeller</t>
        </is>
      </c>
      <c r="P1721" s="235" t="inlineStr">
        <is>
          <t>RTF</t>
        </is>
      </c>
      <c r="Q1721" s="233" t="inlineStr">
        <is>
          <t>B105024</t>
        </is>
      </c>
      <c r="R1721" s="235" t="inlineStr">
        <is>
          <t>LT250</t>
        </is>
      </c>
      <c r="S1721" s="233" t="n"/>
      <c r="T1721" s="233" t="n"/>
      <c r="U1721" s="233" t="n"/>
    </row>
    <row r="1722">
      <c r="B1722" s="233">
        <f>IF(AND(M1722&lt;&gt;"B20", O1722= "Coating_Standard"),"Y","N")</f>
        <v/>
      </c>
      <c r="C1722" s="233" t="inlineStr">
        <is>
          <t>ConTab_BOM_KP_Insert_2433</t>
        </is>
      </c>
      <c r="D1722" s="233">
        <f>IF(B1722="Y",C1722,"")</f>
        <v/>
      </c>
      <c r="E1722" s="198" t="inlineStr">
        <is>
          <t>6019-7_8-KP</t>
        </is>
      </c>
      <c r="F1722" s="235" t="inlineStr">
        <is>
          <t>Opt_Insert</t>
        </is>
      </c>
      <c r="G1722" s="235" t="inlineStr">
        <is>
          <t>6</t>
        </is>
      </c>
      <c r="H1722" s="234" t="inlineStr">
        <is>
          <t>X6</t>
        </is>
      </c>
      <c r="I1722" s="233" t="inlineStr">
        <is>
          <t>Mechanical Seal</t>
        </is>
      </c>
      <c r="J1722" s="233" t="inlineStr">
        <is>
          <t>Single</t>
        </is>
      </c>
      <c r="K1722" s="233" t="n"/>
      <c r="L1722" s="233" t="inlineStr">
        <is>
          <t>Regreasable</t>
        </is>
      </c>
      <c r="M1722" s="233" t="inlineStr">
        <is>
          <t>J</t>
        </is>
      </c>
      <c r="N1722" s="233" t="inlineStr">
        <is>
          <t>Lip Seal</t>
        </is>
      </c>
      <c r="O1722" s="233" t="inlineStr">
        <is>
          <t>Coating_Scotchkote134_interior_exterior_IncludeImpeller</t>
        </is>
      </c>
      <c r="P1722" s="235" t="inlineStr">
        <is>
          <t>RTF</t>
        </is>
      </c>
      <c r="Q1722" s="233" t="inlineStr">
        <is>
          <t>B105025</t>
        </is>
      </c>
      <c r="R1722" s="235" t="inlineStr">
        <is>
          <t>LT105</t>
        </is>
      </c>
      <c r="S1722" s="233" t="n"/>
      <c r="T1722" s="233" t="n"/>
      <c r="U1722" s="233" t="n"/>
    </row>
    <row r="1723">
      <c r="B1723" s="233">
        <f>IF(AND(M1723&lt;&gt;"B20", O1723= "Coating_Standard"),"Y","N")</f>
        <v/>
      </c>
      <c r="C1723" s="233" t="inlineStr">
        <is>
          <t>ConTab_BOM_KP_Insert_2434</t>
        </is>
      </c>
      <c r="D1723" s="233">
        <f>IF(B1723="Y",C1723,"")</f>
        <v/>
      </c>
      <c r="E1723" s="198" t="inlineStr">
        <is>
          <t>6019-7_8-KP</t>
        </is>
      </c>
      <c r="F1723" s="235" t="inlineStr">
        <is>
          <t>Opt_Insert</t>
        </is>
      </c>
      <c r="G1723" s="235" t="inlineStr">
        <is>
          <t>6</t>
        </is>
      </c>
      <c r="H1723" s="234" t="inlineStr">
        <is>
          <t>X6</t>
        </is>
      </c>
      <c r="I1723" s="233" t="inlineStr">
        <is>
          <t>Packing</t>
        </is>
      </c>
      <c r="J1723" s="233" t="inlineStr">
        <is>
          <t>Packing</t>
        </is>
      </c>
      <c r="K1723" s="233" t="n"/>
      <c r="L1723" s="233" t="inlineStr">
        <is>
          <t>Regreasable</t>
        </is>
      </c>
      <c r="M1723" s="233" t="inlineStr">
        <is>
          <t>C35</t>
        </is>
      </c>
      <c r="N1723" s="233" t="inlineStr">
        <is>
          <t>Lip Seal</t>
        </is>
      </c>
      <c r="O1723" s="233" t="inlineStr">
        <is>
          <t>Coating_Scotchkote134_interior_exterior_IncludeImpeller</t>
        </is>
      </c>
      <c r="P1723" s="235" t="inlineStr">
        <is>
          <t>RTF</t>
        </is>
      </c>
      <c r="Q1723" s="233" t="inlineStr">
        <is>
          <t>B101312</t>
        </is>
      </c>
      <c r="R1723" s="235" t="inlineStr">
        <is>
          <t>LT250</t>
        </is>
      </c>
      <c r="S1723" s="233" t="n"/>
      <c r="T1723" s="233" t="n"/>
      <c r="U1723" s="233" t="n"/>
    </row>
    <row r="1724">
      <c r="B1724" s="233">
        <f>IF(AND(M1724&lt;&gt;"B20", O1724= "Coating_Standard"),"Y","N")</f>
        <v/>
      </c>
      <c r="C1724" s="233" t="inlineStr">
        <is>
          <t>ConTab_BOM_KP_Insert_2435</t>
        </is>
      </c>
      <c r="D1724" s="233">
        <f>IF(B1724="Y",C1724,"")</f>
        <v/>
      </c>
      <c r="E1724" s="198" t="inlineStr">
        <is>
          <t>6019-7_8-KP</t>
        </is>
      </c>
      <c r="F1724" s="235" t="inlineStr">
        <is>
          <t>Opt_Insert</t>
        </is>
      </c>
      <c r="G1724" s="235" t="inlineStr">
        <is>
          <t>6</t>
        </is>
      </c>
      <c r="H1724" s="234" t="inlineStr">
        <is>
          <t>X6</t>
        </is>
      </c>
      <c r="I1724" s="233" t="inlineStr">
        <is>
          <t>Packing</t>
        </is>
      </c>
      <c r="J1724" s="233" t="inlineStr">
        <is>
          <t>Packing</t>
        </is>
      </c>
      <c r="K1724" s="233" t="n"/>
      <c r="L1724" s="233" t="inlineStr">
        <is>
          <t>Regreasable</t>
        </is>
      </c>
      <c r="M1724" s="233" t="inlineStr">
        <is>
          <t>J</t>
        </is>
      </c>
      <c r="N1724" s="233" t="inlineStr">
        <is>
          <t>Lip Seal</t>
        </is>
      </c>
      <c r="O1724" s="233" t="inlineStr">
        <is>
          <t>Coating_Scotchkote134_interior_exterior_IncludeImpeller</t>
        </is>
      </c>
      <c r="P1724" s="235" t="inlineStr">
        <is>
          <t>RTF</t>
        </is>
      </c>
      <c r="Q1724" s="233" t="inlineStr">
        <is>
          <t>B101312</t>
        </is>
      </c>
      <c r="R1724" s="235" t="inlineStr">
        <is>
          <t>LT105</t>
        </is>
      </c>
      <c r="S1724" s="233" t="n"/>
      <c r="T1724" s="233" t="n"/>
      <c r="U1724" s="233" t="n"/>
    </row>
    <row r="1725">
      <c r="B1725" s="233">
        <f>IF(AND(M1725&lt;&gt;"B20", O1725= "Coating_Standard"),"Y","N")</f>
        <v/>
      </c>
      <c r="C1725" s="233" t="inlineStr">
        <is>
          <t>ConTab_BOM_KP_Insert_2436</t>
        </is>
      </c>
      <c r="D1725" s="233">
        <f>IF(B1725="Y",C1725,"")</f>
        <v/>
      </c>
      <c r="E1725" s="198" t="inlineStr">
        <is>
          <t>6020-3_4-KP</t>
        </is>
      </c>
      <c r="F1725" s="235" t="inlineStr">
        <is>
          <t>Opt_Insert</t>
        </is>
      </c>
      <c r="G1725" s="235" t="inlineStr">
        <is>
          <t>6</t>
        </is>
      </c>
      <c r="H1725" s="234" t="inlineStr">
        <is>
          <t>X6</t>
        </is>
      </c>
      <c r="I1725" s="233" t="inlineStr">
        <is>
          <t>Mechanical Seal</t>
        </is>
      </c>
      <c r="J1725" s="233" t="inlineStr">
        <is>
          <t>Single</t>
        </is>
      </c>
      <c r="K1725" s="233" t="n"/>
      <c r="L1725" s="233" t="inlineStr">
        <is>
          <t>Regreasable</t>
        </is>
      </c>
      <c r="M1725" s="233" t="inlineStr">
        <is>
          <t>C35</t>
        </is>
      </c>
      <c r="N1725" s="233" t="inlineStr">
        <is>
          <t>Lip Seal</t>
        </is>
      </c>
      <c r="O1725" s="233" t="inlineStr">
        <is>
          <t>Coating_Scotchkote134_interior_exterior_IncludeImpeller</t>
        </is>
      </c>
      <c r="P1725" s="235" t="inlineStr">
        <is>
          <t>RTF</t>
        </is>
      </c>
      <c r="Q1725" s="233" t="inlineStr">
        <is>
          <t>B105024</t>
        </is>
      </c>
      <c r="R1725" s="235" t="inlineStr">
        <is>
          <t>LT250</t>
        </is>
      </c>
      <c r="S1725" s="233" t="n"/>
      <c r="T1725" s="233" t="n"/>
      <c r="U1725" s="233" t="n"/>
    </row>
    <row r="1726">
      <c r="B1726" s="233">
        <f>IF(AND(M1726&lt;&gt;"B20", O1726= "Coating_Standard"),"Y","N")</f>
        <v/>
      </c>
      <c r="C1726" s="233" t="inlineStr">
        <is>
          <t>ConTab_BOM_KP_Insert_2437</t>
        </is>
      </c>
      <c r="D1726" s="233">
        <f>IF(B1726="Y",C1726,"")</f>
        <v/>
      </c>
      <c r="E1726" s="198" t="inlineStr">
        <is>
          <t>6020-3_4-KP</t>
        </is>
      </c>
      <c r="F1726" s="235" t="inlineStr">
        <is>
          <t>Opt_Insert</t>
        </is>
      </c>
      <c r="G1726" s="235" t="inlineStr">
        <is>
          <t>6</t>
        </is>
      </c>
      <c r="H1726" s="234" t="inlineStr">
        <is>
          <t>X6</t>
        </is>
      </c>
      <c r="I1726" s="233" t="inlineStr">
        <is>
          <t>Mechanical Seal</t>
        </is>
      </c>
      <c r="J1726" s="233" t="inlineStr">
        <is>
          <t>Single</t>
        </is>
      </c>
      <c r="K1726" s="233" t="n"/>
      <c r="L1726" s="233" t="inlineStr">
        <is>
          <t>Regreasable</t>
        </is>
      </c>
      <c r="M1726" s="233" t="inlineStr">
        <is>
          <t>J</t>
        </is>
      </c>
      <c r="N1726" s="233" t="inlineStr">
        <is>
          <t>Lip Seal</t>
        </is>
      </c>
      <c r="O1726" s="233" t="inlineStr">
        <is>
          <t>Coating_Scotchkote134_interior_exterior_IncludeImpeller</t>
        </is>
      </c>
      <c r="P1726" s="235" t="inlineStr">
        <is>
          <t>RTF</t>
        </is>
      </c>
      <c r="Q1726" s="233" t="inlineStr">
        <is>
          <t>B105025</t>
        </is>
      </c>
      <c r="R1726" s="235" t="inlineStr">
        <is>
          <t>LT105</t>
        </is>
      </c>
      <c r="S1726" s="233" t="n"/>
      <c r="T1726" s="233" t="n"/>
      <c r="U1726" s="233" t="n"/>
    </row>
    <row r="1727">
      <c r="B1727" s="233">
        <f>IF(AND(M1727&lt;&gt;"B20", O1727= "Coating_Standard"),"Y","N")</f>
        <v/>
      </c>
      <c r="C1727" s="233" t="inlineStr">
        <is>
          <t>ConTab_BOM_KP_Insert_2438</t>
        </is>
      </c>
      <c r="D1727" s="233">
        <f>IF(B1727="Y",C1727,"")</f>
        <v/>
      </c>
      <c r="E1727" s="198" t="inlineStr">
        <is>
          <t>6020-3_4-KP</t>
        </is>
      </c>
      <c r="F1727" s="235" t="inlineStr">
        <is>
          <t>Opt_Insert</t>
        </is>
      </c>
      <c r="G1727" s="235" t="inlineStr">
        <is>
          <t>6</t>
        </is>
      </c>
      <c r="H1727" s="234" t="inlineStr">
        <is>
          <t>X6</t>
        </is>
      </c>
      <c r="I1727" s="233" t="inlineStr">
        <is>
          <t>Packing</t>
        </is>
      </c>
      <c r="J1727" s="233" t="inlineStr">
        <is>
          <t>Packing</t>
        </is>
      </c>
      <c r="K1727" s="233" t="n"/>
      <c r="L1727" s="233" t="inlineStr">
        <is>
          <t>Regreasable</t>
        </is>
      </c>
      <c r="M1727" s="233" t="inlineStr">
        <is>
          <t>C35</t>
        </is>
      </c>
      <c r="N1727" s="233" t="inlineStr">
        <is>
          <t>Lip Seal</t>
        </is>
      </c>
      <c r="O1727" s="233" t="inlineStr">
        <is>
          <t>Coating_Scotchkote134_interior_exterior_IncludeImpeller</t>
        </is>
      </c>
      <c r="P1727" s="235" t="inlineStr">
        <is>
          <t>RTF</t>
        </is>
      </c>
      <c r="Q1727" s="233" t="inlineStr">
        <is>
          <t>B101312</t>
        </is>
      </c>
      <c r="R1727" s="235" t="inlineStr">
        <is>
          <t>LT250</t>
        </is>
      </c>
      <c r="S1727" s="233" t="n"/>
      <c r="T1727" s="233" t="n"/>
      <c r="U1727" s="233" t="n"/>
    </row>
    <row r="1728">
      <c r="B1728" s="233">
        <f>IF(AND(M1728&lt;&gt;"B20", O1728= "Coating_Standard"),"Y","N")</f>
        <v/>
      </c>
      <c r="C1728" s="233" t="inlineStr">
        <is>
          <t>ConTab_BOM_KP_Insert_2439</t>
        </is>
      </c>
      <c r="D1728" s="233">
        <f>IF(B1728="Y",C1728,"")</f>
        <v/>
      </c>
      <c r="E1728" s="198" t="inlineStr">
        <is>
          <t>6020-3_4-KP</t>
        </is>
      </c>
      <c r="F1728" s="235" t="inlineStr">
        <is>
          <t>Opt_Insert</t>
        </is>
      </c>
      <c r="G1728" s="235" t="inlineStr">
        <is>
          <t>6</t>
        </is>
      </c>
      <c r="H1728" s="234" t="inlineStr">
        <is>
          <t>X6</t>
        </is>
      </c>
      <c r="I1728" s="233" t="inlineStr">
        <is>
          <t>Packing</t>
        </is>
      </c>
      <c r="J1728" s="233" t="inlineStr">
        <is>
          <t>Packing</t>
        </is>
      </c>
      <c r="K1728" s="233" t="n"/>
      <c r="L1728" s="233" t="inlineStr">
        <is>
          <t>Regreasable</t>
        </is>
      </c>
      <c r="M1728" s="233" t="inlineStr">
        <is>
          <t>J</t>
        </is>
      </c>
      <c r="N1728" s="233" t="inlineStr">
        <is>
          <t>Lip Seal</t>
        </is>
      </c>
      <c r="O1728" s="233" t="inlineStr">
        <is>
          <t>Coating_Scotchkote134_interior_exterior_IncludeImpeller</t>
        </is>
      </c>
      <c r="P1728" s="235" t="inlineStr">
        <is>
          <t>RTF</t>
        </is>
      </c>
      <c r="Q1728" s="233" t="inlineStr">
        <is>
          <t>B101312</t>
        </is>
      </c>
      <c r="R1728" s="235" t="inlineStr">
        <is>
          <t>LT105</t>
        </is>
      </c>
      <c r="S1728" s="233" t="n"/>
      <c r="T1728" s="233" t="n"/>
      <c r="U1728" s="233" t="n"/>
    </row>
    <row r="1729">
      <c r="B1729" s="233">
        <f>IF(AND(M1729&lt;&gt;"B20", O1729= "Coating_Standard"),"Y","N")</f>
        <v/>
      </c>
      <c r="C1729" s="233" t="inlineStr">
        <is>
          <t>ConTab_BOM_KP_Insert_2440</t>
        </is>
      </c>
      <c r="D1729" s="233">
        <f>IF(B1729="Y",C1729,"")</f>
        <v/>
      </c>
      <c r="E1729" s="198" t="inlineStr">
        <is>
          <t>8012-5_6-KP</t>
        </is>
      </c>
      <c r="F1729" s="235" t="inlineStr">
        <is>
          <t>Opt_Insert</t>
        </is>
      </c>
      <c r="G1729" s="235" t="inlineStr">
        <is>
          <t>5</t>
        </is>
      </c>
      <c r="H1729" s="234" t="inlineStr">
        <is>
          <t>X5</t>
        </is>
      </c>
      <c r="I1729" s="233" t="inlineStr">
        <is>
          <t>Mechanical Seal</t>
        </is>
      </c>
      <c r="J1729" s="233" t="inlineStr">
        <is>
          <t>Single</t>
        </is>
      </c>
      <c r="K1729" s="233" t="n"/>
      <c r="L1729" s="233" t="inlineStr">
        <is>
          <t>Regreasable</t>
        </is>
      </c>
      <c r="M1729" s="233" t="inlineStr">
        <is>
          <t>C35</t>
        </is>
      </c>
      <c r="N1729" s="233" t="inlineStr">
        <is>
          <t>Lip Seal</t>
        </is>
      </c>
      <c r="O1729" s="233" t="inlineStr">
        <is>
          <t>Coating_Scotchkote134_interior_exterior_IncludeImpeller</t>
        </is>
      </c>
      <c r="P1729" s="235" t="inlineStr">
        <is>
          <t>RTF</t>
        </is>
      </c>
      <c r="Q1729" s="233" t="inlineStr">
        <is>
          <t>B105021</t>
        </is>
      </c>
      <c r="R1729" s="235" t="inlineStr">
        <is>
          <t>LT250</t>
        </is>
      </c>
      <c r="S1729" s="233" t="n"/>
      <c r="T1729" s="233" t="n"/>
      <c r="U1729" s="233" t="n"/>
    </row>
    <row r="1730">
      <c r="B1730" s="233">
        <f>IF(AND(M1730&lt;&gt;"B20", O1730= "Coating_Standard"),"Y","N")</f>
        <v/>
      </c>
      <c r="C1730" s="233" t="inlineStr">
        <is>
          <t>ConTab_BOM_KP_Insert_2441</t>
        </is>
      </c>
      <c r="D1730" s="233">
        <f>IF(B1730="Y",C1730,"")</f>
        <v/>
      </c>
      <c r="E1730" s="198" t="inlineStr">
        <is>
          <t>8012-5_6-KP</t>
        </is>
      </c>
      <c r="F1730" s="235" t="inlineStr">
        <is>
          <t>Opt_Insert</t>
        </is>
      </c>
      <c r="G1730" s="235" t="inlineStr">
        <is>
          <t>5</t>
        </is>
      </c>
      <c r="H1730" s="234" t="inlineStr">
        <is>
          <t>X5</t>
        </is>
      </c>
      <c r="I1730" s="233" t="inlineStr">
        <is>
          <t>Mechanical Seal</t>
        </is>
      </c>
      <c r="J1730" s="233" t="inlineStr">
        <is>
          <t>Single</t>
        </is>
      </c>
      <c r="K1730" s="233" t="n"/>
      <c r="L1730" s="233" t="inlineStr">
        <is>
          <t>Regreasable</t>
        </is>
      </c>
      <c r="M1730" s="233" t="inlineStr">
        <is>
          <t>J</t>
        </is>
      </c>
      <c r="N1730" s="233" t="inlineStr">
        <is>
          <t>Lip Seal</t>
        </is>
      </c>
      <c r="O1730" s="233" t="inlineStr">
        <is>
          <t>Coating_Scotchkote134_interior_exterior_IncludeImpeller</t>
        </is>
      </c>
      <c r="P1730" s="235" t="inlineStr">
        <is>
          <t>RTF</t>
        </is>
      </c>
      <c r="Q1730" s="233" t="inlineStr">
        <is>
          <t>B105022</t>
        </is>
      </c>
      <c r="R1730" s="235" t="inlineStr">
        <is>
          <t>LT105</t>
        </is>
      </c>
      <c r="S1730" s="233" t="n"/>
      <c r="T1730" s="233" t="n"/>
      <c r="U1730" s="233" t="n"/>
    </row>
    <row r="1731">
      <c r="B1731" s="233">
        <f>IF(AND(M1731&lt;&gt;"B20", O1731= "Coating_Standard"),"Y","N")</f>
        <v/>
      </c>
      <c r="C1731" s="233" t="inlineStr">
        <is>
          <t>ConTab_BOM_KP_Insert_2442</t>
        </is>
      </c>
      <c r="D1731" s="233">
        <f>IF(B1731="Y",C1731,"")</f>
        <v/>
      </c>
      <c r="E1731" s="198" t="inlineStr">
        <is>
          <t>8012-5_6-KP</t>
        </is>
      </c>
      <c r="F1731" s="235" t="inlineStr">
        <is>
          <t>Opt_Insert</t>
        </is>
      </c>
      <c r="G1731" s="235" t="inlineStr">
        <is>
          <t>5</t>
        </is>
      </c>
      <c r="H1731" s="234" t="inlineStr">
        <is>
          <t>X5</t>
        </is>
      </c>
      <c r="I1731" s="233" t="inlineStr">
        <is>
          <t>Packing</t>
        </is>
      </c>
      <c r="J1731" s="233" t="inlineStr">
        <is>
          <t>Packing</t>
        </is>
      </c>
      <c r="K1731" s="233" t="n"/>
      <c r="L1731" s="233" t="inlineStr">
        <is>
          <t>Regreasable</t>
        </is>
      </c>
      <c r="M1731" s="233" t="inlineStr">
        <is>
          <t>C35</t>
        </is>
      </c>
      <c r="N1731" s="233" t="inlineStr">
        <is>
          <t>Lip Seal</t>
        </is>
      </c>
      <c r="O1731" s="233" t="inlineStr">
        <is>
          <t>Coating_Scotchkote134_interior_exterior_IncludeImpeller</t>
        </is>
      </c>
      <c r="P1731" s="235" t="inlineStr">
        <is>
          <t>RTF</t>
        </is>
      </c>
      <c r="Q1731" s="233" t="inlineStr">
        <is>
          <t>B101312</t>
        </is>
      </c>
      <c r="R1731" s="235" t="inlineStr">
        <is>
          <t>LT250</t>
        </is>
      </c>
      <c r="S1731" s="233" t="n"/>
      <c r="T1731" s="233" t="n"/>
      <c r="U1731" s="233" t="n"/>
    </row>
    <row r="1732">
      <c r="B1732" s="233">
        <f>IF(AND(M1732&lt;&gt;"B20", O1732= "Coating_Standard"),"Y","N")</f>
        <v/>
      </c>
      <c r="C1732" s="233" t="inlineStr">
        <is>
          <t>ConTab_BOM_KP_Insert_2443</t>
        </is>
      </c>
      <c r="D1732" s="233">
        <f>IF(B1732="Y",C1732,"")</f>
        <v/>
      </c>
      <c r="E1732" s="198" t="inlineStr">
        <is>
          <t>8012-5_6-KP</t>
        </is>
      </c>
      <c r="F1732" s="235" t="inlineStr">
        <is>
          <t>Opt_Insert</t>
        </is>
      </c>
      <c r="G1732" s="235" t="inlineStr">
        <is>
          <t>5</t>
        </is>
      </c>
      <c r="H1732" s="234" t="inlineStr">
        <is>
          <t>X5</t>
        </is>
      </c>
      <c r="I1732" s="233" t="inlineStr">
        <is>
          <t>Packing</t>
        </is>
      </c>
      <c r="J1732" s="233" t="inlineStr">
        <is>
          <t>Packing</t>
        </is>
      </c>
      <c r="K1732" s="233" t="n"/>
      <c r="L1732" s="233" t="inlineStr">
        <is>
          <t>Regreasable</t>
        </is>
      </c>
      <c r="M1732" s="233" t="inlineStr">
        <is>
          <t>J</t>
        </is>
      </c>
      <c r="N1732" s="233" t="inlineStr">
        <is>
          <t>Lip Seal</t>
        </is>
      </c>
      <c r="O1732" s="233" t="inlineStr">
        <is>
          <t>Coating_Scotchkote134_interior_exterior_IncludeImpeller</t>
        </is>
      </c>
      <c r="P1732" s="235" t="inlineStr">
        <is>
          <t>RTF</t>
        </is>
      </c>
      <c r="Q1732" s="233" t="inlineStr">
        <is>
          <t>B101312</t>
        </is>
      </c>
      <c r="R1732" s="235" t="inlineStr">
        <is>
          <t>LT105</t>
        </is>
      </c>
      <c r="S1732" s="233" t="n"/>
      <c r="T1732" s="233" t="n"/>
      <c r="U1732" s="233" t="n"/>
    </row>
    <row r="1733">
      <c r="B1733" s="233">
        <f>IF(AND(M1733&lt;&gt;"B20", O1733= "Coating_Standard"),"Y","N")</f>
        <v/>
      </c>
      <c r="C1733" s="233" t="inlineStr">
        <is>
          <t>ConTab_BOM_KP_Insert_2444</t>
        </is>
      </c>
      <c r="D1733" s="233">
        <f>IF(B1733="Y",C1733,"")</f>
        <v/>
      </c>
      <c r="E1733" s="198" t="inlineStr">
        <is>
          <t>8015-3_4-KP</t>
        </is>
      </c>
      <c r="F1733" s="235" t="inlineStr">
        <is>
          <t>Opt_Insert</t>
        </is>
      </c>
      <c r="G1733" s="235" t="inlineStr">
        <is>
          <t>5</t>
        </is>
      </c>
      <c r="H1733" s="234" t="inlineStr">
        <is>
          <t>X5</t>
        </is>
      </c>
      <c r="I1733" s="233" t="inlineStr">
        <is>
          <t>Mechanical Seal</t>
        </is>
      </c>
      <c r="J1733" s="233" t="inlineStr">
        <is>
          <t>Single</t>
        </is>
      </c>
      <c r="K1733" s="233" t="n"/>
      <c r="L1733" s="233" t="inlineStr">
        <is>
          <t>Regreasable</t>
        </is>
      </c>
      <c r="M1733" s="233" t="inlineStr">
        <is>
          <t>C35</t>
        </is>
      </c>
      <c r="N1733" s="233" t="inlineStr">
        <is>
          <t>Lip Seal</t>
        </is>
      </c>
      <c r="O1733" s="233" t="inlineStr">
        <is>
          <t>Coating_Scotchkote134_interior_exterior_IncludeImpeller</t>
        </is>
      </c>
      <c r="P1733" s="235" t="inlineStr">
        <is>
          <t>RTF</t>
        </is>
      </c>
      <c r="Q1733" s="233" t="inlineStr">
        <is>
          <t>B105021</t>
        </is>
      </c>
      <c r="R1733" s="235" t="inlineStr">
        <is>
          <t>LT250</t>
        </is>
      </c>
      <c r="S1733" s="233" t="n"/>
      <c r="T1733" s="233" t="n"/>
      <c r="U1733" s="233" t="n"/>
    </row>
    <row r="1734">
      <c r="B1734" s="233">
        <f>IF(AND(M1734&lt;&gt;"B20", O1734= "Coating_Standard"),"Y","N")</f>
        <v/>
      </c>
      <c r="C1734" s="233" t="inlineStr">
        <is>
          <t>ConTab_BOM_KP_Insert_2445</t>
        </is>
      </c>
      <c r="D1734" s="233">
        <f>IF(B1734="Y",C1734,"")</f>
        <v/>
      </c>
      <c r="E1734" s="198" t="inlineStr">
        <is>
          <t>8015-3_4-KP</t>
        </is>
      </c>
      <c r="F1734" s="235" t="inlineStr">
        <is>
          <t>Opt_Insert</t>
        </is>
      </c>
      <c r="G1734" s="235" t="inlineStr">
        <is>
          <t>5</t>
        </is>
      </c>
      <c r="H1734" s="234" t="inlineStr">
        <is>
          <t>X5</t>
        </is>
      </c>
      <c r="I1734" s="233" t="inlineStr">
        <is>
          <t>Mechanical Seal</t>
        </is>
      </c>
      <c r="J1734" s="233" t="inlineStr">
        <is>
          <t>Single</t>
        </is>
      </c>
      <c r="K1734" s="233" t="n"/>
      <c r="L1734" s="233" t="inlineStr">
        <is>
          <t>Regreasable</t>
        </is>
      </c>
      <c r="M1734" s="233" t="inlineStr">
        <is>
          <t>J</t>
        </is>
      </c>
      <c r="N1734" s="233" t="inlineStr">
        <is>
          <t>Lip Seal</t>
        </is>
      </c>
      <c r="O1734" s="233" t="inlineStr">
        <is>
          <t>Coating_Scotchkote134_interior_exterior_IncludeImpeller</t>
        </is>
      </c>
      <c r="P1734" s="235" t="inlineStr">
        <is>
          <t>RTF</t>
        </is>
      </c>
      <c r="Q1734" s="233" t="inlineStr">
        <is>
          <t>B105022</t>
        </is>
      </c>
      <c r="R1734" s="235" t="inlineStr">
        <is>
          <t>LT105</t>
        </is>
      </c>
      <c r="S1734" s="233" t="n"/>
      <c r="T1734" s="233" t="n"/>
      <c r="U1734" s="233" t="n"/>
    </row>
    <row r="1735">
      <c r="B1735" s="233">
        <f>IF(AND(M1735&lt;&gt;"B20", O1735= "Coating_Standard"),"Y","N")</f>
        <v/>
      </c>
      <c r="C1735" s="233" t="inlineStr">
        <is>
          <t>ConTab_BOM_KP_Insert_2446</t>
        </is>
      </c>
      <c r="D1735" s="233">
        <f>IF(B1735="Y",C1735,"")</f>
        <v/>
      </c>
      <c r="E1735" s="198" t="inlineStr">
        <is>
          <t>8015-3_4-KP</t>
        </is>
      </c>
      <c r="F1735" s="235" t="inlineStr">
        <is>
          <t>Opt_Insert</t>
        </is>
      </c>
      <c r="G1735" s="235" t="inlineStr">
        <is>
          <t>5</t>
        </is>
      </c>
      <c r="H1735" s="234" t="inlineStr">
        <is>
          <t>X5</t>
        </is>
      </c>
      <c r="I1735" s="233" t="inlineStr">
        <is>
          <t>Packing</t>
        </is>
      </c>
      <c r="J1735" s="233" t="inlineStr">
        <is>
          <t>Packing</t>
        </is>
      </c>
      <c r="K1735" s="233" t="n"/>
      <c r="L1735" s="233" t="inlineStr">
        <is>
          <t>Regreasable</t>
        </is>
      </c>
      <c r="M1735" s="233" t="inlineStr">
        <is>
          <t>C35</t>
        </is>
      </c>
      <c r="N1735" s="233" t="inlineStr">
        <is>
          <t>Lip Seal</t>
        </is>
      </c>
      <c r="O1735" s="233" t="inlineStr">
        <is>
          <t>Coating_Scotchkote134_interior_exterior_IncludeImpeller</t>
        </is>
      </c>
      <c r="P1735" s="235" t="inlineStr">
        <is>
          <t>RTF</t>
        </is>
      </c>
      <c r="Q1735" s="233" t="inlineStr">
        <is>
          <t>B101312</t>
        </is>
      </c>
      <c r="R1735" s="235" t="inlineStr">
        <is>
          <t>LT250</t>
        </is>
      </c>
      <c r="S1735" s="233" t="n"/>
      <c r="T1735" s="233" t="n"/>
      <c r="U1735" s="233" t="n"/>
    </row>
    <row r="1736">
      <c r="B1736" s="233">
        <f>IF(AND(M1736&lt;&gt;"B20", O1736= "Coating_Standard"),"Y","N")</f>
        <v/>
      </c>
      <c r="C1736" s="233" t="inlineStr">
        <is>
          <t>ConTab_BOM_KP_Insert_2447</t>
        </is>
      </c>
      <c r="D1736" s="233">
        <f>IF(B1736="Y",C1736,"")</f>
        <v/>
      </c>
      <c r="E1736" s="198" t="inlineStr">
        <is>
          <t>8015-3_4-KP</t>
        </is>
      </c>
      <c r="F1736" s="235" t="inlineStr">
        <is>
          <t>Opt_Insert</t>
        </is>
      </c>
      <c r="G1736" s="235" t="inlineStr">
        <is>
          <t>5</t>
        </is>
      </c>
      <c r="H1736" s="234" t="inlineStr">
        <is>
          <t>X5</t>
        </is>
      </c>
      <c r="I1736" s="233" t="inlineStr">
        <is>
          <t>Packing</t>
        </is>
      </c>
      <c r="J1736" s="233" t="inlineStr">
        <is>
          <t>Packing</t>
        </is>
      </c>
      <c r="K1736" s="233" t="n"/>
      <c r="L1736" s="233" t="inlineStr">
        <is>
          <t>Regreasable</t>
        </is>
      </c>
      <c r="M1736" s="233" t="inlineStr">
        <is>
          <t>J</t>
        </is>
      </c>
      <c r="N1736" s="233" t="inlineStr">
        <is>
          <t>Lip Seal</t>
        </is>
      </c>
      <c r="O1736" s="233" t="inlineStr">
        <is>
          <t>Coating_Scotchkote134_interior_exterior_IncludeImpeller</t>
        </is>
      </c>
      <c r="P1736" s="235" t="inlineStr">
        <is>
          <t>RTF</t>
        </is>
      </c>
      <c r="Q1736" s="233" t="inlineStr">
        <is>
          <t>B101312</t>
        </is>
      </c>
      <c r="R1736" s="235" t="inlineStr">
        <is>
          <t>LT105</t>
        </is>
      </c>
      <c r="S1736" s="233" t="n"/>
      <c r="T1736" s="233" t="n"/>
      <c r="U1736" s="233" t="n"/>
    </row>
    <row r="1737">
      <c r="B1737" s="233">
        <f>IF(AND(M1737&lt;&gt;"B20", O1737= "Coating_Standard"),"Y","N")</f>
        <v/>
      </c>
      <c r="C1737" s="233" t="inlineStr">
        <is>
          <t>ConTab_BOM_KP_Insert_2448</t>
        </is>
      </c>
      <c r="D1737" s="233">
        <f>IF(B1737="Y",C1737,"")</f>
        <v/>
      </c>
      <c r="E1737" s="198" t="inlineStr">
        <is>
          <t>8020-5_6-KP</t>
        </is>
      </c>
      <c r="F1737" s="235" t="inlineStr">
        <is>
          <t>Opt_Insert</t>
        </is>
      </c>
      <c r="G1737" s="235" t="inlineStr">
        <is>
          <t>K</t>
        </is>
      </c>
      <c r="H1737" s="234" t="inlineStr">
        <is>
          <t>XK</t>
        </is>
      </c>
      <c r="I1737" s="233" t="inlineStr">
        <is>
          <t>Mechanical Seal</t>
        </is>
      </c>
      <c r="J1737" s="233" t="inlineStr">
        <is>
          <t>Single</t>
        </is>
      </c>
      <c r="K1737" s="233" t="n"/>
      <c r="L1737" s="233" t="inlineStr">
        <is>
          <t>Regreasable</t>
        </is>
      </c>
      <c r="M1737" s="233" t="inlineStr">
        <is>
          <t>C35</t>
        </is>
      </c>
      <c r="N1737" s="233" t="inlineStr">
        <is>
          <t>Lip Seal</t>
        </is>
      </c>
      <c r="O1737" s="233" t="inlineStr">
        <is>
          <t>Coating_Scotchkote134_interior_exterior_IncludeImpeller</t>
        </is>
      </c>
      <c r="P1737" s="235" t="inlineStr">
        <is>
          <t>RTF</t>
        </is>
      </c>
      <c r="Q1737" s="233" t="inlineStr">
        <is>
          <t>B101308</t>
        </is>
      </c>
      <c r="R1737" s="235" t="inlineStr">
        <is>
          <t>LT250</t>
        </is>
      </c>
      <c r="S1737" s="233" t="n"/>
      <c r="T1737" s="233" t="n"/>
      <c r="U1737" s="233" t="n"/>
    </row>
    <row r="1738">
      <c r="B1738" s="233">
        <f>IF(AND(M1738&lt;&gt;"B20", O1738= "Coating_Standard"),"Y","N")</f>
        <v/>
      </c>
      <c r="C1738" s="233" t="inlineStr">
        <is>
          <t>ConTab_BOM_KP_Insert_2449</t>
        </is>
      </c>
      <c r="D1738" s="233">
        <f>IF(B1738="Y",C1738,"")</f>
        <v/>
      </c>
      <c r="E1738" s="198" t="inlineStr">
        <is>
          <t>8020-5_6-KP</t>
        </is>
      </c>
      <c r="F1738" s="235" t="inlineStr">
        <is>
          <t>Opt_Insert</t>
        </is>
      </c>
      <c r="G1738" s="235" t="inlineStr">
        <is>
          <t>K</t>
        </is>
      </c>
      <c r="H1738" s="234" t="inlineStr">
        <is>
          <t>XK</t>
        </is>
      </c>
      <c r="I1738" s="233" t="inlineStr">
        <is>
          <t>Mechanical Seal</t>
        </is>
      </c>
      <c r="J1738" s="233" t="inlineStr">
        <is>
          <t>Single</t>
        </is>
      </c>
      <c r="K1738" s="233" t="n"/>
      <c r="L1738" s="233" t="inlineStr">
        <is>
          <t>Regreasable</t>
        </is>
      </c>
      <c r="M1738" s="233" t="inlineStr">
        <is>
          <t>J</t>
        </is>
      </c>
      <c r="N1738" s="233" t="inlineStr">
        <is>
          <t>Lip Seal</t>
        </is>
      </c>
      <c r="O1738" s="233" t="inlineStr">
        <is>
          <t>Coating_Scotchkote134_interior_exterior_IncludeImpeller</t>
        </is>
      </c>
      <c r="P1738" s="235" t="inlineStr">
        <is>
          <t>RTF</t>
        </is>
      </c>
      <c r="Q1738" s="233" t="inlineStr">
        <is>
          <t>B105031</t>
        </is>
      </c>
      <c r="R1738" s="235" t="inlineStr">
        <is>
          <t>LT105</t>
        </is>
      </c>
      <c r="S1738" s="233" t="n"/>
      <c r="T1738" s="233" t="n"/>
      <c r="U1738" s="233" t="n"/>
    </row>
    <row r="1739">
      <c r="B1739" s="233">
        <f>IF(AND(M1739&lt;&gt;"B20", O1739= "Coating_Standard"),"Y","N")</f>
        <v/>
      </c>
      <c r="C1739" s="233" t="inlineStr">
        <is>
          <t>ConTab_BOM_KP_Insert_2450</t>
        </is>
      </c>
      <c r="D1739" s="233">
        <f>IF(B1739="Y",C1739,"")</f>
        <v/>
      </c>
      <c r="E1739" s="198" t="inlineStr">
        <is>
          <t>8020-5_6-KP</t>
        </is>
      </c>
      <c r="F1739" s="235" t="inlineStr">
        <is>
          <t>Opt_Insert</t>
        </is>
      </c>
      <c r="G1739" s="235" t="inlineStr">
        <is>
          <t>K</t>
        </is>
      </c>
      <c r="H1739" s="234" t="inlineStr">
        <is>
          <t>XK</t>
        </is>
      </c>
      <c r="I1739" s="233" t="inlineStr">
        <is>
          <t>Packing</t>
        </is>
      </c>
      <c r="J1739" s="233" t="inlineStr">
        <is>
          <t>Packing</t>
        </is>
      </c>
      <c r="K1739" s="233" t="n"/>
      <c r="L1739" s="233" t="inlineStr">
        <is>
          <t>Regreasable</t>
        </is>
      </c>
      <c r="M1739" s="233" t="inlineStr">
        <is>
          <t>C35</t>
        </is>
      </c>
      <c r="N1739" s="233" t="inlineStr">
        <is>
          <t>Lip Seal</t>
        </is>
      </c>
      <c r="O1739" s="233" t="inlineStr">
        <is>
          <t>Coating_Scotchkote134_interior_exterior_IncludeImpeller</t>
        </is>
      </c>
      <c r="P1739" s="235" t="inlineStr">
        <is>
          <t>RTF</t>
        </is>
      </c>
      <c r="Q1739" s="233" t="inlineStr">
        <is>
          <t>B101312</t>
        </is>
      </c>
      <c r="R1739" s="235" t="inlineStr">
        <is>
          <t>LT250</t>
        </is>
      </c>
      <c r="S1739" s="233" t="n"/>
      <c r="T1739" s="233" t="n"/>
      <c r="U1739" s="233" t="n"/>
    </row>
    <row r="1740">
      <c r="B1740" s="233">
        <f>IF(AND(M1740&lt;&gt;"B20", O1740= "Coating_Standard"),"Y","N")</f>
        <v/>
      </c>
      <c r="C1740" s="233" t="inlineStr">
        <is>
          <t>ConTab_BOM_KP_Insert_2451</t>
        </is>
      </c>
      <c r="D1740" s="233">
        <f>IF(B1740="Y",C1740,"")</f>
        <v/>
      </c>
      <c r="E1740" s="198" t="inlineStr">
        <is>
          <t>8020-5_6-KP</t>
        </is>
      </c>
      <c r="F1740" s="235" t="inlineStr">
        <is>
          <t>Opt_Insert</t>
        </is>
      </c>
      <c r="G1740" s="235" t="inlineStr">
        <is>
          <t>K</t>
        </is>
      </c>
      <c r="H1740" s="234" t="inlineStr">
        <is>
          <t>XK</t>
        </is>
      </c>
      <c r="I1740" s="233" t="inlineStr">
        <is>
          <t>Packing</t>
        </is>
      </c>
      <c r="J1740" s="233" t="inlineStr">
        <is>
          <t>Packing</t>
        </is>
      </c>
      <c r="K1740" s="233" t="n"/>
      <c r="L1740" s="233" t="inlineStr">
        <is>
          <t>Regreasable</t>
        </is>
      </c>
      <c r="M1740" s="233" t="inlineStr">
        <is>
          <t>J</t>
        </is>
      </c>
      <c r="N1740" s="233" t="inlineStr">
        <is>
          <t>Lip Seal</t>
        </is>
      </c>
      <c r="O1740" s="233" t="inlineStr">
        <is>
          <t>Coating_Scotchkote134_interior_exterior_IncludeImpeller</t>
        </is>
      </c>
      <c r="P1740" s="235" t="inlineStr">
        <is>
          <t>RTF</t>
        </is>
      </c>
      <c r="Q1740" s="233" t="inlineStr">
        <is>
          <t>B101312</t>
        </is>
      </c>
      <c r="R1740" s="235" t="inlineStr">
        <is>
          <t>LT105</t>
        </is>
      </c>
      <c r="S1740" s="233" t="n"/>
      <c r="T1740" s="233" t="n"/>
      <c r="U1740" s="233" t="n"/>
    </row>
    <row r="1741">
      <c r="B1741" s="233">
        <f>IF(AND(M1741&lt;&gt;"B20", O1741= "Coating_Standard"),"Y","N")</f>
        <v/>
      </c>
      <c r="C1741" s="233" t="inlineStr">
        <is>
          <t>ConTab_BOM_KP_Insert_2452</t>
        </is>
      </c>
      <c r="D1741" s="233">
        <f>IF(B1741="Y",C1741,"")</f>
        <v/>
      </c>
      <c r="E1741" s="198" t="inlineStr">
        <is>
          <t>1012-9_0-KP</t>
        </is>
      </c>
      <c r="F1741" s="235" t="inlineStr">
        <is>
          <t>Opt_Insert</t>
        </is>
      </c>
      <c r="G1741" s="235" t="inlineStr">
        <is>
          <t>5</t>
        </is>
      </c>
      <c r="H1741" s="234" t="inlineStr">
        <is>
          <t>X5</t>
        </is>
      </c>
      <c r="I1741" s="233" t="inlineStr">
        <is>
          <t>Mechanical Seal</t>
        </is>
      </c>
      <c r="J1741" s="233" t="inlineStr">
        <is>
          <t>Single</t>
        </is>
      </c>
      <c r="K1741" s="233" t="n"/>
      <c r="L1741" s="233" t="inlineStr">
        <is>
          <t>Regreasable</t>
        </is>
      </c>
      <c r="M1741" s="233" t="inlineStr">
        <is>
          <t>C35</t>
        </is>
      </c>
      <c r="N1741" s="233" t="inlineStr">
        <is>
          <t>Lip Seal</t>
        </is>
      </c>
      <c r="O1741" s="233" t="inlineStr">
        <is>
          <t>Coating_Scotchkote134_interior_exterior_IncludeImpeller</t>
        </is>
      </c>
      <c r="P1741" s="235" t="inlineStr">
        <is>
          <t>RTF</t>
        </is>
      </c>
      <c r="Q1741" s="233" t="inlineStr">
        <is>
          <t>B105021</t>
        </is>
      </c>
      <c r="R1741" s="235" t="inlineStr">
        <is>
          <t>LT250</t>
        </is>
      </c>
      <c r="S1741" s="233" t="n"/>
      <c r="T1741" s="233" t="n"/>
      <c r="U1741" s="233" t="n"/>
    </row>
    <row r="1742">
      <c r="B1742" s="233">
        <f>IF(AND(M1742&lt;&gt;"B20", O1742= "Coating_Standard"),"Y","N")</f>
        <v/>
      </c>
      <c r="C1742" s="233" t="inlineStr">
        <is>
          <t>ConTab_BOM_KP_Insert_2453</t>
        </is>
      </c>
      <c r="D1742" s="233">
        <f>IF(B1742="Y",C1742,"")</f>
        <v/>
      </c>
      <c r="E1742" s="198" t="inlineStr">
        <is>
          <t>1012-9_0-KP</t>
        </is>
      </c>
      <c r="F1742" s="235" t="inlineStr">
        <is>
          <t>Opt_Insert</t>
        </is>
      </c>
      <c r="G1742" s="235" t="inlineStr">
        <is>
          <t>5</t>
        </is>
      </c>
      <c r="H1742" s="234" t="inlineStr">
        <is>
          <t>X5</t>
        </is>
      </c>
      <c r="I1742" s="233" t="inlineStr">
        <is>
          <t>Mechanical Seal</t>
        </is>
      </c>
      <c r="J1742" s="233" t="inlineStr">
        <is>
          <t>Single</t>
        </is>
      </c>
      <c r="K1742" s="233" t="n"/>
      <c r="L1742" s="233" t="inlineStr">
        <is>
          <t>Regreasable</t>
        </is>
      </c>
      <c r="M1742" s="233" t="inlineStr">
        <is>
          <t>J</t>
        </is>
      </c>
      <c r="N1742" s="233" t="inlineStr">
        <is>
          <t>Lip Seal</t>
        </is>
      </c>
      <c r="O1742" s="233" t="inlineStr">
        <is>
          <t>Coating_Scotchkote134_interior_exterior_IncludeImpeller</t>
        </is>
      </c>
      <c r="P1742" s="235" t="inlineStr">
        <is>
          <t>RTF</t>
        </is>
      </c>
      <c r="Q1742" s="233" t="inlineStr">
        <is>
          <t>B105022</t>
        </is>
      </c>
      <c r="R1742" s="235" t="inlineStr">
        <is>
          <t>LT105</t>
        </is>
      </c>
      <c r="S1742" s="233" t="n"/>
      <c r="T1742" s="233" t="n"/>
      <c r="U1742" s="233" t="n"/>
    </row>
    <row r="1743">
      <c r="B1743" s="233">
        <f>IF(AND(M1743&lt;&gt;"B20", O1743= "Coating_Standard"),"Y","N")</f>
        <v/>
      </c>
      <c r="C1743" s="233" t="inlineStr">
        <is>
          <t>ConTab_BOM_KP_Insert_2454</t>
        </is>
      </c>
      <c r="D1743" s="233">
        <f>IF(B1743="Y",C1743,"")</f>
        <v/>
      </c>
      <c r="E1743" s="198" t="inlineStr">
        <is>
          <t>1012-9_0-KP</t>
        </is>
      </c>
      <c r="F1743" s="235" t="inlineStr">
        <is>
          <t>Opt_Insert</t>
        </is>
      </c>
      <c r="G1743" s="235" t="inlineStr">
        <is>
          <t>5</t>
        </is>
      </c>
      <c r="H1743" s="234" t="inlineStr">
        <is>
          <t>X5</t>
        </is>
      </c>
      <c r="I1743" s="233" t="inlineStr">
        <is>
          <t>Packing</t>
        </is>
      </c>
      <c r="J1743" s="233" t="inlineStr">
        <is>
          <t>Packing</t>
        </is>
      </c>
      <c r="K1743" s="233" t="n"/>
      <c r="L1743" s="233" t="inlineStr">
        <is>
          <t>Regreasable</t>
        </is>
      </c>
      <c r="M1743" s="233" t="inlineStr">
        <is>
          <t>C35</t>
        </is>
      </c>
      <c r="N1743" s="233" t="inlineStr">
        <is>
          <t>Lip Seal</t>
        </is>
      </c>
      <c r="O1743" s="233" t="inlineStr">
        <is>
          <t>Coating_Scotchkote134_interior_exterior_IncludeImpeller</t>
        </is>
      </c>
      <c r="P1743" s="235" t="inlineStr">
        <is>
          <t>RTF</t>
        </is>
      </c>
      <c r="Q1743" s="233" t="inlineStr">
        <is>
          <t>B101312</t>
        </is>
      </c>
      <c r="R1743" s="235" t="inlineStr">
        <is>
          <t>LT250</t>
        </is>
      </c>
      <c r="S1743" s="233" t="n"/>
      <c r="T1743" s="233" t="n"/>
      <c r="U1743" s="233" t="n"/>
    </row>
    <row r="1744">
      <c r="B1744" s="233">
        <f>IF(AND(M1744&lt;&gt;"B20", O1744= "Coating_Standard"),"Y","N")</f>
        <v/>
      </c>
      <c r="C1744" s="233" t="inlineStr">
        <is>
          <t>ConTab_BOM_KP_Insert_2455</t>
        </is>
      </c>
      <c r="D1744" s="233">
        <f>IF(B1744="Y",C1744,"")</f>
        <v/>
      </c>
      <c r="E1744" s="198" t="inlineStr">
        <is>
          <t>1012-9_0-KP</t>
        </is>
      </c>
      <c r="F1744" s="235" t="inlineStr">
        <is>
          <t>Opt_Insert</t>
        </is>
      </c>
      <c r="G1744" s="235" t="inlineStr">
        <is>
          <t>5</t>
        </is>
      </c>
      <c r="H1744" s="234" t="inlineStr">
        <is>
          <t>X5</t>
        </is>
      </c>
      <c r="I1744" s="233" t="inlineStr">
        <is>
          <t>Packing</t>
        </is>
      </c>
      <c r="J1744" s="233" t="inlineStr">
        <is>
          <t>Packing</t>
        </is>
      </c>
      <c r="K1744" s="233" t="n"/>
      <c r="L1744" s="233" t="inlineStr">
        <is>
          <t>Regreasable</t>
        </is>
      </c>
      <c r="M1744" s="233" t="inlineStr">
        <is>
          <t>J</t>
        </is>
      </c>
      <c r="N1744" s="233" t="inlineStr">
        <is>
          <t>Lip Seal</t>
        </is>
      </c>
      <c r="O1744" s="233" t="inlineStr">
        <is>
          <t>Coating_Scotchkote134_interior_exterior_IncludeImpeller</t>
        </is>
      </c>
      <c r="P1744" s="235" t="inlineStr">
        <is>
          <t>RTF</t>
        </is>
      </c>
      <c r="Q1744" s="233" t="inlineStr">
        <is>
          <t>B101312</t>
        </is>
      </c>
      <c r="R1744" s="235" t="inlineStr">
        <is>
          <t>LT105</t>
        </is>
      </c>
      <c r="S1744" s="233" t="n"/>
      <c r="T1744" s="233" t="n"/>
      <c r="U1744" s="233" t="n"/>
    </row>
    <row r="1745">
      <c r="B1745" s="233">
        <f>IF(AND(M1745&lt;&gt;"B20", O1745= "Coating_Standard"),"Y","N")</f>
        <v/>
      </c>
      <c r="C1745" s="233" t="inlineStr">
        <is>
          <t>ConTab_BOM_KP_Insert_2456</t>
        </is>
      </c>
      <c r="D1745" s="233">
        <f>IF(B1745="Y",C1745,"")</f>
        <v/>
      </c>
      <c r="E1745" s="198" t="inlineStr">
        <is>
          <t>1015-3_4-KP</t>
        </is>
      </c>
      <c r="F1745" s="235" t="inlineStr">
        <is>
          <t>Opt_Insert</t>
        </is>
      </c>
      <c r="G1745" s="235" t="inlineStr">
        <is>
          <t>7</t>
        </is>
      </c>
      <c r="H1745" s="234" t="inlineStr">
        <is>
          <t>X7</t>
        </is>
      </c>
      <c r="I1745" s="233" t="inlineStr">
        <is>
          <t>Mechanical Seal</t>
        </is>
      </c>
      <c r="J1745" s="233" t="inlineStr">
        <is>
          <t>Single</t>
        </is>
      </c>
      <c r="K1745" s="233" t="n"/>
      <c r="L1745" s="233" t="inlineStr">
        <is>
          <t>Regreasable</t>
        </is>
      </c>
      <c r="M1745" s="233" t="inlineStr">
        <is>
          <t>C35</t>
        </is>
      </c>
      <c r="N1745" s="233" t="inlineStr">
        <is>
          <t>Lip Seal</t>
        </is>
      </c>
      <c r="O1745" s="233" t="inlineStr">
        <is>
          <t>Coating_Scotchkote134_interior_exterior_IncludeImpeller</t>
        </is>
      </c>
      <c r="P1745" s="235" t="inlineStr">
        <is>
          <t>RTF</t>
        </is>
      </c>
      <c r="Q1745" s="233" t="inlineStr">
        <is>
          <t>B105027</t>
        </is>
      </c>
      <c r="R1745" s="235" t="inlineStr">
        <is>
          <t>LT250</t>
        </is>
      </c>
      <c r="S1745" s="233" t="n"/>
      <c r="T1745" s="233" t="n"/>
      <c r="U1745" s="233" t="n"/>
    </row>
    <row r="1746">
      <c r="B1746" s="233">
        <f>IF(AND(M1746&lt;&gt;"B20", O1746= "Coating_Standard"),"Y","N")</f>
        <v/>
      </c>
      <c r="C1746" s="233" t="inlineStr">
        <is>
          <t>ConTab_BOM_KP_Insert_2457</t>
        </is>
      </c>
      <c r="D1746" s="233">
        <f>IF(B1746="Y",C1746,"")</f>
        <v/>
      </c>
      <c r="E1746" s="198" t="inlineStr">
        <is>
          <t>1015-3_4-KP</t>
        </is>
      </c>
      <c r="F1746" s="235" t="inlineStr">
        <is>
          <t>Opt_Insert</t>
        </is>
      </c>
      <c r="G1746" s="235" t="inlineStr">
        <is>
          <t>7</t>
        </is>
      </c>
      <c r="H1746" s="234" t="inlineStr">
        <is>
          <t>X7</t>
        </is>
      </c>
      <c r="I1746" s="233" t="inlineStr">
        <is>
          <t>Mechanical Seal</t>
        </is>
      </c>
      <c r="J1746" s="233" t="inlineStr">
        <is>
          <t>Single</t>
        </is>
      </c>
      <c r="K1746" s="233" t="n"/>
      <c r="L1746" s="233" t="inlineStr">
        <is>
          <t>Regreasable</t>
        </is>
      </c>
      <c r="M1746" s="233" t="inlineStr">
        <is>
          <t>J</t>
        </is>
      </c>
      <c r="N1746" s="233" t="inlineStr">
        <is>
          <t>Lip Seal</t>
        </is>
      </c>
      <c r="O1746" s="233" t="inlineStr">
        <is>
          <t>Coating_Scotchkote134_interior_exterior_IncludeImpeller</t>
        </is>
      </c>
      <c r="P1746" s="235" t="inlineStr">
        <is>
          <t>RTF</t>
        </is>
      </c>
      <c r="Q1746" s="233" t="inlineStr">
        <is>
          <t>B105028</t>
        </is>
      </c>
      <c r="R1746" s="235" t="inlineStr">
        <is>
          <t>LT105</t>
        </is>
      </c>
      <c r="S1746" s="233" t="n"/>
      <c r="T1746" s="233" t="n"/>
      <c r="U1746" s="233" t="n"/>
    </row>
    <row r="1747">
      <c r="B1747" s="233">
        <f>IF(AND(M1747&lt;&gt;"B20", O1747= "Coating_Standard"),"Y","N")</f>
        <v/>
      </c>
      <c r="C1747" s="233" t="inlineStr">
        <is>
          <t>ConTab_BOM_KP_Insert_2458</t>
        </is>
      </c>
      <c r="D1747" s="233">
        <f>IF(B1747="Y",C1747,"")</f>
        <v/>
      </c>
      <c r="E1747" s="198" t="inlineStr">
        <is>
          <t>1015-3_4-KP</t>
        </is>
      </c>
      <c r="F1747" s="235" t="inlineStr">
        <is>
          <t>Opt_Insert</t>
        </is>
      </c>
      <c r="G1747" s="235" t="inlineStr">
        <is>
          <t>7</t>
        </is>
      </c>
      <c r="H1747" s="234" t="inlineStr">
        <is>
          <t>X7</t>
        </is>
      </c>
      <c r="I1747" s="233" t="inlineStr">
        <is>
          <t>Packing</t>
        </is>
      </c>
      <c r="J1747" s="233" t="inlineStr">
        <is>
          <t>Packing</t>
        </is>
      </c>
      <c r="K1747" s="233" t="n"/>
      <c r="L1747" s="233" t="inlineStr">
        <is>
          <t>Regreasable</t>
        </is>
      </c>
      <c r="M1747" s="233" t="inlineStr">
        <is>
          <t>C35</t>
        </is>
      </c>
      <c r="N1747" s="233" t="inlineStr">
        <is>
          <t>Lip Seal</t>
        </is>
      </c>
      <c r="O1747" s="233" t="inlineStr">
        <is>
          <t>Coating_Scotchkote134_interior_exterior_IncludeImpeller</t>
        </is>
      </c>
      <c r="P1747" s="235" t="inlineStr">
        <is>
          <t>RTF</t>
        </is>
      </c>
      <c r="Q1747" s="233" t="inlineStr">
        <is>
          <t>B101312</t>
        </is>
      </c>
      <c r="R1747" s="235" t="inlineStr">
        <is>
          <t>LT250</t>
        </is>
      </c>
      <c r="S1747" s="233" t="n"/>
      <c r="T1747" s="233" t="n"/>
      <c r="U1747" s="233" t="n"/>
    </row>
    <row r="1748">
      <c r="B1748" s="233">
        <f>IF(AND(M1748&lt;&gt;"B20", O1748= "Coating_Standard"),"Y","N")</f>
        <v/>
      </c>
      <c r="C1748" s="233" t="inlineStr">
        <is>
          <t>ConTab_BOM_KP_Insert_2459</t>
        </is>
      </c>
      <c r="D1748" s="233">
        <f>IF(B1748="Y",C1748,"")</f>
        <v/>
      </c>
      <c r="E1748" s="198" t="inlineStr">
        <is>
          <t>1015-3_4-KP</t>
        </is>
      </c>
      <c r="F1748" s="235" t="inlineStr">
        <is>
          <t>Opt_Insert</t>
        </is>
      </c>
      <c r="G1748" s="235" t="inlineStr">
        <is>
          <t>7</t>
        </is>
      </c>
      <c r="H1748" s="234" t="inlineStr">
        <is>
          <t>X7</t>
        </is>
      </c>
      <c r="I1748" s="233" t="inlineStr">
        <is>
          <t>Packing</t>
        </is>
      </c>
      <c r="J1748" s="233" t="inlineStr">
        <is>
          <t>Packing</t>
        </is>
      </c>
      <c r="K1748" s="233" t="n"/>
      <c r="L1748" s="233" t="inlineStr">
        <is>
          <t>Regreasable</t>
        </is>
      </c>
      <c r="M1748" s="233" t="inlineStr">
        <is>
          <t>J</t>
        </is>
      </c>
      <c r="N1748" s="233" t="inlineStr">
        <is>
          <t>Lip Seal</t>
        </is>
      </c>
      <c r="O1748" s="233" t="inlineStr">
        <is>
          <t>Coating_Scotchkote134_interior_exterior_IncludeImpeller</t>
        </is>
      </c>
      <c r="P1748" s="235" t="inlineStr">
        <is>
          <t>RTF</t>
        </is>
      </c>
      <c r="Q1748" s="233" t="inlineStr">
        <is>
          <t>B101312</t>
        </is>
      </c>
      <c r="R1748" s="235" t="inlineStr">
        <is>
          <t>LT105</t>
        </is>
      </c>
      <c r="S1748" s="233" t="n"/>
      <c r="T1748" s="233" t="n"/>
      <c r="U1748" s="233" t="n"/>
    </row>
    <row r="1749">
      <c r="B1749" s="233">
        <f>IF(AND(M1749&lt;&gt;"B20", O1749= "Coating_Standard"),"Y","N")</f>
        <v/>
      </c>
      <c r="C1749" s="233" t="inlineStr">
        <is>
          <t>ConTab_BOM_KP_Insert_2460</t>
        </is>
      </c>
      <c r="D1749" s="233">
        <f>IF(B1749="Y",C1749,"")</f>
        <v/>
      </c>
      <c r="E1749" s="198" t="inlineStr">
        <is>
          <t>1020-3_4-KP</t>
        </is>
      </c>
      <c r="F1749" s="235" t="inlineStr">
        <is>
          <t>Opt_Insert</t>
        </is>
      </c>
      <c r="G1749" s="235" t="inlineStr">
        <is>
          <t>V</t>
        </is>
      </c>
      <c r="H1749" s="234" t="inlineStr">
        <is>
          <t>XV</t>
        </is>
      </c>
      <c r="I1749" s="233" t="inlineStr">
        <is>
          <t>Mechanical Seal</t>
        </is>
      </c>
      <c r="J1749" s="233" t="inlineStr">
        <is>
          <t>Single</t>
        </is>
      </c>
      <c r="K1749" s="233" t="n"/>
      <c r="L1749" s="233" t="inlineStr">
        <is>
          <t>Regreasable</t>
        </is>
      </c>
      <c r="M1749" s="233" t="inlineStr">
        <is>
          <t>C35</t>
        </is>
      </c>
      <c r="N1749" s="233" t="inlineStr">
        <is>
          <t>Lip Seal</t>
        </is>
      </c>
      <c r="O1749" s="233" t="inlineStr">
        <is>
          <t>Coating_Scotchkote134_interior_exterior_IncludeImpeller</t>
        </is>
      </c>
      <c r="P1749" s="235" t="inlineStr">
        <is>
          <t>RTF</t>
        </is>
      </c>
      <c r="Q1749" s="233" t="inlineStr">
        <is>
          <t>B101316</t>
        </is>
      </c>
      <c r="R1749" s="235" t="inlineStr">
        <is>
          <t>LT250</t>
        </is>
      </c>
      <c r="S1749" s="233" t="n"/>
      <c r="T1749" s="233" t="n"/>
      <c r="U1749" s="233" t="n"/>
    </row>
    <row r="1750">
      <c r="B1750" s="233">
        <f>IF(AND(M1750&lt;&gt;"B20", O1750= "Coating_Standard"),"Y","N")</f>
        <v/>
      </c>
      <c r="C1750" s="233" t="inlineStr">
        <is>
          <t>ConTab_BOM_KP_Insert_2461</t>
        </is>
      </c>
      <c r="D1750" s="233">
        <f>IF(B1750="Y",C1750,"")</f>
        <v/>
      </c>
      <c r="E1750" s="198" t="inlineStr">
        <is>
          <t>1020-3_4-KP</t>
        </is>
      </c>
      <c r="F1750" s="235" t="inlineStr">
        <is>
          <t>Opt_Insert</t>
        </is>
      </c>
      <c r="G1750" s="235" t="inlineStr">
        <is>
          <t>V</t>
        </is>
      </c>
      <c r="H1750" s="234" t="inlineStr">
        <is>
          <t>XV</t>
        </is>
      </c>
      <c r="I1750" s="233" t="inlineStr">
        <is>
          <t>Mechanical Seal</t>
        </is>
      </c>
      <c r="J1750" s="233" t="inlineStr">
        <is>
          <t>Single</t>
        </is>
      </c>
      <c r="K1750" s="233" t="n"/>
      <c r="L1750" s="233" t="inlineStr">
        <is>
          <t>Regreasable</t>
        </is>
      </c>
      <c r="M1750" s="233" t="inlineStr">
        <is>
          <t>J</t>
        </is>
      </c>
      <c r="N1750" s="233" t="inlineStr">
        <is>
          <t>Lip Seal</t>
        </is>
      </c>
      <c r="O1750" s="233" t="inlineStr">
        <is>
          <t>Coating_Scotchkote134_interior_exterior_IncludeImpeller</t>
        </is>
      </c>
      <c r="P1750" s="235" t="inlineStr">
        <is>
          <t>RTF</t>
        </is>
      </c>
      <c r="Q1750" s="233" t="inlineStr">
        <is>
          <t>B105033</t>
        </is>
      </c>
      <c r="R1750" s="235" t="inlineStr">
        <is>
          <t>LT105</t>
        </is>
      </c>
      <c r="S1750" s="233" t="n"/>
      <c r="T1750" s="233" t="n"/>
      <c r="U1750" s="233" t="n"/>
    </row>
    <row r="1751">
      <c r="B1751" s="233">
        <f>IF(AND(M1751&lt;&gt;"B20", O1751= "Coating_Standard"),"Y","N")</f>
        <v/>
      </c>
      <c r="C1751" s="233" t="inlineStr">
        <is>
          <t>ConTab_BOM_KP_Insert_2462</t>
        </is>
      </c>
      <c r="D1751" s="233">
        <f>IF(B1751="Y",C1751,"")</f>
        <v/>
      </c>
      <c r="E1751" s="198" t="inlineStr">
        <is>
          <t>1020-3_4-KP</t>
        </is>
      </c>
      <c r="F1751" s="235" t="inlineStr">
        <is>
          <t>Opt_Insert</t>
        </is>
      </c>
      <c r="G1751" s="235" t="inlineStr">
        <is>
          <t>V</t>
        </is>
      </c>
      <c r="H1751" s="234" t="inlineStr">
        <is>
          <t>XV</t>
        </is>
      </c>
      <c r="I1751" s="233" t="inlineStr">
        <is>
          <t>Packing</t>
        </is>
      </c>
      <c r="J1751" s="233" t="inlineStr">
        <is>
          <t>Packing</t>
        </is>
      </c>
      <c r="K1751" s="233" t="n"/>
      <c r="L1751" s="233" t="inlineStr">
        <is>
          <t>Regreasable</t>
        </is>
      </c>
      <c r="M1751" s="233" t="inlineStr">
        <is>
          <t>C35</t>
        </is>
      </c>
      <c r="N1751" s="233" t="inlineStr">
        <is>
          <t>Lip Seal</t>
        </is>
      </c>
      <c r="O1751" s="233" t="inlineStr">
        <is>
          <t>Coating_Scotchkote134_interior_exterior_IncludeImpeller</t>
        </is>
      </c>
      <c r="P1751" s="235" t="inlineStr">
        <is>
          <t>RTF</t>
        </is>
      </c>
      <c r="Q1751" s="233" t="inlineStr">
        <is>
          <t>B101320</t>
        </is>
      </c>
      <c r="R1751" s="235" t="inlineStr">
        <is>
          <t>LT250</t>
        </is>
      </c>
      <c r="S1751" s="233" t="n"/>
      <c r="T1751" s="233" t="n"/>
      <c r="U1751" s="233" t="n"/>
    </row>
    <row r="1752">
      <c r="B1752" s="233">
        <f>IF(AND(M1752&lt;&gt;"B20", O1752= "Coating_Standard"),"Y","N")</f>
        <v/>
      </c>
      <c r="C1752" s="233" t="inlineStr">
        <is>
          <t>ConTab_BOM_KP_Insert_2463</t>
        </is>
      </c>
      <c r="D1752" s="233">
        <f>IF(B1752="Y",C1752,"")</f>
        <v/>
      </c>
      <c r="E1752" s="198" t="inlineStr">
        <is>
          <t>1020-3_4-KP</t>
        </is>
      </c>
      <c r="F1752" s="235" t="inlineStr">
        <is>
          <t>Opt_Insert</t>
        </is>
      </c>
      <c r="G1752" s="235" t="inlineStr">
        <is>
          <t>V</t>
        </is>
      </c>
      <c r="H1752" s="234" t="inlineStr">
        <is>
          <t>XV</t>
        </is>
      </c>
      <c r="I1752" s="233" t="inlineStr">
        <is>
          <t>Packing</t>
        </is>
      </c>
      <c r="J1752" s="233" t="inlineStr">
        <is>
          <t>Packing</t>
        </is>
      </c>
      <c r="K1752" s="233" t="n"/>
      <c r="L1752" s="233" t="inlineStr">
        <is>
          <t>Regreasable</t>
        </is>
      </c>
      <c r="M1752" s="233" t="inlineStr">
        <is>
          <t>J</t>
        </is>
      </c>
      <c r="N1752" s="233" t="inlineStr">
        <is>
          <t>Lip Seal</t>
        </is>
      </c>
      <c r="O1752" s="233" t="inlineStr">
        <is>
          <t>Coating_Scotchkote134_interior_exterior_IncludeImpeller</t>
        </is>
      </c>
      <c r="P1752" s="235" t="inlineStr">
        <is>
          <t>RTF</t>
        </is>
      </c>
      <c r="Q1752" s="233" t="inlineStr">
        <is>
          <t>B101312</t>
        </is>
      </c>
      <c r="R1752" s="235" t="inlineStr">
        <is>
          <t>LT105</t>
        </is>
      </c>
      <c r="S1752" s="233" t="n"/>
      <c r="T1752" s="233" t="n"/>
      <c r="U1752" s="233" t="n"/>
    </row>
    <row r="1753">
      <c r="B1753" s="233">
        <f>IF(AND(M1753&lt;&gt;"B20", O1753= "Coating_Standard"),"Y","N")</f>
        <v/>
      </c>
      <c r="C1753" s="233" t="inlineStr">
        <is>
          <t>ConTab_BOM_KP_Insert_2464</t>
        </is>
      </c>
      <c r="D1753" s="233">
        <f>IF(B1753="Y",C1753,"")</f>
        <v/>
      </c>
      <c r="E1753" s="198" t="inlineStr">
        <is>
          <t>1024-1_2-KP</t>
        </is>
      </c>
      <c r="F1753" s="235" t="inlineStr">
        <is>
          <t>Opt_Insert</t>
        </is>
      </c>
      <c r="G1753" s="235" t="inlineStr">
        <is>
          <t>V</t>
        </is>
      </c>
      <c r="H1753" s="234" t="inlineStr">
        <is>
          <t>XV</t>
        </is>
      </c>
      <c r="I1753" s="233" t="inlineStr">
        <is>
          <t>Mechanical Seal</t>
        </is>
      </c>
      <c r="J1753" s="233" t="inlineStr">
        <is>
          <t>Single</t>
        </is>
      </c>
      <c r="K1753" s="233" t="n"/>
      <c r="L1753" s="233" t="inlineStr">
        <is>
          <t>Regreasable</t>
        </is>
      </c>
      <c r="M1753" s="233" t="inlineStr">
        <is>
          <t>C35</t>
        </is>
      </c>
      <c r="N1753" s="233" t="inlineStr">
        <is>
          <t>Lip Seal</t>
        </is>
      </c>
      <c r="O1753" s="233" t="inlineStr">
        <is>
          <t>Coating_Scotchkote134_interior_exterior_IncludeImpeller</t>
        </is>
      </c>
      <c r="P1753" s="235" t="inlineStr">
        <is>
          <t>RTF</t>
        </is>
      </c>
      <c r="Q1753" s="233" t="inlineStr">
        <is>
          <t>B101316</t>
        </is>
      </c>
      <c r="R1753" s="235" t="inlineStr">
        <is>
          <t>LT250</t>
        </is>
      </c>
      <c r="S1753" s="233" t="n"/>
      <c r="T1753" s="233" t="n"/>
      <c r="U1753" s="233" t="n"/>
    </row>
    <row r="1754">
      <c r="B1754" s="233">
        <f>IF(AND(M1754&lt;&gt;"B20", O1754= "Coating_Standard"),"Y","N")</f>
        <v/>
      </c>
      <c r="C1754" s="233" t="inlineStr">
        <is>
          <t>ConTab_BOM_KP_Insert_2465</t>
        </is>
      </c>
      <c r="D1754" s="233">
        <f>IF(B1754="Y",C1754,"")</f>
        <v/>
      </c>
      <c r="E1754" s="198" t="inlineStr">
        <is>
          <t>1024-1_2-KP</t>
        </is>
      </c>
      <c r="F1754" s="235" t="inlineStr">
        <is>
          <t>Opt_Insert</t>
        </is>
      </c>
      <c r="G1754" s="235" t="inlineStr">
        <is>
          <t>V</t>
        </is>
      </c>
      <c r="H1754" s="234" t="inlineStr">
        <is>
          <t>XV</t>
        </is>
      </c>
      <c r="I1754" s="233" t="inlineStr">
        <is>
          <t>Mechanical Seal</t>
        </is>
      </c>
      <c r="J1754" s="233" t="inlineStr">
        <is>
          <t>Single</t>
        </is>
      </c>
      <c r="K1754" s="233" t="n"/>
      <c r="L1754" s="233" t="inlineStr">
        <is>
          <t>Regreasable</t>
        </is>
      </c>
      <c r="M1754" s="233" t="inlineStr">
        <is>
          <t>J</t>
        </is>
      </c>
      <c r="N1754" s="233" t="inlineStr">
        <is>
          <t>Lip Seal</t>
        </is>
      </c>
      <c r="O1754" s="233" t="inlineStr">
        <is>
          <t>Coating_Scotchkote134_interior_exterior_IncludeImpeller</t>
        </is>
      </c>
      <c r="P1754" s="235" t="inlineStr">
        <is>
          <t>RTF</t>
        </is>
      </c>
      <c r="Q1754" s="233" t="inlineStr">
        <is>
          <t>B105033</t>
        </is>
      </c>
      <c r="R1754" s="235" t="inlineStr">
        <is>
          <t>LT105</t>
        </is>
      </c>
      <c r="S1754" s="233" t="n"/>
      <c r="T1754" s="233" t="n"/>
      <c r="U1754" s="233" t="n"/>
    </row>
    <row r="1755">
      <c r="B1755" s="233">
        <f>IF(AND(M1755&lt;&gt;"B20", O1755= "Coating_Standard"),"Y","N")</f>
        <v/>
      </c>
      <c r="C1755" s="233" t="inlineStr">
        <is>
          <t>ConTab_BOM_KP_Insert_2466</t>
        </is>
      </c>
      <c r="D1755" s="233">
        <f>IF(B1755="Y",C1755,"")</f>
        <v/>
      </c>
      <c r="E1755" s="198" t="inlineStr">
        <is>
          <t>1024-1_2-KP</t>
        </is>
      </c>
      <c r="F1755" s="235" t="inlineStr">
        <is>
          <t>Opt_Insert</t>
        </is>
      </c>
      <c r="G1755" s="235" t="inlineStr">
        <is>
          <t>V</t>
        </is>
      </c>
      <c r="H1755" s="234" t="inlineStr">
        <is>
          <t>XV</t>
        </is>
      </c>
      <c r="I1755" s="233" t="inlineStr">
        <is>
          <t>Packing</t>
        </is>
      </c>
      <c r="J1755" s="233" t="inlineStr">
        <is>
          <t>Packing</t>
        </is>
      </c>
      <c r="K1755" s="233" t="n"/>
      <c r="L1755" s="233" t="inlineStr">
        <is>
          <t>Regreasable</t>
        </is>
      </c>
      <c r="M1755" s="233" t="inlineStr">
        <is>
          <t>C35</t>
        </is>
      </c>
      <c r="N1755" s="233" t="inlineStr">
        <is>
          <t>Lip Seal</t>
        </is>
      </c>
      <c r="O1755" s="233" t="inlineStr">
        <is>
          <t>Coating_Scotchkote134_interior_exterior_IncludeImpeller</t>
        </is>
      </c>
      <c r="P1755" s="235" t="inlineStr">
        <is>
          <t>RTF</t>
        </is>
      </c>
      <c r="Q1755" s="233" t="inlineStr">
        <is>
          <t>B101320</t>
        </is>
      </c>
      <c r="R1755" s="235" t="inlineStr">
        <is>
          <t>LT250</t>
        </is>
      </c>
      <c r="S1755" s="233" t="n"/>
      <c r="T1755" s="233" t="n"/>
      <c r="U1755" s="233" t="n"/>
    </row>
    <row r="1756">
      <c r="B1756" s="233">
        <f>IF(AND(M1756&lt;&gt;"B20", O1756= "Coating_Standard"),"Y","N")</f>
        <v/>
      </c>
      <c r="C1756" s="233" t="inlineStr">
        <is>
          <t>ConTab_BOM_KP_Insert_2467</t>
        </is>
      </c>
      <c r="D1756" s="233">
        <f>IF(B1756="Y",C1756,"")</f>
        <v/>
      </c>
      <c r="E1756" s="198" t="inlineStr">
        <is>
          <t>1024-1_2-KP</t>
        </is>
      </c>
      <c r="F1756" s="235" t="inlineStr">
        <is>
          <t>Opt_Insert</t>
        </is>
      </c>
      <c r="G1756" s="235" t="inlineStr">
        <is>
          <t>V</t>
        </is>
      </c>
      <c r="H1756" s="234" t="inlineStr">
        <is>
          <t>XV</t>
        </is>
      </c>
      <c r="I1756" s="233" t="inlineStr">
        <is>
          <t>Packing</t>
        </is>
      </c>
      <c r="J1756" s="233" t="inlineStr">
        <is>
          <t>Packing</t>
        </is>
      </c>
      <c r="K1756" s="233" t="n"/>
      <c r="L1756" s="233" t="inlineStr">
        <is>
          <t>Regreasable</t>
        </is>
      </c>
      <c r="M1756" s="233" t="inlineStr">
        <is>
          <t>J</t>
        </is>
      </c>
      <c r="N1756" s="233" t="inlineStr">
        <is>
          <t>Lip Seal</t>
        </is>
      </c>
      <c r="O1756" s="233" t="inlineStr">
        <is>
          <t>Coating_Scotchkote134_interior_exterior_IncludeImpeller</t>
        </is>
      </c>
      <c r="P1756" s="235" t="inlineStr">
        <is>
          <t>RTF</t>
        </is>
      </c>
      <c r="Q1756" s="233" t="inlineStr">
        <is>
          <t>B101312</t>
        </is>
      </c>
      <c r="R1756" s="235" t="inlineStr">
        <is>
          <t>LT105</t>
        </is>
      </c>
      <c r="S1756" s="233" t="n"/>
      <c r="T1756" s="233" t="n"/>
      <c r="U1756" s="233" t="n"/>
    </row>
    <row r="1757">
      <c r="B1757" s="233">
        <f>IF(AND(M1757&lt;&gt;"B20", O1757= "Coating_Standard"),"Y","N")</f>
        <v/>
      </c>
      <c r="C1757" s="233" t="inlineStr">
        <is>
          <t>ConTab_BOM_KP_Insert_2468</t>
        </is>
      </c>
      <c r="D1757" s="233">
        <f>IF(B1757="Y",C1757,"")</f>
        <v/>
      </c>
      <c r="E1757" s="198" t="inlineStr">
        <is>
          <t>1024-3_4-KP</t>
        </is>
      </c>
      <c r="F1757" s="235" t="inlineStr">
        <is>
          <t>Opt_Insert</t>
        </is>
      </c>
      <c r="G1757" s="235" t="inlineStr">
        <is>
          <t>V</t>
        </is>
      </c>
      <c r="H1757" s="234" t="inlineStr">
        <is>
          <t>XV</t>
        </is>
      </c>
      <c r="I1757" s="233" t="inlineStr">
        <is>
          <t>Mechanical Seal</t>
        </is>
      </c>
      <c r="J1757" s="233" t="inlineStr">
        <is>
          <t>Single</t>
        </is>
      </c>
      <c r="K1757" s="233" t="n"/>
      <c r="L1757" s="233" t="inlineStr">
        <is>
          <t>Regreasable</t>
        </is>
      </c>
      <c r="M1757" s="233" t="inlineStr">
        <is>
          <t>C35</t>
        </is>
      </c>
      <c r="N1757" s="233" t="inlineStr">
        <is>
          <t>Lip Seal</t>
        </is>
      </c>
      <c r="O1757" s="233" t="inlineStr">
        <is>
          <t>Coating_Scotchkote134_interior_exterior_IncludeImpeller</t>
        </is>
      </c>
      <c r="P1757" s="235" t="inlineStr">
        <is>
          <t>RTF</t>
        </is>
      </c>
      <c r="Q1757" s="233" t="inlineStr">
        <is>
          <t>B101316</t>
        </is>
      </c>
      <c r="R1757" s="235" t="inlineStr">
        <is>
          <t>LT250</t>
        </is>
      </c>
      <c r="S1757" s="233" t="n"/>
      <c r="T1757" s="233" t="n"/>
      <c r="U1757" s="233" t="n"/>
    </row>
    <row r="1758">
      <c r="B1758" s="233">
        <f>IF(AND(M1758&lt;&gt;"B20", O1758= "Coating_Standard"),"Y","N")</f>
        <v/>
      </c>
      <c r="C1758" s="233" t="inlineStr">
        <is>
          <t>ConTab_BOM_KP_Insert_2469</t>
        </is>
      </c>
      <c r="D1758" s="233">
        <f>IF(B1758="Y",C1758,"")</f>
        <v/>
      </c>
      <c r="E1758" s="198" t="inlineStr">
        <is>
          <t>1024-3_4-KP</t>
        </is>
      </c>
      <c r="F1758" s="235" t="inlineStr">
        <is>
          <t>Opt_Insert</t>
        </is>
      </c>
      <c r="G1758" s="235" t="inlineStr">
        <is>
          <t>V</t>
        </is>
      </c>
      <c r="H1758" s="234" t="inlineStr">
        <is>
          <t>XV</t>
        </is>
      </c>
      <c r="I1758" s="233" t="inlineStr">
        <is>
          <t>Mechanical Seal</t>
        </is>
      </c>
      <c r="J1758" s="233" t="inlineStr">
        <is>
          <t>Single</t>
        </is>
      </c>
      <c r="K1758" s="233" t="n"/>
      <c r="L1758" s="233" t="inlineStr">
        <is>
          <t>Regreasable</t>
        </is>
      </c>
      <c r="M1758" s="233" t="inlineStr">
        <is>
          <t>J</t>
        </is>
      </c>
      <c r="N1758" s="233" t="inlineStr">
        <is>
          <t>Lip Seal</t>
        </is>
      </c>
      <c r="O1758" s="233" t="inlineStr">
        <is>
          <t>Coating_Scotchkote134_interior_exterior_IncludeImpeller</t>
        </is>
      </c>
      <c r="P1758" s="235" t="inlineStr">
        <is>
          <t>RTF</t>
        </is>
      </c>
      <c r="Q1758" s="233" t="inlineStr">
        <is>
          <t>B105033</t>
        </is>
      </c>
      <c r="R1758" s="235" t="inlineStr">
        <is>
          <t>LT105</t>
        </is>
      </c>
      <c r="S1758" s="233" t="n"/>
      <c r="T1758" s="233" t="n"/>
      <c r="U1758" s="233" t="n"/>
    </row>
    <row r="1759">
      <c r="B1759" s="233">
        <f>IF(AND(M1759&lt;&gt;"B20", O1759= "Coating_Standard"),"Y","N")</f>
        <v/>
      </c>
      <c r="C1759" s="233" t="inlineStr">
        <is>
          <t>ConTab_BOM_KP_Insert_2470</t>
        </is>
      </c>
      <c r="D1759" s="233">
        <f>IF(B1759="Y",C1759,"")</f>
        <v/>
      </c>
      <c r="E1759" s="198" t="inlineStr">
        <is>
          <t>1024-3_4-KP</t>
        </is>
      </c>
      <c r="F1759" s="235" t="inlineStr">
        <is>
          <t>Opt_Insert</t>
        </is>
      </c>
      <c r="G1759" s="235" t="inlineStr">
        <is>
          <t>V</t>
        </is>
      </c>
      <c r="H1759" s="234" t="inlineStr">
        <is>
          <t>XV</t>
        </is>
      </c>
      <c r="I1759" s="233" t="inlineStr">
        <is>
          <t>Packing</t>
        </is>
      </c>
      <c r="J1759" s="233" t="inlineStr">
        <is>
          <t>Packing</t>
        </is>
      </c>
      <c r="K1759" s="233" t="n"/>
      <c r="L1759" s="233" t="inlineStr">
        <is>
          <t>Regreasable</t>
        </is>
      </c>
      <c r="M1759" s="233" t="inlineStr">
        <is>
          <t>C35</t>
        </is>
      </c>
      <c r="N1759" s="233" t="inlineStr">
        <is>
          <t>Lip Seal</t>
        </is>
      </c>
      <c r="O1759" s="233" t="inlineStr">
        <is>
          <t>Coating_Scotchkote134_interior_exterior_IncludeImpeller</t>
        </is>
      </c>
      <c r="P1759" s="235" t="inlineStr">
        <is>
          <t>RTF</t>
        </is>
      </c>
      <c r="Q1759" s="233" t="inlineStr">
        <is>
          <t>B101320</t>
        </is>
      </c>
      <c r="R1759" s="235" t="inlineStr">
        <is>
          <t>LT250</t>
        </is>
      </c>
      <c r="S1759" s="233" t="n"/>
      <c r="T1759" s="233" t="n"/>
      <c r="U1759" s="233" t="n"/>
    </row>
    <row r="1760">
      <c r="B1760" s="233">
        <f>IF(AND(M1760&lt;&gt;"B20", O1760= "Coating_Standard"),"Y","N")</f>
        <v/>
      </c>
      <c r="C1760" s="233" t="inlineStr">
        <is>
          <t>ConTab_BOM_KP_Insert_2471</t>
        </is>
      </c>
      <c r="D1760" s="233">
        <f>IF(B1760="Y",C1760,"")</f>
        <v/>
      </c>
      <c r="E1760" s="198" t="inlineStr">
        <is>
          <t>1024-3_4-KP</t>
        </is>
      </c>
      <c r="F1760" s="235" t="inlineStr">
        <is>
          <t>Opt_Insert</t>
        </is>
      </c>
      <c r="G1760" s="235" t="inlineStr">
        <is>
          <t>V</t>
        </is>
      </c>
      <c r="H1760" s="234" t="inlineStr">
        <is>
          <t>XV</t>
        </is>
      </c>
      <c r="I1760" s="233" t="inlineStr">
        <is>
          <t>Packing</t>
        </is>
      </c>
      <c r="J1760" s="233" t="inlineStr">
        <is>
          <t>Packing</t>
        </is>
      </c>
      <c r="K1760" s="233" t="n"/>
      <c r="L1760" s="233" t="inlineStr">
        <is>
          <t>Regreasable</t>
        </is>
      </c>
      <c r="M1760" s="233" t="inlineStr">
        <is>
          <t>J</t>
        </is>
      </c>
      <c r="N1760" s="233" t="inlineStr">
        <is>
          <t>Lip Seal</t>
        </is>
      </c>
      <c r="O1760" s="233" t="inlineStr">
        <is>
          <t>Coating_Scotchkote134_interior_exterior_IncludeImpeller</t>
        </is>
      </c>
      <c r="P1760" s="235" t="inlineStr">
        <is>
          <t>RTF</t>
        </is>
      </c>
      <c r="Q1760" s="233" t="inlineStr">
        <is>
          <t>B101312</t>
        </is>
      </c>
      <c r="R1760" s="235" t="inlineStr">
        <is>
          <t>LT105</t>
        </is>
      </c>
      <c r="S1760" s="233" t="n"/>
      <c r="T1760" s="233" t="n"/>
      <c r="U1760" s="233" t="n"/>
    </row>
    <row r="1761">
      <c r="B1761" s="233">
        <f>IF(AND(M1761&lt;&gt;"B20", O1761= "Coating_Standard"),"Y","N")</f>
        <v/>
      </c>
      <c r="C1761" s="233" t="inlineStr">
        <is>
          <t>ConTab_BOM_KP_Insert_2472</t>
        </is>
      </c>
      <c r="D1761" s="233">
        <f>IF(B1761="Y",C1761,"")</f>
        <v/>
      </c>
      <c r="E1761" s="198" t="inlineStr">
        <is>
          <t>1220-5_6-KP</t>
        </is>
      </c>
      <c r="F1761" s="235" t="inlineStr">
        <is>
          <t>Opt_Insert</t>
        </is>
      </c>
      <c r="G1761" s="235" t="inlineStr">
        <is>
          <t>K</t>
        </is>
      </c>
      <c r="H1761" s="234" t="inlineStr">
        <is>
          <t>XK</t>
        </is>
      </c>
      <c r="I1761" s="233" t="inlineStr">
        <is>
          <t>Mechanical Seal</t>
        </is>
      </c>
      <c r="J1761" s="233" t="inlineStr">
        <is>
          <t>Single</t>
        </is>
      </c>
      <c r="K1761" s="233" t="n"/>
      <c r="L1761" s="233" t="inlineStr">
        <is>
          <t>Regreasable</t>
        </is>
      </c>
      <c r="M1761" s="233" t="inlineStr">
        <is>
          <t>C35</t>
        </is>
      </c>
      <c r="N1761" s="233" t="inlineStr">
        <is>
          <t>Lip Seal</t>
        </is>
      </c>
      <c r="O1761" s="233" t="inlineStr">
        <is>
          <t>Coating_Scotchkote134_interior_exterior_IncludeImpeller</t>
        </is>
      </c>
      <c r="P1761" s="235" t="inlineStr">
        <is>
          <t>RTF</t>
        </is>
      </c>
      <c r="Q1761" s="233" t="inlineStr">
        <is>
          <t>B101308</t>
        </is>
      </c>
      <c r="R1761" s="235" t="inlineStr">
        <is>
          <t>LT250</t>
        </is>
      </c>
      <c r="S1761" s="233" t="n"/>
      <c r="T1761" s="233" t="n"/>
      <c r="U1761" s="233" t="n"/>
    </row>
    <row r="1762">
      <c r="B1762" s="233">
        <f>IF(AND(M1762&lt;&gt;"B20", O1762= "Coating_Standard"),"Y","N")</f>
        <v/>
      </c>
      <c r="C1762" s="233" t="inlineStr">
        <is>
          <t>ConTab_BOM_KP_Insert_2473</t>
        </is>
      </c>
      <c r="D1762" s="233">
        <f>IF(B1762="Y",C1762,"")</f>
        <v/>
      </c>
      <c r="E1762" s="198" t="inlineStr">
        <is>
          <t>1220-5_6-KP</t>
        </is>
      </c>
      <c r="F1762" s="235" t="inlineStr">
        <is>
          <t>Opt_Insert</t>
        </is>
      </c>
      <c r="G1762" s="235" t="inlineStr">
        <is>
          <t>K</t>
        </is>
      </c>
      <c r="H1762" s="234" t="inlineStr">
        <is>
          <t>XK</t>
        </is>
      </c>
      <c r="I1762" s="233" t="inlineStr">
        <is>
          <t>Mechanical Seal</t>
        </is>
      </c>
      <c r="J1762" s="233" t="inlineStr">
        <is>
          <t>Single</t>
        </is>
      </c>
      <c r="K1762" s="233" t="n"/>
      <c r="L1762" s="233" t="inlineStr">
        <is>
          <t>Regreasable</t>
        </is>
      </c>
      <c r="M1762" s="233" t="inlineStr">
        <is>
          <t>J</t>
        </is>
      </c>
      <c r="N1762" s="233" t="inlineStr">
        <is>
          <t>Lip Seal</t>
        </is>
      </c>
      <c r="O1762" s="233" t="inlineStr">
        <is>
          <t>Coating_Scotchkote134_interior_exterior_IncludeImpeller</t>
        </is>
      </c>
      <c r="P1762" s="235" t="inlineStr">
        <is>
          <t>RTF</t>
        </is>
      </c>
      <c r="Q1762" s="233" t="inlineStr">
        <is>
          <t>B105031</t>
        </is>
      </c>
      <c r="R1762" s="235" t="inlineStr">
        <is>
          <t>LT105</t>
        </is>
      </c>
      <c r="S1762" s="233" t="n"/>
      <c r="T1762" s="233" t="n"/>
      <c r="U1762" s="233" t="n"/>
    </row>
    <row r="1763">
      <c r="B1763" s="233">
        <f>IF(AND(M1763&lt;&gt;"B20", O1763= "Coating_Standard"),"Y","N")</f>
        <v/>
      </c>
      <c r="C1763" s="233" t="inlineStr">
        <is>
          <t>ConTab_BOM_KP_Insert_2474</t>
        </is>
      </c>
      <c r="D1763" s="233">
        <f>IF(B1763="Y",C1763,"")</f>
        <v/>
      </c>
      <c r="E1763" s="198" t="inlineStr">
        <is>
          <t>1220-5_6-KP</t>
        </is>
      </c>
      <c r="F1763" s="235" t="inlineStr">
        <is>
          <t>Opt_Insert</t>
        </is>
      </c>
      <c r="G1763" s="235" t="inlineStr">
        <is>
          <t>K</t>
        </is>
      </c>
      <c r="H1763" s="234" t="inlineStr">
        <is>
          <t>XK</t>
        </is>
      </c>
      <c r="I1763" s="233" t="inlineStr">
        <is>
          <t>Packing</t>
        </is>
      </c>
      <c r="J1763" s="233" t="inlineStr">
        <is>
          <t>Packing</t>
        </is>
      </c>
      <c r="K1763" s="233" t="n"/>
      <c r="L1763" s="233" t="inlineStr">
        <is>
          <t>Regreasable</t>
        </is>
      </c>
      <c r="M1763" s="233" t="inlineStr">
        <is>
          <t>C35</t>
        </is>
      </c>
      <c r="N1763" s="233" t="inlineStr">
        <is>
          <t>Lip Seal</t>
        </is>
      </c>
      <c r="O1763" s="233" t="inlineStr">
        <is>
          <t>Coating_Scotchkote134_interior_exterior_IncludeImpeller</t>
        </is>
      </c>
      <c r="P1763" s="235" t="inlineStr">
        <is>
          <t>RTF</t>
        </is>
      </c>
      <c r="Q1763" s="233" t="inlineStr">
        <is>
          <t>B101312</t>
        </is>
      </c>
      <c r="R1763" s="235" t="inlineStr">
        <is>
          <t>LT250</t>
        </is>
      </c>
      <c r="S1763" s="233" t="n"/>
      <c r="T1763" s="233" t="n"/>
      <c r="U1763" s="233" t="n"/>
    </row>
    <row r="1764">
      <c r="B1764" s="233">
        <f>IF(AND(M1764&lt;&gt;"B20", O1764= "Coating_Standard"),"Y","N")</f>
        <v/>
      </c>
      <c r="C1764" s="233" t="inlineStr">
        <is>
          <t>ConTab_BOM_KP_Insert_2475</t>
        </is>
      </c>
      <c r="D1764" s="233">
        <f>IF(B1764="Y",C1764,"")</f>
        <v/>
      </c>
      <c r="E1764" s="198" t="inlineStr">
        <is>
          <t>1220-5_6-KP</t>
        </is>
      </c>
      <c r="F1764" s="235" t="inlineStr">
        <is>
          <t>Opt_Insert</t>
        </is>
      </c>
      <c r="G1764" s="235" t="inlineStr">
        <is>
          <t>K</t>
        </is>
      </c>
      <c r="H1764" s="234" t="inlineStr">
        <is>
          <t>XK</t>
        </is>
      </c>
      <c r="I1764" s="233" t="inlineStr">
        <is>
          <t>Packing</t>
        </is>
      </c>
      <c r="J1764" s="233" t="inlineStr">
        <is>
          <t>Packing</t>
        </is>
      </c>
      <c r="K1764" s="233" t="n"/>
      <c r="L1764" s="233" t="inlineStr">
        <is>
          <t>Regreasable</t>
        </is>
      </c>
      <c r="M1764" s="233" t="inlineStr">
        <is>
          <t>J</t>
        </is>
      </c>
      <c r="N1764" s="233" t="inlineStr">
        <is>
          <t>Lip Seal</t>
        </is>
      </c>
      <c r="O1764" s="233" t="inlineStr">
        <is>
          <t>Coating_Scotchkote134_interior_exterior_IncludeImpeller</t>
        </is>
      </c>
      <c r="P1764" s="235" t="inlineStr">
        <is>
          <t>RTF</t>
        </is>
      </c>
      <c r="Q1764" s="233" t="inlineStr">
        <is>
          <t>B101312</t>
        </is>
      </c>
      <c r="R1764" s="235" t="inlineStr">
        <is>
          <t>LT105</t>
        </is>
      </c>
      <c r="S1764" s="233" t="n"/>
      <c r="T1764" s="233" t="n"/>
      <c r="U1764" s="233" t="n"/>
    </row>
    <row r="1765">
      <c r="B1765" s="233">
        <f>IF(AND(M1765&lt;&gt;"B20", O1765= "Coating_Standard"),"Y","N")</f>
        <v/>
      </c>
      <c r="C1765" s="233" t="inlineStr">
        <is>
          <t>ConTab_BOM_KP_Insert_2476</t>
        </is>
      </c>
      <c r="D1765" s="233">
        <f>IF(B1765="Y",C1765,"")</f>
        <v/>
      </c>
      <c r="E1765" s="198" t="inlineStr">
        <is>
          <t>1415-1_2-KP</t>
        </is>
      </c>
      <c r="F1765" s="235" t="inlineStr">
        <is>
          <t>Opt_Insert</t>
        </is>
      </c>
      <c r="G1765" s="235" t="inlineStr">
        <is>
          <t>K</t>
        </is>
      </c>
      <c r="H1765" s="234" t="inlineStr">
        <is>
          <t>XK</t>
        </is>
      </c>
      <c r="I1765" s="233" t="inlineStr">
        <is>
          <t>Mechanical Seal</t>
        </is>
      </c>
      <c r="J1765" s="233" t="inlineStr">
        <is>
          <t>Single</t>
        </is>
      </c>
      <c r="K1765" s="233" t="n"/>
      <c r="L1765" s="233" t="inlineStr">
        <is>
          <t>Regreasable</t>
        </is>
      </c>
      <c r="M1765" s="233" t="inlineStr">
        <is>
          <t>C35</t>
        </is>
      </c>
      <c r="N1765" s="233" t="inlineStr">
        <is>
          <t>Lip Seal</t>
        </is>
      </c>
      <c r="O1765" s="233" t="inlineStr">
        <is>
          <t>Coating_Scotchkote134_interior_exterior_IncludeImpeller</t>
        </is>
      </c>
      <c r="P1765" s="235" t="inlineStr">
        <is>
          <t>RTF</t>
        </is>
      </c>
      <c r="Q1765" s="233" t="inlineStr">
        <is>
          <t>B101308</t>
        </is>
      </c>
      <c r="R1765" s="235" t="inlineStr">
        <is>
          <t>LT250</t>
        </is>
      </c>
      <c r="S1765" s="233" t="n"/>
      <c r="T1765" s="233" t="n"/>
      <c r="U1765" s="233" t="n"/>
    </row>
    <row r="1766">
      <c r="B1766" s="233">
        <f>IF(AND(M1766&lt;&gt;"B20", O1766= "Coating_Standard"),"Y","N")</f>
        <v/>
      </c>
      <c r="C1766" s="233" t="inlineStr">
        <is>
          <t>ConTab_BOM_KP_Insert_2477</t>
        </is>
      </c>
      <c r="D1766" s="233">
        <f>IF(B1766="Y",C1766,"")</f>
        <v/>
      </c>
      <c r="E1766" s="198" t="inlineStr">
        <is>
          <t>1415-1_2-KP</t>
        </is>
      </c>
      <c r="F1766" s="235" t="inlineStr">
        <is>
          <t>Opt_Insert</t>
        </is>
      </c>
      <c r="G1766" s="235" t="inlineStr">
        <is>
          <t>K</t>
        </is>
      </c>
      <c r="H1766" s="234" t="inlineStr">
        <is>
          <t>XK</t>
        </is>
      </c>
      <c r="I1766" s="233" t="inlineStr">
        <is>
          <t>Mechanical Seal</t>
        </is>
      </c>
      <c r="J1766" s="233" t="inlineStr">
        <is>
          <t>Single</t>
        </is>
      </c>
      <c r="K1766" s="233" t="n"/>
      <c r="L1766" s="233" t="inlineStr">
        <is>
          <t>Regreasable</t>
        </is>
      </c>
      <c r="M1766" s="233" t="inlineStr">
        <is>
          <t>J</t>
        </is>
      </c>
      <c r="N1766" s="233" t="inlineStr">
        <is>
          <t>Lip Seal</t>
        </is>
      </c>
      <c r="O1766" s="233" t="inlineStr">
        <is>
          <t>Coating_Scotchkote134_interior_exterior_IncludeImpeller</t>
        </is>
      </c>
      <c r="P1766" s="235" t="inlineStr">
        <is>
          <t>RTF</t>
        </is>
      </c>
      <c r="Q1766" s="233" t="inlineStr">
        <is>
          <t>B105031</t>
        </is>
      </c>
      <c r="R1766" s="235" t="inlineStr">
        <is>
          <t>LT105</t>
        </is>
      </c>
      <c r="S1766" s="233" t="n"/>
      <c r="T1766" s="233" t="n"/>
      <c r="U1766" s="233" t="n"/>
    </row>
    <row r="1767">
      <c r="B1767" s="233">
        <f>IF(AND(M1767&lt;&gt;"B20", O1767= "Coating_Standard"),"Y","N")</f>
        <v/>
      </c>
      <c r="C1767" s="233" t="inlineStr">
        <is>
          <t>ConTab_BOM_KP_Insert_2478</t>
        </is>
      </c>
      <c r="D1767" s="233">
        <f>IF(B1767="Y",C1767,"")</f>
        <v/>
      </c>
      <c r="E1767" s="198" t="inlineStr">
        <is>
          <t>1415-1_2-KP</t>
        </is>
      </c>
      <c r="F1767" s="235" t="inlineStr">
        <is>
          <t>Opt_Insert</t>
        </is>
      </c>
      <c r="G1767" s="235" t="inlineStr">
        <is>
          <t>K</t>
        </is>
      </c>
      <c r="H1767" s="234" t="inlineStr">
        <is>
          <t>XK</t>
        </is>
      </c>
      <c r="I1767" s="233" t="inlineStr">
        <is>
          <t>Packing</t>
        </is>
      </c>
      <c r="J1767" s="233" t="inlineStr">
        <is>
          <t>Packing</t>
        </is>
      </c>
      <c r="K1767" s="233" t="n"/>
      <c r="L1767" s="233" t="inlineStr">
        <is>
          <t>Regreasable</t>
        </is>
      </c>
      <c r="M1767" s="233" t="inlineStr">
        <is>
          <t>C35</t>
        </is>
      </c>
      <c r="N1767" s="233" t="inlineStr">
        <is>
          <t>Lip Seal</t>
        </is>
      </c>
      <c r="O1767" s="233" t="inlineStr">
        <is>
          <t>Coating_Scotchkote134_interior_exterior_IncludeImpeller</t>
        </is>
      </c>
      <c r="P1767" s="235" t="inlineStr">
        <is>
          <t>RTF</t>
        </is>
      </c>
      <c r="Q1767" s="233" t="inlineStr">
        <is>
          <t>B101312</t>
        </is>
      </c>
      <c r="R1767" s="235" t="inlineStr">
        <is>
          <t>LT250</t>
        </is>
      </c>
      <c r="S1767" s="233" t="n"/>
      <c r="T1767" s="233" t="n"/>
      <c r="U1767" s="233" t="n"/>
    </row>
    <row r="1768">
      <c r="B1768" s="233">
        <f>IF(AND(M1768&lt;&gt;"B20", O1768= "Coating_Standard"),"Y","N")</f>
        <v/>
      </c>
      <c r="C1768" s="233" t="inlineStr">
        <is>
          <t>ConTab_BOM_KP_Insert_2479</t>
        </is>
      </c>
      <c r="D1768" s="233">
        <f>IF(B1768="Y",C1768,"")</f>
        <v/>
      </c>
      <c r="E1768" s="198" t="inlineStr">
        <is>
          <t>1415-1_2-KP</t>
        </is>
      </c>
      <c r="F1768" s="235" t="inlineStr">
        <is>
          <t>Opt_Insert</t>
        </is>
      </c>
      <c r="G1768" s="235" t="inlineStr">
        <is>
          <t>K</t>
        </is>
      </c>
      <c r="H1768" s="234" t="inlineStr">
        <is>
          <t>XK</t>
        </is>
      </c>
      <c r="I1768" s="233" t="inlineStr">
        <is>
          <t>Packing</t>
        </is>
      </c>
      <c r="J1768" s="233" t="inlineStr">
        <is>
          <t>Packing</t>
        </is>
      </c>
      <c r="K1768" s="233" t="n"/>
      <c r="L1768" s="233" t="inlineStr">
        <is>
          <t>Regreasable</t>
        </is>
      </c>
      <c r="M1768" s="233" t="inlineStr">
        <is>
          <t>J</t>
        </is>
      </c>
      <c r="N1768" s="233" t="inlineStr">
        <is>
          <t>Lip Seal</t>
        </is>
      </c>
      <c r="O1768" s="233" t="inlineStr">
        <is>
          <t>Coating_Scotchkote134_interior_exterior_IncludeImpeller</t>
        </is>
      </c>
      <c r="P1768" s="235" t="inlineStr">
        <is>
          <t>RTF</t>
        </is>
      </c>
      <c r="Q1768" s="233" t="inlineStr">
        <is>
          <t>B101312</t>
        </is>
      </c>
      <c r="R1768" s="235" t="inlineStr">
        <is>
          <t>LT105</t>
        </is>
      </c>
      <c r="S1768" s="233" t="n"/>
      <c r="T1768" s="233" t="n"/>
      <c r="U1768" s="233" t="n"/>
    </row>
    <row r="1769">
      <c r="B1769" s="233">
        <f>IF(AND(M1769&lt;&gt;"B20", O1769= "Coating_Standard"),"Y","N")</f>
        <v/>
      </c>
      <c r="C1769" s="233" t="inlineStr">
        <is>
          <t>ConTab_BOM_KP_Insert_2482</t>
        </is>
      </c>
      <c r="D1769" s="233">
        <f>IF(B1769="Y",C1769,"")</f>
        <v/>
      </c>
      <c r="E1769" s="235" t="inlineStr">
        <is>
          <t>2095-1_2-KP</t>
        </is>
      </c>
      <c r="F1769" s="235" t="inlineStr">
        <is>
          <t>Opt_Insert</t>
        </is>
      </c>
      <c r="G1769" s="235" t="inlineStr">
        <is>
          <t>3</t>
        </is>
      </c>
      <c r="H1769" s="234" t="inlineStr">
        <is>
          <t>X3</t>
        </is>
      </c>
      <c r="I1769" s="233" t="inlineStr">
        <is>
          <t>Packing</t>
        </is>
      </c>
      <c r="J1769" s="233" t="inlineStr">
        <is>
          <t>Packing</t>
        </is>
      </c>
      <c r="K1769" s="233" t="n"/>
      <c r="L1769" s="233" t="inlineStr">
        <is>
          <t>Regreasable</t>
        </is>
      </c>
      <c r="M1769" s="233" t="inlineStr">
        <is>
          <t>C35</t>
        </is>
      </c>
      <c r="N1769" s="233" t="inlineStr">
        <is>
          <t>Labrynth Lip Seal</t>
        </is>
      </c>
      <c r="O1769" s="233" t="inlineStr">
        <is>
          <t>Coating_Scotchkote134_interior_exterior_IncludeImpeller</t>
        </is>
      </c>
      <c r="P1769" s="235" t="inlineStr">
        <is>
          <t>RTF</t>
        </is>
      </c>
      <c r="Q1769" s="233" t="inlineStr">
        <is>
          <t>B104695</t>
        </is>
      </c>
      <c r="R1769" s="235" t="inlineStr">
        <is>
          <t>LT250</t>
        </is>
      </c>
      <c r="S1769" s="233" t="n"/>
      <c r="T1769" s="233" t="n"/>
      <c r="U1769" s="233" t="n"/>
    </row>
    <row r="1770">
      <c r="B1770" s="233">
        <f>IF(AND(M1770&lt;&gt;"B20", O1770= "Coating_Standard"),"Y","N")</f>
        <v/>
      </c>
      <c r="C1770" s="233" t="inlineStr">
        <is>
          <t>ConTab_BOM_KP_Insert_2483</t>
        </is>
      </c>
      <c r="D1770" s="233">
        <f>IF(B1770="Y",C1770,"")</f>
        <v/>
      </c>
      <c r="E1770" s="235" t="inlineStr">
        <is>
          <t>2095-1_2-KP</t>
        </is>
      </c>
      <c r="F1770" s="235" t="inlineStr">
        <is>
          <t>Opt_Insert</t>
        </is>
      </c>
      <c r="G1770" s="235" t="inlineStr">
        <is>
          <t>3</t>
        </is>
      </c>
      <c r="H1770" s="234" t="inlineStr">
        <is>
          <t>X3</t>
        </is>
      </c>
      <c r="I1770" s="233" t="inlineStr">
        <is>
          <t>Packing</t>
        </is>
      </c>
      <c r="J1770" s="233" t="inlineStr">
        <is>
          <t>Packing</t>
        </is>
      </c>
      <c r="K1770" s="233" t="n"/>
      <c r="L1770" s="233" t="inlineStr">
        <is>
          <t>Regreasable</t>
        </is>
      </c>
      <c r="M1770" s="233" t="inlineStr">
        <is>
          <t>J</t>
        </is>
      </c>
      <c r="N1770" s="233" t="inlineStr">
        <is>
          <t>Labrynth Lip Seal</t>
        </is>
      </c>
      <c r="O1770" s="233" t="inlineStr">
        <is>
          <t>Coating_Scotchkote134_interior_exterior_IncludeImpeller</t>
        </is>
      </c>
      <c r="P1770" s="235" t="inlineStr">
        <is>
          <t>RTF</t>
        </is>
      </c>
      <c r="Q1770" s="233" t="inlineStr">
        <is>
          <t>B104696</t>
        </is>
      </c>
      <c r="R1770" s="235" t="inlineStr">
        <is>
          <t>LT105</t>
        </is>
      </c>
      <c r="S1770" s="233" t="n"/>
      <c r="T1770" s="233" t="n"/>
      <c r="U1770" s="233" t="n"/>
    </row>
    <row r="1771">
      <c r="B1771" s="233">
        <f>IF(AND(M1771&lt;&gt;"B20", O1771= "Coating_Standard"),"Y","N")</f>
        <v/>
      </c>
      <c r="C1771" s="233" t="inlineStr">
        <is>
          <t>ConTab_BOM_KP_Insert_2484</t>
        </is>
      </c>
      <c r="D1771" s="233">
        <f>IF(B1771="Y",C1771,"")</f>
        <v/>
      </c>
      <c r="E1771" s="235" t="inlineStr">
        <is>
          <t>2095-1_2-KP</t>
        </is>
      </c>
      <c r="F1771" s="235" t="inlineStr">
        <is>
          <t>Opt_Insert</t>
        </is>
      </c>
      <c r="G1771" s="235" t="inlineStr">
        <is>
          <t>3</t>
        </is>
      </c>
      <c r="H1771" s="234" t="inlineStr">
        <is>
          <t>X3</t>
        </is>
      </c>
      <c r="I1771" s="233" t="inlineStr">
        <is>
          <t>Mechanical Seal</t>
        </is>
      </c>
      <c r="J1771" s="233" t="inlineStr">
        <is>
          <t>Single</t>
        </is>
      </c>
      <c r="K1771" s="233" t="inlineStr">
        <is>
          <t>Balanced</t>
        </is>
      </c>
      <c r="L1771" s="233" t="inlineStr">
        <is>
          <t>Regreasable</t>
        </is>
      </c>
      <c r="M1771" s="233" t="inlineStr">
        <is>
          <t>C35</t>
        </is>
      </c>
      <c r="N1771" s="233" t="inlineStr">
        <is>
          <t>Labrynth Lip Seal</t>
        </is>
      </c>
      <c r="O1771" s="233" t="inlineStr">
        <is>
          <t>Coating_Scotchkote134_interior_exterior_IncludeImpeller</t>
        </is>
      </c>
      <c r="P1771" s="235" t="inlineStr">
        <is>
          <t>RTF</t>
        </is>
      </c>
      <c r="Q1771" s="233" t="inlineStr">
        <is>
          <t>B104698</t>
        </is>
      </c>
      <c r="R1771" s="235" t="inlineStr">
        <is>
          <t>LT250</t>
        </is>
      </c>
      <c r="S1771" s="233" t="n"/>
      <c r="T1771" s="233" t="n"/>
      <c r="U1771" s="233" t="n"/>
    </row>
    <row r="1772">
      <c r="B1772" s="233">
        <f>IF(AND(M1772&lt;&gt;"B20", O1772= "Coating_Standard"),"Y","N")</f>
        <v/>
      </c>
      <c r="C1772" s="233" t="inlineStr">
        <is>
          <t>ConTab_BOM_KP_Insert_2485</t>
        </is>
      </c>
      <c r="D1772" s="233">
        <f>IF(B1772="Y",C1772,"")</f>
        <v/>
      </c>
      <c r="E1772" s="235" t="inlineStr">
        <is>
          <t>2095-1_2-KP</t>
        </is>
      </c>
      <c r="F1772" s="235" t="inlineStr">
        <is>
          <t>Opt_Insert</t>
        </is>
      </c>
      <c r="G1772" s="235" t="inlineStr">
        <is>
          <t>3</t>
        </is>
      </c>
      <c r="H1772" s="234" t="inlineStr">
        <is>
          <t>X3</t>
        </is>
      </c>
      <c r="I1772" s="233" t="inlineStr">
        <is>
          <t>Mechanical Seal</t>
        </is>
      </c>
      <c r="J1772" s="233" t="inlineStr">
        <is>
          <t>Single</t>
        </is>
      </c>
      <c r="K1772" s="233" t="inlineStr">
        <is>
          <t>Balanced</t>
        </is>
      </c>
      <c r="L1772" s="233" t="inlineStr">
        <is>
          <t>Regreasable</t>
        </is>
      </c>
      <c r="M1772" s="233" t="inlineStr">
        <is>
          <t>J</t>
        </is>
      </c>
      <c r="N1772" s="233" t="inlineStr">
        <is>
          <t>Labrynth Lip Seal</t>
        </is>
      </c>
      <c r="O1772" s="233" t="inlineStr">
        <is>
          <t>Coating_Scotchkote134_interior_exterior_IncludeImpeller</t>
        </is>
      </c>
      <c r="P1772" s="235" t="inlineStr">
        <is>
          <t>RTF</t>
        </is>
      </c>
      <c r="Q1772" s="233" t="inlineStr">
        <is>
          <t>B104699</t>
        </is>
      </c>
      <c r="R1772" s="235" t="inlineStr">
        <is>
          <t>LT105</t>
        </is>
      </c>
      <c r="S1772" s="233" t="n"/>
      <c r="T1772" s="233" t="n"/>
      <c r="U1772" s="233" t="n"/>
    </row>
    <row r="1773">
      <c r="B1773" s="233">
        <f>IF(AND(M1773&lt;&gt;"B20", O1773= "Coating_Standard"),"Y","N")</f>
        <v/>
      </c>
      <c r="C1773" s="233" t="inlineStr">
        <is>
          <t>ConTab_BOM_KP_Insert_2488</t>
        </is>
      </c>
      <c r="D1773" s="233">
        <f>IF(B1773="Y",C1773,"")</f>
        <v/>
      </c>
      <c r="E1773" s="235" t="inlineStr">
        <is>
          <t>2013-5_6-KP</t>
        </is>
      </c>
      <c r="F1773" s="235" t="inlineStr">
        <is>
          <t>Opt_Insert</t>
        </is>
      </c>
      <c r="G1773" s="235" t="inlineStr">
        <is>
          <t>3</t>
        </is>
      </c>
      <c r="H1773" s="234" t="inlineStr">
        <is>
          <t>X3</t>
        </is>
      </c>
      <c r="I1773" s="233" t="inlineStr">
        <is>
          <t>Packing</t>
        </is>
      </c>
      <c r="J1773" s="233" t="inlineStr">
        <is>
          <t>Packing</t>
        </is>
      </c>
      <c r="K1773" s="233" t="n"/>
      <c r="L1773" s="233" t="inlineStr">
        <is>
          <t>Regreasable</t>
        </is>
      </c>
      <c r="M1773" s="233" t="inlineStr">
        <is>
          <t>C35</t>
        </is>
      </c>
      <c r="N1773" s="233" t="inlineStr">
        <is>
          <t>Labrynth Lip Seal</t>
        </is>
      </c>
      <c r="O1773" s="233" t="inlineStr">
        <is>
          <t>Coating_Scotchkote134_interior_exterior_IncludeImpeller</t>
        </is>
      </c>
      <c r="P1773" s="235" t="inlineStr">
        <is>
          <t>RTF</t>
        </is>
      </c>
      <c r="Q1773" s="233" t="inlineStr">
        <is>
          <t>B104704</t>
        </is>
      </c>
      <c r="R1773" s="235" t="inlineStr">
        <is>
          <t>LT250</t>
        </is>
      </c>
      <c r="S1773" s="233" t="n"/>
      <c r="T1773" s="233" t="n"/>
      <c r="U1773" s="233" t="n"/>
    </row>
    <row r="1774">
      <c r="B1774" s="233">
        <f>IF(AND(M1774&lt;&gt;"B20", O1774= "Coating_Standard"),"Y","N")</f>
        <v/>
      </c>
      <c r="C1774" s="233" t="inlineStr">
        <is>
          <t>ConTab_BOM_KP_Insert_2489</t>
        </is>
      </c>
      <c r="D1774" s="233">
        <f>IF(B1774="Y",C1774,"")</f>
        <v/>
      </c>
      <c r="E1774" s="235" t="inlineStr">
        <is>
          <t>2013-5_6-KP</t>
        </is>
      </c>
      <c r="F1774" s="235" t="inlineStr">
        <is>
          <t>Opt_Insert</t>
        </is>
      </c>
      <c r="G1774" s="235" t="inlineStr">
        <is>
          <t>3</t>
        </is>
      </c>
      <c r="H1774" s="234" t="inlineStr">
        <is>
          <t>X3</t>
        </is>
      </c>
      <c r="I1774" s="233" t="inlineStr">
        <is>
          <t>Packing</t>
        </is>
      </c>
      <c r="J1774" s="233" t="inlineStr">
        <is>
          <t>Packing</t>
        </is>
      </c>
      <c r="K1774" s="233" t="n"/>
      <c r="L1774" s="233" t="inlineStr">
        <is>
          <t>Regreasable</t>
        </is>
      </c>
      <c r="M1774" s="233" t="inlineStr">
        <is>
          <t>J</t>
        </is>
      </c>
      <c r="N1774" s="233" t="inlineStr">
        <is>
          <t>Labrynth Lip Seal</t>
        </is>
      </c>
      <c r="O1774" s="233" t="inlineStr">
        <is>
          <t>Coating_Scotchkote134_interior_exterior_IncludeImpeller</t>
        </is>
      </c>
      <c r="P1774" s="235" t="inlineStr">
        <is>
          <t>RTF</t>
        </is>
      </c>
      <c r="Q1774" s="233" t="inlineStr">
        <is>
          <t>B104705</t>
        </is>
      </c>
      <c r="R1774" s="235" t="inlineStr">
        <is>
          <t>LT105</t>
        </is>
      </c>
      <c r="S1774" s="233" t="n"/>
      <c r="T1774" s="233" t="n"/>
      <c r="U1774" s="233" t="n"/>
    </row>
    <row r="1775">
      <c r="B1775" s="233">
        <f>IF(AND(M1775&lt;&gt;"B20", O1775= "Coating_Standard"),"Y","N")</f>
        <v/>
      </c>
      <c r="C1775" s="233" t="inlineStr">
        <is>
          <t>ConTab_BOM_KP_Insert_2490</t>
        </is>
      </c>
      <c r="D1775" s="233">
        <f>IF(B1775="Y",C1775,"")</f>
        <v/>
      </c>
      <c r="E1775" s="235" t="inlineStr">
        <is>
          <t>2013-5_6-KP</t>
        </is>
      </c>
      <c r="F1775" s="235" t="inlineStr">
        <is>
          <t>Opt_Insert</t>
        </is>
      </c>
      <c r="G1775" s="235" t="inlineStr">
        <is>
          <t>3</t>
        </is>
      </c>
      <c r="H1775" s="234" t="inlineStr">
        <is>
          <t>X3</t>
        </is>
      </c>
      <c r="I1775" s="233" t="inlineStr">
        <is>
          <t>Mechanical Seal</t>
        </is>
      </c>
      <c r="J1775" s="233" t="inlineStr">
        <is>
          <t>Single</t>
        </is>
      </c>
      <c r="K1775" s="233" t="inlineStr">
        <is>
          <t>Balanced</t>
        </is>
      </c>
      <c r="L1775" s="233" t="inlineStr">
        <is>
          <t>Regreasable</t>
        </is>
      </c>
      <c r="M1775" s="233" t="inlineStr">
        <is>
          <t>C35</t>
        </is>
      </c>
      <c r="N1775" s="233" t="inlineStr">
        <is>
          <t>Labrynth Lip Seal</t>
        </is>
      </c>
      <c r="O1775" s="233" t="inlineStr">
        <is>
          <t>Coating_Scotchkote134_interior_exterior_IncludeImpeller</t>
        </is>
      </c>
      <c r="P1775" s="235" t="inlineStr">
        <is>
          <t>RTF</t>
        </is>
      </c>
      <c r="Q1775" s="233" t="inlineStr">
        <is>
          <t>B104707</t>
        </is>
      </c>
      <c r="R1775" s="235" t="inlineStr">
        <is>
          <t>LT250</t>
        </is>
      </c>
      <c r="S1775" s="233" t="n"/>
      <c r="T1775" s="233" t="n"/>
      <c r="U1775" s="233" t="n"/>
    </row>
    <row r="1776">
      <c r="B1776" s="233">
        <f>IF(AND(M1776&lt;&gt;"B20", O1776= "Coating_Standard"),"Y","N")</f>
        <v/>
      </c>
      <c r="C1776" s="233" t="inlineStr">
        <is>
          <t>ConTab_BOM_KP_Insert_2491</t>
        </is>
      </c>
      <c r="D1776" s="233">
        <f>IF(B1776="Y",C1776,"")</f>
        <v/>
      </c>
      <c r="E1776" s="235" t="inlineStr">
        <is>
          <t>2013-5_6-KP</t>
        </is>
      </c>
      <c r="F1776" s="235" t="inlineStr">
        <is>
          <t>Opt_Insert</t>
        </is>
      </c>
      <c r="G1776" s="235" t="inlineStr">
        <is>
          <t>3</t>
        </is>
      </c>
      <c r="H1776" s="234" t="inlineStr">
        <is>
          <t>X3</t>
        </is>
      </c>
      <c r="I1776" s="233" t="inlineStr">
        <is>
          <t>Mechanical Seal</t>
        </is>
      </c>
      <c r="J1776" s="233" t="inlineStr">
        <is>
          <t>Single</t>
        </is>
      </c>
      <c r="K1776" s="233" t="inlineStr">
        <is>
          <t>Balanced</t>
        </is>
      </c>
      <c r="L1776" s="233" t="inlineStr">
        <is>
          <t>Regreasable</t>
        </is>
      </c>
      <c r="M1776" s="233" t="inlineStr">
        <is>
          <t>J</t>
        </is>
      </c>
      <c r="N1776" s="233" t="inlineStr">
        <is>
          <t>Labrynth Lip Seal</t>
        </is>
      </c>
      <c r="O1776" s="233" t="inlineStr">
        <is>
          <t>Coating_Scotchkote134_interior_exterior_IncludeImpeller</t>
        </is>
      </c>
      <c r="P1776" s="235" t="inlineStr">
        <is>
          <t>RTF</t>
        </is>
      </c>
      <c r="Q1776" s="233" t="inlineStr">
        <is>
          <t>B104708</t>
        </is>
      </c>
      <c r="R1776" s="235" t="inlineStr">
        <is>
          <t>LT105</t>
        </is>
      </c>
      <c r="S1776" s="233" t="n"/>
      <c r="T1776" s="233" t="n"/>
      <c r="U1776" s="233" t="n"/>
    </row>
    <row r="1777">
      <c r="B1777" s="233">
        <f>IF(AND(M1777&lt;&gt;"B20", O1777= "Coating_Standard"),"Y","N")</f>
        <v/>
      </c>
      <c r="C1777" s="233" t="inlineStr">
        <is>
          <t>ConTab_BOM_KP_Insert_2494</t>
        </is>
      </c>
      <c r="D1777" s="233">
        <f>IF(B1777="Y",C1777,"")</f>
        <v/>
      </c>
      <c r="E1777" s="235" t="inlineStr">
        <is>
          <t>3095-7_8-KP</t>
        </is>
      </c>
      <c r="F1777" s="235" t="inlineStr">
        <is>
          <t>Opt_Insert</t>
        </is>
      </c>
      <c r="G1777" s="235" t="inlineStr">
        <is>
          <t>3</t>
        </is>
      </c>
      <c r="H1777" s="234" t="inlineStr">
        <is>
          <t>X3</t>
        </is>
      </c>
      <c r="I1777" s="233" t="inlineStr">
        <is>
          <t>Packing</t>
        </is>
      </c>
      <c r="J1777" s="233" t="inlineStr">
        <is>
          <t>Packing</t>
        </is>
      </c>
      <c r="K1777" s="233" t="n"/>
      <c r="L1777" s="233" t="inlineStr">
        <is>
          <t>Regreasable</t>
        </is>
      </c>
      <c r="M1777" s="233" t="inlineStr">
        <is>
          <t>C35</t>
        </is>
      </c>
      <c r="N1777" s="233" t="inlineStr">
        <is>
          <t>Labrynth Lip Seal</t>
        </is>
      </c>
      <c r="O1777" s="233" t="inlineStr">
        <is>
          <t>Coating_Scotchkote134_interior_exterior_IncludeImpeller</t>
        </is>
      </c>
      <c r="P1777" s="235" t="inlineStr">
        <is>
          <t>RTF</t>
        </is>
      </c>
      <c r="Q1777" s="233" t="inlineStr">
        <is>
          <t>B104713</t>
        </is>
      </c>
      <c r="R1777" s="235" t="inlineStr">
        <is>
          <t>LT250</t>
        </is>
      </c>
      <c r="S1777" s="233" t="n"/>
      <c r="T1777" s="233" t="n"/>
      <c r="U1777" s="233" t="n"/>
    </row>
    <row r="1778">
      <c r="B1778" s="233">
        <f>IF(AND(M1778&lt;&gt;"B20", O1778= "Coating_Standard"),"Y","N")</f>
        <v/>
      </c>
      <c r="C1778" s="233" t="inlineStr">
        <is>
          <t>ConTab_BOM_KP_Insert_2495</t>
        </is>
      </c>
      <c r="D1778" s="233">
        <f>IF(B1778="Y",C1778,"")</f>
        <v/>
      </c>
      <c r="E1778" s="235" t="inlineStr">
        <is>
          <t>3095-7_8-KP</t>
        </is>
      </c>
      <c r="F1778" s="235" t="inlineStr">
        <is>
          <t>Opt_Insert</t>
        </is>
      </c>
      <c r="G1778" s="235" t="inlineStr">
        <is>
          <t>3</t>
        </is>
      </c>
      <c r="H1778" s="234" t="inlineStr">
        <is>
          <t>X3</t>
        </is>
      </c>
      <c r="I1778" s="233" t="inlineStr">
        <is>
          <t>Packing</t>
        </is>
      </c>
      <c r="J1778" s="233" t="inlineStr">
        <is>
          <t>Packing</t>
        </is>
      </c>
      <c r="K1778" s="233" t="n"/>
      <c r="L1778" s="233" t="inlineStr">
        <is>
          <t>Regreasable</t>
        </is>
      </c>
      <c r="M1778" s="233" t="inlineStr">
        <is>
          <t>J</t>
        </is>
      </c>
      <c r="N1778" s="233" t="inlineStr">
        <is>
          <t>Labrynth Lip Seal</t>
        </is>
      </c>
      <c r="O1778" s="233" t="inlineStr">
        <is>
          <t>Coating_Scotchkote134_interior_exterior_IncludeImpeller</t>
        </is>
      </c>
      <c r="P1778" s="235" t="inlineStr">
        <is>
          <t>RTF</t>
        </is>
      </c>
      <c r="Q1778" s="233" t="inlineStr">
        <is>
          <t>B104714</t>
        </is>
      </c>
      <c r="R1778" s="235" t="inlineStr">
        <is>
          <t>LT105</t>
        </is>
      </c>
      <c r="S1778" s="233" t="n"/>
      <c r="T1778" s="233" t="n"/>
      <c r="U1778" s="233" t="n"/>
    </row>
    <row r="1779">
      <c r="B1779" s="233">
        <f>IF(AND(M1779&lt;&gt;"B20", O1779= "Coating_Standard"),"Y","N")</f>
        <v/>
      </c>
      <c r="C1779" s="233" t="inlineStr">
        <is>
          <t>ConTab_BOM_KP_Insert_2496</t>
        </is>
      </c>
      <c r="D1779" s="233">
        <f>IF(B1779="Y",C1779,"")</f>
        <v/>
      </c>
      <c r="E1779" s="235" t="inlineStr">
        <is>
          <t>3095-7_8-KP</t>
        </is>
      </c>
      <c r="F1779" s="235" t="inlineStr">
        <is>
          <t>Opt_Insert</t>
        </is>
      </c>
      <c r="G1779" s="235" t="inlineStr">
        <is>
          <t>3</t>
        </is>
      </c>
      <c r="H1779" s="234" t="inlineStr">
        <is>
          <t>X3</t>
        </is>
      </c>
      <c r="I1779" s="233" t="inlineStr">
        <is>
          <t>Mechanical Seal</t>
        </is>
      </c>
      <c r="J1779" s="233" t="inlineStr">
        <is>
          <t>Single</t>
        </is>
      </c>
      <c r="K1779" s="233" t="inlineStr">
        <is>
          <t>Balanced</t>
        </is>
      </c>
      <c r="L1779" s="233" t="inlineStr">
        <is>
          <t>Regreasable</t>
        </is>
      </c>
      <c r="M1779" s="233" t="inlineStr">
        <is>
          <t>C35</t>
        </is>
      </c>
      <c r="N1779" s="233" t="inlineStr">
        <is>
          <t>Labrynth Lip Seal</t>
        </is>
      </c>
      <c r="O1779" s="233" t="inlineStr">
        <is>
          <t>Coating_Scotchkote134_interior_exterior_IncludeImpeller</t>
        </is>
      </c>
      <c r="P1779" s="235" t="inlineStr">
        <is>
          <t>RTF</t>
        </is>
      </c>
      <c r="Q1779" s="233" t="inlineStr">
        <is>
          <t>B104716</t>
        </is>
      </c>
      <c r="R1779" s="235" t="inlineStr">
        <is>
          <t>LT250</t>
        </is>
      </c>
      <c r="S1779" s="233" t="n"/>
      <c r="T1779" s="233" t="n"/>
      <c r="U1779" s="233" t="n"/>
    </row>
    <row r="1780">
      <c r="B1780" s="233">
        <f>IF(AND(M1780&lt;&gt;"B20", O1780= "Coating_Standard"),"Y","N")</f>
        <v/>
      </c>
      <c r="C1780" s="233" t="inlineStr">
        <is>
          <t>ConTab_BOM_KP_Insert_2497</t>
        </is>
      </c>
      <c r="D1780" s="233">
        <f>IF(B1780="Y",C1780,"")</f>
        <v/>
      </c>
      <c r="E1780" s="235" t="inlineStr">
        <is>
          <t>3095-7_8-KP</t>
        </is>
      </c>
      <c r="F1780" s="235" t="inlineStr">
        <is>
          <t>Opt_Insert</t>
        </is>
      </c>
      <c r="G1780" s="235" t="inlineStr">
        <is>
          <t>3</t>
        </is>
      </c>
      <c r="H1780" s="234" t="inlineStr">
        <is>
          <t>X3</t>
        </is>
      </c>
      <c r="I1780" s="233" t="inlineStr">
        <is>
          <t>Mechanical Seal</t>
        </is>
      </c>
      <c r="J1780" s="233" t="inlineStr">
        <is>
          <t>Single</t>
        </is>
      </c>
      <c r="K1780" s="233" t="inlineStr">
        <is>
          <t>Balanced</t>
        </is>
      </c>
      <c r="L1780" s="233" t="inlineStr">
        <is>
          <t>Regreasable</t>
        </is>
      </c>
      <c r="M1780" s="233" t="inlineStr">
        <is>
          <t>J</t>
        </is>
      </c>
      <c r="N1780" s="233" t="inlineStr">
        <is>
          <t>Labrynth Lip Seal</t>
        </is>
      </c>
      <c r="O1780" s="233" t="inlineStr">
        <is>
          <t>Coating_Scotchkote134_interior_exterior_IncludeImpeller</t>
        </is>
      </c>
      <c r="P1780" s="235" t="inlineStr">
        <is>
          <t>RTF</t>
        </is>
      </c>
      <c r="Q1780" s="233" t="inlineStr">
        <is>
          <t>B104717</t>
        </is>
      </c>
      <c r="R1780" s="235" t="inlineStr">
        <is>
          <t>LT105</t>
        </is>
      </c>
      <c r="S1780" s="233" t="n"/>
      <c r="T1780" s="233" t="n"/>
      <c r="U1780" s="233" t="n"/>
    </row>
    <row r="1781">
      <c r="B1781" s="233">
        <f>IF(AND(M1781&lt;&gt;"B20", O1781= "Coating_Standard"),"Y","N")</f>
        <v/>
      </c>
      <c r="C1781" s="233" t="inlineStr">
        <is>
          <t>ConTab_BOM_KP_Insert_2498</t>
        </is>
      </c>
      <c r="D1781" s="233">
        <f>IF(B1781="Y",C1781,"")</f>
        <v/>
      </c>
      <c r="E1781" s="235" t="inlineStr">
        <is>
          <t>3014-5_6-KP</t>
        </is>
      </c>
      <c r="F1781" s="235" t="inlineStr">
        <is>
          <t>Opt_Insert</t>
        </is>
      </c>
      <c r="G1781" s="235" t="inlineStr">
        <is>
          <t>4</t>
        </is>
      </c>
      <c r="H1781" s="234" t="inlineStr">
        <is>
          <t>X4</t>
        </is>
      </c>
      <c r="I1781" s="233" t="inlineStr">
        <is>
          <t>Mechanical Seal</t>
        </is>
      </c>
      <c r="J1781" s="233" t="inlineStr">
        <is>
          <t>Single</t>
        </is>
      </c>
      <c r="K1781" s="233" t="n"/>
      <c r="L1781" s="233" t="inlineStr">
        <is>
          <t>Regreasable</t>
        </is>
      </c>
      <c r="M1781" s="233" t="inlineStr">
        <is>
          <t>C35</t>
        </is>
      </c>
      <c r="N1781" s="233" t="inlineStr">
        <is>
          <t>Labrynth Lip Seal</t>
        </is>
      </c>
      <c r="O1781" s="233" t="inlineStr">
        <is>
          <t>Coating_Scotchkote134_interior_exterior_IncludeImpeller</t>
        </is>
      </c>
      <c r="P1781" s="235" t="inlineStr">
        <is>
          <t>RTF</t>
        </is>
      </c>
      <c r="Q1781" s="233" t="inlineStr">
        <is>
          <t>B104719</t>
        </is>
      </c>
      <c r="R1781" s="235" t="inlineStr">
        <is>
          <t>LT250</t>
        </is>
      </c>
      <c r="S1781" s="233" t="n"/>
      <c r="T1781" s="233" t="n"/>
      <c r="U1781" s="233" t="n"/>
    </row>
    <row r="1782">
      <c r="B1782" s="233">
        <f>IF(AND(M1782&lt;&gt;"B20", O1782= "Coating_Standard"),"Y","N")</f>
        <v/>
      </c>
      <c r="C1782" s="233" t="inlineStr">
        <is>
          <t>ConTab_BOM_KP_Insert_2499</t>
        </is>
      </c>
      <c r="D1782" s="233">
        <f>IF(B1782="Y",C1782,"")</f>
        <v/>
      </c>
      <c r="E1782" s="235" t="inlineStr">
        <is>
          <t>3014-5_6-KP</t>
        </is>
      </c>
      <c r="F1782" s="235" t="inlineStr">
        <is>
          <t>Opt_Insert</t>
        </is>
      </c>
      <c r="G1782" s="235" t="inlineStr">
        <is>
          <t>4</t>
        </is>
      </c>
      <c r="H1782" s="234" t="inlineStr">
        <is>
          <t>X4</t>
        </is>
      </c>
      <c r="I1782" s="233" t="inlineStr">
        <is>
          <t>Mechanical Seal</t>
        </is>
      </c>
      <c r="J1782" s="233" t="inlineStr">
        <is>
          <t>Single</t>
        </is>
      </c>
      <c r="K1782" s="233" t="n"/>
      <c r="L1782" s="233" t="inlineStr">
        <is>
          <t>Regreasable</t>
        </is>
      </c>
      <c r="M1782" s="233" t="inlineStr">
        <is>
          <t>J</t>
        </is>
      </c>
      <c r="N1782" s="233" t="inlineStr">
        <is>
          <t>Labrynth Lip Seal</t>
        </is>
      </c>
      <c r="O1782" s="233" t="inlineStr">
        <is>
          <t>Coating_Scotchkote134_interior_exterior_IncludeImpeller</t>
        </is>
      </c>
      <c r="P1782" s="235" t="inlineStr">
        <is>
          <t>RTF</t>
        </is>
      </c>
      <c r="Q1782" s="233" t="inlineStr">
        <is>
          <t>B104720</t>
        </is>
      </c>
      <c r="R1782" s="235" t="inlineStr">
        <is>
          <t>LT105</t>
        </is>
      </c>
      <c r="S1782" s="233" t="n"/>
      <c r="T1782" s="233" t="n"/>
      <c r="U1782" s="233" t="n"/>
    </row>
    <row r="1783">
      <c r="B1783" s="233">
        <f>IF(AND(M1783&lt;&gt;"B20", O1783= "Coating_Standard"),"Y","N")</f>
        <v/>
      </c>
      <c r="C1783" s="233" t="inlineStr">
        <is>
          <t>ConTab_BOM_KP_Insert_2500</t>
        </is>
      </c>
      <c r="D1783" s="233">
        <f>IF(B1783="Y",C1783,"")</f>
        <v/>
      </c>
      <c r="E1783" s="235" t="inlineStr">
        <is>
          <t>3014-5_6-KP</t>
        </is>
      </c>
      <c r="F1783" s="235" t="inlineStr">
        <is>
          <t>Opt_Insert</t>
        </is>
      </c>
      <c r="G1783" s="235" t="inlineStr">
        <is>
          <t>4</t>
        </is>
      </c>
      <c r="H1783" s="234" t="inlineStr">
        <is>
          <t>X4</t>
        </is>
      </c>
      <c r="I1783" s="233" t="inlineStr">
        <is>
          <t>Packing</t>
        </is>
      </c>
      <c r="J1783" s="233" t="inlineStr">
        <is>
          <t>Packing</t>
        </is>
      </c>
      <c r="K1783" s="233" t="n"/>
      <c r="L1783" s="233" t="inlineStr">
        <is>
          <t>Regreasable</t>
        </is>
      </c>
      <c r="M1783" s="233" t="inlineStr">
        <is>
          <t>C35</t>
        </is>
      </c>
      <c r="N1783" s="233" t="inlineStr">
        <is>
          <t>Labrynth Lip Seal</t>
        </is>
      </c>
      <c r="O1783" s="233" t="inlineStr">
        <is>
          <t>Coating_Scotchkote134_interior_exterior_IncludeImpeller</t>
        </is>
      </c>
      <c r="P1783" s="235" t="inlineStr">
        <is>
          <t>RTF</t>
        </is>
      </c>
      <c r="Q1783" s="233" t="inlineStr">
        <is>
          <t>B104722</t>
        </is>
      </c>
      <c r="R1783" s="235" t="inlineStr">
        <is>
          <t>LT250</t>
        </is>
      </c>
      <c r="S1783" s="233" t="n"/>
      <c r="T1783" s="233" t="n"/>
      <c r="U1783" s="233" t="n"/>
    </row>
    <row r="1784">
      <c r="B1784" s="233">
        <f>IF(AND(M1784&lt;&gt;"B20", O1784= "Coating_Standard"),"Y","N")</f>
        <v/>
      </c>
      <c r="C1784" s="233" t="inlineStr">
        <is>
          <t>ConTab_BOM_KP_Insert_2501</t>
        </is>
      </c>
      <c r="D1784" s="233">
        <f>IF(B1784="Y",C1784,"")</f>
        <v/>
      </c>
      <c r="E1784" s="235" t="inlineStr">
        <is>
          <t>3014-5_6-KP</t>
        </is>
      </c>
      <c r="F1784" s="235" t="inlineStr">
        <is>
          <t>Opt_Insert</t>
        </is>
      </c>
      <c r="G1784" s="235" t="inlineStr">
        <is>
          <t>4</t>
        </is>
      </c>
      <c r="H1784" s="234" t="inlineStr">
        <is>
          <t>X4</t>
        </is>
      </c>
      <c r="I1784" s="233" t="inlineStr">
        <is>
          <t>Packing</t>
        </is>
      </c>
      <c r="J1784" s="233" t="inlineStr">
        <is>
          <t>Packing</t>
        </is>
      </c>
      <c r="K1784" s="233" t="n"/>
      <c r="L1784" s="233" t="inlineStr">
        <is>
          <t>Regreasable</t>
        </is>
      </c>
      <c r="M1784" s="233" t="inlineStr">
        <is>
          <t>J</t>
        </is>
      </c>
      <c r="N1784" s="233" t="inlineStr">
        <is>
          <t>Labrynth Lip Seal</t>
        </is>
      </c>
      <c r="O1784" s="233" t="inlineStr">
        <is>
          <t>Coating_Scotchkote134_interior_exterior_IncludeImpeller</t>
        </is>
      </c>
      <c r="P1784" s="235" t="inlineStr">
        <is>
          <t>RTF</t>
        </is>
      </c>
      <c r="Q1784" s="233" t="inlineStr">
        <is>
          <t>B104723</t>
        </is>
      </c>
      <c r="R1784" s="235" t="inlineStr">
        <is>
          <t>LT105</t>
        </is>
      </c>
      <c r="S1784" s="233" t="n"/>
      <c r="T1784" s="233" t="n"/>
      <c r="U1784" s="233" t="n"/>
    </row>
    <row r="1785">
      <c r="B1785" s="233">
        <f>IF(AND(M1785&lt;&gt;"B20", O1785= "Coating_Standard"),"Y","N")</f>
        <v/>
      </c>
      <c r="C1785" s="233" t="inlineStr">
        <is>
          <t>ConTab_BOM_KP_Insert_2502</t>
        </is>
      </c>
      <c r="D1785" s="233">
        <f>IF(B1785="Y",C1785,"")</f>
        <v/>
      </c>
      <c r="E1785" s="235" t="inlineStr">
        <is>
          <t>4012-1_2-KP</t>
        </is>
      </c>
      <c r="F1785" s="235" t="inlineStr">
        <is>
          <t>Opt_Insert</t>
        </is>
      </c>
      <c r="G1785" s="235" t="inlineStr">
        <is>
          <t>4</t>
        </is>
      </c>
      <c r="H1785" s="234" t="inlineStr">
        <is>
          <t>X4</t>
        </is>
      </c>
      <c r="I1785" s="233" t="inlineStr">
        <is>
          <t>Mechanical Seal</t>
        </is>
      </c>
      <c r="J1785" s="233" t="inlineStr">
        <is>
          <t>Single</t>
        </is>
      </c>
      <c r="K1785" s="233" t="n"/>
      <c r="L1785" s="233" t="inlineStr">
        <is>
          <t>Regreasable</t>
        </is>
      </c>
      <c r="M1785" s="233" t="inlineStr">
        <is>
          <t>C35</t>
        </is>
      </c>
      <c r="N1785" s="233" t="inlineStr">
        <is>
          <t>Labrynth Lip Seal</t>
        </is>
      </c>
      <c r="O1785" s="233" t="inlineStr">
        <is>
          <t>Coating_Scotchkote134_interior_exterior_IncludeImpeller</t>
        </is>
      </c>
      <c r="P1785" s="235" t="inlineStr">
        <is>
          <t>RTF</t>
        </is>
      </c>
      <c r="Q1785" s="233" t="inlineStr">
        <is>
          <t>B104725</t>
        </is>
      </c>
      <c r="R1785" s="235" t="inlineStr">
        <is>
          <t>LT250</t>
        </is>
      </c>
      <c r="S1785" s="233" t="n"/>
      <c r="T1785" s="233" t="n"/>
      <c r="U1785" s="233" t="n"/>
    </row>
    <row r="1786">
      <c r="B1786" s="233">
        <f>IF(AND(M1786&lt;&gt;"B20", O1786= "Coating_Standard"),"Y","N")</f>
        <v/>
      </c>
      <c r="C1786" s="233" t="inlineStr">
        <is>
          <t>ConTab_BOM_KP_Insert_2503</t>
        </is>
      </c>
      <c r="D1786" s="233">
        <f>IF(B1786="Y",C1786,"")</f>
        <v/>
      </c>
      <c r="E1786" s="235" t="inlineStr">
        <is>
          <t>4012-1_2-KP</t>
        </is>
      </c>
      <c r="F1786" s="235" t="inlineStr">
        <is>
          <t>Opt_Insert</t>
        </is>
      </c>
      <c r="G1786" s="235" t="inlineStr">
        <is>
          <t>4</t>
        </is>
      </c>
      <c r="H1786" s="234" t="inlineStr">
        <is>
          <t>X4</t>
        </is>
      </c>
      <c r="I1786" s="233" t="inlineStr">
        <is>
          <t>Mechanical Seal</t>
        </is>
      </c>
      <c r="J1786" s="233" t="inlineStr">
        <is>
          <t>Single</t>
        </is>
      </c>
      <c r="K1786" s="233" t="n"/>
      <c r="L1786" s="233" t="inlineStr">
        <is>
          <t>Regreasable</t>
        </is>
      </c>
      <c r="M1786" s="233" t="inlineStr">
        <is>
          <t>J</t>
        </is>
      </c>
      <c r="N1786" s="233" t="inlineStr">
        <is>
          <t>Labrynth Lip Seal</t>
        </is>
      </c>
      <c r="O1786" s="233" t="inlineStr">
        <is>
          <t>Coating_Scotchkote134_interior_exterior_IncludeImpeller</t>
        </is>
      </c>
      <c r="P1786" s="235" t="inlineStr">
        <is>
          <t>RTF</t>
        </is>
      </c>
      <c r="Q1786" s="233" t="inlineStr">
        <is>
          <t>B104726</t>
        </is>
      </c>
      <c r="R1786" s="235" t="inlineStr">
        <is>
          <t>LT105</t>
        </is>
      </c>
      <c r="S1786" s="233" t="n"/>
      <c r="T1786" s="233" t="n"/>
      <c r="U1786" s="233" t="n"/>
    </row>
    <row r="1787">
      <c r="B1787" s="233">
        <f>IF(AND(M1787&lt;&gt;"B20", O1787= "Coating_Standard"),"Y","N")</f>
        <v/>
      </c>
      <c r="C1787" s="233" t="inlineStr">
        <is>
          <t>ConTab_BOM_KP_Insert_2504</t>
        </is>
      </c>
      <c r="D1787" s="233">
        <f>IF(B1787="Y",C1787,"")</f>
        <v/>
      </c>
      <c r="E1787" s="235" t="inlineStr">
        <is>
          <t>4012-1_2-KP</t>
        </is>
      </c>
      <c r="F1787" s="235" t="inlineStr">
        <is>
          <t>Opt_Insert</t>
        </is>
      </c>
      <c r="G1787" s="235" t="inlineStr">
        <is>
          <t>4</t>
        </is>
      </c>
      <c r="H1787" s="234" t="inlineStr">
        <is>
          <t>X4</t>
        </is>
      </c>
      <c r="I1787" s="233" t="inlineStr">
        <is>
          <t>Packing</t>
        </is>
      </c>
      <c r="J1787" s="233" t="inlineStr">
        <is>
          <t>Packing</t>
        </is>
      </c>
      <c r="K1787" s="233" t="n"/>
      <c r="L1787" s="233" t="inlineStr">
        <is>
          <t>Regreasable</t>
        </is>
      </c>
      <c r="M1787" s="233" t="inlineStr">
        <is>
          <t>C35</t>
        </is>
      </c>
      <c r="N1787" s="233" t="inlineStr">
        <is>
          <t>Labrynth Lip Seal</t>
        </is>
      </c>
      <c r="O1787" s="233" t="inlineStr">
        <is>
          <t>Coating_Scotchkote134_interior_exterior_IncludeImpeller</t>
        </is>
      </c>
      <c r="P1787" s="235" t="inlineStr">
        <is>
          <t>RTF</t>
        </is>
      </c>
      <c r="Q1787" s="233" t="inlineStr">
        <is>
          <t>B104728</t>
        </is>
      </c>
      <c r="R1787" s="235" t="inlineStr">
        <is>
          <t>LT250</t>
        </is>
      </c>
      <c r="S1787" s="233" t="n"/>
      <c r="T1787" s="233" t="n"/>
      <c r="U1787" s="233" t="n"/>
    </row>
    <row r="1788">
      <c r="B1788" s="233">
        <f>IF(AND(M1788&lt;&gt;"B20", O1788= "Coating_Standard"),"Y","N")</f>
        <v/>
      </c>
      <c r="C1788" s="233" t="inlineStr">
        <is>
          <t>ConTab_BOM_KP_Insert_2505</t>
        </is>
      </c>
      <c r="D1788" s="233">
        <f>IF(B1788="Y",C1788,"")</f>
        <v/>
      </c>
      <c r="E1788" s="235" t="inlineStr">
        <is>
          <t>4012-1_2-KP</t>
        </is>
      </c>
      <c r="F1788" s="235" t="inlineStr">
        <is>
          <t>Opt_Insert</t>
        </is>
      </c>
      <c r="G1788" s="235" t="inlineStr">
        <is>
          <t>4</t>
        </is>
      </c>
      <c r="H1788" s="234" t="inlineStr">
        <is>
          <t>X4</t>
        </is>
      </c>
      <c r="I1788" s="233" t="inlineStr">
        <is>
          <t>Packing</t>
        </is>
      </c>
      <c r="J1788" s="233" t="inlineStr">
        <is>
          <t>Packing</t>
        </is>
      </c>
      <c r="K1788" s="233" t="n"/>
      <c r="L1788" s="233" t="inlineStr">
        <is>
          <t>Regreasable</t>
        </is>
      </c>
      <c r="M1788" s="233" t="inlineStr">
        <is>
          <t>J</t>
        </is>
      </c>
      <c r="N1788" s="233" t="inlineStr">
        <is>
          <t>Labrynth Lip Seal</t>
        </is>
      </c>
      <c r="O1788" s="233" t="inlineStr">
        <is>
          <t>Coating_Scotchkote134_interior_exterior_IncludeImpeller</t>
        </is>
      </c>
      <c r="P1788" s="235" t="inlineStr">
        <is>
          <t>RTF</t>
        </is>
      </c>
      <c r="Q1788" s="233" t="inlineStr">
        <is>
          <t>B104729</t>
        </is>
      </c>
      <c r="R1788" s="235" t="inlineStr">
        <is>
          <t>LT105</t>
        </is>
      </c>
      <c r="S1788" s="233" t="n"/>
      <c r="T1788" s="233" t="n"/>
      <c r="U1788" s="233" t="n"/>
    </row>
    <row r="1789">
      <c r="B1789" s="233">
        <f>IF(AND(M1789&lt;&gt;"B20", O1789= "Coating_Standard"),"Y","N")</f>
        <v/>
      </c>
      <c r="C1789" s="233" t="inlineStr">
        <is>
          <t>ConTab_BOM_KP_Insert_2506</t>
        </is>
      </c>
      <c r="D1789" s="233">
        <f>IF(B1789="Y",C1789,"")</f>
        <v/>
      </c>
      <c r="E1789" s="235" t="inlineStr">
        <is>
          <t>4012-7_8-KP</t>
        </is>
      </c>
      <c r="F1789" s="235" t="inlineStr">
        <is>
          <t>Opt_Insert</t>
        </is>
      </c>
      <c r="G1789" s="235" t="inlineStr">
        <is>
          <t>4</t>
        </is>
      </c>
      <c r="H1789" s="234" t="inlineStr">
        <is>
          <t>X4</t>
        </is>
      </c>
      <c r="I1789" s="233" t="inlineStr">
        <is>
          <t>Mechanical Seal</t>
        </is>
      </c>
      <c r="J1789" s="233" t="inlineStr">
        <is>
          <t>Single</t>
        </is>
      </c>
      <c r="K1789" s="233" t="n"/>
      <c r="L1789" s="233" t="inlineStr">
        <is>
          <t>Regreasable</t>
        </is>
      </c>
      <c r="M1789" s="233" t="inlineStr">
        <is>
          <t>C35</t>
        </is>
      </c>
      <c r="N1789" s="233" t="inlineStr">
        <is>
          <t>Labrynth Lip Seal</t>
        </is>
      </c>
      <c r="O1789" s="233" t="inlineStr">
        <is>
          <t>Coating_Scotchkote134_interior_exterior_IncludeImpeller</t>
        </is>
      </c>
      <c r="P1789" s="235" t="inlineStr">
        <is>
          <t>RTF</t>
        </is>
      </c>
      <c r="Q1789" s="233" t="inlineStr">
        <is>
          <t>B104731</t>
        </is>
      </c>
      <c r="R1789" s="235" t="inlineStr">
        <is>
          <t>LT250</t>
        </is>
      </c>
      <c r="S1789" s="233" t="n"/>
      <c r="T1789" s="233" t="n"/>
      <c r="U1789" s="233" t="n"/>
    </row>
    <row r="1790">
      <c r="B1790" s="233">
        <f>IF(AND(M1790&lt;&gt;"B20", O1790= "Coating_Standard"),"Y","N")</f>
        <v/>
      </c>
      <c r="C1790" s="233" t="inlineStr">
        <is>
          <t>ConTab_BOM_KP_Insert_2507</t>
        </is>
      </c>
      <c r="D1790" s="233">
        <f>IF(B1790="Y",C1790,"")</f>
        <v/>
      </c>
      <c r="E1790" s="235" t="inlineStr">
        <is>
          <t>4012-7_8-KP</t>
        </is>
      </c>
      <c r="F1790" s="235" t="inlineStr">
        <is>
          <t>Opt_Insert</t>
        </is>
      </c>
      <c r="G1790" s="235" t="inlineStr">
        <is>
          <t>4</t>
        </is>
      </c>
      <c r="H1790" s="234" t="inlineStr">
        <is>
          <t>X4</t>
        </is>
      </c>
      <c r="I1790" s="233" t="inlineStr">
        <is>
          <t>Mechanical Seal</t>
        </is>
      </c>
      <c r="J1790" s="233" t="inlineStr">
        <is>
          <t>Single</t>
        </is>
      </c>
      <c r="K1790" s="233" t="n"/>
      <c r="L1790" s="233" t="inlineStr">
        <is>
          <t>Regreasable</t>
        </is>
      </c>
      <c r="M1790" s="233" t="inlineStr">
        <is>
          <t>J</t>
        </is>
      </c>
      <c r="N1790" s="233" t="inlineStr">
        <is>
          <t>Labrynth Lip Seal</t>
        </is>
      </c>
      <c r="O1790" s="233" t="inlineStr">
        <is>
          <t>Coating_Scotchkote134_interior_exterior_IncludeImpeller</t>
        </is>
      </c>
      <c r="P1790" s="235" t="inlineStr">
        <is>
          <t>RTF</t>
        </is>
      </c>
      <c r="Q1790" s="233" t="inlineStr">
        <is>
          <t>B104732</t>
        </is>
      </c>
      <c r="R1790" s="235" t="inlineStr">
        <is>
          <t>LT105</t>
        </is>
      </c>
      <c r="S1790" s="233" t="n"/>
      <c r="T1790" s="233" t="n"/>
      <c r="U1790" s="233" t="n"/>
    </row>
    <row r="1791">
      <c r="B1791" s="233">
        <f>IF(AND(M1791&lt;&gt;"B20", O1791= "Coating_Standard"),"Y","N")</f>
        <v/>
      </c>
      <c r="C1791" s="233" t="inlineStr">
        <is>
          <t>ConTab_BOM_KP_Insert_2508</t>
        </is>
      </c>
      <c r="D1791" s="233">
        <f>IF(B1791="Y",C1791,"")</f>
        <v/>
      </c>
      <c r="E1791" s="235" t="inlineStr">
        <is>
          <t>4012-7_8-KP</t>
        </is>
      </c>
      <c r="F1791" s="235" t="inlineStr">
        <is>
          <t>Opt_Insert</t>
        </is>
      </c>
      <c r="G1791" s="235" t="inlineStr">
        <is>
          <t>4</t>
        </is>
      </c>
      <c r="H1791" s="234" t="inlineStr">
        <is>
          <t>X4</t>
        </is>
      </c>
      <c r="I1791" s="233" t="inlineStr">
        <is>
          <t>Packing</t>
        </is>
      </c>
      <c r="J1791" s="233" t="inlineStr">
        <is>
          <t>Packing</t>
        </is>
      </c>
      <c r="K1791" s="233" t="n"/>
      <c r="L1791" s="233" t="inlineStr">
        <is>
          <t>Regreasable</t>
        </is>
      </c>
      <c r="M1791" s="233" t="inlineStr">
        <is>
          <t>C35</t>
        </is>
      </c>
      <c r="N1791" s="233" t="inlineStr">
        <is>
          <t>Labrynth Lip Seal</t>
        </is>
      </c>
      <c r="O1791" s="233" t="inlineStr">
        <is>
          <t>Coating_Scotchkote134_interior_exterior_IncludeImpeller</t>
        </is>
      </c>
      <c r="P1791" s="235" t="inlineStr">
        <is>
          <t>RTF</t>
        </is>
      </c>
      <c r="Q1791" s="233" t="inlineStr">
        <is>
          <t>B104734</t>
        </is>
      </c>
      <c r="R1791" s="235" t="inlineStr">
        <is>
          <t>LT250</t>
        </is>
      </c>
      <c r="S1791" s="233" t="n"/>
      <c r="T1791" s="233" t="n"/>
      <c r="U1791" s="233" t="n"/>
    </row>
    <row r="1792">
      <c r="B1792" s="233">
        <f>IF(AND(M1792&lt;&gt;"B20", O1792= "Coating_Standard"),"Y","N")</f>
        <v/>
      </c>
      <c r="C1792" s="233" t="inlineStr">
        <is>
          <t>ConTab_BOM_KP_Insert_2509</t>
        </is>
      </c>
      <c r="D1792" s="233">
        <f>IF(B1792="Y",C1792,"")</f>
        <v/>
      </c>
      <c r="E1792" s="235" t="inlineStr">
        <is>
          <t>4012-7_8-KP</t>
        </is>
      </c>
      <c r="F1792" s="235" t="inlineStr">
        <is>
          <t>Opt_Insert</t>
        </is>
      </c>
      <c r="G1792" s="235" t="inlineStr">
        <is>
          <t>4</t>
        </is>
      </c>
      <c r="H1792" s="234" t="inlineStr">
        <is>
          <t>X4</t>
        </is>
      </c>
      <c r="I1792" s="233" t="inlineStr">
        <is>
          <t>Packing</t>
        </is>
      </c>
      <c r="J1792" s="233" t="inlineStr">
        <is>
          <t>Packing</t>
        </is>
      </c>
      <c r="K1792" s="233" t="n"/>
      <c r="L1792" s="233" t="inlineStr">
        <is>
          <t>Regreasable</t>
        </is>
      </c>
      <c r="M1792" s="233" t="inlineStr">
        <is>
          <t>J</t>
        </is>
      </c>
      <c r="N1792" s="233" t="inlineStr">
        <is>
          <t>Labrynth Lip Seal</t>
        </is>
      </c>
      <c r="O1792" s="233" t="inlineStr">
        <is>
          <t>Coating_Scotchkote134_interior_exterior_IncludeImpeller</t>
        </is>
      </c>
      <c r="P1792" s="235" t="inlineStr">
        <is>
          <t>RTF</t>
        </is>
      </c>
      <c r="Q1792" s="233" t="inlineStr">
        <is>
          <t>B104735</t>
        </is>
      </c>
      <c r="R1792" s="235" t="inlineStr">
        <is>
          <t>LT105</t>
        </is>
      </c>
      <c r="S1792" s="233" t="n"/>
      <c r="T1792" s="233" t="n"/>
      <c r="U1792" s="233" t="n"/>
    </row>
    <row r="1793">
      <c r="B1793" s="233">
        <f>IF(AND(M1793&lt;&gt;"B20", O1793= "Coating_Standard"),"Y","N")</f>
        <v/>
      </c>
      <c r="C1793" s="233" t="inlineStr">
        <is>
          <t>ConTab_BOM_KP_Insert_2510</t>
        </is>
      </c>
      <c r="D1793" s="233">
        <f>IF(B1793="Y",C1793,"")</f>
        <v/>
      </c>
      <c r="E1793" s="198" t="inlineStr">
        <is>
          <t>4015-7_8-KP</t>
        </is>
      </c>
      <c r="F1793" s="235" t="inlineStr">
        <is>
          <t>Opt_Insert</t>
        </is>
      </c>
      <c r="G1793" s="235" t="inlineStr">
        <is>
          <t>4</t>
        </is>
      </c>
      <c r="H1793" s="234" t="inlineStr">
        <is>
          <t>X4</t>
        </is>
      </c>
      <c r="I1793" s="233" t="inlineStr">
        <is>
          <t>Mechanical Seal</t>
        </is>
      </c>
      <c r="J1793" s="233" t="inlineStr">
        <is>
          <t>Single</t>
        </is>
      </c>
      <c r="K1793" s="233" t="n"/>
      <c r="L1793" s="233" t="inlineStr">
        <is>
          <t>Regreasable</t>
        </is>
      </c>
      <c r="M1793" s="233" t="inlineStr">
        <is>
          <t>C35</t>
        </is>
      </c>
      <c r="N1793" s="233" t="inlineStr">
        <is>
          <t>Labrynth Lip Seal</t>
        </is>
      </c>
      <c r="O1793" s="233" t="inlineStr">
        <is>
          <t>Coating_Scotchkote134_interior_exterior_IncludeImpeller</t>
        </is>
      </c>
      <c r="P1793" s="235" t="inlineStr">
        <is>
          <t>RTF</t>
        </is>
      </c>
      <c r="Q1793" s="233" t="inlineStr">
        <is>
          <t>B104737</t>
        </is>
      </c>
      <c r="R1793" s="235" t="inlineStr">
        <is>
          <t>LT250</t>
        </is>
      </c>
      <c r="S1793" s="233" t="n"/>
      <c r="T1793" s="233" t="n"/>
      <c r="U1793" s="233" t="n"/>
    </row>
    <row r="1794">
      <c r="B1794" s="233">
        <f>IF(AND(M1794&lt;&gt;"B20", O1794= "Coating_Standard"),"Y","N")</f>
        <v/>
      </c>
      <c r="C1794" s="233" t="inlineStr">
        <is>
          <t>ConTab_BOM_KP_Insert_2511</t>
        </is>
      </c>
      <c r="D1794" s="233">
        <f>IF(B1794="Y",C1794,"")</f>
        <v/>
      </c>
      <c r="E1794" s="198" t="inlineStr">
        <is>
          <t>4015-7_8-KP</t>
        </is>
      </c>
      <c r="F1794" s="235" t="inlineStr">
        <is>
          <t>Opt_Insert</t>
        </is>
      </c>
      <c r="G1794" s="235" t="inlineStr">
        <is>
          <t>4</t>
        </is>
      </c>
      <c r="H1794" s="234" t="inlineStr">
        <is>
          <t>X4</t>
        </is>
      </c>
      <c r="I1794" s="233" t="inlineStr">
        <is>
          <t>Mechanical Seal</t>
        </is>
      </c>
      <c r="J1794" s="233" t="inlineStr">
        <is>
          <t>Single</t>
        </is>
      </c>
      <c r="K1794" s="233" t="n"/>
      <c r="L1794" s="233" t="inlineStr">
        <is>
          <t>Regreasable</t>
        </is>
      </c>
      <c r="M1794" s="233" t="inlineStr">
        <is>
          <t>J</t>
        </is>
      </c>
      <c r="N1794" s="233" t="inlineStr">
        <is>
          <t>Labrynth Lip Seal</t>
        </is>
      </c>
      <c r="O1794" s="233" t="inlineStr">
        <is>
          <t>Coating_Scotchkote134_interior_exterior_IncludeImpeller</t>
        </is>
      </c>
      <c r="P1794" s="235" t="inlineStr">
        <is>
          <t>RTF</t>
        </is>
      </c>
      <c r="Q1794" s="233" t="inlineStr">
        <is>
          <t>B104738</t>
        </is>
      </c>
      <c r="R1794" s="235" t="inlineStr">
        <is>
          <t>LT105</t>
        </is>
      </c>
      <c r="S1794" s="233" t="n"/>
      <c r="T1794" s="233" t="n"/>
      <c r="U1794" s="233" t="n"/>
    </row>
    <row r="1795">
      <c r="B1795" s="233">
        <f>IF(AND(M1795&lt;&gt;"B20", O1795= "Coating_Standard"),"Y","N")</f>
        <v/>
      </c>
      <c r="C1795" s="233" t="inlineStr">
        <is>
          <t>ConTab_BOM_KP_Insert_2512</t>
        </is>
      </c>
      <c r="D1795" s="233">
        <f>IF(B1795="Y",C1795,"")</f>
        <v/>
      </c>
      <c r="E1795" s="198" t="inlineStr">
        <is>
          <t>4015-7_8-KP</t>
        </is>
      </c>
      <c r="F1795" s="235" t="inlineStr">
        <is>
          <t>Opt_Insert</t>
        </is>
      </c>
      <c r="G1795" s="235" t="inlineStr">
        <is>
          <t>4</t>
        </is>
      </c>
      <c r="H1795" s="234" t="inlineStr">
        <is>
          <t>X4</t>
        </is>
      </c>
      <c r="I1795" s="233" t="inlineStr">
        <is>
          <t>Packing</t>
        </is>
      </c>
      <c r="J1795" s="233" t="inlineStr">
        <is>
          <t>Packing</t>
        </is>
      </c>
      <c r="K1795" s="233" t="n"/>
      <c r="L1795" s="233" t="inlineStr">
        <is>
          <t>Regreasable</t>
        </is>
      </c>
      <c r="M1795" s="233" t="inlineStr">
        <is>
          <t>C35</t>
        </is>
      </c>
      <c r="N1795" s="233" t="inlineStr">
        <is>
          <t>Labrynth Lip Seal</t>
        </is>
      </c>
      <c r="O1795" s="233" t="inlineStr">
        <is>
          <t>Coating_Scotchkote134_interior_exterior_IncludeImpeller</t>
        </is>
      </c>
      <c r="P1795" s="235" t="inlineStr">
        <is>
          <t>RTF</t>
        </is>
      </c>
      <c r="Q1795" s="233" t="inlineStr">
        <is>
          <t>B104740</t>
        </is>
      </c>
      <c r="R1795" s="235" t="inlineStr">
        <is>
          <t>LT250</t>
        </is>
      </c>
      <c r="S1795" s="233" t="n"/>
      <c r="T1795" s="233" t="n"/>
      <c r="U1795" s="233" t="n"/>
    </row>
    <row r="1796">
      <c r="B1796" s="233">
        <f>IF(AND(M1796&lt;&gt;"B20", O1796= "Coating_Standard"),"Y","N")</f>
        <v/>
      </c>
      <c r="C1796" s="233" t="inlineStr">
        <is>
          <t>ConTab_BOM_KP_Insert_2513</t>
        </is>
      </c>
      <c r="D1796" s="233">
        <f>IF(B1796="Y",C1796,"")</f>
        <v/>
      </c>
      <c r="E1796" s="198" t="inlineStr">
        <is>
          <t>4015-7_8-KP</t>
        </is>
      </c>
      <c r="F1796" s="235" t="inlineStr">
        <is>
          <t>Opt_Insert</t>
        </is>
      </c>
      <c r="G1796" s="235" t="inlineStr">
        <is>
          <t>4</t>
        </is>
      </c>
      <c r="H1796" s="234" t="inlineStr">
        <is>
          <t>X4</t>
        </is>
      </c>
      <c r="I1796" s="233" t="inlineStr">
        <is>
          <t>Packing</t>
        </is>
      </c>
      <c r="J1796" s="233" t="inlineStr">
        <is>
          <t>Packing</t>
        </is>
      </c>
      <c r="K1796" s="233" t="n"/>
      <c r="L1796" s="233" t="inlineStr">
        <is>
          <t>Regreasable</t>
        </is>
      </c>
      <c r="M1796" s="233" t="inlineStr">
        <is>
          <t>J</t>
        </is>
      </c>
      <c r="N1796" s="233" t="inlineStr">
        <is>
          <t>Labrynth Lip Seal</t>
        </is>
      </c>
      <c r="O1796" s="233" t="inlineStr">
        <is>
          <t>Coating_Scotchkote134_interior_exterior_IncludeImpeller</t>
        </is>
      </c>
      <c r="P1796" s="235" t="inlineStr">
        <is>
          <t>RTF</t>
        </is>
      </c>
      <c r="Q1796" s="233" t="inlineStr">
        <is>
          <t>B104741</t>
        </is>
      </c>
      <c r="R1796" s="235" t="inlineStr">
        <is>
          <t>LT105</t>
        </is>
      </c>
      <c r="S1796" s="233" t="n"/>
      <c r="T1796" s="233" t="n"/>
      <c r="U1796" s="233" t="n"/>
    </row>
    <row r="1797">
      <c r="B1797" s="233">
        <f>IF(AND(M1797&lt;&gt;"B20", O1797= "Coating_Standard"),"Y","N")</f>
        <v/>
      </c>
      <c r="C1797" s="233" t="inlineStr">
        <is>
          <t>ConTab_BOM_KP_Insert_2514</t>
        </is>
      </c>
      <c r="D1797" s="233">
        <f>IF(B1797="Y",C1797,"")</f>
        <v/>
      </c>
      <c r="E1797" s="198" t="inlineStr">
        <is>
          <t>5012-7_8-KP</t>
        </is>
      </c>
      <c r="F1797" s="235" t="inlineStr">
        <is>
          <t>Opt_Insert</t>
        </is>
      </c>
      <c r="G1797" s="235" t="inlineStr">
        <is>
          <t>4</t>
        </is>
      </c>
      <c r="H1797" s="234" t="inlineStr">
        <is>
          <t>X4</t>
        </is>
      </c>
      <c r="I1797" s="233" t="inlineStr">
        <is>
          <t>Mechanical Seal</t>
        </is>
      </c>
      <c r="J1797" s="233" t="inlineStr">
        <is>
          <t>Single</t>
        </is>
      </c>
      <c r="K1797" s="233" t="n"/>
      <c r="L1797" s="233" t="inlineStr">
        <is>
          <t>Regreasable</t>
        </is>
      </c>
      <c r="M1797" s="233" t="inlineStr">
        <is>
          <t>C35</t>
        </is>
      </c>
      <c r="N1797" s="233" t="inlineStr">
        <is>
          <t>Labrynth Lip Seal</t>
        </is>
      </c>
      <c r="O1797" s="233" t="inlineStr">
        <is>
          <t>Coating_Scotchkote134_interior_exterior_IncludeImpeller</t>
        </is>
      </c>
      <c r="P1797" s="235" t="inlineStr">
        <is>
          <t>RTF</t>
        </is>
      </c>
      <c r="Q1797" s="233" t="inlineStr">
        <is>
          <t>B104743</t>
        </is>
      </c>
      <c r="R1797" s="235" t="inlineStr">
        <is>
          <t>LT250</t>
        </is>
      </c>
      <c r="S1797" s="233" t="n"/>
      <c r="T1797" s="233" t="n"/>
      <c r="U1797" s="233" t="n"/>
    </row>
    <row r="1798">
      <c r="B1798" s="233">
        <f>IF(AND(M1798&lt;&gt;"B20", O1798= "Coating_Standard"),"Y","N")</f>
        <v/>
      </c>
      <c r="C1798" s="233" t="inlineStr">
        <is>
          <t>ConTab_BOM_KP_Insert_2515</t>
        </is>
      </c>
      <c r="D1798" s="233">
        <f>IF(B1798="Y",C1798,"")</f>
        <v/>
      </c>
      <c r="E1798" s="198" t="inlineStr">
        <is>
          <t>5012-7_8-KP</t>
        </is>
      </c>
      <c r="F1798" s="235" t="inlineStr">
        <is>
          <t>Opt_Insert</t>
        </is>
      </c>
      <c r="G1798" s="235" t="inlineStr">
        <is>
          <t>4</t>
        </is>
      </c>
      <c r="H1798" s="234" t="inlineStr">
        <is>
          <t>X4</t>
        </is>
      </c>
      <c r="I1798" s="233" t="inlineStr">
        <is>
          <t>Mechanical Seal</t>
        </is>
      </c>
      <c r="J1798" s="233" t="inlineStr">
        <is>
          <t>Single</t>
        </is>
      </c>
      <c r="K1798" s="233" t="n"/>
      <c r="L1798" s="233" t="inlineStr">
        <is>
          <t>Regreasable</t>
        </is>
      </c>
      <c r="M1798" s="233" t="inlineStr">
        <is>
          <t>J</t>
        </is>
      </c>
      <c r="N1798" s="233" t="inlineStr">
        <is>
          <t>Labrynth Lip Seal</t>
        </is>
      </c>
      <c r="O1798" s="233" t="inlineStr">
        <is>
          <t>Coating_Scotchkote134_interior_exterior_IncludeImpeller</t>
        </is>
      </c>
      <c r="P1798" s="235" t="inlineStr">
        <is>
          <t>RTF</t>
        </is>
      </c>
      <c r="Q1798" s="233" t="inlineStr">
        <is>
          <t>B104744</t>
        </is>
      </c>
      <c r="R1798" s="235" t="inlineStr">
        <is>
          <t>LT105</t>
        </is>
      </c>
      <c r="S1798" s="233" t="n"/>
      <c r="T1798" s="233" t="n"/>
      <c r="U1798" s="233" t="n"/>
    </row>
    <row r="1799">
      <c r="B1799" s="233">
        <f>IF(AND(M1799&lt;&gt;"B20", O1799= "Coating_Standard"),"Y","N")</f>
        <v/>
      </c>
      <c r="C1799" s="233" t="inlineStr">
        <is>
          <t>ConTab_BOM_KP_Insert_2516</t>
        </is>
      </c>
      <c r="D1799" s="233">
        <f>IF(B1799="Y",C1799,"")</f>
        <v/>
      </c>
      <c r="E1799" s="198" t="inlineStr">
        <is>
          <t>5012-7_8-KP</t>
        </is>
      </c>
      <c r="F1799" s="235" t="inlineStr">
        <is>
          <t>Opt_Insert</t>
        </is>
      </c>
      <c r="G1799" s="235" t="inlineStr">
        <is>
          <t>4</t>
        </is>
      </c>
      <c r="H1799" s="234" t="inlineStr">
        <is>
          <t>X4</t>
        </is>
      </c>
      <c r="I1799" s="233" t="inlineStr">
        <is>
          <t>Packing</t>
        </is>
      </c>
      <c r="J1799" s="233" t="inlineStr">
        <is>
          <t>Packing</t>
        </is>
      </c>
      <c r="K1799" s="233" t="n"/>
      <c r="L1799" s="233" t="inlineStr">
        <is>
          <t>Regreasable</t>
        </is>
      </c>
      <c r="M1799" s="233" t="inlineStr">
        <is>
          <t>C35</t>
        </is>
      </c>
      <c r="N1799" s="233" t="inlineStr">
        <is>
          <t>Labrynth Lip Seal</t>
        </is>
      </c>
      <c r="O1799" s="233" t="inlineStr">
        <is>
          <t>Coating_Scotchkote134_interior_exterior_IncludeImpeller</t>
        </is>
      </c>
      <c r="P1799" s="235" t="inlineStr">
        <is>
          <t>RTF</t>
        </is>
      </c>
      <c r="Q1799" s="233" t="inlineStr">
        <is>
          <t>B104746</t>
        </is>
      </c>
      <c r="R1799" s="235" t="inlineStr">
        <is>
          <t>LT250</t>
        </is>
      </c>
      <c r="S1799" s="233" t="n"/>
      <c r="T1799" s="233" t="n"/>
      <c r="U1799" s="233" t="n"/>
    </row>
    <row r="1800">
      <c r="B1800" s="233">
        <f>IF(AND(M1800&lt;&gt;"B20", O1800= "Coating_Standard"),"Y","N")</f>
        <v/>
      </c>
      <c r="C1800" s="233" t="inlineStr">
        <is>
          <t>ConTab_BOM_KP_Insert_2517</t>
        </is>
      </c>
      <c r="D1800" s="233">
        <f>IF(B1800="Y",C1800,"")</f>
        <v/>
      </c>
      <c r="E1800" s="198" t="inlineStr">
        <is>
          <t>5012-7_8-KP</t>
        </is>
      </c>
      <c r="F1800" s="235" t="inlineStr">
        <is>
          <t>Opt_Insert</t>
        </is>
      </c>
      <c r="G1800" s="235" t="inlineStr">
        <is>
          <t>4</t>
        </is>
      </c>
      <c r="H1800" s="234" t="inlineStr">
        <is>
          <t>X4</t>
        </is>
      </c>
      <c r="I1800" s="233" t="inlineStr">
        <is>
          <t>Packing</t>
        </is>
      </c>
      <c r="J1800" s="233" t="inlineStr">
        <is>
          <t>Packing</t>
        </is>
      </c>
      <c r="K1800" s="233" t="n"/>
      <c r="L1800" s="233" t="inlineStr">
        <is>
          <t>Regreasable</t>
        </is>
      </c>
      <c r="M1800" s="233" t="inlineStr">
        <is>
          <t>J</t>
        </is>
      </c>
      <c r="N1800" s="233" t="inlineStr">
        <is>
          <t>Labrynth Lip Seal</t>
        </is>
      </c>
      <c r="O1800" s="233" t="inlineStr">
        <is>
          <t>Coating_Scotchkote134_interior_exterior_IncludeImpeller</t>
        </is>
      </c>
      <c r="P1800" s="235" t="inlineStr">
        <is>
          <t>RTF</t>
        </is>
      </c>
      <c r="Q1800" s="233" t="inlineStr">
        <is>
          <t>B104747</t>
        </is>
      </c>
      <c r="R1800" s="235" t="inlineStr">
        <is>
          <t>LT105</t>
        </is>
      </c>
      <c r="S1800" s="233" t="n"/>
      <c r="T1800" s="233" t="n"/>
      <c r="U1800" s="233" t="n"/>
    </row>
    <row r="1801">
      <c r="B1801" s="233">
        <f>IF(AND(M1801&lt;&gt;"B20", O1801= "Coating_Standard"),"Y","N")</f>
        <v/>
      </c>
      <c r="C1801" s="233" t="inlineStr">
        <is>
          <t>ConTab_BOM_KP_Insert_2518</t>
        </is>
      </c>
      <c r="D1801" s="233">
        <f>IF(B1801="Y",C1801,"")</f>
        <v/>
      </c>
      <c r="E1801" s="198" t="inlineStr">
        <is>
          <t>5015-9_0-KP</t>
        </is>
      </c>
      <c r="F1801" s="235" t="inlineStr">
        <is>
          <t>Opt_Insert</t>
        </is>
      </c>
      <c r="G1801" s="235" t="inlineStr">
        <is>
          <t>4</t>
        </is>
      </c>
      <c r="H1801" s="234" t="inlineStr">
        <is>
          <t>X4</t>
        </is>
      </c>
      <c r="I1801" s="233" t="inlineStr">
        <is>
          <t>Mechanical Seal</t>
        </is>
      </c>
      <c r="J1801" s="233" t="inlineStr">
        <is>
          <t>Single</t>
        </is>
      </c>
      <c r="K1801" s="233" t="n"/>
      <c r="L1801" s="233" t="inlineStr">
        <is>
          <t>Regreasable</t>
        </is>
      </c>
      <c r="M1801" s="233" t="inlineStr">
        <is>
          <t>C35</t>
        </is>
      </c>
      <c r="N1801" s="233" t="inlineStr">
        <is>
          <t>Labrynth Lip Seal</t>
        </is>
      </c>
      <c r="O1801" s="233" t="inlineStr">
        <is>
          <t>Coating_Scotchkote134_interior_exterior_IncludeImpeller</t>
        </is>
      </c>
      <c r="P1801" s="235" t="inlineStr">
        <is>
          <t>RTF</t>
        </is>
      </c>
      <c r="Q1801" s="233" t="inlineStr">
        <is>
          <t>B104749</t>
        </is>
      </c>
      <c r="R1801" s="235" t="inlineStr">
        <is>
          <t>LT250</t>
        </is>
      </c>
      <c r="S1801" s="233" t="n"/>
      <c r="T1801" s="233" t="n"/>
      <c r="U1801" s="233" t="n"/>
    </row>
    <row r="1802">
      <c r="B1802" s="233">
        <f>IF(AND(M1802&lt;&gt;"B20", O1802= "Coating_Standard"),"Y","N")</f>
        <v/>
      </c>
      <c r="C1802" s="233" t="inlineStr">
        <is>
          <t>ConTab_BOM_KP_Insert_2519</t>
        </is>
      </c>
      <c r="D1802" s="233">
        <f>IF(B1802="Y",C1802,"")</f>
        <v/>
      </c>
      <c r="E1802" s="198" t="inlineStr">
        <is>
          <t>5015-9_0-KP</t>
        </is>
      </c>
      <c r="F1802" s="235" t="inlineStr">
        <is>
          <t>Opt_Insert</t>
        </is>
      </c>
      <c r="G1802" s="235" t="inlineStr">
        <is>
          <t>4</t>
        </is>
      </c>
      <c r="H1802" s="234" t="inlineStr">
        <is>
          <t>X4</t>
        </is>
      </c>
      <c r="I1802" s="233" t="inlineStr">
        <is>
          <t>Mechanical Seal</t>
        </is>
      </c>
      <c r="J1802" s="233" t="inlineStr">
        <is>
          <t>Single</t>
        </is>
      </c>
      <c r="K1802" s="233" t="n"/>
      <c r="L1802" s="233" t="inlineStr">
        <is>
          <t>Regreasable</t>
        </is>
      </c>
      <c r="M1802" s="233" t="inlineStr">
        <is>
          <t>J</t>
        </is>
      </c>
      <c r="N1802" s="233" t="inlineStr">
        <is>
          <t>Labrynth Lip Seal</t>
        </is>
      </c>
      <c r="O1802" s="233" t="inlineStr">
        <is>
          <t>Coating_Scotchkote134_interior_exterior_IncludeImpeller</t>
        </is>
      </c>
      <c r="P1802" s="235" t="inlineStr">
        <is>
          <t>RTF</t>
        </is>
      </c>
      <c r="Q1802" s="233" t="inlineStr">
        <is>
          <t>B104750</t>
        </is>
      </c>
      <c r="R1802" s="235" t="inlineStr">
        <is>
          <t>LT105</t>
        </is>
      </c>
      <c r="S1802" s="233" t="n"/>
      <c r="T1802" s="233" t="n"/>
      <c r="U1802" s="233" t="n"/>
    </row>
    <row r="1803">
      <c r="B1803" s="233">
        <f>IF(AND(M1803&lt;&gt;"B20", O1803= "Coating_Standard"),"Y","N")</f>
        <v/>
      </c>
      <c r="C1803" s="233" t="inlineStr">
        <is>
          <t>ConTab_BOM_KP_Insert_2520</t>
        </is>
      </c>
      <c r="D1803" s="233">
        <f>IF(B1803="Y",C1803,"")</f>
        <v/>
      </c>
      <c r="E1803" s="198" t="inlineStr">
        <is>
          <t>5015-9_0-KP</t>
        </is>
      </c>
      <c r="F1803" s="235" t="inlineStr">
        <is>
          <t>Opt_Insert</t>
        </is>
      </c>
      <c r="G1803" s="235" t="inlineStr">
        <is>
          <t>4</t>
        </is>
      </c>
      <c r="H1803" s="234" t="inlineStr">
        <is>
          <t>X4</t>
        </is>
      </c>
      <c r="I1803" s="233" t="inlineStr">
        <is>
          <t>Packing</t>
        </is>
      </c>
      <c r="J1803" s="233" t="inlineStr">
        <is>
          <t>Packing</t>
        </is>
      </c>
      <c r="K1803" s="233" t="n"/>
      <c r="L1803" s="233" t="inlineStr">
        <is>
          <t>Regreasable</t>
        </is>
      </c>
      <c r="M1803" s="233" t="inlineStr">
        <is>
          <t>C35</t>
        </is>
      </c>
      <c r="N1803" s="233" t="inlineStr">
        <is>
          <t>Labrynth Lip Seal</t>
        </is>
      </c>
      <c r="O1803" s="233" t="inlineStr">
        <is>
          <t>Coating_Scotchkote134_interior_exterior_IncludeImpeller</t>
        </is>
      </c>
      <c r="P1803" s="235" t="inlineStr">
        <is>
          <t>RTF</t>
        </is>
      </c>
      <c r="Q1803" s="233" t="inlineStr">
        <is>
          <t>B104752</t>
        </is>
      </c>
      <c r="R1803" s="235" t="inlineStr">
        <is>
          <t>LT250</t>
        </is>
      </c>
      <c r="S1803" s="233" t="n"/>
      <c r="T1803" s="233" t="n"/>
      <c r="U1803" s="233" t="n"/>
    </row>
    <row r="1804">
      <c r="B1804" s="233">
        <f>IF(AND(M1804&lt;&gt;"B20", O1804= "Coating_Standard"),"Y","N")</f>
        <v/>
      </c>
      <c r="C1804" s="233" t="inlineStr">
        <is>
          <t>ConTab_BOM_KP_Insert_2521</t>
        </is>
      </c>
      <c r="D1804" s="233">
        <f>IF(B1804="Y",C1804,"")</f>
        <v/>
      </c>
      <c r="E1804" s="198" t="inlineStr">
        <is>
          <t>5015-9_0-KP</t>
        </is>
      </c>
      <c r="F1804" s="235" t="inlineStr">
        <is>
          <t>Opt_Insert</t>
        </is>
      </c>
      <c r="G1804" s="235" t="inlineStr">
        <is>
          <t>4</t>
        </is>
      </c>
      <c r="H1804" s="234" t="inlineStr">
        <is>
          <t>X4</t>
        </is>
      </c>
      <c r="I1804" s="233" t="inlineStr">
        <is>
          <t>Packing</t>
        </is>
      </c>
      <c r="J1804" s="233" t="inlineStr">
        <is>
          <t>Packing</t>
        </is>
      </c>
      <c r="K1804" s="233" t="n"/>
      <c r="L1804" s="233" t="inlineStr">
        <is>
          <t>Regreasable</t>
        </is>
      </c>
      <c r="M1804" s="233" t="inlineStr">
        <is>
          <t>J</t>
        </is>
      </c>
      <c r="N1804" s="233" t="inlineStr">
        <is>
          <t>Labrynth Lip Seal</t>
        </is>
      </c>
      <c r="O1804" s="233" t="inlineStr">
        <is>
          <t>Coating_Scotchkote134_interior_exterior_IncludeImpeller</t>
        </is>
      </c>
      <c r="P1804" s="235" t="inlineStr">
        <is>
          <t>RTF</t>
        </is>
      </c>
      <c r="Q1804" s="233" t="inlineStr">
        <is>
          <t>B104753</t>
        </is>
      </c>
      <c r="R1804" s="235" t="inlineStr">
        <is>
          <t>LT105</t>
        </is>
      </c>
      <c r="S1804" s="233" t="n"/>
      <c r="T1804" s="233" t="n"/>
      <c r="U1804" s="233" t="n"/>
    </row>
    <row r="1805">
      <c r="B1805" s="233">
        <f>IF(AND(M1805&lt;&gt;"B20", O1805= "Coating_Standard"),"Y","N")</f>
        <v/>
      </c>
      <c r="C1805" s="233" t="inlineStr">
        <is>
          <t>ConTab_BOM_KP_Insert_2522</t>
        </is>
      </c>
      <c r="D1805" s="233">
        <f>IF(B1805="Y",C1805,"")</f>
        <v/>
      </c>
      <c r="E1805" s="198" t="inlineStr">
        <is>
          <t>6012-1_2-KP</t>
        </is>
      </c>
      <c r="F1805" s="235" t="inlineStr">
        <is>
          <t>Opt_Insert</t>
        </is>
      </c>
      <c r="G1805" s="235" t="inlineStr">
        <is>
          <t>4</t>
        </is>
      </c>
      <c r="H1805" s="234" t="inlineStr">
        <is>
          <t>X4</t>
        </is>
      </c>
      <c r="I1805" s="233" t="inlineStr">
        <is>
          <t>Mechanical Seal</t>
        </is>
      </c>
      <c r="J1805" s="233" t="inlineStr">
        <is>
          <t>Single</t>
        </is>
      </c>
      <c r="K1805" s="233" t="n"/>
      <c r="L1805" s="233" t="inlineStr">
        <is>
          <t>Regreasable</t>
        </is>
      </c>
      <c r="M1805" s="233" t="inlineStr">
        <is>
          <t>C35</t>
        </is>
      </c>
      <c r="N1805" s="233" t="inlineStr">
        <is>
          <t>Labrynth Lip Seal</t>
        </is>
      </c>
      <c r="O1805" s="233" t="inlineStr">
        <is>
          <t>Coating_Scotchkote134_interior_exterior_IncludeImpeller</t>
        </is>
      </c>
      <c r="P1805" s="235" t="inlineStr">
        <is>
          <t>RTF</t>
        </is>
      </c>
      <c r="Q1805" s="233" t="inlineStr">
        <is>
          <t>B104755</t>
        </is>
      </c>
      <c r="R1805" s="235" t="inlineStr">
        <is>
          <t>LT250</t>
        </is>
      </c>
      <c r="S1805" s="233" t="n"/>
      <c r="T1805" s="233" t="n"/>
      <c r="U1805" s="233" t="n"/>
    </row>
    <row r="1806">
      <c r="B1806" s="233">
        <f>IF(AND(M1806&lt;&gt;"B20", O1806= "Coating_Standard"),"Y","N")</f>
        <v/>
      </c>
      <c r="C1806" s="233" t="inlineStr">
        <is>
          <t>ConTab_BOM_KP_Insert_2523</t>
        </is>
      </c>
      <c r="D1806" s="233">
        <f>IF(B1806="Y",C1806,"")</f>
        <v/>
      </c>
      <c r="E1806" s="198" t="inlineStr">
        <is>
          <t>6012-1_2-KP</t>
        </is>
      </c>
      <c r="F1806" s="235" t="inlineStr">
        <is>
          <t>Opt_Insert</t>
        </is>
      </c>
      <c r="G1806" s="235" t="inlineStr">
        <is>
          <t>4</t>
        </is>
      </c>
      <c r="H1806" s="234" t="inlineStr">
        <is>
          <t>X4</t>
        </is>
      </c>
      <c r="I1806" s="233" t="inlineStr">
        <is>
          <t>Mechanical Seal</t>
        </is>
      </c>
      <c r="J1806" s="233" t="inlineStr">
        <is>
          <t>Single</t>
        </is>
      </c>
      <c r="K1806" s="233" t="n"/>
      <c r="L1806" s="233" t="inlineStr">
        <is>
          <t>Regreasable</t>
        </is>
      </c>
      <c r="M1806" s="233" t="inlineStr">
        <is>
          <t>J</t>
        </is>
      </c>
      <c r="N1806" s="233" t="inlineStr">
        <is>
          <t>Labrynth Lip Seal</t>
        </is>
      </c>
      <c r="O1806" s="233" t="inlineStr">
        <is>
          <t>Coating_Scotchkote134_interior_exterior_IncludeImpeller</t>
        </is>
      </c>
      <c r="P1806" s="235" t="inlineStr">
        <is>
          <t>RTF</t>
        </is>
      </c>
      <c r="Q1806" s="233" t="inlineStr">
        <is>
          <t>B104756</t>
        </is>
      </c>
      <c r="R1806" s="235" t="inlineStr">
        <is>
          <t>LT105</t>
        </is>
      </c>
      <c r="S1806" s="233" t="n"/>
      <c r="T1806" s="233" t="n"/>
      <c r="U1806" s="233" t="n"/>
    </row>
    <row r="1807">
      <c r="B1807" s="233">
        <f>IF(AND(M1807&lt;&gt;"B20", O1807= "Coating_Standard"),"Y","N")</f>
        <v/>
      </c>
      <c r="C1807" s="233" t="inlineStr">
        <is>
          <t>ConTab_BOM_KP_Insert_2524</t>
        </is>
      </c>
      <c r="D1807" s="233">
        <f>IF(B1807="Y",C1807,"")</f>
        <v/>
      </c>
      <c r="E1807" s="198" t="inlineStr">
        <is>
          <t>6012-1_2-KP</t>
        </is>
      </c>
      <c r="F1807" s="235" t="inlineStr">
        <is>
          <t>Opt_Insert</t>
        </is>
      </c>
      <c r="G1807" s="235" t="inlineStr">
        <is>
          <t>4</t>
        </is>
      </c>
      <c r="H1807" s="234" t="inlineStr">
        <is>
          <t>X4</t>
        </is>
      </c>
      <c r="I1807" s="233" t="inlineStr">
        <is>
          <t>Packing</t>
        </is>
      </c>
      <c r="J1807" s="233" t="inlineStr">
        <is>
          <t>Packing</t>
        </is>
      </c>
      <c r="K1807" s="233" t="n"/>
      <c r="L1807" s="233" t="inlineStr">
        <is>
          <t>Regreasable</t>
        </is>
      </c>
      <c r="M1807" s="233" t="inlineStr">
        <is>
          <t>C35</t>
        </is>
      </c>
      <c r="N1807" s="233" t="inlineStr">
        <is>
          <t>Labrynth Lip Seal</t>
        </is>
      </c>
      <c r="O1807" s="233" t="inlineStr">
        <is>
          <t>Coating_Scotchkote134_interior_exterior_IncludeImpeller</t>
        </is>
      </c>
      <c r="P1807" s="235" t="inlineStr">
        <is>
          <t>RTF</t>
        </is>
      </c>
      <c r="Q1807" s="233" t="inlineStr">
        <is>
          <t>B104758</t>
        </is>
      </c>
      <c r="R1807" s="235" t="inlineStr">
        <is>
          <t>LT250</t>
        </is>
      </c>
      <c r="S1807" s="233" t="n"/>
      <c r="T1807" s="233" t="n"/>
      <c r="U1807" s="233" t="n"/>
    </row>
    <row r="1808">
      <c r="B1808" s="233">
        <f>IF(AND(M1808&lt;&gt;"B20", O1808= "Coating_Standard"),"Y","N")</f>
        <v/>
      </c>
      <c r="C1808" s="233" t="inlineStr">
        <is>
          <t>ConTab_BOM_KP_Insert_2525</t>
        </is>
      </c>
      <c r="D1808" s="233">
        <f>IF(B1808="Y",C1808,"")</f>
        <v/>
      </c>
      <c r="E1808" s="198" t="inlineStr">
        <is>
          <t>6012-1_2-KP</t>
        </is>
      </c>
      <c r="F1808" s="235" t="inlineStr">
        <is>
          <t>Opt_Insert</t>
        </is>
      </c>
      <c r="G1808" s="235" t="inlineStr">
        <is>
          <t>4</t>
        </is>
      </c>
      <c r="H1808" s="234" t="inlineStr">
        <is>
          <t>X4</t>
        </is>
      </c>
      <c r="I1808" s="233" t="inlineStr">
        <is>
          <t>Packing</t>
        </is>
      </c>
      <c r="J1808" s="233" t="inlineStr">
        <is>
          <t>Packing</t>
        </is>
      </c>
      <c r="K1808" s="233" t="n"/>
      <c r="L1808" s="233" t="inlineStr">
        <is>
          <t>Regreasable</t>
        </is>
      </c>
      <c r="M1808" s="233" t="inlineStr">
        <is>
          <t>J</t>
        </is>
      </c>
      <c r="N1808" s="233" t="inlineStr">
        <is>
          <t>Labrynth Lip Seal</t>
        </is>
      </c>
      <c r="O1808" s="233" t="inlineStr">
        <is>
          <t>Coating_Scotchkote134_interior_exterior_IncludeImpeller</t>
        </is>
      </c>
      <c r="P1808" s="235" t="inlineStr">
        <is>
          <t>RTF</t>
        </is>
      </c>
      <c r="Q1808" s="233" t="inlineStr">
        <is>
          <t>B104759</t>
        </is>
      </c>
      <c r="R1808" s="235" t="inlineStr">
        <is>
          <t>LT105</t>
        </is>
      </c>
      <c r="S1808" s="233" t="n"/>
      <c r="T1808" s="233" t="n"/>
      <c r="U1808" s="233" t="n"/>
    </row>
    <row r="1809">
      <c r="B1809" s="233">
        <f>IF(AND(M1809&lt;&gt;"B20", O1809= "Coating_Standard"),"Y","N")</f>
        <v/>
      </c>
      <c r="C1809" s="233" t="inlineStr">
        <is>
          <t>ConTab_BOM_KP_Insert_2526</t>
        </is>
      </c>
      <c r="D1809" s="233">
        <f>IF(B1809="Y",C1809,"")</f>
        <v/>
      </c>
      <c r="E1809" s="198" t="inlineStr">
        <is>
          <t>6012-3_4-KP</t>
        </is>
      </c>
      <c r="F1809" s="235" t="inlineStr">
        <is>
          <t>Opt_Insert</t>
        </is>
      </c>
      <c r="G1809" s="235" t="inlineStr">
        <is>
          <t>4</t>
        </is>
      </c>
      <c r="H1809" s="234" t="inlineStr">
        <is>
          <t>X4</t>
        </is>
      </c>
      <c r="I1809" s="233" t="inlineStr">
        <is>
          <t>Mechanical Seal</t>
        </is>
      </c>
      <c r="J1809" s="233" t="inlineStr">
        <is>
          <t>Single</t>
        </is>
      </c>
      <c r="K1809" s="233" t="n"/>
      <c r="L1809" s="233" t="inlineStr">
        <is>
          <t>Regreasable</t>
        </is>
      </c>
      <c r="M1809" s="233" t="inlineStr">
        <is>
          <t>C35</t>
        </is>
      </c>
      <c r="N1809" s="233" t="inlineStr">
        <is>
          <t>Labrynth Lip Seal</t>
        </is>
      </c>
      <c r="O1809" s="233" t="inlineStr">
        <is>
          <t>Coating_Scotchkote134_interior_exterior_IncludeImpeller</t>
        </is>
      </c>
      <c r="P1809" s="235" t="inlineStr">
        <is>
          <t>RTF</t>
        </is>
      </c>
      <c r="Q1809" s="233" t="inlineStr">
        <is>
          <t>B104761</t>
        </is>
      </c>
      <c r="R1809" s="235" t="inlineStr">
        <is>
          <t>LT250</t>
        </is>
      </c>
      <c r="S1809" s="233" t="n"/>
      <c r="T1809" s="233" t="n"/>
      <c r="U1809" s="233" t="n"/>
    </row>
    <row r="1810">
      <c r="B1810" s="233">
        <f>IF(AND(M1810&lt;&gt;"B20", O1810= "Coating_Standard"),"Y","N")</f>
        <v/>
      </c>
      <c r="C1810" s="233" t="inlineStr">
        <is>
          <t>ConTab_BOM_KP_Insert_2527</t>
        </is>
      </c>
      <c r="D1810" s="233">
        <f>IF(B1810="Y",C1810,"")</f>
        <v/>
      </c>
      <c r="E1810" s="198" t="inlineStr">
        <is>
          <t>6012-3_4-KP</t>
        </is>
      </c>
      <c r="F1810" s="235" t="inlineStr">
        <is>
          <t>Opt_Insert</t>
        </is>
      </c>
      <c r="G1810" s="235" t="inlineStr">
        <is>
          <t>4</t>
        </is>
      </c>
      <c r="H1810" s="234" t="inlineStr">
        <is>
          <t>X4</t>
        </is>
      </c>
      <c r="I1810" s="233" t="inlineStr">
        <is>
          <t>Mechanical Seal</t>
        </is>
      </c>
      <c r="J1810" s="233" t="inlineStr">
        <is>
          <t>Single</t>
        </is>
      </c>
      <c r="K1810" s="233" t="n"/>
      <c r="L1810" s="233" t="inlineStr">
        <is>
          <t>Regreasable</t>
        </is>
      </c>
      <c r="M1810" s="233" t="inlineStr">
        <is>
          <t>J</t>
        </is>
      </c>
      <c r="N1810" s="233" t="inlineStr">
        <is>
          <t>Labrynth Lip Seal</t>
        </is>
      </c>
      <c r="O1810" s="233" t="inlineStr">
        <is>
          <t>Coating_Scotchkote134_interior_exterior_IncludeImpeller</t>
        </is>
      </c>
      <c r="P1810" s="235" t="inlineStr">
        <is>
          <t>RTF</t>
        </is>
      </c>
      <c r="Q1810" s="233" t="inlineStr">
        <is>
          <t>B104762</t>
        </is>
      </c>
      <c r="R1810" s="235" t="inlineStr">
        <is>
          <t>LT105</t>
        </is>
      </c>
      <c r="S1810" s="233" t="n"/>
      <c r="T1810" s="233" t="n"/>
      <c r="U1810" s="233" t="n"/>
    </row>
    <row r="1811">
      <c r="B1811" s="233">
        <f>IF(AND(M1811&lt;&gt;"B20", O1811= "Coating_Standard"),"Y","N")</f>
        <v/>
      </c>
      <c r="C1811" s="233" t="inlineStr">
        <is>
          <t>ConTab_BOM_KP_Insert_2528</t>
        </is>
      </c>
      <c r="D1811" s="233">
        <f>IF(B1811="Y",C1811,"")</f>
        <v/>
      </c>
      <c r="E1811" s="198" t="inlineStr">
        <is>
          <t>6012-3_4-KP</t>
        </is>
      </c>
      <c r="F1811" s="235" t="inlineStr">
        <is>
          <t>Opt_Insert</t>
        </is>
      </c>
      <c r="G1811" s="235" t="inlineStr">
        <is>
          <t>4</t>
        </is>
      </c>
      <c r="H1811" s="234" t="inlineStr">
        <is>
          <t>X4</t>
        </is>
      </c>
      <c r="I1811" s="233" t="inlineStr">
        <is>
          <t>Packing</t>
        </is>
      </c>
      <c r="J1811" s="233" t="inlineStr">
        <is>
          <t>Packing</t>
        </is>
      </c>
      <c r="K1811" s="233" t="n"/>
      <c r="L1811" s="233" t="inlineStr">
        <is>
          <t>Regreasable</t>
        </is>
      </c>
      <c r="M1811" s="233" t="inlineStr">
        <is>
          <t>C35</t>
        </is>
      </c>
      <c r="N1811" s="233" t="inlineStr">
        <is>
          <t>Labrynth Lip Seal</t>
        </is>
      </c>
      <c r="O1811" s="233" t="inlineStr">
        <is>
          <t>Coating_Scotchkote134_interior_exterior_IncludeImpeller</t>
        </is>
      </c>
      <c r="P1811" s="235" t="inlineStr">
        <is>
          <t>RTF</t>
        </is>
      </c>
      <c r="Q1811" s="233" t="inlineStr">
        <is>
          <t>B104764</t>
        </is>
      </c>
      <c r="R1811" s="235" t="inlineStr">
        <is>
          <t>LT250</t>
        </is>
      </c>
      <c r="S1811" s="233" t="n"/>
      <c r="T1811" s="233" t="n"/>
      <c r="U1811" s="233" t="n"/>
    </row>
    <row r="1812">
      <c r="B1812" s="233">
        <f>IF(AND(M1812&lt;&gt;"B20", O1812= "Coating_Standard"),"Y","N")</f>
        <v/>
      </c>
      <c r="C1812" s="233" t="inlineStr">
        <is>
          <t>ConTab_BOM_KP_Insert_2529</t>
        </is>
      </c>
      <c r="D1812" s="233">
        <f>IF(B1812="Y",C1812,"")</f>
        <v/>
      </c>
      <c r="E1812" s="198" t="inlineStr">
        <is>
          <t>6012-3_4-KP</t>
        </is>
      </c>
      <c r="F1812" s="235" t="inlineStr">
        <is>
          <t>Opt_Insert</t>
        </is>
      </c>
      <c r="G1812" s="235" t="inlineStr">
        <is>
          <t>4</t>
        </is>
      </c>
      <c r="H1812" s="234" t="inlineStr">
        <is>
          <t>X4</t>
        </is>
      </c>
      <c r="I1812" s="233" t="inlineStr">
        <is>
          <t>Packing</t>
        </is>
      </c>
      <c r="J1812" s="233" t="inlineStr">
        <is>
          <t>Packing</t>
        </is>
      </c>
      <c r="K1812" s="233" t="n"/>
      <c r="L1812" s="233" t="inlineStr">
        <is>
          <t>Regreasable</t>
        </is>
      </c>
      <c r="M1812" s="233" t="inlineStr">
        <is>
          <t>J</t>
        </is>
      </c>
      <c r="N1812" s="233" t="inlineStr">
        <is>
          <t>Labrynth Lip Seal</t>
        </is>
      </c>
      <c r="O1812" s="233" t="inlineStr">
        <is>
          <t>Coating_Scotchkote134_interior_exterior_IncludeImpeller</t>
        </is>
      </c>
      <c r="P1812" s="235" t="inlineStr">
        <is>
          <t>RTF</t>
        </is>
      </c>
      <c r="Q1812" s="233" t="inlineStr">
        <is>
          <t>B104765</t>
        </is>
      </c>
      <c r="R1812" s="235" t="inlineStr">
        <is>
          <t>LT105</t>
        </is>
      </c>
      <c r="S1812" s="233" t="n"/>
      <c r="T1812" s="233" t="n"/>
      <c r="U1812" s="233" t="n"/>
    </row>
    <row r="1813">
      <c r="B1813" s="233">
        <f>IF(AND(M1813&lt;&gt;"B20", O1813= "Coating_Standard"),"Y","N")</f>
        <v/>
      </c>
      <c r="C1813" s="233" t="inlineStr">
        <is>
          <t>ConTab_BOM_KP_Insert_2530</t>
        </is>
      </c>
      <c r="D1813" s="233">
        <f>IF(B1813="Y",C1813,"")</f>
        <v/>
      </c>
      <c r="E1813" s="198" t="inlineStr">
        <is>
          <t>6015-1_2-KP</t>
        </is>
      </c>
      <c r="F1813" s="235" t="inlineStr">
        <is>
          <t>Opt_Insert</t>
        </is>
      </c>
      <c r="G1813" s="235" t="inlineStr">
        <is>
          <t>5</t>
        </is>
      </c>
      <c r="H1813" s="234" t="inlineStr">
        <is>
          <t>X5</t>
        </is>
      </c>
      <c r="I1813" s="233" t="inlineStr">
        <is>
          <t>Mechanical Seal</t>
        </is>
      </c>
      <c r="J1813" s="233" t="inlineStr">
        <is>
          <t>Single</t>
        </is>
      </c>
      <c r="K1813" s="233" t="n"/>
      <c r="L1813" s="233" t="inlineStr">
        <is>
          <t>Regreasable</t>
        </is>
      </c>
      <c r="M1813" s="233" t="inlineStr">
        <is>
          <t>C35</t>
        </is>
      </c>
      <c r="N1813" s="233" t="inlineStr">
        <is>
          <t>Labrynth Lip Seal</t>
        </is>
      </c>
      <c r="O1813" s="233" t="inlineStr">
        <is>
          <t>Coating_Scotchkote134_interior_exterior_IncludeImpeller</t>
        </is>
      </c>
      <c r="P1813" s="235" t="inlineStr">
        <is>
          <t>RTF</t>
        </is>
      </c>
      <c r="Q1813" s="233" t="inlineStr">
        <is>
          <t>B104767</t>
        </is>
      </c>
      <c r="R1813" s="235" t="inlineStr">
        <is>
          <t>LT250</t>
        </is>
      </c>
      <c r="S1813" s="233" t="n"/>
      <c r="T1813" s="233" t="n"/>
      <c r="U1813" s="233" t="n"/>
    </row>
    <row r="1814">
      <c r="B1814" s="233">
        <f>IF(AND(M1814&lt;&gt;"B20", O1814= "Coating_Standard"),"Y","N")</f>
        <v/>
      </c>
      <c r="C1814" s="233" t="inlineStr">
        <is>
          <t>ConTab_BOM_KP_Insert_2531</t>
        </is>
      </c>
      <c r="D1814" s="233">
        <f>IF(B1814="Y",C1814,"")</f>
        <v/>
      </c>
      <c r="E1814" s="198" t="inlineStr">
        <is>
          <t>6015-1_2-KP</t>
        </is>
      </c>
      <c r="F1814" s="235" t="inlineStr">
        <is>
          <t>Opt_Insert</t>
        </is>
      </c>
      <c r="G1814" s="235" t="inlineStr">
        <is>
          <t>5</t>
        </is>
      </c>
      <c r="H1814" s="234" t="inlineStr">
        <is>
          <t>X5</t>
        </is>
      </c>
      <c r="I1814" s="233" t="inlineStr">
        <is>
          <t>Mechanical Seal</t>
        </is>
      </c>
      <c r="J1814" s="233" t="inlineStr">
        <is>
          <t>Single</t>
        </is>
      </c>
      <c r="K1814" s="233" t="n"/>
      <c r="L1814" s="233" t="inlineStr">
        <is>
          <t>Regreasable</t>
        </is>
      </c>
      <c r="M1814" s="233" t="inlineStr">
        <is>
          <t>J</t>
        </is>
      </c>
      <c r="N1814" s="233" t="inlineStr">
        <is>
          <t>Labrynth Lip Seal</t>
        </is>
      </c>
      <c r="O1814" s="233" t="inlineStr">
        <is>
          <t>Coating_Scotchkote134_interior_exterior_IncludeImpeller</t>
        </is>
      </c>
      <c r="P1814" s="235" t="inlineStr">
        <is>
          <t>RTF</t>
        </is>
      </c>
      <c r="Q1814" s="233" t="inlineStr">
        <is>
          <t>B104768</t>
        </is>
      </c>
      <c r="R1814" s="235" t="inlineStr">
        <is>
          <t>LT105</t>
        </is>
      </c>
      <c r="S1814" s="233" t="n"/>
      <c r="T1814" s="233" t="n"/>
      <c r="U1814" s="233" t="n"/>
    </row>
    <row r="1815">
      <c r="B1815" s="233">
        <f>IF(AND(M1815&lt;&gt;"B20", O1815= "Coating_Standard"),"Y","N")</f>
        <v/>
      </c>
      <c r="C1815" s="233" t="inlineStr">
        <is>
          <t>ConTab_BOM_KP_Insert_2532</t>
        </is>
      </c>
      <c r="D1815" s="233">
        <f>IF(B1815="Y",C1815,"")</f>
        <v/>
      </c>
      <c r="E1815" s="198" t="inlineStr">
        <is>
          <t>6015-1_2-KP</t>
        </is>
      </c>
      <c r="F1815" s="235" t="inlineStr">
        <is>
          <t>Opt_Insert</t>
        </is>
      </c>
      <c r="G1815" s="235" t="inlineStr">
        <is>
          <t>5</t>
        </is>
      </c>
      <c r="H1815" s="234" t="inlineStr">
        <is>
          <t>X5</t>
        </is>
      </c>
      <c r="I1815" s="233" t="inlineStr">
        <is>
          <t>Packing</t>
        </is>
      </c>
      <c r="J1815" s="233" t="inlineStr">
        <is>
          <t>Packing</t>
        </is>
      </c>
      <c r="K1815" s="233" t="n"/>
      <c r="L1815" s="233" t="inlineStr">
        <is>
          <t>Regreasable</t>
        </is>
      </c>
      <c r="M1815" s="233" t="inlineStr">
        <is>
          <t>C35</t>
        </is>
      </c>
      <c r="N1815" s="233" t="inlineStr">
        <is>
          <t>Labrynth Lip Seal</t>
        </is>
      </c>
      <c r="O1815" s="233" t="inlineStr">
        <is>
          <t>Coating_Scotchkote134_interior_exterior_IncludeImpeller</t>
        </is>
      </c>
      <c r="P1815" s="235" t="inlineStr">
        <is>
          <t>RTF</t>
        </is>
      </c>
      <c r="Q1815" s="233" t="inlineStr">
        <is>
          <t>B104770</t>
        </is>
      </c>
      <c r="R1815" s="235" t="inlineStr">
        <is>
          <t>LT250</t>
        </is>
      </c>
      <c r="S1815" s="233" t="n"/>
      <c r="T1815" s="233" t="n"/>
      <c r="U1815" s="233" t="n"/>
    </row>
    <row r="1816">
      <c r="B1816" s="233">
        <f>IF(AND(M1816&lt;&gt;"B20", O1816= "Coating_Standard"),"Y","N")</f>
        <v/>
      </c>
      <c r="C1816" s="233" t="inlineStr">
        <is>
          <t>ConTab_BOM_KP_Insert_2533</t>
        </is>
      </c>
      <c r="D1816" s="233">
        <f>IF(B1816="Y",C1816,"")</f>
        <v/>
      </c>
      <c r="E1816" s="198" t="inlineStr">
        <is>
          <t>6015-1_2-KP</t>
        </is>
      </c>
      <c r="F1816" s="235" t="inlineStr">
        <is>
          <t>Opt_Insert</t>
        </is>
      </c>
      <c r="G1816" s="235" t="inlineStr">
        <is>
          <t>5</t>
        </is>
      </c>
      <c r="H1816" s="234" t="inlineStr">
        <is>
          <t>X5</t>
        </is>
      </c>
      <c r="I1816" s="233" t="inlineStr">
        <is>
          <t>Packing</t>
        </is>
      </c>
      <c r="J1816" s="233" t="inlineStr">
        <is>
          <t>Packing</t>
        </is>
      </c>
      <c r="K1816" s="233" t="n"/>
      <c r="L1816" s="233" t="inlineStr">
        <is>
          <t>Regreasable</t>
        </is>
      </c>
      <c r="M1816" s="233" t="inlineStr">
        <is>
          <t>J</t>
        </is>
      </c>
      <c r="N1816" s="233" t="inlineStr">
        <is>
          <t>Labrynth Lip Seal</t>
        </is>
      </c>
      <c r="O1816" s="233" t="inlineStr">
        <is>
          <t>Coating_Scotchkote134_interior_exterior_IncludeImpeller</t>
        </is>
      </c>
      <c r="P1816" s="235" t="inlineStr">
        <is>
          <t>RTF</t>
        </is>
      </c>
      <c r="Q1816" s="233" t="inlineStr">
        <is>
          <t>B104771</t>
        </is>
      </c>
      <c r="R1816" s="235" t="inlineStr">
        <is>
          <t>LT105</t>
        </is>
      </c>
      <c r="S1816" s="233" t="n"/>
      <c r="T1816" s="233" t="n"/>
      <c r="U1816" s="233" t="n"/>
    </row>
    <row r="1817">
      <c r="B1817" s="233">
        <f>IF(AND(M1817&lt;&gt;"B20", O1817= "Coating_Standard"),"Y","N")</f>
        <v/>
      </c>
      <c r="C1817" s="233" t="inlineStr">
        <is>
          <t>ConTab_BOM_KP_Insert_2534</t>
        </is>
      </c>
      <c r="D1817" s="233">
        <f>IF(B1817="Y",C1817,"")</f>
        <v/>
      </c>
      <c r="E1817" s="198" t="inlineStr">
        <is>
          <t>6019-7_8-KP</t>
        </is>
      </c>
      <c r="F1817" s="235" t="inlineStr">
        <is>
          <t>Opt_Insert</t>
        </is>
      </c>
      <c r="G1817" s="235" t="inlineStr">
        <is>
          <t>5</t>
        </is>
      </c>
      <c r="H1817" s="234" t="inlineStr">
        <is>
          <t>X5</t>
        </is>
      </c>
      <c r="I1817" s="233" t="inlineStr">
        <is>
          <t>Mechanical Seal</t>
        </is>
      </c>
      <c r="J1817" s="233" t="inlineStr">
        <is>
          <t>Single</t>
        </is>
      </c>
      <c r="K1817" s="233" t="n"/>
      <c r="L1817" s="233" t="inlineStr">
        <is>
          <t>Regreasable</t>
        </is>
      </c>
      <c r="M1817" s="233" t="inlineStr">
        <is>
          <t>C35</t>
        </is>
      </c>
      <c r="N1817" s="233" t="inlineStr">
        <is>
          <t>Labrynth Lip Seal</t>
        </is>
      </c>
      <c r="O1817" s="233" t="inlineStr">
        <is>
          <t>Coating_Scotchkote134_interior_exterior_IncludeImpeller</t>
        </is>
      </c>
      <c r="P1817" s="235" t="inlineStr">
        <is>
          <t>RTF</t>
        </is>
      </c>
      <c r="Q1817" s="233" t="inlineStr">
        <is>
          <t>B104773</t>
        </is>
      </c>
      <c r="R1817" s="235" t="inlineStr">
        <is>
          <t>LT250</t>
        </is>
      </c>
      <c r="S1817" s="233" t="n"/>
      <c r="T1817" s="233" t="n"/>
      <c r="U1817" s="233" t="n"/>
    </row>
    <row r="1818">
      <c r="B1818" s="233">
        <f>IF(AND(M1818&lt;&gt;"B20", O1818= "Coating_Standard"),"Y","N")</f>
        <v/>
      </c>
      <c r="C1818" s="233" t="inlineStr">
        <is>
          <t>ConTab_BOM_KP_Insert_2535</t>
        </is>
      </c>
      <c r="D1818" s="233">
        <f>IF(B1818="Y",C1818,"")</f>
        <v/>
      </c>
      <c r="E1818" s="198" t="inlineStr">
        <is>
          <t>6019-7_8-KP</t>
        </is>
      </c>
      <c r="F1818" s="235" t="inlineStr">
        <is>
          <t>Opt_Insert</t>
        </is>
      </c>
      <c r="G1818" s="235" t="inlineStr">
        <is>
          <t>5</t>
        </is>
      </c>
      <c r="H1818" s="234" t="inlineStr">
        <is>
          <t>X5</t>
        </is>
      </c>
      <c r="I1818" s="233" t="inlineStr">
        <is>
          <t>Mechanical Seal</t>
        </is>
      </c>
      <c r="J1818" s="233" t="inlineStr">
        <is>
          <t>Single</t>
        </is>
      </c>
      <c r="K1818" s="233" t="n"/>
      <c r="L1818" s="233" t="inlineStr">
        <is>
          <t>Regreasable</t>
        </is>
      </c>
      <c r="M1818" s="233" t="inlineStr">
        <is>
          <t>J</t>
        </is>
      </c>
      <c r="N1818" s="233" t="inlineStr">
        <is>
          <t>Labrynth Lip Seal</t>
        </is>
      </c>
      <c r="O1818" s="233" t="inlineStr">
        <is>
          <t>Coating_Scotchkote134_interior_exterior_IncludeImpeller</t>
        </is>
      </c>
      <c r="P1818" s="235" t="inlineStr">
        <is>
          <t>RTF</t>
        </is>
      </c>
      <c r="Q1818" s="233" t="inlineStr">
        <is>
          <t>B104774</t>
        </is>
      </c>
      <c r="R1818" s="235" t="inlineStr">
        <is>
          <t>LT105</t>
        </is>
      </c>
      <c r="S1818" s="233" t="n"/>
      <c r="T1818" s="233" t="n"/>
      <c r="U1818" s="233" t="n"/>
    </row>
    <row r="1819">
      <c r="B1819" s="233">
        <f>IF(AND(M1819&lt;&gt;"B20", O1819= "Coating_Standard"),"Y","N")</f>
        <v/>
      </c>
      <c r="C1819" s="233" t="inlineStr">
        <is>
          <t>ConTab_BOM_KP_Insert_2536</t>
        </is>
      </c>
      <c r="D1819" s="233">
        <f>IF(B1819="Y",C1819,"")</f>
        <v/>
      </c>
      <c r="E1819" s="198" t="inlineStr">
        <is>
          <t>6019-7_8-KP</t>
        </is>
      </c>
      <c r="F1819" s="235" t="inlineStr">
        <is>
          <t>Opt_Insert</t>
        </is>
      </c>
      <c r="G1819" s="235" t="inlineStr">
        <is>
          <t>5</t>
        </is>
      </c>
      <c r="H1819" s="234" t="inlineStr">
        <is>
          <t>X5</t>
        </is>
      </c>
      <c r="I1819" s="233" t="inlineStr">
        <is>
          <t>Packing</t>
        </is>
      </c>
      <c r="J1819" s="233" t="inlineStr">
        <is>
          <t>Packing</t>
        </is>
      </c>
      <c r="K1819" s="233" t="n"/>
      <c r="L1819" s="233" t="inlineStr">
        <is>
          <t>Regreasable</t>
        </is>
      </c>
      <c r="M1819" s="233" t="inlineStr">
        <is>
          <t>C35</t>
        </is>
      </c>
      <c r="N1819" s="233" t="inlineStr">
        <is>
          <t>Labrynth Lip Seal</t>
        </is>
      </c>
      <c r="O1819" s="233" t="inlineStr">
        <is>
          <t>Coating_Scotchkote134_interior_exterior_IncludeImpeller</t>
        </is>
      </c>
      <c r="P1819" s="235" t="inlineStr">
        <is>
          <t>RTF</t>
        </is>
      </c>
      <c r="Q1819" s="233" t="inlineStr">
        <is>
          <t>B104776</t>
        </is>
      </c>
      <c r="R1819" s="235" t="inlineStr">
        <is>
          <t>LT250</t>
        </is>
      </c>
      <c r="S1819" s="233" t="n"/>
      <c r="T1819" s="233" t="n"/>
      <c r="U1819" s="233" t="n"/>
    </row>
    <row r="1820">
      <c r="B1820" s="233">
        <f>IF(AND(M1820&lt;&gt;"B20", O1820= "Coating_Standard"),"Y","N")</f>
        <v/>
      </c>
      <c r="C1820" s="233" t="inlineStr">
        <is>
          <t>ConTab_BOM_KP_Insert_2537</t>
        </is>
      </c>
      <c r="D1820" s="233">
        <f>IF(B1820="Y",C1820,"")</f>
        <v/>
      </c>
      <c r="E1820" s="198" t="inlineStr">
        <is>
          <t>6019-7_8-KP</t>
        </is>
      </c>
      <c r="F1820" s="235" t="inlineStr">
        <is>
          <t>Opt_Insert</t>
        </is>
      </c>
      <c r="G1820" s="235" t="inlineStr">
        <is>
          <t>5</t>
        </is>
      </c>
      <c r="H1820" s="234" t="inlineStr">
        <is>
          <t>X5</t>
        </is>
      </c>
      <c r="I1820" s="233" t="inlineStr">
        <is>
          <t>Packing</t>
        </is>
      </c>
      <c r="J1820" s="233" t="inlineStr">
        <is>
          <t>Packing</t>
        </is>
      </c>
      <c r="K1820" s="233" t="n"/>
      <c r="L1820" s="233" t="inlineStr">
        <is>
          <t>Regreasable</t>
        </is>
      </c>
      <c r="M1820" s="233" t="inlineStr">
        <is>
          <t>J</t>
        </is>
      </c>
      <c r="N1820" s="233" t="inlineStr">
        <is>
          <t>Labrynth Lip Seal</t>
        </is>
      </c>
      <c r="O1820" s="233" t="inlineStr">
        <is>
          <t>Coating_Scotchkote134_interior_exterior_IncludeImpeller</t>
        </is>
      </c>
      <c r="P1820" s="235" t="inlineStr">
        <is>
          <t>RTF</t>
        </is>
      </c>
      <c r="Q1820" s="233" t="inlineStr">
        <is>
          <t>B104777</t>
        </is>
      </c>
      <c r="R1820" s="235" t="inlineStr">
        <is>
          <t>LT105</t>
        </is>
      </c>
      <c r="S1820" s="233" t="n"/>
      <c r="T1820" s="233" t="n"/>
      <c r="U1820" s="233" t="n"/>
    </row>
    <row r="1821">
      <c r="B1821" s="233">
        <f>IF(AND(M1821&lt;&gt;"B20", O1821= "Coating_Standard"),"Y","N")</f>
        <v/>
      </c>
      <c r="C1821" s="233" t="inlineStr">
        <is>
          <t>ConTab_BOM_KP_Insert_2538</t>
        </is>
      </c>
      <c r="D1821" s="233">
        <f>IF(B1821="Y",C1821,"")</f>
        <v/>
      </c>
      <c r="E1821" s="198" t="inlineStr">
        <is>
          <t>6019-7_8-KP</t>
        </is>
      </c>
      <c r="F1821" s="235" t="inlineStr">
        <is>
          <t>Opt_Insert</t>
        </is>
      </c>
      <c r="G1821" s="235" t="inlineStr">
        <is>
          <t>6</t>
        </is>
      </c>
      <c r="H1821" s="234" t="inlineStr">
        <is>
          <t>X6</t>
        </is>
      </c>
      <c r="I1821" s="233" t="inlineStr">
        <is>
          <t>Mechanical Seal</t>
        </is>
      </c>
      <c r="J1821" s="233" t="inlineStr">
        <is>
          <t>Single</t>
        </is>
      </c>
      <c r="K1821" s="233" t="n"/>
      <c r="L1821" s="233" t="inlineStr">
        <is>
          <t>Regreasable</t>
        </is>
      </c>
      <c r="M1821" s="233" t="inlineStr">
        <is>
          <t>C35</t>
        </is>
      </c>
      <c r="N1821" s="233" t="inlineStr">
        <is>
          <t>Labrynth Lip Seal</t>
        </is>
      </c>
      <c r="O1821" s="233" t="inlineStr">
        <is>
          <t>Coating_Scotchkote134_interior_exterior_IncludeImpeller</t>
        </is>
      </c>
      <c r="P1821" s="235" t="inlineStr">
        <is>
          <t>RTF</t>
        </is>
      </c>
      <c r="Q1821" s="233" t="inlineStr">
        <is>
          <t>B104779</t>
        </is>
      </c>
      <c r="R1821" s="235" t="inlineStr">
        <is>
          <t>LT250</t>
        </is>
      </c>
      <c r="S1821" s="233" t="n"/>
      <c r="T1821" s="233" t="n"/>
      <c r="U1821" s="233" t="n"/>
    </row>
    <row r="1822">
      <c r="B1822" s="233">
        <f>IF(AND(M1822&lt;&gt;"B20", O1822= "Coating_Standard"),"Y","N")</f>
        <v/>
      </c>
      <c r="C1822" s="233" t="inlineStr">
        <is>
          <t>ConTab_BOM_KP_Insert_2539</t>
        </is>
      </c>
      <c r="D1822" s="233">
        <f>IF(B1822="Y",C1822,"")</f>
        <v/>
      </c>
      <c r="E1822" s="198" t="inlineStr">
        <is>
          <t>6019-7_8-KP</t>
        </is>
      </c>
      <c r="F1822" s="235" t="inlineStr">
        <is>
          <t>Opt_Insert</t>
        </is>
      </c>
      <c r="G1822" s="235" t="inlineStr">
        <is>
          <t>6</t>
        </is>
      </c>
      <c r="H1822" s="234" t="inlineStr">
        <is>
          <t>X6</t>
        </is>
      </c>
      <c r="I1822" s="233" t="inlineStr">
        <is>
          <t>Mechanical Seal</t>
        </is>
      </c>
      <c r="J1822" s="233" t="inlineStr">
        <is>
          <t>Single</t>
        </is>
      </c>
      <c r="K1822" s="233" t="n"/>
      <c r="L1822" s="233" t="inlineStr">
        <is>
          <t>Regreasable</t>
        </is>
      </c>
      <c r="M1822" s="233" t="inlineStr">
        <is>
          <t>J</t>
        </is>
      </c>
      <c r="N1822" s="233" t="inlineStr">
        <is>
          <t>Labrynth Lip Seal</t>
        </is>
      </c>
      <c r="O1822" s="233" t="inlineStr">
        <is>
          <t>Coating_Scotchkote134_interior_exterior_IncludeImpeller</t>
        </is>
      </c>
      <c r="P1822" s="235" t="inlineStr">
        <is>
          <t>RTF</t>
        </is>
      </c>
      <c r="Q1822" s="233" t="inlineStr">
        <is>
          <t>B104780</t>
        </is>
      </c>
      <c r="R1822" s="235" t="inlineStr">
        <is>
          <t>LT105</t>
        </is>
      </c>
      <c r="S1822" s="233" t="n"/>
      <c r="T1822" s="233" t="n"/>
      <c r="U1822" s="233" t="n"/>
    </row>
    <row r="1823">
      <c r="B1823" s="233">
        <f>IF(AND(M1823&lt;&gt;"B20", O1823= "Coating_Standard"),"Y","N")</f>
        <v/>
      </c>
      <c r="C1823" s="233" t="inlineStr">
        <is>
          <t>ConTab_BOM_KP_Insert_2540</t>
        </is>
      </c>
      <c r="D1823" s="233">
        <f>IF(B1823="Y",C1823,"")</f>
        <v/>
      </c>
      <c r="E1823" s="198" t="inlineStr">
        <is>
          <t>6019-7_8-KP</t>
        </is>
      </c>
      <c r="F1823" s="235" t="inlineStr">
        <is>
          <t>Opt_Insert</t>
        </is>
      </c>
      <c r="G1823" s="235" t="inlineStr">
        <is>
          <t>6</t>
        </is>
      </c>
      <c r="H1823" s="234" t="inlineStr">
        <is>
          <t>X6</t>
        </is>
      </c>
      <c r="I1823" s="233" t="inlineStr">
        <is>
          <t>Packing</t>
        </is>
      </c>
      <c r="J1823" s="233" t="inlineStr">
        <is>
          <t>Packing</t>
        </is>
      </c>
      <c r="K1823" s="233" t="n"/>
      <c r="L1823" s="233" t="inlineStr">
        <is>
          <t>Regreasable</t>
        </is>
      </c>
      <c r="M1823" s="233" t="inlineStr">
        <is>
          <t>C35</t>
        </is>
      </c>
      <c r="N1823" s="233" t="inlineStr">
        <is>
          <t>Labrynth Lip Seal</t>
        </is>
      </c>
      <c r="O1823" s="233" t="inlineStr">
        <is>
          <t>Coating_Scotchkote134_interior_exterior_IncludeImpeller</t>
        </is>
      </c>
      <c r="P1823" s="235" t="inlineStr">
        <is>
          <t>RTF</t>
        </is>
      </c>
      <c r="Q1823" s="233" t="inlineStr">
        <is>
          <t>B104782</t>
        </is>
      </c>
      <c r="R1823" s="235" t="inlineStr">
        <is>
          <t>LT250</t>
        </is>
      </c>
      <c r="S1823" s="233" t="n"/>
      <c r="T1823" s="233" t="n"/>
      <c r="U1823" s="233" t="n"/>
    </row>
    <row r="1824">
      <c r="B1824" s="233">
        <f>IF(AND(M1824&lt;&gt;"B20", O1824= "Coating_Standard"),"Y","N")</f>
        <v/>
      </c>
      <c r="C1824" s="233" t="inlineStr">
        <is>
          <t>ConTab_BOM_KP_Insert_2541</t>
        </is>
      </c>
      <c r="D1824" s="233">
        <f>IF(B1824="Y",C1824,"")</f>
        <v/>
      </c>
      <c r="E1824" s="198" t="inlineStr">
        <is>
          <t>6019-7_8-KP</t>
        </is>
      </c>
      <c r="F1824" s="235" t="inlineStr">
        <is>
          <t>Opt_Insert</t>
        </is>
      </c>
      <c r="G1824" s="235" t="inlineStr">
        <is>
          <t>6</t>
        </is>
      </c>
      <c r="H1824" s="234" t="inlineStr">
        <is>
          <t>X6</t>
        </is>
      </c>
      <c r="I1824" s="233" t="inlineStr">
        <is>
          <t>Packing</t>
        </is>
      </c>
      <c r="J1824" s="233" t="inlineStr">
        <is>
          <t>Packing</t>
        </is>
      </c>
      <c r="K1824" s="233" t="n"/>
      <c r="L1824" s="233" t="inlineStr">
        <is>
          <t>Regreasable</t>
        </is>
      </c>
      <c r="M1824" s="233" t="inlineStr">
        <is>
          <t>J</t>
        </is>
      </c>
      <c r="N1824" s="233" t="inlineStr">
        <is>
          <t>Labrynth Lip Seal</t>
        </is>
      </c>
      <c r="O1824" s="233" t="inlineStr">
        <is>
          <t>Coating_Scotchkote134_interior_exterior_IncludeImpeller</t>
        </is>
      </c>
      <c r="P1824" s="235" t="inlineStr">
        <is>
          <t>RTF</t>
        </is>
      </c>
      <c r="Q1824" s="233" t="inlineStr">
        <is>
          <t>B104783</t>
        </is>
      </c>
      <c r="R1824" s="235" t="inlineStr">
        <is>
          <t>LT105</t>
        </is>
      </c>
      <c r="S1824" s="233" t="n"/>
      <c r="T1824" s="233" t="n"/>
      <c r="U1824" s="233" t="n"/>
    </row>
    <row r="1825">
      <c r="B1825" s="233">
        <f>IF(AND(M1825&lt;&gt;"B20", O1825= "Coating_Standard"),"Y","N")</f>
        <v/>
      </c>
      <c r="C1825" s="233" t="inlineStr">
        <is>
          <t>ConTab_BOM_KP_Insert_2542</t>
        </is>
      </c>
      <c r="D1825" s="233">
        <f>IF(B1825="Y",C1825,"")</f>
        <v/>
      </c>
      <c r="E1825" s="198" t="inlineStr">
        <is>
          <t>6020-3_4-KP</t>
        </is>
      </c>
      <c r="F1825" s="235" t="inlineStr">
        <is>
          <t>Opt_Insert</t>
        </is>
      </c>
      <c r="G1825" s="235" t="inlineStr">
        <is>
          <t>6</t>
        </is>
      </c>
      <c r="H1825" s="234" t="inlineStr">
        <is>
          <t>X6</t>
        </is>
      </c>
      <c r="I1825" s="233" t="inlineStr">
        <is>
          <t>Mechanical Seal</t>
        </is>
      </c>
      <c r="J1825" s="233" t="inlineStr">
        <is>
          <t>Single</t>
        </is>
      </c>
      <c r="K1825" s="233" t="n"/>
      <c r="L1825" s="233" t="inlineStr">
        <is>
          <t>Regreasable</t>
        </is>
      </c>
      <c r="M1825" s="233" t="inlineStr">
        <is>
          <t>C35</t>
        </is>
      </c>
      <c r="N1825" s="233" t="inlineStr">
        <is>
          <t>Labrynth Lip Seal</t>
        </is>
      </c>
      <c r="O1825" s="233" t="inlineStr">
        <is>
          <t>Coating_Scotchkote134_interior_exterior_IncludeImpeller</t>
        </is>
      </c>
      <c r="P1825" s="235" t="inlineStr">
        <is>
          <t>RTF</t>
        </is>
      </c>
      <c r="Q1825" s="233" t="inlineStr">
        <is>
          <t>B104785</t>
        </is>
      </c>
      <c r="R1825" s="235" t="inlineStr">
        <is>
          <t>LT250</t>
        </is>
      </c>
      <c r="S1825" s="233" t="n"/>
      <c r="T1825" s="233" t="n"/>
      <c r="U1825" s="233" t="n"/>
    </row>
    <row r="1826">
      <c r="B1826" s="233">
        <f>IF(AND(M1826&lt;&gt;"B20", O1826= "Coating_Standard"),"Y","N")</f>
        <v/>
      </c>
      <c r="C1826" s="233" t="inlineStr">
        <is>
          <t>ConTab_BOM_KP_Insert_2543</t>
        </is>
      </c>
      <c r="D1826" s="233">
        <f>IF(B1826="Y",C1826,"")</f>
        <v/>
      </c>
      <c r="E1826" s="198" t="inlineStr">
        <is>
          <t>6020-3_4-KP</t>
        </is>
      </c>
      <c r="F1826" s="235" t="inlineStr">
        <is>
          <t>Opt_Insert</t>
        </is>
      </c>
      <c r="G1826" s="235" t="inlineStr">
        <is>
          <t>6</t>
        </is>
      </c>
      <c r="H1826" s="234" t="inlineStr">
        <is>
          <t>X6</t>
        </is>
      </c>
      <c r="I1826" s="233" t="inlineStr">
        <is>
          <t>Mechanical Seal</t>
        </is>
      </c>
      <c r="J1826" s="233" t="inlineStr">
        <is>
          <t>Single</t>
        </is>
      </c>
      <c r="K1826" s="233" t="n"/>
      <c r="L1826" s="233" t="inlineStr">
        <is>
          <t>Regreasable</t>
        </is>
      </c>
      <c r="M1826" s="233" t="inlineStr">
        <is>
          <t>J</t>
        </is>
      </c>
      <c r="N1826" s="233" t="inlineStr">
        <is>
          <t>Labrynth Lip Seal</t>
        </is>
      </c>
      <c r="O1826" s="233" t="inlineStr">
        <is>
          <t>Coating_Scotchkote134_interior_exterior_IncludeImpeller</t>
        </is>
      </c>
      <c r="P1826" s="235" t="inlineStr">
        <is>
          <t>RTF</t>
        </is>
      </c>
      <c r="Q1826" s="233" t="inlineStr">
        <is>
          <t>B104786</t>
        </is>
      </c>
      <c r="R1826" s="235" t="inlineStr">
        <is>
          <t>LT105</t>
        </is>
      </c>
      <c r="S1826" s="233" t="n"/>
      <c r="T1826" s="233" t="n"/>
      <c r="U1826" s="233" t="n"/>
    </row>
    <row r="1827">
      <c r="B1827" s="233">
        <f>IF(AND(M1827&lt;&gt;"B20", O1827= "Coating_Standard"),"Y","N")</f>
        <v/>
      </c>
      <c r="C1827" s="233" t="inlineStr">
        <is>
          <t>ConTab_BOM_KP_Insert_2544</t>
        </is>
      </c>
      <c r="D1827" s="233">
        <f>IF(B1827="Y",C1827,"")</f>
        <v/>
      </c>
      <c r="E1827" s="198" t="inlineStr">
        <is>
          <t>6020-3_4-KP</t>
        </is>
      </c>
      <c r="F1827" s="235" t="inlineStr">
        <is>
          <t>Opt_Insert</t>
        </is>
      </c>
      <c r="G1827" s="235" t="inlineStr">
        <is>
          <t>6</t>
        </is>
      </c>
      <c r="H1827" s="234" t="inlineStr">
        <is>
          <t>X6</t>
        </is>
      </c>
      <c r="I1827" s="233" t="inlineStr">
        <is>
          <t>Packing</t>
        </is>
      </c>
      <c r="J1827" s="233" t="inlineStr">
        <is>
          <t>Packing</t>
        </is>
      </c>
      <c r="K1827" s="233" t="n"/>
      <c r="L1827" s="233" t="inlineStr">
        <is>
          <t>Regreasable</t>
        </is>
      </c>
      <c r="M1827" s="233" t="inlineStr">
        <is>
          <t>C35</t>
        </is>
      </c>
      <c r="N1827" s="233" t="inlineStr">
        <is>
          <t>Labrynth Lip Seal</t>
        </is>
      </c>
      <c r="O1827" s="233" t="inlineStr">
        <is>
          <t>Coating_Scotchkote134_interior_exterior_IncludeImpeller</t>
        </is>
      </c>
      <c r="P1827" s="235" t="inlineStr">
        <is>
          <t>RTF</t>
        </is>
      </c>
      <c r="Q1827" s="233" t="inlineStr">
        <is>
          <t>B104788</t>
        </is>
      </c>
      <c r="R1827" s="235" t="inlineStr">
        <is>
          <t>LT250</t>
        </is>
      </c>
      <c r="S1827" s="233" t="n"/>
      <c r="T1827" s="233" t="n"/>
      <c r="U1827" s="233" t="n"/>
    </row>
    <row r="1828">
      <c r="B1828" s="233">
        <f>IF(AND(M1828&lt;&gt;"B20", O1828= "Coating_Standard"),"Y","N")</f>
        <v/>
      </c>
      <c r="C1828" s="233" t="inlineStr">
        <is>
          <t>ConTab_BOM_KP_Insert_2545</t>
        </is>
      </c>
      <c r="D1828" s="233">
        <f>IF(B1828="Y",C1828,"")</f>
        <v/>
      </c>
      <c r="E1828" s="198" t="inlineStr">
        <is>
          <t>6020-3_4-KP</t>
        </is>
      </c>
      <c r="F1828" s="235" t="inlineStr">
        <is>
          <t>Opt_Insert</t>
        </is>
      </c>
      <c r="G1828" s="235" t="inlineStr">
        <is>
          <t>6</t>
        </is>
      </c>
      <c r="H1828" s="234" t="inlineStr">
        <is>
          <t>X6</t>
        </is>
      </c>
      <c r="I1828" s="233" t="inlineStr">
        <is>
          <t>Packing</t>
        </is>
      </c>
      <c r="J1828" s="233" t="inlineStr">
        <is>
          <t>Packing</t>
        </is>
      </c>
      <c r="K1828" s="233" t="n"/>
      <c r="L1828" s="233" t="inlineStr">
        <is>
          <t>Regreasable</t>
        </is>
      </c>
      <c r="M1828" s="233" t="inlineStr">
        <is>
          <t>J</t>
        </is>
      </c>
      <c r="N1828" s="233" t="inlineStr">
        <is>
          <t>Labrynth Lip Seal</t>
        </is>
      </c>
      <c r="O1828" s="233" t="inlineStr">
        <is>
          <t>Coating_Scotchkote134_interior_exterior_IncludeImpeller</t>
        </is>
      </c>
      <c r="P1828" s="235" t="inlineStr">
        <is>
          <t>RTF</t>
        </is>
      </c>
      <c r="Q1828" s="233" t="inlineStr">
        <is>
          <t>B104789</t>
        </is>
      </c>
      <c r="R1828" s="235" t="inlineStr">
        <is>
          <t>LT105</t>
        </is>
      </c>
      <c r="S1828" s="233" t="n"/>
      <c r="T1828" s="233" t="n"/>
      <c r="U1828" s="233" t="n"/>
    </row>
    <row r="1829">
      <c r="B1829" s="233">
        <f>IF(AND(M1829&lt;&gt;"B20", O1829= "Coating_Standard"),"Y","N")</f>
        <v/>
      </c>
      <c r="C1829" s="233" t="inlineStr">
        <is>
          <t>ConTab_BOM_KP_Insert_2546</t>
        </is>
      </c>
      <c r="D1829" s="233">
        <f>IF(B1829="Y",C1829,"")</f>
        <v/>
      </c>
      <c r="E1829" s="198" t="inlineStr">
        <is>
          <t>8012-5_6-KP</t>
        </is>
      </c>
      <c r="F1829" s="235" t="inlineStr">
        <is>
          <t>Opt_Insert</t>
        </is>
      </c>
      <c r="G1829" s="235" t="inlineStr">
        <is>
          <t>5</t>
        </is>
      </c>
      <c r="H1829" s="234" t="inlineStr">
        <is>
          <t>X5</t>
        </is>
      </c>
      <c r="I1829" s="233" t="inlineStr">
        <is>
          <t>Mechanical Seal</t>
        </is>
      </c>
      <c r="J1829" s="233" t="inlineStr">
        <is>
          <t>Single</t>
        </is>
      </c>
      <c r="K1829" s="233" t="n"/>
      <c r="L1829" s="233" t="inlineStr">
        <is>
          <t>Regreasable</t>
        </is>
      </c>
      <c r="M1829" s="233" t="inlineStr">
        <is>
          <t>C35</t>
        </is>
      </c>
      <c r="N1829" s="233" t="inlineStr">
        <is>
          <t>Labrynth Lip Seal</t>
        </is>
      </c>
      <c r="O1829" s="233" t="inlineStr">
        <is>
          <t>Coating_Scotchkote134_interior_exterior_IncludeImpeller</t>
        </is>
      </c>
      <c r="P1829" s="235" t="inlineStr">
        <is>
          <t>RTF</t>
        </is>
      </c>
      <c r="Q1829" s="233" t="inlineStr">
        <is>
          <t>B104791</t>
        </is>
      </c>
      <c r="R1829" s="235" t="inlineStr">
        <is>
          <t>LT250</t>
        </is>
      </c>
      <c r="S1829" s="233" t="n"/>
      <c r="T1829" s="233" t="n"/>
      <c r="U1829" s="233" t="n"/>
    </row>
    <row r="1830">
      <c r="B1830" s="233">
        <f>IF(AND(M1830&lt;&gt;"B20", O1830= "Coating_Standard"),"Y","N")</f>
        <v/>
      </c>
      <c r="C1830" s="233" t="inlineStr">
        <is>
          <t>ConTab_BOM_KP_Insert_2547</t>
        </is>
      </c>
      <c r="D1830" s="233">
        <f>IF(B1830="Y",C1830,"")</f>
        <v/>
      </c>
      <c r="E1830" s="198" t="inlineStr">
        <is>
          <t>8012-5_6-KP</t>
        </is>
      </c>
      <c r="F1830" s="235" t="inlineStr">
        <is>
          <t>Opt_Insert</t>
        </is>
      </c>
      <c r="G1830" s="235" t="inlineStr">
        <is>
          <t>5</t>
        </is>
      </c>
      <c r="H1830" s="234" t="inlineStr">
        <is>
          <t>X5</t>
        </is>
      </c>
      <c r="I1830" s="233" t="inlineStr">
        <is>
          <t>Mechanical Seal</t>
        </is>
      </c>
      <c r="J1830" s="233" t="inlineStr">
        <is>
          <t>Single</t>
        </is>
      </c>
      <c r="K1830" s="233" t="n"/>
      <c r="L1830" s="233" t="inlineStr">
        <is>
          <t>Regreasable</t>
        </is>
      </c>
      <c r="M1830" s="233" t="inlineStr">
        <is>
          <t>J</t>
        </is>
      </c>
      <c r="N1830" s="233" t="inlineStr">
        <is>
          <t>Labrynth Lip Seal</t>
        </is>
      </c>
      <c r="O1830" s="233" t="inlineStr">
        <is>
          <t>Coating_Scotchkote134_interior_exterior_IncludeImpeller</t>
        </is>
      </c>
      <c r="P1830" s="235" t="inlineStr">
        <is>
          <t>RTF</t>
        </is>
      </c>
      <c r="Q1830" s="233" t="inlineStr">
        <is>
          <t>B104792</t>
        </is>
      </c>
      <c r="R1830" s="235" t="inlineStr">
        <is>
          <t>LT105</t>
        </is>
      </c>
      <c r="S1830" s="233" t="n"/>
      <c r="T1830" s="233" t="n"/>
      <c r="U1830" s="233" t="n"/>
    </row>
    <row r="1831">
      <c r="B1831" s="233">
        <f>IF(AND(M1831&lt;&gt;"B20", O1831= "Coating_Standard"),"Y","N")</f>
        <v/>
      </c>
      <c r="C1831" s="233" t="inlineStr">
        <is>
          <t>ConTab_BOM_KP_Insert_2548</t>
        </is>
      </c>
      <c r="D1831" s="233">
        <f>IF(B1831="Y",C1831,"")</f>
        <v/>
      </c>
      <c r="E1831" s="198" t="inlineStr">
        <is>
          <t>8012-5_6-KP</t>
        </is>
      </c>
      <c r="F1831" s="235" t="inlineStr">
        <is>
          <t>Opt_Insert</t>
        </is>
      </c>
      <c r="G1831" s="235" t="inlineStr">
        <is>
          <t>5</t>
        </is>
      </c>
      <c r="H1831" s="234" t="inlineStr">
        <is>
          <t>X5</t>
        </is>
      </c>
      <c r="I1831" s="233" t="inlineStr">
        <is>
          <t>Packing</t>
        </is>
      </c>
      <c r="J1831" s="233" t="inlineStr">
        <is>
          <t>Packing</t>
        </is>
      </c>
      <c r="K1831" s="233" t="n"/>
      <c r="L1831" s="233" t="inlineStr">
        <is>
          <t>Regreasable</t>
        </is>
      </c>
      <c r="M1831" s="233" t="inlineStr">
        <is>
          <t>C35</t>
        </is>
      </c>
      <c r="N1831" s="233" t="inlineStr">
        <is>
          <t>Labrynth Lip Seal</t>
        </is>
      </c>
      <c r="O1831" s="233" t="inlineStr">
        <is>
          <t>Coating_Scotchkote134_interior_exterior_IncludeImpeller</t>
        </is>
      </c>
      <c r="P1831" s="235" t="inlineStr">
        <is>
          <t>RTF</t>
        </is>
      </c>
      <c r="Q1831" s="233" t="inlineStr">
        <is>
          <t>B104794</t>
        </is>
      </c>
      <c r="R1831" s="235" t="inlineStr">
        <is>
          <t>LT250</t>
        </is>
      </c>
      <c r="S1831" s="233" t="n"/>
      <c r="T1831" s="233" t="n"/>
      <c r="U1831" s="233" t="n"/>
    </row>
    <row r="1832">
      <c r="B1832" s="233">
        <f>IF(AND(M1832&lt;&gt;"B20", O1832= "Coating_Standard"),"Y","N")</f>
        <v/>
      </c>
      <c r="C1832" s="233" t="inlineStr">
        <is>
          <t>ConTab_BOM_KP_Insert_2549</t>
        </is>
      </c>
      <c r="D1832" s="233">
        <f>IF(B1832="Y",C1832,"")</f>
        <v/>
      </c>
      <c r="E1832" s="198" t="inlineStr">
        <is>
          <t>8012-5_6-KP</t>
        </is>
      </c>
      <c r="F1832" s="235" t="inlineStr">
        <is>
          <t>Opt_Insert</t>
        </is>
      </c>
      <c r="G1832" s="235" t="inlineStr">
        <is>
          <t>5</t>
        </is>
      </c>
      <c r="H1832" s="234" t="inlineStr">
        <is>
          <t>X5</t>
        </is>
      </c>
      <c r="I1832" s="233" t="inlineStr">
        <is>
          <t>Packing</t>
        </is>
      </c>
      <c r="J1832" s="233" t="inlineStr">
        <is>
          <t>Packing</t>
        </is>
      </c>
      <c r="K1832" s="233" t="n"/>
      <c r="L1832" s="233" t="inlineStr">
        <is>
          <t>Regreasable</t>
        </is>
      </c>
      <c r="M1832" s="233" t="inlineStr">
        <is>
          <t>J</t>
        </is>
      </c>
      <c r="N1832" s="233" t="inlineStr">
        <is>
          <t>Labrynth Lip Seal</t>
        </is>
      </c>
      <c r="O1832" s="233" t="inlineStr">
        <is>
          <t>Coating_Scotchkote134_interior_exterior_IncludeImpeller</t>
        </is>
      </c>
      <c r="P1832" s="235" t="inlineStr">
        <is>
          <t>RTF</t>
        </is>
      </c>
      <c r="Q1832" s="233" t="inlineStr">
        <is>
          <t>B104795</t>
        </is>
      </c>
      <c r="R1832" s="235" t="inlineStr">
        <is>
          <t>LT105</t>
        </is>
      </c>
      <c r="S1832" s="233" t="n"/>
      <c r="T1832" s="233" t="n"/>
      <c r="U1832" s="233" t="n"/>
    </row>
    <row r="1833">
      <c r="B1833" s="233">
        <f>IF(AND(M1833&lt;&gt;"B20", O1833= "Coating_Standard"),"Y","N")</f>
        <v/>
      </c>
      <c r="C1833" s="233" t="inlineStr">
        <is>
          <t>ConTab_BOM_KP_Insert_2550</t>
        </is>
      </c>
      <c r="D1833" s="233">
        <f>IF(B1833="Y",C1833,"")</f>
        <v/>
      </c>
      <c r="E1833" s="198" t="inlineStr">
        <is>
          <t>8015-3_4-KP</t>
        </is>
      </c>
      <c r="F1833" s="235" t="inlineStr">
        <is>
          <t>Opt_Insert</t>
        </is>
      </c>
      <c r="G1833" s="235" t="inlineStr">
        <is>
          <t>5</t>
        </is>
      </c>
      <c r="H1833" s="234" t="inlineStr">
        <is>
          <t>X5</t>
        </is>
      </c>
      <c r="I1833" s="233" t="inlineStr">
        <is>
          <t>Mechanical Seal</t>
        </is>
      </c>
      <c r="J1833" s="233" t="inlineStr">
        <is>
          <t>Single</t>
        </is>
      </c>
      <c r="K1833" s="233" t="n"/>
      <c r="L1833" s="233" t="inlineStr">
        <is>
          <t>Regreasable</t>
        </is>
      </c>
      <c r="M1833" s="233" t="inlineStr">
        <is>
          <t>C35</t>
        </is>
      </c>
      <c r="N1833" s="233" t="inlineStr">
        <is>
          <t>Labrynth Lip Seal</t>
        </is>
      </c>
      <c r="O1833" s="233" t="inlineStr">
        <is>
          <t>Coating_Scotchkote134_interior_exterior_IncludeImpeller</t>
        </is>
      </c>
      <c r="P1833" s="235" t="inlineStr">
        <is>
          <t>RTF</t>
        </is>
      </c>
      <c r="Q1833" s="233" t="inlineStr">
        <is>
          <t>B104797</t>
        </is>
      </c>
      <c r="R1833" s="235" t="inlineStr">
        <is>
          <t>LT250</t>
        </is>
      </c>
      <c r="S1833" s="233" t="n"/>
      <c r="T1833" s="233" t="n"/>
      <c r="U1833" s="233" t="n"/>
    </row>
    <row r="1834">
      <c r="B1834" s="233">
        <f>IF(AND(M1834&lt;&gt;"B20", O1834= "Coating_Standard"),"Y","N")</f>
        <v/>
      </c>
      <c r="C1834" s="233" t="inlineStr">
        <is>
          <t>ConTab_BOM_KP_Insert_2551</t>
        </is>
      </c>
      <c r="D1834" s="233">
        <f>IF(B1834="Y",C1834,"")</f>
        <v/>
      </c>
      <c r="E1834" s="198" t="inlineStr">
        <is>
          <t>8015-3_4-KP</t>
        </is>
      </c>
      <c r="F1834" s="235" t="inlineStr">
        <is>
          <t>Opt_Insert</t>
        </is>
      </c>
      <c r="G1834" s="235" t="inlineStr">
        <is>
          <t>5</t>
        </is>
      </c>
      <c r="H1834" s="234" t="inlineStr">
        <is>
          <t>X5</t>
        </is>
      </c>
      <c r="I1834" s="233" t="inlineStr">
        <is>
          <t>Mechanical Seal</t>
        </is>
      </c>
      <c r="J1834" s="233" t="inlineStr">
        <is>
          <t>Single</t>
        </is>
      </c>
      <c r="K1834" s="233" t="n"/>
      <c r="L1834" s="233" t="inlineStr">
        <is>
          <t>Regreasable</t>
        </is>
      </c>
      <c r="M1834" s="233" t="inlineStr">
        <is>
          <t>J</t>
        </is>
      </c>
      <c r="N1834" s="233" t="inlineStr">
        <is>
          <t>Labrynth Lip Seal</t>
        </is>
      </c>
      <c r="O1834" s="233" t="inlineStr">
        <is>
          <t>Coating_Scotchkote134_interior_exterior_IncludeImpeller</t>
        </is>
      </c>
      <c r="P1834" s="235" t="inlineStr">
        <is>
          <t>RTF</t>
        </is>
      </c>
      <c r="Q1834" s="233" t="inlineStr">
        <is>
          <t>B104798</t>
        </is>
      </c>
      <c r="R1834" s="235" t="inlineStr">
        <is>
          <t>LT105</t>
        </is>
      </c>
      <c r="S1834" s="233" t="n"/>
      <c r="T1834" s="233" t="n"/>
      <c r="U1834" s="233" t="n"/>
    </row>
    <row r="1835">
      <c r="B1835" s="233">
        <f>IF(AND(M1835&lt;&gt;"B20", O1835= "Coating_Standard"),"Y","N")</f>
        <v/>
      </c>
      <c r="C1835" s="233" t="inlineStr">
        <is>
          <t>ConTab_BOM_KP_Insert_2552</t>
        </is>
      </c>
      <c r="D1835" s="233">
        <f>IF(B1835="Y",C1835,"")</f>
        <v/>
      </c>
      <c r="E1835" s="198" t="inlineStr">
        <is>
          <t>8015-3_4-KP</t>
        </is>
      </c>
      <c r="F1835" s="235" t="inlineStr">
        <is>
          <t>Opt_Insert</t>
        </is>
      </c>
      <c r="G1835" s="235" t="inlineStr">
        <is>
          <t>5</t>
        </is>
      </c>
      <c r="H1835" s="234" t="inlineStr">
        <is>
          <t>X5</t>
        </is>
      </c>
      <c r="I1835" s="233" t="inlineStr">
        <is>
          <t>Packing</t>
        </is>
      </c>
      <c r="J1835" s="233" t="inlineStr">
        <is>
          <t>Packing</t>
        </is>
      </c>
      <c r="K1835" s="233" t="n"/>
      <c r="L1835" s="233" t="inlineStr">
        <is>
          <t>Regreasable</t>
        </is>
      </c>
      <c r="M1835" s="233" t="inlineStr">
        <is>
          <t>C35</t>
        </is>
      </c>
      <c r="N1835" s="233" t="inlineStr">
        <is>
          <t>Labrynth Lip Seal</t>
        </is>
      </c>
      <c r="O1835" s="233" t="inlineStr">
        <is>
          <t>Coating_Scotchkote134_interior_exterior_IncludeImpeller</t>
        </is>
      </c>
      <c r="P1835" s="235" t="inlineStr">
        <is>
          <t>RTF</t>
        </is>
      </c>
      <c r="Q1835" s="233" t="inlineStr">
        <is>
          <t>B104800</t>
        </is>
      </c>
      <c r="R1835" s="235" t="inlineStr">
        <is>
          <t>LT250</t>
        </is>
      </c>
      <c r="S1835" s="233" t="n"/>
      <c r="T1835" s="233" t="n"/>
      <c r="U1835" s="233" t="n"/>
    </row>
    <row r="1836">
      <c r="B1836" s="233">
        <f>IF(AND(M1836&lt;&gt;"B20", O1836= "Coating_Standard"),"Y","N")</f>
        <v/>
      </c>
      <c r="C1836" s="233" t="inlineStr">
        <is>
          <t>ConTab_BOM_KP_Insert_2553</t>
        </is>
      </c>
      <c r="D1836" s="233">
        <f>IF(B1836="Y",C1836,"")</f>
        <v/>
      </c>
      <c r="E1836" s="198" t="inlineStr">
        <is>
          <t>8015-3_4-KP</t>
        </is>
      </c>
      <c r="F1836" s="235" t="inlineStr">
        <is>
          <t>Opt_Insert</t>
        </is>
      </c>
      <c r="G1836" s="235" t="inlineStr">
        <is>
          <t>5</t>
        </is>
      </c>
      <c r="H1836" s="234" t="inlineStr">
        <is>
          <t>X5</t>
        </is>
      </c>
      <c r="I1836" s="233" t="inlineStr">
        <is>
          <t>Packing</t>
        </is>
      </c>
      <c r="J1836" s="233" t="inlineStr">
        <is>
          <t>Packing</t>
        </is>
      </c>
      <c r="K1836" s="233" t="n"/>
      <c r="L1836" s="233" t="inlineStr">
        <is>
          <t>Regreasable</t>
        </is>
      </c>
      <c r="M1836" s="233" t="inlineStr">
        <is>
          <t>J</t>
        </is>
      </c>
      <c r="N1836" s="233" t="inlineStr">
        <is>
          <t>Labrynth Lip Seal</t>
        </is>
      </c>
      <c r="O1836" s="233" t="inlineStr">
        <is>
          <t>Coating_Scotchkote134_interior_exterior_IncludeImpeller</t>
        </is>
      </c>
      <c r="P1836" s="235" t="inlineStr">
        <is>
          <t>RTF</t>
        </is>
      </c>
      <c r="Q1836" s="233" t="inlineStr">
        <is>
          <t>B104801</t>
        </is>
      </c>
      <c r="R1836" s="235" t="inlineStr">
        <is>
          <t>LT105</t>
        </is>
      </c>
      <c r="S1836" s="233" t="n"/>
      <c r="T1836" s="233" t="n"/>
      <c r="U1836" s="233" t="n"/>
    </row>
    <row r="1837">
      <c r="B1837" s="233">
        <f>IF(AND(M1837&lt;&gt;"B20", O1837= "Coating_Standard"),"Y","N")</f>
        <v/>
      </c>
      <c r="C1837" s="233" t="inlineStr">
        <is>
          <t>ConTab_BOM_KP_Insert_2554</t>
        </is>
      </c>
      <c r="D1837" s="233">
        <f>IF(B1837="Y",C1837,"")</f>
        <v/>
      </c>
      <c r="E1837" s="198" t="inlineStr">
        <is>
          <t>8020-5_6-KP</t>
        </is>
      </c>
      <c r="F1837" s="235" t="inlineStr">
        <is>
          <t>Opt_Insert</t>
        </is>
      </c>
      <c r="G1837" s="235" t="inlineStr">
        <is>
          <t>K</t>
        </is>
      </c>
      <c r="H1837" s="234" t="inlineStr">
        <is>
          <t>XK</t>
        </is>
      </c>
      <c r="I1837" s="233" t="inlineStr">
        <is>
          <t>Mechanical Seal</t>
        </is>
      </c>
      <c r="J1837" s="233" t="inlineStr">
        <is>
          <t>Single</t>
        </is>
      </c>
      <c r="K1837" s="233" t="n"/>
      <c r="L1837" s="233" t="inlineStr">
        <is>
          <t>Regreasable</t>
        </is>
      </c>
      <c r="M1837" s="233" t="inlineStr">
        <is>
          <t>C35</t>
        </is>
      </c>
      <c r="N1837" s="233" t="inlineStr">
        <is>
          <t>Labrynth Lip Seal</t>
        </is>
      </c>
      <c r="O1837" s="233" t="inlineStr">
        <is>
          <t>Coating_Scotchkote134_interior_exterior_IncludeImpeller</t>
        </is>
      </c>
      <c r="P1837" s="235" t="inlineStr">
        <is>
          <t>RTF</t>
        </is>
      </c>
      <c r="Q1837" s="233" t="inlineStr">
        <is>
          <t>B104803</t>
        </is>
      </c>
      <c r="R1837" s="235" t="inlineStr">
        <is>
          <t>LT250</t>
        </is>
      </c>
      <c r="S1837" s="233" t="n"/>
      <c r="T1837" s="233" t="n"/>
      <c r="U1837" s="233" t="n"/>
    </row>
    <row r="1838">
      <c r="B1838" s="233">
        <f>IF(AND(M1838&lt;&gt;"B20", O1838= "Coating_Standard"),"Y","N")</f>
        <v/>
      </c>
      <c r="C1838" s="233" t="inlineStr">
        <is>
          <t>ConTab_BOM_KP_Insert_2555</t>
        </is>
      </c>
      <c r="D1838" s="233">
        <f>IF(B1838="Y",C1838,"")</f>
        <v/>
      </c>
      <c r="E1838" s="198" t="inlineStr">
        <is>
          <t>8020-5_6-KP</t>
        </is>
      </c>
      <c r="F1838" s="235" t="inlineStr">
        <is>
          <t>Opt_Insert</t>
        </is>
      </c>
      <c r="G1838" s="235" t="inlineStr">
        <is>
          <t>K</t>
        </is>
      </c>
      <c r="H1838" s="234" t="inlineStr">
        <is>
          <t>XK</t>
        </is>
      </c>
      <c r="I1838" s="233" t="inlineStr">
        <is>
          <t>Mechanical Seal</t>
        </is>
      </c>
      <c r="J1838" s="233" t="inlineStr">
        <is>
          <t>Single</t>
        </is>
      </c>
      <c r="K1838" s="233" t="n"/>
      <c r="L1838" s="233" t="inlineStr">
        <is>
          <t>Regreasable</t>
        </is>
      </c>
      <c r="M1838" s="233" t="inlineStr">
        <is>
          <t>J</t>
        </is>
      </c>
      <c r="N1838" s="233" t="inlineStr">
        <is>
          <t>Labrynth Lip Seal</t>
        </is>
      </c>
      <c r="O1838" s="233" t="inlineStr">
        <is>
          <t>Coating_Scotchkote134_interior_exterior_IncludeImpeller</t>
        </is>
      </c>
      <c r="P1838" s="235" t="inlineStr">
        <is>
          <t>RTF</t>
        </is>
      </c>
      <c r="Q1838" s="233" t="inlineStr">
        <is>
          <t>B104804</t>
        </is>
      </c>
      <c r="R1838" s="235" t="inlineStr">
        <is>
          <t>LT105</t>
        </is>
      </c>
      <c r="S1838" s="233" t="n"/>
      <c r="T1838" s="233" t="n"/>
      <c r="U1838" s="233" t="n"/>
    </row>
    <row r="1839">
      <c r="B1839" s="233">
        <f>IF(AND(M1839&lt;&gt;"B20", O1839= "Coating_Standard"),"Y","N")</f>
        <v/>
      </c>
      <c r="C1839" s="233" t="inlineStr">
        <is>
          <t>ConTab_BOM_KP_Insert_2556</t>
        </is>
      </c>
      <c r="D1839" s="233">
        <f>IF(B1839="Y",C1839,"")</f>
        <v/>
      </c>
      <c r="E1839" s="198" t="inlineStr">
        <is>
          <t>8020-5_6-KP</t>
        </is>
      </c>
      <c r="F1839" s="235" t="inlineStr">
        <is>
          <t>Opt_Insert</t>
        </is>
      </c>
      <c r="G1839" s="235" t="inlineStr">
        <is>
          <t>K</t>
        </is>
      </c>
      <c r="H1839" s="234" t="inlineStr">
        <is>
          <t>XK</t>
        </is>
      </c>
      <c r="I1839" s="233" t="inlineStr">
        <is>
          <t>Packing</t>
        </is>
      </c>
      <c r="J1839" s="233" t="inlineStr">
        <is>
          <t>Packing</t>
        </is>
      </c>
      <c r="K1839" s="233" t="n"/>
      <c r="L1839" s="233" t="inlineStr">
        <is>
          <t>Regreasable</t>
        </is>
      </c>
      <c r="M1839" s="233" t="inlineStr">
        <is>
          <t>C35</t>
        </is>
      </c>
      <c r="N1839" s="233" t="inlineStr">
        <is>
          <t>Labrynth Lip Seal</t>
        </is>
      </c>
      <c r="O1839" s="233" t="inlineStr">
        <is>
          <t>Coating_Scotchkote134_interior_exterior_IncludeImpeller</t>
        </is>
      </c>
      <c r="P1839" s="235" t="inlineStr">
        <is>
          <t>RTF</t>
        </is>
      </c>
      <c r="Q1839" s="233" t="inlineStr">
        <is>
          <t>B104806</t>
        </is>
      </c>
      <c r="R1839" s="235" t="inlineStr">
        <is>
          <t>LT250</t>
        </is>
      </c>
      <c r="S1839" s="233" t="n"/>
      <c r="T1839" s="233" t="n"/>
      <c r="U1839" s="233" t="n"/>
    </row>
    <row r="1840">
      <c r="B1840" s="233">
        <f>IF(AND(M1840&lt;&gt;"B20", O1840= "Coating_Standard"),"Y","N")</f>
        <v/>
      </c>
      <c r="C1840" s="233" t="inlineStr">
        <is>
          <t>ConTab_BOM_KP_Insert_2557</t>
        </is>
      </c>
      <c r="D1840" s="233">
        <f>IF(B1840="Y",C1840,"")</f>
        <v/>
      </c>
      <c r="E1840" s="198" t="inlineStr">
        <is>
          <t>8020-5_6-KP</t>
        </is>
      </c>
      <c r="F1840" s="235" t="inlineStr">
        <is>
          <t>Opt_Insert</t>
        </is>
      </c>
      <c r="G1840" s="235" t="inlineStr">
        <is>
          <t>K</t>
        </is>
      </c>
      <c r="H1840" s="234" t="inlineStr">
        <is>
          <t>XK</t>
        </is>
      </c>
      <c r="I1840" s="233" t="inlineStr">
        <is>
          <t>Packing</t>
        </is>
      </c>
      <c r="J1840" s="233" t="inlineStr">
        <is>
          <t>Packing</t>
        </is>
      </c>
      <c r="K1840" s="233" t="n"/>
      <c r="L1840" s="233" t="inlineStr">
        <is>
          <t>Regreasable</t>
        </is>
      </c>
      <c r="M1840" s="233" t="inlineStr">
        <is>
          <t>J</t>
        </is>
      </c>
      <c r="N1840" s="233" t="inlineStr">
        <is>
          <t>Labrynth Lip Seal</t>
        </is>
      </c>
      <c r="O1840" s="233" t="inlineStr">
        <is>
          <t>Coating_Scotchkote134_interior_exterior_IncludeImpeller</t>
        </is>
      </c>
      <c r="P1840" s="235" t="inlineStr">
        <is>
          <t>RTF</t>
        </is>
      </c>
      <c r="Q1840" s="233" t="inlineStr">
        <is>
          <t>B104807</t>
        </is>
      </c>
      <c r="R1840" s="235" t="inlineStr">
        <is>
          <t>LT105</t>
        </is>
      </c>
      <c r="S1840" s="233" t="n"/>
      <c r="T1840" s="233" t="n"/>
      <c r="U1840" s="233" t="n"/>
    </row>
    <row r="1841">
      <c r="B1841" s="233">
        <f>IF(AND(M1841&lt;&gt;"B20", O1841= "Coating_Standard"),"Y","N")</f>
        <v/>
      </c>
      <c r="C1841" s="233" t="inlineStr">
        <is>
          <t>ConTab_BOM_KP_Insert_2558</t>
        </is>
      </c>
      <c r="D1841" s="233">
        <f>IF(B1841="Y",C1841,"")</f>
        <v/>
      </c>
      <c r="E1841" s="198" t="inlineStr">
        <is>
          <t>1012-9_0-KP</t>
        </is>
      </c>
      <c r="F1841" s="235" t="inlineStr">
        <is>
          <t>Opt_Insert</t>
        </is>
      </c>
      <c r="G1841" s="235" t="inlineStr">
        <is>
          <t>5</t>
        </is>
      </c>
      <c r="H1841" s="234" t="inlineStr">
        <is>
          <t>X5</t>
        </is>
      </c>
      <c r="I1841" s="233" t="inlineStr">
        <is>
          <t>Mechanical Seal</t>
        </is>
      </c>
      <c r="J1841" s="233" t="inlineStr">
        <is>
          <t>Single</t>
        </is>
      </c>
      <c r="K1841" s="233" t="n"/>
      <c r="L1841" s="233" t="inlineStr">
        <is>
          <t>Regreasable</t>
        </is>
      </c>
      <c r="M1841" s="233" t="inlineStr">
        <is>
          <t>C35</t>
        </is>
      </c>
      <c r="N1841" s="233" t="inlineStr">
        <is>
          <t>Labrynth Lip Seal</t>
        </is>
      </c>
      <c r="O1841" s="233" t="inlineStr">
        <is>
          <t>Coating_Scotchkote134_interior_exterior_IncludeImpeller</t>
        </is>
      </c>
      <c r="P1841" s="235" t="inlineStr">
        <is>
          <t>RTF</t>
        </is>
      </c>
      <c r="Q1841" s="233" t="inlineStr">
        <is>
          <t>B104809</t>
        </is>
      </c>
      <c r="R1841" s="235" t="inlineStr">
        <is>
          <t>LT250</t>
        </is>
      </c>
      <c r="S1841" s="233" t="n"/>
      <c r="T1841" s="233" t="n"/>
      <c r="U1841" s="233" t="n"/>
    </row>
    <row r="1842">
      <c r="B1842" s="233">
        <f>IF(AND(M1842&lt;&gt;"B20", O1842= "Coating_Standard"),"Y","N")</f>
        <v/>
      </c>
      <c r="C1842" s="233" t="inlineStr">
        <is>
          <t>ConTab_BOM_KP_Insert_2559</t>
        </is>
      </c>
      <c r="D1842" s="233">
        <f>IF(B1842="Y",C1842,"")</f>
        <v/>
      </c>
      <c r="E1842" s="198" t="inlineStr">
        <is>
          <t>1012-9_0-KP</t>
        </is>
      </c>
      <c r="F1842" s="235" t="inlineStr">
        <is>
          <t>Opt_Insert</t>
        </is>
      </c>
      <c r="G1842" s="235" t="inlineStr">
        <is>
          <t>5</t>
        </is>
      </c>
      <c r="H1842" s="234" t="inlineStr">
        <is>
          <t>X5</t>
        </is>
      </c>
      <c r="I1842" s="233" t="inlineStr">
        <is>
          <t>Mechanical Seal</t>
        </is>
      </c>
      <c r="J1842" s="233" t="inlineStr">
        <is>
          <t>Single</t>
        </is>
      </c>
      <c r="K1842" s="233" t="n"/>
      <c r="L1842" s="233" t="inlineStr">
        <is>
          <t>Regreasable</t>
        </is>
      </c>
      <c r="M1842" s="233" t="inlineStr">
        <is>
          <t>J</t>
        </is>
      </c>
      <c r="N1842" s="233" t="inlineStr">
        <is>
          <t>Labrynth Lip Seal</t>
        </is>
      </c>
      <c r="O1842" s="233" t="inlineStr">
        <is>
          <t>Coating_Scotchkote134_interior_exterior_IncludeImpeller</t>
        </is>
      </c>
      <c r="P1842" s="235" t="inlineStr">
        <is>
          <t>RTF</t>
        </is>
      </c>
      <c r="Q1842" s="233" t="inlineStr">
        <is>
          <t>B104810</t>
        </is>
      </c>
      <c r="R1842" s="235" t="inlineStr">
        <is>
          <t>LT105</t>
        </is>
      </c>
      <c r="S1842" s="233" t="n"/>
      <c r="T1842" s="233" t="n"/>
      <c r="U1842" s="233" t="n"/>
    </row>
    <row r="1843">
      <c r="B1843" s="233">
        <f>IF(AND(M1843&lt;&gt;"B20", O1843= "Coating_Standard"),"Y","N")</f>
        <v/>
      </c>
      <c r="C1843" s="233" t="inlineStr">
        <is>
          <t>ConTab_BOM_KP_Insert_2560</t>
        </is>
      </c>
      <c r="D1843" s="233">
        <f>IF(B1843="Y",C1843,"")</f>
        <v/>
      </c>
      <c r="E1843" s="198" t="inlineStr">
        <is>
          <t>1012-9_0-KP</t>
        </is>
      </c>
      <c r="F1843" s="235" t="inlineStr">
        <is>
          <t>Opt_Insert</t>
        </is>
      </c>
      <c r="G1843" s="235" t="inlineStr">
        <is>
          <t>5</t>
        </is>
      </c>
      <c r="H1843" s="234" t="inlineStr">
        <is>
          <t>X5</t>
        </is>
      </c>
      <c r="I1843" s="233" t="inlineStr">
        <is>
          <t>Packing</t>
        </is>
      </c>
      <c r="J1843" s="233" t="inlineStr">
        <is>
          <t>Packing</t>
        </is>
      </c>
      <c r="K1843" s="233" t="n"/>
      <c r="L1843" s="233" t="inlineStr">
        <is>
          <t>Regreasable</t>
        </is>
      </c>
      <c r="M1843" s="233" t="inlineStr">
        <is>
          <t>C35</t>
        </is>
      </c>
      <c r="N1843" s="233" t="inlineStr">
        <is>
          <t>Labrynth Lip Seal</t>
        </is>
      </c>
      <c r="O1843" s="233" t="inlineStr">
        <is>
          <t>Coating_Scotchkote134_interior_exterior_IncludeImpeller</t>
        </is>
      </c>
      <c r="P1843" s="235" t="inlineStr">
        <is>
          <t>RTF</t>
        </is>
      </c>
      <c r="Q1843" s="233" t="inlineStr">
        <is>
          <t>B104812</t>
        </is>
      </c>
      <c r="R1843" s="235" t="inlineStr">
        <is>
          <t>LT250</t>
        </is>
      </c>
      <c r="S1843" s="233" t="n"/>
      <c r="T1843" s="233" t="n"/>
      <c r="U1843" s="233" t="n"/>
    </row>
    <row r="1844">
      <c r="B1844" s="233">
        <f>IF(AND(M1844&lt;&gt;"B20", O1844= "Coating_Standard"),"Y","N")</f>
        <v/>
      </c>
      <c r="C1844" s="233" t="inlineStr">
        <is>
          <t>ConTab_BOM_KP_Insert_2561</t>
        </is>
      </c>
      <c r="D1844" s="233">
        <f>IF(B1844="Y",C1844,"")</f>
        <v/>
      </c>
      <c r="E1844" s="198" t="inlineStr">
        <is>
          <t>1012-9_0-KP</t>
        </is>
      </c>
      <c r="F1844" s="235" t="inlineStr">
        <is>
          <t>Opt_Insert</t>
        </is>
      </c>
      <c r="G1844" s="235" t="inlineStr">
        <is>
          <t>5</t>
        </is>
      </c>
      <c r="H1844" s="234" t="inlineStr">
        <is>
          <t>X5</t>
        </is>
      </c>
      <c r="I1844" s="233" t="inlineStr">
        <is>
          <t>Packing</t>
        </is>
      </c>
      <c r="J1844" s="233" t="inlineStr">
        <is>
          <t>Packing</t>
        </is>
      </c>
      <c r="K1844" s="233" t="n"/>
      <c r="L1844" s="233" t="inlineStr">
        <is>
          <t>Regreasable</t>
        </is>
      </c>
      <c r="M1844" s="233" t="inlineStr">
        <is>
          <t>J</t>
        </is>
      </c>
      <c r="N1844" s="233" t="inlineStr">
        <is>
          <t>Labrynth Lip Seal</t>
        </is>
      </c>
      <c r="O1844" s="233" t="inlineStr">
        <is>
          <t>Coating_Scotchkote134_interior_exterior_IncludeImpeller</t>
        </is>
      </c>
      <c r="P1844" s="235" t="inlineStr">
        <is>
          <t>RTF</t>
        </is>
      </c>
      <c r="Q1844" s="233" t="inlineStr">
        <is>
          <t>B104813</t>
        </is>
      </c>
      <c r="R1844" s="235" t="inlineStr">
        <is>
          <t>LT105</t>
        </is>
      </c>
      <c r="S1844" s="233" t="n"/>
      <c r="T1844" s="233" t="n"/>
      <c r="U1844" s="233" t="n"/>
    </row>
    <row r="1845">
      <c r="B1845" s="233">
        <f>IF(AND(M1845&lt;&gt;"B20", O1845= "Coating_Standard"),"Y","N")</f>
        <v/>
      </c>
      <c r="C1845" s="233" t="inlineStr">
        <is>
          <t>ConTab_BOM_KP_Insert_2562</t>
        </is>
      </c>
      <c r="D1845" s="233">
        <f>IF(B1845="Y",C1845,"")</f>
        <v/>
      </c>
      <c r="E1845" s="198" t="inlineStr">
        <is>
          <t>1015-3_4-KP</t>
        </is>
      </c>
      <c r="F1845" s="235" t="inlineStr">
        <is>
          <t>Opt_Insert</t>
        </is>
      </c>
      <c r="G1845" s="235" t="inlineStr">
        <is>
          <t>7</t>
        </is>
      </c>
      <c r="H1845" s="234" t="inlineStr">
        <is>
          <t>X7</t>
        </is>
      </c>
      <c r="I1845" s="233" t="inlineStr">
        <is>
          <t>Mechanical Seal</t>
        </is>
      </c>
      <c r="J1845" s="233" t="inlineStr">
        <is>
          <t>Single</t>
        </is>
      </c>
      <c r="K1845" s="233" t="n"/>
      <c r="L1845" s="233" t="inlineStr">
        <is>
          <t>Regreasable</t>
        </is>
      </c>
      <c r="M1845" s="233" t="inlineStr">
        <is>
          <t>C35</t>
        </is>
      </c>
      <c r="N1845" s="233" t="inlineStr">
        <is>
          <t>Labrynth Lip Seal</t>
        </is>
      </c>
      <c r="O1845" s="233" t="inlineStr">
        <is>
          <t>Coating_Scotchkote134_interior_exterior_IncludeImpeller</t>
        </is>
      </c>
      <c r="P1845" s="235" t="inlineStr">
        <is>
          <t>RTF</t>
        </is>
      </c>
      <c r="Q1845" s="233" t="inlineStr">
        <is>
          <t>B104815</t>
        </is>
      </c>
      <c r="R1845" s="235" t="inlineStr">
        <is>
          <t>LT250</t>
        </is>
      </c>
      <c r="S1845" s="233" t="n"/>
      <c r="T1845" s="233" t="n"/>
      <c r="U1845" s="233" t="n"/>
    </row>
    <row r="1846">
      <c r="B1846" s="233">
        <f>IF(AND(M1846&lt;&gt;"B20", O1846= "Coating_Standard"),"Y","N")</f>
        <v/>
      </c>
      <c r="C1846" s="233" t="inlineStr">
        <is>
          <t>ConTab_BOM_KP_Insert_2563</t>
        </is>
      </c>
      <c r="D1846" s="233">
        <f>IF(B1846="Y",C1846,"")</f>
        <v/>
      </c>
      <c r="E1846" s="198" t="inlineStr">
        <is>
          <t>1015-3_4-KP</t>
        </is>
      </c>
      <c r="F1846" s="235" t="inlineStr">
        <is>
          <t>Opt_Insert</t>
        </is>
      </c>
      <c r="G1846" s="235" t="inlineStr">
        <is>
          <t>7</t>
        </is>
      </c>
      <c r="H1846" s="234" t="inlineStr">
        <is>
          <t>X7</t>
        </is>
      </c>
      <c r="I1846" s="233" t="inlineStr">
        <is>
          <t>Mechanical Seal</t>
        </is>
      </c>
      <c r="J1846" s="233" t="inlineStr">
        <is>
          <t>Single</t>
        </is>
      </c>
      <c r="K1846" s="233" t="n"/>
      <c r="L1846" s="233" t="inlineStr">
        <is>
          <t>Regreasable</t>
        </is>
      </c>
      <c r="M1846" s="233" t="inlineStr">
        <is>
          <t>J</t>
        </is>
      </c>
      <c r="N1846" s="233" t="inlineStr">
        <is>
          <t>Labrynth Lip Seal</t>
        </is>
      </c>
      <c r="O1846" s="233" t="inlineStr">
        <is>
          <t>Coating_Scotchkote134_interior_exterior_IncludeImpeller</t>
        </is>
      </c>
      <c r="P1846" s="235" t="inlineStr">
        <is>
          <t>RTF</t>
        </is>
      </c>
      <c r="Q1846" s="233" t="inlineStr">
        <is>
          <t>B104816</t>
        </is>
      </c>
      <c r="R1846" s="235" t="inlineStr">
        <is>
          <t>LT105</t>
        </is>
      </c>
      <c r="S1846" s="233" t="n"/>
      <c r="T1846" s="233" t="n"/>
      <c r="U1846" s="233" t="n"/>
    </row>
    <row r="1847">
      <c r="B1847" s="233">
        <f>IF(AND(M1847&lt;&gt;"B20", O1847= "Coating_Standard"),"Y","N")</f>
        <v/>
      </c>
      <c r="C1847" s="233" t="inlineStr">
        <is>
          <t>ConTab_BOM_KP_Insert_2564</t>
        </is>
      </c>
      <c r="D1847" s="233">
        <f>IF(B1847="Y",C1847,"")</f>
        <v/>
      </c>
      <c r="E1847" s="198" t="inlineStr">
        <is>
          <t>1015-3_4-KP</t>
        </is>
      </c>
      <c r="F1847" s="235" t="inlineStr">
        <is>
          <t>Opt_Insert</t>
        </is>
      </c>
      <c r="G1847" s="235" t="inlineStr">
        <is>
          <t>7</t>
        </is>
      </c>
      <c r="H1847" s="234" t="inlineStr">
        <is>
          <t>X7</t>
        </is>
      </c>
      <c r="I1847" s="233" t="inlineStr">
        <is>
          <t>Packing</t>
        </is>
      </c>
      <c r="J1847" s="233" t="inlineStr">
        <is>
          <t>Packing</t>
        </is>
      </c>
      <c r="K1847" s="233" t="n"/>
      <c r="L1847" s="233" t="inlineStr">
        <is>
          <t>Regreasable</t>
        </is>
      </c>
      <c r="M1847" s="233" t="inlineStr">
        <is>
          <t>C35</t>
        </is>
      </c>
      <c r="N1847" s="233" t="inlineStr">
        <is>
          <t>Labrynth Lip Seal</t>
        </is>
      </c>
      <c r="O1847" s="233" t="inlineStr">
        <is>
          <t>Coating_Scotchkote134_interior_exterior_IncludeImpeller</t>
        </is>
      </c>
      <c r="P1847" s="235" t="inlineStr">
        <is>
          <t>RTF</t>
        </is>
      </c>
      <c r="Q1847" s="233" t="inlineStr">
        <is>
          <t>B104818</t>
        </is>
      </c>
      <c r="R1847" s="235" t="inlineStr">
        <is>
          <t>LT250</t>
        </is>
      </c>
      <c r="S1847" s="233" t="n"/>
      <c r="T1847" s="233" t="n"/>
      <c r="U1847" s="233" t="n"/>
    </row>
    <row r="1848">
      <c r="B1848" s="233">
        <f>IF(AND(M1848&lt;&gt;"B20", O1848= "Coating_Standard"),"Y","N")</f>
        <v/>
      </c>
      <c r="C1848" s="233" t="inlineStr">
        <is>
          <t>ConTab_BOM_KP_Insert_2565</t>
        </is>
      </c>
      <c r="D1848" s="233">
        <f>IF(B1848="Y",C1848,"")</f>
        <v/>
      </c>
      <c r="E1848" s="198" t="inlineStr">
        <is>
          <t>1015-3_4-KP</t>
        </is>
      </c>
      <c r="F1848" s="235" t="inlineStr">
        <is>
          <t>Opt_Insert</t>
        </is>
      </c>
      <c r="G1848" s="235" t="inlineStr">
        <is>
          <t>7</t>
        </is>
      </c>
      <c r="H1848" s="234" t="inlineStr">
        <is>
          <t>X7</t>
        </is>
      </c>
      <c r="I1848" s="233" t="inlineStr">
        <is>
          <t>Packing</t>
        </is>
      </c>
      <c r="J1848" s="233" t="inlineStr">
        <is>
          <t>Packing</t>
        </is>
      </c>
      <c r="K1848" s="233" t="n"/>
      <c r="L1848" s="233" t="inlineStr">
        <is>
          <t>Regreasable</t>
        </is>
      </c>
      <c r="M1848" s="233" t="inlineStr">
        <is>
          <t>J</t>
        </is>
      </c>
      <c r="N1848" s="233" t="inlineStr">
        <is>
          <t>Labrynth Lip Seal</t>
        </is>
      </c>
      <c r="O1848" s="233" t="inlineStr">
        <is>
          <t>Coating_Scotchkote134_interior_exterior_IncludeImpeller</t>
        </is>
      </c>
      <c r="P1848" s="235" t="inlineStr">
        <is>
          <t>RTF</t>
        </is>
      </c>
      <c r="Q1848" s="233" t="inlineStr">
        <is>
          <t>B104819</t>
        </is>
      </c>
      <c r="R1848" s="235" t="inlineStr">
        <is>
          <t>LT105</t>
        </is>
      </c>
      <c r="S1848" s="233" t="n"/>
      <c r="T1848" s="233" t="n"/>
      <c r="U1848" s="233" t="n"/>
    </row>
    <row r="1849">
      <c r="B1849" s="233">
        <f>IF(AND(M1849&lt;&gt;"B20", O1849= "Coating_Standard"),"Y","N")</f>
        <v/>
      </c>
      <c r="C1849" s="233" t="inlineStr">
        <is>
          <t>ConTab_BOM_KP_Insert_2566</t>
        </is>
      </c>
      <c r="D1849" s="233">
        <f>IF(B1849="Y",C1849,"")</f>
        <v/>
      </c>
      <c r="E1849" s="198" t="inlineStr">
        <is>
          <t>1020-3_4-KP</t>
        </is>
      </c>
      <c r="F1849" s="235" t="inlineStr">
        <is>
          <t>Opt_Insert</t>
        </is>
      </c>
      <c r="G1849" s="235" t="inlineStr">
        <is>
          <t>V</t>
        </is>
      </c>
      <c r="H1849" s="234" t="inlineStr">
        <is>
          <t>XV</t>
        </is>
      </c>
      <c r="I1849" s="233" t="inlineStr">
        <is>
          <t>Mechanical Seal</t>
        </is>
      </c>
      <c r="J1849" s="233" t="inlineStr">
        <is>
          <t>Single</t>
        </is>
      </c>
      <c r="K1849" s="233" t="n"/>
      <c r="L1849" s="233" t="inlineStr">
        <is>
          <t>Regreasable</t>
        </is>
      </c>
      <c r="M1849" s="233" t="inlineStr">
        <is>
          <t>C35</t>
        </is>
      </c>
      <c r="N1849" s="233" t="inlineStr">
        <is>
          <t>Labrynth Lip Seal</t>
        </is>
      </c>
      <c r="O1849" s="233" t="inlineStr">
        <is>
          <t>Coating_Scotchkote134_interior_exterior_IncludeImpeller</t>
        </is>
      </c>
      <c r="P1849" s="235" t="inlineStr">
        <is>
          <t>RTF</t>
        </is>
      </c>
      <c r="Q1849" s="233" t="inlineStr">
        <is>
          <t>B104821</t>
        </is>
      </c>
      <c r="R1849" s="235" t="inlineStr">
        <is>
          <t>LT250</t>
        </is>
      </c>
      <c r="S1849" s="233" t="n"/>
      <c r="T1849" s="233" t="n"/>
      <c r="U1849" s="233" t="n"/>
    </row>
    <row r="1850">
      <c r="B1850" s="233">
        <f>IF(AND(M1850&lt;&gt;"B20", O1850= "Coating_Standard"),"Y","N")</f>
        <v/>
      </c>
      <c r="C1850" s="233" t="inlineStr">
        <is>
          <t>ConTab_BOM_KP_Insert_2567</t>
        </is>
      </c>
      <c r="D1850" s="233">
        <f>IF(B1850="Y",C1850,"")</f>
        <v/>
      </c>
      <c r="E1850" s="198" t="inlineStr">
        <is>
          <t>1020-3_4-KP</t>
        </is>
      </c>
      <c r="F1850" s="235" t="inlineStr">
        <is>
          <t>Opt_Insert</t>
        </is>
      </c>
      <c r="G1850" s="235" t="inlineStr">
        <is>
          <t>V</t>
        </is>
      </c>
      <c r="H1850" s="234" t="inlineStr">
        <is>
          <t>XV</t>
        </is>
      </c>
      <c r="I1850" s="233" t="inlineStr">
        <is>
          <t>Mechanical Seal</t>
        </is>
      </c>
      <c r="J1850" s="233" t="inlineStr">
        <is>
          <t>Single</t>
        </is>
      </c>
      <c r="K1850" s="233" t="n"/>
      <c r="L1850" s="233" t="inlineStr">
        <is>
          <t>Regreasable</t>
        </is>
      </c>
      <c r="M1850" s="233" t="inlineStr">
        <is>
          <t>J</t>
        </is>
      </c>
      <c r="N1850" s="233" t="inlineStr">
        <is>
          <t>Labrynth Lip Seal</t>
        </is>
      </c>
      <c r="O1850" s="233" t="inlineStr">
        <is>
          <t>Coating_Scotchkote134_interior_exterior_IncludeImpeller</t>
        </is>
      </c>
      <c r="P1850" s="235" t="inlineStr">
        <is>
          <t>RTF</t>
        </is>
      </c>
      <c r="Q1850" s="233" t="inlineStr">
        <is>
          <t>B104822</t>
        </is>
      </c>
      <c r="R1850" s="235" t="inlineStr">
        <is>
          <t>LT105</t>
        </is>
      </c>
      <c r="S1850" s="233" t="n"/>
      <c r="T1850" s="233" t="n"/>
      <c r="U1850" s="233" t="n"/>
    </row>
    <row r="1851">
      <c r="B1851" s="233">
        <f>IF(AND(M1851&lt;&gt;"B20", O1851= "Coating_Standard"),"Y","N")</f>
        <v/>
      </c>
      <c r="C1851" s="233" t="inlineStr">
        <is>
          <t>ConTab_BOM_KP_Insert_2568</t>
        </is>
      </c>
      <c r="D1851" s="233">
        <f>IF(B1851="Y",C1851,"")</f>
        <v/>
      </c>
      <c r="E1851" s="198" t="inlineStr">
        <is>
          <t>1020-3_4-KP</t>
        </is>
      </c>
      <c r="F1851" s="235" t="inlineStr">
        <is>
          <t>Opt_Insert</t>
        </is>
      </c>
      <c r="G1851" s="235" t="inlineStr">
        <is>
          <t>V</t>
        </is>
      </c>
      <c r="H1851" s="234" t="inlineStr">
        <is>
          <t>XV</t>
        </is>
      </c>
      <c r="I1851" s="233" t="inlineStr">
        <is>
          <t>Packing</t>
        </is>
      </c>
      <c r="J1851" s="233" t="inlineStr">
        <is>
          <t>Packing</t>
        </is>
      </c>
      <c r="K1851" s="233" t="n"/>
      <c r="L1851" s="233" t="inlineStr">
        <is>
          <t>Regreasable</t>
        </is>
      </c>
      <c r="M1851" s="233" t="inlineStr">
        <is>
          <t>C35</t>
        </is>
      </c>
      <c r="N1851" s="233" t="inlineStr">
        <is>
          <t>Labrynth Lip Seal</t>
        </is>
      </c>
      <c r="O1851" s="233" t="inlineStr">
        <is>
          <t>Coating_Scotchkote134_interior_exterior_IncludeImpeller</t>
        </is>
      </c>
      <c r="P1851" s="235" t="inlineStr">
        <is>
          <t>RTF</t>
        </is>
      </c>
      <c r="Q1851" s="233" t="inlineStr">
        <is>
          <t>B104824</t>
        </is>
      </c>
      <c r="R1851" s="235" t="inlineStr">
        <is>
          <t>LT250</t>
        </is>
      </c>
      <c r="S1851" s="233" t="n"/>
      <c r="T1851" s="233" t="n"/>
      <c r="U1851" s="233" t="n"/>
    </row>
    <row r="1852">
      <c r="B1852" s="233">
        <f>IF(AND(M1852&lt;&gt;"B20", O1852= "Coating_Standard"),"Y","N")</f>
        <v/>
      </c>
      <c r="C1852" s="233" t="inlineStr">
        <is>
          <t>ConTab_BOM_KP_Insert_2569</t>
        </is>
      </c>
      <c r="D1852" s="233">
        <f>IF(B1852="Y",C1852,"")</f>
        <v/>
      </c>
      <c r="E1852" s="198" t="inlineStr">
        <is>
          <t>1020-3_4-KP</t>
        </is>
      </c>
      <c r="F1852" s="235" t="inlineStr">
        <is>
          <t>Opt_Insert</t>
        </is>
      </c>
      <c r="G1852" s="235" t="inlineStr">
        <is>
          <t>V</t>
        </is>
      </c>
      <c r="H1852" s="234" t="inlineStr">
        <is>
          <t>XV</t>
        </is>
      </c>
      <c r="I1852" s="233" t="inlineStr">
        <is>
          <t>Packing</t>
        </is>
      </c>
      <c r="J1852" s="233" t="inlineStr">
        <is>
          <t>Packing</t>
        </is>
      </c>
      <c r="K1852" s="233" t="n"/>
      <c r="L1852" s="233" t="inlineStr">
        <is>
          <t>Regreasable</t>
        </is>
      </c>
      <c r="M1852" s="233" t="inlineStr">
        <is>
          <t>J</t>
        </is>
      </c>
      <c r="N1852" s="233" t="inlineStr">
        <is>
          <t>Labrynth Lip Seal</t>
        </is>
      </c>
      <c r="O1852" s="233" t="inlineStr">
        <is>
          <t>Coating_Scotchkote134_interior_exterior_IncludeImpeller</t>
        </is>
      </c>
      <c r="P1852" s="235" t="inlineStr">
        <is>
          <t>RTF</t>
        </is>
      </c>
      <c r="Q1852" s="233" t="inlineStr">
        <is>
          <t>B104825</t>
        </is>
      </c>
      <c r="R1852" s="235" t="inlineStr">
        <is>
          <t>LT105</t>
        </is>
      </c>
      <c r="S1852" s="233" t="n"/>
      <c r="T1852" s="233" t="n"/>
      <c r="U1852" s="233" t="n"/>
    </row>
    <row r="1853">
      <c r="B1853" s="233">
        <f>IF(AND(M1853&lt;&gt;"B20", O1853= "Coating_Standard"),"Y","N")</f>
        <v/>
      </c>
      <c r="C1853" s="233" t="inlineStr">
        <is>
          <t>ConTab_BOM_KP_Insert_2570</t>
        </is>
      </c>
      <c r="D1853" s="233">
        <f>IF(B1853="Y",C1853,"")</f>
        <v/>
      </c>
      <c r="E1853" s="198" t="inlineStr">
        <is>
          <t>1024-1_2-KP</t>
        </is>
      </c>
      <c r="F1853" s="235" t="inlineStr">
        <is>
          <t>Opt_Insert</t>
        </is>
      </c>
      <c r="G1853" s="235" t="inlineStr">
        <is>
          <t>V</t>
        </is>
      </c>
      <c r="H1853" s="234" t="inlineStr">
        <is>
          <t>XV</t>
        </is>
      </c>
      <c r="I1853" s="233" t="inlineStr">
        <is>
          <t>Mechanical Seal</t>
        </is>
      </c>
      <c r="J1853" s="233" t="inlineStr">
        <is>
          <t>Single</t>
        </is>
      </c>
      <c r="K1853" s="233" t="n"/>
      <c r="L1853" s="233" t="inlineStr">
        <is>
          <t>Regreasable</t>
        </is>
      </c>
      <c r="M1853" s="233" t="inlineStr">
        <is>
          <t>C35</t>
        </is>
      </c>
      <c r="N1853" s="233" t="inlineStr">
        <is>
          <t>Labrynth Lip Seal</t>
        </is>
      </c>
      <c r="O1853" s="233" t="inlineStr">
        <is>
          <t>Coating_Scotchkote134_interior_exterior_IncludeImpeller</t>
        </is>
      </c>
      <c r="P1853" s="235" t="inlineStr">
        <is>
          <t>RTF</t>
        </is>
      </c>
      <c r="Q1853" s="233" t="inlineStr">
        <is>
          <t>B104827</t>
        </is>
      </c>
      <c r="R1853" s="235" t="inlineStr">
        <is>
          <t>LT250</t>
        </is>
      </c>
      <c r="S1853" s="233" t="n"/>
      <c r="T1853" s="233" t="n"/>
      <c r="U1853" s="233" t="n"/>
    </row>
    <row r="1854">
      <c r="B1854" s="233">
        <f>IF(AND(M1854&lt;&gt;"B20", O1854= "Coating_Standard"),"Y","N")</f>
        <v/>
      </c>
      <c r="C1854" s="233" t="inlineStr">
        <is>
          <t>ConTab_BOM_KP_Insert_2571</t>
        </is>
      </c>
      <c r="D1854" s="233">
        <f>IF(B1854="Y",C1854,"")</f>
        <v/>
      </c>
      <c r="E1854" s="198" t="inlineStr">
        <is>
          <t>1024-1_2-KP</t>
        </is>
      </c>
      <c r="F1854" s="235" t="inlineStr">
        <is>
          <t>Opt_Insert</t>
        </is>
      </c>
      <c r="G1854" s="235" t="inlineStr">
        <is>
          <t>V</t>
        </is>
      </c>
      <c r="H1854" s="234" t="inlineStr">
        <is>
          <t>XV</t>
        </is>
      </c>
      <c r="I1854" s="233" t="inlineStr">
        <is>
          <t>Mechanical Seal</t>
        </is>
      </c>
      <c r="J1854" s="233" t="inlineStr">
        <is>
          <t>Single</t>
        </is>
      </c>
      <c r="K1854" s="233" t="n"/>
      <c r="L1854" s="233" t="inlineStr">
        <is>
          <t>Regreasable</t>
        </is>
      </c>
      <c r="M1854" s="233" t="inlineStr">
        <is>
          <t>J</t>
        </is>
      </c>
      <c r="N1854" s="233" t="inlineStr">
        <is>
          <t>Labrynth Lip Seal</t>
        </is>
      </c>
      <c r="O1854" s="233" t="inlineStr">
        <is>
          <t>Coating_Scotchkote134_interior_exterior_IncludeImpeller</t>
        </is>
      </c>
      <c r="P1854" s="235" t="inlineStr">
        <is>
          <t>RTF</t>
        </is>
      </c>
      <c r="Q1854" s="233" t="inlineStr">
        <is>
          <t>B104828</t>
        </is>
      </c>
      <c r="R1854" s="235" t="inlineStr">
        <is>
          <t>LT105</t>
        </is>
      </c>
      <c r="S1854" s="233" t="n"/>
      <c r="T1854" s="233" t="n"/>
      <c r="U1854" s="233" t="n"/>
    </row>
    <row r="1855">
      <c r="B1855" s="233">
        <f>IF(AND(M1855&lt;&gt;"B20", O1855= "Coating_Standard"),"Y","N")</f>
        <v/>
      </c>
      <c r="C1855" s="233" t="inlineStr">
        <is>
          <t>ConTab_BOM_KP_Insert_2572</t>
        </is>
      </c>
      <c r="D1855" s="233">
        <f>IF(B1855="Y",C1855,"")</f>
        <v/>
      </c>
      <c r="E1855" s="198" t="inlineStr">
        <is>
          <t>1024-1_2-KP</t>
        </is>
      </c>
      <c r="F1855" s="235" t="inlineStr">
        <is>
          <t>Opt_Insert</t>
        </is>
      </c>
      <c r="G1855" s="235" t="inlineStr">
        <is>
          <t>V</t>
        </is>
      </c>
      <c r="H1855" s="234" t="inlineStr">
        <is>
          <t>XV</t>
        </is>
      </c>
      <c r="I1855" s="233" t="inlineStr">
        <is>
          <t>Packing</t>
        </is>
      </c>
      <c r="J1855" s="233" t="inlineStr">
        <is>
          <t>Packing</t>
        </is>
      </c>
      <c r="K1855" s="233" t="n"/>
      <c r="L1855" s="233" t="inlineStr">
        <is>
          <t>Regreasable</t>
        </is>
      </c>
      <c r="M1855" s="233" t="inlineStr">
        <is>
          <t>C35</t>
        </is>
      </c>
      <c r="N1855" s="233" t="inlineStr">
        <is>
          <t>Labrynth Lip Seal</t>
        </is>
      </c>
      <c r="O1855" s="233" t="inlineStr">
        <is>
          <t>Coating_Scotchkote134_interior_exterior_IncludeImpeller</t>
        </is>
      </c>
      <c r="P1855" s="235" t="inlineStr">
        <is>
          <t>RTF</t>
        </is>
      </c>
      <c r="Q1855" s="233" t="inlineStr">
        <is>
          <t>B104830</t>
        </is>
      </c>
      <c r="R1855" s="235" t="inlineStr">
        <is>
          <t>LT250</t>
        </is>
      </c>
      <c r="S1855" s="233" t="n"/>
      <c r="T1855" s="233" t="n"/>
      <c r="U1855" s="233" t="n"/>
    </row>
    <row r="1856">
      <c r="B1856" s="233">
        <f>IF(AND(M1856&lt;&gt;"B20", O1856= "Coating_Standard"),"Y","N")</f>
        <v/>
      </c>
      <c r="C1856" s="233" t="inlineStr">
        <is>
          <t>ConTab_BOM_KP_Insert_2573</t>
        </is>
      </c>
      <c r="D1856" s="233">
        <f>IF(B1856="Y",C1856,"")</f>
        <v/>
      </c>
      <c r="E1856" s="198" t="inlineStr">
        <is>
          <t>1024-1_2-KP</t>
        </is>
      </c>
      <c r="F1856" s="235" t="inlineStr">
        <is>
          <t>Opt_Insert</t>
        </is>
      </c>
      <c r="G1856" s="235" t="inlineStr">
        <is>
          <t>V</t>
        </is>
      </c>
      <c r="H1856" s="234" t="inlineStr">
        <is>
          <t>XV</t>
        </is>
      </c>
      <c r="I1856" s="233" t="inlineStr">
        <is>
          <t>Packing</t>
        </is>
      </c>
      <c r="J1856" s="233" t="inlineStr">
        <is>
          <t>Packing</t>
        </is>
      </c>
      <c r="K1856" s="233" t="n"/>
      <c r="L1856" s="233" t="inlineStr">
        <is>
          <t>Regreasable</t>
        </is>
      </c>
      <c r="M1856" s="233" t="inlineStr">
        <is>
          <t>J</t>
        </is>
      </c>
      <c r="N1856" s="233" t="inlineStr">
        <is>
          <t>Labrynth Lip Seal</t>
        </is>
      </c>
      <c r="O1856" s="233" t="inlineStr">
        <is>
          <t>Coating_Scotchkote134_interior_exterior_IncludeImpeller</t>
        </is>
      </c>
      <c r="P1856" s="235" t="inlineStr">
        <is>
          <t>RTF</t>
        </is>
      </c>
      <c r="Q1856" s="233" t="inlineStr">
        <is>
          <t>B104831</t>
        </is>
      </c>
      <c r="R1856" s="235" t="inlineStr">
        <is>
          <t>LT105</t>
        </is>
      </c>
      <c r="S1856" s="233" t="n"/>
      <c r="T1856" s="233" t="n"/>
      <c r="U1856" s="233" t="n"/>
    </row>
    <row r="1857">
      <c r="B1857" s="233">
        <f>IF(AND(M1857&lt;&gt;"B20", O1857= "Coating_Standard"),"Y","N")</f>
        <v/>
      </c>
      <c r="C1857" s="233" t="inlineStr">
        <is>
          <t>ConTab_BOM_KP_Insert_2574</t>
        </is>
      </c>
      <c r="D1857" s="233">
        <f>IF(B1857="Y",C1857,"")</f>
        <v/>
      </c>
      <c r="E1857" s="198" t="inlineStr">
        <is>
          <t>1024-3_4-KP</t>
        </is>
      </c>
      <c r="F1857" s="235" t="inlineStr">
        <is>
          <t>Opt_Insert</t>
        </is>
      </c>
      <c r="G1857" s="235" t="inlineStr">
        <is>
          <t>V</t>
        </is>
      </c>
      <c r="H1857" s="234" t="inlineStr">
        <is>
          <t>XV</t>
        </is>
      </c>
      <c r="I1857" s="233" t="inlineStr">
        <is>
          <t>Mechanical Seal</t>
        </is>
      </c>
      <c r="J1857" s="233" t="inlineStr">
        <is>
          <t>Single</t>
        </is>
      </c>
      <c r="K1857" s="233" t="n"/>
      <c r="L1857" s="233" t="inlineStr">
        <is>
          <t>Regreasable</t>
        </is>
      </c>
      <c r="M1857" s="233" t="inlineStr">
        <is>
          <t>C35</t>
        </is>
      </c>
      <c r="N1857" s="233" t="inlineStr">
        <is>
          <t>Labrynth Lip Seal</t>
        </is>
      </c>
      <c r="O1857" s="233" t="inlineStr">
        <is>
          <t>Coating_Scotchkote134_interior_exterior_IncludeImpeller</t>
        </is>
      </c>
      <c r="P1857" s="235" t="inlineStr">
        <is>
          <t>RTF</t>
        </is>
      </c>
      <c r="Q1857" s="233" t="inlineStr">
        <is>
          <t>B104833</t>
        </is>
      </c>
      <c r="R1857" s="235" t="inlineStr">
        <is>
          <t>LT250</t>
        </is>
      </c>
      <c r="S1857" s="233" t="n"/>
      <c r="T1857" s="233" t="n"/>
      <c r="U1857" s="233" t="n"/>
    </row>
    <row r="1858">
      <c r="B1858" s="233">
        <f>IF(AND(M1858&lt;&gt;"B20", O1858= "Coating_Standard"),"Y","N")</f>
        <v/>
      </c>
      <c r="C1858" s="233" t="inlineStr">
        <is>
          <t>ConTab_BOM_KP_Insert_2575</t>
        </is>
      </c>
      <c r="D1858" s="233">
        <f>IF(B1858="Y",C1858,"")</f>
        <v/>
      </c>
      <c r="E1858" s="198" t="inlineStr">
        <is>
          <t>1024-3_4-KP</t>
        </is>
      </c>
      <c r="F1858" s="235" t="inlineStr">
        <is>
          <t>Opt_Insert</t>
        </is>
      </c>
      <c r="G1858" s="235" t="inlineStr">
        <is>
          <t>V</t>
        </is>
      </c>
      <c r="H1858" s="234" t="inlineStr">
        <is>
          <t>XV</t>
        </is>
      </c>
      <c r="I1858" s="233" t="inlineStr">
        <is>
          <t>Mechanical Seal</t>
        </is>
      </c>
      <c r="J1858" s="233" t="inlineStr">
        <is>
          <t>Single</t>
        </is>
      </c>
      <c r="K1858" s="233" t="n"/>
      <c r="L1858" s="233" t="inlineStr">
        <is>
          <t>Regreasable</t>
        </is>
      </c>
      <c r="M1858" s="233" t="inlineStr">
        <is>
          <t>J</t>
        </is>
      </c>
      <c r="N1858" s="233" t="inlineStr">
        <is>
          <t>Labrynth Lip Seal</t>
        </is>
      </c>
      <c r="O1858" s="233" t="inlineStr">
        <is>
          <t>Coating_Scotchkote134_interior_exterior_IncludeImpeller</t>
        </is>
      </c>
      <c r="P1858" s="235" t="inlineStr">
        <is>
          <t>RTF</t>
        </is>
      </c>
      <c r="Q1858" s="233" t="inlineStr">
        <is>
          <t>B104834</t>
        </is>
      </c>
      <c r="R1858" s="235" t="inlineStr">
        <is>
          <t>LT105</t>
        </is>
      </c>
      <c r="S1858" s="233" t="n"/>
      <c r="T1858" s="233" t="n"/>
      <c r="U1858" s="233" t="n"/>
    </row>
    <row r="1859">
      <c r="B1859" s="233">
        <f>IF(AND(M1859&lt;&gt;"B20", O1859= "Coating_Standard"),"Y","N")</f>
        <v/>
      </c>
      <c r="C1859" s="233" t="inlineStr">
        <is>
          <t>ConTab_BOM_KP_Insert_2576</t>
        </is>
      </c>
      <c r="D1859" s="233">
        <f>IF(B1859="Y",C1859,"")</f>
        <v/>
      </c>
      <c r="E1859" s="198" t="inlineStr">
        <is>
          <t>1024-3_4-KP</t>
        </is>
      </c>
      <c r="F1859" s="235" t="inlineStr">
        <is>
          <t>Opt_Insert</t>
        </is>
      </c>
      <c r="G1859" s="235" t="inlineStr">
        <is>
          <t>V</t>
        </is>
      </c>
      <c r="H1859" s="234" t="inlineStr">
        <is>
          <t>XV</t>
        </is>
      </c>
      <c r="I1859" s="233" t="inlineStr">
        <is>
          <t>Packing</t>
        </is>
      </c>
      <c r="J1859" s="233" t="inlineStr">
        <is>
          <t>Packing</t>
        </is>
      </c>
      <c r="K1859" s="233" t="n"/>
      <c r="L1859" s="233" t="inlineStr">
        <is>
          <t>Regreasable</t>
        </is>
      </c>
      <c r="M1859" s="233" t="inlineStr">
        <is>
          <t>C35</t>
        </is>
      </c>
      <c r="N1859" s="233" t="inlineStr">
        <is>
          <t>Labrynth Lip Seal</t>
        </is>
      </c>
      <c r="O1859" s="233" t="inlineStr">
        <is>
          <t>Coating_Scotchkote134_interior_exterior_IncludeImpeller</t>
        </is>
      </c>
      <c r="P1859" s="235" t="inlineStr">
        <is>
          <t>RTF</t>
        </is>
      </c>
      <c r="Q1859" s="233" t="inlineStr">
        <is>
          <t>B104836</t>
        </is>
      </c>
      <c r="R1859" s="235" t="inlineStr">
        <is>
          <t>LT250</t>
        </is>
      </c>
      <c r="S1859" s="233" t="n"/>
      <c r="T1859" s="233" t="n"/>
      <c r="U1859" s="233" t="n"/>
    </row>
    <row r="1860">
      <c r="B1860" s="233">
        <f>IF(AND(M1860&lt;&gt;"B20", O1860= "Coating_Standard"),"Y","N")</f>
        <v/>
      </c>
      <c r="C1860" s="233" t="inlineStr">
        <is>
          <t>ConTab_BOM_KP_Insert_2577</t>
        </is>
      </c>
      <c r="D1860" s="233">
        <f>IF(B1860="Y",C1860,"")</f>
        <v/>
      </c>
      <c r="E1860" s="198" t="inlineStr">
        <is>
          <t>1024-3_4-KP</t>
        </is>
      </c>
      <c r="F1860" s="235" t="inlineStr">
        <is>
          <t>Opt_Insert</t>
        </is>
      </c>
      <c r="G1860" s="235" t="inlineStr">
        <is>
          <t>V</t>
        </is>
      </c>
      <c r="H1860" s="234" t="inlineStr">
        <is>
          <t>XV</t>
        </is>
      </c>
      <c r="I1860" s="233" t="inlineStr">
        <is>
          <t>Packing</t>
        </is>
      </c>
      <c r="J1860" s="233" t="inlineStr">
        <is>
          <t>Packing</t>
        </is>
      </c>
      <c r="K1860" s="233" t="n"/>
      <c r="L1860" s="233" t="inlineStr">
        <is>
          <t>Regreasable</t>
        </is>
      </c>
      <c r="M1860" s="233" t="inlineStr">
        <is>
          <t>J</t>
        </is>
      </c>
      <c r="N1860" s="233" t="inlineStr">
        <is>
          <t>Labrynth Lip Seal</t>
        </is>
      </c>
      <c r="O1860" s="233" t="inlineStr">
        <is>
          <t>Coating_Scotchkote134_interior_exterior_IncludeImpeller</t>
        </is>
      </c>
      <c r="P1860" s="235" t="inlineStr">
        <is>
          <t>RTF</t>
        </is>
      </c>
      <c r="Q1860" s="233" t="inlineStr">
        <is>
          <t>B104837</t>
        </is>
      </c>
      <c r="R1860" s="235" t="inlineStr">
        <is>
          <t>LT105</t>
        </is>
      </c>
      <c r="S1860" s="233" t="n"/>
      <c r="T1860" s="233" t="n"/>
      <c r="U1860" s="233" t="n"/>
    </row>
    <row r="1861">
      <c r="B1861" s="233">
        <f>IF(AND(M1861&lt;&gt;"B20", O1861= "Coating_Standard"),"Y","N")</f>
        <v/>
      </c>
      <c r="C1861" s="233" t="inlineStr">
        <is>
          <t>ConTab_BOM_KP_Insert_2578</t>
        </is>
      </c>
      <c r="D1861" s="233">
        <f>IF(B1861="Y",C1861,"")</f>
        <v/>
      </c>
      <c r="E1861" s="198" t="inlineStr">
        <is>
          <t>1220-5_6-KP</t>
        </is>
      </c>
      <c r="F1861" s="235" t="inlineStr">
        <is>
          <t>Opt_Insert</t>
        </is>
      </c>
      <c r="G1861" s="235" t="inlineStr">
        <is>
          <t>K</t>
        </is>
      </c>
      <c r="H1861" s="234" t="inlineStr">
        <is>
          <t>XK</t>
        </is>
      </c>
      <c r="I1861" s="233" t="inlineStr">
        <is>
          <t>Mechanical Seal</t>
        </is>
      </c>
      <c r="J1861" s="233" t="inlineStr">
        <is>
          <t>Single</t>
        </is>
      </c>
      <c r="K1861" s="233" t="n"/>
      <c r="L1861" s="233" t="inlineStr">
        <is>
          <t>Regreasable</t>
        </is>
      </c>
      <c r="M1861" s="233" t="inlineStr">
        <is>
          <t>C35</t>
        </is>
      </c>
      <c r="N1861" s="233" t="inlineStr">
        <is>
          <t>Labrynth Lip Seal</t>
        </is>
      </c>
      <c r="O1861" s="233" t="inlineStr">
        <is>
          <t>Coating_Scotchkote134_interior_exterior_IncludeImpeller</t>
        </is>
      </c>
      <c r="P1861" s="235" t="inlineStr">
        <is>
          <t>RTF</t>
        </is>
      </c>
      <c r="Q1861" s="233" t="inlineStr">
        <is>
          <t>B104839</t>
        </is>
      </c>
      <c r="R1861" s="235" t="inlineStr">
        <is>
          <t>LT250</t>
        </is>
      </c>
      <c r="S1861" s="233" t="n"/>
      <c r="T1861" s="233" t="n"/>
      <c r="U1861" s="233" t="n"/>
    </row>
    <row r="1862">
      <c r="B1862" s="233">
        <f>IF(AND(M1862&lt;&gt;"B20", O1862= "Coating_Standard"),"Y","N")</f>
        <v/>
      </c>
      <c r="C1862" s="233" t="inlineStr">
        <is>
          <t>ConTab_BOM_KP_Insert_2579</t>
        </is>
      </c>
      <c r="D1862" s="233">
        <f>IF(B1862="Y",C1862,"")</f>
        <v/>
      </c>
      <c r="E1862" s="198" t="inlineStr">
        <is>
          <t>1220-5_6-KP</t>
        </is>
      </c>
      <c r="F1862" s="235" t="inlineStr">
        <is>
          <t>Opt_Insert</t>
        </is>
      </c>
      <c r="G1862" s="235" t="inlineStr">
        <is>
          <t>K</t>
        </is>
      </c>
      <c r="H1862" s="234" t="inlineStr">
        <is>
          <t>XK</t>
        </is>
      </c>
      <c r="I1862" s="233" t="inlineStr">
        <is>
          <t>Mechanical Seal</t>
        </is>
      </c>
      <c r="J1862" s="233" t="inlineStr">
        <is>
          <t>Single</t>
        </is>
      </c>
      <c r="K1862" s="233" t="n"/>
      <c r="L1862" s="233" t="inlineStr">
        <is>
          <t>Regreasable</t>
        </is>
      </c>
      <c r="M1862" s="233" t="inlineStr">
        <is>
          <t>J</t>
        </is>
      </c>
      <c r="N1862" s="233" t="inlineStr">
        <is>
          <t>Labrynth Lip Seal</t>
        </is>
      </c>
      <c r="O1862" s="233" t="inlineStr">
        <is>
          <t>Coating_Scotchkote134_interior_exterior_IncludeImpeller</t>
        </is>
      </c>
      <c r="P1862" s="235" t="inlineStr">
        <is>
          <t>RTF</t>
        </is>
      </c>
      <c r="Q1862" s="233" t="inlineStr">
        <is>
          <t>B104840</t>
        </is>
      </c>
      <c r="R1862" s="235" t="inlineStr">
        <is>
          <t>LT105</t>
        </is>
      </c>
      <c r="S1862" s="233" t="n"/>
      <c r="T1862" s="233" t="n"/>
      <c r="U1862" s="233" t="n"/>
    </row>
    <row r="1863">
      <c r="B1863" s="233">
        <f>IF(AND(M1863&lt;&gt;"B20", O1863= "Coating_Standard"),"Y","N")</f>
        <v/>
      </c>
      <c r="C1863" s="233" t="inlineStr">
        <is>
          <t>ConTab_BOM_KP_Insert_2580</t>
        </is>
      </c>
      <c r="D1863" s="233">
        <f>IF(B1863="Y",C1863,"")</f>
        <v/>
      </c>
      <c r="E1863" s="198" t="inlineStr">
        <is>
          <t>1220-5_6-KP</t>
        </is>
      </c>
      <c r="F1863" s="235" t="inlineStr">
        <is>
          <t>Opt_Insert</t>
        </is>
      </c>
      <c r="G1863" s="235" t="inlineStr">
        <is>
          <t>K</t>
        </is>
      </c>
      <c r="H1863" s="234" t="inlineStr">
        <is>
          <t>XK</t>
        </is>
      </c>
      <c r="I1863" s="233" t="inlineStr">
        <is>
          <t>Packing</t>
        </is>
      </c>
      <c r="J1863" s="233" t="inlineStr">
        <is>
          <t>Packing</t>
        </is>
      </c>
      <c r="K1863" s="233" t="n"/>
      <c r="L1863" s="233" t="inlineStr">
        <is>
          <t>Regreasable</t>
        </is>
      </c>
      <c r="M1863" s="233" t="inlineStr">
        <is>
          <t>C35</t>
        </is>
      </c>
      <c r="N1863" s="233" t="inlineStr">
        <is>
          <t>Labrynth Lip Seal</t>
        </is>
      </c>
      <c r="O1863" s="233" t="inlineStr">
        <is>
          <t>Coating_Scotchkote134_interior_exterior_IncludeImpeller</t>
        </is>
      </c>
      <c r="P1863" s="235" t="inlineStr">
        <is>
          <t>RTF</t>
        </is>
      </c>
      <c r="Q1863" s="233" t="inlineStr">
        <is>
          <t>B104842</t>
        </is>
      </c>
      <c r="R1863" s="235" t="inlineStr">
        <is>
          <t>LT250</t>
        </is>
      </c>
      <c r="S1863" s="233" t="n"/>
      <c r="T1863" s="233" t="n"/>
      <c r="U1863" s="233" t="n"/>
    </row>
    <row r="1864">
      <c r="B1864" s="233">
        <f>IF(AND(M1864&lt;&gt;"B20", O1864= "Coating_Standard"),"Y","N")</f>
        <v/>
      </c>
      <c r="C1864" s="233" t="inlineStr">
        <is>
          <t>ConTab_BOM_KP_Insert_2581</t>
        </is>
      </c>
      <c r="D1864" s="233">
        <f>IF(B1864="Y",C1864,"")</f>
        <v/>
      </c>
      <c r="E1864" s="198" t="inlineStr">
        <is>
          <t>1220-5_6-KP</t>
        </is>
      </c>
      <c r="F1864" s="235" t="inlineStr">
        <is>
          <t>Opt_Insert</t>
        </is>
      </c>
      <c r="G1864" s="235" t="inlineStr">
        <is>
          <t>K</t>
        </is>
      </c>
      <c r="H1864" s="234" t="inlineStr">
        <is>
          <t>XK</t>
        </is>
      </c>
      <c r="I1864" s="233" t="inlineStr">
        <is>
          <t>Packing</t>
        </is>
      </c>
      <c r="J1864" s="233" t="inlineStr">
        <is>
          <t>Packing</t>
        </is>
      </c>
      <c r="K1864" s="233" t="n"/>
      <c r="L1864" s="233" t="inlineStr">
        <is>
          <t>Regreasable</t>
        </is>
      </c>
      <c r="M1864" s="233" t="inlineStr">
        <is>
          <t>J</t>
        </is>
      </c>
      <c r="N1864" s="233" t="inlineStr">
        <is>
          <t>Labrynth Lip Seal</t>
        </is>
      </c>
      <c r="O1864" s="233" t="inlineStr">
        <is>
          <t>Coating_Scotchkote134_interior_exterior_IncludeImpeller</t>
        </is>
      </c>
      <c r="P1864" s="235" t="inlineStr">
        <is>
          <t>RTF</t>
        </is>
      </c>
      <c r="Q1864" s="233" t="inlineStr">
        <is>
          <t>B104843</t>
        </is>
      </c>
      <c r="R1864" s="235" t="inlineStr">
        <is>
          <t>LT105</t>
        </is>
      </c>
      <c r="S1864" s="233" t="n"/>
      <c r="T1864" s="233" t="n"/>
      <c r="U1864" s="233" t="n"/>
    </row>
    <row r="1865">
      <c r="B1865" s="233">
        <f>IF(AND(M1865&lt;&gt;"B20", O1865= "Coating_Standard"),"Y","N")</f>
        <v/>
      </c>
      <c r="C1865" s="233" t="inlineStr">
        <is>
          <t>ConTab_BOM_KP_Insert_2582</t>
        </is>
      </c>
      <c r="D1865" s="233">
        <f>IF(B1865="Y",C1865,"")</f>
        <v/>
      </c>
      <c r="E1865" s="198" t="inlineStr">
        <is>
          <t>1415-1_2-KP</t>
        </is>
      </c>
      <c r="F1865" s="235" t="inlineStr">
        <is>
          <t>Opt_Insert</t>
        </is>
      </c>
      <c r="G1865" s="235" t="inlineStr">
        <is>
          <t>K</t>
        </is>
      </c>
      <c r="H1865" s="234" t="inlineStr">
        <is>
          <t>XK</t>
        </is>
      </c>
      <c r="I1865" s="233" t="inlineStr">
        <is>
          <t>Mechanical Seal</t>
        </is>
      </c>
      <c r="J1865" s="233" t="inlineStr">
        <is>
          <t>Single</t>
        </is>
      </c>
      <c r="K1865" s="233" t="n"/>
      <c r="L1865" s="233" t="inlineStr">
        <is>
          <t>Regreasable</t>
        </is>
      </c>
      <c r="M1865" s="233" t="inlineStr">
        <is>
          <t>C35</t>
        </is>
      </c>
      <c r="N1865" s="233" t="inlineStr">
        <is>
          <t>Labrynth Lip Seal</t>
        </is>
      </c>
      <c r="O1865" s="233" t="inlineStr">
        <is>
          <t>Coating_Scotchkote134_interior_exterior_IncludeImpeller</t>
        </is>
      </c>
      <c r="P1865" s="235" t="inlineStr">
        <is>
          <t>RTF</t>
        </is>
      </c>
      <c r="Q1865" s="233" t="inlineStr">
        <is>
          <t>B104845</t>
        </is>
      </c>
      <c r="R1865" s="235" t="inlineStr">
        <is>
          <t>LT250</t>
        </is>
      </c>
      <c r="S1865" s="233" t="n"/>
      <c r="T1865" s="233" t="n"/>
      <c r="U1865" s="233" t="n"/>
    </row>
    <row r="1866">
      <c r="B1866" s="233">
        <f>IF(AND(M1866&lt;&gt;"B20", O1866= "Coating_Standard"),"Y","N")</f>
        <v/>
      </c>
      <c r="C1866" s="233" t="inlineStr">
        <is>
          <t>ConTab_BOM_KP_Insert_2583</t>
        </is>
      </c>
      <c r="D1866" s="233">
        <f>IF(B1866="Y",C1866,"")</f>
        <v/>
      </c>
      <c r="E1866" s="198" t="inlineStr">
        <is>
          <t>1415-1_2-KP</t>
        </is>
      </c>
      <c r="F1866" s="235" t="inlineStr">
        <is>
          <t>Opt_Insert</t>
        </is>
      </c>
      <c r="G1866" s="235" t="inlineStr">
        <is>
          <t>K</t>
        </is>
      </c>
      <c r="H1866" s="234" t="inlineStr">
        <is>
          <t>XK</t>
        </is>
      </c>
      <c r="I1866" s="233" t="inlineStr">
        <is>
          <t>Mechanical Seal</t>
        </is>
      </c>
      <c r="J1866" s="233" t="inlineStr">
        <is>
          <t>Single</t>
        </is>
      </c>
      <c r="K1866" s="233" t="n"/>
      <c r="L1866" s="233" t="inlineStr">
        <is>
          <t>Regreasable</t>
        </is>
      </c>
      <c r="M1866" s="233" t="inlineStr">
        <is>
          <t>J</t>
        </is>
      </c>
      <c r="N1866" s="233" t="inlineStr">
        <is>
          <t>Labrynth Lip Seal</t>
        </is>
      </c>
      <c r="O1866" s="233" t="inlineStr">
        <is>
          <t>Coating_Scotchkote134_interior_exterior_IncludeImpeller</t>
        </is>
      </c>
      <c r="P1866" s="235" t="inlineStr">
        <is>
          <t>RTF</t>
        </is>
      </c>
      <c r="Q1866" s="233" t="inlineStr">
        <is>
          <t>B104846</t>
        </is>
      </c>
      <c r="R1866" s="235" t="inlineStr">
        <is>
          <t>LT105</t>
        </is>
      </c>
      <c r="S1866" s="233" t="n"/>
      <c r="T1866" s="233" t="n"/>
      <c r="U1866" s="233" t="n"/>
    </row>
    <row r="1867">
      <c r="B1867" s="233">
        <f>IF(AND(M1867&lt;&gt;"B20", O1867= "Coating_Standard"),"Y","N")</f>
        <v/>
      </c>
      <c r="C1867" s="233" t="inlineStr">
        <is>
          <t>ConTab_BOM_KP_Insert_2584</t>
        </is>
      </c>
      <c r="D1867" s="233">
        <f>IF(B1867="Y",C1867,"")</f>
        <v/>
      </c>
      <c r="E1867" s="198" t="inlineStr">
        <is>
          <t>1415-1_2-KP</t>
        </is>
      </c>
      <c r="F1867" s="235" t="inlineStr">
        <is>
          <t>Opt_Insert</t>
        </is>
      </c>
      <c r="G1867" s="235" t="inlineStr">
        <is>
          <t>K</t>
        </is>
      </c>
      <c r="H1867" s="234" t="inlineStr">
        <is>
          <t>XK</t>
        </is>
      </c>
      <c r="I1867" s="233" t="inlineStr">
        <is>
          <t>Packing</t>
        </is>
      </c>
      <c r="J1867" s="233" t="inlineStr">
        <is>
          <t>Packing</t>
        </is>
      </c>
      <c r="K1867" s="233" t="n"/>
      <c r="L1867" s="233" t="inlineStr">
        <is>
          <t>Regreasable</t>
        </is>
      </c>
      <c r="M1867" s="233" t="inlineStr">
        <is>
          <t>C35</t>
        </is>
      </c>
      <c r="N1867" s="233" t="inlineStr">
        <is>
          <t>Labrynth Lip Seal</t>
        </is>
      </c>
      <c r="O1867" s="233" t="inlineStr">
        <is>
          <t>Coating_Scotchkote134_interior_exterior_IncludeImpeller</t>
        </is>
      </c>
      <c r="P1867" s="235" t="inlineStr">
        <is>
          <t>RTF</t>
        </is>
      </c>
      <c r="Q1867" s="233" t="inlineStr">
        <is>
          <t>B104848</t>
        </is>
      </c>
      <c r="R1867" s="235" t="inlineStr">
        <is>
          <t>LT250</t>
        </is>
      </c>
      <c r="S1867" s="233" t="n"/>
      <c r="T1867" s="233" t="n"/>
      <c r="U1867" s="233" t="n"/>
    </row>
    <row r="1868">
      <c r="B1868" s="233">
        <f>IF(AND(M1868&lt;&gt;"B20", O1868= "Coating_Standard"),"Y","N")</f>
        <v/>
      </c>
      <c r="C1868" s="233" t="inlineStr">
        <is>
          <t>ConTab_BOM_KP_Insert_2585</t>
        </is>
      </c>
      <c r="D1868" s="233">
        <f>IF(B1868="Y",C1868,"")</f>
        <v/>
      </c>
      <c r="E1868" s="198" t="inlineStr">
        <is>
          <t>1415-1_2-KP</t>
        </is>
      </c>
      <c r="F1868" s="235" t="inlineStr">
        <is>
          <t>Opt_Insert</t>
        </is>
      </c>
      <c r="G1868" s="235" t="inlineStr">
        <is>
          <t>K</t>
        </is>
      </c>
      <c r="H1868" s="234" t="inlineStr">
        <is>
          <t>XK</t>
        </is>
      </c>
      <c r="I1868" s="233" t="inlineStr">
        <is>
          <t>Packing</t>
        </is>
      </c>
      <c r="J1868" s="233" t="inlineStr">
        <is>
          <t>Packing</t>
        </is>
      </c>
      <c r="K1868" s="233" t="n"/>
      <c r="L1868" s="233" t="inlineStr">
        <is>
          <t>Regreasable</t>
        </is>
      </c>
      <c r="M1868" s="233" t="inlineStr">
        <is>
          <t>J</t>
        </is>
      </c>
      <c r="N1868" s="233" t="inlineStr">
        <is>
          <t>Labrynth Lip Seal</t>
        </is>
      </c>
      <c r="O1868" s="233" t="inlineStr">
        <is>
          <t>Coating_Scotchkote134_interior_exterior_IncludeImpeller</t>
        </is>
      </c>
      <c r="P1868" s="235" t="inlineStr">
        <is>
          <t>RTF</t>
        </is>
      </c>
      <c r="Q1868" s="233" t="inlineStr">
        <is>
          <t>B104849</t>
        </is>
      </c>
      <c r="R1868" s="235" t="inlineStr">
        <is>
          <t>LT105</t>
        </is>
      </c>
      <c r="S1868" s="233" t="n"/>
      <c r="T1868" s="233" t="n"/>
      <c r="U1868" s="233" t="n"/>
    </row>
    <row r="1869">
      <c r="B1869" s="233">
        <f>IF(AND(M1869&lt;&gt;"B20", O1869= "Coating_Standard"),"Y","N")</f>
        <v/>
      </c>
      <c r="C1869" s="233" t="inlineStr">
        <is>
          <t>ConTab_BOM_KP_Insert_2588</t>
        </is>
      </c>
      <c r="D1869" s="233">
        <f>IF(B1869="Y",C1869,"")</f>
        <v/>
      </c>
      <c r="E1869" s="235" t="inlineStr">
        <is>
          <t>2095-1_2-KP</t>
        </is>
      </c>
      <c r="F1869" s="235" t="inlineStr">
        <is>
          <t>Opt_Insert</t>
        </is>
      </c>
      <c r="G1869" s="235" t="inlineStr">
        <is>
          <t>3</t>
        </is>
      </c>
      <c r="H1869" s="234" t="inlineStr">
        <is>
          <t>X3</t>
        </is>
      </c>
      <c r="I1869" s="233" t="inlineStr">
        <is>
          <t>Packing</t>
        </is>
      </c>
      <c r="J1869" s="233" t="inlineStr">
        <is>
          <t>Packing</t>
        </is>
      </c>
      <c r="K1869" s="233" t="n"/>
      <c r="L1869" s="233" t="inlineStr">
        <is>
          <t>Oil Lubricated Bath</t>
        </is>
      </c>
      <c r="M1869" s="233" t="inlineStr">
        <is>
          <t>C35</t>
        </is>
      </c>
      <c r="N1869" s="233" t="inlineStr">
        <is>
          <t>Labrynth Lip Seal</t>
        </is>
      </c>
      <c r="O1869" s="233" t="inlineStr">
        <is>
          <t>Coating_Scotchkote134_interior_exterior_IncludeImpeller</t>
        </is>
      </c>
      <c r="P1869" s="235" t="inlineStr">
        <is>
          <t>RTF</t>
        </is>
      </c>
      <c r="Q1869" s="233" t="inlineStr">
        <is>
          <t>B104854</t>
        </is>
      </c>
      <c r="R1869" s="235" t="inlineStr">
        <is>
          <t>LT250</t>
        </is>
      </c>
      <c r="S1869" s="233" t="n"/>
      <c r="T1869" s="233" t="n"/>
      <c r="U1869" s="233" t="n"/>
    </row>
    <row r="1870">
      <c r="B1870" s="233">
        <f>IF(AND(M1870&lt;&gt;"B20", O1870= "Coating_Standard"),"Y","N")</f>
        <v/>
      </c>
      <c r="C1870" s="233" t="inlineStr">
        <is>
          <t>ConTab_BOM_KP_Insert_2589</t>
        </is>
      </c>
      <c r="D1870" s="233">
        <f>IF(B1870="Y",C1870,"")</f>
        <v/>
      </c>
      <c r="E1870" s="235" t="inlineStr">
        <is>
          <t>2095-1_2-KP</t>
        </is>
      </c>
      <c r="F1870" s="235" t="inlineStr">
        <is>
          <t>Opt_Insert</t>
        </is>
      </c>
      <c r="G1870" s="235" t="inlineStr">
        <is>
          <t>3</t>
        </is>
      </c>
      <c r="H1870" s="234" t="inlineStr">
        <is>
          <t>X3</t>
        </is>
      </c>
      <c r="I1870" s="233" t="inlineStr">
        <is>
          <t>Packing</t>
        </is>
      </c>
      <c r="J1870" s="233" t="inlineStr">
        <is>
          <t>Packing</t>
        </is>
      </c>
      <c r="K1870" s="233" t="n"/>
      <c r="L1870" s="233" t="inlineStr">
        <is>
          <t>Oil Lubricated Bath</t>
        </is>
      </c>
      <c r="M1870" s="233" t="inlineStr">
        <is>
          <t>J</t>
        </is>
      </c>
      <c r="N1870" s="233" t="inlineStr">
        <is>
          <t>Labrynth Lip Seal</t>
        </is>
      </c>
      <c r="O1870" s="233" t="inlineStr">
        <is>
          <t>Coating_Scotchkote134_interior_exterior_IncludeImpeller</t>
        </is>
      </c>
      <c r="P1870" s="235" t="inlineStr">
        <is>
          <t>RTF</t>
        </is>
      </c>
      <c r="Q1870" s="233" t="inlineStr">
        <is>
          <t>B104855</t>
        </is>
      </c>
      <c r="R1870" s="235" t="inlineStr">
        <is>
          <t>LT105</t>
        </is>
      </c>
      <c r="S1870" s="233" t="n"/>
      <c r="T1870" s="233" t="n"/>
      <c r="U1870" s="233" t="n"/>
    </row>
    <row r="1871">
      <c r="B1871" s="233">
        <f>IF(AND(M1871&lt;&gt;"B20", O1871= "Coating_Standard"),"Y","N")</f>
        <v/>
      </c>
      <c r="C1871" s="233" t="inlineStr">
        <is>
          <t>ConTab_BOM_KP_Insert_2590</t>
        </is>
      </c>
      <c r="D1871" s="233">
        <f>IF(B1871="Y",C1871,"")</f>
        <v/>
      </c>
      <c r="E1871" s="235" t="inlineStr">
        <is>
          <t>2095-1_2-KP</t>
        </is>
      </c>
      <c r="F1871" s="235" t="inlineStr">
        <is>
          <t>Opt_Insert</t>
        </is>
      </c>
      <c r="G1871" s="235" t="inlineStr">
        <is>
          <t>3</t>
        </is>
      </c>
      <c r="H1871" s="234" t="inlineStr">
        <is>
          <t>X3</t>
        </is>
      </c>
      <c r="I1871" s="233" t="inlineStr">
        <is>
          <t>Mechanical Seal</t>
        </is>
      </c>
      <c r="J1871" s="233" t="inlineStr">
        <is>
          <t>Single</t>
        </is>
      </c>
      <c r="K1871" s="233" t="inlineStr">
        <is>
          <t>Balanced</t>
        </is>
      </c>
      <c r="L1871" s="233" t="inlineStr">
        <is>
          <t>Oil Lubricated Bath</t>
        </is>
      </c>
      <c r="M1871" s="233" t="inlineStr">
        <is>
          <t>C35</t>
        </is>
      </c>
      <c r="N1871" s="233" t="inlineStr">
        <is>
          <t>Labrynth Lip Seal</t>
        </is>
      </c>
      <c r="O1871" s="233" t="inlineStr">
        <is>
          <t>Coating_Scotchkote134_interior_exterior_IncludeImpeller</t>
        </is>
      </c>
      <c r="P1871" s="235" t="inlineStr">
        <is>
          <t>RTF</t>
        </is>
      </c>
      <c r="Q1871" s="233" t="inlineStr">
        <is>
          <t>B104857</t>
        </is>
      </c>
      <c r="R1871" s="235" t="inlineStr">
        <is>
          <t>LT250</t>
        </is>
      </c>
      <c r="S1871" s="233" t="n"/>
      <c r="T1871" s="233" t="n"/>
      <c r="U1871" s="233" t="n"/>
    </row>
    <row r="1872">
      <c r="B1872" s="233">
        <f>IF(AND(M1872&lt;&gt;"B20", O1872= "Coating_Standard"),"Y","N")</f>
        <v/>
      </c>
      <c r="C1872" s="233" t="inlineStr">
        <is>
          <t>ConTab_BOM_KP_Insert_2591</t>
        </is>
      </c>
      <c r="D1872" s="233">
        <f>IF(B1872="Y",C1872,"")</f>
        <v/>
      </c>
      <c r="E1872" s="235" t="inlineStr">
        <is>
          <t>2095-1_2-KP</t>
        </is>
      </c>
      <c r="F1872" s="235" t="inlineStr">
        <is>
          <t>Opt_Insert</t>
        </is>
      </c>
      <c r="G1872" s="235" t="inlineStr">
        <is>
          <t>3</t>
        </is>
      </c>
      <c r="H1872" s="234" t="inlineStr">
        <is>
          <t>X3</t>
        </is>
      </c>
      <c r="I1872" s="233" t="inlineStr">
        <is>
          <t>Mechanical Seal</t>
        </is>
      </c>
      <c r="J1872" s="233" t="inlineStr">
        <is>
          <t>Single</t>
        </is>
      </c>
      <c r="K1872" s="233" t="inlineStr">
        <is>
          <t>Balanced</t>
        </is>
      </c>
      <c r="L1872" s="233" t="inlineStr">
        <is>
          <t>Oil Lubricated Bath</t>
        </is>
      </c>
      <c r="M1872" s="233" t="inlineStr">
        <is>
          <t>J</t>
        </is>
      </c>
      <c r="N1872" s="233" t="inlineStr">
        <is>
          <t>Labrynth Lip Seal</t>
        </is>
      </c>
      <c r="O1872" s="233" t="inlineStr">
        <is>
          <t>Coating_Scotchkote134_interior_exterior_IncludeImpeller</t>
        </is>
      </c>
      <c r="P1872" s="235" t="inlineStr">
        <is>
          <t>RTF</t>
        </is>
      </c>
      <c r="Q1872" s="233" t="inlineStr">
        <is>
          <t>B104858</t>
        </is>
      </c>
      <c r="R1872" s="235" t="inlineStr">
        <is>
          <t>LT105</t>
        </is>
      </c>
      <c r="S1872" s="233" t="n"/>
      <c r="T1872" s="233" t="n"/>
      <c r="U1872" s="233" t="n"/>
    </row>
    <row r="1873">
      <c r="B1873" s="233">
        <f>IF(AND(M1873&lt;&gt;"B20", O1873= "Coating_Standard"),"Y","N")</f>
        <v/>
      </c>
      <c r="C1873" s="233" t="inlineStr">
        <is>
          <t>ConTab_BOM_KP_Insert_2594</t>
        </is>
      </c>
      <c r="D1873" s="233">
        <f>IF(B1873="Y",C1873,"")</f>
        <v/>
      </c>
      <c r="E1873" s="235" t="inlineStr">
        <is>
          <t>2013-5_6-KP</t>
        </is>
      </c>
      <c r="F1873" s="235" t="inlineStr">
        <is>
          <t>Opt_Insert</t>
        </is>
      </c>
      <c r="G1873" s="235" t="inlineStr">
        <is>
          <t>3</t>
        </is>
      </c>
      <c r="H1873" s="234" t="inlineStr">
        <is>
          <t>X3</t>
        </is>
      </c>
      <c r="I1873" s="233" t="inlineStr">
        <is>
          <t>Packing</t>
        </is>
      </c>
      <c r="J1873" s="233" t="inlineStr">
        <is>
          <t>Packing</t>
        </is>
      </c>
      <c r="K1873" s="233" t="n"/>
      <c r="L1873" s="233" t="inlineStr">
        <is>
          <t>Oil Lubricated Bath</t>
        </is>
      </c>
      <c r="M1873" s="233" t="inlineStr">
        <is>
          <t>C35</t>
        </is>
      </c>
      <c r="N1873" s="233" t="inlineStr">
        <is>
          <t>Labrynth Lip Seal</t>
        </is>
      </c>
      <c r="O1873" s="233" t="inlineStr">
        <is>
          <t>Coating_Scotchkote134_interior_exterior_IncludeImpeller</t>
        </is>
      </c>
      <c r="P1873" s="235" t="inlineStr">
        <is>
          <t>RTF</t>
        </is>
      </c>
      <c r="Q1873" s="233" t="inlineStr">
        <is>
          <t>B104863</t>
        </is>
      </c>
      <c r="R1873" s="235" t="inlineStr">
        <is>
          <t>LT250</t>
        </is>
      </c>
      <c r="S1873" s="233" t="n"/>
      <c r="T1873" s="233" t="n"/>
      <c r="U1873" s="233" t="n"/>
    </row>
    <row r="1874">
      <c r="B1874" s="233">
        <f>IF(AND(M1874&lt;&gt;"B20", O1874= "Coating_Standard"),"Y","N")</f>
        <v/>
      </c>
      <c r="C1874" s="233" t="inlineStr">
        <is>
          <t>ConTab_BOM_KP_Insert_2595</t>
        </is>
      </c>
      <c r="D1874" s="233">
        <f>IF(B1874="Y",C1874,"")</f>
        <v/>
      </c>
      <c r="E1874" s="235" t="inlineStr">
        <is>
          <t>2013-5_6-KP</t>
        </is>
      </c>
      <c r="F1874" s="235" t="inlineStr">
        <is>
          <t>Opt_Insert</t>
        </is>
      </c>
      <c r="G1874" s="235" t="inlineStr">
        <is>
          <t>3</t>
        </is>
      </c>
      <c r="H1874" s="234" t="inlineStr">
        <is>
          <t>X3</t>
        </is>
      </c>
      <c r="I1874" s="233" t="inlineStr">
        <is>
          <t>Packing</t>
        </is>
      </c>
      <c r="J1874" s="233" t="inlineStr">
        <is>
          <t>Packing</t>
        </is>
      </c>
      <c r="K1874" s="233" t="n"/>
      <c r="L1874" s="233" t="inlineStr">
        <is>
          <t>Oil Lubricated Bath</t>
        </is>
      </c>
      <c r="M1874" s="233" t="inlineStr">
        <is>
          <t>J</t>
        </is>
      </c>
      <c r="N1874" s="233" t="inlineStr">
        <is>
          <t>Labrynth Lip Seal</t>
        </is>
      </c>
      <c r="O1874" s="233" t="inlineStr">
        <is>
          <t>Coating_Scotchkote134_interior_exterior_IncludeImpeller</t>
        </is>
      </c>
      <c r="P1874" s="235" t="inlineStr">
        <is>
          <t>RTF</t>
        </is>
      </c>
      <c r="Q1874" s="233" t="inlineStr">
        <is>
          <t>B104864</t>
        </is>
      </c>
      <c r="R1874" s="235" t="inlineStr">
        <is>
          <t>LT105</t>
        </is>
      </c>
      <c r="S1874" s="233" t="n"/>
      <c r="T1874" s="233" t="n"/>
      <c r="U1874" s="233" t="n"/>
    </row>
    <row r="1875">
      <c r="B1875" s="233">
        <f>IF(AND(M1875&lt;&gt;"B20", O1875= "Coating_Standard"),"Y","N")</f>
        <v/>
      </c>
      <c r="C1875" s="233" t="inlineStr">
        <is>
          <t>ConTab_BOM_KP_Insert_2596</t>
        </is>
      </c>
      <c r="D1875" s="233">
        <f>IF(B1875="Y",C1875,"")</f>
        <v/>
      </c>
      <c r="E1875" s="235" t="inlineStr">
        <is>
          <t>2013-5_6-KP</t>
        </is>
      </c>
      <c r="F1875" s="235" t="inlineStr">
        <is>
          <t>Opt_Insert</t>
        </is>
      </c>
      <c r="G1875" s="235" t="inlineStr">
        <is>
          <t>3</t>
        </is>
      </c>
      <c r="H1875" s="234" t="inlineStr">
        <is>
          <t>X3</t>
        </is>
      </c>
      <c r="I1875" s="233" t="inlineStr">
        <is>
          <t>Mechanical Seal</t>
        </is>
      </c>
      <c r="J1875" s="233" t="inlineStr">
        <is>
          <t>Single</t>
        </is>
      </c>
      <c r="K1875" s="233" t="inlineStr">
        <is>
          <t>Balanced</t>
        </is>
      </c>
      <c r="L1875" s="233" t="inlineStr">
        <is>
          <t>Oil Lubricated Bath</t>
        </is>
      </c>
      <c r="M1875" s="233" t="inlineStr">
        <is>
          <t>C35</t>
        </is>
      </c>
      <c r="N1875" s="233" t="inlineStr">
        <is>
          <t>Labrynth Lip Seal</t>
        </is>
      </c>
      <c r="O1875" s="233" t="inlineStr">
        <is>
          <t>Coating_Scotchkote134_interior_exterior_IncludeImpeller</t>
        </is>
      </c>
      <c r="P1875" s="235" t="inlineStr">
        <is>
          <t>RTF</t>
        </is>
      </c>
      <c r="Q1875" s="233" t="inlineStr">
        <is>
          <t>B104866</t>
        </is>
      </c>
      <c r="R1875" s="235" t="inlineStr">
        <is>
          <t>LT250</t>
        </is>
      </c>
      <c r="S1875" s="233" t="n"/>
      <c r="T1875" s="233" t="n"/>
      <c r="U1875" s="233" t="n"/>
    </row>
    <row r="1876">
      <c r="B1876" s="233">
        <f>IF(AND(M1876&lt;&gt;"B20", O1876= "Coating_Standard"),"Y","N")</f>
        <v/>
      </c>
      <c r="C1876" s="233" t="inlineStr">
        <is>
          <t>ConTab_BOM_KP_Insert_2597</t>
        </is>
      </c>
      <c r="D1876" s="233">
        <f>IF(B1876="Y",C1876,"")</f>
        <v/>
      </c>
      <c r="E1876" s="235" t="inlineStr">
        <is>
          <t>2013-5_6-KP</t>
        </is>
      </c>
      <c r="F1876" s="235" t="inlineStr">
        <is>
          <t>Opt_Insert</t>
        </is>
      </c>
      <c r="G1876" s="235" t="inlineStr">
        <is>
          <t>3</t>
        </is>
      </c>
      <c r="H1876" s="234" t="inlineStr">
        <is>
          <t>X3</t>
        </is>
      </c>
      <c r="I1876" s="233" t="inlineStr">
        <is>
          <t>Mechanical Seal</t>
        </is>
      </c>
      <c r="J1876" s="233" t="inlineStr">
        <is>
          <t>Single</t>
        </is>
      </c>
      <c r="K1876" s="233" t="inlineStr">
        <is>
          <t>Balanced</t>
        </is>
      </c>
      <c r="L1876" s="233" t="inlineStr">
        <is>
          <t>Oil Lubricated Bath</t>
        </is>
      </c>
      <c r="M1876" s="233" t="inlineStr">
        <is>
          <t>J</t>
        </is>
      </c>
      <c r="N1876" s="233" t="inlineStr">
        <is>
          <t>Labrynth Lip Seal</t>
        </is>
      </c>
      <c r="O1876" s="233" t="inlineStr">
        <is>
          <t>Coating_Scotchkote134_interior_exterior_IncludeImpeller</t>
        </is>
      </c>
      <c r="P1876" s="235" t="inlineStr">
        <is>
          <t>RTF</t>
        </is>
      </c>
      <c r="Q1876" s="233" t="inlineStr">
        <is>
          <t>B104867</t>
        </is>
      </c>
      <c r="R1876" s="235" t="inlineStr">
        <is>
          <t>LT105</t>
        </is>
      </c>
      <c r="S1876" s="233" t="n"/>
      <c r="T1876" s="233" t="n"/>
      <c r="U1876" s="233" t="n"/>
    </row>
    <row r="1877">
      <c r="B1877" s="233">
        <f>IF(AND(M1877&lt;&gt;"B20", O1877= "Coating_Standard"),"Y","N")</f>
        <v/>
      </c>
      <c r="C1877" s="233" t="inlineStr">
        <is>
          <t>ConTab_BOM_KP_Insert_2600</t>
        </is>
      </c>
      <c r="D1877" s="233">
        <f>IF(B1877="Y",C1877,"")</f>
        <v/>
      </c>
      <c r="E1877" s="235" t="inlineStr">
        <is>
          <t>3095-7_8-KP</t>
        </is>
      </c>
      <c r="F1877" s="235" t="inlineStr">
        <is>
          <t>Opt_Insert</t>
        </is>
      </c>
      <c r="G1877" s="235" t="inlineStr">
        <is>
          <t>3</t>
        </is>
      </c>
      <c r="H1877" s="234" t="inlineStr">
        <is>
          <t>X3</t>
        </is>
      </c>
      <c r="I1877" s="233" t="inlineStr">
        <is>
          <t>Packing</t>
        </is>
      </c>
      <c r="J1877" s="233" t="inlineStr">
        <is>
          <t>Packing</t>
        </is>
      </c>
      <c r="K1877" s="233" t="n"/>
      <c r="L1877" s="233" t="inlineStr">
        <is>
          <t>Oil Lubricated Bath</t>
        </is>
      </c>
      <c r="M1877" s="233" t="inlineStr">
        <is>
          <t>C35</t>
        </is>
      </c>
      <c r="N1877" s="233" t="inlineStr">
        <is>
          <t>Labrynth Lip Seal</t>
        </is>
      </c>
      <c r="O1877" s="233" t="inlineStr">
        <is>
          <t>Coating_Scotchkote134_interior_exterior_IncludeImpeller</t>
        </is>
      </c>
      <c r="P1877" s="235" t="inlineStr">
        <is>
          <t>RTF</t>
        </is>
      </c>
      <c r="Q1877" s="233" t="inlineStr">
        <is>
          <t>B104872</t>
        </is>
      </c>
      <c r="R1877" s="235" t="inlineStr">
        <is>
          <t>LT250</t>
        </is>
      </c>
      <c r="S1877" s="233" t="n"/>
      <c r="T1877" s="233" t="n"/>
      <c r="U1877" s="233" t="n"/>
    </row>
    <row r="1878">
      <c r="B1878" s="233">
        <f>IF(AND(M1878&lt;&gt;"B20", O1878= "Coating_Standard"),"Y","N")</f>
        <v/>
      </c>
      <c r="C1878" s="233" t="inlineStr">
        <is>
          <t>ConTab_BOM_KP_Insert_2601</t>
        </is>
      </c>
      <c r="D1878" s="233">
        <f>IF(B1878="Y",C1878,"")</f>
        <v/>
      </c>
      <c r="E1878" s="235" t="inlineStr">
        <is>
          <t>3095-7_8-KP</t>
        </is>
      </c>
      <c r="F1878" s="235" t="inlineStr">
        <is>
          <t>Opt_Insert</t>
        </is>
      </c>
      <c r="G1878" s="235" t="inlineStr">
        <is>
          <t>3</t>
        </is>
      </c>
      <c r="H1878" s="234" t="inlineStr">
        <is>
          <t>X3</t>
        </is>
      </c>
      <c r="I1878" s="233" t="inlineStr">
        <is>
          <t>Packing</t>
        </is>
      </c>
      <c r="J1878" s="233" t="inlineStr">
        <is>
          <t>Packing</t>
        </is>
      </c>
      <c r="K1878" s="233" t="n"/>
      <c r="L1878" s="233" t="inlineStr">
        <is>
          <t>Oil Lubricated Bath</t>
        </is>
      </c>
      <c r="M1878" s="233" t="inlineStr">
        <is>
          <t>J</t>
        </is>
      </c>
      <c r="N1878" s="233" t="inlineStr">
        <is>
          <t>Labrynth Lip Seal</t>
        </is>
      </c>
      <c r="O1878" s="233" t="inlineStr">
        <is>
          <t>Coating_Scotchkote134_interior_exterior_IncludeImpeller</t>
        </is>
      </c>
      <c r="P1878" s="235" t="inlineStr">
        <is>
          <t>RTF</t>
        </is>
      </c>
      <c r="Q1878" s="233" t="inlineStr">
        <is>
          <t>B104873</t>
        </is>
      </c>
      <c r="R1878" s="235" t="inlineStr">
        <is>
          <t>LT105</t>
        </is>
      </c>
      <c r="S1878" s="233" t="n"/>
      <c r="T1878" s="233" t="n"/>
      <c r="U1878" s="233" t="n"/>
    </row>
    <row r="1879">
      <c r="B1879" s="233">
        <f>IF(AND(M1879&lt;&gt;"B20", O1879= "Coating_Standard"),"Y","N")</f>
        <v/>
      </c>
      <c r="C1879" s="233" t="inlineStr">
        <is>
          <t>ConTab_BOM_KP_Insert_2602</t>
        </is>
      </c>
      <c r="D1879" s="233">
        <f>IF(B1879="Y",C1879,"")</f>
        <v/>
      </c>
      <c r="E1879" s="235" t="inlineStr">
        <is>
          <t>3095-7_8-KP</t>
        </is>
      </c>
      <c r="F1879" s="235" t="inlineStr">
        <is>
          <t>Opt_Insert</t>
        </is>
      </c>
      <c r="G1879" s="235" t="inlineStr">
        <is>
          <t>3</t>
        </is>
      </c>
      <c r="H1879" s="234" t="inlineStr">
        <is>
          <t>X3</t>
        </is>
      </c>
      <c r="I1879" s="233" t="inlineStr">
        <is>
          <t>Mechanical Seal</t>
        </is>
      </c>
      <c r="J1879" s="233" t="inlineStr">
        <is>
          <t>Single</t>
        </is>
      </c>
      <c r="K1879" s="233" t="inlineStr">
        <is>
          <t>Balanced</t>
        </is>
      </c>
      <c r="L1879" s="233" t="inlineStr">
        <is>
          <t>Oil Lubricated Bath</t>
        </is>
      </c>
      <c r="M1879" s="233" t="inlineStr">
        <is>
          <t>C35</t>
        </is>
      </c>
      <c r="N1879" s="233" t="inlineStr">
        <is>
          <t>Labrynth Lip Seal</t>
        </is>
      </c>
      <c r="O1879" s="233" t="inlineStr">
        <is>
          <t>Coating_Scotchkote134_interior_exterior_IncludeImpeller</t>
        </is>
      </c>
      <c r="P1879" s="235" t="inlineStr">
        <is>
          <t>RTF</t>
        </is>
      </c>
      <c r="Q1879" s="233" t="inlineStr">
        <is>
          <t>B104875</t>
        </is>
      </c>
      <c r="R1879" s="235" t="inlineStr">
        <is>
          <t>LT250</t>
        </is>
      </c>
      <c r="S1879" s="233" t="n"/>
      <c r="T1879" s="233" t="n"/>
      <c r="U1879" s="233" t="n"/>
    </row>
    <row r="1880">
      <c r="B1880" s="233">
        <f>IF(AND(M1880&lt;&gt;"B20", O1880= "Coating_Standard"),"Y","N")</f>
        <v/>
      </c>
      <c r="C1880" s="233" t="inlineStr">
        <is>
          <t>ConTab_BOM_KP_Insert_2603</t>
        </is>
      </c>
      <c r="D1880" s="233">
        <f>IF(B1880="Y",C1880,"")</f>
        <v/>
      </c>
      <c r="E1880" s="235" t="inlineStr">
        <is>
          <t>3095-7_8-KP</t>
        </is>
      </c>
      <c r="F1880" s="235" t="inlineStr">
        <is>
          <t>Opt_Insert</t>
        </is>
      </c>
      <c r="G1880" s="235" t="inlineStr">
        <is>
          <t>3</t>
        </is>
      </c>
      <c r="H1880" s="234" t="inlineStr">
        <is>
          <t>X3</t>
        </is>
      </c>
      <c r="I1880" s="233" t="inlineStr">
        <is>
          <t>Mechanical Seal</t>
        </is>
      </c>
      <c r="J1880" s="233" t="inlineStr">
        <is>
          <t>Single</t>
        </is>
      </c>
      <c r="K1880" s="233" t="inlineStr">
        <is>
          <t>Balanced</t>
        </is>
      </c>
      <c r="L1880" s="233" t="inlineStr">
        <is>
          <t>Oil Lubricated Bath</t>
        </is>
      </c>
      <c r="M1880" s="233" t="inlineStr">
        <is>
          <t>J</t>
        </is>
      </c>
      <c r="N1880" s="233" t="inlineStr">
        <is>
          <t>Labrynth Lip Seal</t>
        </is>
      </c>
      <c r="O1880" s="233" t="inlineStr">
        <is>
          <t>Coating_Scotchkote134_interior_exterior_IncludeImpeller</t>
        </is>
      </c>
      <c r="P1880" s="235" t="inlineStr">
        <is>
          <t>RTF</t>
        </is>
      </c>
      <c r="Q1880" s="233" t="inlineStr">
        <is>
          <t>B104876</t>
        </is>
      </c>
      <c r="R1880" s="235" t="inlineStr">
        <is>
          <t>LT105</t>
        </is>
      </c>
      <c r="S1880" s="233" t="n"/>
      <c r="T1880" s="233" t="n"/>
      <c r="U1880" s="233" t="n"/>
    </row>
    <row r="1881">
      <c r="B1881" s="233">
        <f>IF(AND(M1881&lt;&gt;"B20", O1881= "Coating_Standard"),"Y","N")</f>
        <v/>
      </c>
      <c r="C1881" s="233" t="inlineStr">
        <is>
          <t>ConTab_BOM_KP_Insert_2604</t>
        </is>
      </c>
      <c r="D1881" s="233">
        <f>IF(B1881="Y",C1881,"")</f>
        <v/>
      </c>
      <c r="E1881" s="235" t="inlineStr">
        <is>
          <t>3014-5_6-KP</t>
        </is>
      </c>
      <c r="F1881" s="235" t="inlineStr">
        <is>
          <t>Opt_Insert</t>
        </is>
      </c>
      <c r="G1881" s="235" t="inlineStr">
        <is>
          <t>4</t>
        </is>
      </c>
      <c r="H1881" s="234" t="inlineStr">
        <is>
          <t>X4</t>
        </is>
      </c>
      <c r="I1881" s="233" t="inlineStr">
        <is>
          <t>Mechanical Seal</t>
        </is>
      </c>
      <c r="J1881" s="233" t="inlineStr">
        <is>
          <t>Single</t>
        </is>
      </c>
      <c r="K1881" s="233" t="n"/>
      <c r="L1881" s="233" t="inlineStr">
        <is>
          <t>Oil Lubricated Bath</t>
        </is>
      </c>
      <c r="M1881" s="233" t="inlineStr">
        <is>
          <t>C35</t>
        </is>
      </c>
      <c r="N1881" s="233" t="inlineStr">
        <is>
          <t>Labrynth Lip Seal</t>
        </is>
      </c>
      <c r="O1881" s="233" t="inlineStr">
        <is>
          <t>Coating_Scotchkote134_interior_exterior_IncludeImpeller</t>
        </is>
      </c>
      <c r="P1881" s="235" t="inlineStr">
        <is>
          <t>RTF</t>
        </is>
      </c>
      <c r="Q1881" s="233" t="inlineStr">
        <is>
          <t>B104878</t>
        </is>
      </c>
      <c r="R1881" s="235" t="inlineStr">
        <is>
          <t>LT250</t>
        </is>
      </c>
      <c r="S1881" s="233" t="n"/>
      <c r="T1881" s="233" t="n"/>
      <c r="U1881" s="233" t="n"/>
    </row>
    <row r="1882">
      <c r="B1882" s="233">
        <f>IF(AND(M1882&lt;&gt;"B20", O1882= "Coating_Standard"),"Y","N")</f>
        <v/>
      </c>
      <c r="C1882" s="233" t="inlineStr">
        <is>
          <t>ConTab_BOM_KP_Insert_2605</t>
        </is>
      </c>
      <c r="D1882" s="233">
        <f>IF(B1882="Y",C1882,"")</f>
        <v/>
      </c>
      <c r="E1882" s="235" t="inlineStr">
        <is>
          <t>3014-5_6-KP</t>
        </is>
      </c>
      <c r="F1882" s="235" t="inlineStr">
        <is>
          <t>Opt_Insert</t>
        </is>
      </c>
      <c r="G1882" s="235" t="inlineStr">
        <is>
          <t>4</t>
        </is>
      </c>
      <c r="H1882" s="234" t="inlineStr">
        <is>
          <t>X4</t>
        </is>
      </c>
      <c r="I1882" s="233" t="inlineStr">
        <is>
          <t>Mechanical Seal</t>
        </is>
      </c>
      <c r="J1882" s="233" t="inlineStr">
        <is>
          <t>Single</t>
        </is>
      </c>
      <c r="K1882" s="233" t="n"/>
      <c r="L1882" s="233" t="inlineStr">
        <is>
          <t>Oil Lubricated Bath</t>
        </is>
      </c>
      <c r="M1882" s="233" t="inlineStr">
        <is>
          <t>J</t>
        </is>
      </c>
      <c r="N1882" s="233" t="inlineStr">
        <is>
          <t>Labrynth Lip Seal</t>
        </is>
      </c>
      <c r="O1882" s="233" t="inlineStr">
        <is>
          <t>Coating_Scotchkote134_interior_exterior_IncludeImpeller</t>
        </is>
      </c>
      <c r="P1882" s="235" t="inlineStr">
        <is>
          <t>RTF</t>
        </is>
      </c>
      <c r="Q1882" s="233" t="inlineStr">
        <is>
          <t>B104879</t>
        </is>
      </c>
      <c r="R1882" s="235" t="inlineStr">
        <is>
          <t>LT105</t>
        </is>
      </c>
      <c r="S1882" s="233" t="n"/>
      <c r="T1882" s="233" t="n"/>
      <c r="U1882" s="233" t="n"/>
    </row>
    <row r="1883">
      <c r="B1883" s="233">
        <f>IF(AND(M1883&lt;&gt;"B20", O1883= "Coating_Standard"),"Y","N")</f>
        <v/>
      </c>
      <c r="C1883" s="233" t="inlineStr">
        <is>
          <t>ConTab_BOM_KP_Insert_2606</t>
        </is>
      </c>
      <c r="D1883" s="233">
        <f>IF(B1883="Y",C1883,"")</f>
        <v/>
      </c>
      <c r="E1883" s="235" t="inlineStr">
        <is>
          <t>3014-5_6-KP</t>
        </is>
      </c>
      <c r="F1883" s="235" t="inlineStr">
        <is>
          <t>Opt_Insert</t>
        </is>
      </c>
      <c r="G1883" s="235" t="inlineStr">
        <is>
          <t>4</t>
        </is>
      </c>
      <c r="H1883" s="234" t="inlineStr">
        <is>
          <t>X4</t>
        </is>
      </c>
      <c r="I1883" s="233" t="inlineStr">
        <is>
          <t>Packing</t>
        </is>
      </c>
      <c r="J1883" s="233" t="inlineStr">
        <is>
          <t>Packing</t>
        </is>
      </c>
      <c r="K1883" s="233" t="n"/>
      <c r="L1883" s="233" t="inlineStr">
        <is>
          <t>Oil Lubricated Bath</t>
        </is>
      </c>
      <c r="M1883" s="233" t="inlineStr">
        <is>
          <t>C35</t>
        </is>
      </c>
      <c r="N1883" s="233" t="inlineStr">
        <is>
          <t>Labrynth Lip Seal</t>
        </is>
      </c>
      <c r="O1883" s="233" t="inlineStr">
        <is>
          <t>Coating_Scotchkote134_interior_exterior_IncludeImpeller</t>
        </is>
      </c>
      <c r="P1883" s="235" t="inlineStr">
        <is>
          <t>RTF</t>
        </is>
      </c>
      <c r="Q1883" s="233" t="inlineStr">
        <is>
          <t>B104881</t>
        </is>
      </c>
      <c r="R1883" s="235" t="inlineStr">
        <is>
          <t>LT250</t>
        </is>
      </c>
      <c r="S1883" s="233" t="n"/>
      <c r="T1883" s="233" t="n"/>
      <c r="U1883" s="233" t="n"/>
    </row>
    <row r="1884">
      <c r="B1884" s="233">
        <f>IF(AND(M1884&lt;&gt;"B20", O1884= "Coating_Standard"),"Y","N")</f>
        <v/>
      </c>
      <c r="C1884" s="233" t="inlineStr">
        <is>
          <t>ConTab_BOM_KP_Insert_2607</t>
        </is>
      </c>
      <c r="D1884" s="233">
        <f>IF(B1884="Y",C1884,"")</f>
        <v/>
      </c>
      <c r="E1884" s="235" t="inlineStr">
        <is>
          <t>3014-5_6-KP</t>
        </is>
      </c>
      <c r="F1884" s="235" t="inlineStr">
        <is>
          <t>Opt_Insert</t>
        </is>
      </c>
      <c r="G1884" s="235" t="inlineStr">
        <is>
          <t>4</t>
        </is>
      </c>
      <c r="H1884" s="234" t="inlineStr">
        <is>
          <t>X4</t>
        </is>
      </c>
      <c r="I1884" s="233" t="inlineStr">
        <is>
          <t>Packing</t>
        </is>
      </c>
      <c r="J1884" s="233" t="inlineStr">
        <is>
          <t>Packing</t>
        </is>
      </c>
      <c r="K1884" s="233" t="n"/>
      <c r="L1884" s="233" t="inlineStr">
        <is>
          <t>Oil Lubricated Bath</t>
        </is>
      </c>
      <c r="M1884" s="233" t="inlineStr">
        <is>
          <t>J</t>
        </is>
      </c>
      <c r="N1884" s="233" t="inlineStr">
        <is>
          <t>Labrynth Lip Seal</t>
        </is>
      </c>
      <c r="O1884" s="233" t="inlineStr">
        <is>
          <t>Coating_Scotchkote134_interior_exterior_IncludeImpeller</t>
        </is>
      </c>
      <c r="P1884" s="235" t="inlineStr">
        <is>
          <t>RTF</t>
        </is>
      </c>
      <c r="Q1884" s="233" t="inlineStr">
        <is>
          <t>B104882</t>
        </is>
      </c>
      <c r="R1884" s="235" t="inlineStr">
        <is>
          <t>LT105</t>
        </is>
      </c>
      <c r="S1884" s="233" t="n"/>
      <c r="T1884" s="233" t="n"/>
      <c r="U1884" s="233" t="n"/>
    </row>
    <row r="1885">
      <c r="B1885" s="233">
        <f>IF(AND(M1885&lt;&gt;"B20", O1885= "Coating_Standard"),"Y","N")</f>
        <v/>
      </c>
      <c r="C1885" s="233" t="inlineStr">
        <is>
          <t>ConTab_BOM_KP_Insert_2608</t>
        </is>
      </c>
      <c r="D1885" s="233">
        <f>IF(B1885="Y",C1885,"")</f>
        <v/>
      </c>
      <c r="E1885" s="235" t="inlineStr">
        <is>
          <t>4012-1_2-KP</t>
        </is>
      </c>
      <c r="F1885" s="235" t="inlineStr">
        <is>
          <t>Opt_Insert</t>
        </is>
      </c>
      <c r="G1885" s="235" t="inlineStr">
        <is>
          <t>4</t>
        </is>
      </c>
      <c r="H1885" s="234" t="inlineStr">
        <is>
          <t>X4</t>
        </is>
      </c>
      <c r="I1885" s="233" t="inlineStr">
        <is>
          <t>Mechanical Seal</t>
        </is>
      </c>
      <c r="J1885" s="233" t="inlineStr">
        <is>
          <t>Single</t>
        </is>
      </c>
      <c r="K1885" s="233" t="n"/>
      <c r="L1885" s="233" t="inlineStr">
        <is>
          <t>Oil Lubricated Bath</t>
        </is>
      </c>
      <c r="M1885" s="233" t="inlineStr">
        <is>
          <t>C35</t>
        </is>
      </c>
      <c r="N1885" s="233" t="inlineStr">
        <is>
          <t>Labrynth Lip Seal</t>
        </is>
      </c>
      <c r="O1885" s="233" t="inlineStr">
        <is>
          <t>Coating_Scotchkote134_interior_exterior_IncludeImpeller</t>
        </is>
      </c>
      <c r="P1885" s="235" t="inlineStr">
        <is>
          <t>RTF</t>
        </is>
      </c>
      <c r="Q1885" s="233" t="inlineStr">
        <is>
          <t>B104884</t>
        </is>
      </c>
      <c r="R1885" s="235" t="inlineStr">
        <is>
          <t>LT250</t>
        </is>
      </c>
      <c r="S1885" s="233" t="n"/>
      <c r="T1885" s="233" t="n"/>
      <c r="U1885" s="233" t="n"/>
    </row>
    <row r="1886">
      <c r="B1886" s="233">
        <f>IF(AND(M1886&lt;&gt;"B20", O1886= "Coating_Standard"),"Y","N")</f>
        <v/>
      </c>
      <c r="C1886" s="233" t="inlineStr">
        <is>
          <t>ConTab_BOM_KP_Insert_2609</t>
        </is>
      </c>
      <c r="D1886" s="233">
        <f>IF(B1886="Y",C1886,"")</f>
        <v/>
      </c>
      <c r="E1886" s="235" t="inlineStr">
        <is>
          <t>4012-1_2-KP</t>
        </is>
      </c>
      <c r="F1886" s="235" t="inlineStr">
        <is>
          <t>Opt_Insert</t>
        </is>
      </c>
      <c r="G1886" s="235" t="inlineStr">
        <is>
          <t>4</t>
        </is>
      </c>
      <c r="H1886" s="234" t="inlineStr">
        <is>
          <t>X4</t>
        </is>
      </c>
      <c r="I1886" s="233" t="inlineStr">
        <is>
          <t>Mechanical Seal</t>
        </is>
      </c>
      <c r="J1886" s="233" t="inlineStr">
        <is>
          <t>Single</t>
        </is>
      </c>
      <c r="K1886" s="233" t="n"/>
      <c r="L1886" s="233" t="inlineStr">
        <is>
          <t>Oil Lubricated Bath</t>
        </is>
      </c>
      <c r="M1886" s="233" t="inlineStr">
        <is>
          <t>J</t>
        </is>
      </c>
      <c r="N1886" s="233" t="inlineStr">
        <is>
          <t>Labrynth Lip Seal</t>
        </is>
      </c>
      <c r="O1886" s="233" t="inlineStr">
        <is>
          <t>Coating_Scotchkote134_interior_exterior_IncludeImpeller</t>
        </is>
      </c>
      <c r="P1886" s="235" t="inlineStr">
        <is>
          <t>RTF</t>
        </is>
      </c>
      <c r="Q1886" s="233" t="inlineStr">
        <is>
          <t>B104885</t>
        </is>
      </c>
      <c r="R1886" s="235" t="inlineStr">
        <is>
          <t>LT105</t>
        </is>
      </c>
      <c r="S1886" s="233" t="n"/>
      <c r="T1886" s="233" t="n"/>
      <c r="U1886" s="233" t="n"/>
    </row>
    <row r="1887">
      <c r="B1887" s="233">
        <f>IF(AND(M1887&lt;&gt;"B20", O1887= "Coating_Standard"),"Y","N")</f>
        <v/>
      </c>
      <c r="C1887" s="233" t="inlineStr">
        <is>
          <t>ConTab_BOM_KP_Insert_2610</t>
        </is>
      </c>
      <c r="D1887" s="233">
        <f>IF(B1887="Y",C1887,"")</f>
        <v/>
      </c>
      <c r="E1887" s="235" t="inlineStr">
        <is>
          <t>4012-1_2-KP</t>
        </is>
      </c>
      <c r="F1887" s="235" t="inlineStr">
        <is>
          <t>Opt_Insert</t>
        </is>
      </c>
      <c r="G1887" s="235" t="inlineStr">
        <is>
          <t>4</t>
        </is>
      </c>
      <c r="H1887" s="234" t="inlineStr">
        <is>
          <t>X4</t>
        </is>
      </c>
      <c r="I1887" s="233" t="inlineStr">
        <is>
          <t>Packing</t>
        </is>
      </c>
      <c r="J1887" s="233" t="inlineStr">
        <is>
          <t>Packing</t>
        </is>
      </c>
      <c r="K1887" s="233" t="n"/>
      <c r="L1887" s="233" t="inlineStr">
        <is>
          <t>Oil Lubricated Bath</t>
        </is>
      </c>
      <c r="M1887" s="233" t="inlineStr">
        <is>
          <t>C35</t>
        </is>
      </c>
      <c r="N1887" s="233" t="inlineStr">
        <is>
          <t>Labrynth Lip Seal</t>
        </is>
      </c>
      <c r="O1887" s="233" t="inlineStr">
        <is>
          <t>Coating_Scotchkote134_interior_exterior_IncludeImpeller</t>
        </is>
      </c>
      <c r="P1887" s="235" t="inlineStr">
        <is>
          <t>RTF</t>
        </is>
      </c>
      <c r="Q1887" s="233" t="inlineStr">
        <is>
          <t>B104887</t>
        </is>
      </c>
      <c r="R1887" s="235" t="inlineStr">
        <is>
          <t>LT250</t>
        </is>
      </c>
      <c r="S1887" s="233" t="n"/>
      <c r="T1887" s="233" t="n"/>
      <c r="U1887" s="233" t="n"/>
    </row>
    <row r="1888">
      <c r="B1888" s="233">
        <f>IF(AND(M1888&lt;&gt;"B20", O1888= "Coating_Standard"),"Y","N")</f>
        <v/>
      </c>
      <c r="C1888" s="233" t="inlineStr">
        <is>
          <t>ConTab_BOM_KP_Insert_2611</t>
        </is>
      </c>
      <c r="D1888" s="233">
        <f>IF(B1888="Y",C1888,"")</f>
        <v/>
      </c>
      <c r="E1888" s="235" t="inlineStr">
        <is>
          <t>4012-1_2-KP</t>
        </is>
      </c>
      <c r="F1888" s="235" t="inlineStr">
        <is>
          <t>Opt_Insert</t>
        </is>
      </c>
      <c r="G1888" s="235" t="inlineStr">
        <is>
          <t>4</t>
        </is>
      </c>
      <c r="H1888" s="234" t="inlineStr">
        <is>
          <t>X4</t>
        </is>
      </c>
      <c r="I1888" s="233" t="inlineStr">
        <is>
          <t>Packing</t>
        </is>
      </c>
      <c r="J1888" s="233" t="inlineStr">
        <is>
          <t>Packing</t>
        </is>
      </c>
      <c r="K1888" s="233" t="n"/>
      <c r="L1888" s="233" t="inlineStr">
        <is>
          <t>Oil Lubricated Bath</t>
        </is>
      </c>
      <c r="M1888" s="233" t="inlineStr">
        <is>
          <t>J</t>
        </is>
      </c>
      <c r="N1888" s="233" t="inlineStr">
        <is>
          <t>Labrynth Lip Seal</t>
        </is>
      </c>
      <c r="O1888" s="233" t="inlineStr">
        <is>
          <t>Coating_Scotchkote134_interior_exterior_IncludeImpeller</t>
        </is>
      </c>
      <c r="P1888" s="235" t="inlineStr">
        <is>
          <t>RTF</t>
        </is>
      </c>
      <c r="Q1888" s="233" t="inlineStr">
        <is>
          <t>B104888</t>
        </is>
      </c>
      <c r="R1888" s="235" t="inlineStr">
        <is>
          <t>LT105</t>
        </is>
      </c>
      <c r="S1888" s="233" t="n"/>
      <c r="T1888" s="233" t="n"/>
      <c r="U1888" s="233" t="n"/>
    </row>
    <row r="1889">
      <c r="B1889" s="233">
        <f>IF(AND(M1889&lt;&gt;"B20", O1889= "Coating_Standard"),"Y","N")</f>
        <v/>
      </c>
      <c r="C1889" s="233" t="inlineStr">
        <is>
          <t>ConTab_BOM_KP_Insert_2612</t>
        </is>
      </c>
      <c r="D1889" s="233">
        <f>IF(B1889="Y",C1889,"")</f>
        <v/>
      </c>
      <c r="E1889" s="235" t="inlineStr">
        <is>
          <t>4012-7_8-KP</t>
        </is>
      </c>
      <c r="F1889" s="235" t="inlineStr">
        <is>
          <t>Opt_Insert</t>
        </is>
      </c>
      <c r="G1889" s="235" t="inlineStr">
        <is>
          <t>4</t>
        </is>
      </c>
      <c r="H1889" s="234" t="inlineStr">
        <is>
          <t>X4</t>
        </is>
      </c>
      <c r="I1889" s="233" t="inlineStr">
        <is>
          <t>Mechanical Seal</t>
        </is>
      </c>
      <c r="J1889" s="233" t="inlineStr">
        <is>
          <t>Single</t>
        </is>
      </c>
      <c r="K1889" s="233" t="n"/>
      <c r="L1889" s="233" t="inlineStr">
        <is>
          <t>Oil Lubricated Bath</t>
        </is>
      </c>
      <c r="M1889" s="233" t="inlineStr">
        <is>
          <t>C35</t>
        </is>
      </c>
      <c r="N1889" s="233" t="inlineStr">
        <is>
          <t>Labrynth Lip Seal</t>
        </is>
      </c>
      <c r="O1889" s="233" t="inlineStr">
        <is>
          <t>Coating_Scotchkote134_interior_exterior_IncludeImpeller</t>
        </is>
      </c>
      <c r="P1889" s="235" t="inlineStr">
        <is>
          <t>RTF</t>
        </is>
      </c>
      <c r="Q1889" s="233" t="inlineStr">
        <is>
          <t>B104890</t>
        </is>
      </c>
      <c r="R1889" s="235" t="inlineStr">
        <is>
          <t>LT250</t>
        </is>
      </c>
      <c r="S1889" s="233" t="n"/>
      <c r="T1889" s="233" t="n"/>
      <c r="U1889" s="233" t="n"/>
    </row>
    <row r="1890">
      <c r="B1890" s="233">
        <f>IF(AND(M1890&lt;&gt;"B20", O1890= "Coating_Standard"),"Y","N")</f>
        <v/>
      </c>
      <c r="C1890" s="233" t="inlineStr">
        <is>
          <t>ConTab_BOM_KP_Insert_2613</t>
        </is>
      </c>
      <c r="D1890" s="233">
        <f>IF(B1890="Y",C1890,"")</f>
        <v/>
      </c>
      <c r="E1890" s="235" t="inlineStr">
        <is>
          <t>4012-7_8-KP</t>
        </is>
      </c>
      <c r="F1890" s="235" t="inlineStr">
        <is>
          <t>Opt_Insert</t>
        </is>
      </c>
      <c r="G1890" s="235" t="inlineStr">
        <is>
          <t>4</t>
        </is>
      </c>
      <c r="H1890" s="234" t="inlineStr">
        <is>
          <t>X4</t>
        </is>
      </c>
      <c r="I1890" s="233" t="inlineStr">
        <is>
          <t>Mechanical Seal</t>
        </is>
      </c>
      <c r="J1890" s="233" t="inlineStr">
        <is>
          <t>Single</t>
        </is>
      </c>
      <c r="K1890" s="233" t="n"/>
      <c r="L1890" s="233" t="inlineStr">
        <is>
          <t>Oil Lubricated Bath</t>
        </is>
      </c>
      <c r="M1890" s="233" t="inlineStr">
        <is>
          <t>J</t>
        </is>
      </c>
      <c r="N1890" s="233" t="inlineStr">
        <is>
          <t>Labrynth Lip Seal</t>
        </is>
      </c>
      <c r="O1890" s="233" t="inlineStr">
        <is>
          <t>Coating_Scotchkote134_interior_exterior_IncludeImpeller</t>
        </is>
      </c>
      <c r="P1890" s="235" t="inlineStr">
        <is>
          <t>RTF</t>
        </is>
      </c>
      <c r="Q1890" s="233" t="inlineStr">
        <is>
          <t>B104891</t>
        </is>
      </c>
      <c r="R1890" s="235" t="inlineStr">
        <is>
          <t>LT105</t>
        </is>
      </c>
      <c r="S1890" s="233" t="n"/>
      <c r="T1890" s="233" t="n"/>
      <c r="U1890" s="233" t="n"/>
    </row>
    <row r="1891">
      <c r="B1891" s="233">
        <f>IF(AND(M1891&lt;&gt;"B20", O1891= "Coating_Standard"),"Y","N")</f>
        <v/>
      </c>
      <c r="C1891" s="233" t="inlineStr">
        <is>
          <t>ConTab_BOM_KP_Insert_2614</t>
        </is>
      </c>
      <c r="D1891" s="233">
        <f>IF(B1891="Y",C1891,"")</f>
        <v/>
      </c>
      <c r="E1891" s="235" t="inlineStr">
        <is>
          <t>4012-7_8-KP</t>
        </is>
      </c>
      <c r="F1891" s="235" t="inlineStr">
        <is>
          <t>Opt_Insert</t>
        </is>
      </c>
      <c r="G1891" s="235" t="inlineStr">
        <is>
          <t>4</t>
        </is>
      </c>
      <c r="H1891" s="234" t="inlineStr">
        <is>
          <t>X4</t>
        </is>
      </c>
      <c r="I1891" s="233" t="inlineStr">
        <is>
          <t>Packing</t>
        </is>
      </c>
      <c r="J1891" s="233" t="inlineStr">
        <is>
          <t>Packing</t>
        </is>
      </c>
      <c r="K1891" s="233" t="n"/>
      <c r="L1891" s="233" t="inlineStr">
        <is>
          <t>Oil Lubricated Bath</t>
        </is>
      </c>
      <c r="M1891" s="233" t="inlineStr">
        <is>
          <t>C35</t>
        </is>
      </c>
      <c r="N1891" s="233" t="inlineStr">
        <is>
          <t>Labrynth Lip Seal</t>
        </is>
      </c>
      <c r="O1891" s="233" t="inlineStr">
        <is>
          <t>Coating_Scotchkote134_interior_exterior_IncludeImpeller</t>
        </is>
      </c>
      <c r="P1891" s="235" t="inlineStr">
        <is>
          <t>RTF</t>
        </is>
      </c>
      <c r="Q1891" s="233" t="inlineStr">
        <is>
          <t>B104893</t>
        </is>
      </c>
      <c r="R1891" s="235" t="inlineStr">
        <is>
          <t>LT250</t>
        </is>
      </c>
      <c r="S1891" s="233" t="n"/>
      <c r="T1891" s="233" t="n"/>
      <c r="U1891" s="233" t="n"/>
    </row>
    <row r="1892">
      <c r="B1892" s="233">
        <f>IF(AND(M1892&lt;&gt;"B20", O1892= "Coating_Standard"),"Y","N")</f>
        <v/>
      </c>
      <c r="C1892" s="233" t="inlineStr">
        <is>
          <t>ConTab_BOM_KP_Insert_2615</t>
        </is>
      </c>
      <c r="D1892" s="233">
        <f>IF(B1892="Y",C1892,"")</f>
        <v/>
      </c>
      <c r="E1892" s="235" t="inlineStr">
        <is>
          <t>4012-7_8-KP</t>
        </is>
      </c>
      <c r="F1892" s="235" t="inlineStr">
        <is>
          <t>Opt_Insert</t>
        </is>
      </c>
      <c r="G1892" s="235" t="inlineStr">
        <is>
          <t>4</t>
        </is>
      </c>
      <c r="H1892" s="234" t="inlineStr">
        <is>
          <t>X4</t>
        </is>
      </c>
      <c r="I1892" s="233" t="inlineStr">
        <is>
          <t>Packing</t>
        </is>
      </c>
      <c r="J1892" s="233" t="inlineStr">
        <is>
          <t>Packing</t>
        </is>
      </c>
      <c r="K1892" s="233" t="n"/>
      <c r="L1892" s="233" t="inlineStr">
        <is>
          <t>Oil Lubricated Bath</t>
        </is>
      </c>
      <c r="M1892" s="233" t="inlineStr">
        <is>
          <t>J</t>
        </is>
      </c>
      <c r="N1892" s="233" t="inlineStr">
        <is>
          <t>Labrynth Lip Seal</t>
        </is>
      </c>
      <c r="O1892" s="233" t="inlineStr">
        <is>
          <t>Coating_Scotchkote134_interior_exterior_IncludeImpeller</t>
        </is>
      </c>
      <c r="P1892" s="235" t="inlineStr">
        <is>
          <t>RTF</t>
        </is>
      </c>
      <c r="Q1892" s="233" t="inlineStr">
        <is>
          <t>B104894</t>
        </is>
      </c>
      <c r="R1892" s="235" t="inlineStr">
        <is>
          <t>LT105</t>
        </is>
      </c>
      <c r="S1892" s="233" t="n"/>
      <c r="T1892" s="233" t="n"/>
      <c r="U1892" s="233" t="n"/>
    </row>
    <row r="1893">
      <c r="B1893" s="233">
        <f>IF(AND(M1893&lt;&gt;"B20", O1893= "Coating_Standard"),"Y","N")</f>
        <v/>
      </c>
      <c r="C1893" s="233" t="inlineStr">
        <is>
          <t>ConTab_BOM_KP_Insert_2616</t>
        </is>
      </c>
      <c r="D1893" s="233">
        <f>IF(B1893="Y",C1893,"")</f>
        <v/>
      </c>
      <c r="E1893" s="198" t="inlineStr">
        <is>
          <t>4015-7_8-KP</t>
        </is>
      </c>
      <c r="F1893" s="235" t="inlineStr">
        <is>
          <t>Opt_Insert</t>
        </is>
      </c>
      <c r="G1893" s="235" t="inlineStr">
        <is>
          <t>4</t>
        </is>
      </c>
      <c r="H1893" s="234" t="inlineStr">
        <is>
          <t>X4</t>
        </is>
      </c>
      <c r="I1893" s="233" t="inlineStr">
        <is>
          <t>Mechanical Seal</t>
        </is>
      </c>
      <c r="J1893" s="233" t="inlineStr">
        <is>
          <t>Single</t>
        </is>
      </c>
      <c r="K1893" s="233" t="n"/>
      <c r="L1893" s="233" t="inlineStr">
        <is>
          <t>Oil Lubricated Bath</t>
        </is>
      </c>
      <c r="M1893" s="233" t="inlineStr">
        <is>
          <t>C35</t>
        </is>
      </c>
      <c r="N1893" s="233" t="inlineStr">
        <is>
          <t>Labrynth Lip Seal</t>
        </is>
      </c>
      <c r="O1893" s="233" t="inlineStr">
        <is>
          <t>Coating_Scotchkote134_interior_exterior_IncludeImpeller</t>
        </is>
      </c>
      <c r="P1893" s="235" t="inlineStr">
        <is>
          <t>RTF</t>
        </is>
      </c>
      <c r="Q1893" s="233" t="inlineStr">
        <is>
          <t>B104896</t>
        </is>
      </c>
      <c r="R1893" s="235" t="inlineStr">
        <is>
          <t>LT250</t>
        </is>
      </c>
      <c r="S1893" s="233" t="n"/>
      <c r="T1893" s="233" t="n"/>
      <c r="U1893" s="233" t="n"/>
    </row>
    <row r="1894">
      <c r="B1894" s="233">
        <f>IF(AND(M1894&lt;&gt;"B20", O1894= "Coating_Standard"),"Y","N")</f>
        <v/>
      </c>
      <c r="C1894" s="233" t="inlineStr">
        <is>
          <t>ConTab_BOM_KP_Insert_2617</t>
        </is>
      </c>
      <c r="D1894" s="233">
        <f>IF(B1894="Y",C1894,"")</f>
        <v/>
      </c>
      <c r="E1894" s="198" t="inlineStr">
        <is>
          <t>4015-7_8-KP</t>
        </is>
      </c>
      <c r="F1894" s="235" t="inlineStr">
        <is>
          <t>Opt_Insert</t>
        </is>
      </c>
      <c r="G1894" s="235" t="inlineStr">
        <is>
          <t>4</t>
        </is>
      </c>
      <c r="H1894" s="234" t="inlineStr">
        <is>
          <t>X4</t>
        </is>
      </c>
      <c r="I1894" s="233" t="inlineStr">
        <is>
          <t>Mechanical Seal</t>
        </is>
      </c>
      <c r="J1894" s="233" t="inlineStr">
        <is>
          <t>Single</t>
        </is>
      </c>
      <c r="K1894" s="233" t="n"/>
      <c r="L1894" s="233" t="inlineStr">
        <is>
          <t>Oil Lubricated Bath</t>
        </is>
      </c>
      <c r="M1894" s="233" t="inlineStr">
        <is>
          <t>J</t>
        </is>
      </c>
      <c r="N1894" s="233" t="inlineStr">
        <is>
          <t>Labrynth Lip Seal</t>
        </is>
      </c>
      <c r="O1894" s="233" t="inlineStr">
        <is>
          <t>Coating_Scotchkote134_interior_exterior_IncludeImpeller</t>
        </is>
      </c>
      <c r="P1894" s="235" t="inlineStr">
        <is>
          <t>RTF</t>
        </is>
      </c>
      <c r="Q1894" s="233" t="inlineStr">
        <is>
          <t>B104897</t>
        </is>
      </c>
      <c r="R1894" s="235" t="inlineStr">
        <is>
          <t>LT105</t>
        </is>
      </c>
      <c r="S1894" s="233" t="n"/>
      <c r="T1894" s="233" t="n"/>
      <c r="U1894" s="233" t="n"/>
    </row>
    <row r="1895">
      <c r="B1895" s="233">
        <f>IF(AND(M1895&lt;&gt;"B20", O1895= "Coating_Standard"),"Y","N")</f>
        <v/>
      </c>
      <c r="C1895" s="233" t="inlineStr">
        <is>
          <t>ConTab_BOM_KP_Insert_2618</t>
        </is>
      </c>
      <c r="D1895" s="233">
        <f>IF(B1895="Y",C1895,"")</f>
        <v/>
      </c>
      <c r="E1895" s="198" t="inlineStr">
        <is>
          <t>4015-7_8-KP</t>
        </is>
      </c>
      <c r="F1895" s="235" t="inlineStr">
        <is>
          <t>Opt_Insert</t>
        </is>
      </c>
      <c r="G1895" s="235" t="inlineStr">
        <is>
          <t>4</t>
        </is>
      </c>
      <c r="H1895" s="234" t="inlineStr">
        <is>
          <t>X4</t>
        </is>
      </c>
      <c r="I1895" s="233" t="inlineStr">
        <is>
          <t>Packing</t>
        </is>
      </c>
      <c r="J1895" s="233" t="inlineStr">
        <is>
          <t>Packing</t>
        </is>
      </c>
      <c r="K1895" s="233" t="n"/>
      <c r="L1895" s="233" t="inlineStr">
        <is>
          <t>Oil Lubricated Bath</t>
        </is>
      </c>
      <c r="M1895" s="233" t="inlineStr">
        <is>
          <t>C35</t>
        </is>
      </c>
      <c r="N1895" s="233" t="inlineStr">
        <is>
          <t>Labrynth Lip Seal</t>
        </is>
      </c>
      <c r="O1895" s="233" t="inlineStr">
        <is>
          <t>Coating_Scotchkote134_interior_exterior_IncludeImpeller</t>
        </is>
      </c>
      <c r="P1895" s="235" t="inlineStr">
        <is>
          <t>RTF</t>
        </is>
      </c>
      <c r="Q1895" s="233" t="inlineStr">
        <is>
          <t>B104899</t>
        </is>
      </c>
      <c r="R1895" s="235" t="inlineStr">
        <is>
          <t>LT250</t>
        </is>
      </c>
      <c r="S1895" s="233" t="n"/>
      <c r="T1895" s="233" t="n"/>
      <c r="U1895" s="233" t="n"/>
    </row>
    <row r="1896">
      <c r="B1896" s="233">
        <f>IF(AND(M1896&lt;&gt;"B20", O1896= "Coating_Standard"),"Y","N")</f>
        <v/>
      </c>
      <c r="C1896" s="233" t="inlineStr">
        <is>
          <t>ConTab_BOM_KP_Insert_2619</t>
        </is>
      </c>
      <c r="D1896" s="233">
        <f>IF(B1896="Y",C1896,"")</f>
        <v/>
      </c>
      <c r="E1896" s="198" t="inlineStr">
        <is>
          <t>4015-7_8-KP</t>
        </is>
      </c>
      <c r="F1896" s="235" t="inlineStr">
        <is>
          <t>Opt_Insert</t>
        </is>
      </c>
      <c r="G1896" s="235" t="inlineStr">
        <is>
          <t>4</t>
        </is>
      </c>
      <c r="H1896" s="234" t="inlineStr">
        <is>
          <t>X4</t>
        </is>
      </c>
      <c r="I1896" s="233" t="inlineStr">
        <is>
          <t>Packing</t>
        </is>
      </c>
      <c r="J1896" s="233" t="inlineStr">
        <is>
          <t>Packing</t>
        </is>
      </c>
      <c r="K1896" s="233" t="n"/>
      <c r="L1896" s="233" t="inlineStr">
        <is>
          <t>Oil Lubricated Bath</t>
        </is>
      </c>
      <c r="M1896" s="233" t="inlineStr">
        <is>
          <t>J</t>
        </is>
      </c>
      <c r="N1896" s="233" t="inlineStr">
        <is>
          <t>Labrynth Lip Seal</t>
        </is>
      </c>
      <c r="O1896" s="233" t="inlineStr">
        <is>
          <t>Coating_Scotchkote134_interior_exterior_IncludeImpeller</t>
        </is>
      </c>
      <c r="P1896" s="235" t="inlineStr">
        <is>
          <t>RTF</t>
        </is>
      </c>
      <c r="Q1896" s="233" t="inlineStr">
        <is>
          <t>B104900</t>
        </is>
      </c>
      <c r="R1896" s="235" t="inlineStr">
        <is>
          <t>LT105</t>
        </is>
      </c>
      <c r="S1896" s="233" t="n"/>
      <c r="T1896" s="233" t="n"/>
      <c r="U1896" s="233" t="n"/>
    </row>
    <row r="1897">
      <c r="B1897" s="233">
        <f>IF(AND(M1897&lt;&gt;"B20", O1897= "Coating_Standard"),"Y","N")</f>
        <v/>
      </c>
      <c r="C1897" s="233" t="inlineStr">
        <is>
          <t>ConTab_BOM_KP_Insert_2620</t>
        </is>
      </c>
      <c r="D1897" s="233">
        <f>IF(B1897="Y",C1897,"")</f>
        <v/>
      </c>
      <c r="E1897" s="198" t="inlineStr">
        <is>
          <t>5012-7_8-KP</t>
        </is>
      </c>
      <c r="F1897" s="235" t="inlineStr">
        <is>
          <t>Opt_Insert</t>
        </is>
      </c>
      <c r="G1897" s="235" t="inlineStr">
        <is>
          <t>4</t>
        </is>
      </c>
      <c r="H1897" s="234" t="inlineStr">
        <is>
          <t>X4</t>
        </is>
      </c>
      <c r="I1897" s="233" t="inlineStr">
        <is>
          <t>Mechanical Seal</t>
        </is>
      </c>
      <c r="J1897" s="233" t="inlineStr">
        <is>
          <t>Single</t>
        </is>
      </c>
      <c r="K1897" s="233" t="n"/>
      <c r="L1897" s="233" t="inlineStr">
        <is>
          <t>Oil Lubricated Bath</t>
        </is>
      </c>
      <c r="M1897" s="233" t="inlineStr">
        <is>
          <t>C35</t>
        </is>
      </c>
      <c r="N1897" s="233" t="inlineStr">
        <is>
          <t>Labrynth Lip Seal</t>
        </is>
      </c>
      <c r="O1897" s="233" t="inlineStr">
        <is>
          <t>Coating_Scotchkote134_interior_exterior_IncludeImpeller</t>
        </is>
      </c>
      <c r="P1897" s="235" t="inlineStr">
        <is>
          <t>RTF</t>
        </is>
      </c>
      <c r="Q1897" s="233" t="inlineStr">
        <is>
          <t>B104902</t>
        </is>
      </c>
      <c r="R1897" s="235" t="inlineStr">
        <is>
          <t>LT250</t>
        </is>
      </c>
      <c r="S1897" s="233" t="n"/>
      <c r="T1897" s="233" t="n"/>
      <c r="U1897" s="233" t="n"/>
    </row>
    <row r="1898">
      <c r="B1898" s="233">
        <f>IF(AND(M1898&lt;&gt;"B20", O1898= "Coating_Standard"),"Y","N")</f>
        <v/>
      </c>
      <c r="C1898" s="233" t="inlineStr">
        <is>
          <t>ConTab_BOM_KP_Insert_2621</t>
        </is>
      </c>
      <c r="D1898" s="233">
        <f>IF(B1898="Y",C1898,"")</f>
        <v/>
      </c>
      <c r="E1898" s="198" t="inlineStr">
        <is>
          <t>5012-7_8-KP</t>
        </is>
      </c>
      <c r="F1898" s="235" t="inlineStr">
        <is>
          <t>Opt_Insert</t>
        </is>
      </c>
      <c r="G1898" s="235" t="inlineStr">
        <is>
          <t>4</t>
        </is>
      </c>
      <c r="H1898" s="234" t="inlineStr">
        <is>
          <t>X4</t>
        </is>
      </c>
      <c r="I1898" s="233" t="inlineStr">
        <is>
          <t>Mechanical Seal</t>
        </is>
      </c>
      <c r="J1898" s="233" t="inlineStr">
        <is>
          <t>Single</t>
        </is>
      </c>
      <c r="K1898" s="233" t="n"/>
      <c r="L1898" s="233" t="inlineStr">
        <is>
          <t>Oil Lubricated Bath</t>
        </is>
      </c>
      <c r="M1898" s="233" t="inlineStr">
        <is>
          <t>J</t>
        </is>
      </c>
      <c r="N1898" s="233" t="inlineStr">
        <is>
          <t>Labrynth Lip Seal</t>
        </is>
      </c>
      <c r="O1898" s="233" t="inlineStr">
        <is>
          <t>Coating_Scotchkote134_interior_exterior_IncludeImpeller</t>
        </is>
      </c>
      <c r="P1898" s="235" t="inlineStr">
        <is>
          <t>RTF</t>
        </is>
      </c>
      <c r="Q1898" s="233" t="inlineStr">
        <is>
          <t>B104903</t>
        </is>
      </c>
      <c r="R1898" s="235" t="inlineStr">
        <is>
          <t>LT105</t>
        </is>
      </c>
      <c r="S1898" s="233" t="n"/>
      <c r="T1898" s="233" t="n"/>
      <c r="U1898" s="233" t="n"/>
    </row>
    <row r="1899">
      <c r="B1899" s="233">
        <f>IF(AND(M1899&lt;&gt;"B20", O1899= "Coating_Standard"),"Y","N")</f>
        <v/>
      </c>
      <c r="C1899" s="233" t="inlineStr">
        <is>
          <t>ConTab_BOM_KP_Insert_2622</t>
        </is>
      </c>
      <c r="D1899" s="233">
        <f>IF(B1899="Y",C1899,"")</f>
        <v/>
      </c>
      <c r="E1899" s="198" t="inlineStr">
        <is>
          <t>5012-7_8-KP</t>
        </is>
      </c>
      <c r="F1899" s="235" t="inlineStr">
        <is>
          <t>Opt_Insert</t>
        </is>
      </c>
      <c r="G1899" s="235" t="inlineStr">
        <is>
          <t>4</t>
        </is>
      </c>
      <c r="H1899" s="234" t="inlineStr">
        <is>
          <t>X4</t>
        </is>
      </c>
      <c r="I1899" s="233" t="inlineStr">
        <is>
          <t>Packing</t>
        </is>
      </c>
      <c r="J1899" s="233" t="inlineStr">
        <is>
          <t>Packing</t>
        </is>
      </c>
      <c r="K1899" s="233" t="n"/>
      <c r="L1899" s="233" t="inlineStr">
        <is>
          <t>Oil Lubricated Bath</t>
        </is>
      </c>
      <c r="M1899" s="233" t="inlineStr">
        <is>
          <t>C35</t>
        </is>
      </c>
      <c r="N1899" s="233" t="inlineStr">
        <is>
          <t>Labrynth Lip Seal</t>
        </is>
      </c>
      <c r="O1899" s="233" t="inlineStr">
        <is>
          <t>Coating_Scotchkote134_interior_exterior_IncludeImpeller</t>
        </is>
      </c>
      <c r="P1899" s="235" t="inlineStr">
        <is>
          <t>RTF</t>
        </is>
      </c>
      <c r="Q1899" s="233" t="inlineStr">
        <is>
          <t>B104905</t>
        </is>
      </c>
      <c r="R1899" s="235" t="inlineStr">
        <is>
          <t>LT250</t>
        </is>
      </c>
      <c r="S1899" s="233" t="n"/>
      <c r="T1899" s="233" t="n"/>
      <c r="U1899" s="233" t="n"/>
    </row>
    <row r="1900">
      <c r="B1900" s="233">
        <f>IF(AND(M1900&lt;&gt;"B20", O1900= "Coating_Standard"),"Y","N")</f>
        <v/>
      </c>
      <c r="C1900" s="233" t="inlineStr">
        <is>
          <t>ConTab_BOM_KP_Insert_2623</t>
        </is>
      </c>
      <c r="D1900" s="233">
        <f>IF(B1900="Y",C1900,"")</f>
        <v/>
      </c>
      <c r="E1900" s="198" t="inlineStr">
        <is>
          <t>5012-7_8-KP</t>
        </is>
      </c>
      <c r="F1900" s="235" t="inlineStr">
        <is>
          <t>Opt_Insert</t>
        </is>
      </c>
      <c r="G1900" s="235" t="inlineStr">
        <is>
          <t>4</t>
        </is>
      </c>
      <c r="H1900" s="234" t="inlineStr">
        <is>
          <t>X4</t>
        </is>
      </c>
      <c r="I1900" s="233" t="inlineStr">
        <is>
          <t>Packing</t>
        </is>
      </c>
      <c r="J1900" s="233" t="inlineStr">
        <is>
          <t>Packing</t>
        </is>
      </c>
      <c r="K1900" s="233" t="n"/>
      <c r="L1900" s="233" t="inlineStr">
        <is>
          <t>Oil Lubricated Bath</t>
        </is>
      </c>
      <c r="M1900" s="233" t="inlineStr">
        <is>
          <t>J</t>
        </is>
      </c>
      <c r="N1900" s="233" t="inlineStr">
        <is>
          <t>Labrynth Lip Seal</t>
        </is>
      </c>
      <c r="O1900" s="233" t="inlineStr">
        <is>
          <t>Coating_Scotchkote134_interior_exterior_IncludeImpeller</t>
        </is>
      </c>
      <c r="P1900" s="235" t="inlineStr">
        <is>
          <t>RTF</t>
        </is>
      </c>
      <c r="Q1900" s="233" t="inlineStr">
        <is>
          <t>B104906</t>
        </is>
      </c>
      <c r="R1900" s="235" t="inlineStr">
        <is>
          <t>LT105</t>
        </is>
      </c>
      <c r="S1900" s="233" t="n"/>
      <c r="T1900" s="233" t="n"/>
      <c r="U1900" s="233" t="n"/>
    </row>
    <row r="1901">
      <c r="B1901" s="233">
        <f>IF(AND(M1901&lt;&gt;"B20", O1901= "Coating_Standard"),"Y","N")</f>
        <v/>
      </c>
      <c r="C1901" s="233" t="inlineStr">
        <is>
          <t>ConTab_BOM_KP_Insert_2624</t>
        </is>
      </c>
      <c r="D1901" s="233">
        <f>IF(B1901="Y",C1901,"")</f>
        <v/>
      </c>
      <c r="E1901" s="198" t="inlineStr">
        <is>
          <t>5015-9_0-KP</t>
        </is>
      </c>
      <c r="F1901" s="235" t="inlineStr">
        <is>
          <t>Opt_Insert</t>
        </is>
      </c>
      <c r="G1901" s="235" t="inlineStr">
        <is>
          <t>4</t>
        </is>
      </c>
      <c r="H1901" s="234" t="inlineStr">
        <is>
          <t>X4</t>
        </is>
      </c>
      <c r="I1901" s="233" t="inlineStr">
        <is>
          <t>Mechanical Seal</t>
        </is>
      </c>
      <c r="J1901" s="233" t="inlineStr">
        <is>
          <t>Single</t>
        </is>
      </c>
      <c r="K1901" s="233" t="n"/>
      <c r="L1901" s="233" t="inlineStr">
        <is>
          <t>Oil Lubricated Bath</t>
        </is>
      </c>
      <c r="M1901" s="233" t="inlineStr">
        <is>
          <t>C35</t>
        </is>
      </c>
      <c r="N1901" s="233" t="inlineStr">
        <is>
          <t>Labrynth Lip Seal</t>
        </is>
      </c>
      <c r="O1901" s="233" t="inlineStr">
        <is>
          <t>Coating_Scotchkote134_interior_exterior_IncludeImpeller</t>
        </is>
      </c>
      <c r="P1901" s="235" t="inlineStr">
        <is>
          <t>RTF</t>
        </is>
      </c>
      <c r="Q1901" s="233" t="inlineStr">
        <is>
          <t>B104908</t>
        </is>
      </c>
      <c r="R1901" s="235" t="inlineStr">
        <is>
          <t>LT250</t>
        </is>
      </c>
      <c r="S1901" s="233" t="n"/>
      <c r="T1901" s="233" t="n"/>
      <c r="U1901" s="233" t="n"/>
    </row>
    <row r="1902">
      <c r="B1902" s="233">
        <f>IF(AND(M1902&lt;&gt;"B20", O1902= "Coating_Standard"),"Y","N")</f>
        <v/>
      </c>
      <c r="C1902" s="233" t="inlineStr">
        <is>
          <t>ConTab_BOM_KP_Insert_2625</t>
        </is>
      </c>
      <c r="D1902" s="233">
        <f>IF(B1902="Y",C1902,"")</f>
        <v/>
      </c>
      <c r="E1902" s="198" t="inlineStr">
        <is>
          <t>5015-9_0-KP</t>
        </is>
      </c>
      <c r="F1902" s="235" t="inlineStr">
        <is>
          <t>Opt_Insert</t>
        </is>
      </c>
      <c r="G1902" s="235" t="inlineStr">
        <is>
          <t>4</t>
        </is>
      </c>
      <c r="H1902" s="234" t="inlineStr">
        <is>
          <t>X4</t>
        </is>
      </c>
      <c r="I1902" s="233" t="inlineStr">
        <is>
          <t>Mechanical Seal</t>
        </is>
      </c>
      <c r="J1902" s="233" t="inlineStr">
        <is>
          <t>Single</t>
        </is>
      </c>
      <c r="K1902" s="233" t="n"/>
      <c r="L1902" s="233" t="inlineStr">
        <is>
          <t>Oil Lubricated Bath</t>
        </is>
      </c>
      <c r="M1902" s="233" t="inlineStr">
        <is>
          <t>J</t>
        </is>
      </c>
      <c r="N1902" s="233" t="inlineStr">
        <is>
          <t>Labrynth Lip Seal</t>
        </is>
      </c>
      <c r="O1902" s="233" t="inlineStr">
        <is>
          <t>Coating_Scotchkote134_interior_exterior_IncludeImpeller</t>
        </is>
      </c>
      <c r="P1902" s="235" t="inlineStr">
        <is>
          <t>RTF</t>
        </is>
      </c>
      <c r="Q1902" s="233" t="inlineStr">
        <is>
          <t>B104909</t>
        </is>
      </c>
      <c r="R1902" s="235" t="inlineStr">
        <is>
          <t>LT105</t>
        </is>
      </c>
      <c r="S1902" s="233" t="n"/>
      <c r="T1902" s="233" t="n"/>
      <c r="U1902" s="233" t="n"/>
    </row>
    <row r="1903">
      <c r="B1903" s="233">
        <f>IF(AND(M1903&lt;&gt;"B20", O1903= "Coating_Standard"),"Y","N")</f>
        <v/>
      </c>
      <c r="C1903" s="233" t="inlineStr">
        <is>
          <t>ConTab_BOM_KP_Insert_2626</t>
        </is>
      </c>
      <c r="D1903" s="233">
        <f>IF(B1903="Y",C1903,"")</f>
        <v/>
      </c>
      <c r="E1903" s="198" t="inlineStr">
        <is>
          <t>5015-9_0-KP</t>
        </is>
      </c>
      <c r="F1903" s="235" t="inlineStr">
        <is>
          <t>Opt_Insert</t>
        </is>
      </c>
      <c r="G1903" s="235" t="inlineStr">
        <is>
          <t>4</t>
        </is>
      </c>
      <c r="H1903" s="234" t="inlineStr">
        <is>
          <t>X4</t>
        </is>
      </c>
      <c r="I1903" s="233" t="inlineStr">
        <is>
          <t>Packing</t>
        </is>
      </c>
      <c r="J1903" s="233" t="inlineStr">
        <is>
          <t>Packing</t>
        </is>
      </c>
      <c r="K1903" s="233" t="n"/>
      <c r="L1903" s="233" t="inlineStr">
        <is>
          <t>Oil Lubricated Bath</t>
        </is>
      </c>
      <c r="M1903" s="233" t="inlineStr">
        <is>
          <t>C35</t>
        </is>
      </c>
      <c r="N1903" s="233" t="inlineStr">
        <is>
          <t>Labrynth Lip Seal</t>
        </is>
      </c>
      <c r="O1903" s="233" t="inlineStr">
        <is>
          <t>Coating_Scotchkote134_interior_exterior_IncludeImpeller</t>
        </is>
      </c>
      <c r="P1903" s="235" t="inlineStr">
        <is>
          <t>RTF</t>
        </is>
      </c>
      <c r="Q1903" s="233" t="inlineStr">
        <is>
          <t>B104911</t>
        </is>
      </c>
      <c r="R1903" s="235" t="inlineStr">
        <is>
          <t>LT250</t>
        </is>
      </c>
      <c r="S1903" s="233" t="n"/>
      <c r="T1903" s="233" t="n"/>
      <c r="U1903" s="233" t="n"/>
    </row>
    <row r="1904">
      <c r="B1904" s="233">
        <f>IF(AND(M1904&lt;&gt;"B20", O1904= "Coating_Standard"),"Y","N")</f>
        <v/>
      </c>
      <c r="C1904" s="233" t="inlineStr">
        <is>
          <t>ConTab_BOM_KP_Insert_2627</t>
        </is>
      </c>
      <c r="D1904" s="233">
        <f>IF(B1904="Y",C1904,"")</f>
        <v/>
      </c>
      <c r="E1904" s="198" t="inlineStr">
        <is>
          <t>5015-9_0-KP</t>
        </is>
      </c>
      <c r="F1904" s="235" t="inlineStr">
        <is>
          <t>Opt_Insert</t>
        </is>
      </c>
      <c r="G1904" s="235" t="inlineStr">
        <is>
          <t>4</t>
        </is>
      </c>
      <c r="H1904" s="234" t="inlineStr">
        <is>
          <t>X4</t>
        </is>
      </c>
      <c r="I1904" s="233" t="inlineStr">
        <is>
          <t>Packing</t>
        </is>
      </c>
      <c r="J1904" s="233" t="inlineStr">
        <is>
          <t>Packing</t>
        </is>
      </c>
      <c r="K1904" s="233" t="n"/>
      <c r="L1904" s="233" t="inlineStr">
        <is>
          <t>Oil Lubricated Bath</t>
        </is>
      </c>
      <c r="M1904" s="233" t="inlineStr">
        <is>
          <t>J</t>
        </is>
      </c>
      <c r="N1904" s="233" t="inlineStr">
        <is>
          <t>Labrynth Lip Seal</t>
        </is>
      </c>
      <c r="O1904" s="233" t="inlineStr">
        <is>
          <t>Coating_Scotchkote134_interior_exterior_IncludeImpeller</t>
        </is>
      </c>
      <c r="P1904" s="235" t="inlineStr">
        <is>
          <t>RTF</t>
        </is>
      </c>
      <c r="Q1904" s="233" t="inlineStr">
        <is>
          <t>B104912</t>
        </is>
      </c>
      <c r="R1904" s="235" t="inlineStr">
        <is>
          <t>LT105</t>
        </is>
      </c>
      <c r="S1904" s="233" t="n"/>
      <c r="T1904" s="233" t="n"/>
      <c r="U1904" s="233" t="n"/>
    </row>
    <row r="1905">
      <c r="B1905" s="233">
        <f>IF(AND(M1905&lt;&gt;"B20", O1905= "Coating_Standard"),"Y","N")</f>
        <v/>
      </c>
      <c r="C1905" s="233" t="inlineStr">
        <is>
          <t>ConTab_BOM_KP_Insert_2628</t>
        </is>
      </c>
      <c r="D1905" s="233">
        <f>IF(B1905="Y",C1905,"")</f>
        <v/>
      </c>
      <c r="E1905" s="198" t="inlineStr">
        <is>
          <t>6012-1_2-KP</t>
        </is>
      </c>
      <c r="F1905" s="235" t="inlineStr">
        <is>
          <t>Opt_Insert</t>
        </is>
      </c>
      <c r="G1905" s="235" t="inlineStr">
        <is>
          <t>4</t>
        </is>
      </c>
      <c r="H1905" s="234" t="inlineStr">
        <is>
          <t>X4</t>
        </is>
      </c>
      <c r="I1905" s="233" t="inlineStr">
        <is>
          <t>Mechanical Seal</t>
        </is>
      </c>
      <c r="J1905" s="233" t="inlineStr">
        <is>
          <t>Single</t>
        </is>
      </c>
      <c r="K1905" s="233" t="n"/>
      <c r="L1905" s="233" t="inlineStr">
        <is>
          <t>Oil Lubricated Bath</t>
        </is>
      </c>
      <c r="M1905" s="233" t="inlineStr">
        <is>
          <t>C35</t>
        </is>
      </c>
      <c r="N1905" s="233" t="inlineStr">
        <is>
          <t>Labrynth Lip Seal</t>
        </is>
      </c>
      <c r="O1905" s="233" t="inlineStr">
        <is>
          <t>Coating_Scotchkote134_interior_exterior_IncludeImpeller</t>
        </is>
      </c>
      <c r="P1905" s="235" t="inlineStr">
        <is>
          <t>RTF</t>
        </is>
      </c>
      <c r="Q1905" s="233" t="inlineStr">
        <is>
          <t>B104914</t>
        </is>
      </c>
      <c r="R1905" s="235" t="inlineStr">
        <is>
          <t>LT250</t>
        </is>
      </c>
      <c r="S1905" s="233" t="n"/>
      <c r="T1905" s="233" t="n"/>
      <c r="U1905" s="233" t="n"/>
    </row>
    <row r="1906">
      <c r="B1906" s="233">
        <f>IF(AND(M1906&lt;&gt;"B20", O1906= "Coating_Standard"),"Y","N")</f>
        <v/>
      </c>
      <c r="C1906" s="233" t="inlineStr">
        <is>
          <t>ConTab_BOM_KP_Insert_2629</t>
        </is>
      </c>
      <c r="D1906" s="233">
        <f>IF(B1906="Y",C1906,"")</f>
        <v/>
      </c>
      <c r="E1906" s="198" t="inlineStr">
        <is>
          <t>6012-1_2-KP</t>
        </is>
      </c>
      <c r="F1906" s="235" t="inlineStr">
        <is>
          <t>Opt_Insert</t>
        </is>
      </c>
      <c r="G1906" s="235" t="inlineStr">
        <is>
          <t>4</t>
        </is>
      </c>
      <c r="H1906" s="234" t="inlineStr">
        <is>
          <t>X4</t>
        </is>
      </c>
      <c r="I1906" s="233" t="inlineStr">
        <is>
          <t>Mechanical Seal</t>
        </is>
      </c>
      <c r="J1906" s="233" t="inlineStr">
        <is>
          <t>Single</t>
        </is>
      </c>
      <c r="K1906" s="233" t="n"/>
      <c r="L1906" s="233" t="inlineStr">
        <is>
          <t>Oil Lubricated Bath</t>
        </is>
      </c>
      <c r="M1906" s="233" t="inlineStr">
        <is>
          <t>J</t>
        </is>
      </c>
      <c r="N1906" s="233" t="inlineStr">
        <is>
          <t>Labrynth Lip Seal</t>
        </is>
      </c>
      <c r="O1906" s="233" t="inlineStr">
        <is>
          <t>Coating_Scotchkote134_interior_exterior_IncludeImpeller</t>
        </is>
      </c>
      <c r="P1906" s="235" t="inlineStr">
        <is>
          <t>RTF</t>
        </is>
      </c>
      <c r="Q1906" s="233" t="inlineStr">
        <is>
          <t>B104915</t>
        </is>
      </c>
      <c r="R1906" s="235" t="inlineStr">
        <is>
          <t>LT105</t>
        </is>
      </c>
      <c r="S1906" s="233" t="n"/>
      <c r="T1906" s="233" t="n"/>
      <c r="U1906" s="233" t="n"/>
    </row>
    <row r="1907">
      <c r="B1907" s="233">
        <f>IF(AND(M1907&lt;&gt;"B20", O1907= "Coating_Standard"),"Y","N")</f>
        <v/>
      </c>
      <c r="C1907" s="233" t="inlineStr">
        <is>
          <t>ConTab_BOM_KP_Insert_2630</t>
        </is>
      </c>
      <c r="D1907" s="233">
        <f>IF(B1907="Y",C1907,"")</f>
        <v/>
      </c>
      <c r="E1907" s="198" t="inlineStr">
        <is>
          <t>6012-1_2-KP</t>
        </is>
      </c>
      <c r="F1907" s="235" t="inlineStr">
        <is>
          <t>Opt_Insert</t>
        </is>
      </c>
      <c r="G1907" s="235" t="inlineStr">
        <is>
          <t>4</t>
        </is>
      </c>
      <c r="H1907" s="234" t="inlineStr">
        <is>
          <t>X4</t>
        </is>
      </c>
      <c r="I1907" s="233" t="inlineStr">
        <is>
          <t>Packing</t>
        </is>
      </c>
      <c r="J1907" s="233" t="inlineStr">
        <is>
          <t>Packing</t>
        </is>
      </c>
      <c r="K1907" s="233" t="n"/>
      <c r="L1907" s="233" t="inlineStr">
        <is>
          <t>Oil Lubricated Bath</t>
        </is>
      </c>
      <c r="M1907" s="233" t="inlineStr">
        <is>
          <t>C35</t>
        </is>
      </c>
      <c r="N1907" s="233" t="inlineStr">
        <is>
          <t>Labrynth Lip Seal</t>
        </is>
      </c>
      <c r="O1907" s="233" t="inlineStr">
        <is>
          <t>Coating_Scotchkote134_interior_exterior_IncludeImpeller</t>
        </is>
      </c>
      <c r="P1907" s="235" t="inlineStr">
        <is>
          <t>RTF</t>
        </is>
      </c>
      <c r="Q1907" s="233" t="inlineStr">
        <is>
          <t>B104917</t>
        </is>
      </c>
      <c r="R1907" s="235" t="inlineStr">
        <is>
          <t>LT250</t>
        </is>
      </c>
      <c r="S1907" s="233" t="n"/>
      <c r="T1907" s="233" t="n"/>
      <c r="U1907" s="233" t="n"/>
    </row>
    <row r="1908">
      <c r="B1908" s="233">
        <f>IF(AND(M1908&lt;&gt;"B20", O1908= "Coating_Standard"),"Y","N")</f>
        <v/>
      </c>
      <c r="C1908" s="233" t="inlineStr">
        <is>
          <t>ConTab_BOM_KP_Insert_2631</t>
        </is>
      </c>
      <c r="D1908" s="233">
        <f>IF(B1908="Y",C1908,"")</f>
        <v/>
      </c>
      <c r="E1908" s="198" t="inlineStr">
        <is>
          <t>6012-1_2-KP</t>
        </is>
      </c>
      <c r="F1908" s="235" t="inlineStr">
        <is>
          <t>Opt_Insert</t>
        </is>
      </c>
      <c r="G1908" s="235" t="inlineStr">
        <is>
          <t>4</t>
        </is>
      </c>
      <c r="H1908" s="234" t="inlineStr">
        <is>
          <t>X4</t>
        </is>
      </c>
      <c r="I1908" s="233" t="inlineStr">
        <is>
          <t>Packing</t>
        </is>
      </c>
      <c r="J1908" s="233" t="inlineStr">
        <is>
          <t>Packing</t>
        </is>
      </c>
      <c r="K1908" s="233" t="n"/>
      <c r="L1908" s="233" t="inlineStr">
        <is>
          <t>Oil Lubricated Bath</t>
        </is>
      </c>
      <c r="M1908" s="233" t="inlineStr">
        <is>
          <t>J</t>
        </is>
      </c>
      <c r="N1908" s="233" t="inlineStr">
        <is>
          <t>Labrynth Lip Seal</t>
        </is>
      </c>
      <c r="O1908" s="233" t="inlineStr">
        <is>
          <t>Coating_Scotchkote134_interior_exterior_IncludeImpeller</t>
        </is>
      </c>
      <c r="P1908" s="235" t="inlineStr">
        <is>
          <t>RTF</t>
        </is>
      </c>
      <c r="Q1908" s="233" t="inlineStr">
        <is>
          <t>B104918</t>
        </is>
      </c>
      <c r="R1908" s="235" t="inlineStr">
        <is>
          <t>LT105</t>
        </is>
      </c>
      <c r="S1908" s="233" t="n"/>
      <c r="T1908" s="233" t="n"/>
      <c r="U1908" s="233" t="n"/>
    </row>
    <row r="1909">
      <c r="B1909" s="233">
        <f>IF(AND(M1909&lt;&gt;"B20", O1909= "Coating_Standard"),"Y","N")</f>
        <v/>
      </c>
      <c r="C1909" s="233" t="inlineStr">
        <is>
          <t>ConTab_BOM_KP_Insert_2632</t>
        </is>
      </c>
      <c r="D1909" s="233">
        <f>IF(B1909="Y",C1909,"")</f>
        <v/>
      </c>
      <c r="E1909" s="198" t="inlineStr">
        <is>
          <t>6012-3_4-KP</t>
        </is>
      </c>
      <c r="F1909" s="235" t="inlineStr">
        <is>
          <t>Opt_Insert</t>
        </is>
      </c>
      <c r="G1909" s="235" t="inlineStr">
        <is>
          <t>4</t>
        </is>
      </c>
      <c r="H1909" s="234" t="inlineStr">
        <is>
          <t>X4</t>
        </is>
      </c>
      <c r="I1909" s="233" t="inlineStr">
        <is>
          <t>Mechanical Seal</t>
        </is>
      </c>
      <c r="J1909" s="233" t="inlineStr">
        <is>
          <t>Single</t>
        </is>
      </c>
      <c r="K1909" s="233" t="n"/>
      <c r="L1909" s="233" t="inlineStr">
        <is>
          <t>Oil Lubricated Bath</t>
        </is>
      </c>
      <c r="M1909" s="233" t="inlineStr">
        <is>
          <t>C35</t>
        </is>
      </c>
      <c r="N1909" s="233" t="inlineStr">
        <is>
          <t>Labrynth Lip Seal</t>
        </is>
      </c>
      <c r="O1909" s="233" t="inlineStr">
        <is>
          <t>Coating_Scotchkote134_interior_exterior_IncludeImpeller</t>
        </is>
      </c>
      <c r="P1909" s="235" t="inlineStr">
        <is>
          <t>RTF</t>
        </is>
      </c>
      <c r="Q1909" s="233" t="inlineStr">
        <is>
          <t>B104920</t>
        </is>
      </c>
      <c r="R1909" s="235" t="inlineStr">
        <is>
          <t>LT250</t>
        </is>
      </c>
      <c r="S1909" s="233" t="n"/>
      <c r="T1909" s="233" t="n"/>
      <c r="U1909" s="233" t="n"/>
    </row>
    <row r="1910">
      <c r="B1910" s="233">
        <f>IF(AND(M1910&lt;&gt;"B20", O1910= "Coating_Standard"),"Y","N")</f>
        <v/>
      </c>
      <c r="C1910" s="233" t="inlineStr">
        <is>
          <t>ConTab_BOM_KP_Insert_2633</t>
        </is>
      </c>
      <c r="D1910" s="233">
        <f>IF(B1910="Y",C1910,"")</f>
        <v/>
      </c>
      <c r="E1910" s="198" t="inlineStr">
        <is>
          <t>6012-3_4-KP</t>
        </is>
      </c>
      <c r="F1910" s="235" t="inlineStr">
        <is>
          <t>Opt_Insert</t>
        </is>
      </c>
      <c r="G1910" s="235" t="inlineStr">
        <is>
          <t>4</t>
        </is>
      </c>
      <c r="H1910" s="234" t="inlineStr">
        <is>
          <t>X4</t>
        </is>
      </c>
      <c r="I1910" s="233" t="inlineStr">
        <is>
          <t>Mechanical Seal</t>
        </is>
      </c>
      <c r="J1910" s="233" t="inlineStr">
        <is>
          <t>Single</t>
        </is>
      </c>
      <c r="K1910" s="233" t="n"/>
      <c r="L1910" s="233" t="inlineStr">
        <is>
          <t>Oil Lubricated Bath</t>
        </is>
      </c>
      <c r="M1910" s="233" t="inlineStr">
        <is>
          <t>J</t>
        </is>
      </c>
      <c r="N1910" s="233" t="inlineStr">
        <is>
          <t>Labrynth Lip Seal</t>
        </is>
      </c>
      <c r="O1910" s="233" t="inlineStr">
        <is>
          <t>Coating_Scotchkote134_interior_exterior_IncludeImpeller</t>
        </is>
      </c>
      <c r="P1910" s="235" t="inlineStr">
        <is>
          <t>RTF</t>
        </is>
      </c>
      <c r="Q1910" s="233" t="inlineStr">
        <is>
          <t>B104921</t>
        </is>
      </c>
      <c r="R1910" s="235" t="inlineStr">
        <is>
          <t>LT105</t>
        </is>
      </c>
      <c r="S1910" s="233" t="n"/>
      <c r="T1910" s="233" t="n"/>
      <c r="U1910" s="233" t="n"/>
    </row>
    <row r="1911">
      <c r="B1911" s="233">
        <f>IF(AND(M1911&lt;&gt;"B20", O1911= "Coating_Standard"),"Y","N")</f>
        <v/>
      </c>
      <c r="C1911" s="233" t="inlineStr">
        <is>
          <t>ConTab_BOM_KP_Insert_2634</t>
        </is>
      </c>
      <c r="D1911" s="233">
        <f>IF(B1911="Y",C1911,"")</f>
        <v/>
      </c>
      <c r="E1911" s="198" t="inlineStr">
        <is>
          <t>6012-3_4-KP</t>
        </is>
      </c>
      <c r="F1911" s="235" t="inlineStr">
        <is>
          <t>Opt_Insert</t>
        </is>
      </c>
      <c r="G1911" s="235" t="inlineStr">
        <is>
          <t>4</t>
        </is>
      </c>
      <c r="H1911" s="234" t="inlineStr">
        <is>
          <t>X4</t>
        </is>
      </c>
      <c r="I1911" s="233" t="inlineStr">
        <is>
          <t>Packing</t>
        </is>
      </c>
      <c r="J1911" s="233" t="inlineStr">
        <is>
          <t>Packing</t>
        </is>
      </c>
      <c r="K1911" s="233" t="n"/>
      <c r="L1911" s="233" t="inlineStr">
        <is>
          <t>Oil Lubricated Bath</t>
        </is>
      </c>
      <c r="M1911" s="233" t="inlineStr">
        <is>
          <t>C35</t>
        </is>
      </c>
      <c r="N1911" s="233" t="inlineStr">
        <is>
          <t>Labrynth Lip Seal</t>
        </is>
      </c>
      <c r="O1911" s="233" t="inlineStr">
        <is>
          <t>Coating_Scotchkote134_interior_exterior_IncludeImpeller</t>
        </is>
      </c>
      <c r="P1911" s="235" t="inlineStr">
        <is>
          <t>RTF</t>
        </is>
      </c>
      <c r="Q1911" s="233" t="inlineStr">
        <is>
          <t>B104923</t>
        </is>
      </c>
      <c r="R1911" s="235" t="inlineStr">
        <is>
          <t>LT250</t>
        </is>
      </c>
      <c r="S1911" s="233" t="n"/>
      <c r="T1911" s="233" t="n"/>
      <c r="U1911" s="233" t="n"/>
    </row>
    <row r="1912">
      <c r="B1912" s="233">
        <f>IF(AND(M1912&lt;&gt;"B20", O1912= "Coating_Standard"),"Y","N")</f>
        <v/>
      </c>
      <c r="C1912" s="233" t="inlineStr">
        <is>
          <t>ConTab_BOM_KP_Insert_2635</t>
        </is>
      </c>
      <c r="D1912" s="233">
        <f>IF(B1912="Y",C1912,"")</f>
        <v/>
      </c>
      <c r="E1912" s="198" t="inlineStr">
        <is>
          <t>6012-3_4-KP</t>
        </is>
      </c>
      <c r="F1912" s="235" t="inlineStr">
        <is>
          <t>Opt_Insert</t>
        </is>
      </c>
      <c r="G1912" s="235" t="inlineStr">
        <is>
          <t>4</t>
        </is>
      </c>
      <c r="H1912" s="234" t="inlineStr">
        <is>
          <t>X4</t>
        </is>
      </c>
      <c r="I1912" s="233" t="inlineStr">
        <is>
          <t>Packing</t>
        </is>
      </c>
      <c r="J1912" s="233" t="inlineStr">
        <is>
          <t>Packing</t>
        </is>
      </c>
      <c r="K1912" s="233" t="n"/>
      <c r="L1912" s="233" t="inlineStr">
        <is>
          <t>Oil Lubricated Bath</t>
        </is>
      </c>
      <c r="M1912" s="233" t="inlineStr">
        <is>
          <t>J</t>
        </is>
      </c>
      <c r="N1912" s="233" t="inlineStr">
        <is>
          <t>Labrynth Lip Seal</t>
        </is>
      </c>
      <c r="O1912" s="233" t="inlineStr">
        <is>
          <t>Coating_Scotchkote134_interior_exterior_IncludeImpeller</t>
        </is>
      </c>
      <c r="P1912" s="235" t="inlineStr">
        <is>
          <t>RTF</t>
        </is>
      </c>
      <c r="Q1912" s="233" t="inlineStr">
        <is>
          <t>B104924</t>
        </is>
      </c>
      <c r="R1912" s="235" t="inlineStr">
        <is>
          <t>LT105</t>
        </is>
      </c>
      <c r="S1912" s="233" t="n"/>
      <c r="T1912" s="233" t="n"/>
      <c r="U1912" s="233" t="n"/>
    </row>
    <row r="1913">
      <c r="B1913" s="233">
        <f>IF(AND(M1913&lt;&gt;"B20", O1913= "Coating_Standard"),"Y","N")</f>
        <v/>
      </c>
      <c r="C1913" s="233" t="inlineStr">
        <is>
          <t>ConTab_BOM_KP_Insert_2636</t>
        </is>
      </c>
      <c r="D1913" s="233">
        <f>IF(B1913="Y",C1913,"")</f>
        <v/>
      </c>
      <c r="E1913" s="198" t="inlineStr">
        <is>
          <t>6015-1_2-KP</t>
        </is>
      </c>
      <c r="F1913" s="235" t="inlineStr">
        <is>
          <t>Opt_Insert</t>
        </is>
      </c>
      <c r="G1913" s="235" t="inlineStr">
        <is>
          <t>5</t>
        </is>
      </c>
      <c r="H1913" s="234" t="inlineStr">
        <is>
          <t>X5</t>
        </is>
      </c>
      <c r="I1913" s="233" t="inlineStr">
        <is>
          <t>Mechanical Seal</t>
        </is>
      </c>
      <c r="J1913" s="233" t="inlineStr">
        <is>
          <t>Single</t>
        </is>
      </c>
      <c r="K1913" s="233" t="n"/>
      <c r="L1913" s="233" t="inlineStr">
        <is>
          <t>Oil Lubricated Bath</t>
        </is>
      </c>
      <c r="M1913" s="233" t="inlineStr">
        <is>
          <t>C35</t>
        </is>
      </c>
      <c r="N1913" s="233" t="inlineStr">
        <is>
          <t>Labrynth Lip Seal</t>
        </is>
      </c>
      <c r="O1913" s="233" t="inlineStr">
        <is>
          <t>Coating_Scotchkote134_interior_exterior_IncludeImpeller</t>
        </is>
      </c>
      <c r="P1913" s="235" t="inlineStr">
        <is>
          <t>RTF</t>
        </is>
      </c>
      <c r="Q1913" s="233" t="inlineStr">
        <is>
          <t>B104926</t>
        </is>
      </c>
      <c r="R1913" s="235" t="inlineStr">
        <is>
          <t>LT250</t>
        </is>
      </c>
      <c r="S1913" s="233" t="n"/>
      <c r="T1913" s="233" t="n"/>
      <c r="U1913" s="233" t="n"/>
    </row>
    <row r="1914">
      <c r="B1914" s="233">
        <f>IF(AND(M1914&lt;&gt;"B20", O1914= "Coating_Standard"),"Y","N")</f>
        <v/>
      </c>
      <c r="C1914" s="233" t="inlineStr">
        <is>
          <t>ConTab_BOM_KP_Insert_2637</t>
        </is>
      </c>
      <c r="D1914" s="233">
        <f>IF(B1914="Y",C1914,"")</f>
        <v/>
      </c>
      <c r="E1914" s="198" t="inlineStr">
        <is>
          <t>6015-1_2-KP</t>
        </is>
      </c>
      <c r="F1914" s="235" t="inlineStr">
        <is>
          <t>Opt_Insert</t>
        </is>
      </c>
      <c r="G1914" s="235" t="inlineStr">
        <is>
          <t>5</t>
        </is>
      </c>
      <c r="H1914" s="234" t="inlineStr">
        <is>
          <t>X5</t>
        </is>
      </c>
      <c r="I1914" s="233" t="inlineStr">
        <is>
          <t>Mechanical Seal</t>
        </is>
      </c>
      <c r="J1914" s="233" t="inlineStr">
        <is>
          <t>Single</t>
        </is>
      </c>
      <c r="K1914" s="233" t="n"/>
      <c r="L1914" s="233" t="inlineStr">
        <is>
          <t>Oil Lubricated Bath</t>
        </is>
      </c>
      <c r="M1914" s="233" t="inlineStr">
        <is>
          <t>J</t>
        </is>
      </c>
      <c r="N1914" s="233" t="inlineStr">
        <is>
          <t>Labrynth Lip Seal</t>
        </is>
      </c>
      <c r="O1914" s="233" t="inlineStr">
        <is>
          <t>Coating_Scotchkote134_interior_exterior_IncludeImpeller</t>
        </is>
      </c>
      <c r="P1914" s="235" t="inlineStr">
        <is>
          <t>RTF</t>
        </is>
      </c>
      <c r="Q1914" s="233" t="inlineStr">
        <is>
          <t>B104927</t>
        </is>
      </c>
      <c r="R1914" s="235" t="inlineStr">
        <is>
          <t>LT105</t>
        </is>
      </c>
      <c r="S1914" s="233" t="n"/>
      <c r="T1914" s="233" t="n"/>
      <c r="U1914" s="233" t="n"/>
    </row>
    <row r="1915">
      <c r="B1915" s="233">
        <f>IF(AND(M1915&lt;&gt;"B20", O1915= "Coating_Standard"),"Y","N")</f>
        <v/>
      </c>
      <c r="C1915" s="233" t="inlineStr">
        <is>
          <t>ConTab_BOM_KP_Insert_2638</t>
        </is>
      </c>
      <c r="D1915" s="233">
        <f>IF(B1915="Y",C1915,"")</f>
        <v/>
      </c>
      <c r="E1915" s="198" t="inlineStr">
        <is>
          <t>6015-1_2-KP</t>
        </is>
      </c>
      <c r="F1915" s="235" t="inlineStr">
        <is>
          <t>Opt_Insert</t>
        </is>
      </c>
      <c r="G1915" s="235" t="inlineStr">
        <is>
          <t>5</t>
        </is>
      </c>
      <c r="H1915" s="234" t="inlineStr">
        <is>
          <t>X5</t>
        </is>
      </c>
      <c r="I1915" s="233" t="inlineStr">
        <is>
          <t>Packing</t>
        </is>
      </c>
      <c r="J1915" s="233" t="inlineStr">
        <is>
          <t>Packing</t>
        </is>
      </c>
      <c r="K1915" s="233" t="n"/>
      <c r="L1915" s="233" t="inlineStr">
        <is>
          <t>Oil Lubricated Bath</t>
        </is>
      </c>
      <c r="M1915" s="233" t="inlineStr">
        <is>
          <t>C35</t>
        </is>
      </c>
      <c r="N1915" s="233" t="inlineStr">
        <is>
          <t>Labrynth Lip Seal</t>
        </is>
      </c>
      <c r="O1915" s="233" t="inlineStr">
        <is>
          <t>Coating_Scotchkote134_interior_exterior_IncludeImpeller</t>
        </is>
      </c>
      <c r="P1915" s="235" t="inlineStr">
        <is>
          <t>RTF</t>
        </is>
      </c>
      <c r="Q1915" s="233" t="inlineStr">
        <is>
          <t>B104929</t>
        </is>
      </c>
      <c r="R1915" s="235" t="inlineStr">
        <is>
          <t>LT250</t>
        </is>
      </c>
      <c r="S1915" s="233" t="n"/>
      <c r="T1915" s="233" t="n"/>
      <c r="U1915" s="233" t="n"/>
    </row>
    <row r="1916">
      <c r="B1916" s="233">
        <f>IF(AND(M1916&lt;&gt;"B20", O1916= "Coating_Standard"),"Y","N")</f>
        <v/>
      </c>
      <c r="C1916" s="233" t="inlineStr">
        <is>
          <t>ConTab_BOM_KP_Insert_2639</t>
        </is>
      </c>
      <c r="D1916" s="233">
        <f>IF(B1916="Y",C1916,"")</f>
        <v/>
      </c>
      <c r="E1916" s="198" t="inlineStr">
        <is>
          <t>6015-1_2-KP</t>
        </is>
      </c>
      <c r="F1916" s="235" t="inlineStr">
        <is>
          <t>Opt_Insert</t>
        </is>
      </c>
      <c r="G1916" s="235" t="inlineStr">
        <is>
          <t>5</t>
        </is>
      </c>
      <c r="H1916" s="234" t="inlineStr">
        <is>
          <t>X5</t>
        </is>
      </c>
      <c r="I1916" s="233" t="inlineStr">
        <is>
          <t>Packing</t>
        </is>
      </c>
      <c r="J1916" s="233" t="inlineStr">
        <is>
          <t>Packing</t>
        </is>
      </c>
      <c r="K1916" s="233" t="n"/>
      <c r="L1916" s="233" t="inlineStr">
        <is>
          <t>Oil Lubricated Bath</t>
        </is>
      </c>
      <c r="M1916" s="233" t="inlineStr">
        <is>
          <t>J</t>
        </is>
      </c>
      <c r="N1916" s="233" t="inlineStr">
        <is>
          <t>Labrynth Lip Seal</t>
        </is>
      </c>
      <c r="O1916" s="233" t="inlineStr">
        <is>
          <t>Coating_Scotchkote134_interior_exterior_IncludeImpeller</t>
        </is>
      </c>
      <c r="P1916" s="235" t="inlineStr">
        <is>
          <t>RTF</t>
        </is>
      </c>
      <c r="Q1916" s="233" t="inlineStr">
        <is>
          <t>B104930</t>
        </is>
      </c>
      <c r="R1916" s="235" t="inlineStr">
        <is>
          <t>LT105</t>
        </is>
      </c>
      <c r="S1916" s="233" t="n"/>
      <c r="T1916" s="233" t="n"/>
      <c r="U1916" s="233" t="n"/>
    </row>
    <row r="1917">
      <c r="B1917" s="233">
        <f>IF(AND(M1917&lt;&gt;"B20", O1917= "Coating_Standard"),"Y","N")</f>
        <v/>
      </c>
      <c r="C1917" s="233" t="inlineStr">
        <is>
          <t>ConTab_BOM_KP_Insert_2640</t>
        </is>
      </c>
      <c r="D1917" s="233">
        <f>IF(B1917="Y",C1917,"")</f>
        <v/>
      </c>
      <c r="E1917" s="198" t="inlineStr">
        <is>
          <t>6019-7_8-KP</t>
        </is>
      </c>
      <c r="F1917" s="235" t="inlineStr">
        <is>
          <t>Opt_Insert</t>
        </is>
      </c>
      <c r="G1917" s="235" t="inlineStr">
        <is>
          <t>5</t>
        </is>
      </c>
      <c r="H1917" s="234" t="inlineStr">
        <is>
          <t>X5</t>
        </is>
      </c>
      <c r="I1917" s="233" t="inlineStr">
        <is>
          <t>Mechanical Seal</t>
        </is>
      </c>
      <c r="J1917" s="233" t="inlineStr">
        <is>
          <t>Single</t>
        </is>
      </c>
      <c r="K1917" s="233" t="n"/>
      <c r="L1917" s="233" t="inlineStr">
        <is>
          <t>Oil Lubricated Bath</t>
        </is>
      </c>
      <c r="M1917" s="233" t="inlineStr">
        <is>
          <t>C35</t>
        </is>
      </c>
      <c r="N1917" s="233" t="inlineStr">
        <is>
          <t>Labrynth Lip Seal</t>
        </is>
      </c>
      <c r="O1917" s="233" t="inlineStr">
        <is>
          <t>Coating_Scotchkote134_interior_exterior_IncludeImpeller</t>
        </is>
      </c>
      <c r="P1917" s="235" t="inlineStr">
        <is>
          <t>RTF</t>
        </is>
      </c>
      <c r="Q1917" s="233" t="inlineStr">
        <is>
          <t>B104932</t>
        </is>
      </c>
      <c r="R1917" s="235" t="inlineStr">
        <is>
          <t>LT250</t>
        </is>
      </c>
      <c r="S1917" s="233" t="n"/>
      <c r="T1917" s="233" t="n"/>
      <c r="U1917" s="233" t="n"/>
    </row>
    <row r="1918">
      <c r="B1918" s="233">
        <f>IF(AND(M1918&lt;&gt;"B20", O1918= "Coating_Standard"),"Y","N")</f>
        <v/>
      </c>
      <c r="C1918" s="233" t="inlineStr">
        <is>
          <t>ConTab_BOM_KP_Insert_2641</t>
        </is>
      </c>
      <c r="D1918" s="233">
        <f>IF(B1918="Y",C1918,"")</f>
        <v/>
      </c>
      <c r="E1918" s="198" t="inlineStr">
        <is>
          <t>6019-7_8-KP</t>
        </is>
      </c>
      <c r="F1918" s="235" t="inlineStr">
        <is>
          <t>Opt_Insert</t>
        </is>
      </c>
      <c r="G1918" s="235" t="inlineStr">
        <is>
          <t>5</t>
        </is>
      </c>
      <c r="H1918" s="234" t="inlineStr">
        <is>
          <t>X5</t>
        </is>
      </c>
      <c r="I1918" s="233" t="inlineStr">
        <is>
          <t>Mechanical Seal</t>
        </is>
      </c>
      <c r="J1918" s="233" t="inlineStr">
        <is>
          <t>Single</t>
        </is>
      </c>
      <c r="K1918" s="233" t="n"/>
      <c r="L1918" s="233" t="inlineStr">
        <is>
          <t>Oil Lubricated Bath</t>
        </is>
      </c>
      <c r="M1918" s="233" t="inlineStr">
        <is>
          <t>J</t>
        </is>
      </c>
      <c r="N1918" s="233" t="inlineStr">
        <is>
          <t>Labrynth Lip Seal</t>
        </is>
      </c>
      <c r="O1918" s="233" t="inlineStr">
        <is>
          <t>Coating_Scotchkote134_interior_exterior_IncludeImpeller</t>
        </is>
      </c>
      <c r="P1918" s="235" t="inlineStr">
        <is>
          <t>RTF</t>
        </is>
      </c>
      <c r="Q1918" s="233" t="inlineStr">
        <is>
          <t>B104933</t>
        </is>
      </c>
      <c r="R1918" s="235" t="inlineStr">
        <is>
          <t>LT105</t>
        </is>
      </c>
      <c r="S1918" s="233" t="n"/>
      <c r="T1918" s="233" t="n"/>
      <c r="U1918" s="233" t="n"/>
    </row>
    <row r="1919">
      <c r="B1919" s="233">
        <f>IF(AND(M1919&lt;&gt;"B20", O1919= "Coating_Standard"),"Y","N")</f>
        <v/>
      </c>
      <c r="C1919" s="233" t="inlineStr">
        <is>
          <t>ConTab_BOM_KP_Insert_2642</t>
        </is>
      </c>
      <c r="D1919" s="233">
        <f>IF(B1919="Y",C1919,"")</f>
        <v/>
      </c>
      <c r="E1919" s="198" t="inlineStr">
        <is>
          <t>6019-7_8-KP</t>
        </is>
      </c>
      <c r="F1919" s="235" t="inlineStr">
        <is>
          <t>Opt_Insert</t>
        </is>
      </c>
      <c r="G1919" s="235" t="inlineStr">
        <is>
          <t>5</t>
        </is>
      </c>
      <c r="H1919" s="234" t="inlineStr">
        <is>
          <t>X5</t>
        </is>
      </c>
      <c r="I1919" s="233" t="inlineStr">
        <is>
          <t>Packing</t>
        </is>
      </c>
      <c r="J1919" s="233" t="inlineStr">
        <is>
          <t>Packing</t>
        </is>
      </c>
      <c r="K1919" s="233" t="n"/>
      <c r="L1919" s="233" t="inlineStr">
        <is>
          <t>Oil Lubricated Bath</t>
        </is>
      </c>
      <c r="M1919" s="233" t="inlineStr">
        <is>
          <t>C35</t>
        </is>
      </c>
      <c r="N1919" s="233" t="inlineStr">
        <is>
          <t>Labrynth Lip Seal</t>
        </is>
      </c>
      <c r="O1919" s="233" t="inlineStr">
        <is>
          <t>Coating_Scotchkote134_interior_exterior_IncludeImpeller</t>
        </is>
      </c>
      <c r="P1919" s="235" t="inlineStr">
        <is>
          <t>RTF</t>
        </is>
      </c>
      <c r="Q1919" s="233" t="inlineStr">
        <is>
          <t>B104935</t>
        </is>
      </c>
      <c r="R1919" s="235" t="inlineStr">
        <is>
          <t>LT250</t>
        </is>
      </c>
      <c r="S1919" s="233" t="n"/>
      <c r="T1919" s="233" t="n"/>
      <c r="U1919" s="233" t="n"/>
    </row>
    <row r="1920">
      <c r="B1920" s="233">
        <f>IF(AND(M1920&lt;&gt;"B20", O1920= "Coating_Standard"),"Y","N")</f>
        <v/>
      </c>
      <c r="C1920" s="233" t="inlineStr">
        <is>
          <t>ConTab_BOM_KP_Insert_2643</t>
        </is>
      </c>
      <c r="D1920" s="233">
        <f>IF(B1920="Y",C1920,"")</f>
        <v/>
      </c>
      <c r="E1920" s="198" t="inlineStr">
        <is>
          <t>6019-7_8-KP</t>
        </is>
      </c>
      <c r="F1920" s="235" t="inlineStr">
        <is>
          <t>Opt_Insert</t>
        </is>
      </c>
      <c r="G1920" s="235" t="inlineStr">
        <is>
          <t>5</t>
        </is>
      </c>
      <c r="H1920" s="234" t="inlineStr">
        <is>
          <t>X5</t>
        </is>
      </c>
      <c r="I1920" s="233" t="inlineStr">
        <is>
          <t>Packing</t>
        </is>
      </c>
      <c r="J1920" s="233" t="inlineStr">
        <is>
          <t>Packing</t>
        </is>
      </c>
      <c r="K1920" s="233" t="n"/>
      <c r="L1920" s="233" t="inlineStr">
        <is>
          <t>Oil Lubricated Bath</t>
        </is>
      </c>
      <c r="M1920" s="233" t="inlineStr">
        <is>
          <t>J</t>
        </is>
      </c>
      <c r="N1920" s="233" t="inlineStr">
        <is>
          <t>Labrynth Lip Seal</t>
        </is>
      </c>
      <c r="O1920" s="233" t="inlineStr">
        <is>
          <t>Coating_Scotchkote134_interior_exterior_IncludeImpeller</t>
        </is>
      </c>
      <c r="P1920" s="235" t="inlineStr">
        <is>
          <t>RTF</t>
        </is>
      </c>
      <c r="Q1920" s="233" t="inlineStr">
        <is>
          <t>B104936</t>
        </is>
      </c>
      <c r="R1920" s="235" t="inlineStr">
        <is>
          <t>LT105</t>
        </is>
      </c>
      <c r="S1920" s="233" t="n"/>
      <c r="T1920" s="233" t="n"/>
      <c r="U1920" s="233" t="n"/>
    </row>
    <row r="1921">
      <c r="B1921" s="233">
        <f>IF(AND(M1921&lt;&gt;"B20", O1921= "Coating_Standard"),"Y","N")</f>
        <v/>
      </c>
      <c r="C1921" s="233" t="inlineStr">
        <is>
          <t>ConTab_BOM_KP_Insert_2644</t>
        </is>
      </c>
      <c r="D1921" s="233">
        <f>IF(B1921="Y",C1921,"")</f>
        <v/>
      </c>
      <c r="E1921" s="198" t="inlineStr">
        <is>
          <t>6019-7_8-KP</t>
        </is>
      </c>
      <c r="F1921" s="235" t="inlineStr">
        <is>
          <t>Opt_Insert</t>
        </is>
      </c>
      <c r="G1921" s="235" t="inlineStr">
        <is>
          <t>6</t>
        </is>
      </c>
      <c r="H1921" s="234" t="inlineStr">
        <is>
          <t>X6</t>
        </is>
      </c>
      <c r="I1921" s="233" t="inlineStr">
        <is>
          <t>Mechanical Seal</t>
        </is>
      </c>
      <c r="J1921" s="233" t="inlineStr">
        <is>
          <t>Single</t>
        </is>
      </c>
      <c r="K1921" s="233" t="n"/>
      <c r="L1921" s="233" t="inlineStr">
        <is>
          <t>Oil Lubricated Bath</t>
        </is>
      </c>
      <c r="M1921" s="233" t="inlineStr">
        <is>
          <t>C35</t>
        </is>
      </c>
      <c r="N1921" s="233" t="inlineStr">
        <is>
          <t>Labrynth Lip Seal</t>
        </is>
      </c>
      <c r="O1921" s="233" t="inlineStr">
        <is>
          <t>Coating_Scotchkote134_interior_exterior_IncludeImpeller</t>
        </is>
      </c>
      <c r="P1921" s="235" t="inlineStr">
        <is>
          <t>RTF</t>
        </is>
      </c>
      <c r="Q1921" s="233" t="inlineStr">
        <is>
          <t>B104938</t>
        </is>
      </c>
      <c r="R1921" s="235" t="inlineStr">
        <is>
          <t>LT250</t>
        </is>
      </c>
      <c r="S1921" s="233" t="n"/>
      <c r="T1921" s="233" t="n"/>
      <c r="U1921" s="233" t="n"/>
    </row>
    <row r="1922">
      <c r="B1922" s="233">
        <f>IF(AND(M1922&lt;&gt;"B20", O1922= "Coating_Standard"),"Y","N")</f>
        <v/>
      </c>
      <c r="C1922" s="233" t="inlineStr">
        <is>
          <t>ConTab_BOM_KP_Insert_2645</t>
        </is>
      </c>
      <c r="D1922" s="233">
        <f>IF(B1922="Y",C1922,"")</f>
        <v/>
      </c>
      <c r="E1922" s="198" t="inlineStr">
        <is>
          <t>6019-7_8-KP</t>
        </is>
      </c>
      <c r="F1922" s="235" t="inlineStr">
        <is>
          <t>Opt_Insert</t>
        </is>
      </c>
      <c r="G1922" s="235" t="inlineStr">
        <is>
          <t>6</t>
        </is>
      </c>
      <c r="H1922" s="234" t="inlineStr">
        <is>
          <t>X6</t>
        </is>
      </c>
      <c r="I1922" s="233" t="inlineStr">
        <is>
          <t>Mechanical Seal</t>
        </is>
      </c>
      <c r="J1922" s="233" t="inlineStr">
        <is>
          <t>Single</t>
        </is>
      </c>
      <c r="K1922" s="233" t="n"/>
      <c r="L1922" s="233" t="inlineStr">
        <is>
          <t>Oil Lubricated Bath</t>
        </is>
      </c>
      <c r="M1922" s="233" t="inlineStr">
        <is>
          <t>J</t>
        </is>
      </c>
      <c r="N1922" s="233" t="inlineStr">
        <is>
          <t>Labrynth Lip Seal</t>
        </is>
      </c>
      <c r="O1922" s="233" t="inlineStr">
        <is>
          <t>Coating_Scotchkote134_interior_exterior_IncludeImpeller</t>
        </is>
      </c>
      <c r="P1922" s="235" t="inlineStr">
        <is>
          <t>RTF</t>
        </is>
      </c>
      <c r="Q1922" s="233" t="inlineStr">
        <is>
          <t>B104939</t>
        </is>
      </c>
      <c r="R1922" s="235" t="inlineStr">
        <is>
          <t>LT105</t>
        </is>
      </c>
      <c r="S1922" s="233" t="n"/>
      <c r="T1922" s="233" t="n"/>
      <c r="U1922" s="233" t="n"/>
    </row>
    <row r="1923">
      <c r="B1923" s="233">
        <f>IF(AND(M1923&lt;&gt;"B20", O1923= "Coating_Standard"),"Y","N")</f>
        <v/>
      </c>
      <c r="C1923" s="233" t="inlineStr">
        <is>
          <t>ConTab_BOM_KP_Insert_2646</t>
        </is>
      </c>
      <c r="D1923" s="233">
        <f>IF(B1923="Y",C1923,"")</f>
        <v/>
      </c>
      <c r="E1923" s="198" t="inlineStr">
        <is>
          <t>6019-7_8-KP</t>
        </is>
      </c>
      <c r="F1923" s="235" t="inlineStr">
        <is>
          <t>Opt_Insert</t>
        </is>
      </c>
      <c r="G1923" s="235" t="inlineStr">
        <is>
          <t>6</t>
        </is>
      </c>
      <c r="H1923" s="234" t="inlineStr">
        <is>
          <t>X6</t>
        </is>
      </c>
      <c r="I1923" s="233" t="inlineStr">
        <is>
          <t>Packing</t>
        </is>
      </c>
      <c r="J1923" s="233" t="inlineStr">
        <is>
          <t>Packing</t>
        </is>
      </c>
      <c r="K1923" s="233" t="n"/>
      <c r="L1923" s="233" t="inlineStr">
        <is>
          <t>Oil Lubricated Bath</t>
        </is>
      </c>
      <c r="M1923" s="233" t="inlineStr">
        <is>
          <t>C35</t>
        </is>
      </c>
      <c r="N1923" s="233" t="inlineStr">
        <is>
          <t>Labrynth Lip Seal</t>
        </is>
      </c>
      <c r="O1923" s="233" t="inlineStr">
        <is>
          <t>Coating_Scotchkote134_interior_exterior_IncludeImpeller</t>
        </is>
      </c>
      <c r="P1923" s="235" t="inlineStr">
        <is>
          <t>RTF</t>
        </is>
      </c>
      <c r="Q1923" s="233" t="inlineStr">
        <is>
          <t>B104941</t>
        </is>
      </c>
      <c r="R1923" s="235" t="inlineStr">
        <is>
          <t>LT250</t>
        </is>
      </c>
      <c r="S1923" s="233" t="n"/>
      <c r="T1923" s="233" t="n"/>
      <c r="U1923" s="233" t="n"/>
    </row>
    <row r="1924">
      <c r="B1924" s="233">
        <f>IF(AND(M1924&lt;&gt;"B20", O1924= "Coating_Standard"),"Y","N")</f>
        <v/>
      </c>
      <c r="C1924" s="233" t="inlineStr">
        <is>
          <t>ConTab_BOM_KP_Insert_2647</t>
        </is>
      </c>
      <c r="D1924" s="233">
        <f>IF(B1924="Y",C1924,"")</f>
        <v/>
      </c>
      <c r="E1924" s="198" t="inlineStr">
        <is>
          <t>6019-7_8-KP</t>
        </is>
      </c>
      <c r="F1924" s="235" t="inlineStr">
        <is>
          <t>Opt_Insert</t>
        </is>
      </c>
      <c r="G1924" s="235" t="inlineStr">
        <is>
          <t>6</t>
        </is>
      </c>
      <c r="H1924" s="234" t="inlineStr">
        <is>
          <t>X6</t>
        </is>
      </c>
      <c r="I1924" s="233" t="inlineStr">
        <is>
          <t>Packing</t>
        </is>
      </c>
      <c r="J1924" s="233" t="inlineStr">
        <is>
          <t>Packing</t>
        </is>
      </c>
      <c r="K1924" s="233" t="n"/>
      <c r="L1924" s="233" t="inlineStr">
        <is>
          <t>Oil Lubricated Bath</t>
        </is>
      </c>
      <c r="M1924" s="233" t="inlineStr">
        <is>
          <t>J</t>
        </is>
      </c>
      <c r="N1924" s="233" t="inlineStr">
        <is>
          <t>Labrynth Lip Seal</t>
        </is>
      </c>
      <c r="O1924" s="233" t="inlineStr">
        <is>
          <t>Coating_Scotchkote134_interior_exterior_IncludeImpeller</t>
        </is>
      </c>
      <c r="P1924" s="235" t="inlineStr">
        <is>
          <t>RTF</t>
        </is>
      </c>
      <c r="Q1924" s="233" t="inlineStr">
        <is>
          <t>B104942</t>
        </is>
      </c>
      <c r="R1924" s="235" t="inlineStr">
        <is>
          <t>LT105</t>
        </is>
      </c>
      <c r="S1924" s="233" t="n"/>
      <c r="T1924" s="233" t="n"/>
      <c r="U1924" s="233" t="n"/>
    </row>
    <row r="1925">
      <c r="B1925" s="233">
        <f>IF(AND(M1925&lt;&gt;"B20", O1925= "Coating_Standard"),"Y","N")</f>
        <v/>
      </c>
      <c r="C1925" s="233" t="inlineStr">
        <is>
          <t>ConTab_BOM_KP_Insert_2648</t>
        </is>
      </c>
      <c r="D1925" s="233">
        <f>IF(B1925="Y",C1925,"")</f>
        <v/>
      </c>
      <c r="E1925" s="198" t="inlineStr">
        <is>
          <t>6020-3_4-KP</t>
        </is>
      </c>
      <c r="F1925" s="235" t="inlineStr">
        <is>
          <t>Opt_Insert</t>
        </is>
      </c>
      <c r="G1925" s="235" t="inlineStr">
        <is>
          <t>6</t>
        </is>
      </c>
      <c r="H1925" s="234" t="inlineStr">
        <is>
          <t>X6</t>
        </is>
      </c>
      <c r="I1925" s="233" t="inlineStr">
        <is>
          <t>Mechanical Seal</t>
        </is>
      </c>
      <c r="J1925" s="233" t="inlineStr">
        <is>
          <t>Single</t>
        </is>
      </c>
      <c r="K1925" s="233" t="n"/>
      <c r="L1925" s="233" t="inlineStr">
        <is>
          <t>Oil Lubricated Bath</t>
        </is>
      </c>
      <c r="M1925" s="233" t="inlineStr">
        <is>
          <t>C35</t>
        </is>
      </c>
      <c r="N1925" s="233" t="inlineStr">
        <is>
          <t>Labrynth Lip Seal</t>
        </is>
      </c>
      <c r="O1925" s="233" t="inlineStr">
        <is>
          <t>Coating_Scotchkote134_interior_exterior_IncludeImpeller</t>
        </is>
      </c>
      <c r="P1925" s="235" t="inlineStr">
        <is>
          <t>RTF</t>
        </is>
      </c>
      <c r="Q1925" s="233" t="inlineStr">
        <is>
          <t>B104944</t>
        </is>
      </c>
      <c r="R1925" s="235" t="inlineStr">
        <is>
          <t>LT250</t>
        </is>
      </c>
      <c r="S1925" s="233" t="n"/>
      <c r="T1925" s="233" t="n"/>
      <c r="U1925" s="233" t="n"/>
    </row>
    <row r="1926">
      <c r="B1926" s="233">
        <f>IF(AND(M1926&lt;&gt;"B20", O1926= "Coating_Standard"),"Y","N")</f>
        <v/>
      </c>
      <c r="C1926" s="233" t="inlineStr">
        <is>
          <t>ConTab_BOM_KP_Insert_2649</t>
        </is>
      </c>
      <c r="D1926" s="233">
        <f>IF(B1926="Y",C1926,"")</f>
        <v/>
      </c>
      <c r="E1926" s="198" t="inlineStr">
        <is>
          <t>6020-3_4-KP</t>
        </is>
      </c>
      <c r="F1926" s="235" t="inlineStr">
        <is>
          <t>Opt_Insert</t>
        </is>
      </c>
      <c r="G1926" s="235" t="inlineStr">
        <is>
          <t>6</t>
        </is>
      </c>
      <c r="H1926" s="234" t="inlineStr">
        <is>
          <t>X6</t>
        </is>
      </c>
      <c r="I1926" s="233" t="inlineStr">
        <is>
          <t>Mechanical Seal</t>
        </is>
      </c>
      <c r="J1926" s="233" t="inlineStr">
        <is>
          <t>Single</t>
        </is>
      </c>
      <c r="K1926" s="233" t="n"/>
      <c r="L1926" s="233" t="inlineStr">
        <is>
          <t>Oil Lubricated Bath</t>
        </is>
      </c>
      <c r="M1926" s="233" t="inlineStr">
        <is>
          <t>J</t>
        </is>
      </c>
      <c r="N1926" s="233" t="inlineStr">
        <is>
          <t>Labrynth Lip Seal</t>
        </is>
      </c>
      <c r="O1926" s="233" t="inlineStr">
        <is>
          <t>Coating_Scotchkote134_interior_exterior_IncludeImpeller</t>
        </is>
      </c>
      <c r="P1926" s="235" t="inlineStr">
        <is>
          <t>RTF</t>
        </is>
      </c>
      <c r="Q1926" s="233" t="inlineStr">
        <is>
          <t>B104945</t>
        </is>
      </c>
      <c r="R1926" s="235" t="inlineStr">
        <is>
          <t>LT105</t>
        </is>
      </c>
      <c r="S1926" s="233" t="n"/>
      <c r="T1926" s="233" t="n"/>
      <c r="U1926" s="233" t="n"/>
    </row>
    <row r="1927">
      <c r="B1927" s="233">
        <f>IF(AND(M1927&lt;&gt;"B20", O1927= "Coating_Standard"),"Y","N")</f>
        <v/>
      </c>
      <c r="C1927" s="233" t="inlineStr">
        <is>
          <t>ConTab_BOM_KP_Insert_2650</t>
        </is>
      </c>
      <c r="D1927" s="233">
        <f>IF(B1927="Y",C1927,"")</f>
        <v/>
      </c>
      <c r="E1927" s="198" t="inlineStr">
        <is>
          <t>6020-3_4-KP</t>
        </is>
      </c>
      <c r="F1927" s="235" t="inlineStr">
        <is>
          <t>Opt_Insert</t>
        </is>
      </c>
      <c r="G1927" s="235" t="inlineStr">
        <is>
          <t>6</t>
        </is>
      </c>
      <c r="H1927" s="234" t="inlineStr">
        <is>
          <t>X6</t>
        </is>
      </c>
      <c r="I1927" s="233" t="inlineStr">
        <is>
          <t>Packing</t>
        </is>
      </c>
      <c r="J1927" s="233" t="inlineStr">
        <is>
          <t>Packing</t>
        </is>
      </c>
      <c r="K1927" s="233" t="n"/>
      <c r="L1927" s="233" t="inlineStr">
        <is>
          <t>Oil Lubricated Bath</t>
        </is>
      </c>
      <c r="M1927" s="233" t="inlineStr">
        <is>
          <t>C35</t>
        </is>
      </c>
      <c r="N1927" s="233" t="inlineStr">
        <is>
          <t>Labrynth Lip Seal</t>
        </is>
      </c>
      <c r="O1927" s="233" t="inlineStr">
        <is>
          <t>Coating_Scotchkote134_interior_exterior_IncludeImpeller</t>
        </is>
      </c>
      <c r="P1927" s="235" t="inlineStr">
        <is>
          <t>RTF</t>
        </is>
      </c>
      <c r="Q1927" s="233" t="inlineStr">
        <is>
          <t>B104947</t>
        </is>
      </c>
      <c r="R1927" s="235" t="inlineStr">
        <is>
          <t>LT250</t>
        </is>
      </c>
      <c r="S1927" s="233" t="n"/>
      <c r="T1927" s="233" t="n"/>
      <c r="U1927" s="233" t="n"/>
    </row>
    <row r="1928">
      <c r="B1928" s="233">
        <f>IF(AND(M1928&lt;&gt;"B20", O1928= "Coating_Standard"),"Y","N")</f>
        <v/>
      </c>
      <c r="C1928" s="233" t="inlineStr">
        <is>
          <t>ConTab_BOM_KP_Insert_2651</t>
        </is>
      </c>
      <c r="D1928" s="233">
        <f>IF(B1928="Y",C1928,"")</f>
        <v/>
      </c>
      <c r="E1928" s="198" t="inlineStr">
        <is>
          <t>6020-3_4-KP</t>
        </is>
      </c>
      <c r="F1928" s="235" t="inlineStr">
        <is>
          <t>Opt_Insert</t>
        </is>
      </c>
      <c r="G1928" s="235" t="inlineStr">
        <is>
          <t>6</t>
        </is>
      </c>
      <c r="H1928" s="234" t="inlineStr">
        <is>
          <t>X6</t>
        </is>
      </c>
      <c r="I1928" s="233" t="inlineStr">
        <is>
          <t>Packing</t>
        </is>
      </c>
      <c r="J1928" s="233" t="inlineStr">
        <is>
          <t>Packing</t>
        </is>
      </c>
      <c r="K1928" s="233" t="n"/>
      <c r="L1928" s="233" t="inlineStr">
        <is>
          <t>Oil Lubricated Bath</t>
        </is>
      </c>
      <c r="M1928" s="233" t="inlineStr">
        <is>
          <t>J</t>
        </is>
      </c>
      <c r="N1928" s="233" t="inlineStr">
        <is>
          <t>Labrynth Lip Seal</t>
        </is>
      </c>
      <c r="O1928" s="233" t="inlineStr">
        <is>
          <t>Coating_Scotchkote134_interior_exterior_IncludeImpeller</t>
        </is>
      </c>
      <c r="P1928" s="235" t="inlineStr">
        <is>
          <t>RTF</t>
        </is>
      </c>
      <c r="Q1928" s="233" t="inlineStr">
        <is>
          <t>B104948</t>
        </is>
      </c>
      <c r="R1928" s="235" t="inlineStr">
        <is>
          <t>LT105</t>
        </is>
      </c>
      <c r="S1928" s="233" t="n"/>
      <c r="T1928" s="233" t="n"/>
      <c r="U1928" s="233" t="n"/>
    </row>
    <row r="1929">
      <c r="B1929" s="233">
        <f>IF(AND(M1929&lt;&gt;"B20", O1929= "Coating_Standard"),"Y","N")</f>
        <v/>
      </c>
      <c r="C1929" s="233" t="inlineStr">
        <is>
          <t>ConTab_BOM_KP_Insert_2652</t>
        </is>
      </c>
      <c r="D1929" s="233">
        <f>IF(B1929="Y",C1929,"")</f>
        <v/>
      </c>
      <c r="E1929" s="198" t="inlineStr">
        <is>
          <t>8012-5_6-KP</t>
        </is>
      </c>
      <c r="F1929" s="235" t="inlineStr">
        <is>
          <t>Opt_Insert</t>
        </is>
      </c>
      <c r="G1929" s="235" t="inlineStr">
        <is>
          <t>5</t>
        </is>
      </c>
      <c r="H1929" s="234" t="inlineStr">
        <is>
          <t>X5</t>
        </is>
      </c>
      <c r="I1929" s="233" t="inlineStr">
        <is>
          <t>Mechanical Seal</t>
        </is>
      </c>
      <c r="J1929" s="233" t="inlineStr">
        <is>
          <t>Single</t>
        </is>
      </c>
      <c r="K1929" s="233" t="n"/>
      <c r="L1929" s="233" t="inlineStr">
        <is>
          <t>Oil Lubricated Bath</t>
        </is>
      </c>
      <c r="M1929" s="233" t="inlineStr">
        <is>
          <t>C35</t>
        </is>
      </c>
      <c r="N1929" s="233" t="inlineStr">
        <is>
          <t>Labrynth Lip Seal</t>
        </is>
      </c>
      <c r="O1929" s="233" t="inlineStr">
        <is>
          <t>Coating_Scotchkote134_interior_exterior_IncludeImpeller</t>
        </is>
      </c>
      <c r="P1929" s="235" t="inlineStr">
        <is>
          <t>RTF</t>
        </is>
      </c>
      <c r="Q1929" s="233" t="inlineStr">
        <is>
          <t>B104950</t>
        </is>
      </c>
      <c r="R1929" s="235" t="inlineStr">
        <is>
          <t>LT250</t>
        </is>
      </c>
      <c r="S1929" s="233" t="n"/>
      <c r="T1929" s="233" t="n"/>
      <c r="U1929" s="233" t="n"/>
    </row>
    <row r="1930">
      <c r="B1930" s="233">
        <f>IF(AND(M1930&lt;&gt;"B20", O1930= "Coating_Standard"),"Y","N")</f>
        <v/>
      </c>
      <c r="C1930" s="233" t="inlineStr">
        <is>
          <t>ConTab_BOM_KP_Insert_2653</t>
        </is>
      </c>
      <c r="D1930" s="233">
        <f>IF(B1930="Y",C1930,"")</f>
        <v/>
      </c>
      <c r="E1930" s="198" t="inlineStr">
        <is>
          <t>8012-5_6-KP</t>
        </is>
      </c>
      <c r="F1930" s="235" t="inlineStr">
        <is>
          <t>Opt_Insert</t>
        </is>
      </c>
      <c r="G1930" s="235" t="inlineStr">
        <is>
          <t>5</t>
        </is>
      </c>
      <c r="H1930" s="234" t="inlineStr">
        <is>
          <t>X5</t>
        </is>
      </c>
      <c r="I1930" s="233" t="inlineStr">
        <is>
          <t>Mechanical Seal</t>
        </is>
      </c>
      <c r="J1930" s="233" t="inlineStr">
        <is>
          <t>Single</t>
        </is>
      </c>
      <c r="K1930" s="233" t="n"/>
      <c r="L1930" s="233" t="inlineStr">
        <is>
          <t>Oil Lubricated Bath</t>
        </is>
      </c>
      <c r="M1930" s="233" t="inlineStr">
        <is>
          <t>J</t>
        </is>
      </c>
      <c r="N1930" s="233" t="inlineStr">
        <is>
          <t>Labrynth Lip Seal</t>
        </is>
      </c>
      <c r="O1930" s="233" t="inlineStr">
        <is>
          <t>Coating_Scotchkote134_interior_exterior_IncludeImpeller</t>
        </is>
      </c>
      <c r="P1930" s="235" t="inlineStr">
        <is>
          <t>RTF</t>
        </is>
      </c>
      <c r="Q1930" s="233" t="inlineStr">
        <is>
          <t>B104951</t>
        </is>
      </c>
      <c r="R1930" s="235" t="inlineStr">
        <is>
          <t>LT105</t>
        </is>
      </c>
      <c r="S1930" s="233" t="n"/>
      <c r="T1930" s="233" t="n"/>
      <c r="U1930" s="233" t="n"/>
    </row>
    <row r="1931">
      <c r="B1931" s="233">
        <f>IF(AND(M1931&lt;&gt;"B20", O1931= "Coating_Standard"),"Y","N")</f>
        <v/>
      </c>
      <c r="C1931" s="233" t="inlineStr">
        <is>
          <t>ConTab_BOM_KP_Insert_2654</t>
        </is>
      </c>
      <c r="D1931" s="233">
        <f>IF(B1931="Y",C1931,"")</f>
        <v/>
      </c>
      <c r="E1931" s="198" t="inlineStr">
        <is>
          <t>8012-5_6-KP</t>
        </is>
      </c>
      <c r="F1931" s="235" t="inlineStr">
        <is>
          <t>Opt_Insert</t>
        </is>
      </c>
      <c r="G1931" s="235" t="inlineStr">
        <is>
          <t>5</t>
        </is>
      </c>
      <c r="H1931" s="234" t="inlineStr">
        <is>
          <t>X5</t>
        </is>
      </c>
      <c r="I1931" s="233" t="inlineStr">
        <is>
          <t>Packing</t>
        </is>
      </c>
      <c r="J1931" s="233" t="inlineStr">
        <is>
          <t>Packing</t>
        </is>
      </c>
      <c r="K1931" s="233" t="n"/>
      <c r="L1931" s="233" t="inlineStr">
        <is>
          <t>Oil Lubricated Bath</t>
        </is>
      </c>
      <c r="M1931" s="233" t="inlineStr">
        <is>
          <t>C35</t>
        </is>
      </c>
      <c r="N1931" s="233" t="inlineStr">
        <is>
          <t>Labrynth Lip Seal</t>
        </is>
      </c>
      <c r="O1931" s="233" t="inlineStr">
        <is>
          <t>Coating_Scotchkote134_interior_exterior_IncludeImpeller</t>
        </is>
      </c>
      <c r="P1931" s="235" t="inlineStr">
        <is>
          <t>RTF</t>
        </is>
      </c>
      <c r="Q1931" s="233" t="inlineStr">
        <is>
          <t>B104953</t>
        </is>
      </c>
      <c r="R1931" s="235" t="inlineStr">
        <is>
          <t>LT250</t>
        </is>
      </c>
      <c r="S1931" s="233" t="n"/>
      <c r="T1931" s="233" t="n"/>
      <c r="U1931" s="233" t="n"/>
    </row>
    <row r="1932">
      <c r="B1932" s="233">
        <f>IF(AND(M1932&lt;&gt;"B20", O1932= "Coating_Standard"),"Y","N")</f>
        <v/>
      </c>
      <c r="C1932" s="233" t="inlineStr">
        <is>
          <t>ConTab_BOM_KP_Insert_2655</t>
        </is>
      </c>
      <c r="D1932" s="233">
        <f>IF(B1932="Y",C1932,"")</f>
        <v/>
      </c>
      <c r="E1932" s="198" t="inlineStr">
        <is>
          <t>8012-5_6-KP</t>
        </is>
      </c>
      <c r="F1932" s="235" t="inlineStr">
        <is>
          <t>Opt_Insert</t>
        </is>
      </c>
      <c r="G1932" s="235" t="inlineStr">
        <is>
          <t>5</t>
        </is>
      </c>
      <c r="H1932" s="234" t="inlineStr">
        <is>
          <t>X5</t>
        </is>
      </c>
      <c r="I1932" s="233" t="inlineStr">
        <is>
          <t>Packing</t>
        </is>
      </c>
      <c r="J1932" s="233" t="inlineStr">
        <is>
          <t>Packing</t>
        </is>
      </c>
      <c r="K1932" s="233" t="n"/>
      <c r="L1932" s="233" t="inlineStr">
        <is>
          <t>Oil Lubricated Bath</t>
        </is>
      </c>
      <c r="M1932" s="233" t="inlineStr">
        <is>
          <t>J</t>
        </is>
      </c>
      <c r="N1932" s="233" t="inlineStr">
        <is>
          <t>Labrynth Lip Seal</t>
        </is>
      </c>
      <c r="O1932" s="233" t="inlineStr">
        <is>
          <t>Coating_Scotchkote134_interior_exterior_IncludeImpeller</t>
        </is>
      </c>
      <c r="P1932" s="235" t="inlineStr">
        <is>
          <t>RTF</t>
        </is>
      </c>
      <c r="Q1932" s="233" t="inlineStr">
        <is>
          <t>B104954</t>
        </is>
      </c>
      <c r="R1932" s="235" t="inlineStr">
        <is>
          <t>LT105</t>
        </is>
      </c>
      <c r="S1932" s="233" t="n"/>
      <c r="T1932" s="233" t="n"/>
      <c r="U1932" s="233" t="n"/>
    </row>
    <row r="1933">
      <c r="B1933" s="233">
        <f>IF(AND(M1933&lt;&gt;"B20", O1933= "Coating_Standard"),"Y","N")</f>
        <v/>
      </c>
      <c r="C1933" s="233" t="inlineStr">
        <is>
          <t>ConTab_BOM_KP_Insert_2656</t>
        </is>
      </c>
      <c r="D1933" s="233">
        <f>IF(B1933="Y",C1933,"")</f>
        <v/>
      </c>
      <c r="E1933" s="198" t="inlineStr">
        <is>
          <t>8015-3_4-KP</t>
        </is>
      </c>
      <c r="F1933" s="235" t="inlineStr">
        <is>
          <t>Opt_Insert</t>
        </is>
      </c>
      <c r="G1933" s="235" t="inlineStr">
        <is>
          <t>5</t>
        </is>
      </c>
      <c r="H1933" s="234" t="inlineStr">
        <is>
          <t>X5</t>
        </is>
      </c>
      <c r="I1933" s="233" t="inlineStr">
        <is>
          <t>Mechanical Seal</t>
        </is>
      </c>
      <c r="J1933" s="233" t="inlineStr">
        <is>
          <t>Single</t>
        </is>
      </c>
      <c r="K1933" s="233" t="n"/>
      <c r="L1933" s="233" t="inlineStr">
        <is>
          <t>Oil Lubricated Bath</t>
        </is>
      </c>
      <c r="M1933" s="233" t="inlineStr">
        <is>
          <t>C35</t>
        </is>
      </c>
      <c r="N1933" s="233" t="inlineStr">
        <is>
          <t>Labrynth Lip Seal</t>
        </is>
      </c>
      <c r="O1933" s="233" t="inlineStr">
        <is>
          <t>Coating_Scotchkote134_interior_exterior_IncludeImpeller</t>
        </is>
      </c>
      <c r="P1933" s="235" t="inlineStr">
        <is>
          <t>RTF</t>
        </is>
      </c>
      <c r="Q1933" s="233" t="inlineStr">
        <is>
          <t>B104956</t>
        </is>
      </c>
      <c r="R1933" s="235" t="inlineStr">
        <is>
          <t>LT250</t>
        </is>
      </c>
      <c r="S1933" s="233" t="n"/>
      <c r="T1933" s="233" t="n"/>
      <c r="U1933" s="233" t="n"/>
    </row>
    <row r="1934">
      <c r="B1934" s="233">
        <f>IF(AND(M1934&lt;&gt;"B20", O1934= "Coating_Standard"),"Y","N")</f>
        <v/>
      </c>
      <c r="C1934" s="233" t="inlineStr">
        <is>
          <t>ConTab_BOM_KP_Insert_2657</t>
        </is>
      </c>
      <c r="D1934" s="233">
        <f>IF(B1934="Y",C1934,"")</f>
        <v/>
      </c>
      <c r="E1934" s="198" t="inlineStr">
        <is>
          <t>8015-3_4-KP</t>
        </is>
      </c>
      <c r="F1934" s="235" t="inlineStr">
        <is>
          <t>Opt_Insert</t>
        </is>
      </c>
      <c r="G1934" s="235" t="inlineStr">
        <is>
          <t>5</t>
        </is>
      </c>
      <c r="H1934" s="234" t="inlineStr">
        <is>
          <t>X5</t>
        </is>
      </c>
      <c r="I1934" s="233" t="inlineStr">
        <is>
          <t>Mechanical Seal</t>
        </is>
      </c>
      <c r="J1934" s="233" t="inlineStr">
        <is>
          <t>Single</t>
        </is>
      </c>
      <c r="K1934" s="233" t="n"/>
      <c r="L1934" s="233" t="inlineStr">
        <is>
          <t>Oil Lubricated Bath</t>
        </is>
      </c>
      <c r="M1934" s="233" t="inlineStr">
        <is>
          <t>J</t>
        </is>
      </c>
      <c r="N1934" s="233" t="inlineStr">
        <is>
          <t>Labrynth Lip Seal</t>
        </is>
      </c>
      <c r="O1934" s="233" t="inlineStr">
        <is>
          <t>Coating_Scotchkote134_interior_exterior_IncludeImpeller</t>
        </is>
      </c>
      <c r="P1934" s="235" t="inlineStr">
        <is>
          <t>RTF</t>
        </is>
      </c>
      <c r="Q1934" s="233" t="inlineStr">
        <is>
          <t>B104957</t>
        </is>
      </c>
      <c r="R1934" s="235" t="inlineStr">
        <is>
          <t>LT105</t>
        </is>
      </c>
      <c r="S1934" s="233" t="n"/>
      <c r="T1934" s="233" t="n"/>
      <c r="U1934" s="233" t="n"/>
    </row>
    <row r="1935">
      <c r="B1935" s="233">
        <f>IF(AND(M1935&lt;&gt;"B20", O1935= "Coating_Standard"),"Y","N")</f>
        <v/>
      </c>
      <c r="C1935" s="233" t="inlineStr">
        <is>
          <t>ConTab_BOM_KP_Insert_2658</t>
        </is>
      </c>
      <c r="D1935" s="233">
        <f>IF(B1935="Y",C1935,"")</f>
        <v/>
      </c>
      <c r="E1935" s="198" t="inlineStr">
        <is>
          <t>8015-3_4-KP</t>
        </is>
      </c>
      <c r="F1935" s="235" t="inlineStr">
        <is>
          <t>Opt_Insert</t>
        </is>
      </c>
      <c r="G1935" s="235" t="inlineStr">
        <is>
          <t>5</t>
        </is>
      </c>
      <c r="H1935" s="234" t="inlineStr">
        <is>
          <t>X5</t>
        </is>
      </c>
      <c r="I1935" s="233" t="inlineStr">
        <is>
          <t>Packing</t>
        </is>
      </c>
      <c r="J1935" s="233" t="inlineStr">
        <is>
          <t>Packing</t>
        </is>
      </c>
      <c r="K1935" s="233" t="n"/>
      <c r="L1935" s="233" t="inlineStr">
        <is>
          <t>Oil Lubricated Bath</t>
        </is>
      </c>
      <c r="M1935" s="233" t="inlineStr">
        <is>
          <t>C35</t>
        </is>
      </c>
      <c r="N1935" s="233" t="inlineStr">
        <is>
          <t>Labrynth Lip Seal</t>
        </is>
      </c>
      <c r="O1935" s="233" t="inlineStr">
        <is>
          <t>Coating_Scotchkote134_interior_exterior_IncludeImpeller</t>
        </is>
      </c>
      <c r="P1935" s="235" t="inlineStr">
        <is>
          <t>RTF</t>
        </is>
      </c>
      <c r="Q1935" s="233" t="inlineStr">
        <is>
          <t>B104959</t>
        </is>
      </c>
      <c r="R1935" s="235" t="inlineStr">
        <is>
          <t>LT250</t>
        </is>
      </c>
      <c r="S1935" s="233" t="n"/>
      <c r="T1935" s="233" t="n"/>
      <c r="U1935" s="233" t="n"/>
    </row>
    <row r="1936">
      <c r="B1936" s="233">
        <f>IF(AND(M1936&lt;&gt;"B20", O1936= "Coating_Standard"),"Y","N")</f>
        <v/>
      </c>
      <c r="C1936" s="233" t="inlineStr">
        <is>
          <t>ConTab_BOM_KP_Insert_2659</t>
        </is>
      </c>
      <c r="D1936" s="233">
        <f>IF(B1936="Y",C1936,"")</f>
        <v/>
      </c>
      <c r="E1936" s="198" t="inlineStr">
        <is>
          <t>8015-3_4-KP</t>
        </is>
      </c>
      <c r="F1936" s="235" t="inlineStr">
        <is>
          <t>Opt_Insert</t>
        </is>
      </c>
      <c r="G1936" s="235" t="inlineStr">
        <is>
          <t>5</t>
        </is>
      </c>
      <c r="H1936" s="234" t="inlineStr">
        <is>
          <t>X5</t>
        </is>
      </c>
      <c r="I1936" s="233" t="inlineStr">
        <is>
          <t>Packing</t>
        </is>
      </c>
      <c r="J1936" s="233" t="inlineStr">
        <is>
          <t>Packing</t>
        </is>
      </c>
      <c r="K1936" s="233" t="n"/>
      <c r="L1936" s="233" t="inlineStr">
        <is>
          <t>Oil Lubricated Bath</t>
        </is>
      </c>
      <c r="M1936" s="233" t="inlineStr">
        <is>
          <t>J</t>
        </is>
      </c>
      <c r="N1936" s="233" t="inlineStr">
        <is>
          <t>Labrynth Lip Seal</t>
        </is>
      </c>
      <c r="O1936" s="233" t="inlineStr">
        <is>
          <t>Coating_Scotchkote134_interior_exterior_IncludeImpeller</t>
        </is>
      </c>
      <c r="P1936" s="235" t="inlineStr">
        <is>
          <t>RTF</t>
        </is>
      </c>
      <c r="Q1936" s="233" t="inlineStr">
        <is>
          <t>B104960</t>
        </is>
      </c>
      <c r="R1936" s="235" t="inlineStr">
        <is>
          <t>LT105</t>
        </is>
      </c>
      <c r="S1936" s="233" t="n"/>
      <c r="T1936" s="233" t="n"/>
      <c r="U1936" s="233" t="n"/>
    </row>
    <row r="1937">
      <c r="B1937" s="233">
        <f>IF(AND(M1937&lt;&gt;"B20", O1937= "Coating_Standard"),"Y","N")</f>
        <v/>
      </c>
      <c r="C1937" s="233" t="inlineStr">
        <is>
          <t>ConTab_BOM_KP_Insert_2660</t>
        </is>
      </c>
      <c r="D1937" s="233">
        <f>IF(B1937="Y",C1937,"")</f>
        <v/>
      </c>
      <c r="E1937" s="198" t="inlineStr">
        <is>
          <t>8020-5_6-KP</t>
        </is>
      </c>
      <c r="F1937" s="235" t="inlineStr">
        <is>
          <t>Opt_Insert</t>
        </is>
      </c>
      <c r="G1937" s="235" t="inlineStr">
        <is>
          <t>K</t>
        </is>
      </c>
      <c r="H1937" s="234" t="inlineStr">
        <is>
          <t>XK</t>
        </is>
      </c>
      <c r="I1937" s="233" t="inlineStr">
        <is>
          <t>Mechanical Seal</t>
        </is>
      </c>
      <c r="J1937" s="233" t="inlineStr">
        <is>
          <t>Single</t>
        </is>
      </c>
      <c r="K1937" s="233" t="n"/>
      <c r="L1937" s="233" t="inlineStr">
        <is>
          <t>Oil Lubricated Bath</t>
        </is>
      </c>
      <c r="M1937" s="233" t="inlineStr">
        <is>
          <t>C35</t>
        </is>
      </c>
      <c r="N1937" s="233" t="inlineStr">
        <is>
          <t>Labrynth Lip Seal</t>
        </is>
      </c>
      <c r="O1937" s="233" t="inlineStr">
        <is>
          <t>Coating_Scotchkote134_interior_exterior_IncludeImpeller</t>
        </is>
      </c>
      <c r="P1937" s="235" t="inlineStr">
        <is>
          <t>RTF</t>
        </is>
      </c>
      <c r="Q1937" s="233" t="inlineStr">
        <is>
          <t>B104962</t>
        </is>
      </c>
      <c r="R1937" s="235" t="inlineStr">
        <is>
          <t>LT250</t>
        </is>
      </c>
      <c r="S1937" s="233" t="n"/>
      <c r="T1937" s="233" t="n"/>
      <c r="U1937" s="233" t="n"/>
    </row>
    <row r="1938">
      <c r="B1938" s="233">
        <f>IF(AND(M1938&lt;&gt;"B20", O1938= "Coating_Standard"),"Y","N")</f>
        <v/>
      </c>
      <c r="C1938" s="233" t="inlineStr">
        <is>
          <t>ConTab_BOM_KP_Insert_2661</t>
        </is>
      </c>
      <c r="D1938" s="233">
        <f>IF(B1938="Y",C1938,"")</f>
        <v/>
      </c>
      <c r="E1938" s="198" t="inlineStr">
        <is>
          <t>8020-5_6-KP</t>
        </is>
      </c>
      <c r="F1938" s="235" t="inlineStr">
        <is>
          <t>Opt_Insert</t>
        </is>
      </c>
      <c r="G1938" s="235" t="inlineStr">
        <is>
          <t>K</t>
        </is>
      </c>
      <c r="H1938" s="234" t="inlineStr">
        <is>
          <t>XK</t>
        </is>
      </c>
      <c r="I1938" s="233" t="inlineStr">
        <is>
          <t>Mechanical Seal</t>
        </is>
      </c>
      <c r="J1938" s="233" t="inlineStr">
        <is>
          <t>Single</t>
        </is>
      </c>
      <c r="K1938" s="233" t="n"/>
      <c r="L1938" s="233" t="inlineStr">
        <is>
          <t>Oil Lubricated Bath</t>
        </is>
      </c>
      <c r="M1938" s="233" t="inlineStr">
        <is>
          <t>J</t>
        </is>
      </c>
      <c r="N1938" s="233" t="inlineStr">
        <is>
          <t>Labrynth Lip Seal</t>
        </is>
      </c>
      <c r="O1938" s="233" t="inlineStr">
        <is>
          <t>Coating_Scotchkote134_interior_exterior_IncludeImpeller</t>
        </is>
      </c>
      <c r="P1938" s="235" t="inlineStr">
        <is>
          <t>RTF</t>
        </is>
      </c>
      <c r="Q1938" s="233" t="inlineStr">
        <is>
          <t>B104963</t>
        </is>
      </c>
      <c r="R1938" s="235" t="inlineStr">
        <is>
          <t>LT105</t>
        </is>
      </c>
      <c r="S1938" s="233" t="n"/>
      <c r="T1938" s="233" t="n"/>
      <c r="U1938" s="233" t="n"/>
    </row>
    <row r="1939">
      <c r="B1939" s="233">
        <f>IF(AND(M1939&lt;&gt;"B20", O1939= "Coating_Standard"),"Y","N")</f>
        <v/>
      </c>
      <c r="C1939" s="233" t="inlineStr">
        <is>
          <t>ConTab_BOM_KP_Insert_2662</t>
        </is>
      </c>
      <c r="D1939" s="233">
        <f>IF(B1939="Y",C1939,"")</f>
        <v/>
      </c>
      <c r="E1939" s="198" t="inlineStr">
        <is>
          <t>8020-5_6-KP</t>
        </is>
      </c>
      <c r="F1939" s="235" t="inlineStr">
        <is>
          <t>Opt_Insert</t>
        </is>
      </c>
      <c r="G1939" s="235" t="inlineStr">
        <is>
          <t>K</t>
        </is>
      </c>
      <c r="H1939" s="234" t="inlineStr">
        <is>
          <t>XK</t>
        </is>
      </c>
      <c r="I1939" s="233" t="inlineStr">
        <is>
          <t>Packing</t>
        </is>
      </c>
      <c r="J1939" s="233" t="inlineStr">
        <is>
          <t>Packing</t>
        </is>
      </c>
      <c r="K1939" s="233" t="n"/>
      <c r="L1939" s="233" t="inlineStr">
        <is>
          <t>Oil Lubricated Bath</t>
        </is>
      </c>
      <c r="M1939" s="233" t="inlineStr">
        <is>
          <t>C35</t>
        </is>
      </c>
      <c r="N1939" s="233" t="inlineStr">
        <is>
          <t>Labrynth Lip Seal</t>
        </is>
      </c>
      <c r="O1939" s="233" t="inlineStr">
        <is>
          <t>Coating_Scotchkote134_interior_exterior_IncludeImpeller</t>
        </is>
      </c>
      <c r="P1939" s="235" t="inlineStr">
        <is>
          <t>RTF</t>
        </is>
      </c>
      <c r="Q1939" s="233" t="inlineStr">
        <is>
          <t>B104965</t>
        </is>
      </c>
      <c r="R1939" s="235" t="inlineStr">
        <is>
          <t>LT250</t>
        </is>
      </c>
      <c r="S1939" s="233" t="n"/>
      <c r="T1939" s="233" t="n"/>
      <c r="U1939" s="233" t="n"/>
    </row>
    <row r="1940">
      <c r="B1940" s="233">
        <f>IF(AND(M1940&lt;&gt;"B20", O1940= "Coating_Standard"),"Y","N")</f>
        <v/>
      </c>
      <c r="C1940" s="233" t="inlineStr">
        <is>
          <t>ConTab_BOM_KP_Insert_2663</t>
        </is>
      </c>
      <c r="D1940" s="233">
        <f>IF(B1940="Y",C1940,"")</f>
        <v/>
      </c>
      <c r="E1940" s="198" t="inlineStr">
        <is>
          <t>8020-5_6-KP</t>
        </is>
      </c>
      <c r="F1940" s="235" t="inlineStr">
        <is>
          <t>Opt_Insert</t>
        </is>
      </c>
      <c r="G1940" s="235" t="inlineStr">
        <is>
          <t>K</t>
        </is>
      </c>
      <c r="H1940" s="234" t="inlineStr">
        <is>
          <t>XK</t>
        </is>
      </c>
      <c r="I1940" s="233" t="inlineStr">
        <is>
          <t>Packing</t>
        </is>
      </c>
      <c r="J1940" s="233" t="inlineStr">
        <is>
          <t>Packing</t>
        </is>
      </c>
      <c r="K1940" s="233" t="n"/>
      <c r="L1940" s="233" t="inlineStr">
        <is>
          <t>Oil Lubricated Bath</t>
        </is>
      </c>
      <c r="M1940" s="233" t="inlineStr">
        <is>
          <t>J</t>
        </is>
      </c>
      <c r="N1940" s="233" t="inlineStr">
        <is>
          <t>Labrynth Lip Seal</t>
        </is>
      </c>
      <c r="O1940" s="233" t="inlineStr">
        <is>
          <t>Coating_Scotchkote134_interior_exterior_IncludeImpeller</t>
        </is>
      </c>
      <c r="P1940" s="235" t="inlineStr">
        <is>
          <t>RTF</t>
        </is>
      </c>
      <c r="Q1940" s="233" t="inlineStr">
        <is>
          <t>B104966</t>
        </is>
      </c>
      <c r="R1940" s="235" t="inlineStr">
        <is>
          <t>LT105</t>
        </is>
      </c>
      <c r="S1940" s="233" t="n"/>
      <c r="T1940" s="233" t="n"/>
      <c r="U1940" s="233" t="n"/>
    </row>
    <row r="1941">
      <c r="B1941" s="233">
        <f>IF(AND(M1941&lt;&gt;"B20", O1941= "Coating_Standard"),"Y","N")</f>
        <v/>
      </c>
      <c r="C1941" s="233" t="inlineStr">
        <is>
          <t>ConTab_BOM_KP_Insert_2664</t>
        </is>
      </c>
      <c r="D1941" s="233">
        <f>IF(B1941="Y",C1941,"")</f>
        <v/>
      </c>
      <c r="E1941" s="198" t="inlineStr">
        <is>
          <t>1012-9_0-KP</t>
        </is>
      </c>
      <c r="F1941" s="235" t="inlineStr">
        <is>
          <t>Opt_Insert</t>
        </is>
      </c>
      <c r="G1941" s="235" t="inlineStr">
        <is>
          <t>5</t>
        </is>
      </c>
      <c r="H1941" s="234" t="inlineStr">
        <is>
          <t>X5</t>
        </is>
      </c>
      <c r="I1941" s="233" t="inlineStr">
        <is>
          <t>Mechanical Seal</t>
        </is>
      </c>
      <c r="J1941" s="233" t="inlineStr">
        <is>
          <t>Single</t>
        </is>
      </c>
      <c r="K1941" s="233" t="n"/>
      <c r="L1941" s="233" t="inlineStr">
        <is>
          <t>Oil Lubricated Bath</t>
        </is>
      </c>
      <c r="M1941" s="233" t="inlineStr">
        <is>
          <t>C35</t>
        </is>
      </c>
      <c r="N1941" s="233" t="inlineStr">
        <is>
          <t>Labrynth Lip Seal</t>
        </is>
      </c>
      <c r="O1941" s="233" t="inlineStr">
        <is>
          <t>Coating_Scotchkote134_interior_exterior_IncludeImpeller</t>
        </is>
      </c>
      <c r="P1941" s="235" t="inlineStr">
        <is>
          <t>RTF</t>
        </is>
      </c>
      <c r="Q1941" s="233" t="inlineStr">
        <is>
          <t>B104968</t>
        </is>
      </c>
      <c r="R1941" s="235" t="inlineStr">
        <is>
          <t>LT250</t>
        </is>
      </c>
      <c r="S1941" s="233" t="n"/>
      <c r="T1941" s="233" t="n"/>
      <c r="U1941" s="233" t="n"/>
    </row>
    <row r="1942">
      <c r="B1942" s="233">
        <f>IF(AND(M1942&lt;&gt;"B20", O1942= "Coating_Standard"),"Y","N")</f>
        <v/>
      </c>
      <c r="C1942" s="233" t="inlineStr">
        <is>
          <t>ConTab_BOM_KP_Insert_2665</t>
        </is>
      </c>
      <c r="D1942" s="233">
        <f>IF(B1942="Y",C1942,"")</f>
        <v/>
      </c>
      <c r="E1942" s="198" t="inlineStr">
        <is>
          <t>1012-9_0-KP</t>
        </is>
      </c>
      <c r="F1942" s="235" t="inlineStr">
        <is>
          <t>Opt_Insert</t>
        </is>
      </c>
      <c r="G1942" s="235" t="inlineStr">
        <is>
          <t>5</t>
        </is>
      </c>
      <c r="H1942" s="234" t="inlineStr">
        <is>
          <t>X5</t>
        </is>
      </c>
      <c r="I1942" s="233" t="inlineStr">
        <is>
          <t>Mechanical Seal</t>
        </is>
      </c>
      <c r="J1942" s="233" t="inlineStr">
        <is>
          <t>Single</t>
        </is>
      </c>
      <c r="K1942" s="233" t="n"/>
      <c r="L1942" s="233" t="inlineStr">
        <is>
          <t>Oil Lubricated Bath</t>
        </is>
      </c>
      <c r="M1942" s="233" t="inlineStr">
        <is>
          <t>J</t>
        </is>
      </c>
      <c r="N1942" s="233" t="inlineStr">
        <is>
          <t>Labrynth Lip Seal</t>
        </is>
      </c>
      <c r="O1942" s="233" t="inlineStr">
        <is>
          <t>Coating_Scotchkote134_interior_exterior_IncludeImpeller</t>
        </is>
      </c>
      <c r="P1942" s="235" t="inlineStr">
        <is>
          <t>RTF</t>
        </is>
      </c>
      <c r="Q1942" s="233" t="inlineStr">
        <is>
          <t>B104969</t>
        </is>
      </c>
      <c r="R1942" s="235" t="inlineStr">
        <is>
          <t>LT105</t>
        </is>
      </c>
      <c r="S1942" s="233" t="n"/>
      <c r="T1942" s="233" t="n"/>
      <c r="U1942" s="233" t="n"/>
    </row>
    <row r="1943">
      <c r="B1943" s="233">
        <f>IF(AND(M1943&lt;&gt;"B20", O1943= "Coating_Standard"),"Y","N")</f>
        <v/>
      </c>
      <c r="C1943" s="233" t="inlineStr">
        <is>
          <t>ConTab_BOM_KP_Insert_2666</t>
        </is>
      </c>
      <c r="D1943" s="233">
        <f>IF(B1943="Y",C1943,"")</f>
        <v/>
      </c>
      <c r="E1943" s="198" t="inlineStr">
        <is>
          <t>1012-9_0-KP</t>
        </is>
      </c>
      <c r="F1943" s="235" t="inlineStr">
        <is>
          <t>Opt_Insert</t>
        </is>
      </c>
      <c r="G1943" s="235" t="inlineStr">
        <is>
          <t>5</t>
        </is>
      </c>
      <c r="H1943" s="234" t="inlineStr">
        <is>
          <t>X5</t>
        </is>
      </c>
      <c r="I1943" s="233" t="inlineStr">
        <is>
          <t>Packing</t>
        </is>
      </c>
      <c r="J1943" s="233" t="inlineStr">
        <is>
          <t>Packing</t>
        </is>
      </c>
      <c r="K1943" s="233" t="n"/>
      <c r="L1943" s="233" t="inlineStr">
        <is>
          <t>Oil Lubricated Bath</t>
        </is>
      </c>
      <c r="M1943" s="233" t="inlineStr">
        <is>
          <t>C35</t>
        </is>
      </c>
      <c r="N1943" s="233" t="inlineStr">
        <is>
          <t>Labrynth Lip Seal</t>
        </is>
      </c>
      <c r="O1943" s="233" t="inlineStr">
        <is>
          <t>Coating_Scotchkote134_interior_exterior_IncludeImpeller</t>
        </is>
      </c>
      <c r="P1943" s="235" t="inlineStr">
        <is>
          <t>RTF</t>
        </is>
      </c>
      <c r="Q1943" s="233" t="inlineStr">
        <is>
          <t>B104971</t>
        </is>
      </c>
      <c r="R1943" s="235" t="inlineStr">
        <is>
          <t>LT250</t>
        </is>
      </c>
      <c r="S1943" s="233" t="n"/>
      <c r="T1943" s="233" t="n"/>
      <c r="U1943" s="233" t="n"/>
    </row>
    <row r="1944">
      <c r="B1944" s="233">
        <f>IF(AND(M1944&lt;&gt;"B20", O1944= "Coating_Standard"),"Y","N")</f>
        <v/>
      </c>
      <c r="C1944" s="233" t="inlineStr">
        <is>
          <t>ConTab_BOM_KP_Insert_2667</t>
        </is>
      </c>
      <c r="D1944" s="233">
        <f>IF(B1944="Y",C1944,"")</f>
        <v/>
      </c>
      <c r="E1944" s="198" t="inlineStr">
        <is>
          <t>1012-9_0-KP</t>
        </is>
      </c>
      <c r="F1944" s="235" t="inlineStr">
        <is>
          <t>Opt_Insert</t>
        </is>
      </c>
      <c r="G1944" s="235" t="inlineStr">
        <is>
          <t>5</t>
        </is>
      </c>
      <c r="H1944" s="234" t="inlineStr">
        <is>
          <t>X5</t>
        </is>
      </c>
      <c r="I1944" s="233" t="inlineStr">
        <is>
          <t>Packing</t>
        </is>
      </c>
      <c r="J1944" s="233" t="inlineStr">
        <is>
          <t>Packing</t>
        </is>
      </c>
      <c r="K1944" s="233" t="n"/>
      <c r="L1944" s="233" t="inlineStr">
        <is>
          <t>Oil Lubricated Bath</t>
        </is>
      </c>
      <c r="M1944" s="233" t="inlineStr">
        <is>
          <t>J</t>
        </is>
      </c>
      <c r="N1944" s="233" t="inlineStr">
        <is>
          <t>Labrynth Lip Seal</t>
        </is>
      </c>
      <c r="O1944" s="233" t="inlineStr">
        <is>
          <t>Coating_Scotchkote134_interior_exterior_IncludeImpeller</t>
        </is>
      </c>
      <c r="P1944" s="235" t="inlineStr">
        <is>
          <t>RTF</t>
        </is>
      </c>
      <c r="Q1944" s="233" t="inlineStr">
        <is>
          <t>B104972</t>
        </is>
      </c>
      <c r="R1944" s="235" t="inlineStr">
        <is>
          <t>LT105</t>
        </is>
      </c>
      <c r="S1944" s="233" t="n"/>
      <c r="T1944" s="233" t="n"/>
      <c r="U1944" s="233" t="n"/>
    </row>
    <row r="1945">
      <c r="B1945" s="233">
        <f>IF(AND(M1945&lt;&gt;"B20", O1945= "Coating_Standard"),"Y","N")</f>
        <v/>
      </c>
      <c r="C1945" s="233" t="inlineStr">
        <is>
          <t>ConTab_BOM_KP_Insert_2668</t>
        </is>
      </c>
      <c r="D1945" s="233">
        <f>IF(B1945="Y",C1945,"")</f>
        <v/>
      </c>
      <c r="E1945" s="198" t="inlineStr">
        <is>
          <t>1015-3_4-KP</t>
        </is>
      </c>
      <c r="F1945" s="235" t="inlineStr">
        <is>
          <t>Opt_Insert</t>
        </is>
      </c>
      <c r="G1945" s="235" t="inlineStr">
        <is>
          <t>7</t>
        </is>
      </c>
      <c r="H1945" s="234" t="inlineStr">
        <is>
          <t>X7</t>
        </is>
      </c>
      <c r="I1945" s="233" t="inlineStr">
        <is>
          <t>Mechanical Seal</t>
        </is>
      </c>
      <c r="J1945" s="233" t="inlineStr">
        <is>
          <t>Single</t>
        </is>
      </c>
      <c r="K1945" s="233" t="n"/>
      <c r="L1945" s="233" t="inlineStr">
        <is>
          <t>Oil Lubricated Bath</t>
        </is>
      </c>
      <c r="M1945" s="233" t="inlineStr">
        <is>
          <t>C35</t>
        </is>
      </c>
      <c r="N1945" s="233" t="inlineStr">
        <is>
          <t>Labrynth Lip Seal</t>
        </is>
      </c>
      <c r="O1945" s="233" t="inlineStr">
        <is>
          <t>Coating_Scotchkote134_interior_exterior_IncludeImpeller</t>
        </is>
      </c>
      <c r="P1945" s="235" t="inlineStr">
        <is>
          <t>RTF</t>
        </is>
      </c>
      <c r="Q1945" s="233" t="inlineStr">
        <is>
          <t>B104974</t>
        </is>
      </c>
      <c r="R1945" s="235" t="inlineStr">
        <is>
          <t>LT250</t>
        </is>
      </c>
      <c r="S1945" s="233" t="n"/>
      <c r="T1945" s="233" t="n"/>
      <c r="U1945" s="233" t="n"/>
    </row>
    <row r="1946">
      <c r="B1946" s="233">
        <f>IF(AND(M1946&lt;&gt;"B20", O1946= "Coating_Standard"),"Y","N")</f>
        <v/>
      </c>
      <c r="C1946" s="233" t="inlineStr">
        <is>
          <t>ConTab_BOM_KP_Insert_2669</t>
        </is>
      </c>
      <c r="D1946" s="233">
        <f>IF(B1946="Y",C1946,"")</f>
        <v/>
      </c>
      <c r="E1946" s="198" t="inlineStr">
        <is>
          <t>1015-3_4-KP</t>
        </is>
      </c>
      <c r="F1946" s="235" t="inlineStr">
        <is>
          <t>Opt_Insert</t>
        </is>
      </c>
      <c r="G1946" s="235" t="inlineStr">
        <is>
          <t>7</t>
        </is>
      </c>
      <c r="H1946" s="234" t="inlineStr">
        <is>
          <t>X7</t>
        </is>
      </c>
      <c r="I1946" s="233" t="inlineStr">
        <is>
          <t>Mechanical Seal</t>
        </is>
      </c>
      <c r="J1946" s="233" t="inlineStr">
        <is>
          <t>Single</t>
        </is>
      </c>
      <c r="K1946" s="233" t="n"/>
      <c r="L1946" s="233" t="inlineStr">
        <is>
          <t>Oil Lubricated Bath</t>
        </is>
      </c>
      <c r="M1946" s="233" t="inlineStr">
        <is>
          <t>J</t>
        </is>
      </c>
      <c r="N1946" s="233" t="inlineStr">
        <is>
          <t>Labrynth Lip Seal</t>
        </is>
      </c>
      <c r="O1946" s="233" t="inlineStr">
        <is>
          <t>Coating_Scotchkote134_interior_exterior_IncludeImpeller</t>
        </is>
      </c>
      <c r="P1946" s="235" t="inlineStr">
        <is>
          <t>RTF</t>
        </is>
      </c>
      <c r="Q1946" s="233" t="inlineStr">
        <is>
          <t>B104975</t>
        </is>
      </c>
      <c r="R1946" s="235" t="inlineStr">
        <is>
          <t>LT105</t>
        </is>
      </c>
      <c r="S1946" s="233" t="n"/>
      <c r="T1946" s="233" t="n"/>
      <c r="U1946" s="233" t="n"/>
    </row>
    <row r="1947">
      <c r="B1947" s="233">
        <f>IF(AND(M1947&lt;&gt;"B20", O1947= "Coating_Standard"),"Y","N")</f>
        <v/>
      </c>
      <c r="C1947" s="233" t="inlineStr">
        <is>
          <t>ConTab_BOM_KP_Insert_2670</t>
        </is>
      </c>
      <c r="D1947" s="233">
        <f>IF(B1947="Y",C1947,"")</f>
        <v/>
      </c>
      <c r="E1947" s="198" t="inlineStr">
        <is>
          <t>1015-3_4-KP</t>
        </is>
      </c>
      <c r="F1947" s="235" t="inlineStr">
        <is>
          <t>Opt_Insert</t>
        </is>
      </c>
      <c r="G1947" s="235" t="inlineStr">
        <is>
          <t>7</t>
        </is>
      </c>
      <c r="H1947" s="234" t="inlineStr">
        <is>
          <t>X7</t>
        </is>
      </c>
      <c r="I1947" s="233" t="inlineStr">
        <is>
          <t>Packing</t>
        </is>
      </c>
      <c r="J1947" s="233" t="inlineStr">
        <is>
          <t>Packing</t>
        </is>
      </c>
      <c r="K1947" s="233" t="n"/>
      <c r="L1947" s="233" t="inlineStr">
        <is>
          <t>Oil Lubricated Bath</t>
        </is>
      </c>
      <c r="M1947" s="233" t="inlineStr">
        <is>
          <t>C35</t>
        </is>
      </c>
      <c r="N1947" s="233" t="inlineStr">
        <is>
          <t>Labrynth Lip Seal</t>
        </is>
      </c>
      <c r="O1947" s="233" t="inlineStr">
        <is>
          <t>Coating_Scotchkote134_interior_exterior_IncludeImpeller</t>
        </is>
      </c>
      <c r="P1947" s="235" t="inlineStr">
        <is>
          <t>RTF</t>
        </is>
      </c>
      <c r="Q1947" s="233" t="inlineStr">
        <is>
          <t>B104977</t>
        </is>
      </c>
      <c r="R1947" s="235" t="inlineStr">
        <is>
          <t>LT250</t>
        </is>
      </c>
      <c r="S1947" s="233" t="n"/>
      <c r="T1947" s="233" t="n"/>
      <c r="U1947" s="233" t="n"/>
    </row>
    <row r="1948">
      <c r="B1948" s="233">
        <f>IF(AND(M1948&lt;&gt;"B20", O1948= "Coating_Standard"),"Y","N")</f>
        <v/>
      </c>
      <c r="C1948" s="233" t="inlineStr">
        <is>
          <t>ConTab_BOM_KP_Insert_2671</t>
        </is>
      </c>
      <c r="D1948" s="233">
        <f>IF(B1948="Y",C1948,"")</f>
        <v/>
      </c>
      <c r="E1948" s="198" t="inlineStr">
        <is>
          <t>1015-3_4-KP</t>
        </is>
      </c>
      <c r="F1948" s="235" t="inlineStr">
        <is>
          <t>Opt_Insert</t>
        </is>
      </c>
      <c r="G1948" s="235" t="inlineStr">
        <is>
          <t>7</t>
        </is>
      </c>
      <c r="H1948" s="234" t="inlineStr">
        <is>
          <t>X7</t>
        </is>
      </c>
      <c r="I1948" s="233" t="inlineStr">
        <is>
          <t>Packing</t>
        </is>
      </c>
      <c r="J1948" s="233" t="inlineStr">
        <is>
          <t>Packing</t>
        </is>
      </c>
      <c r="K1948" s="233" t="n"/>
      <c r="L1948" s="233" t="inlineStr">
        <is>
          <t>Oil Lubricated Bath</t>
        </is>
      </c>
      <c r="M1948" s="233" t="inlineStr">
        <is>
          <t>J</t>
        </is>
      </c>
      <c r="N1948" s="233" t="inlineStr">
        <is>
          <t>Labrynth Lip Seal</t>
        </is>
      </c>
      <c r="O1948" s="233" t="inlineStr">
        <is>
          <t>Coating_Scotchkote134_interior_exterior_IncludeImpeller</t>
        </is>
      </c>
      <c r="P1948" s="235" t="inlineStr">
        <is>
          <t>RTF</t>
        </is>
      </c>
      <c r="Q1948" s="233" t="inlineStr">
        <is>
          <t>B104978</t>
        </is>
      </c>
      <c r="R1948" s="235" t="inlineStr">
        <is>
          <t>LT105</t>
        </is>
      </c>
      <c r="S1948" s="233" t="n"/>
      <c r="T1948" s="233" t="n"/>
      <c r="U1948" s="233" t="n"/>
    </row>
    <row r="1949">
      <c r="B1949" s="233">
        <f>IF(AND(M1949&lt;&gt;"B20", O1949= "Coating_Standard"),"Y","N")</f>
        <v/>
      </c>
      <c r="C1949" s="233" t="inlineStr">
        <is>
          <t>ConTab_BOM_KP_Insert_2672</t>
        </is>
      </c>
      <c r="D1949" s="233">
        <f>IF(B1949="Y",C1949,"")</f>
        <v/>
      </c>
      <c r="E1949" s="198" t="inlineStr">
        <is>
          <t>1020-3_4-KP</t>
        </is>
      </c>
      <c r="F1949" s="235" t="inlineStr">
        <is>
          <t>Opt_Insert</t>
        </is>
      </c>
      <c r="G1949" s="235" t="inlineStr">
        <is>
          <t>V</t>
        </is>
      </c>
      <c r="H1949" s="234" t="inlineStr">
        <is>
          <t>XV</t>
        </is>
      </c>
      <c r="I1949" s="233" t="inlineStr">
        <is>
          <t>Mechanical Seal</t>
        </is>
      </c>
      <c r="J1949" s="233" t="inlineStr">
        <is>
          <t>Single</t>
        </is>
      </c>
      <c r="K1949" s="233" t="n"/>
      <c r="L1949" s="233" t="inlineStr">
        <is>
          <t>Oil Lubricated Bath</t>
        </is>
      </c>
      <c r="M1949" s="233" t="inlineStr">
        <is>
          <t>C35</t>
        </is>
      </c>
      <c r="N1949" s="233" t="inlineStr">
        <is>
          <t>Labrynth Lip Seal</t>
        </is>
      </c>
      <c r="O1949" s="233" t="inlineStr">
        <is>
          <t>Coating_Scotchkote134_interior_exterior_IncludeImpeller</t>
        </is>
      </c>
      <c r="P1949" s="235" t="inlineStr">
        <is>
          <t>RTF</t>
        </is>
      </c>
      <c r="Q1949" s="233" t="inlineStr">
        <is>
          <t>B104980</t>
        </is>
      </c>
      <c r="R1949" s="235" t="inlineStr">
        <is>
          <t>LT250</t>
        </is>
      </c>
      <c r="S1949" s="233" t="n"/>
      <c r="T1949" s="233" t="n"/>
      <c r="U1949" s="233" t="n"/>
    </row>
    <row r="1950">
      <c r="B1950" s="233">
        <f>IF(AND(M1950&lt;&gt;"B20", O1950= "Coating_Standard"),"Y","N")</f>
        <v/>
      </c>
      <c r="C1950" s="233" t="inlineStr">
        <is>
          <t>ConTab_BOM_KP_Insert_2673</t>
        </is>
      </c>
      <c r="D1950" s="233">
        <f>IF(B1950="Y",C1950,"")</f>
        <v/>
      </c>
      <c r="E1950" s="198" t="inlineStr">
        <is>
          <t>1020-3_4-KP</t>
        </is>
      </c>
      <c r="F1950" s="235" t="inlineStr">
        <is>
          <t>Opt_Insert</t>
        </is>
      </c>
      <c r="G1950" s="235" t="inlineStr">
        <is>
          <t>V</t>
        </is>
      </c>
      <c r="H1950" s="234" t="inlineStr">
        <is>
          <t>XV</t>
        </is>
      </c>
      <c r="I1950" s="233" t="inlineStr">
        <is>
          <t>Mechanical Seal</t>
        </is>
      </c>
      <c r="J1950" s="233" t="inlineStr">
        <is>
          <t>Single</t>
        </is>
      </c>
      <c r="K1950" s="233" t="n"/>
      <c r="L1950" s="233" t="inlineStr">
        <is>
          <t>Oil Lubricated Bath</t>
        </is>
      </c>
      <c r="M1950" s="233" t="inlineStr">
        <is>
          <t>J</t>
        </is>
      </c>
      <c r="N1950" s="233" t="inlineStr">
        <is>
          <t>Labrynth Lip Seal</t>
        </is>
      </c>
      <c r="O1950" s="233" t="inlineStr">
        <is>
          <t>Coating_Scotchkote134_interior_exterior_IncludeImpeller</t>
        </is>
      </c>
      <c r="P1950" s="235" t="inlineStr">
        <is>
          <t>RTF</t>
        </is>
      </c>
      <c r="Q1950" s="233" t="inlineStr">
        <is>
          <t>B104981</t>
        </is>
      </c>
      <c r="R1950" s="235" t="inlineStr">
        <is>
          <t>LT105</t>
        </is>
      </c>
      <c r="S1950" s="233" t="n"/>
      <c r="T1950" s="233" t="n"/>
      <c r="U1950" s="233" t="n"/>
    </row>
    <row r="1951">
      <c r="B1951" s="233">
        <f>IF(AND(M1951&lt;&gt;"B20", O1951= "Coating_Standard"),"Y","N")</f>
        <v/>
      </c>
      <c r="C1951" s="233" t="inlineStr">
        <is>
          <t>ConTab_BOM_KP_Insert_2674</t>
        </is>
      </c>
      <c r="D1951" s="233">
        <f>IF(B1951="Y",C1951,"")</f>
        <v/>
      </c>
      <c r="E1951" s="198" t="inlineStr">
        <is>
          <t>1020-3_4-KP</t>
        </is>
      </c>
      <c r="F1951" s="235" t="inlineStr">
        <is>
          <t>Opt_Insert</t>
        </is>
      </c>
      <c r="G1951" s="235" t="inlineStr">
        <is>
          <t>V</t>
        </is>
      </c>
      <c r="H1951" s="234" t="inlineStr">
        <is>
          <t>XV</t>
        </is>
      </c>
      <c r="I1951" s="233" t="inlineStr">
        <is>
          <t>Packing</t>
        </is>
      </c>
      <c r="J1951" s="233" t="inlineStr">
        <is>
          <t>Packing</t>
        </is>
      </c>
      <c r="K1951" s="233" t="n"/>
      <c r="L1951" s="233" t="inlineStr">
        <is>
          <t>Oil Lubricated Bath</t>
        </is>
      </c>
      <c r="M1951" s="233" t="inlineStr">
        <is>
          <t>C35</t>
        </is>
      </c>
      <c r="N1951" s="233" t="inlineStr">
        <is>
          <t>Labrynth Lip Seal</t>
        </is>
      </c>
      <c r="O1951" s="233" t="inlineStr">
        <is>
          <t>Coating_Scotchkote134_interior_exterior_IncludeImpeller</t>
        </is>
      </c>
      <c r="P1951" s="235" t="inlineStr">
        <is>
          <t>RTF</t>
        </is>
      </c>
      <c r="Q1951" s="233" t="inlineStr">
        <is>
          <t>B104983</t>
        </is>
      </c>
      <c r="R1951" s="235" t="inlineStr">
        <is>
          <t>LT250</t>
        </is>
      </c>
      <c r="S1951" s="233" t="n"/>
      <c r="T1951" s="233" t="n"/>
      <c r="U1951" s="233" t="n"/>
    </row>
    <row r="1952">
      <c r="B1952" s="233">
        <f>IF(AND(M1952&lt;&gt;"B20", O1952= "Coating_Standard"),"Y","N")</f>
        <v/>
      </c>
      <c r="C1952" s="233" t="inlineStr">
        <is>
          <t>ConTab_BOM_KP_Insert_2675</t>
        </is>
      </c>
      <c r="D1952" s="233">
        <f>IF(B1952="Y",C1952,"")</f>
        <v/>
      </c>
      <c r="E1952" s="198" t="inlineStr">
        <is>
          <t>1020-3_4-KP</t>
        </is>
      </c>
      <c r="F1952" s="235" t="inlineStr">
        <is>
          <t>Opt_Insert</t>
        </is>
      </c>
      <c r="G1952" s="235" t="inlineStr">
        <is>
          <t>V</t>
        </is>
      </c>
      <c r="H1952" s="234" t="inlineStr">
        <is>
          <t>XV</t>
        </is>
      </c>
      <c r="I1952" s="233" t="inlineStr">
        <is>
          <t>Packing</t>
        </is>
      </c>
      <c r="J1952" s="233" t="inlineStr">
        <is>
          <t>Packing</t>
        </is>
      </c>
      <c r="K1952" s="233" t="n"/>
      <c r="L1952" s="233" t="inlineStr">
        <is>
          <t>Oil Lubricated Bath</t>
        </is>
      </c>
      <c r="M1952" s="233" t="inlineStr">
        <is>
          <t>J</t>
        </is>
      </c>
      <c r="N1952" s="233" t="inlineStr">
        <is>
          <t>Labrynth Lip Seal</t>
        </is>
      </c>
      <c r="O1952" s="233" t="inlineStr">
        <is>
          <t>Coating_Scotchkote134_interior_exterior_IncludeImpeller</t>
        </is>
      </c>
      <c r="P1952" s="235" t="inlineStr">
        <is>
          <t>RTF</t>
        </is>
      </c>
      <c r="Q1952" s="233" t="inlineStr">
        <is>
          <t>B104984</t>
        </is>
      </c>
      <c r="R1952" s="235" t="inlineStr">
        <is>
          <t>LT105</t>
        </is>
      </c>
      <c r="S1952" s="233" t="n"/>
      <c r="T1952" s="233" t="n"/>
      <c r="U1952" s="233" t="n"/>
    </row>
    <row r="1953">
      <c r="B1953" s="233">
        <f>IF(AND(M1953&lt;&gt;"B20", O1953= "Coating_Standard"),"Y","N")</f>
        <v/>
      </c>
      <c r="C1953" s="233" t="inlineStr">
        <is>
          <t>ConTab_BOM_KP_Insert_2676</t>
        </is>
      </c>
      <c r="D1953" s="233">
        <f>IF(B1953="Y",C1953,"")</f>
        <v/>
      </c>
      <c r="E1953" s="198" t="inlineStr">
        <is>
          <t>1024-1_2-KP</t>
        </is>
      </c>
      <c r="F1953" s="235" t="inlineStr">
        <is>
          <t>Opt_Insert</t>
        </is>
      </c>
      <c r="G1953" s="235" t="inlineStr">
        <is>
          <t>V</t>
        </is>
      </c>
      <c r="H1953" s="234" t="inlineStr">
        <is>
          <t>XV</t>
        </is>
      </c>
      <c r="I1953" s="233" t="inlineStr">
        <is>
          <t>Mechanical Seal</t>
        </is>
      </c>
      <c r="J1953" s="233" t="inlineStr">
        <is>
          <t>Single</t>
        </is>
      </c>
      <c r="K1953" s="233" t="n"/>
      <c r="L1953" s="233" t="inlineStr">
        <is>
          <t>Oil Lubricated Bath</t>
        </is>
      </c>
      <c r="M1953" s="233" t="inlineStr">
        <is>
          <t>C35</t>
        </is>
      </c>
      <c r="N1953" s="233" t="inlineStr">
        <is>
          <t>Labrynth Lip Seal</t>
        </is>
      </c>
      <c r="O1953" s="233" t="inlineStr">
        <is>
          <t>Coating_Scotchkote134_interior_exterior_IncludeImpeller</t>
        </is>
      </c>
      <c r="P1953" s="235" t="inlineStr">
        <is>
          <t>RTF</t>
        </is>
      </c>
      <c r="Q1953" s="233" t="inlineStr">
        <is>
          <t>B104986</t>
        </is>
      </c>
      <c r="R1953" s="235" t="inlineStr">
        <is>
          <t>LT250</t>
        </is>
      </c>
      <c r="S1953" s="233" t="n"/>
      <c r="T1953" s="233" t="n"/>
      <c r="U1953" s="233" t="n"/>
    </row>
    <row r="1954">
      <c r="B1954" s="233">
        <f>IF(AND(M1954&lt;&gt;"B20", O1954= "Coating_Standard"),"Y","N")</f>
        <v/>
      </c>
      <c r="C1954" s="233" t="inlineStr">
        <is>
          <t>ConTab_BOM_KP_Insert_2677</t>
        </is>
      </c>
      <c r="D1954" s="233">
        <f>IF(B1954="Y",C1954,"")</f>
        <v/>
      </c>
      <c r="E1954" s="198" t="inlineStr">
        <is>
          <t>1024-1_2-KP</t>
        </is>
      </c>
      <c r="F1954" s="235" t="inlineStr">
        <is>
          <t>Opt_Insert</t>
        </is>
      </c>
      <c r="G1954" s="235" t="inlineStr">
        <is>
          <t>V</t>
        </is>
      </c>
      <c r="H1954" s="234" t="inlineStr">
        <is>
          <t>XV</t>
        </is>
      </c>
      <c r="I1954" s="233" t="inlineStr">
        <is>
          <t>Mechanical Seal</t>
        </is>
      </c>
      <c r="J1954" s="233" t="inlineStr">
        <is>
          <t>Single</t>
        </is>
      </c>
      <c r="K1954" s="233" t="n"/>
      <c r="L1954" s="233" t="inlineStr">
        <is>
          <t>Oil Lubricated Bath</t>
        </is>
      </c>
      <c r="M1954" s="233" t="inlineStr">
        <is>
          <t>J</t>
        </is>
      </c>
      <c r="N1954" s="233" t="inlineStr">
        <is>
          <t>Labrynth Lip Seal</t>
        </is>
      </c>
      <c r="O1954" s="233" t="inlineStr">
        <is>
          <t>Coating_Scotchkote134_interior_exterior_IncludeImpeller</t>
        </is>
      </c>
      <c r="P1954" s="235" t="inlineStr">
        <is>
          <t>RTF</t>
        </is>
      </c>
      <c r="Q1954" s="233" t="inlineStr">
        <is>
          <t>B104987</t>
        </is>
      </c>
      <c r="R1954" s="235" t="inlineStr">
        <is>
          <t>LT105</t>
        </is>
      </c>
      <c r="S1954" s="233" t="n"/>
      <c r="T1954" s="233" t="n"/>
      <c r="U1954" s="233" t="n"/>
    </row>
    <row r="1955">
      <c r="B1955" s="233">
        <f>IF(AND(M1955&lt;&gt;"B20", O1955= "Coating_Standard"),"Y","N")</f>
        <v/>
      </c>
      <c r="C1955" s="233" t="inlineStr">
        <is>
          <t>ConTab_BOM_KP_Insert_2678</t>
        </is>
      </c>
      <c r="D1955" s="233">
        <f>IF(B1955="Y",C1955,"")</f>
        <v/>
      </c>
      <c r="E1955" s="198" t="inlineStr">
        <is>
          <t>1024-1_2-KP</t>
        </is>
      </c>
      <c r="F1955" s="235" t="inlineStr">
        <is>
          <t>Opt_Insert</t>
        </is>
      </c>
      <c r="G1955" s="235" t="inlineStr">
        <is>
          <t>V</t>
        </is>
      </c>
      <c r="H1955" s="234" t="inlineStr">
        <is>
          <t>XV</t>
        </is>
      </c>
      <c r="I1955" s="233" t="inlineStr">
        <is>
          <t>Packing</t>
        </is>
      </c>
      <c r="J1955" s="233" t="inlineStr">
        <is>
          <t>Packing</t>
        </is>
      </c>
      <c r="K1955" s="233" t="n"/>
      <c r="L1955" s="233" t="inlineStr">
        <is>
          <t>Oil Lubricated Bath</t>
        </is>
      </c>
      <c r="M1955" s="233" t="inlineStr">
        <is>
          <t>C35</t>
        </is>
      </c>
      <c r="N1955" s="233" t="inlineStr">
        <is>
          <t>Labrynth Lip Seal</t>
        </is>
      </c>
      <c r="O1955" s="233" t="inlineStr">
        <is>
          <t>Coating_Scotchkote134_interior_exterior_IncludeImpeller</t>
        </is>
      </c>
      <c r="P1955" s="235" t="inlineStr">
        <is>
          <t>RTF</t>
        </is>
      </c>
      <c r="Q1955" s="233" t="inlineStr">
        <is>
          <t>B104989</t>
        </is>
      </c>
      <c r="R1955" s="235" t="inlineStr">
        <is>
          <t>LT250</t>
        </is>
      </c>
      <c r="S1955" s="233" t="n"/>
      <c r="T1955" s="233" t="n"/>
      <c r="U1955" s="233" t="n"/>
    </row>
    <row r="1956">
      <c r="B1956" s="233">
        <f>IF(AND(M1956&lt;&gt;"B20", O1956= "Coating_Standard"),"Y","N")</f>
        <v/>
      </c>
      <c r="C1956" s="233" t="inlineStr">
        <is>
          <t>ConTab_BOM_KP_Insert_2679</t>
        </is>
      </c>
      <c r="D1956" s="233">
        <f>IF(B1956="Y",C1956,"")</f>
        <v/>
      </c>
      <c r="E1956" s="198" t="inlineStr">
        <is>
          <t>1024-1_2-KP</t>
        </is>
      </c>
      <c r="F1956" s="235" t="inlineStr">
        <is>
          <t>Opt_Insert</t>
        </is>
      </c>
      <c r="G1956" s="235" t="inlineStr">
        <is>
          <t>V</t>
        </is>
      </c>
      <c r="H1956" s="234" t="inlineStr">
        <is>
          <t>XV</t>
        </is>
      </c>
      <c r="I1956" s="233" t="inlineStr">
        <is>
          <t>Packing</t>
        </is>
      </c>
      <c r="J1956" s="233" t="inlineStr">
        <is>
          <t>Packing</t>
        </is>
      </c>
      <c r="K1956" s="233" t="n"/>
      <c r="L1956" s="233" t="inlineStr">
        <is>
          <t>Oil Lubricated Bath</t>
        </is>
      </c>
      <c r="M1956" s="233" t="inlineStr">
        <is>
          <t>J</t>
        </is>
      </c>
      <c r="N1956" s="233" t="inlineStr">
        <is>
          <t>Labrynth Lip Seal</t>
        </is>
      </c>
      <c r="O1956" s="233" t="inlineStr">
        <is>
          <t>Coating_Scotchkote134_interior_exterior_IncludeImpeller</t>
        </is>
      </c>
      <c r="P1956" s="235" t="inlineStr">
        <is>
          <t>RTF</t>
        </is>
      </c>
      <c r="Q1956" s="233" t="inlineStr">
        <is>
          <t>B104990</t>
        </is>
      </c>
      <c r="R1956" s="235" t="inlineStr">
        <is>
          <t>LT105</t>
        </is>
      </c>
      <c r="S1956" s="233" t="n"/>
      <c r="T1956" s="233" t="n"/>
      <c r="U1956" s="233" t="n"/>
    </row>
    <row r="1957">
      <c r="B1957" s="233">
        <f>IF(AND(M1957&lt;&gt;"B20", O1957= "Coating_Standard"),"Y","N")</f>
        <v/>
      </c>
      <c r="C1957" s="233" t="inlineStr">
        <is>
          <t>ConTab_BOM_KP_Insert_2680</t>
        </is>
      </c>
      <c r="D1957" s="233">
        <f>IF(B1957="Y",C1957,"")</f>
        <v/>
      </c>
      <c r="E1957" s="198" t="inlineStr">
        <is>
          <t>1024-3_4-KP</t>
        </is>
      </c>
      <c r="F1957" s="235" t="inlineStr">
        <is>
          <t>Opt_Insert</t>
        </is>
      </c>
      <c r="G1957" s="235" t="inlineStr">
        <is>
          <t>V</t>
        </is>
      </c>
      <c r="H1957" s="234" t="inlineStr">
        <is>
          <t>XV</t>
        </is>
      </c>
      <c r="I1957" s="233" t="inlineStr">
        <is>
          <t>Mechanical Seal</t>
        </is>
      </c>
      <c r="J1957" s="233" t="inlineStr">
        <is>
          <t>Single</t>
        </is>
      </c>
      <c r="K1957" s="233" t="n"/>
      <c r="L1957" s="233" t="inlineStr">
        <is>
          <t>Oil Lubricated Bath</t>
        </is>
      </c>
      <c r="M1957" s="233" t="inlineStr">
        <is>
          <t>C35</t>
        </is>
      </c>
      <c r="N1957" s="233" t="inlineStr">
        <is>
          <t>Labrynth Lip Seal</t>
        </is>
      </c>
      <c r="O1957" s="233" t="inlineStr">
        <is>
          <t>Coating_Scotchkote134_interior_exterior_IncludeImpeller</t>
        </is>
      </c>
      <c r="P1957" s="235" t="inlineStr">
        <is>
          <t>RTF</t>
        </is>
      </c>
      <c r="Q1957" s="233" t="inlineStr">
        <is>
          <t>B104992</t>
        </is>
      </c>
      <c r="R1957" s="235" t="inlineStr">
        <is>
          <t>LT250</t>
        </is>
      </c>
      <c r="S1957" s="233" t="n"/>
      <c r="T1957" s="233" t="n"/>
      <c r="U1957" s="233" t="n"/>
    </row>
    <row r="1958">
      <c r="B1958" s="233">
        <f>IF(AND(M1958&lt;&gt;"B20", O1958= "Coating_Standard"),"Y","N")</f>
        <v/>
      </c>
      <c r="C1958" s="233" t="inlineStr">
        <is>
          <t>ConTab_BOM_KP_Insert_2681</t>
        </is>
      </c>
      <c r="D1958" s="233">
        <f>IF(B1958="Y",C1958,"")</f>
        <v/>
      </c>
      <c r="E1958" s="198" t="inlineStr">
        <is>
          <t>1024-3_4-KP</t>
        </is>
      </c>
      <c r="F1958" s="235" t="inlineStr">
        <is>
          <t>Opt_Insert</t>
        </is>
      </c>
      <c r="G1958" s="235" t="inlineStr">
        <is>
          <t>V</t>
        </is>
      </c>
      <c r="H1958" s="234" t="inlineStr">
        <is>
          <t>XV</t>
        </is>
      </c>
      <c r="I1958" s="233" t="inlineStr">
        <is>
          <t>Mechanical Seal</t>
        </is>
      </c>
      <c r="J1958" s="233" t="inlineStr">
        <is>
          <t>Single</t>
        </is>
      </c>
      <c r="K1958" s="233" t="n"/>
      <c r="L1958" s="233" t="inlineStr">
        <is>
          <t>Oil Lubricated Bath</t>
        </is>
      </c>
      <c r="M1958" s="233" t="inlineStr">
        <is>
          <t>J</t>
        </is>
      </c>
      <c r="N1958" s="233" t="inlineStr">
        <is>
          <t>Labrynth Lip Seal</t>
        </is>
      </c>
      <c r="O1958" s="233" t="inlineStr">
        <is>
          <t>Coating_Scotchkote134_interior_exterior_IncludeImpeller</t>
        </is>
      </c>
      <c r="P1958" s="235" t="inlineStr">
        <is>
          <t>RTF</t>
        </is>
      </c>
      <c r="Q1958" s="233" t="inlineStr">
        <is>
          <t>B104993</t>
        </is>
      </c>
      <c r="R1958" s="235" t="inlineStr">
        <is>
          <t>LT105</t>
        </is>
      </c>
      <c r="S1958" s="233" t="n"/>
      <c r="T1958" s="233" t="n"/>
      <c r="U1958" s="233" t="n"/>
    </row>
    <row r="1959">
      <c r="B1959" s="233">
        <f>IF(AND(M1959&lt;&gt;"B20", O1959= "Coating_Standard"),"Y","N")</f>
        <v/>
      </c>
      <c r="C1959" s="233" t="inlineStr">
        <is>
          <t>ConTab_BOM_KP_Insert_2682</t>
        </is>
      </c>
      <c r="D1959" s="233">
        <f>IF(B1959="Y",C1959,"")</f>
        <v/>
      </c>
      <c r="E1959" s="198" t="inlineStr">
        <is>
          <t>1024-3_4-KP</t>
        </is>
      </c>
      <c r="F1959" s="235" t="inlineStr">
        <is>
          <t>Opt_Insert</t>
        </is>
      </c>
      <c r="G1959" s="235" t="inlineStr">
        <is>
          <t>V</t>
        </is>
      </c>
      <c r="H1959" s="234" t="inlineStr">
        <is>
          <t>XV</t>
        </is>
      </c>
      <c r="I1959" s="233" t="inlineStr">
        <is>
          <t>Packing</t>
        </is>
      </c>
      <c r="J1959" s="233" t="inlineStr">
        <is>
          <t>Packing</t>
        </is>
      </c>
      <c r="K1959" s="233" t="n"/>
      <c r="L1959" s="233" t="inlineStr">
        <is>
          <t>Oil Lubricated Bath</t>
        </is>
      </c>
      <c r="M1959" s="233" t="inlineStr">
        <is>
          <t>C35</t>
        </is>
      </c>
      <c r="N1959" s="233" t="inlineStr">
        <is>
          <t>Labrynth Lip Seal</t>
        </is>
      </c>
      <c r="O1959" s="233" t="inlineStr">
        <is>
          <t>Coating_Scotchkote134_interior_exterior_IncludeImpeller</t>
        </is>
      </c>
      <c r="P1959" s="235" t="inlineStr">
        <is>
          <t>RTF</t>
        </is>
      </c>
      <c r="Q1959" s="233" t="inlineStr">
        <is>
          <t>B104995</t>
        </is>
      </c>
      <c r="R1959" s="235" t="inlineStr">
        <is>
          <t>LT250</t>
        </is>
      </c>
      <c r="S1959" s="233" t="n"/>
      <c r="T1959" s="233" t="n"/>
      <c r="U1959" s="233" t="n"/>
    </row>
    <row r="1960">
      <c r="B1960" s="233">
        <f>IF(AND(M1960&lt;&gt;"B20", O1960= "Coating_Standard"),"Y","N")</f>
        <v/>
      </c>
      <c r="C1960" s="233" t="inlineStr">
        <is>
          <t>ConTab_BOM_KP_Insert_2683</t>
        </is>
      </c>
      <c r="D1960" s="233">
        <f>IF(B1960="Y",C1960,"")</f>
        <v/>
      </c>
      <c r="E1960" s="198" t="inlineStr">
        <is>
          <t>1024-3_4-KP</t>
        </is>
      </c>
      <c r="F1960" s="235" t="inlineStr">
        <is>
          <t>Opt_Insert</t>
        </is>
      </c>
      <c r="G1960" s="235" t="inlineStr">
        <is>
          <t>V</t>
        </is>
      </c>
      <c r="H1960" s="234" t="inlineStr">
        <is>
          <t>XV</t>
        </is>
      </c>
      <c r="I1960" s="233" t="inlineStr">
        <is>
          <t>Packing</t>
        </is>
      </c>
      <c r="J1960" s="233" t="inlineStr">
        <is>
          <t>Packing</t>
        </is>
      </c>
      <c r="K1960" s="233" t="n"/>
      <c r="L1960" s="233" t="inlineStr">
        <is>
          <t>Oil Lubricated Bath</t>
        </is>
      </c>
      <c r="M1960" s="233" t="inlineStr">
        <is>
          <t>J</t>
        </is>
      </c>
      <c r="N1960" s="233" t="inlineStr">
        <is>
          <t>Labrynth Lip Seal</t>
        </is>
      </c>
      <c r="O1960" s="233" t="inlineStr">
        <is>
          <t>Coating_Scotchkote134_interior_exterior_IncludeImpeller</t>
        </is>
      </c>
      <c r="P1960" s="235" t="inlineStr">
        <is>
          <t>RTF</t>
        </is>
      </c>
      <c r="Q1960" s="233" t="inlineStr">
        <is>
          <t>B104996</t>
        </is>
      </c>
      <c r="R1960" s="235" t="inlineStr">
        <is>
          <t>LT105</t>
        </is>
      </c>
      <c r="S1960" s="233" t="n"/>
      <c r="T1960" s="233" t="n"/>
      <c r="U1960" s="233" t="n"/>
    </row>
    <row r="1961">
      <c r="B1961" s="233">
        <f>IF(AND(M1961&lt;&gt;"B20", O1961= "Coating_Standard"),"Y","N")</f>
        <v/>
      </c>
      <c r="C1961" s="233" t="inlineStr">
        <is>
          <t>ConTab_BOM_KP_Insert_2684</t>
        </is>
      </c>
      <c r="D1961" s="233">
        <f>IF(B1961="Y",C1961,"")</f>
        <v/>
      </c>
      <c r="E1961" s="198" t="inlineStr">
        <is>
          <t>1220-5_6-KP</t>
        </is>
      </c>
      <c r="F1961" s="235" t="inlineStr">
        <is>
          <t>Opt_Insert</t>
        </is>
      </c>
      <c r="G1961" s="235" t="inlineStr">
        <is>
          <t>K</t>
        </is>
      </c>
      <c r="H1961" s="234" t="inlineStr">
        <is>
          <t>XK</t>
        </is>
      </c>
      <c r="I1961" s="233" t="inlineStr">
        <is>
          <t>Mechanical Seal</t>
        </is>
      </c>
      <c r="J1961" s="233" t="inlineStr">
        <is>
          <t>Single</t>
        </is>
      </c>
      <c r="K1961" s="233" t="n"/>
      <c r="L1961" s="233" t="inlineStr">
        <is>
          <t>Oil Lubricated Bath</t>
        </is>
      </c>
      <c r="M1961" s="233" t="inlineStr">
        <is>
          <t>C35</t>
        </is>
      </c>
      <c r="N1961" s="233" t="inlineStr">
        <is>
          <t>Labrynth Lip Seal</t>
        </is>
      </c>
      <c r="O1961" s="233" t="inlineStr">
        <is>
          <t>Coating_Scotchkote134_interior_exterior_IncludeImpeller</t>
        </is>
      </c>
      <c r="P1961" s="235" t="inlineStr">
        <is>
          <t>RTF</t>
        </is>
      </c>
      <c r="Q1961" s="233" t="inlineStr">
        <is>
          <t>B104998</t>
        </is>
      </c>
      <c r="R1961" s="235" t="inlineStr">
        <is>
          <t>LT250</t>
        </is>
      </c>
      <c r="S1961" s="233" t="n"/>
      <c r="T1961" s="233" t="n"/>
      <c r="U1961" s="233" t="n"/>
    </row>
    <row r="1962">
      <c r="B1962" s="233">
        <f>IF(AND(M1962&lt;&gt;"B20", O1962= "Coating_Standard"),"Y","N")</f>
        <v/>
      </c>
      <c r="C1962" s="233" t="inlineStr">
        <is>
          <t>ConTab_BOM_KP_Insert_2685</t>
        </is>
      </c>
      <c r="D1962" s="233">
        <f>IF(B1962="Y",C1962,"")</f>
        <v/>
      </c>
      <c r="E1962" s="198" t="inlineStr">
        <is>
          <t>1220-5_6-KP</t>
        </is>
      </c>
      <c r="F1962" s="235" t="inlineStr">
        <is>
          <t>Opt_Insert</t>
        </is>
      </c>
      <c r="G1962" s="235" t="inlineStr">
        <is>
          <t>K</t>
        </is>
      </c>
      <c r="H1962" s="234" t="inlineStr">
        <is>
          <t>XK</t>
        </is>
      </c>
      <c r="I1962" s="233" t="inlineStr">
        <is>
          <t>Mechanical Seal</t>
        </is>
      </c>
      <c r="J1962" s="233" t="inlineStr">
        <is>
          <t>Single</t>
        </is>
      </c>
      <c r="K1962" s="233" t="n"/>
      <c r="L1962" s="233" t="inlineStr">
        <is>
          <t>Oil Lubricated Bath</t>
        </is>
      </c>
      <c r="M1962" s="233" t="inlineStr">
        <is>
          <t>J</t>
        </is>
      </c>
      <c r="N1962" s="233" t="inlineStr">
        <is>
          <t>Labrynth Lip Seal</t>
        </is>
      </c>
      <c r="O1962" s="233" t="inlineStr">
        <is>
          <t>Coating_Scotchkote134_interior_exterior_IncludeImpeller</t>
        </is>
      </c>
      <c r="P1962" s="235" t="inlineStr">
        <is>
          <t>RTF</t>
        </is>
      </c>
      <c r="Q1962" s="233" t="inlineStr">
        <is>
          <t>B104999</t>
        </is>
      </c>
      <c r="R1962" s="235" t="inlineStr">
        <is>
          <t>LT027</t>
        </is>
      </c>
      <c r="S1962" s="233" t="n"/>
      <c r="T1962" s="233" t="n"/>
      <c r="U1962" s="233" t="n"/>
    </row>
    <row r="1963">
      <c r="B1963" s="233">
        <f>IF(AND(M1963&lt;&gt;"B20", O1963= "Coating_Standard"),"Y","N")</f>
        <v/>
      </c>
      <c r="C1963" s="233" t="inlineStr">
        <is>
          <t>ConTab_BOM_KP_Insert_2686</t>
        </is>
      </c>
      <c r="D1963" s="233">
        <f>IF(B1963="Y",C1963,"")</f>
        <v/>
      </c>
      <c r="E1963" s="198" t="inlineStr">
        <is>
          <t>1220-5_6-KP</t>
        </is>
      </c>
      <c r="F1963" s="235" t="inlineStr">
        <is>
          <t>Opt_Insert</t>
        </is>
      </c>
      <c r="G1963" s="235" t="inlineStr">
        <is>
          <t>K</t>
        </is>
      </c>
      <c r="H1963" s="234" t="inlineStr">
        <is>
          <t>XK</t>
        </is>
      </c>
      <c r="I1963" s="233" t="inlineStr">
        <is>
          <t>Packing</t>
        </is>
      </c>
      <c r="J1963" s="233" t="inlineStr">
        <is>
          <t>Packing</t>
        </is>
      </c>
      <c r="K1963" s="233" t="n"/>
      <c r="L1963" s="233" t="inlineStr">
        <is>
          <t>Oil Lubricated Bath</t>
        </is>
      </c>
      <c r="M1963" s="233" t="inlineStr">
        <is>
          <t>C35</t>
        </is>
      </c>
      <c r="N1963" s="233" t="inlineStr">
        <is>
          <t>Labrynth Lip Seal</t>
        </is>
      </c>
      <c r="O1963" s="233" t="inlineStr">
        <is>
          <t>Coating_Scotchkote134_interior_exterior_IncludeImpeller</t>
        </is>
      </c>
      <c r="P1963" s="235" t="inlineStr">
        <is>
          <t>RTF</t>
        </is>
      </c>
      <c r="Q1963" s="233" t="inlineStr">
        <is>
          <t>B105001</t>
        </is>
      </c>
      <c r="R1963" s="235" t="inlineStr">
        <is>
          <t>LT250</t>
        </is>
      </c>
      <c r="S1963" s="233" t="n"/>
      <c r="T1963" s="233" t="n"/>
      <c r="U1963" s="233" t="n"/>
    </row>
    <row r="1964">
      <c r="B1964" s="233">
        <f>IF(AND(M1964&lt;&gt;"B20", O1964= "Coating_Standard"),"Y","N")</f>
        <v/>
      </c>
      <c r="C1964" s="233" t="inlineStr">
        <is>
          <t>ConTab_BOM_KP_Insert_2687</t>
        </is>
      </c>
      <c r="D1964" s="233">
        <f>IF(B1964="Y",C1964,"")</f>
        <v/>
      </c>
      <c r="E1964" s="198" t="inlineStr">
        <is>
          <t>1220-5_6-KP</t>
        </is>
      </c>
      <c r="F1964" s="235" t="inlineStr">
        <is>
          <t>Opt_Insert</t>
        </is>
      </c>
      <c r="G1964" s="235" t="inlineStr">
        <is>
          <t>K</t>
        </is>
      </c>
      <c r="H1964" s="234" t="inlineStr">
        <is>
          <t>XK</t>
        </is>
      </c>
      <c r="I1964" s="233" t="inlineStr">
        <is>
          <t>Packing</t>
        </is>
      </c>
      <c r="J1964" s="233" t="inlineStr">
        <is>
          <t>Packing</t>
        </is>
      </c>
      <c r="K1964" s="233" t="n"/>
      <c r="L1964" s="233" t="inlineStr">
        <is>
          <t>Oil Lubricated Bath</t>
        </is>
      </c>
      <c r="M1964" s="233" t="inlineStr">
        <is>
          <t>J</t>
        </is>
      </c>
      <c r="N1964" s="233" t="inlineStr">
        <is>
          <t>Labrynth Lip Seal</t>
        </is>
      </c>
      <c r="O1964" s="233" t="inlineStr">
        <is>
          <t>Coating_Scotchkote134_interior_exterior_IncludeImpeller</t>
        </is>
      </c>
      <c r="P1964" s="235" t="inlineStr">
        <is>
          <t>RTF</t>
        </is>
      </c>
      <c r="Q1964" s="233" t="inlineStr">
        <is>
          <t>B105002</t>
        </is>
      </c>
      <c r="R1964" s="235" t="inlineStr">
        <is>
          <t>LT105</t>
        </is>
      </c>
      <c r="S1964" s="233" t="n"/>
      <c r="T1964" s="233" t="n"/>
      <c r="U1964" s="233" t="n"/>
    </row>
    <row r="1965">
      <c r="B1965" s="233">
        <f>IF(AND(M1965&lt;&gt;"B20", O1965= "Coating_Standard"),"Y","N")</f>
        <v/>
      </c>
      <c r="C1965" s="233" t="inlineStr">
        <is>
          <t>ConTab_BOM_KP_Insert_2688</t>
        </is>
      </c>
      <c r="D1965" s="233">
        <f>IF(B1965="Y",C1965,"")</f>
        <v/>
      </c>
      <c r="E1965" s="198" t="inlineStr">
        <is>
          <t>1415-1_2-KP</t>
        </is>
      </c>
      <c r="F1965" s="235" t="inlineStr">
        <is>
          <t>Opt_Insert</t>
        </is>
      </c>
      <c r="G1965" s="235" t="inlineStr">
        <is>
          <t>K</t>
        </is>
      </c>
      <c r="H1965" s="234" t="inlineStr">
        <is>
          <t>XK</t>
        </is>
      </c>
      <c r="I1965" s="233" t="inlineStr">
        <is>
          <t>Mechanical Seal</t>
        </is>
      </c>
      <c r="J1965" s="233" t="inlineStr">
        <is>
          <t>Single</t>
        </is>
      </c>
      <c r="K1965" s="233" t="n"/>
      <c r="L1965" s="233" t="inlineStr">
        <is>
          <t>Oil Lubricated Bath</t>
        </is>
      </c>
      <c r="M1965" s="233" t="inlineStr">
        <is>
          <t>C35</t>
        </is>
      </c>
      <c r="N1965" s="233" t="inlineStr">
        <is>
          <t>Labrynth Lip Seal</t>
        </is>
      </c>
      <c r="O1965" s="233" t="inlineStr">
        <is>
          <t>Coating_Scotchkote134_interior_exterior_IncludeImpeller</t>
        </is>
      </c>
      <c r="P1965" s="235" t="inlineStr">
        <is>
          <t>RTF</t>
        </is>
      </c>
      <c r="Q1965" s="233" t="inlineStr">
        <is>
          <t>B105004</t>
        </is>
      </c>
      <c r="R1965" s="235" t="inlineStr">
        <is>
          <t>LT250</t>
        </is>
      </c>
      <c r="S1965" s="233" t="n"/>
      <c r="T1965" s="233" t="n"/>
      <c r="U1965" s="233" t="n"/>
    </row>
    <row r="1966">
      <c r="B1966" s="233">
        <f>IF(AND(M1966&lt;&gt;"B20", O1966= "Coating_Standard"),"Y","N")</f>
        <v/>
      </c>
      <c r="C1966" s="233" t="inlineStr">
        <is>
          <t>ConTab_BOM_KP_Insert_2689</t>
        </is>
      </c>
      <c r="D1966" s="233">
        <f>IF(B1966="Y",C1966,"")</f>
        <v/>
      </c>
      <c r="E1966" s="198" t="inlineStr">
        <is>
          <t>1415-1_2-KP</t>
        </is>
      </c>
      <c r="F1966" s="235" t="inlineStr">
        <is>
          <t>Opt_Insert</t>
        </is>
      </c>
      <c r="G1966" s="235" t="inlineStr">
        <is>
          <t>K</t>
        </is>
      </c>
      <c r="H1966" s="234" t="inlineStr">
        <is>
          <t>XK</t>
        </is>
      </c>
      <c r="I1966" s="233" t="inlineStr">
        <is>
          <t>Mechanical Seal</t>
        </is>
      </c>
      <c r="J1966" s="233" t="inlineStr">
        <is>
          <t>Single</t>
        </is>
      </c>
      <c r="K1966" s="233" t="n"/>
      <c r="L1966" s="233" t="inlineStr">
        <is>
          <t>Oil Lubricated Bath</t>
        </is>
      </c>
      <c r="M1966" s="233" t="inlineStr">
        <is>
          <t>J</t>
        </is>
      </c>
      <c r="N1966" s="233" t="inlineStr">
        <is>
          <t>Labrynth Lip Seal</t>
        </is>
      </c>
      <c r="O1966" s="233" t="inlineStr">
        <is>
          <t>Coating_Scotchkote134_interior_exterior_IncludeImpeller</t>
        </is>
      </c>
      <c r="P1966" s="235" t="inlineStr">
        <is>
          <t>RTF</t>
        </is>
      </c>
      <c r="Q1966" s="233" t="inlineStr">
        <is>
          <t>B105005</t>
        </is>
      </c>
      <c r="R1966" s="235" t="inlineStr">
        <is>
          <t>LT105</t>
        </is>
      </c>
      <c r="S1966" s="233" t="n"/>
      <c r="T1966" s="233" t="n"/>
      <c r="U1966" s="233" t="n"/>
    </row>
    <row r="1967">
      <c r="B1967" s="233">
        <f>IF(AND(M1967&lt;&gt;"B20", O1967= "Coating_Standard"),"Y","N")</f>
        <v/>
      </c>
      <c r="C1967" s="233" t="inlineStr">
        <is>
          <t>ConTab_BOM_KP_Insert_2690</t>
        </is>
      </c>
      <c r="D1967" s="233">
        <f>IF(B1967="Y",C1967,"")</f>
        <v/>
      </c>
      <c r="E1967" s="198" t="inlineStr">
        <is>
          <t>1415-1_2-KP</t>
        </is>
      </c>
      <c r="F1967" s="235" t="inlineStr">
        <is>
          <t>Opt_Insert</t>
        </is>
      </c>
      <c r="G1967" s="235" t="inlineStr">
        <is>
          <t>K</t>
        </is>
      </c>
      <c r="H1967" s="234" t="inlineStr">
        <is>
          <t>XK</t>
        </is>
      </c>
      <c r="I1967" s="233" t="inlineStr">
        <is>
          <t>Packing</t>
        </is>
      </c>
      <c r="J1967" s="233" t="inlineStr">
        <is>
          <t>Packing</t>
        </is>
      </c>
      <c r="K1967" s="233" t="n"/>
      <c r="L1967" s="233" t="inlineStr">
        <is>
          <t>Oil Lubricated Bath</t>
        </is>
      </c>
      <c r="M1967" s="233" t="inlineStr">
        <is>
          <t>C35</t>
        </is>
      </c>
      <c r="N1967" s="233" t="inlineStr">
        <is>
          <t>Labrynth Lip Seal</t>
        </is>
      </c>
      <c r="O1967" s="233" t="inlineStr">
        <is>
          <t>Coating_Scotchkote134_interior_exterior_IncludeImpeller</t>
        </is>
      </c>
      <c r="P1967" s="235" t="inlineStr">
        <is>
          <t>RTF</t>
        </is>
      </c>
      <c r="Q1967" s="233" t="inlineStr">
        <is>
          <t>B105007</t>
        </is>
      </c>
      <c r="R1967" s="235" t="inlineStr">
        <is>
          <t>LT250</t>
        </is>
      </c>
      <c r="S1967" s="233" t="n"/>
      <c r="T1967" s="233" t="n"/>
      <c r="U1967" s="233" t="n"/>
    </row>
    <row r="1968">
      <c r="B1968" s="233">
        <f>IF(AND(M1968&lt;&gt;"B20", O1968= "Coating_Standard"),"Y","N")</f>
        <v/>
      </c>
      <c r="C1968" s="233" t="inlineStr">
        <is>
          <t>ConTab_BOM_KP_Insert_2691</t>
        </is>
      </c>
      <c r="D1968" s="233">
        <f>IF(B1968="Y",C1968,"")</f>
        <v/>
      </c>
      <c r="E1968" s="198" t="inlineStr">
        <is>
          <t>1415-1_2-KP</t>
        </is>
      </c>
      <c r="F1968" s="235" t="inlineStr">
        <is>
          <t>Opt_Insert</t>
        </is>
      </c>
      <c r="G1968" s="235" t="inlineStr">
        <is>
          <t>K</t>
        </is>
      </c>
      <c r="H1968" s="234" t="inlineStr">
        <is>
          <t>XK</t>
        </is>
      </c>
      <c r="I1968" s="233" t="inlineStr">
        <is>
          <t>Packing</t>
        </is>
      </c>
      <c r="J1968" s="233" t="inlineStr">
        <is>
          <t>Packing</t>
        </is>
      </c>
      <c r="K1968" s="233" t="n"/>
      <c r="L1968" s="233" t="inlineStr">
        <is>
          <t>Oil Lubricated Bath</t>
        </is>
      </c>
      <c r="M1968" s="233" t="inlineStr">
        <is>
          <t>J</t>
        </is>
      </c>
      <c r="N1968" s="233" t="inlineStr">
        <is>
          <t>Labrynth Lip Seal</t>
        </is>
      </c>
      <c r="O1968" s="233" t="inlineStr">
        <is>
          <t>Coating_Scotchkote134_interior_exterior_IncludeImpeller</t>
        </is>
      </c>
      <c r="P1968" s="235" t="inlineStr">
        <is>
          <t>RTF</t>
        </is>
      </c>
      <c r="Q1968" s="233" t="inlineStr">
        <is>
          <t>B105008</t>
        </is>
      </c>
      <c r="R1968" s="235" t="inlineStr">
        <is>
          <t>LT105</t>
        </is>
      </c>
      <c r="S1968" s="233" t="n"/>
      <c r="T1968" s="233" t="n"/>
      <c r="U1968" s="233" t="n"/>
    </row>
    <row r="1969">
      <c r="B1969" s="233">
        <f>IF(AND(M1969&lt;&gt;"B20", O1969= "Coating_Standard"),"Y","N")</f>
        <v/>
      </c>
      <c r="C1969" s="233" t="inlineStr">
        <is>
          <t>ConTab_BOM_KP_Insert_2692</t>
        </is>
      </c>
      <c r="D1969" s="233">
        <f>IF(B1969="Y",C1969,"")</f>
        <v/>
      </c>
      <c r="E1969" s="235" t="inlineStr">
        <is>
          <t>3095-7_8-KP</t>
        </is>
      </c>
      <c r="F1969" s="235" t="inlineStr">
        <is>
          <t>Opt_Insert</t>
        </is>
      </c>
      <c r="G1969" s="235" t="inlineStr">
        <is>
          <t>E</t>
        </is>
      </c>
      <c r="H1969" s="234" t="inlineStr">
        <is>
          <t>XE</t>
        </is>
      </c>
      <c r="I1969" s="233" t="inlineStr">
        <is>
          <t>Mechanical Seal</t>
        </is>
      </c>
      <c r="J1969" s="233" t="inlineStr">
        <is>
          <t>Single</t>
        </is>
      </c>
      <c r="K1969" s="233" t="inlineStr">
        <is>
          <t>Unbalanced</t>
        </is>
      </c>
      <c r="L1969" s="233" t="inlineStr">
        <is>
          <t>Regreasable</t>
        </is>
      </c>
      <c r="M1969" s="233" t="inlineStr">
        <is>
          <t>C35</t>
        </is>
      </c>
      <c r="N1969" s="233" t="inlineStr">
        <is>
          <t>No Lip seals or labrynth seals</t>
        </is>
      </c>
      <c r="O1969" s="233" t="inlineStr">
        <is>
          <t>Coating_Scotchkote134_interior_exterior_IncludeImpeller</t>
        </is>
      </c>
      <c r="P1969" s="235" t="inlineStr">
        <is>
          <t>RTF</t>
        </is>
      </c>
      <c r="Q1969" s="233" t="inlineStr">
        <is>
          <t>B150239</t>
        </is>
      </c>
      <c r="R1969" s="235" t="inlineStr">
        <is>
          <t>LT250</t>
        </is>
      </c>
      <c r="S1969" s="233" t="n"/>
      <c r="T1969" s="233" t="n"/>
      <c r="U1969" s="233" t="n"/>
    </row>
    <row r="1970">
      <c r="B1970" s="233">
        <f>IF(AND(M1970&lt;&gt;"B20", O1970= "Coating_Standard"),"Y","N")</f>
        <v/>
      </c>
      <c r="C1970" s="233" t="inlineStr">
        <is>
          <t>ConTab_BOM_KP_Insert_2693</t>
        </is>
      </c>
      <c r="D1970" s="233">
        <f>IF(B1970="Y",C1970,"")</f>
        <v/>
      </c>
      <c r="E1970" s="235" t="inlineStr">
        <is>
          <t>3095-7_8-KP</t>
        </is>
      </c>
      <c r="F1970" s="235" t="inlineStr">
        <is>
          <t>Opt_Insert</t>
        </is>
      </c>
      <c r="G1970" s="235" t="inlineStr">
        <is>
          <t>E</t>
        </is>
      </c>
      <c r="H1970" s="234" t="inlineStr">
        <is>
          <t>XE</t>
        </is>
      </c>
      <c r="I1970" s="233" t="inlineStr">
        <is>
          <t>Mechanical Seal</t>
        </is>
      </c>
      <c r="J1970" s="233" t="inlineStr">
        <is>
          <t>Single</t>
        </is>
      </c>
      <c r="K1970" s="233" t="inlineStr">
        <is>
          <t>Unbalanced</t>
        </is>
      </c>
      <c r="L1970" s="233" t="inlineStr">
        <is>
          <t>Regreasable</t>
        </is>
      </c>
      <c r="M1970" s="233" t="inlineStr">
        <is>
          <t>J</t>
        </is>
      </c>
      <c r="N1970" s="233" t="inlineStr">
        <is>
          <t>No Lip seals or labrynth seals</t>
        </is>
      </c>
      <c r="O1970" s="233" t="inlineStr">
        <is>
          <t>Coating_Scotchkote134_interior_exterior_IncludeImpeller</t>
        </is>
      </c>
      <c r="P1970" s="235" t="inlineStr">
        <is>
          <t>RTF</t>
        </is>
      </c>
      <c r="Q1970" s="233" t="inlineStr">
        <is>
          <t>B150241</t>
        </is>
      </c>
      <c r="R1970" s="235" t="inlineStr">
        <is>
          <t>LT105</t>
        </is>
      </c>
      <c r="S1970" s="233" t="n"/>
      <c r="T1970" s="233" t="n"/>
      <c r="U1970" s="233" t="n"/>
    </row>
    <row r="1971">
      <c r="B1971" s="233">
        <f>IF(AND(M1971&lt;&gt;"B20", O1971= "Coating_Standard"),"Y","N")</f>
        <v/>
      </c>
      <c r="C1971" s="233" t="inlineStr">
        <is>
          <t>ConTab_BOM_KP_Insert_2694</t>
        </is>
      </c>
      <c r="D1971" s="233">
        <f>IF(B1971="Y",C1971,"")</f>
        <v/>
      </c>
      <c r="E1971" s="235" t="inlineStr">
        <is>
          <t>3095-7_8-KP</t>
        </is>
      </c>
      <c r="F1971" s="235" t="inlineStr">
        <is>
          <t>Opt_Insert</t>
        </is>
      </c>
      <c r="G1971" s="235" t="inlineStr">
        <is>
          <t>E</t>
        </is>
      </c>
      <c r="H1971" s="234" t="inlineStr">
        <is>
          <t>XE</t>
        </is>
      </c>
      <c r="I1971" s="233" t="inlineStr">
        <is>
          <t>Mechanical Seal</t>
        </is>
      </c>
      <c r="J1971" s="233" t="inlineStr">
        <is>
          <t>Single</t>
        </is>
      </c>
      <c r="K1971" s="233" t="inlineStr">
        <is>
          <t>Unbalanced</t>
        </is>
      </c>
      <c r="L1971" s="233" t="inlineStr">
        <is>
          <t>Regreasable</t>
        </is>
      </c>
      <c r="M1971" s="233" t="inlineStr">
        <is>
          <t>X</t>
        </is>
      </c>
      <c r="N1971" s="233" t="inlineStr">
        <is>
          <t>Special/Other</t>
        </is>
      </c>
      <c r="O1971" s="233" t="inlineStr">
        <is>
          <t>Coating_Scotchkote134_interior_exterior_IncludeImpeller</t>
        </is>
      </c>
      <c r="P1971" s="235" t="inlineStr">
        <is>
          <t>RTF</t>
        </is>
      </c>
      <c r="Q1971" s="233" t="inlineStr">
        <is>
          <t>B150242</t>
        </is>
      </c>
      <c r="R1971" s="235" t="inlineStr">
        <is>
          <t>LT250</t>
        </is>
      </c>
      <c r="S1971" s="233" t="n"/>
      <c r="T1971" s="233" t="n"/>
      <c r="U1971" s="233" t="n"/>
    </row>
    <row r="1972">
      <c r="B1972" s="233">
        <f>IF(AND(M1972&lt;&gt;"B20", O1972= "Coating_Standard"),"Y","N")</f>
        <v/>
      </c>
      <c r="C1972" s="233" t="inlineStr">
        <is>
          <t>ConTab_BOM_KP_Insert_2695</t>
        </is>
      </c>
      <c r="D1972" s="233">
        <f>IF(B1972="Y",C1972,"")</f>
        <v/>
      </c>
      <c r="E1972" s="235" t="inlineStr">
        <is>
          <t>3095-7_8-KP</t>
        </is>
      </c>
      <c r="F1972" s="235" t="inlineStr">
        <is>
          <t>Opt_Insert</t>
        </is>
      </c>
      <c r="G1972" s="235" t="inlineStr">
        <is>
          <t>E</t>
        </is>
      </c>
      <c r="H1972" s="234" t="inlineStr">
        <is>
          <t>XE</t>
        </is>
      </c>
      <c r="I1972" s="233" t="inlineStr">
        <is>
          <t>Packing</t>
        </is>
      </c>
      <c r="J1972" s="233" t="inlineStr">
        <is>
          <t>Packing</t>
        </is>
      </c>
      <c r="K1972" s="233" t="n"/>
      <c r="L1972" s="233" t="inlineStr">
        <is>
          <t>Regreasable</t>
        </is>
      </c>
      <c r="M1972" s="233" t="inlineStr">
        <is>
          <t>C35</t>
        </is>
      </c>
      <c r="N1972" s="233" t="inlineStr">
        <is>
          <t>No Lip seals or labrynth seals</t>
        </is>
      </c>
      <c r="O1972" s="233" t="inlineStr">
        <is>
          <t>Coating_Scotchkote134_interior_exterior_IncludeImpeller</t>
        </is>
      </c>
      <c r="P1972" s="235" t="inlineStr">
        <is>
          <t>RTF</t>
        </is>
      </c>
      <c r="Q1972" s="233" t="inlineStr">
        <is>
          <t>B150240</t>
        </is>
      </c>
      <c r="R1972" s="235" t="inlineStr">
        <is>
          <t>LT250</t>
        </is>
      </c>
      <c r="S1972" s="233" t="n"/>
      <c r="T1972" s="233" t="n"/>
      <c r="U1972" s="233" t="n"/>
    </row>
    <row r="1973">
      <c r="B1973" s="233">
        <f>IF(AND(M1973&lt;&gt;"B20", O1973= "Coating_Standard"),"Y","N")</f>
        <v/>
      </c>
      <c r="C1973" s="233" t="inlineStr">
        <is>
          <t>ConTab_BOM_KP_Insert_2696</t>
        </is>
      </c>
      <c r="D1973" s="233">
        <f>IF(B1973="Y",C1973,"")</f>
        <v/>
      </c>
      <c r="E1973" s="235" t="inlineStr">
        <is>
          <t>3095-7_8-KP</t>
        </is>
      </c>
      <c r="F1973" s="235" t="inlineStr">
        <is>
          <t>Opt_Insert</t>
        </is>
      </c>
      <c r="G1973" s="235" t="inlineStr">
        <is>
          <t>E</t>
        </is>
      </c>
      <c r="H1973" s="234" t="inlineStr">
        <is>
          <t>XE</t>
        </is>
      </c>
      <c r="I1973" s="233" t="inlineStr">
        <is>
          <t>Packing</t>
        </is>
      </c>
      <c r="J1973" s="233" t="inlineStr">
        <is>
          <t>Packing</t>
        </is>
      </c>
      <c r="K1973" s="233" t="n"/>
      <c r="L1973" s="233" t="inlineStr">
        <is>
          <t>Regreasable</t>
        </is>
      </c>
      <c r="M1973" s="233" t="inlineStr">
        <is>
          <t>J</t>
        </is>
      </c>
      <c r="N1973" s="233" t="inlineStr">
        <is>
          <t>No Lip seals or labrynth seals</t>
        </is>
      </c>
      <c r="O1973" s="233" t="inlineStr">
        <is>
          <t>Coating_Scotchkote134_interior_exterior_IncludeImpeller</t>
        </is>
      </c>
      <c r="P1973" s="235" t="inlineStr">
        <is>
          <t>RTF</t>
        </is>
      </c>
      <c r="Q1973" s="233" t="inlineStr">
        <is>
          <t>B150243</t>
        </is>
      </c>
      <c r="R1973" s="235" t="inlineStr">
        <is>
          <t>LT105</t>
        </is>
      </c>
      <c r="S1973" s="233" t="n"/>
      <c r="T1973" s="233" t="n"/>
      <c r="U1973" s="233" t="n"/>
    </row>
    <row r="1974">
      <c r="B1974" s="233">
        <f>IF(AND(M1974&lt;&gt;"B20", O1974= "Coating_Standard"),"Y","N")</f>
        <v/>
      </c>
      <c r="C1974" s="233" t="inlineStr">
        <is>
          <t>ConTab_BOM_KP_Insert_2697</t>
        </is>
      </c>
      <c r="D1974" s="233">
        <f>IF(B1974="Y",C1974,"")</f>
        <v/>
      </c>
      <c r="E1974" s="235" t="inlineStr">
        <is>
          <t>3095-7_8-KP</t>
        </is>
      </c>
      <c r="F1974" s="235" t="inlineStr">
        <is>
          <t>Opt_Insert</t>
        </is>
      </c>
      <c r="G1974" s="235" t="inlineStr">
        <is>
          <t>E</t>
        </is>
      </c>
      <c r="H1974" s="234" t="inlineStr">
        <is>
          <t>XE</t>
        </is>
      </c>
      <c r="I1974" s="233" t="inlineStr">
        <is>
          <t>Packing</t>
        </is>
      </c>
      <c r="J1974" s="233" t="inlineStr">
        <is>
          <t>Packing</t>
        </is>
      </c>
      <c r="K1974" s="233" t="n"/>
      <c r="L1974" s="233" t="inlineStr">
        <is>
          <t>Regreasable</t>
        </is>
      </c>
      <c r="M1974" s="233" t="inlineStr">
        <is>
          <t>X</t>
        </is>
      </c>
      <c r="N1974" s="233" t="inlineStr">
        <is>
          <t>Special/Other</t>
        </is>
      </c>
      <c r="O1974" s="233" t="inlineStr">
        <is>
          <t>Coating_Scotchkote134_interior_exterior_IncludeImpeller</t>
        </is>
      </c>
      <c r="P1974" s="235" t="inlineStr">
        <is>
          <t>RTF</t>
        </is>
      </c>
      <c r="Q1974" s="233" t="inlineStr">
        <is>
          <t>B150244</t>
        </is>
      </c>
      <c r="R1974" s="235" t="inlineStr">
        <is>
          <t>LT250</t>
        </is>
      </c>
      <c r="S1974" s="233" t="n"/>
      <c r="T1974" s="233" t="n"/>
      <c r="U1974" s="233" t="n"/>
    </row>
    <row r="1975">
      <c r="B1975" s="233">
        <f>IF(AND(M1975&lt;&gt;"B20", O1975= "Coating_Standard"),"Y","N")</f>
        <v/>
      </c>
      <c r="C1975" s="233" t="inlineStr">
        <is>
          <t>ConTab_BOM_KP_Insert_2698</t>
        </is>
      </c>
      <c r="D1975" s="233">
        <f>IF(B1975="Y",C1975,"")</f>
        <v/>
      </c>
      <c r="E1975" s="235" t="inlineStr">
        <is>
          <t>3095-7_8-KP</t>
        </is>
      </c>
      <c r="F1975" s="235" t="inlineStr">
        <is>
          <t>Opt_Insert</t>
        </is>
      </c>
      <c r="G1975" s="235" t="inlineStr">
        <is>
          <t>E</t>
        </is>
      </c>
      <c r="H1975" s="234" t="inlineStr">
        <is>
          <t>XE</t>
        </is>
      </c>
      <c r="I1975" s="233" t="inlineStr">
        <is>
          <t>Mechanical Seal</t>
        </is>
      </c>
      <c r="J1975" s="233" t="inlineStr">
        <is>
          <t>Single</t>
        </is>
      </c>
      <c r="K1975" s="233" t="inlineStr">
        <is>
          <t>Balanced</t>
        </is>
      </c>
      <c r="L1975" s="233" t="inlineStr">
        <is>
          <t>Regreasable</t>
        </is>
      </c>
      <c r="M1975" s="233" t="inlineStr">
        <is>
          <t>C35</t>
        </is>
      </c>
      <c r="N1975" s="233" t="inlineStr">
        <is>
          <t>No Lip seals or labrynth seals</t>
        </is>
      </c>
      <c r="O1975" s="233" t="inlineStr">
        <is>
          <t>Coating_Scotchkote134_interior_exterior_IncludeImpeller</t>
        </is>
      </c>
      <c r="P1975" s="235" t="inlineStr">
        <is>
          <t>RTF</t>
        </is>
      </c>
      <c r="Q1975" s="233" t="inlineStr">
        <is>
          <t>B150245</t>
        </is>
      </c>
      <c r="R1975" s="235" t="inlineStr">
        <is>
          <t>LT250</t>
        </is>
      </c>
      <c r="S1975" s="233" t="n"/>
      <c r="T1975" s="233" t="n"/>
      <c r="U1975" s="233" t="n"/>
    </row>
    <row r="1976">
      <c r="B1976" s="233">
        <f>IF(AND(M1976&lt;&gt;"B20", O1976= "Coating_Standard"),"Y","N")</f>
        <v/>
      </c>
      <c r="C1976" s="233" t="inlineStr">
        <is>
          <t>ConTab_BOM_KP_Insert_2699</t>
        </is>
      </c>
      <c r="D1976" s="233">
        <f>IF(B1976="Y",C1976,"")</f>
        <v/>
      </c>
      <c r="E1976" s="235" t="inlineStr">
        <is>
          <t>3095-7_8-KP</t>
        </is>
      </c>
      <c r="F1976" s="235" t="inlineStr">
        <is>
          <t>Opt_Insert</t>
        </is>
      </c>
      <c r="G1976" s="235" t="inlineStr">
        <is>
          <t>E</t>
        </is>
      </c>
      <c r="H1976" s="234" t="inlineStr">
        <is>
          <t>XE</t>
        </is>
      </c>
      <c r="I1976" s="233" t="inlineStr">
        <is>
          <t>Mechanical Seal</t>
        </is>
      </c>
      <c r="J1976" s="233" t="inlineStr">
        <is>
          <t>Single</t>
        </is>
      </c>
      <c r="K1976" s="233" t="inlineStr">
        <is>
          <t>Balanced</t>
        </is>
      </c>
      <c r="L1976" s="233" t="inlineStr">
        <is>
          <t>Regreasable</t>
        </is>
      </c>
      <c r="M1976" s="233" t="inlineStr">
        <is>
          <t>J</t>
        </is>
      </c>
      <c r="N1976" s="233" t="inlineStr">
        <is>
          <t>No Lip seals or labrynth seals</t>
        </is>
      </c>
      <c r="O1976" s="233" t="inlineStr">
        <is>
          <t>Coating_Scotchkote134_interior_exterior_IncludeImpeller</t>
        </is>
      </c>
      <c r="P1976" s="235" t="inlineStr">
        <is>
          <t>RTF</t>
        </is>
      </c>
      <c r="Q1976" s="233" t="inlineStr">
        <is>
          <t>B150246</t>
        </is>
      </c>
      <c r="R1976" s="235" t="inlineStr">
        <is>
          <t>LT105</t>
        </is>
      </c>
      <c r="S1976" s="233" t="n"/>
      <c r="T1976" s="233" t="n"/>
      <c r="U1976" s="233" t="n"/>
    </row>
    <row r="1977">
      <c r="B1977" s="233">
        <f>IF(AND(M1977&lt;&gt;"B20", O1977= "Coating_Standard"),"Y","N")</f>
        <v/>
      </c>
      <c r="C1977" s="233" t="inlineStr">
        <is>
          <t>ConTab_BOM_KP_Insert_2700</t>
        </is>
      </c>
      <c r="D1977" s="233">
        <f>IF(B1977="Y",C1977,"")</f>
        <v/>
      </c>
      <c r="E1977" s="235" t="inlineStr">
        <is>
          <t>3095-7_8-KP</t>
        </is>
      </c>
      <c r="F1977" s="235" t="inlineStr">
        <is>
          <t>Opt_Insert</t>
        </is>
      </c>
      <c r="G1977" s="235" t="inlineStr">
        <is>
          <t>E</t>
        </is>
      </c>
      <c r="H1977" s="234" t="inlineStr">
        <is>
          <t>XE</t>
        </is>
      </c>
      <c r="I1977" s="233" t="inlineStr">
        <is>
          <t>Mechanical Seal</t>
        </is>
      </c>
      <c r="J1977" s="233" t="inlineStr">
        <is>
          <t>Single</t>
        </is>
      </c>
      <c r="K1977" s="233" t="inlineStr">
        <is>
          <t>Balanced</t>
        </is>
      </c>
      <c r="L1977" s="233" t="inlineStr">
        <is>
          <t>Regreasable</t>
        </is>
      </c>
      <c r="M1977" s="233" t="inlineStr">
        <is>
          <t>X</t>
        </is>
      </c>
      <c r="N1977" s="233" t="inlineStr">
        <is>
          <t>Special/Other</t>
        </is>
      </c>
      <c r="O1977" s="233" t="inlineStr">
        <is>
          <t>Coating_Scotchkote134_interior_exterior_IncludeImpeller</t>
        </is>
      </c>
      <c r="P1977" s="235" t="inlineStr">
        <is>
          <t>RTF</t>
        </is>
      </c>
      <c r="Q1977" s="233" t="inlineStr">
        <is>
          <t>B150247</t>
        </is>
      </c>
      <c r="R1977" s="235" t="inlineStr">
        <is>
          <t>LT250</t>
        </is>
      </c>
      <c r="S1977" s="233" t="n"/>
      <c r="T1977" s="233" t="n"/>
      <c r="U1977" s="233" t="n"/>
    </row>
    <row r="1978">
      <c r="B1978" s="233">
        <f>IF(AND(M1978&lt;&gt;"B20", O1978= "Coating_Standard"),"Y","N")</f>
        <v/>
      </c>
      <c r="C1978" s="233" t="inlineStr">
        <is>
          <t>ConTab_BOM_KP_Insert_2701</t>
        </is>
      </c>
      <c r="D1978" s="233">
        <f>IF(B1978="Y",C1978,"")</f>
        <v/>
      </c>
      <c r="E1978" s="235" t="inlineStr">
        <is>
          <t>3014-7_8-KP</t>
        </is>
      </c>
      <c r="F1978" s="235" t="inlineStr">
        <is>
          <t>Opt_Insert</t>
        </is>
      </c>
      <c r="G1978" s="235" t="inlineStr">
        <is>
          <t>4</t>
        </is>
      </c>
      <c r="H1978" s="234" t="inlineStr">
        <is>
          <t>X4</t>
        </is>
      </c>
      <c r="I1978" s="233" t="inlineStr">
        <is>
          <t>Mechanical Seal</t>
        </is>
      </c>
      <c r="J1978" s="233" t="inlineStr">
        <is>
          <t>Single</t>
        </is>
      </c>
      <c r="K1978" s="233" t="n"/>
      <c r="L1978" s="233" t="inlineStr">
        <is>
          <t>Regreasable</t>
        </is>
      </c>
      <c r="M1978" s="233" t="inlineStr">
        <is>
          <t>C35</t>
        </is>
      </c>
      <c r="N1978" s="233" t="inlineStr">
        <is>
          <t>No Lip seals or labrynth seals</t>
        </is>
      </c>
      <c r="O1978" s="233" t="inlineStr">
        <is>
          <t>Coating_Scotchkote134_interior_exterior_IncludeImpeller</t>
        </is>
      </c>
      <c r="P1978" s="235" t="inlineStr">
        <is>
          <t>RTF</t>
        </is>
      </c>
      <c r="Q1978" s="233" t="inlineStr">
        <is>
          <t>B101268</t>
        </is>
      </c>
      <c r="R1978" s="235" t="inlineStr">
        <is>
          <t>LT250</t>
        </is>
      </c>
      <c r="S1978" s="233" t="n"/>
      <c r="T1978" s="233" t="n"/>
      <c r="U1978" s="233" t="n"/>
    </row>
    <row r="1979">
      <c r="B1979" s="233">
        <f>IF(AND(M1979&lt;&gt;"B20", O1979= "Coating_Standard"),"Y","N")</f>
        <v/>
      </c>
      <c r="C1979" s="233" t="inlineStr">
        <is>
          <t>ConTab_BOM_KP_Insert_2702</t>
        </is>
      </c>
      <c r="D1979" s="233">
        <f>IF(B1979="Y",C1979,"")</f>
        <v/>
      </c>
      <c r="E1979" s="235" t="inlineStr">
        <is>
          <t>3014-7_8-KP</t>
        </is>
      </c>
      <c r="F1979" s="235" t="inlineStr">
        <is>
          <t>Opt_Insert</t>
        </is>
      </c>
      <c r="G1979" s="235" t="inlineStr">
        <is>
          <t>4</t>
        </is>
      </c>
      <c r="H1979" s="234" t="inlineStr">
        <is>
          <t>X4</t>
        </is>
      </c>
      <c r="I1979" s="233" t="inlineStr">
        <is>
          <t>Mechanical Seal</t>
        </is>
      </c>
      <c r="J1979" s="233" t="inlineStr">
        <is>
          <t>Single</t>
        </is>
      </c>
      <c r="K1979" s="233" t="n"/>
      <c r="L1979" s="233" t="inlineStr">
        <is>
          <t>Regreasable</t>
        </is>
      </c>
      <c r="M1979" s="233" t="inlineStr">
        <is>
          <t>J</t>
        </is>
      </c>
      <c r="N1979" s="233" t="inlineStr">
        <is>
          <t>No Lip seals or labrynth seals</t>
        </is>
      </c>
      <c r="O1979" s="233" t="inlineStr">
        <is>
          <t>Coating_Scotchkote134_interior_exterior_IncludeImpeller</t>
        </is>
      </c>
      <c r="P1979" s="235" t="inlineStr">
        <is>
          <t>RTF</t>
        </is>
      </c>
      <c r="Q1979" s="233" t="inlineStr">
        <is>
          <t>B101270</t>
        </is>
      </c>
      <c r="R1979" s="235" t="inlineStr">
        <is>
          <t>LT105</t>
        </is>
      </c>
      <c r="S1979" s="233" t="n"/>
      <c r="T1979" s="233" t="n"/>
      <c r="U1979" s="233" t="n"/>
    </row>
    <row r="1980">
      <c r="B1980" s="233">
        <f>IF(AND(M1980&lt;&gt;"B20", O1980= "Coating_Standard"),"Y","N")</f>
        <v/>
      </c>
      <c r="C1980" s="233" t="inlineStr">
        <is>
          <t>ConTab_BOM_KP_Insert_2703</t>
        </is>
      </c>
      <c r="D1980" s="233">
        <f>IF(B1980="Y",C1980,"")</f>
        <v/>
      </c>
      <c r="E1980" s="235" t="inlineStr">
        <is>
          <t>3014-7_8-KP</t>
        </is>
      </c>
      <c r="F1980" s="235" t="inlineStr">
        <is>
          <t>Opt_Insert</t>
        </is>
      </c>
      <c r="G1980" s="235" t="inlineStr">
        <is>
          <t>4</t>
        </is>
      </c>
      <c r="H1980" s="234" t="inlineStr">
        <is>
          <t>X4</t>
        </is>
      </c>
      <c r="I1980" s="233" t="inlineStr">
        <is>
          <t>Mechanical Seal</t>
        </is>
      </c>
      <c r="J1980" s="233" t="inlineStr">
        <is>
          <t>Single</t>
        </is>
      </c>
      <c r="K1980" s="233" t="n"/>
      <c r="L1980" s="233" t="inlineStr">
        <is>
          <t>Regreasable</t>
        </is>
      </c>
      <c r="M1980" s="233" t="inlineStr">
        <is>
          <t>X</t>
        </is>
      </c>
      <c r="N1980" s="233" t="inlineStr">
        <is>
          <t>Special/Other</t>
        </is>
      </c>
      <c r="O1980" s="233" t="inlineStr">
        <is>
          <t>Coating_Scotchkote134_interior_exterior_IncludeImpeller</t>
        </is>
      </c>
      <c r="P1980" s="235" t="inlineStr">
        <is>
          <t>RTF</t>
        </is>
      </c>
      <c r="Q1980" s="233" t="inlineStr">
        <is>
          <t>B104671</t>
        </is>
      </c>
      <c r="R1980" s="235" t="inlineStr">
        <is>
          <t>LT250</t>
        </is>
      </c>
      <c r="S1980" s="233" t="n"/>
      <c r="T1980" s="233" t="n"/>
      <c r="U1980" s="233" t="n"/>
    </row>
    <row r="1981">
      <c r="B1981" s="233">
        <f>IF(AND(M1981&lt;&gt;"B20", O1981= "Coating_Standard"),"Y","N")</f>
        <v/>
      </c>
      <c r="C1981" s="233" t="inlineStr">
        <is>
          <t>ConTab_BOM_KP_Insert_2704</t>
        </is>
      </c>
      <c r="D1981" s="233">
        <f>IF(B1981="Y",C1981,"")</f>
        <v/>
      </c>
      <c r="E1981" s="235" t="inlineStr">
        <is>
          <t>3014-7_8-KP</t>
        </is>
      </c>
      <c r="F1981" s="235" t="inlineStr">
        <is>
          <t>Opt_Insert</t>
        </is>
      </c>
      <c r="G1981" s="235" t="inlineStr">
        <is>
          <t>4</t>
        </is>
      </c>
      <c r="H1981" s="234" t="inlineStr">
        <is>
          <t>X4</t>
        </is>
      </c>
      <c r="I1981" s="233" t="inlineStr">
        <is>
          <t>Packing</t>
        </is>
      </c>
      <c r="J1981" s="233" t="inlineStr">
        <is>
          <t>Packing</t>
        </is>
      </c>
      <c r="K1981" s="233" t="n"/>
      <c r="L1981" s="233" t="inlineStr">
        <is>
          <t>Regreasable</t>
        </is>
      </c>
      <c r="M1981" s="233" t="inlineStr">
        <is>
          <t>C35</t>
        </is>
      </c>
      <c r="N1981" s="233" t="inlineStr">
        <is>
          <t>No Lip seals or labrynth seals</t>
        </is>
      </c>
      <c r="O1981" s="233" t="inlineStr">
        <is>
          <t>Coating_Scotchkote134_interior_exterior_IncludeImpeller</t>
        </is>
      </c>
      <c r="P1981" s="235" t="inlineStr">
        <is>
          <t>RTF</t>
        </is>
      </c>
      <c r="Q1981" s="233" t="inlineStr">
        <is>
          <t>B101272</t>
        </is>
      </c>
      <c r="R1981" s="235" t="inlineStr">
        <is>
          <t>LT250</t>
        </is>
      </c>
      <c r="S1981" s="233" t="n"/>
      <c r="T1981" s="233" t="n"/>
      <c r="U1981" s="233" t="n"/>
    </row>
    <row r="1982">
      <c r="B1982" s="233">
        <f>IF(AND(M1982&lt;&gt;"B20", O1982= "Coating_Standard"),"Y","N")</f>
        <v/>
      </c>
      <c r="C1982" s="233" t="inlineStr">
        <is>
          <t>ConTab_BOM_KP_Insert_2705</t>
        </is>
      </c>
      <c r="D1982" s="233">
        <f>IF(B1982="Y",C1982,"")</f>
        <v/>
      </c>
      <c r="E1982" s="235" t="inlineStr">
        <is>
          <t>3014-7_8-KP</t>
        </is>
      </c>
      <c r="F1982" s="235" t="inlineStr">
        <is>
          <t>Opt_Insert</t>
        </is>
      </c>
      <c r="G1982" s="235" t="inlineStr">
        <is>
          <t>4</t>
        </is>
      </c>
      <c r="H1982" s="234" t="inlineStr">
        <is>
          <t>X4</t>
        </is>
      </c>
      <c r="I1982" s="233" t="inlineStr">
        <is>
          <t>Packing</t>
        </is>
      </c>
      <c r="J1982" s="233" t="inlineStr">
        <is>
          <t>Packing</t>
        </is>
      </c>
      <c r="K1982" s="233" t="n"/>
      <c r="L1982" s="233" t="inlineStr">
        <is>
          <t>Regreasable</t>
        </is>
      </c>
      <c r="M1982" s="233" t="inlineStr">
        <is>
          <t>J</t>
        </is>
      </c>
      <c r="N1982" s="233" t="inlineStr">
        <is>
          <t>No Lip seals or labrynth seals</t>
        </is>
      </c>
      <c r="O1982" s="233" t="inlineStr">
        <is>
          <t>Coating_Scotchkote134_interior_exterior_IncludeImpeller</t>
        </is>
      </c>
      <c r="P1982" s="235" t="inlineStr">
        <is>
          <t>RTF</t>
        </is>
      </c>
      <c r="Q1982" s="233" t="inlineStr">
        <is>
          <t>B101274</t>
        </is>
      </c>
      <c r="R1982" s="235" t="inlineStr">
        <is>
          <t>LT105</t>
        </is>
      </c>
      <c r="S1982" s="233" t="n"/>
      <c r="T1982" s="233" t="n"/>
      <c r="U1982" s="233" t="n"/>
    </row>
    <row r="1983">
      <c r="B1983" s="233">
        <f>IF(AND(M1983&lt;&gt;"B20", O1983= "Coating_Standard"),"Y","N")</f>
        <v/>
      </c>
      <c r="C1983" s="233" t="inlineStr">
        <is>
          <t>ConTab_BOM_KP_Insert_2706</t>
        </is>
      </c>
      <c r="D1983" s="233">
        <f>IF(B1983="Y",C1983,"")</f>
        <v/>
      </c>
      <c r="E1983" s="235" t="inlineStr">
        <is>
          <t>3014-7_8-KP</t>
        </is>
      </c>
      <c r="F1983" s="235" t="inlineStr">
        <is>
          <t>Opt_Insert</t>
        </is>
      </c>
      <c r="G1983" s="235" t="inlineStr">
        <is>
          <t>4</t>
        </is>
      </c>
      <c r="H1983" s="234" t="inlineStr">
        <is>
          <t>X4</t>
        </is>
      </c>
      <c r="I1983" s="233" t="inlineStr">
        <is>
          <t>Packing</t>
        </is>
      </c>
      <c r="J1983" s="233" t="inlineStr">
        <is>
          <t>Packing</t>
        </is>
      </c>
      <c r="K1983" s="233" t="n"/>
      <c r="L1983" s="233" t="inlineStr">
        <is>
          <t>Regreasable</t>
        </is>
      </c>
      <c r="M1983" s="233" t="inlineStr">
        <is>
          <t>X</t>
        </is>
      </c>
      <c r="N1983" s="233" t="inlineStr">
        <is>
          <t>Special/Other</t>
        </is>
      </c>
      <c r="O1983" s="233" t="inlineStr">
        <is>
          <t>Coating_Scotchkote134_interior_exterior_IncludeImpeller</t>
        </is>
      </c>
      <c r="P1983" s="235" t="inlineStr">
        <is>
          <t>RTF</t>
        </is>
      </c>
      <c r="Q1983" s="233" t="inlineStr">
        <is>
          <t>B101275</t>
        </is>
      </c>
      <c r="R1983" s="235" t="inlineStr">
        <is>
          <t>LT250</t>
        </is>
      </c>
      <c r="S1983" s="233" t="n"/>
      <c r="T1983" s="233" t="n"/>
      <c r="U1983" s="233" t="n"/>
    </row>
    <row r="1984">
      <c r="B1984" s="233">
        <f>IF(AND(M1984&lt;&gt;"B20", O1984= "Coating_Standard"),"Y","N")</f>
        <v/>
      </c>
      <c r="C1984" s="233" t="inlineStr">
        <is>
          <t>ConTab_BOM_KP_Insert_2707</t>
        </is>
      </c>
      <c r="D1984" s="233">
        <f>IF(B1984="Y",C1984,"")</f>
        <v/>
      </c>
      <c r="E1984" s="198" t="inlineStr">
        <is>
          <t>4015-9_0-KP</t>
        </is>
      </c>
      <c r="F1984" s="235" t="inlineStr">
        <is>
          <t>Opt_Insert</t>
        </is>
      </c>
      <c r="G1984" s="235" t="inlineStr">
        <is>
          <t>4</t>
        </is>
      </c>
      <c r="H1984" s="234" t="inlineStr">
        <is>
          <t>X4</t>
        </is>
      </c>
      <c r="I1984" s="233" t="inlineStr">
        <is>
          <t>Mechanical Seal</t>
        </is>
      </c>
      <c r="J1984" s="233" t="inlineStr">
        <is>
          <t>Single</t>
        </is>
      </c>
      <c r="K1984" s="233" t="n"/>
      <c r="L1984" s="233" t="inlineStr">
        <is>
          <t>Regreasable</t>
        </is>
      </c>
      <c r="M1984" s="233" t="inlineStr">
        <is>
          <t>C35</t>
        </is>
      </c>
      <c r="N1984" s="233" t="inlineStr">
        <is>
          <t>No Lip seals or labrynth seals</t>
        </is>
      </c>
      <c r="O1984" s="233" t="inlineStr">
        <is>
          <t>Coating_Scotchkote134_interior_exterior_IncludeImpeller</t>
        </is>
      </c>
      <c r="P1984" s="235" t="inlineStr">
        <is>
          <t>RTF</t>
        </is>
      </c>
      <c r="Q1984" s="233" t="inlineStr">
        <is>
          <t>B101268</t>
        </is>
      </c>
      <c r="R1984" s="235" t="inlineStr">
        <is>
          <t>LT250</t>
        </is>
      </c>
      <c r="S1984" s="233" t="n"/>
      <c r="T1984" s="233" t="n"/>
      <c r="U1984" s="233" t="n"/>
    </row>
    <row r="1985">
      <c r="B1985" s="233">
        <f>IF(AND(M1985&lt;&gt;"B20", O1985= "Coating_Standard"),"Y","N")</f>
        <v/>
      </c>
      <c r="C1985" s="233" t="inlineStr">
        <is>
          <t>ConTab_BOM_KP_Insert_2708</t>
        </is>
      </c>
      <c r="D1985" s="233">
        <f>IF(B1985="Y",C1985,"")</f>
        <v/>
      </c>
      <c r="E1985" s="198" t="inlineStr">
        <is>
          <t>4015-9_0-KP</t>
        </is>
      </c>
      <c r="F1985" s="235" t="inlineStr">
        <is>
          <t>Opt_Insert</t>
        </is>
      </c>
      <c r="G1985" s="235" t="inlineStr">
        <is>
          <t>4</t>
        </is>
      </c>
      <c r="H1985" s="234" t="inlineStr">
        <is>
          <t>X4</t>
        </is>
      </c>
      <c r="I1985" s="233" t="inlineStr">
        <is>
          <t>Mechanical Seal</t>
        </is>
      </c>
      <c r="J1985" s="233" t="inlineStr">
        <is>
          <t>Single</t>
        </is>
      </c>
      <c r="K1985" s="233" t="n"/>
      <c r="L1985" s="233" t="inlineStr">
        <is>
          <t>Regreasable</t>
        </is>
      </c>
      <c r="M1985" s="233" t="inlineStr">
        <is>
          <t>J</t>
        </is>
      </c>
      <c r="N1985" s="233" t="inlineStr">
        <is>
          <t>No Lip seals or labrynth seals</t>
        </is>
      </c>
      <c r="O1985" s="233" t="inlineStr">
        <is>
          <t>Coating_Scotchkote134_interior_exterior_IncludeImpeller</t>
        </is>
      </c>
      <c r="P1985" s="235" t="inlineStr">
        <is>
          <t>RTF</t>
        </is>
      </c>
      <c r="Q1985" s="233" t="inlineStr">
        <is>
          <t>B101270</t>
        </is>
      </c>
      <c r="R1985" s="235" t="inlineStr">
        <is>
          <t>LT105</t>
        </is>
      </c>
      <c r="S1985" s="233" t="n"/>
      <c r="T1985" s="233" t="n"/>
      <c r="U1985" s="233" t="n"/>
    </row>
    <row r="1986">
      <c r="B1986" s="233">
        <f>IF(AND(M1986&lt;&gt;"B20", O1986= "Coating_Standard"),"Y","N")</f>
        <v/>
      </c>
      <c r="C1986" s="233" t="inlineStr">
        <is>
          <t>ConTab_BOM_KP_Insert_2709</t>
        </is>
      </c>
      <c r="D1986" s="233">
        <f>IF(B1986="Y",C1986,"")</f>
        <v/>
      </c>
      <c r="E1986" s="198" t="inlineStr">
        <is>
          <t>4015-9_0-KP</t>
        </is>
      </c>
      <c r="F1986" s="235" t="inlineStr">
        <is>
          <t>Opt_Insert</t>
        </is>
      </c>
      <c r="G1986" s="235" t="inlineStr">
        <is>
          <t>4</t>
        </is>
      </c>
      <c r="H1986" s="234" t="inlineStr">
        <is>
          <t>X4</t>
        </is>
      </c>
      <c r="I1986" s="233" t="inlineStr">
        <is>
          <t>Mechanical Seal</t>
        </is>
      </c>
      <c r="J1986" s="233" t="inlineStr">
        <is>
          <t>Single</t>
        </is>
      </c>
      <c r="K1986" s="233" t="n"/>
      <c r="L1986" s="233" t="inlineStr">
        <is>
          <t>Regreasable</t>
        </is>
      </c>
      <c r="M1986" s="233" t="inlineStr">
        <is>
          <t>X</t>
        </is>
      </c>
      <c r="N1986" s="233" t="inlineStr">
        <is>
          <t>Special/Other</t>
        </is>
      </c>
      <c r="O1986" s="233" t="inlineStr">
        <is>
          <t>Coating_Scotchkote134_interior_exterior_IncludeImpeller</t>
        </is>
      </c>
      <c r="P1986" s="235" t="inlineStr">
        <is>
          <t>RTF</t>
        </is>
      </c>
      <c r="Q1986" s="233" t="inlineStr">
        <is>
          <t>B104671</t>
        </is>
      </c>
      <c r="R1986" s="235" t="inlineStr">
        <is>
          <t>LT250</t>
        </is>
      </c>
      <c r="S1986" s="233" t="n"/>
      <c r="T1986" s="233" t="n"/>
      <c r="U1986" s="233" t="n"/>
    </row>
    <row r="1987">
      <c r="B1987" s="233">
        <f>IF(AND(M1987&lt;&gt;"B20", O1987= "Coating_Standard"),"Y","N")</f>
        <v/>
      </c>
      <c r="C1987" s="233" t="inlineStr">
        <is>
          <t>ConTab_BOM_KP_Insert_2710</t>
        </is>
      </c>
      <c r="D1987" s="233">
        <f>IF(B1987="Y",C1987,"")</f>
        <v/>
      </c>
      <c r="E1987" s="198" t="inlineStr">
        <is>
          <t>4015-9_0-KP</t>
        </is>
      </c>
      <c r="F1987" s="235" t="inlineStr">
        <is>
          <t>Opt_Insert</t>
        </is>
      </c>
      <c r="G1987" s="235" t="inlineStr">
        <is>
          <t>4</t>
        </is>
      </c>
      <c r="H1987" s="234" t="inlineStr">
        <is>
          <t>X4</t>
        </is>
      </c>
      <c r="I1987" s="233" t="inlineStr">
        <is>
          <t>Packing</t>
        </is>
      </c>
      <c r="J1987" s="233" t="inlineStr">
        <is>
          <t>Packing</t>
        </is>
      </c>
      <c r="K1987" s="233" t="n"/>
      <c r="L1987" s="233" t="inlineStr">
        <is>
          <t>Regreasable</t>
        </is>
      </c>
      <c r="M1987" s="233" t="inlineStr">
        <is>
          <t>C35</t>
        </is>
      </c>
      <c r="N1987" s="233" t="inlineStr">
        <is>
          <t>No Lip seals or labrynth seals</t>
        </is>
      </c>
      <c r="O1987" s="233" t="inlineStr">
        <is>
          <t>Coating_Scotchkote134_interior_exterior_IncludeImpeller</t>
        </is>
      </c>
      <c r="P1987" s="235" t="inlineStr">
        <is>
          <t>RTF</t>
        </is>
      </c>
      <c r="Q1987" s="233" t="inlineStr">
        <is>
          <t>B101272</t>
        </is>
      </c>
      <c r="R1987" s="235" t="inlineStr">
        <is>
          <t>LT250</t>
        </is>
      </c>
      <c r="S1987" s="233" t="n"/>
      <c r="T1987" s="233" t="n"/>
      <c r="U1987" s="233" t="n"/>
    </row>
    <row r="1988">
      <c r="B1988" s="233">
        <f>IF(AND(M1988&lt;&gt;"B20", O1988= "Coating_Standard"),"Y","N")</f>
        <v/>
      </c>
      <c r="C1988" s="233" t="inlineStr">
        <is>
          <t>ConTab_BOM_KP_Insert_2711</t>
        </is>
      </c>
      <c r="D1988" s="233">
        <f>IF(B1988="Y",C1988,"")</f>
        <v/>
      </c>
      <c r="E1988" s="198" t="inlineStr">
        <is>
          <t>4015-9_0-KP</t>
        </is>
      </c>
      <c r="F1988" s="235" t="inlineStr">
        <is>
          <t>Opt_Insert</t>
        </is>
      </c>
      <c r="G1988" s="235" t="inlineStr">
        <is>
          <t>4</t>
        </is>
      </c>
      <c r="H1988" s="234" t="inlineStr">
        <is>
          <t>X4</t>
        </is>
      </c>
      <c r="I1988" s="233" t="inlineStr">
        <is>
          <t>Packing</t>
        </is>
      </c>
      <c r="J1988" s="233" t="inlineStr">
        <is>
          <t>Packing</t>
        </is>
      </c>
      <c r="K1988" s="233" t="n"/>
      <c r="L1988" s="233" t="inlineStr">
        <is>
          <t>Regreasable</t>
        </is>
      </c>
      <c r="M1988" s="233" t="inlineStr">
        <is>
          <t>J</t>
        </is>
      </c>
      <c r="N1988" s="233" t="inlineStr">
        <is>
          <t>No Lip seals or labrynth seals</t>
        </is>
      </c>
      <c r="O1988" s="233" t="inlineStr">
        <is>
          <t>Coating_Scotchkote134_interior_exterior_IncludeImpeller</t>
        </is>
      </c>
      <c r="P1988" s="235" t="inlineStr">
        <is>
          <t>RTF</t>
        </is>
      </c>
      <c r="Q1988" s="233" t="inlineStr">
        <is>
          <t>B101274</t>
        </is>
      </c>
      <c r="R1988" s="235" t="inlineStr">
        <is>
          <t>LT105</t>
        </is>
      </c>
      <c r="S1988" s="233" t="n"/>
      <c r="T1988" s="233" t="n"/>
      <c r="U1988" s="233" t="n"/>
    </row>
    <row r="1989">
      <c r="B1989" s="233">
        <f>IF(AND(M1989&lt;&gt;"B20", O1989= "Coating_Standard"),"Y","N")</f>
        <v/>
      </c>
      <c r="C1989" s="233" t="inlineStr">
        <is>
          <t>ConTab_BOM_KP_Insert_2712</t>
        </is>
      </c>
      <c r="D1989" s="233">
        <f>IF(B1989="Y",C1989,"")</f>
        <v/>
      </c>
      <c r="E1989" s="198" t="inlineStr">
        <is>
          <t>4015-9_0-KP</t>
        </is>
      </c>
      <c r="F1989" s="235" t="inlineStr">
        <is>
          <t>Opt_Insert</t>
        </is>
      </c>
      <c r="G1989" s="235" t="inlineStr">
        <is>
          <t>4</t>
        </is>
      </c>
      <c r="H1989" s="234" t="inlineStr">
        <is>
          <t>X4</t>
        </is>
      </c>
      <c r="I1989" s="233" t="inlineStr">
        <is>
          <t>Packing</t>
        </is>
      </c>
      <c r="J1989" s="233" t="inlineStr">
        <is>
          <t>Packing</t>
        </is>
      </c>
      <c r="K1989" s="233" t="n"/>
      <c r="L1989" s="233" t="inlineStr">
        <is>
          <t>Regreasable</t>
        </is>
      </c>
      <c r="M1989" s="233" t="inlineStr">
        <is>
          <t>X</t>
        </is>
      </c>
      <c r="N1989" s="233" t="inlineStr">
        <is>
          <t>Special/Other</t>
        </is>
      </c>
      <c r="O1989" s="233" t="inlineStr">
        <is>
          <t>Coating_Scotchkote134_interior_exterior_IncludeImpeller</t>
        </is>
      </c>
      <c r="P1989" s="235" t="inlineStr">
        <is>
          <t>RTF</t>
        </is>
      </c>
      <c r="Q1989" s="233" t="inlineStr">
        <is>
          <t>B101275</t>
        </is>
      </c>
      <c r="R1989" s="235" t="inlineStr">
        <is>
          <t>LT250</t>
        </is>
      </c>
      <c r="S1989" s="233" t="n"/>
      <c r="T1989" s="233" t="n"/>
      <c r="U1989" s="233" t="n"/>
    </row>
    <row r="1990">
      <c r="B1990" s="233">
        <f>IF(AND(M1990&lt;&gt;"B20", O1990= "Coating_Standard"),"Y","N")</f>
        <v/>
      </c>
      <c r="C1990" s="233" t="inlineStr">
        <is>
          <t>ConTab_BOM_KP_Insert_2713</t>
        </is>
      </c>
      <c r="D1990" s="233">
        <f>IF(B1990="Y",C1990,"")</f>
        <v/>
      </c>
      <c r="E1990" s="235" t="inlineStr">
        <is>
          <t>3014-7_8-KP</t>
        </is>
      </c>
      <c r="F1990" s="235" t="inlineStr">
        <is>
          <t>Opt_Insert</t>
        </is>
      </c>
      <c r="G1990" s="235" t="inlineStr">
        <is>
          <t>4</t>
        </is>
      </c>
      <c r="H1990" s="234" t="inlineStr">
        <is>
          <t>X4</t>
        </is>
      </c>
      <c r="I1990" s="233" t="inlineStr">
        <is>
          <t>Mechanical Seal</t>
        </is>
      </c>
      <c r="J1990" s="233" t="inlineStr">
        <is>
          <t>Single</t>
        </is>
      </c>
      <c r="K1990" s="233" t="n"/>
      <c r="L1990" s="233" t="inlineStr">
        <is>
          <t>Oil Lubricated Bath</t>
        </is>
      </c>
      <c r="M1990" s="233" t="inlineStr">
        <is>
          <t>C35</t>
        </is>
      </c>
      <c r="N1990" s="233" t="inlineStr">
        <is>
          <t>Lip Seal</t>
        </is>
      </c>
      <c r="O1990" s="233" t="inlineStr">
        <is>
          <t>Coating_Scotchkote134_interior_exterior_IncludeImpeller</t>
        </is>
      </c>
      <c r="P1990" s="235" t="inlineStr">
        <is>
          <t>RTF</t>
        </is>
      </c>
      <c r="Q1990" s="233" t="inlineStr">
        <is>
          <t>B104015</t>
        </is>
      </c>
      <c r="R1990" s="235" t="inlineStr">
        <is>
          <t>LT250</t>
        </is>
      </c>
      <c r="S1990" s="233" t="n"/>
      <c r="T1990" s="233" t="n"/>
      <c r="U1990" s="233" t="n"/>
    </row>
    <row r="1991">
      <c r="B1991" s="233">
        <f>IF(AND(M1991&lt;&gt;"B20", O1991= "Coating_Standard"),"Y","N")</f>
        <v/>
      </c>
      <c r="C1991" s="233" t="inlineStr">
        <is>
          <t>ConTab_BOM_KP_Insert_2714</t>
        </is>
      </c>
      <c r="D1991" s="233">
        <f>IF(B1991="Y",C1991,"")</f>
        <v/>
      </c>
      <c r="E1991" s="235" t="inlineStr">
        <is>
          <t>3014-7_8-KP</t>
        </is>
      </c>
      <c r="F1991" s="235" t="inlineStr">
        <is>
          <t>Opt_Insert</t>
        </is>
      </c>
      <c r="G1991" s="235" t="inlineStr">
        <is>
          <t>4</t>
        </is>
      </c>
      <c r="H1991" s="234" t="inlineStr">
        <is>
          <t>X4</t>
        </is>
      </c>
      <c r="I1991" s="233" t="inlineStr">
        <is>
          <t>Mechanical Seal</t>
        </is>
      </c>
      <c r="J1991" s="233" t="inlineStr">
        <is>
          <t>Single</t>
        </is>
      </c>
      <c r="K1991" s="233" t="n"/>
      <c r="L1991" s="233" t="inlineStr">
        <is>
          <t>Oil Lubricated Bath</t>
        </is>
      </c>
      <c r="M1991" s="233" t="inlineStr">
        <is>
          <t>J</t>
        </is>
      </c>
      <c r="N1991" s="233" t="inlineStr">
        <is>
          <t>Lip Seal</t>
        </is>
      </c>
      <c r="O1991" s="233" t="inlineStr">
        <is>
          <t>Coating_Scotchkote134_interior_exterior_IncludeImpeller</t>
        </is>
      </c>
      <c r="P1991" s="235" t="inlineStr">
        <is>
          <t>RTF</t>
        </is>
      </c>
      <c r="Q1991" s="233" t="inlineStr">
        <is>
          <t>B104017</t>
        </is>
      </c>
      <c r="R1991" s="235" t="inlineStr">
        <is>
          <t>LT105</t>
        </is>
      </c>
      <c r="S1991" s="233" t="n"/>
      <c r="T1991" s="233" t="n"/>
      <c r="U1991" s="233" t="n"/>
    </row>
    <row r="1992">
      <c r="B1992" s="233">
        <f>IF(AND(M1992&lt;&gt;"B20", O1992= "Coating_Standard"),"Y","N")</f>
        <v/>
      </c>
      <c r="C1992" s="233" t="inlineStr">
        <is>
          <t>ConTab_BOM_KP_Insert_2715</t>
        </is>
      </c>
      <c r="D1992" s="233">
        <f>IF(B1992="Y",C1992,"")</f>
        <v/>
      </c>
      <c r="E1992" s="235" t="inlineStr">
        <is>
          <t>3014-7_8-KP</t>
        </is>
      </c>
      <c r="F1992" s="235" t="inlineStr">
        <is>
          <t>Opt_Insert</t>
        </is>
      </c>
      <c r="G1992" s="235" t="inlineStr">
        <is>
          <t>4</t>
        </is>
      </c>
      <c r="H1992" s="234" t="inlineStr">
        <is>
          <t>X4</t>
        </is>
      </c>
      <c r="I1992" s="233" t="inlineStr">
        <is>
          <t>Mechanical Seal</t>
        </is>
      </c>
      <c r="J1992" s="233" t="inlineStr">
        <is>
          <t>Single</t>
        </is>
      </c>
      <c r="K1992" s="233" t="n"/>
      <c r="L1992" s="233" t="inlineStr">
        <is>
          <t>Oil Lubricated Bath</t>
        </is>
      </c>
      <c r="M1992" s="233" t="inlineStr">
        <is>
          <t>X</t>
        </is>
      </c>
      <c r="N1992" s="233" t="inlineStr">
        <is>
          <t>Special/Other</t>
        </is>
      </c>
      <c r="O1992" s="233" t="inlineStr">
        <is>
          <t>Coating_Scotchkote134_interior_exterior_IncludeImpeller</t>
        </is>
      </c>
      <c r="P1992" s="235" t="inlineStr">
        <is>
          <t>RTF</t>
        </is>
      </c>
      <c r="Q1992" s="233" t="inlineStr">
        <is>
          <t>B104018</t>
        </is>
      </c>
      <c r="R1992" s="235" t="inlineStr">
        <is>
          <t>LT250</t>
        </is>
      </c>
      <c r="S1992" s="233" t="n"/>
      <c r="T1992" s="233" t="n"/>
      <c r="U1992" s="233" t="n"/>
    </row>
    <row r="1993">
      <c r="B1993" s="233">
        <f>IF(AND(M1993&lt;&gt;"B20", O1993= "Coating_Standard"),"Y","N")</f>
        <v/>
      </c>
      <c r="C1993" s="233" t="inlineStr">
        <is>
          <t>ConTab_BOM_KP_Insert_2716</t>
        </is>
      </c>
      <c r="D1993" s="233">
        <f>IF(B1993="Y",C1993,"")</f>
        <v/>
      </c>
      <c r="E1993" s="235" t="inlineStr">
        <is>
          <t>3014-7_8-KP</t>
        </is>
      </c>
      <c r="F1993" s="235" t="inlineStr">
        <is>
          <t>Opt_Insert</t>
        </is>
      </c>
      <c r="G1993" s="235" t="inlineStr">
        <is>
          <t>4</t>
        </is>
      </c>
      <c r="H1993" s="234" t="inlineStr">
        <is>
          <t>X4</t>
        </is>
      </c>
      <c r="I1993" s="233" t="inlineStr">
        <is>
          <t>Packing</t>
        </is>
      </c>
      <c r="J1993" s="233" t="inlineStr">
        <is>
          <t>Packing</t>
        </is>
      </c>
      <c r="K1993" s="233" t="n"/>
      <c r="L1993" s="233" t="inlineStr">
        <is>
          <t>Oil Lubricated Bath</t>
        </is>
      </c>
      <c r="M1993" s="233" t="inlineStr">
        <is>
          <t>C35</t>
        </is>
      </c>
      <c r="N1993" s="233" t="inlineStr">
        <is>
          <t>Lip Seal</t>
        </is>
      </c>
      <c r="O1993" s="233" t="inlineStr">
        <is>
          <t>Coating_Scotchkote134_interior_exterior_IncludeImpeller</t>
        </is>
      </c>
      <c r="P1993" s="235" t="inlineStr">
        <is>
          <t>RTF</t>
        </is>
      </c>
      <c r="Q1993" s="233" t="inlineStr">
        <is>
          <t>B104020</t>
        </is>
      </c>
      <c r="R1993" s="235" t="inlineStr">
        <is>
          <t>LT250</t>
        </is>
      </c>
      <c r="S1993" s="233" t="n"/>
      <c r="T1993" s="233" t="n"/>
      <c r="U1993" s="233" t="n"/>
    </row>
    <row r="1994">
      <c r="B1994" s="233">
        <f>IF(AND(M1994&lt;&gt;"B20", O1994= "Coating_Standard"),"Y","N")</f>
        <v/>
      </c>
      <c r="C1994" s="233" t="inlineStr">
        <is>
          <t>ConTab_BOM_KP_Insert_2717</t>
        </is>
      </c>
      <c r="D1994" s="233">
        <f>IF(B1994="Y",C1994,"")</f>
        <v/>
      </c>
      <c r="E1994" s="235" t="inlineStr">
        <is>
          <t>3014-7_8-KP</t>
        </is>
      </c>
      <c r="F1994" s="235" t="inlineStr">
        <is>
          <t>Opt_Insert</t>
        </is>
      </c>
      <c r="G1994" s="235" t="inlineStr">
        <is>
          <t>4</t>
        </is>
      </c>
      <c r="H1994" s="234" t="inlineStr">
        <is>
          <t>X4</t>
        </is>
      </c>
      <c r="I1994" s="233" t="inlineStr">
        <is>
          <t>Packing</t>
        </is>
      </c>
      <c r="J1994" s="233" t="inlineStr">
        <is>
          <t>Packing</t>
        </is>
      </c>
      <c r="K1994" s="233" t="n"/>
      <c r="L1994" s="233" t="inlineStr">
        <is>
          <t>Oil Lubricated Bath</t>
        </is>
      </c>
      <c r="M1994" s="233" t="inlineStr">
        <is>
          <t>J</t>
        </is>
      </c>
      <c r="N1994" s="233" t="inlineStr">
        <is>
          <t>Lip Seal</t>
        </is>
      </c>
      <c r="O1994" s="233" t="inlineStr">
        <is>
          <t>Coating_Scotchkote134_interior_exterior_IncludeImpeller</t>
        </is>
      </c>
      <c r="P1994" s="235" t="inlineStr">
        <is>
          <t>RTF</t>
        </is>
      </c>
      <c r="Q1994" s="233" t="inlineStr">
        <is>
          <t>B104022</t>
        </is>
      </c>
      <c r="R1994" s="235" t="inlineStr">
        <is>
          <t>LT105</t>
        </is>
      </c>
      <c r="S1994" s="233" t="n"/>
      <c r="T1994" s="233" t="n"/>
      <c r="U1994" s="233" t="n"/>
    </row>
    <row r="1995">
      <c r="B1995" s="233">
        <f>IF(AND(M1995&lt;&gt;"B20", O1995= "Coating_Standard"),"Y","N")</f>
        <v/>
      </c>
      <c r="C1995" s="233" t="inlineStr">
        <is>
          <t>ConTab_BOM_KP_Insert_2718</t>
        </is>
      </c>
      <c r="D1995" s="233">
        <f>IF(B1995="Y",C1995,"")</f>
        <v/>
      </c>
      <c r="E1995" s="235" t="inlineStr">
        <is>
          <t>3014-7_8-KP</t>
        </is>
      </c>
      <c r="F1995" s="235" t="inlineStr">
        <is>
          <t>Opt_Insert</t>
        </is>
      </c>
      <c r="G1995" s="235" t="inlineStr">
        <is>
          <t>4</t>
        </is>
      </c>
      <c r="H1995" s="234" t="inlineStr">
        <is>
          <t>X4</t>
        </is>
      </c>
      <c r="I1995" s="233" t="inlineStr">
        <is>
          <t>Packing</t>
        </is>
      </c>
      <c r="J1995" s="233" t="inlineStr">
        <is>
          <t>Packing</t>
        </is>
      </c>
      <c r="K1995" s="233" t="n"/>
      <c r="L1995" s="233" t="inlineStr">
        <is>
          <t>Oil Lubricated Bath</t>
        </is>
      </c>
      <c r="M1995" s="233" t="inlineStr">
        <is>
          <t>X</t>
        </is>
      </c>
      <c r="N1995" s="233" t="inlineStr">
        <is>
          <t>Special/Other</t>
        </is>
      </c>
      <c r="O1995" s="233" t="inlineStr">
        <is>
          <t>Coating_Scotchkote134_interior_exterior_IncludeImpeller</t>
        </is>
      </c>
      <c r="P1995" s="235" t="inlineStr">
        <is>
          <t>RTF</t>
        </is>
      </c>
      <c r="Q1995" s="233" t="inlineStr">
        <is>
          <t>B104023</t>
        </is>
      </c>
      <c r="R1995" s="235" t="inlineStr">
        <is>
          <t>LT250</t>
        </is>
      </c>
      <c r="S1995" s="233" t="n"/>
      <c r="T1995" s="233" t="n"/>
      <c r="U1995" s="233" t="n"/>
    </row>
    <row r="1996">
      <c r="B1996" s="233">
        <f>IF(AND(M1996&lt;&gt;"B20", O1996= "Coating_Standard"),"Y","N")</f>
        <v/>
      </c>
      <c r="C1996" s="233" t="inlineStr">
        <is>
          <t>ConTab_BOM_KP_Insert_2719</t>
        </is>
      </c>
      <c r="D1996" s="233">
        <f>IF(B1996="Y",C1996,"")</f>
        <v/>
      </c>
      <c r="E1996" s="198" t="inlineStr">
        <is>
          <t>4015-9_0-KP</t>
        </is>
      </c>
      <c r="F1996" s="235" t="inlineStr">
        <is>
          <t>Opt_Insert</t>
        </is>
      </c>
      <c r="G1996" s="235" t="inlineStr">
        <is>
          <t>4</t>
        </is>
      </c>
      <c r="H1996" s="234" t="inlineStr">
        <is>
          <t>X4</t>
        </is>
      </c>
      <c r="I1996" s="233" t="inlineStr">
        <is>
          <t>Mechanical Seal</t>
        </is>
      </c>
      <c r="J1996" s="233" t="inlineStr">
        <is>
          <t>Single</t>
        </is>
      </c>
      <c r="K1996" s="233" t="n"/>
      <c r="L1996" s="233" t="inlineStr">
        <is>
          <t>Oil Lubricated Bath</t>
        </is>
      </c>
      <c r="M1996" s="233" t="inlineStr">
        <is>
          <t>C35</t>
        </is>
      </c>
      <c r="N1996" s="233" t="inlineStr">
        <is>
          <t>Lip Seal</t>
        </is>
      </c>
      <c r="O1996" s="233" t="inlineStr">
        <is>
          <t>Coating_Scotchkote134_interior_exterior_IncludeImpeller</t>
        </is>
      </c>
      <c r="P1996" s="235" t="inlineStr">
        <is>
          <t>RTF</t>
        </is>
      </c>
      <c r="Q1996" s="233" t="inlineStr">
        <is>
          <t>B104015</t>
        </is>
      </c>
      <c r="R1996" s="235" t="inlineStr">
        <is>
          <t>LT250</t>
        </is>
      </c>
      <c r="S1996" s="233" t="n"/>
      <c r="T1996" s="233" t="n"/>
      <c r="U1996" s="233" t="n"/>
    </row>
    <row r="1997">
      <c r="B1997" s="233">
        <f>IF(AND(M1997&lt;&gt;"B20", O1997= "Coating_Standard"),"Y","N")</f>
        <v/>
      </c>
      <c r="C1997" s="233" t="inlineStr">
        <is>
          <t>ConTab_BOM_KP_Insert_2720</t>
        </is>
      </c>
      <c r="D1997" s="233">
        <f>IF(B1997="Y",C1997,"")</f>
        <v/>
      </c>
      <c r="E1997" s="198" t="inlineStr">
        <is>
          <t>4015-9_0-KP</t>
        </is>
      </c>
      <c r="F1997" s="235" t="inlineStr">
        <is>
          <t>Opt_Insert</t>
        </is>
      </c>
      <c r="G1997" s="235" t="inlineStr">
        <is>
          <t>4</t>
        </is>
      </c>
      <c r="H1997" s="234" t="inlineStr">
        <is>
          <t>X4</t>
        </is>
      </c>
      <c r="I1997" s="233" t="inlineStr">
        <is>
          <t>Mechanical Seal</t>
        </is>
      </c>
      <c r="J1997" s="233" t="inlineStr">
        <is>
          <t>Single</t>
        </is>
      </c>
      <c r="K1997" s="233" t="n"/>
      <c r="L1997" s="233" t="inlineStr">
        <is>
          <t>Oil Lubricated Bath</t>
        </is>
      </c>
      <c r="M1997" s="233" t="inlineStr">
        <is>
          <t>J</t>
        </is>
      </c>
      <c r="N1997" s="233" t="inlineStr">
        <is>
          <t>Lip Seal</t>
        </is>
      </c>
      <c r="O1997" s="233" t="inlineStr">
        <is>
          <t>Coating_Scotchkote134_interior_exterior_IncludeImpeller</t>
        </is>
      </c>
      <c r="P1997" s="235" t="inlineStr">
        <is>
          <t>RTF</t>
        </is>
      </c>
      <c r="Q1997" s="233" t="inlineStr">
        <is>
          <t>B104017</t>
        </is>
      </c>
      <c r="R1997" s="235" t="inlineStr">
        <is>
          <t>LT105</t>
        </is>
      </c>
      <c r="S1997" s="233" t="n"/>
      <c r="T1997" s="233" t="n"/>
      <c r="U1997" s="233" t="n"/>
    </row>
    <row r="1998">
      <c r="B1998" s="233">
        <f>IF(AND(M1998&lt;&gt;"B20", O1998= "Coating_Standard"),"Y","N")</f>
        <v/>
      </c>
      <c r="C1998" s="233" t="inlineStr">
        <is>
          <t>ConTab_BOM_KP_Insert_2721</t>
        </is>
      </c>
      <c r="D1998" s="233">
        <f>IF(B1998="Y",C1998,"")</f>
        <v/>
      </c>
      <c r="E1998" s="198" t="inlineStr">
        <is>
          <t>4015-9_0-KP</t>
        </is>
      </c>
      <c r="F1998" s="235" t="inlineStr">
        <is>
          <t>Opt_Insert</t>
        </is>
      </c>
      <c r="G1998" s="235" t="inlineStr">
        <is>
          <t>4</t>
        </is>
      </c>
      <c r="H1998" s="234" t="inlineStr">
        <is>
          <t>X4</t>
        </is>
      </c>
      <c r="I1998" s="233" t="inlineStr">
        <is>
          <t>Mechanical Seal</t>
        </is>
      </c>
      <c r="J1998" s="233" t="inlineStr">
        <is>
          <t>Single</t>
        </is>
      </c>
      <c r="K1998" s="233" t="n"/>
      <c r="L1998" s="233" t="inlineStr">
        <is>
          <t>Oil Lubricated Bath</t>
        </is>
      </c>
      <c r="M1998" s="233" t="inlineStr">
        <is>
          <t>X</t>
        </is>
      </c>
      <c r="N1998" s="233" t="inlineStr">
        <is>
          <t>Special/Other</t>
        </is>
      </c>
      <c r="O1998" s="233" t="inlineStr">
        <is>
          <t>Coating_Scotchkote134_interior_exterior_IncludeImpeller</t>
        </is>
      </c>
      <c r="P1998" s="235" t="inlineStr">
        <is>
          <t>RTF</t>
        </is>
      </c>
      <c r="Q1998" s="233" t="inlineStr">
        <is>
          <t>B104018</t>
        </is>
      </c>
      <c r="R1998" s="235" t="inlineStr">
        <is>
          <t>LT250</t>
        </is>
      </c>
      <c r="S1998" s="233" t="n"/>
      <c r="T1998" s="233" t="n"/>
      <c r="U1998" s="233" t="n"/>
    </row>
    <row r="1999">
      <c r="B1999" s="233">
        <f>IF(AND(M1999&lt;&gt;"B20", O1999= "Coating_Standard"),"Y","N")</f>
        <v/>
      </c>
      <c r="C1999" s="233" t="inlineStr">
        <is>
          <t>ConTab_BOM_KP_Insert_2722</t>
        </is>
      </c>
      <c r="D1999" s="233">
        <f>IF(B1999="Y",C1999,"")</f>
        <v/>
      </c>
      <c r="E1999" s="198" t="inlineStr">
        <is>
          <t>4015-9_0-KP</t>
        </is>
      </c>
      <c r="F1999" s="235" t="inlineStr">
        <is>
          <t>Opt_Insert</t>
        </is>
      </c>
      <c r="G1999" s="235" t="inlineStr">
        <is>
          <t>4</t>
        </is>
      </c>
      <c r="H1999" s="234" t="inlineStr">
        <is>
          <t>X4</t>
        </is>
      </c>
      <c r="I1999" s="233" t="inlineStr">
        <is>
          <t>Packing</t>
        </is>
      </c>
      <c r="J1999" s="233" t="inlineStr">
        <is>
          <t>Packing</t>
        </is>
      </c>
      <c r="K1999" s="233" t="n"/>
      <c r="L1999" s="233" t="inlineStr">
        <is>
          <t>Oil Lubricated Bath</t>
        </is>
      </c>
      <c r="M1999" s="233" t="inlineStr">
        <is>
          <t>C35</t>
        </is>
      </c>
      <c r="N1999" s="233" t="inlineStr">
        <is>
          <t>Lip Seal</t>
        </is>
      </c>
      <c r="O1999" s="233" t="inlineStr">
        <is>
          <t>Coating_Scotchkote134_interior_exterior_IncludeImpeller</t>
        </is>
      </c>
      <c r="P1999" s="235" t="inlineStr">
        <is>
          <t>RTF</t>
        </is>
      </c>
      <c r="Q1999" s="233" t="inlineStr">
        <is>
          <t>B104020</t>
        </is>
      </c>
      <c r="R1999" s="235" t="inlineStr">
        <is>
          <t>LT250</t>
        </is>
      </c>
      <c r="S1999" s="233" t="n"/>
      <c r="T1999" s="233" t="n"/>
      <c r="U1999" s="233" t="n"/>
    </row>
    <row r="2000">
      <c r="B2000" s="233">
        <f>IF(AND(M2000&lt;&gt;"B20", O2000= "Coating_Standard"),"Y","N")</f>
        <v/>
      </c>
      <c r="C2000" s="233" t="inlineStr">
        <is>
          <t>ConTab_BOM_KP_Insert_2723</t>
        </is>
      </c>
      <c r="D2000" s="233">
        <f>IF(B2000="Y",C2000,"")</f>
        <v/>
      </c>
      <c r="E2000" s="198" t="inlineStr">
        <is>
          <t>4015-9_0-KP</t>
        </is>
      </c>
      <c r="F2000" s="235" t="inlineStr">
        <is>
          <t>Opt_Insert</t>
        </is>
      </c>
      <c r="G2000" s="235" t="inlineStr">
        <is>
          <t>4</t>
        </is>
      </c>
      <c r="H2000" s="234" t="inlineStr">
        <is>
          <t>X4</t>
        </is>
      </c>
      <c r="I2000" s="233" t="inlineStr">
        <is>
          <t>Packing</t>
        </is>
      </c>
      <c r="J2000" s="233" t="inlineStr">
        <is>
          <t>Packing</t>
        </is>
      </c>
      <c r="K2000" s="233" t="n"/>
      <c r="L2000" s="233" t="inlineStr">
        <is>
          <t>Oil Lubricated Bath</t>
        </is>
      </c>
      <c r="M2000" s="233" t="inlineStr">
        <is>
          <t>J</t>
        </is>
      </c>
      <c r="N2000" s="233" t="inlineStr">
        <is>
          <t>Lip Seal</t>
        </is>
      </c>
      <c r="O2000" s="233" t="inlineStr">
        <is>
          <t>Coating_Scotchkote134_interior_exterior_IncludeImpeller</t>
        </is>
      </c>
      <c r="P2000" s="235" t="inlineStr">
        <is>
          <t>RTF</t>
        </is>
      </c>
      <c r="Q2000" s="233" t="inlineStr">
        <is>
          <t>B104022</t>
        </is>
      </c>
      <c r="R2000" s="235" t="inlineStr">
        <is>
          <t>LT105</t>
        </is>
      </c>
      <c r="S2000" s="233" t="n"/>
      <c r="T2000" s="233" t="n"/>
      <c r="U2000" s="233" t="n"/>
    </row>
    <row r="2001">
      <c r="B2001" s="233">
        <f>IF(AND(M2001&lt;&gt;"B20", O2001= "Coating_Standard"),"Y","N")</f>
        <v/>
      </c>
      <c r="C2001" s="233" t="inlineStr">
        <is>
          <t>ConTab_BOM_KP_Insert_2724</t>
        </is>
      </c>
      <c r="D2001" s="233">
        <f>IF(B2001="Y",C2001,"")</f>
        <v/>
      </c>
      <c r="E2001" s="198" t="inlineStr">
        <is>
          <t>4015-9_0-KP</t>
        </is>
      </c>
      <c r="F2001" s="235" t="inlineStr">
        <is>
          <t>Opt_Insert</t>
        </is>
      </c>
      <c r="G2001" s="235" t="inlineStr">
        <is>
          <t>4</t>
        </is>
      </c>
      <c r="H2001" s="234" t="inlineStr">
        <is>
          <t>X4</t>
        </is>
      </c>
      <c r="I2001" s="233" t="inlineStr">
        <is>
          <t>Packing</t>
        </is>
      </c>
      <c r="J2001" s="233" t="inlineStr">
        <is>
          <t>Packing</t>
        </is>
      </c>
      <c r="K2001" s="233" t="n"/>
      <c r="L2001" s="233" t="inlineStr">
        <is>
          <t>Oil Lubricated Bath</t>
        </is>
      </c>
      <c r="M2001" s="233" t="inlineStr">
        <is>
          <t>X</t>
        </is>
      </c>
      <c r="N2001" s="233" t="inlineStr">
        <is>
          <t>Special/Other</t>
        </is>
      </c>
      <c r="O2001" s="233" t="inlineStr">
        <is>
          <t>Coating_Scotchkote134_interior_exterior_IncludeImpeller</t>
        </is>
      </c>
      <c r="P2001" s="235" t="inlineStr">
        <is>
          <t>RTF</t>
        </is>
      </c>
      <c r="Q2001" s="233" t="inlineStr">
        <is>
          <t>B104023</t>
        </is>
      </c>
      <c r="R2001" s="235" t="inlineStr">
        <is>
          <t>LT250</t>
        </is>
      </c>
      <c r="S2001" s="233" t="n"/>
      <c r="T2001" s="233" t="n"/>
      <c r="U2001" s="233" t="n"/>
    </row>
    <row r="2002">
      <c r="B2002" s="233">
        <f>IF(AND(M2002&lt;&gt;"B20", O2002= "Coating_Standard"),"Y","N")</f>
        <v/>
      </c>
      <c r="C2002" s="233" t="inlineStr">
        <is>
          <t>ConTab_BOM_KP_Insert_2725</t>
        </is>
      </c>
      <c r="D2002" s="233">
        <f>IF(B2002="Y",C2002,"")</f>
        <v/>
      </c>
      <c r="E2002" s="235" t="inlineStr">
        <is>
          <t>3014-7_8-KP</t>
        </is>
      </c>
      <c r="F2002" s="235" t="inlineStr">
        <is>
          <t>Opt_Insert</t>
        </is>
      </c>
      <c r="G2002" s="235" t="inlineStr">
        <is>
          <t>4</t>
        </is>
      </c>
      <c r="H2002" s="234" t="inlineStr">
        <is>
          <t>X4</t>
        </is>
      </c>
      <c r="I2002" s="233" t="inlineStr">
        <is>
          <t>Mechanical Seal</t>
        </is>
      </c>
      <c r="J2002" s="233" t="inlineStr">
        <is>
          <t>Single</t>
        </is>
      </c>
      <c r="K2002" s="233" t="n"/>
      <c r="L2002" s="233" t="inlineStr">
        <is>
          <t>Regreasable</t>
        </is>
      </c>
      <c r="M2002" s="233" t="inlineStr">
        <is>
          <t>C35</t>
        </is>
      </c>
      <c r="N2002" s="233" t="inlineStr">
        <is>
          <t>Lip Seal</t>
        </is>
      </c>
      <c r="O2002" s="233" t="inlineStr">
        <is>
          <t>Coating_Scotchkote134_interior_exterior_IncludeImpeller</t>
        </is>
      </c>
      <c r="P2002" s="235" t="inlineStr">
        <is>
          <t>RTF</t>
        </is>
      </c>
      <c r="Q2002" s="233" t="inlineStr">
        <is>
          <t>B105019</t>
        </is>
      </c>
      <c r="R2002" s="235" t="inlineStr">
        <is>
          <t>LT250</t>
        </is>
      </c>
      <c r="S2002" s="233" t="n"/>
      <c r="T2002" s="233" t="n"/>
      <c r="U2002" s="233" t="n"/>
    </row>
    <row r="2003">
      <c r="B2003" s="233">
        <f>IF(AND(M2003&lt;&gt;"B20", O2003= "Coating_Standard"),"Y","N")</f>
        <v/>
      </c>
      <c r="C2003" s="233" t="inlineStr">
        <is>
          <t>ConTab_BOM_KP_Insert_2726</t>
        </is>
      </c>
      <c r="D2003" s="233">
        <f>IF(B2003="Y",C2003,"")</f>
        <v/>
      </c>
      <c r="E2003" s="235" t="inlineStr">
        <is>
          <t>3014-7_8-KP</t>
        </is>
      </c>
      <c r="F2003" s="235" t="inlineStr">
        <is>
          <t>Opt_Insert</t>
        </is>
      </c>
      <c r="G2003" s="235" t="inlineStr">
        <is>
          <t>4</t>
        </is>
      </c>
      <c r="H2003" s="234" t="inlineStr">
        <is>
          <t>X4</t>
        </is>
      </c>
      <c r="I2003" s="233" t="inlineStr">
        <is>
          <t>Mechanical Seal</t>
        </is>
      </c>
      <c r="J2003" s="233" t="inlineStr">
        <is>
          <t>Single</t>
        </is>
      </c>
      <c r="K2003" s="233" t="n"/>
      <c r="L2003" s="233" t="inlineStr">
        <is>
          <t>Regreasable</t>
        </is>
      </c>
      <c r="M2003" s="233" t="inlineStr">
        <is>
          <t>J</t>
        </is>
      </c>
      <c r="N2003" s="233" t="inlineStr">
        <is>
          <t>Lip Seal</t>
        </is>
      </c>
      <c r="O2003" s="233" t="inlineStr">
        <is>
          <t>Coating_Scotchkote134_interior_exterior_IncludeImpeller</t>
        </is>
      </c>
      <c r="P2003" s="235" t="inlineStr">
        <is>
          <t>RTF</t>
        </is>
      </c>
      <c r="Q2003" s="233" t="inlineStr">
        <is>
          <t>B105020</t>
        </is>
      </c>
      <c r="R2003" s="235" t="inlineStr">
        <is>
          <t>LT105</t>
        </is>
      </c>
      <c r="S2003" s="233" t="n"/>
      <c r="T2003" s="233" t="n"/>
      <c r="U2003" s="233" t="n"/>
    </row>
    <row r="2004">
      <c r="B2004" s="233">
        <f>IF(AND(M2004&lt;&gt;"B20", O2004= "Coating_Standard"),"Y","N")</f>
        <v/>
      </c>
      <c r="C2004" s="233" t="inlineStr">
        <is>
          <t>ConTab_BOM_KP_Insert_2727</t>
        </is>
      </c>
      <c r="D2004" s="233">
        <f>IF(B2004="Y",C2004,"")</f>
        <v/>
      </c>
      <c r="E2004" s="235" t="inlineStr">
        <is>
          <t>3014-7_8-KP</t>
        </is>
      </c>
      <c r="F2004" s="235" t="inlineStr">
        <is>
          <t>Opt_Insert</t>
        </is>
      </c>
      <c r="G2004" s="235" t="inlineStr">
        <is>
          <t>4</t>
        </is>
      </c>
      <c r="H2004" s="234" t="inlineStr">
        <is>
          <t>X4</t>
        </is>
      </c>
      <c r="I2004" s="233" t="inlineStr">
        <is>
          <t>Packing</t>
        </is>
      </c>
      <c r="J2004" s="233" t="inlineStr">
        <is>
          <t>Packing</t>
        </is>
      </c>
      <c r="K2004" s="233" t="n"/>
      <c r="L2004" s="233" t="inlineStr">
        <is>
          <t>Regreasable</t>
        </is>
      </c>
      <c r="M2004" s="233" t="inlineStr">
        <is>
          <t>C35</t>
        </is>
      </c>
      <c r="N2004" s="233" t="inlineStr">
        <is>
          <t>Lip Seal</t>
        </is>
      </c>
      <c r="O2004" s="233" t="inlineStr">
        <is>
          <t>Coating_Scotchkote134_interior_exterior_IncludeImpeller</t>
        </is>
      </c>
      <c r="P2004" s="235" t="inlineStr">
        <is>
          <t>RTF</t>
        </is>
      </c>
      <c r="Q2004" s="233" t="inlineStr">
        <is>
          <t>B101312</t>
        </is>
      </c>
      <c r="R2004" s="235" t="inlineStr">
        <is>
          <t>LT250</t>
        </is>
      </c>
      <c r="S2004" s="233" t="n"/>
      <c r="T2004" s="233" t="n"/>
      <c r="U2004" s="233" t="n"/>
    </row>
    <row r="2005">
      <c r="B2005" s="233">
        <f>IF(AND(M2005&lt;&gt;"B20", O2005= "Coating_Standard"),"Y","N")</f>
        <v/>
      </c>
      <c r="C2005" s="233" t="inlineStr">
        <is>
          <t>ConTab_BOM_KP_Insert_2728</t>
        </is>
      </c>
      <c r="D2005" s="233">
        <f>IF(B2005="Y",C2005,"")</f>
        <v/>
      </c>
      <c r="E2005" s="235" t="inlineStr">
        <is>
          <t>3014-7_8-KP</t>
        </is>
      </c>
      <c r="F2005" s="235" t="inlineStr">
        <is>
          <t>Opt_Insert</t>
        </is>
      </c>
      <c r="G2005" s="235" t="inlineStr">
        <is>
          <t>4</t>
        </is>
      </c>
      <c r="H2005" s="234" t="inlineStr">
        <is>
          <t>X4</t>
        </is>
      </c>
      <c r="I2005" s="233" t="inlineStr">
        <is>
          <t>Packing</t>
        </is>
      </c>
      <c r="J2005" s="233" t="inlineStr">
        <is>
          <t>Packing</t>
        </is>
      </c>
      <c r="K2005" s="233" t="n"/>
      <c r="L2005" s="233" t="inlineStr">
        <is>
          <t>Regreasable</t>
        </is>
      </c>
      <c r="M2005" s="233" t="inlineStr">
        <is>
          <t>J</t>
        </is>
      </c>
      <c r="N2005" s="233" t="inlineStr">
        <is>
          <t>Lip Seal</t>
        </is>
      </c>
      <c r="O2005" s="233" t="inlineStr">
        <is>
          <t>Coating_Scotchkote134_interior_exterior_IncludeImpeller</t>
        </is>
      </c>
      <c r="P2005" s="235" t="inlineStr">
        <is>
          <t>RTF</t>
        </is>
      </c>
      <c r="Q2005" s="233" t="inlineStr">
        <is>
          <t>B101312</t>
        </is>
      </c>
      <c r="R2005" s="235" t="inlineStr">
        <is>
          <t>LT105</t>
        </is>
      </c>
      <c r="S2005" s="233" t="n"/>
      <c r="T2005" s="233" t="n"/>
      <c r="U2005" s="233" t="n"/>
    </row>
    <row r="2006">
      <c r="B2006" s="233">
        <f>IF(AND(M2006&lt;&gt;"B20", O2006= "Coating_Standard"),"Y","N")</f>
        <v/>
      </c>
      <c r="C2006" s="233" t="inlineStr">
        <is>
          <t>ConTab_BOM_KP_Insert_2729</t>
        </is>
      </c>
      <c r="D2006" s="233">
        <f>IF(B2006="Y",C2006,"")</f>
        <v/>
      </c>
      <c r="E2006" s="198" t="inlineStr">
        <is>
          <t>4015-9_0-KP</t>
        </is>
      </c>
      <c r="F2006" s="235" t="inlineStr">
        <is>
          <t>Opt_Insert</t>
        </is>
      </c>
      <c r="G2006" s="235" t="inlineStr">
        <is>
          <t>4</t>
        </is>
      </c>
      <c r="H2006" s="234" t="inlineStr">
        <is>
          <t>X4</t>
        </is>
      </c>
      <c r="I2006" s="233" t="inlineStr">
        <is>
          <t>Mechanical Seal</t>
        </is>
      </c>
      <c r="J2006" s="233" t="inlineStr">
        <is>
          <t>Single</t>
        </is>
      </c>
      <c r="K2006" s="233" t="n"/>
      <c r="L2006" s="233" t="inlineStr">
        <is>
          <t>Regreasable</t>
        </is>
      </c>
      <c r="M2006" s="233" t="inlineStr">
        <is>
          <t>C35</t>
        </is>
      </c>
      <c r="N2006" s="233" t="inlineStr">
        <is>
          <t>Lip Seal</t>
        </is>
      </c>
      <c r="O2006" s="233" t="inlineStr">
        <is>
          <t>Coating_Scotchkote134_interior_exterior_IncludeImpeller</t>
        </is>
      </c>
      <c r="P2006" s="235" t="inlineStr">
        <is>
          <t>RTF</t>
        </is>
      </c>
      <c r="Q2006" s="233" t="inlineStr">
        <is>
          <t>B105019</t>
        </is>
      </c>
      <c r="R2006" s="235" t="inlineStr">
        <is>
          <t>LT250</t>
        </is>
      </c>
      <c r="S2006" s="233" t="n"/>
      <c r="T2006" s="233" t="n"/>
      <c r="U2006" s="233" t="n"/>
    </row>
    <row r="2007">
      <c r="B2007" s="233">
        <f>IF(AND(M2007&lt;&gt;"B20", O2007= "Coating_Standard"),"Y","N")</f>
        <v/>
      </c>
      <c r="C2007" s="233" t="inlineStr">
        <is>
          <t>ConTab_BOM_KP_Insert_2730</t>
        </is>
      </c>
      <c r="D2007" s="233">
        <f>IF(B2007="Y",C2007,"")</f>
        <v/>
      </c>
      <c r="E2007" s="198" t="inlineStr">
        <is>
          <t>4015-9_0-KP</t>
        </is>
      </c>
      <c r="F2007" s="235" t="inlineStr">
        <is>
          <t>Opt_Insert</t>
        </is>
      </c>
      <c r="G2007" s="235" t="inlineStr">
        <is>
          <t>4</t>
        </is>
      </c>
      <c r="H2007" s="234" t="inlineStr">
        <is>
          <t>X4</t>
        </is>
      </c>
      <c r="I2007" s="233" t="inlineStr">
        <is>
          <t>Mechanical Seal</t>
        </is>
      </c>
      <c r="J2007" s="233" t="inlineStr">
        <is>
          <t>Single</t>
        </is>
      </c>
      <c r="K2007" s="233" t="n"/>
      <c r="L2007" s="233" t="inlineStr">
        <is>
          <t>Regreasable</t>
        </is>
      </c>
      <c r="M2007" s="233" t="inlineStr">
        <is>
          <t>J</t>
        </is>
      </c>
      <c r="N2007" s="233" t="inlineStr">
        <is>
          <t>Lip Seal</t>
        </is>
      </c>
      <c r="O2007" s="233" t="inlineStr">
        <is>
          <t>Coating_Scotchkote134_interior_exterior_IncludeImpeller</t>
        </is>
      </c>
      <c r="P2007" s="235" t="inlineStr">
        <is>
          <t>RTF</t>
        </is>
      </c>
      <c r="Q2007" s="233" t="inlineStr">
        <is>
          <t>B105020</t>
        </is>
      </c>
      <c r="R2007" s="235" t="inlineStr">
        <is>
          <t>LT105</t>
        </is>
      </c>
      <c r="S2007" s="233" t="n"/>
      <c r="T2007" s="233" t="n"/>
      <c r="U2007" s="233" t="n"/>
    </row>
    <row r="2008">
      <c r="B2008" s="233">
        <f>IF(AND(M2008&lt;&gt;"B20", O2008= "Coating_Standard"),"Y","N")</f>
        <v/>
      </c>
      <c r="C2008" s="233" t="inlineStr">
        <is>
          <t>ConTab_BOM_KP_Insert_2731</t>
        </is>
      </c>
      <c r="D2008" s="233">
        <f>IF(B2008="Y",C2008,"")</f>
        <v/>
      </c>
      <c r="E2008" s="198" t="inlineStr">
        <is>
          <t>4015-9_0-KP</t>
        </is>
      </c>
      <c r="F2008" s="235" t="inlineStr">
        <is>
          <t>Opt_Insert</t>
        </is>
      </c>
      <c r="G2008" s="235" t="inlineStr">
        <is>
          <t>4</t>
        </is>
      </c>
      <c r="H2008" s="234" t="inlineStr">
        <is>
          <t>X4</t>
        </is>
      </c>
      <c r="I2008" s="233" t="inlineStr">
        <is>
          <t>Packing</t>
        </is>
      </c>
      <c r="J2008" s="233" t="inlineStr">
        <is>
          <t>Packing</t>
        </is>
      </c>
      <c r="K2008" s="233" t="n"/>
      <c r="L2008" s="233" t="inlineStr">
        <is>
          <t>Regreasable</t>
        </is>
      </c>
      <c r="M2008" s="233" t="inlineStr">
        <is>
          <t>C35</t>
        </is>
      </c>
      <c r="N2008" s="233" t="inlineStr">
        <is>
          <t>Lip Seal</t>
        </is>
      </c>
      <c r="O2008" s="233" t="inlineStr">
        <is>
          <t>Coating_Scotchkote134_interior_exterior_IncludeImpeller</t>
        </is>
      </c>
      <c r="P2008" s="235" t="inlineStr">
        <is>
          <t>RTF</t>
        </is>
      </c>
      <c r="Q2008" s="233" t="inlineStr">
        <is>
          <t>B101312</t>
        </is>
      </c>
      <c r="R2008" s="235" t="inlineStr">
        <is>
          <t>LT250</t>
        </is>
      </c>
      <c r="S2008" s="233" t="n"/>
      <c r="T2008" s="233" t="n"/>
      <c r="U2008" s="233" t="n"/>
    </row>
    <row r="2009">
      <c r="B2009" s="233">
        <f>IF(AND(M2009&lt;&gt;"B20", O2009= "Coating_Standard"),"Y","N")</f>
        <v/>
      </c>
      <c r="C2009" s="233" t="inlineStr">
        <is>
          <t>ConTab_BOM_KP_Insert_2732</t>
        </is>
      </c>
      <c r="D2009" s="233">
        <f>IF(B2009="Y",C2009,"")</f>
        <v/>
      </c>
      <c r="E2009" s="198" t="inlineStr">
        <is>
          <t>4015-9_0-KP</t>
        </is>
      </c>
      <c r="F2009" s="235" t="inlineStr">
        <is>
          <t>Opt_Insert</t>
        </is>
      </c>
      <c r="G2009" s="235" t="inlineStr">
        <is>
          <t>4</t>
        </is>
      </c>
      <c r="H2009" s="234" t="inlineStr">
        <is>
          <t>X4</t>
        </is>
      </c>
      <c r="I2009" s="233" t="inlineStr">
        <is>
          <t>Packing</t>
        </is>
      </c>
      <c r="J2009" s="233" t="inlineStr">
        <is>
          <t>Packing</t>
        </is>
      </c>
      <c r="K2009" s="233" t="n"/>
      <c r="L2009" s="233" t="inlineStr">
        <is>
          <t>Regreasable</t>
        </is>
      </c>
      <c r="M2009" s="233" t="inlineStr">
        <is>
          <t>J</t>
        </is>
      </c>
      <c r="N2009" s="233" t="inlineStr">
        <is>
          <t>Lip Seal</t>
        </is>
      </c>
      <c r="O2009" s="233" t="inlineStr">
        <is>
          <t>Coating_Scotchkote134_interior_exterior_IncludeImpeller</t>
        </is>
      </c>
      <c r="P2009" s="235" t="inlineStr">
        <is>
          <t>RTF</t>
        </is>
      </c>
      <c r="Q2009" s="233" t="inlineStr">
        <is>
          <t>B101312</t>
        </is>
      </c>
      <c r="R2009" s="235" t="inlineStr">
        <is>
          <t>LT105</t>
        </is>
      </c>
      <c r="S2009" s="233" t="n"/>
      <c r="T2009" s="233" t="n"/>
      <c r="U2009" s="233" t="n"/>
    </row>
    <row r="2010">
      <c r="B2010" s="233">
        <f>IF(AND(M2010&lt;&gt;"B20", O2010= "Coating_Standard"),"Y","N")</f>
        <v/>
      </c>
      <c r="C2010" s="233" t="inlineStr">
        <is>
          <t>ConTab_BOM_KP_Insert_2733</t>
        </is>
      </c>
      <c r="D2010" s="233">
        <f>IF(B2010="Y",C2010,"")</f>
        <v/>
      </c>
      <c r="E2010" s="235" t="inlineStr">
        <is>
          <t>3014-7_8-KP</t>
        </is>
      </c>
      <c r="F2010" s="235" t="inlineStr">
        <is>
          <t>Opt_Insert</t>
        </is>
      </c>
      <c r="G2010" s="235" t="inlineStr">
        <is>
          <t>4</t>
        </is>
      </c>
      <c r="H2010" s="234" t="inlineStr">
        <is>
          <t>X4</t>
        </is>
      </c>
      <c r="I2010" s="233" t="inlineStr">
        <is>
          <t>Mechanical Seal</t>
        </is>
      </c>
      <c r="J2010" s="233" t="inlineStr">
        <is>
          <t>Single</t>
        </is>
      </c>
      <c r="K2010" s="233" t="n"/>
      <c r="L2010" s="233" t="inlineStr">
        <is>
          <t>Regreasable</t>
        </is>
      </c>
      <c r="M2010" s="233" t="inlineStr">
        <is>
          <t>C35</t>
        </is>
      </c>
      <c r="N2010" s="233" t="inlineStr">
        <is>
          <t>Labrynth Lip Seal</t>
        </is>
      </c>
      <c r="O2010" s="233" t="inlineStr">
        <is>
          <t>Coating_Scotchkote134_interior_exterior_IncludeImpeller</t>
        </is>
      </c>
      <c r="P2010" s="235" t="inlineStr">
        <is>
          <t>RTF</t>
        </is>
      </c>
      <c r="Q2010" s="233" t="inlineStr">
        <is>
          <t>B104719</t>
        </is>
      </c>
      <c r="R2010" s="235" t="inlineStr">
        <is>
          <t>LT250</t>
        </is>
      </c>
      <c r="S2010" s="233" t="n"/>
      <c r="T2010" s="233" t="n"/>
      <c r="U2010" s="233" t="n"/>
    </row>
    <row r="2011">
      <c r="B2011" s="233">
        <f>IF(AND(M2011&lt;&gt;"B20", O2011= "Coating_Standard"),"Y","N")</f>
        <v/>
      </c>
      <c r="C2011" s="233" t="inlineStr">
        <is>
          <t>ConTab_BOM_KP_Insert_2734</t>
        </is>
      </c>
      <c r="D2011" s="233">
        <f>IF(B2011="Y",C2011,"")</f>
        <v/>
      </c>
      <c r="E2011" s="235" t="inlineStr">
        <is>
          <t>3014-7_8-KP</t>
        </is>
      </c>
      <c r="F2011" s="235" t="inlineStr">
        <is>
          <t>Opt_Insert</t>
        </is>
      </c>
      <c r="G2011" s="235" t="inlineStr">
        <is>
          <t>4</t>
        </is>
      </c>
      <c r="H2011" s="234" t="inlineStr">
        <is>
          <t>X4</t>
        </is>
      </c>
      <c r="I2011" s="233" t="inlineStr">
        <is>
          <t>Mechanical Seal</t>
        </is>
      </c>
      <c r="J2011" s="233" t="inlineStr">
        <is>
          <t>Single</t>
        </is>
      </c>
      <c r="K2011" s="233" t="n"/>
      <c r="L2011" s="233" t="inlineStr">
        <is>
          <t>Regreasable</t>
        </is>
      </c>
      <c r="M2011" s="233" t="inlineStr">
        <is>
          <t>J</t>
        </is>
      </c>
      <c r="N2011" s="233" t="inlineStr">
        <is>
          <t>Labrynth Lip Seal</t>
        </is>
      </c>
      <c r="O2011" s="233" t="inlineStr">
        <is>
          <t>Coating_Scotchkote134_interior_exterior_IncludeImpeller</t>
        </is>
      </c>
      <c r="P2011" s="235" t="inlineStr">
        <is>
          <t>RTF</t>
        </is>
      </c>
      <c r="Q2011" s="233" t="inlineStr">
        <is>
          <t>B104720</t>
        </is>
      </c>
      <c r="R2011" s="235" t="inlineStr">
        <is>
          <t>LT105</t>
        </is>
      </c>
      <c r="S2011" s="233" t="n"/>
      <c r="T2011" s="233" t="n"/>
      <c r="U2011" s="233" t="n"/>
    </row>
    <row r="2012">
      <c r="B2012" s="233">
        <f>IF(AND(M2012&lt;&gt;"B20", O2012= "Coating_Standard"),"Y","N")</f>
        <v/>
      </c>
      <c r="C2012" s="233" t="inlineStr">
        <is>
          <t>ConTab_BOM_KP_Insert_2735</t>
        </is>
      </c>
      <c r="D2012" s="233">
        <f>IF(B2012="Y",C2012,"")</f>
        <v/>
      </c>
      <c r="E2012" s="235" t="inlineStr">
        <is>
          <t>3014-7_8-KP</t>
        </is>
      </c>
      <c r="F2012" s="235" t="inlineStr">
        <is>
          <t>Opt_Insert</t>
        </is>
      </c>
      <c r="G2012" s="235" t="inlineStr">
        <is>
          <t>4</t>
        </is>
      </c>
      <c r="H2012" s="234" t="inlineStr">
        <is>
          <t>X4</t>
        </is>
      </c>
      <c r="I2012" s="233" t="inlineStr">
        <is>
          <t>Packing</t>
        </is>
      </c>
      <c r="J2012" s="233" t="inlineStr">
        <is>
          <t>Packing</t>
        </is>
      </c>
      <c r="K2012" s="233" t="n"/>
      <c r="L2012" s="233" t="inlineStr">
        <is>
          <t>Regreasable</t>
        </is>
      </c>
      <c r="M2012" s="233" t="inlineStr">
        <is>
          <t>C35</t>
        </is>
      </c>
      <c r="N2012" s="233" t="inlineStr">
        <is>
          <t>Labrynth Lip Seal</t>
        </is>
      </c>
      <c r="O2012" s="233" t="inlineStr">
        <is>
          <t>Coating_Scotchkote134_interior_exterior_IncludeImpeller</t>
        </is>
      </c>
      <c r="P2012" s="235" t="inlineStr">
        <is>
          <t>RTF</t>
        </is>
      </c>
      <c r="Q2012" s="233" t="inlineStr">
        <is>
          <t>B104722</t>
        </is>
      </c>
      <c r="R2012" s="235" t="inlineStr">
        <is>
          <t>LT250</t>
        </is>
      </c>
      <c r="S2012" s="233" t="n"/>
      <c r="T2012" s="233" t="n"/>
      <c r="U2012" s="233" t="n"/>
    </row>
    <row r="2013">
      <c r="B2013" s="233">
        <f>IF(AND(M2013&lt;&gt;"B20", O2013= "Coating_Standard"),"Y","N")</f>
        <v/>
      </c>
      <c r="C2013" s="233" t="inlineStr">
        <is>
          <t>ConTab_BOM_KP_Insert_2736</t>
        </is>
      </c>
      <c r="D2013" s="233">
        <f>IF(B2013="Y",C2013,"")</f>
        <v/>
      </c>
      <c r="E2013" s="235" t="inlineStr">
        <is>
          <t>3014-7_8-KP</t>
        </is>
      </c>
      <c r="F2013" s="235" t="inlineStr">
        <is>
          <t>Opt_Insert</t>
        </is>
      </c>
      <c r="G2013" s="235" t="inlineStr">
        <is>
          <t>4</t>
        </is>
      </c>
      <c r="H2013" s="234" t="inlineStr">
        <is>
          <t>X4</t>
        </is>
      </c>
      <c r="I2013" s="233" t="inlineStr">
        <is>
          <t>Packing</t>
        </is>
      </c>
      <c r="J2013" s="233" t="inlineStr">
        <is>
          <t>Packing</t>
        </is>
      </c>
      <c r="K2013" s="233" t="n"/>
      <c r="L2013" s="233" t="inlineStr">
        <is>
          <t>Regreasable</t>
        </is>
      </c>
      <c r="M2013" s="233" t="inlineStr">
        <is>
          <t>J</t>
        </is>
      </c>
      <c r="N2013" s="233" t="inlineStr">
        <is>
          <t>Labrynth Lip Seal</t>
        </is>
      </c>
      <c r="O2013" s="233" t="inlineStr">
        <is>
          <t>Coating_Scotchkote134_interior_exterior_IncludeImpeller</t>
        </is>
      </c>
      <c r="P2013" s="235" t="inlineStr">
        <is>
          <t>RTF</t>
        </is>
      </c>
      <c r="Q2013" s="233" t="inlineStr">
        <is>
          <t>B104723</t>
        </is>
      </c>
      <c r="R2013" s="235" t="inlineStr">
        <is>
          <t>LT105</t>
        </is>
      </c>
      <c r="S2013" s="233" t="n"/>
      <c r="T2013" s="233" t="n"/>
      <c r="U2013" s="233" t="n"/>
    </row>
    <row r="2014">
      <c r="B2014" s="233">
        <f>IF(AND(M2014&lt;&gt;"B20", O2014= "Coating_Standard"),"Y","N")</f>
        <v/>
      </c>
      <c r="C2014" s="233" t="inlineStr">
        <is>
          <t>ConTab_BOM_KP_Insert_2737</t>
        </is>
      </c>
      <c r="D2014" s="233">
        <f>IF(B2014="Y",C2014,"")</f>
        <v/>
      </c>
      <c r="E2014" s="198" t="inlineStr">
        <is>
          <t>4015-9_0-KP</t>
        </is>
      </c>
      <c r="F2014" s="235" t="inlineStr">
        <is>
          <t>Opt_Insert</t>
        </is>
      </c>
      <c r="G2014" s="235" t="inlineStr">
        <is>
          <t>4</t>
        </is>
      </c>
      <c r="H2014" s="234" t="inlineStr">
        <is>
          <t>X4</t>
        </is>
      </c>
      <c r="I2014" s="233" t="inlineStr">
        <is>
          <t>Mechanical Seal</t>
        </is>
      </c>
      <c r="J2014" s="233" t="inlineStr">
        <is>
          <t>Single</t>
        </is>
      </c>
      <c r="K2014" s="233" t="n"/>
      <c r="L2014" s="233" t="inlineStr">
        <is>
          <t>Regreasable</t>
        </is>
      </c>
      <c r="M2014" s="233" t="inlineStr">
        <is>
          <t>C35</t>
        </is>
      </c>
      <c r="N2014" s="233" t="inlineStr">
        <is>
          <t>Labrynth Lip Seal</t>
        </is>
      </c>
      <c r="O2014" s="233" t="inlineStr">
        <is>
          <t>Coating_Scotchkote134_interior_exterior_IncludeImpeller</t>
        </is>
      </c>
      <c r="P2014" s="235" t="inlineStr">
        <is>
          <t>RTF</t>
        </is>
      </c>
      <c r="Q2014" s="233" t="inlineStr">
        <is>
          <t>B104737</t>
        </is>
      </c>
      <c r="R2014" s="235" t="inlineStr">
        <is>
          <t>LT250</t>
        </is>
      </c>
      <c r="S2014" s="233" t="n"/>
      <c r="T2014" s="233" t="n"/>
      <c r="U2014" s="233" t="n"/>
    </row>
    <row r="2015">
      <c r="B2015" s="233">
        <f>IF(AND(M2015&lt;&gt;"B20", O2015= "Coating_Standard"),"Y","N")</f>
        <v/>
      </c>
      <c r="C2015" s="233" t="inlineStr">
        <is>
          <t>ConTab_BOM_KP_Insert_2738</t>
        </is>
      </c>
      <c r="D2015" s="233">
        <f>IF(B2015="Y",C2015,"")</f>
        <v/>
      </c>
      <c r="E2015" s="198" t="inlineStr">
        <is>
          <t>4015-9_0-KP</t>
        </is>
      </c>
      <c r="F2015" s="235" t="inlineStr">
        <is>
          <t>Opt_Insert</t>
        </is>
      </c>
      <c r="G2015" s="235" t="inlineStr">
        <is>
          <t>4</t>
        </is>
      </c>
      <c r="H2015" s="234" t="inlineStr">
        <is>
          <t>X4</t>
        </is>
      </c>
      <c r="I2015" s="233" t="inlineStr">
        <is>
          <t>Mechanical Seal</t>
        </is>
      </c>
      <c r="J2015" s="233" t="inlineStr">
        <is>
          <t>Single</t>
        </is>
      </c>
      <c r="K2015" s="233" t="n"/>
      <c r="L2015" s="233" t="inlineStr">
        <is>
          <t>Regreasable</t>
        </is>
      </c>
      <c r="M2015" s="233" t="inlineStr">
        <is>
          <t>J</t>
        </is>
      </c>
      <c r="N2015" s="233" t="inlineStr">
        <is>
          <t>Labrynth Lip Seal</t>
        </is>
      </c>
      <c r="O2015" s="233" t="inlineStr">
        <is>
          <t>Coating_Scotchkote134_interior_exterior_IncludeImpeller</t>
        </is>
      </c>
      <c r="P2015" s="235" t="inlineStr">
        <is>
          <t>RTF</t>
        </is>
      </c>
      <c r="Q2015" s="233" t="inlineStr">
        <is>
          <t>B104738</t>
        </is>
      </c>
      <c r="R2015" s="235" t="inlineStr">
        <is>
          <t>LT105</t>
        </is>
      </c>
      <c r="S2015" s="233" t="n"/>
      <c r="T2015" s="233" t="n"/>
      <c r="U2015" s="233" t="n"/>
    </row>
    <row r="2016">
      <c r="B2016" s="233">
        <f>IF(AND(M2016&lt;&gt;"B20", O2016= "Coating_Standard"),"Y","N")</f>
        <v/>
      </c>
      <c r="C2016" s="233" t="inlineStr">
        <is>
          <t>ConTab_BOM_KP_Insert_2739</t>
        </is>
      </c>
      <c r="D2016" s="233">
        <f>IF(B2016="Y",C2016,"")</f>
        <v/>
      </c>
      <c r="E2016" s="198" t="inlineStr">
        <is>
          <t>4015-9_0-KP</t>
        </is>
      </c>
      <c r="F2016" s="235" t="inlineStr">
        <is>
          <t>Opt_Insert</t>
        </is>
      </c>
      <c r="G2016" s="235" t="inlineStr">
        <is>
          <t>4</t>
        </is>
      </c>
      <c r="H2016" s="234" t="inlineStr">
        <is>
          <t>X4</t>
        </is>
      </c>
      <c r="I2016" s="233" t="inlineStr">
        <is>
          <t>Packing</t>
        </is>
      </c>
      <c r="J2016" s="233" t="inlineStr">
        <is>
          <t>Packing</t>
        </is>
      </c>
      <c r="K2016" s="233" t="n"/>
      <c r="L2016" s="233" t="inlineStr">
        <is>
          <t>Regreasable</t>
        </is>
      </c>
      <c r="M2016" s="233" t="inlineStr">
        <is>
          <t>C35</t>
        </is>
      </c>
      <c r="N2016" s="233" t="inlineStr">
        <is>
          <t>Labrynth Lip Seal</t>
        </is>
      </c>
      <c r="O2016" s="233" t="inlineStr">
        <is>
          <t>Coating_Scotchkote134_interior_exterior_IncludeImpeller</t>
        </is>
      </c>
      <c r="P2016" s="235" t="inlineStr">
        <is>
          <t>RTF</t>
        </is>
      </c>
      <c r="Q2016" s="233" t="inlineStr">
        <is>
          <t>B104740</t>
        </is>
      </c>
      <c r="R2016" s="235" t="inlineStr">
        <is>
          <t>LT250</t>
        </is>
      </c>
      <c r="S2016" s="233" t="n"/>
      <c r="T2016" s="233" t="n"/>
      <c r="U2016" s="233" t="n"/>
    </row>
    <row r="2017">
      <c r="B2017" s="233">
        <f>IF(AND(M2017&lt;&gt;"B20", O2017= "Coating_Standard"),"Y","N")</f>
        <v/>
      </c>
      <c r="C2017" s="233" t="inlineStr">
        <is>
          <t>ConTab_BOM_KP_Insert_2740</t>
        </is>
      </c>
      <c r="D2017" s="233">
        <f>IF(B2017="Y",C2017,"")</f>
        <v/>
      </c>
      <c r="E2017" s="198" t="inlineStr">
        <is>
          <t>4015-9_0-KP</t>
        </is>
      </c>
      <c r="F2017" s="235" t="inlineStr">
        <is>
          <t>Opt_Insert</t>
        </is>
      </c>
      <c r="G2017" s="235" t="inlineStr">
        <is>
          <t>4</t>
        </is>
      </c>
      <c r="H2017" s="234" t="inlineStr">
        <is>
          <t>X4</t>
        </is>
      </c>
      <c r="I2017" s="233" t="inlineStr">
        <is>
          <t>Packing</t>
        </is>
      </c>
      <c r="J2017" s="233" t="inlineStr">
        <is>
          <t>Packing</t>
        </is>
      </c>
      <c r="K2017" s="233" t="n"/>
      <c r="L2017" s="233" t="inlineStr">
        <is>
          <t>Regreasable</t>
        </is>
      </c>
      <c r="M2017" s="233" t="inlineStr">
        <is>
          <t>J</t>
        </is>
      </c>
      <c r="N2017" s="233" t="inlineStr">
        <is>
          <t>Labrynth Lip Seal</t>
        </is>
      </c>
      <c r="O2017" s="233" t="inlineStr">
        <is>
          <t>Coating_Scotchkote134_interior_exterior_IncludeImpeller</t>
        </is>
      </c>
      <c r="P2017" s="235" t="inlineStr">
        <is>
          <t>RTF</t>
        </is>
      </c>
      <c r="Q2017" s="233" t="inlineStr">
        <is>
          <t>B104741</t>
        </is>
      </c>
      <c r="R2017" s="235" t="inlineStr">
        <is>
          <t>LT105</t>
        </is>
      </c>
      <c r="S2017" s="233" t="n"/>
      <c r="T2017" s="233" t="n"/>
      <c r="U2017" s="233" t="n"/>
    </row>
    <row r="2018">
      <c r="B2018" s="233">
        <f>IF(AND(M2018&lt;&gt;"B20", O2018= "Coating_Standard"),"Y","N")</f>
        <v/>
      </c>
      <c r="C2018" s="233" t="inlineStr">
        <is>
          <t>ConTab_BOM_KP_Insert_2741</t>
        </is>
      </c>
      <c r="D2018" s="233">
        <f>IF(B2018="Y",C2018,"")</f>
        <v/>
      </c>
      <c r="E2018" s="235" t="inlineStr">
        <is>
          <t>3014-7_8-KP</t>
        </is>
      </c>
      <c r="F2018" s="235" t="inlineStr">
        <is>
          <t>Opt_Insert</t>
        </is>
      </c>
      <c r="G2018" s="235" t="inlineStr">
        <is>
          <t>4</t>
        </is>
      </c>
      <c r="H2018" s="234" t="inlineStr">
        <is>
          <t>X4</t>
        </is>
      </c>
      <c r="I2018" s="233" t="inlineStr">
        <is>
          <t>Mechanical Seal</t>
        </is>
      </c>
      <c r="J2018" s="233" t="inlineStr">
        <is>
          <t>Single</t>
        </is>
      </c>
      <c r="K2018" s="233" t="n"/>
      <c r="L2018" s="233" t="inlineStr">
        <is>
          <t>Oil Lubricated Bath</t>
        </is>
      </c>
      <c r="M2018" s="233" t="inlineStr">
        <is>
          <t>C35</t>
        </is>
      </c>
      <c r="N2018" s="233" t="inlineStr">
        <is>
          <t>Labrynth Lip Seal</t>
        </is>
      </c>
      <c r="O2018" s="233" t="inlineStr">
        <is>
          <t>Coating_Scotchkote134_interior_exterior_IncludeImpeller</t>
        </is>
      </c>
      <c r="P2018" s="235" t="inlineStr">
        <is>
          <t>RTF</t>
        </is>
      </c>
      <c r="Q2018" s="233" t="inlineStr">
        <is>
          <t>B104878</t>
        </is>
      </c>
      <c r="R2018" s="235" t="inlineStr">
        <is>
          <t>LT250</t>
        </is>
      </c>
      <c r="S2018" s="233" t="n"/>
      <c r="T2018" s="233" t="n"/>
      <c r="U2018" s="233" t="n"/>
    </row>
    <row r="2019">
      <c r="B2019" s="233">
        <f>IF(AND(M2019&lt;&gt;"B20", O2019= "Coating_Standard"),"Y","N")</f>
        <v/>
      </c>
      <c r="C2019" s="233" t="inlineStr">
        <is>
          <t>ConTab_BOM_KP_Insert_2742</t>
        </is>
      </c>
      <c r="D2019" s="233">
        <f>IF(B2019="Y",C2019,"")</f>
        <v/>
      </c>
      <c r="E2019" s="235" t="inlineStr">
        <is>
          <t>3014-7_8-KP</t>
        </is>
      </c>
      <c r="F2019" s="235" t="inlineStr">
        <is>
          <t>Opt_Insert</t>
        </is>
      </c>
      <c r="G2019" s="235" t="inlineStr">
        <is>
          <t>4</t>
        </is>
      </c>
      <c r="H2019" s="234" t="inlineStr">
        <is>
          <t>X4</t>
        </is>
      </c>
      <c r="I2019" s="233" t="inlineStr">
        <is>
          <t>Mechanical Seal</t>
        </is>
      </c>
      <c r="J2019" s="233" t="inlineStr">
        <is>
          <t>Single</t>
        </is>
      </c>
      <c r="K2019" s="233" t="n"/>
      <c r="L2019" s="233" t="inlineStr">
        <is>
          <t>Oil Lubricated Bath</t>
        </is>
      </c>
      <c r="M2019" s="233" t="inlineStr">
        <is>
          <t>J</t>
        </is>
      </c>
      <c r="N2019" s="233" t="inlineStr">
        <is>
          <t>Labrynth Lip Seal</t>
        </is>
      </c>
      <c r="O2019" s="233" t="inlineStr">
        <is>
          <t>Coating_Scotchkote134_interior_exterior_IncludeImpeller</t>
        </is>
      </c>
      <c r="P2019" s="235" t="inlineStr">
        <is>
          <t>RTF</t>
        </is>
      </c>
      <c r="Q2019" s="233" t="inlineStr">
        <is>
          <t>B104879</t>
        </is>
      </c>
      <c r="R2019" s="235" t="inlineStr">
        <is>
          <t>LT105</t>
        </is>
      </c>
      <c r="S2019" s="233" t="n"/>
      <c r="T2019" s="233" t="n"/>
      <c r="U2019" s="233" t="n"/>
    </row>
    <row r="2020">
      <c r="B2020" s="233">
        <f>IF(AND(M2020&lt;&gt;"B20", O2020= "Coating_Standard"),"Y","N")</f>
        <v/>
      </c>
      <c r="C2020" s="233" t="inlineStr">
        <is>
          <t>ConTab_BOM_KP_Insert_2743</t>
        </is>
      </c>
      <c r="D2020" s="233">
        <f>IF(B2020="Y",C2020,"")</f>
        <v/>
      </c>
      <c r="E2020" s="235" t="inlineStr">
        <is>
          <t>3014-7_8-KP</t>
        </is>
      </c>
      <c r="F2020" s="235" t="inlineStr">
        <is>
          <t>Opt_Insert</t>
        </is>
      </c>
      <c r="G2020" s="235" t="inlineStr">
        <is>
          <t>4</t>
        </is>
      </c>
      <c r="H2020" s="234" t="inlineStr">
        <is>
          <t>X4</t>
        </is>
      </c>
      <c r="I2020" s="233" t="inlineStr">
        <is>
          <t>Packing</t>
        </is>
      </c>
      <c r="J2020" s="233" t="inlineStr">
        <is>
          <t>Packing</t>
        </is>
      </c>
      <c r="K2020" s="233" t="n"/>
      <c r="L2020" s="233" t="inlineStr">
        <is>
          <t>Oil Lubricated Bath</t>
        </is>
      </c>
      <c r="M2020" s="233" t="inlineStr">
        <is>
          <t>C35</t>
        </is>
      </c>
      <c r="N2020" s="233" t="inlineStr">
        <is>
          <t>Labrynth Lip Seal</t>
        </is>
      </c>
      <c r="O2020" s="233" t="inlineStr">
        <is>
          <t>Coating_Scotchkote134_interior_exterior_IncludeImpeller</t>
        </is>
      </c>
      <c r="P2020" s="235" t="inlineStr">
        <is>
          <t>RTF</t>
        </is>
      </c>
      <c r="Q2020" s="233" t="inlineStr">
        <is>
          <t>B104881</t>
        </is>
      </c>
      <c r="R2020" s="235" t="inlineStr">
        <is>
          <t>LT250</t>
        </is>
      </c>
      <c r="S2020" s="233" t="n"/>
      <c r="T2020" s="233" t="n"/>
      <c r="U2020" s="233" t="n"/>
    </row>
    <row r="2021">
      <c r="B2021" s="233">
        <f>IF(AND(M2021&lt;&gt;"B20", O2021= "Coating_Standard"),"Y","N")</f>
        <v/>
      </c>
      <c r="C2021" s="233" t="inlineStr">
        <is>
          <t>ConTab_BOM_KP_Insert_2744</t>
        </is>
      </c>
      <c r="D2021" s="233">
        <f>IF(B2021="Y",C2021,"")</f>
        <v/>
      </c>
      <c r="E2021" s="235" t="inlineStr">
        <is>
          <t>3014-7_8-KP</t>
        </is>
      </c>
      <c r="F2021" s="235" t="inlineStr">
        <is>
          <t>Opt_Insert</t>
        </is>
      </c>
      <c r="G2021" s="235" t="inlineStr">
        <is>
          <t>4</t>
        </is>
      </c>
      <c r="H2021" s="234" t="inlineStr">
        <is>
          <t>X4</t>
        </is>
      </c>
      <c r="I2021" s="233" t="inlineStr">
        <is>
          <t>Packing</t>
        </is>
      </c>
      <c r="J2021" s="233" t="inlineStr">
        <is>
          <t>Packing</t>
        </is>
      </c>
      <c r="K2021" s="233" t="n"/>
      <c r="L2021" s="233" t="inlineStr">
        <is>
          <t>Oil Lubricated Bath</t>
        </is>
      </c>
      <c r="M2021" s="233" t="inlineStr">
        <is>
          <t>J</t>
        </is>
      </c>
      <c r="N2021" s="233" t="inlineStr">
        <is>
          <t>Labrynth Lip Seal</t>
        </is>
      </c>
      <c r="O2021" s="233" t="inlineStr">
        <is>
          <t>Coating_Scotchkote134_interior_exterior_IncludeImpeller</t>
        </is>
      </c>
      <c r="P2021" s="235" t="inlineStr">
        <is>
          <t>RTF</t>
        </is>
      </c>
      <c r="Q2021" s="233" t="inlineStr">
        <is>
          <t>B104882</t>
        </is>
      </c>
      <c r="R2021" s="235" t="inlineStr">
        <is>
          <t>LT105</t>
        </is>
      </c>
      <c r="S2021" s="233" t="n"/>
      <c r="T2021" s="233" t="n"/>
      <c r="U2021" s="233" t="n"/>
    </row>
    <row r="2022">
      <c r="B2022" s="233">
        <f>IF(AND(M2022&lt;&gt;"B20", O2022= "Coating_Standard"),"Y","N")</f>
        <v/>
      </c>
      <c r="C2022" s="233" t="inlineStr">
        <is>
          <t>ConTab_BOM_KP_Insert_2745</t>
        </is>
      </c>
      <c r="D2022" s="233">
        <f>IF(B2022="Y",C2022,"")</f>
        <v/>
      </c>
      <c r="E2022" s="198" t="inlineStr">
        <is>
          <t>4015-9_0-KP</t>
        </is>
      </c>
      <c r="F2022" s="235" t="inlineStr">
        <is>
          <t>Opt_Insert</t>
        </is>
      </c>
      <c r="G2022" s="235" t="inlineStr">
        <is>
          <t>4</t>
        </is>
      </c>
      <c r="H2022" s="234" t="inlineStr">
        <is>
          <t>X4</t>
        </is>
      </c>
      <c r="I2022" s="233" t="inlineStr">
        <is>
          <t>Mechanical Seal</t>
        </is>
      </c>
      <c r="J2022" s="233" t="inlineStr">
        <is>
          <t>Single</t>
        </is>
      </c>
      <c r="K2022" s="233" t="n"/>
      <c r="L2022" s="233" t="inlineStr">
        <is>
          <t>Oil Lubricated Bath</t>
        </is>
      </c>
      <c r="M2022" s="233" t="inlineStr">
        <is>
          <t>C35</t>
        </is>
      </c>
      <c r="N2022" s="233" t="inlineStr">
        <is>
          <t>Labrynth Lip Seal</t>
        </is>
      </c>
      <c r="O2022" s="233" t="inlineStr">
        <is>
          <t>Coating_Scotchkote134_interior_exterior_IncludeImpeller</t>
        </is>
      </c>
      <c r="P2022" s="235" t="inlineStr">
        <is>
          <t>RTF</t>
        </is>
      </c>
      <c r="Q2022" s="233" t="inlineStr">
        <is>
          <t>B104896</t>
        </is>
      </c>
      <c r="R2022" s="235" t="inlineStr">
        <is>
          <t>LT250</t>
        </is>
      </c>
      <c r="S2022" s="233" t="n"/>
      <c r="T2022" s="233" t="n"/>
      <c r="U2022" s="233" t="n"/>
    </row>
    <row r="2023">
      <c r="B2023" s="233">
        <f>IF(AND(M2023&lt;&gt;"B20", O2023= "Coating_Standard"),"Y","N")</f>
        <v/>
      </c>
      <c r="C2023" s="233" t="inlineStr">
        <is>
          <t>ConTab_BOM_KP_Insert_2746</t>
        </is>
      </c>
      <c r="D2023" s="233">
        <f>IF(B2023="Y",C2023,"")</f>
        <v/>
      </c>
      <c r="E2023" s="198" t="inlineStr">
        <is>
          <t>4015-9_0-KP</t>
        </is>
      </c>
      <c r="F2023" s="235" t="inlineStr">
        <is>
          <t>Opt_Insert</t>
        </is>
      </c>
      <c r="G2023" s="235" t="inlineStr">
        <is>
          <t>4</t>
        </is>
      </c>
      <c r="H2023" s="234" t="inlineStr">
        <is>
          <t>X4</t>
        </is>
      </c>
      <c r="I2023" s="233" t="inlineStr">
        <is>
          <t>Mechanical Seal</t>
        </is>
      </c>
      <c r="J2023" s="233" t="inlineStr">
        <is>
          <t>Single</t>
        </is>
      </c>
      <c r="K2023" s="233" t="n"/>
      <c r="L2023" s="233" t="inlineStr">
        <is>
          <t>Oil Lubricated Bath</t>
        </is>
      </c>
      <c r="M2023" s="233" t="inlineStr">
        <is>
          <t>J</t>
        </is>
      </c>
      <c r="N2023" s="233" t="inlineStr">
        <is>
          <t>Labrynth Lip Seal</t>
        </is>
      </c>
      <c r="O2023" s="233" t="inlineStr">
        <is>
          <t>Coating_Scotchkote134_interior_exterior_IncludeImpeller</t>
        </is>
      </c>
      <c r="P2023" s="235" t="inlineStr">
        <is>
          <t>RTF</t>
        </is>
      </c>
      <c r="Q2023" s="233" t="inlineStr">
        <is>
          <t>B104897</t>
        </is>
      </c>
      <c r="R2023" s="235" t="inlineStr">
        <is>
          <t>LT105</t>
        </is>
      </c>
      <c r="S2023" s="233" t="n"/>
      <c r="T2023" s="233" t="n"/>
      <c r="U2023" s="233" t="n"/>
    </row>
    <row r="2024">
      <c r="B2024" s="233">
        <f>IF(AND(M2024&lt;&gt;"B20", O2024= "Coating_Standard"),"Y","N")</f>
        <v/>
      </c>
      <c r="C2024" s="233" t="inlineStr">
        <is>
          <t>ConTab_BOM_KP_Insert_2747</t>
        </is>
      </c>
      <c r="D2024" s="233">
        <f>IF(B2024="Y",C2024,"")</f>
        <v/>
      </c>
      <c r="E2024" s="198" t="inlineStr">
        <is>
          <t>4015-9_0-KP</t>
        </is>
      </c>
      <c r="F2024" s="235" t="inlineStr">
        <is>
          <t>Opt_Insert</t>
        </is>
      </c>
      <c r="G2024" s="235" t="inlineStr">
        <is>
          <t>4</t>
        </is>
      </c>
      <c r="H2024" s="234" t="inlineStr">
        <is>
          <t>X4</t>
        </is>
      </c>
      <c r="I2024" s="233" t="inlineStr">
        <is>
          <t>Packing</t>
        </is>
      </c>
      <c r="J2024" s="233" t="inlineStr">
        <is>
          <t>Packing</t>
        </is>
      </c>
      <c r="K2024" s="233" t="n"/>
      <c r="L2024" s="233" t="inlineStr">
        <is>
          <t>Oil Lubricated Bath</t>
        </is>
      </c>
      <c r="M2024" s="233" t="inlineStr">
        <is>
          <t>C35</t>
        </is>
      </c>
      <c r="N2024" s="233" t="inlineStr">
        <is>
          <t>Labrynth Lip Seal</t>
        </is>
      </c>
      <c r="O2024" s="233" t="inlineStr">
        <is>
          <t>Coating_Scotchkote134_interior_exterior_IncludeImpeller</t>
        </is>
      </c>
      <c r="P2024" s="235" t="inlineStr">
        <is>
          <t>RTF</t>
        </is>
      </c>
      <c r="Q2024" s="233" t="inlineStr">
        <is>
          <t>B104899</t>
        </is>
      </c>
      <c r="R2024" s="235" t="inlineStr">
        <is>
          <t>LT250</t>
        </is>
      </c>
      <c r="S2024" s="233" t="n"/>
      <c r="T2024" s="233" t="n"/>
      <c r="U2024" s="233" t="n"/>
    </row>
    <row r="2025">
      <c r="B2025" s="233">
        <f>IF(AND(M2025&lt;&gt;"B20", O2025= "Coating_Standard"),"Y","N")</f>
        <v/>
      </c>
      <c r="C2025" s="233" t="inlineStr">
        <is>
          <t>ConTab_BOM_KP_Insert_2748</t>
        </is>
      </c>
      <c r="D2025" s="233">
        <f>IF(B2025="Y",C2025,"")</f>
        <v/>
      </c>
      <c r="E2025" s="198" t="inlineStr">
        <is>
          <t>4015-9_0-KP</t>
        </is>
      </c>
      <c r="F2025" s="235" t="inlineStr">
        <is>
          <t>Opt_Insert</t>
        </is>
      </c>
      <c r="G2025" s="235" t="inlineStr">
        <is>
          <t>4</t>
        </is>
      </c>
      <c r="H2025" s="234" t="inlineStr">
        <is>
          <t>X4</t>
        </is>
      </c>
      <c r="I2025" s="233" t="inlineStr">
        <is>
          <t>Packing</t>
        </is>
      </c>
      <c r="J2025" s="233" t="inlineStr">
        <is>
          <t>Packing</t>
        </is>
      </c>
      <c r="K2025" s="233" t="n"/>
      <c r="L2025" s="233" t="inlineStr">
        <is>
          <t>Oil Lubricated Bath</t>
        </is>
      </c>
      <c r="M2025" s="233" t="inlineStr">
        <is>
          <t>J</t>
        </is>
      </c>
      <c r="N2025" s="233" t="inlineStr">
        <is>
          <t>Labrynth Lip Seal</t>
        </is>
      </c>
      <c r="O2025" s="233" t="inlineStr">
        <is>
          <t>Coating_Scotchkote134_interior_exterior_IncludeImpeller</t>
        </is>
      </c>
      <c r="P2025" s="235" t="inlineStr">
        <is>
          <t>RTF</t>
        </is>
      </c>
      <c r="Q2025" s="233" t="inlineStr">
        <is>
          <t>B104900</t>
        </is>
      </c>
      <c r="R2025" s="235" t="inlineStr">
        <is>
          <t>LT105</t>
        </is>
      </c>
      <c r="S2025" s="233" t="n"/>
      <c r="T2025" s="233" t="n"/>
      <c r="U2025" s="233" t="n"/>
    </row>
    <row r="2026">
      <c r="B2026" s="233">
        <f>IF(AND(M2026&lt;&gt;"B20", O2026= "Coating_Standard"),"Y","N")</f>
        <v/>
      </c>
      <c r="C2026" s="233" t="inlineStr">
        <is>
          <t>ConTab_BOM_KP_Insert_2749</t>
        </is>
      </c>
      <c r="D2026" s="233">
        <f>IF(B2026="Y",C2026,"")</f>
        <v/>
      </c>
      <c r="E2026" s="198" t="inlineStr">
        <is>
          <t>6015-3_4-KP</t>
        </is>
      </c>
      <c r="F2026" s="235" t="inlineStr">
        <is>
          <t>Opt_Insert</t>
        </is>
      </c>
      <c r="G2026" s="235" t="inlineStr">
        <is>
          <t>5</t>
        </is>
      </c>
      <c r="H2026" s="234" t="inlineStr">
        <is>
          <t>X5</t>
        </is>
      </c>
      <c r="I2026" s="233" t="inlineStr">
        <is>
          <t>Mechanical Seal</t>
        </is>
      </c>
      <c r="J2026" s="233" t="inlineStr">
        <is>
          <t>Single</t>
        </is>
      </c>
      <c r="K2026" s="233" t="n"/>
      <c r="L2026" s="233" t="inlineStr">
        <is>
          <t>Regreasable</t>
        </is>
      </c>
      <c r="M2026" s="233" t="inlineStr">
        <is>
          <t>C35</t>
        </is>
      </c>
      <c r="N2026" s="233" t="inlineStr">
        <is>
          <t>No Lip seals or labrynth seals</t>
        </is>
      </c>
      <c r="O2026" s="233" t="inlineStr">
        <is>
          <t>Coating_Scotchkote134_interior_exterior_IncludeImpeller</t>
        </is>
      </c>
      <c r="P2026" s="235" t="inlineStr">
        <is>
          <t>RTF</t>
        </is>
      </c>
      <c r="Q2026" s="233" t="inlineStr">
        <is>
          <t>B101284</t>
        </is>
      </c>
      <c r="R2026" s="235" t="inlineStr">
        <is>
          <t>LT250</t>
        </is>
      </c>
      <c r="S2026" s="233" t="n"/>
      <c r="T2026" s="233" t="n"/>
      <c r="U2026" s="233" t="n"/>
    </row>
    <row r="2027">
      <c r="B2027" s="233">
        <f>IF(AND(M2027&lt;&gt;"B20", O2027= "Coating_Standard"),"Y","N")</f>
        <v/>
      </c>
      <c r="C2027" s="233" t="inlineStr">
        <is>
          <t>ConTab_BOM_KP_Insert_2750</t>
        </is>
      </c>
      <c r="D2027" s="233">
        <f>IF(B2027="Y",C2027,"")</f>
        <v/>
      </c>
      <c r="E2027" s="198" t="inlineStr">
        <is>
          <t>6015-3_4-KP</t>
        </is>
      </c>
      <c r="F2027" s="235" t="inlineStr">
        <is>
          <t>Opt_Insert</t>
        </is>
      </c>
      <c r="G2027" s="235" t="inlineStr">
        <is>
          <t>5</t>
        </is>
      </c>
      <c r="H2027" s="234" t="inlineStr">
        <is>
          <t>X5</t>
        </is>
      </c>
      <c r="I2027" s="233" t="inlineStr">
        <is>
          <t>Mechanical Seal</t>
        </is>
      </c>
      <c r="J2027" s="233" t="inlineStr">
        <is>
          <t>Single</t>
        </is>
      </c>
      <c r="K2027" s="233" t="n"/>
      <c r="L2027" s="233" t="inlineStr">
        <is>
          <t>Regreasable</t>
        </is>
      </c>
      <c r="M2027" s="233" t="inlineStr">
        <is>
          <t>J</t>
        </is>
      </c>
      <c r="N2027" s="233" t="inlineStr">
        <is>
          <t>No Lip seals or labrynth seals</t>
        </is>
      </c>
      <c r="O2027" s="233" t="inlineStr">
        <is>
          <t>Coating_Scotchkote134_interior_exterior_IncludeImpeller</t>
        </is>
      </c>
      <c r="P2027" s="235" t="inlineStr">
        <is>
          <t>RTF</t>
        </is>
      </c>
      <c r="Q2027" s="233" t="inlineStr">
        <is>
          <t>B101286</t>
        </is>
      </c>
      <c r="R2027" s="235" t="inlineStr">
        <is>
          <t>LT105</t>
        </is>
      </c>
      <c r="S2027" s="233" t="n"/>
      <c r="T2027" s="233" t="n"/>
      <c r="U2027" s="233" t="n"/>
    </row>
    <row r="2028">
      <c r="B2028" s="233">
        <f>IF(AND(M2028&lt;&gt;"B20", O2028= "Coating_Standard"),"Y","N")</f>
        <v/>
      </c>
      <c r="C2028" s="233" t="inlineStr">
        <is>
          <t>ConTab_BOM_KP_Insert_2751</t>
        </is>
      </c>
      <c r="D2028" s="233">
        <f>IF(B2028="Y",C2028,"")</f>
        <v/>
      </c>
      <c r="E2028" s="198" t="inlineStr">
        <is>
          <t>6015-3_4-KP</t>
        </is>
      </c>
      <c r="F2028" s="235" t="inlineStr">
        <is>
          <t>Opt_Insert</t>
        </is>
      </c>
      <c r="G2028" s="235" t="inlineStr">
        <is>
          <t>5</t>
        </is>
      </c>
      <c r="H2028" s="234" t="inlineStr">
        <is>
          <t>X5</t>
        </is>
      </c>
      <c r="I2028" s="233" t="inlineStr">
        <is>
          <t>Mechanical Seal</t>
        </is>
      </c>
      <c r="J2028" s="233" t="inlineStr">
        <is>
          <t>Single</t>
        </is>
      </c>
      <c r="K2028" s="233" t="n"/>
      <c r="L2028" s="233" t="inlineStr">
        <is>
          <t>Regreasable</t>
        </is>
      </c>
      <c r="M2028" s="233" t="inlineStr">
        <is>
          <t>X</t>
        </is>
      </c>
      <c r="N2028" s="233" t="inlineStr">
        <is>
          <t>Special/Other</t>
        </is>
      </c>
      <c r="O2028" s="233" t="inlineStr">
        <is>
          <t>Coating_Scotchkote134_interior_exterior_IncludeImpeller</t>
        </is>
      </c>
      <c r="P2028" s="235" t="inlineStr">
        <is>
          <t>RTF</t>
        </is>
      </c>
      <c r="Q2028" s="233" t="inlineStr">
        <is>
          <t>B101287</t>
        </is>
      </c>
      <c r="R2028" s="235" t="inlineStr">
        <is>
          <t>LT250</t>
        </is>
      </c>
      <c r="S2028" s="233" t="n"/>
      <c r="T2028" s="233" t="n"/>
      <c r="U2028" s="233" t="n"/>
    </row>
    <row r="2029">
      <c r="B2029" s="233">
        <f>IF(AND(M2029&lt;&gt;"B20", O2029= "Coating_Standard"),"Y","N")</f>
        <v/>
      </c>
      <c r="C2029" s="233" t="inlineStr">
        <is>
          <t>ConTab_BOM_KP_Insert_2752</t>
        </is>
      </c>
      <c r="D2029" s="233">
        <f>IF(B2029="Y",C2029,"")</f>
        <v/>
      </c>
      <c r="E2029" s="198" t="inlineStr">
        <is>
          <t>6015-3_4-KP</t>
        </is>
      </c>
      <c r="F2029" s="235" t="inlineStr">
        <is>
          <t>Opt_Insert</t>
        </is>
      </c>
      <c r="G2029" s="235" t="inlineStr">
        <is>
          <t>5</t>
        </is>
      </c>
      <c r="H2029" s="234" t="inlineStr">
        <is>
          <t>X5</t>
        </is>
      </c>
      <c r="I2029" s="233" t="inlineStr">
        <is>
          <t>Packing</t>
        </is>
      </c>
      <c r="J2029" s="233" t="inlineStr">
        <is>
          <t>Packing</t>
        </is>
      </c>
      <c r="K2029" s="233" t="n"/>
      <c r="L2029" s="233" t="inlineStr">
        <is>
          <t>Regreasable</t>
        </is>
      </c>
      <c r="M2029" s="233" t="inlineStr">
        <is>
          <t>C35</t>
        </is>
      </c>
      <c r="N2029" s="233" t="inlineStr">
        <is>
          <t>No Lip seals or labrynth seals</t>
        </is>
      </c>
      <c r="O2029" s="233" t="inlineStr">
        <is>
          <t>Coating_Scotchkote134_interior_exterior_IncludeImpeller</t>
        </is>
      </c>
      <c r="P2029" s="235" t="inlineStr">
        <is>
          <t>RTF</t>
        </is>
      </c>
      <c r="Q2029" s="233" t="inlineStr">
        <is>
          <t>B101288</t>
        </is>
      </c>
      <c r="R2029" s="235" t="inlineStr">
        <is>
          <t>LT250</t>
        </is>
      </c>
      <c r="S2029" s="233" t="n"/>
      <c r="T2029" s="233" t="n"/>
      <c r="U2029" s="233" t="n"/>
    </row>
    <row r="2030">
      <c r="B2030" s="233">
        <f>IF(AND(M2030&lt;&gt;"B20", O2030= "Coating_Standard"),"Y","N")</f>
        <v/>
      </c>
      <c r="C2030" s="233" t="inlineStr">
        <is>
          <t>ConTab_BOM_KP_Insert_2753</t>
        </is>
      </c>
      <c r="D2030" s="233">
        <f>IF(B2030="Y",C2030,"")</f>
        <v/>
      </c>
      <c r="E2030" s="198" t="inlineStr">
        <is>
          <t>6015-3_4-KP</t>
        </is>
      </c>
      <c r="F2030" s="235" t="inlineStr">
        <is>
          <t>Opt_Insert</t>
        </is>
      </c>
      <c r="G2030" s="235" t="inlineStr">
        <is>
          <t>5</t>
        </is>
      </c>
      <c r="H2030" s="234" t="inlineStr">
        <is>
          <t>X5</t>
        </is>
      </c>
      <c r="I2030" s="233" t="inlineStr">
        <is>
          <t>Packing</t>
        </is>
      </c>
      <c r="J2030" s="233" t="inlineStr">
        <is>
          <t>Packing</t>
        </is>
      </c>
      <c r="K2030" s="233" t="n"/>
      <c r="L2030" s="233" t="inlineStr">
        <is>
          <t>Regreasable</t>
        </is>
      </c>
      <c r="M2030" s="233" t="inlineStr">
        <is>
          <t>J</t>
        </is>
      </c>
      <c r="N2030" s="233" t="inlineStr">
        <is>
          <t>No Lip seals or labrynth seals</t>
        </is>
      </c>
      <c r="O2030" s="233" t="inlineStr">
        <is>
          <t>Coating_Scotchkote134_interior_exterior_IncludeImpeller</t>
        </is>
      </c>
      <c r="P2030" s="235" t="inlineStr">
        <is>
          <t>RTF</t>
        </is>
      </c>
      <c r="Q2030" s="233" t="inlineStr">
        <is>
          <t>B101290</t>
        </is>
      </c>
      <c r="R2030" s="235" t="inlineStr">
        <is>
          <t>LT105</t>
        </is>
      </c>
      <c r="S2030" s="233" t="n"/>
      <c r="T2030" s="233" t="n"/>
      <c r="U2030" s="233" t="n"/>
    </row>
    <row r="2031">
      <c r="B2031" s="233">
        <f>IF(AND(M2031&lt;&gt;"B20", O2031= "Coating_Standard"),"Y","N")</f>
        <v/>
      </c>
      <c r="C2031" s="233" t="inlineStr">
        <is>
          <t>ConTab_BOM_KP_Insert_2754</t>
        </is>
      </c>
      <c r="D2031" s="233">
        <f>IF(B2031="Y",C2031,"")</f>
        <v/>
      </c>
      <c r="E2031" s="198" t="inlineStr">
        <is>
          <t>6015-3_4-KP</t>
        </is>
      </c>
      <c r="F2031" s="235" t="inlineStr">
        <is>
          <t>Opt_Insert</t>
        </is>
      </c>
      <c r="G2031" s="235" t="inlineStr">
        <is>
          <t>5</t>
        </is>
      </c>
      <c r="H2031" s="234" t="inlineStr">
        <is>
          <t>X5</t>
        </is>
      </c>
      <c r="I2031" s="233" t="inlineStr">
        <is>
          <t>Packing</t>
        </is>
      </c>
      <c r="J2031" s="233" t="inlineStr">
        <is>
          <t>Packing</t>
        </is>
      </c>
      <c r="K2031" s="233" t="n"/>
      <c r="L2031" s="233" t="inlineStr">
        <is>
          <t>Regreasable</t>
        </is>
      </c>
      <c r="M2031" s="233" t="inlineStr">
        <is>
          <t>X</t>
        </is>
      </c>
      <c r="N2031" s="233" t="inlineStr">
        <is>
          <t>Special/Other</t>
        </is>
      </c>
      <c r="O2031" s="233" t="inlineStr">
        <is>
          <t>Coating_Scotchkote134_interior_exterior_IncludeImpeller</t>
        </is>
      </c>
      <c r="P2031" s="235" t="inlineStr">
        <is>
          <t>RTF</t>
        </is>
      </c>
      <c r="Q2031" s="233" t="inlineStr">
        <is>
          <t>B101291</t>
        </is>
      </c>
      <c r="R2031" s="235" t="inlineStr">
        <is>
          <t>LT250</t>
        </is>
      </c>
      <c r="S2031" s="233" t="n"/>
      <c r="T2031" s="233" t="n"/>
      <c r="U2031" s="233" t="n"/>
    </row>
    <row r="2032">
      <c r="B2032" s="233">
        <f>IF(AND(M2032&lt;&gt;"B20", O2032= "Coating_Standard"),"Y","N")</f>
        <v/>
      </c>
      <c r="C2032" s="233" t="inlineStr">
        <is>
          <t>ConTab_BOM_KP_Insert_2755</t>
        </is>
      </c>
      <c r="D2032" s="233">
        <f>IF(B2032="Y",C2032,"")</f>
        <v/>
      </c>
      <c r="E2032" s="198" t="inlineStr">
        <is>
          <t>6015-3_4-KP</t>
        </is>
      </c>
      <c r="F2032" s="235" t="inlineStr">
        <is>
          <t>Opt_Insert</t>
        </is>
      </c>
      <c r="G2032" s="235" t="inlineStr">
        <is>
          <t>5</t>
        </is>
      </c>
      <c r="H2032" s="234" t="inlineStr">
        <is>
          <t>X5</t>
        </is>
      </c>
      <c r="I2032" s="233" t="inlineStr">
        <is>
          <t>Mechanical Seal</t>
        </is>
      </c>
      <c r="J2032" s="233" t="inlineStr">
        <is>
          <t>Single</t>
        </is>
      </c>
      <c r="K2032" s="233" t="n"/>
      <c r="L2032" s="233" t="inlineStr">
        <is>
          <t>Oil Lubricated Bath</t>
        </is>
      </c>
      <c r="M2032" s="233" t="inlineStr">
        <is>
          <t>C35</t>
        </is>
      </c>
      <c r="N2032" s="233" t="inlineStr">
        <is>
          <t>Lip Seal</t>
        </is>
      </c>
      <c r="O2032" s="233" t="inlineStr">
        <is>
          <t>Coating_Scotchkote134_interior_exterior_IncludeImpeller</t>
        </is>
      </c>
      <c r="P2032" s="235" t="inlineStr">
        <is>
          <t>RTF</t>
        </is>
      </c>
      <c r="Q2032" s="233" t="inlineStr">
        <is>
          <t>B104036</t>
        </is>
      </c>
      <c r="R2032" s="235" t="inlineStr">
        <is>
          <t>LT250</t>
        </is>
      </c>
      <c r="S2032" s="233" t="n"/>
      <c r="T2032" s="233" t="n"/>
      <c r="U2032" s="233" t="n"/>
    </row>
    <row r="2033">
      <c r="B2033" s="233">
        <f>IF(AND(M2033&lt;&gt;"B20", O2033= "Coating_Standard"),"Y","N")</f>
        <v/>
      </c>
      <c r="C2033" s="233" t="inlineStr">
        <is>
          <t>ConTab_BOM_KP_Insert_2756</t>
        </is>
      </c>
      <c r="D2033" s="233">
        <f>IF(B2033="Y",C2033,"")</f>
        <v/>
      </c>
      <c r="E2033" s="198" t="inlineStr">
        <is>
          <t>6015-3_4-KP</t>
        </is>
      </c>
      <c r="F2033" s="235" t="inlineStr">
        <is>
          <t>Opt_Insert</t>
        </is>
      </c>
      <c r="G2033" s="235" t="inlineStr">
        <is>
          <t>5</t>
        </is>
      </c>
      <c r="H2033" s="234" t="inlineStr">
        <is>
          <t>X5</t>
        </is>
      </c>
      <c r="I2033" s="233" t="inlineStr">
        <is>
          <t>Mechanical Seal</t>
        </is>
      </c>
      <c r="J2033" s="233" t="inlineStr">
        <is>
          <t>Single</t>
        </is>
      </c>
      <c r="K2033" s="233" t="n"/>
      <c r="L2033" s="233" t="inlineStr">
        <is>
          <t>Oil Lubricated Bath</t>
        </is>
      </c>
      <c r="M2033" s="233" t="inlineStr">
        <is>
          <t>J</t>
        </is>
      </c>
      <c r="N2033" s="233" t="inlineStr">
        <is>
          <t>Lip Seal</t>
        </is>
      </c>
      <c r="O2033" s="233" t="inlineStr">
        <is>
          <t>Coating_Scotchkote134_interior_exterior_IncludeImpeller</t>
        </is>
      </c>
      <c r="P2033" s="235" t="inlineStr">
        <is>
          <t>RTF</t>
        </is>
      </c>
      <c r="Q2033" s="233" t="inlineStr">
        <is>
          <t>B104038</t>
        </is>
      </c>
      <c r="R2033" s="235" t="inlineStr">
        <is>
          <t>LT105</t>
        </is>
      </c>
      <c r="S2033" s="233" t="n"/>
      <c r="T2033" s="233" t="n"/>
      <c r="U2033" s="233" t="n"/>
    </row>
    <row r="2034">
      <c r="B2034" s="233">
        <f>IF(AND(M2034&lt;&gt;"B20", O2034= "Coating_Standard"),"Y","N")</f>
        <v/>
      </c>
      <c r="C2034" s="233" t="inlineStr">
        <is>
          <t>ConTab_BOM_KP_Insert_2757</t>
        </is>
      </c>
      <c r="D2034" s="233">
        <f>IF(B2034="Y",C2034,"")</f>
        <v/>
      </c>
      <c r="E2034" s="198" t="inlineStr">
        <is>
          <t>6015-3_4-KP</t>
        </is>
      </c>
      <c r="F2034" s="235" t="inlineStr">
        <is>
          <t>Opt_Insert</t>
        </is>
      </c>
      <c r="G2034" s="235" t="inlineStr">
        <is>
          <t>5</t>
        </is>
      </c>
      <c r="H2034" s="234" t="inlineStr">
        <is>
          <t>X5</t>
        </is>
      </c>
      <c r="I2034" s="233" t="inlineStr">
        <is>
          <t>Mechanical Seal</t>
        </is>
      </c>
      <c r="J2034" s="233" t="inlineStr">
        <is>
          <t>Single</t>
        </is>
      </c>
      <c r="K2034" s="233" t="n"/>
      <c r="L2034" s="233" t="inlineStr">
        <is>
          <t>Oil Lubricated Bath</t>
        </is>
      </c>
      <c r="M2034" s="233" t="inlineStr">
        <is>
          <t>X</t>
        </is>
      </c>
      <c r="N2034" s="233" t="inlineStr">
        <is>
          <t>Special/Other</t>
        </is>
      </c>
      <c r="O2034" s="233" t="inlineStr">
        <is>
          <t>Coating_Scotchkote134_interior_exterior_IncludeImpeller</t>
        </is>
      </c>
      <c r="P2034" s="235" t="inlineStr">
        <is>
          <t>RTF</t>
        </is>
      </c>
      <c r="Q2034" s="233" t="inlineStr">
        <is>
          <t>B104039</t>
        </is>
      </c>
      <c r="R2034" s="235" t="inlineStr">
        <is>
          <t>LT250</t>
        </is>
      </c>
      <c r="S2034" s="233" t="n"/>
      <c r="T2034" s="233" t="n"/>
      <c r="U2034" s="233" t="n"/>
    </row>
    <row r="2035">
      <c r="B2035" s="233">
        <f>IF(AND(M2035&lt;&gt;"B20", O2035= "Coating_Standard"),"Y","N")</f>
        <v/>
      </c>
      <c r="C2035" s="233" t="inlineStr">
        <is>
          <t>ConTab_BOM_KP_Insert_2758</t>
        </is>
      </c>
      <c r="D2035" s="233">
        <f>IF(B2035="Y",C2035,"")</f>
        <v/>
      </c>
      <c r="E2035" s="198" t="inlineStr">
        <is>
          <t>6015-3_4-KP</t>
        </is>
      </c>
      <c r="F2035" s="235" t="inlineStr">
        <is>
          <t>Opt_Insert</t>
        </is>
      </c>
      <c r="G2035" s="235" t="inlineStr">
        <is>
          <t>5</t>
        </is>
      </c>
      <c r="H2035" s="234" t="inlineStr">
        <is>
          <t>X5</t>
        </is>
      </c>
      <c r="I2035" s="233" t="inlineStr">
        <is>
          <t>Packing</t>
        </is>
      </c>
      <c r="J2035" s="233" t="inlineStr">
        <is>
          <t>Packing</t>
        </is>
      </c>
      <c r="K2035" s="233" t="n"/>
      <c r="L2035" s="233" t="inlineStr">
        <is>
          <t>Oil Lubricated Bath</t>
        </is>
      </c>
      <c r="M2035" s="233" t="inlineStr">
        <is>
          <t>C35</t>
        </is>
      </c>
      <c r="N2035" s="233" t="inlineStr">
        <is>
          <t>Lip Seal</t>
        </is>
      </c>
      <c r="O2035" s="233" t="inlineStr">
        <is>
          <t>Coating_Scotchkote134_interior_exterior_IncludeImpeller</t>
        </is>
      </c>
      <c r="P2035" s="235" t="inlineStr">
        <is>
          <t>RTF</t>
        </is>
      </c>
      <c r="Q2035" s="233" t="inlineStr">
        <is>
          <t>B104036</t>
        </is>
      </c>
      <c r="R2035" s="235" t="inlineStr">
        <is>
          <t>LT250</t>
        </is>
      </c>
      <c r="S2035" s="233" t="n"/>
      <c r="T2035" s="233" t="n"/>
      <c r="U2035" s="233" t="n"/>
    </row>
    <row r="2036">
      <c r="B2036" s="233">
        <f>IF(AND(M2036&lt;&gt;"B20", O2036= "Coating_Standard"),"Y","N")</f>
        <v/>
      </c>
      <c r="C2036" s="233" t="inlineStr">
        <is>
          <t>ConTab_BOM_KP_Insert_2759</t>
        </is>
      </c>
      <c r="D2036" s="233">
        <f>IF(B2036="Y",C2036,"")</f>
        <v/>
      </c>
      <c r="E2036" s="198" t="inlineStr">
        <is>
          <t>6015-3_4-KP</t>
        </is>
      </c>
      <c r="F2036" s="235" t="inlineStr">
        <is>
          <t>Opt_Insert</t>
        </is>
      </c>
      <c r="G2036" s="235" t="inlineStr">
        <is>
          <t>5</t>
        </is>
      </c>
      <c r="H2036" s="234" t="inlineStr">
        <is>
          <t>X5</t>
        </is>
      </c>
      <c r="I2036" s="233" t="inlineStr">
        <is>
          <t>Packing</t>
        </is>
      </c>
      <c r="J2036" s="233" t="inlineStr">
        <is>
          <t>Packing</t>
        </is>
      </c>
      <c r="K2036" s="233" t="n"/>
      <c r="L2036" s="233" t="inlineStr">
        <is>
          <t>Oil Lubricated Bath</t>
        </is>
      </c>
      <c r="M2036" s="233" t="inlineStr">
        <is>
          <t>J</t>
        </is>
      </c>
      <c r="N2036" s="233" t="inlineStr">
        <is>
          <t>Lip Seal</t>
        </is>
      </c>
      <c r="O2036" s="233" t="inlineStr">
        <is>
          <t>Coating_Scotchkote134_interior_exterior_IncludeImpeller</t>
        </is>
      </c>
      <c r="P2036" s="235" t="inlineStr">
        <is>
          <t>RTF</t>
        </is>
      </c>
      <c r="Q2036" s="233" t="inlineStr">
        <is>
          <t>B104038</t>
        </is>
      </c>
      <c r="R2036" s="235" t="inlineStr">
        <is>
          <t>LT105</t>
        </is>
      </c>
      <c r="S2036" s="233" t="n"/>
      <c r="T2036" s="233" t="n"/>
      <c r="U2036" s="233" t="n"/>
    </row>
    <row r="2037">
      <c r="B2037" s="233">
        <f>IF(AND(M2037&lt;&gt;"B20", O2037= "Coating_Standard"),"Y","N")</f>
        <v/>
      </c>
      <c r="C2037" s="233" t="inlineStr">
        <is>
          <t>ConTab_BOM_KP_Insert_2760</t>
        </is>
      </c>
      <c r="D2037" s="233">
        <f>IF(B2037="Y",C2037,"")</f>
        <v/>
      </c>
      <c r="E2037" s="198" t="inlineStr">
        <is>
          <t>6015-3_4-KP</t>
        </is>
      </c>
      <c r="F2037" s="235" t="inlineStr">
        <is>
          <t>Opt_Insert</t>
        </is>
      </c>
      <c r="G2037" s="235" t="inlineStr">
        <is>
          <t>5</t>
        </is>
      </c>
      <c r="H2037" s="234" t="inlineStr">
        <is>
          <t>X5</t>
        </is>
      </c>
      <c r="I2037" s="233" t="inlineStr">
        <is>
          <t>Packing</t>
        </is>
      </c>
      <c r="J2037" s="233" t="inlineStr">
        <is>
          <t>Packing</t>
        </is>
      </c>
      <c r="K2037" s="233" t="n"/>
      <c r="L2037" s="233" t="inlineStr">
        <is>
          <t>Oil Lubricated Bath</t>
        </is>
      </c>
      <c r="M2037" s="233" t="inlineStr">
        <is>
          <t>X</t>
        </is>
      </c>
      <c r="N2037" s="233" t="inlineStr">
        <is>
          <t>Special/Other</t>
        </is>
      </c>
      <c r="O2037" s="233" t="inlineStr">
        <is>
          <t>Coating_Scotchkote134_interior_exterior_IncludeImpeller</t>
        </is>
      </c>
      <c r="P2037" s="235" t="inlineStr">
        <is>
          <t>RTF</t>
        </is>
      </c>
      <c r="Q2037" s="233" t="inlineStr">
        <is>
          <t>B104039</t>
        </is>
      </c>
      <c r="R2037" s="235" t="inlineStr">
        <is>
          <t>LT250</t>
        </is>
      </c>
      <c r="S2037" s="233" t="n"/>
      <c r="T2037" s="233" t="n"/>
      <c r="U2037" s="233" t="n"/>
    </row>
    <row r="2038">
      <c r="B2038" s="233">
        <f>IF(AND(M2038&lt;&gt;"B20", O2038= "Coating_Standard"),"Y","N")</f>
        <v/>
      </c>
      <c r="C2038" s="233" t="inlineStr">
        <is>
          <t>ConTab_BOM_KP_Insert_2761</t>
        </is>
      </c>
      <c r="D2038" s="233">
        <f>IF(B2038="Y",C2038,"")</f>
        <v/>
      </c>
      <c r="E2038" s="198" t="inlineStr">
        <is>
          <t>6015-3_4-KP</t>
        </is>
      </c>
      <c r="F2038" s="235" t="inlineStr">
        <is>
          <t>Opt_Insert</t>
        </is>
      </c>
      <c r="G2038" s="235" t="inlineStr">
        <is>
          <t>5</t>
        </is>
      </c>
      <c r="H2038" s="234" t="inlineStr">
        <is>
          <t>X5</t>
        </is>
      </c>
      <c r="I2038" s="233" t="inlineStr">
        <is>
          <t>Mechanical Seal</t>
        </is>
      </c>
      <c r="J2038" s="233" t="inlineStr">
        <is>
          <t>Single</t>
        </is>
      </c>
      <c r="K2038" s="233" t="n"/>
      <c r="L2038" s="233" t="inlineStr">
        <is>
          <t>Regreasable</t>
        </is>
      </c>
      <c r="M2038" s="233" t="inlineStr">
        <is>
          <t>C35</t>
        </is>
      </c>
      <c r="N2038" s="233" t="inlineStr">
        <is>
          <t>Lip Seal</t>
        </is>
      </c>
      <c r="O2038" s="233" t="inlineStr">
        <is>
          <t>Coating_Scotchkote134_interior_exterior_IncludeImpeller</t>
        </is>
      </c>
      <c r="P2038" s="235" t="inlineStr">
        <is>
          <t>RTF</t>
        </is>
      </c>
      <c r="Q2038" s="233" t="inlineStr">
        <is>
          <t>B105021</t>
        </is>
      </c>
      <c r="R2038" s="235" t="inlineStr">
        <is>
          <t>LT250</t>
        </is>
      </c>
      <c r="S2038" s="233" t="n"/>
      <c r="T2038" s="233" t="n"/>
      <c r="U2038" s="233" t="n"/>
    </row>
    <row r="2039">
      <c r="B2039" s="233">
        <f>IF(AND(M2039&lt;&gt;"B20", O2039= "Coating_Standard"),"Y","N")</f>
        <v/>
      </c>
      <c r="C2039" s="233" t="inlineStr">
        <is>
          <t>ConTab_BOM_KP_Insert_2762</t>
        </is>
      </c>
      <c r="D2039" s="233">
        <f>IF(B2039="Y",C2039,"")</f>
        <v/>
      </c>
      <c r="E2039" s="198" t="inlineStr">
        <is>
          <t>6015-3_4-KP</t>
        </is>
      </c>
      <c r="F2039" s="235" t="inlineStr">
        <is>
          <t>Opt_Insert</t>
        </is>
      </c>
      <c r="G2039" s="235" t="inlineStr">
        <is>
          <t>5</t>
        </is>
      </c>
      <c r="H2039" s="234" t="inlineStr">
        <is>
          <t>X5</t>
        </is>
      </c>
      <c r="I2039" s="233" t="inlineStr">
        <is>
          <t>Mechanical Seal</t>
        </is>
      </c>
      <c r="J2039" s="233" t="inlineStr">
        <is>
          <t>Single</t>
        </is>
      </c>
      <c r="K2039" s="233" t="n"/>
      <c r="L2039" s="233" t="inlineStr">
        <is>
          <t>Regreasable</t>
        </is>
      </c>
      <c r="M2039" s="233" t="inlineStr">
        <is>
          <t>J</t>
        </is>
      </c>
      <c r="N2039" s="233" t="inlineStr">
        <is>
          <t>Lip Seal</t>
        </is>
      </c>
      <c r="O2039" s="233" t="inlineStr">
        <is>
          <t>Coating_Scotchkote134_interior_exterior_IncludeImpeller</t>
        </is>
      </c>
      <c r="P2039" s="235" t="inlineStr">
        <is>
          <t>RTF</t>
        </is>
      </c>
      <c r="Q2039" s="233" t="inlineStr">
        <is>
          <t>B105022</t>
        </is>
      </c>
      <c r="R2039" s="235" t="inlineStr">
        <is>
          <t>LT105</t>
        </is>
      </c>
      <c r="S2039" s="233" t="n"/>
      <c r="T2039" s="233" t="n"/>
      <c r="U2039" s="233" t="n"/>
    </row>
    <row r="2040">
      <c r="B2040" s="233">
        <f>IF(AND(M2040&lt;&gt;"B20", O2040= "Coating_Standard"),"Y","N")</f>
        <v/>
      </c>
      <c r="C2040" s="233" t="inlineStr">
        <is>
          <t>ConTab_BOM_KP_Insert_2763</t>
        </is>
      </c>
      <c r="D2040" s="233">
        <f>IF(B2040="Y",C2040,"")</f>
        <v/>
      </c>
      <c r="E2040" s="198" t="inlineStr">
        <is>
          <t>6015-3_4-KP</t>
        </is>
      </c>
      <c r="F2040" s="235" t="inlineStr">
        <is>
          <t>Opt_Insert</t>
        </is>
      </c>
      <c r="G2040" s="235" t="inlineStr">
        <is>
          <t>5</t>
        </is>
      </c>
      <c r="H2040" s="234" t="inlineStr">
        <is>
          <t>X5</t>
        </is>
      </c>
      <c r="I2040" s="233" t="inlineStr">
        <is>
          <t>Packing</t>
        </is>
      </c>
      <c r="J2040" s="233" t="inlineStr">
        <is>
          <t>Packing</t>
        </is>
      </c>
      <c r="K2040" s="233" t="n"/>
      <c r="L2040" s="233" t="inlineStr">
        <is>
          <t>Regreasable</t>
        </is>
      </c>
      <c r="M2040" s="233" t="inlineStr">
        <is>
          <t>C35</t>
        </is>
      </c>
      <c r="N2040" s="233" t="inlineStr">
        <is>
          <t>Lip Seal</t>
        </is>
      </c>
      <c r="O2040" s="233" t="inlineStr">
        <is>
          <t>Coating_Scotchkote134_interior_exterior_IncludeImpeller</t>
        </is>
      </c>
      <c r="P2040" s="235" t="inlineStr">
        <is>
          <t>RTF</t>
        </is>
      </c>
      <c r="Q2040" s="233" t="inlineStr">
        <is>
          <t>B101312</t>
        </is>
      </c>
      <c r="R2040" s="235" t="inlineStr">
        <is>
          <t>LT250</t>
        </is>
      </c>
      <c r="S2040" s="233" t="n"/>
      <c r="T2040" s="233" t="n"/>
      <c r="U2040" s="233" t="n"/>
    </row>
    <row r="2041">
      <c r="B2041" s="233">
        <f>IF(AND(M2041&lt;&gt;"B20", O2041= "Coating_Standard"),"Y","N")</f>
        <v/>
      </c>
      <c r="C2041" s="233" t="inlineStr">
        <is>
          <t>ConTab_BOM_KP_Insert_2764</t>
        </is>
      </c>
      <c r="D2041" s="233">
        <f>IF(B2041="Y",C2041,"")</f>
        <v/>
      </c>
      <c r="E2041" s="198" t="inlineStr">
        <is>
          <t>6015-3_4-KP</t>
        </is>
      </c>
      <c r="F2041" s="235" t="inlineStr">
        <is>
          <t>Opt_Insert</t>
        </is>
      </c>
      <c r="G2041" s="235" t="inlineStr">
        <is>
          <t>5</t>
        </is>
      </c>
      <c r="H2041" s="234" t="inlineStr">
        <is>
          <t>X5</t>
        </is>
      </c>
      <c r="I2041" s="233" t="inlineStr">
        <is>
          <t>Packing</t>
        </is>
      </c>
      <c r="J2041" s="233" t="inlineStr">
        <is>
          <t>Packing</t>
        </is>
      </c>
      <c r="K2041" s="233" t="n"/>
      <c r="L2041" s="233" t="inlineStr">
        <is>
          <t>Regreasable</t>
        </is>
      </c>
      <c r="M2041" s="233" t="inlineStr">
        <is>
          <t>J</t>
        </is>
      </c>
      <c r="N2041" s="233" t="inlineStr">
        <is>
          <t>Lip Seal</t>
        </is>
      </c>
      <c r="O2041" s="233" t="inlineStr">
        <is>
          <t>Coating_Scotchkote134_interior_exterior_IncludeImpeller</t>
        </is>
      </c>
      <c r="P2041" s="235" t="inlineStr">
        <is>
          <t>RTF</t>
        </is>
      </c>
      <c r="Q2041" s="233" t="inlineStr">
        <is>
          <t>B101312</t>
        </is>
      </c>
      <c r="R2041" s="235" t="inlineStr">
        <is>
          <t>LT105</t>
        </is>
      </c>
      <c r="S2041" s="233" t="n"/>
      <c r="T2041" s="233" t="n"/>
      <c r="U2041" s="233" t="n"/>
    </row>
    <row r="2042">
      <c r="B2042" s="233">
        <f>IF(AND(M2042&lt;&gt;"B20", O2042= "Coating_Standard"),"Y","N")</f>
        <v/>
      </c>
      <c r="C2042" s="233" t="inlineStr">
        <is>
          <t>ConTab_BOM_KP_Insert_2765</t>
        </is>
      </c>
      <c r="D2042" s="233">
        <f>IF(B2042="Y",C2042,"")</f>
        <v/>
      </c>
      <c r="E2042" s="198" t="inlineStr">
        <is>
          <t>6015-3_4-KP</t>
        </is>
      </c>
      <c r="F2042" s="235" t="inlineStr">
        <is>
          <t>Opt_Insert</t>
        </is>
      </c>
      <c r="G2042" s="235" t="inlineStr">
        <is>
          <t>5</t>
        </is>
      </c>
      <c r="H2042" s="234" t="inlineStr">
        <is>
          <t>X5</t>
        </is>
      </c>
      <c r="I2042" s="233" t="inlineStr">
        <is>
          <t>Mechanical Seal</t>
        </is>
      </c>
      <c r="J2042" s="233" t="inlineStr">
        <is>
          <t>Single</t>
        </is>
      </c>
      <c r="K2042" s="233" t="n"/>
      <c r="L2042" s="233" t="inlineStr">
        <is>
          <t>Regreasable</t>
        </is>
      </c>
      <c r="M2042" s="233" t="inlineStr">
        <is>
          <t>C35</t>
        </is>
      </c>
      <c r="N2042" s="233" t="inlineStr">
        <is>
          <t>Labrynth Lip Seal</t>
        </is>
      </c>
      <c r="O2042" s="233" t="inlineStr">
        <is>
          <t>Coating_Scotchkote134_interior_exterior_IncludeImpeller</t>
        </is>
      </c>
      <c r="P2042" s="235" t="inlineStr">
        <is>
          <t>RTF</t>
        </is>
      </c>
      <c r="Q2042" s="233" t="inlineStr">
        <is>
          <t>B104767</t>
        </is>
      </c>
      <c r="R2042" s="235" t="inlineStr">
        <is>
          <t>LT250</t>
        </is>
      </c>
      <c r="S2042" s="233" t="n"/>
      <c r="T2042" s="233" t="n"/>
      <c r="U2042" s="233" t="n"/>
    </row>
    <row r="2043">
      <c r="B2043" s="233">
        <f>IF(AND(M2043&lt;&gt;"B20", O2043= "Coating_Standard"),"Y","N")</f>
        <v/>
      </c>
      <c r="C2043" s="233" t="inlineStr">
        <is>
          <t>ConTab_BOM_KP_Insert_2766</t>
        </is>
      </c>
      <c r="D2043" s="233">
        <f>IF(B2043="Y",C2043,"")</f>
        <v/>
      </c>
      <c r="E2043" s="198" t="inlineStr">
        <is>
          <t>6015-3_4-KP</t>
        </is>
      </c>
      <c r="F2043" s="235" t="inlineStr">
        <is>
          <t>Opt_Insert</t>
        </is>
      </c>
      <c r="G2043" s="235" t="inlineStr">
        <is>
          <t>5</t>
        </is>
      </c>
      <c r="H2043" s="234" t="inlineStr">
        <is>
          <t>X5</t>
        </is>
      </c>
      <c r="I2043" s="233" t="inlineStr">
        <is>
          <t>Mechanical Seal</t>
        </is>
      </c>
      <c r="J2043" s="233" t="inlineStr">
        <is>
          <t>Single</t>
        </is>
      </c>
      <c r="K2043" s="233" t="n"/>
      <c r="L2043" s="233" t="inlineStr">
        <is>
          <t>Regreasable</t>
        </is>
      </c>
      <c r="M2043" s="233" t="inlineStr">
        <is>
          <t>J</t>
        </is>
      </c>
      <c r="N2043" s="233" t="inlineStr">
        <is>
          <t>Labrynth Lip Seal</t>
        </is>
      </c>
      <c r="O2043" s="233" t="inlineStr">
        <is>
          <t>Coating_Scotchkote134_interior_exterior_IncludeImpeller</t>
        </is>
      </c>
      <c r="P2043" s="235" t="inlineStr">
        <is>
          <t>RTF</t>
        </is>
      </c>
      <c r="Q2043" s="233" t="inlineStr">
        <is>
          <t>B104768</t>
        </is>
      </c>
      <c r="R2043" s="235" t="inlineStr">
        <is>
          <t>LT105</t>
        </is>
      </c>
      <c r="S2043" s="233" t="n"/>
      <c r="T2043" s="233" t="n"/>
      <c r="U2043" s="233" t="n"/>
    </row>
    <row r="2044">
      <c r="B2044" s="233">
        <f>IF(AND(M2044&lt;&gt;"B20", O2044= "Coating_Standard"),"Y","N")</f>
        <v/>
      </c>
      <c r="C2044" s="233" t="inlineStr">
        <is>
          <t>ConTab_BOM_KP_Insert_2767</t>
        </is>
      </c>
      <c r="D2044" s="233">
        <f>IF(B2044="Y",C2044,"")</f>
        <v/>
      </c>
      <c r="E2044" s="198" t="inlineStr">
        <is>
          <t>6015-3_4-KP</t>
        </is>
      </c>
      <c r="F2044" s="235" t="inlineStr">
        <is>
          <t>Opt_Insert</t>
        </is>
      </c>
      <c r="G2044" s="235" t="inlineStr">
        <is>
          <t>5</t>
        </is>
      </c>
      <c r="H2044" s="234" t="inlineStr">
        <is>
          <t>X5</t>
        </is>
      </c>
      <c r="I2044" s="233" t="inlineStr">
        <is>
          <t>Packing</t>
        </is>
      </c>
      <c r="J2044" s="233" t="inlineStr">
        <is>
          <t>Packing</t>
        </is>
      </c>
      <c r="K2044" s="233" t="n"/>
      <c r="L2044" s="233" t="inlineStr">
        <is>
          <t>Regreasable</t>
        </is>
      </c>
      <c r="M2044" s="233" t="inlineStr">
        <is>
          <t>C35</t>
        </is>
      </c>
      <c r="N2044" s="233" t="inlineStr">
        <is>
          <t>Labrynth Lip Seal</t>
        </is>
      </c>
      <c r="O2044" s="233" t="inlineStr">
        <is>
          <t>Coating_Scotchkote134_interior_exterior_IncludeImpeller</t>
        </is>
      </c>
      <c r="P2044" s="235" t="inlineStr">
        <is>
          <t>RTF</t>
        </is>
      </c>
      <c r="Q2044" s="233" t="inlineStr">
        <is>
          <t>B104770</t>
        </is>
      </c>
      <c r="R2044" s="235" t="inlineStr">
        <is>
          <t>LT250</t>
        </is>
      </c>
      <c r="S2044" s="233" t="n"/>
      <c r="T2044" s="233" t="n"/>
      <c r="U2044" s="233" t="n"/>
    </row>
    <row r="2045">
      <c r="B2045" s="233">
        <f>IF(AND(M2045&lt;&gt;"B20", O2045= "Coating_Standard"),"Y","N")</f>
        <v/>
      </c>
      <c r="C2045" s="233" t="inlineStr">
        <is>
          <t>ConTab_BOM_KP_Insert_2768</t>
        </is>
      </c>
      <c r="D2045" s="233">
        <f>IF(B2045="Y",C2045,"")</f>
        <v/>
      </c>
      <c r="E2045" s="198" t="inlineStr">
        <is>
          <t>6015-3_4-KP</t>
        </is>
      </c>
      <c r="F2045" s="235" t="inlineStr">
        <is>
          <t>Opt_Insert</t>
        </is>
      </c>
      <c r="G2045" s="235" t="inlineStr">
        <is>
          <t>5</t>
        </is>
      </c>
      <c r="H2045" s="234" t="inlineStr">
        <is>
          <t>X5</t>
        </is>
      </c>
      <c r="I2045" s="233" t="inlineStr">
        <is>
          <t>Packing</t>
        </is>
      </c>
      <c r="J2045" s="233" t="inlineStr">
        <is>
          <t>Packing</t>
        </is>
      </c>
      <c r="K2045" s="233" t="n"/>
      <c r="L2045" s="233" t="inlineStr">
        <is>
          <t>Regreasable</t>
        </is>
      </c>
      <c r="M2045" s="233" t="inlineStr">
        <is>
          <t>J</t>
        </is>
      </c>
      <c r="N2045" s="233" t="inlineStr">
        <is>
          <t>Labrynth Lip Seal</t>
        </is>
      </c>
      <c r="O2045" s="233" t="inlineStr">
        <is>
          <t>Coating_Scotchkote134_interior_exterior_IncludeImpeller</t>
        </is>
      </c>
      <c r="P2045" s="235" t="inlineStr">
        <is>
          <t>RTF</t>
        </is>
      </c>
      <c r="Q2045" s="233" t="inlineStr">
        <is>
          <t>B104771</t>
        </is>
      </c>
      <c r="R2045" s="235" t="inlineStr">
        <is>
          <t>LT105</t>
        </is>
      </c>
      <c r="S2045" s="233" t="n"/>
      <c r="T2045" s="233" t="n"/>
      <c r="U2045" s="233" t="n"/>
    </row>
    <row r="2046">
      <c r="B2046" s="233">
        <f>IF(AND(M2046&lt;&gt;"B20", O2046= "Coating_Standard"),"Y","N")</f>
        <v/>
      </c>
      <c r="C2046" s="233" t="inlineStr">
        <is>
          <t>ConTab_BOM_KP_Insert_2769</t>
        </is>
      </c>
      <c r="D2046" s="233">
        <f>IF(B2046="Y",C2046,"")</f>
        <v/>
      </c>
      <c r="E2046" s="198" t="inlineStr">
        <is>
          <t>6015-3_4-KP</t>
        </is>
      </c>
      <c r="F2046" s="235" t="inlineStr">
        <is>
          <t>Opt_Insert</t>
        </is>
      </c>
      <c r="G2046" s="235" t="inlineStr">
        <is>
          <t>5</t>
        </is>
      </c>
      <c r="H2046" s="234" t="inlineStr">
        <is>
          <t>X5</t>
        </is>
      </c>
      <c r="I2046" s="233" t="inlineStr">
        <is>
          <t>Mechanical Seal</t>
        </is>
      </c>
      <c r="J2046" s="233" t="inlineStr">
        <is>
          <t>Single</t>
        </is>
      </c>
      <c r="K2046" s="233" t="n"/>
      <c r="L2046" s="233" t="inlineStr">
        <is>
          <t>Oil Lubricated Bath</t>
        </is>
      </c>
      <c r="M2046" s="233" t="inlineStr">
        <is>
          <t>C35</t>
        </is>
      </c>
      <c r="N2046" s="233" t="inlineStr">
        <is>
          <t>Labrynth Lip Seal</t>
        </is>
      </c>
      <c r="O2046" s="233" t="inlineStr">
        <is>
          <t>Coating_Scotchkote134_interior_exterior_IncludeImpeller</t>
        </is>
      </c>
      <c r="P2046" s="235" t="inlineStr">
        <is>
          <t>RTF</t>
        </is>
      </c>
      <c r="Q2046" s="233" t="inlineStr">
        <is>
          <t>B104926</t>
        </is>
      </c>
      <c r="R2046" s="235" t="inlineStr">
        <is>
          <t>LT250</t>
        </is>
      </c>
      <c r="S2046" s="233" t="n"/>
      <c r="T2046" s="233" t="n"/>
      <c r="U2046" s="233" t="n"/>
    </row>
    <row r="2047">
      <c r="B2047" s="233">
        <f>IF(AND(M2047&lt;&gt;"B20", O2047= "Coating_Standard"),"Y","N")</f>
        <v/>
      </c>
      <c r="C2047" s="233" t="inlineStr">
        <is>
          <t>ConTab_BOM_KP_Insert_2770</t>
        </is>
      </c>
      <c r="D2047" s="233">
        <f>IF(B2047="Y",C2047,"")</f>
        <v/>
      </c>
      <c r="E2047" s="198" t="inlineStr">
        <is>
          <t>6015-3_4-KP</t>
        </is>
      </c>
      <c r="F2047" s="235" t="inlineStr">
        <is>
          <t>Opt_Insert</t>
        </is>
      </c>
      <c r="G2047" s="235" t="inlineStr">
        <is>
          <t>5</t>
        </is>
      </c>
      <c r="H2047" s="234" t="inlineStr">
        <is>
          <t>X5</t>
        </is>
      </c>
      <c r="I2047" s="233" t="inlineStr">
        <is>
          <t>Mechanical Seal</t>
        </is>
      </c>
      <c r="J2047" s="233" t="inlineStr">
        <is>
          <t>Single</t>
        </is>
      </c>
      <c r="K2047" s="233" t="n"/>
      <c r="L2047" s="233" t="inlineStr">
        <is>
          <t>Oil Lubricated Bath</t>
        </is>
      </c>
      <c r="M2047" s="233" t="inlineStr">
        <is>
          <t>J</t>
        </is>
      </c>
      <c r="N2047" s="233" t="inlineStr">
        <is>
          <t>Labrynth Lip Seal</t>
        </is>
      </c>
      <c r="O2047" s="233" t="inlineStr">
        <is>
          <t>Coating_Scotchkote134_interior_exterior_IncludeImpeller</t>
        </is>
      </c>
      <c r="P2047" s="235" t="inlineStr">
        <is>
          <t>RTF</t>
        </is>
      </c>
      <c r="Q2047" s="233" t="inlineStr">
        <is>
          <t>B104927</t>
        </is>
      </c>
      <c r="R2047" s="235" t="inlineStr">
        <is>
          <t>LT105</t>
        </is>
      </c>
      <c r="S2047" s="233" t="n"/>
      <c r="T2047" s="233" t="n"/>
      <c r="U2047" s="233" t="n"/>
    </row>
    <row r="2048">
      <c r="B2048" s="233">
        <f>IF(AND(M2048&lt;&gt;"B20", O2048= "Coating_Standard"),"Y","N")</f>
        <v/>
      </c>
      <c r="C2048" s="233" t="inlineStr">
        <is>
          <t>ConTab_BOM_KP_Insert_2771</t>
        </is>
      </c>
      <c r="D2048" s="233">
        <f>IF(B2048="Y",C2048,"")</f>
        <v/>
      </c>
      <c r="E2048" s="198" t="inlineStr">
        <is>
          <t>6015-3_4-KP</t>
        </is>
      </c>
      <c r="F2048" s="235" t="inlineStr">
        <is>
          <t>Opt_Insert</t>
        </is>
      </c>
      <c r="G2048" s="235" t="inlineStr">
        <is>
          <t>5</t>
        </is>
      </c>
      <c r="H2048" s="234" t="inlineStr">
        <is>
          <t>X5</t>
        </is>
      </c>
      <c r="I2048" s="233" t="inlineStr">
        <is>
          <t>Packing</t>
        </is>
      </c>
      <c r="J2048" s="233" t="inlineStr">
        <is>
          <t>Packing</t>
        </is>
      </c>
      <c r="K2048" s="233" t="n"/>
      <c r="L2048" s="233" t="inlineStr">
        <is>
          <t>Oil Lubricated Bath</t>
        </is>
      </c>
      <c r="M2048" s="233" t="inlineStr">
        <is>
          <t>C35</t>
        </is>
      </c>
      <c r="N2048" s="233" t="inlineStr">
        <is>
          <t>Labrynth Lip Seal</t>
        </is>
      </c>
      <c r="O2048" s="233" t="inlineStr">
        <is>
          <t>Coating_Scotchkote134_interior_exterior_IncludeImpeller</t>
        </is>
      </c>
      <c r="P2048" s="235" t="inlineStr">
        <is>
          <t>RTF</t>
        </is>
      </c>
      <c r="Q2048" s="233" t="inlineStr">
        <is>
          <t>B104929</t>
        </is>
      </c>
      <c r="R2048" s="235" t="inlineStr">
        <is>
          <t>LT250</t>
        </is>
      </c>
      <c r="S2048" s="233" t="n"/>
      <c r="T2048" s="233" t="n"/>
      <c r="U2048" s="233" t="n"/>
    </row>
    <row r="2049">
      <c r="B2049" s="233">
        <f>IF(AND(M2049&lt;&gt;"B20", O2049= "Coating_Standard"),"Y","N")</f>
        <v/>
      </c>
      <c r="C2049" s="233" t="inlineStr">
        <is>
          <t>ConTab_BOM_KP_Insert_2772</t>
        </is>
      </c>
      <c r="D2049" s="233">
        <f>IF(B2049="Y",C2049,"")</f>
        <v/>
      </c>
      <c r="E2049" s="198" t="inlineStr">
        <is>
          <t>6015-3_4-KP</t>
        </is>
      </c>
      <c r="F2049" s="235" t="inlineStr">
        <is>
          <t>Opt_Insert</t>
        </is>
      </c>
      <c r="G2049" s="235" t="inlineStr">
        <is>
          <t>5</t>
        </is>
      </c>
      <c r="H2049" s="234" t="inlineStr">
        <is>
          <t>X5</t>
        </is>
      </c>
      <c r="I2049" s="233" t="inlineStr">
        <is>
          <t>Packing</t>
        </is>
      </c>
      <c r="J2049" s="233" t="inlineStr">
        <is>
          <t>Packing</t>
        </is>
      </c>
      <c r="K2049" s="233" t="n"/>
      <c r="L2049" s="233" t="inlineStr">
        <is>
          <t>Oil Lubricated Bath</t>
        </is>
      </c>
      <c r="M2049" s="233" t="inlineStr">
        <is>
          <t>J</t>
        </is>
      </c>
      <c r="N2049" s="233" t="inlineStr">
        <is>
          <t>Labrynth Lip Seal</t>
        </is>
      </c>
      <c r="O2049" s="233" t="inlineStr">
        <is>
          <t>Coating_Scotchkote134_interior_exterior_IncludeImpeller</t>
        </is>
      </c>
      <c r="P2049" s="235" t="inlineStr">
        <is>
          <t>RTF</t>
        </is>
      </c>
      <c r="Q2049" s="233" t="inlineStr">
        <is>
          <t>B104930</t>
        </is>
      </c>
      <c r="R2049" s="235" t="inlineStr">
        <is>
          <t>LT105</t>
        </is>
      </c>
      <c r="S2049" s="233" t="n"/>
      <c r="T2049" s="233" t="n"/>
      <c r="U2049" s="233" t="n"/>
    </row>
    <row r="2050">
      <c r="B2050" s="233">
        <f>IF(AND(M2050&lt;&gt;"B20", O2050= "Coating_Standard"),"Y","N")</f>
        <v/>
      </c>
      <c r="C2050" s="233" t="inlineStr">
        <is>
          <t>ConTab_BOM_KP_Insert_4852</t>
        </is>
      </c>
      <c r="D2050" s="233">
        <f>IF(B2050="Y",C2050,"")</f>
        <v/>
      </c>
      <c r="E2050" s="198" t="inlineStr">
        <is>
          <t>1012-1_2-KP</t>
        </is>
      </c>
      <c r="F2050" s="235" t="inlineStr">
        <is>
          <t>Opt_Insert</t>
        </is>
      </c>
      <c r="G2050" s="235" t="inlineStr">
        <is>
          <t>5</t>
        </is>
      </c>
      <c r="H2050" s="234" t="inlineStr">
        <is>
          <t>X5</t>
        </is>
      </c>
      <c r="I2050" s="233" t="inlineStr">
        <is>
          <t>Mechanical Seal</t>
        </is>
      </c>
      <c r="J2050" s="233" t="inlineStr">
        <is>
          <t>Single</t>
        </is>
      </c>
      <c r="K2050" s="233" t="n"/>
      <c r="L2050" s="233" t="inlineStr">
        <is>
          <t>Regreasable</t>
        </is>
      </c>
      <c r="M2050" s="233" t="inlineStr">
        <is>
          <t>C35</t>
        </is>
      </c>
      <c r="N2050" s="233" t="inlineStr">
        <is>
          <t>No Lip seals or labrynth seals</t>
        </is>
      </c>
      <c r="O2050" s="233" t="inlineStr">
        <is>
          <t>Coating_Standard</t>
        </is>
      </c>
      <c r="P2050" s="235" t="inlineStr">
        <is>
          <t>96699122</t>
        </is>
      </c>
      <c r="Q2050" s="233" t="inlineStr">
        <is>
          <t>B101284</t>
        </is>
      </c>
      <c r="R2050" s="235" t="inlineStr">
        <is>
          <t>LT027</t>
        </is>
      </c>
      <c r="S2050" s="233" t="n"/>
      <c r="T2050" s="233" t="n"/>
      <c r="U2050" s="233" t="n"/>
    </row>
    <row r="2051">
      <c r="B2051" s="233">
        <f>IF(AND(M2051&lt;&gt;"B20", O2051= "Coating_Standard"),"Y","N")</f>
        <v/>
      </c>
      <c r="C2051" s="233" t="inlineStr">
        <is>
          <t>ConTab_BOM_KP_Insert_4853</t>
        </is>
      </c>
      <c r="D2051" s="233">
        <f>IF(B2051="Y",C2051,"")</f>
        <v/>
      </c>
      <c r="E2051" s="198" t="inlineStr">
        <is>
          <t>1012-1_2-KP</t>
        </is>
      </c>
      <c r="F2051" s="235" t="inlineStr">
        <is>
          <t>Opt_Insert</t>
        </is>
      </c>
      <c r="G2051" s="235" t="inlineStr">
        <is>
          <t>5</t>
        </is>
      </c>
      <c r="H2051" s="234" t="inlineStr">
        <is>
          <t>X5</t>
        </is>
      </c>
      <c r="I2051" s="233" t="inlineStr">
        <is>
          <t>Mechanical Seal</t>
        </is>
      </c>
      <c r="J2051" s="233" t="inlineStr">
        <is>
          <t>Single</t>
        </is>
      </c>
      <c r="K2051" s="233" t="n"/>
      <c r="L2051" s="233" t="inlineStr">
        <is>
          <t>Regreasable</t>
        </is>
      </c>
      <c r="M2051" s="233" t="inlineStr">
        <is>
          <t>J</t>
        </is>
      </c>
      <c r="N2051" s="233" t="inlineStr">
        <is>
          <t>No Lip seals or labrynth seals</t>
        </is>
      </c>
      <c r="O2051" s="233" t="inlineStr">
        <is>
          <t>Coating_Standard</t>
        </is>
      </c>
      <c r="P2051" s="235" t="n">
        <v>98140102</v>
      </c>
      <c r="Q2051" s="233" t="inlineStr">
        <is>
          <t>B101286</t>
        </is>
      </c>
      <c r="R2051" s="235" t="inlineStr">
        <is>
          <t>LT105</t>
        </is>
      </c>
      <c r="S2051" s="233" t="n"/>
      <c r="T2051" s="233" t="n"/>
      <c r="U2051" s="233" t="n"/>
    </row>
    <row r="2052">
      <c r="B2052" s="233">
        <f>IF(AND(M2052&lt;&gt;"B20", O2052= "Coating_Standard"),"Y","N")</f>
        <v/>
      </c>
      <c r="C2052" s="233" t="inlineStr">
        <is>
          <t>ConTab_BOM_KP_Insert_4854</t>
        </is>
      </c>
      <c r="D2052" s="233">
        <f>IF(B2052="Y",C2052,"")</f>
        <v/>
      </c>
      <c r="E2052" s="198" t="inlineStr">
        <is>
          <t>1012-1_2-KP</t>
        </is>
      </c>
      <c r="F2052" s="235" t="inlineStr">
        <is>
          <t>Opt_Insert</t>
        </is>
      </c>
      <c r="G2052" s="235" t="inlineStr">
        <is>
          <t>5</t>
        </is>
      </c>
      <c r="H2052" s="234" t="inlineStr">
        <is>
          <t>X5</t>
        </is>
      </c>
      <c r="I2052" s="233" t="inlineStr">
        <is>
          <t>Mechanical Seal</t>
        </is>
      </c>
      <c r="J2052" s="233" t="inlineStr">
        <is>
          <t>Single</t>
        </is>
      </c>
      <c r="K2052" s="233" t="n"/>
      <c r="L2052" s="233" t="inlineStr">
        <is>
          <t>Regreasable</t>
        </is>
      </c>
      <c r="M2052" s="233" t="inlineStr">
        <is>
          <t>X</t>
        </is>
      </c>
      <c r="N2052" s="233" t="inlineStr">
        <is>
          <t>Special/Other</t>
        </is>
      </c>
      <c r="O2052" s="233" t="inlineStr">
        <is>
          <t>Coating_Standard</t>
        </is>
      </c>
      <c r="P2052" s="235" t="inlineStr">
        <is>
          <t>RTF</t>
        </is>
      </c>
      <c r="Q2052" s="233" t="inlineStr">
        <is>
          <t>B101287</t>
        </is>
      </c>
      <c r="R2052" s="235" t="inlineStr">
        <is>
          <t>LT029</t>
        </is>
      </c>
      <c r="S2052" s="233" t="n"/>
      <c r="T2052" s="233" t="n"/>
      <c r="U2052" s="233" t="n"/>
    </row>
    <row r="2053">
      <c r="B2053" s="233">
        <f>IF(AND(M2053&lt;&gt;"B20", O2053= "Coating_Standard"),"Y","N")</f>
        <v/>
      </c>
      <c r="C2053" s="233" t="inlineStr">
        <is>
          <t>ConTab_BOM_KP_Insert_4855</t>
        </is>
      </c>
      <c r="D2053" s="233">
        <f>IF(B2053="Y",C2053,"")</f>
        <v/>
      </c>
      <c r="E2053" s="198" t="inlineStr">
        <is>
          <t>1012-1_2-KP</t>
        </is>
      </c>
      <c r="F2053" s="235" t="inlineStr">
        <is>
          <t>Opt_Insert</t>
        </is>
      </c>
      <c r="G2053" s="235" t="inlineStr">
        <is>
          <t>5</t>
        </is>
      </c>
      <c r="H2053" s="234" t="inlineStr">
        <is>
          <t>X5</t>
        </is>
      </c>
      <c r="I2053" s="233" t="inlineStr">
        <is>
          <t>Packing</t>
        </is>
      </c>
      <c r="J2053" s="233" t="inlineStr">
        <is>
          <t>Packing</t>
        </is>
      </c>
      <c r="K2053" s="233" t="n"/>
      <c r="L2053" s="233" t="inlineStr">
        <is>
          <t>Regreasable</t>
        </is>
      </c>
      <c r="M2053" s="233" t="inlineStr">
        <is>
          <t>C35</t>
        </is>
      </c>
      <c r="N2053" s="233" t="inlineStr">
        <is>
          <t>No Lip seals or labrynth seals</t>
        </is>
      </c>
      <c r="O2053" s="233" t="inlineStr">
        <is>
          <t>Coating_Standard</t>
        </is>
      </c>
      <c r="P2053" s="235" t="inlineStr">
        <is>
          <t>96699123</t>
        </is>
      </c>
      <c r="Q2053" s="233" t="inlineStr">
        <is>
          <t>B101288</t>
        </is>
      </c>
      <c r="R2053" s="235" t="inlineStr">
        <is>
          <t>LT027</t>
        </is>
      </c>
      <c r="S2053" s="233" t="n"/>
      <c r="T2053" s="233" t="n"/>
      <c r="U2053" s="233" t="n"/>
    </row>
    <row r="2054">
      <c r="B2054" s="233">
        <f>IF(AND(M2054&lt;&gt;"B20", O2054= "Coating_Standard"),"Y","N")</f>
        <v/>
      </c>
      <c r="C2054" s="233" t="inlineStr">
        <is>
          <t>ConTab_BOM_KP_Insert_4856</t>
        </is>
      </c>
      <c r="D2054" s="233">
        <f>IF(B2054="Y",C2054,"")</f>
        <v/>
      </c>
      <c r="E2054" s="198" t="inlineStr">
        <is>
          <t>1012-1_2-KP</t>
        </is>
      </c>
      <c r="F2054" s="235" t="inlineStr">
        <is>
          <t>Opt_Insert</t>
        </is>
      </c>
      <c r="G2054" s="235" t="inlineStr">
        <is>
          <t>5</t>
        </is>
      </c>
      <c r="H2054" s="234" t="inlineStr">
        <is>
          <t>X5</t>
        </is>
      </c>
      <c r="I2054" s="233" t="inlineStr">
        <is>
          <t>Packing</t>
        </is>
      </c>
      <c r="J2054" s="233" t="inlineStr">
        <is>
          <t>Packing</t>
        </is>
      </c>
      <c r="K2054" s="233" t="n"/>
      <c r="L2054" s="233" t="inlineStr">
        <is>
          <t>Regreasable</t>
        </is>
      </c>
      <c r="M2054" s="233" t="inlineStr">
        <is>
          <t>J</t>
        </is>
      </c>
      <c r="N2054" s="233" t="inlineStr">
        <is>
          <t>No Lip seals or labrynth seals</t>
        </is>
      </c>
      <c r="O2054" s="233" t="inlineStr">
        <is>
          <t>Coating_Standard</t>
        </is>
      </c>
      <c r="P2054" s="235" t="inlineStr">
        <is>
          <t>RTF</t>
        </is>
      </c>
      <c r="Q2054" s="233" t="inlineStr">
        <is>
          <t>B101290</t>
        </is>
      </c>
      <c r="R2054" s="235" t="inlineStr">
        <is>
          <t>LT105</t>
        </is>
      </c>
      <c r="S2054" s="233" t="n"/>
      <c r="T2054" s="233" t="n"/>
      <c r="U2054" s="233" t="n"/>
    </row>
    <row r="2055">
      <c r="B2055" s="233">
        <f>IF(AND(M2055&lt;&gt;"B20", O2055= "Coating_Standard"),"Y","N")</f>
        <v/>
      </c>
      <c r="C2055" s="233" t="inlineStr">
        <is>
          <t>ConTab_BOM_KP_Insert_4857</t>
        </is>
      </c>
      <c r="D2055" s="233">
        <f>IF(B2055="Y",C2055,"")</f>
        <v/>
      </c>
      <c r="E2055" s="198" t="inlineStr">
        <is>
          <t>1012-1_2-KP</t>
        </is>
      </c>
      <c r="F2055" s="235" t="inlineStr">
        <is>
          <t>Opt_Insert</t>
        </is>
      </c>
      <c r="G2055" s="235" t="inlineStr">
        <is>
          <t>5</t>
        </is>
      </c>
      <c r="H2055" s="234" t="inlineStr">
        <is>
          <t>X5</t>
        </is>
      </c>
      <c r="I2055" s="233" t="inlineStr">
        <is>
          <t>Packing</t>
        </is>
      </c>
      <c r="J2055" s="233" t="inlineStr">
        <is>
          <t>Packing</t>
        </is>
      </c>
      <c r="K2055" s="233" t="n"/>
      <c r="L2055" s="233" t="inlineStr">
        <is>
          <t>Regreasable</t>
        </is>
      </c>
      <c r="M2055" s="233" t="inlineStr">
        <is>
          <t>X</t>
        </is>
      </c>
      <c r="N2055" s="233" t="inlineStr">
        <is>
          <t>Special/Other</t>
        </is>
      </c>
      <c r="O2055" s="233" t="inlineStr">
        <is>
          <t>Coating_Standard</t>
        </is>
      </c>
      <c r="P2055" s="235" t="inlineStr">
        <is>
          <t>RTF</t>
        </is>
      </c>
      <c r="Q2055" s="233" t="inlineStr">
        <is>
          <t>B101291</t>
        </is>
      </c>
      <c r="R2055" s="235" t="inlineStr">
        <is>
          <t>LT029</t>
        </is>
      </c>
      <c r="S2055" s="233" t="n"/>
      <c r="T2055" s="233" t="n"/>
      <c r="U2055" s="233" t="n"/>
    </row>
    <row r="2056">
      <c r="B2056" s="233">
        <f>IF(AND(M2056&lt;&gt;"B20", O2056= "Coating_Standard"),"Y","N")</f>
        <v/>
      </c>
      <c r="C2056" s="233" t="inlineStr">
        <is>
          <t>ConTab_BOM_KP_Insert_4858</t>
        </is>
      </c>
      <c r="D2056" s="233">
        <f>IF(B2056="Y",C2056,"")</f>
        <v/>
      </c>
      <c r="E2056" s="198" t="inlineStr">
        <is>
          <t>1012-1_2-KP</t>
        </is>
      </c>
      <c r="F2056" s="235" t="inlineStr">
        <is>
          <t>Opt_Insert</t>
        </is>
      </c>
      <c r="G2056" s="235" t="inlineStr">
        <is>
          <t>5</t>
        </is>
      </c>
      <c r="H2056" s="234" t="inlineStr">
        <is>
          <t>X5</t>
        </is>
      </c>
      <c r="I2056" s="233" t="inlineStr">
        <is>
          <t>Mechanical Seal</t>
        </is>
      </c>
      <c r="J2056" s="233" t="inlineStr">
        <is>
          <t>Single</t>
        </is>
      </c>
      <c r="K2056" s="233" t="n"/>
      <c r="L2056" s="233" t="inlineStr">
        <is>
          <t>Oil Lubricated Bath</t>
        </is>
      </c>
      <c r="M2056" s="233" t="inlineStr">
        <is>
          <t>C35</t>
        </is>
      </c>
      <c r="N2056" s="233" t="inlineStr">
        <is>
          <t>Lip Seal</t>
        </is>
      </c>
      <c r="O2056" s="233" t="inlineStr">
        <is>
          <t>Coating_Standard</t>
        </is>
      </c>
      <c r="P2056" s="235" t="n">
        <v>97638289</v>
      </c>
      <c r="Q2056" s="233" t="inlineStr">
        <is>
          <t>B104036</t>
        </is>
      </c>
      <c r="R2056" s="235" t="inlineStr">
        <is>
          <t>LT027</t>
        </is>
      </c>
      <c r="S2056" s="233" t="n"/>
      <c r="T2056" s="233" t="n"/>
      <c r="U2056" s="233" t="n"/>
    </row>
    <row r="2057">
      <c r="B2057" s="233">
        <f>IF(AND(M2057&lt;&gt;"B20", O2057= "Coating_Standard"),"Y","N")</f>
        <v/>
      </c>
      <c r="C2057" s="233" t="inlineStr">
        <is>
          <t>ConTab_BOM_KP_Insert_4859</t>
        </is>
      </c>
      <c r="D2057" s="233">
        <f>IF(B2057="Y",C2057,"")</f>
        <v/>
      </c>
      <c r="E2057" s="198" t="inlineStr">
        <is>
          <t>1012-1_2-KP</t>
        </is>
      </c>
      <c r="F2057" s="235" t="inlineStr">
        <is>
          <t>Opt_Insert</t>
        </is>
      </c>
      <c r="G2057" s="235" t="inlineStr">
        <is>
          <t>5</t>
        </is>
      </c>
      <c r="H2057" s="234" t="inlineStr">
        <is>
          <t>X5</t>
        </is>
      </c>
      <c r="I2057" s="233" t="inlineStr">
        <is>
          <t>Mechanical Seal</t>
        </is>
      </c>
      <c r="J2057" s="233" t="inlineStr">
        <is>
          <t>Single</t>
        </is>
      </c>
      <c r="K2057" s="233" t="n"/>
      <c r="L2057" s="233" t="inlineStr">
        <is>
          <t>Oil Lubricated Bath</t>
        </is>
      </c>
      <c r="M2057" s="233" t="inlineStr">
        <is>
          <t>J</t>
        </is>
      </c>
      <c r="N2057" s="233" t="inlineStr">
        <is>
          <t>Lip Seal</t>
        </is>
      </c>
      <c r="O2057" s="233" t="inlineStr">
        <is>
          <t>Coating_Standard</t>
        </is>
      </c>
      <c r="P2057" s="235" t="inlineStr">
        <is>
          <t>RTF</t>
        </is>
      </c>
      <c r="Q2057" s="233" t="inlineStr">
        <is>
          <t>B104038</t>
        </is>
      </c>
      <c r="R2057" s="235" t="inlineStr">
        <is>
          <t>LT105</t>
        </is>
      </c>
      <c r="S2057" s="233" t="n"/>
      <c r="T2057" s="233" t="n"/>
      <c r="U2057" s="233" t="n"/>
    </row>
    <row r="2058">
      <c r="B2058" s="233">
        <f>IF(AND(M2058&lt;&gt;"B20", O2058= "Coating_Standard"),"Y","N")</f>
        <v/>
      </c>
      <c r="C2058" s="233" t="inlineStr">
        <is>
          <t>ConTab_BOM_KP_Insert_4860</t>
        </is>
      </c>
      <c r="D2058" s="233">
        <f>IF(B2058="Y",C2058,"")</f>
        <v/>
      </c>
      <c r="E2058" s="198" t="inlineStr">
        <is>
          <t>1012-1_2-KP</t>
        </is>
      </c>
      <c r="F2058" s="235" t="inlineStr">
        <is>
          <t>Opt_Insert</t>
        </is>
      </c>
      <c r="G2058" s="235" t="inlineStr">
        <is>
          <t>5</t>
        </is>
      </c>
      <c r="H2058" s="234" t="inlineStr">
        <is>
          <t>X5</t>
        </is>
      </c>
      <c r="I2058" s="233" t="inlineStr">
        <is>
          <t>Mechanical Seal</t>
        </is>
      </c>
      <c r="J2058" s="233" t="inlineStr">
        <is>
          <t>Single</t>
        </is>
      </c>
      <c r="K2058" s="233" t="n"/>
      <c r="L2058" s="233" t="inlineStr">
        <is>
          <t>Oil Lubricated Bath</t>
        </is>
      </c>
      <c r="M2058" s="233" t="inlineStr">
        <is>
          <t>X</t>
        </is>
      </c>
      <c r="N2058" s="233" t="inlineStr">
        <is>
          <t>Special/Other</t>
        </is>
      </c>
      <c r="O2058" s="233" t="inlineStr">
        <is>
          <t>Coating_Standard</t>
        </is>
      </c>
      <c r="P2058" s="235" t="inlineStr">
        <is>
          <t>RTF</t>
        </is>
      </c>
      <c r="Q2058" s="233" t="inlineStr">
        <is>
          <t>B104039</t>
        </is>
      </c>
      <c r="R2058" s="235" t="inlineStr">
        <is>
          <t>LT029</t>
        </is>
      </c>
      <c r="S2058" s="233" t="n"/>
      <c r="T2058" s="233" t="n"/>
      <c r="U2058" s="233" t="n"/>
    </row>
    <row r="2059">
      <c r="B2059" s="233">
        <f>IF(AND(M2059&lt;&gt;"B20", O2059= "Coating_Standard"),"Y","N")</f>
        <v/>
      </c>
      <c r="C2059" s="233" t="inlineStr">
        <is>
          <t>ConTab_BOM_KP_Insert_4861</t>
        </is>
      </c>
      <c r="D2059" s="233">
        <f>IF(B2059="Y",C2059,"")</f>
        <v/>
      </c>
      <c r="E2059" s="198" t="inlineStr">
        <is>
          <t>1012-1_2-KP</t>
        </is>
      </c>
      <c r="F2059" s="235" t="inlineStr">
        <is>
          <t>Opt_Insert</t>
        </is>
      </c>
      <c r="G2059" s="235" t="inlineStr">
        <is>
          <t>5</t>
        </is>
      </c>
      <c r="H2059" s="234" t="inlineStr">
        <is>
          <t>X5</t>
        </is>
      </c>
      <c r="I2059" s="233" t="inlineStr">
        <is>
          <t>Packing</t>
        </is>
      </c>
      <c r="J2059" s="233" t="inlineStr">
        <is>
          <t>Packing</t>
        </is>
      </c>
      <c r="K2059" s="233" t="n"/>
      <c r="L2059" s="233" t="inlineStr">
        <is>
          <t>Oil Lubricated Bath</t>
        </is>
      </c>
      <c r="M2059" s="233" t="inlineStr">
        <is>
          <t>C35</t>
        </is>
      </c>
      <c r="N2059" s="233" t="inlineStr">
        <is>
          <t>Lip Seal</t>
        </is>
      </c>
      <c r="O2059" s="233" t="inlineStr">
        <is>
          <t>Coating_Standard</t>
        </is>
      </c>
      <c r="P2059" s="235" t="inlineStr">
        <is>
          <t>RTF</t>
        </is>
      </c>
      <c r="Q2059" s="233" t="inlineStr">
        <is>
          <t>B104036</t>
        </is>
      </c>
      <c r="R2059" s="235" t="inlineStr">
        <is>
          <t>LT027</t>
        </is>
      </c>
      <c r="S2059" s="233" t="n"/>
      <c r="T2059" s="233" t="n"/>
      <c r="U2059" s="233" t="n"/>
    </row>
    <row r="2060">
      <c r="B2060" s="233">
        <f>IF(AND(M2060&lt;&gt;"B20", O2060= "Coating_Standard"),"Y","N")</f>
        <v/>
      </c>
      <c r="C2060" s="233" t="inlineStr">
        <is>
          <t>ConTab_BOM_KP_Insert_4862</t>
        </is>
      </c>
      <c r="D2060" s="233">
        <f>IF(B2060="Y",C2060,"")</f>
        <v/>
      </c>
      <c r="E2060" s="198" t="inlineStr">
        <is>
          <t>1012-1_2-KP</t>
        </is>
      </c>
      <c r="F2060" s="235" t="inlineStr">
        <is>
          <t>Opt_Insert</t>
        </is>
      </c>
      <c r="G2060" s="235" t="inlineStr">
        <is>
          <t>5</t>
        </is>
      </c>
      <c r="H2060" s="234" t="inlineStr">
        <is>
          <t>X5</t>
        </is>
      </c>
      <c r="I2060" s="233" t="inlineStr">
        <is>
          <t>Packing</t>
        </is>
      </c>
      <c r="J2060" s="233" t="inlineStr">
        <is>
          <t>Packing</t>
        </is>
      </c>
      <c r="K2060" s="233" t="n"/>
      <c r="L2060" s="233" t="inlineStr">
        <is>
          <t>Oil Lubricated Bath</t>
        </is>
      </c>
      <c r="M2060" s="233" t="inlineStr">
        <is>
          <t>J</t>
        </is>
      </c>
      <c r="N2060" s="233" t="inlineStr">
        <is>
          <t>Lip Seal</t>
        </is>
      </c>
      <c r="O2060" s="233" t="inlineStr">
        <is>
          <t>Coating_Standard</t>
        </is>
      </c>
      <c r="P2060" s="235" t="inlineStr">
        <is>
          <t>RTF</t>
        </is>
      </c>
      <c r="Q2060" s="233" t="inlineStr">
        <is>
          <t>B104038</t>
        </is>
      </c>
      <c r="R2060" s="235" t="inlineStr">
        <is>
          <t>LT105</t>
        </is>
      </c>
      <c r="S2060" s="233" t="n"/>
      <c r="T2060" s="233" t="n"/>
      <c r="U2060" s="233" t="n"/>
    </row>
    <row r="2061">
      <c r="B2061" s="233">
        <f>IF(AND(M2061&lt;&gt;"B20", O2061= "Coating_Standard"),"Y","N")</f>
        <v/>
      </c>
      <c r="C2061" s="233" t="inlineStr">
        <is>
          <t>ConTab_BOM_KP_Insert_4863</t>
        </is>
      </c>
      <c r="D2061" s="233">
        <f>IF(B2061="Y",C2061,"")</f>
        <v/>
      </c>
      <c r="E2061" s="198" t="inlineStr">
        <is>
          <t>1012-1_2-KP</t>
        </is>
      </c>
      <c r="F2061" s="235" t="inlineStr">
        <is>
          <t>Opt_Insert</t>
        </is>
      </c>
      <c r="G2061" s="235" t="inlineStr">
        <is>
          <t>5</t>
        </is>
      </c>
      <c r="H2061" s="234" t="inlineStr">
        <is>
          <t>X5</t>
        </is>
      </c>
      <c r="I2061" s="233" t="inlineStr">
        <is>
          <t>Packing</t>
        </is>
      </c>
      <c r="J2061" s="233" t="inlineStr">
        <is>
          <t>Packing</t>
        </is>
      </c>
      <c r="K2061" s="233" t="n"/>
      <c r="L2061" s="233" t="inlineStr">
        <is>
          <t>Oil Lubricated Bath</t>
        </is>
      </c>
      <c r="M2061" s="233" t="inlineStr">
        <is>
          <t>X</t>
        </is>
      </c>
      <c r="N2061" s="233" t="inlineStr">
        <is>
          <t>Special/Other</t>
        </is>
      </c>
      <c r="O2061" s="233" t="inlineStr">
        <is>
          <t>Coating_Standard</t>
        </is>
      </c>
      <c r="P2061" s="235" t="inlineStr">
        <is>
          <t>RTF</t>
        </is>
      </c>
      <c r="Q2061" s="233" t="inlineStr">
        <is>
          <t>B104039</t>
        </is>
      </c>
      <c r="R2061" s="235" t="inlineStr">
        <is>
          <t>LT029</t>
        </is>
      </c>
      <c r="S2061" s="233" t="n"/>
      <c r="T2061" s="233" t="n"/>
      <c r="U2061" s="233" t="n"/>
    </row>
    <row r="2062">
      <c r="B2062" s="233">
        <f>IF(AND(M2062&lt;&gt;"B20", O2062= "Coating_Standard"),"Y","N")</f>
        <v/>
      </c>
      <c r="C2062" s="233" t="inlineStr">
        <is>
          <t>ConTab_BOM_KP_Insert_4864</t>
        </is>
      </c>
      <c r="D2062" s="233">
        <f>IF(B2062="Y",C2062,"")</f>
        <v/>
      </c>
      <c r="E2062" s="198" t="inlineStr">
        <is>
          <t>1012-1_2-KP</t>
        </is>
      </c>
      <c r="F2062" s="235" t="inlineStr">
        <is>
          <t>Opt_Insert</t>
        </is>
      </c>
      <c r="G2062" s="235" t="inlineStr">
        <is>
          <t>5</t>
        </is>
      </c>
      <c r="H2062" s="234" t="inlineStr">
        <is>
          <t>X5</t>
        </is>
      </c>
      <c r="I2062" s="233" t="inlineStr">
        <is>
          <t>Mechanical Seal</t>
        </is>
      </c>
      <c r="J2062" s="233" t="inlineStr">
        <is>
          <t>Single</t>
        </is>
      </c>
      <c r="K2062" s="233" t="n"/>
      <c r="L2062" s="233" t="inlineStr">
        <is>
          <t>Regreasable</t>
        </is>
      </c>
      <c r="M2062" s="233" t="inlineStr">
        <is>
          <t>C35</t>
        </is>
      </c>
      <c r="N2062" s="233" t="inlineStr">
        <is>
          <t>Lip Seal</t>
        </is>
      </c>
      <c r="O2062" s="233" t="inlineStr">
        <is>
          <t>Coating_Standard</t>
        </is>
      </c>
      <c r="P2062" s="235" t="inlineStr">
        <is>
          <t>RTF</t>
        </is>
      </c>
      <c r="Q2062" s="233" t="inlineStr">
        <is>
          <t>B105021</t>
        </is>
      </c>
      <c r="R2062" s="235" t="inlineStr">
        <is>
          <t>LT027</t>
        </is>
      </c>
      <c r="S2062" s="233" t="n"/>
      <c r="T2062" s="233" t="n"/>
      <c r="U2062" s="233" t="n"/>
    </row>
    <row r="2063">
      <c r="B2063" s="233">
        <f>IF(AND(M2063&lt;&gt;"B20", O2063= "Coating_Standard"),"Y","N")</f>
        <v/>
      </c>
      <c r="C2063" s="233" t="inlineStr">
        <is>
          <t>ConTab_BOM_KP_Insert_4865</t>
        </is>
      </c>
      <c r="D2063" s="233">
        <f>IF(B2063="Y",C2063,"")</f>
        <v/>
      </c>
      <c r="E2063" s="198" t="inlineStr">
        <is>
          <t>1012-1_2-KP</t>
        </is>
      </c>
      <c r="F2063" s="235" t="inlineStr">
        <is>
          <t>Opt_Insert</t>
        </is>
      </c>
      <c r="G2063" s="235" t="inlineStr">
        <is>
          <t>5</t>
        </is>
      </c>
      <c r="H2063" s="234" t="inlineStr">
        <is>
          <t>X5</t>
        </is>
      </c>
      <c r="I2063" s="233" t="inlineStr">
        <is>
          <t>Mechanical Seal</t>
        </is>
      </c>
      <c r="J2063" s="233" t="inlineStr">
        <is>
          <t>Single</t>
        </is>
      </c>
      <c r="K2063" s="233" t="n"/>
      <c r="L2063" s="233" t="inlineStr">
        <is>
          <t>Regreasable</t>
        </is>
      </c>
      <c r="M2063" s="233" t="inlineStr">
        <is>
          <t>J</t>
        </is>
      </c>
      <c r="N2063" s="233" t="inlineStr">
        <is>
          <t>Lip Seal</t>
        </is>
      </c>
      <c r="O2063" s="233" t="inlineStr">
        <is>
          <t>Coating_Standard</t>
        </is>
      </c>
      <c r="P2063" s="235" t="inlineStr">
        <is>
          <t>RTF</t>
        </is>
      </c>
      <c r="Q2063" s="233" t="inlineStr">
        <is>
          <t>B105022</t>
        </is>
      </c>
      <c r="R2063" s="235" t="inlineStr">
        <is>
          <t>LT105</t>
        </is>
      </c>
      <c r="S2063" s="233" t="n"/>
      <c r="T2063" s="233" t="n"/>
      <c r="U2063" s="233" t="n"/>
    </row>
    <row r="2064">
      <c r="B2064" s="233">
        <f>IF(AND(M2064&lt;&gt;"B20", O2064= "Coating_Standard"),"Y","N")</f>
        <v/>
      </c>
      <c r="C2064" s="233" t="inlineStr">
        <is>
          <t>ConTab_BOM_KP_Insert_4866</t>
        </is>
      </c>
      <c r="D2064" s="233">
        <f>IF(B2064="Y",C2064,"")</f>
        <v/>
      </c>
      <c r="E2064" s="198" t="inlineStr">
        <is>
          <t>1012-1_2-KP</t>
        </is>
      </c>
      <c r="F2064" s="235" t="inlineStr">
        <is>
          <t>Opt_Insert</t>
        </is>
      </c>
      <c r="G2064" s="235" t="inlineStr">
        <is>
          <t>5</t>
        </is>
      </c>
      <c r="H2064" s="234" t="inlineStr">
        <is>
          <t>X5</t>
        </is>
      </c>
      <c r="I2064" s="233" t="inlineStr">
        <is>
          <t>Packing</t>
        </is>
      </c>
      <c r="J2064" s="233" t="inlineStr">
        <is>
          <t>Packing</t>
        </is>
      </c>
      <c r="K2064" s="233" t="n"/>
      <c r="L2064" s="233" t="inlineStr">
        <is>
          <t>Regreasable</t>
        </is>
      </c>
      <c r="M2064" s="233" t="inlineStr">
        <is>
          <t>C35</t>
        </is>
      </c>
      <c r="N2064" s="233" t="inlineStr">
        <is>
          <t>Lip Seal</t>
        </is>
      </c>
      <c r="O2064" s="233" t="inlineStr">
        <is>
          <t>Coating_Standard</t>
        </is>
      </c>
      <c r="P2064" s="235" t="inlineStr">
        <is>
          <t>RTF</t>
        </is>
      </c>
      <c r="Q2064" s="233" t="inlineStr">
        <is>
          <t>B101312</t>
        </is>
      </c>
      <c r="R2064" s="235" t="inlineStr">
        <is>
          <t>LT027</t>
        </is>
      </c>
      <c r="S2064" s="233" t="n"/>
      <c r="T2064" s="233" t="n"/>
      <c r="U2064" s="233" t="n"/>
    </row>
    <row r="2065">
      <c r="B2065" s="233">
        <f>IF(AND(M2065&lt;&gt;"B20", O2065= "Coating_Standard"),"Y","N")</f>
        <v/>
      </c>
      <c r="C2065" s="233" t="inlineStr">
        <is>
          <t>ConTab_BOM_KP_Insert_4867</t>
        </is>
      </c>
      <c r="D2065" s="233">
        <f>IF(B2065="Y",C2065,"")</f>
        <v/>
      </c>
      <c r="E2065" s="198" t="inlineStr">
        <is>
          <t>1012-1_2-KP</t>
        </is>
      </c>
      <c r="F2065" s="235" t="inlineStr">
        <is>
          <t>Opt_Insert</t>
        </is>
      </c>
      <c r="G2065" s="235" t="inlineStr">
        <is>
          <t>5</t>
        </is>
      </c>
      <c r="H2065" s="234" t="inlineStr">
        <is>
          <t>X5</t>
        </is>
      </c>
      <c r="I2065" s="233" t="inlineStr">
        <is>
          <t>Packing</t>
        </is>
      </c>
      <c r="J2065" s="233" t="inlineStr">
        <is>
          <t>Packing</t>
        </is>
      </c>
      <c r="K2065" s="233" t="n"/>
      <c r="L2065" s="233" t="inlineStr">
        <is>
          <t>Regreasable</t>
        </is>
      </c>
      <c r="M2065" s="233" t="inlineStr">
        <is>
          <t>J</t>
        </is>
      </c>
      <c r="N2065" s="233" t="inlineStr">
        <is>
          <t>Lip Seal</t>
        </is>
      </c>
      <c r="O2065" s="233" t="inlineStr">
        <is>
          <t>Coating_Standard</t>
        </is>
      </c>
      <c r="P2065" s="235" t="inlineStr">
        <is>
          <t>RTF</t>
        </is>
      </c>
      <c r="Q2065" s="233" t="inlineStr">
        <is>
          <t>B101312</t>
        </is>
      </c>
      <c r="R2065" s="235" t="inlineStr">
        <is>
          <t>LT105</t>
        </is>
      </c>
      <c r="S2065" s="233" t="n"/>
      <c r="T2065" s="233" t="n"/>
      <c r="U2065" s="233" t="n"/>
    </row>
    <row r="2066">
      <c r="B2066" s="233">
        <f>IF(AND(M2066&lt;&gt;"B20", O2066= "Coating_Standard"),"Y","N")</f>
        <v/>
      </c>
      <c r="C2066" s="233" t="inlineStr">
        <is>
          <t>ConTab_BOM_KP_Insert_4868</t>
        </is>
      </c>
      <c r="D2066" s="233">
        <f>IF(B2066="Y",C2066,"")</f>
        <v/>
      </c>
      <c r="E2066" s="198" t="inlineStr">
        <is>
          <t>1012-1_2-KP</t>
        </is>
      </c>
      <c r="F2066" s="235" t="inlineStr">
        <is>
          <t>Opt_Insert</t>
        </is>
      </c>
      <c r="G2066" s="235" t="inlineStr">
        <is>
          <t>5</t>
        </is>
      </c>
      <c r="H2066" s="234" t="inlineStr">
        <is>
          <t>X5</t>
        </is>
      </c>
      <c r="I2066" s="233" t="inlineStr">
        <is>
          <t>Mechanical Seal</t>
        </is>
      </c>
      <c r="J2066" s="233" t="inlineStr">
        <is>
          <t>Single</t>
        </is>
      </c>
      <c r="K2066" s="233" t="n"/>
      <c r="L2066" s="233" t="inlineStr">
        <is>
          <t>Regreasable</t>
        </is>
      </c>
      <c r="M2066" s="233" t="inlineStr">
        <is>
          <t>C35</t>
        </is>
      </c>
      <c r="N2066" s="233" t="inlineStr">
        <is>
          <t>Labrynth Lip Seal</t>
        </is>
      </c>
      <c r="O2066" s="233" t="inlineStr">
        <is>
          <t>Coating_Standard</t>
        </is>
      </c>
      <c r="P2066" s="235" t="inlineStr">
        <is>
          <t>RTF</t>
        </is>
      </c>
      <c r="Q2066" s="233" t="inlineStr">
        <is>
          <t>B104809</t>
        </is>
      </c>
      <c r="R2066" s="235" t="inlineStr">
        <is>
          <t>LT027</t>
        </is>
      </c>
      <c r="S2066" s="233" t="n"/>
      <c r="T2066" s="233" t="n"/>
      <c r="U2066" s="233" t="n"/>
    </row>
    <row r="2067">
      <c r="B2067" s="233">
        <f>IF(AND(M2067&lt;&gt;"B20", O2067= "Coating_Standard"),"Y","N")</f>
        <v/>
      </c>
      <c r="C2067" s="233" t="inlineStr">
        <is>
          <t>ConTab_BOM_KP_Insert_4869</t>
        </is>
      </c>
      <c r="D2067" s="233">
        <f>IF(B2067="Y",C2067,"")</f>
        <v/>
      </c>
      <c r="E2067" s="198" t="inlineStr">
        <is>
          <t>1012-1_2-KP</t>
        </is>
      </c>
      <c r="F2067" s="235" t="inlineStr">
        <is>
          <t>Opt_Insert</t>
        </is>
      </c>
      <c r="G2067" s="235" t="inlineStr">
        <is>
          <t>5</t>
        </is>
      </c>
      <c r="H2067" s="234" t="inlineStr">
        <is>
          <t>X5</t>
        </is>
      </c>
      <c r="I2067" s="233" t="inlineStr">
        <is>
          <t>Mechanical Seal</t>
        </is>
      </c>
      <c r="J2067" s="233" t="inlineStr">
        <is>
          <t>Single</t>
        </is>
      </c>
      <c r="K2067" s="233" t="n"/>
      <c r="L2067" s="233" t="inlineStr">
        <is>
          <t>Regreasable</t>
        </is>
      </c>
      <c r="M2067" s="233" t="inlineStr">
        <is>
          <t>J</t>
        </is>
      </c>
      <c r="N2067" s="233" t="inlineStr">
        <is>
          <t>Labrynth Lip Seal</t>
        </is>
      </c>
      <c r="O2067" s="233" t="inlineStr">
        <is>
          <t>Coating_Standard</t>
        </is>
      </c>
      <c r="P2067" s="235" t="inlineStr">
        <is>
          <t>RTF</t>
        </is>
      </c>
      <c r="Q2067" s="233" t="inlineStr">
        <is>
          <t>B104810</t>
        </is>
      </c>
      <c r="R2067" s="235" t="inlineStr">
        <is>
          <t>LT105</t>
        </is>
      </c>
      <c r="S2067" s="233" t="n"/>
      <c r="T2067" s="233" t="n"/>
      <c r="U2067" s="233" t="n"/>
    </row>
    <row r="2068">
      <c r="B2068" s="233">
        <f>IF(AND(M2068&lt;&gt;"B20", O2068= "Coating_Standard"),"Y","N")</f>
        <v/>
      </c>
      <c r="C2068" s="233" t="inlineStr">
        <is>
          <t>ConTab_BOM_KP_Insert_4870</t>
        </is>
      </c>
      <c r="D2068" s="233">
        <f>IF(B2068="Y",C2068,"")</f>
        <v/>
      </c>
      <c r="E2068" s="198" t="inlineStr">
        <is>
          <t>1012-1_2-KP</t>
        </is>
      </c>
      <c r="F2068" s="235" t="inlineStr">
        <is>
          <t>Opt_Insert</t>
        </is>
      </c>
      <c r="G2068" s="235" t="inlineStr">
        <is>
          <t>5</t>
        </is>
      </c>
      <c r="H2068" s="234" t="inlineStr">
        <is>
          <t>X5</t>
        </is>
      </c>
      <c r="I2068" s="233" t="inlineStr">
        <is>
          <t>Packing</t>
        </is>
      </c>
      <c r="J2068" s="233" t="inlineStr">
        <is>
          <t>Packing</t>
        </is>
      </c>
      <c r="K2068" s="233" t="n"/>
      <c r="L2068" s="233" t="inlineStr">
        <is>
          <t>Regreasable</t>
        </is>
      </c>
      <c r="M2068" s="233" t="inlineStr">
        <is>
          <t>C35</t>
        </is>
      </c>
      <c r="N2068" s="233" t="inlineStr">
        <is>
          <t>Labrynth Lip Seal</t>
        </is>
      </c>
      <c r="O2068" s="233" t="inlineStr">
        <is>
          <t>Coating_Standard</t>
        </is>
      </c>
      <c r="P2068" s="235" t="inlineStr">
        <is>
          <t>RTF</t>
        </is>
      </c>
      <c r="Q2068" s="233" t="inlineStr">
        <is>
          <t>B104812</t>
        </is>
      </c>
      <c r="R2068" s="235" t="inlineStr">
        <is>
          <t>LT027</t>
        </is>
      </c>
      <c r="S2068" s="233" t="n"/>
      <c r="T2068" s="233" t="n"/>
      <c r="U2068" s="233" t="n"/>
    </row>
    <row r="2069">
      <c r="B2069" s="233">
        <f>IF(AND(M2069&lt;&gt;"B20", O2069= "Coating_Standard"),"Y","N")</f>
        <v/>
      </c>
      <c r="C2069" s="233" t="inlineStr">
        <is>
          <t>ConTab_BOM_KP_Insert_4871</t>
        </is>
      </c>
      <c r="D2069" s="233">
        <f>IF(B2069="Y",C2069,"")</f>
        <v/>
      </c>
      <c r="E2069" s="198" t="inlineStr">
        <is>
          <t>1012-1_2-KP</t>
        </is>
      </c>
      <c r="F2069" s="235" t="inlineStr">
        <is>
          <t>Opt_Insert</t>
        </is>
      </c>
      <c r="G2069" s="235" t="inlineStr">
        <is>
          <t>5</t>
        </is>
      </c>
      <c r="H2069" s="234" t="inlineStr">
        <is>
          <t>X5</t>
        </is>
      </c>
      <c r="I2069" s="233" t="inlineStr">
        <is>
          <t>Packing</t>
        </is>
      </c>
      <c r="J2069" s="233" t="inlineStr">
        <is>
          <t>Packing</t>
        </is>
      </c>
      <c r="K2069" s="233" t="n"/>
      <c r="L2069" s="233" t="inlineStr">
        <is>
          <t>Regreasable</t>
        </is>
      </c>
      <c r="M2069" s="233" t="inlineStr">
        <is>
          <t>J</t>
        </is>
      </c>
      <c r="N2069" s="233" t="inlineStr">
        <is>
          <t>Labrynth Lip Seal</t>
        </is>
      </c>
      <c r="O2069" s="233" t="inlineStr">
        <is>
          <t>Coating_Standard</t>
        </is>
      </c>
      <c r="P2069" s="235" t="inlineStr">
        <is>
          <t>RTF</t>
        </is>
      </c>
      <c r="Q2069" s="233" t="inlineStr">
        <is>
          <t>B104813</t>
        </is>
      </c>
      <c r="R2069" s="235" t="inlineStr">
        <is>
          <t>LT105</t>
        </is>
      </c>
      <c r="S2069" s="233" t="n"/>
      <c r="T2069" s="233" t="n"/>
      <c r="U2069" s="233" t="n"/>
    </row>
    <row r="2070">
      <c r="B2070" s="233">
        <f>IF(AND(M2070&lt;&gt;"B20", O2070= "Coating_Standard"),"Y","N")</f>
        <v/>
      </c>
      <c r="C2070" s="233" t="inlineStr">
        <is>
          <t>ConTab_BOM_KP_Insert_4872</t>
        </is>
      </c>
      <c r="D2070" s="233">
        <f>IF(B2070="Y",C2070,"")</f>
        <v/>
      </c>
      <c r="E2070" s="198" t="inlineStr">
        <is>
          <t>1012-1_2-KP</t>
        </is>
      </c>
      <c r="F2070" s="235" t="inlineStr">
        <is>
          <t>Opt_Insert</t>
        </is>
      </c>
      <c r="G2070" s="235" t="inlineStr">
        <is>
          <t>5</t>
        </is>
      </c>
      <c r="H2070" s="234" t="inlineStr">
        <is>
          <t>X5</t>
        </is>
      </c>
      <c r="I2070" s="233" t="inlineStr">
        <is>
          <t>Mechanical Seal</t>
        </is>
      </c>
      <c r="J2070" s="233" t="inlineStr">
        <is>
          <t>Single</t>
        </is>
      </c>
      <c r="K2070" s="233" t="n"/>
      <c r="L2070" s="233" t="inlineStr">
        <is>
          <t>Oil Lubricated Bath</t>
        </is>
      </c>
      <c r="M2070" s="233" t="inlineStr">
        <is>
          <t>C35</t>
        </is>
      </c>
      <c r="N2070" s="233" t="inlineStr">
        <is>
          <t>Labrynth Lip Seal</t>
        </is>
      </c>
      <c r="O2070" s="233" t="inlineStr">
        <is>
          <t>Coating_Standard</t>
        </is>
      </c>
      <c r="P2070" s="235" t="inlineStr">
        <is>
          <t>RTF</t>
        </is>
      </c>
      <c r="Q2070" s="233" t="inlineStr">
        <is>
          <t>B104968</t>
        </is>
      </c>
      <c r="R2070" s="235" t="inlineStr">
        <is>
          <t>LT027</t>
        </is>
      </c>
      <c r="S2070" s="233" t="n"/>
      <c r="T2070" s="233" t="n"/>
      <c r="U2070" s="233" t="n"/>
    </row>
    <row r="2071">
      <c r="B2071" s="233">
        <f>IF(AND(M2071&lt;&gt;"B20", O2071= "Coating_Standard"),"Y","N")</f>
        <v/>
      </c>
      <c r="C2071" s="233" t="inlineStr">
        <is>
          <t>ConTab_BOM_KP_Insert_4873</t>
        </is>
      </c>
      <c r="D2071" s="233">
        <f>IF(B2071="Y",C2071,"")</f>
        <v/>
      </c>
      <c r="E2071" s="198" t="inlineStr">
        <is>
          <t>1012-1_2-KP</t>
        </is>
      </c>
      <c r="F2071" s="235" t="inlineStr">
        <is>
          <t>Opt_Insert</t>
        </is>
      </c>
      <c r="G2071" s="235" t="inlineStr">
        <is>
          <t>5</t>
        </is>
      </c>
      <c r="H2071" s="234" t="inlineStr">
        <is>
          <t>X5</t>
        </is>
      </c>
      <c r="I2071" s="233" t="inlineStr">
        <is>
          <t>Mechanical Seal</t>
        </is>
      </c>
      <c r="J2071" s="233" t="inlineStr">
        <is>
          <t>Single</t>
        </is>
      </c>
      <c r="K2071" s="233" t="n"/>
      <c r="L2071" s="233" t="inlineStr">
        <is>
          <t>Oil Lubricated Bath</t>
        </is>
      </c>
      <c r="M2071" s="233" t="inlineStr">
        <is>
          <t>J</t>
        </is>
      </c>
      <c r="N2071" s="233" t="inlineStr">
        <is>
          <t>Labrynth Lip Seal</t>
        </is>
      </c>
      <c r="O2071" s="233" t="inlineStr">
        <is>
          <t>Coating_Standard</t>
        </is>
      </c>
      <c r="P2071" s="235" t="inlineStr">
        <is>
          <t>RTF</t>
        </is>
      </c>
      <c r="Q2071" s="233" t="inlineStr">
        <is>
          <t>B104969</t>
        </is>
      </c>
      <c r="R2071" s="235" t="inlineStr">
        <is>
          <t>LT105</t>
        </is>
      </c>
      <c r="S2071" s="233" t="n"/>
      <c r="T2071" s="233" t="n"/>
      <c r="U2071" s="233" t="n"/>
    </row>
    <row r="2072">
      <c r="B2072" s="233">
        <f>IF(AND(M2072&lt;&gt;"B20", O2072= "Coating_Standard"),"Y","N")</f>
        <v/>
      </c>
      <c r="C2072" s="233" t="inlineStr">
        <is>
          <t>ConTab_BOM_KP_Insert_4874</t>
        </is>
      </c>
      <c r="D2072" s="233">
        <f>IF(B2072="Y",C2072,"")</f>
        <v/>
      </c>
      <c r="E2072" s="198" t="inlineStr">
        <is>
          <t>1012-1_2-KP</t>
        </is>
      </c>
      <c r="F2072" s="235" t="inlineStr">
        <is>
          <t>Opt_Insert</t>
        </is>
      </c>
      <c r="G2072" s="235" t="inlineStr">
        <is>
          <t>5</t>
        </is>
      </c>
      <c r="H2072" s="234" t="inlineStr">
        <is>
          <t>X5</t>
        </is>
      </c>
      <c r="I2072" s="233" t="inlineStr">
        <is>
          <t>Packing</t>
        </is>
      </c>
      <c r="J2072" s="233" t="inlineStr">
        <is>
          <t>Packing</t>
        </is>
      </c>
      <c r="K2072" s="233" t="n"/>
      <c r="L2072" s="233" t="inlineStr">
        <is>
          <t>Oil Lubricated Bath</t>
        </is>
      </c>
      <c r="M2072" s="233" t="inlineStr">
        <is>
          <t>C35</t>
        </is>
      </c>
      <c r="N2072" s="233" t="inlineStr">
        <is>
          <t>Labrynth Lip Seal</t>
        </is>
      </c>
      <c r="O2072" s="233" t="inlineStr">
        <is>
          <t>Coating_Standard</t>
        </is>
      </c>
      <c r="P2072" s="235" t="inlineStr">
        <is>
          <t>RTF</t>
        </is>
      </c>
      <c r="Q2072" s="233" t="inlineStr">
        <is>
          <t>B104971</t>
        </is>
      </c>
      <c r="R2072" s="235" t="inlineStr">
        <is>
          <t>LT027</t>
        </is>
      </c>
      <c r="S2072" s="233" t="n"/>
      <c r="T2072" s="233" t="n"/>
      <c r="U2072" s="233" t="n"/>
    </row>
    <row r="2073">
      <c r="B2073" s="233">
        <f>IF(AND(M2073&lt;&gt;"B20", O2073= "Coating_Standard"),"Y","N")</f>
        <v/>
      </c>
      <c r="C2073" s="233" t="inlineStr">
        <is>
          <t>ConTab_BOM_KP_Insert_4875</t>
        </is>
      </c>
      <c r="D2073" s="233">
        <f>IF(B2073="Y",C2073,"")</f>
        <v/>
      </c>
      <c r="E2073" s="198" t="inlineStr">
        <is>
          <t>1012-1_2-KP</t>
        </is>
      </c>
      <c r="F2073" s="235" t="inlineStr">
        <is>
          <t>Opt_Insert</t>
        </is>
      </c>
      <c r="G2073" s="235" t="inlineStr">
        <is>
          <t>5</t>
        </is>
      </c>
      <c r="H2073" s="234" t="inlineStr">
        <is>
          <t>X5</t>
        </is>
      </c>
      <c r="I2073" s="233" t="inlineStr">
        <is>
          <t>Packing</t>
        </is>
      </c>
      <c r="J2073" s="233" t="inlineStr">
        <is>
          <t>Packing</t>
        </is>
      </c>
      <c r="K2073" s="233" t="n"/>
      <c r="L2073" s="233" t="inlineStr">
        <is>
          <t>Oil Lubricated Bath</t>
        </is>
      </c>
      <c r="M2073" s="233" t="inlineStr">
        <is>
          <t>J</t>
        </is>
      </c>
      <c r="N2073" s="233" t="inlineStr">
        <is>
          <t>Labrynth Lip Seal</t>
        </is>
      </c>
      <c r="O2073" s="233" t="inlineStr">
        <is>
          <t>Coating_Standard</t>
        </is>
      </c>
      <c r="P2073" s="235" t="inlineStr">
        <is>
          <t>RTF</t>
        </is>
      </c>
      <c r="Q2073" s="233" t="inlineStr">
        <is>
          <t>B104972</t>
        </is>
      </c>
      <c r="R2073" s="235" t="inlineStr">
        <is>
          <t>LT105</t>
        </is>
      </c>
      <c r="S2073" s="233" t="n"/>
      <c r="T2073" s="233" t="n"/>
      <c r="U2073" s="233" t="n"/>
    </row>
    <row r="2074">
      <c r="B2074" s="233">
        <f>IF(AND(M2074&lt;&gt;"B20", O2074= "Coating_Standard"),"Y","N")</f>
        <v/>
      </c>
      <c r="C2074" s="233" t="inlineStr">
        <is>
          <t>ConTab_BOM_KP_Insert_4900</t>
        </is>
      </c>
      <c r="D2074" s="233">
        <f>IF(B2074="Y",C2074,"")</f>
        <v/>
      </c>
      <c r="E2074" s="198" t="inlineStr">
        <is>
          <t>1012-1_2-KP</t>
        </is>
      </c>
      <c r="F2074" s="235" t="inlineStr">
        <is>
          <t>Opt_Insert</t>
        </is>
      </c>
      <c r="G2074" s="235" t="inlineStr">
        <is>
          <t>5</t>
        </is>
      </c>
      <c r="H2074" s="234" t="inlineStr">
        <is>
          <t>X5</t>
        </is>
      </c>
      <c r="I2074" s="233" t="inlineStr">
        <is>
          <t>Mechanical Seal</t>
        </is>
      </c>
      <c r="J2074" s="233" t="inlineStr">
        <is>
          <t>Single</t>
        </is>
      </c>
      <c r="K2074" s="233" t="n"/>
      <c r="L2074" s="233" t="inlineStr">
        <is>
          <t>Regreasable</t>
        </is>
      </c>
      <c r="M2074" s="233" t="inlineStr">
        <is>
          <t>C35</t>
        </is>
      </c>
      <c r="N2074" s="233" t="inlineStr">
        <is>
          <t>No Lip seals or labrynth seals</t>
        </is>
      </c>
      <c r="O2074" s="233" t="inlineStr">
        <is>
          <t>Coating_Scotchkote134_interior_exterior</t>
        </is>
      </c>
      <c r="P2074" s="235" t="inlineStr">
        <is>
          <t>RTF</t>
        </is>
      </c>
      <c r="Q2074" s="233" t="inlineStr">
        <is>
          <t>B101284</t>
        </is>
      </c>
      <c r="R2074" s="235" t="inlineStr">
        <is>
          <t>LT250</t>
        </is>
      </c>
      <c r="S2074" s="233" t="n"/>
      <c r="T2074" s="233" t="n"/>
      <c r="U2074" s="233" t="n"/>
    </row>
    <row r="2075">
      <c r="B2075" s="233">
        <f>IF(AND(M2075&lt;&gt;"B20", O2075= "Coating_Standard"),"Y","N")</f>
        <v/>
      </c>
      <c r="C2075" s="233" t="inlineStr">
        <is>
          <t>ConTab_BOM_KP_Insert_4901</t>
        </is>
      </c>
      <c r="D2075" s="233">
        <f>IF(B2075="Y",C2075,"")</f>
        <v/>
      </c>
      <c r="E2075" s="198" t="inlineStr">
        <is>
          <t>1012-1_2-KP</t>
        </is>
      </c>
      <c r="F2075" s="235" t="inlineStr">
        <is>
          <t>Opt_Insert</t>
        </is>
      </c>
      <c r="G2075" s="235" t="inlineStr">
        <is>
          <t>5</t>
        </is>
      </c>
      <c r="H2075" s="234" t="inlineStr">
        <is>
          <t>X5</t>
        </is>
      </c>
      <c r="I2075" s="233" t="inlineStr">
        <is>
          <t>Mechanical Seal</t>
        </is>
      </c>
      <c r="J2075" s="233" t="inlineStr">
        <is>
          <t>Single</t>
        </is>
      </c>
      <c r="K2075" s="233" t="n"/>
      <c r="L2075" s="233" t="inlineStr">
        <is>
          <t>Regreasable</t>
        </is>
      </c>
      <c r="M2075" s="233" t="inlineStr">
        <is>
          <t>J</t>
        </is>
      </c>
      <c r="N2075" s="233" t="inlineStr">
        <is>
          <t>No Lip seals or labrynth seals</t>
        </is>
      </c>
      <c r="O2075" s="233" t="inlineStr">
        <is>
          <t>Coating_Scotchkote134_interior_exterior</t>
        </is>
      </c>
      <c r="P2075" s="235" t="inlineStr">
        <is>
          <t>RTF</t>
        </is>
      </c>
      <c r="Q2075" s="233" t="inlineStr">
        <is>
          <t>B101286</t>
        </is>
      </c>
      <c r="R2075" s="235" t="inlineStr">
        <is>
          <t>LT105</t>
        </is>
      </c>
      <c r="S2075" s="233" t="n"/>
      <c r="T2075" s="233" t="n"/>
      <c r="U2075" s="233" t="n"/>
    </row>
    <row r="2076">
      <c r="B2076" s="233">
        <f>IF(AND(M2076&lt;&gt;"B20", O2076= "Coating_Standard"),"Y","N")</f>
        <v/>
      </c>
      <c r="C2076" s="233" t="inlineStr">
        <is>
          <t>ConTab_BOM_KP_Insert_4902</t>
        </is>
      </c>
      <c r="D2076" s="233">
        <f>IF(B2076="Y",C2076,"")</f>
        <v/>
      </c>
      <c r="E2076" s="198" t="inlineStr">
        <is>
          <t>1012-1_2-KP</t>
        </is>
      </c>
      <c r="F2076" s="235" t="inlineStr">
        <is>
          <t>Opt_Insert</t>
        </is>
      </c>
      <c r="G2076" s="235" t="inlineStr">
        <is>
          <t>5</t>
        </is>
      </c>
      <c r="H2076" s="234" t="inlineStr">
        <is>
          <t>X5</t>
        </is>
      </c>
      <c r="I2076" s="233" t="inlineStr">
        <is>
          <t>Mechanical Seal</t>
        </is>
      </c>
      <c r="J2076" s="233" t="inlineStr">
        <is>
          <t>Single</t>
        </is>
      </c>
      <c r="K2076" s="233" t="n"/>
      <c r="L2076" s="233" t="inlineStr">
        <is>
          <t>Regreasable</t>
        </is>
      </c>
      <c r="M2076" s="233" t="inlineStr">
        <is>
          <t>X</t>
        </is>
      </c>
      <c r="N2076" s="233" t="inlineStr">
        <is>
          <t>Special/Other</t>
        </is>
      </c>
      <c r="O2076" s="233" t="inlineStr">
        <is>
          <t>Coating_Scotchkote134_interior_exterior</t>
        </is>
      </c>
      <c r="P2076" s="235" t="inlineStr">
        <is>
          <t>RTF</t>
        </is>
      </c>
      <c r="Q2076" s="233" t="inlineStr">
        <is>
          <t>B101287</t>
        </is>
      </c>
      <c r="R2076" s="235" t="inlineStr">
        <is>
          <t>LT250</t>
        </is>
      </c>
      <c r="S2076" s="233" t="n"/>
      <c r="T2076" s="233" t="n"/>
      <c r="U2076" s="233" t="n"/>
    </row>
    <row r="2077">
      <c r="B2077" s="233">
        <f>IF(AND(M2077&lt;&gt;"B20", O2077= "Coating_Standard"),"Y","N")</f>
        <v/>
      </c>
      <c r="C2077" s="233" t="inlineStr">
        <is>
          <t>ConTab_BOM_KP_Insert_4903</t>
        </is>
      </c>
      <c r="D2077" s="233">
        <f>IF(B2077="Y",C2077,"")</f>
        <v/>
      </c>
      <c r="E2077" s="198" t="inlineStr">
        <is>
          <t>1012-1_2-KP</t>
        </is>
      </c>
      <c r="F2077" s="235" t="inlineStr">
        <is>
          <t>Opt_Insert</t>
        </is>
      </c>
      <c r="G2077" s="235" t="inlineStr">
        <is>
          <t>5</t>
        </is>
      </c>
      <c r="H2077" s="234" t="inlineStr">
        <is>
          <t>X5</t>
        </is>
      </c>
      <c r="I2077" s="233" t="inlineStr">
        <is>
          <t>Packing</t>
        </is>
      </c>
      <c r="J2077" s="233" t="inlineStr">
        <is>
          <t>Packing</t>
        </is>
      </c>
      <c r="K2077" s="233" t="n"/>
      <c r="L2077" s="233" t="inlineStr">
        <is>
          <t>Regreasable</t>
        </is>
      </c>
      <c r="M2077" s="233" t="inlineStr">
        <is>
          <t>C35</t>
        </is>
      </c>
      <c r="N2077" s="233" t="inlineStr">
        <is>
          <t>No Lip seals or labrynth seals</t>
        </is>
      </c>
      <c r="O2077" s="233" t="inlineStr">
        <is>
          <t>Coating_Scotchkote134_interior_exterior</t>
        </is>
      </c>
      <c r="P2077" s="235" t="inlineStr">
        <is>
          <t>RTF</t>
        </is>
      </c>
      <c r="Q2077" s="233" t="inlineStr">
        <is>
          <t>B101288</t>
        </is>
      </c>
      <c r="R2077" s="235" t="inlineStr">
        <is>
          <t>LT250</t>
        </is>
      </c>
      <c r="S2077" s="233" t="n"/>
      <c r="T2077" s="233" t="n"/>
      <c r="U2077" s="233" t="n"/>
    </row>
    <row r="2078">
      <c r="B2078" s="233">
        <f>IF(AND(M2078&lt;&gt;"B20", O2078= "Coating_Standard"),"Y","N")</f>
        <v/>
      </c>
      <c r="C2078" s="233" t="inlineStr">
        <is>
          <t>ConTab_BOM_KP_Insert_4904</t>
        </is>
      </c>
      <c r="D2078" s="233">
        <f>IF(B2078="Y",C2078,"")</f>
        <v/>
      </c>
      <c r="E2078" s="198" t="inlineStr">
        <is>
          <t>1012-1_2-KP</t>
        </is>
      </c>
      <c r="F2078" s="235" t="inlineStr">
        <is>
          <t>Opt_Insert</t>
        </is>
      </c>
      <c r="G2078" s="235" t="inlineStr">
        <is>
          <t>5</t>
        </is>
      </c>
      <c r="H2078" s="234" t="inlineStr">
        <is>
          <t>X5</t>
        </is>
      </c>
      <c r="I2078" s="233" t="inlineStr">
        <is>
          <t>Packing</t>
        </is>
      </c>
      <c r="J2078" s="233" t="inlineStr">
        <is>
          <t>Packing</t>
        </is>
      </c>
      <c r="K2078" s="233" t="n"/>
      <c r="L2078" s="233" t="inlineStr">
        <is>
          <t>Regreasable</t>
        </is>
      </c>
      <c r="M2078" s="233" t="inlineStr">
        <is>
          <t>J</t>
        </is>
      </c>
      <c r="N2078" s="233" t="inlineStr">
        <is>
          <t>No Lip seals or labrynth seals</t>
        </is>
      </c>
      <c r="O2078" s="233" t="inlineStr">
        <is>
          <t>Coating_Scotchkote134_interior_exterior</t>
        </is>
      </c>
      <c r="P2078" s="235" t="inlineStr">
        <is>
          <t>RTF</t>
        </is>
      </c>
      <c r="Q2078" s="233" t="inlineStr">
        <is>
          <t>B101290</t>
        </is>
      </c>
      <c r="R2078" s="235" t="inlineStr">
        <is>
          <t>LT105</t>
        </is>
      </c>
      <c r="S2078" s="233" t="n"/>
      <c r="T2078" s="233" t="n"/>
      <c r="U2078" s="233" t="n"/>
    </row>
    <row r="2079">
      <c r="B2079" s="233">
        <f>IF(AND(M2079&lt;&gt;"B20", O2079= "Coating_Standard"),"Y","N")</f>
        <v/>
      </c>
      <c r="C2079" s="233" t="inlineStr">
        <is>
          <t>ConTab_BOM_KP_Insert_4905</t>
        </is>
      </c>
      <c r="D2079" s="233">
        <f>IF(B2079="Y",C2079,"")</f>
        <v/>
      </c>
      <c r="E2079" s="198" t="inlineStr">
        <is>
          <t>1012-1_2-KP</t>
        </is>
      </c>
      <c r="F2079" s="235" t="inlineStr">
        <is>
          <t>Opt_Insert</t>
        </is>
      </c>
      <c r="G2079" s="235" t="inlineStr">
        <is>
          <t>5</t>
        </is>
      </c>
      <c r="H2079" s="234" t="inlineStr">
        <is>
          <t>X5</t>
        </is>
      </c>
      <c r="I2079" s="233" t="inlineStr">
        <is>
          <t>Packing</t>
        </is>
      </c>
      <c r="J2079" s="233" t="inlineStr">
        <is>
          <t>Packing</t>
        </is>
      </c>
      <c r="K2079" s="233" t="n"/>
      <c r="L2079" s="233" t="inlineStr">
        <is>
          <t>Regreasable</t>
        </is>
      </c>
      <c r="M2079" s="233" t="inlineStr">
        <is>
          <t>X</t>
        </is>
      </c>
      <c r="N2079" s="233" t="inlineStr">
        <is>
          <t>Special/Other</t>
        </is>
      </c>
      <c r="O2079" s="233" t="inlineStr">
        <is>
          <t>Coating_Scotchkote134_interior_exterior</t>
        </is>
      </c>
      <c r="P2079" s="235" t="inlineStr">
        <is>
          <t>RTF</t>
        </is>
      </c>
      <c r="Q2079" s="233" t="inlineStr">
        <is>
          <t>B101291</t>
        </is>
      </c>
      <c r="R2079" s="235" t="inlineStr">
        <is>
          <t>LT250</t>
        </is>
      </c>
      <c r="S2079" s="233" t="n"/>
      <c r="T2079" s="233" t="n"/>
      <c r="U2079" s="233" t="n"/>
    </row>
    <row r="2080">
      <c r="B2080" s="233">
        <f>IF(AND(M2080&lt;&gt;"B20", O2080= "Coating_Standard"),"Y","N")</f>
        <v/>
      </c>
      <c r="C2080" s="233" t="inlineStr">
        <is>
          <t>ConTab_BOM_KP_Insert_4906</t>
        </is>
      </c>
      <c r="D2080" s="233">
        <f>IF(B2080="Y",C2080,"")</f>
        <v/>
      </c>
      <c r="E2080" s="198" t="inlineStr">
        <is>
          <t>1012-1_2-KP</t>
        </is>
      </c>
      <c r="F2080" s="235" t="inlineStr">
        <is>
          <t>Opt_Insert</t>
        </is>
      </c>
      <c r="G2080" s="235" t="inlineStr">
        <is>
          <t>5</t>
        </is>
      </c>
      <c r="H2080" s="234" t="inlineStr">
        <is>
          <t>X5</t>
        </is>
      </c>
      <c r="I2080" s="233" t="inlineStr">
        <is>
          <t>Mechanical Seal</t>
        </is>
      </c>
      <c r="J2080" s="233" t="inlineStr">
        <is>
          <t>Single</t>
        </is>
      </c>
      <c r="K2080" s="233" t="n"/>
      <c r="L2080" s="233" t="inlineStr">
        <is>
          <t>Oil Lubricated Bath</t>
        </is>
      </c>
      <c r="M2080" s="233" t="inlineStr">
        <is>
          <t>C35</t>
        </is>
      </c>
      <c r="N2080" s="233" t="inlineStr">
        <is>
          <t>Lip Seal</t>
        </is>
      </c>
      <c r="O2080" s="233" t="inlineStr">
        <is>
          <t>Coating_Scotchkote134_interior_exterior</t>
        </is>
      </c>
      <c r="P2080" s="235" t="inlineStr">
        <is>
          <t>RTF</t>
        </is>
      </c>
      <c r="Q2080" s="233" t="inlineStr">
        <is>
          <t>B104036</t>
        </is>
      </c>
      <c r="R2080" s="235" t="inlineStr">
        <is>
          <t>LT250</t>
        </is>
      </c>
      <c r="S2080" s="233" t="n"/>
      <c r="T2080" s="233" t="n"/>
      <c r="U2080" s="233" t="n"/>
    </row>
    <row r="2081">
      <c r="B2081" s="233">
        <f>IF(AND(M2081&lt;&gt;"B20", O2081= "Coating_Standard"),"Y","N")</f>
        <v/>
      </c>
      <c r="C2081" s="233" t="inlineStr">
        <is>
          <t>ConTab_BOM_KP_Insert_4907</t>
        </is>
      </c>
      <c r="D2081" s="233">
        <f>IF(B2081="Y",C2081,"")</f>
        <v/>
      </c>
      <c r="E2081" s="198" t="inlineStr">
        <is>
          <t>1012-1_2-KP</t>
        </is>
      </c>
      <c r="F2081" s="235" t="inlineStr">
        <is>
          <t>Opt_Insert</t>
        </is>
      </c>
      <c r="G2081" s="235" t="inlineStr">
        <is>
          <t>5</t>
        </is>
      </c>
      <c r="H2081" s="234" t="inlineStr">
        <is>
          <t>X5</t>
        </is>
      </c>
      <c r="I2081" s="233" t="inlineStr">
        <is>
          <t>Mechanical Seal</t>
        </is>
      </c>
      <c r="J2081" s="233" t="inlineStr">
        <is>
          <t>Single</t>
        </is>
      </c>
      <c r="K2081" s="233" t="n"/>
      <c r="L2081" s="233" t="inlineStr">
        <is>
          <t>Oil Lubricated Bath</t>
        </is>
      </c>
      <c r="M2081" s="233" t="inlineStr">
        <is>
          <t>J</t>
        </is>
      </c>
      <c r="N2081" s="233" t="inlineStr">
        <is>
          <t>Lip Seal</t>
        </is>
      </c>
      <c r="O2081" s="233" t="inlineStr">
        <is>
          <t>Coating_Scotchkote134_interior_exterior</t>
        </is>
      </c>
      <c r="P2081" s="235" t="inlineStr">
        <is>
          <t>RTF</t>
        </is>
      </c>
      <c r="Q2081" s="233" t="inlineStr">
        <is>
          <t>B104038</t>
        </is>
      </c>
      <c r="R2081" s="235" t="inlineStr">
        <is>
          <t>LT105</t>
        </is>
      </c>
      <c r="S2081" s="233" t="n"/>
      <c r="T2081" s="233" t="n"/>
      <c r="U2081" s="233" t="n"/>
    </row>
    <row r="2082">
      <c r="B2082" s="233">
        <f>IF(AND(M2082&lt;&gt;"B20", O2082= "Coating_Standard"),"Y","N")</f>
        <v/>
      </c>
      <c r="C2082" s="233" t="inlineStr">
        <is>
          <t>ConTab_BOM_KP_Insert_4908</t>
        </is>
      </c>
      <c r="D2082" s="233">
        <f>IF(B2082="Y",C2082,"")</f>
        <v/>
      </c>
      <c r="E2082" s="198" t="inlineStr">
        <is>
          <t>1012-1_2-KP</t>
        </is>
      </c>
      <c r="F2082" s="235" t="inlineStr">
        <is>
          <t>Opt_Insert</t>
        </is>
      </c>
      <c r="G2082" s="235" t="inlineStr">
        <is>
          <t>5</t>
        </is>
      </c>
      <c r="H2082" s="234" t="inlineStr">
        <is>
          <t>X5</t>
        </is>
      </c>
      <c r="I2082" s="233" t="inlineStr">
        <is>
          <t>Mechanical Seal</t>
        </is>
      </c>
      <c r="J2082" s="233" t="inlineStr">
        <is>
          <t>Single</t>
        </is>
      </c>
      <c r="K2082" s="233" t="n"/>
      <c r="L2082" s="233" t="inlineStr">
        <is>
          <t>Oil Lubricated Bath</t>
        </is>
      </c>
      <c r="M2082" s="233" t="inlineStr">
        <is>
          <t>X</t>
        </is>
      </c>
      <c r="N2082" s="233" t="inlineStr">
        <is>
          <t>Special/Other</t>
        </is>
      </c>
      <c r="O2082" s="233" t="inlineStr">
        <is>
          <t>Coating_Scotchkote134_interior_exterior</t>
        </is>
      </c>
      <c r="P2082" s="235" t="inlineStr">
        <is>
          <t>RTF</t>
        </is>
      </c>
      <c r="Q2082" s="233" t="inlineStr">
        <is>
          <t>B104039</t>
        </is>
      </c>
      <c r="R2082" s="235" t="inlineStr">
        <is>
          <t>LT250</t>
        </is>
      </c>
      <c r="S2082" s="233" t="n"/>
      <c r="T2082" s="233" t="n"/>
      <c r="U2082" s="233" t="n"/>
    </row>
    <row r="2083">
      <c r="B2083" s="233">
        <f>IF(AND(M2083&lt;&gt;"B20", O2083= "Coating_Standard"),"Y","N")</f>
        <v/>
      </c>
      <c r="C2083" s="233" t="inlineStr">
        <is>
          <t>ConTab_BOM_KP_Insert_4909</t>
        </is>
      </c>
      <c r="D2083" s="233">
        <f>IF(B2083="Y",C2083,"")</f>
        <v/>
      </c>
      <c r="E2083" s="198" t="inlineStr">
        <is>
          <t>1012-1_2-KP</t>
        </is>
      </c>
      <c r="F2083" s="235" t="inlineStr">
        <is>
          <t>Opt_Insert</t>
        </is>
      </c>
      <c r="G2083" s="235" t="inlineStr">
        <is>
          <t>5</t>
        </is>
      </c>
      <c r="H2083" s="234" t="inlineStr">
        <is>
          <t>X5</t>
        </is>
      </c>
      <c r="I2083" s="233" t="inlineStr">
        <is>
          <t>Packing</t>
        </is>
      </c>
      <c r="J2083" s="233" t="inlineStr">
        <is>
          <t>Packing</t>
        </is>
      </c>
      <c r="K2083" s="233" t="n"/>
      <c r="L2083" s="233" t="inlineStr">
        <is>
          <t>Oil Lubricated Bath</t>
        </is>
      </c>
      <c r="M2083" s="233" t="inlineStr">
        <is>
          <t>C35</t>
        </is>
      </c>
      <c r="N2083" s="233" t="inlineStr">
        <is>
          <t>Lip Seal</t>
        </is>
      </c>
      <c r="O2083" s="233" t="inlineStr">
        <is>
          <t>Coating_Scotchkote134_interior_exterior</t>
        </is>
      </c>
      <c r="P2083" s="235" t="inlineStr">
        <is>
          <t>RTF</t>
        </is>
      </c>
      <c r="Q2083" s="233" t="inlineStr">
        <is>
          <t>B104036</t>
        </is>
      </c>
      <c r="R2083" s="235" t="inlineStr">
        <is>
          <t>LT250</t>
        </is>
      </c>
      <c r="S2083" s="233" t="n"/>
      <c r="T2083" s="233" t="n"/>
      <c r="U2083" s="233" t="n"/>
    </row>
    <row r="2084">
      <c r="B2084" s="233">
        <f>IF(AND(M2084&lt;&gt;"B20", O2084= "Coating_Standard"),"Y","N")</f>
        <v/>
      </c>
      <c r="C2084" s="233" t="inlineStr">
        <is>
          <t>ConTab_BOM_KP_Insert_4910</t>
        </is>
      </c>
      <c r="D2084" s="233">
        <f>IF(B2084="Y",C2084,"")</f>
        <v/>
      </c>
      <c r="E2084" s="198" t="inlineStr">
        <is>
          <t>1012-1_2-KP</t>
        </is>
      </c>
      <c r="F2084" s="235" t="inlineStr">
        <is>
          <t>Opt_Insert</t>
        </is>
      </c>
      <c r="G2084" s="235" t="inlineStr">
        <is>
          <t>5</t>
        </is>
      </c>
      <c r="H2084" s="234" t="inlineStr">
        <is>
          <t>X5</t>
        </is>
      </c>
      <c r="I2084" s="233" t="inlineStr">
        <is>
          <t>Packing</t>
        </is>
      </c>
      <c r="J2084" s="233" t="inlineStr">
        <is>
          <t>Packing</t>
        </is>
      </c>
      <c r="K2084" s="233" t="n"/>
      <c r="L2084" s="233" t="inlineStr">
        <is>
          <t>Oil Lubricated Bath</t>
        </is>
      </c>
      <c r="M2084" s="233" t="inlineStr">
        <is>
          <t>J</t>
        </is>
      </c>
      <c r="N2084" s="233" t="inlineStr">
        <is>
          <t>Lip Seal</t>
        </is>
      </c>
      <c r="O2084" s="233" t="inlineStr">
        <is>
          <t>Coating_Scotchkote134_interior_exterior</t>
        </is>
      </c>
      <c r="P2084" s="235" t="inlineStr">
        <is>
          <t>RTF</t>
        </is>
      </c>
      <c r="Q2084" s="233" t="inlineStr">
        <is>
          <t>B104038</t>
        </is>
      </c>
      <c r="R2084" s="235" t="inlineStr">
        <is>
          <t>LT105</t>
        </is>
      </c>
      <c r="S2084" s="233" t="n"/>
      <c r="T2084" s="233" t="n"/>
      <c r="U2084" s="233" t="n"/>
    </row>
    <row r="2085">
      <c r="B2085" s="233">
        <f>IF(AND(M2085&lt;&gt;"B20", O2085= "Coating_Standard"),"Y","N")</f>
        <v/>
      </c>
      <c r="C2085" s="233" t="inlineStr">
        <is>
          <t>ConTab_BOM_KP_Insert_4911</t>
        </is>
      </c>
      <c r="D2085" s="233">
        <f>IF(B2085="Y",C2085,"")</f>
        <v/>
      </c>
      <c r="E2085" s="198" t="inlineStr">
        <is>
          <t>1012-1_2-KP</t>
        </is>
      </c>
      <c r="F2085" s="235" t="inlineStr">
        <is>
          <t>Opt_Insert</t>
        </is>
      </c>
      <c r="G2085" s="235" t="inlineStr">
        <is>
          <t>5</t>
        </is>
      </c>
      <c r="H2085" s="234" t="inlineStr">
        <is>
          <t>X5</t>
        </is>
      </c>
      <c r="I2085" s="233" t="inlineStr">
        <is>
          <t>Packing</t>
        </is>
      </c>
      <c r="J2085" s="233" t="inlineStr">
        <is>
          <t>Packing</t>
        </is>
      </c>
      <c r="K2085" s="233" t="n"/>
      <c r="L2085" s="233" t="inlineStr">
        <is>
          <t>Oil Lubricated Bath</t>
        </is>
      </c>
      <c r="M2085" s="233" t="inlineStr">
        <is>
          <t>X</t>
        </is>
      </c>
      <c r="N2085" s="233" t="inlineStr">
        <is>
          <t>Special/Other</t>
        </is>
      </c>
      <c r="O2085" s="233" t="inlineStr">
        <is>
          <t>Coating_Scotchkote134_interior_exterior</t>
        </is>
      </c>
      <c r="P2085" s="235" t="inlineStr">
        <is>
          <t>RTF</t>
        </is>
      </c>
      <c r="Q2085" s="233" t="inlineStr">
        <is>
          <t>B104039</t>
        </is>
      </c>
      <c r="R2085" s="235" t="inlineStr">
        <is>
          <t>LT250</t>
        </is>
      </c>
      <c r="S2085" s="233" t="n"/>
      <c r="T2085" s="233" t="n"/>
      <c r="U2085" s="233" t="n"/>
    </row>
    <row r="2086">
      <c r="B2086" s="233">
        <f>IF(AND(M2086&lt;&gt;"B20", O2086= "Coating_Standard"),"Y","N")</f>
        <v/>
      </c>
      <c r="C2086" s="233" t="inlineStr">
        <is>
          <t>ConTab_BOM_KP_Insert_4912</t>
        </is>
      </c>
      <c r="D2086" s="233">
        <f>IF(B2086="Y",C2086,"")</f>
        <v/>
      </c>
      <c r="E2086" s="198" t="inlineStr">
        <is>
          <t>1012-1_2-KP</t>
        </is>
      </c>
      <c r="F2086" s="235" t="inlineStr">
        <is>
          <t>Opt_Insert</t>
        </is>
      </c>
      <c r="G2086" s="235" t="inlineStr">
        <is>
          <t>5</t>
        </is>
      </c>
      <c r="H2086" s="234" t="inlineStr">
        <is>
          <t>X5</t>
        </is>
      </c>
      <c r="I2086" s="233" t="inlineStr">
        <is>
          <t>Mechanical Seal</t>
        </is>
      </c>
      <c r="J2086" s="233" t="inlineStr">
        <is>
          <t>Single</t>
        </is>
      </c>
      <c r="K2086" s="233" t="n"/>
      <c r="L2086" s="233" t="inlineStr">
        <is>
          <t>Regreasable</t>
        </is>
      </c>
      <c r="M2086" s="233" t="inlineStr">
        <is>
          <t>C35</t>
        </is>
      </c>
      <c r="N2086" s="233" t="inlineStr">
        <is>
          <t>Lip Seal</t>
        </is>
      </c>
      <c r="O2086" s="233" t="inlineStr">
        <is>
          <t>Coating_Scotchkote134_interior_exterior</t>
        </is>
      </c>
      <c r="P2086" s="235" t="inlineStr">
        <is>
          <t>RTF</t>
        </is>
      </c>
      <c r="Q2086" s="233" t="inlineStr">
        <is>
          <t>B105021</t>
        </is>
      </c>
      <c r="R2086" s="235" t="inlineStr">
        <is>
          <t>LT250</t>
        </is>
      </c>
      <c r="S2086" s="233" t="n"/>
      <c r="T2086" s="233" t="n"/>
      <c r="U2086" s="233" t="n"/>
    </row>
    <row r="2087">
      <c r="B2087" s="233">
        <f>IF(AND(M2087&lt;&gt;"B20", O2087= "Coating_Standard"),"Y","N")</f>
        <v/>
      </c>
      <c r="C2087" s="233" t="inlineStr">
        <is>
          <t>ConTab_BOM_KP_Insert_4913</t>
        </is>
      </c>
      <c r="D2087" s="233">
        <f>IF(B2087="Y",C2087,"")</f>
        <v/>
      </c>
      <c r="E2087" s="198" t="inlineStr">
        <is>
          <t>1012-1_2-KP</t>
        </is>
      </c>
      <c r="F2087" s="235" t="inlineStr">
        <is>
          <t>Opt_Insert</t>
        </is>
      </c>
      <c r="G2087" s="235" t="inlineStr">
        <is>
          <t>5</t>
        </is>
      </c>
      <c r="H2087" s="234" t="inlineStr">
        <is>
          <t>X5</t>
        </is>
      </c>
      <c r="I2087" s="233" t="inlineStr">
        <is>
          <t>Mechanical Seal</t>
        </is>
      </c>
      <c r="J2087" s="233" t="inlineStr">
        <is>
          <t>Single</t>
        </is>
      </c>
      <c r="K2087" s="233" t="n"/>
      <c r="L2087" s="233" t="inlineStr">
        <is>
          <t>Regreasable</t>
        </is>
      </c>
      <c r="M2087" s="233" t="inlineStr">
        <is>
          <t>J</t>
        </is>
      </c>
      <c r="N2087" s="233" t="inlineStr">
        <is>
          <t>Lip Seal</t>
        </is>
      </c>
      <c r="O2087" s="233" t="inlineStr">
        <is>
          <t>Coating_Scotchkote134_interior_exterior</t>
        </is>
      </c>
      <c r="P2087" s="235" t="inlineStr">
        <is>
          <t>RTF</t>
        </is>
      </c>
      <c r="Q2087" s="233" t="inlineStr">
        <is>
          <t>B105022</t>
        </is>
      </c>
      <c r="R2087" s="235" t="inlineStr">
        <is>
          <t>LT105</t>
        </is>
      </c>
      <c r="S2087" s="233" t="n"/>
      <c r="T2087" s="233" t="n"/>
      <c r="U2087" s="233" t="n"/>
    </row>
    <row r="2088">
      <c r="B2088" s="233">
        <f>IF(AND(M2088&lt;&gt;"B20", O2088= "Coating_Standard"),"Y","N")</f>
        <v/>
      </c>
      <c r="C2088" s="233" t="inlineStr">
        <is>
          <t>ConTab_BOM_KP_Insert_4914</t>
        </is>
      </c>
      <c r="D2088" s="233">
        <f>IF(B2088="Y",C2088,"")</f>
        <v/>
      </c>
      <c r="E2088" s="198" t="inlineStr">
        <is>
          <t>1012-1_2-KP</t>
        </is>
      </c>
      <c r="F2088" s="235" t="inlineStr">
        <is>
          <t>Opt_Insert</t>
        </is>
      </c>
      <c r="G2088" s="235" t="inlineStr">
        <is>
          <t>5</t>
        </is>
      </c>
      <c r="H2088" s="234" t="inlineStr">
        <is>
          <t>X5</t>
        </is>
      </c>
      <c r="I2088" s="233" t="inlineStr">
        <is>
          <t>Packing</t>
        </is>
      </c>
      <c r="J2088" s="233" t="inlineStr">
        <is>
          <t>Packing</t>
        </is>
      </c>
      <c r="K2088" s="233" t="n"/>
      <c r="L2088" s="233" t="inlineStr">
        <is>
          <t>Regreasable</t>
        </is>
      </c>
      <c r="M2088" s="233" t="inlineStr">
        <is>
          <t>C35</t>
        </is>
      </c>
      <c r="N2088" s="233" t="inlineStr">
        <is>
          <t>Lip Seal</t>
        </is>
      </c>
      <c r="O2088" s="233" t="inlineStr">
        <is>
          <t>Coating_Scotchkote134_interior_exterior</t>
        </is>
      </c>
      <c r="P2088" s="235" t="inlineStr">
        <is>
          <t>RTF</t>
        </is>
      </c>
      <c r="Q2088" s="233" t="inlineStr">
        <is>
          <t>B101312</t>
        </is>
      </c>
      <c r="R2088" s="235" t="inlineStr">
        <is>
          <t>LT250</t>
        </is>
      </c>
      <c r="S2088" s="233" t="n"/>
      <c r="T2088" s="233" t="n"/>
      <c r="U2088" s="233" t="n"/>
    </row>
    <row r="2089">
      <c r="B2089" s="233">
        <f>IF(AND(M2089&lt;&gt;"B20", O2089= "Coating_Standard"),"Y","N")</f>
        <v/>
      </c>
      <c r="C2089" s="233" t="inlineStr">
        <is>
          <t>ConTab_BOM_KP_Insert_4915</t>
        </is>
      </c>
      <c r="D2089" s="233">
        <f>IF(B2089="Y",C2089,"")</f>
        <v/>
      </c>
      <c r="E2089" s="198" t="inlineStr">
        <is>
          <t>1012-1_2-KP</t>
        </is>
      </c>
      <c r="F2089" s="235" t="inlineStr">
        <is>
          <t>Opt_Insert</t>
        </is>
      </c>
      <c r="G2089" s="235" t="inlineStr">
        <is>
          <t>5</t>
        </is>
      </c>
      <c r="H2089" s="234" t="inlineStr">
        <is>
          <t>X5</t>
        </is>
      </c>
      <c r="I2089" s="233" t="inlineStr">
        <is>
          <t>Packing</t>
        </is>
      </c>
      <c r="J2089" s="233" t="inlineStr">
        <is>
          <t>Packing</t>
        </is>
      </c>
      <c r="K2089" s="233" t="n"/>
      <c r="L2089" s="233" t="inlineStr">
        <is>
          <t>Regreasable</t>
        </is>
      </c>
      <c r="M2089" s="233" t="inlineStr">
        <is>
          <t>J</t>
        </is>
      </c>
      <c r="N2089" s="233" t="inlineStr">
        <is>
          <t>Lip Seal</t>
        </is>
      </c>
      <c r="O2089" s="233" t="inlineStr">
        <is>
          <t>Coating_Scotchkote134_interior_exterior</t>
        </is>
      </c>
      <c r="P2089" s="235" t="inlineStr">
        <is>
          <t>RTF</t>
        </is>
      </c>
      <c r="Q2089" s="233" t="inlineStr">
        <is>
          <t>B101312</t>
        </is>
      </c>
      <c r="R2089" s="235" t="inlineStr">
        <is>
          <t>LT105</t>
        </is>
      </c>
      <c r="S2089" s="233" t="n"/>
      <c r="T2089" s="233" t="n"/>
      <c r="U2089" s="233" t="n"/>
    </row>
    <row r="2090">
      <c r="B2090" s="233">
        <f>IF(AND(M2090&lt;&gt;"B20", O2090= "Coating_Standard"),"Y","N")</f>
        <v/>
      </c>
      <c r="C2090" s="233" t="inlineStr">
        <is>
          <t>ConTab_BOM_KP_Insert_4916</t>
        </is>
      </c>
      <c r="D2090" s="233">
        <f>IF(B2090="Y",C2090,"")</f>
        <v/>
      </c>
      <c r="E2090" s="198" t="inlineStr">
        <is>
          <t>1012-1_2-KP</t>
        </is>
      </c>
      <c r="F2090" s="235" t="inlineStr">
        <is>
          <t>Opt_Insert</t>
        </is>
      </c>
      <c r="G2090" s="235" t="inlineStr">
        <is>
          <t>5</t>
        </is>
      </c>
      <c r="H2090" s="234" t="inlineStr">
        <is>
          <t>X5</t>
        </is>
      </c>
      <c r="I2090" s="233" t="inlineStr">
        <is>
          <t>Mechanical Seal</t>
        </is>
      </c>
      <c r="J2090" s="233" t="inlineStr">
        <is>
          <t>Single</t>
        </is>
      </c>
      <c r="K2090" s="233" t="n"/>
      <c r="L2090" s="233" t="inlineStr">
        <is>
          <t>Regreasable</t>
        </is>
      </c>
      <c r="M2090" s="233" t="inlineStr">
        <is>
          <t>C35</t>
        </is>
      </c>
      <c r="N2090" s="233" t="inlineStr">
        <is>
          <t>Labrynth Lip Seal</t>
        </is>
      </c>
      <c r="O2090" s="233" t="inlineStr">
        <is>
          <t>Coating_Scotchkote134_interior_exterior</t>
        </is>
      </c>
      <c r="P2090" s="235" t="inlineStr">
        <is>
          <t>RTF</t>
        </is>
      </c>
      <c r="Q2090" s="233" t="inlineStr">
        <is>
          <t>B104809</t>
        </is>
      </c>
      <c r="R2090" s="235" t="inlineStr">
        <is>
          <t>LT250</t>
        </is>
      </c>
      <c r="S2090" s="233" t="n"/>
      <c r="T2090" s="233" t="n"/>
      <c r="U2090" s="233" t="n"/>
    </row>
    <row r="2091">
      <c r="B2091" s="233">
        <f>IF(AND(M2091&lt;&gt;"B20", O2091= "Coating_Standard"),"Y","N")</f>
        <v/>
      </c>
      <c r="C2091" s="233" t="inlineStr">
        <is>
          <t>ConTab_BOM_KP_Insert_4917</t>
        </is>
      </c>
      <c r="D2091" s="233">
        <f>IF(B2091="Y",C2091,"")</f>
        <v/>
      </c>
      <c r="E2091" s="198" t="inlineStr">
        <is>
          <t>1012-1_2-KP</t>
        </is>
      </c>
      <c r="F2091" s="235" t="inlineStr">
        <is>
          <t>Opt_Insert</t>
        </is>
      </c>
      <c r="G2091" s="235" t="inlineStr">
        <is>
          <t>5</t>
        </is>
      </c>
      <c r="H2091" s="234" t="inlineStr">
        <is>
          <t>X5</t>
        </is>
      </c>
      <c r="I2091" s="233" t="inlineStr">
        <is>
          <t>Mechanical Seal</t>
        </is>
      </c>
      <c r="J2091" s="233" t="inlineStr">
        <is>
          <t>Single</t>
        </is>
      </c>
      <c r="K2091" s="233" t="n"/>
      <c r="L2091" s="233" t="inlineStr">
        <is>
          <t>Regreasable</t>
        </is>
      </c>
      <c r="M2091" s="233" t="inlineStr">
        <is>
          <t>J</t>
        </is>
      </c>
      <c r="N2091" s="233" t="inlineStr">
        <is>
          <t>Labrynth Lip Seal</t>
        </is>
      </c>
      <c r="O2091" s="233" t="inlineStr">
        <is>
          <t>Coating_Scotchkote134_interior_exterior</t>
        </is>
      </c>
      <c r="P2091" s="235" t="inlineStr">
        <is>
          <t>RTF</t>
        </is>
      </c>
      <c r="Q2091" s="233" t="inlineStr">
        <is>
          <t>B104810</t>
        </is>
      </c>
      <c r="R2091" s="235" t="inlineStr">
        <is>
          <t>LT105</t>
        </is>
      </c>
      <c r="S2091" s="233" t="n"/>
      <c r="T2091" s="233" t="n"/>
      <c r="U2091" s="233" t="n"/>
    </row>
    <row r="2092">
      <c r="B2092" s="233">
        <f>IF(AND(M2092&lt;&gt;"B20", O2092= "Coating_Standard"),"Y","N")</f>
        <v/>
      </c>
      <c r="C2092" s="233" t="inlineStr">
        <is>
          <t>ConTab_BOM_KP_Insert_4918</t>
        </is>
      </c>
      <c r="D2092" s="233">
        <f>IF(B2092="Y",C2092,"")</f>
        <v/>
      </c>
      <c r="E2092" s="198" t="inlineStr">
        <is>
          <t>1012-1_2-KP</t>
        </is>
      </c>
      <c r="F2092" s="235" t="inlineStr">
        <is>
          <t>Opt_Insert</t>
        </is>
      </c>
      <c r="G2092" s="235" t="inlineStr">
        <is>
          <t>5</t>
        </is>
      </c>
      <c r="H2092" s="234" t="inlineStr">
        <is>
          <t>X5</t>
        </is>
      </c>
      <c r="I2092" s="233" t="inlineStr">
        <is>
          <t>Packing</t>
        </is>
      </c>
      <c r="J2092" s="233" t="inlineStr">
        <is>
          <t>Packing</t>
        </is>
      </c>
      <c r="K2092" s="233" t="n"/>
      <c r="L2092" s="233" t="inlineStr">
        <is>
          <t>Regreasable</t>
        </is>
      </c>
      <c r="M2092" s="233" t="inlineStr">
        <is>
          <t>C35</t>
        </is>
      </c>
      <c r="N2092" s="233" t="inlineStr">
        <is>
          <t>Labrynth Lip Seal</t>
        </is>
      </c>
      <c r="O2092" s="233" t="inlineStr">
        <is>
          <t>Coating_Scotchkote134_interior_exterior</t>
        </is>
      </c>
      <c r="P2092" s="235" t="inlineStr">
        <is>
          <t>RTF</t>
        </is>
      </c>
      <c r="Q2092" s="233" t="inlineStr">
        <is>
          <t>B104812</t>
        </is>
      </c>
      <c r="R2092" s="235" t="inlineStr">
        <is>
          <t>LT250</t>
        </is>
      </c>
      <c r="S2092" s="233" t="n"/>
      <c r="T2092" s="233" t="n"/>
      <c r="U2092" s="233" t="n"/>
    </row>
    <row r="2093">
      <c r="B2093" s="233">
        <f>IF(AND(M2093&lt;&gt;"B20", O2093= "Coating_Standard"),"Y","N")</f>
        <v/>
      </c>
      <c r="C2093" s="233" t="inlineStr">
        <is>
          <t>ConTab_BOM_KP_Insert_4919</t>
        </is>
      </c>
      <c r="D2093" s="233">
        <f>IF(B2093="Y",C2093,"")</f>
        <v/>
      </c>
      <c r="E2093" s="198" t="inlineStr">
        <is>
          <t>1012-1_2-KP</t>
        </is>
      </c>
      <c r="F2093" s="235" t="inlineStr">
        <is>
          <t>Opt_Insert</t>
        </is>
      </c>
      <c r="G2093" s="235" t="inlineStr">
        <is>
          <t>5</t>
        </is>
      </c>
      <c r="H2093" s="234" t="inlineStr">
        <is>
          <t>X5</t>
        </is>
      </c>
      <c r="I2093" s="233" t="inlineStr">
        <is>
          <t>Packing</t>
        </is>
      </c>
      <c r="J2093" s="233" t="inlineStr">
        <is>
          <t>Packing</t>
        </is>
      </c>
      <c r="K2093" s="233" t="n"/>
      <c r="L2093" s="233" t="inlineStr">
        <is>
          <t>Regreasable</t>
        </is>
      </c>
      <c r="M2093" s="233" t="inlineStr">
        <is>
          <t>J</t>
        </is>
      </c>
      <c r="N2093" s="233" t="inlineStr">
        <is>
          <t>Labrynth Lip Seal</t>
        </is>
      </c>
      <c r="O2093" s="233" t="inlineStr">
        <is>
          <t>Coating_Scotchkote134_interior_exterior</t>
        </is>
      </c>
      <c r="P2093" s="235" t="inlineStr">
        <is>
          <t>RTF</t>
        </is>
      </c>
      <c r="Q2093" s="233" t="inlineStr">
        <is>
          <t>B104813</t>
        </is>
      </c>
      <c r="R2093" s="235" t="inlineStr">
        <is>
          <t>LT105</t>
        </is>
      </c>
      <c r="S2093" s="233" t="n"/>
      <c r="T2093" s="233" t="n"/>
      <c r="U2093" s="233" t="n"/>
    </row>
    <row r="2094">
      <c r="B2094" s="233">
        <f>IF(AND(M2094&lt;&gt;"B20", O2094= "Coating_Standard"),"Y","N")</f>
        <v/>
      </c>
      <c r="C2094" s="233" t="inlineStr">
        <is>
          <t>ConTab_BOM_KP_Insert_4920</t>
        </is>
      </c>
      <c r="D2094" s="233">
        <f>IF(B2094="Y",C2094,"")</f>
        <v/>
      </c>
      <c r="E2094" s="198" t="inlineStr">
        <is>
          <t>1012-1_2-KP</t>
        </is>
      </c>
      <c r="F2094" s="235" t="inlineStr">
        <is>
          <t>Opt_Insert</t>
        </is>
      </c>
      <c r="G2094" s="235" t="inlineStr">
        <is>
          <t>5</t>
        </is>
      </c>
      <c r="H2094" s="234" t="inlineStr">
        <is>
          <t>X5</t>
        </is>
      </c>
      <c r="I2094" s="233" t="inlineStr">
        <is>
          <t>Mechanical Seal</t>
        </is>
      </c>
      <c r="J2094" s="233" t="inlineStr">
        <is>
          <t>Single</t>
        </is>
      </c>
      <c r="K2094" s="233" t="n"/>
      <c r="L2094" s="233" t="inlineStr">
        <is>
          <t>Oil Lubricated Bath</t>
        </is>
      </c>
      <c r="M2094" s="233" t="inlineStr">
        <is>
          <t>C35</t>
        </is>
      </c>
      <c r="N2094" s="233" t="inlineStr">
        <is>
          <t>Labrynth Lip Seal</t>
        </is>
      </c>
      <c r="O2094" s="233" t="inlineStr">
        <is>
          <t>Coating_Scotchkote134_interior_exterior</t>
        </is>
      </c>
      <c r="P2094" s="235" t="inlineStr">
        <is>
          <t>RTF</t>
        </is>
      </c>
      <c r="Q2094" s="233" t="inlineStr">
        <is>
          <t>B104968</t>
        </is>
      </c>
      <c r="R2094" s="235" t="inlineStr">
        <is>
          <t>LT250</t>
        </is>
      </c>
      <c r="S2094" s="233" t="n"/>
      <c r="T2094" s="233" t="n"/>
      <c r="U2094" s="233" t="n"/>
    </row>
    <row r="2095">
      <c r="B2095" s="233">
        <f>IF(AND(M2095&lt;&gt;"B20", O2095= "Coating_Standard"),"Y","N")</f>
        <v/>
      </c>
      <c r="C2095" s="233" t="inlineStr">
        <is>
          <t>ConTab_BOM_KP_Insert_4921</t>
        </is>
      </c>
      <c r="D2095" s="233">
        <f>IF(B2095="Y",C2095,"")</f>
        <v/>
      </c>
      <c r="E2095" s="198" t="inlineStr">
        <is>
          <t>1012-1_2-KP</t>
        </is>
      </c>
      <c r="F2095" s="235" t="inlineStr">
        <is>
          <t>Opt_Insert</t>
        </is>
      </c>
      <c r="G2095" s="235" t="inlineStr">
        <is>
          <t>5</t>
        </is>
      </c>
      <c r="H2095" s="234" t="inlineStr">
        <is>
          <t>X5</t>
        </is>
      </c>
      <c r="I2095" s="233" t="inlineStr">
        <is>
          <t>Mechanical Seal</t>
        </is>
      </c>
      <c r="J2095" s="233" t="inlineStr">
        <is>
          <t>Single</t>
        </is>
      </c>
      <c r="K2095" s="233" t="n"/>
      <c r="L2095" s="233" t="inlineStr">
        <is>
          <t>Oil Lubricated Bath</t>
        </is>
      </c>
      <c r="M2095" s="233" t="inlineStr">
        <is>
          <t>J</t>
        </is>
      </c>
      <c r="N2095" s="233" t="inlineStr">
        <is>
          <t>Labrynth Lip Seal</t>
        </is>
      </c>
      <c r="O2095" s="233" t="inlineStr">
        <is>
          <t>Coating_Scotchkote134_interior_exterior</t>
        </is>
      </c>
      <c r="P2095" s="235" t="inlineStr">
        <is>
          <t>RTF</t>
        </is>
      </c>
      <c r="Q2095" s="233" t="inlineStr">
        <is>
          <t>B104969</t>
        </is>
      </c>
      <c r="R2095" s="235" t="inlineStr">
        <is>
          <t>LT105</t>
        </is>
      </c>
      <c r="S2095" s="233" t="n"/>
      <c r="T2095" s="233" t="n"/>
      <c r="U2095" s="233" t="n"/>
    </row>
    <row r="2096">
      <c r="B2096" s="233">
        <f>IF(AND(M2096&lt;&gt;"B20", O2096= "Coating_Standard"),"Y","N")</f>
        <v/>
      </c>
      <c r="C2096" s="233" t="inlineStr">
        <is>
          <t>ConTab_BOM_KP_Insert_4922</t>
        </is>
      </c>
      <c r="D2096" s="233">
        <f>IF(B2096="Y",C2096,"")</f>
        <v/>
      </c>
      <c r="E2096" s="198" t="inlineStr">
        <is>
          <t>1012-1_2-KP</t>
        </is>
      </c>
      <c r="F2096" s="235" t="inlineStr">
        <is>
          <t>Opt_Insert</t>
        </is>
      </c>
      <c r="G2096" s="235" t="inlineStr">
        <is>
          <t>5</t>
        </is>
      </c>
      <c r="H2096" s="234" t="inlineStr">
        <is>
          <t>X5</t>
        </is>
      </c>
      <c r="I2096" s="233" t="inlineStr">
        <is>
          <t>Packing</t>
        </is>
      </c>
      <c r="J2096" s="233" t="inlineStr">
        <is>
          <t>Packing</t>
        </is>
      </c>
      <c r="K2096" s="233" t="n"/>
      <c r="L2096" s="233" t="inlineStr">
        <is>
          <t>Oil Lubricated Bath</t>
        </is>
      </c>
      <c r="M2096" s="233" t="inlineStr">
        <is>
          <t>C35</t>
        </is>
      </c>
      <c r="N2096" s="233" t="inlineStr">
        <is>
          <t>Labrynth Lip Seal</t>
        </is>
      </c>
      <c r="O2096" s="233" t="inlineStr">
        <is>
          <t>Coating_Scotchkote134_interior_exterior</t>
        </is>
      </c>
      <c r="P2096" s="235" t="inlineStr">
        <is>
          <t>RTF</t>
        </is>
      </c>
      <c r="Q2096" s="233" t="inlineStr">
        <is>
          <t>B104971</t>
        </is>
      </c>
      <c r="R2096" s="235" t="inlineStr">
        <is>
          <t>LT250</t>
        </is>
      </c>
      <c r="S2096" s="233" t="n"/>
      <c r="T2096" s="233" t="n"/>
      <c r="U2096" s="233" t="n"/>
    </row>
    <row r="2097">
      <c r="B2097" s="233">
        <f>IF(AND(M2097&lt;&gt;"B20", O2097= "Coating_Standard"),"Y","N")</f>
        <v/>
      </c>
      <c r="C2097" s="233" t="inlineStr">
        <is>
          <t>ConTab_BOM_KP_Insert_4923</t>
        </is>
      </c>
      <c r="D2097" s="233">
        <f>IF(B2097="Y",C2097,"")</f>
        <v/>
      </c>
      <c r="E2097" s="198" t="inlineStr">
        <is>
          <t>1012-1_2-KP</t>
        </is>
      </c>
      <c r="F2097" s="235" t="inlineStr">
        <is>
          <t>Opt_Insert</t>
        </is>
      </c>
      <c r="G2097" s="235" t="inlineStr">
        <is>
          <t>5</t>
        </is>
      </c>
      <c r="H2097" s="234" t="inlineStr">
        <is>
          <t>X5</t>
        </is>
      </c>
      <c r="I2097" s="233" t="inlineStr">
        <is>
          <t>Packing</t>
        </is>
      </c>
      <c r="J2097" s="233" t="inlineStr">
        <is>
          <t>Packing</t>
        </is>
      </c>
      <c r="K2097" s="233" t="n"/>
      <c r="L2097" s="233" t="inlineStr">
        <is>
          <t>Oil Lubricated Bath</t>
        </is>
      </c>
      <c r="M2097" s="233" t="inlineStr">
        <is>
          <t>J</t>
        </is>
      </c>
      <c r="N2097" s="233" t="inlineStr">
        <is>
          <t>Labrynth Lip Seal</t>
        </is>
      </c>
      <c r="O2097" s="233" t="inlineStr">
        <is>
          <t>Coating_Scotchkote134_interior_exterior</t>
        </is>
      </c>
      <c r="P2097" s="235" t="inlineStr">
        <is>
          <t>RTF</t>
        </is>
      </c>
      <c r="Q2097" s="233" t="inlineStr">
        <is>
          <t>B104972</t>
        </is>
      </c>
      <c r="R2097" s="235" t="inlineStr">
        <is>
          <t>LT105</t>
        </is>
      </c>
      <c r="S2097" s="233" t="n"/>
      <c r="T2097" s="233" t="n"/>
      <c r="U2097" s="233" t="n"/>
    </row>
    <row r="2098">
      <c r="B2098" s="233">
        <f>IF(AND(M2098&lt;&gt;"B20", O2098= "Coating_Standard"),"Y","N")</f>
        <v/>
      </c>
      <c r="C2098" s="233" t="inlineStr">
        <is>
          <t>ConTab_BOM_KP_Insert_4924</t>
        </is>
      </c>
      <c r="D2098" s="233">
        <f>IF(B2098="Y",C2098,"")</f>
        <v/>
      </c>
      <c r="E2098" s="198" t="inlineStr">
        <is>
          <t>1012-1_2-KP</t>
        </is>
      </c>
      <c r="F2098" s="235" t="inlineStr">
        <is>
          <t>Opt_Insert</t>
        </is>
      </c>
      <c r="G2098" s="235" t="inlineStr">
        <is>
          <t>5</t>
        </is>
      </c>
      <c r="H2098" s="234" t="inlineStr">
        <is>
          <t>X5</t>
        </is>
      </c>
      <c r="I2098" s="233" t="inlineStr">
        <is>
          <t>Mechanical Seal</t>
        </is>
      </c>
      <c r="J2098" s="233" t="inlineStr">
        <is>
          <t>Single</t>
        </is>
      </c>
      <c r="K2098" s="233" t="n"/>
      <c r="L2098" s="233" t="inlineStr">
        <is>
          <t>Regreasable</t>
        </is>
      </c>
      <c r="M2098" s="233" t="inlineStr">
        <is>
          <t>C35</t>
        </is>
      </c>
      <c r="N2098" s="233" t="inlineStr">
        <is>
          <t>No Lip seals or labrynth seals</t>
        </is>
      </c>
      <c r="O2098" s="233" t="inlineStr">
        <is>
          <t>Coating_Scotchkote134_interior_exterior_IncludeImpeller</t>
        </is>
      </c>
      <c r="P2098" s="235" t="inlineStr">
        <is>
          <t>RTF</t>
        </is>
      </c>
      <c r="Q2098" s="233" t="inlineStr">
        <is>
          <t>B101284</t>
        </is>
      </c>
      <c r="R2098" s="235" t="inlineStr">
        <is>
          <t>LT250</t>
        </is>
      </c>
      <c r="S2098" s="233" t="n"/>
      <c r="T2098" s="233" t="n"/>
      <c r="U2098" s="233" t="n"/>
    </row>
    <row r="2099">
      <c r="B2099" s="233">
        <f>IF(AND(M2099&lt;&gt;"B20", O2099= "Coating_Standard"),"Y","N")</f>
        <v/>
      </c>
      <c r="C2099" s="233" t="inlineStr">
        <is>
          <t>ConTab_BOM_KP_Insert_4925</t>
        </is>
      </c>
      <c r="D2099" s="233">
        <f>IF(B2099="Y",C2099,"")</f>
        <v/>
      </c>
      <c r="E2099" s="198" t="inlineStr">
        <is>
          <t>1012-1_2-KP</t>
        </is>
      </c>
      <c r="F2099" s="235" t="inlineStr">
        <is>
          <t>Opt_Insert</t>
        </is>
      </c>
      <c r="G2099" s="235" t="inlineStr">
        <is>
          <t>5</t>
        </is>
      </c>
      <c r="H2099" s="234" t="inlineStr">
        <is>
          <t>X5</t>
        </is>
      </c>
      <c r="I2099" s="233" t="inlineStr">
        <is>
          <t>Mechanical Seal</t>
        </is>
      </c>
      <c r="J2099" s="233" t="inlineStr">
        <is>
          <t>Single</t>
        </is>
      </c>
      <c r="K2099" s="233" t="n"/>
      <c r="L2099" s="233" t="inlineStr">
        <is>
          <t>Regreasable</t>
        </is>
      </c>
      <c r="M2099" s="233" t="inlineStr">
        <is>
          <t>J</t>
        </is>
      </c>
      <c r="N2099" s="233" t="inlineStr">
        <is>
          <t>No Lip seals or labrynth seals</t>
        </is>
      </c>
      <c r="O2099" s="233" t="inlineStr">
        <is>
          <t>Coating_Scotchkote134_interior_exterior_IncludeImpeller</t>
        </is>
      </c>
      <c r="P2099" s="235" t="inlineStr">
        <is>
          <t>RTF</t>
        </is>
      </c>
      <c r="Q2099" s="233" t="inlineStr">
        <is>
          <t>B101286</t>
        </is>
      </c>
      <c r="R2099" s="235" t="inlineStr">
        <is>
          <t>LT105</t>
        </is>
      </c>
      <c r="S2099" s="233" t="n"/>
      <c r="T2099" s="233" t="n"/>
      <c r="U2099" s="233" t="n"/>
    </row>
    <row r="2100">
      <c r="B2100" s="233">
        <f>IF(AND(M2100&lt;&gt;"B20", O2100= "Coating_Standard"),"Y","N")</f>
        <v/>
      </c>
      <c r="C2100" s="233" t="inlineStr">
        <is>
          <t>ConTab_BOM_KP_Insert_4926</t>
        </is>
      </c>
      <c r="D2100" s="233">
        <f>IF(B2100="Y",C2100,"")</f>
        <v/>
      </c>
      <c r="E2100" s="198" t="inlineStr">
        <is>
          <t>1012-1_2-KP</t>
        </is>
      </c>
      <c r="F2100" s="235" t="inlineStr">
        <is>
          <t>Opt_Insert</t>
        </is>
      </c>
      <c r="G2100" s="235" t="inlineStr">
        <is>
          <t>5</t>
        </is>
      </c>
      <c r="H2100" s="234" t="inlineStr">
        <is>
          <t>X5</t>
        </is>
      </c>
      <c r="I2100" s="233" t="inlineStr">
        <is>
          <t>Mechanical Seal</t>
        </is>
      </c>
      <c r="J2100" s="233" t="inlineStr">
        <is>
          <t>Single</t>
        </is>
      </c>
      <c r="K2100" s="233" t="n"/>
      <c r="L2100" s="233" t="inlineStr">
        <is>
          <t>Regreasable</t>
        </is>
      </c>
      <c r="M2100" s="233" t="inlineStr">
        <is>
          <t>X</t>
        </is>
      </c>
      <c r="N2100" s="233" t="inlineStr">
        <is>
          <t>Special/Other</t>
        </is>
      </c>
      <c r="O2100" s="233" t="inlineStr">
        <is>
          <t>Coating_Scotchkote134_interior_exterior_IncludeImpeller</t>
        </is>
      </c>
      <c r="P2100" s="235" t="inlineStr">
        <is>
          <t>RTF</t>
        </is>
      </c>
      <c r="Q2100" s="233" t="inlineStr">
        <is>
          <t>B101287</t>
        </is>
      </c>
      <c r="R2100" s="235" t="inlineStr">
        <is>
          <t>LT250</t>
        </is>
      </c>
      <c r="S2100" s="233" t="n"/>
      <c r="T2100" s="233" t="n"/>
      <c r="U2100" s="233" t="n"/>
    </row>
    <row r="2101">
      <c r="B2101" s="233">
        <f>IF(AND(M2101&lt;&gt;"B20", O2101= "Coating_Standard"),"Y","N")</f>
        <v/>
      </c>
      <c r="C2101" s="233" t="inlineStr">
        <is>
          <t>ConTab_BOM_KP_Insert_4927</t>
        </is>
      </c>
      <c r="D2101" s="233">
        <f>IF(B2101="Y",C2101,"")</f>
        <v/>
      </c>
      <c r="E2101" s="198" t="inlineStr">
        <is>
          <t>1012-1_2-KP</t>
        </is>
      </c>
      <c r="F2101" s="235" t="inlineStr">
        <is>
          <t>Opt_Insert</t>
        </is>
      </c>
      <c r="G2101" s="235" t="inlineStr">
        <is>
          <t>5</t>
        </is>
      </c>
      <c r="H2101" s="234" t="inlineStr">
        <is>
          <t>X5</t>
        </is>
      </c>
      <c r="I2101" s="233" t="inlineStr">
        <is>
          <t>Packing</t>
        </is>
      </c>
      <c r="J2101" s="233" t="inlineStr">
        <is>
          <t>Packing</t>
        </is>
      </c>
      <c r="K2101" s="233" t="n"/>
      <c r="L2101" s="233" t="inlineStr">
        <is>
          <t>Regreasable</t>
        </is>
      </c>
      <c r="M2101" s="233" t="inlineStr">
        <is>
          <t>C35</t>
        </is>
      </c>
      <c r="N2101" s="233" t="inlineStr">
        <is>
          <t>No Lip seals or labrynth seals</t>
        </is>
      </c>
      <c r="O2101" s="233" t="inlineStr">
        <is>
          <t>Coating_Scotchkote134_interior_exterior_IncludeImpeller</t>
        </is>
      </c>
      <c r="P2101" s="235" t="inlineStr">
        <is>
          <t>RTF</t>
        </is>
      </c>
      <c r="Q2101" s="233" t="inlineStr">
        <is>
          <t>B101288</t>
        </is>
      </c>
      <c r="R2101" s="235" t="inlineStr">
        <is>
          <t>LT250</t>
        </is>
      </c>
      <c r="S2101" s="233" t="n"/>
      <c r="T2101" s="233" t="n"/>
      <c r="U2101" s="233" t="n"/>
    </row>
    <row r="2102">
      <c r="B2102" s="233">
        <f>IF(AND(M2102&lt;&gt;"B20", O2102= "Coating_Standard"),"Y","N")</f>
        <v/>
      </c>
      <c r="C2102" s="233" t="inlineStr">
        <is>
          <t>ConTab_BOM_KP_Insert_4928</t>
        </is>
      </c>
      <c r="D2102" s="233">
        <f>IF(B2102="Y",C2102,"")</f>
        <v/>
      </c>
      <c r="E2102" s="198" t="inlineStr">
        <is>
          <t>1012-1_2-KP</t>
        </is>
      </c>
      <c r="F2102" s="235" t="inlineStr">
        <is>
          <t>Opt_Insert</t>
        </is>
      </c>
      <c r="G2102" s="235" t="inlineStr">
        <is>
          <t>5</t>
        </is>
      </c>
      <c r="H2102" s="234" t="inlineStr">
        <is>
          <t>X5</t>
        </is>
      </c>
      <c r="I2102" s="233" t="inlineStr">
        <is>
          <t>Packing</t>
        </is>
      </c>
      <c r="J2102" s="233" t="inlineStr">
        <is>
          <t>Packing</t>
        </is>
      </c>
      <c r="K2102" s="233" t="n"/>
      <c r="L2102" s="233" t="inlineStr">
        <is>
          <t>Regreasable</t>
        </is>
      </c>
      <c r="M2102" s="233" t="inlineStr">
        <is>
          <t>J</t>
        </is>
      </c>
      <c r="N2102" s="233" t="inlineStr">
        <is>
          <t>No Lip seals or labrynth seals</t>
        </is>
      </c>
      <c r="O2102" s="233" t="inlineStr">
        <is>
          <t>Coating_Scotchkote134_interior_exterior_IncludeImpeller</t>
        </is>
      </c>
      <c r="P2102" s="235" t="inlineStr">
        <is>
          <t>RTF</t>
        </is>
      </c>
      <c r="Q2102" s="233" t="inlineStr">
        <is>
          <t>B101290</t>
        </is>
      </c>
      <c r="R2102" s="235" t="inlineStr">
        <is>
          <t>LT105</t>
        </is>
      </c>
      <c r="S2102" s="233" t="n"/>
      <c r="T2102" s="233" t="n"/>
      <c r="U2102" s="233" t="n"/>
    </row>
    <row r="2103">
      <c r="B2103" s="233">
        <f>IF(AND(M2103&lt;&gt;"B20", O2103= "Coating_Standard"),"Y","N")</f>
        <v/>
      </c>
      <c r="C2103" s="233" t="inlineStr">
        <is>
          <t>ConTab_BOM_KP_Insert_4929</t>
        </is>
      </c>
      <c r="D2103" s="233">
        <f>IF(B2103="Y",C2103,"")</f>
        <v/>
      </c>
      <c r="E2103" s="198" t="inlineStr">
        <is>
          <t>1012-1_2-KP</t>
        </is>
      </c>
      <c r="F2103" s="235" t="inlineStr">
        <is>
          <t>Opt_Insert</t>
        </is>
      </c>
      <c r="G2103" s="235" t="inlineStr">
        <is>
          <t>5</t>
        </is>
      </c>
      <c r="H2103" s="234" t="inlineStr">
        <is>
          <t>X5</t>
        </is>
      </c>
      <c r="I2103" s="233" t="inlineStr">
        <is>
          <t>Packing</t>
        </is>
      </c>
      <c r="J2103" s="233" t="inlineStr">
        <is>
          <t>Packing</t>
        </is>
      </c>
      <c r="K2103" s="233" t="n"/>
      <c r="L2103" s="233" t="inlineStr">
        <is>
          <t>Regreasable</t>
        </is>
      </c>
      <c r="M2103" s="233" t="inlineStr">
        <is>
          <t>X</t>
        </is>
      </c>
      <c r="N2103" s="233" t="inlineStr">
        <is>
          <t>Special/Other</t>
        </is>
      </c>
      <c r="O2103" s="233" t="inlineStr">
        <is>
          <t>Coating_Scotchkote134_interior_exterior_IncludeImpeller</t>
        </is>
      </c>
      <c r="P2103" s="235" t="inlineStr">
        <is>
          <t>RTF</t>
        </is>
      </c>
      <c r="Q2103" s="233" t="inlineStr">
        <is>
          <t>B101291</t>
        </is>
      </c>
      <c r="R2103" s="235" t="inlineStr">
        <is>
          <t>LT250</t>
        </is>
      </c>
      <c r="S2103" s="233" t="n"/>
      <c r="T2103" s="233" t="n"/>
      <c r="U2103" s="233" t="n"/>
    </row>
    <row r="2104">
      <c r="B2104" s="233">
        <f>IF(AND(M2104&lt;&gt;"B20", O2104= "Coating_Standard"),"Y","N")</f>
        <v/>
      </c>
      <c r="C2104" s="233" t="inlineStr">
        <is>
          <t>ConTab_BOM_KP_Insert_4930</t>
        </is>
      </c>
      <c r="D2104" s="233">
        <f>IF(B2104="Y",C2104,"")</f>
        <v/>
      </c>
      <c r="E2104" s="198" t="inlineStr">
        <is>
          <t>1012-1_2-KP</t>
        </is>
      </c>
      <c r="F2104" s="235" t="inlineStr">
        <is>
          <t>Opt_Insert</t>
        </is>
      </c>
      <c r="G2104" s="235" t="inlineStr">
        <is>
          <t>5</t>
        </is>
      </c>
      <c r="H2104" s="234" t="inlineStr">
        <is>
          <t>X5</t>
        </is>
      </c>
      <c r="I2104" s="233" t="inlineStr">
        <is>
          <t>Mechanical Seal</t>
        </is>
      </c>
      <c r="J2104" s="233" t="inlineStr">
        <is>
          <t>Single</t>
        </is>
      </c>
      <c r="K2104" s="233" t="n"/>
      <c r="L2104" s="233" t="inlineStr">
        <is>
          <t>Oil Lubricated Bath</t>
        </is>
      </c>
      <c r="M2104" s="233" t="inlineStr">
        <is>
          <t>C35</t>
        </is>
      </c>
      <c r="N2104" s="233" t="inlineStr">
        <is>
          <t>Lip Seal</t>
        </is>
      </c>
      <c r="O2104" s="233" t="inlineStr">
        <is>
          <t>Coating_Scotchkote134_interior_exterior_IncludeImpeller</t>
        </is>
      </c>
      <c r="P2104" s="235" t="inlineStr">
        <is>
          <t>RTF</t>
        </is>
      </c>
      <c r="Q2104" s="233" t="inlineStr">
        <is>
          <t>B104036</t>
        </is>
      </c>
      <c r="R2104" s="235" t="inlineStr">
        <is>
          <t>LT250</t>
        </is>
      </c>
      <c r="S2104" s="233" t="n"/>
      <c r="T2104" s="233" t="n"/>
      <c r="U2104" s="233" t="n"/>
    </row>
    <row r="2105">
      <c r="B2105" s="233">
        <f>IF(AND(M2105&lt;&gt;"B20", O2105= "Coating_Standard"),"Y","N")</f>
        <v/>
      </c>
      <c r="C2105" s="233" t="inlineStr">
        <is>
          <t>ConTab_BOM_KP_Insert_4931</t>
        </is>
      </c>
      <c r="D2105" s="233">
        <f>IF(B2105="Y",C2105,"")</f>
        <v/>
      </c>
      <c r="E2105" s="198" t="inlineStr">
        <is>
          <t>1012-1_2-KP</t>
        </is>
      </c>
      <c r="F2105" s="235" t="inlineStr">
        <is>
          <t>Opt_Insert</t>
        </is>
      </c>
      <c r="G2105" s="235" t="inlineStr">
        <is>
          <t>5</t>
        </is>
      </c>
      <c r="H2105" s="234" t="inlineStr">
        <is>
          <t>X5</t>
        </is>
      </c>
      <c r="I2105" s="233" t="inlineStr">
        <is>
          <t>Mechanical Seal</t>
        </is>
      </c>
      <c r="J2105" s="233" t="inlineStr">
        <is>
          <t>Single</t>
        </is>
      </c>
      <c r="K2105" s="233" t="n"/>
      <c r="L2105" s="233" t="inlineStr">
        <is>
          <t>Oil Lubricated Bath</t>
        </is>
      </c>
      <c r="M2105" s="233" t="inlineStr">
        <is>
          <t>J</t>
        </is>
      </c>
      <c r="N2105" s="233" t="inlineStr">
        <is>
          <t>Lip Seal</t>
        </is>
      </c>
      <c r="O2105" s="233" t="inlineStr">
        <is>
          <t>Coating_Scotchkote134_interior_exterior_IncludeImpeller</t>
        </is>
      </c>
      <c r="P2105" s="235" t="inlineStr">
        <is>
          <t>RTF</t>
        </is>
      </c>
      <c r="Q2105" s="233" t="inlineStr">
        <is>
          <t>B104038</t>
        </is>
      </c>
      <c r="R2105" s="235" t="inlineStr">
        <is>
          <t>LT105</t>
        </is>
      </c>
      <c r="S2105" s="233" t="n"/>
      <c r="T2105" s="233" t="n"/>
      <c r="U2105" s="233" t="n"/>
    </row>
    <row r="2106">
      <c r="B2106" s="233">
        <f>IF(AND(M2106&lt;&gt;"B20", O2106= "Coating_Standard"),"Y","N")</f>
        <v/>
      </c>
      <c r="C2106" s="233" t="inlineStr">
        <is>
          <t>ConTab_BOM_KP_Insert_4932</t>
        </is>
      </c>
      <c r="D2106" s="233">
        <f>IF(B2106="Y",C2106,"")</f>
        <v/>
      </c>
      <c r="E2106" s="198" t="inlineStr">
        <is>
          <t>1012-1_2-KP</t>
        </is>
      </c>
      <c r="F2106" s="235" t="inlineStr">
        <is>
          <t>Opt_Insert</t>
        </is>
      </c>
      <c r="G2106" s="235" t="inlineStr">
        <is>
          <t>5</t>
        </is>
      </c>
      <c r="H2106" s="234" t="inlineStr">
        <is>
          <t>X5</t>
        </is>
      </c>
      <c r="I2106" s="233" t="inlineStr">
        <is>
          <t>Mechanical Seal</t>
        </is>
      </c>
      <c r="J2106" s="233" t="inlineStr">
        <is>
          <t>Single</t>
        </is>
      </c>
      <c r="K2106" s="233" t="n"/>
      <c r="L2106" s="233" t="inlineStr">
        <is>
          <t>Oil Lubricated Bath</t>
        </is>
      </c>
      <c r="M2106" s="233" t="inlineStr">
        <is>
          <t>X</t>
        </is>
      </c>
      <c r="N2106" s="233" t="inlineStr">
        <is>
          <t>Special/Other</t>
        </is>
      </c>
      <c r="O2106" s="233" t="inlineStr">
        <is>
          <t>Coating_Scotchkote134_interior_exterior_IncludeImpeller</t>
        </is>
      </c>
      <c r="P2106" s="235" t="inlineStr">
        <is>
          <t>RTF</t>
        </is>
      </c>
      <c r="Q2106" s="233" t="inlineStr">
        <is>
          <t>B104039</t>
        </is>
      </c>
      <c r="R2106" s="235" t="inlineStr">
        <is>
          <t>LT250</t>
        </is>
      </c>
      <c r="S2106" s="233" t="n"/>
      <c r="T2106" s="233" t="n"/>
      <c r="U2106" s="233" t="n"/>
    </row>
    <row r="2107">
      <c r="B2107" s="233">
        <f>IF(AND(M2107&lt;&gt;"B20", O2107= "Coating_Standard"),"Y","N")</f>
        <v/>
      </c>
      <c r="C2107" s="233" t="inlineStr">
        <is>
          <t>ConTab_BOM_KP_Insert_4933</t>
        </is>
      </c>
      <c r="D2107" s="233">
        <f>IF(B2107="Y",C2107,"")</f>
        <v/>
      </c>
      <c r="E2107" s="198" t="inlineStr">
        <is>
          <t>1012-1_2-KP</t>
        </is>
      </c>
      <c r="F2107" s="235" t="inlineStr">
        <is>
          <t>Opt_Insert</t>
        </is>
      </c>
      <c r="G2107" s="235" t="inlineStr">
        <is>
          <t>5</t>
        </is>
      </c>
      <c r="H2107" s="234" t="inlineStr">
        <is>
          <t>X5</t>
        </is>
      </c>
      <c r="I2107" s="233" t="inlineStr">
        <is>
          <t>Packing</t>
        </is>
      </c>
      <c r="J2107" s="233" t="inlineStr">
        <is>
          <t>Packing</t>
        </is>
      </c>
      <c r="K2107" s="233" t="n"/>
      <c r="L2107" s="233" t="inlineStr">
        <is>
          <t>Oil Lubricated Bath</t>
        </is>
      </c>
      <c r="M2107" s="233" t="inlineStr">
        <is>
          <t>C35</t>
        </is>
      </c>
      <c r="N2107" s="233" t="inlineStr">
        <is>
          <t>Lip Seal</t>
        </is>
      </c>
      <c r="O2107" s="233" t="inlineStr">
        <is>
          <t>Coating_Scotchkote134_interior_exterior_IncludeImpeller</t>
        </is>
      </c>
      <c r="P2107" s="235" t="inlineStr">
        <is>
          <t>RTF</t>
        </is>
      </c>
      <c r="Q2107" s="233" t="inlineStr">
        <is>
          <t>B104036</t>
        </is>
      </c>
      <c r="R2107" s="235" t="inlineStr">
        <is>
          <t>LT250</t>
        </is>
      </c>
      <c r="S2107" s="233" t="n"/>
      <c r="T2107" s="233" t="n"/>
      <c r="U2107" s="233" t="n"/>
    </row>
    <row r="2108">
      <c r="B2108" s="233">
        <f>IF(AND(M2108&lt;&gt;"B20", O2108= "Coating_Standard"),"Y","N")</f>
        <v/>
      </c>
      <c r="C2108" s="233" t="inlineStr">
        <is>
          <t>ConTab_BOM_KP_Insert_4934</t>
        </is>
      </c>
      <c r="D2108" s="233">
        <f>IF(B2108="Y",C2108,"")</f>
        <v/>
      </c>
      <c r="E2108" s="198" t="inlineStr">
        <is>
          <t>1012-1_2-KP</t>
        </is>
      </c>
      <c r="F2108" s="235" t="inlineStr">
        <is>
          <t>Opt_Insert</t>
        </is>
      </c>
      <c r="G2108" s="235" t="inlineStr">
        <is>
          <t>5</t>
        </is>
      </c>
      <c r="H2108" s="234" t="inlineStr">
        <is>
          <t>X5</t>
        </is>
      </c>
      <c r="I2108" s="233" t="inlineStr">
        <is>
          <t>Packing</t>
        </is>
      </c>
      <c r="J2108" s="233" t="inlineStr">
        <is>
          <t>Packing</t>
        </is>
      </c>
      <c r="K2108" s="233" t="n"/>
      <c r="L2108" s="233" t="inlineStr">
        <is>
          <t>Oil Lubricated Bath</t>
        </is>
      </c>
      <c r="M2108" s="233" t="inlineStr">
        <is>
          <t>J</t>
        </is>
      </c>
      <c r="N2108" s="233" t="inlineStr">
        <is>
          <t>Lip Seal</t>
        </is>
      </c>
      <c r="O2108" s="233" t="inlineStr">
        <is>
          <t>Coating_Scotchkote134_interior_exterior_IncludeImpeller</t>
        </is>
      </c>
      <c r="P2108" s="235" t="inlineStr">
        <is>
          <t>RTF</t>
        </is>
      </c>
      <c r="Q2108" s="233" t="inlineStr">
        <is>
          <t>B104038</t>
        </is>
      </c>
      <c r="R2108" s="235" t="inlineStr">
        <is>
          <t>LT105</t>
        </is>
      </c>
      <c r="S2108" s="233" t="n"/>
      <c r="T2108" s="233" t="n"/>
      <c r="U2108" s="233" t="n"/>
    </row>
    <row r="2109">
      <c r="B2109" s="233">
        <f>IF(AND(M2109&lt;&gt;"B20", O2109= "Coating_Standard"),"Y","N")</f>
        <v/>
      </c>
      <c r="C2109" s="233" t="inlineStr">
        <is>
          <t>ConTab_BOM_KP_Insert_4935</t>
        </is>
      </c>
      <c r="D2109" s="233">
        <f>IF(B2109="Y",C2109,"")</f>
        <v/>
      </c>
      <c r="E2109" s="198" t="inlineStr">
        <is>
          <t>1012-1_2-KP</t>
        </is>
      </c>
      <c r="F2109" s="235" t="inlineStr">
        <is>
          <t>Opt_Insert</t>
        </is>
      </c>
      <c r="G2109" s="235" t="inlineStr">
        <is>
          <t>5</t>
        </is>
      </c>
      <c r="H2109" s="234" t="inlineStr">
        <is>
          <t>X5</t>
        </is>
      </c>
      <c r="I2109" s="233" t="inlineStr">
        <is>
          <t>Packing</t>
        </is>
      </c>
      <c r="J2109" s="233" t="inlineStr">
        <is>
          <t>Packing</t>
        </is>
      </c>
      <c r="K2109" s="233" t="n"/>
      <c r="L2109" s="233" t="inlineStr">
        <is>
          <t>Oil Lubricated Bath</t>
        </is>
      </c>
      <c r="M2109" s="233" t="inlineStr">
        <is>
          <t>X</t>
        </is>
      </c>
      <c r="N2109" s="233" t="inlineStr">
        <is>
          <t>Special/Other</t>
        </is>
      </c>
      <c r="O2109" s="233" t="inlineStr">
        <is>
          <t>Coating_Scotchkote134_interior_exterior_IncludeImpeller</t>
        </is>
      </c>
      <c r="P2109" s="235" t="inlineStr">
        <is>
          <t>RTF</t>
        </is>
      </c>
      <c r="Q2109" s="233" t="inlineStr">
        <is>
          <t>B104039</t>
        </is>
      </c>
      <c r="R2109" s="235" t="inlineStr">
        <is>
          <t>LT250</t>
        </is>
      </c>
      <c r="S2109" s="233" t="n"/>
      <c r="T2109" s="233" t="n"/>
      <c r="U2109" s="233" t="n"/>
    </row>
    <row r="2110">
      <c r="B2110" s="233">
        <f>IF(AND(M2110&lt;&gt;"B20", O2110= "Coating_Standard"),"Y","N")</f>
        <v/>
      </c>
      <c r="C2110" s="233" t="inlineStr">
        <is>
          <t>ConTab_BOM_KP_Insert_4936</t>
        </is>
      </c>
      <c r="D2110" s="233">
        <f>IF(B2110="Y",C2110,"")</f>
        <v/>
      </c>
      <c r="E2110" s="198" t="inlineStr">
        <is>
          <t>1012-1_2-KP</t>
        </is>
      </c>
      <c r="F2110" s="235" t="inlineStr">
        <is>
          <t>Opt_Insert</t>
        </is>
      </c>
      <c r="G2110" s="235" t="inlineStr">
        <is>
          <t>5</t>
        </is>
      </c>
      <c r="H2110" s="234" t="inlineStr">
        <is>
          <t>X5</t>
        </is>
      </c>
      <c r="I2110" s="233" t="inlineStr">
        <is>
          <t>Mechanical Seal</t>
        </is>
      </c>
      <c r="J2110" s="233" t="inlineStr">
        <is>
          <t>Single</t>
        </is>
      </c>
      <c r="K2110" s="233" t="n"/>
      <c r="L2110" s="233" t="inlineStr">
        <is>
          <t>Regreasable</t>
        </is>
      </c>
      <c r="M2110" s="233" t="inlineStr">
        <is>
          <t>C35</t>
        </is>
      </c>
      <c r="N2110" s="233" t="inlineStr">
        <is>
          <t>Lip Seal</t>
        </is>
      </c>
      <c r="O2110" s="233" t="inlineStr">
        <is>
          <t>Coating_Scotchkote134_interior_exterior_IncludeImpeller</t>
        </is>
      </c>
      <c r="P2110" s="235" t="inlineStr">
        <is>
          <t>RTF</t>
        </is>
      </c>
      <c r="Q2110" s="233" t="inlineStr">
        <is>
          <t>B105021</t>
        </is>
      </c>
      <c r="R2110" s="235" t="inlineStr">
        <is>
          <t>LT250</t>
        </is>
      </c>
      <c r="S2110" s="233" t="n"/>
      <c r="T2110" s="233" t="n"/>
      <c r="U2110" s="233" t="n"/>
    </row>
    <row r="2111">
      <c r="B2111" s="233">
        <f>IF(AND(M2111&lt;&gt;"B20", O2111= "Coating_Standard"),"Y","N")</f>
        <v/>
      </c>
      <c r="C2111" s="233" t="inlineStr">
        <is>
          <t>ConTab_BOM_KP_Insert_4937</t>
        </is>
      </c>
      <c r="D2111" s="233">
        <f>IF(B2111="Y",C2111,"")</f>
        <v/>
      </c>
      <c r="E2111" s="198" t="inlineStr">
        <is>
          <t>1012-1_2-KP</t>
        </is>
      </c>
      <c r="F2111" s="235" t="inlineStr">
        <is>
          <t>Opt_Insert</t>
        </is>
      </c>
      <c r="G2111" s="235" t="inlineStr">
        <is>
          <t>5</t>
        </is>
      </c>
      <c r="H2111" s="234" t="inlineStr">
        <is>
          <t>X5</t>
        </is>
      </c>
      <c r="I2111" s="233" t="inlineStr">
        <is>
          <t>Mechanical Seal</t>
        </is>
      </c>
      <c r="J2111" s="233" t="inlineStr">
        <is>
          <t>Single</t>
        </is>
      </c>
      <c r="K2111" s="233" t="n"/>
      <c r="L2111" s="233" t="inlineStr">
        <is>
          <t>Regreasable</t>
        </is>
      </c>
      <c r="M2111" s="233" t="inlineStr">
        <is>
          <t>J</t>
        </is>
      </c>
      <c r="N2111" s="233" t="inlineStr">
        <is>
          <t>Lip Seal</t>
        </is>
      </c>
      <c r="O2111" s="233" t="inlineStr">
        <is>
          <t>Coating_Scotchkote134_interior_exterior_IncludeImpeller</t>
        </is>
      </c>
      <c r="P2111" s="235" t="inlineStr">
        <is>
          <t>RTF</t>
        </is>
      </c>
      <c r="Q2111" s="233" t="inlineStr">
        <is>
          <t>B105022</t>
        </is>
      </c>
      <c r="R2111" s="235" t="inlineStr">
        <is>
          <t>LT105</t>
        </is>
      </c>
      <c r="S2111" s="233" t="n"/>
      <c r="T2111" s="233" t="n"/>
      <c r="U2111" s="233" t="n"/>
    </row>
    <row r="2112">
      <c r="B2112" s="233">
        <f>IF(AND(M2112&lt;&gt;"B20", O2112= "Coating_Standard"),"Y","N")</f>
        <v/>
      </c>
      <c r="C2112" s="233" t="inlineStr">
        <is>
          <t>ConTab_BOM_KP_Insert_4938</t>
        </is>
      </c>
      <c r="D2112" s="233">
        <f>IF(B2112="Y",C2112,"")</f>
        <v/>
      </c>
      <c r="E2112" s="198" t="inlineStr">
        <is>
          <t>1012-1_2-KP</t>
        </is>
      </c>
      <c r="F2112" s="235" t="inlineStr">
        <is>
          <t>Opt_Insert</t>
        </is>
      </c>
      <c r="G2112" s="235" t="inlineStr">
        <is>
          <t>5</t>
        </is>
      </c>
      <c r="H2112" s="234" t="inlineStr">
        <is>
          <t>X5</t>
        </is>
      </c>
      <c r="I2112" s="233" t="inlineStr">
        <is>
          <t>Packing</t>
        </is>
      </c>
      <c r="J2112" s="233" t="inlineStr">
        <is>
          <t>Packing</t>
        </is>
      </c>
      <c r="K2112" s="233" t="n"/>
      <c r="L2112" s="233" t="inlineStr">
        <is>
          <t>Regreasable</t>
        </is>
      </c>
      <c r="M2112" s="233" t="inlineStr">
        <is>
          <t>C35</t>
        </is>
      </c>
      <c r="N2112" s="233" t="inlineStr">
        <is>
          <t>Lip Seal</t>
        </is>
      </c>
      <c r="O2112" s="233" t="inlineStr">
        <is>
          <t>Coating_Scotchkote134_interior_exterior_IncludeImpeller</t>
        </is>
      </c>
      <c r="P2112" s="235" t="inlineStr">
        <is>
          <t>RTF</t>
        </is>
      </c>
      <c r="Q2112" s="233" t="inlineStr">
        <is>
          <t>B101312</t>
        </is>
      </c>
      <c r="R2112" s="235" t="inlineStr">
        <is>
          <t>LT250</t>
        </is>
      </c>
      <c r="S2112" s="233" t="n"/>
      <c r="T2112" s="233" t="n"/>
      <c r="U2112" s="233" t="n"/>
    </row>
    <row r="2113">
      <c r="B2113" s="233">
        <f>IF(AND(M2113&lt;&gt;"B20", O2113= "Coating_Standard"),"Y","N")</f>
        <v/>
      </c>
      <c r="C2113" s="233" t="inlineStr">
        <is>
          <t>ConTab_BOM_KP_Insert_4939</t>
        </is>
      </c>
      <c r="D2113" s="233">
        <f>IF(B2113="Y",C2113,"")</f>
        <v/>
      </c>
      <c r="E2113" s="198" t="inlineStr">
        <is>
          <t>1012-1_2-KP</t>
        </is>
      </c>
      <c r="F2113" s="235" t="inlineStr">
        <is>
          <t>Opt_Insert</t>
        </is>
      </c>
      <c r="G2113" s="235" t="inlineStr">
        <is>
          <t>5</t>
        </is>
      </c>
      <c r="H2113" s="234" t="inlineStr">
        <is>
          <t>X5</t>
        </is>
      </c>
      <c r="I2113" s="233" t="inlineStr">
        <is>
          <t>Packing</t>
        </is>
      </c>
      <c r="J2113" s="233" t="inlineStr">
        <is>
          <t>Packing</t>
        </is>
      </c>
      <c r="K2113" s="233" t="n"/>
      <c r="L2113" s="233" t="inlineStr">
        <is>
          <t>Regreasable</t>
        </is>
      </c>
      <c r="M2113" s="233" t="inlineStr">
        <is>
          <t>J</t>
        </is>
      </c>
      <c r="N2113" s="233" t="inlineStr">
        <is>
          <t>Lip Seal</t>
        </is>
      </c>
      <c r="O2113" s="233" t="inlineStr">
        <is>
          <t>Coating_Scotchkote134_interior_exterior_IncludeImpeller</t>
        </is>
      </c>
      <c r="P2113" s="235" t="inlineStr">
        <is>
          <t>RTF</t>
        </is>
      </c>
      <c r="Q2113" s="233" t="inlineStr">
        <is>
          <t>B101312</t>
        </is>
      </c>
      <c r="R2113" s="235" t="inlineStr">
        <is>
          <t>LT105</t>
        </is>
      </c>
      <c r="S2113" s="233" t="n"/>
      <c r="T2113" s="233" t="n"/>
      <c r="U2113" s="233" t="n"/>
    </row>
    <row r="2114">
      <c r="B2114" s="233">
        <f>IF(AND(M2114&lt;&gt;"B20", O2114= "Coating_Standard"),"Y","N")</f>
        <v/>
      </c>
      <c r="C2114" s="233" t="inlineStr">
        <is>
          <t>ConTab_BOM_KP_Insert_4940</t>
        </is>
      </c>
      <c r="D2114" s="233">
        <f>IF(B2114="Y",C2114,"")</f>
        <v/>
      </c>
      <c r="E2114" s="198" t="inlineStr">
        <is>
          <t>1012-1_2-KP</t>
        </is>
      </c>
      <c r="F2114" s="235" t="inlineStr">
        <is>
          <t>Opt_Insert</t>
        </is>
      </c>
      <c r="G2114" s="235" t="inlineStr">
        <is>
          <t>5</t>
        </is>
      </c>
      <c r="H2114" s="234" t="inlineStr">
        <is>
          <t>X5</t>
        </is>
      </c>
      <c r="I2114" s="233" t="inlineStr">
        <is>
          <t>Mechanical Seal</t>
        </is>
      </c>
      <c r="J2114" s="233" t="inlineStr">
        <is>
          <t>Single</t>
        </is>
      </c>
      <c r="K2114" s="233" t="n"/>
      <c r="L2114" s="233" t="inlineStr">
        <is>
          <t>Regreasable</t>
        </is>
      </c>
      <c r="M2114" s="233" t="inlineStr">
        <is>
          <t>C35</t>
        </is>
      </c>
      <c r="N2114" s="233" t="inlineStr">
        <is>
          <t>Labrynth Lip Seal</t>
        </is>
      </c>
      <c r="O2114" s="233" t="inlineStr">
        <is>
          <t>Coating_Scotchkote134_interior_exterior_IncludeImpeller</t>
        </is>
      </c>
      <c r="P2114" s="235" t="inlineStr">
        <is>
          <t>RTF</t>
        </is>
      </c>
      <c r="Q2114" s="233" t="inlineStr">
        <is>
          <t>B104809</t>
        </is>
      </c>
      <c r="R2114" s="235" t="inlineStr">
        <is>
          <t>LT250</t>
        </is>
      </c>
      <c r="S2114" s="233" t="n"/>
      <c r="T2114" s="233" t="n"/>
      <c r="U2114" s="233" t="n"/>
    </row>
    <row r="2115">
      <c r="B2115" s="233">
        <f>IF(AND(M2115&lt;&gt;"B20", O2115= "Coating_Standard"),"Y","N")</f>
        <v/>
      </c>
      <c r="C2115" s="233" t="inlineStr">
        <is>
          <t>ConTab_BOM_KP_Insert_4941</t>
        </is>
      </c>
      <c r="D2115" s="233">
        <f>IF(B2115="Y",C2115,"")</f>
        <v/>
      </c>
      <c r="E2115" s="198" t="inlineStr">
        <is>
          <t>1012-1_2-KP</t>
        </is>
      </c>
      <c r="F2115" s="235" t="inlineStr">
        <is>
          <t>Opt_Insert</t>
        </is>
      </c>
      <c r="G2115" s="235" t="inlineStr">
        <is>
          <t>5</t>
        </is>
      </c>
      <c r="H2115" s="234" t="inlineStr">
        <is>
          <t>X5</t>
        </is>
      </c>
      <c r="I2115" s="233" t="inlineStr">
        <is>
          <t>Mechanical Seal</t>
        </is>
      </c>
      <c r="J2115" s="233" t="inlineStr">
        <is>
          <t>Single</t>
        </is>
      </c>
      <c r="K2115" s="233" t="n"/>
      <c r="L2115" s="233" t="inlineStr">
        <is>
          <t>Regreasable</t>
        </is>
      </c>
      <c r="M2115" s="233" t="inlineStr">
        <is>
          <t>J</t>
        </is>
      </c>
      <c r="N2115" s="233" t="inlineStr">
        <is>
          <t>Labrynth Lip Seal</t>
        </is>
      </c>
      <c r="O2115" s="233" t="inlineStr">
        <is>
          <t>Coating_Scotchkote134_interior_exterior_IncludeImpeller</t>
        </is>
      </c>
      <c r="P2115" s="235" t="inlineStr">
        <is>
          <t>RTF</t>
        </is>
      </c>
      <c r="Q2115" s="233" t="inlineStr">
        <is>
          <t>B104810</t>
        </is>
      </c>
      <c r="R2115" s="235" t="inlineStr">
        <is>
          <t>LT105</t>
        </is>
      </c>
      <c r="S2115" s="233" t="n"/>
      <c r="T2115" s="233" t="n"/>
      <c r="U2115" s="233" t="n"/>
    </row>
    <row r="2116">
      <c r="B2116" s="233">
        <f>IF(AND(M2116&lt;&gt;"B20", O2116= "Coating_Standard"),"Y","N")</f>
        <v/>
      </c>
      <c r="C2116" s="233" t="inlineStr">
        <is>
          <t>ConTab_BOM_KP_Insert_4942</t>
        </is>
      </c>
      <c r="D2116" s="233">
        <f>IF(B2116="Y",C2116,"")</f>
        <v/>
      </c>
      <c r="E2116" s="198" t="inlineStr">
        <is>
          <t>1012-1_2-KP</t>
        </is>
      </c>
      <c r="F2116" s="235" t="inlineStr">
        <is>
          <t>Opt_Insert</t>
        </is>
      </c>
      <c r="G2116" s="235" t="inlineStr">
        <is>
          <t>5</t>
        </is>
      </c>
      <c r="H2116" s="234" t="inlineStr">
        <is>
          <t>X5</t>
        </is>
      </c>
      <c r="I2116" s="233" t="inlineStr">
        <is>
          <t>Packing</t>
        </is>
      </c>
      <c r="J2116" s="233" t="inlineStr">
        <is>
          <t>Packing</t>
        </is>
      </c>
      <c r="K2116" s="233" t="n"/>
      <c r="L2116" s="233" t="inlineStr">
        <is>
          <t>Regreasable</t>
        </is>
      </c>
      <c r="M2116" s="233" t="inlineStr">
        <is>
          <t>C35</t>
        </is>
      </c>
      <c r="N2116" s="233" t="inlineStr">
        <is>
          <t>Labrynth Lip Seal</t>
        </is>
      </c>
      <c r="O2116" s="233" t="inlineStr">
        <is>
          <t>Coating_Scotchkote134_interior_exterior_IncludeImpeller</t>
        </is>
      </c>
      <c r="P2116" s="235" t="inlineStr">
        <is>
          <t>RTF</t>
        </is>
      </c>
      <c r="Q2116" s="233" t="inlineStr">
        <is>
          <t>B104812</t>
        </is>
      </c>
      <c r="R2116" s="235" t="inlineStr">
        <is>
          <t>LT250</t>
        </is>
      </c>
      <c r="S2116" s="233" t="n"/>
      <c r="T2116" s="233" t="n"/>
      <c r="U2116" s="233" t="n"/>
    </row>
    <row r="2117">
      <c r="B2117" s="233">
        <f>IF(AND(M2117&lt;&gt;"B20", O2117= "Coating_Standard"),"Y","N")</f>
        <v/>
      </c>
      <c r="C2117" s="233" t="inlineStr">
        <is>
          <t>ConTab_BOM_KP_Insert_4943</t>
        </is>
      </c>
      <c r="D2117" s="233">
        <f>IF(B2117="Y",C2117,"")</f>
        <v/>
      </c>
      <c r="E2117" s="198" t="inlineStr">
        <is>
          <t>1012-1_2-KP</t>
        </is>
      </c>
      <c r="F2117" s="235" t="inlineStr">
        <is>
          <t>Opt_Insert</t>
        </is>
      </c>
      <c r="G2117" s="235" t="inlineStr">
        <is>
          <t>5</t>
        </is>
      </c>
      <c r="H2117" s="234" t="inlineStr">
        <is>
          <t>X5</t>
        </is>
      </c>
      <c r="I2117" s="233" t="inlineStr">
        <is>
          <t>Packing</t>
        </is>
      </c>
      <c r="J2117" s="233" t="inlineStr">
        <is>
          <t>Packing</t>
        </is>
      </c>
      <c r="K2117" s="233" t="n"/>
      <c r="L2117" s="233" t="inlineStr">
        <is>
          <t>Regreasable</t>
        </is>
      </c>
      <c r="M2117" s="233" t="inlineStr">
        <is>
          <t>J</t>
        </is>
      </c>
      <c r="N2117" s="233" t="inlineStr">
        <is>
          <t>Labrynth Lip Seal</t>
        </is>
      </c>
      <c r="O2117" s="233" t="inlineStr">
        <is>
          <t>Coating_Scotchkote134_interior_exterior_IncludeImpeller</t>
        </is>
      </c>
      <c r="P2117" s="235" t="inlineStr">
        <is>
          <t>RTF</t>
        </is>
      </c>
      <c r="Q2117" s="233" t="inlineStr">
        <is>
          <t>B104813</t>
        </is>
      </c>
      <c r="R2117" s="235" t="inlineStr">
        <is>
          <t>LT105</t>
        </is>
      </c>
      <c r="S2117" s="233" t="n"/>
      <c r="T2117" s="233" t="n"/>
      <c r="U2117" s="233" t="n"/>
    </row>
    <row r="2118">
      <c r="B2118" s="233">
        <f>IF(AND(M2118&lt;&gt;"B20", O2118= "Coating_Standard"),"Y","N")</f>
        <v/>
      </c>
      <c r="C2118" s="233" t="inlineStr">
        <is>
          <t>ConTab_BOM_KP_Insert_4944</t>
        </is>
      </c>
      <c r="D2118" s="233">
        <f>IF(B2118="Y",C2118,"")</f>
        <v/>
      </c>
      <c r="E2118" s="198" t="inlineStr">
        <is>
          <t>1012-1_2-KP</t>
        </is>
      </c>
      <c r="F2118" s="235" t="inlineStr">
        <is>
          <t>Opt_Insert</t>
        </is>
      </c>
      <c r="G2118" s="235" t="inlineStr">
        <is>
          <t>5</t>
        </is>
      </c>
      <c r="H2118" s="234" t="inlineStr">
        <is>
          <t>X5</t>
        </is>
      </c>
      <c r="I2118" s="233" t="inlineStr">
        <is>
          <t>Mechanical Seal</t>
        </is>
      </c>
      <c r="J2118" s="233" t="inlineStr">
        <is>
          <t>Single</t>
        </is>
      </c>
      <c r="K2118" s="233" t="n"/>
      <c r="L2118" s="233" t="inlineStr">
        <is>
          <t>Oil Lubricated Bath</t>
        </is>
      </c>
      <c r="M2118" s="233" t="inlineStr">
        <is>
          <t>C35</t>
        </is>
      </c>
      <c r="N2118" s="233" t="inlineStr">
        <is>
          <t>Labrynth Lip Seal</t>
        </is>
      </c>
      <c r="O2118" s="233" t="inlineStr">
        <is>
          <t>Coating_Scotchkote134_interior_exterior_IncludeImpeller</t>
        </is>
      </c>
      <c r="P2118" s="235" t="inlineStr">
        <is>
          <t>RTF</t>
        </is>
      </c>
      <c r="Q2118" s="233" t="inlineStr">
        <is>
          <t>B104968</t>
        </is>
      </c>
      <c r="R2118" s="235" t="inlineStr">
        <is>
          <t>LT250</t>
        </is>
      </c>
      <c r="S2118" s="233" t="n"/>
      <c r="T2118" s="233" t="n"/>
      <c r="U2118" s="233" t="n"/>
    </row>
    <row r="2119">
      <c r="B2119" s="233">
        <f>IF(AND(M2119&lt;&gt;"B20", O2119= "Coating_Standard"),"Y","N")</f>
        <v/>
      </c>
      <c r="C2119" s="233" t="inlineStr">
        <is>
          <t>ConTab_BOM_KP_Insert_4945</t>
        </is>
      </c>
      <c r="D2119" s="233">
        <f>IF(B2119="Y",C2119,"")</f>
        <v/>
      </c>
      <c r="E2119" s="198" t="inlineStr">
        <is>
          <t>1012-1_2-KP</t>
        </is>
      </c>
      <c r="F2119" s="235" t="inlineStr">
        <is>
          <t>Opt_Insert</t>
        </is>
      </c>
      <c r="G2119" s="235" t="inlineStr">
        <is>
          <t>5</t>
        </is>
      </c>
      <c r="H2119" s="234" t="inlineStr">
        <is>
          <t>X5</t>
        </is>
      </c>
      <c r="I2119" s="233" t="inlineStr">
        <is>
          <t>Mechanical Seal</t>
        </is>
      </c>
      <c r="J2119" s="233" t="inlineStr">
        <is>
          <t>Single</t>
        </is>
      </c>
      <c r="K2119" s="233" t="n"/>
      <c r="L2119" s="233" t="inlineStr">
        <is>
          <t>Oil Lubricated Bath</t>
        </is>
      </c>
      <c r="M2119" s="233" t="inlineStr">
        <is>
          <t>J</t>
        </is>
      </c>
      <c r="N2119" s="233" t="inlineStr">
        <is>
          <t>Labrynth Lip Seal</t>
        </is>
      </c>
      <c r="O2119" s="233" t="inlineStr">
        <is>
          <t>Coating_Scotchkote134_interior_exterior_IncludeImpeller</t>
        </is>
      </c>
      <c r="P2119" s="235" t="inlineStr">
        <is>
          <t>RTF</t>
        </is>
      </c>
      <c r="Q2119" s="233" t="inlineStr">
        <is>
          <t>B104969</t>
        </is>
      </c>
      <c r="R2119" s="235" t="inlineStr">
        <is>
          <t>LT105</t>
        </is>
      </c>
      <c r="S2119" s="233" t="n"/>
      <c r="T2119" s="233" t="n"/>
      <c r="U2119" s="233" t="n"/>
    </row>
    <row r="2120">
      <c r="B2120" s="233">
        <f>IF(AND(M2120&lt;&gt;"B20", O2120= "Coating_Standard"),"Y","N")</f>
        <v/>
      </c>
      <c r="C2120" s="233" t="inlineStr">
        <is>
          <t>ConTab_BOM_KP_Insert_4946</t>
        </is>
      </c>
      <c r="D2120" s="233">
        <f>IF(B2120="Y",C2120,"")</f>
        <v/>
      </c>
      <c r="E2120" s="198" t="inlineStr">
        <is>
          <t>1012-1_2-KP</t>
        </is>
      </c>
      <c r="F2120" s="235" t="inlineStr">
        <is>
          <t>Opt_Insert</t>
        </is>
      </c>
      <c r="G2120" s="235" t="inlineStr">
        <is>
          <t>5</t>
        </is>
      </c>
      <c r="H2120" s="234" t="inlineStr">
        <is>
          <t>X5</t>
        </is>
      </c>
      <c r="I2120" s="233" t="inlineStr">
        <is>
          <t>Packing</t>
        </is>
      </c>
      <c r="J2120" s="233" t="inlineStr">
        <is>
          <t>Packing</t>
        </is>
      </c>
      <c r="K2120" s="233" t="n"/>
      <c r="L2120" s="233" t="inlineStr">
        <is>
          <t>Oil Lubricated Bath</t>
        </is>
      </c>
      <c r="M2120" s="233" t="inlineStr">
        <is>
          <t>C35</t>
        </is>
      </c>
      <c r="N2120" s="233" t="inlineStr">
        <is>
          <t>Labrynth Lip Seal</t>
        </is>
      </c>
      <c r="O2120" s="233" t="inlineStr">
        <is>
          <t>Coating_Scotchkote134_interior_exterior_IncludeImpeller</t>
        </is>
      </c>
      <c r="P2120" s="235" t="inlineStr">
        <is>
          <t>RTF</t>
        </is>
      </c>
      <c r="Q2120" s="233" t="inlineStr">
        <is>
          <t>B104971</t>
        </is>
      </c>
      <c r="R2120" s="235" t="inlineStr">
        <is>
          <t>LT250</t>
        </is>
      </c>
      <c r="S2120" s="233" t="n"/>
      <c r="T2120" s="233" t="n"/>
      <c r="U2120" s="233" t="n"/>
    </row>
    <row r="2121">
      <c r="B2121" s="233">
        <f>IF(AND(M2121&lt;&gt;"B20", O2121= "Coating_Standard"),"Y","N")</f>
        <v/>
      </c>
      <c r="C2121" s="233" t="inlineStr">
        <is>
          <t>ConTab_BOM_KP_Insert_4947</t>
        </is>
      </c>
      <c r="D2121" s="233">
        <f>IF(B2121="Y",C2121,"")</f>
        <v/>
      </c>
      <c r="E2121" s="198" t="inlineStr">
        <is>
          <t>1012-1_2-KP</t>
        </is>
      </c>
      <c r="F2121" s="235" t="inlineStr">
        <is>
          <t>Opt_Insert</t>
        </is>
      </c>
      <c r="G2121" s="235" t="inlineStr">
        <is>
          <t>5</t>
        </is>
      </c>
      <c r="H2121" s="234" t="inlineStr">
        <is>
          <t>X5</t>
        </is>
      </c>
      <c r="I2121" s="233" t="inlineStr">
        <is>
          <t>Packing</t>
        </is>
      </c>
      <c r="J2121" s="233" t="inlineStr">
        <is>
          <t>Packing</t>
        </is>
      </c>
      <c r="K2121" s="233" t="n"/>
      <c r="L2121" s="233" t="inlineStr">
        <is>
          <t>Oil Lubricated Bath</t>
        </is>
      </c>
      <c r="M2121" s="233" t="inlineStr">
        <is>
          <t>J</t>
        </is>
      </c>
      <c r="N2121" s="233" t="inlineStr">
        <is>
          <t>Labrynth Lip Seal</t>
        </is>
      </c>
      <c r="O2121" s="233" t="inlineStr">
        <is>
          <t>Coating_Scotchkote134_interior_exterior_IncludeImpeller</t>
        </is>
      </c>
      <c r="P2121" s="235" t="inlineStr">
        <is>
          <t>RTF</t>
        </is>
      </c>
      <c r="Q2121" s="233" t="inlineStr">
        <is>
          <t>B104972</t>
        </is>
      </c>
      <c r="R2121" s="235" t="inlineStr">
        <is>
          <t>LT105</t>
        </is>
      </c>
      <c r="S2121" s="233" t="n"/>
      <c r="T2121" s="233" t="n"/>
      <c r="U2121" s="233" t="n"/>
    </row>
    <row r="2122">
      <c r="B2122" s="233" t="inlineStr">
        <is>
          <t>N</t>
        </is>
      </c>
      <c r="C2122" s="233" t="inlineStr">
        <is>
          <t>ConTab_BOM_KP_Insert_5020</t>
        </is>
      </c>
      <c r="D2122" s="233" t="n"/>
      <c r="E2122" s="233" t="inlineStr">
        <is>
          <t>1213-5_6-KP</t>
        </is>
      </c>
      <c r="F2122" s="235" t="inlineStr">
        <is>
          <t>Opt_Insert</t>
        </is>
      </c>
      <c r="G2122" s="235" t="inlineStr">
        <is>
          <t>K</t>
        </is>
      </c>
      <c r="H2122" s="234" t="inlineStr">
        <is>
          <t>XK</t>
        </is>
      </c>
      <c r="I2122" s="188" t="inlineStr">
        <is>
          <t>Mechanical Seal</t>
        </is>
      </c>
      <c r="J2122" s="188" t="inlineStr">
        <is>
          <t>Single</t>
        </is>
      </c>
      <c r="K2122" s="188" t="n"/>
      <c r="L2122" s="188" t="inlineStr">
        <is>
          <t>Regreasable</t>
        </is>
      </c>
      <c r="M2122" s="188" t="inlineStr">
        <is>
          <t>X</t>
        </is>
      </c>
      <c r="N2122" s="188" t="inlineStr">
        <is>
          <t>Special/Other</t>
        </is>
      </c>
      <c r="O2122" s="188" t="inlineStr">
        <is>
          <t>Coating_Standard</t>
        </is>
      </c>
      <c r="P2122" s="172" t="inlineStr">
        <is>
          <t>RTF</t>
        </is>
      </c>
      <c r="Q2122" s="188" t="inlineStr">
        <is>
          <t>B101250</t>
        </is>
      </c>
      <c r="R2122" s="172" t="inlineStr">
        <is>
          <t>LT029</t>
        </is>
      </c>
      <c r="S2122" s="233" t="n"/>
      <c r="T2122" s="233" t="n"/>
      <c r="U2122" s="233" t="n"/>
    </row>
    <row r="2123">
      <c r="B2123" s="233" t="inlineStr">
        <is>
          <t>N</t>
        </is>
      </c>
      <c r="C2123" s="233" t="inlineStr">
        <is>
          <t>ConTab_BOM_KP_Insert_5021</t>
        </is>
      </c>
      <c r="D2123" s="233" t="n"/>
      <c r="E2123" s="233" t="inlineStr">
        <is>
          <t>1213-5_6-KP</t>
        </is>
      </c>
      <c r="F2123" s="235" t="inlineStr">
        <is>
          <t>Opt_Insert</t>
        </is>
      </c>
      <c r="G2123" s="235" t="inlineStr">
        <is>
          <t>K</t>
        </is>
      </c>
      <c r="H2123" s="234" t="inlineStr">
        <is>
          <t>XK</t>
        </is>
      </c>
      <c r="I2123" s="188" t="inlineStr">
        <is>
          <t>Packing</t>
        </is>
      </c>
      <c r="J2123" s="188" t="inlineStr">
        <is>
          <t>Packing</t>
        </is>
      </c>
      <c r="K2123" s="188" t="n"/>
      <c r="L2123" s="188" t="inlineStr">
        <is>
          <t>Regreasable</t>
        </is>
      </c>
      <c r="M2123" s="188" t="inlineStr">
        <is>
          <t>X</t>
        </is>
      </c>
      <c r="N2123" s="188" t="inlineStr">
        <is>
          <t>Special/Other</t>
        </is>
      </c>
      <c r="O2123" s="188" t="inlineStr">
        <is>
          <t>Coating_Standard</t>
        </is>
      </c>
      <c r="P2123" s="172" t="inlineStr">
        <is>
          <t>RTF</t>
        </is>
      </c>
      <c r="Q2123" s="188" t="inlineStr">
        <is>
          <t>B101250</t>
        </is>
      </c>
      <c r="R2123" s="172" t="inlineStr">
        <is>
          <t>LT029</t>
        </is>
      </c>
      <c r="S2123" s="233" t="n"/>
      <c r="T2123" s="233" t="n"/>
      <c r="U2123" s="233" t="n"/>
    </row>
    <row r="2124">
      <c r="B2124" s="233" t="inlineStr">
        <is>
          <t>N</t>
        </is>
      </c>
      <c r="C2124" s="233" t="inlineStr">
        <is>
          <t>ConTab_BOM_KP_Insert_5022</t>
        </is>
      </c>
      <c r="D2124" s="233" t="n"/>
      <c r="E2124" s="233" t="inlineStr">
        <is>
          <t>1213-5_6-KP</t>
        </is>
      </c>
      <c r="F2124" s="235" t="inlineStr">
        <is>
          <t>Opt_Insert</t>
        </is>
      </c>
      <c r="G2124" s="235" t="inlineStr">
        <is>
          <t>K</t>
        </is>
      </c>
      <c r="H2124" s="234" t="inlineStr">
        <is>
          <t>XK</t>
        </is>
      </c>
      <c r="I2124" s="188" t="inlineStr">
        <is>
          <t>Mechanical Seal</t>
        </is>
      </c>
      <c r="J2124" s="188" t="inlineStr">
        <is>
          <t>Single</t>
        </is>
      </c>
      <c r="K2124" s="188" t="n"/>
      <c r="L2124" s="188" t="inlineStr">
        <is>
          <t>Oil Lubricated Bath</t>
        </is>
      </c>
      <c r="M2124" s="188" t="inlineStr">
        <is>
          <t>C35</t>
        </is>
      </c>
      <c r="N2124" s="188" t="inlineStr">
        <is>
          <t>Lip Seal</t>
        </is>
      </c>
      <c r="O2124" s="188" t="inlineStr">
        <is>
          <t>Coating_Standard</t>
        </is>
      </c>
      <c r="P2124" s="172" t="inlineStr">
        <is>
          <t>RTF</t>
        </is>
      </c>
      <c r="Q2124" s="188" t="inlineStr">
        <is>
          <t>B103120</t>
        </is>
      </c>
      <c r="R2124" s="172" t="inlineStr">
        <is>
          <t>LT105</t>
        </is>
      </c>
      <c r="S2124" s="233" t="n"/>
      <c r="T2124" s="233" t="n"/>
      <c r="U2124" s="233" t="n"/>
    </row>
    <row r="2125">
      <c r="B2125" s="233" t="inlineStr">
        <is>
          <t>N</t>
        </is>
      </c>
      <c r="C2125" s="233" t="inlineStr">
        <is>
          <t>ConTab_BOM_KP_Insert_5023</t>
        </is>
      </c>
      <c r="D2125" s="233" t="n"/>
      <c r="E2125" s="233" t="inlineStr">
        <is>
          <t>1213-5_6-KP</t>
        </is>
      </c>
      <c r="F2125" s="235" t="inlineStr">
        <is>
          <t>Opt_Insert</t>
        </is>
      </c>
      <c r="G2125" s="235" t="inlineStr">
        <is>
          <t>K</t>
        </is>
      </c>
      <c r="H2125" s="234" t="inlineStr">
        <is>
          <t>XK</t>
        </is>
      </c>
      <c r="I2125" s="188" t="inlineStr">
        <is>
          <t>Mechanical Seal</t>
        </is>
      </c>
      <c r="J2125" s="188" t="inlineStr">
        <is>
          <t>Single</t>
        </is>
      </c>
      <c r="K2125" s="188" t="n"/>
      <c r="L2125" s="188" t="inlineStr">
        <is>
          <t>Oil Lubricated Bath</t>
        </is>
      </c>
      <c r="M2125" s="188" t="inlineStr">
        <is>
          <t>J</t>
        </is>
      </c>
      <c r="N2125" s="188" t="inlineStr">
        <is>
          <t>Lip Seal</t>
        </is>
      </c>
      <c r="O2125" s="188" t="inlineStr">
        <is>
          <t>Coating_Standard</t>
        </is>
      </c>
      <c r="P2125" s="172" t="inlineStr">
        <is>
          <t>RTF</t>
        </is>
      </c>
      <c r="Q2125" s="188" t="inlineStr">
        <is>
          <t>B101250</t>
        </is>
      </c>
      <c r="R2125" s="172" t="inlineStr">
        <is>
          <t>LT105</t>
        </is>
      </c>
      <c r="S2125" s="233" t="n"/>
      <c r="T2125" s="233" t="n"/>
      <c r="U2125" s="233" t="n"/>
    </row>
    <row r="2126">
      <c r="B2126" s="233" t="inlineStr">
        <is>
          <t>N</t>
        </is>
      </c>
      <c r="C2126" s="233" t="inlineStr">
        <is>
          <t>ConTab_BOM_KP_Insert_5024</t>
        </is>
      </c>
      <c r="D2126" s="233" t="n"/>
      <c r="E2126" s="233" t="inlineStr">
        <is>
          <t>1213-5_6-KP</t>
        </is>
      </c>
      <c r="F2126" s="235" t="inlineStr">
        <is>
          <t>Opt_Insert</t>
        </is>
      </c>
      <c r="G2126" s="235" t="inlineStr">
        <is>
          <t>K</t>
        </is>
      </c>
      <c r="H2126" s="234" t="inlineStr">
        <is>
          <t>XK</t>
        </is>
      </c>
      <c r="I2126" s="188" t="inlineStr">
        <is>
          <t>Mechanical Seal</t>
        </is>
      </c>
      <c r="J2126" s="188" t="inlineStr">
        <is>
          <t>Single</t>
        </is>
      </c>
      <c r="K2126" s="188" t="n"/>
      <c r="L2126" s="188" t="inlineStr">
        <is>
          <t>Oil Lubricated Bath</t>
        </is>
      </c>
      <c r="M2126" s="188" t="inlineStr">
        <is>
          <t>X</t>
        </is>
      </c>
      <c r="N2126" s="188" t="inlineStr">
        <is>
          <t>Special/Other</t>
        </is>
      </c>
      <c r="O2126" s="188" t="inlineStr">
        <is>
          <t>Coating_Standard</t>
        </is>
      </c>
      <c r="P2126" s="172" t="inlineStr">
        <is>
          <t>RTF</t>
        </is>
      </c>
      <c r="Q2126" s="188" t="inlineStr">
        <is>
          <t>B101250</t>
        </is>
      </c>
      <c r="R2126" s="172" t="inlineStr">
        <is>
          <t>LT029</t>
        </is>
      </c>
      <c r="S2126" s="233" t="n"/>
      <c r="T2126" s="233" t="n"/>
      <c r="U2126" s="233" t="n"/>
    </row>
    <row r="2127">
      <c r="B2127" s="233" t="inlineStr">
        <is>
          <t>N</t>
        </is>
      </c>
      <c r="C2127" s="233" t="inlineStr">
        <is>
          <t>ConTab_BOM_KP_Insert_5025</t>
        </is>
      </c>
      <c r="D2127" s="233" t="n"/>
      <c r="E2127" s="233" t="inlineStr">
        <is>
          <t>1213-5_6-KP</t>
        </is>
      </c>
      <c r="F2127" s="235" t="inlineStr">
        <is>
          <t>Opt_Insert</t>
        </is>
      </c>
      <c r="G2127" s="235" t="inlineStr">
        <is>
          <t>K</t>
        </is>
      </c>
      <c r="H2127" s="234" t="inlineStr">
        <is>
          <t>XK</t>
        </is>
      </c>
      <c r="I2127" s="188" t="inlineStr">
        <is>
          <t>Packing</t>
        </is>
      </c>
      <c r="J2127" s="188" t="inlineStr">
        <is>
          <t>Packing</t>
        </is>
      </c>
      <c r="K2127" s="188" t="n"/>
      <c r="L2127" s="188" t="inlineStr">
        <is>
          <t>Oil Lubricated Bath</t>
        </is>
      </c>
      <c r="M2127" s="188" t="inlineStr">
        <is>
          <t>C35</t>
        </is>
      </c>
      <c r="N2127" s="188" t="inlineStr">
        <is>
          <t>Lip Seal</t>
        </is>
      </c>
      <c r="O2127" s="188" t="inlineStr">
        <is>
          <t>Coating_Standard</t>
        </is>
      </c>
      <c r="P2127" s="172" t="inlineStr">
        <is>
          <t>RTF</t>
        </is>
      </c>
      <c r="Q2127" s="188" t="inlineStr">
        <is>
          <t>B103120</t>
        </is>
      </c>
      <c r="R2127" s="172" t="inlineStr">
        <is>
          <t>LT105</t>
        </is>
      </c>
      <c r="S2127" s="233" t="n"/>
      <c r="T2127" s="233" t="n"/>
      <c r="U2127" s="233" t="n"/>
    </row>
    <row r="2128">
      <c r="B2128" s="233" t="inlineStr">
        <is>
          <t>N</t>
        </is>
      </c>
      <c r="C2128" s="233" t="inlineStr">
        <is>
          <t>ConTab_BOM_KP_Insert_5026</t>
        </is>
      </c>
      <c r="D2128" s="233" t="n"/>
      <c r="E2128" s="233" t="inlineStr">
        <is>
          <t>1213-5_6-KP</t>
        </is>
      </c>
      <c r="F2128" s="235" t="inlineStr">
        <is>
          <t>Opt_Insert</t>
        </is>
      </c>
      <c r="G2128" s="235" t="inlineStr">
        <is>
          <t>K</t>
        </is>
      </c>
      <c r="H2128" s="234" t="inlineStr">
        <is>
          <t>XK</t>
        </is>
      </c>
      <c r="I2128" s="188" t="inlineStr">
        <is>
          <t>Packing</t>
        </is>
      </c>
      <c r="J2128" s="188" t="inlineStr">
        <is>
          <t>Packing</t>
        </is>
      </c>
      <c r="K2128" s="188" t="n"/>
      <c r="L2128" s="188" t="inlineStr">
        <is>
          <t>Oil Lubricated Bath</t>
        </is>
      </c>
      <c r="M2128" s="188" t="inlineStr">
        <is>
          <t>J</t>
        </is>
      </c>
      <c r="N2128" s="188" t="inlineStr">
        <is>
          <t>Lip Seal</t>
        </is>
      </c>
      <c r="O2128" s="188" t="inlineStr">
        <is>
          <t>Coating_Standard</t>
        </is>
      </c>
      <c r="P2128" s="172" t="inlineStr">
        <is>
          <t>RTF</t>
        </is>
      </c>
      <c r="Q2128" s="188" t="inlineStr">
        <is>
          <t>B101250</t>
        </is>
      </c>
      <c r="R2128" s="172" t="inlineStr">
        <is>
          <t>LT105</t>
        </is>
      </c>
      <c r="S2128" s="233" t="n"/>
      <c r="T2128" s="233" t="n"/>
      <c r="U2128" s="233" t="n"/>
    </row>
    <row r="2129">
      <c r="B2129" s="233" t="inlineStr">
        <is>
          <t>N</t>
        </is>
      </c>
      <c r="C2129" s="233" t="inlineStr">
        <is>
          <t>ConTab_BOM_KP_Insert_5027</t>
        </is>
      </c>
      <c r="D2129" s="233" t="n"/>
      <c r="E2129" s="233" t="inlineStr">
        <is>
          <t>1213-5_6-KP</t>
        </is>
      </c>
      <c r="F2129" s="235" t="inlineStr">
        <is>
          <t>Opt_Insert</t>
        </is>
      </c>
      <c r="G2129" s="235" t="inlineStr">
        <is>
          <t>K</t>
        </is>
      </c>
      <c r="H2129" s="234" t="inlineStr">
        <is>
          <t>XK</t>
        </is>
      </c>
      <c r="I2129" s="188" t="inlineStr">
        <is>
          <t>Packing</t>
        </is>
      </c>
      <c r="J2129" s="188" t="inlineStr">
        <is>
          <t>Packing</t>
        </is>
      </c>
      <c r="K2129" s="188" t="n"/>
      <c r="L2129" s="188" t="inlineStr">
        <is>
          <t>Oil Lubricated Bath</t>
        </is>
      </c>
      <c r="M2129" s="188" t="inlineStr">
        <is>
          <t>X</t>
        </is>
      </c>
      <c r="N2129" s="188" t="inlineStr">
        <is>
          <t>Special/Other</t>
        </is>
      </c>
      <c r="O2129" s="188" t="inlineStr">
        <is>
          <t>Coating_Standard</t>
        </is>
      </c>
      <c r="P2129" s="172" t="inlineStr">
        <is>
          <t>RTF</t>
        </is>
      </c>
      <c r="Q2129" s="188" t="inlineStr">
        <is>
          <t>B101250</t>
        </is>
      </c>
      <c r="R2129" s="172" t="inlineStr">
        <is>
          <t>LT029</t>
        </is>
      </c>
      <c r="S2129" s="233" t="n"/>
      <c r="T2129" s="233" t="n"/>
      <c r="U2129" s="233" t="n"/>
    </row>
    <row r="2130">
      <c r="B2130" s="233" t="inlineStr">
        <is>
          <t>N</t>
        </is>
      </c>
      <c r="C2130" s="233" t="inlineStr">
        <is>
          <t>ConTab_BOM_KP_Insert_5028</t>
        </is>
      </c>
      <c r="D2130" s="233" t="n"/>
      <c r="E2130" s="233" t="inlineStr">
        <is>
          <t>1213-5_6-KP</t>
        </is>
      </c>
      <c r="F2130" s="235" t="inlineStr">
        <is>
          <t>Opt_Insert</t>
        </is>
      </c>
      <c r="G2130" s="235" t="inlineStr">
        <is>
          <t>K</t>
        </is>
      </c>
      <c r="H2130" s="234" t="inlineStr">
        <is>
          <t>XK</t>
        </is>
      </c>
      <c r="I2130" s="188" t="inlineStr">
        <is>
          <t>Mechanical Seal</t>
        </is>
      </c>
      <c r="J2130" s="188" t="inlineStr">
        <is>
          <t>Single</t>
        </is>
      </c>
      <c r="K2130" s="188" t="n"/>
      <c r="L2130" s="188" t="inlineStr">
        <is>
          <t>Regreasable</t>
        </is>
      </c>
      <c r="M2130" s="188" t="inlineStr">
        <is>
          <t>C35</t>
        </is>
      </c>
      <c r="N2130" s="188" t="inlineStr">
        <is>
          <t>Lip Seal</t>
        </is>
      </c>
      <c r="O2130" s="188" t="inlineStr">
        <is>
          <t>Coating_Standard</t>
        </is>
      </c>
      <c r="P2130" s="208" t="n">
        <v>98551474</v>
      </c>
      <c r="Q2130" s="188" t="inlineStr">
        <is>
          <t>B103120</t>
        </is>
      </c>
      <c r="R2130" s="172" t="inlineStr">
        <is>
          <t>LT105</t>
        </is>
      </c>
      <c r="S2130" s="233" t="n"/>
      <c r="T2130" s="233" t="n"/>
      <c r="U2130" s="233" t="n"/>
    </row>
    <row r="2131">
      <c r="B2131" s="233" t="inlineStr">
        <is>
          <t>N</t>
        </is>
      </c>
      <c r="C2131" s="233" t="inlineStr">
        <is>
          <t>ConTab_BOM_KP_Insert_5029</t>
        </is>
      </c>
      <c r="D2131" s="233" t="n"/>
      <c r="E2131" s="233" t="inlineStr">
        <is>
          <t>1213-5_6-KP</t>
        </is>
      </c>
      <c r="F2131" s="235" t="inlineStr">
        <is>
          <t>Opt_Insert</t>
        </is>
      </c>
      <c r="G2131" s="235" t="inlineStr">
        <is>
          <t>K</t>
        </is>
      </c>
      <c r="H2131" s="234" t="inlineStr">
        <is>
          <t>XK</t>
        </is>
      </c>
      <c r="I2131" s="188" t="inlineStr">
        <is>
          <t>Mechanical Seal</t>
        </is>
      </c>
      <c r="J2131" s="188" t="inlineStr">
        <is>
          <t>Single</t>
        </is>
      </c>
      <c r="K2131" s="188" t="n"/>
      <c r="L2131" s="188" t="inlineStr">
        <is>
          <t>Regreasable</t>
        </is>
      </c>
      <c r="M2131" s="188" t="inlineStr">
        <is>
          <t>J</t>
        </is>
      </c>
      <c r="N2131" s="188" t="inlineStr">
        <is>
          <t>Lip Seal</t>
        </is>
      </c>
      <c r="O2131" s="188" t="inlineStr">
        <is>
          <t>Coating_Standard</t>
        </is>
      </c>
      <c r="P2131" s="208" t="n">
        <v>98551475</v>
      </c>
      <c r="Q2131" s="188" t="inlineStr">
        <is>
          <t>B101250</t>
        </is>
      </c>
      <c r="R2131" s="172" t="inlineStr">
        <is>
          <t>LT105</t>
        </is>
      </c>
      <c r="S2131" s="233" t="n"/>
      <c r="T2131" s="233" t="n"/>
      <c r="U2131" s="233" t="n"/>
    </row>
    <row r="2132">
      <c r="B2132" s="233" t="inlineStr">
        <is>
          <t>N</t>
        </is>
      </c>
      <c r="C2132" s="233" t="inlineStr">
        <is>
          <t>ConTab_BOM_KP_Insert_5030</t>
        </is>
      </c>
      <c r="D2132" s="233" t="n"/>
      <c r="E2132" s="233" t="inlineStr">
        <is>
          <t>1213-5_6-KP</t>
        </is>
      </c>
      <c r="F2132" s="235" t="inlineStr">
        <is>
          <t>Opt_Insert</t>
        </is>
      </c>
      <c r="G2132" s="235" t="inlineStr">
        <is>
          <t>K</t>
        </is>
      </c>
      <c r="H2132" s="234" t="inlineStr">
        <is>
          <t>XK</t>
        </is>
      </c>
      <c r="I2132" s="188" t="inlineStr">
        <is>
          <t>Packing</t>
        </is>
      </c>
      <c r="J2132" s="188" t="inlineStr">
        <is>
          <t>Packing</t>
        </is>
      </c>
      <c r="K2132" s="188" t="n"/>
      <c r="L2132" s="188" t="inlineStr">
        <is>
          <t>Regreasable</t>
        </is>
      </c>
      <c r="M2132" s="188" t="inlineStr">
        <is>
          <t>C35</t>
        </is>
      </c>
      <c r="N2132" s="188" t="inlineStr">
        <is>
          <t>Lip Seal</t>
        </is>
      </c>
      <c r="O2132" s="188" t="inlineStr">
        <is>
          <t>Coating_Standard</t>
        </is>
      </c>
      <c r="P2132" s="172" t="inlineStr">
        <is>
          <t>RTF</t>
        </is>
      </c>
      <c r="Q2132" s="188" t="inlineStr">
        <is>
          <t>B103120</t>
        </is>
      </c>
      <c r="R2132" s="172" t="inlineStr">
        <is>
          <t>LT105</t>
        </is>
      </c>
      <c r="S2132" s="233" t="n"/>
      <c r="T2132" s="233" t="n"/>
      <c r="U2132" s="233" t="n"/>
    </row>
    <row r="2133">
      <c r="B2133" s="233" t="inlineStr">
        <is>
          <t>N</t>
        </is>
      </c>
      <c r="C2133" s="233" t="inlineStr">
        <is>
          <t>ConTab_BOM_KP_Insert_5031</t>
        </is>
      </c>
      <c r="D2133" s="233" t="n"/>
      <c r="E2133" s="233" t="inlineStr">
        <is>
          <t>1213-5_6-KP</t>
        </is>
      </c>
      <c r="F2133" s="235" t="inlineStr">
        <is>
          <t>Opt_Insert</t>
        </is>
      </c>
      <c r="G2133" s="235" t="inlineStr">
        <is>
          <t>K</t>
        </is>
      </c>
      <c r="H2133" s="234" t="inlineStr">
        <is>
          <t>XK</t>
        </is>
      </c>
      <c r="I2133" s="188" t="inlineStr">
        <is>
          <t>Packing</t>
        </is>
      </c>
      <c r="J2133" s="188" t="inlineStr">
        <is>
          <t>Packing</t>
        </is>
      </c>
      <c r="K2133" s="188" t="n"/>
      <c r="L2133" s="188" t="inlineStr">
        <is>
          <t>Regreasable</t>
        </is>
      </c>
      <c r="M2133" s="188" t="inlineStr">
        <is>
          <t>J</t>
        </is>
      </c>
      <c r="N2133" s="188" t="inlineStr">
        <is>
          <t>Lip Seal</t>
        </is>
      </c>
      <c r="O2133" s="188" t="inlineStr">
        <is>
          <t>Coating_Standard</t>
        </is>
      </c>
      <c r="P2133" s="172" t="inlineStr">
        <is>
          <t>RTF</t>
        </is>
      </c>
      <c r="Q2133" s="188" t="inlineStr">
        <is>
          <t>B101250</t>
        </is>
      </c>
      <c r="R2133" s="172" t="inlineStr">
        <is>
          <t>LT105</t>
        </is>
      </c>
      <c r="S2133" s="233" t="n"/>
      <c r="T2133" s="233" t="n"/>
      <c r="U2133" s="233" t="n"/>
    </row>
    <row r="2134">
      <c r="B2134" s="233" t="inlineStr">
        <is>
          <t>N</t>
        </is>
      </c>
      <c r="C2134" s="233" t="inlineStr">
        <is>
          <t>ConTab_BOM_KP_Insert_5032</t>
        </is>
      </c>
      <c r="D2134" s="233" t="n"/>
      <c r="E2134" s="233" t="inlineStr">
        <is>
          <t>1213-5_6-KP</t>
        </is>
      </c>
      <c r="F2134" s="235" t="inlineStr">
        <is>
          <t>Opt_Insert</t>
        </is>
      </c>
      <c r="G2134" s="235" t="inlineStr">
        <is>
          <t>K</t>
        </is>
      </c>
      <c r="H2134" s="234" t="inlineStr">
        <is>
          <t>XK</t>
        </is>
      </c>
      <c r="I2134" s="188" t="inlineStr">
        <is>
          <t>Mechanical Seal</t>
        </is>
      </c>
      <c r="J2134" s="188" t="inlineStr">
        <is>
          <t>Single</t>
        </is>
      </c>
      <c r="K2134" s="188" t="n"/>
      <c r="L2134" s="188" t="inlineStr">
        <is>
          <t>Regreasable</t>
        </is>
      </c>
      <c r="M2134" s="188" t="inlineStr">
        <is>
          <t>C35</t>
        </is>
      </c>
      <c r="N2134" s="188" t="inlineStr">
        <is>
          <t>Labrynth Lip Seal</t>
        </is>
      </c>
      <c r="O2134" s="188" t="inlineStr">
        <is>
          <t>Coating_Standard</t>
        </is>
      </c>
      <c r="P2134" s="172" t="inlineStr">
        <is>
          <t>RTF</t>
        </is>
      </c>
      <c r="Q2134" s="188" t="inlineStr">
        <is>
          <t>B101250</t>
        </is>
      </c>
      <c r="R2134" s="172" t="inlineStr">
        <is>
          <t>LT105</t>
        </is>
      </c>
      <c r="S2134" s="233" t="n"/>
      <c r="T2134" s="233" t="n"/>
      <c r="U2134" s="233" t="n"/>
    </row>
    <row r="2135">
      <c r="B2135" s="233" t="inlineStr">
        <is>
          <t>N</t>
        </is>
      </c>
      <c r="C2135" s="233" t="inlineStr">
        <is>
          <t>ConTab_BOM_KP_Insert_5033</t>
        </is>
      </c>
      <c r="D2135" s="233" t="n"/>
      <c r="E2135" s="233" t="inlineStr">
        <is>
          <t>1213-5_6-KP</t>
        </is>
      </c>
      <c r="F2135" s="235" t="inlineStr">
        <is>
          <t>Opt_Insert</t>
        </is>
      </c>
      <c r="G2135" s="235" t="inlineStr">
        <is>
          <t>K</t>
        </is>
      </c>
      <c r="H2135" s="234" t="inlineStr">
        <is>
          <t>XK</t>
        </is>
      </c>
      <c r="I2135" s="188" t="inlineStr">
        <is>
          <t>Mechanical Seal</t>
        </is>
      </c>
      <c r="J2135" s="188" t="inlineStr">
        <is>
          <t>Single</t>
        </is>
      </c>
      <c r="K2135" s="188" t="n"/>
      <c r="L2135" s="188" t="inlineStr">
        <is>
          <t>Regreasable</t>
        </is>
      </c>
      <c r="M2135" s="188" t="inlineStr">
        <is>
          <t>J</t>
        </is>
      </c>
      <c r="N2135" s="188" t="inlineStr">
        <is>
          <t>Labrynth Lip Seal</t>
        </is>
      </c>
      <c r="O2135" s="188" t="inlineStr">
        <is>
          <t>Coating_Standard</t>
        </is>
      </c>
      <c r="P2135" s="172" t="inlineStr">
        <is>
          <t>RTF</t>
        </is>
      </c>
      <c r="Q2135" s="188" t="inlineStr">
        <is>
          <t>B101250</t>
        </is>
      </c>
      <c r="R2135" s="172" t="inlineStr">
        <is>
          <t>LT105</t>
        </is>
      </c>
      <c r="S2135" s="233" t="n"/>
      <c r="T2135" s="233" t="n"/>
      <c r="U2135" s="233" t="n"/>
    </row>
    <row r="2136">
      <c r="B2136" s="233" t="inlineStr">
        <is>
          <t>N</t>
        </is>
      </c>
      <c r="C2136" s="233" t="inlineStr">
        <is>
          <t>ConTab_BOM_KP_Insert_5034</t>
        </is>
      </c>
      <c r="D2136" s="233" t="n"/>
      <c r="E2136" s="233" t="inlineStr">
        <is>
          <t>1213-5_6-KP</t>
        </is>
      </c>
      <c r="F2136" s="235" t="inlineStr">
        <is>
          <t>Opt_Insert</t>
        </is>
      </c>
      <c r="G2136" s="235" t="inlineStr">
        <is>
          <t>K</t>
        </is>
      </c>
      <c r="H2136" s="234" t="inlineStr">
        <is>
          <t>XK</t>
        </is>
      </c>
      <c r="I2136" s="188" t="inlineStr">
        <is>
          <t>Packing</t>
        </is>
      </c>
      <c r="J2136" s="188" t="inlineStr">
        <is>
          <t>Packing</t>
        </is>
      </c>
      <c r="K2136" s="188" t="n"/>
      <c r="L2136" s="188" t="inlineStr">
        <is>
          <t>Regreasable</t>
        </is>
      </c>
      <c r="M2136" s="188" t="inlineStr">
        <is>
          <t>C35</t>
        </is>
      </c>
      <c r="N2136" s="188" t="inlineStr">
        <is>
          <t>Labrynth Lip Seal</t>
        </is>
      </c>
      <c r="O2136" s="188" t="inlineStr">
        <is>
          <t>Coating_Standard</t>
        </is>
      </c>
      <c r="P2136" s="172" t="inlineStr">
        <is>
          <t>RTF</t>
        </is>
      </c>
      <c r="Q2136" s="188" t="inlineStr">
        <is>
          <t>B101250</t>
        </is>
      </c>
      <c r="R2136" s="172" t="inlineStr">
        <is>
          <t>LT105</t>
        </is>
      </c>
      <c r="S2136" s="233" t="n"/>
      <c r="T2136" s="233" t="n"/>
      <c r="U2136" s="233" t="n"/>
    </row>
    <row r="2137">
      <c r="B2137" s="233" t="inlineStr">
        <is>
          <t>N</t>
        </is>
      </c>
      <c r="C2137" s="233" t="inlineStr">
        <is>
          <t>ConTab_BOM_KP_Insert_5035</t>
        </is>
      </c>
      <c r="D2137" s="233" t="n"/>
      <c r="E2137" s="233" t="inlineStr">
        <is>
          <t>1213-5_6-KP</t>
        </is>
      </c>
      <c r="F2137" s="235" t="inlineStr">
        <is>
          <t>Opt_Insert</t>
        </is>
      </c>
      <c r="G2137" s="235" t="inlineStr">
        <is>
          <t>K</t>
        </is>
      </c>
      <c r="H2137" s="234" t="inlineStr">
        <is>
          <t>XK</t>
        </is>
      </c>
      <c r="I2137" s="188" t="inlineStr">
        <is>
          <t>Packing</t>
        </is>
      </c>
      <c r="J2137" s="188" t="inlineStr">
        <is>
          <t>Packing</t>
        </is>
      </c>
      <c r="K2137" s="188" t="n"/>
      <c r="L2137" s="188" t="inlineStr">
        <is>
          <t>Regreasable</t>
        </is>
      </c>
      <c r="M2137" s="188" t="inlineStr">
        <is>
          <t>J</t>
        </is>
      </c>
      <c r="N2137" s="188" t="inlineStr">
        <is>
          <t>Labrynth Lip Seal</t>
        </is>
      </c>
      <c r="O2137" s="188" t="inlineStr">
        <is>
          <t>Coating_Standard</t>
        </is>
      </c>
      <c r="P2137" s="172" t="inlineStr">
        <is>
          <t>RTF</t>
        </is>
      </c>
      <c r="Q2137" s="188" t="inlineStr">
        <is>
          <t>B101250</t>
        </is>
      </c>
      <c r="R2137" s="172" t="inlineStr">
        <is>
          <t>LT105</t>
        </is>
      </c>
      <c r="S2137" s="233" t="n"/>
      <c r="T2137" s="233" t="n"/>
      <c r="U2137" s="233" t="n"/>
    </row>
    <row r="2138">
      <c r="B2138" s="233" t="inlineStr">
        <is>
          <t>N</t>
        </is>
      </c>
      <c r="C2138" s="233" t="inlineStr">
        <is>
          <t>ConTab_BOM_KP_Insert_5036</t>
        </is>
      </c>
      <c r="D2138" s="233" t="n"/>
      <c r="E2138" s="233" t="inlineStr">
        <is>
          <t>1213-5_6-KP</t>
        </is>
      </c>
      <c r="F2138" s="235" t="inlineStr">
        <is>
          <t>Opt_Insert</t>
        </is>
      </c>
      <c r="G2138" s="235" t="inlineStr">
        <is>
          <t>K</t>
        </is>
      </c>
      <c r="H2138" s="234" t="inlineStr">
        <is>
          <t>XK</t>
        </is>
      </c>
      <c r="I2138" s="188" t="inlineStr">
        <is>
          <t>Mechanical Seal</t>
        </is>
      </c>
      <c r="J2138" s="188" t="inlineStr">
        <is>
          <t>Single</t>
        </is>
      </c>
      <c r="K2138" s="188" t="n"/>
      <c r="L2138" s="188" t="inlineStr">
        <is>
          <t>Oil Lubricated Bath</t>
        </is>
      </c>
      <c r="M2138" s="188" t="inlineStr">
        <is>
          <t>C35</t>
        </is>
      </c>
      <c r="N2138" s="188" t="inlineStr">
        <is>
          <t>Labrynth Lip Seal</t>
        </is>
      </c>
      <c r="O2138" s="188" t="inlineStr">
        <is>
          <t>Coating_Standard</t>
        </is>
      </c>
      <c r="P2138" s="172" t="inlineStr">
        <is>
          <t>RTF</t>
        </is>
      </c>
      <c r="Q2138" s="188" t="inlineStr">
        <is>
          <t>B101250</t>
        </is>
      </c>
      <c r="R2138" s="172" t="inlineStr">
        <is>
          <t>LT105</t>
        </is>
      </c>
      <c r="S2138" s="233" t="n"/>
      <c r="T2138" s="233" t="n"/>
      <c r="U2138" s="233" t="n"/>
    </row>
    <row r="2139">
      <c r="B2139" s="233" t="inlineStr">
        <is>
          <t>N</t>
        </is>
      </c>
      <c r="C2139" s="233" t="inlineStr">
        <is>
          <t>ConTab_BOM_KP_Insert_5037</t>
        </is>
      </c>
      <c r="D2139" s="233" t="n"/>
      <c r="E2139" s="233" t="inlineStr">
        <is>
          <t>1213-5_6-KP</t>
        </is>
      </c>
      <c r="F2139" s="235" t="inlineStr">
        <is>
          <t>Opt_Insert</t>
        </is>
      </c>
      <c r="G2139" s="235" t="inlineStr">
        <is>
          <t>K</t>
        </is>
      </c>
      <c r="H2139" s="234" t="inlineStr">
        <is>
          <t>XK</t>
        </is>
      </c>
      <c r="I2139" s="188" t="inlineStr">
        <is>
          <t>Mechanical Seal</t>
        </is>
      </c>
      <c r="J2139" s="188" t="inlineStr">
        <is>
          <t>Single</t>
        </is>
      </c>
      <c r="K2139" s="188" t="n"/>
      <c r="L2139" s="188" t="inlineStr">
        <is>
          <t>Oil Lubricated Bath</t>
        </is>
      </c>
      <c r="M2139" s="188" t="inlineStr">
        <is>
          <t>J</t>
        </is>
      </c>
      <c r="N2139" s="188" t="inlineStr">
        <is>
          <t>Labrynth Lip Seal</t>
        </is>
      </c>
      <c r="O2139" s="188" t="inlineStr">
        <is>
          <t>Coating_Standard</t>
        </is>
      </c>
      <c r="P2139" s="172" t="inlineStr">
        <is>
          <t>RTF</t>
        </is>
      </c>
      <c r="Q2139" s="188" t="inlineStr">
        <is>
          <t>B101250</t>
        </is>
      </c>
      <c r="R2139" s="172" t="inlineStr">
        <is>
          <t>LT105</t>
        </is>
      </c>
      <c r="S2139" s="233" t="n"/>
      <c r="T2139" s="233" t="n"/>
      <c r="U2139" s="233" t="n"/>
    </row>
    <row r="2140">
      <c r="B2140" s="233" t="inlineStr">
        <is>
          <t>N</t>
        </is>
      </c>
      <c r="C2140" s="233" t="inlineStr">
        <is>
          <t>ConTab_BOM_KP_Insert_5038</t>
        </is>
      </c>
      <c r="D2140" s="233" t="n"/>
      <c r="E2140" s="233" t="inlineStr">
        <is>
          <t>1213-5_6-KP</t>
        </is>
      </c>
      <c r="F2140" s="235" t="inlineStr">
        <is>
          <t>Opt_Insert</t>
        </is>
      </c>
      <c r="G2140" s="235" t="inlineStr">
        <is>
          <t>K</t>
        </is>
      </c>
      <c r="H2140" s="234" t="inlineStr">
        <is>
          <t>XK</t>
        </is>
      </c>
      <c r="I2140" s="188" t="inlineStr">
        <is>
          <t>Packing</t>
        </is>
      </c>
      <c r="J2140" s="188" t="inlineStr">
        <is>
          <t>Packing</t>
        </is>
      </c>
      <c r="K2140" s="188" t="n"/>
      <c r="L2140" s="188" t="inlineStr">
        <is>
          <t>Oil Lubricated Bath</t>
        </is>
      </c>
      <c r="M2140" s="188" t="inlineStr">
        <is>
          <t>C35</t>
        </is>
      </c>
      <c r="N2140" s="188" t="inlineStr">
        <is>
          <t>Labrynth Lip Seal</t>
        </is>
      </c>
      <c r="O2140" s="188" t="inlineStr">
        <is>
          <t>Coating_Standard</t>
        </is>
      </c>
      <c r="P2140" s="172" t="inlineStr">
        <is>
          <t>RTF</t>
        </is>
      </c>
      <c r="Q2140" s="188" t="inlineStr">
        <is>
          <t>B101250</t>
        </is>
      </c>
      <c r="R2140" s="172" t="inlineStr">
        <is>
          <t>LT105</t>
        </is>
      </c>
      <c r="S2140" s="233" t="n"/>
      <c r="T2140" s="233" t="n"/>
      <c r="U2140" s="233" t="n"/>
    </row>
    <row r="2141">
      <c r="B2141" s="233" t="inlineStr">
        <is>
          <t>N</t>
        </is>
      </c>
      <c r="C2141" s="233" t="inlineStr">
        <is>
          <t>ConTab_BOM_KP_Insert_5039</t>
        </is>
      </c>
      <c r="D2141" s="233" t="n"/>
      <c r="E2141" s="233" t="inlineStr">
        <is>
          <t>1213-5_6-KP</t>
        </is>
      </c>
      <c r="F2141" s="235" t="inlineStr">
        <is>
          <t>Opt_Insert</t>
        </is>
      </c>
      <c r="G2141" s="235" t="inlineStr">
        <is>
          <t>K</t>
        </is>
      </c>
      <c r="H2141" s="234" t="inlineStr">
        <is>
          <t>XK</t>
        </is>
      </c>
      <c r="I2141" s="188" t="inlineStr">
        <is>
          <t>Packing</t>
        </is>
      </c>
      <c r="J2141" s="188" t="inlineStr">
        <is>
          <t>Packing</t>
        </is>
      </c>
      <c r="K2141" s="188" t="n"/>
      <c r="L2141" s="188" t="inlineStr">
        <is>
          <t>Oil Lubricated Bath</t>
        </is>
      </c>
      <c r="M2141" s="188" t="inlineStr">
        <is>
          <t>J</t>
        </is>
      </c>
      <c r="N2141" s="188" t="inlineStr">
        <is>
          <t>Labrynth Lip Seal</t>
        </is>
      </c>
      <c r="O2141" s="188" t="inlineStr">
        <is>
          <t>Coating_Standard</t>
        </is>
      </c>
      <c r="P2141" s="172" t="inlineStr">
        <is>
          <t>RTF</t>
        </is>
      </c>
      <c r="Q2141" s="188" t="inlineStr">
        <is>
          <t>B101250</t>
        </is>
      </c>
      <c r="R2141" s="172" t="inlineStr">
        <is>
          <t>LT105</t>
        </is>
      </c>
      <c r="S2141" s="233" t="n"/>
      <c r="T2141" s="233" t="n"/>
      <c r="U2141" s="233" t="n"/>
    </row>
    <row r="2142">
      <c r="B2142" s="233" t="inlineStr">
        <is>
          <t>N</t>
        </is>
      </c>
      <c r="C2142" s="233" t="inlineStr">
        <is>
          <t>ConTab_BOM_KP_Insert_5060</t>
        </is>
      </c>
      <c r="D2142" s="233" t="n"/>
      <c r="E2142" s="233" t="inlineStr">
        <is>
          <t>1213-5_6-KP</t>
        </is>
      </c>
      <c r="F2142" s="235" t="inlineStr">
        <is>
          <t>Opt_Insert</t>
        </is>
      </c>
      <c r="G2142" s="235" t="inlineStr">
        <is>
          <t>K</t>
        </is>
      </c>
      <c r="H2142" s="234" t="inlineStr">
        <is>
          <t>XK</t>
        </is>
      </c>
      <c r="I2142" s="188" t="inlineStr">
        <is>
          <t>Mechanical Seal</t>
        </is>
      </c>
      <c r="J2142" s="188" t="inlineStr">
        <is>
          <t>Single</t>
        </is>
      </c>
      <c r="K2142" s="188" t="n"/>
      <c r="L2142" s="188" t="inlineStr">
        <is>
          <t>Regreasable</t>
        </is>
      </c>
      <c r="M2142" s="188" t="inlineStr">
        <is>
          <t>X</t>
        </is>
      </c>
      <c r="N2142" s="188" t="inlineStr">
        <is>
          <t>Special/Other</t>
        </is>
      </c>
      <c r="O2142" s="188" t="inlineStr">
        <is>
          <t>Coating_Scotchkote134_interior_exterior</t>
        </is>
      </c>
      <c r="P2142" s="172" t="inlineStr">
        <is>
          <t>RTF</t>
        </is>
      </c>
      <c r="Q2142" s="188" t="inlineStr">
        <is>
          <t>B101250</t>
        </is>
      </c>
      <c r="R2142" s="235" t="inlineStr">
        <is>
          <t>LT250</t>
        </is>
      </c>
      <c r="S2142" s="233" t="n"/>
      <c r="T2142" s="233" t="n"/>
      <c r="U2142" s="233" t="n"/>
    </row>
    <row r="2143">
      <c r="B2143" s="233" t="inlineStr">
        <is>
          <t>N</t>
        </is>
      </c>
      <c r="C2143" s="233" t="inlineStr">
        <is>
          <t>ConTab_BOM_KP_Insert_5061</t>
        </is>
      </c>
      <c r="D2143" s="233" t="n"/>
      <c r="E2143" s="233" t="inlineStr">
        <is>
          <t>1213-5_6-KP</t>
        </is>
      </c>
      <c r="F2143" s="235" t="inlineStr">
        <is>
          <t>Opt_Insert</t>
        </is>
      </c>
      <c r="G2143" s="235" t="inlineStr">
        <is>
          <t>K</t>
        </is>
      </c>
      <c r="H2143" s="234" t="inlineStr">
        <is>
          <t>XK</t>
        </is>
      </c>
      <c r="I2143" s="188" t="inlineStr">
        <is>
          <t>Packing</t>
        </is>
      </c>
      <c r="J2143" s="188" t="inlineStr">
        <is>
          <t>Packing</t>
        </is>
      </c>
      <c r="K2143" s="188" t="n"/>
      <c r="L2143" s="188" t="inlineStr">
        <is>
          <t>Regreasable</t>
        </is>
      </c>
      <c r="M2143" s="188" t="inlineStr">
        <is>
          <t>X</t>
        </is>
      </c>
      <c r="N2143" s="188" t="inlineStr">
        <is>
          <t>Special/Other</t>
        </is>
      </c>
      <c r="O2143" s="188" t="inlineStr">
        <is>
          <t>Coating_Scotchkote134_interior_exterior</t>
        </is>
      </c>
      <c r="P2143" s="172" t="inlineStr">
        <is>
          <t>RTF</t>
        </is>
      </c>
      <c r="Q2143" s="188" t="inlineStr">
        <is>
          <t>B101250</t>
        </is>
      </c>
      <c r="R2143" s="235" t="inlineStr">
        <is>
          <t>LT250</t>
        </is>
      </c>
      <c r="S2143" s="233" t="n"/>
      <c r="T2143" s="233" t="n"/>
      <c r="U2143" s="233" t="n"/>
    </row>
    <row r="2144">
      <c r="B2144" s="233" t="inlineStr">
        <is>
          <t>N</t>
        </is>
      </c>
      <c r="C2144" s="233" t="inlineStr">
        <is>
          <t>ConTab_BOM_KP_Insert_5062</t>
        </is>
      </c>
      <c r="D2144" s="233" t="n"/>
      <c r="E2144" s="233" t="inlineStr">
        <is>
          <t>1213-5_6-KP</t>
        </is>
      </c>
      <c r="F2144" s="235" t="inlineStr">
        <is>
          <t>Opt_Insert</t>
        </is>
      </c>
      <c r="G2144" s="235" t="inlineStr">
        <is>
          <t>K</t>
        </is>
      </c>
      <c r="H2144" s="234" t="inlineStr">
        <is>
          <t>XK</t>
        </is>
      </c>
      <c r="I2144" s="188" t="inlineStr">
        <is>
          <t>Mechanical Seal</t>
        </is>
      </c>
      <c r="J2144" s="188" t="inlineStr">
        <is>
          <t>Single</t>
        </is>
      </c>
      <c r="K2144" s="188" t="n"/>
      <c r="L2144" s="188" t="inlineStr">
        <is>
          <t>Oil Lubricated Bath</t>
        </is>
      </c>
      <c r="M2144" s="188" t="inlineStr">
        <is>
          <t>C35</t>
        </is>
      </c>
      <c r="N2144" s="188" t="inlineStr">
        <is>
          <t>Lip Seal</t>
        </is>
      </c>
      <c r="O2144" s="188" t="inlineStr">
        <is>
          <t>Coating_Scotchkote134_interior_exterior</t>
        </is>
      </c>
      <c r="P2144" s="172" t="inlineStr">
        <is>
          <t>RTF</t>
        </is>
      </c>
      <c r="Q2144" s="188" t="inlineStr">
        <is>
          <t>B101250</t>
        </is>
      </c>
      <c r="R2144" s="235" t="inlineStr">
        <is>
          <t>LT250</t>
        </is>
      </c>
      <c r="S2144" s="233" t="n"/>
      <c r="T2144" s="233" t="n"/>
      <c r="U2144" s="233" t="n"/>
    </row>
    <row r="2145">
      <c r="B2145" s="233" t="inlineStr">
        <is>
          <t>N</t>
        </is>
      </c>
      <c r="C2145" s="233" t="inlineStr">
        <is>
          <t>ConTab_BOM_KP_Insert_5063</t>
        </is>
      </c>
      <c r="D2145" s="233" t="n"/>
      <c r="E2145" s="233" t="inlineStr">
        <is>
          <t>1213-5_6-KP</t>
        </is>
      </c>
      <c r="F2145" s="235" t="inlineStr">
        <is>
          <t>Opt_Insert</t>
        </is>
      </c>
      <c r="G2145" s="235" t="inlineStr">
        <is>
          <t>K</t>
        </is>
      </c>
      <c r="H2145" s="234" t="inlineStr">
        <is>
          <t>XK</t>
        </is>
      </c>
      <c r="I2145" s="188" t="inlineStr">
        <is>
          <t>Mechanical Seal</t>
        </is>
      </c>
      <c r="J2145" s="188" t="inlineStr">
        <is>
          <t>Single</t>
        </is>
      </c>
      <c r="K2145" s="188" t="n"/>
      <c r="L2145" s="188" t="inlineStr">
        <is>
          <t>Oil Lubricated Bath</t>
        </is>
      </c>
      <c r="M2145" s="188" t="inlineStr">
        <is>
          <t>J</t>
        </is>
      </c>
      <c r="N2145" s="188" t="inlineStr">
        <is>
          <t>Lip Seal</t>
        </is>
      </c>
      <c r="O2145" s="188" t="inlineStr">
        <is>
          <t>Coating_Scotchkote134_interior_exterior</t>
        </is>
      </c>
      <c r="P2145" s="172" t="inlineStr">
        <is>
          <t>RTF</t>
        </is>
      </c>
      <c r="Q2145" s="188" t="inlineStr">
        <is>
          <t>B101250</t>
        </is>
      </c>
      <c r="R2145" s="172" t="inlineStr">
        <is>
          <t>LT105</t>
        </is>
      </c>
      <c r="S2145" s="233" t="n"/>
      <c r="T2145" s="233" t="n"/>
      <c r="U2145" s="233" t="n"/>
    </row>
    <row r="2146">
      <c r="B2146" s="233" t="inlineStr">
        <is>
          <t>N</t>
        </is>
      </c>
      <c r="C2146" s="233" t="inlineStr">
        <is>
          <t>ConTab_BOM_KP_Insert_5064</t>
        </is>
      </c>
      <c r="D2146" s="233" t="n"/>
      <c r="E2146" s="233" t="inlineStr">
        <is>
          <t>1213-5_6-KP</t>
        </is>
      </c>
      <c r="F2146" s="235" t="inlineStr">
        <is>
          <t>Opt_Insert</t>
        </is>
      </c>
      <c r="G2146" s="235" t="inlineStr">
        <is>
          <t>K</t>
        </is>
      </c>
      <c r="H2146" s="234" t="inlineStr">
        <is>
          <t>XK</t>
        </is>
      </c>
      <c r="I2146" s="188" t="inlineStr">
        <is>
          <t>Mechanical Seal</t>
        </is>
      </c>
      <c r="J2146" s="188" t="inlineStr">
        <is>
          <t>Single</t>
        </is>
      </c>
      <c r="K2146" s="188" t="n"/>
      <c r="L2146" s="188" t="inlineStr">
        <is>
          <t>Oil Lubricated Bath</t>
        </is>
      </c>
      <c r="M2146" s="188" t="inlineStr">
        <is>
          <t>X</t>
        </is>
      </c>
      <c r="N2146" s="188" t="inlineStr">
        <is>
          <t>Special/Other</t>
        </is>
      </c>
      <c r="O2146" s="188" t="inlineStr">
        <is>
          <t>Coating_Scotchkote134_interior_exterior</t>
        </is>
      </c>
      <c r="P2146" s="172" t="inlineStr">
        <is>
          <t>RTF</t>
        </is>
      </c>
      <c r="Q2146" s="188" t="inlineStr">
        <is>
          <t>B101250</t>
        </is>
      </c>
      <c r="R2146" s="235" t="inlineStr">
        <is>
          <t>LT250</t>
        </is>
      </c>
      <c r="S2146" s="233" t="n"/>
      <c r="T2146" s="233" t="n"/>
      <c r="U2146" s="233" t="n"/>
    </row>
    <row r="2147">
      <c r="B2147" s="233" t="inlineStr">
        <is>
          <t>N</t>
        </is>
      </c>
      <c r="C2147" s="233" t="inlineStr">
        <is>
          <t>ConTab_BOM_KP_Insert_5065</t>
        </is>
      </c>
      <c r="D2147" s="233" t="n"/>
      <c r="E2147" s="233" t="inlineStr">
        <is>
          <t>1213-5_6-KP</t>
        </is>
      </c>
      <c r="F2147" s="235" t="inlineStr">
        <is>
          <t>Opt_Insert</t>
        </is>
      </c>
      <c r="G2147" s="235" t="inlineStr">
        <is>
          <t>K</t>
        </is>
      </c>
      <c r="H2147" s="234" t="inlineStr">
        <is>
          <t>XK</t>
        </is>
      </c>
      <c r="I2147" s="188" t="inlineStr">
        <is>
          <t>Packing</t>
        </is>
      </c>
      <c r="J2147" s="188" t="inlineStr">
        <is>
          <t>Packing</t>
        </is>
      </c>
      <c r="K2147" s="188" t="n"/>
      <c r="L2147" s="188" t="inlineStr">
        <is>
          <t>Oil Lubricated Bath</t>
        </is>
      </c>
      <c r="M2147" s="188" t="inlineStr">
        <is>
          <t>C35</t>
        </is>
      </c>
      <c r="N2147" s="188" t="inlineStr">
        <is>
          <t>Lip Seal</t>
        </is>
      </c>
      <c r="O2147" s="188" t="inlineStr">
        <is>
          <t>Coating_Scotchkote134_interior_exterior</t>
        </is>
      </c>
      <c r="P2147" s="172" t="inlineStr">
        <is>
          <t>RTF</t>
        </is>
      </c>
      <c r="Q2147" s="188" t="inlineStr">
        <is>
          <t>B101250</t>
        </is>
      </c>
      <c r="R2147" s="235" t="inlineStr">
        <is>
          <t>LT250</t>
        </is>
      </c>
      <c r="S2147" s="233" t="n"/>
      <c r="T2147" s="233" t="n"/>
      <c r="U2147" s="233" t="n"/>
    </row>
    <row r="2148">
      <c r="B2148" s="233" t="inlineStr">
        <is>
          <t>N</t>
        </is>
      </c>
      <c r="C2148" s="233" t="inlineStr">
        <is>
          <t>ConTab_BOM_KP_Insert_5066</t>
        </is>
      </c>
      <c r="D2148" s="233" t="n"/>
      <c r="E2148" s="233" t="inlineStr">
        <is>
          <t>1213-5_6-KP</t>
        </is>
      </c>
      <c r="F2148" s="235" t="inlineStr">
        <is>
          <t>Opt_Insert</t>
        </is>
      </c>
      <c r="G2148" s="235" t="inlineStr">
        <is>
          <t>K</t>
        </is>
      </c>
      <c r="H2148" s="234" t="inlineStr">
        <is>
          <t>XK</t>
        </is>
      </c>
      <c r="I2148" s="188" t="inlineStr">
        <is>
          <t>Packing</t>
        </is>
      </c>
      <c r="J2148" s="188" t="inlineStr">
        <is>
          <t>Packing</t>
        </is>
      </c>
      <c r="K2148" s="188" t="n"/>
      <c r="L2148" s="188" t="inlineStr">
        <is>
          <t>Oil Lubricated Bath</t>
        </is>
      </c>
      <c r="M2148" s="188" t="inlineStr">
        <is>
          <t>J</t>
        </is>
      </c>
      <c r="N2148" s="188" t="inlineStr">
        <is>
          <t>Lip Seal</t>
        </is>
      </c>
      <c r="O2148" s="188" t="inlineStr">
        <is>
          <t>Coating_Scotchkote134_interior_exterior</t>
        </is>
      </c>
      <c r="P2148" s="172" t="inlineStr">
        <is>
          <t>RTF</t>
        </is>
      </c>
      <c r="Q2148" s="188" t="inlineStr">
        <is>
          <t>B101250</t>
        </is>
      </c>
      <c r="R2148" s="172" t="inlineStr">
        <is>
          <t>LT105</t>
        </is>
      </c>
      <c r="S2148" s="233" t="n"/>
      <c r="T2148" s="233" t="n"/>
      <c r="U2148" s="233" t="n"/>
    </row>
    <row r="2149">
      <c r="B2149" s="233" t="inlineStr">
        <is>
          <t>N</t>
        </is>
      </c>
      <c r="C2149" s="233" t="inlineStr">
        <is>
          <t>ConTab_BOM_KP_Insert_5067</t>
        </is>
      </c>
      <c r="D2149" s="233" t="n"/>
      <c r="E2149" s="233" t="inlineStr">
        <is>
          <t>1213-5_6-KP</t>
        </is>
      </c>
      <c r="F2149" s="235" t="inlineStr">
        <is>
          <t>Opt_Insert</t>
        </is>
      </c>
      <c r="G2149" s="235" t="inlineStr">
        <is>
          <t>K</t>
        </is>
      </c>
      <c r="H2149" s="234" t="inlineStr">
        <is>
          <t>XK</t>
        </is>
      </c>
      <c r="I2149" s="188" t="inlineStr">
        <is>
          <t>Packing</t>
        </is>
      </c>
      <c r="J2149" s="188" t="inlineStr">
        <is>
          <t>Packing</t>
        </is>
      </c>
      <c r="K2149" s="188" t="n"/>
      <c r="L2149" s="188" t="inlineStr">
        <is>
          <t>Oil Lubricated Bath</t>
        </is>
      </c>
      <c r="M2149" s="188" t="inlineStr">
        <is>
          <t>X</t>
        </is>
      </c>
      <c r="N2149" s="188" t="inlineStr">
        <is>
          <t>Special/Other</t>
        </is>
      </c>
      <c r="O2149" s="188" t="inlineStr">
        <is>
          <t>Coating_Scotchkote134_interior_exterior</t>
        </is>
      </c>
      <c r="P2149" s="172" t="inlineStr">
        <is>
          <t>RTF</t>
        </is>
      </c>
      <c r="Q2149" s="188" t="inlineStr">
        <is>
          <t>B101250</t>
        </is>
      </c>
      <c r="R2149" s="235" t="inlineStr">
        <is>
          <t>LT250</t>
        </is>
      </c>
      <c r="S2149" s="233" t="n"/>
      <c r="T2149" s="233" t="n"/>
      <c r="U2149" s="233" t="n"/>
    </row>
    <row r="2150">
      <c r="B2150" s="233" t="inlineStr">
        <is>
          <t>N</t>
        </is>
      </c>
      <c r="C2150" s="233" t="inlineStr">
        <is>
          <t>ConTab_BOM_KP_Insert_5068</t>
        </is>
      </c>
      <c r="D2150" s="233" t="n"/>
      <c r="E2150" s="233" t="inlineStr">
        <is>
          <t>1213-5_6-KP</t>
        </is>
      </c>
      <c r="F2150" s="235" t="inlineStr">
        <is>
          <t>Opt_Insert</t>
        </is>
      </c>
      <c r="G2150" s="235" t="inlineStr">
        <is>
          <t>K</t>
        </is>
      </c>
      <c r="H2150" s="234" t="inlineStr">
        <is>
          <t>XK</t>
        </is>
      </c>
      <c r="I2150" s="188" t="inlineStr">
        <is>
          <t>Mechanical Seal</t>
        </is>
      </c>
      <c r="J2150" s="188" t="inlineStr">
        <is>
          <t>Single</t>
        </is>
      </c>
      <c r="K2150" s="188" t="n"/>
      <c r="L2150" s="188" t="inlineStr">
        <is>
          <t>Regreasable</t>
        </is>
      </c>
      <c r="M2150" s="188" t="inlineStr">
        <is>
          <t>C35</t>
        </is>
      </c>
      <c r="N2150" s="188" t="inlineStr">
        <is>
          <t>Lip Seal</t>
        </is>
      </c>
      <c r="O2150" s="188" t="inlineStr">
        <is>
          <t>Coating_Scotchkote134_interior_exterior</t>
        </is>
      </c>
      <c r="P2150" s="172" t="inlineStr">
        <is>
          <t>RTF</t>
        </is>
      </c>
      <c r="Q2150" s="188" t="inlineStr">
        <is>
          <t>B101250</t>
        </is>
      </c>
      <c r="R2150" s="235" t="inlineStr">
        <is>
          <t>LT250</t>
        </is>
      </c>
      <c r="S2150" s="233" t="n"/>
      <c r="T2150" s="233" t="n"/>
      <c r="U2150" s="233" t="n"/>
    </row>
    <row r="2151">
      <c r="B2151" s="233" t="inlineStr">
        <is>
          <t>N</t>
        </is>
      </c>
      <c r="C2151" s="233" t="inlineStr">
        <is>
          <t>ConTab_BOM_KP_Insert_5069</t>
        </is>
      </c>
      <c r="D2151" s="233" t="n"/>
      <c r="E2151" s="233" t="inlineStr">
        <is>
          <t>1213-5_6-KP</t>
        </is>
      </c>
      <c r="F2151" s="235" t="inlineStr">
        <is>
          <t>Opt_Insert</t>
        </is>
      </c>
      <c r="G2151" s="235" t="inlineStr">
        <is>
          <t>K</t>
        </is>
      </c>
      <c r="H2151" s="234" t="inlineStr">
        <is>
          <t>XK</t>
        </is>
      </c>
      <c r="I2151" s="188" t="inlineStr">
        <is>
          <t>Mechanical Seal</t>
        </is>
      </c>
      <c r="J2151" s="188" t="inlineStr">
        <is>
          <t>Single</t>
        </is>
      </c>
      <c r="K2151" s="188" t="n"/>
      <c r="L2151" s="188" t="inlineStr">
        <is>
          <t>Regreasable</t>
        </is>
      </c>
      <c r="M2151" s="188" t="inlineStr">
        <is>
          <t>J</t>
        </is>
      </c>
      <c r="N2151" s="188" t="inlineStr">
        <is>
          <t>Lip Seal</t>
        </is>
      </c>
      <c r="O2151" s="188" t="inlineStr">
        <is>
          <t>Coating_Scotchkote134_interior_exterior</t>
        </is>
      </c>
      <c r="P2151" s="172" t="inlineStr">
        <is>
          <t>RTF</t>
        </is>
      </c>
      <c r="Q2151" s="188" t="inlineStr">
        <is>
          <t>B101250</t>
        </is>
      </c>
      <c r="R2151" s="172" t="inlineStr">
        <is>
          <t>LT105</t>
        </is>
      </c>
      <c r="S2151" s="233" t="n"/>
      <c r="T2151" s="233" t="n"/>
      <c r="U2151" s="233" t="n"/>
    </row>
    <row r="2152">
      <c r="B2152" s="233" t="inlineStr">
        <is>
          <t>N</t>
        </is>
      </c>
      <c r="C2152" s="233" t="inlineStr">
        <is>
          <t>ConTab_BOM_KP_Insert_5070</t>
        </is>
      </c>
      <c r="D2152" s="233" t="n"/>
      <c r="E2152" s="233" t="inlineStr">
        <is>
          <t>1213-5_6-KP</t>
        </is>
      </c>
      <c r="F2152" s="235" t="inlineStr">
        <is>
          <t>Opt_Insert</t>
        </is>
      </c>
      <c r="G2152" s="235" t="inlineStr">
        <is>
          <t>K</t>
        </is>
      </c>
      <c r="H2152" s="234" t="inlineStr">
        <is>
          <t>XK</t>
        </is>
      </c>
      <c r="I2152" s="188" t="inlineStr">
        <is>
          <t>Packing</t>
        </is>
      </c>
      <c r="J2152" s="188" t="inlineStr">
        <is>
          <t>Packing</t>
        </is>
      </c>
      <c r="K2152" s="188" t="n"/>
      <c r="L2152" s="188" t="inlineStr">
        <is>
          <t>Regreasable</t>
        </is>
      </c>
      <c r="M2152" s="188" t="inlineStr">
        <is>
          <t>C35</t>
        </is>
      </c>
      <c r="N2152" s="188" t="inlineStr">
        <is>
          <t>Lip Seal</t>
        </is>
      </c>
      <c r="O2152" s="188" t="inlineStr">
        <is>
          <t>Coating_Scotchkote134_interior_exterior</t>
        </is>
      </c>
      <c r="P2152" s="172" t="inlineStr">
        <is>
          <t>RTF</t>
        </is>
      </c>
      <c r="Q2152" s="188" t="inlineStr">
        <is>
          <t>B101250</t>
        </is>
      </c>
      <c r="R2152" s="235" t="inlineStr">
        <is>
          <t>LT250</t>
        </is>
      </c>
      <c r="S2152" s="233" t="n"/>
      <c r="T2152" s="233" t="n"/>
      <c r="U2152" s="233" t="n"/>
    </row>
    <row r="2153">
      <c r="B2153" s="233" t="inlineStr">
        <is>
          <t>N</t>
        </is>
      </c>
      <c r="C2153" s="233" t="inlineStr">
        <is>
          <t>ConTab_BOM_KP_Insert_5071</t>
        </is>
      </c>
      <c r="D2153" s="233" t="n"/>
      <c r="E2153" s="233" t="inlineStr">
        <is>
          <t>1213-5_6-KP</t>
        </is>
      </c>
      <c r="F2153" s="235" t="inlineStr">
        <is>
          <t>Opt_Insert</t>
        </is>
      </c>
      <c r="G2153" s="235" t="inlineStr">
        <is>
          <t>K</t>
        </is>
      </c>
      <c r="H2153" s="234" t="inlineStr">
        <is>
          <t>XK</t>
        </is>
      </c>
      <c r="I2153" s="188" t="inlineStr">
        <is>
          <t>Packing</t>
        </is>
      </c>
      <c r="J2153" s="188" t="inlineStr">
        <is>
          <t>Packing</t>
        </is>
      </c>
      <c r="K2153" s="188" t="n"/>
      <c r="L2153" s="188" t="inlineStr">
        <is>
          <t>Regreasable</t>
        </is>
      </c>
      <c r="M2153" s="188" t="inlineStr">
        <is>
          <t>J</t>
        </is>
      </c>
      <c r="N2153" s="188" t="inlineStr">
        <is>
          <t>Lip Seal</t>
        </is>
      </c>
      <c r="O2153" s="188" t="inlineStr">
        <is>
          <t>Coating_Scotchkote134_interior_exterior</t>
        </is>
      </c>
      <c r="P2153" s="172" t="inlineStr">
        <is>
          <t>RTF</t>
        </is>
      </c>
      <c r="Q2153" s="188" t="inlineStr">
        <is>
          <t>B101250</t>
        </is>
      </c>
      <c r="R2153" s="172" t="inlineStr">
        <is>
          <t>LT105</t>
        </is>
      </c>
      <c r="S2153" s="233" t="n"/>
      <c r="T2153" s="233" t="n"/>
      <c r="U2153" s="233" t="n"/>
    </row>
    <row r="2154">
      <c r="B2154" s="233" t="inlineStr">
        <is>
          <t>N</t>
        </is>
      </c>
      <c r="C2154" s="233" t="inlineStr">
        <is>
          <t>ConTab_BOM_KP_Insert_5072</t>
        </is>
      </c>
      <c r="D2154" s="233" t="n"/>
      <c r="E2154" s="233" t="inlineStr">
        <is>
          <t>1213-5_6-KP</t>
        </is>
      </c>
      <c r="F2154" s="235" t="inlineStr">
        <is>
          <t>Opt_Insert</t>
        </is>
      </c>
      <c r="G2154" s="235" t="inlineStr">
        <is>
          <t>K</t>
        </is>
      </c>
      <c r="H2154" s="234" t="inlineStr">
        <is>
          <t>XK</t>
        </is>
      </c>
      <c r="I2154" s="188" t="inlineStr">
        <is>
          <t>Mechanical Seal</t>
        </is>
      </c>
      <c r="J2154" s="188" t="inlineStr">
        <is>
          <t>Single</t>
        </is>
      </c>
      <c r="K2154" s="188" t="n"/>
      <c r="L2154" s="188" t="inlineStr">
        <is>
          <t>Regreasable</t>
        </is>
      </c>
      <c r="M2154" s="188" t="inlineStr">
        <is>
          <t>C35</t>
        </is>
      </c>
      <c r="N2154" s="188" t="inlineStr">
        <is>
          <t>Labrynth Lip Seal</t>
        </is>
      </c>
      <c r="O2154" s="188" t="inlineStr">
        <is>
          <t>Coating_Scotchkote134_interior_exterior</t>
        </is>
      </c>
      <c r="P2154" s="172" t="inlineStr">
        <is>
          <t>RTF</t>
        </is>
      </c>
      <c r="Q2154" s="188" t="inlineStr">
        <is>
          <t>B101250</t>
        </is>
      </c>
      <c r="R2154" s="235" t="inlineStr">
        <is>
          <t>LT250</t>
        </is>
      </c>
      <c r="S2154" s="233" t="n"/>
      <c r="T2154" s="233" t="n"/>
      <c r="U2154" s="233" t="n"/>
    </row>
    <row r="2155">
      <c r="B2155" s="233" t="inlineStr">
        <is>
          <t>N</t>
        </is>
      </c>
      <c r="C2155" s="233" t="inlineStr">
        <is>
          <t>ConTab_BOM_KP_Insert_5073</t>
        </is>
      </c>
      <c r="D2155" s="233" t="n"/>
      <c r="E2155" s="233" t="inlineStr">
        <is>
          <t>1213-5_6-KP</t>
        </is>
      </c>
      <c r="F2155" s="235" t="inlineStr">
        <is>
          <t>Opt_Insert</t>
        </is>
      </c>
      <c r="G2155" s="235" t="inlineStr">
        <is>
          <t>K</t>
        </is>
      </c>
      <c r="H2155" s="234" t="inlineStr">
        <is>
          <t>XK</t>
        </is>
      </c>
      <c r="I2155" s="188" t="inlineStr">
        <is>
          <t>Mechanical Seal</t>
        </is>
      </c>
      <c r="J2155" s="188" t="inlineStr">
        <is>
          <t>Single</t>
        </is>
      </c>
      <c r="K2155" s="188" t="n"/>
      <c r="L2155" s="188" t="inlineStr">
        <is>
          <t>Regreasable</t>
        </is>
      </c>
      <c r="M2155" s="188" t="inlineStr">
        <is>
          <t>J</t>
        </is>
      </c>
      <c r="N2155" s="188" t="inlineStr">
        <is>
          <t>Labrynth Lip Seal</t>
        </is>
      </c>
      <c r="O2155" s="188" t="inlineStr">
        <is>
          <t>Coating_Scotchkote134_interior_exterior</t>
        </is>
      </c>
      <c r="P2155" s="172" t="inlineStr">
        <is>
          <t>RTF</t>
        </is>
      </c>
      <c r="Q2155" s="188" t="inlineStr">
        <is>
          <t>B101250</t>
        </is>
      </c>
      <c r="R2155" s="172" t="inlineStr">
        <is>
          <t>LT105</t>
        </is>
      </c>
      <c r="S2155" s="233" t="n"/>
      <c r="T2155" s="233" t="n"/>
      <c r="U2155" s="233" t="n"/>
    </row>
    <row r="2156">
      <c r="B2156" s="233" t="inlineStr">
        <is>
          <t>N</t>
        </is>
      </c>
      <c r="C2156" s="233" t="inlineStr">
        <is>
          <t>ConTab_BOM_KP_Insert_5074</t>
        </is>
      </c>
      <c r="D2156" s="233" t="n"/>
      <c r="E2156" s="233" t="inlineStr">
        <is>
          <t>1213-5_6-KP</t>
        </is>
      </c>
      <c r="F2156" s="235" t="inlineStr">
        <is>
          <t>Opt_Insert</t>
        </is>
      </c>
      <c r="G2156" s="235" t="inlineStr">
        <is>
          <t>K</t>
        </is>
      </c>
      <c r="H2156" s="234" t="inlineStr">
        <is>
          <t>XK</t>
        </is>
      </c>
      <c r="I2156" s="188" t="inlineStr">
        <is>
          <t>Packing</t>
        </is>
      </c>
      <c r="J2156" s="188" t="inlineStr">
        <is>
          <t>Packing</t>
        </is>
      </c>
      <c r="K2156" s="188" t="n"/>
      <c r="L2156" s="188" t="inlineStr">
        <is>
          <t>Regreasable</t>
        </is>
      </c>
      <c r="M2156" s="188" t="inlineStr">
        <is>
          <t>C35</t>
        </is>
      </c>
      <c r="N2156" s="188" t="inlineStr">
        <is>
          <t>Labrynth Lip Seal</t>
        </is>
      </c>
      <c r="O2156" s="188" t="inlineStr">
        <is>
          <t>Coating_Scotchkote134_interior_exterior</t>
        </is>
      </c>
      <c r="P2156" s="172" t="inlineStr">
        <is>
          <t>RTF</t>
        </is>
      </c>
      <c r="Q2156" s="188" t="inlineStr">
        <is>
          <t>B101250</t>
        </is>
      </c>
      <c r="R2156" s="235" t="inlineStr">
        <is>
          <t>LT250</t>
        </is>
      </c>
      <c r="S2156" s="233" t="n"/>
      <c r="T2156" s="233" t="n"/>
      <c r="U2156" s="233" t="n"/>
    </row>
    <row r="2157">
      <c r="B2157" s="233" t="inlineStr">
        <is>
          <t>N</t>
        </is>
      </c>
      <c r="C2157" s="233" t="inlineStr">
        <is>
          <t>ConTab_BOM_KP_Insert_5075</t>
        </is>
      </c>
      <c r="D2157" s="233" t="n"/>
      <c r="E2157" s="233" t="inlineStr">
        <is>
          <t>1213-5_6-KP</t>
        </is>
      </c>
      <c r="F2157" s="235" t="inlineStr">
        <is>
          <t>Opt_Insert</t>
        </is>
      </c>
      <c r="G2157" s="235" t="inlineStr">
        <is>
          <t>K</t>
        </is>
      </c>
      <c r="H2157" s="234" t="inlineStr">
        <is>
          <t>XK</t>
        </is>
      </c>
      <c r="I2157" s="188" t="inlineStr">
        <is>
          <t>Packing</t>
        </is>
      </c>
      <c r="J2157" s="188" t="inlineStr">
        <is>
          <t>Packing</t>
        </is>
      </c>
      <c r="K2157" s="188" t="n"/>
      <c r="L2157" s="188" t="inlineStr">
        <is>
          <t>Regreasable</t>
        </is>
      </c>
      <c r="M2157" s="188" t="inlineStr">
        <is>
          <t>J</t>
        </is>
      </c>
      <c r="N2157" s="188" t="inlineStr">
        <is>
          <t>Labrynth Lip Seal</t>
        </is>
      </c>
      <c r="O2157" s="188" t="inlineStr">
        <is>
          <t>Coating_Scotchkote134_interior_exterior</t>
        </is>
      </c>
      <c r="P2157" s="172" t="inlineStr">
        <is>
          <t>RTF</t>
        </is>
      </c>
      <c r="Q2157" s="188" t="inlineStr">
        <is>
          <t>B101250</t>
        </is>
      </c>
      <c r="R2157" s="172" t="inlineStr">
        <is>
          <t>LT105</t>
        </is>
      </c>
      <c r="S2157" s="233" t="n"/>
      <c r="T2157" s="233" t="n"/>
      <c r="U2157" s="233" t="n"/>
    </row>
    <row r="2158">
      <c r="B2158" s="233" t="inlineStr">
        <is>
          <t>N</t>
        </is>
      </c>
      <c r="C2158" s="233" t="inlineStr">
        <is>
          <t>ConTab_BOM_KP_Insert_5076</t>
        </is>
      </c>
      <c r="D2158" s="233" t="n"/>
      <c r="E2158" s="233" t="inlineStr">
        <is>
          <t>1213-5_6-KP</t>
        </is>
      </c>
      <c r="F2158" s="235" t="inlineStr">
        <is>
          <t>Opt_Insert</t>
        </is>
      </c>
      <c r="G2158" s="235" t="inlineStr">
        <is>
          <t>K</t>
        </is>
      </c>
      <c r="H2158" s="234" t="inlineStr">
        <is>
          <t>XK</t>
        </is>
      </c>
      <c r="I2158" s="188" t="inlineStr">
        <is>
          <t>Mechanical Seal</t>
        </is>
      </c>
      <c r="J2158" s="188" t="inlineStr">
        <is>
          <t>Single</t>
        </is>
      </c>
      <c r="K2158" s="188" t="n"/>
      <c r="L2158" s="188" t="inlineStr">
        <is>
          <t>Oil Lubricated Bath</t>
        </is>
      </c>
      <c r="M2158" s="188" t="inlineStr">
        <is>
          <t>C35</t>
        </is>
      </c>
      <c r="N2158" s="188" t="inlineStr">
        <is>
          <t>Labrynth Lip Seal</t>
        </is>
      </c>
      <c r="O2158" s="188" t="inlineStr">
        <is>
          <t>Coating_Scotchkote134_interior_exterior</t>
        </is>
      </c>
      <c r="P2158" s="172" t="inlineStr">
        <is>
          <t>RTF</t>
        </is>
      </c>
      <c r="Q2158" s="188" t="inlineStr">
        <is>
          <t>B101250</t>
        </is>
      </c>
      <c r="R2158" s="235" t="inlineStr">
        <is>
          <t>LT250</t>
        </is>
      </c>
      <c r="S2158" s="233" t="n"/>
      <c r="T2158" s="233" t="n"/>
      <c r="U2158" s="233" t="n"/>
    </row>
    <row r="2159">
      <c r="B2159" s="233" t="inlineStr">
        <is>
          <t>N</t>
        </is>
      </c>
      <c r="C2159" s="233" t="inlineStr">
        <is>
          <t>ConTab_BOM_KP_Insert_5077</t>
        </is>
      </c>
      <c r="D2159" s="233" t="n"/>
      <c r="E2159" s="233" t="inlineStr">
        <is>
          <t>1213-5_6-KP</t>
        </is>
      </c>
      <c r="F2159" s="235" t="inlineStr">
        <is>
          <t>Opt_Insert</t>
        </is>
      </c>
      <c r="G2159" s="235" t="inlineStr">
        <is>
          <t>K</t>
        </is>
      </c>
      <c r="H2159" s="234" t="inlineStr">
        <is>
          <t>XK</t>
        </is>
      </c>
      <c r="I2159" s="188" t="inlineStr">
        <is>
          <t>Mechanical Seal</t>
        </is>
      </c>
      <c r="J2159" s="188" t="inlineStr">
        <is>
          <t>Single</t>
        </is>
      </c>
      <c r="K2159" s="188" t="n"/>
      <c r="L2159" s="188" t="inlineStr">
        <is>
          <t>Oil Lubricated Bath</t>
        </is>
      </c>
      <c r="M2159" s="188" t="inlineStr">
        <is>
          <t>J</t>
        </is>
      </c>
      <c r="N2159" s="188" t="inlineStr">
        <is>
          <t>Labrynth Lip Seal</t>
        </is>
      </c>
      <c r="O2159" s="188" t="inlineStr">
        <is>
          <t>Coating_Scotchkote134_interior_exterior</t>
        </is>
      </c>
      <c r="P2159" s="172" t="inlineStr">
        <is>
          <t>RTF</t>
        </is>
      </c>
      <c r="Q2159" s="188" t="inlineStr">
        <is>
          <t>B101250</t>
        </is>
      </c>
      <c r="R2159" s="172" t="inlineStr">
        <is>
          <t>LT105</t>
        </is>
      </c>
      <c r="S2159" s="233" t="n"/>
      <c r="T2159" s="233" t="n"/>
      <c r="U2159" s="233" t="n"/>
    </row>
    <row r="2160">
      <c r="B2160" s="233" t="inlineStr">
        <is>
          <t>N</t>
        </is>
      </c>
      <c r="C2160" s="233" t="inlineStr">
        <is>
          <t>ConTab_BOM_KP_Insert_5078</t>
        </is>
      </c>
      <c r="D2160" s="233" t="n"/>
      <c r="E2160" s="233" t="inlineStr">
        <is>
          <t>1213-5_6-KP</t>
        </is>
      </c>
      <c r="F2160" s="235" t="inlineStr">
        <is>
          <t>Opt_Insert</t>
        </is>
      </c>
      <c r="G2160" s="235" t="inlineStr">
        <is>
          <t>K</t>
        </is>
      </c>
      <c r="H2160" s="234" t="inlineStr">
        <is>
          <t>XK</t>
        </is>
      </c>
      <c r="I2160" s="188" t="inlineStr">
        <is>
          <t>Packing</t>
        </is>
      </c>
      <c r="J2160" s="188" t="inlineStr">
        <is>
          <t>Packing</t>
        </is>
      </c>
      <c r="K2160" s="188" t="n"/>
      <c r="L2160" s="188" t="inlineStr">
        <is>
          <t>Oil Lubricated Bath</t>
        </is>
      </c>
      <c r="M2160" s="188" t="inlineStr">
        <is>
          <t>C35</t>
        </is>
      </c>
      <c r="N2160" s="188" t="inlineStr">
        <is>
          <t>Labrynth Lip Seal</t>
        </is>
      </c>
      <c r="O2160" s="188" t="inlineStr">
        <is>
          <t>Coating_Scotchkote134_interior_exterior</t>
        </is>
      </c>
      <c r="P2160" s="172" t="inlineStr">
        <is>
          <t>RTF</t>
        </is>
      </c>
      <c r="Q2160" s="188" t="inlineStr">
        <is>
          <t>B101250</t>
        </is>
      </c>
      <c r="R2160" s="235" t="inlineStr">
        <is>
          <t>LT250</t>
        </is>
      </c>
      <c r="S2160" s="233" t="n"/>
      <c r="T2160" s="233" t="n"/>
      <c r="U2160" s="233" t="n"/>
    </row>
    <row r="2161">
      <c r="B2161" s="233" t="inlineStr">
        <is>
          <t>N</t>
        </is>
      </c>
      <c r="C2161" s="233" t="inlineStr">
        <is>
          <t>ConTab_BOM_KP_Insert_5079</t>
        </is>
      </c>
      <c r="D2161" s="233" t="n"/>
      <c r="E2161" s="233" t="inlineStr">
        <is>
          <t>1213-5_6-KP</t>
        </is>
      </c>
      <c r="F2161" s="235" t="inlineStr">
        <is>
          <t>Opt_Insert</t>
        </is>
      </c>
      <c r="G2161" s="235" t="inlineStr">
        <is>
          <t>K</t>
        </is>
      </c>
      <c r="H2161" s="234" t="inlineStr">
        <is>
          <t>XK</t>
        </is>
      </c>
      <c r="I2161" s="188" t="inlineStr">
        <is>
          <t>Packing</t>
        </is>
      </c>
      <c r="J2161" s="188" t="inlineStr">
        <is>
          <t>Packing</t>
        </is>
      </c>
      <c r="K2161" s="188" t="n"/>
      <c r="L2161" s="188" t="inlineStr">
        <is>
          <t>Oil Lubricated Bath</t>
        </is>
      </c>
      <c r="M2161" s="188" t="inlineStr">
        <is>
          <t>J</t>
        </is>
      </c>
      <c r="N2161" s="188" t="inlineStr">
        <is>
          <t>Labrynth Lip Seal</t>
        </is>
      </c>
      <c r="O2161" s="188" t="inlineStr">
        <is>
          <t>Coating_Scotchkote134_interior_exterior</t>
        </is>
      </c>
      <c r="P2161" s="172" t="inlineStr">
        <is>
          <t>RTF</t>
        </is>
      </c>
      <c r="Q2161" s="188" t="inlineStr">
        <is>
          <t>B101250</t>
        </is>
      </c>
      <c r="R2161" s="172" t="inlineStr">
        <is>
          <t>LT105</t>
        </is>
      </c>
      <c r="S2161" s="233" t="n"/>
      <c r="T2161" s="233" t="n"/>
      <c r="U2161" s="233" t="n"/>
    </row>
    <row r="2162">
      <c r="B2162" s="233" t="inlineStr">
        <is>
          <t>N</t>
        </is>
      </c>
      <c r="C2162" s="233" t="inlineStr">
        <is>
          <t>ConTab_BOM_KP_Insert_5080</t>
        </is>
      </c>
      <c r="D2162" s="233" t="n"/>
      <c r="E2162" s="233" t="inlineStr">
        <is>
          <t>1213-5_6-KP</t>
        </is>
      </c>
      <c r="F2162" s="235" t="inlineStr">
        <is>
          <t>Opt_Insert</t>
        </is>
      </c>
      <c r="G2162" s="235" t="inlineStr">
        <is>
          <t>K</t>
        </is>
      </c>
      <c r="H2162" s="234" t="inlineStr">
        <is>
          <t>XK</t>
        </is>
      </c>
      <c r="I2162" s="188" t="inlineStr">
        <is>
          <t>Mechanical Seal</t>
        </is>
      </c>
      <c r="J2162" s="188" t="inlineStr">
        <is>
          <t>Single</t>
        </is>
      </c>
      <c r="K2162" s="188" t="n"/>
      <c r="L2162" s="188" t="inlineStr">
        <is>
          <t>Regreasable</t>
        </is>
      </c>
      <c r="M2162" s="188" t="inlineStr">
        <is>
          <t>X</t>
        </is>
      </c>
      <c r="N2162" s="188" t="inlineStr">
        <is>
          <t>Special/Other</t>
        </is>
      </c>
      <c r="O2162" s="188" t="inlineStr">
        <is>
          <t>Coating_Scotchkote134_interior_exterior_IncludeImpeller</t>
        </is>
      </c>
      <c r="P2162" s="172" t="inlineStr">
        <is>
          <t>RTF</t>
        </is>
      </c>
      <c r="Q2162" s="188" t="inlineStr">
        <is>
          <t>B101250</t>
        </is>
      </c>
      <c r="R2162" s="235" t="inlineStr">
        <is>
          <t>LT250</t>
        </is>
      </c>
      <c r="S2162" s="233" t="n"/>
      <c r="T2162" s="233" t="n"/>
      <c r="U2162" s="233" t="n"/>
    </row>
    <row r="2163">
      <c r="B2163" s="233" t="inlineStr">
        <is>
          <t>N</t>
        </is>
      </c>
      <c r="C2163" s="233" t="inlineStr">
        <is>
          <t>ConTab_BOM_KP_Insert_5081</t>
        </is>
      </c>
      <c r="D2163" s="233" t="n"/>
      <c r="E2163" s="233" t="inlineStr">
        <is>
          <t>1213-5_6-KP</t>
        </is>
      </c>
      <c r="F2163" s="235" t="inlineStr">
        <is>
          <t>Opt_Insert</t>
        </is>
      </c>
      <c r="G2163" s="235" t="inlineStr">
        <is>
          <t>K</t>
        </is>
      </c>
      <c r="H2163" s="234" t="inlineStr">
        <is>
          <t>XK</t>
        </is>
      </c>
      <c r="I2163" s="188" t="inlineStr">
        <is>
          <t>Packing</t>
        </is>
      </c>
      <c r="J2163" s="188" t="inlineStr">
        <is>
          <t>Packing</t>
        </is>
      </c>
      <c r="K2163" s="188" t="n"/>
      <c r="L2163" s="188" t="inlineStr">
        <is>
          <t>Regreasable</t>
        </is>
      </c>
      <c r="M2163" s="188" t="inlineStr">
        <is>
          <t>X</t>
        </is>
      </c>
      <c r="N2163" s="188" t="inlineStr">
        <is>
          <t>Special/Other</t>
        </is>
      </c>
      <c r="O2163" s="188" t="inlineStr">
        <is>
          <t>Coating_Scotchkote134_interior_exterior_IncludeImpeller</t>
        </is>
      </c>
      <c r="P2163" s="172" t="inlineStr">
        <is>
          <t>RTF</t>
        </is>
      </c>
      <c r="Q2163" s="188" t="inlineStr">
        <is>
          <t>B101250</t>
        </is>
      </c>
      <c r="R2163" s="235" t="inlineStr">
        <is>
          <t>LT250</t>
        </is>
      </c>
      <c r="S2163" s="233" t="n"/>
      <c r="T2163" s="233" t="n"/>
      <c r="U2163" s="233" t="n"/>
    </row>
    <row r="2164">
      <c r="B2164" s="233" t="inlineStr">
        <is>
          <t>N</t>
        </is>
      </c>
      <c r="C2164" s="233" t="inlineStr">
        <is>
          <t>ConTab_BOM_KP_Insert_5082</t>
        </is>
      </c>
      <c r="D2164" s="233" t="n"/>
      <c r="E2164" s="233" t="inlineStr">
        <is>
          <t>1213-5_6-KP</t>
        </is>
      </c>
      <c r="F2164" s="235" t="inlineStr">
        <is>
          <t>Opt_Insert</t>
        </is>
      </c>
      <c r="G2164" s="235" t="inlineStr">
        <is>
          <t>K</t>
        </is>
      </c>
      <c r="H2164" s="234" t="inlineStr">
        <is>
          <t>XK</t>
        </is>
      </c>
      <c r="I2164" s="188" t="inlineStr">
        <is>
          <t>Mechanical Seal</t>
        </is>
      </c>
      <c r="J2164" s="188" t="inlineStr">
        <is>
          <t>Single</t>
        </is>
      </c>
      <c r="K2164" s="188" t="n"/>
      <c r="L2164" s="188" t="inlineStr">
        <is>
          <t>Oil Lubricated Bath</t>
        </is>
      </c>
      <c r="M2164" s="188" t="inlineStr">
        <is>
          <t>C35</t>
        </is>
      </c>
      <c r="N2164" s="188" t="inlineStr">
        <is>
          <t>Lip Seal</t>
        </is>
      </c>
      <c r="O2164" s="188" t="inlineStr">
        <is>
          <t>Coating_Scotchkote134_interior_exterior_IncludeImpeller</t>
        </is>
      </c>
      <c r="P2164" s="172" t="inlineStr">
        <is>
          <t>RTF</t>
        </is>
      </c>
      <c r="Q2164" s="188" t="inlineStr">
        <is>
          <t>B101250</t>
        </is>
      </c>
      <c r="R2164" s="235" t="inlineStr">
        <is>
          <t>LT250</t>
        </is>
      </c>
      <c r="S2164" s="233" t="n"/>
      <c r="T2164" s="233" t="n"/>
      <c r="U2164" s="233" t="n"/>
    </row>
    <row r="2165">
      <c r="B2165" s="233" t="inlineStr">
        <is>
          <t>N</t>
        </is>
      </c>
      <c r="C2165" s="233" t="inlineStr">
        <is>
          <t>ConTab_BOM_KP_Insert_5083</t>
        </is>
      </c>
      <c r="D2165" s="233" t="n"/>
      <c r="E2165" s="233" t="inlineStr">
        <is>
          <t>1213-5_6-KP</t>
        </is>
      </c>
      <c r="F2165" s="235" t="inlineStr">
        <is>
          <t>Opt_Insert</t>
        </is>
      </c>
      <c r="G2165" s="235" t="inlineStr">
        <is>
          <t>K</t>
        </is>
      </c>
      <c r="H2165" s="234" t="inlineStr">
        <is>
          <t>XK</t>
        </is>
      </c>
      <c r="I2165" s="188" t="inlineStr">
        <is>
          <t>Mechanical Seal</t>
        </is>
      </c>
      <c r="J2165" s="188" t="inlineStr">
        <is>
          <t>Single</t>
        </is>
      </c>
      <c r="K2165" s="188" t="n"/>
      <c r="L2165" s="188" t="inlineStr">
        <is>
          <t>Oil Lubricated Bath</t>
        </is>
      </c>
      <c r="M2165" s="188" t="inlineStr">
        <is>
          <t>J</t>
        </is>
      </c>
      <c r="N2165" s="188" t="inlineStr">
        <is>
          <t>Lip Seal</t>
        </is>
      </c>
      <c r="O2165" s="188" t="inlineStr">
        <is>
          <t>Coating_Scotchkote134_interior_exterior_IncludeImpeller</t>
        </is>
      </c>
      <c r="P2165" s="172" t="inlineStr">
        <is>
          <t>RTF</t>
        </is>
      </c>
      <c r="Q2165" s="188" t="inlineStr">
        <is>
          <t>B101250</t>
        </is>
      </c>
      <c r="R2165" s="172" t="inlineStr">
        <is>
          <t>LT105</t>
        </is>
      </c>
      <c r="S2165" s="233" t="n"/>
      <c r="T2165" s="233" t="n"/>
      <c r="U2165" s="233" t="n"/>
    </row>
    <row r="2166">
      <c r="B2166" s="233" t="inlineStr">
        <is>
          <t>N</t>
        </is>
      </c>
      <c r="C2166" s="233" t="inlineStr">
        <is>
          <t>ConTab_BOM_KP_Insert_5084</t>
        </is>
      </c>
      <c r="D2166" s="233" t="n"/>
      <c r="E2166" s="233" t="inlineStr">
        <is>
          <t>1213-5_6-KP</t>
        </is>
      </c>
      <c r="F2166" s="235" t="inlineStr">
        <is>
          <t>Opt_Insert</t>
        </is>
      </c>
      <c r="G2166" s="235" t="inlineStr">
        <is>
          <t>K</t>
        </is>
      </c>
      <c r="H2166" s="234" t="inlineStr">
        <is>
          <t>XK</t>
        </is>
      </c>
      <c r="I2166" s="188" t="inlineStr">
        <is>
          <t>Mechanical Seal</t>
        </is>
      </c>
      <c r="J2166" s="188" t="inlineStr">
        <is>
          <t>Single</t>
        </is>
      </c>
      <c r="K2166" s="188" t="n"/>
      <c r="L2166" s="188" t="inlineStr">
        <is>
          <t>Oil Lubricated Bath</t>
        </is>
      </c>
      <c r="M2166" s="188" t="inlineStr">
        <is>
          <t>X</t>
        </is>
      </c>
      <c r="N2166" s="188" t="inlineStr">
        <is>
          <t>Special/Other</t>
        </is>
      </c>
      <c r="O2166" s="188" t="inlineStr">
        <is>
          <t>Coating_Scotchkote134_interior_exterior_IncludeImpeller</t>
        </is>
      </c>
      <c r="P2166" s="172" t="inlineStr">
        <is>
          <t>RTF</t>
        </is>
      </c>
      <c r="Q2166" s="188" t="inlineStr">
        <is>
          <t>B101250</t>
        </is>
      </c>
      <c r="R2166" s="235" t="inlineStr">
        <is>
          <t>LT250</t>
        </is>
      </c>
      <c r="S2166" s="233" t="n"/>
      <c r="T2166" s="233" t="n"/>
      <c r="U2166" s="233" t="n"/>
    </row>
    <row r="2167">
      <c r="B2167" s="233" t="inlineStr">
        <is>
          <t>N</t>
        </is>
      </c>
      <c r="C2167" s="233" t="inlineStr">
        <is>
          <t>ConTab_BOM_KP_Insert_5085</t>
        </is>
      </c>
      <c r="D2167" s="233" t="n"/>
      <c r="E2167" s="233" t="inlineStr">
        <is>
          <t>1213-5_6-KP</t>
        </is>
      </c>
      <c r="F2167" s="235" t="inlineStr">
        <is>
          <t>Opt_Insert</t>
        </is>
      </c>
      <c r="G2167" s="235" t="inlineStr">
        <is>
          <t>K</t>
        </is>
      </c>
      <c r="H2167" s="234" t="inlineStr">
        <is>
          <t>XK</t>
        </is>
      </c>
      <c r="I2167" s="188" t="inlineStr">
        <is>
          <t>Packing</t>
        </is>
      </c>
      <c r="J2167" s="188" t="inlineStr">
        <is>
          <t>Packing</t>
        </is>
      </c>
      <c r="K2167" s="188" t="n"/>
      <c r="L2167" s="188" t="inlineStr">
        <is>
          <t>Oil Lubricated Bath</t>
        </is>
      </c>
      <c r="M2167" s="188" t="inlineStr">
        <is>
          <t>C35</t>
        </is>
      </c>
      <c r="N2167" s="188" t="inlineStr">
        <is>
          <t>Lip Seal</t>
        </is>
      </c>
      <c r="O2167" s="188" t="inlineStr">
        <is>
          <t>Coating_Scotchkote134_interior_exterior_IncludeImpeller</t>
        </is>
      </c>
      <c r="P2167" s="172" t="inlineStr">
        <is>
          <t>RTF</t>
        </is>
      </c>
      <c r="Q2167" s="188" t="inlineStr">
        <is>
          <t>B101250</t>
        </is>
      </c>
      <c r="R2167" s="235" t="inlineStr">
        <is>
          <t>LT250</t>
        </is>
      </c>
      <c r="S2167" s="233" t="n"/>
      <c r="T2167" s="233" t="n"/>
      <c r="U2167" s="233" t="n"/>
    </row>
    <row r="2168">
      <c r="B2168" s="233" t="inlineStr">
        <is>
          <t>N</t>
        </is>
      </c>
      <c r="C2168" s="233" t="inlineStr">
        <is>
          <t>ConTab_BOM_KP_Insert_5086</t>
        </is>
      </c>
      <c r="D2168" s="233" t="n"/>
      <c r="E2168" s="233" t="inlineStr">
        <is>
          <t>1213-5_6-KP</t>
        </is>
      </c>
      <c r="F2168" s="235" t="inlineStr">
        <is>
          <t>Opt_Insert</t>
        </is>
      </c>
      <c r="G2168" s="235" t="inlineStr">
        <is>
          <t>K</t>
        </is>
      </c>
      <c r="H2168" s="234" t="inlineStr">
        <is>
          <t>XK</t>
        </is>
      </c>
      <c r="I2168" s="188" t="inlineStr">
        <is>
          <t>Packing</t>
        </is>
      </c>
      <c r="J2168" s="188" t="inlineStr">
        <is>
          <t>Packing</t>
        </is>
      </c>
      <c r="K2168" s="188" t="n"/>
      <c r="L2168" s="188" t="inlineStr">
        <is>
          <t>Oil Lubricated Bath</t>
        </is>
      </c>
      <c r="M2168" s="188" t="inlineStr">
        <is>
          <t>J</t>
        </is>
      </c>
      <c r="N2168" s="188" t="inlineStr">
        <is>
          <t>Lip Seal</t>
        </is>
      </c>
      <c r="O2168" s="188" t="inlineStr">
        <is>
          <t>Coating_Scotchkote134_interior_exterior_IncludeImpeller</t>
        </is>
      </c>
      <c r="P2168" s="172" t="inlineStr">
        <is>
          <t>RTF</t>
        </is>
      </c>
      <c r="Q2168" s="188" t="inlineStr">
        <is>
          <t>B101250</t>
        </is>
      </c>
      <c r="R2168" s="172" t="inlineStr">
        <is>
          <t>LT105</t>
        </is>
      </c>
      <c r="S2168" s="233" t="n"/>
      <c r="T2168" s="233" t="n"/>
      <c r="U2168" s="233" t="n"/>
    </row>
    <row r="2169">
      <c r="B2169" s="233" t="inlineStr">
        <is>
          <t>N</t>
        </is>
      </c>
      <c r="C2169" s="233" t="inlineStr">
        <is>
          <t>ConTab_BOM_KP_Insert_5087</t>
        </is>
      </c>
      <c r="D2169" s="233" t="n"/>
      <c r="E2169" s="233" t="inlineStr">
        <is>
          <t>1213-5_6-KP</t>
        </is>
      </c>
      <c r="F2169" s="235" t="inlineStr">
        <is>
          <t>Opt_Insert</t>
        </is>
      </c>
      <c r="G2169" s="235" t="inlineStr">
        <is>
          <t>K</t>
        </is>
      </c>
      <c r="H2169" s="234" t="inlineStr">
        <is>
          <t>XK</t>
        </is>
      </c>
      <c r="I2169" s="188" t="inlineStr">
        <is>
          <t>Packing</t>
        </is>
      </c>
      <c r="J2169" s="188" t="inlineStr">
        <is>
          <t>Packing</t>
        </is>
      </c>
      <c r="K2169" s="188" t="n"/>
      <c r="L2169" s="188" t="inlineStr">
        <is>
          <t>Oil Lubricated Bath</t>
        </is>
      </c>
      <c r="M2169" s="188" t="inlineStr">
        <is>
          <t>X</t>
        </is>
      </c>
      <c r="N2169" s="188" t="inlineStr">
        <is>
          <t>Special/Other</t>
        </is>
      </c>
      <c r="O2169" s="188" t="inlineStr">
        <is>
          <t>Coating_Scotchkote134_interior_exterior_IncludeImpeller</t>
        </is>
      </c>
      <c r="P2169" s="172" t="inlineStr">
        <is>
          <t>RTF</t>
        </is>
      </c>
      <c r="Q2169" s="188" t="inlineStr">
        <is>
          <t>B101250</t>
        </is>
      </c>
      <c r="R2169" s="235" t="inlineStr">
        <is>
          <t>LT250</t>
        </is>
      </c>
      <c r="S2169" s="233" t="n"/>
      <c r="T2169" s="233" t="n"/>
      <c r="U2169" s="233" t="n"/>
    </row>
    <row r="2170">
      <c r="B2170" s="233" t="inlineStr">
        <is>
          <t>N</t>
        </is>
      </c>
      <c r="C2170" s="233" t="inlineStr">
        <is>
          <t>ConTab_BOM_KP_Insert_5088</t>
        </is>
      </c>
      <c r="D2170" s="233" t="n"/>
      <c r="E2170" s="233" t="inlineStr">
        <is>
          <t>1213-5_6-KP</t>
        </is>
      </c>
      <c r="F2170" s="235" t="inlineStr">
        <is>
          <t>Opt_Insert</t>
        </is>
      </c>
      <c r="G2170" s="235" t="inlineStr">
        <is>
          <t>K</t>
        </is>
      </c>
      <c r="H2170" s="234" t="inlineStr">
        <is>
          <t>XK</t>
        </is>
      </c>
      <c r="I2170" s="188" t="inlineStr">
        <is>
          <t>Mechanical Seal</t>
        </is>
      </c>
      <c r="J2170" s="188" t="inlineStr">
        <is>
          <t>Single</t>
        </is>
      </c>
      <c r="K2170" s="188" t="n"/>
      <c r="L2170" s="188" t="inlineStr">
        <is>
          <t>Regreasable</t>
        </is>
      </c>
      <c r="M2170" s="188" t="inlineStr">
        <is>
          <t>C35</t>
        </is>
      </c>
      <c r="N2170" s="188" t="inlineStr">
        <is>
          <t>Lip Seal</t>
        </is>
      </c>
      <c r="O2170" s="188" t="inlineStr">
        <is>
          <t>Coating_Scotchkote134_interior_exterior_IncludeImpeller</t>
        </is>
      </c>
      <c r="P2170" s="172" t="inlineStr">
        <is>
          <t>RTF</t>
        </is>
      </c>
      <c r="Q2170" s="188" t="inlineStr">
        <is>
          <t>B101250</t>
        </is>
      </c>
      <c r="R2170" s="235" t="inlineStr">
        <is>
          <t>LT250</t>
        </is>
      </c>
      <c r="S2170" s="233" t="n"/>
      <c r="T2170" s="233" t="n"/>
      <c r="U2170" s="233" t="n"/>
    </row>
    <row r="2171">
      <c r="B2171" s="233" t="inlineStr">
        <is>
          <t>N</t>
        </is>
      </c>
      <c r="C2171" s="233" t="inlineStr">
        <is>
          <t>ConTab_BOM_KP_Insert_5089</t>
        </is>
      </c>
      <c r="D2171" s="233" t="n"/>
      <c r="E2171" s="233" t="inlineStr">
        <is>
          <t>1213-5_6-KP</t>
        </is>
      </c>
      <c r="F2171" s="235" t="inlineStr">
        <is>
          <t>Opt_Insert</t>
        </is>
      </c>
      <c r="G2171" s="235" t="inlineStr">
        <is>
          <t>K</t>
        </is>
      </c>
      <c r="H2171" s="234" t="inlineStr">
        <is>
          <t>XK</t>
        </is>
      </c>
      <c r="I2171" s="188" t="inlineStr">
        <is>
          <t>Mechanical Seal</t>
        </is>
      </c>
      <c r="J2171" s="188" t="inlineStr">
        <is>
          <t>Single</t>
        </is>
      </c>
      <c r="K2171" s="188" t="n"/>
      <c r="L2171" s="188" t="inlineStr">
        <is>
          <t>Regreasable</t>
        </is>
      </c>
      <c r="M2171" s="188" t="inlineStr">
        <is>
          <t>J</t>
        </is>
      </c>
      <c r="N2171" s="188" t="inlineStr">
        <is>
          <t>Lip Seal</t>
        </is>
      </c>
      <c r="O2171" s="188" t="inlineStr">
        <is>
          <t>Coating_Scotchkote134_interior_exterior_IncludeImpeller</t>
        </is>
      </c>
      <c r="P2171" s="172" t="inlineStr">
        <is>
          <t>RTF</t>
        </is>
      </c>
      <c r="Q2171" s="188" t="inlineStr">
        <is>
          <t>B101250</t>
        </is>
      </c>
      <c r="R2171" s="172" t="inlineStr">
        <is>
          <t>LT105</t>
        </is>
      </c>
      <c r="S2171" s="233" t="n"/>
      <c r="T2171" s="233" t="n"/>
      <c r="U2171" s="233" t="n"/>
    </row>
    <row r="2172">
      <c r="B2172" s="233" t="inlineStr">
        <is>
          <t>N</t>
        </is>
      </c>
      <c r="C2172" s="233" t="inlineStr">
        <is>
          <t>ConTab_BOM_KP_Insert_5090</t>
        </is>
      </c>
      <c r="D2172" s="233" t="n"/>
      <c r="E2172" s="233" t="inlineStr">
        <is>
          <t>1213-5_6-KP</t>
        </is>
      </c>
      <c r="F2172" s="235" t="inlineStr">
        <is>
          <t>Opt_Insert</t>
        </is>
      </c>
      <c r="G2172" s="235" t="inlineStr">
        <is>
          <t>K</t>
        </is>
      </c>
      <c r="H2172" s="234" t="inlineStr">
        <is>
          <t>XK</t>
        </is>
      </c>
      <c r="I2172" s="188" t="inlineStr">
        <is>
          <t>Packing</t>
        </is>
      </c>
      <c r="J2172" s="188" t="inlineStr">
        <is>
          <t>Packing</t>
        </is>
      </c>
      <c r="K2172" s="188" t="n"/>
      <c r="L2172" s="188" t="inlineStr">
        <is>
          <t>Regreasable</t>
        </is>
      </c>
      <c r="M2172" s="188" t="inlineStr">
        <is>
          <t>C35</t>
        </is>
      </c>
      <c r="N2172" s="188" t="inlineStr">
        <is>
          <t>Lip Seal</t>
        </is>
      </c>
      <c r="O2172" s="188" t="inlineStr">
        <is>
          <t>Coating_Scotchkote134_interior_exterior_IncludeImpeller</t>
        </is>
      </c>
      <c r="P2172" s="172" t="inlineStr">
        <is>
          <t>RTF</t>
        </is>
      </c>
      <c r="Q2172" s="188" t="inlineStr">
        <is>
          <t>B101250</t>
        </is>
      </c>
      <c r="R2172" s="235" t="inlineStr">
        <is>
          <t>LT250</t>
        </is>
      </c>
      <c r="S2172" s="233" t="n"/>
      <c r="T2172" s="233" t="n"/>
      <c r="U2172" s="233" t="n"/>
    </row>
    <row r="2173">
      <c r="B2173" s="233" t="inlineStr">
        <is>
          <t>N</t>
        </is>
      </c>
      <c r="C2173" s="233" t="inlineStr">
        <is>
          <t>ConTab_BOM_KP_Insert_5091</t>
        </is>
      </c>
      <c r="D2173" s="233" t="n"/>
      <c r="E2173" s="233" t="inlineStr">
        <is>
          <t>1213-5_6-KP</t>
        </is>
      </c>
      <c r="F2173" s="235" t="inlineStr">
        <is>
          <t>Opt_Insert</t>
        </is>
      </c>
      <c r="G2173" s="235" t="inlineStr">
        <is>
          <t>K</t>
        </is>
      </c>
      <c r="H2173" s="234" t="inlineStr">
        <is>
          <t>XK</t>
        </is>
      </c>
      <c r="I2173" s="188" t="inlineStr">
        <is>
          <t>Packing</t>
        </is>
      </c>
      <c r="J2173" s="188" t="inlineStr">
        <is>
          <t>Packing</t>
        </is>
      </c>
      <c r="K2173" s="188" t="n"/>
      <c r="L2173" s="188" t="inlineStr">
        <is>
          <t>Regreasable</t>
        </is>
      </c>
      <c r="M2173" s="188" t="inlineStr">
        <is>
          <t>J</t>
        </is>
      </c>
      <c r="N2173" s="188" t="inlineStr">
        <is>
          <t>Lip Seal</t>
        </is>
      </c>
      <c r="O2173" s="188" t="inlineStr">
        <is>
          <t>Coating_Scotchkote134_interior_exterior_IncludeImpeller</t>
        </is>
      </c>
      <c r="P2173" s="172" t="inlineStr">
        <is>
          <t>RTF</t>
        </is>
      </c>
      <c r="Q2173" s="188" t="inlineStr">
        <is>
          <t>B101250</t>
        </is>
      </c>
      <c r="R2173" s="172" t="inlineStr">
        <is>
          <t>LT105</t>
        </is>
      </c>
      <c r="S2173" s="233" t="n"/>
      <c r="T2173" s="233" t="n"/>
      <c r="U2173" s="233" t="n"/>
    </row>
    <row r="2174">
      <c r="B2174" s="233" t="inlineStr">
        <is>
          <t>N</t>
        </is>
      </c>
      <c r="C2174" s="233" t="inlineStr">
        <is>
          <t>ConTab_BOM_KP_Insert_5092</t>
        </is>
      </c>
      <c r="D2174" s="233" t="n"/>
      <c r="E2174" s="233" t="inlineStr">
        <is>
          <t>1213-5_6-KP</t>
        </is>
      </c>
      <c r="F2174" s="235" t="inlineStr">
        <is>
          <t>Opt_Insert</t>
        </is>
      </c>
      <c r="G2174" s="235" t="inlineStr">
        <is>
          <t>K</t>
        </is>
      </c>
      <c r="H2174" s="234" t="inlineStr">
        <is>
          <t>XK</t>
        </is>
      </c>
      <c r="I2174" s="188" t="inlineStr">
        <is>
          <t>Mechanical Seal</t>
        </is>
      </c>
      <c r="J2174" s="188" t="inlineStr">
        <is>
          <t>Single</t>
        </is>
      </c>
      <c r="K2174" s="188" t="n"/>
      <c r="L2174" s="188" t="inlineStr">
        <is>
          <t>Regreasable</t>
        </is>
      </c>
      <c r="M2174" s="188" t="inlineStr">
        <is>
          <t>C35</t>
        </is>
      </c>
      <c r="N2174" s="188" t="inlineStr">
        <is>
          <t>Labrynth Lip Seal</t>
        </is>
      </c>
      <c r="O2174" s="188" t="inlineStr">
        <is>
          <t>Coating_Scotchkote134_interior_exterior_IncludeImpeller</t>
        </is>
      </c>
      <c r="P2174" s="172" t="inlineStr">
        <is>
          <t>RTF</t>
        </is>
      </c>
      <c r="Q2174" s="188" t="inlineStr">
        <is>
          <t>B101250</t>
        </is>
      </c>
      <c r="R2174" s="235" t="inlineStr">
        <is>
          <t>LT250</t>
        </is>
      </c>
      <c r="S2174" s="233" t="n"/>
      <c r="T2174" s="233" t="n"/>
      <c r="U2174" s="233" t="n"/>
    </row>
    <row r="2175">
      <c r="B2175" s="233" t="inlineStr">
        <is>
          <t>N</t>
        </is>
      </c>
      <c r="C2175" s="233" t="inlineStr">
        <is>
          <t>ConTab_BOM_KP_Insert_5093</t>
        </is>
      </c>
      <c r="D2175" s="233" t="n"/>
      <c r="E2175" s="233" t="inlineStr">
        <is>
          <t>1213-5_6-KP</t>
        </is>
      </c>
      <c r="F2175" s="235" t="inlineStr">
        <is>
          <t>Opt_Insert</t>
        </is>
      </c>
      <c r="G2175" s="235" t="inlineStr">
        <is>
          <t>K</t>
        </is>
      </c>
      <c r="H2175" s="234" t="inlineStr">
        <is>
          <t>XK</t>
        </is>
      </c>
      <c r="I2175" s="188" t="inlineStr">
        <is>
          <t>Mechanical Seal</t>
        </is>
      </c>
      <c r="J2175" s="188" t="inlineStr">
        <is>
          <t>Single</t>
        </is>
      </c>
      <c r="K2175" s="188" t="n"/>
      <c r="L2175" s="188" t="inlineStr">
        <is>
          <t>Regreasable</t>
        </is>
      </c>
      <c r="M2175" s="188" t="inlineStr">
        <is>
          <t>J</t>
        </is>
      </c>
      <c r="N2175" s="188" t="inlineStr">
        <is>
          <t>Labrynth Lip Seal</t>
        </is>
      </c>
      <c r="O2175" s="188" t="inlineStr">
        <is>
          <t>Coating_Scotchkote134_interior_exterior_IncludeImpeller</t>
        </is>
      </c>
      <c r="P2175" s="172" t="inlineStr">
        <is>
          <t>RTF</t>
        </is>
      </c>
      <c r="Q2175" s="188" t="inlineStr">
        <is>
          <t>B101250</t>
        </is>
      </c>
      <c r="R2175" s="172" t="inlineStr">
        <is>
          <t>LT105</t>
        </is>
      </c>
      <c r="S2175" s="233" t="n"/>
      <c r="T2175" s="233" t="n"/>
      <c r="U2175" s="233" t="n"/>
    </row>
    <row r="2176">
      <c r="B2176" s="233" t="inlineStr">
        <is>
          <t>N</t>
        </is>
      </c>
      <c r="C2176" s="233" t="inlineStr">
        <is>
          <t>ConTab_BOM_KP_Insert_5094</t>
        </is>
      </c>
      <c r="D2176" s="233" t="n"/>
      <c r="E2176" s="233" t="inlineStr">
        <is>
          <t>1213-5_6-KP</t>
        </is>
      </c>
      <c r="F2176" s="235" t="inlineStr">
        <is>
          <t>Opt_Insert</t>
        </is>
      </c>
      <c r="G2176" s="235" t="inlineStr">
        <is>
          <t>K</t>
        </is>
      </c>
      <c r="H2176" s="234" t="inlineStr">
        <is>
          <t>XK</t>
        </is>
      </c>
      <c r="I2176" s="188" t="inlineStr">
        <is>
          <t>Packing</t>
        </is>
      </c>
      <c r="J2176" s="188" t="inlineStr">
        <is>
          <t>Packing</t>
        </is>
      </c>
      <c r="K2176" s="188" t="n"/>
      <c r="L2176" s="188" t="inlineStr">
        <is>
          <t>Regreasable</t>
        </is>
      </c>
      <c r="M2176" s="188" t="inlineStr">
        <is>
          <t>C35</t>
        </is>
      </c>
      <c r="N2176" s="188" t="inlineStr">
        <is>
          <t>Labrynth Lip Seal</t>
        </is>
      </c>
      <c r="O2176" s="188" t="inlineStr">
        <is>
          <t>Coating_Scotchkote134_interior_exterior_IncludeImpeller</t>
        </is>
      </c>
      <c r="P2176" s="172" t="inlineStr">
        <is>
          <t>RTF</t>
        </is>
      </c>
      <c r="Q2176" s="188" t="inlineStr">
        <is>
          <t>B101250</t>
        </is>
      </c>
      <c r="R2176" s="235" t="inlineStr">
        <is>
          <t>LT250</t>
        </is>
      </c>
      <c r="S2176" s="233" t="n"/>
      <c r="T2176" s="233" t="n"/>
      <c r="U2176" s="233" t="n"/>
    </row>
    <row r="2177">
      <c r="B2177" s="233" t="inlineStr">
        <is>
          <t>N</t>
        </is>
      </c>
      <c r="C2177" s="233" t="inlineStr">
        <is>
          <t>ConTab_BOM_KP_Insert_5095</t>
        </is>
      </c>
      <c r="D2177" s="233" t="n"/>
      <c r="E2177" s="233" t="inlineStr">
        <is>
          <t>1213-5_6-KP</t>
        </is>
      </c>
      <c r="F2177" s="235" t="inlineStr">
        <is>
          <t>Opt_Insert</t>
        </is>
      </c>
      <c r="G2177" s="235" t="inlineStr">
        <is>
          <t>K</t>
        </is>
      </c>
      <c r="H2177" s="234" t="inlineStr">
        <is>
          <t>XK</t>
        </is>
      </c>
      <c r="I2177" s="188" t="inlineStr">
        <is>
          <t>Packing</t>
        </is>
      </c>
      <c r="J2177" s="188" t="inlineStr">
        <is>
          <t>Packing</t>
        </is>
      </c>
      <c r="K2177" s="188" t="n"/>
      <c r="L2177" s="188" t="inlineStr">
        <is>
          <t>Regreasable</t>
        </is>
      </c>
      <c r="M2177" s="188" t="inlineStr">
        <is>
          <t>J</t>
        </is>
      </c>
      <c r="N2177" s="188" t="inlineStr">
        <is>
          <t>Labrynth Lip Seal</t>
        </is>
      </c>
      <c r="O2177" s="188" t="inlineStr">
        <is>
          <t>Coating_Scotchkote134_interior_exterior_IncludeImpeller</t>
        </is>
      </c>
      <c r="P2177" s="172" t="inlineStr">
        <is>
          <t>RTF</t>
        </is>
      </c>
      <c r="Q2177" s="188" t="inlineStr">
        <is>
          <t>B101250</t>
        </is>
      </c>
      <c r="R2177" s="172" t="inlineStr">
        <is>
          <t>LT105</t>
        </is>
      </c>
      <c r="S2177" s="233" t="n"/>
      <c r="T2177" s="233" t="n"/>
      <c r="U2177" s="233" t="n"/>
    </row>
    <row r="2178">
      <c r="B2178" s="233" t="inlineStr">
        <is>
          <t>N</t>
        </is>
      </c>
      <c r="C2178" s="233" t="inlineStr">
        <is>
          <t>ConTab_BOM_KP_Insert_5096</t>
        </is>
      </c>
      <c r="D2178" s="233" t="n"/>
      <c r="E2178" s="233" t="inlineStr">
        <is>
          <t>1213-5_6-KP</t>
        </is>
      </c>
      <c r="F2178" s="235" t="inlineStr">
        <is>
          <t>Opt_Insert</t>
        </is>
      </c>
      <c r="G2178" s="235" t="inlineStr">
        <is>
          <t>K</t>
        </is>
      </c>
      <c r="H2178" s="234" t="inlineStr">
        <is>
          <t>XK</t>
        </is>
      </c>
      <c r="I2178" s="188" t="inlineStr">
        <is>
          <t>Mechanical Seal</t>
        </is>
      </c>
      <c r="J2178" s="188" t="inlineStr">
        <is>
          <t>Single</t>
        </is>
      </c>
      <c r="K2178" s="188" t="n"/>
      <c r="L2178" s="188" t="inlineStr">
        <is>
          <t>Oil Lubricated Bath</t>
        </is>
      </c>
      <c r="M2178" s="188" t="inlineStr">
        <is>
          <t>C35</t>
        </is>
      </c>
      <c r="N2178" s="188" t="inlineStr">
        <is>
          <t>Labrynth Lip Seal</t>
        </is>
      </c>
      <c r="O2178" s="188" t="inlineStr">
        <is>
          <t>Coating_Scotchkote134_interior_exterior_IncludeImpeller</t>
        </is>
      </c>
      <c r="P2178" s="172" t="inlineStr">
        <is>
          <t>RTF</t>
        </is>
      </c>
      <c r="Q2178" s="188" t="inlineStr">
        <is>
          <t>B101250</t>
        </is>
      </c>
      <c r="R2178" s="235" t="inlineStr">
        <is>
          <t>LT250</t>
        </is>
      </c>
      <c r="S2178" s="233" t="n"/>
      <c r="T2178" s="233" t="n"/>
      <c r="U2178" s="233" t="n"/>
    </row>
    <row r="2179">
      <c r="B2179" s="233" t="inlineStr">
        <is>
          <t>N</t>
        </is>
      </c>
      <c r="C2179" s="233" t="inlineStr">
        <is>
          <t>ConTab_BOM_KP_Insert_5097</t>
        </is>
      </c>
      <c r="D2179" s="233" t="n"/>
      <c r="E2179" s="233" t="inlineStr">
        <is>
          <t>1213-5_6-KP</t>
        </is>
      </c>
      <c r="F2179" s="235" t="inlineStr">
        <is>
          <t>Opt_Insert</t>
        </is>
      </c>
      <c r="G2179" s="235" t="inlineStr">
        <is>
          <t>K</t>
        </is>
      </c>
      <c r="H2179" s="234" t="inlineStr">
        <is>
          <t>XK</t>
        </is>
      </c>
      <c r="I2179" s="188" t="inlineStr">
        <is>
          <t>Mechanical Seal</t>
        </is>
      </c>
      <c r="J2179" s="188" t="inlineStr">
        <is>
          <t>Single</t>
        </is>
      </c>
      <c r="K2179" s="188" t="n"/>
      <c r="L2179" s="188" t="inlineStr">
        <is>
          <t>Oil Lubricated Bath</t>
        </is>
      </c>
      <c r="M2179" s="188" t="inlineStr">
        <is>
          <t>J</t>
        </is>
      </c>
      <c r="N2179" s="188" t="inlineStr">
        <is>
          <t>Labrynth Lip Seal</t>
        </is>
      </c>
      <c r="O2179" s="188" t="inlineStr">
        <is>
          <t>Coating_Scotchkote134_interior_exterior_IncludeImpeller</t>
        </is>
      </c>
      <c r="P2179" s="172" t="inlineStr">
        <is>
          <t>RTF</t>
        </is>
      </c>
      <c r="Q2179" s="188" t="inlineStr">
        <is>
          <t>B101250</t>
        </is>
      </c>
      <c r="R2179" s="172" t="inlineStr">
        <is>
          <t>LT105</t>
        </is>
      </c>
      <c r="S2179" s="233" t="n"/>
      <c r="T2179" s="233" t="n"/>
      <c r="U2179" s="233" t="n"/>
    </row>
    <row r="2180">
      <c r="B2180" s="233" t="inlineStr">
        <is>
          <t>N</t>
        </is>
      </c>
      <c r="C2180" s="233" t="inlineStr">
        <is>
          <t>ConTab_BOM_KP_Insert_5098</t>
        </is>
      </c>
      <c r="D2180" s="233" t="n"/>
      <c r="E2180" s="233" t="inlineStr">
        <is>
          <t>1213-5_6-KP</t>
        </is>
      </c>
      <c r="F2180" s="235" t="inlineStr">
        <is>
          <t>Opt_Insert</t>
        </is>
      </c>
      <c r="G2180" s="235" t="inlineStr">
        <is>
          <t>K</t>
        </is>
      </c>
      <c r="H2180" s="234" t="inlineStr">
        <is>
          <t>XK</t>
        </is>
      </c>
      <c r="I2180" s="188" t="inlineStr">
        <is>
          <t>Packing</t>
        </is>
      </c>
      <c r="J2180" s="188" t="inlineStr">
        <is>
          <t>Packing</t>
        </is>
      </c>
      <c r="K2180" s="188" t="n"/>
      <c r="L2180" s="188" t="inlineStr">
        <is>
          <t>Oil Lubricated Bath</t>
        </is>
      </c>
      <c r="M2180" s="188" t="inlineStr">
        <is>
          <t>C35</t>
        </is>
      </c>
      <c r="N2180" s="188" t="inlineStr">
        <is>
          <t>Labrynth Lip Seal</t>
        </is>
      </c>
      <c r="O2180" s="188" t="inlineStr">
        <is>
          <t>Coating_Scotchkote134_interior_exterior_IncludeImpeller</t>
        </is>
      </c>
      <c r="P2180" s="172" t="inlineStr">
        <is>
          <t>RTF</t>
        </is>
      </c>
      <c r="Q2180" s="188" t="inlineStr">
        <is>
          <t>B101250</t>
        </is>
      </c>
      <c r="R2180" s="235" t="inlineStr">
        <is>
          <t>LT250</t>
        </is>
      </c>
      <c r="S2180" s="233" t="n"/>
      <c r="T2180" s="233" t="n"/>
      <c r="U2180" s="233" t="n"/>
    </row>
    <row r="2181">
      <c r="B2181" s="233" t="inlineStr">
        <is>
          <t>N</t>
        </is>
      </c>
      <c r="C2181" s="233" t="inlineStr">
        <is>
          <t>ConTab_BOM_KP_Insert_5099</t>
        </is>
      </c>
      <c r="D2181" s="233" t="n"/>
      <c r="E2181" s="233" t="inlineStr">
        <is>
          <t>1213-5_6-KP</t>
        </is>
      </c>
      <c r="F2181" s="235" t="inlineStr">
        <is>
          <t>Opt_Insert</t>
        </is>
      </c>
      <c r="G2181" s="235" t="inlineStr">
        <is>
          <t>K</t>
        </is>
      </c>
      <c r="H2181" s="234" t="inlineStr">
        <is>
          <t>XK</t>
        </is>
      </c>
      <c r="I2181" s="188" t="inlineStr">
        <is>
          <t>Packing</t>
        </is>
      </c>
      <c r="J2181" s="188" t="inlineStr">
        <is>
          <t>Packing</t>
        </is>
      </c>
      <c r="K2181" s="188" t="n"/>
      <c r="L2181" s="188" t="inlineStr">
        <is>
          <t>Oil Lubricated Bath</t>
        </is>
      </c>
      <c r="M2181" s="188" t="inlineStr">
        <is>
          <t>J</t>
        </is>
      </c>
      <c r="N2181" s="188" t="inlineStr">
        <is>
          <t>Labrynth Lip Seal</t>
        </is>
      </c>
      <c r="O2181" s="188" t="inlineStr">
        <is>
          <t>Coating_Scotchkote134_interior_exterior_IncludeImpeller</t>
        </is>
      </c>
      <c r="P2181" s="172" t="inlineStr">
        <is>
          <t>RTF</t>
        </is>
      </c>
      <c r="Q2181" s="188" t="inlineStr">
        <is>
          <t>B101250</t>
        </is>
      </c>
      <c r="R2181" s="172" t="inlineStr">
        <is>
          <t>LT105</t>
        </is>
      </c>
      <c r="S2181" s="233" t="n"/>
      <c r="T2181" s="233" t="n"/>
      <c r="U2181" s="233" t="n"/>
    </row>
    <row r="2182">
      <c r="B2182" s="233" t="inlineStr">
        <is>
          <t>N</t>
        </is>
      </c>
      <c r="C2182" s="233" t="inlineStr">
        <is>
          <t>ConTab_BOM_KP_Insert_5160</t>
        </is>
      </c>
      <c r="D2182" s="233" t="n"/>
      <c r="E2182" s="233" t="inlineStr">
        <is>
          <t>1220-7_8-KP</t>
        </is>
      </c>
      <c r="F2182" s="235" t="inlineStr">
        <is>
          <t>Opt_Insert</t>
        </is>
      </c>
      <c r="G2182" s="235" t="inlineStr">
        <is>
          <t>V</t>
        </is>
      </c>
      <c r="H2182" s="234" t="inlineStr">
        <is>
          <t>XV</t>
        </is>
      </c>
      <c r="I2182" s="188" t="inlineStr">
        <is>
          <t>Mechanical Seal</t>
        </is>
      </c>
      <c r="J2182" s="188" t="inlineStr">
        <is>
          <t>Single</t>
        </is>
      </c>
      <c r="K2182" s="188" t="n"/>
      <c r="L2182" s="188" t="inlineStr">
        <is>
          <t>Regreasable</t>
        </is>
      </c>
      <c r="M2182" s="188" t="inlineStr">
        <is>
          <t>X</t>
        </is>
      </c>
      <c r="N2182" s="188" t="inlineStr">
        <is>
          <t>Special/Other</t>
        </is>
      </c>
      <c r="O2182" s="188" t="inlineStr">
        <is>
          <t>Coating_Standard</t>
        </is>
      </c>
      <c r="P2182" s="172" t="inlineStr">
        <is>
          <t>RTF</t>
        </is>
      </c>
      <c r="Q2182" s="188" t="inlineStr">
        <is>
          <t>B101250</t>
        </is>
      </c>
      <c r="R2182" s="172" t="inlineStr">
        <is>
          <t>LT029</t>
        </is>
      </c>
      <c r="S2182" s="233" t="n"/>
      <c r="T2182" s="233" t="n"/>
      <c r="U2182" s="233" t="n"/>
    </row>
    <row r="2183">
      <c r="B2183" s="233" t="inlineStr">
        <is>
          <t>N</t>
        </is>
      </c>
      <c r="C2183" s="233" t="inlineStr">
        <is>
          <t>ConTab_BOM_KP_Insert_5161</t>
        </is>
      </c>
      <c r="D2183" s="233" t="n"/>
      <c r="E2183" s="233" t="inlineStr">
        <is>
          <t>1220-7_8-KP</t>
        </is>
      </c>
      <c r="F2183" s="235" t="inlineStr">
        <is>
          <t>Opt_Insert</t>
        </is>
      </c>
      <c r="G2183" s="235" t="inlineStr">
        <is>
          <t>V</t>
        </is>
      </c>
      <c r="H2183" s="234" t="inlineStr">
        <is>
          <t>XV</t>
        </is>
      </c>
      <c r="I2183" s="188" t="inlineStr">
        <is>
          <t>Packing</t>
        </is>
      </c>
      <c r="J2183" s="188" t="inlineStr">
        <is>
          <t>Packing</t>
        </is>
      </c>
      <c r="K2183" s="188" t="n"/>
      <c r="L2183" s="188" t="inlineStr">
        <is>
          <t>Regreasable</t>
        </is>
      </c>
      <c r="M2183" s="188" t="inlineStr">
        <is>
          <t>X</t>
        </is>
      </c>
      <c r="N2183" s="188" t="inlineStr">
        <is>
          <t>Special/Other</t>
        </is>
      </c>
      <c r="O2183" s="188" t="inlineStr">
        <is>
          <t>Coating_Standard</t>
        </is>
      </c>
      <c r="P2183" s="172" t="inlineStr">
        <is>
          <t>RTF</t>
        </is>
      </c>
      <c r="Q2183" s="188" t="inlineStr">
        <is>
          <t>B101250</t>
        </is>
      </c>
      <c r="R2183" s="172" t="inlineStr">
        <is>
          <t>LT029</t>
        </is>
      </c>
      <c r="S2183" s="233" t="n"/>
      <c r="T2183" s="233" t="n"/>
      <c r="U2183" s="233" t="n"/>
    </row>
    <row r="2184">
      <c r="B2184" s="233" t="inlineStr">
        <is>
          <t>N</t>
        </is>
      </c>
      <c r="C2184" s="233" t="inlineStr">
        <is>
          <t>ConTab_BOM_KP_Insert_5162</t>
        </is>
      </c>
      <c r="D2184" s="233" t="n"/>
      <c r="E2184" s="233" t="inlineStr">
        <is>
          <t>1220-7_8-KP</t>
        </is>
      </c>
      <c r="F2184" s="235" t="inlineStr">
        <is>
          <t>Opt_Insert</t>
        </is>
      </c>
      <c r="G2184" s="235" t="inlineStr">
        <is>
          <t>V</t>
        </is>
      </c>
      <c r="H2184" s="234" t="inlineStr">
        <is>
          <t>XV</t>
        </is>
      </c>
      <c r="I2184" s="188" t="inlineStr">
        <is>
          <t>Mechanical Seal</t>
        </is>
      </c>
      <c r="J2184" s="188" t="inlineStr">
        <is>
          <t>Single</t>
        </is>
      </c>
      <c r="K2184" s="188" t="n"/>
      <c r="L2184" s="188" t="inlineStr">
        <is>
          <t>Oil Lubricated Bath</t>
        </is>
      </c>
      <c r="M2184" s="188" t="inlineStr">
        <is>
          <t>C35</t>
        </is>
      </c>
      <c r="N2184" s="188" t="inlineStr">
        <is>
          <t>Lip Seal</t>
        </is>
      </c>
      <c r="O2184" s="188" t="inlineStr">
        <is>
          <t>Coating_Standard</t>
        </is>
      </c>
      <c r="P2184" s="172" t="inlineStr">
        <is>
          <t>RTF</t>
        </is>
      </c>
      <c r="Q2184" s="188" t="inlineStr">
        <is>
          <t>B103120</t>
        </is>
      </c>
      <c r="R2184" s="172" t="inlineStr">
        <is>
          <t>LT105</t>
        </is>
      </c>
      <c r="S2184" s="233" t="n"/>
      <c r="T2184" s="233" t="n"/>
      <c r="U2184" s="233" t="n"/>
    </row>
    <row r="2185">
      <c r="B2185" s="233" t="inlineStr">
        <is>
          <t>N</t>
        </is>
      </c>
      <c r="C2185" s="233" t="inlineStr">
        <is>
          <t>ConTab_BOM_KP_Insert_5163</t>
        </is>
      </c>
      <c r="D2185" s="233" t="n"/>
      <c r="E2185" s="233" t="inlineStr">
        <is>
          <t>1220-7_8-KP</t>
        </is>
      </c>
      <c r="F2185" s="235" t="inlineStr">
        <is>
          <t>Opt_Insert</t>
        </is>
      </c>
      <c r="G2185" s="235" t="inlineStr">
        <is>
          <t>V</t>
        </is>
      </c>
      <c r="H2185" s="234" t="inlineStr">
        <is>
          <t>XV</t>
        </is>
      </c>
      <c r="I2185" s="188" t="inlineStr">
        <is>
          <t>Mechanical Seal</t>
        </is>
      </c>
      <c r="J2185" s="188" t="inlineStr">
        <is>
          <t>Single</t>
        </is>
      </c>
      <c r="K2185" s="188" t="n"/>
      <c r="L2185" s="188" t="inlineStr">
        <is>
          <t>Oil Lubricated Bath</t>
        </is>
      </c>
      <c r="M2185" s="188" t="inlineStr">
        <is>
          <t>J</t>
        </is>
      </c>
      <c r="N2185" s="188" t="inlineStr">
        <is>
          <t>Lip Seal</t>
        </is>
      </c>
      <c r="O2185" s="188" t="inlineStr">
        <is>
          <t>Coating_Standard</t>
        </is>
      </c>
      <c r="P2185" s="172" t="inlineStr">
        <is>
          <t>RTF</t>
        </is>
      </c>
      <c r="Q2185" s="188" t="inlineStr">
        <is>
          <t>B101250</t>
        </is>
      </c>
      <c r="R2185" s="172" t="inlineStr">
        <is>
          <t>LT105</t>
        </is>
      </c>
      <c r="S2185" s="233" t="n"/>
      <c r="T2185" s="233" t="n"/>
      <c r="U2185" s="233" t="n"/>
    </row>
    <row r="2186">
      <c r="B2186" s="233" t="inlineStr">
        <is>
          <t>N</t>
        </is>
      </c>
      <c r="C2186" s="233" t="inlineStr">
        <is>
          <t>ConTab_BOM_KP_Insert_5164</t>
        </is>
      </c>
      <c r="D2186" s="233" t="n"/>
      <c r="E2186" s="233" t="inlineStr">
        <is>
          <t>1220-7_8-KP</t>
        </is>
      </c>
      <c r="F2186" s="235" t="inlineStr">
        <is>
          <t>Opt_Insert</t>
        </is>
      </c>
      <c r="G2186" s="235" t="inlineStr">
        <is>
          <t>V</t>
        </is>
      </c>
      <c r="H2186" s="234" t="inlineStr">
        <is>
          <t>XV</t>
        </is>
      </c>
      <c r="I2186" s="188" t="inlineStr">
        <is>
          <t>Mechanical Seal</t>
        </is>
      </c>
      <c r="J2186" s="188" t="inlineStr">
        <is>
          <t>Single</t>
        </is>
      </c>
      <c r="K2186" s="188" t="n"/>
      <c r="L2186" s="188" t="inlineStr">
        <is>
          <t>Oil Lubricated Bath</t>
        </is>
      </c>
      <c r="M2186" s="188" t="inlineStr">
        <is>
          <t>X</t>
        </is>
      </c>
      <c r="N2186" s="188" t="inlineStr">
        <is>
          <t>Special/Other</t>
        </is>
      </c>
      <c r="O2186" s="188" t="inlineStr">
        <is>
          <t>Coating_Standard</t>
        </is>
      </c>
      <c r="P2186" s="172" t="inlineStr">
        <is>
          <t>RTF</t>
        </is>
      </c>
      <c r="Q2186" s="188" t="inlineStr">
        <is>
          <t>B101250</t>
        </is>
      </c>
      <c r="R2186" s="172" t="inlineStr">
        <is>
          <t>LT029</t>
        </is>
      </c>
      <c r="S2186" s="233" t="n"/>
      <c r="T2186" s="233" t="n"/>
      <c r="U2186" s="233" t="n"/>
    </row>
    <row r="2187">
      <c r="B2187" s="233" t="inlineStr">
        <is>
          <t>N</t>
        </is>
      </c>
      <c r="C2187" s="233" t="inlineStr">
        <is>
          <t>ConTab_BOM_KP_Insert_5165</t>
        </is>
      </c>
      <c r="D2187" s="233" t="n"/>
      <c r="E2187" s="233" t="inlineStr">
        <is>
          <t>1220-7_8-KP</t>
        </is>
      </c>
      <c r="F2187" s="235" t="inlineStr">
        <is>
          <t>Opt_Insert</t>
        </is>
      </c>
      <c r="G2187" s="235" t="inlineStr">
        <is>
          <t>V</t>
        </is>
      </c>
      <c r="H2187" s="234" t="inlineStr">
        <is>
          <t>XV</t>
        </is>
      </c>
      <c r="I2187" s="188" t="inlineStr">
        <is>
          <t>Packing</t>
        </is>
      </c>
      <c r="J2187" s="188" t="inlineStr">
        <is>
          <t>Packing</t>
        </is>
      </c>
      <c r="K2187" s="188" t="n"/>
      <c r="L2187" s="188" t="inlineStr">
        <is>
          <t>Oil Lubricated Bath</t>
        </is>
      </c>
      <c r="M2187" s="188" t="inlineStr">
        <is>
          <t>C35</t>
        </is>
      </c>
      <c r="N2187" s="188" t="inlineStr">
        <is>
          <t>Lip Seal</t>
        </is>
      </c>
      <c r="O2187" s="188" t="inlineStr">
        <is>
          <t>Coating_Standard</t>
        </is>
      </c>
      <c r="P2187" s="172" t="inlineStr">
        <is>
          <t>RTF</t>
        </is>
      </c>
      <c r="Q2187" s="188" t="inlineStr">
        <is>
          <t>B103120</t>
        </is>
      </c>
      <c r="R2187" s="172" t="inlineStr">
        <is>
          <t>LT105</t>
        </is>
      </c>
      <c r="S2187" s="233" t="n"/>
      <c r="T2187" s="233" t="n"/>
      <c r="U2187" s="233" t="n"/>
    </row>
    <row r="2188">
      <c r="B2188" s="233" t="inlineStr">
        <is>
          <t>N</t>
        </is>
      </c>
      <c r="C2188" s="233" t="inlineStr">
        <is>
          <t>ConTab_BOM_KP_Insert_5166</t>
        </is>
      </c>
      <c r="D2188" s="233" t="n"/>
      <c r="E2188" s="233" t="inlineStr">
        <is>
          <t>1220-7_8-KP</t>
        </is>
      </c>
      <c r="F2188" s="235" t="inlineStr">
        <is>
          <t>Opt_Insert</t>
        </is>
      </c>
      <c r="G2188" s="235" t="inlineStr">
        <is>
          <t>V</t>
        </is>
      </c>
      <c r="H2188" s="234" t="inlineStr">
        <is>
          <t>XV</t>
        </is>
      </c>
      <c r="I2188" s="188" t="inlineStr">
        <is>
          <t>Packing</t>
        </is>
      </c>
      <c r="J2188" s="188" t="inlineStr">
        <is>
          <t>Packing</t>
        </is>
      </c>
      <c r="K2188" s="188" t="n"/>
      <c r="L2188" s="188" t="inlineStr">
        <is>
          <t>Oil Lubricated Bath</t>
        </is>
      </c>
      <c r="M2188" s="188" t="inlineStr">
        <is>
          <t>J</t>
        </is>
      </c>
      <c r="N2188" s="188" t="inlineStr">
        <is>
          <t>Lip Seal</t>
        </is>
      </c>
      <c r="O2188" s="188" t="inlineStr">
        <is>
          <t>Coating_Standard</t>
        </is>
      </c>
      <c r="P2188" s="172" t="inlineStr">
        <is>
          <t>RTF</t>
        </is>
      </c>
      <c r="Q2188" s="188" t="inlineStr">
        <is>
          <t>B101250</t>
        </is>
      </c>
      <c r="R2188" s="172" t="inlineStr">
        <is>
          <t>LT105</t>
        </is>
      </c>
      <c r="S2188" s="233" t="n"/>
      <c r="T2188" s="233" t="n"/>
      <c r="U2188" s="233" t="n"/>
    </row>
    <row r="2189">
      <c r="B2189" s="233" t="inlineStr">
        <is>
          <t>N</t>
        </is>
      </c>
      <c r="C2189" s="233" t="inlineStr">
        <is>
          <t>ConTab_BOM_KP_Insert_5167</t>
        </is>
      </c>
      <c r="D2189" s="233" t="n"/>
      <c r="E2189" s="233" t="inlineStr">
        <is>
          <t>1220-7_8-KP</t>
        </is>
      </c>
      <c r="F2189" s="235" t="inlineStr">
        <is>
          <t>Opt_Insert</t>
        </is>
      </c>
      <c r="G2189" s="235" t="inlineStr">
        <is>
          <t>V</t>
        </is>
      </c>
      <c r="H2189" s="234" t="inlineStr">
        <is>
          <t>XV</t>
        </is>
      </c>
      <c r="I2189" s="188" t="inlineStr">
        <is>
          <t>Packing</t>
        </is>
      </c>
      <c r="J2189" s="188" t="inlineStr">
        <is>
          <t>Packing</t>
        </is>
      </c>
      <c r="K2189" s="188" t="n"/>
      <c r="L2189" s="188" t="inlineStr">
        <is>
          <t>Oil Lubricated Bath</t>
        </is>
      </c>
      <c r="M2189" s="188" t="inlineStr">
        <is>
          <t>X</t>
        </is>
      </c>
      <c r="N2189" s="188" t="inlineStr">
        <is>
          <t>Special/Other</t>
        </is>
      </c>
      <c r="O2189" s="188" t="inlineStr">
        <is>
          <t>Coating_Standard</t>
        </is>
      </c>
      <c r="P2189" s="172" t="inlineStr">
        <is>
          <t>RTF</t>
        </is>
      </c>
      <c r="Q2189" s="188" t="inlineStr">
        <is>
          <t>B101250</t>
        </is>
      </c>
      <c r="R2189" s="172" t="inlineStr">
        <is>
          <t>LT029</t>
        </is>
      </c>
      <c r="S2189" s="233" t="n"/>
      <c r="T2189" s="233" t="n"/>
      <c r="U2189" s="233" t="n"/>
    </row>
    <row r="2190">
      <c r="B2190" s="233" t="inlineStr">
        <is>
          <t>N</t>
        </is>
      </c>
      <c r="C2190" s="233" t="inlineStr">
        <is>
          <t>ConTab_BOM_KP_Insert_5168</t>
        </is>
      </c>
      <c r="D2190" s="233" t="n"/>
      <c r="E2190" s="233" t="inlineStr">
        <is>
          <t>1220-7_8-KP</t>
        </is>
      </c>
      <c r="F2190" s="235" t="inlineStr">
        <is>
          <t>Opt_Insert</t>
        </is>
      </c>
      <c r="G2190" s="235" t="inlineStr">
        <is>
          <t>V</t>
        </is>
      </c>
      <c r="H2190" s="234" t="inlineStr">
        <is>
          <t>XV</t>
        </is>
      </c>
      <c r="I2190" s="188" t="inlineStr">
        <is>
          <t>Mechanical Seal</t>
        </is>
      </c>
      <c r="J2190" s="188" t="inlineStr">
        <is>
          <t>Single</t>
        </is>
      </c>
      <c r="K2190" s="188" t="n"/>
      <c r="L2190" s="188" t="inlineStr">
        <is>
          <t>Regreasable</t>
        </is>
      </c>
      <c r="M2190" s="188" t="inlineStr">
        <is>
          <t>C35</t>
        </is>
      </c>
      <c r="N2190" s="188" t="inlineStr">
        <is>
          <t>Lip Seal</t>
        </is>
      </c>
      <c r="O2190" s="188" t="inlineStr">
        <is>
          <t>Coating_Standard</t>
        </is>
      </c>
      <c r="P2190" s="208" t="n">
        <v>98553370</v>
      </c>
      <c r="Q2190" s="188" t="inlineStr">
        <is>
          <t>B103120</t>
        </is>
      </c>
      <c r="R2190" s="172" t="inlineStr">
        <is>
          <t>LT105</t>
        </is>
      </c>
      <c r="S2190" s="233" t="n"/>
      <c r="T2190" s="233" t="n"/>
      <c r="U2190" s="233" t="n"/>
    </row>
    <row r="2191">
      <c r="B2191" s="233" t="inlineStr">
        <is>
          <t>N</t>
        </is>
      </c>
      <c r="C2191" s="233" t="inlineStr">
        <is>
          <t>ConTab_BOM_KP_Insert_5169</t>
        </is>
      </c>
      <c r="D2191" s="233" t="n"/>
      <c r="E2191" s="233" t="inlineStr">
        <is>
          <t>1220-7_8-KP</t>
        </is>
      </c>
      <c r="F2191" s="235" t="inlineStr">
        <is>
          <t>Opt_Insert</t>
        </is>
      </c>
      <c r="G2191" s="235" t="inlineStr">
        <is>
          <t>V</t>
        </is>
      </c>
      <c r="H2191" s="234" t="inlineStr">
        <is>
          <t>XV</t>
        </is>
      </c>
      <c r="I2191" s="188" t="inlineStr">
        <is>
          <t>Mechanical Seal</t>
        </is>
      </c>
      <c r="J2191" s="188" t="inlineStr">
        <is>
          <t>Single</t>
        </is>
      </c>
      <c r="K2191" s="188" t="n"/>
      <c r="L2191" s="188" t="inlineStr">
        <is>
          <t>Regreasable</t>
        </is>
      </c>
      <c r="M2191" s="188" t="inlineStr">
        <is>
          <t>J</t>
        </is>
      </c>
      <c r="N2191" s="188" t="inlineStr">
        <is>
          <t>Lip Seal</t>
        </is>
      </c>
      <c r="O2191" s="188" t="inlineStr">
        <is>
          <t>Coating_Standard</t>
        </is>
      </c>
      <c r="P2191" s="208" t="n">
        <v>98553371</v>
      </c>
      <c r="Q2191" s="188" t="inlineStr">
        <is>
          <t>B101250</t>
        </is>
      </c>
      <c r="R2191" s="172" t="inlineStr">
        <is>
          <t>LT105</t>
        </is>
      </c>
      <c r="S2191" s="233" t="n"/>
      <c r="T2191" s="233" t="n"/>
      <c r="U2191" s="233" t="n"/>
    </row>
    <row r="2192">
      <c r="B2192" s="233" t="inlineStr">
        <is>
          <t>N</t>
        </is>
      </c>
      <c r="C2192" s="233" t="inlineStr">
        <is>
          <t>ConTab_BOM_KP_Insert_5170</t>
        </is>
      </c>
      <c r="D2192" s="233" t="n"/>
      <c r="E2192" s="233" t="inlineStr">
        <is>
          <t>1220-7_8-KP</t>
        </is>
      </c>
      <c r="F2192" s="235" t="inlineStr">
        <is>
          <t>Opt_Insert</t>
        </is>
      </c>
      <c r="G2192" s="235" t="inlineStr">
        <is>
          <t>V</t>
        </is>
      </c>
      <c r="H2192" s="234" t="inlineStr">
        <is>
          <t>XV</t>
        </is>
      </c>
      <c r="I2192" s="188" t="inlineStr">
        <is>
          <t>Packing</t>
        </is>
      </c>
      <c r="J2192" s="188" t="inlineStr">
        <is>
          <t>Packing</t>
        </is>
      </c>
      <c r="K2192" s="188" t="n"/>
      <c r="L2192" s="188" t="inlineStr">
        <is>
          <t>Regreasable</t>
        </is>
      </c>
      <c r="M2192" s="188" t="inlineStr">
        <is>
          <t>C35</t>
        </is>
      </c>
      <c r="N2192" s="188" t="inlineStr">
        <is>
          <t>Lip Seal</t>
        </is>
      </c>
      <c r="O2192" s="188" t="inlineStr">
        <is>
          <t>Coating_Standard</t>
        </is>
      </c>
      <c r="P2192" s="172" t="inlineStr">
        <is>
          <t>RTF</t>
        </is>
      </c>
      <c r="Q2192" s="188" t="inlineStr">
        <is>
          <t>B103120</t>
        </is>
      </c>
      <c r="R2192" s="172" t="inlineStr">
        <is>
          <t>LT105</t>
        </is>
      </c>
      <c r="S2192" s="233" t="n"/>
      <c r="T2192" s="233" t="n"/>
      <c r="U2192" s="233" t="n"/>
    </row>
    <row r="2193">
      <c r="B2193" s="233" t="inlineStr">
        <is>
          <t>N</t>
        </is>
      </c>
      <c r="C2193" s="233" t="inlineStr">
        <is>
          <t>ConTab_BOM_KP_Insert_5171</t>
        </is>
      </c>
      <c r="D2193" s="233" t="n"/>
      <c r="E2193" s="233" t="inlineStr">
        <is>
          <t>1220-7_8-KP</t>
        </is>
      </c>
      <c r="F2193" s="235" t="inlineStr">
        <is>
          <t>Opt_Insert</t>
        </is>
      </c>
      <c r="G2193" s="235" t="inlineStr">
        <is>
          <t>V</t>
        </is>
      </c>
      <c r="H2193" s="234" t="inlineStr">
        <is>
          <t>XV</t>
        </is>
      </c>
      <c r="I2193" s="188" t="inlineStr">
        <is>
          <t>Packing</t>
        </is>
      </c>
      <c r="J2193" s="188" t="inlineStr">
        <is>
          <t>Packing</t>
        </is>
      </c>
      <c r="K2193" s="188" t="n"/>
      <c r="L2193" s="188" t="inlineStr">
        <is>
          <t>Regreasable</t>
        </is>
      </c>
      <c r="M2193" s="188" t="inlineStr">
        <is>
          <t>J</t>
        </is>
      </c>
      <c r="N2193" s="188" t="inlineStr">
        <is>
          <t>Lip Seal</t>
        </is>
      </c>
      <c r="O2193" s="188" t="inlineStr">
        <is>
          <t>Coating_Standard</t>
        </is>
      </c>
      <c r="P2193" s="172" t="inlineStr">
        <is>
          <t>RTF</t>
        </is>
      </c>
      <c r="Q2193" s="188" t="inlineStr">
        <is>
          <t>B101250</t>
        </is>
      </c>
      <c r="R2193" s="172" t="inlineStr">
        <is>
          <t>LT105</t>
        </is>
      </c>
      <c r="S2193" s="233" t="n"/>
      <c r="T2193" s="233" t="n"/>
      <c r="U2193" s="233" t="n"/>
    </row>
    <row r="2194">
      <c r="B2194" s="233" t="inlineStr">
        <is>
          <t>N</t>
        </is>
      </c>
      <c r="C2194" s="233" t="inlineStr">
        <is>
          <t>ConTab_BOM_KP_Insert_5172</t>
        </is>
      </c>
      <c r="D2194" s="233" t="n"/>
      <c r="E2194" s="233" t="inlineStr">
        <is>
          <t>1220-7_8-KP</t>
        </is>
      </c>
      <c r="F2194" s="235" t="inlineStr">
        <is>
          <t>Opt_Insert</t>
        </is>
      </c>
      <c r="G2194" s="235" t="inlineStr">
        <is>
          <t>V</t>
        </is>
      </c>
      <c r="H2194" s="234" t="inlineStr">
        <is>
          <t>XV</t>
        </is>
      </c>
      <c r="I2194" s="188" t="inlineStr">
        <is>
          <t>Mechanical Seal</t>
        </is>
      </c>
      <c r="J2194" s="188" t="inlineStr">
        <is>
          <t>Single</t>
        </is>
      </c>
      <c r="K2194" s="188" t="n"/>
      <c r="L2194" s="188" t="inlineStr">
        <is>
          <t>Regreasable</t>
        </is>
      </c>
      <c r="M2194" s="188" t="inlineStr">
        <is>
          <t>C35</t>
        </is>
      </c>
      <c r="N2194" s="188" t="inlineStr">
        <is>
          <t>Labrynth Lip Seal</t>
        </is>
      </c>
      <c r="O2194" s="188" t="inlineStr">
        <is>
          <t>Coating_Standard</t>
        </is>
      </c>
      <c r="P2194" s="172" t="inlineStr">
        <is>
          <t>RTF</t>
        </is>
      </c>
      <c r="Q2194" s="188" t="inlineStr">
        <is>
          <t>B101250</t>
        </is>
      </c>
      <c r="R2194" s="172" t="inlineStr">
        <is>
          <t>LT105</t>
        </is>
      </c>
      <c r="S2194" s="233" t="n"/>
      <c r="T2194" s="233" t="n"/>
      <c r="U2194" s="233" t="n"/>
    </row>
    <row r="2195">
      <c r="B2195" s="233" t="inlineStr">
        <is>
          <t>N</t>
        </is>
      </c>
      <c r="C2195" s="233" t="inlineStr">
        <is>
          <t>ConTab_BOM_KP_Insert_5173</t>
        </is>
      </c>
      <c r="D2195" s="233" t="n"/>
      <c r="E2195" s="233" t="inlineStr">
        <is>
          <t>1220-7_8-KP</t>
        </is>
      </c>
      <c r="F2195" s="235" t="inlineStr">
        <is>
          <t>Opt_Insert</t>
        </is>
      </c>
      <c r="G2195" s="235" t="inlineStr">
        <is>
          <t>V</t>
        </is>
      </c>
      <c r="H2195" s="234" t="inlineStr">
        <is>
          <t>XV</t>
        </is>
      </c>
      <c r="I2195" s="188" t="inlineStr">
        <is>
          <t>Mechanical Seal</t>
        </is>
      </c>
      <c r="J2195" s="188" t="inlineStr">
        <is>
          <t>Single</t>
        </is>
      </c>
      <c r="K2195" s="188" t="n"/>
      <c r="L2195" s="188" t="inlineStr">
        <is>
          <t>Regreasable</t>
        </is>
      </c>
      <c r="M2195" s="188" t="inlineStr">
        <is>
          <t>J</t>
        </is>
      </c>
      <c r="N2195" s="188" t="inlineStr">
        <is>
          <t>Labrynth Lip Seal</t>
        </is>
      </c>
      <c r="O2195" s="188" t="inlineStr">
        <is>
          <t>Coating_Standard</t>
        </is>
      </c>
      <c r="P2195" s="172" t="inlineStr">
        <is>
          <t>RTF</t>
        </is>
      </c>
      <c r="Q2195" s="188" t="inlineStr">
        <is>
          <t>B101250</t>
        </is>
      </c>
      <c r="R2195" s="172" t="inlineStr">
        <is>
          <t>LT105</t>
        </is>
      </c>
      <c r="S2195" s="233" t="n"/>
      <c r="T2195" s="233" t="n"/>
      <c r="U2195" s="233" t="n"/>
    </row>
    <row r="2196">
      <c r="B2196" s="233" t="inlineStr">
        <is>
          <t>N</t>
        </is>
      </c>
      <c r="C2196" s="233" t="inlineStr">
        <is>
          <t>ConTab_BOM_KP_Insert_5174</t>
        </is>
      </c>
      <c r="D2196" s="233" t="n"/>
      <c r="E2196" s="233" t="inlineStr">
        <is>
          <t>1220-7_8-KP</t>
        </is>
      </c>
      <c r="F2196" s="235" t="inlineStr">
        <is>
          <t>Opt_Insert</t>
        </is>
      </c>
      <c r="G2196" s="235" t="inlineStr">
        <is>
          <t>V</t>
        </is>
      </c>
      <c r="H2196" s="234" t="inlineStr">
        <is>
          <t>XV</t>
        </is>
      </c>
      <c r="I2196" s="188" t="inlineStr">
        <is>
          <t>Packing</t>
        </is>
      </c>
      <c r="J2196" s="188" t="inlineStr">
        <is>
          <t>Packing</t>
        </is>
      </c>
      <c r="K2196" s="188" t="n"/>
      <c r="L2196" s="188" t="inlineStr">
        <is>
          <t>Regreasable</t>
        </is>
      </c>
      <c r="M2196" s="188" t="inlineStr">
        <is>
          <t>C35</t>
        </is>
      </c>
      <c r="N2196" s="188" t="inlineStr">
        <is>
          <t>Labrynth Lip Seal</t>
        </is>
      </c>
      <c r="O2196" s="188" t="inlineStr">
        <is>
          <t>Coating_Standard</t>
        </is>
      </c>
      <c r="P2196" s="172" t="inlineStr">
        <is>
          <t>RTF</t>
        </is>
      </c>
      <c r="Q2196" s="188" t="inlineStr">
        <is>
          <t>B101250</t>
        </is>
      </c>
      <c r="R2196" s="172" t="inlineStr">
        <is>
          <t>LT105</t>
        </is>
      </c>
      <c r="S2196" s="233" t="n"/>
      <c r="T2196" s="233" t="n"/>
      <c r="U2196" s="233" t="n"/>
    </row>
    <row r="2197">
      <c r="B2197" s="233" t="inlineStr">
        <is>
          <t>N</t>
        </is>
      </c>
      <c r="C2197" s="233" t="inlineStr">
        <is>
          <t>ConTab_BOM_KP_Insert_5175</t>
        </is>
      </c>
      <c r="D2197" s="233" t="n"/>
      <c r="E2197" s="233" t="inlineStr">
        <is>
          <t>1220-7_8-KP</t>
        </is>
      </c>
      <c r="F2197" s="235" t="inlineStr">
        <is>
          <t>Opt_Insert</t>
        </is>
      </c>
      <c r="G2197" s="235" t="inlineStr">
        <is>
          <t>V</t>
        </is>
      </c>
      <c r="H2197" s="234" t="inlineStr">
        <is>
          <t>XV</t>
        </is>
      </c>
      <c r="I2197" s="188" t="inlineStr">
        <is>
          <t>Packing</t>
        </is>
      </c>
      <c r="J2197" s="188" t="inlineStr">
        <is>
          <t>Packing</t>
        </is>
      </c>
      <c r="K2197" s="188" t="n"/>
      <c r="L2197" s="188" t="inlineStr">
        <is>
          <t>Regreasable</t>
        </is>
      </c>
      <c r="M2197" s="188" t="inlineStr">
        <is>
          <t>J</t>
        </is>
      </c>
      <c r="N2197" s="188" t="inlineStr">
        <is>
          <t>Labrynth Lip Seal</t>
        </is>
      </c>
      <c r="O2197" s="188" t="inlineStr">
        <is>
          <t>Coating_Standard</t>
        </is>
      </c>
      <c r="P2197" s="172" t="inlineStr">
        <is>
          <t>RTF</t>
        </is>
      </c>
      <c r="Q2197" s="188" t="inlineStr">
        <is>
          <t>B101250</t>
        </is>
      </c>
      <c r="R2197" s="172" t="inlineStr">
        <is>
          <t>LT105</t>
        </is>
      </c>
      <c r="S2197" s="233" t="n"/>
      <c r="T2197" s="233" t="n"/>
      <c r="U2197" s="233" t="n"/>
    </row>
    <row r="2198">
      <c r="B2198" s="233" t="inlineStr">
        <is>
          <t>N</t>
        </is>
      </c>
      <c r="C2198" s="233" t="inlineStr">
        <is>
          <t>ConTab_BOM_KP_Insert_5176</t>
        </is>
      </c>
      <c r="D2198" s="233" t="n"/>
      <c r="E2198" s="233" t="inlineStr">
        <is>
          <t>1220-7_8-KP</t>
        </is>
      </c>
      <c r="F2198" s="235" t="inlineStr">
        <is>
          <t>Opt_Insert</t>
        </is>
      </c>
      <c r="G2198" s="235" t="inlineStr">
        <is>
          <t>V</t>
        </is>
      </c>
      <c r="H2198" s="234" t="inlineStr">
        <is>
          <t>XV</t>
        </is>
      </c>
      <c r="I2198" s="188" t="inlineStr">
        <is>
          <t>Mechanical Seal</t>
        </is>
      </c>
      <c r="J2198" s="188" t="inlineStr">
        <is>
          <t>Single</t>
        </is>
      </c>
      <c r="K2198" s="188" t="n"/>
      <c r="L2198" s="188" t="inlineStr">
        <is>
          <t>Oil Lubricated Bath</t>
        </is>
      </c>
      <c r="M2198" s="188" t="inlineStr">
        <is>
          <t>C35</t>
        </is>
      </c>
      <c r="N2198" s="188" t="inlineStr">
        <is>
          <t>Labrynth Lip Seal</t>
        </is>
      </c>
      <c r="O2198" s="188" t="inlineStr">
        <is>
          <t>Coating_Standard</t>
        </is>
      </c>
      <c r="P2198" s="172" t="inlineStr">
        <is>
          <t>RTF</t>
        </is>
      </c>
      <c r="Q2198" s="188" t="inlineStr">
        <is>
          <t>B101250</t>
        </is>
      </c>
      <c r="R2198" s="172" t="inlineStr">
        <is>
          <t>LT105</t>
        </is>
      </c>
      <c r="S2198" s="233" t="n"/>
      <c r="T2198" s="233" t="n"/>
      <c r="U2198" s="233" t="n"/>
    </row>
    <row r="2199">
      <c r="B2199" s="233" t="inlineStr">
        <is>
          <t>N</t>
        </is>
      </c>
      <c r="C2199" s="233" t="inlineStr">
        <is>
          <t>ConTab_BOM_KP_Insert_5177</t>
        </is>
      </c>
      <c r="D2199" s="233" t="n"/>
      <c r="E2199" s="233" t="inlineStr">
        <is>
          <t>1220-7_8-KP</t>
        </is>
      </c>
      <c r="F2199" s="235" t="inlineStr">
        <is>
          <t>Opt_Insert</t>
        </is>
      </c>
      <c r="G2199" s="235" t="inlineStr">
        <is>
          <t>V</t>
        </is>
      </c>
      <c r="H2199" s="234" t="inlineStr">
        <is>
          <t>XV</t>
        </is>
      </c>
      <c r="I2199" s="188" t="inlineStr">
        <is>
          <t>Mechanical Seal</t>
        </is>
      </c>
      <c r="J2199" s="188" t="inlineStr">
        <is>
          <t>Single</t>
        </is>
      </c>
      <c r="K2199" s="188" t="n"/>
      <c r="L2199" s="188" t="inlineStr">
        <is>
          <t>Oil Lubricated Bath</t>
        </is>
      </c>
      <c r="M2199" s="188" t="inlineStr">
        <is>
          <t>J</t>
        </is>
      </c>
      <c r="N2199" s="188" t="inlineStr">
        <is>
          <t>Labrynth Lip Seal</t>
        </is>
      </c>
      <c r="O2199" s="188" t="inlineStr">
        <is>
          <t>Coating_Standard</t>
        </is>
      </c>
      <c r="P2199" s="172" t="inlineStr">
        <is>
          <t>RTF</t>
        </is>
      </c>
      <c r="Q2199" s="188" t="inlineStr">
        <is>
          <t>B101250</t>
        </is>
      </c>
      <c r="R2199" s="172" t="inlineStr">
        <is>
          <t>LT105</t>
        </is>
      </c>
      <c r="S2199" s="233" t="n"/>
      <c r="T2199" s="233" t="n"/>
      <c r="U2199" s="233" t="n"/>
    </row>
    <row r="2200">
      <c r="B2200" s="233" t="inlineStr">
        <is>
          <t>N</t>
        </is>
      </c>
      <c r="C2200" s="233" t="inlineStr">
        <is>
          <t>ConTab_BOM_KP_Insert_5178</t>
        </is>
      </c>
      <c r="D2200" s="233" t="n"/>
      <c r="E2200" s="233" t="inlineStr">
        <is>
          <t>1220-7_8-KP</t>
        </is>
      </c>
      <c r="F2200" s="235" t="inlineStr">
        <is>
          <t>Opt_Insert</t>
        </is>
      </c>
      <c r="G2200" s="235" t="inlineStr">
        <is>
          <t>V</t>
        </is>
      </c>
      <c r="H2200" s="234" t="inlineStr">
        <is>
          <t>XV</t>
        </is>
      </c>
      <c r="I2200" s="188" t="inlineStr">
        <is>
          <t>Packing</t>
        </is>
      </c>
      <c r="J2200" s="188" t="inlineStr">
        <is>
          <t>Packing</t>
        </is>
      </c>
      <c r="K2200" s="188" t="n"/>
      <c r="L2200" s="188" t="inlineStr">
        <is>
          <t>Oil Lubricated Bath</t>
        </is>
      </c>
      <c r="M2200" s="188" t="inlineStr">
        <is>
          <t>C35</t>
        </is>
      </c>
      <c r="N2200" s="188" t="inlineStr">
        <is>
          <t>Labrynth Lip Seal</t>
        </is>
      </c>
      <c r="O2200" s="188" t="inlineStr">
        <is>
          <t>Coating_Standard</t>
        </is>
      </c>
      <c r="P2200" s="172" t="inlineStr">
        <is>
          <t>RTF</t>
        </is>
      </c>
      <c r="Q2200" s="188" t="inlineStr">
        <is>
          <t>B101250</t>
        </is>
      </c>
      <c r="R2200" s="172" t="inlineStr">
        <is>
          <t>LT105</t>
        </is>
      </c>
      <c r="S2200" s="233" t="n"/>
      <c r="T2200" s="233" t="n"/>
      <c r="U2200" s="233" t="n"/>
    </row>
    <row r="2201">
      <c r="B2201" s="233" t="inlineStr">
        <is>
          <t>N</t>
        </is>
      </c>
      <c r="C2201" s="233" t="inlineStr">
        <is>
          <t>ConTab_BOM_KP_Insert_5179</t>
        </is>
      </c>
      <c r="D2201" s="233" t="n"/>
      <c r="E2201" s="233" t="inlineStr">
        <is>
          <t>1220-7_8-KP</t>
        </is>
      </c>
      <c r="F2201" s="235" t="inlineStr">
        <is>
          <t>Opt_Insert</t>
        </is>
      </c>
      <c r="G2201" s="235" t="inlineStr">
        <is>
          <t>V</t>
        </is>
      </c>
      <c r="H2201" s="234" t="inlineStr">
        <is>
          <t>XV</t>
        </is>
      </c>
      <c r="I2201" s="188" t="inlineStr">
        <is>
          <t>Packing</t>
        </is>
      </c>
      <c r="J2201" s="188" t="inlineStr">
        <is>
          <t>Packing</t>
        </is>
      </c>
      <c r="K2201" s="188" t="n"/>
      <c r="L2201" s="188" t="inlineStr">
        <is>
          <t>Oil Lubricated Bath</t>
        </is>
      </c>
      <c r="M2201" s="188" t="inlineStr">
        <is>
          <t>J</t>
        </is>
      </c>
      <c r="N2201" s="188" t="inlineStr">
        <is>
          <t>Labrynth Lip Seal</t>
        </is>
      </c>
      <c r="O2201" s="188" t="inlineStr">
        <is>
          <t>Coating_Standard</t>
        </is>
      </c>
      <c r="P2201" s="172" t="inlineStr">
        <is>
          <t>RTF</t>
        </is>
      </c>
      <c r="Q2201" s="188" t="inlineStr">
        <is>
          <t>B101250</t>
        </is>
      </c>
      <c r="R2201" s="172" t="inlineStr">
        <is>
          <t>LT105</t>
        </is>
      </c>
      <c r="S2201" s="233" t="n"/>
      <c r="T2201" s="233" t="n"/>
      <c r="U2201" s="233" t="n"/>
    </row>
    <row r="2202">
      <c r="B2202" s="233" t="inlineStr">
        <is>
          <t>N</t>
        </is>
      </c>
      <c r="C2202" s="233" t="inlineStr">
        <is>
          <t>ConTab_BOM_KP_Insert_5200</t>
        </is>
      </c>
      <c r="D2202" s="233" t="n"/>
      <c r="E2202" s="233" t="inlineStr">
        <is>
          <t>1220-7_8-KP</t>
        </is>
      </c>
      <c r="F2202" s="235" t="inlineStr">
        <is>
          <t>Opt_Insert</t>
        </is>
      </c>
      <c r="G2202" s="235" t="inlineStr">
        <is>
          <t>V</t>
        </is>
      </c>
      <c r="H2202" s="234" t="inlineStr">
        <is>
          <t>XV</t>
        </is>
      </c>
      <c r="I2202" s="188" t="inlineStr">
        <is>
          <t>Mechanical Seal</t>
        </is>
      </c>
      <c r="J2202" s="188" t="inlineStr">
        <is>
          <t>Single</t>
        </is>
      </c>
      <c r="K2202" s="188" t="n"/>
      <c r="L2202" s="188" t="inlineStr">
        <is>
          <t>Regreasable</t>
        </is>
      </c>
      <c r="M2202" s="188" t="inlineStr">
        <is>
          <t>X</t>
        </is>
      </c>
      <c r="N2202" s="188" t="inlineStr">
        <is>
          <t>Special/Other</t>
        </is>
      </c>
      <c r="O2202" s="188" t="inlineStr">
        <is>
          <t>Coating_Scotchkote134_interior_exterior</t>
        </is>
      </c>
      <c r="P2202" s="172" t="inlineStr">
        <is>
          <t>RTF</t>
        </is>
      </c>
      <c r="Q2202" s="188" t="inlineStr">
        <is>
          <t>B101250</t>
        </is>
      </c>
      <c r="R2202" s="235" t="inlineStr">
        <is>
          <t>LT250</t>
        </is>
      </c>
      <c r="S2202" s="233" t="n"/>
      <c r="T2202" s="233" t="n"/>
      <c r="U2202" s="233" t="n"/>
    </row>
    <row r="2203">
      <c r="B2203" s="233" t="inlineStr">
        <is>
          <t>N</t>
        </is>
      </c>
      <c r="C2203" s="233" t="inlineStr">
        <is>
          <t>ConTab_BOM_KP_Insert_5201</t>
        </is>
      </c>
      <c r="D2203" s="233" t="n"/>
      <c r="E2203" s="233" t="inlineStr">
        <is>
          <t>1220-7_8-KP</t>
        </is>
      </c>
      <c r="F2203" s="235" t="inlineStr">
        <is>
          <t>Opt_Insert</t>
        </is>
      </c>
      <c r="G2203" s="235" t="inlineStr">
        <is>
          <t>V</t>
        </is>
      </c>
      <c r="H2203" s="234" t="inlineStr">
        <is>
          <t>XV</t>
        </is>
      </c>
      <c r="I2203" s="188" t="inlineStr">
        <is>
          <t>Packing</t>
        </is>
      </c>
      <c r="J2203" s="188" t="inlineStr">
        <is>
          <t>Packing</t>
        </is>
      </c>
      <c r="K2203" s="188" t="n"/>
      <c r="L2203" s="188" t="inlineStr">
        <is>
          <t>Regreasable</t>
        </is>
      </c>
      <c r="M2203" s="188" t="inlineStr">
        <is>
          <t>X</t>
        </is>
      </c>
      <c r="N2203" s="188" t="inlineStr">
        <is>
          <t>Special/Other</t>
        </is>
      </c>
      <c r="O2203" s="188" t="inlineStr">
        <is>
          <t>Coating_Scotchkote134_interior_exterior</t>
        </is>
      </c>
      <c r="P2203" s="172" t="inlineStr">
        <is>
          <t>RTF</t>
        </is>
      </c>
      <c r="Q2203" s="188" t="inlineStr">
        <is>
          <t>B101250</t>
        </is>
      </c>
      <c r="R2203" s="235" t="inlineStr">
        <is>
          <t>LT250</t>
        </is>
      </c>
      <c r="S2203" s="233" t="n"/>
      <c r="T2203" s="233" t="n"/>
      <c r="U2203" s="233" t="n"/>
    </row>
    <row r="2204">
      <c r="B2204" s="233" t="inlineStr">
        <is>
          <t>N</t>
        </is>
      </c>
      <c r="C2204" s="233" t="inlineStr">
        <is>
          <t>ConTab_BOM_KP_Insert_5202</t>
        </is>
      </c>
      <c r="D2204" s="233" t="n"/>
      <c r="E2204" s="233" t="inlineStr">
        <is>
          <t>1220-7_8-KP</t>
        </is>
      </c>
      <c r="F2204" s="235" t="inlineStr">
        <is>
          <t>Opt_Insert</t>
        </is>
      </c>
      <c r="G2204" s="235" t="inlineStr">
        <is>
          <t>V</t>
        </is>
      </c>
      <c r="H2204" s="234" t="inlineStr">
        <is>
          <t>XV</t>
        </is>
      </c>
      <c r="I2204" s="188" t="inlineStr">
        <is>
          <t>Mechanical Seal</t>
        </is>
      </c>
      <c r="J2204" s="188" t="inlineStr">
        <is>
          <t>Single</t>
        </is>
      </c>
      <c r="K2204" s="188" t="n"/>
      <c r="L2204" s="188" t="inlineStr">
        <is>
          <t>Oil Lubricated Bath</t>
        </is>
      </c>
      <c r="M2204" s="188" t="inlineStr">
        <is>
          <t>C35</t>
        </is>
      </c>
      <c r="N2204" s="188" t="inlineStr">
        <is>
          <t>Lip Seal</t>
        </is>
      </c>
      <c r="O2204" s="188" t="inlineStr">
        <is>
          <t>Coating_Scotchkote134_interior_exterior</t>
        </is>
      </c>
      <c r="P2204" s="172" t="inlineStr">
        <is>
          <t>RTF</t>
        </is>
      </c>
      <c r="Q2204" s="188" t="inlineStr">
        <is>
          <t>B101250</t>
        </is>
      </c>
      <c r="R2204" s="235" t="inlineStr">
        <is>
          <t>LT250</t>
        </is>
      </c>
      <c r="S2204" s="233" t="n"/>
      <c r="T2204" s="233" t="n"/>
      <c r="U2204" s="233" t="n"/>
    </row>
    <row r="2205">
      <c r="B2205" s="233" t="inlineStr">
        <is>
          <t>N</t>
        </is>
      </c>
      <c r="C2205" s="233" t="inlineStr">
        <is>
          <t>ConTab_BOM_KP_Insert_5203</t>
        </is>
      </c>
      <c r="D2205" s="233" t="n"/>
      <c r="E2205" s="233" t="inlineStr">
        <is>
          <t>1220-7_8-KP</t>
        </is>
      </c>
      <c r="F2205" s="235" t="inlineStr">
        <is>
          <t>Opt_Insert</t>
        </is>
      </c>
      <c r="G2205" s="235" t="inlineStr">
        <is>
          <t>V</t>
        </is>
      </c>
      <c r="H2205" s="234" t="inlineStr">
        <is>
          <t>XV</t>
        </is>
      </c>
      <c r="I2205" s="188" t="inlineStr">
        <is>
          <t>Mechanical Seal</t>
        </is>
      </c>
      <c r="J2205" s="188" t="inlineStr">
        <is>
          <t>Single</t>
        </is>
      </c>
      <c r="K2205" s="188" t="n"/>
      <c r="L2205" s="188" t="inlineStr">
        <is>
          <t>Oil Lubricated Bath</t>
        </is>
      </c>
      <c r="M2205" s="188" t="inlineStr">
        <is>
          <t>J</t>
        </is>
      </c>
      <c r="N2205" s="188" t="inlineStr">
        <is>
          <t>Lip Seal</t>
        </is>
      </c>
      <c r="O2205" s="188" t="inlineStr">
        <is>
          <t>Coating_Scotchkote134_interior_exterior</t>
        </is>
      </c>
      <c r="P2205" s="172" t="inlineStr">
        <is>
          <t>RTF</t>
        </is>
      </c>
      <c r="Q2205" s="188" t="inlineStr">
        <is>
          <t>B101250</t>
        </is>
      </c>
      <c r="R2205" s="172" t="inlineStr">
        <is>
          <t>LT105</t>
        </is>
      </c>
      <c r="S2205" s="233" t="n"/>
      <c r="T2205" s="233" t="n"/>
      <c r="U2205" s="233" t="n"/>
    </row>
    <row r="2206">
      <c r="B2206" s="233" t="inlineStr">
        <is>
          <t>N</t>
        </is>
      </c>
      <c r="C2206" s="233" t="inlineStr">
        <is>
          <t>ConTab_BOM_KP_Insert_5204</t>
        </is>
      </c>
      <c r="D2206" s="233" t="n"/>
      <c r="E2206" s="233" t="inlineStr">
        <is>
          <t>1220-7_8-KP</t>
        </is>
      </c>
      <c r="F2206" s="235" t="inlineStr">
        <is>
          <t>Opt_Insert</t>
        </is>
      </c>
      <c r="G2206" s="235" t="inlineStr">
        <is>
          <t>V</t>
        </is>
      </c>
      <c r="H2206" s="234" t="inlineStr">
        <is>
          <t>XV</t>
        </is>
      </c>
      <c r="I2206" s="188" t="inlineStr">
        <is>
          <t>Mechanical Seal</t>
        </is>
      </c>
      <c r="J2206" s="188" t="inlineStr">
        <is>
          <t>Single</t>
        </is>
      </c>
      <c r="K2206" s="188" t="n"/>
      <c r="L2206" s="188" t="inlineStr">
        <is>
          <t>Oil Lubricated Bath</t>
        </is>
      </c>
      <c r="M2206" s="188" t="inlineStr">
        <is>
          <t>X</t>
        </is>
      </c>
      <c r="N2206" s="188" t="inlineStr">
        <is>
          <t>Special/Other</t>
        </is>
      </c>
      <c r="O2206" s="188" t="inlineStr">
        <is>
          <t>Coating_Scotchkote134_interior_exterior</t>
        </is>
      </c>
      <c r="P2206" s="172" t="inlineStr">
        <is>
          <t>RTF</t>
        </is>
      </c>
      <c r="Q2206" s="188" t="inlineStr">
        <is>
          <t>B101250</t>
        </is>
      </c>
      <c r="R2206" s="235" t="inlineStr">
        <is>
          <t>LT250</t>
        </is>
      </c>
      <c r="S2206" s="233" t="n"/>
      <c r="T2206" s="233" t="n"/>
      <c r="U2206" s="233" t="n"/>
    </row>
    <row r="2207">
      <c r="B2207" s="233" t="inlineStr">
        <is>
          <t>N</t>
        </is>
      </c>
      <c r="C2207" s="233" t="inlineStr">
        <is>
          <t>ConTab_BOM_KP_Insert_5205</t>
        </is>
      </c>
      <c r="D2207" s="233" t="n"/>
      <c r="E2207" s="233" t="inlineStr">
        <is>
          <t>1220-7_8-KP</t>
        </is>
      </c>
      <c r="F2207" s="235" t="inlineStr">
        <is>
          <t>Opt_Insert</t>
        </is>
      </c>
      <c r="G2207" s="235" t="inlineStr">
        <is>
          <t>V</t>
        </is>
      </c>
      <c r="H2207" s="234" t="inlineStr">
        <is>
          <t>XV</t>
        </is>
      </c>
      <c r="I2207" s="188" t="inlineStr">
        <is>
          <t>Packing</t>
        </is>
      </c>
      <c r="J2207" s="188" t="inlineStr">
        <is>
          <t>Packing</t>
        </is>
      </c>
      <c r="K2207" s="188" t="n"/>
      <c r="L2207" s="188" t="inlineStr">
        <is>
          <t>Oil Lubricated Bath</t>
        </is>
      </c>
      <c r="M2207" s="188" t="inlineStr">
        <is>
          <t>C35</t>
        </is>
      </c>
      <c r="N2207" s="188" t="inlineStr">
        <is>
          <t>Lip Seal</t>
        </is>
      </c>
      <c r="O2207" s="188" t="inlineStr">
        <is>
          <t>Coating_Scotchkote134_interior_exterior</t>
        </is>
      </c>
      <c r="P2207" s="172" t="inlineStr">
        <is>
          <t>RTF</t>
        </is>
      </c>
      <c r="Q2207" s="188" t="inlineStr">
        <is>
          <t>B101250</t>
        </is>
      </c>
      <c r="R2207" s="235" t="inlineStr">
        <is>
          <t>LT250</t>
        </is>
      </c>
      <c r="S2207" s="233" t="n"/>
      <c r="T2207" s="233" t="n"/>
      <c r="U2207" s="233" t="n"/>
    </row>
    <row r="2208">
      <c r="B2208" s="233" t="inlineStr">
        <is>
          <t>N</t>
        </is>
      </c>
      <c r="C2208" s="233" t="inlineStr">
        <is>
          <t>ConTab_BOM_KP_Insert_5206</t>
        </is>
      </c>
      <c r="D2208" s="233" t="n"/>
      <c r="E2208" s="233" t="inlineStr">
        <is>
          <t>1220-7_8-KP</t>
        </is>
      </c>
      <c r="F2208" s="235" t="inlineStr">
        <is>
          <t>Opt_Insert</t>
        </is>
      </c>
      <c r="G2208" s="235" t="inlineStr">
        <is>
          <t>V</t>
        </is>
      </c>
      <c r="H2208" s="234" t="inlineStr">
        <is>
          <t>XV</t>
        </is>
      </c>
      <c r="I2208" s="188" t="inlineStr">
        <is>
          <t>Packing</t>
        </is>
      </c>
      <c r="J2208" s="188" t="inlineStr">
        <is>
          <t>Packing</t>
        </is>
      </c>
      <c r="K2208" s="188" t="n"/>
      <c r="L2208" s="188" t="inlineStr">
        <is>
          <t>Oil Lubricated Bath</t>
        </is>
      </c>
      <c r="M2208" s="188" t="inlineStr">
        <is>
          <t>J</t>
        </is>
      </c>
      <c r="N2208" s="188" t="inlineStr">
        <is>
          <t>Lip Seal</t>
        </is>
      </c>
      <c r="O2208" s="188" t="inlineStr">
        <is>
          <t>Coating_Scotchkote134_interior_exterior</t>
        </is>
      </c>
      <c r="P2208" s="172" t="inlineStr">
        <is>
          <t>RTF</t>
        </is>
      </c>
      <c r="Q2208" s="188" t="inlineStr">
        <is>
          <t>B101250</t>
        </is>
      </c>
      <c r="R2208" s="172" t="inlineStr">
        <is>
          <t>LT105</t>
        </is>
      </c>
      <c r="S2208" s="233" t="n"/>
      <c r="T2208" s="233" t="n"/>
      <c r="U2208" s="233" t="n"/>
    </row>
    <row r="2209">
      <c r="B2209" s="233" t="inlineStr">
        <is>
          <t>N</t>
        </is>
      </c>
      <c r="C2209" s="233" t="inlineStr">
        <is>
          <t>ConTab_BOM_KP_Insert_5207</t>
        </is>
      </c>
      <c r="D2209" s="233" t="n"/>
      <c r="E2209" s="233" t="inlineStr">
        <is>
          <t>1220-7_8-KP</t>
        </is>
      </c>
      <c r="F2209" s="235" t="inlineStr">
        <is>
          <t>Opt_Insert</t>
        </is>
      </c>
      <c r="G2209" s="235" t="inlineStr">
        <is>
          <t>V</t>
        </is>
      </c>
      <c r="H2209" s="234" t="inlineStr">
        <is>
          <t>XV</t>
        </is>
      </c>
      <c r="I2209" s="188" t="inlineStr">
        <is>
          <t>Packing</t>
        </is>
      </c>
      <c r="J2209" s="188" t="inlineStr">
        <is>
          <t>Packing</t>
        </is>
      </c>
      <c r="K2209" s="188" t="n"/>
      <c r="L2209" s="188" t="inlineStr">
        <is>
          <t>Oil Lubricated Bath</t>
        </is>
      </c>
      <c r="M2209" s="188" t="inlineStr">
        <is>
          <t>X</t>
        </is>
      </c>
      <c r="N2209" s="188" t="inlineStr">
        <is>
          <t>Special/Other</t>
        </is>
      </c>
      <c r="O2209" s="188" t="inlineStr">
        <is>
          <t>Coating_Scotchkote134_interior_exterior</t>
        </is>
      </c>
      <c r="P2209" s="172" t="inlineStr">
        <is>
          <t>RTF</t>
        </is>
      </c>
      <c r="Q2209" s="188" t="inlineStr">
        <is>
          <t>B101250</t>
        </is>
      </c>
      <c r="R2209" s="235" t="inlineStr">
        <is>
          <t>LT250</t>
        </is>
      </c>
      <c r="S2209" s="233" t="n"/>
      <c r="T2209" s="233" t="n"/>
      <c r="U2209" s="233" t="n"/>
    </row>
    <row r="2210">
      <c r="B2210" s="233" t="inlineStr">
        <is>
          <t>N</t>
        </is>
      </c>
      <c r="C2210" s="233" t="inlineStr">
        <is>
          <t>ConTab_BOM_KP_Insert_5208</t>
        </is>
      </c>
      <c r="D2210" s="233" t="n"/>
      <c r="E2210" s="233" t="inlineStr">
        <is>
          <t>1220-7_8-KP</t>
        </is>
      </c>
      <c r="F2210" s="235" t="inlineStr">
        <is>
          <t>Opt_Insert</t>
        </is>
      </c>
      <c r="G2210" s="235" t="inlineStr">
        <is>
          <t>V</t>
        </is>
      </c>
      <c r="H2210" s="234" t="inlineStr">
        <is>
          <t>XV</t>
        </is>
      </c>
      <c r="I2210" s="188" t="inlineStr">
        <is>
          <t>Mechanical Seal</t>
        </is>
      </c>
      <c r="J2210" s="188" t="inlineStr">
        <is>
          <t>Single</t>
        </is>
      </c>
      <c r="K2210" s="188" t="n"/>
      <c r="L2210" s="188" t="inlineStr">
        <is>
          <t>Regreasable</t>
        </is>
      </c>
      <c r="M2210" s="188" t="inlineStr">
        <is>
          <t>C35</t>
        </is>
      </c>
      <c r="N2210" s="188" t="inlineStr">
        <is>
          <t>Lip Seal</t>
        </is>
      </c>
      <c r="O2210" s="188" t="inlineStr">
        <is>
          <t>Coating_Scotchkote134_interior_exterior</t>
        </is>
      </c>
      <c r="P2210" s="172" t="inlineStr">
        <is>
          <t>RTF</t>
        </is>
      </c>
      <c r="Q2210" s="188" t="inlineStr">
        <is>
          <t>B101250</t>
        </is>
      </c>
      <c r="R2210" s="235" t="inlineStr">
        <is>
          <t>LT250</t>
        </is>
      </c>
      <c r="S2210" s="233" t="n"/>
      <c r="T2210" s="233" t="n"/>
      <c r="U2210" s="233" t="n"/>
    </row>
    <row r="2211">
      <c r="B2211" s="233" t="inlineStr">
        <is>
          <t>N</t>
        </is>
      </c>
      <c r="C2211" s="233" t="inlineStr">
        <is>
          <t>ConTab_BOM_KP_Insert_5209</t>
        </is>
      </c>
      <c r="D2211" s="233" t="n"/>
      <c r="E2211" s="233" t="inlineStr">
        <is>
          <t>1220-7_8-KP</t>
        </is>
      </c>
      <c r="F2211" s="235" t="inlineStr">
        <is>
          <t>Opt_Insert</t>
        </is>
      </c>
      <c r="G2211" s="235" t="inlineStr">
        <is>
          <t>V</t>
        </is>
      </c>
      <c r="H2211" s="234" t="inlineStr">
        <is>
          <t>XV</t>
        </is>
      </c>
      <c r="I2211" s="188" t="inlineStr">
        <is>
          <t>Mechanical Seal</t>
        </is>
      </c>
      <c r="J2211" s="188" t="inlineStr">
        <is>
          <t>Single</t>
        </is>
      </c>
      <c r="K2211" s="188" t="n"/>
      <c r="L2211" s="188" t="inlineStr">
        <is>
          <t>Regreasable</t>
        </is>
      </c>
      <c r="M2211" s="188" t="inlineStr">
        <is>
          <t>J</t>
        </is>
      </c>
      <c r="N2211" s="188" t="inlineStr">
        <is>
          <t>Lip Seal</t>
        </is>
      </c>
      <c r="O2211" s="188" t="inlineStr">
        <is>
          <t>Coating_Scotchkote134_interior_exterior</t>
        </is>
      </c>
      <c r="P2211" s="172" t="inlineStr">
        <is>
          <t>RTF</t>
        </is>
      </c>
      <c r="Q2211" s="188" t="inlineStr">
        <is>
          <t>B101250</t>
        </is>
      </c>
      <c r="R2211" s="172" t="inlineStr">
        <is>
          <t>LT105</t>
        </is>
      </c>
      <c r="S2211" s="233" t="n"/>
      <c r="T2211" s="233" t="n"/>
      <c r="U2211" s="233" t="n"/>
    </row>
    <row r="2212">
      <c r="B2212" s="233" t="inlineStr">
        <is>
          <t>N</t>
        </is>
      </c>
      <c r="C2212" s="233" t="inlineStr">
        <is>
          <t>ConTab_BOM_KP_Insert_5210</t>
        </is>
      </c>
      <c r="D2212" s="233" t="n"/>
      <c r="E2212" s="233" t="inlineStr">
        <is>
          <t>1220-7_8-KP</t>
        </is>
      </c>
      <c r="F2212" s="235" t="inlineStr">
        <is>
          <t>Opt_Insert</t>
        </is>
      </c>
      <c r="G2212" s="235" t="inlineStr">
        <is>
          <t>V</t>
        </is>
      </c>
      <c r="H2212" s="234" t="inlineStr">
        <is>
          <t>XV</t>
        </is>
      </c>
      <c r="I2212" s="188" t="inlineStr">
        <is>
          <t>Packing</t>
        </is>
      </c>
      <c r="J2212" s="188" t="inlineStr">
        <is>
          <t>Packing</t>
        </is>
      </c>
      <c r="K2212" s="188" t="n"/>
      <c r="L2212" s="188" t="inlineStr">
        <is>
          <t>Regreasable</t>
        </is>
      </c>
      <c r="M2212" s="188" t="inlineStr">
        <is>
          <t>C35</t>
        </is>
      </c>
      <c r="N2212" s="188" t="inlineStr">
        <is>
          <t>Lip Seal</t>
        </is>
      </c>
      <c r="O2212" s="188" t="inlineStr">
        <is>
          <t>Coating_Scotchkote134_interior_exterior</t>
        </is>
      </c>
      <c r="P2212" s="172" t="inlineStr">
        <is>
          <t>RTF</t>
        </is>
      </c>
      <c r="Q2212" s="188" t="inlineStr">
        <is>
          <t>B101250</t>
        </is>
      </c>
      <c r="R2212" s="235" t="inlineStr">
        <is>
          <t>LT250</t>
        </is>
      </c>
      <c r="S2212" s="233" t="n"/>
      <c r="T2212" s="233" t="n"/>
      <c r="U2212" s="233" t="n"/>
    </row>
    <row r="2213">
      <c r="B2213" s="233" t="inlineStr">
        <is>
          <t>N</t>
        </is>
      </c>
      <c r="C2213" s="233" t="inlineStr">
        <is>
          <t>ConTab_BOM_KP_Insert_5211</t>
        </is>
      </c>
      <c r="D2213" s="233" t="n"/>
      <c r="E2213" s="233" t="inlineStr">
        <is>
          <t>1220-7_8-KP</t>
        </is>
      </c>
      <c r="F2213" s="235" t="inlineStr">
        <is>
          <t>Opt_Insert</t>
        </is>
      </c>
      <c r="G2213" s="235" t="inlineStr">
        <is>
          <t>V</t>
        </is>
      </c>
      <c r="H2213" s="234" t="inlineStr">
        <is>
          <t>XV</t>
        </is>
      </c>
      <c r="I2213" s="188" t="inlineStr">
        <is>
          <t>Packing</t>
        </is>
      </c>
      <c r="J2213" s="188" t="inlineStr">
        <is>
          <t>Packing</t>
        </is>
      </c>
      <c r="K2213" s="188" t="n"/>
      <c r="L2213" s="188" t="inlineStr">
        <is>
          <t>Regreasable</t>
        </is>
      </c>
      <c r="M2213" s="188" t="inlineStr">
        <is>
          <t>J</t>
        </is>
      </c>
      <c r="N2213" s="188" t="inlineStr">
        <is>
          <t>Lip Seal</t>
        </is>
      </c>
      <c r="O2213" s="188" t="inlineStr">
        <is>
          <t>Coating_Scotchkote134_interior_exterior</t>
        </is>
      </c>
      <c r="P2213" s="172" t="inlineStr">
        <is>
          <t>RTF</t>
        </is>
      </c>
      <c r="Q2213" s="188" t="inlineStr">
        <is>
          <t>B101250</t>
        </is>
      </c>
      <c r="R2213" s="172" t="inlineStr">
        <is>
          <t>LT105</t>
        </is>
      </c>
      <c r="S2213" s="233" t="n"/>
      <c r="T2213" s="233" t="n"/>
      <c r="U2213" s="233" t="n"/>
    </row>
    <row r="2214">
      <c r="B2214" s="233" t="inlineStr">
        <is>
          <t>N</t>
        </is>
      </c>
      <c r="C2214" s="233" t="inlineStr">
        <is>
          <t>ConTab_BOM_KP_Insert_5212</t>
        </is>
      </c>
      <c r="D2214" s="233" t="n"/>
      <c r="E2214" s="233" t="inlineStr">
        <is>
          <t>1220-7_8-KP</t>
        </is>
      </c>
      <c r="F2214" s="235" t="inlineStr">
        <is>
          <t>Opt_Insert</t>
        </is>
      </c>
      <c r="G2214" s="235" t="inlineStr">
        <is>
          <t>V</t>
        </is>
      </c>
      <c r="H2214" s="234" t="inlineStr">
        <is>
          <t>XV</t>
        </is>
      </c>
      <c r="I2214" s="188" t="inlineStr">
        <is>
          <t>Mechanical Seal</t>
        </is>
      </c>
      <c r="J2214" s="188" t="inlineStr">
        <is>
          <t>Single</t>
        </is>
      </c>
      <c r="K2214" s="188" t="n"/>
      <c r="L2214" s="188" t="inlineStr">
        <is>
          <t>Regreasable</t>
        </is>
      </c>
      <c r="M2214" s="188" t="inlineStr">
        <is>
          <t>C35</t>
        </is>
      </c>
      <c r="N2214" s="188" t="inlineStr">
        <is>
          <t>Labrynth Lip Seal</t>
        </is>
      </c>
      <c r="O2214" s="188" t="inlineStr">
        <is>
          <t>Coating_Scotchkote134_interior_exterior</t>
        </is>
      </c>
      <c r="P2214" s="172" t="inlineStr">
        <is>
          <t>RTF</t>
        </is>
      </c>
      <c r="Q2214" s="188" t="inlineStr">
        <is>
          <t>B101250</t>
        </is>
      </c>
      <c r="R2214" s="235" t="inlineStr">
        <is>
          <t>LT250</t>
        </is>
      </c>
      <c r="S2214" s="233" t="n"/>
      <c r="T2214" s="233" t="n"/>
      <c r="U2214" s="233" t="n"/>
    </row>
    <row r="2215">
      <c r="B2215" s="233" t="inlineStr">
        <is>
          <t>N</t>
        </is>
      </c>
      <c r="C2215" s="233" t="inlineStr">
        <is>
          <t>ConTab_BOM_KP_Insert_5213</t>
        </is>
      </c>
      <c r="D2215" s="233" t="n"/>
      <c r="E2215" s="233" t="inlineStr">
        <is>
          <t>1220-7_8-KP</t>
        </is>
      </c>
      <c r="F2215" s="235" t="inlineStr">
        <is>
          <t>Opt_Insert</t>
        </is>
      </c>
      <c r="G2215" s="235" t="inlineStr">
        <is>
          <t>V</t>
        </is>
      </c>
      <c r="H2215" s="234" t="inlineStr">
        <is>
          <t>XV</t>
        </is>
      </c>
      <c r="I2215" s="188" t="inlineStr">
        <is>
          <t>Mechanical Seal</t>
        </is>
      </c>
      <c r="J2215" s="188" t="inlineStr">
        <is>
          <t>Single</t>
        </is>
      </c>
      <c r="K2215" s="188" t="n"/>
      <c r="L2215" s="188" t="inlineStr">
        <is>
          <t>Regreasable</t>
        </is>
      </c>
      <c r="M2215" s="188" t="inlineStr">
        <is>
          <t>J</t>
        </is>
      </c>
      <c r="N2215" s="188" t="inlineStr">
        <is>
          <t>Labrynth Lip Seal</t>
        </is>
      </c>
      <c r="O2215" s="188" t="inlineStr">
        <is>
          <t>Coating_Scotchkote134_interior_exterior</t>
        </is>
      </c>
      <c r="P2215" s="172" t="inlineStr">
        <is>
          <t>RTF</t>
        </is>
      </c>
      <c r="Q2215" s="188" t="inlineStr">
        <is>
          <t>B101250</t>
        </is>
      </c>
      <c r="R2215" s="172" t="inlineStr">
        <is>
          <t>LT105</t>
        </is>
      </c>
      <c r="S2215" s="233" t="n"/>
      <c r="T2215" s="233" t="n"/>
      <c r="U2215" s="233" t="n"/>
    </row>
    <row r="2216">
      <c r="B2216" s="233" t="inlineStr">
        <is>
          <t>N</t>
        </is>
      </c>
      <c r="C2216" s="233" t="inlineStr">
        <is>
          <t>ConTab_BOM_KP_Insert_5214</t>
        </is>
      </c>
      <c r="D2216" s="233" t="n"/>
      <c r="E2216" s="233" t="inlineStr">
        <is>
          <t>1220-7_8-KP</t>
        </is>
      </c>
      <c r="F2216" s="235" t="inlineStr">
        <is>
          <t>Opt_Insert</t>
        </is>
      </c>
      <c r="G2216" s="235" t="inlineStr">
        <is>
          <t>V</t>
        </is>
      </c>
      <c r="H2216" s="234" t="inlineStr">
        <is>
          <t>XV</t>
        </is>
      </c>
      <c r="I2216" s="188" t="inlineStr">
        <is>
          <t>Packing</t>
        </is>
      </c>
      <c r="J2216" s="188" t="inlineStr">
        <is>
          <t>Packing</t>
        </is>
      </c>
      <c r="K2216" s="188" t="n"/>
      <c r="L2216" s="188" t="inlineStr">
        <is>
          <t>Regreasable</t>
        </is>
      </c>
      <c r="M2216" s="188" t="inlineStr">
        <is>
          <t>C35</t>
        </is>
      </c>
      <c r="N2216" s="188" t="inlineStr">
        <is>
          <t>Labrynth Lip Seal</t>
        </is>
      </c>
      <c r="O2216" s="188" t="inlineStr">
        <is>
          <t>Coating_Scotchkote134_interior_exterior</t>
        </is>
      </c>
      <c r="P2216" s="172" t="inlineStr">
        <is>
          <t>RTF</t>
        </is>
      </c>
      <c r="Q2216" s="188" t="inlineStr">
        <is>
          <t>B101250</t>
        </is>
      </c>
      <c r="R2216" s="235" t="inlineStr">
        <is>
          <t>LT250</t>
        </is>
      </c>
      <c r="S2216" s="233" t="n"/>
      <c r="T2216" s="233" t="n"/>
      <c r="U2216" s="233" t="n"/>
    </row>
    <row r="2217">
      <c r="B2217" s="233" t="inlineStr">
        <is>
          <t>N</t>
        </is>
      </c>
      <c r="C2217" s="233" t="inlineStr">
        <is>
          <t>ConTab_BOM_KP_Insert_5215</t>
        </is>
      </c>
      <c r="D2217" s="233" t="n"/>
      <c r="E2217" s="233" t="inlineStr">
        <is>
          <t>1220-7_8-KP</t>
        </is>
      </c>
      <c r="F2217" s="235" t="inlineStr">
        <is>
          <t>Opt_Insert</t>
        </is>
      </c>
      <c r="G2217" s="235" t="inlineStr">
        <is>
          <t>V</t>
        </is>
      </c>
      <c r="H2217" s="234" t="inlineStr">
        <is>
          <t>XV</t>
        </is>
      </c>
      <c r="I2217" s="188" t="inlineStr">
        <is>
          <t>Packing</t>
        </is>
      </c>
      <c r="J2217" s="188" t="inlineStr">
        <is>
          <t>Packing</t>
        </is>
      </c>
      <c r="K2217" s="188" t="n"/>
      <c r="L2217" s="188" t="inlineStr">
        <is>
          <t>Regreasable</t>
        </is>
      </c>
      <c r="M2217" s="188" t="inlineStr">
        <is>
          <t>J</t>
        </is>
      </c>
      <c r="N2217" s="188" t="inlineStr">
        <is>
          <t>Labrynth Lip Seal</t>
        </is>
      </c>
      <c r="O2217" s="188" t="inlineStr">
        <is>
          <t>Coating_Scotchkote134_interior_exterior</t>
        </is>
      </c>
      <c r="P2217" s="172" t="inlineStr">
        <is>
          <t>RTF</t>
        </is>
      </c>
      <c r="Q2217" s="188" t="inlineStr">
        <is>
          <t>B101250</t>
        </is>
      </c>
      <c r="R2217" s="172" t="inlineStr">
        <is>
          <t>LT105</t>
        </is>
      </c>
      <c r="S2217" s="233" t="n"/>
      <c r="T2217" s="233" t="n"/>
      <c r="U2217" s="233" t="n"/>
    </row>
    <row r="2218">
      <c r="B2218" s="233" t="inlineStr">
        <is>
          <t>N</t>
        </is>
      </c>
      <c r="C2218" s="233" t="inlineStr">
        <is>
          <t>ConTab_BOM_KP_Insert_5216</t>
        </is>
      </c>
      <c r="D2218" s="233" t="n"/>
      <c r="E2218" s="233" t="inlineStr">
        <is>
          <t>1220-7_8-KP</t>
        </is>
      </c>
      <c r="F2218" s="235" t="inlineStr">
        <is>
          <t>Opt_Insert</t>
        </is>
      </c>
      <c r="G2218" s="235" t="inlineStr">
        <is>
          <t>V</t>
        </is>
      </c>
      <c r="H2218" s="234" t="inlineStr">
        <is>
          <t>XV</t>
        </is>
      </c>
      <c r="I2218" s="188" t="inlineStr">
        <is>
          <t>Mechanical Seal</t>
        </is>
      </c>
      <c r="J2218" s="188" t="inlineStr">
        <is>
          <t>Single</t>
        </is>
      </c>
      <c r="K2218" s="188" t="n"/>
      <c r="L2218" s="188" t="inlineStr">
        <is>
          <t>Oil Lubricated Bath</t>
        </is>
      </c>
      <c r="M2218" s="188" t="inlineStr">
        <is>
          <t>C35</t>
        </is>
      </c>
      <c r="N2218" s="188" t="inlineStr">
        <is>
          <t>Labrynth Lip Seal</t>
        </is>
      </c>
      <c r="O2218" s="188" t="inlineStr">
        <is>
          <t>Coating_Scotchkote134_interior_exterior</t>
        </is>
      </c>
      <c r="P2218" s="172" t="inlineStr">
        <is>
          <t>RTF</t>
        </is>
      </c>
      <c r="Q2218" s="188" t="inlineStr">
        <is>
          <t>B101250</t>
        </is>
      </c>
      <c r="R2218" s="235" t="inlineStr">
        <is>
          <t>LT250</t>
        </is>
      </c>
      <c r="S2218" s="233" t="n"/>
      <c r="T2218" s="233" t="n"/>
      <c r="U2218" s="233" t="n"/>
    </row>
    <row r="2219">
      <c r="B2219" s="233" t="inlineStr">
        <is>
          <t>N</t>
        </is>
      </c>
      <c r="C2219" s="233" t="inlineStr">
        <is>
          <t>ConTab_BOM_KP_Insert_5217</t>
        </is>
      </c>
      <c r="D2219" s="233" t="n"/>
      <c r="E2219" s="233" t="inlineStr">
        <is>
          <t>1220-7_8-KP</t>
        </is>
      </c>
      <c r="F2219" s="235" t="inlineStr">
        <is>
          <t>Opt_Insert</t>
        </is>
      </c>
      <c r="G2219" s="235" t="inlineStr">
        <is>
          <t>V</t>
        </is>
      </c>
      <c r="H2219" s="234" t="inlineStr">
        <is>
          <t>XV</t>
        </is>
      </c>
      <c r="I2219" s="188" t="inlineStr">
        <is>
          <t>Mechanical Seal</t>
        </is>
      </c>
      <c r="J2219" s="188" t="inlineStr">
        <is>
          <t>Single</t>
        </is>
      </c>
      <c r="K2219" s="188" t="n"/>
      <c r="L2219" s="188" t="inlineStr">
        <is>
          <t>Oil Lubricated Bath</t>
        </is>
      </c>
      <c r="M2219" s="188" t="inlineStr">
        <is>
          <t>J</t>
        </is>
      </c>
      <c r="N2219" s="188" t="inlineStr">
        <is>
          <t>Labrynth Lip Seal</t>
        </is>
      </c>
      <c r="O2219" s="188" t="inlineStr">
        <is>
          <t>Coating_Scotchkote134_interior_exterior</t>
        </is>
      </c>
      <c r="P2219" s="172" t="inlineStr">
        <is>
          <t>RTF</t>
        </is>
      </c>
      <c r="Q2219" s="188" t="inlineStr">
        <is>
          <t>B101250</t>
        </is>
      </c>
      <c r="R2219" s="172" t="inlineStr">
        <is>
          <t>LT105</t>
        </is>
      </c>
      <c r="S2219" s="233" t="n"/>
      <c r="T2219" s="233" t="n"/>
      <c r="U2219" s="233" t="n"/>
    </row>
    <row r="2220">
      <c r="B2220" s="233" t="inlineStr">
        <is>
          <t>N</t>
        </is>
      </c>
      <c r="C2220" s="233" t="inlineStr">
        <is>
          <t>ConTab_BOM_KP_Insert_5218</t>
        </is>
      </c>
      <c r="D2220" s="233" t="n"/>
      <c r="E2220" s="233" t="inlineStr">
        <is>
          <t>1220-7_8-KP</t>
        </is>
      </c>
      <c r="F2220" s="235" t="inlineStr">
        <is>
          <t>Opt_Insert</t>
        </is>
      </c>
      <c r="G2220" s="235" t="inlineStr">
        <is>
          <t>V</t>
        </is>
      </c>
      <c r="H2220" s="234" t="inlineStr">
        <is>
          <t>XV</t>
        </is>
      </c>
      <c r="I2220" s="188" t="inlineStr">
        <is>
          <t>Packing</t>
        </is>
      </c>
      <c r="J2220" s="188" t="inlineStr">
        <is>
          <t>Packing</t>
        </is>
      </c>
      <c r="K2220" s="188" t="n"/>
      <c r="L2220" s="188" t="inlineStr">
        <is>
          <t>Oil Lubricated Bath</t>
        </is>
      </c>
      <c r="M2220" s="188" t="inlineStr">
        <is>
          <t>C35</t>
        </is>
      </c>
      <c r="N2220" s="188" t="inlineStr">
        <is>
          <t>Labrynth Lip Seal</t>
        </is>
      </c>
      <c r="O2220" s="188" t="inlineStr">
        <is>
          <t>Coating_Scotchkote134_interior_exterior</t>
        </is>
      </c>
      <c r="P2220" s="172" t="inlineStr">
        <is>
          <t>RTF</t>
        </is>
      </c>
      <c r="Q2220" s="188" t="inlineStr">
        <is>
          <t>B101250</t>
        </is>
      </c>
      <c r="R2220" s="235" t="inlineStr">
        <is>
          <t>LT250</t>
        </is>
      </c>
      <c r="S2220" s="233" t="n"/>
      <c r="T2220" s="233" t="n"/>
      <c r="U2220" s="233" t="n"/>
    </row>
    <row r="2221">
      <c r="B2221" s="233" t="inlineStr">
        <is>
          <t>N</t>
        </is>
      </c>
      <c r="C2221" s="233" t="inlineStr">
        <is>
          <t>ConTab_BOM_KP_Insert_5219</t>
        </is>
      </c>
      <c r="D2221" s="233" t="n"/>
      <c r="E2221" s="233" t="inlineStr">
        <is>
          <t>1220-7_8-KP</t>
        </is>
      </c>
      <c r="F2221" s="235" t="inlineStr">
        <is>
          <t>Opt_Insert</t>
        </is>
      </c>
      <c r="G2221" s="235" t="inlineStr">
        <is>
          <t>V</t>
        </is>
      </c>
      <c r="H2221" s="234" t="inlineStr">
        <is>
          <t>XV</t>
        </is>
      </c>
      <c r="I2221" s="188" t="inlineStr">
        <is>
          <t>Packing</t>
        </is>
      </c>
      <c r="J2221" s="188" t="inlineStr">
        <is>
          <t>Packing</t>
        </is>
      </c>
      <c r="K2221" s="188" t="n"/>
      <c r="L2221" s="188" t="inlineStr">
        <is>
          <t>Oil Lubricated Bath</t>
        </is>
      </c>
      <c r="M2221" s="188" t="inlineStr">
        <is>
          <t>J</t>
        </is>
      </c>
      <c r="N2221" s="188" t="inlineStr">
        <is>
          <t>Labrynth Lip Seal</t>
        </is>
      </c>
      <c r="O2221" s="188" t="inlineStr">
        <is>
          <t>Coating_Scotchkote134_interior_exterior</t>
        </is>
      </c>
      <c r="P2221" s="172" t="inlineStr">
        <is>
          <t>RTF</t>
        </is>
      </c>
      <c r="Q2221" s="188" t="inlineStr">
        <is>
          <t>B101250</t>
        </is>
      </c>
      <c r="R2221" s="172" t="inlineStr">
        <is>
          <t>LT105</t>
        </is>
      </c>
      <c r="S2221" s="233" t="n"/>
      <c r="T2221" s="233" t="n"/>
      <c r="U2221" s="233" t="n"/>
    </row>
    <row r="2222">
      <c r="B2222" s="233" t="inlineStr">
        <is>
          <t>N</t>
        </is>
      </c>
      <c r="C2222" s="233" t="inlineStr">
        <is>
          <t>ConTab_BOM_KP_Insert_5220</t>
        </is>
      </c>
      <c r="D2222" s="233" t="n"/>
      <c r="E2222" s="233" t="inlineStr">
        <is>
          <t>1220-7_8-KP</t>
        </is>
      </c>
      <c r="F2222" s="235" t="inlineStr">
        <is>
          <t>Opt_Insert</t>
        </is>
      </c>
      <c r="G2222" s="235" t="inlineStr">
        <is>
          <t>V</t>
        </is>
      </c>
      <c r="H2222" s="234" t="inlineStr">
        <is>
          <t>XV</t>
        </is>
      </c>
      <c r="I2222" s="188" t="inlineStr">
        <is>
          <t>Mechanical Seal</t>
        </is>
      </c>
      <c r="J2222" s="188" t="inlineStr">
        <is>
          <t>Single</t>
        </is>
      </c>
      <c r="K2222" s="188" t="n"/>
      <c r="L2222" s="188" t="inlineStr">
        <is>
          <t>Regreasable</t>
        </is>
      </c>
      <c r="M2222" s="188" t="inlineStr">
        <is>
          <t>X</t>
        </is>
      </c>
      <c r="N2222" s="188" t="inlineStr">
        <is>
          <t>Special/Other</t>
        </is>
      </c>
      <c r="O2222" s="188" t="inlineStr">
        <is>
          <t>Coating_Scotchkote134_interior_exterior_IncludeImpeller</t>
        </is>
      </c>
      <c r="P2222" s="172" t="inlineStr">
        <is>
          <t>RTF</t>
        </is>
      </c>
      <c r="Q2222" s="188" t="inlineStr">
        <is>
          <t>B101250</t>
        </is>
      </c>
      <c r="R2222" s="235" t="inlineStr">
        <is>
          <t>LT250</t>
        </is>
      </c>
      <c r="S2222" s="233" t="n"/>
      <c r="T2222" s="233" t="n"/>
      <c r="U2222" s="233" t="n"/>
    </row>
    <row r="2223">
      <c r="B2223" s="233" t="inlineStr">
        <is>
          <t>N</t>
        </is>
      </c>
      <c r="C2223" s="233" t="inlineStr">
        <is>
          <t>ConTab_BOM_KP_Insert_5221</t>
        </is>
      </c>
      <c r="D2223" s="233" t="n"/>
      <c r="E2223" s="233" t="inlineStr">
        <is>
          <t>1220-7_8-KP</t>
        </is>
      </c>
      <c r="F2223" s="235" t="inlineStr">
        <is>
          <t>Opt_Insert</t>
        </is>
      </c>
      <c r="G2223" s="235" t="inlineStr">
        <is>
          <t>V</t>
        </is>
      </c>
      <c r="H2223" s="234" t="inlineStr">
        <is>
          <t>XV</t>
        </is>
      </c>
      <c r="I2223" s="188" t="inlineStr">
        <is>
          <t>Packing</t>
        </is>
      </c>
      <c r="J2223" s="188" t="inlineStr">
        <is>
          <t>Packing</t>
        </is>
      </c>
      <c r="K2223" s="188" t="n"/>
      <c r="L2223" s="188" t="inlineStr">
        <is>
          <t>Regreasable</t>
        </is>
      </c>
      <c r="M2223" s="188" t="inlineStr">
        <is>
          <t>X</t>
        </is>
      </c>
      <c r="N2223" s="188" t="inlineStr">
        <is>
          <t>Special/Other</t>
        </is>
      </c>
      <c r="O2223" s="188" t="inlineStr">
        <is>
          <t>Coating_Scotchkote134_interior_exterior_IncludeImpeller</t>
        </is>
      </c>
      <c r="P2223" s="172" t="inlineStr">
        <is>
          <t>RTF</t>
        </is>
      </c>
      <c r="Q2223" s="188" t="inlineStr">
        <is>
          <t>B101250</t>
        </is>
      </c>
      <c r="R2223" s="235" t="inlineStr">
        <is>
          <t>LT250</t>
        </is>
      </c>
      <c r="S2223" s="233" t="n"/>
      <c r="T2223" s="233" t="n"/>
      <c r="U2223" s="233" t="n"/>
    </row>
    <row r="2224">
      <c r="B2224" s="233" t="inlineStr">
        <is>
          <t>N</t>
        </is>
      </c>
      <c r="C2224" s="233" t="inlineStr">
        <is>
          <t>ConTab_BOM_KP_Insert_5222</t>
        </is>
      </c>
      <c r="D2224" s="233" t="n"/>
      <c r="E2224" s="233" t="inlineStr">
        <is>
          <t>1220-7_8-KP</t>
        </is>
      </c>
      <c r="F2224" s="235" t="inlineStr">
        <is>
          <t>Opt_Insert</t>
        </is>
      </c>
      <c r="G2224" s="235" t="inlineStr">
        <is>
          <t>V</t>
        </is>
      </c>
      <c r="H2224" s="234" t="inlineStr">
        <is>
          <t>XV</t>
        </is>
      </c>
      <c r="I2224" s="188" t="inlineStr">
        <is>
          <t>Mechanical Seal</t>
        </is>
      </c>
      <c r="J2224" s="188" t="inlineStr">
        <is>
          <t>Single</t>
        </is>
      </c>
      <c r="K2224" s="188" t="n"/>
      <c r="L2224" s="188" t="inlineStr">
        <is>
          <t>Oil Lubricated Bath</t>
        </is>
      </c>
      <c r="M2224" s="188" t="inlineStr">
        <is>
          <t>C35</t>
        </is>
      </c>
      <c r="N2224" s="188" t="inlineStr">
        <is>
          <t>Lip Seal</t>
        </is>
      </c>
      <c r="O2224" s="188" t="inlineStr">
        <is>
          <t>Coating_Scotchkote134_interior_exterior_IncludeImpeller</t>
        </is>
      </c>
      <c r="P2224" s="172" t="inlineStr">
        <is>
          <t>RTF</t>
        </is>
      </c>
      <c r="Q2224" s="188" t="inlineStr">
        <is>
          <t>B101250</t>
        </is>
      </c>
      <c r="R2224" s="235" t="inlineStr">
        <is>
          <t>LT250</t>
        </is>
      </c>
      <c r="S2224" s="233" t="n"/>
      <c r="T2224" s="233" t="n"/>
      <c r="U2224" s="233" t="n"/>
    </row>
    <row r="2225">
      <c r="B2225" s="233" t="inlineStr">
        <is>
          <t>N</t>
        </is>
      </c>
      <c r="C2225" s="233" t="inlineStr">
        <is>
          <t>ConTab_BOM_KP_Insert_5223</t>
        </is>
      </c>
      <c r="D2225" s="233" t="n"/>
      <c r="E2225" s="233" t="inlineStr">
        <is>
          <t>1220-7_8-KP</t>
        </is>
      </c>
      <c r="F2225" s="235" t="inlineStr">
        <is>
          <t>Opt_Insert</t>
        </is>
      </c>
      <c r="G2225" s="235" t="inlineStr">
        <is>
          <t>V</t>
        </is>
      </c>
      <c r="H2225" s="234" t="inlineStr">
        <is>
          <t>XV</t>
        </is>
      </c>
      <c r="I2225" s="188" t="inlineStr">
        <is>
          <t>Mechanical Seal</t>
        </is>
      </c>
      <c r="J2225" s="188" t="inlineStr">
        <is>
          <t>Single</t>
        </is>
      </c>
      <c r="K2225" s="188" t="n"/>
      <c r="L2225" s="188" t="inlineStr">
        <is>
          <t>Oil Lubricated Bath</t>
        </is>
      </c>
      <c r="M2225" s="188" t="inlineStr">
        <is>
          <t>J</t>
        </is>
      </c>
      <c r="N2225" s="188" t="inlineStr">
        <is>
          <t>Lip Seal</t>
        </is>
      </c>
      <c r="O2225" s="188" t="inlineStr">
        <is>
          <t>Coating_Scotchkote134_interior_exterior_IncludeImpeller</t>
        </is>
      </c>
      <c r="P2225" s="172" t="inlineStr">
        <is>
          <t>RTF</t>
        </is>
      </c>
      <c r="Q2225" s="188" t="inlineStr">
        <is>
          <t>B101250</t>
        </is>
      </c>
      <c r="R2225" s="172" t="inlineStr">
        <is>
          <t>LT105</t>
        </is>
      </c>
      <c r="S2225" s="233" t="n"/>
      <c r="T2225" s="233" t="n"/>
      <c r="U2225" s="233" t="n"/>
    </row>
    <row r="2226">
      <c r="B2226" s="233" t="inlineStr">
        <is>
          <t>N</t>
        </is>
      </c>
      <c r="C2226" s="233" t="inlineStr">
        <is>
          <t>ConTab_BOM_KP_Insert_5224</t>
        </is>
      </c>
      <c r="D2226" s="233" t="n"/>
      <c r="E2226" s="233" t="inlineStr">
        <is>
          <t>1220-7_8-KP</t>
        </is>
      </c>
      <c r="F2226" s="235" t="inlineStr">
        <is>
          <t>Opt_Insert</t>
        </is>
      </c>
      <c r="G2226" s="235" t="inlineStr">
        <is>
          <t>V</t>
        </is>
      </c>
      <c r="H2226" s="234" t="inlineStr">
        <is>
          <t>XV</t>
        </is>
      </c>
      <c r="I2226" s="188" t="inlineStr">
        <is>
          <t>Mechanical Seal</t>
        </is>
      </c>
      <c r="J2226" s="188" t="inlineStr">
        <is>
          <t>Single</t>
        </is>
      </c>
      <c r="K2226" s="188" t="n"/>
      <c r="L2226" s="188" t="inlineStr">
        <is>
          <t>Oil Lubricated Bath</t>
        </is>
      </c>
      <c r="M2226" s="188" t="inlineStr">
        <is>
          <t>X</t>
        </is>
      </c>
      <c r="N2226" s="188" t="inlineStr">
        <is>
          <t>Special/Other</t>
        </is>
      </c>
      <c r="O2226" s="188" t="inlineStr">
        <is>
          <t>Coating_Scotchkote134_interior_exterior_IncludeImpeller</t>
        </is>
      </c>
      <c r="P2226" s="172" t="inlineStr">
        <is>
          <t>RTF</t>
        </is>
      </c>
      <c r="Q2226" s="188" t="inlineStr">
        <is>
          <t>B101250</t>
        </is>
      </c>
      <c r="R2226" s="235" t="inlineStr">
        <is>
          <t>LT250</t>
        </is>
      </c>
      <c r="S2226" s="233" t="n"/>
      <c r="T2226" s="233" t="n"/>
      <c r="U2226" s="233" t="n"/>
    </row>
    <row r="2227">
      <c r="B2227" s="233" t="inlineStr">
        <is>
          <t>N</t>
        </is>
      </c>
      <c r="C2227" s="233" t="inlineStr">
        <is>
          <t>ConTab_BOM_KP_Insert_5225</t>
        </is>
      </c>
      <c r="D2227" s="233" t="n"/>
      <c r="E2227" s="233" t="inlineStr">
        <is>
          <t>1220-7_8-KP</t>
        </is>
      </c>
      <c r="F2227" s="235" t="inlineStr">
        <is>
          <t>Opt_Insert</t>
        </is>
      </c>
      <c r="G2227" s="235" t="inlineStr">
        <is>
          <t>V</t>
        </is>
      </c>
      <c r="H2227" s="234" t="inlineStr">
        <is>
          <t>XV</t>
        </is>
      </c>
      <c r="I2227" s="188" t="inlineStr">
        <is>
          <t>Packing</t>
        </is>
      </c>
      <c r="J2227" s="188" t="inlineStr">
        <is>
          <t>Packing</t>
        </is>
      </c>
      <c r="K2227" s="188" t="n"/>
      <c r="L2227" s="188" t="inlineStr">
        <is>
          <t>Oil Lubricated Bath</t>
        </is>
      </c>
      <c r="M2227" s="188" t="inlineStr">
        <is>
          <t>C35</t>
        </is>
      </c>
      <c r="N2227" s="188" t="inlineStr">
        <is>
          <t>Lip Seal</t>
        </is>
      </c>
      <c r="O2227" s="188" t="inlineStr">
        <is>
          <t>Coating_Scotchkote134_interior_exterior_IncludeImpeller</t>
        </is>
      </c>
      <c r="P2227" s="172" t="inlineStr">
        <is>
          <t>RTF</t>
        </is>
      </c>
      <c r="Q2227" s="188" t="inlineStr">
        <is>
          <t>B101250</t>
        </is>
      </c>
      <c r="R2227" s="235" t="inlineStr">
        <is>
          <t>LT250</t>
        </is>
      </c>
      <c r="S2227" s="233" t="n"/>
      <c r="T2227" s="233" t="n"/>
      <c r="U2227" s="233" t="n"/>
    </row>
    <row r="2228">
      <c r="B2228" s="233" t="inlineStr">
        <is>
          <t>N</t>
        </is>
      </c>
      <c r="C2228" s="233" t="inlineStr">
        <is>
          <t>ConTab_BOM_KP_Insert_5226</t>
        </is>
      </c>
      <c r="D2228" s="233" t="n"/>
      <c r="E2228" s="233" t="inlineStr">
        <is>
          <t>1220-7_8-KP</t>
        </is>
      </c>
      <c r="F2228" s="235" t="inlineStr">
        <is>
          <t>Opt_Insert</t>
        </is>
      </c>
      <c r="G2228" s="235" t="inlineStr">
        <is>
          <t>V</t>
        </is>
      </c>
      <c r="H2228" s="234" t="inlineStr">
        <is>
          <t>XV</t>
        </is>
      </c>
      <c r="I2228" s="188" t="inlineStr">
        <is>
          <t>Packing</t>
        </is>
      </c>
      <c r="J2228" s="188" t="inlineStr">
        <is>
          <t>Packing</t>
        </is>
      </c>
      <c r="K2228" s="188" t="n"/>
      <c r="L2228" s="188" t="inlineStr">
        <is>
          <t>Oil Lubricated Bath</t>
        </is>
      </c>
      <c r="M2228" s="188" t="inlineStr">
        <is>
          <t>J</t>
        </is>
      </c>
      <c r="N2228" s="188" t="inlineStr">
        <is>
          <t>Lip Seal</t>
        </is>
      </c>
      <c r="O2228" s="188" t="inlineStr">
        <is>
          <t>Coating_Scotchkote134_interior_exterior_IncludeImpeller</t>
        </is>
      </c>
      <c r="P2228" s="172" t="inlineStr">
        <is>
          <t>RTF</t>
        </is>
      </c>
      <c r="Q2228" s="188" t="inlineStr">
        <is>
          <t>B101250</t>
        </is>
      </c>
      <c r="R2228" s="172" t="inlineStr">
        <is>
          <t>LT105</t>
        </is>
      </c>
      <c r="S2228" s="233" t="n"/>
      <c r="T2228" s="233" t="n"/>
      <c r="U2228" s="233" t="n"/>
    </row>
    <row r="2229">
      <c r="B2229" s="233" t="inlineStr">
        <is>
          <t>N</t>
        </is>
      </c>
      <c r="C2229" s="233" t="inlineStr">
        <is>
          <t>ConTab_BOM_KP_Insert_5227</t>
        </is>
      </c>
      <c r="D2229" s="233" t="n"/>
      <c r="E2229" s="233" t="inlineStr">
        <is>
          <t>1220-7_8-KP</t>
        </is>
      </c>
      <c r="F2229" s="235" t="inlineStr">
        <is>
          <t>Opt_Insert</t>
        </is>
      </c>
      <c r="G2229" s="235" t="inlineStr">
        <is>
          <t>V</t>
        </is>
      </c>
      <c r="H2229" s="234" t="inlineStr">
        <is>
          <t>XV</t>
        </is>
      </c>
      <c r="I2229" s="188" t="inlineStr">
        <is>
          <t>Packing</t>
        </is>
      </c>
      <c r="J2229" s="188" t="inlineStr">
        <is>
          <t>Packing</t>
        </is>
      </c>
      <c r="K2229" s="188" t="n"/>
      <c r="L2229" s="188" t="inlineStr">
        <is>
          <t>Oil Lubricated Bath</t>
        </is>
      </c>
      <c r="M2229" s="188" t="inlineStr">
        <is>
          <t>X</t>
        </is>
      </c>
      <c r="N2229" s="188" t="inlineStr">
        <is>
          <t>Special/Other</t>
        </is>
      </c>
      <c r="O2229" s="188" t="inlineStr">
        <is>
          <t>Coating_Scotchkote134_interior_exterior_IncludeImpeller</t>
        </is>
      </c>
      <c r="P2229" s="172" t="inlineStr">
        <is>
          <t>RTF</t>
        </is>
      </c>
      <c r="Q2229" s="188" t="inlineStr">
        <is>
          <t>B101250</t>
        </is>
      </c>
      <c r="R2229" s="235" t="inlineStr">
        <is>
          <t>LT250</t>
        </is>
      </c>
      <c r="S2229" s="233" t="n"/>
      <c r="T2229" s="233" t="n"/>
      <c r="U2229" s="233" t="n"/>
    </row>
    <row r="2230">
      <c r="B2230" s="233" t="inlineStr">
        <is>
          <t>N</t>
        </is>
      </c>
      <c r="C2230" s="233" t="inlineStr">
        <is>
          <t>ConTab_BOM_KP_Insert_5228</t>
        </is>
      </c>
      <c r="D2230" s="233" t="n"/>
      <c r="E2230" s="233" t="inlineStr">
        <is>
          <t>1220-7_8-KP</t>
        </is>
      </c>
      <c r="F2230" s="235" t="inlineStr">
        <is>
          <t>Opt_Insert</t>
        </is>
      </c>
      <c r="G2230" s="235" t="inlineStr">
        <is>
          <t>V</t>
        </is>
      </c>
      <c r="H2230" s="234" t="inlineStr">
        <is>
          <t>XV</t>
        </is>
      </c>
      <c r="I2230" s="188" t="inlineStr">
        <is>
          <t>Mechanical Seal</t>
        </is>
      </c>
      <c r="J2230" s="188" t="inlineStr">
        <is>
          <t>Single</t>
        </is>
      </c>
      <c r="K2230" s="188" t="n"/>
      <c r="L2230" s="188" t="inlineStr">
        <is>
          <t>Regreasable</t>
        </is>
      </c>
      <c r="M2230" s="188" t="inlineStr">
        <is>
          <t>C35</t>
        </is>
      </c>
      <c r="N2230" s="188" t="inlineStr">
        <is>
          <t>Lip Seal</t>
        </is>
      </c>
      <c r="O2230" s="188" t="inlineStr">
        <is>
          <t>Coating_Scotchkote134_interior_exterior_IncludeImpeller</t>
        </is>
      </c>
      <c r="P2230" s="172" t="inlineStr">
        <is>
          <t>RTF</t>
        </is>
      </c>
      <c r="Q2230" s="188" t="inlineStr">
        <is>
          <t>B101250</t>
        </is>
      </c>
      <c r="R2230" s="235" t="inlineStr">
        <is>
          <t>LT250</t>
        </is>
      </c>
      <c r="S2230" s="233" t="n"/>
      <c r="T2230" s="233" t="n"/>
      <c r="U2230" s="233" t="n"/>
    </row>
    <row r="2231">
      <c r="B2231" s="233" t="inlineStr">
        <is>
          <t>N</t>
        </is>
      </c>
      <c r="C2231" s="233" t="inlineStr">
        <is>
          <t>ConTab_BOM_KP_Insert_5229</t>
        </is>
      </c>
      <c r="D2231" s="233" t="n"/>
      <c r="E2231" s="233" t="inlineStr">
        <is>
          <t>1220-7_8-KP</t>
        </is>
      </c>
      <c r="F2231" s="235" t="inlineStr">
        <is>
          <t>Opt_Insert</t>
        </is>
      </c>
      <c r="G2231" s="235" t="inlineStr">
        <is>
          <t>V</t>
        </is>
      </c>
      <c r="H2231" s="234" t="inlineStr">
        <is>
          <t>XV</t>
        </is>
      </c>
      <c r="I2231" s="188" t="inlineStr">
        <is>
          <t>Mechanical Seal</t>
        </is>
      </c>
      <c r="J2231" s="188" t="inlineStr">
        <is>
          <t>Single</t>
        </is>
      </c>
      <c r="K2231" s="188" t="n"/>
      <c r="L2231" s="188" t="inlineStr">
        <is>
          <t>Regreasable</t>
        </is>
      </c>
      <c r="M2231" s="188" t="inlineStr">
        <is>
          <t>J</t>
        </is>
      </c>
      <c r="N2231" s="188" t="inlineStr">
        <is>
          <t>Lip Seal</t>
        </is>
      </c>
      <c r="O2231" s="188" t="inlineStr">
        <is>
          <t>Coating_Scotchkote134_interior_exterior_IncludeImpeller</t>
        </is>
      </c>
      <c r="P2231" s="172" t="inlineStr">
        <is>
          <t>RTF</t>
        </is>
      </c>
      <c r="Q2231" s="188" t="inlineStr">
        <is>
          <t>B101250</t>
        </is>
      </c>
      <c r="R2231" s="172" t="inlineStr">
        <is>
          <t>LT105</t>
        </is>
      </c>
      <c r="S2231" s="233" t="n"/>
      <c r="T2231" s="233" t="n"/>
      <c r="U2231" s="233" t="n"/>
    </row>
    <row r="2232">
      <c r="B2232" s="233" t="inlineStr">
        <is>
          <t>N</t>
        </is>
      </c>
      <c r="C2232" s="233" t="inlineStr">
        <is>
          <t>ConTab_BOM_KP_Insert_5230</t>
        </is>
      </c>
      <c r="D2232" s="233" t="n"/>
      <c r="E2232" s="233" t="inlineStr">
        <is>
          <t>1220-7_8-KP</t>
        </is>
      </c>
      <c r="F2232" s="235" t="inlineStr">
        <is>
          <t>Opt_Insert</t>
        </is>
      </c>
      <c r="G2232" s="235" t="inlineStr">
        <is>
          <t>V</t>
        </is>
      </c>
      <c r="H2232" s="234" t="inlineStr">
        <is>
          <t>XV</t>
        </is>
      </c>
      <c r="I2232" s="188" t="inlineStr">
        <is>
          <t>Packing</t>
        </is>
      </c>
      <c r="J2232" s="188" t="inlineStr">
        <is>
          <t>Packing</t>
        </is>
      </c>
      <c r="K2232" s="188" t="n"/>
      <c r="L2232" s="188" t="inlineStr">
        <is>
          <t>Regreasable</t>
        </is>
      </c>
      <c r="M2232" s="188" t="inlineStr">
        <is>
          <t>C35</t>
        </is>
      </c>
      <c r="N2232" s="188" t="inlineStr">
        <is>
          <t>Lip Seal</t>
        </is>
      </c>
      <c r="O2232" s="188" t="inlineStr">
        <is>
          <t>Coating_Scotchkote134_interior_exterior_IncludeImpeller</t>
        </is>
      </c>
      <c r="P2232" s="172" t="inlineStr">
        <is>
          <t>RTF</t>
        </is>
      </c>
      <c r="Q2232" s="188" t="inlineStr">
        <is>
          <t>B101250</t>
        </is>
      </c>
      <c r="R2232" s="235" t="inlineStr">
        <is>
          <t>LT250</t>
        </is>
      </c>
      <c r="S2232" s="233" t="n"/>
      <c r="T2232" s="233" t="n"/>
      <c r="U2232" s="233" t="n"/>
    </row>
    <row r="2233">
      <c r="B2233" s="233" t="inlineStr">
        <is>
          <t>N</t>
        </is>
      </c>
      <c r="C2233" s="233" t="inlineStr">
        <is>
          <t>ConTab_BOM_KP_Insert_5231</t>
        </is>
      </c>
      <c r="D2233" s="233" t="n"/>
      <c r="E2233" s="233" t="inlineStr">
        <is>
          <t>1220-7_8-KP</t>
        </is>
      </c>
      <c r="F2233" s="235" t="inlineStr">
        <is>
          <t>Opt_Insert</t>
        </is>
      </c>
      <c r="G2233" s="235" t="inlineStr">
        <is>
          <t>V</t>
        </is>
      </c>
      <c r="H2233" s="234" t="inlineStr">
        <is>
          <t>XV</t>
        </is>
      </c>
      <c r="I2233" s="188" t="inlineStr">
        <is>
          <t>Packing</t>
        </is>
      </c>
      <c r="J2233" s="188" t="inlineStr">
        <is>
          <t>Packing</t>
        </is>
      </c>
      <c r="K2233" s="188" t="n"/>
      <c r="L2233" s="188" t="inlineStr">
        <is>
          <t>Regreasable</t>
        </is>
      </c>
      <c r="M2233" s="188" t="inlineStr">
        <is>
          <t>J</t>
        </is>
      </c>
      <c r="N2233" s="188" t="inlineStr">
        <is>
          <t>Lip Seal</t>
        </is>
      </c>
      <c r="O2233" s="188" t="inlineStr">
        <is>
          <t>Coating_Scotchkote134_interior_exterior_IncludeImpeller</t>
        </is>
      </c>
      <c r="P2233" s="172" t="inlineStr">
        <is>
          <t>RTF</t>
        </is>
      </c>
      <c r="Q2233" s="188" t="inlineStr">
        <is>
          <t>B101250</t>
        </is>
      </c>
      <c r="R2233" s="172" t="inlineStr">
        <is>
          <t>LT105</t>
        </is>
      </c>
      <c r="S2233" s="233" t="n"/>
      <c r="T2233" s="233" t="n"/>
      <c r="U2233" s="233" t="n"/>
    </row>
    <row r="2234">
      <c r="B2234" s="233" t="inlineStr">
        <is>
          <t>N</t>
        </is>
      </c>
      <c r="C2234" s="233" t="inlineStr">
        <is>
          <t>ConTab_BOM_KP_Insert_5232</t>
        </is>
      </c>
      <c r="D2234" s="233" t="n"/>
      <c r="E2234" s="233" t="inlineStr">
        <is>
          <t>1220-7_8-KP</t>
        </is>
      </c>
      <c r="F2234" s="235" t="inlineStr">
        <is>
          <t>Opt_Insert</t>
        </is>
      </c>
      <c r="G2234" s="235" t="inlineStr">
        <is>
          <t>V</t>
        </is>
      </c>
      <c r="H2234" s="234" t="inlineStr">
        <is>
          <t>XV</t>
        </is>
      </c>
      <c r="I2234" s="188" t="inlineStr">
        <is>
          <t>Mechanical Seal</t>
        </is>
      </c>
      <c r="J2234" s="188" t="inlineStr">
        <is>
          <t>Single</t>
        </is>
      </c>
      <c r="K2234" s="188" t="n"/>
      <c r="L2234" s="188" t="inlineStr">
        <is>
          <t>Regreasable</t>
        </is>
      </c>
      <c r="M2234" s="188" t="inlineStr">
        <is>
          <t>C35</t>
        </is>
      </c>
      <c r="N2234" s="188" t="inlineStr">
        <is>
          <t>Labrynth Lip Seal</t>
        </is>
      </c>
      <c r="O2234" s="188" t="inlineStr">
        <is>
          <t>Coating_Scotchkote134_interior_exterior_IncludeImpeller</t>
        </is>
      </c>
      <c r="P2234" s="172" t="inlineStr">
        <is>
          <t>RTF</t>
        </is>
      </c>
      <c r="Q2234" s="188" t="inlineStr">
        <is>
          <t>B101250</t>
        </is>
      </c>
      <c r="R2234" s="235" t="inlineStr">
        <is>
          <t>LT250</t>
        </is>
      </c>
      <c r="S2234" s="233" t="n"/>
      <c r="T2234" s="233" t="n"/>
      <c r="U2234" s="233" t="n"/>
    </row>
    <row r="2235">
      <c r="B2235" s="233" t="inlineStr">
        <is>
          <t>N</t>
        </is>
      </c>
      <c r="C2235" s="233" t="inlineStr">
        <is>
          <t>ConTab_BOM_KP_Insert_5233</t>
        </is>
      </c>
      <c r="D2235" s="233" t="n"/>
      <c r="E2235" s="233" t="inlineStr">
        <is>
          <t>1220-7_8-KP</t>
        </is>
      </c>
      <c r="F2235" s="235" t="inlineStr">
        <is>
          <t>Opt_Insert</t>
        </is>
      </c>
      <c r="G2235" s="235" t="inlineStr">
        <is>
          <t>V</t>
        </is>
      </c>
      <c r="H2235" s="234" t="inlineStr">
        <is>
          <t>XV</t>
        </is>
      </c>
      <c r="I2235" s="188" t="inlineStr">
        <is>
          <t>Mechanical Seal</t>
        </is>
      </c>
      <c r="J2235" s="188" t="inlineStr">
        <is>
          <t>Single</t>
        </is>
      </c>
      <c r="K2235" s="188" t="n"/>
      <c r="L2235" s="188" t="inlineStr">
        <is>
          <t>Regreasable</t>
        </is>
      </c>
      <c r="M2235" s="188" t="inlineStr">
        <is>
          <t>J</t>
        </is>
      </c>
      <c r="N2235" s="188" t="inlineStr">
        <is>
          <t>Labrynth Lip Seal</t>
        </is>
      </c>
      <c r="O2235" s="188" t="inlineStr">
        <is>
          <t>Coating_Scotchkote134_interior_exterior_IncludeImpeller</t>
        </is>
      </c>
      <c r="P2235" s="172" t="inlineStr">
        <is>
          <t>RTF</t>
        </is>
      </c>
      <c r="Q2235" s="188" t="inlineStr">
        <is>
          <t>B101250</t>
        </is>
      </c>
      <c r="R2235" s="172" t="inlineStr">
        <is>
          <t>LT105</t>
        </is>
      </c>
      <c r="S2235" s="233" t="n"/>
      <c r="T2235" s="233" t="n"/>
      <c r="U2235" s="233" t="n"/>
    </row>
    <row r="2236">
      <c r="B2236" s="233" t="inlineStr">
        <is>
          <t>N</t>
        </is>
      </c>
      <c r="C2236" s="233" t="inlineStr">
        <is>
          <t>ConTab_BOM_KP_Insert_5234</t>
        </is>
      </c>
      <c r="D2236" s="233" t="n"/>
      <c r="E2236" s="233" t="inlineStr">
        <is>
          <t>1220-7_8-KP</t>
        </is>
      </c>
      <c r="F2236" s="235" t="inlineStr">
        <is>
          <t>Opt_Insert</t>
        </is>
      </c>
      <c r="G2236" s="235" t="inlineStr">
        <is>
          <t>V</t>
        </is>
      </c>
      <c r="H2236" s="234" t="inlineStr">
        <is>
          <t>XV</t>
        </is>
      </c>
      <c r="I2236" s="188" t="inlineStr">
        <is>
          <t>Packing</t>
        </is>
      </c>
      <c r="J2236" s="188" t="inlineStr">
        <is>
          <t>Packing</t>
        </is>
      </c>
      <c r="K2236" s="188" t="n"/>
      <c r="L2236" s="188" t="inlineStr">
        <is>
          <t>Regreasable</t>
        </is>
      </c>
      <c r="M2236" s="188" t="inlineStr">
        <is>
          <t>C35</t>
        </is>
      </c>
      <c r="N2236" s="188" t="inlineStr">
        <is>
          <t>Labrynth Lip Seal</t>
        </is>
      </c>
      <c r="O2236" s="188" t="inlineStr">
        <is>
          <t>Coating_Scotchkote134_interior_exterior_IncludeImpeller</t>
        </is>
      </c>
      <c r="P2236" s="172" t="inlineStr">
        <is>
          <t>RTF</t>
        </is>
      </c>
      <c r="Q2236" s="188" t="inlineStr">
        <is>
          <t>B101250</t>
        </is>
      </c>
      <c r="R2236" s="235" t="inlineStr">
        <is>
          <t>LT250</t>
        </is>
      </c>
      <c r="S2236" s="233" t="n"/>
      <c r="T2236" s="233" t="n"/>
      <c r="U2236" s="233" t="n"/>
    </row>
    <row r="2237">
      <c r="B2237" s="233" t="inlineStr">
        <is>
          <t>N</t>
        </is>
      </c>
      <c r="C2237" s="233" t="inlineStr">
        <is>
          <t>ConTab_BOM_KP_Insert_5235</t>
        </is>
      </c>
      <c r="D2237" s="233" t="n"/>
      <c r="E2237" s="233" t="inlineStr">
        <is>
          <t>1220-7_8-KP</t>
        </is>
      </c>
      <c r="F2237" s="235" t="inlineStr">
        <is>
          <t>Opt_Insert</t>
        </is>
      </c>
      <c r="G2237" s="235" t="inlineStr">
        <is>
          <t>V</t>
        </is>
      </c>
      <c r="H2237" s="234" t="inlineStr">
        <is>
          <t>XV</t>
        </is>
      </c>
      <c r="I2237" s="188" t="inlineStr">
        <is>
          <t>Packing</t>
        </is>
      </c>
      <c r="J2237" s="188" t="inlineStr">
        <is>
          <t>Packing</t>
        </is>
      </c>
      <c r="K2237" s="188" t="n"/>
      <c r="L2237" s="188" t="inlineStr">
        <is>
          <t>Regreasable</t>
        </is>
      </c>
      <c r="M2237" s="188" t="inlineStr">
        <is>
          <t>J</t>
        </is>
      </c>
      <c r="N2237" s="188" t="inlineStr">
        <is>
          <t>Labrynth Lip Seal</t>
        </is>
      </c>
      <c r="O2237" s="188" t="inlineStr">
        <is>
          <t>Coating_Scotchkote134_interior_exterior_IncludeImpeller</t>
        </is>
      </c>
      <c r="P2237" s="172" t="inlineStr">
        <is>
          <t>RTF</t>
        </is>
      </c>
      <c r="Q2237" s="188" t="inlineStr">
        <is>
          <t>B101250</t>
        </is>
      </c>
      <c r="R2237" s="172" t="inlineStr">
        <is>
          <t>LT105</t>
        </is>
      </c>
      <c r="S2237" s="233" t="n"/>
      <c r="T2237" s="233" t="n"/>
      <c r="U2237" s="233" t="n"/>
    </row>
    <row r="2238">
      <c r="B2238" s="233" t="inlineStr">
        <is>
          <t>N</t>
        </is>
      </c>
      <c r="C2238" s="233" t="inlineStr">
        <is>
          <t>ConTab_BOM_KP_Insert_5236</t>
        </is>
      </c>
      <c r="D2238" s="233" t="n"/>
      <c r="E2238" s="233" t="inlineStr">
        <is>
          <t>1220-7_8-KP</t>
        </is>
      </c>
      <c r="F2238" s="235" t="inlineStr">
        <is>
          <t>Opt_Insert</t>
        </is>
      </c>
      <c r="G2238" s="235" t="inlineStr">
        <is>
          <t>V</t>
        </is>
      </c>
      <c r="H2238" s="234" t="inlineStr">
        <is>
          <t>XV</t>
        </is>
      </c>
      <c r="I2238" s="188" t="inlineStr">
        <is>
          <t>Mechanical Seal</t>
        </is>
      </c>
      <c r="J2238" s="188" t="inlineStr">
        <is>
          <t>Single</t>
        </is>
      </c>
      <c r="K2238" s="188" t="n"/>
      <c r="L2238" s="188" t="inlineStr">
        <is>
          <t>Oil Lubricated Bath</t>
        </is>
      </c>
      <c r="M2238" s="188" t="inlineStr">
        <is>
          <t>C35</t>
        </is>
      </c>
      <c r="N2238" s="188" t="inlineStr">
        <is>
          <t>Labrynth Lip Seal</t>
        </is>
      </c>
      <c r="O2238" s="188" t="inlineStr">
        <is>
          <t>Coating_Scotchkote134_interior_exterior_IncludeImpeller</t>
        </is>
      </c>
      <c r="P2238" s="172" t="inlineStr">
        <is>
          <t>RTF</t>
        </is>
      </c>
      <c r="Q2238" s="188" t="inlineStr">
        <is>
          <t>B101250</t>
        </is>
      </c>
      <c r="R2238" s="235" t="inlineStr">
        <is>
          <t>LT250</t>
        </is>
      </c>
      <c r="S2238" s="233" t="n"/>
      <c r="T2238" s="233" t="n"/>
      <c r="U2238" s="233" t="n"/>
    </row>
    <row r="2239">
      <c r="B2239" s="233" t="inlineStr">
        <is>
          <t>N</t>
        </is>
      </c>
      <c r="C2239" s="233" t="inlineStr">
        <is>
          <t>ConTab_BOM_KP_Insert_5237</t>
        </is>
      </c>
      <c r="D2239" s="233" t="n"/>
      <c r="E2239" s="233" t="inlineStr">
        <is>
          <t>1220-7_8-KP</t>
        </is>
      </c>
      <c r="F2239" s="235" t="inlineStr">
        <is>
          <t>Opt_Insert</t>
        </is>
      </c>
      <c r="G2239" s="235" t="inlineStr">
        <is>
          <t>V</t>
        </is>
      </c>
      <c r="H2239" s="234" t="inlineStr">
        <is>
          <t>XV</t>
        </is>
      </c>
      <c r="I2239" s="188" t="inlineStr">
        <is>
          <t>Mechanical Seal</t>
        </is>
      </c>
      <c r="J2239" s="188" t="inlineStr">
        <is>
          <t>Single</t>
        </is>
      </c>
      <c r="K2239" s="188" t="n"/>
      <c r="L2239" s="188" t="inlineStr">
        <is>
          <t>Oil Lubricated Bath</t>
        </is>
      </c>
      <c r="M2239" s="188" t="inlineStr">
        <is>
          <t>J</t>
        </is>
      </c>
      <c r="N2239" s="188" t="inlineStr">
        <is>
          <t>Labrynth Lip Seal</t>
        </is>
      </c>
      <c r="O2239" s="188" t="inlineStr">
        <is>
          <t>Coating_Scotchkote134_interior_exterior_IncludeImpeller</t>
        </is>
      </c>
      <c r="P2239" s="172" t="inlineStr">
        <is>
          <t>RTF</t>
        </is>
      </c>
      <c r="Q2239" s="188" t="inlineStr">
        <is>
          <t>B101250</t>
        </is>
      </c>
      <c r="R2239" s="172" t="inlineStr">
        <is>
          <t>LT105</t>
        </is>
      </c>
      <c r="S2239" s="233" t="n"/>
      <c r="T2239" s="233" t="n"/>
      <c r="U2239" s="233" t="n"/>
    </row>
    <row r="2240">
      <c r="B2240" s="233" t="inlineStr">
        <is>
          <t>N</t>
        </is>
      </c>
      <c r="C2240" s="233" t="inlineStr">
        <is>
          <t>ConTab_BOM_KP_Insert_5238</t>
        </is>
      </c>
      <c r="D2240" s="233" t="n"/>
      <c r="E2240" s="233" t="inlineStr">
        <is>
          <t>1220-7_8-KP</t>
        </is>
      </c>
      <c r="F2240" s="235" t="inlineStr">
        <is>
          <t>Opt_Insert</t>
        </is>
      </c>
      <c r="G2240" s="235" t="inlineStr">
        <is>
          <t>V</t>
        </is>
      </c>
      <c r="H2240" s="234" t="inlineStr">
        <is>
          <t>XV</t>
        </is>
      </c>
      <c r="I2240" s="188" t="inlineStr">
        <is>
          <t>Packing</t>
        </is>
      </c>
      <c r="J2240" s="188" t="inlineStr">
        <is>
          <t>Packing</t>
        </is>
      </c>
      <c r="K2240" s="188" t="n"/>
      <c r="L2240" s="188" t="inlineStr">
        <is>
          <t>Oil Lubricated Bath</t>
        </is>
      </c>
      <c r="M2240" s="188" t="inlineStr">
        <is>
          <t>C35</t>
        </is>
      </c>
      <c r="N2240" s="188" t="inlineStr">
        <is>
          <t>Labrynth Lip Seal</t>
        </is>
      </c>
      <c r="O2240" s="188" t="inlineStr">
        <is>
          <t>Coating_Scotchkote134_interior_exterior_IncludeImpeller</t>
        </is>
      </c>
      <c r="P2240" s="172" t="inlineStr">
        <is>
          <t>RTF</t>
        </is>
      </c>
      <c r="Q2240" s="188" t="inlineStr">
        <is>
          <t>B101250</t>
        </is>
      </c>
      <c r="R2240" s="235" t="inlineStr">
        <is>
          <t>LT250</t>
        </is>
      </c>
      <c r="S2240" s="233" t="n"/>
      <c r="T2240" s="233" t="n"/>
      <c r="U2240" s="233" t="n"/>
    </row>
    <row r="2241">
      <c r="B2241" s="233" t="inlineStr">
        <is>
          <t>N</t>
        </is>
      </c>
      <c r="C2241" s="233" t="inlineStr">
        <is>
          <t>ConTab_BOM_KP_Insert_5239</t>
        </is>
      </c>
      <c r="D2241" s="233" t="n"/>
      <c r="E2241" s="233" t="inlineStr">
        <is>
          <t>1220-7_8-KP</t>
        </is>
      </c>
      <c r="F2241" s="235" t="inlineStr">
        <is>
          <t>Opt_Insert</t>
        </is>
      </c>
      <c r="G2241" s="235" t="inlineStr">
        <is>
          <t>V</t>
        </is>
      </c>
      <c r="H2241" s="234" t="inlineStr">
        <is>
          <t>XV</t>
        </is>
      </c>
      <c r="I2241" s="188" t="inlineStr">
        <is>
          <t>Packing</t>
        </is>
      </c>
      <c r="J2241" s="188" t="inlineStr">
        <is>
          <t>Packing</t>
        </is>
      </c>
      <c r="K2241" s="188" t="n"/>
      <c r="L2241" s="188" t="inlineStr">
        <is>
          <t>Oil Lubricated Bath</t>
        </is>
      </c>
      <c r="M2241" s="188" t="inlineStr">
        <is>
          <t>J</t>
        </is>
      </c>
      <c r="N2241" s="188" t="inlineStr">
        <is>
          <t>Labrynth Lip Seal</t>
        </is>
      </c>
      <c r="O2241" s="188" t="inlineStr">
        <is>
          <t>Coating_Scotchkote134_interior_exterior_IncludeImpeller</t>
        </is>
      </c>
      <c r="P2241" s="172" t="inlineStr">
        <is>
          <t>RTF</t>
        </is>
      </c>
      <c r="Q2241" s="188" t="inlineStr">
        <is>
          <t>B101250</t>
        </is>
      </c>
      <c r="R2241" s="172" t="inlineStr">
        <is>
          <t>LT105</t>
        </is>
      </c>
      <c r="S2241" s="233" t="n"/>
      <c r="T2241" s="233" t="n"/>
      <c r="U2241" s="233" t="n"/>
    </row>
    <row r="2242">
      <c r="B2242" s="233" t="inlineStr">
        <is>
          <t>N</t>
        </is>
      </c>
      <c r="C2242" s="233" t="inlineStr">
        <is>
          <t>ConTab_BOM_KP_Insert_5300</t>
        </is>
      </c>
      <c r="D2242" s="233" t="n"/>
      <c r="E2242" s="233" t="inlineStr">
        <is>
          <t>1228-3_4-KP</t>
        </is>
      </c>
      <c r="F2242" s="235" t="inlineStr">
        <is>
          <t>Opt_Insert</t>
        </is>
      </c>
      <c r="G2242" s="235" t="inlineStr">
        <is>
          <t>H</t>
        </is>
      </c>
      <c r="H2242" s="234" t="inlineStr">
        <is>
          <t>XH</t>
        </is>
      </c>
      <c r="I2242" s="188" t="inlineStr">
        <is>
          <t>Mechanical Seal</t>
        </is>
      </c>
      <c r="J2242" s="188" t="inlineStr">
        <is>
          <t>Single</t>
        </is>
      </c>
      <c r="K2242" s="188" t="n"/>
      <c r="L2242" s="188" t="inlineStr">
        <is>
          <t>Regreasable</t>
        </is>
      </c>
      <c r="M2242" s="188" t="inlineStr">
        <is>
          <t>X</t>
        </is>
      </c>
      <c r="N2242" s="188" t="inlineStr">
        <is>
          <t>Special/Other</t>
        </is>
      </c>
      <c r="O2242" s="188" t="inlineStr">
        <is>
          <t>Coating_Standard</t>
        </is>
      </c>
      <c r="P2242" s="172" t="inlineStr">
        <is>
          <t>RTF</t>
        </is>
      </c>
      <c r="Q2242" s="188" t="inlineStr">
        <is>
          <t>B101250</t>
        </is>
      </c>
      <c r="R2242" s="172" t="inlineStr">
        <is>
          <t>LT029</t>
        </is>
      </c>
      <c r="S2242" s="233" t="n"/>
      <c r="T2242" s="233" t="n"/>
      <c r="U2242" s="233" t="n"/>
    </row>
    <row r="2243">
      <c r="B2243" s="233" t="inlineStr">
        <is>
          <t>N</t>
        </is>
      </c>
      <c r="C2243" s="233" t="inlineStr">
        <is>
          <t>ConTab_BOM_KP_Insert_5301</t>
        </is>
      </c>
      <c r="D2243" s="233" t="n"/>
      <c r="E2243" s="233" t="inlineStr">
        <is>
          <t>1228-3_4-KP</t>
        </is>
      </c>
      <c r="F2243" s="235" t="inlineStr">
        <is>
          <t>Opt_Insert</t>
        </is>
      </c>
      <c r="G2243" s="235" t="inlineStr">
        <is>
          <t>H</t>
        </is>
      </c>
      <c r="H2243" s="234" t="inlineStr">
        <is>
          <t>XH</t>
        </is>
      </c>
      <c r="I2243" s="188" t="inlineStr">
        <is>
          <t>Packing</t>
        </is>
      </c>
      <c r="J2243" s="188" t="inlineStr">
        <is>
          <t>Packing</t>
        </is>
      </c>
      <c r="K2243" s="188" t="n"/>
      <c r="L2243" s="188" t="inlineStr">
        <is>
          <t>Regreasable</t>
        </is>
      </c>
      <c r="M2243" s="188" t="inlineStr">
        <is>
          <t>X</t>
        </is>
      </c>
      <c r="N2243" s="188" t="inlineStr">
        <is>
          <t>Special/Other</t>
        </is>
      </c>
      <c r="O2243" s="188" t="inlineStr">
        <is>
          <t>Coating_Standard</t>
        </is>
      </c>
      <c r="P2243" s="172" t="inlineStr">
        <is>
          <t>RTF</t>
        </is>
      </c>
      <c r="Q2243" s="188" t="inlineStr">
        <is>
          <t>B101250</t>
        </is>
      </c>
      <c r="R2243" s="172" t="inlineStr">
        <is>
          <t>LT029</t>
        </is>
      </c>
      <c r="S2243" s="233" t="n"/>
      <c r="T2243" s="233" t="n"/>
      <c r="U2243" s="233" t="n"/>
    </row>
    <row r="2244">
      <c r="B2244" s="233" t="inlineStr">
        <is>
          <t>N</t>
        </is>
      </c>
      <c r="C2244" s="233" t="inlineStr">
        <is>
          <t>ConTab_BOM_KP_Insert_5302</t>
        </is>
      </c>
      <c r="D2244" s="233" t="n"/>
      <c r="E2244" s="233" t="inlineStr">
        <is>
          <t>1228-3_4-KP</t>
        </is>
      </c>
      <c r="F2244" s="235" t="inlineStr">
        <is>
          <t>Opt_Insert</t>
        </is>
      </c>
      <c r="G2244" s="235" t="inlineStr">
        <is>
          <t>H</t>
        </is>
      </c>
      <c r="H2244" s="234" t="inlineStr">
        <is>
          <t>XH</t>
        </is>
      </c>
      <c r="I2244" s="188" t="inlineStr">
        <is>
          <t>Mechanical Seal</t>
        </is>
      </c>
      <c r="J2244" s="188" t="inlineStr">
        <is>
          <t>Single</t>
        </is>
      </c>
      <c r="K2244" s="188" t="n"/>
      <c r="L2244" s="188" t="inlineStr">
        <is>
          <t>Oil Lubricated Bath</t>
        </is>
      </c>
      <c r="M2244" s="188" t="inlineStr">
        <is>
          <t>C35</t>
        </is>
      </c>
      <c r="N2244" s="188" t="inlineStr">
        <is>
          <t>Lip Seal</t>
        </is>
      </c>
      <c r="O2244" s="188" t="inlineStr">
        <is>
          <t>Coating_Standard</t>
        </is>
      </c>
      <c r="P2244" s="208" t="n">
        <v>98553395</v>
      </c>
      <c r="Q2244" s="188" t="inlineStr">
        <is>
          <t>B103120</t>
        </is>
      </c>
      <c r="R2244" s="172" t="inlineStr">
        <is>
          <t>LT105</t>
        </is>
      </c>
      <c r="S2244" s="233" t="n"/>
      <c r="T2244" s="233" t="n"/>
      <c r="U2244" s="233" t="n"/>
    </row>
    <row r="2245">
      <c r="B2245" s="233" t="inlineStr">
        <is>
          <t>N</t>
        </is>
      </c>
      <c r="C2245" s="233" t="inlineStr">
        <is>
          <t>ConTab_BOM_KP_Insert_5303</t>
        </is>
      </c>
      <c r="D2245" s="233" t="n"/>
      <c r="E2245" s="233" t="inlineStr">
        <is>
          <t>1228-3_4-KP</t>
        </is>
      </c>
      <c r="F2245" s="235" t="inlineStr">
        <is>
          <t>Opt_Insert</t>
        </is>
      </c>
      <c r="G2245" s="235" t="inlineStr">
        <is>
          <t>H</t>
        </is>
      </c>
      <c r="H2245" s="234" t="inlineStr">
        <is>
          <t>XH</t>
        </is>
      </c>
      <c r="I2245" s="188" t="inlineStr">
        <is>
          <t>Mechanical Seal</t>
        </is>
      </c>
      <c r="J2245" s="188" t="inlineStr">
        <is>
          <t>Single</t>
        </is>
      </c>
      <c r="K2245" s="188" t="n"/>
      <c r="L2245" s="188" t="inlineStr">
        <is>
          <t>Oil Lubricated Bath</t>
        </is>
      </c>
      <c r="M2245" s="188" t="inlineStr">
        <is>
          <t>J</t>
        </is>
      </c>
      <c r="N2245" s="188" t="inlineStr">
        <is>
          <t>Lip Seal</t>
        </is>
      </c>
      <c r="O2245" s="188" t="inlineStr">
        <is>
          <t>Coating_Standard</t>
        </is>
      </c>
      <c r="P2245" s="208" t="n">
        <v>98553396</v>
      </c>
      <c r="Q2245" s="188" t="inlineStr">
        <is>
          <t>B101250</t>
        </is>
      </c>
      <c r="R2245" s="172" t="inlineStr">
        <is>
          <t>LT105</t>
        </is>
      </c>
      <c r="S2245" s="233" t="n"/>
      <c r="T2245" s="233" t="n"/>
      <c r="U2245" s="233" t="n"/>
    </row>
    <row r="2246">
      <c r="B2246" s="233" t="inlineStr">
        <is>
          <t>N</t>
        </is>
      </c>
      <c r="C2246" s="233" t="inlineStr">
        <is>
          <t>ConTab_BOM_KP_Insert_5304</t>
        </is>
      </c>
      <c r="D2246" s="233" t="n"/>
      <c r="E2246" s="233" t="inlineStr">
        <is>
          <t>1228-3_4-KP</t>
        </is>
      </c>
      <c r="F2246" s="235" t="inlineStr">
        <is>
          <t>Opt_Insert</t>
        </is>
      </c>
      <c r="G2246" s="235" t="inlineStr">
        <is>
          <t>H</t>
        </is>
      </c>
      <c r="H2246" s="234" t="inlineStr">
        <is>
          <t>XH</t>
        </is>
      </c>
      <c r="I2246" s="188" t="inlineStr">
        <is>
          <t>Mechanical Seal</t>
        </is>
      </c>
      <c r="J2246" s="188" t="inlineStr">
        <is>
          <t>Single</t>
        </is>
      </c>
      <c r="K2246" s="188" t="n"/>
      <c r="L2246" s="188" t="inlineStr">
        <is>
          <t>Oil Lubricated Bath</t>
        </is>
      </c>
      <c r="M2246" s="188" t="inlineStr">
        <is>
          <t>X</t>
        </is>
      </c>
      <c r="N2246" s="188" t="inlineStr">
        <is>
          <t>Special/Other</t>
        </is>
      </c>
      <c r="O2246" s="188" t="inlineStr">
        <is>
          <t>Coating_Standard</t>
        </is>
      </c>
      <c r="P2246" s="172" t="inlineStr">
        <is>
          <t>RTF</t>
        </is>
      </c>
      <c r="Q2246" s="188" t="inlineStr">
        <is>
          <t>B101250</t>
        </is>
      </c>
      <c r="R2246" s="172" t="inlineStr">
        <is>
          <t>LT029</t>
        </is>
      </c>
      <c r="S2246" s="233" t="n"/>
      <c r="T2246" s="233" t="n"/>
      <c r="U2246" s="233" t="n"/>
    </row>
    <row r="2247">
      <c r="B2247" s="233" t="inlineStr">
        <is>
          <t>N</t>
        </is>
      </c>
      <c r="C2247" s="233" t="inlineStr">
        <is>
          <t>ConTab_BOM_KP_Insert_5305</t>
        </is>
      </c>
      <c r="D2247" s="233" t="n"/>
      <c r="E2247" s="233" t="inlineStr">
        <is>
          <t>1228-3_4-KP</t>
        </is>
      </c>
      <c r="F2247" s="235" t="inlineStr">
        <is>
          <t>Opt_Insert</t>
        </is>
      </c>
      <c r="G2247" s="235" t="inlineStr">
        <is>
          <t>H</t>
        </is>
      </c>
      <c r="H2247" s="234" t="inlineStr">
        <is>
          <t>XH</t>
        </is>
      </c>
      <c r="I2247" s="188" t="inlineStr">
        <is>
          <t>Packing</t>
        </is>
      </c>
      <c r="J2247" s="188" t="inlineStr">
        <is>
          <t>Packing</t>
        </is>
      </c>
      <c r="K2247" s="188" t="n"/>
      <c r="L2247" s="188" t="inlineStr">
        <is>
          <t>Oil Lubricated Bath</t>
        </is>
      </c>
      <c r="M2247" s="188" t="inlineStr">
        <is>
          <t>C35</t>
        </is>
      </c>
      <c r="N2247" s="188" t="inlineStr">
        <is>
          <t>Lip Seal</t>
        </is>
      </c>
      <c r="O2247" s="188" t="inlineStr">
        <is>
          <t>Coating_Standard</t>
        </is>
      </c>
      <c r="P2247" s="172" t="inlineStr">
        <is>
          <t>RTF</t>
        </is>
      </c>
      <c r="Q2247" s="188" t="inlineStr">
        <is>
          <t>B103120</t>
        </is>
      </c>
      <c r="R2247" s="172" t="inlineStr">
        <is>
          <t>LT105</t>
        </is>
      </c>
      <c r="S2247" s="233" t="n"/>
      <c r="T2247" s="233" t="n"/>
      <c r="U2247" s="233" t="n"/>
    </row>
    <row r="2248">
      <c r="B2248" s="233" t="inlineStr">
        <is>
          <t>N</t>
        </is>
      </c>
      <c r="C2248" s="233" t="inlineStr">
        <is>
          <t>ConTab_BOM_KP_Insert_5306</t>
        </is>
      </c>
      <c r="D2248" s="233" t="n"/>
      <c r="E2248" s="233" t="inlineStr">
        <is>
          <t>1228-3_4-KP</t>
        </is>
      </c>
      <c r="F2248" s="235" t="inlineStr">
        <is>
          <t>Opt_Insert</t>
        </is>
      </c>
      <c r="G2248" s="235" t="inlineStr">
        <is>
          <t>H</t>
        </is>
      </c>
      <c r="H2248" s="234" t="inlineStr">
        <is>
          <t>XH</t>
        </is>
      </c>
      <c r="I2248" s="188" t="inlineStr">
        <is>
          <t>Packing</t>
        </is>
      </c>
      <c r="J2248" s="188" t="inlineStr">
        <is>
          <t>Packing</t>
        </is>
      </c>
      <c r="K2248" s="188" t="n"/>
      <c r="L2248" s="188" t="inlineStr">
        <is>
          <t>Oil Lubricated Bath</t>
        </is>
      </c>
      <c r="M2248" s="188" t="inlineStr">
        <is>
          <t>J</t>
        </is>
      </c>
      <c r="N2248" s="188" t="inlineStr">
        <is>
          <t>Lip Seal</t>
        </is>
      </c>
      <c r="O2248" s="188" t="inlineStr">
        <is>
          <t>Coating_Standard</t>
        </is>
      </c>
      <c r="P2248" s="172" t="inlineStr">
        <is>
          <t>RTF</t>
        </is>
      </c>
      <c r="Q2248" s="188" t="inlineStr">
        <is>
          <t>B101250</t>
        </is>
      </c>
      <c r="R2248" s="172" t="inlineStr">
        <is>
          <t>LT105</t>
        </is>
      </c>
      <c r="S2248" s="233" t="n"/>
      <c r="T2248" s="233" t="n"/>
      <c r="U2248" s="233" t="n"/>
    </row>
    <row r="2249">
      <c r="B2249" s="233" t="inlineStr">
        <is>
          <t>N</t>
        </is>
      </c>
      <c r="C2249" s="233" t="inlineStr">
        <is>
          <t>ConTab_BOM_KP_Insert_5307</t>
        </is>
      </c>
      <c r="D2249" s="233" t="n"/>
      <c r="E2249" s="233" t="inlineStr">
        <is>
          <t>1228-3_4-KP</t>
        </is>
      </c>
      <c r="F2249" s="235" t="inlineStr">
        <is>
          <t>Opt_Insert</t>
        </is>
      </c>
      <c r="G2249" s="235" t="inlineStr">
        <is>
          <t>H</t>
        </is>
      </c>
      <c r="H2249" s="234" t="inlineStr">
        <is>
          <t>XH</t>
        </is>
      </c>
      <c r="I2249" s="188" t="inlineStr">
        <is>
          <t>Packing</t>
        </is>
      </c>
      <c r="J2249" s="188" t="inlineStr">
        <is>
          <t>Packing</t>
        </is>
      </c>
      <c r="K2249" s="188" t="n"/>
      <c r="L2249" s="188" t="inlineStr">
        <is>
          <t>Oil Lubricated Bath</t>
        </is>
      </c>
      <c r="M2249" s="188" t="inlineStr">
        <is>
          <t>X</t>
        </is>
      </c>
      <c r="N2249" s="188" t="inlineStr">
        <is>
          <t>Special/Other</t>
        </is>
      </c>
      <c r="O2249" s="188" t="inlineStr">
        <is>
          <t>Coating_Standard</t>
        </is>
      </c>
      <c r="P2249" s="172" t="inlineStr">
        <is>
          <t>RTF</t>
        </is>
      </c>
      <c r="Q2249" s="188" t="inlineStr">
        <is>
          <t>B101250</t>
        </is>
      </c>
      <c r="R2249" s="172" t="inlineStr">
        <is>
          <t>LT029</t>
        </is>
      </c>
      <c r="S2249" s="233" t="n"/>
      <c r="T2249" s="233" t="n"/>
      <c r="U2249" s="233" t="n"/>
    </row>
    <row r="2250">
      <c r="B2250" s="233" t="inlineStr">
        <is>
          <t>N</t>
        </is>
      </c>
      <c r="C2250" s="233" t="inlineStr">
        <is>
          <t>ConTab_BOM_KP_Insert_5308</t>
        </is>
      </c>
      <c r="D2250" s="233" t="n"/>
      <c r="E2250" s="233" t="inlineStr">
        <is>
          <t>1228-3_4-KP</t>
        </is>
      </c>
      <c r="F2250" s="235" t="inlineStr">
        <is>
          <t>Opt_Insert</t>
        </is>
      </c>
      <c r="G2250" s="235" t="inlineStr">
        <is>
          <t>H</t>
        </is>
      </c>
      <c r="H2250" s="234" t="inlineStr">
        <is>
          <t>XH</t>
        </is>
      </c>
      <c r="I2250" s="188" t="inlineStr">
        <is>
          <t>Mechanical Seal</t>
        </is>
      </c>
      <c r="J2250" s="188" t="inlineStr">
        <is>
          <t>Single</t>
        </is>
      </c>
      <c r="K2250" s="188" t="n"/>
      <c r="L2250" s="188" t="inlineStr">
        <is>
          <t>Regreasable</t>
        </is>
      </c>
      <c r="M2250" s="188" t="inlineStr">
        <is>
          <t>C35</t>
        </is>
      </c>
      <c r="N2250" s="188" t="inlineStr">
        <is>
          <t>Lip Seal</t>
        </is>
      </c>
      <c r="O2250" s="188" t="inlineStr">
        <is>
          <t>Coating_Standard</t>
        </is>
      </c>
      <c r="P2250" s="172" t="inlineStr">
        <is>
          <t>RTF</t>
        </is>
      </c>
      <c r="Q2250" s="188" t="inlineStr">
        <is>
          <t>B103120</t>
        </is>
      </c>
      <c r="R2250" s="172" t="inlineStr">
        <is>
          <t>LT105</t>
        </is>
      </c>
      <c r="S2250" s="233" t="n"/>
      <c r="T2250" s="233" t="n"/>
      <c r="U2250" s="233" t="n"/>
    </row>
    <row r="2251">
      <c r="B2251" s="233" t="inlineStr">
        <is>
          <t>N</t>
        </is>
      </c>
      <c r="C2251" s="233" t="inlineStr">
        <is>
          <t>ConTab_BOM_KP_Insert_5309</t>
        </is>
      </c>
      <c r="D2251" s="233" t="n"/>
      <c r="E2251" s="233" t="inlineStr">
        <is>
          <t>1228-3_4-KP</t>
        </is>
      </c>
      <c r="F2251" s="235" t="inlineStr">
        <is>
          <t>Opt_Insert</t>
        </is>
      </c>
      <c r="G2251" s="235" t="inlineStr">
        <is>
          <t>H</t>
        </is>
      </c>
      <c r="H2251" s="234" t="inlineStr">
        <is>
          <t>XH</t>
        </is>
      </c>
      <c r="I2251" s="188" t="inlineStr">
        <is>
          <t>Mechanical Seal</t>
        </is>
      </c>
      <c r="J2251" s="188" t="inlineStr">
        <is>
          <t>Single</t>
        </is>
      </c>
      <c r="K2251" s="188" t="n"/>
      <c r="L2251" s="188" t="inlineStr">
        <is>
          <t>Regreasable</t>
        </is>
      </c>
      <c r="M2251" s="188" t="inlineStr">
        <is>
          <t>J</t>
        </is>
      </c>
      <c r="N2251" s="188" t="inlineStr">
        <is>
          <t>Lip Seal</t>
        </is>
      </c>
      <c r="O2251" s="188" t="inlineStr">
        <is>
          <t>Coating_Standard</t>
        </is>
      </c>
      <c r="P2251" s="172" t="inlineStr">
        <is>
          <t>RTF</t>
        </is>
      </c>
      <c r="Q2251" s="188" t="inlineStr">
        <is>
          <t>B101250</t>
        </is>
      </c>
      <c r="R2251" s="172" t="inlineStr">
        <is>
          <t>LT105</t>
        </is>
      </c>
      <c r="S2251" s="233" t="n"/>
      <c r="T2251" s="233" t="n"/>
      <c r="U2251" s="233" t="n"/>
    </row>
    <row r="2252">
      <c r="B2252" s="233" t="inlineStr">
        <is>
          <t>N</t>
        </is>
      </c>
      <c r="C2252" s="233" t="inlineStr">
        <is>
          <t>ConTab_BOM_KP_Insert_5310</t>
        </is>
      </c>
      <c r="D2252" s="233" t="n"/>
      <c r="E2252" s="233" t="inlineStr">
        <is>
          <t>1228-3_4-KP</t>
        </is>
      </c>
      <c r="F2252" s="235" t="inlineStr">
        <is>
          <t>Opt_Insert</t>
        </is>
      </c>
      <c r="G2252" s="235" t="inlineStr">
        <is>
          <t>H</t>
        </is>
      </c>
      <c r="H2252" s="234" t="inlineStr">
        <is>
          <t>XH</t>
        </is>
      </c>
      <c r="I2252" s="188" t="inlineStr">
        <is>
          <t>Packing</t>
        </is>
      </c>
      <c r="J2252" s="188" t="inlineStr">
        <is>
          <t>Packing</t>
        </is>
      </c>
      <c r="K2252" s="188" t="n"/>
      <c r="L2252" s="188" t="inlineStr">
        <is>
          <t>Regreasable</t>
        </is>
      </c>
      <c r="M2252" s="188" t="inlineStr">
        <is>
          <t>C35</t>
        </is>
      </c>
      <c r="N2252" s="188" t="inlineStr">
        <is>
          <t>Lip Seal</t>
        </is>
      </c>
      <c r="O2252" s="188" t="inlineStr">
        <is>
          <t>Coating_Standard</t>
        </is>
      </c>
      <c r="P2252" s="172" t="inlineStr">
        <is>
          <t>RTF</t>
        </is>
      </c>
      <c r="Q2252" s="188" t="inlineStr">
        <is>
          <t>B103120</t>
        </is>
      </c>
      <c r="R2252" s="172" t="inlineStr">
        <is>
          <t>LT105</t>
        </is>
      </c>
      <c r="S2252" s="233" t="n"/>
      <c r="T2252" s="233" t="n"/>
      <c r="U2252" s="233" t="n"/>
    </row>
    <row r="2253">
      <c r="B2253" s="233" t="inlineStr">
        <is>
          <t>N</t>
        </is>
      </c>
      <c r="C2253" s="233" t="inlineStr">
        <is>
          <t>ConTab_BOM_KP_Insert_5311</t>
        </is>
      </c>
      <c r="D2253" s="233" t="n"/>
      <c r="E2253" s="233" t="inlineStr">
        <is>
          <t>1228-3_4-KP</t>
        </is>
      </c>
      <c r="F2253" s="235" t="inlineStr">
        <is>
          <t>Opt_Insert</t>
        </is>
      </c>
      <c r="G2253" s="235" t="inlineStr">
        <is>
          <t>H</t>
        </is>
      </c>
      <c r="H2253" s="234" t="inlineStr">
        <is>
          <t>XH</t>
        </is>
      </c>
      <c r="I2253" s="188" t="inlineStr">
        <is>
          <t>Packing</t>
        </is>
      </c>
      <c r="J2253" s="188" t="inlineStr">
        <is>
          <t>Packing</t>
        </is>
      </c>
      <c r="K2253" s="188" t="n"/>
      <c r="L2253" s="188" t="inlineStr">
        <is>
          <t>Regreasable</t>
        </is>
      </c>
      <c r="M2253" s="188" t="inlineStr">
        <is>
          <t>J</t>
        </is>
      </c>
      <c r="N2253" s="188" t="inlineStr">
        <is>
          <t>Lip Seal</t>
        </is>
      </c>
      <c r="O2253" s="188" t="inlineStr">
        <is>
          <t>Coating_Standard</t>
        </is>
      </c>
      <c r="P2253" s="172" t="inlineStr">
        <is>
          <t>RTF</t>
        </is>
      </c>
      <c r="Q2253" s="188" t="inlineStr">
        <is>
          <t>B101250</t>
        </is>
      </c>
      <c r="R2253" s="172" t="inlineStr">
        <is>
          <t>LT105</t>
        </is>
      </c>
      <c r="S2253" s="233" t="n"/>
      <c r="T2253" s="233" t="n"/>
      <c r="U2253" s="233" t="n"/>
    </row>
    <row r="2254">
      <c r="B2254" s="233" t="inlineStr">
        <is>
          <t>N</t>
        </is>
      </c>
      <c r="C2254" s="233" t="inlineStr">
        <is>
          <t>ConTab_BOM_KP_Insert_5312</t>
        </is>
      </c>
      <c r="D2254" s="233" t="n"/>
      <c r="E2254" s="233" t="inlineStr">
        <is>
          <t>1228-3_4-KP</t>
        </is>
      </c>
      <c r="F2254" s="235" t="inlineStr">
        <is>
          <t>Opt_Insert</t>
        </is>
      </c>
      <c r="G2254" s="235" t="inlineStr">
        <is>
          <t>H</t>
        </is>
      </c>
      <c r="H2254" s="234" t="inlineStr">
        <is>
          <t>XH</t>
        </is>
      </c>
      <c r="I2254" s="188" t="inlineStr">
        <is>
          <t>Mechanical Seal</t>
        </is>
      </c>
      <c r="J2254" s="188" t="inlineStr">
        <is>
          <t>Single</t>
        </is>
      </c>
      <c r="K2254" s="188" t="n"/>
      <c r="L2254" s="188" t="inlineStr">
        <is>
          <t>Regreasable</t>
        </is>
      </c>
      <c r="M2254" s="188" t="inlineStr">
        <is>
          <t>C35</t>
        </is>
      </c>
      <c r="N2254" s="188" t="inlineStr">
        <is>
          <t>Labrynth Lip Seal</t>
        </is>
      </c>
      <c r="O2254" s="188" t="inlineStr">
        <is>
          <t>Coating_Standard</t>
        </is>
      </c>
      <c r="P2254" s="172" t="inlineStr">
        <is>
          <t>RTF</t>
        </is>
      </c>
      <c r="Q2254" s="188" t="inlineStr">
        <is>
          <t>B101250</t>
        </is>
      </c>
      <c r="R2254" s="172" t="inlineStr">
        <is>
          <t>LT105</t>
        </is>
      </c>
      <c r="S2254" s="233" t="n"/>
      <c r="T2254" s="233" t="n"/>
      <c r="U2254" s="233" t="n"/>
    </row>
    <row r="2255">
      <c r="B2255" s="233" t="inlineStr">
        <is>
          <t>N</t>
        </is>
      </c>
      <c r="C2255" s="233" t="inlineStr">
        <is>
          <t>ConTab_BOM_KP_Insert_5313</t>
        </is>
      </c>
      <c r="D2255" s="233" t="n"/>
      <c r="E2255" s="233" t="inlineStr">
        <is>
          <t>1228-3_4-KP</t>
        </is>
      </c>
      <c r="F2255" s="235" t="inlineStr">
        <is>
          <t>Opt_Insert</t>
        </is>
      </c>
      <c r="G2255" s="235" t="inlineStr">
        <is>
          <t>H</t>
        </is>
      </c>
      <c r="H2255" s="234" t="inlineStr">
        <is>
          <t>XH</t>
        </is>
      </c>
      <c r="I2255" s="188" t="inlineStr">
        <is>
          <t>Mechanical Seal</t>
        </is>
      </c>
      <c r="J2255" s="188" t="inlineStr">
        <is>
          <t>Single</t>
        </is>
      </c>
      <c r="K2255" s="188" t="n"/>
      <c r="L2255" s="188" t="inlineStr">
        <is>
          <t>Regreasable</t>
        </is>
      </c>
      <c r="M2255" s="188" t="inlineStr">
        <is>
          <t>J</t>
        </is>
      </c>
      <c r="N2255" s="188" t="inlineStr">
        <is>
          <t>Labrynth Lip Seal</t>
        </is>
      </c>
      <c r="O2255" s="188" t="inlineStr">
        <is>
          <t>Coating_Standard</t>
        </is>
      </c>
      <c r="P2255" s="172" t="inlineStr">
        <is>
          <t>RTF</t>
        </is>
      </c>
      <c r="Q2255" s="188" t="inlineStr">
        <is>
          <t>B101250</t>
        </is>
      </c>
      <c r="R2255" s="172" t="inlineStr">
        <is>
          <t>LT105</t>
        </is>
      </c>
      <c r="S2255" s="233" t="n"/>
      <c r="T2255" s="233" t="n"/>
      <c r="U2255" s="233" t="n"/>
    </row>
    <row r="2256">
      <c r="B2256" s="233" t="inlineStr">
        <is>
          <t>N</t>
        </is>
      </c>
      <c r="C2256" s="233" t="inlineStr">
        <is>
          <t>ConTab_BOM_KP_Insert_5314</t>
        </is>
      </c>
      <c r="D2256" s="233" t="n"/>
      <c r="E2256" s="233" t="inlineStr">
        <is>
          <t>1228-3_4-KP</t>
        </is>
      </c>
      <c r="F2256" s="235" t="inlineStr">
        <is>
          <t>Opt_Insert</t>
        </is>
      </c>
      <c r="G2256" s="235" t="inlineStr">
        <is>
          <t>H</t>
        </is>
      </c>
      <c r="H2256" s="234" t="inlineStr">
        <is>
          <t>XH</t>
        </is>
      </c>
      <c r="I2256" s="188" t="inlineStr">
        <is>
          <t>Packing</t>
        </is>
      </c>
      <c r="J2256" s="188" t="inlineStr">
        <is>
          <t>Packing</t>
        </is>
      </c>
      <c r="K2256" s="188" t="n"/>
      <c r="L2256" s="188" t="inlineStr">
        <is>
          <t>Regreasable</t>
        </is>
      </c>
      <c r="M2256" s="188" t="inlineStr">
        <is>
          <t>C35</t>
        </is>
      </c>
      <c r="N2256" s="188" t="inlineStr">
        <is>
          <t>Labrynth Lip Seal</t>
        </is>
      </c>
      <c r="O2256" s="188" t="inlineStr">
        <is>
          <t>Coating_Standard</t>
        </is>
      </c>
      <c r="P2256" s="172" t="inlineStr">
        <is>
          <t>RTF</t>
        </is>
      </c>
      <c r="Q2256" s="188" t="inlineStr">
        <is>
          <t>B101250</t>
        </is>
      </c>
      <c r="R2256" s="172" t="inlineStr">
        <is>
          <t>LT105</t>
        </is>
      </c>
      <c r="S2256" s="233" t="n"/>
      <c r="T2256" s="233" t="n"/>
      <c r="U2256" s="233" t="n"/>
    </row>
    <row r="2257">
      <c r="B2257" s="233" t="inlineStr">
        <is>
          <t>N</t>
        </is>
      </c>
      <c r="C2257" s="233" t="inlineStr">
        <is>
          <t>ConTab_BOM_KP_Insert_5315</t>
        </is>
      </c>
      <c r="D2257" s="233" t="n"/>
      <c r="E2257" s="233" t="inlineStr">
        <is>
          <t>1228-3_4-KP</t>
        </is>
      </c>
      <c r="F2257" s="235" t="inlineStr">
        <is>
          <t>Opt_Insert</t>
        </is>
      </c>
      <c r="G2257" s="235" t="inlineStr">
        <is>
          <t>H</t>
        </is>
      </c>
      <c r="H2257" s="234" t="inlineStr">
        <is>
          <t>XH</t>
        </is>
      </c>
      <c r="I2257" s="188" t="inlineStr">
        <is>
          <t>Packing</t>
        </is>
      </c>
      <c r="J2257" s="188" t="inlineStr">
        <is>
          <t>Packing</t>
        </is>
      </c>
      <c r="K2257" s="188" t="n"/>
      <c r="L2257" s="188" t="inlineStr">
        <is>
          <t>Regreasable</t>
        </is>
      </c>
      <c r="M2257" s="188" t="inlineStr">
        <is>
          <t>J</t>
        </is>
      </c>
      <c r="N2257" s="188" t="inlineStr">
        <is>
          <t>Labrynth Lip Seal</t>
        </is>
      </c>
      <c r="O2257" s="188" t="inlineStr">
        <is>
          <t>Coating_Standard</t>
        </is>
      </c>
      <c r="P2257" s="172" t="inlineStr">
        <is>
          <t>RTF</t>
        </is>
      </c>
      <c r="Q2257" s="188" t="inlineStr">
        <is>
          <t>B101250</t>
        </is>
      </c>
      <c r="R2257" s="172" t="inlineStr">
        <is>
          <t>LT105</t>
        </is>
      </c>
      <c r="S2257" s="233" t="n"/>
      <c r="T2257" s="233" t="n"/>
      <c r="U2257" s="233" t="n"/>
    </row>
    <row r="2258">
      <c r="B2258" s="233" t="inlineStr">
        <is>
          <t>N</t>
        </is>
      </c>
      <c r="C2258" s="233" t="inlineStr">
        <is>
          <t>ConTab_BOM_KP_Insert_5316</t>
        </is>
      </c>
      <c r="D2258" s="233" t="n"/>
      <c r="E2258" s="233" t="inlineStr">
        <is>
          <t>1228-3_4-KP</t>
        </is>
      </c>
      <c r="F2258" s="235" t="inlineStr">
        <is>
          <t>Opt_Insert</t>
        </is>
      </c>
      <c r="G2258" s="235" t="inlineStr">
        <is>
          <t>H</t>
        </is>
      </c>
      <c r="H2258" s="234" t="inlineStr">
        <is>
          <t>XH</t>
        </is>
      </c>
      <c r="I2258" s="188" t="inlineStr">
        <is>
          <t>Mechanical Seal</t>
        </is>
      </c>
      <c r="J2258" s="188" t="inlineStr">
        <is>
          <t>Single</t>
        </is>
      </c>
      <c r="K2258" s="188" t="n"/>
      <c r="L2258" s="188" t="inlineStr">
        <is>
          <t>Oil Lubricated Bath</t>
        </is>
      </c>
      <c r="M2258" s="188" t="inlineStr">
        <is>
          <t>C35</t>
        </is>
      </c>
      <c r="N2258" s="188" t="inlineStr">
        <is>
          <t>Labrynth Lip Seal</t>
        </is>
      </c>
      <c r="O2258" s="188" t="inlineStr">
        <is>
          <t>Coating_Standard</t>
        </is>
      </c>
      <c r="P2258" s="172" t="inlineStr">
        <is>
          <t>RTF</t>
        </is>
      </c>
      <c r="Q2258" s="188" t="inlineStr">
        <is>
          <t>B101250</t>
        </is>
      </c>
      <c r="R2258" s="172" t="inlineStr">
        <is>
          <t>LT105</t>
        </is>
      </c>
      <c r="S2258" s="233" t="n"/>
      <c r="T2258" s="233" t="n"/>
      <c r="U2258" s="233" t="n"/>
    </row>
    <row r="2259">
      <c r="B2259" s="233" t="inlineStr">
        <is>
          <t>N</t>
        </is>
      </c>
      <c r="C2259" s="233" t="inlineStr">
        <is>
          <t>ConTab_BOM_KP_Insert_5317</t>
        </is>
      </c>
      <c r="D2259" s="233" t="n"/>
      <c r="E2259" s="233" t="inlineStr">
        <is>
          <t>1228-3_4-KP</t>
        </is>
      </c>
      <c r="F2259" s="235" t="inlineStr">
        <is>
          <t>Opt_Insert</t>
        </is>
      </c>
      <c r="G2259" s="235" t="inlineStr">
        <is>
          <t>H</t>
        </is>
      </c>
      <c r="H2259" s="234" t="inlineStr">
        <is>
          <t>XH</t>
        </is>
      </c>
      <c r="I2259" s="188" t="inlineStr">
        <is>
          <t>Mechanical Seal</t>
        </is>
      </c>
      <c r="J2259" s="188" t="inlineStr">
        <is>
          <t>Single</t>
        </is>
      </c>
      <c r="K2259" s="188" t="n"/>
      <c r="L2259" s="188" t="inlineStr">
        <is>
          <t>Oil Lubricated Bath</t>
        </is>
      </c>
      <c r="M2259" s="188" t="inlineStr">
        <is>
          <t>J</t>
        </is>
      </c>
      <c r="N2259" s="188" t="inlineStr">
        <is>
          <t>Labrynth Lip Seal</t>
        </is>
      </c>
      <c r="O2259" s="188" t="inlineStr">
        <is>
          <t>Coating_Standard</t>
        </is>
      </c>
      <c r="P2259" s="172" t="inlineStr">
        <is>
          <t>RTF</t>
        </is>
      </c>
      <c r="Q2259" s="188" t="inlineStr">
        <is>
          <t>B101250</t>
        </is>
      </c>
      <c r="R2259" s="172" t="inlineStr">
        <is>
          <t>LT105</t>
        </is>
      </c>
      <c r="S2259" s="233" t="n"/>
      <c r="T2259" s="233" t="n"/>
      <c r="U2259" s="233" t="n"/>
    </row>
    <row r="2260">
      <c r="B2260" s="233" t="inlineStr">
        <is>
          <t>N</t>
        </is>
      </c>
      <c r="C2260" s="233" t="inlineStr">
        <is>
          <t>ConTab_BOM_KP_Insert_5318</t>
        </is>
      </c>
      <c r="D2260" s="233" t="n"/>
      <c r="E2260" s="233" t="inlineStr">
        <is>
          <t>1228-3_4-KP</t>
        </is>
      </c>
      <c r="F2260" s="235" t="inlineStr">
        <is>
          <t>Opt_Insert</t>
        </is>
      </c>
      <c r="G2260" s="235" t="inlineStr">
        <is>
          <t>H</t>
        </is>
      </c>
      <c r="H2260" s="234" t="inlineStr">
        <is>
          <t>XH</t>
        </is>
      </c>
      <c r="I2260" s="188" t="inlineStr">
        <is>
          <t>Packing</t>
        </is>
      </c>
      <c r="J2260" s="188" t="inlineStr">
        <is>
          <t>Packing</t>
        </is>
      </c>
      <c r="K2260" s="188" t="n"/>
      <c r="L2260" s="188" t="inlineStr">
        <is>
          <t>Oil Lubricated Bath</t>
        </is>
      </c>
      <c r="M2260" s="188" t="inlineStr">
        <is>
          <t>C35</t>
        </is>
      </c>
      <c r="N2260" s="188" t="inlineStr">
        <is>
          <t>Labrynth Lip Seal</t>
        </is>
      </c>
      <c r="O2260" s="188" t="inlineStr">
        <is>
          <t>Coating_Standard</t>
        </is>
      </c>
      <c r="P2260" s="172" t="inlineStr">
        <is>
          <t>RTF</t>
        </is>
      </c>
      <c r="Q2260" s="188" t="inlineStr">
        <is>
          <t>B101250</t>
        </is>
      </c>
      <c r="R2260" s="172" t="inlineStr">
        <is>
          <t>LT105</t>
        </is>
      </c>
      <c r="S2260" s="233" t="n"/>
      <c r="T2260" s="233" t="n"/>
      <c r="U2260" s="233" t="n"/>
    </row>
    <row r="2261">
      <c r="B2261" s="233" t="inlineStr">
        <is>
          <t>N</t>
        </is>
      </c>
      <c r="C2261" s="233" t="inlineStr">
        <is>
          <t>ConTab_BOM_KP_Insert_5319</t>
        </is>
      </c>
      <c r="D2261" s="233" t="n"/>
      <c r="E2261" s="233" t="inlineStr">
        <is>
          <t>1228-3_4-KP</t>
        </is>
      </c>
      <c r="F2261" s="235" t="inlineStr">
        <is>
          <t>Opt_Insert</t>
        </is>
      </c>
      <c r="G2261" s="235" t="inlineStr">
        <is>
          <t>H</t>
        </is>
      </c>
      <c r="H2261" s="234" t="inlineStr">
        <is>
          <t>XH</t>
        </is>
      </c>
      <c r="I2261" s="188" t="inlineStr">
        <is>
          <t>Packing</t>
        </is>
      </c>
      <c r="J2261" s="188" t="inlineStr">
        <is>
          <t>Packing</t>
        </is>
      </c>
      <c r="K2261" s="188" t="n"/>
      <c r="L2261" s="188" t="inlineStr">
        <is>
          <t>Oil Lubricated Bath</t>
        </is>
      </c>
      <c r="M2261" s="188" t="inlineStr">
        <is>
          <t>J</t>
        </is>
      </c>
      <c r="N2261" s="188" t="inlineStr">
        <is>
          <t>Labrynth Lip Seal</t>
        </is>
      </c>
      <c r="O2261" s="188" t="inlineStr">
        <is>
          <t>Coating_Standard</t>
        </is>
      </c>
      <c r="P2261" s="172" t="inlineStr">
        <is>
          <t>RTF</t>
        </is>
      </c>
      <c r="Q2261" s="188" t="inlineStr">
        <is>
          <t>B101250</t>
        </is>
      </c>
      <c r="R2261" s="172" t="inlineStr">
        <is>
          <t>LT105</t>
        </is>
      </c>
      <c r="S2261" s="233" t="n"/>
      <c r="T2261" s="233" t="n"/>
      <c r="U2261" s="233" t="n"/>
    </row>
    <row r="2262">
      <c r="B2262" s="233" t="inlineStr">
        <is>
          <t>N</t>
        </is>
      </c>
      <c r="C2262" s="233" t="inlineStr">
        <is>
          <t>ConTab_BOM_KP_Insert_5340</t>
        </is>
      </c>
      <c r="D2262" s="233" t="n"/>
      <c r="E2262" s="233" t="inlineStr">
        <is>
          <t>1228-3_4-KP</t>
        </is>
      </c>
      <c r="F2262" s="235" t="inlineStr">
        <is>
          <t>Opt_Insert</t>
        </is>
      </c>
      <c r="G2262" s="235" t="inlineStr">
        <is>
          <t>H</t>
        </is>
      </c>
      <c r="H2262" s="234" t="inlineStr">
        <is>
          <t>XH</t>
        </is>
      </c>
      <c r="I2262" s="188" t="inlineStr">
        <is>
          <t>Mechanical Seal</t>
        </is>
      </c>
      <c r="J2262" s="188" t="inlineStr">
        <is>
          <t>Single</t>
        </is>
      </c>
      <c r="K2262" s="188" t="n"/>
      <c r="L2262" s="188" t="inlineStr">
        <is>
          <t>Regreasable</t>
        </is>
      </c>
      <c r="M2262" s="188" t="inlineStr">
        <is>
          <t>X</t>
        </is>
      </c>
      <c r="N2262" s="188" t="inlineStr">
        <is>
          <t>Special/Other</t>
        </is>
      </c>
      <c r="O2262" s="188" t="inlineStr">
        <is>
          <t>Coating_Scotchkote134_interior_exterior</t>
        </is>
      </c>
      <c r="P2262" s="172" t="inlineStr">
        <is>
          <t>RTF</t>
        </is>
      </c>
      <c r="Q2262" s="188" t="inlineStr">
        <is>
          <t>B101250</t>
        </is>
      </c>
      <c r="R2262" s="235" t="inlineStr">
        <is>
          <t>LT250</t>
        </is>
      </c>
      <c r="S2262" s="233" t="n"/>
      <c r="T2262" s="233" t="n"/>
      <c r="U2262" s="233" t="n"/>
    </row>
    <row r="2263">
      <c r="B2263" s="233" t="inlineStr">
        <is>
          <t>N</t>
        </is>
      </c>
      <c r="C2263" s="233" t="inlineStr">
        <is>
          <t>ConTab_BOM_KP_Insert_5341</t>
        </is>
      </c>
      <c r="D2263" s="233" t="n"/>
      <c r="E2263" s="233" t="inlineStr">
        <is>
          <t>1228-3_4-KP</t>
        </is>
      </c>
      <c r="F2263" s="235" t="inlineStr">
        <is>
          <t>Opt_Insert</t>
        </is>
      </c>
      <c r="G2263" s="235" t="inlineStr">
        <is>
          <t>H</t>
        </is>
      </c>
      <c r="H2263" s="234" t="inlineStr">
        <is>
          <t>XH</t>
        </is>
      </c>
      <c r="I2263" s="188" t="inlineStr">
        <is>
          <t>Packing</t>
        </is>
      </c>
      <c r="J2263" s="188" t="inlineStr">
        <is>
          <t>Packing</t>
        </is>
      </c>
      <c r="K2263" s="188" t="n"/>
      <c r="L2263" s="188" t="inlineStr">
        <is>
          <t>Regreasable</t>
        </is>
      </c>
      <c r="M2263" s="188" t="inlineStr">
        <is>
          <t>X</t>
        </is>
      </c>
      <c r="N2263" s="188" t="inlineStr">
        <is>
          <t>Special/Other</t>
        </is>
      </c>
      <c r="O2263" s="188" t="inlineStr">
        <is>
          <t>Coating_Scotchkote134_interior_exterior</t>
        </is>
      </c>
      <c r="P2263" s="172" t="inlineStr">
        <is>
          <t>RTF</t>
        </is>
      </c>
      <c r="Q2263" s="188" t="inlineStr">
        <is>
          <t>B101250</t>
        </is>
      </c>
      <c r="R2263" s="235" t="inlineStr">
        <is>
          <t>LT250</t>
        </is>
      </c>
      <c r="S2263" s="233" t="n"/>
      <c r="T2263" s="233" t="n"/>
      <c r="U2263" s="233" t="n"/>
    </row>
    <row r="2264">
      <c r="B2264" s="233" t="inlineStr">
        <is>
          <t>N</t>
        </is>
      </c>
      <c r="C2264" s="233" t="inlineStr">
        <is>
          <t>ConTab_BOM_KP_Insert_5342</t>
        </is>
      </c>
      <c r="D2264" s="233" t="n"/>
      <c r="E2264" s="233" t="inlineStr">
        <is>
          <t>1228-3_4-KP</t>
        </is>
      </c>
      <c r="F2264" s="235" t="inlineStr">
        <is>
          <t>Opt_Insert</t>
        </is>
      </c>
      <c r="G2264" s="235" t="inlineStr">
        <is>
          <t>H</t>
        </is>
      </c>
      <c r="H2264" s="234" t="inlineStr">
        <is>
          <t>XH</t>
        </is>
      </c>
      <c r="I2264" s="188" t="inlineStr">
        <is>
          <t>Mechanical Seal</t>
        </is>
      </c>
      <c r="J2264" s="188" t="inlineStr">
        <is>
          <t>Single</t>
        </is>
      </c>
      <c r="K2264" s="188" t="n"/>
      <c r="L2264" s="188" t="inlineStr">
        <is>
          <t>Oil Lubricated Bath</t>
        </is>
      </c>
      <c r="M2264" s="188" t="inlineStr">
        <is>
          <t>C35</t>
        </is>
      </c>
      <c r="N2264" s="188" t="inlineStr">
        <is>
          <t>Lip Seal</t>
        </is>
      </c>
      <c r="O2264" s="188" t="inlineStr">
        <is>
          <t>Coating_Scotchkote134_interior_exterior</t>
        </is>
      </c>
      <c r="P2264" s="172" t="inlineStr">
        <is>
          <t>RTF</t>
        </is>
      </c>
      <c r="Q2264" s="188" t="inlineStr">
        <is>
          <t>B101250</t>
        </is>
      </c>
      <c r="R2264" s="235" t="inlineStr">
        <is>
          <t>LT250</t>
        </is>
      </c>
      <c r="S2264" s="233" t="n"/>
      <c r="T2264" s="233" t="n"/>
      <c r="U2264" s="233" t="n"/>
    </row>
    <row r="2265">
      <c r="B2265" s="233" t="inlineStr">
        <is>
          <t>N</t>
        </is>
      </c>
      <c r="C2265" s="233" t="inlineStr">
        <is>
          <t>ConTab_BOM_KP_Insert_5343</t>
        </is>
      </c>
      <c r="D2265" s="233" t="n"/>
      <c r="E2265" s="233" t="inlineStr">
        <is>
          <t>1228-3_4-KP</t>
        </is>
      </c>
      <c r="F2265" s="235" t="inlineStr">
        <is>
          <t>Opt_Insert</t>
        </is>
      </c>
      <c r="G2265" s="235" t="inlineStr">
        <is>
          <t>H</t>
        </is>
      </c>
      <c r="H2265" s="234" t="inlineStr">
        <is>
          <t>XH</t>
        </is>
      </c>
      <c r="I2265" s="188" t="inlineStr">
        <is>
          <t>Mechanical Seal</t>
        </is>
      </c>
      <c r="J2265" s="188" t="inlineStr">
        <is>
          <t>Single</t>
        </is>
      </c>
      <c r="K2265" s="188" t="n"/>
      <c r="L2265" s="188" t="inlineStr">
        <is>
          <t>Oil Lubricated Bath</t>
        </is>
      </c>
      <c r="M2265" s="188" t="inlineStr">
        <is>
          <t>J</t>
        </is>
      </c>
      <c r="N2265" s="188" t="inlineStr">
        <is>
          <t>Lip Seal</t>
        </is>
      </c>
      <c r="O2265" s="188" t="inlineStr">
        <is>
          <t>Coating_Scotchkote134_interior_exterior</t>
        </is>
      </c>
      <c r="P2265" s="172" t="inlineStr">
        <is>
          <t>RTF</t>
        </is>
      </c>
      <c r="Q2265" s="188" t="inlineStr">
        <is>
          <t>B101250</t>
        </is>
      </c>
      <c r="R2265" s="172" t="inlineStr">
        <is>
          <t>LT105</t>
        </is>
      </c>
      <c r="S2265" s="233" t="n"/>
      <c r="T2265" s="233" t="n"/>
      <c r="U2265" s="233" t="n"/>
    </row>
    <row r="2266">
      <c r="B2266" s="233" t="inlineStr">
        <is>
          <t>N</t>
        </is>
      </c>
      <c r="C2266" s="233" t="inlineStr">
        <is>
          <t>ConTab_BOM_KP_Insert_5344</t>
        </is>
      </c>
      <c r="D2266" s="233" t="n"/>
      <c r="E2266" s="233" t="inlineStr">
        <is>
          <t>1228-3_4-KP</t>
        </is>
      </c>
      <c r="F2266" s="235" t="inlineStr">
        <is>
          <t>Opt_Insert</t>
        </is>
      </c>
      <c r="G2266" s="235" t="inlineStr">
        <is>
          <t>H</t>
        </is>
      </c>
      <c r="H2266" s="234" t="inlineStr">
        <is>
          <t>XH</t>
        </is>
      </c>
      <c r="I2266" s="188" t="inlineStr">
        <is>
          <t>Mechanical Seal</t>
        </is>
      </c>
      <c r="J2266" s="188" t="inlineStr">
        <is>
          <t>Single</t>
        </is>
      </c>
      <c r="K2266" s="188" t="n"/>
      <c r="L2266" s="188" t="inlineStr">
        <is>
          <t>Oil Lubricated Bath</t>
        </is>
      </c>
      <c r="M2266" s="188" t="inlineStr">
        <is>
          <t>X</t>
        </is>
      </c>
      <c r="N2266" s="188" t="inlineStr">
        <is>
          <t>Special/Other</t>
        </is>
      </c>
      <c r="O2266" s="188" t="inlineStr">
        <is>
          <t>Coating_Scotchkote134_interior_exterior</t>
        </is>
      </c>
      <c r="P2266" s="172" t="inlineStr">
        <is>
          <t>RTF</t>
        </is>
      </c>
      <c r="Q2266" s="188" t="inlineStr">
        <is>
          <t>B101250</t>
        </is>
      </c>
      <c r="R2266" s="235" t="inlineStr">
        <is>
          <t>LT250</t>
        </is>
      </c>
      <c r="S2266" s="233" t="n"/>
      <c r="T2266" s="233" t="n"/>
      <c r="U2266" s="233" t="n"/>
    </row>
    <row r="2267">
      <c r="B2267" s="233" t="inlineStr">
        <is>
          <t>N</t>
        </is>
      </c>
      <c r="C2267" s="233" t="inlineStr">
        <is>
          <t>ConTab_BOM_KP_Insert_5345</t>
        </is>
      </c>
      <c r="D2267" s="233" t="n"/>
      <c r="E2267" s="233" t="inlineStr">
        <is>
          <t>1228-3_4-KP</t>
        </is>
      </c>
      <c r="F2267" s="235" t="inlineStr">
        <is>
          <t>Opt_Insert</t>
        </is>
      </c>
      <c r="G2267" s="235" t="inlineStr">
        <is>
          <t>H</t>
        </is>
      </c>
      <c r="H2267" s="234" t="inlineStr">
        <is>
          <t>XH</t>
        </is>
      </c>
      <c r="I2267" s="188" t="inlineStr">
        <is>
          <t>Packing</t>
        </is>
      </c>
      <c r="J2267" s="188" t="inlineStr">
        <is>
          <t>Packing</t>
        </is>
      </c>
      <c r="K2267" s="188" t="n"/>
      <c r="L2267" s="188" t="inlineStr">
        <is>
          <t>Oil Lubricated Bath</t>
        </is>
      </c>
      <c r="M2267" s="188" t="inlineStr">
        <is>
          <t>C35</t>
        </is>
      </c>
      <c r="N2267" s="188" t="inlineStr">
        <is>
          <t>Lip Seal</t>
        </is>
      </c>
      <c r="O2267" s="188" t="inlineStr">
        <is>
          <t>Coating_Scotchkote134_interior_exterior</t>
        </is>
      </c>
      <c r="P2267" s="172" t="inlineStr">
        <is>
          <t>RTF</t>
        </is>
      </c>
      <c r="Q2267" s="188" t="inlineStr">
        <is>
          <t>B101250</t>
        </is>
      </c>
      <c r="R2267" s="235" t="inlineStr">
        <is>
          <t>LT250</t>
        </is>
      </c>
      <c r="S2267" s="233" t="n"/>
      <c r="T2267" s="233" t="n"/>
      <c r="U2267" s="233" t="n"/>
    </row>
    <row r="2268">
      <c r="B2268" s="233" t="inlineStr">
        <is>
          <t>N</t>
        </is>
      </c>
      <c r="C2268" s="233" t="inlineStr">
        <is>
          <t>ConTab_BOM_KP_Insert_5346</t>
        </is>
      </c>
      <c r="D2268" s="233" t="n"/>
      <c r="E2268" s="233" t="inlineStr">
        <is>
          <t>1228-3_4-KP</t>
        </is>
      </c>
      <c r="F2268" s="235" t="inlineStr">
        <is>
          <t>Opt_Insert</t>
        </is>
      </c>
      <c r="G2268" s="235" t="inlineStr">
        <is>
          <t>H</t>
        </is>
      </c>
      <c r="H2268" s="234" t="inlineStr">
        <is>
          <t>XH</t>
        </is>
      </c>
      <c r="I2268" s="188" t="inlineStr">
        <is>
          <t>Packing</t>
        </is>
      </c>
      <c r="J2268" s="188" t="inlineStr">
        <is>
          <t>Packing</t>
        </is>
      </c>
      <c r="K2268" s="188" t="n"/>
      <c r="L2268" s="188" t="inlineStr">
        <is>
          <t>Oil Lubricated Bath</t>
        </is>
      </c>
      <c r="M2268" s="188" t="inlineStr">
        <is>
          <t>J</t>
        </is>
      </c>
      <c r="N2268" s="188" t="inlineStr">
        <is>
          <t>Lip Seal</t>
        </is>
      </c>
      <c r="O2268" s="188" t="inlineStr">
        <is>
          <t>Coating_Scotchkote134_interior_exterior</t>
        </is>
      </c>
      <c r="P2268" s="172" t="inlineStr">
        <is>
          <t>RTF</t>
        </is>
      </c>
      <c r="Q2268" s="188" t="inlineStr">
        <is>
          <t>B101250</t>
        </is>
      </c>
      <c r="R2268" s="172" t="inlineStr">
        <is>
          <t>LT105</t>
        </is>
      </c>
      <c r="S2268" s="233" t="n"/>
      <c r="T2268" s="233" t="n"/>
      <c r="U2268" s="233" t="n"/>
    </row>
    <row r="2269">
      <c r="B2269" s="233" t="inlineStr">
        <is>
          <t>N</t>
        </is>
      </c>
      <c r="C2269" s="233" t="inlineStr">
        <is>
          <t>ConTab_BOM_KP_Insert_5347</t>
        </is>
      </c>
      <c r="D2269" s="233" t="n"/>
      <c r="E2269" s="233" t="inlineStr">
        <is>
          <t>1228-3_4-KP</t>
        </is>
      </c>
      <c r="F2269" s="235" t="inlineStr">
        <is>
          <t>Opt_Insert</t>
        </is>
      </c>
      <c r="G2269" s="235" t="inlineStr">
        <is>
          <t>H</t>
        </is>
      </c>
      <c r="H2269" s="234" t="inlineStr">
        <is>
          <t>XH</t>
        </is>
      </c>
      <c r="I2269" s="188" t="inlineStr">
        <is>
          <t>Packing</t>
        </is>
      </c>
      <c r="J2269" s="188" t="inlineStr">
        <is>
          <t>Packing</t>
        </is>
      </c>
      <c r="K2269" s="188" t="n"/>
      <c r="L2269" s="188" t="inlineStr">
        <is>
          <t>Oil Lubricated Bath</t>
        </is>
      </c>
      <c r="M2269" s="188" t="inlineStr">
        <is>
          <t>X</t>
        </is>
      </c>
      <c r="N2269" s="188" t="inlineStr">
        <is>
          <t>Special/Other</t>
        </is>
      </c>
      <c r="O2269" s="188" t="inlineStr">
        <is>
          <t>Coating_Scotchkote134_interior_exterior</t>
        </is>
      </c>
      <c r="P2269" s="172" t="inlineStr">
        <is>
          <t>RTF</t>
        </is>
      </c>
      <c r="Q2269" s="188" t="inlineStr">
        <is>
          <t>B101250</t>
        </is>
      </c>
      <c r="R2269" s="235" t="inlineStr">
        <is>
          <t>LT250</t>
        </is>
      </c>
      <c r="S2269" s="233" t="n"/>
      <c r="T2269" s="233" t="n"/>
      <c r="U2269" s="233" t="n"/>
    </row>
    <row r="2270">
      <c r="B2270" s="233" t="inlineStr">
        <is>
          <t>N</t>
        </is>
      </c>
      <c r="C2270" s="233" t="inlineStr">
        <is>
          <t>ConTab_BOM_KP_Insert_5348</t>
        </is>
      </c>
      <c r="D2270" s="233" t="n"/>
      <c r="E2270" s="233" t="inlineStr">
        <is>
          <t>1228-3_4-KP</t>
        </is>
      </c>
      <c r="F2270" s="235" t="inlineStr">
        <is>
          <t>Opt_Insert</t>
        </is>
      </c>
      <c r="G2270" s="235" t="inlineStr">
        <is>
          <t>H</t>
        </is>
      </c>
      <c r="H2270" s="234" t="inlineStr">
        <is>
          <t>XH</t>
        </is>
      </c>
      <c r="I2270" s="188" t="inlineStr">
        <is>
          <t>Mechanical Seal</t>
        </is>
      </c>
      <c r="J2270" s="188" t="inlineStr">
        <is>
          <t>Single</t>
        </is>
      </c>
      <c r="K2270" s="188" t="n"/>
      <c r="L2270" s="188" t="inlineStr">
        <is>
          <t>Regreasable</t>
        </is>
      </c>
      <c r="M2270" s="188" t="inlineStr">
        <is>
          <t>C35</t>
        </is>
      </c>
      <c r="N2270" s="188" t="inlineStr">
        <is>
          <t>Lip Seal</t>
        </is>
      </c>
      <c r="O2270" s="188" t="inlineStr">
        <is>
          <t>Coating_Scotchkote134_interior_exterior</t>
        </is>
      </c>
      <c r="P2270" s="172" t="inlineStr">
        <is>
          <t>RTF</t>
        </is>
      </c>
      <c r="Q2270" s="188" t="inlineStr">
        <is>
          <t>B101250</t>
        </is>
      </c>
      <c r="R2270" s="235" t="inlineStr">
        <is>
          <t>LT250</t>
        </is>
      </c>
      <c r="S2270" s="233" t="n"/>
      <c r="T2270" s="233" t="n"/>
      <c r="U2270" s="233" t="n"/>
    </row>
    <row r="2271">
      <c r="B2271" s="233" t="inlineStr">
        <is>
          <t>N</t>
        </is>
      </c>
      <c r="C2271" s="233" t="inlineStr">
        <is>
          <t>ConTab_BOM_KP_Insert_5349</t>
        </is>
      </c>
      <c r="D2271" s="233" t="n"/>
      <c r="E2271" s="233" t="inlineStr">
        <is>
          <t>1228-3_4-KP</t>
        </is>
      </c>
      <c r="F2271" s="235" t="inlineStr">
        <is>
          <t>Opt_Insert</t>
        </is>
      </c>
      <c r="G2271" s="235" t="inlineStr">
        <is>
          <t>H</t>
        </is>
      </c>
      <c r="H2271" s="234" t="inlineStr">
        <is>
          <t>XH</t>
        </is>
      </c>
      <c r="I2271" s="188" t="inlineStr">
        <is>
          <t>Mechanical Seal</t>
        </is>
      </c>
      <c r="J2271" s="188" t="inlineStr">
        <is>
          <t>Single</t>
        </is>
      </c>
      <c r="K2271" s="188" t="n"/>
      <c r="L2271" s="188" t="inlineStr">
        <is>
          <t>Regreasable</t>
        </is>
      </c>
      <c r="M2271" s="188" t="inlineStr">
        <is>
          <t>J</t>
        </is>
      </c>
      <c r="N2271" s="188" t="inlineStr">
        <is>
          <t>Lip Seal</t>
        </is>
      </c>
      <c r="O2271" s="188" t="inlineStr">
        <is>
          <t>Coating_Scotchkote134_interior_exterior</t>
        </is>
      </c>
      <c r="P2271" s="172" t="inlineStr">
        <is>
          <t>RTF</t>
        </is>
      </c>
      <c r="Q2271" s="188" t="inlineStr">
        <is>
          <t>B101250</t>
        </is>
      </c>
      <c r="R2271" s="172" t="inlineStr">
        <is>
          <t>LT105</t>
        </is>
      </c>
      <c r="S2271" s="233" t="n"/>
      <c r="T2271" s="233" t="n"/>
      <c r="U2271" s="233" t="n"/>
    </row>
    <row r="2272">
      <c r="B2272" s="233" t="inlineStr">
        <is>
          <t>N</t>
        </is>
      </c>
      <c r="C2272" s="233" t="inlineStr">
        <is>
          <t>ConTab_BOM_KP_Insert_5350</t>
        </is>
      </c>
      <c r="D2272" s="233" t="n"/>
      <c r="E2272" s="233" t="inlineStr">
        <is>
          <t>1228-3_4-KP</t>
        </is>
      </c>
      <c r="F2272" s="235" t="inlineStr">
        <is>
          <t>Opt_Insert</t>
        </is>
      </c>
      <c r="G2272" s="235" t="inlineStr">
        <is>
          <t>H</t>
        </is>
      </c>
      <c r="H2272" s="234" t="inlineStr">
        <is>
          <t>XH</t>
        </is>
      </c>
      <c r="I2272" s="188" t="inlineStr">
        <is>
          <t>Packing</t>
        </is>
      </c>
      <c r="J2272" s="188" t="inlineStr">
        <is>
          <t>Packing</t>
        </is>
      </c>
      <c r="K2272" s="188" t="n"/>
      <c r="L2272" s="188" t="inlineStr">
        <is>
          <t>Regreasable</t>
        </is>
      </c>
      <c r="M2272" s="188" t="inlineStr">
        <is>
          <t>C35</t>
        </is>
      </c>
      <c r="N2272" s="188" t="inlineStr">
        <is>
          <t>Lip Seal</t>
        </is>
      </c>
      <c r="O2272" s="188" t="inlineStr">
        <is>
          <t>Coating_Scotchkote134_interior_exterior</t>
        </is>
      </c>
      <c r="P2272" s="172" t="inlineStr">
        <is>
          <t>RTF</t>
        </is>
      </c>
      <c r="Q2272" s="188" t="inlineStr">
        <is>
          <t>B101250</t>
        </is>
      </c>
      <c r="R2272" s="235" t="inlineStr">
        <is>
          <t>LT250</t>
        </is>
      </c>
      <c r="S2272" s="233" t="n"/>
      <c r="T2272" s="233" t="n"/>
      <c r="U2272" s="233" t="n"/>
    </row>
    <row r="2273">
      <c r="B2273" s="233" t="inlineStr">
        <is>
          <t>N</t>
        </is>
      </c>
      <c r="C2273" s="233" t="inlineStr">
        <is>
          <t>ConTab_BOM_KP_Insert_5351</t>
        </is>
      </c>
      <c r="D2273" s="233" t="n"/>
      <c r="E2273" s="233" t="inlineStr">
        <is>
          <t>1228-3_4-KP</t>
        </is>
      </c>
      <c r="F2273" s="235" t="inlineStr">
        <is>
          <t>Opt_Insert</t>
        </is>
      </c>
      <c r="G2273" s="235" t="inlineStr">
        <is>
          <t>H</t>
        </is>
      </c>
      <c r="H2273" s="234" t="inlineStr">
        <is>
          <t>XH</t>
        </is>
      </c>
      <c r="I2273" s="188" t="inlineStr">
        <is>
          <t>Packing</t>
        </is>
      </c>
      <c r="J2273" s="188" t="inlineStr">
        <is>
          <t>Packing</t>
        </is>
      </c>
      <c r="K2273" s="188" t="n"/>
      <c r="L2273" s="188" t="inlineStr">
        <is>
          <t>Regreasable</t>
        </is>
      </c>
      <c r="M2273" s="188" t="inlineStr">
        <is>
          <t>J</t>
        </is>
      </c>
      <c r="N2273" s="188" t="inlineStr">
        <is>
          <t>Lip Seal</t>
        </is>
      </c>
      <c r="O2273" s="188" t="inlineStr">
        <is>
          <t>Coating_Scotchkote134_interior_exterior</t>
        </is>
      </c>
      <c r="P2273" s="172" t="inlineStr">
        <is>
          <t>RTF</t>
        </is>
      </c>
      <c r="Q2273" s="188" t="inlineStr">
        <is>
          <t>B101250</t>
        </is>
      </c>
      <c r="R2273" s="172" t="inlineStr">
        <is>
          <t>LT105</t>
        </is>
      </c>
      <c r="S2273" s="233" t="n"/>
      <c r="T2273" s="233" t="n"/>
      <c r="U2273" s="233" t="n"/>
    </row>
    <row r="2274">
      <c r="B2274" s="233" t="inlineStr">
        <is>
          <t>N</t>
        </is>
      </c>
      <c r="C2274" s="233" t="inlineStr">
        <is>
          <t>ConTab_BOM_KP_Insert_5352</t>
        </is>
      </c>
      <c r="D2274" s="233" t="n"/>
      <c r="E2274" s="233" t="inlineStr">
        <is>
          <t>1228-3_4-KP</t>
        </is>
      </c>
      <c r="F2274" s="235" t="inlineStr">
        <is>
          <t>Opt_Insert</t>
        </is>
      </c>
      <c r="G2274" s="235" t="inlineStr">
        <is>
          <t>H</t>
        </is>
      </c>
      <c r="H2274" s="234" t="inlineStr">
        <is>
          <t>XH</t>
        </is>
      </c>
      <c r="I2274" s="188" t="inlineStr">
        <is>
          <t>Mechanical Seal</t>
        </is>
      </c>
      <c r="J2274" s="188" t="inlineStr">
        <is>
          <t>Single</t>
        </is>
      </c>
      <c r="K2274" s="188" t="n"/>
      <c r="L2274" s="188" t="inlineStr">
        <is>
          <t>Regreasable</t>
        </is>
      </c>
      <c r="M2274" s="188" t="inlineStr">
        <is>
          <t>C35</t>
        </is>
      </c>
      <c r="N2274" s="188" t="inlineStr">
        <is>
          <t>Labrynth Lip Seal</t>
        </is>
      </c>
      <c r="O2274" s="188" t="inlineStr">
        <is>
          <t>Coating_Scotchkote134_interior_exterior</t>
        </is>
      </c>
      <c r="P2274" s="172" t="inlineStr">
        <is>
          <t>RTF</t>
        </is>
      </c>
      <c r="Q2274" s="188" t="inlineStr">
        <is>
          <t>B101250</t>
        </is>
      </c>
      <c r="R2274" s="235" t="inlineStr">
        <is>
          <t>LT250</t>
        </is>
      </c>
      <c r="S2274" s="233" t="n"/>
      <c r="T2274" s="233" t="n"/>
      <c r="U2274" s="233" t="n"/>
    </row>
    <row r="2275">
      <c r="B2275" s="233" t="inlineStr">
        <is>
          <t>N</t>
        </is>
      </c>
      <c r="C2275" s="233" t="inlineStr">
        <is>
          <t>ConTab_BOM_KP_Insert_5353</t>
        </is>
      </c>
      <c r="D2275" s="233" t="n"/>
      <c r="E2275" s="233" t="inlineStr">
        <is>
          <t>1228-3_4-KP</t>
        </is>
      </c>
      <c r="F2275" s="235" t="inlineStr">
        <is>
          <t>Opt_Insert</t>
        </is>
      </c>
      <c r="G2275" s="235" t="inlineStr">
        <is>
          <t>H</t>
        </is>
      </c>
      <c r="H2275" s="234" t="inlineStr">
        <is>
          <t>XH</t>
        </is>
      </c>
      <c r="I2275" s="188" t="inlineStr">
        <is>
          <t>Mechanical Seal</t>
        </is>
      </c>
      <c r="J2275" s="188" t="inlineStr">
        <is>
          <t>Single</t>
        </is>
      </c>
      <c r="K2275" s="188" t="n"/>
      <c r="L2275" s="188" t="inlineStr">
        <is>
          <t>Regreasable</t>
        </is>
      </c>
      <c r="M2275" s="188" t="inlineStr">
        <is>
          <t>J</t>
        </is>
      </c>
      <c r="N2275" s="188" t="inlineStr">
        <is>
          <t>Labrynth Lip Seal</t>
        </is>
      </c>
      <c r="O2275" s="188" t="inlineStr">
        <is>
          <t>Coating_Scotchkote134_interior_exterior</t>
        </is>
      </c>
      <c r="P2275" s="172" t="inlineStr">
        <is>
          <t>RTF</t>
        </is>
      </c>
      <c r="Q2275" s="188" t="inlineStr">
        <is>
          <t>B101250</t>
        </is>
      </c>
      <c r="R2275" s="172" t="inlineStr">
        <is>
          <t>LT105</t>
        </is>
      </c>
      <c r="S2275" s="233" t="n"/>
      <c r="T2275" s="233" t="n"/>
      <c r="U2275" s="233" t="n"/>
    </row>
    <row r="2276">
      <c r="B2276" s="233" t="inlineStr">
        <is>
          <t>N</t>
        </is>
      </c>
      <c r="C2276" s="233" t="inlineStr">
        <is>
          <t>ConTab_BOM_KP_Insert_5354</t>
        </is>
      </c>
      <c r="D2276" s="233" t="n"/>
      <c r="E2276" s="233" t="inlineStr">
        <is>
          <t>1228-3_4-KP</t>
        </is>
      </c>
      <c r="F2276" s="235" t="inlineStr">
        <is>
          <t>Opt_Insert</t>
        </is>
      </c>
      <c r="G2276" s="235" t="inlineStr">
        <is>
          <t>H</t>
        </is>
      </c>
      <c r="H2276" s="234" t="inlineStr">
        <is>
          <t>XH</t>
        </is>
      </c>
      <c r="I2276" s="188" t="inlineStr">
        <is>
          <t>Packing</t>
        </is>
      </c>
      <c r="J2276" s="188" t="inlineStr">
        <is>
          <t>Packing</t>
        </is>
      </c>
      <c r="K2276" s="188" t="n"/>
      <c r="L2276" s="188" t="inlineStr">
        <is>
          <t>Regreasable</t>
        </is>
      </c>
      <c r="M2276" s="188" t="inlineStr">
        <is>
          <t>C35</t>
        </is>
      </c>
      <c r="N2276" s="188" t="inlineStr">
        <is>
          <t>Labrynth Lip Seal</t>
        </is>
      </c>
      <c r="O2276" s="188" t="inlineStr">
        <is>
          <t>Coating_Scotchkote134_interior_exterior</t>
        </is>
      </c>
      <c r="P2276" s="172" t="inlineStr">
        <is>
          <t>RTF</t>
        </is>
      </c>
      <c r="Q2276" s="188" t="inlineStr">
        <is>
          <t>B101250</t>
        </is>
      </c>
      <c r="R2276" s="235" t="inlineStr">
        <is>
          <t>LT250</t>
        </is>
      </c>
      <c r="S2276" s="233" t="n"/>
      <c r="T2276" s="233" t="n"/>
      <c r="U2276" s="233" t="n"/>
    </row>
    <row r="2277">
      <c r="B2277" s="233" t="inlineStr">
        <is>
          <t>N</t>
        </is>
      </c>
      <c r="C2277" s="233" t="inlineStr">
        <is>
          <t>ConTab_BOM_KP_Insert_5355</t>
        </is>
      </c>
      <c r="D2277" s="233" t="n"/>
      <c r="E2277" s="233" t="inlineStr">
        <is>
          <t>1228-3_4-KP</t>
        </is>
      </c>
      <c r="F2277" s="235" t="inlineStr">
        <is>
          <t>Opt_Insert</t>
        </is>
      </c>
      <c r="G2277" s="235" t="inlineStr">
        <is>
          <t>H</t>
        </is>
      </c>
      <c r="H2277" s="234" t="inlineStr">
        <is>
          <t>XH</t>
        </is>
      </c>
      <c r="I2277" s="188" t="inlineStr">
        <is>
          <t>Packing</t>
        </is>
      </c>
      <c r="J2277" s="188" t="inlineStr">
        <is>
          <t>Packing</t>
        </is>
      </c>
      <c r="K2277" s="188" t="n"/>
      <c r="L2277" s="188" t="inlineStr">
        <is>
          <t>Regreasable</t>
        </is>
      </c>
      <c r="M2277" s="188" t="inlineStr">
        <is>
          <t>J</t>
        </is>
      </c>
      <c r="N2277" s="188" t="inlineStr">
        <is>
          <t>Labrynth Lip Seal</t>
        </is>
      </c>
      <c r="O2277" s="188" t="inlineStr">
        <is>
          <t>Coating_Scotchkote134_interior_exterior</t>
        </is>
      </c>
      <c r="P2277" s="172" t="inlineStr">
        <is>
          <t>RTF</t>
        </is>
      </c>
      <c r="Q2277" s="188" t="inlineStr">
        <is>
          <t>B101250</t>
        </is>
      </c>
      <c r="R2277" s="172" t="inlineStr">
        <is>
          <t>LT105</t>
        </is>
      </c>
      <c r="S2277" s="233" t="n"/>
      <c r="T2277" s="233" t="n"/>
      <c r="U2277" s="233" t="n"/>
    </row>
    <row r="2278">
      <c r="B2278" s="233" t="inlineStr">
        <is>
          <t>N</t>
        </is>
      </c>
      <c r="C2278" s="233" t="inlineStr">
        <is>
          <t>ConTab_BOM_KP_Insert_5356</t>
        </is>
      </c>
      <c r="D2278" s="233" t="n"/>
      <c r="E2278" s="233" t="inlineStr">
        <is>
          <t>1228-3_4-KP</t>
        </is>
      </c>
      <c r="F2278" s="235" t="inlineStr">
        <is>
          <t>Opt_Insert</t>
        </is>
      </c>
      <c r="G2278" s="235" t="inlineStr">
        <is>
          <t>H</t>
        </is>
      </c>
      <c r="H2278" s="234" t="inlineStr">
        <is>
          <t>XH</t>
        </is>
      </c>
      <c r="I2278" s="188" t="inlineStr">
        <is>
          <t>Mechanical Seal</t>
        </is>
      </c>
      <c r="J2278" s="188" t="inlineStr">
        <is>
          <t>Single</t>
        </is>
      </c>
      <c r="K2278" s="188" t="n"/>
      <c r="L2278" s="188" t="inlineStr">
        <is>
          <t>Oil Lubricated Bath</t>
        </is>
      </c>
      <c r="M2278" s="188" t="inlineStr">
        <is>
          <t>C35</t>
        </is>
      </c>
      <c r="N2278" s="188" t="inlineStr">
        <is>
          <t>Labrynth Lip Seal</t>
        </is>
      </c>
      <c r="O2278" s="188" t="inlineStr">
        <is>
          <t>Coating_Scotchkote134_interior_exterior</t>
        </is>
      </c>
      <c r="P2278" s="172" t="inlineStr">
        <is>
          <t>RTF</t>
        </is>
      </c>
      <c r="Q2278" s="188" t="inlineStr">
        <is>
          <t>B101250</t>
        </is>
      </c>
      <c r="R2278" s="235" t="inlineStr">
        <is>
          <t>LT250</t>
        </is>
      </c>
      <c r="S2278" s="233" t="n"/>
      <c r="T2278" s="233" t="n"/>
      <c r="U2278" s="233" t="n"/>
    </row>
    <row r="2279">
      <c r="B2279" s="233" t="inlineStr">
        <is>
          <t>N</t>
        </is>
      </c>
      <c r="C2279" s="233" t="inlineStr">
        <is>
          <t>ConTab_BOM_KP_Insert_5357</t>
        </is>
      </c>
      <c r="D2279" s="233" t="n"/>
      <c r="E2279" s="233" t="inlineStr">
        <is>
          <t>1228-3_4-KP</t>
        </is>
      </c>
      <c r="F2279" s="235" t="inlineStr">
        <is>
          <t>Opt_Insert</t>
        </is>
      </c>
      <c r="G2279" s="235" t="inlineStr">
        <is>
          <t>H</t>
        </is>
      </c>
      <c r="H2279" s="234" t="inlineStr">
        <is>
          <t>XH</t>
        </is>
      </c>
      <c r="I2279" s="188" t="inlineStr">
        <is>
          <t>Mechanical Seal</t>
        </is>
      </c>
      <c r="J2279" s="188" t="inlineStr">
        <is>
          <t>Single</t>
        </is>
      </c>
      <c r="K2279" s="188" t="n"/>
      <c r="L2279" s="188" t="inlineStr">
        <is>
          <t>Oil Lubricated Bath</t>
        </is>
      </c>
      <c r="M2279" s="188" t="inlineStr">
        <is>
          <t>J</t>
        </is>
      </c>
      <c r="N2279" s="188" t="inlineStr">
        <is>
          <t>Labrynth Lip Seal</t>
        </is>
      </c>
      <c r="O2279" s="188" t="inlineStr">
        <is>
          <t>Coating_Scotchkote134_interior_exterior</t>
        </is>
      </c>
      <c r="P2279" s="172" t="inlineStr">
        <is>
          <t>RTF</t>
        </is>
      </c>
      <c r="Q2279" s="188" t="inlineStr">
        <is>
          <t>B101250</t>
        </is>
      </c>
      <c r="R2279" s="172" t="inlineStr">
        <is>
          <t>LT105</t>
        </is>
      </c>
      <c r="S2279" s="233" t="n"/>
      <c r="T2279" s="233" t="n"/>
      <c r="U2279" s="233" t="n"/>
    </row>
    <row r="2280">
      <c r="B2280" s="233" t="inlineStr">
        <is>
          <t>N</t>
        </is>
      </c>
      <c r="C2280" s="233" t="inlineStr">
        <is>
          <t>ConTab_BOM_KP_Insert_5358</t>
        </is>
      </c>
      <c r="D2280" s="233" t="n"/>
      <c r="E2280" s="233" t="inlineStr">
        <is>
          <t>1228-3_4-KP</t>
        </is>
      </c>
      <c r="F2280" s="235" t="inlineStr">
        <is>
          <t>Opt_Insert</t>
        </is>
      </c>
      <c r="G2280" s="235" t="inlineStr">
        <is>
          <t>H</t>
        </is>
      </c>
      <c r="H2280" s="234" t="inlineStr">
        <is>
          <t>XH</t>
        </is>
      </c>
      <c r="I2280" s="188" t="inlineStr">
        <is>
          <t>Packing</t>
        </is>
      </c>
      <c r="J2280" s="188" t="inlineStr">
        <is>
          <t>Packing</t>
        </is>
      </c>
      <c r="K2280" s="188" t="n"/>
      <c r="L2280" s="188" t="inlineStr">
        <is>
          <t>Oil Lubricated Bath</t>
        </is>
      </c>
      <c r="M2280" s="188" t="inlineStr">
        <is>
          <t>C35</t>
        </is>
      </c>
      <c r="N2280" s="188" t="inlineStr">
        <is>
          <t>Labrynth Lip Seal</t>
        </is>
      </c>
      <c r="O2280" s="188" t="inlineStr">
        <is>
          <t>Coating_Scotchkote134_interior_exterior</t>
        </is>
      </c>
      <c r="P2280" s="172" t="inlineStr">
        <is>
          <t>RTF</t>
        </is>
      </c>
      <c r="Q2280" s="188" t="inlineStr">
        <is>
          <t>B101250</t>
        </is>
      </c>
      <c r="R2280" s="235" t="inlineStr">
        <is>
          <t>LT250</t>
        </is>
      </c>
      <c r="S2280" s="233" t="n"/>
      <c r="T2280" s="233" t="n"/>
      <c r="U2280" s="233" t="n"/>
    </row>
    <row r="2281">
      <c r="B2281" s="233" t="inlineStr">
        <is>
          <t>N</t>
        </is>
      </c>
      <c r="C2281" s="233" t="inlineStr">
        <is>
          <t>ConTab_BOM_KP_Insert_5359</t>
        </is>
      </c>
      <c r="D2281" s="233" t="n"/>
      <c r="E2281" s="233" t="inlineStr">
        <is>
          <t>1228-3_4-KP</t>
        </is>
      </c>
      <c r="F2281" s="235" t="inlineStr">
        <is>
          <t>Opt_Insert</t>
        </is>
      </c>
      <c r="G2281" s="235" t="inlineStr">
        <is>
          <t>H</t>
        </is>
      </c>
      <c r="H2281" s="234" t="inlineStr">
        <is>
          <t>XH</t>
        </is>
      </c>
      <c r="I2281" s="188" t="inlineStr">
        <is>
          <t>Packing</t>
        </is>
      </c>
      <c r="J2281" s="188" t="inlineStr">
        <is>
          <t>Packing</t>
        </is>
      </c>
      <c r="K2281" s="188" t="n"/>
      <c r="L2281" s="188" t="inlineStr">
        <is>
          <t>Oil Lubricated Bath</t>
        </is>
      </c>
      <c r="M2281" s="188" t="inlineStr">
        <is>
          <t>J</t>
        </is>
      </c>
      <c r="N2281" s="188" t="inlineStr">
        <is>
          <t>Labrynth Lip Seal</t>
        </is>
      </c>
      <c r="O2281" s="188" t="inlineStr">
        <is>
          <t>Coating_Scotchkote134_interior_exterior</t>
        </is>
      </c>
      <c r="P2281" s="172" t="inlineStr">
        <is>
          <t>RTF</t>
        </is>
      </c>
      <c r="Q2281" s="188" t="inlineStr">
        <is>
          <t>B101250</t>
        </is>
      </c>
      <c r="R2281" s="172" t="inlineStr">
        <is>
          <t>LT105</t>
        </is>
      </c>
      <c r="S2281" s="233" t="n"/>
      <c r="T2281" s="233" t="n"/>
      <c r="U2281" s="233" t="n"/>
    </row>
    <row r="2282">
      <c r="B2282" s="233" t="inlineStr">
        <is>
          <t>N</t>
        </is>
      </c>
      <c r="C2282" s="233" t="inlineStr">
        <is>
          <t>ConTab_BOM_KP_Insert_5360</t>
        </is>
      </c>
      <c r="D2282" s="233" t="n"/>
      <c r="E2282" s="233" t="inlineStr">
        <is>
          <t>1228-3_4-KP</t>
        </is>
      </c>
      <c r="F2282" s="235" t="inlineStr">
        <is>
          <t>Opt_Insert</t>
        </is>
      </c>
      <c r="G2282" s="235" t="inlineStr">
        <is>
          <t>H</t>
        </is>
      </c>
      <c r="H2282" s="234" t="inlineStr">
        <is>
          <t>XH</t>
        </is>
      </c>
      <c r="I2282" s="188" t="inlineStr">
        <is>
          <t>Mechanical Seal</t>
        </is>
      </c>
      <c r="J2282" s="188" t="inlineStr">
        <is>
          <t>Single</t>
        </is>
      </c>
      <c r="K2282" s="188" t="n"/>
      <c r="L2282" s="188" t="inlineStr">
        <is>
          <t>Regreasable</t>
        </is>
      </c>
      <c r="M2282" s="188" t="inlineStr">
        <is>
          <t>X</t>
        </is>
      </c>
      <c r="N2282" s="188" t="inlineStr">
        <is>
          <t>Special/Other</t>
        </is>
      </c>
      <c r="O2282" s="188" t="inlineStr">
        <is>
          <t>Coating_Scotchkote134_interior_exterior_IncludeImpeller</t>
        </is>
      </c>
      <c r="P2282" s="172" t="inlineStr">
        <is>
          <t>RTF</t>
        </is>
      </c>
      <c r="Q2282" s="188" t="inlineStr">
        <is>
          <t>B101250</t>
        </is>
      </c>
      <c r="R2282" s="235" t="inlineStr">
        <is>
          <t>LT250</t>
        </is>
      </c>
      <c r="S2282" s="233" t="n"/>
      <c r="T2282" s="233" t="n"/>
      <c r="U2282" s="233" t="n"/>
    </row>
    <row r="2283">
      <c r="B2283" s="233" t="inlineStr">
        <is>
          <t>N</t>
        </is>
      </c>
      <c r="C2283" s="233" t="inlineStr">
        <is>
          <t>ConTab_BOM_KP_Insert_5361</t>
        </is>
      </c>
      <c r="D2283" s="233" t="n"/>
      <c r="E2283" s="233" t="inlineStr">
        <is>
          <t>1228-3_4-KP</t>
        </is>
      </c>
      <c r="F2283" s="235" t="inlineStr">
        <is>
          <t>Opt_Insert</t>
        </is>
      </c>
      <c r="G2283" s="235" t="inlineStr">
        <is>
          <t>H</t>
        </is>
      </c>
      <c r="H2283" s="234" t="inlineStr">
        <is>
          <t>XH</t>
        </is>
      </c>
      <c r="I2283" s="188" t="inlineStr">
        <is>
          <t>Packing</t>
        </is>
      </c>
      <c r="J2283" s="188" t="inlineStr">
        <is>
          <t>Packing</t>
        </is>
      </c>
      <c r="K2283" s="188" t="n"/>
      <c r="L2283" s="188" t="inlineStr">
        <is>
          <t>Regreasable</t>
        </is>
      </c>
      <c r="M2283" s="188" t="inlineStr">
        <is>
          <t>X</t>
        </is>
      </c>
      <c r="N2283" s="188" t="inlineStr">
        <is>
          <t>Special/Other</t>
        </is>
      </c>
      <c r="O2283" s="188" t="inlineStr">
        <is>
          <t>Coating_Scotchkote134_interior_exterior_IncludeImpeller</t>
        </is>
      </c>
      <c r="P2283" s="172" t="inlineStr">
        <is>
          <t>RTF</t>
        </is>
      </c>
      <c r="Q2283" s="188" t="inlineStr">
        <is>
          <t>B101250</t>
        </is>
      </c>
      <c r="R2283" s="235" t="inlineStr">
        <is>
          <t>LT250</t>
        </is>
      </c>
      <c r="S2283" s="233" t="n"/>
      <c r="T2283" s="233" t="n"/>
      <c r="U2283" s="233" t="n"/>
    </row>
    <row r="2284">
      <c r="B2284" s="233" t="inlineStr">
        <is>
          <t>N</t>
        </is>
      </c>
      <c r="C2284" s="233" t="inlineStr">
        <is>
          <t>ConTab_BOM_KP_Insert_5362</t>
        </is>
      </c>
      <c r="D2284" s="233" t="n"/>
      <c r="E2284" s="233" t="inlineStr">
        <is>
          <t>1228-3_4-KP</t>
        </is>
      </c>
      <c r="F2284" s="235" t="inlineStr">
        <is>
          <t>Opt_Insert</t>
        </is>
      </c>
      <c r="G2284" s="235" t="inlineStr">
        <is>
          <t>H</t>
        </is>
      </c>
      <c r="H2284" s="234" t="inlineStr">
        <is>
          <t>XH</t>
        </is>
      </c>
      <c r="I2284" s="188" t="inlineStr">
        <is>
          <t>Mechanical Seal</t>
        </is>
      </c>
      <c r="J2284" s="188" t="inlineStr">
        <is>
          <t>Single</t>
        </is>
      </c>
      <c r="K2284" s="188" t="n"/>
      <c r="L2284" s="188" t="inlineStr">
        <is>
          <t>Oil Lubricated Bath</t>
        </is>
      </c>
      <c r="M2284" s="188" t="inlineStr">
        <is>
          <t>C35</t>
        </is>
      </c>
      <c r="N2284" s="188" t="inlineStr">
        <is>
          <t>Lip Seal</t>
        </is>
      </c>
      <c r="O2284" s="188" t="inlineStr">
        <is>
          <t>Coating_Scotchkote134_interior_exterior_IncludeImpeller</t>
        </is>
      </c>
      <c r="P2284" s="172" t="inlineStr">
        <is>
          <t>RTF</t>
        </is>
      </c>
      <c r="Q2284" s="188" t="inlineStr">
        <is>
          <t>B101250</t>
        </is>
      </c>
      <c r="R2284" s="235" t="inlineStr">
        <is>
          <t>LT250</t>
        </is>
      </c>
      <c r="S2284" s="233" t="n"/>
      <c r="T2284" s="233" t="n"/>
      <c r="U2284" s="233" t="n"/>
    </row>
    <row r="2285">
      <c r="B2285" s="233" t="inlineStr">
        <is>
          <t>N</t>
        </is>
      </c>
      <c r="C2285" s="233" t="inlineStr">
        <is>
          <t>ConTab_BOM_KP_Insert_5363</t>
        </is>
      </c>
      <c r="D2285" s="233" t="n"/>
      <c r="E2285" s="233" t="inlineStr">
        <is>
          <t>1228-3_4-KP</t>
        </is>
      </c>
      <c r="F2285" s="235" t="inlineStr">
        <is>
          <t>Opt_Insert</t>
        </is>
      </c>
      <c r="G2285" s="235" t="inlineStr">
        <is>
          <t>H</t>
        </is>
      </c>
      <c r="H2285" s="234" t="inlineStr">
        <is>
          <t>XH</t>
        </is>
      </c>
      <c r="I2285" s="188" t="inlineStr">
        <is>
          <t>Mechanical Seal</t>
        </is>
      </c>
      <c r="J2285" s="188" t="inlineStr">
        <is>
          <t>Single</t>
        </is>
      </c>
      <c r="K2285" s="188" t="n"/>
      <c r="L2285" s="188" t="inlineStr">
        <is>
          <t>Oil Lubricated Bath</t>
        </is>
      </c>
      <c r="M2285" s="188" t="inlineStr">
        <is>
          <t>J</t>
        </is>
      </c>
      <c r="N2285" s="188" t="inlineStr">
        <is>
          <t>Lip Seal</t>
        </is>
      </c>
      <c r="O2285" s="188" t="inlineStr">
        <is>
          <t>Coating_Scotchkote134_interior_exterior_IncludeImpeller</t>
        </is>
      </c>
      <c r="P2285" s="172" t="inlineStr">
        <is>
          <t>RTF</t>
        </is>
      </c>
      <c r="Q2285" s="188" t="inlineStr">
        <is>
          <t>B101250</t>
        </is>
      </c>
      <c r="R2285" s="172" t="inlineStr">
        <is>
          <t>LT105</t>
        </is>
      </c>
      <c r="S2285" s="233" t="n"/>
      <c r="T2285" s="233" t="n"/>
      <c r="U2285" s="233" t="n"/>
    </row>
    <row r="2286">
      <c r="B2286" s="233" t="inlineStr">
        <is>
          <t>N</t>
        </is>
      </c>
      <c r="C2286" s="233" t="inlineStr">
        <is>
          <t>ConTab_BOM_KP_Insert_5364</t>
        </is>
      </c>
      <c r="D2286" s="233" t="n"/>
      <c r="E2286" s="233" t="inlineStr">
        <is>
          <t>1228-3_4-KP</t>
        </is>
      </c>
      <c r="F2286" s="235" t="inlineStr">
        <is>
          <t>Opt_Insert</t>
        </is>
      </c>
      <c r="G2286" s="235" t="inlineStr">
        <is>
          <t>H</t>
        </is>
      </c>
      <c r="H2286" s="234" t="inlineStr">
        <is>
          <t>XH</t>
        </is>
      </c>
      <c r="I2286" s="188" t="inlineStr">
        <is>
          <t>Mechanical Seal</t>
        </is>
      </c>
      <c r="J2286" s="188" t="inlineStr">
        <is>
          <t>Single</t>
        </is>
      </c>
      <c r="K2286" s="188" t="n"/>
      <c r="L2286" s="188" t="inlineStr">
        <is>
          <t>Oil Lubricated Bath</t>
        </is>
      </c>
      <c r="M2286" s="188" t="inlineStr">
        <is>
          <t>X</t>
        </is>
      </c>
      <c r="N2286" s="188" t="inlineStr">
        <is>
          <t>Special/Other</t>
        </is>
      </c>
      <c r="O2286" s="188" t="inlineStr">
        <is>
          <t>Coating_Scotchkote134_interior_exterior_IncludeImpeller</t>
        </is>
      </c>
      <c r="P2286" s="172" t="inlineStr">
        <is>
          <t>RTF</t>
        </is>
      </c>
      <c r="Q2286" s="188" t="inlineStr">
        <is>
          <t>B101250</t>
        </is>
      </c>
      <c r="R2286" s="235" t="inlineStr">
        <is>
          <t>LT250</t>
        </is>
      </c>
      <c r="S2286" s="233" t="n"/>
      <c r="T2286" s="233" t="n"/>
      <c r="U2286" s="233" t="n"/>
    </row>
    <row r="2287">
      <c r="B2287" s="233" t="inlineStr">
        <is>
          <t>N</t>
        </is>
      </c>
      <c r="C2287" s="233" t="inlineStr">
        <is>
          <t>ConTab_BOM_KP_Insert_5365</t>
        </is>
      </c>
      <c r="D2287" s="233" t="n"/>
      <c r="E2287" s="233" t="inlineStr">
        <is>
          <t>1228-3_4-KP</t>
        </is>
      </c>
      <c r="F2287" s="235" t="inlineStr">
        <is>
          <t>Opt_Insert</t>
        </is>
      </c>
      <c r="G2287" s="235" t="inlineStr">
        <is>
          <t>H</t>
        </is>
      </c>
      <c r="H2287" s="234" t="inlineStr">
        <is>
          <t>XH</t>
        </is>
      </c>
      <c r="I2287" s="188" t="inlineStr">
        <is>
          <t>Packing</t>
        </is>
      </c>
      <c r="J2287" s="188" t="inlineStr">
        <is>
          <t>Packing</t>
        </is>
      </c>
      <c r="K2287" s="188" t="n"/>
      <c r="L2287" s="188" t="inlineStr">
        <is>
          <t>Oil Lubricated Bath</t>
        </is>
      </c>
      <c r="M2287" s="188" t="inlineStr">
        <is>
          <t>C35</t>
        </is>
      </c>
      <c r="N2287" s="188" t="inlineStr">
        <is>
          <t>Lip Seal</t>
        </is>
      </c>
      <c r="O2287" s="188" t="inlineStr">
        <is>
          <t>Coating_Scotchkote134_interior_exterior_IncludeImpeller</t>
        </is>
      </c>
      <c r="P2287" s="172" t="inlineStr">
        <is>
          <t>RTF</t>
        </is>
      </c>
      <c r="Q2287" s="188" t="inlineStr">
        <is>
          <t>B101250</t>
        </is>
      </c>
      <c r="R2287" s="235" t="inlineStr">
        <is>
          <t>LT250</t>
        </is>
      </c>
      <c r="S2287" s="233" t="n"/>
      <c r="T2287" s="233" t="n"/>
      <c r="U2287" s="233" t="n"/>
    </row>
    <row r="2288">
      <c r="B2288" s="233" t="inlineStr">
        <is>
          <t>N</t>
        </is>
      </c>
      <c r="C2288" s="233" t="inlineStr">
        <is>
          <t>ConTab_BOM_KP_Insert_5366</t>
        </is>
      </c>
      <c r="D2288" s="233" t="n"/>
      <c r="E2288" s="233" t="inlineStr">
        <is>
          <t>1228-3_4-KP</t>
        </is>
      </c>
      <c r="F2288" s="235" t="inlineStr">
        <is>
          <t>Opt_Insert</t>
        </is>
      </c>
      <c r="G2288" s="235" t="inlineStr">
        <is>
          <t>H</t>
        </is>
      </c>
      <c r="H2288" s="234" t="inlineStr">
        <is>
          <t>XH</t>
        </is>
      </c>
      <c r="I2288" s="188" t="inlineStr">
        <is>
          <t>Packing</t>
        </is>
      </c>
      <c r="J2288" s="188" t="inlineStr">
        <is>
          <t>Packing</t>
        </is>
      </c>
      <c r="K2288" s="188" t="n"/>
      <c r="L2288" s="188" t="inlineStr">
        <is>
          <t>Oil Lubricated Bath</t>
        </is>
      </c>
      <c r="M2288" s="188" t="inlineStr">
        <is>
          <t>J</t>
        </is>
      </c>
      <c r="N2288" s="188" t="inlineStr">
        <is>
          <t>Lip Seal</t>
        </is>
      </c>
      <c r="O2288" s="188" t="inlineStr">
        <is>
          <t>Coating_Scotchkote134_interior_exterior_IncludeImpeller</t>
        </is>
      </c>
      <c r="P2288" s="172" t="inlineStr">
        <is>
          <t>RTF</t>
        </is>
      </c>
      <c r="Q2288" s="188" t="inlineStr">
        <is>
          <t>B101250</t>
        </is>
      </c>
      <c r="R2288" s="172" t="inlineStr">
        <is>
          <t>LT105</t>
        </is>
      </c>
      <c r="S2288" s="233" t="n"/>
      <c r="T2288" s="233" t="n"/>
      <c r="U2288" s="233" t="n"/>
    </row>
    <row r="2289">
      <c r="B2289" s="233" t="inlineStr">
        <is>
          <t>N</t>
        </is>
      </c>
      <c r="C2289" s="233" t="inlineStr">
        <is>
          <t>ConTab_BOM_KP_Insert_5367</t>
        </is>
      </c>
      <c r="D2289" s="233" t="n"/>
      <c r="E2289" s="233" t="inlineStr">
        <is>
          <t>1228-3_4-KP</t>
        </is>
      </c>
      <c r="F2289" s="235" t="inlineStr">
        <is>
          <t>Opt_Insert</t>
        </is>
      </c>
      <c r="G2289" s="235" t="inlineStr">
        <is>
          <t>H</t>
        </is>
      </c>
      <c r="H2289" s="234" t="inlineStr">
        <is>
          <t>XH</t>
        </is>
      </c>
      <c r="I2289" s="188" t="inlineStr">
        <is>
          <t>Packing</t>
        </is>
      </c>
      <c r="J2289" s="188" t="inlineStr">
        <is>
          <t>Packing</t>
        </is>
      </c>
      <c r="K2289" s="188" t="n"/>
      <c r="L2289" s="188" t="inlineStr">
        <is>
          <t>Oil Lubricated Bath</t>
        </is>
      </c>
      <c r="M2289" s="188" t="inlineStr">
        <is>
          <t>X</t>
        </is>
      </c>
      <c r="N2289" s="188" t="inlineStr">
        <is>
          <t>Special/Other</t>
        </is>
      </c>
      <c r="O2289" s="188" t="inlineStr">
        <is>
          <t>Coating_Scotchkote134_interior_exterior_IncludeImpeller</t>
        </is>
      </c>
      <c r="P2289" s="172" t="inlineStr">
        <is>
          <t>RTF</t>
        </is>
      </c>
      <c r="Q2289" s="188" t="inlineStr">
        <is>
          <t>B101250</t>
        </is>
      </c>
      <c r="R2289" s="235" t="inlineStr">
        <is>
          <t>LT250</t>
        </is>
      </c>
      <c r="S2289" s="233" t="n"/>
      <c r="T2289" s="233" t="n"/>
      <c r="U2289" s="233" t="n"/>
    </row>
    <row r="2290">
      <c r="B2290" s="233" t="inlineStr">
        <is>
          <t>N</t>
        </is>
      </c>
      <c r="C2290" s="233" t="inlineStr">
        <is>
          <t>ConTab_BOM_KP_Insert_5368</t>
        </is>
      </c>
      <c r="D2290" s="233" t="n"/>
      <c r="E2290" s="233" t="inlineStr">
        <is>
          <t>1228-3_4-KP</t>
        </is>
      </c>
      <c r="F2290" s="235" t="inlineStr">
        <is>
          <t>Opt_Insert</t>
        </is>
      </c>
      <c r="G2290" s="235" t="inlineStr">
        <is>
          <t>H</t>
        </is>
      </c>
      <c r="H2290" s="234" t="inlineStr">
        <is>
          <t>XH</t>
        </is>
      </c>
      <c r="I2290" s="188" t="inlineStr">
        <is>
          <t>Mechanical Seal</t>
        </is>
      </c>
      <c r="J2290" s="188" t="inlineStr">
        <is>
          <t>Single</t>
        </is>
      </c>
      <c r="K2290" s="188" t="n"/>
      <c r="L2290" s="188" t="inlineStr">
        <is>
          <t>Regreasable</t>
        </is>
      </c>
      <c r="M2290" s="188" t="inlineStr">
        <is>
          <t>C35</t>
        </is>
      </c>
      <c r="N2290" s="188" t="inlineStr">
        <is>
          <t>Lip Seal</t>
        </is>
      </c>
      <c r="O2290" s="188" t="inlineStr">
        <is>
          <t>Coating_Scotchkote134_interior_exterior_IncludeImpeller</t>
        </is>
      </c>
      <c r="P2290" s="172" t="inlineStr">
        <is>
          <t>RTF</t>
        </is>
      </c>
      <c r="Q2290" s="188" t="inlineStr">
        <is>
          <t>B101250</t>
        </is>
      </c>
      <c r="R2290" s="235" t="inlineStr">
        <is>
          <t>LT250</t>
        </is>
      </c>
      <c r="S2290" s="233" t="n"/>
      <c r="T2290" s="233" t="n"/>
      <c r="U2290" s="233" t="n"/>
    </row>
    <row r="2291">
      <c r="B2291" s="233" t="inlineStr">
        <is>
          <t>N</t>
        </is>
      </c>
      <c r="C2291" s="233" t="inlineStr">
        <is>
          <t>ConTab_BOM_KP_Insert_5369</t>
        </is>
      </c>
      <c r="D2291" s="233" t="n"/>
      <c r="E2291" s="233" t="inlineStr">
        <is>
          <t>1228-3_4-KP</t>
        </is>
      </c>
      <c r="F2291" s="235" t="inlineStr">
        <is>
          <t>Opt_Insert</t>
        </is>
      </c>
      <c r="G2291" s="235" t="inlineStr">
        <is>
          <t>H</t>
        </is>
      </c>
      <c r="H2291" s="234" t="inlineStr">
        <is>
          <t>XH</t>
        </is>
      </c>
      <c r="I2291" s="188" t="inlineStr">
        <is>
          <t>Mechanical Seal</t>
        </is>
      </c>
      <c r="J2291" s="188" t="inlineStr">
        <is>
          <t>Single</t>
        </is>
      </c>
      <c r="K2291" s="188" t="n"/>
      <c r="L2291" s="188" t="inlineStr">
        <is>
          <t>Regreasable</t>
        </is>
      </c>
      <c r="M2291" s="188" t="inlineStr">
        <is>
          <t>J</t>
        </is>
      </c>
      <c r="N2291" s="188" t="inlineStr">
        <is>
          <t>Lip Seal</t>
        </is>
      </c>
      <c r="O2291" s="188" t="inlineStr">
        <is>
          <t>Coating_Scotchkote134_interior_exterior_IncludeImpeller</t>
        </is>
      </c>
      <c r="P2291" s="172" t="inlineStr">
        <is>
          <t>RTF</t>
        </is>
      </c>
      <c r="Q2291" s="188" t="inlineStr">
        <is>
          <t>B101250</t>
        </is>
      </c>
      <c r="R2291" s="172" t="inlineStr">
        <is>
          <t>LT105</t>
        </is>
      </c>
      <c r="S2291" s="233" t="n"/>
      <c r="T2291" s="233" t="n"/>
      <c r="U2291" s="233" t="n"/>
    </row>
    <row r="2292">
      <c r="B2292" s="233" t="inlineStr">
        <is>
          <t>N</t>
        </is>
      </c>
      <c r="C2292" s="233" t="inlineStr">
        <is>
          <t>ConTab_BOM_KP_Insert_5370</t>
        </is>
      </c>
      <c r="D2292" s="233" t="n"/>
      <c r="E2292" s="233" t="inlineStr">
        <is>
          <t>1228-3_4-KP</t>
        </is>
      </c>
      <c r="F2292" s="235" t="inlineStr">
        <is>
          <t>Opt_Insert</t>
        </is>
      </c>
      <c r="G2292" s="235" t="inlineStr">
        <is>
          <t>H</t>
        </is>
      </c>
      <c r="H2292" s="234" t="inlineStr">
        <is>
          <t>XH</t>
        </is>
      </c>
      <c r="I2292" s="188" t="inlineStr">
        <is>
          <t>Packing</t>
        </is>
      </c>
      <c r="J2292" s="188" t="inlineStr">
        <is>
          <t>Packing</t>
        </is>
      </c>
      <c r="K2292" s="188" t="n"/>
      <c r="L2292" s="188" t="inlineStr">
        <is>
          <t>Regreasable</t>
        </is>
      </c>
      <c r="M2292" s="188" t="inlineStr">
        <is>
          <t>C35</t>
        </is>
      </c>
      <c r="N2292" s="188" t="inlineStr">
        <is>
          <t>Lip Seal</t>
        </is>
      </c>
      <c r="O2292" s="188" t="inlineStr">
        <is>
          <t>Coating_Scotchkote134_interior_exterior_IncludeImpeller</t>
        </is>
      </c>
      <c r="P2292" s="172" t="inlineStr">
        <is>
          <t>RTF</t>
        </is>
      </c>
      <c r="Q2292" s="188" t="inlineStr">
        <is>
          <t>B101250</t>
        </is>
      </c>
      <c r="R2292" s="235" t="inlineStr">
        <is>
          <t>LT250</t>
        </is>
      </c>
      <c r="S2292" s="233" t="n"/>
      <c r="T2292" s="233" t="n"/>
      <c r="U2292" s="233" t="n"/>
    </row>
    <row r="2293">
      <c r="B2293" s="233" t="inlineStr">
        <is>
          <t>N</t>
        </is>
      </c>
      <c r="C2293" s="233" t="inlineStr">
        <is>
          <t>ConTab_BOM_KP_Insert_5371</t>
        </is>
      </c>
      <c r="D2293" s="233" t="n"/>
      <c r="E2293" s="233" t="inlineStr">
        <is>
          <t>1228-3_4-KP</t>
        </is>
      </c>
      <c r="F2293" s="235" t="inlineStr">
        <is>
          <t>Opt_Insert</t>
        </is>
      </c>
      <c r="G2293" s="235" t="inlineStr">
        <is>
          <t>H</t>
        </is>
      </c>
      <c r="H2293" s="234" t="inlineStr">
        <is>
          <t>XH</t>
        </is>
      </c>
      <c r="I2293" s="188" t="inlineStr">
        <is>
          <t>Packing</t>
        </is>
      </c>
      <c r="J2293" s="188" t="inlineStr">
        <is>
          <t>Packing</t>
        </is>
      </c>
      <c r="K2293" s="188" t="n"/>
      <c r="L2293" s="188" t="inlineStr">
        <is>
          <t>Regreasable</t>
        </is>
      </c>
      <c r="M2293" s="188" t="inlineStr">
        <is>
          <t>J</t>
        </is>
      </c>
      <c r="N2293" s="188" t="inlineStr">
        <is>
          <t>Lip Seal</t>
        </is>
      </c>
      <c r="O2293" s="188" t="inlineStr">
        <is>
          <t>Coating_Scotchkote134_interior_exterior_IncludeImpeller</t>
        </is>
      </c>
      <c r="P2293" s="172" t="inlineStr">
        <is>
          <t>RTF</t>
        </is>
      </c>
      <c r="Q2293" s="188" t="inlineStr">
        <is>
          <t>B101250</t>
        </is>
      </c>
      <c r="R2293" s="172" t="inlineStr">
        <is>
          <t>LT105</t>
        </is>
      </c>
      <c r="S2293" s="233" t="n"/>
      <c r="T2293" s="233" t="n"/>
      <c r="U2293" s="233" t="n"/>
    </row>
    <row r="2294">
      <c r="B2294" s="233" t="inlineStr">
        <is>
          <t>N</t>
        </is>
      </c>
      <c r="C2294" s="233" t="inlineStr">
        <is>
          <t>ConTab_BOM_KP_Insert_5372</t>
        </is>
      </c>
      <c r="D2294" s="233" t="n"/>
      <c r="E2294" s="233" t="inlineStr">
        <is>
          <t>1228-3_4-KP</t>
        </is>
      </c>
      <c r="F2294" s="235" t="inlineStr">
        <is>
          <t>Opt_Insert</t>
        </is>
      </c>
      <c r="G2294" s="235" t="inlineStr">
        <is>
          <t>H</t>
        </is>
      </c>
      <c r="H2294" s="234" t="inlineStr">
        <is>
          <t>XH</t>
        </is>
      </c>
      <c r="I2294" s="188" t="inlineStr">
        <is>
          <t>Mechanical Seal</t>
        </is>
      </c>
      <c r="J2294" s="188" t="inlineStr">
        <is>
          <t>Single</t>
        </is>
      </c>
      <c r="K2294" s="188" t="n"/>
      <c r="L2294" s="188" t="inlineStr">
        <is>
          <t>Regreasable</t>
        </is>
      </c>
      <c r="M2294" s="188" t="inlineStr">
        <is>
          <t>C35</t>
        </is>
      </c>
      <c r="N2294" s="188" t="inlineStr">
        <is>
          <t>Labrynth Lip Seal</t>
        </is>
      </c>
      <c r="O2294" s="188" t="inlineStr">
        <is>
          <t>Coating_Scotchkote134_interior_exterior_IncludeImpeller</t>
        </is>
      </c>
      <c r="P2294" s="172" t="inlineStr">
        <is>
          <t>RTF</t>
        </is>
      </c>
      <c r="Q2294" s="188" t="inlineStr">
        <is>
          <t>B101250</t>
        </is>
      </c>
      <c r="R2294" s="235" t="inlineStr">
        <is>
          <t>LT250</t>
        </is>
      </c>
      <c r="S2294" s="233" t="n"/>
      <c r="T2294" s="233" t="n"/>
      <c r="U2294" s="233" t="n"/>
    </row>
    <row r="2295">
      <c r="B2295" s="233" t="inlineStr">
        <is>
          <t>N</t>
        </is>
      </c>
      <c r="C2295" s="233" t="inlineStr">
        <is>
          <t>ConTab_BOM_KP_Insert_5373</t>
        </is>
      </c>
      <c r="D2295" s="233" t="n"/>
      <c r="E2295" s="233" t="inlineStr">
        <is>
          <t>1228-3_4-KP</t>
        </is>
      </c>
      <c r="F2295" s="235" t="inlineStr">
        <is>
          <t>Opt_Insert</t>
        </is>
      </c>
      <c r="G2295" s="235" t="inlineStr">
        <is>
          <t>H</t>
        </is>
      </c>
      <c r="H2295" s="234" t="inlineStr">
        <is>
          <t>XH</t>
        </is>
      </c>
      <c r="I2295" s="188" t="inlineStr">
        <is>
          <t>Mechanical Seal</t>
        </is>
      </c>
      <c r="J2295" s="188" t="inlineStr">
        <is>
          <t>Single</t>
        </is>
      </c>
      <c r="K2295" s="188" t="n"/>
      <c r="L2295" s="188" t="inlineStr">
        <is>
          <t>Regreasable</t>
        </is>
      </c>
      <c r="M2295" s="188" t="inlineStr">
        <is>
          <t>J</t>
        </is>
      </c>
      <c r="N2295" s="188" t="inlineStr">
        <is>
          <t>Labrynth Lip Seal</t>
        </is>
      </c>
      <c r="O2295" s="188" t="inlineStr">
        <is>
          <t>Coating_Scotchkote134_interior_exterior_IncludeImpeller</t>
        </is>
      </c>
      <c r="P2295" s="172" t="inlineStr">
        <is>
          <t>RTF</t>
        </is>
      </c>
      <c r="Q2295" s="188" t="inlineStr">
        <is>
          <t>B101250</t>
        </is>
      </c>
      <c r="R2295" s="172" t="inlineStr">
        <is>
          <t>LT105</t>
        </is>
      </c>
      <c r="S2295" s="233" t="n"/>
      <c r="T2295" s="233" t="n"/>
      <c r="U2295" s="233" t="n"/>
    </row>
    <row r="2296">
      <c r="B2296" s="233" t="inlineStr">
        <is>
          <t>N</t>
        </is>
      </c>
      <c r="C2296" s="233" t="inlineStr">
        <is>
          <t>ConTab_BOM_KP_Insert_5374</t>
        </is>
      </c>
      <c r="D2296" s="233" t="n"/>
      <c r="E2296" s="233" t="inlineStr">
        <is>
          <t>1228-3_4-KP</t>
        </is>
      </c>
      <c r="F2296" s="235" t="inlineStr">
        <is>
          <t>Opt_Insert</t>
        </is>
      </c>
      <c r="G2296" s="235" t="inlineStr">
        <is>
          <t>H</t>
        </is>
      </c>
      <c r="H2296" s="234" t="inlineStr">
        <is>
          <t>XH</t>
        </is>
      </c>
      <c r="I2296" s="188" t="inlineStr">
        <is>
          <t>Packing</t>
        </is>
      </c>
      <c r="J2296" s="188" t="inlineStr">
        <is>
          <t>Packing</t>
        </is>
      </c>
      <c r="K2296" s="188" t="n"/>
      <c r="L2296" s="188" t="inlineStr">
        <is>
          <t>Regreasable</t>
        </is>
      </c>
      <c r="M2296" s="188" t="inlineStr">
        <is>
          <t>C35</t>
        </is>
      </c>
      <c r="N2296" s="188" t="inlineStr">
        <is>
          <t>Labrynth Lip Seal</t>
        </is>
      </c>
      <c r="O2296" s="188" t="inlineStr">
        <is>
          <t>Coating_Scotchkote134_interior_exterior_IncludeImpeller</t>
        </is>
      </c>
      <c r="P2296" s="172" t="inlineStr">
        <is>
          <t>RTF</t>
        </is>
      </c>
      <c r="Q2296" s="188" t="inlineStr">
        <is>
          <t>B101250</t>
        </is>
      </c>
      <c r="R2296" s="235" t="inlineStr">
        <is>
          <t>LT250</t>
        </is>
      </c>
      <c r="S2296" s="233" t="n"/>
      <c r="T2296" s="233" t="n"/>
      <c r="U2296" s="233" t="n"/>
    </row>
    <row r="2297">
      <c r="B2297" s="233" t="inlineStr">
        <is>
          <t>N</t>
        </is>
      </c>
      <c r="C2297" s="233" t="inlineStr">
        <is>
          <t>ConTab_BOM_KP_Insert_5375</t>
        </is>
      </c>
      <c r="D2297" s="233" t="n"/>
      <c r="E2297" s="233" t="inlineStr">
        <is>
          <t>1228-3_4-KP</t>
        </is>
      </c>
      <c r="F2297" s="235" t="inlineStr">
        <is>
          <t>Opt_Insert</t>
        </is>
      </c>
      <c r="G2297" s="235" t="inlineStr">
        <is>
          <t>H</t>
        </is>
      </c>
      <c r="H2297" s="234" t="inlineStr">
        <is>
          <t>XH</t>
        </is>
      </c>
      <c r="I2297" s="188" t="inlineStr">
        <is>
          <t>Packing</t>
        </is>
      </c>
      <c r="J2297" s="188" t="inlineStr">
        <is>
          <t>Packing</t>
        </is>
      </c>
      <c r="K2297" s="188" t="n"/>
      <c r="L2297" s="188" t="inlineStr">
        <is>
          <t>Regreasable</t>
        </is>
      </c>
      <c r="M2297" s="188" t="inlineStr">
        <is>
          <t>J</t>
        </is>
      </c>
      <c r="N2297" s="188" t="inlineStr">
        <is>
          <t>Labrynth Lip Seal</t>
        </is>
      </c>
      <c r="O2297" s="188" t="inlineStr">
        <is>
          <t>Coating_Scotchkote134_interior_exterior_IncludeImpeller</t>
        </is>
      </c>
      <c r="P2297" s="172" t="inlineStr">
        <is>
          <t>RTF</t>
        </is>
      </c>
      <c r="Q2297" s="188" t="inlineStr">
        <is>
          <t>B101250</t>
        </is>
      </c>
      <c r="R2297" s="172" t="inlineStr">
        <is>
          <t>LT105</t>
        </is>
      </c>
      <c r="S2297" s="233" t="n"/>
      <c r="T2297" s="233" t="n"/>
      <c r="U2297" s="233" t="n"/>
    </row>
    <row r="2298">
      <c r="B2298" s="233" t="inlineStr">
        <is>
          <t>N</t>
        </is>
      </c>
      <c r="C2298" s="233" t="inlineStr">
        <is>
          <t>ConTab_BOM_KP_Insert_5376</t>
        </is>
      </c>
      <c r="D2298" s="233" t="n"/>
      <c r="E2298" s="233" t="inlineStr">
        <is>
          <t>1228-3_4-KP</t>
        </is>
      </c>
      <c r="F2298" s="235" t="inlineStr">
        <is>
          <t>Opt_Insert</t>
        </is>
      </c>
      <c r="G2298" s="235" t="inlineStr">
        <is>
          <t>H</t>
        </is>
      </c>
      <c r="H2298" s="234" t="inlineStr">
        <is>
          <t>XH</t>
        </is>
      </c>
      <c r="I2298" s="188" t="inlineStr">
        <is>
          <t>Mechanical Seal</t>
        </is>
      </c>
      <c r="J2298" s="188" t="inlineStr">
        <is>
          <t>Single</t>
        </is>
      </c>
      <c r="K2298" s="188" t="n"/>
      <c r="L2298" s="188" t="inlineStr">
        <is>
          <t>Oil Lubricated Bath</t>
        </is>
      </c>
      <c r="M2298" s="188" t="inlineStr">
        <is>
          <t>C35</t>
        </is>
      </c>
      <c r="N2298" s="188" t="inlineStr">
        <is>
          <t>Labrynth Lip Seal</t>
        </is>
      </c>
      <c r="O2298" s="188" t="inlineStr">
        <is>
          <t>Coating_Scotchkote134_interior_exterior_IncludeImpeller</t>
        </is>
      </c>
      <c r="P2298" s="172" t="inlineStr">
        <is>
          <t>RTF</t>
        </is>
      </c>
      <c r="Q2298" s="188" t="inlineStr">
        <is>
          <t>B101250</t>
        </is>
      </c>
      <c r="R2298" s="235" t="inlineStr">
        <is>
          <t>LT250</t>
        </is>
      </c>
      <c r="S2298" s="233" t="n"/>
      <c r="T2298" s="233" t="n"/>
      <c r="U2298" s="233" t="n"/>
    </row>
    <row r="2299">
      <c r="B2299" s="233" t="inlineStr">
        <is>
          <t>N</t>
        </is>
      </c>
      <c r="C2299" s="233" t="inlineStr">
        <is>
          <t>ConTab_BOM_KP_Insert_5377</t>
        </is>
      </c>
      <c r="D2299" s="233" t="n"/>
      <c r="E2299" s="233" t="inlineStr">
        <is>
          <t>1228-3_4-KP</t>
        </is>
      </c>
      <c r="F2299" s="235" t="inlineStr">
        <is>
          <t>Opt_Insert</t>
        </is>
      </c>
      <c r="G2299" s="235" t="inlineStr">
        <is>
          <t>H</t>
        </is>
      </c>
      <c r="H2299" s="234" t="inlineStr">
        <is>
          <t>XH</t>
        </is>
      </c>
      <c r="I2299" s="188" t="inlineStr">
        <is>
          <t>Mechanical Seal</t>
        </is>
      </c>
      <c r="J2299" s="188" t="inlineStr">
        <is>
          <t>Single</t>
        </is>
      </c>
      <c r="K2299" s="188" t="n"/>
      <c r="L2299" s="188" t="inlineStr">
        <is>
          <t>Oil Lubricated Bath</t>
        </is>
      </c>
      <c r="M2299" s="188" t="inlineStr">
        <is>
          <t>J</t>
        </is>
      </c>
      <c r="N2299" s="188" t="inlineStr">
        <is>
          <t>Labrynth Lip Seal</t>
        </is>
      </c>
      <c r="O2299" s="188" t="inlineStr">
        <is>
          <t>Coating_Scotchkote134_interior_exterior_IncludeImpeller</t>
        </is>
      </c>
      <c r="P2299" s="172" t="inlineStr">
        <is>
          <t>RTF</t>
        </is>
      </c>
      <c r="Q2299" s="188" t="inlineStr">
        <is>
          <t>B101250</t>
        </is>
      </c>
      <c r="R2299" s="172" t="inlineStr">
        <is>
          <t>LT105</t>
        </is>
      </c>
      <c r="S2299" s="233" t="n"/>
      <c r="T2299" s="233" t="n"/>
      <c r="U2299" s="233" t="n"/>
    </row>
    <row r="2300">
      <c r="B2300" s="233" t="inlineStr">
        <is>
          <t>N</t>
        </is>
      </c>
      <c r="C2300" s="233" t="inlineStr">
        <is>
          <t>ConTab_BOM_KP_Insert_5378</t>
        </is>
      </c>
      <c r="D2300" s="233" t="n"/>
      <c r="E2300" s="233" t="inlineStr">
        <is>
          <t>1228-3_4-KP</t>
        </is>
      </c>
      <c r="F2300" s="235" t="inlineStr">
        <is>
          <t>Opt_Insert</t>
        </is>
      </c>
      <c r="G2300" s="235" t="inlineStr">
        <is>
          <t>H</t>
        </is>
      </c>
      <c r="H2300" s="234" t="inlineStr">
        <is>
          <t>XH</t>
        </is>
      </c>
      <c r="I2300" s="188" t="inlineStr">
        <is>
          <t>Packing</t>
        </is>
      </c>
      <c r="J2300" s="188" t="inlineStr">
        <is>
          <t>Packing</t>
        </is>
      </c>
      <c r="K2300" s="188" t="n"/>
      <c r="L2300" s="188" t="inlineStr">
        <is>
          <t>Oil Lubricated Bath</t>
        </is>
      </c>
      <c r="M2300" s="188" t="inlineStr">
        <is>
          <t>C35</t>
        </is>
      </c>
      <c r="N2300" s="188" t="inlineStr">
        <is>
          <t>Labrynth Lip Seal</t>
        </is>
      </c>
      <c r="O2300" s="188" t="inlineStr">
        <is>
          <t>Coating_Scotchkote134_interior_exterior_IncludeImpeller</t>
        </is>
      </c>
      <c r="P2300" s="172" t="inlineStr">
        <is>
          <t>RTF</t>
        </is>
      </c>
      <c r="Q2300" s="188" t="inlineStr">
        <is>
          <t>B101250</t>
        </is>
      </c>
      <c r="R2300" s="235" t="inlineStr">
        <is>
          <t>LT250</t>
        </is>
      </c>
      <c r="S2300" s="233" t="n"/>
      <c r="T2300" s="233" t="n"/>
      <c r="U2300" s="233" t="n"/>
    </row>
    <row r="2301">
      <c r="B2301" s="233" t="inlineStr">
        <is>
          <t>N</t>
        </is>
      </c>
      <c r="C2301" s="233" t="inlineStr">
        <is>
          <t>ConTab_BOM_KP_Insert_5379</t>
        </is>
      </c>
      <c r="D2301" s="233" t="n"/>
      <c r="E2301" s="233" t="inlineStr">
        <is>
          <t>1228-3_4-KP</t>
        </is>
      </c>
      <c r="F2301" s="235" t="inlineStr">
        <is>
          <t>Opt_Insert</t>
        </is>
      </c>
      <c r="G2301" s="235" t="inlineStr">
        <is>
          <t>H</t>
        </is>
      </c>
      <c r="H2301" s="234" t="inlineStr">
        <is>
          <t>XH</t>
        </is>
      </c>
      <c r="I2301" s="188" t="inlineStr">
        <is>
          <t>Packing</t>
        </is>
      </c>
      <c r="J2301" s="188" t="inlineStr">
        <is>
          <t>Packing</t>
        </is>
      </c>
      <c r="K2301" s="188" t="n"/>
      <c r="L2301" s="188" t="inlineStr">
        <is>
          <t>Oil Lubricated Bath</t>
        </is>
      </c>
      <c r="M2301" s="188" t="inlineStr">
        <is>
          <t>J</t>
        </is>
      </c>
      <c r="N2301" s="188" t="inlineStr">
        <is>
          <t>Labrynth Lip Seal</t>
        </is>
      </c>
      <c r="O2301" s="188" t="inlineStr">
        <is>
          <t>Coating_Scotchkote134_interior_exterior_IncludeImpeller</t>
        </is>
      </c>
      <c r="P2301" s="172" t="inlineStr">
        <is>
          <t>RTF</t>
        </is>
      </c>
      <c r="Q2301" s="188" t="inlineStr">
        <is>
          <t>B101250</t>
        </is>
      </c>
      <c r="R2301" s="172" t="inlineStr">
        <is>
          <t>LT105</t>
        </is>
      </c>
      <c r="S2301" s="233" t="n"/>
      <c r="T2301" s="233" t="n"/>
      <c r="U2301" s="233" t="n"/>
    </row>
    <row r="2302">
      <c r="B2302" s="233" t="inlineStr">
        <is>
          <t>N</t>
        </is>
      </c>
      <c r="C2302" s="233" t="inlineStr">
        <is>
          <t>ConTab_BOM_KP_Insert_5440</t>
        </is>
      </c>
      <c r="D2302" s="233" t="n"/>
      <c r="E2302" s="233" t="inlineStr">
        <is>
          <t>2018-1_2-KP</t>
        </is>
      </c>
      <c r="F2302" s="235" t="inlineStr">
        <is>
          <t>Opt_Insert</t>
        </is>
      </c>
      <c r="G2302" s="235" t="inlineStr">
        <is>
          <t>V</t>
        </is>
      </c>
      <c r="H2302" s="234" t="inlineStr">
        <is>
          <t>XV</t>
        </is>
      </c>
      <c r="I2302" s="188" t="inlineStr">
        <is>
          <t>Mechanical Seal</t>
        </is>
      </c>
      <c r="J2302" s="188" t="inlineStr">
        <is>
          <t>Single</t>
        </is>
      </c>
      <c r="K2302" s="188" t="n"/>
      <c r="L2302" s="188" t="inlineStr">
        <is>
          <t>Regreasable</t>
        </is>
      </c>
      <c r="M2302" s="188" t="inlineStr">
        <is>
          <t>X</t>
        </is>
      </c>
      <c r="N2302" s="188" t="inlineStr">
        <is>
          <t>Special/Other</t>
        </is>
      </c>
      <c r="O2302" s="188" t="inlineStr">
        <is>
          <t>Coating_Standard</t>
        </is>
      </c>
      <c r="P2302" s="172" t="inlineStr">
        <is>
          <t>RTF</t>
        </is>
      </c>
      <c r="Q2302" s="188" t="inlineStr">
        <is>
          <t>B101250</t>
        </is>
      </c>
      <c r="R2302" s="172" t="inlineStr">
        <is>
          <t>LT029</t>
        </is>
      </c>
      <c r="S2302" s="233" t="n"/>
      <c r="T2302" s="233" t="n"/>
      <c r="U2302" s="233" t="n"/>
    </row>
    <row r="2303">
      <c r="B2303" s="233" t="inlineStr">
        <is>
          <t>N</t>
        </is>
      </c>
      <c r="C2303" s="233" t="inlineStr">
        <is>
          <t>ConTab_BOM_KP_Insert_5441</t>
        </is>
      </c>
      <c r="D2303" s="233" t="n"/>
      <c r="E2303" s="233" t="inlineStr">
        <is>
          <t>2018-1_2-KP</t>
        </is>
      </c>
      <c r="F2303" s="235" t="inlineStr">
        <is>
          <t>Opt_Insert</t>
        </is>
      </c>
      <c r="G2303" s="235" t="inlineStr">
        <is>
          <t>V</t>
        </is>
      </c>
      <c r="H2303" s="234" t="inlineStr">
        <is>
          <t>XV</t>
        </is>
      </c>
      <c r="I2303" s="188" t="inlineStr">
        <is>
          <t>Packing</t>
        </is>
      </c>
      <c r="J2303" s="188" t="inlineStr">
        <is>
          <t>Packing</t>
        </is>
      </c>
      <c r="K2303" s="188" t="n"/>
      <c r="L2303" s="188" t="inlineStr">
        <is>
          <t>Regreasable</t>
        </is>
      </c>
      <c r="M2303" s="188" t="inlineStr">
        <is>
          <t>X</t>
        </is>
      </c>
      <c r="N2303" s="188" t="inlineStr">
        <is>
          <t>Special/Other</t>
        </is>
      </c>
      <c r="O2303" s="188" t="inlineStr">
        <is>
          <t>Coating_Standard</t>
        </is>
      </c>
      <c r="P2303" s="172" t="inlineStr">
        <is>
          <t>RTF</t>
        </is>
      </c>
      <c r="Q2303" s="188" t="inlineStr">
        <is>
          <t>B101250</t>
        </is>
      </c>
      <c r="R2303" s="172" t="inlineStr">
        <is>
          <t>LT029</t>
        </is>
      </c>
      <c r="S2303" s="233" t="n"/>
      <c r="T2303" s="233" t="n"/>
      <c r="U2303" s="233" t="n"/>
    </row>
    <row r="2304">
      <c r="B2304" s="233" t="inlineStr">
        <is>
          <t>N</t>
        </is>
      </c>
      <c r="C2304" s="233" t="inlineStr">
        <is>
          <t>ConTab_BOM_KP_Insert_5442</t>
        </is>
      </c>
      <c r="D2304" s="233" t="n"/>
      <c r="E2304" s="233" t="inlineStr">
        <is>
          <t>2018-1_2-KP</t>
        </is>
      </c>
      <c r="F2304" s="235" t="inlineStr">
        <is>
          <t>Opt_Insert</t>
        </is>
      </c>
      <c r="G2304" s="235" t="inlineStr">
        <is>
          <t>V</t>
        </is>
      </c>
      <c r="H2304" s="234" t="inlineStr">
        <is>
          <t>XV</t>
        </is>
      </c>
      <c r="I2304" s="188" t="inlineStr">
        <is>
          <t>Mechanical Seal</t>
        </is>
      </c>
      <c r="J2304" s="188" t="inlineStr">
        <is>
          <t>Single</t>
        </is>
      </c>
      <c r="K2304" s="188" t="n"/>
      <c r="L2304" s="188" t="inlineStr">
        <is>
          <t>Oil Lubricated Bath</t>
        </is>
      </c>
      <c r="M2304" s="188" t="inlineStr">
        <is>
          <t>J</t>
        </is>
      </c>
      <c r="N2304" s="188" t="inlineStr">
        <is>
          <t>Lip Seal</t>
        </is>
      </c>
      <c r="O2304" s="188" t="inlineStr">
        <is>
          <t>Coating_Standard</t>
        </is>
      </c>
      <c r="P2304" s="208" t="n">
        <v>98554277</v>
      </c>
      <c r="Q2304" s="188" t="inlineStr">
        <is>
          <t>B101250</t>
        </is>
      </c>
      <c r="R2304" s="172" t="inlineStr">
        <is>
          <t>LT105</t>
        </is>
      </c>
      <c r="S2304" s="233" t="n"/>
      <c r="T2304" s="233" t="n"/>
      <c r="U2304" s="233" t="n"/>
    </row>
    <row r="2305">
      <c r="B2305" s="233" t="inlineStr">
        <is>
          <t>N</t>
        </is>
      </c>
      <c r="C2305" s="233" t="inlineStr">
        <is>
          <t>ConTab_BOM_KP_Insert_5443</t>
        </is>
      </c>
      <c r="D2305" s="233" t="n"/>
      <c r="E2305" s="233" t="inlineStr">
        <is>
          <t>2018-1_2-KP</t>
        </is>
      </c>
      <c r="F2305" s="235" t="inlineStr">
        <is>
          <t>Opt_Insert</t>
        </is>
      </c>
      <c r="G2305" s="235" t="inlineStr">
        <is>
          <t>V</t>
        </is>
      </c>
      <c r="H2305" s="234" t="inlineStr">
        <is>
          <t>XV</t>
        </is>
      </c>
      <c r="I2305" s="188" t="inlineStr">
        <is>
          <t>Mechanical Seal</t>
        </is>
      </c>
      <c r="J2305" s="188" t="inlineStr">
        <is>
          <t>Single</t>
        </is>
      </c>
      <c r="K2305" s="188" t="n"/>
      <c r="L2305" s="188" t="inlineStr">
        <is>
          <t>Oil Lubricated Bath</t>
        </is>
      </c>
      <c r="M2305" s="188" t="inlineStr">
        <is>
          <t>X</t>
        </is>
      </c>
      <c r="N2305" s="188" t="inlineStr">
        <is>
          <t>Special/Other</t>
        </is>
      </c>
      <c r="O2305" s="188" t="inlineStr">
        <is>
          <t>Coating_Standard</t>
        </is>
      </c>
      <c r="P2305" s="172" t="inlineStr">
        <is>
          <t>RTF</t>
        </is>
      </c>
      <c r="Q2305" s="188" t="inlineStr">
        <is>
          <t>B101250</t>
        </is>
      </c>
      <c r="R2305" s="172" t="inlineStr">
        <is>
          <t>LT029</t>
        </is>
      </c>
      <c r="S2305" s="233" t="n"/>
      <c r="T2305" s="233" t="n"/>
      <c r="U2305" s="233" t="n"/>
    </row>
    <row r="2306">
      <c r="B2306" s="233" t="inlineStr">
        <is>
          <t>N</t>
        </is>
      </c>
      <c r="C2306" s="233" t="inlineStr">
        <is>
          <t>ConTab_BOM_KP_Insert_5444</t>
        </is>
      </c>
      <c r="D2306" s="233" t="n"/>
      <c r="E2306" s="233" t="inlineStr">
        <is>
          <t>2018-1_2-KP</t>
        </is>
      </c>
      <c r="F2306" s="235" t="inlineStr">
        <is>
          <t>Opt_Insert</t>
        </is>
      </c>
      <c r="G2306" s="235" t="inlineStr">
        <is>
          <t>V</t>
        </is>
      </c>
      <c r="H2306" s="234" t="inlineStr">
        <is>
          <t>XV</t>
        </is>
      </c>
      <c r="I2306" s="188" t="inlineStr">
        <is>
          <t>Packing</t>
        </is>
      </c>
      <c r="J2306" s="188" t="inlineStr">
        <is>
          <t>Packing</t>
        </is>
      </c>
      <c r="K2306" s="188" t="n"/>
      <c r="L2306" s="188" t="inlineStr">
        <is>
          <t>Oil Lubricated Bath</t>
        </is>
      </c>
      <c r="M2306" s="188" t="inlineStr">
        <is>
          <t>J</t>
        </is>
      </c>
      <c r="N2306" s="188" t="inlineStr">
        <is>
          <t>Lip Seal</t>
        </is>
      </c>
      <c r="O2306" s="188" t="inlineStr">
        <is>
          <t>Coating_Standard</t>
        </is>
      </c>
      <c r="P2306" s="172" t="inlineStr">
        <is>
          <t>RTF</t>
        </is>
      </c>
      <c r="Q2306" s="188" t="inlineStr">
        <is>
          <t>B101250</t>
        </is>
      </c>
      <c r="R2306" s="172" t="inlineStr">
        <is>
          <t>LT105</t>
        </is>
      </c>
      <c r="S2306" s="233" t="n"/>
      <c r="T2306" s="233" t="n"/>
      <c r="U2306" s="233" t="n"/>
    </row>
    <row r="2307">
      <c r="B2307" s="233" t="inlineStr">
        <is>
          <t>N</t>
        </is>
      </c>
      <c r="C2307" s="233" t="inlineStr">
        <is>
          <t>ConTab_BOM_KP_Insert_5445</t>
        </is>
      </c>
      <c r="D2307" s="233" t="n"/>
      <c r="E2307" s="233" t="inlineStr">
        <is>
          <t>2018-1_2-KP</t>
        </is>
      </c>
      <c r="F2307" s="235" t="inlineStr">
        <is>
          <t>Opt_Insert</t>
        </is>
      </c>
      <c r="G2307" s="235" t="inlineStr">
        <is>
          <t>V</t>
        </is>
      </c>
      <c r="H2307" s="234" t="inlineStr">
        <is>
          <t>XV</t>
        </is>
      </c>
      <c r="I2307" s="188" t="inlineStr">
        <is>
          <t>Packing</t>
        </is>
      </c>
      <c r="J2307" s="188" t="inlineStr">
        <is>
          <t>Packing</t>
        </is>
      </c>
      <c r="K2307" s="188" t="n"/>
      <c r="L2307" s="188" t="inlineStr">
        <is>
          <t>Oil Lubricated Bath</t>
        </is>
      </c>
      <c r="M2307" s="188" t="inlineStr">
        <is>
          <t>X</t>
        </is>
      </c>
      <c r="N2307" s="188" t="inlineStr">
        <is>
          <t>Special/Other</t>
        </is>
      </c>
      <c r="O2307" s="188" t="inlineStr">
        <is>
          <t>Coating_Standard</t>
        </is>
      </c>
      <c r="P2307" s="172" t="inlineStr">
        <is>
          <t>RTF</t>
        </is>
      </c>
      <c r="Q2307" s="188" t="inlineStr">
        <is>
          <t>B101250</t>
        </is>
      </c>
      <c r="R2307" s="172" t="inlineStr">
        <is>
          <t>LT029</t>
        </is>
      </c>
      <c r="S2307" s="233" t="n"/>
      <c r="T2307" s="233" t="n"/>
      <c r="U2307" s="233" t="n"/>
    </row>
    <row r="2308">
      <c r="B2308" s="233" t="inlineStr">
        <is>
          <t>N</t>
        </is>
      </c>
      <c r="C2308" s="233" t="inlineStr">
        <is>
          <t>ConTab_BOM_KP_Insert_5446</t>
        </is>
      </c>
      <c r="D2308" s="233" t="n"/>
      <c r="E2308" s="233" t="inlineStr">
        <is>
          <t>2018-1_2-KP</t>
        </is>
      </c>
      <c r="F2308" s="235" t="inlineStr">
        <is>
          <t>Opt_Insert</t>
        </is>
      </c>
      <c r="G2308" s="235" t="inlineStr">
        <is>
          <t>V</t>
        </is>
      </c>
      <c r="H2308" s="234" t="inlineStr">
        <is>
          <t>XV</t>
        </is>
      </c>
      <c r="I2308" s="188" t="inlineStr">
        <is>
          <t>Mechanical Seal</t>
        </is>
      </c>
      <c r="J2308" s="188" t="inlineStr">
        <is>
          <t>Single</t>
        </is>
      </c>
      <c r="K2308" s="188" t="n"/>
      <c r="L2308" s="188" t="inlineStr">
        <is>
          <t>Regreasable</t>
        </is>
      </c>
      <c r="M2308" s="188" t="inlineStr">
        <is>
          <t>J</t>
        </is>
      </c>
      <c r="N2308" s="188" t="inlineStr">
        <is>
          <t>Lip Seal</t>
        </is>
      </c>
      <c r="O2308" s="188" t="inlineStr">
        <is>
          <t>Coating_Standard</t>
        </is>
      </c>
      <c r="P2308" s="172" t="inlineStr">
        <is>
          <t>RTF</t>
        </is>
      </c>
      <c r="Q2308" s="188" t="inlineStr">
        <is>
          <t>B103120</t>
        </is>
      </c>
      <c r="R2308" s="172" t="inlineStr">
        <is>
          <t>LT105</t>
        </is>
      </c>
      <c r="S2308" s="233" t="n"/>
      <c r="T2308" s="233" t="n"/>
      <c r="U2308" s="233" t="n"/>
    </row>
    <row r="2309">
      <c r="B2309" s="233" t="inlineStr">
        <is>
          <t>N</t>
        </is>
      </c>
      <c r="C2309" s="233" t="inlineStr">
        <is>
          <t>ConTab_BOM_KP_Insert_5447</t>
        </is>
      </c>
      <c r="D2309" s="233" t="n"/>
      <c r="E2309" s="233" t="inlineStr">
        <is>
          <t>2018-1_2-KP</t>
        </is>
      </c>
      <c r="F2309" s="235" t="inlineStr">
        <is>
          <t>Opt_Insert</t>
        </is>
      </c>
      <c r="G2309" s="235" t="inlineStr">
        <is>
          <t>V</t>
        </is>
      </c>
      <c r="H2309" s="234" t="inlineStr">
        <is>
          <t>XV</t>
        </is>
      </c>
      <c r="I2309" s="188" t="inlineStr">
        <is>
          <t>Packing</t>
        </is>
      </c>
      <c r="J2309" s="188" t="inlineStr">
        <is>
          <t>Packing</t>
        </is>
      </c>
      <c r="K2309" s="188" t="n"/>
      <c r="L2309" s="188" t="inlineStr">
        <is>
          <t>Regreasable</t>
        </is>
      </c>
      <c r="M2309" s="188" t="inlineStr">
        <is>
          <t>J</t>
        </is>
      </c>
      <c r="N2309" s="188" t="inlineStr">
        <is>
          <t>Lip Seal</t>
        </is>
      </c>
      <c r="O2309" s="188" t="inlineStr">
        <is>
          <t>Coating_Standard</t>
        </is>
      </c>
      <c r="P2309" s="172" t="inlineStr">
        <is>
          <t>RTF</t>
        </is>
      </c>
      <c r="Q2309" s="188" t="inlineStr">
        <is>
          <t>B103120</t>
        </is>
      </c>
      <c r="R2309" s="172" t="inlineStr">
        <is>
          <t>LT105</t>
        </is>
      </c>
      <c r="S2309" s="233" t="n"/>
      <c r="T2309" s="233" t="n"/>
      <c r="U2309" s="233" t="n"/>
    </row>
    <row r="2310">
      <c r="B2310" s="233" t="inlineStr">
        <is>
          <t>N</t>
        </is>
      </c>
      <c r="C2310" s="233" t="inlineStr">
        <is>
          <t>ConTab_BOM_KP_Insert_5448</t>
        </is>
      </c>
      <c r="D2310" s="233" t="n"/>
      <c r="E2310" s="233" t="inlineStr">
        <is>
          <t>2018-1_2-KP</t>
        </is>
      </c>
      <c r="F2310" s="235" t="inlineStr">
        <is>
          <t>Opt_Insert</t>
        </is>
      </c>
      <c r="G2310" s="235" t="inlineStr">
        <is>
          <t>V</t>
        </is>
      </c>
      <c r="H2310" s="234" t="inlineStr">
        <is>
          <t>XV</t>
        </is>
      </c>
      <c r="I2310" s="188" t="inlineStr">
        <is>
          <t>Mechanical Seal</t>
        </is>
      </c>
      <c r="J2310" s="188" t="inlineStr">
        <is>
          <t>Single</t>
        </is>
      </c>
      <c r="K2310" s="188" t="n"/>
      <c r="L2310" s="188" t="inlineStr">
        <is>
          <t>Regreasable</t>
        </is>
      </c>
      <c r="M2310" s="188" t="inlineStr">
        <is>
          <t>J</t>
        </is>
      </c>
      <c r="N2310" s="188" t="inlineStr">
        <is>
          <t>Labrynth Lip Seal</t>
        </is>
      </c>
      <c r="O2310" s="188" t="inlineStr">
        <is>
          <t>Coating_Standard</t>
        </is>
      </c>
      <c r="P2310" s="172" t="inlineStr">
        <is>
          <t>RTF</t>
        </is>
      </c>
      <c r="Q2310" s="188" t="inlineStr">
        <is>
          <t>B101250</t>
        </is>
      </c>
      <c r="R2310" s="172" t="inlineStr">
        <is>
          <t>LT105</t>
        </is>
      </c>
      <c r="S2310" s="233" t="n"/>
      <c r="T2310" s="233" t="n"/>
      <c r="U2310" s="233" t="n"/>
    </row>
    <row r="2311">
      <c r="B2311" s="233" t="inlineStr">
        <is>
          <t>N</t>
        </is>
      </c>
      <c r="C2311" s="233" t="inlineStr">
        <is>
          <t>ConTab_BOM_KP_Insert_5449</t>
        </is>
      </c>
      <c r="D2311" s="233" t="n"/>
      <c r="E2311" s="233" t="inlineStr">
        <is>
          <t>2018-1_2-KP</t>
        </is>
      </c>
      <c r="F2311" s="235" t="inlineStr">
        <is>
          <t>Opt_Insert</t>
        </is>
      </c>
      <c r="G2311" s="235" t="inlineStr">
        <is>
          <t>V</t>
        </is>
      </c>
      <c r="H2311" s="234" t="inlineStr">
        <is>
          <t>XV</t>
        </is>
      </c>
      <c r="I2311" s="188" t="inlineStr">
        <is>
          <t>Packing</t>
        </is>
      </c>
      <c r="J2311" s="188" t="inlineStr">
        <is>
          <t>Packing</t>
        </is>
      </c>
      <c r="K2311" s="188" t="n"/>
      <c r="L2311" s="188" t="inlineStr">
        <is>
          <t>Regreasable</t>
        </is>
      </c>
      <c r="M2311" s="188" t="inlineStr">
        <is>
          <t>J</t>
        </is>
      </c>
      <c r="N2311" s="188" t="inlineStr">
        <is>
          <t>Labrynth Lip Seal</t>
        </is>
      </c>
      <c r="O2311" s="188" t="inlineStr">
        <is>
          <t>Coating_Standard</t>
        </is>
      </c>
      <c r="P2311" s="172" t="inlineStr">
        <is>
          <t>RTF</t>
        </is>
      </c>
      <c r="Q2311" s="188" t="inlineStr">
        <is>
          <t>B101250</t>
        </is>
      </c>
      <c r="R2311" s="172" t="inlineStr">
        <is>
          <t>LT105</t>
        </is>
      </c>
      <c r="S2311" s="233" t="n"/>
      <c r="T2311" s="233" t="n"/>
      <c r="U2311" s="233" t="n"/>
    </row>
    <row r="2312">
      <c r="B2312" s="233" t="inlineStr">
        <is>
          <t>N</t>
        </is>
      </c>
      <c r="C2312" s="233" t="inlineStr">
        <is>
          <t>ConTab_BOM_KP_Insert_5450</t>
        </is>
      </c>
      <c r="D2312" s="233" t="n"/>
      <c r="E2312" s="233" t="inlineStr">
        <is>
          <t>2018-1_2-KP</t>
        </is>
      </c>
      <c r="F2312" s="235" t="inlineStr">
        <is>
          <t>Opt_Insert</t>
        </is>
      </c>
      <c r="G2312" s="235" t="inlineStr">
        <is>
          <t>V</t>
        </is>
      </c>
      <c r="H2312" s="234" t="inlineStr">
        <is>
          <t>XV</t>
        </is>
      </c>
      <c r="I2312" s="188" t="inlineStr">
        <is>
          <t>Mechanical Seal</t>
        </is>
      </c>
      <c r="J2312" s="188" t="inlineStr">
        <is>
          <t>Single</t>
        </is>
      </c>
      <c r="K2312" s="188" t="n"/>
      <c r="L2312" s="188" t="inlineStr">
        <is>
          <t>Oil Lubricated Bath</t>
        </is>
      </c>
      <c r="M2312" s="188" t="inlineStr">
        <is>
          <t>J</t>
        </is>
      </c>
      <c r="N2312" s="188" t="inlineStr">
        <is>
          <t>Labrynth Lip Seal</t>
        </is>
      </c>
      <c r="O2312" s="188" t="inlineStr">
        <is>
          <t>Coating_Standard</t>
        </is>
      </c>
      <c r="P2312" s="172" t="inlineStr">
        <is>
          <t>RTF</t>
        </is>
      </c>
      <c r="Q2312" s="188" t="inlineStr">
        <is>
          <t>B101250</t>
        </is>
      </c>
      <c r="R2312" s="172" t="inlineStr">
        <is>
          <t>LT105</t>
        </is>
      </c>
      <c r="S2312" s="233" t="n"/>
      <c r="T2312" s="233" t="n"/>
      <c r="U2312" s="233" t="n"/>
    </row>
    <row r="2313">
      <c r="B2313" s="233" t="inlineStr">
        <is>
          <t>N</t>
        </is>
      </c>
      <c r="C2313" s="233" t="inlineStr">
        <is>
          <t>ConTab_BOM_KP_Insert_5451</t>
        </is>
      </c>
      <c r="D2313" s="233" t="n"/>
      <c r="E2313" s="233" t="inlineStr">
        <is>
          <t>2018-1_2-KP</t>
        </is>
      </c>
      <c r="F2313" s="235" t="inlineStr">
        <is>
          <t>Opt_Insert</t>
        </is>
      </c>
      <c r="G2313" s="235" t="inlineStr">
        <is>
          <t>V</t>
        </is>
      </c>
      <c r="H2313" s="234" t="inlineStr">
        <is>
          <t>XV</t>
        </is>
      </c>
      <c r="I2313" s="188" t="inlineStr">
        <is>
          <t>Packing</t>
        </is>
      </c>
      <c r="J2313" s="188" t="inlineStr">
        <is>
          <t>Packing</t>
        </is>
      </c>
      <c r="K2313" s="188" t="n"/>
      <c r="L2313" s="188" t="inlineStr">
        <is>
          <t>Oil Lubricated Bath</t>
        </is>
      </c>
      <c r="M2313" s="188" t="inlineStr">
        <is>
          <t>J</t>
        </is>
      </c>
      <c r="N2313" s="188" t="inlineStr">
        <is>
          <t>Labrynth Lip Seal</t>
        </is>
      </c>
      <c r="O2313" s="188" t="inlineStr">
        <is>
          <t>Coating_Standard</t>
        </is>
      </c>
      <c r="P2313" s="172" t="inlineStr">
        <is>
          <t>RTF</t>
        </is>
      </c>
      <c r="Q2313" s="188" t="inlineStr">
        <is>
          <t>B101250</t>
        </is>
      </c>
      <c r="R2313" s="172" t="inlineStr">
        <is>
          <t>LT105</t>
        </is>
      </c>
      <c r="S2313" s="233" t="n"/>
      <c r="T2313" s="233" t="n"/>
      <c r="U2313" s="233" t="n"/>
    </row>
    <row r="2314">
      <c r="B2314" s="233" t="inlineStr">
        <is>
          <t>N</t>
        </is>
      </c>
      <c r="C2314" s="233" t="inlineStr">
        <is>
          <t>ConTab_BOM_KP_Insert_5464</t>
        </is>
      </c>
      <c r="D2314" s="233" t="n"/>
      <c r="E2314" s="233" t="inlineStr">
        <is>
          <t>2018-1_2-KP</t>
        </is>
      </c>
      <c r="F2314" s="235" t="inlineStr">
        <is>
          <t>Opt_Insert</t>
        </is>
      </c>
      <c r="G2314" s="235" t="inlineStr">
        <is>
          <t>V</t>
        </is>
      </c>
      <c r="H2314" s="234" t="inlineStr">
        <is>
          <t>XV</t>
        </is>
      </c>
      <c r="I2314" s="188" t="inlineStr">
        <is>
          <t>Mechanical Seal</t>
        </is>
      </c>
      <c r="J2314" s="188" t="inlineStr">
        <is>
          <t>Single</t>
        </is>
      </c>
      <c r="K2314" s="188" t="n"/>
      <c r="L2314" s="188" t="inlineStr">
        <is>
          <t>Regreasable</t>
        </is>
      </c>
      <c r="M2314" s="188" t="inlineStr">
        <is>
          <t>X</t>
        </is>
      </c>
      <c r="N2314" s="188" t="inlineStr">
        <is>
          <t>Special/Other</t>
        </is>
      </c>
      <c r="O2314" s="188" t="inlineStr">
        <is>
          <t>Coating_Scotchkote134_interior_exterior</t>
        </is>
      </c>
      <c r="P2314" s="172" t="inlineStr">
        <is>
          <t>RTF</t>
        </is>
      </c>
      <c r="Q2314" s="188" t="inlineStr">
        <is>
          <t>B101250</t>
        </is>
      </c>
      <c r="R2314" s="235" t="inlineStr">
        <is>
          <t>LT250</t>
        </is>
      </c>
      <c r="S2314" s="233" t="n"/>
      <c r="T2314" s="233" t="n"/>
      <c r="U2314" s="233" t="n"/>
    </row>
    <row r="2315">
      <c r="B2315" s="233" t="inlineStr">
        <is>
          <t>N</t>
        </is>
      </c>
      <c r="C2315" s="233" t="inlineStr">
        <is>
          <t>ConTab_BOM_KP_Insert_5465</t>
        </is>
      </c>
      <c r="D2315" s="233" t="n"/>
      <c r="E2315" s="233" t="inlineStr">
        <is>
          <t>2018-1_2-KP</t>
        </is>
      </c>
      <c r="F2315" s="235" t="inlineStr">
        <is>
          <t>Opt_Insert</t>
        </is>
      </c>
      <c r="G2315" s="235" t="inlineStr">
        <is>
          <t>V</t>
        </is>
      </c>
      <c r="H2315" s="234" t="inlineStr">
        <is>
          <t>XV</t>
        </is>
      </c>
      <c r="I2315" s="188" t="inlineStr">
        <is>
          <t>Packing</t>
        </is>
      </c>
      <c r="J2315" s="188" t="inlineStr">
        <is>
          <t>Packing</t>
        </is>
      </c>
      <c r="K2315" s="188" t="n"/>
      <c r="L2315" s="188" t="inlineStr">
        <is>
          <t>Regreasable</t>
        </is>
      </c>
      <c r="M2315" s="188" t="inlineStr">
        <is>
          <t>X</t>
        </is>
      </c>
      <c r="N2315" s="188" t="inlineStr">
        <is>
          <t>Special/Other</t>
        </is>
      </c>
      <c r="O2315" s="188" t="inlineStr">
        <is>
          <t>Coating_Scotchkote134_interior_exterior</t>
        </is>
      </c>
      <c r="P2315" s="172" t="inlineStr">
        <is>
          <t>RTF</t>
        </is>
      </c>
      <c r="Q2315" s="188" t="inlineStr">
        <is>
          <t>B101250</t>
        </is>
      </c>
      <c r="R2315" s="235" t="inlineStr">
        <is>
          <t>LT250</t>
        </is>
      </c>
      <c r="S2315" s="233" t="n"/>
      <c r="T2315" s="233" t="n"/>
      <c r="U2315" s="233" t="n"/>
    </row>
    <row r="2316">
      <c r="B2316" s="233" t="inlineStr">
        <is>
          <t>N</t>
        </is>
      </c>
      <c r="C2316" s="233" t="inlineStr">
        <is>
          <t>ConTab_BOM_KP_Insert_5466</t>
        </is>
      </c>
      <c r="D2316" s="233" t="n"/>
      <c r="E2316" s="233" t="inlineStr">
        <is>
          <t>2018-1_2-KP</t>
        </is>
      </c>
      <c r="F2316" s="235" t="inlineStr">
        <is>
          <t>Opt_Insert</t>
        </is>
      </c>
      <c r="G2316" s="235" t="inlineStr">
        <is>
          <t>V</t>
        </is>
      </c>
      <c r="H2316" s="234" t="inlineStr">
        <is>
          <t>XV</t>
        </is>
      </c>
      <c r="I2316" s="188" t="inlineStr">
        <is>
          <t>Mechanical Seal</t>
        </is>
      </c>
      <c r="J2316" s="188" t="inlineStr">
        <is>
          <t>Single</t>
        </is>
      </c>
      <c r="K2316" s="188" t="n"/>
      <c r="L2316" s="188" t="inlineStr">
        <is>
          <t>Oil Lubricated Bath</t>
        </is>
      </c>
      <c r="M2316" s="188" t="inlineStr">
        <is>
          <t>J</t>
        </is>
      </c>
      <c r="N2316" s="188" t="inlineStr">
        <is>
          <t>Lip Seal</t>
        </is>
      </c>
      <c r="O2316" s="188" t="inlineStr">
        <is>
          <t>Coating_Scotchkote134_interior_exterior</t>
        </is>
      </c>
      <c r="P2316" s="172" t="inlineStr">
        <is>
          <t>RTF</t>
        </is>
      </c>
      <c r="Q2316" s="188" t="inlineStr">
        <is>
          <t>B101250</t>
        </is>
      </c>
      <c r="R2316" s="172" t="inlineStr">
        <is>
          <t>LT105</t>
        </is>
      </c>
      <c r="S2316" s="233" t="n"/>
      <c r="T2316" s="233" t="n"/>
      <c r="U2316" s="233" t="n"/>
    </row>
    <row r="2317">
      <c r="B2317" s="233" t="inlineStr">
        <is>
          <t>N</t>
        </is>
      </c>
      <c r="C2317" s="233" t="inlineStr">
        <is>
          <t>ConTab_BOM_KP_Insert_5467</t>
        </is>
      </c>
      <c r="D2317" s="233" t="n"/>
      <c r="E2317" s="233" t="inlineStr">
        <is>
          <t>2018-1_2-KP</t>
        </is>
      </c>
      <c r="F2317" s="235" t="inlineStr">
        <is>
          <t>Opt_Insert</t>
        </is>
      </c>
      <c r="G2317" s="235" t="inlineStr">
        <is>
          <t>V</t>
        </is>
      </c>
      <c r="H2317" s="234" t="inlineStr">
        <is>
          <t>XV</t>
        </is>
      </c>
      <c r="I2317" s="188" t="inlineStr">
        <is>
          <t>Mechanical Seal</t>
        </is>
      </c>
      <c r="J2317" s="188" t="inlineStr">
        <is>
          <t>Single</t>
        </is>
      </c>
      <c r="K2317" s="188" t="n"/>
      <c r="L2317" s="188" t="inlineStr">
        <is>
          <t>Oil Lubricated Bath</t>
        </is>
      </c>
      <c r="M2317" s="188" t="inlineStr">
        <is>
          <t>X</t>
        </is>
      </c>
      <c r="N2317" s="188" t="inlineStr">
        <is>
          <t>Special/Other</t>
        </is>
      </c>
      <c r="O2317" s="188" t="inlineStr">
        <is>
          <t>Coating_Scotchkote134_interior_exterior</t>
        </is>
      </c>
      <c r="P2317" s="172" t="inlineStr">
        <is>
          <t>RTF</t>
        </is>
      </c>
      <c r="Q2317" s="188" t="inlineStr">
        <is>
          <t>B101250</t>
        </is>
      </c>
      <c r="R2317" s="235" t="inlineStr">
        <is>
          <t>LT250</t>
        </is>
      </c>
      <c r="S2317" s="233" t="n"/>
      <c r="T2317" s="233" t="n"/>
      <c r="U2317" s="233" t="n"/>
    </row>
    <row r="2318">
      <c r="B2318" s="233" t="inlineStr">
        <is>
          <t>N</t>
        </is>
      </c>
      <c r="C2318" s="233" t="inlineStr">
        <is>
          <t>ConTab_BOM_KP_Insert_5468</t>
        </is>
      </c>
      <c r="D2318" s="233" t="n"/>
      <c r="E2318" s="233" t="inlineStr">
        <is>
          <t>2018-1_2-KP</t>
        </is>
      </c>
      <c r="F2318" s="235" t="inlineStr">
        <is>
          <t>Opt_Insert</t>
        </is>
      </c>
      <c r="G2318" s="235" t="inlineStr">
        <is>
          <t>V</t>
        </is>
      </c>
      <c r="H2318" s="234" t="inlineStr">
        <is>
          <t>XV</t>
        </is>
      </c>
      <c r="I2318" s="188" t="inlineStr">
        <is>
          <t>Packing</t>
        </is>
      </c>
      <c r="J2318" s="188" t="inlineStr">
        <is>
          <t>Packing</t>
        </is>
      </c>
      <c r="K2318" s="188" t="n"/>
      <c r="L2318" s="188" t="inlineStr">
        <is>
          <t>Oil Lubricated Bath</t>
        </is>
      </c>
      <c r="M2318" s="188" t="inlineStr">
        <is>
          <t>J</t>
        </is>
      </c>
      <c r="N2318" s="188" t="inlineStr">
        <is>
          <t>Lip Seal</t>
        </is>
      </c>
      <c r="O2318" s="188" t="inlineStr">
        <is>
          <t>Coating_Scotchkote134_interior_exterior</t>
        </is>
      </c>
      <c r="P2318" s="172" t="inlineStr">
        <is>
          <t>RTF</t>
        </is>
      </c>
      <c r="Q2318" s="188" t="inlineStr">
        <is>
          <t>B101250</t>
        </is>
      </c>
      <c r="R2318" s="172" t="inlineStr">
        <is>
          <t>LT105</t>
        </is>
      </c>
      <c r="S2318" s="233" t="n"/>
      <c r="T2318" s="233" t="n"/>
      <c r="U2318" s="233" t="n"/>
    </row>
    <row r="2319">
      <c r="B2319" s="233" t="inlineStr">
        <is>
          <t>N</t>
        </is>
      </c>
      <c r="C2319" s="233" t="inlineStr">
        <is>
          <t>ConTab_BOM_KP_Insert_5469</t>
        </is>
      </c>
      <c r="D2319" s="233" t="n"/>
      <c r="E2319" s="233" t="inlineStr">
        <is>
          <t>2018-1_2-KP</t>
        </is>
      </c>
      <c r="F2319" s="235" t="inlineStr">
        <is>
          <t>Opt_Insert</t>
        </is>
      </c>
      <c r="G2319" s="235" t="inlineStr">
        <is>
          <t>V</t>
        </is>
      </c>
      <c r="H2319" s="234" t="inlineStr">
        <is>
          <t>XV</t>
        </is>
      </c>
      <c r="I2319" s="188" t="inlineStr">
        <is>
          <t>Packing</t>
        </is>
      </c>
      <c r="J2319" s="188" t="inlineStr">
        <is>
          <t>Packing</t>
        </is>
      </c>
      <c r="K2319" s="188" t="n"/>
      <c r="L2319" s="188" t="inlineStr">
        <is>
          <t>Oil Lubricated Bath</t>
        </is>
      </c>
      <c r="M2319" s="188" t="inlineStr">
        <is>
          <t>X</t>
        </is>
      </c>
      <c r="N2319" s="188" t="inlineStr">
        <is>
          <t>Special/Other</t>
        </is>
      </c>
      <c r="O2319" s="188" t="inlineStr">
        <is>
          <t>Coating_Scotchkote134_interior_exterior</t>
        </is>
      </c>
      <c r="P2319" s="172" t="inlineStr">
        <is>
          <t>RTF</t>
        </is>
      </c>
      <c r="Q2319" s="188" t="inlineStr">
        <is>
          <t>B101250</t>
        </is>
      </c>
      <c r="R2319" s="235" t="inlineStr">
        <is>
          <t>LT250</t>
        </is>
      </c>
      <c r="S2319" s="233" t="n"/>
      <c r="T2319" s="233" t="n"/>
      <c r="U2319" s="233" t="n"/>
    </row>
    <row r="2320">
      <c r="B2320" s="233" t="inlineStr">
        <is>
          <t>N</t>
        </is>
      </c>
      <c r="C2320" s="233" t="inlineStr">
        <is>
          <t>ConTab_BOM_KP_Insert_5470</t>
        </is>
      </c>
      <c r="D2320" s="233" t="n"/>
      <c r="E2320" s="233" t="inlineStr">
        <is>
          <t>2018-1_2-KP</t>
        </is>
      </c>
      <c r="F2320" s="235" t="inlineStr">
        <is>
          <t>Opt_Insert</t>
        </is>
      </c>
      <c r="G2320" s="235" t="inlineStr">
        <is>
          <t>V</t>
        </is>
      </c>
      <c r="H2320" s="234" t="inlineStr">
        <is>
          <t>XV</t>
        </is>
      </c>
      <c r="I2320" s="188" t="inlineStr">
        <is>
          <t>Mechanical Seal</t>
        </is>
      </c>
      <c r="J2320" s="188" t="inlineStr">
        <is>
          <t>Single</t>
        </is>
      </c>
      <c r="K2320" s="188" t="n"/>
      <c r="L2320" s="188" t="inlineStr">
        <is>
          <t>Regreasable</t>
        </is>
      </c>
      <c r="M2320" s="188" t="inlineStr">
        <is>
          <t>J</t>
        </is>
      </c>
      <c r="N2320" s="188" t="inlineStr">
        <is>
          <t>Lip Seal</t>
        </is>
      </c>
      <c r="O2320" s="188" t="inlineStr">
        <is>
          <t>Coating_Scotchkote134_interior_exterior</t>
        </is>
      </c>
      <c r="P2320" s="172" t="inlineStr">
        <is>
          <t>RTF</t>
        </is>
      </c>
      <c r="Q2320" s="188" t="inlineStr">
        <is>
          <t>B101250</t>
        </is>
      </c>
      <c r="R2320" s="172" t="inlineStr">
        <is>
          <t>LT105</t>
        </is>
      </c>
      <c r="S2320" s="233" t="n"/>
      <c r="T2320" s="233" t="n"/>
      <c r="U2320" s="233" t="n"/>
    </row>
    <row r="2321">
      <c r="B2321" s="233" t="inlineStr">
        <is>
          <t>N</t>
        </is>
      </c>
      <c r="C2321" s="233" t="inlineStr">
        <is>
          <t>ConTab_BOM_KP_Insert_5471</t>
        </is>
      </c>
      <c r="D2321" s="233" t="n"/>
      <c r="E2321" s="233" t="inlineStr">
        <is>
          <t>2018-1_2-KP</t>
        </is>
      </c>
      <c r="F2321" s="235" t="inlineStr">
        <is>
          <t>Opt_Insert</t>
        </is>
      </c>
      <c r="G2321" s="235" t="inlineStr">
        <is>
          <t>V</t>
        </is>
      </c>
      <c r="H2321" s="234" t="inlineStr">
        <is>
          <t>XV</t>
        </is>
      </c>
      <c r="I2321" s="188" t="inlineStr">
        <is>
          <t>Packing</t>
        </is>
      </c>
      <c r="J2321" s="188" t="inlineStr">
        <is>
          <t>Packing</t>
        </is>
      </c>
      <c r="K2321" s="188" t="n"/>
      <c r="L2321" s="188" t="inlineStr">
        <is>
          <t>Regreasable</t>
        </is>
      </c>
      <c r="M2321" s="188" t="inlineStr">
        <is>
          <t>J</t>
        </is>
      </c>
      <c r="N2321" s="188" t="inlineStr">
        <is>
          <t>Lip Seal</t>
        </is>
      </c>
      <c r="O2321" s="188" t="inlineStr">
        <is>
          <t>Coating_Scotchkote134_interior_exterior</t>
        </is>
      </c>
      <c r="P2321" s="172" t="inlineStr">
        <is>
          <t>RTF</t>
        </is>
      </c>
      <c r="Q2321" s="188" t="inlineStr">
        <is>
          <t>B101250</t>
        </is>
      </c>
      <c r="R2321" s="172" t="inlineStr">
        <is>
          <t>LT105</t>
        </is>
      </c>
      <c r="S2321" s="233" t="n"/>
      <c r="T2321" s="233" t="n"/>
      <c r="U2321" s="233" t="n"/>
    </row>
    <row r="2322">
      <c r="B2322" s="233" t="inlineStr">
        <is>
          <t>N</t>
        </is>
      </c>
      <c r="C2322" s="233" t="inlineStr">
        <is>
          <t>ConTab_BOM_KP_Insert_5472</t>
        </is>
      </c>
      <c r="D2322" s="233" t="n"/>
      <c r="E2322" s="233" t="inlineStr">
        <is>
          <t>2018-1_2-KP</t>
        </is>
      </c>
      <c r="F2322" s="235" t="inlineStr">
        <is>
          <t>Opt_Insert</t>
        </is>
      </c>
      <c r="G2322" s="235" t="inlineStr">
        <is>
          <t>V</t>
        </is>
      </c>
      <c r="H2322" s="234" t="inlineStr">
        <is>
          <t>XV</t>
        </is>
      </c>
      <c r="I2322" s="188" t="inlineStr">
        <is>
          <t>Mechanical Seal</t>
        </is>
      </c>
      <c r="J2322" s="188" t="inlineStr">
        <is>
          <t>Single</t>
        </is>
      </c>
      <c r="K2322" s="188" t="n"/>
      <c r="L2322" s="188" t="inlineStr">
        <is>
          <t>Regreasable</t>
        </is>
      </c>
      <c r="M2322" s="188" t="inlineStr">
        <is>
          <t>J</t>
        </is>
      </c>
      <c r="N2322" s="188" t="inlineStr">
        <is>
          <t>Labrynth Lip Seal</t>
        </is>
      </c>
      <c r="O2322" s="188" t="inlineStr">
        <is>
          <t>Coating_Scotchkote134_interior_exterior</t>
        </is>
      </c>
      <c r="P2322" s="172" t="inlineStr">
        <is>
          <t>RTF</t>
        </is>
      </c>
      <c r="Q2322" s="188" t="inlineStr">
        <is>
          <t>B101250</t>
        </is>
      </c>
      <c r="R2322" s="172" t="inlineStr">
        <is>
          <t>LT105</t>
        </is>
      </c>
      <c r="S2322" s="233" t="n"/>
      <c r="T2322" s="233" t="n"/>
      <c r="U2322" s="233" t="n"/>
    </row>
    <row r="2323">
      <c r="B2323" s="233" t="inlineStr">
        <is>
          <t>N</t>
        </is>
      </c>
      <c r="C2323" s="233" t="inlineStr">
        <is>
          <t>ConTab_BOM_KP_Insert_5473</t>
        </is>
      </c>
      <c r="D2323" s="233" t="n"/>
      <c r="E2323" s="233" t="inlineStr">
        <is>
          <t>2018-1_2-KP</t>
        </is>
      </c>
      <c r="F2323" s="235" t="inlineStr">
        <is>
          <t>Opt_Insert</t>
        </is>
      </c>
      <c r="G2323" s="235" t="inlineStr">
        <is>
          <t>V</t>
        </is>
      </c>
      <c r="H2323" s="234" t="inlineStr">
        <is>
          <t>XV</t>
        </is>
      </c>
      <c r="I2323" s="188" t="inlineStr">
        <is>
          <t>Packing</t>
        </is>
      </c>
      <c r="J2323" s="188" t="inlineStr">
        <is>
          <t>Packing</t>
        </is>
      </c>
      <c r="K2323" s="188" t="n"/>
      <c r="L2323" s="188" t="inlineStr">
        <is>
          <t>Regreasable</t>
        </is>
      </c>
      <c r="M2323" s="188" t="inlineStr">
        <is>
          <t>J</t>
        </is>
      </c>
      <c r="N2323" s="188" t="inlineStr">
        <is>
          <t>Labrynth Lip Seal</t>
        </is>
      </c>
      <c r="O2323" s="188" t="inlineStr">
        <is>
          <t>Coating_Scotchkote134_interior_exterior</t>
        </is>
      </c>
      <c r="P2323" s="172" t="inlineStr">
        <is>
          <t>RTF</t>
        </is>
      </c>
      <c r="Q2323" s="188" t="inlineStr">
        <is>
          <t>B101250</t>
        </is>
      </c>
      <c r="R2323" s="172" t="inlineStr">
        <is>
          <t>LT105</t>
        </is>
      </c>
      <c r="S2323" s="233" t="n"/>
      <c r="T2323" s="233" t="n"/>
      <c r="U2323" s="233" t="n"/>
    </row>
    <row r="2324">
      <c r="B2324" s="233" t="inlineStr">
        <is>
          <t>N</t>
        </is>
      </c>
      <c r="C2324" s="233" t="inlineStr">
        <is>
          <t>ConTab_BOM_KP_Insert_5474</t>
        </is>
      </c>
      <c r="D2324" s="233" t="n"/>
      <c r="E2324" s="233" t="inlineStr">
        <is>
          <t>2018-1_2-KP</t>
        </is>
      </c>
      <c r="F2324" s="235" t="inlineStr">
        <is>
          <t>Opt_Insert</t>
        </is>
      </c>
      <c r="G2324" s="235" t="inlineStr">
        <is>
          <t>V</t>
        </is>
      </c>
      <c r="H2324" s="234" t="inlineStr">
        <is>
          <t>XV</t>
        </is>
      </c>
      <c r="I2324" s="188" t="inlineStr">
        <is>
          <t>Mechanical Seal</t>
        </is>
      </c>
      <c r="J2324" s="188" t="inlineStr">
        <is>
          <t>Single</t>
        </is>
      </c>
      <c r="K2324" s="188" t="n"/>
      <c r="L2324" s="188" t="inlineStr">
        <is>
          <t>Oil Lubricated Bath</t>
        </is>
      </c>
      <c r="M2324" s="188" t="inlineStr">
        <is>
          <t>J</t>
        </is>
      </c>
      <c r="N2324" s="188" t="inlineStr">
        <is>
          <t>Labrynth Lip Seal</t>
        </is>
      </c>
      <c r="O2324" s="188" t="inlineStr">
        <is>
          <t>Coating_Scotchkote134_interior_exterior</t>
        </is>
      </c>
      <c r="P2324" s="172" t="inlineStr">
        <is>
          <t>RTF</t>
        </is>
      </c>
      <c r="Q2324" s="188" t="inlineStr">
        <is>
          <t>B101250</t>
        </is>
      </c>
      <c r="R2324" s="172" t="inlineStr">
        <is>
          <t>LT105</t>
        </is>
      </c>
      <c r="S2324" s="233" t="n"/>
      <c r="T2324" s="233" t="n"/>
      <c r="U2324" s="233" t="n"/>
    </row>
    <row r="2325">
      <c r="B2325" s="233" t="inlineStr">
        <is>
          <t>N</t>
        </is>
      </c>
      <c r="C2325" s="233" t="inlineStr">
        <is>
          <t>ConTab_BOM_KP_Insert_5475</t>
        </is>
      </c>
      <c r="D2325" s="233" t="n"/>
      <c r="E2325" s="233" t="inlineStr">
        <is>
          <t>2018-1_2-KP</t>
        </is>
      </c>
      <c r="F2325" s="235" t="inlineStr">
        <is>
          <t>Opt_Insert</t>
        </is>
      </c>
      <c r="G2325" s="235" t="inlineStr">
        <is>
          <t>V</t>
        </is>
      </c>
      <c r="H2325" s="234" t="inlineStr">
        <is>
          <t>XV</t>
        </is>
      </c>
      <c r="I2325" s="188" t="inlineStr">
        <is>
          <t>Packing</t>
        </is>
      </c>
      <c r="J2325" s="188" t="inlineStr">
        <is>
          <t>Packing</t>
        </is>
      </c>
      <c r="K2325" s="188" t="n"/>
      <c r="L2325" s="188" t="inlineStr">
        <is>
          <t>Oil Lubricated Bath</t>
        </is>
      </c>
      <c r="M2325" s="188" t="inlineStr">
        <is>
          <t>J</t>
        </is>
      </c>
      <c r="N2325" s="188" t="inlineStr">
        <is>
          <t>Labrynth Lip Seal</t>
        </is>
      </c>
      <c r="O2325" s="188" t="inlineStr">
        <is>
          <t>Coating_Scotchkote134_interior_exterior</t>
        </is>
      </c>
      <c r="P2325" s="172" t="inlineStr">
        <is>
          <t>RTF</t>
        </is>
      </c>
      <c r="Q2325" s="188" t="inlineStr">
        <is>
          <t>B101250</t>
        </is>
      </c>
      <c r="R2325" s="172" t="inlineStr">
        <is>
          <t>LT105</t>
        </is>
      </c>
      <c r="S2325" s="233" t="n"/>
      <c r="T2325" s="233" t="n"/>
      <c r="U2325" s="233" t="n"/>
    </row>
    <row r="2326">
      <c r="B2326" s="233" t="inlineStr">
        <is>
          <t>N</t>
        </is>
      </c>
      <c r="C2326" s="233" t="inlineStr">
        <is>
          <t>ConTab_BOM_KP_Insert_5476</t>
        </is>
      </c>
      <c r="D2326" s="233" t="n"/>
      <c r="E2326" s="233" t="inlineStr">
        <is>
          <t>2018-1_2-KP</t>
        </is>
      </c>
      <c r="F2326" s="235" t="inlineStr">
        <is>
          <t>Opt_Insert</t>
        </is>
      </c>
      <c r="G2326" s="235" t="inlineStr">
        <is>
          <t>V</t>
        </is>
      </c>
      <c r="H2326" s="234" t="inlineStr">
        <is>
          <t>XV</t>
        </is>
      </c>
      <c r="I2326" s="188" t="inlineStr">
        <is>
          <t>Mechanical Seal</t>
        </is>
      </c>
      <c r="J2326" s="188" t="inlineStr">
        <is>
          <t>Single</t>
        </is>
      </c>
      <c r="K2326" s="188" t="n"/>
      <c r="L2326" s="188" t="inlineStr">
        <is>
          <t>Regreasable</t>
        </is>
      </c>
      <c r="M2326" s="188" t="inlineStr">
        <is>
          <t>X</t>
        </is>
      </c>
      <c r="N2326" s="188" t="inlineStr">
        <is>
          <t>Special/Other</t>
        </is>
      </c>
      <c r="O2326" s="188" t="inlineStr">
        <is>
          <t>Coating_Scotchkote134_interior_exterior_IncludeImpeller</t>
        </is>
      </c>
      <c r="P2326" s="172" t="inlineStr">
        <is>
          <t>RTF</t>
        </is>
      </c>
      <c r="Q2326" s="188" t="inlineStr">
        <is>
          <t>B101250</t>
        </is>
      </c>
      <c r="R2326" s="235" t="inlineStr">
        <is>
          <t>LT250</t>
        </is>
      </c>
      <c r="S2326" s="233" t="n"/>
      <c r="T2326" s="233" t="n"/>
      <c r="U2326" s="233" t="n"/>
    </row>
    <row r="2327">
      <c r="B2327" s="233" t="inlineStr">
        <is>
          <t>N</t>
        </is>
      </c>
      <c r="C2327" s="233" t="inlineStr">
        <is>
          <t>ConTab_BOM_KP_Insert_5477</t>
        </is>
      </c>
      <c r="D2327" s="233" t="n"/>
      <c r="E2327" s="233" t="inlineStr">
        <is>
          <t>2018-1_2-KP</t>
        </is>
      </c>
      <c r="F2327" s="235" t="inlineStr">
        <is>
          <t>Opt_Insert</t>
        </is>
      </c>
      <c r="G2327" s="235" t="inlineStr">
        <is>
          <t>V</t>
        </is>
      </c>
      <c r="H2327" s="234" t="inlineStr">
        <is>
          <t>XV</t>
        </is>
      </c>
      <c r="I2327" s="188" t="inlineStr">
        <is>
          <t>Packing</t>
        </is>
      </c>
      <c r="J2327" s="188" t="inlineStr">
        <is>
          <t>Packing</t>
        </is>
      </c>
      <c r="K2327" s="188" t="n"/>
      <c r="L2327" s="188" t="inlineStr">
        <is>
          <t>Regreasable</t>
        </is>
      </c>
      <c r="M2327" s="188" t="inlineStr">
        <is>
          <t>X</t>
        </is>
      </c>
      <c r="N2327" s="188" t="inlineStr">
        <is>
          <t>Special/Other</t>
        </is>
      </c>
      <c r="O2327" s="188" t="inlineStr">
        <is>
          <t>Coating_Scotchkote134_interior_exterior_IncludeImpeller</t>
        </is>
      </c>
      <c r="P2327" s="172" t="inlineStr">
        <is>
          <t>RTF</t>
        </is>
      </c>
      <c r="Q2327" s="188" t="inlineStr">
        <is>
          <t>B101250</t>
        </is>
      </c>
      <c r="R2327" s="235" t="inlineStr">
        <is>
          <t>LT250</t>
        </is>
      </c>
      <c r="S2327" s="233" t="n"/>
      <c r="T2327" s="233" t="n"/>
      <c r="U2327" s="233" t="n"/>
    </row>
    <row r="2328">
      <c r="B2328" s="233" t="inlineStr">
        <is>
          <t>N</t>
        </is>
      </c>
      <c r="C2328" s="233" t="inlineStr">
        <is>
          <t>ConTab_BOM_KP_Insert_5478</t>
        </is>
      </c>
      <c r="D2328" s="233" t="n"/>
      <c r="E2328" s="233" t="inlineStr">
        <is>
          <t>2018-1_2-KP</t>
        </is>
      </c>
      <c r="F2328" s="235" t="inlineStr">
        <is>
          <t>Opt_Insert</t>
        </is>
      </c>
      <c r="G2328" s="235" t="inlineStr">
        <is>
          <t>V</t>
        </is>
      </c>
      <c r="H2328" s="234" t="inlineStr">
        <is>
          <t>XV</t>
        </is>
      </c>
      <c r="I2328" s="188" t="inlineStr">
        <is>
          <t>Mechanical Seal</t>
        </is>
      </c>
      <c r="J2328" s="188" t="inlineStr">
        <is>
          <t>Single</t>
        </is>
      </c>
      <c r="K2328" s="188" t="n"/>
      <c r="L2328" s="188" t="inlineStr">
        <is>
          <t>Oil Lubricated Bath</t>
        </is>
      </c>
      <c r="M2328" s="188" t="inlineStr">
        <is>
          <t>J</t>
        </is>
      </c>
      <c r="N2328" s="188" t="inlineStr">
        <is>
          <t>Lip Seal</t>
        </is>
      </c>
      <c r="O2328" s="188" t="inlineStr">
        <is>
          <t>Coating_Scotchkote134_interior_exterior_IncludeImpeller</t>
        </is>
      </c>
      <c r="P2328" s="172" t="inlineStr">
        <is>
          <t>RTF</t>
        </is>
      </c>
      <c r="Q2328" s="188" t="inlineStr">
        <is>
          <t>B101250</t>
        </is>
      </c>
      <c r="R2328" s="172" t="inlineStr">
        <is>
          <t>LT105</t>
        </is>
      </c>
      <c r="S2328" s="233" t="n"/>
      <c r="T2328" s="233" t="n"/>
      <c r="U2328" s="233" t="n"/>
    </row>
    <row r="2329">
      <c r="B2329" s="233" t="inlineStr">
        <is>
          <t>N</t>
        </is>
      </c>
      <c r="C2329" s="233" t="inlineStr">
        <is>
          <t>ConTab_BOM_KP_Insert_5479</t>
        </is>
      </c>
      <c r="D2329" s="233" t="n"/>
      <c r="E2329" s="233" t="inlineStr">
        <is>
          <t>2018-1_2-KP</t>
        </is>
      </c>
      <c r="F2329" s="235" t="inlineStr">
        <is>
          <t>Opt_Insert</t>
        </is>
      </c>
      <c r="G2329" s="235" t="inlineStr">
        <is>
          <t>V</t>
        </is>
      </c>
      <c r="H2329" s="234" t="inlineStr">
        <is>
          <t>XV</t>
        </is>
      </c>
      <c r="I2329" s="188" t="inlineStr">
        <is>
          <t>Mechanical Seal</t>
        </is>
      </c>
      <c r="J2329" s="188" t="inlineStr">
        <is>
          <t>Single</t>
        </is>
      </c>
      <c r="K2329" s="188" t="n"/>
      <c r="L2329" s="188" t="inlineStr">
        <is>
          <t>Oil Lubricated Bath</t>
        </is>
      </c>
      <c r="M2329" s="188" t="inlineStr">
        <is>
          <t>X</t>
        </is>
      </c>
      <c r="N2329" s="188" t="inlineStr">
        <is>
          <t>Special/Other</t>
        </is>
      </c>
      <c r="O2329" s="188" t="inlineStr">
        <is>
          <t>Coating_Scotchkote134_interior_exterior_IncludeImpeller</t>
        </is>
      </c>
      <c r="P2329" s="172" t="inlineStr">
        <is>
          <t>RTF</t>
        </is>
      </c>
      <c r="Q2329" s="188" t="inlineStr">
        <is>
          <t>B101250</t>
        </is>
      </c>
      <c r="R2329" s="235" t="inlineStr">
        <is>
          <t>LT250</t>
        </is>
      </c>
      <c r="S2329" s="233" t="n"/>
      <c r="T2329" s="233" t="n"/>
      <c r="U2329" s="233" t="n"/>
    </row>
    <row r="2330">
      <c r="B2330" s="233" t="inlineStr">
        <is>
          <t>N</t>
        </is>
      </c>
      <c r="C2330" s="233" t="inlineStr">
        <is>
          <t>ConTab_BOM_KP_Insert_5480</t>
        </is>
      </c>
      <c r="D2330" s="233" t="n"/>
      <c r="E2330" s="233" t="inlineStr">
        <is>
          <t>2018-1_2-KP</t>
        </is>
      </c>
      <c r="F2330" s="235" t="inlineStr">
        <is>
          <t>Opt_Insert</t>
        </is>
      </c>
      <c r="G2330" s="235" t="inlineStr">
        <is>
          <t>V</t>
        </is>
      </c>
      <c r="H2330" s="234" t="inlineStr">
        <is>
          <t>XV</t>
        </is>
      </c>
      <c r="I2330" s="188" t="inlineStr">
        <is>
          <t>Packing</t>
        </is>
      </c>
      <c r="J2330" s="188" t="inlineStr">
        <is>
          <t>Packing</t>
        </is>
      </c>
      <c r="K2330" s="188" t="n"/>
      <c r="L2330" s="188" t="inlineStr">
        <is>
          <t>Oil Lubricated Bath</t>
        </is>
      </c>
      <c r="M2330" s="188" t="inlineStr">
        <is>
          <t>J</t>
        </is>
      </c>
      <c r="N2330" s="188" t="inlineStr">
        <is>
          <t>Lip Seal</t>
        </is>
      </c>
      <c r="O2330" s="188" t="inlineStr">
        <is>
          <t>Coating_Scotchkote134_interior_exterior_IncludeImpeller</t>
        </is>
      </c>
      <c r="P2330" s="172" t="inlineStr">
        <is>
          <t>RTF</t>
        </is>
      </c>
      <c r="Q2330" s="188" t="inlineStr">
        <is>
          <t>B101250</t>
        </is>
      </c>
      <c r="R2330" s="172" t="inlineStr">
        <is>
          <t>LT105</t>
        </is>
      </c>
      <c r="S2330" s="233" t="n"/>
      <c r="T2330" s="233" t="n"/>
      <c r="U2330" s="233" t="n"/>
    </row>
    <row r="2331">
      <c r="B2331" s="233" t="inlineStr">
        <is>
          <t>N</t>
        </is>
      </c>
      <c r="C2331" s="233" t="inlineStr">
        <is>
          <t>ConTab_BOM_KP_Insert_5481</t>
        </is>
      </c>
      <c r="D2331" s="233" t="n"/>
      <c r="E2331" s="233" t="inlineStr">
        <is>
          <t>2018-1_2-KP</t>
        </is>
      </c>
      <c r="F2331" s="235" t="inlineStr">
        <is>
          <t>Opt_Insert</t>
        </is>
      </c>
      <c r="G2331" s="235" t="inlineStr">
        <is>
          <t>V</t>
        </is>
      </c>
      <c r="H2331" s="234" t="inlineStr">
        <is>
          <t>XV</t>
        </is>
      </c>
      <c r="I2331" s="188" t="inlineStr">
        <is>
          <t>Packing</t>
        </is>
      </c>
      <c r="J2331" s="188" t="inlineStr">
        <is>
          <t>Packing</t>
        </is>
      </c>
      <c r="K2331" s="188" t="n"/>
      <c r="L2331" s="188" t="inlineStr">
        <is>
          <t>Oil Lubricated Bath</t>
        </is>
      </c>
      <c r="M2331" s="188" t="inlineStr">
        <is>
          <t>X</t>
        </is>
      </c>
      <c r="N2331" s="188" t="inlineStr">
        <is>
          <t>Special/Other</t>
        </is>
      </c>
      <c r="O2331" s="188" t="inlineStr">
        <is>
          <t>Coating_Scotchkote134_interior_exterior_IncludeImpeller</t>
        </is>
      </c>
      <c r="P2331" s="172" t="inlineStr">
        <is>
          <t>RTF</t>
        </is>
      </c>
      <c r="Q2331" s="188" t="inlineStr">
        <is>
          <t>B101250</t>
        </is>
      </c>
      <c r="R2331" s="235" t="inlineStr">
        <is>
          <t>LT250</t>
        </is>
      </c>
      <c r="S2331" s="233" t="n"/>
      <c r="T2331" s="233" t="n"/>
      <c r="U2331" s="233" t="n"/>
    </row>
    <row r="2332">
      <c r="B2332" s="233" t="inlineStr">
        <is>
          <t>N</t>
        </is>
      </c>
      <c r="C2332" s="233" t="inlineStr">
        <is>
          <t>ConTab_BOM_KP_Insert_5482</t>
        </is>
      </c>
      <c r="D2332" s="233" t="n"/>
      <c r="E2332" s="233" t="inlineStr">
        <is>
          <t>2018-1_2-KP</t>
        </is>
      </c>
      <c r="F2332" s="235" t="inlineStr">
        <is>
          <t>Opt_Insert</t>
        </is>
      </c>
      <c r="G2332" s="235" t="inlineStr">
        <is>
          <t>V</t>
        </is>
      </c>
      <c r="H2332" s="234" t="inlineStr">
        <is>
          <t>XV</t>
        </is>
      </c>
      <c r="I2332" s="188" t="inlineStr">
        <is>
          <t>Mechanical Seal</t>
        </is>
      </c>
      <c r="J2332" s="188" t="inlineStr">
        <is>
          <t>Single</t>
        </is>
      </c>
      <c r="K2332" s="188" t="n"/>
      <c r="L2332" s="188" t="inlineStr">
        <is>
          <t>Regreasable</t>
        </is>
      </c>
      <c r="M2332" s="188" t="inlineStr">
        <is>
          <t>J</t>
        </is>
      </c>
      <c r="N2332" s="188" t="inlineStr">
        <is>
          <t>Lip Seal</t>
        </is>
      </c>
      <c r="O2332" s="188" t="inlineStr">
        <is>
          <t>Coating_Scotchkote134_interior_exterior_IncludeImpeller</t>
        </is>
      </c>
      <c r="P2332" s="172" t="inlineStr">
        <is>
          <t>RTF</t>
        </is>
      </c>
      <c r="Q2332" s="188" t="inlineStr">
        <is>
          <t>B101250</t>
        </is>
      </c>
      <c r="R2332" s="172" t="inlineStr">
        <is>
          <t>LT105</t>
        </is>
      </c>
      <c r="S2332" s="233" t="n"/>
      <c r="T2332" s="233" t="n"/>
      <c r="U2332" s="233" t="n"/>
    </row>
    <row r="2333">
      <c r="B2333" s="233" t="inlineStr">
        <is>
          <t>N</t>
        </is>
      </c>
      <c r="C2333" s="233" t="inlineStr">
        <is>
          <t>ConTab_BOM_KP_Insert_5483</t>
        </is>
      </c>
      <c r="D2333" s="233" t="n"/>
      <c r="E2333" s="233" t="inlineStr">
        <is>
          <t>2018-1_2-KP</t>
        </is>
      </c>
      <c r="F2333" s="235" t="inlineStr">
        <is>
          <t>Opt_Insert</t>
        </is>
      </c>
      <c r="G2333" s="235" t="inlineStr">
        <is>
          <t>V</t>
        </is>
      </c>
      <c r="H2333" s="234" t="inlineStr">
        <is>
          <t>XV</t>
        </is>
      </c>
      <c r="I2333" s="188" t="inlineStr">
        <is>
          <t>Packing</t>
        </is>
      </c>
      <c r="J2333" s="188" t="inlineStr">
        <is>
          <t>Packing</t>
        </is>
      </c>
      <c r="K2333" s="188" t="n"/>
      <c r="L2333" s="188" t="inlineStr">
        <is>
          <t>Regreasable</t>
        </is>
      </c>
      <c r="M2333" s="188" t="inlineStr">
        <is>
          <t>J</t>
        </is>
      </c>
      <c r="N2333" s="188" t="inlineStr">
        <is>
          <t>Lip Seal</t>
        </is>
      </c>
      <c r="O2333" s="188" t="inlineStr">
        <is>
          <t>Coating_Scotchkote134_interior_exterior_IncludeImpeller</t>
        </is>
      </c>
      <c r="P2333" s="172" t="inlineStr">
        <is>
          <t>RTF</t>
        </is>
      </c>
      <c r="Q2333" s="188" t="inlineStr">
        <is>
          <t>B101250</t>
        </is>
      </c>
      <c r="R2333" s="172" t="inlineStr">
        <is>
          <t>LT105</t>
        </is>
      </c>
      <c r="S2333" s="233" t="n"/>
      <c r="T2333" s="233" t="n"/>
      <c r="U2333" s="233" t="n"/>
    </row>
    <row r="2334">
      <c r="B2334" s="233" t="inlineStr">
        <is>
          <t>N</t>
        </is>
      </c>
      <c r="C2334" s="233" t="inlineStr">
        <is>
          <t>ConTab_BOM_KP_Insert_5484</t>
        </is>
      </c>
      <c r="D2334" s="233" t="n"/>
      <c r="E2334" s="233" t="inlineStr">
        <is>
          <t>2018-1_2-KP</t>
        </is>
      </c>
      <c r="F2334" s="235" t="inlineStr">
        <is>
          <t>Opt_Insert</t>
        </is>
      </c>
      <c r="G2334" s="235" t="inlineStr">
        <is>
          <t>V</t>
        </is>
      </c>
      <c r="H2334" s="234" t="inlineStr">
        <is>
          <t>XV</t>
        </is>
      </c>
      <c r="I2334" s="188" t="inlineStr">
        <is>
          <t>Mechanical Seal</t>
        </is>
      </c>
      <c r="J2334" s="188" t="inlineStr">
        <is>
          <t>Single</t>
        </is>
      </c>
      <c r="K2334" s="188" t="n"/>
      <c r="L2334" s="188" t="inlineStr">
        <is>
          <t>Regreasable</t>
        </is>
      </c>
      <c r="M2334" s="188" t="inlineStr">
        <is>
          <t>J</t>
        </is>
      </c>
      <c r="N2334" s="188" t="inlineStr">
        <is>
          <t>Labrynth Lip Seal</t>
        </is>
      </c>
      <c r="O2334" s="188" t="inlineStr">
        <is>
          <t>Coating_Scotchkote134_interior_exterior_IncludeImpeller</t>
        </is>
      </c>
      <c r="P2334" s="172" t="inlineStr">
        <is>
          <t>RTF</t>
        </is>
      </c>
      <c r="Q2334" s="188" t="inlineStr">
        <is>
          <t>B101250</t>
        </is>
      </c>
      <c r="R2334" s="172" t="inlineStr">
        <is>
          <t>LT105</t>
        </is>
      </c>
      <c r="S2334" s="233" t="n"/>
      <c r="T2334" s="233" t="n"/>
      <c r="U2334" s="233" t="n"/>
    </row>
    <row r="2335">
      <c r="B2335" s="233" t="inlineStr">
        <is>
          <t>N</t>
        </is>
      </c>
      <c r="C2335" s="233" t="inlineStr">
        <is>
          <t>ConTab_BOM_KP_Insert_5485</t>
        </is>
      </c>
      <c r="D2335" s="233" t="n"/>
      <c r="E2335" s="233" t="inlineStr">
        <is>
          <t>2018-1_2-KP</t>
        </is>
      </c>
      <c r="F2335" s="235" t="inlineStr">
        <is>
          <t>Opt_Insert</t>
        </is>
      </c>
      <c r="G2335" s="235" t="inlineStr">
        <is>
          <t>V</t>
        </is>
      </c>
      <c r="H2335" s="234" t="inlineStr">
        <is>
          <t>XV</t>
        </is>
      </c>
      <c r="I2335" s="188" t="inlineStr">
        <is>
          <t>Packing</t>
        </is>
      </c>
      <c r="J2335" s="188" t="inlineStr">
        <is>
          <t>Packing</t>
        </is>
      </c>
      <c r="K2335" s="188" t="n"/>
      <c r="L2335" s="188" t="inlineStr">
        <is>
          <t>Regreasable</t>
        </is>
      </c>
      <c r="M2335" s="188" t="inlineStr">
        <is>
          <t>J</t>
        </is>
      </c>
      <c r="N2335" s="188" t="inlineStr">
        <is>
          <t>Labrynth Lip Seal</t>
        </is>
      </c>
      <c r="O2335" s="188" t="inlineStr">
        <is>
          <t>Coating_Scotchkote134_interior_exterior_IncludeImpeller</t>
        </is>
      </c>
      <c r="P2335" s="172" t="inlineStr">
        <is>
          <t>RTF</t>
        </is>
      </c>
      <c r="Q2335" s="188" t="inlineStr">
        <is>
          <t>B101250</t>
        </is>
      </c>
      <c r="R2335" s="172" t="inlineStr">
        <is>
          <t>LT105</t>
        </is>
      </c>
      <c r="S2335" s="233" t="n"/>
      <c r="T2335" s="233" t="n"/>
      <c r="U2335" s="233" t="n"/>
    </row>
    <row r="2336">
      <c r="B2336" s="233" t="inlineStr">
        <is>
          <t>N</t>
        </is>
      </c>
      <c r="C2336" s="233" t="inlineStr">
        <is>
          <t>ConTab_BOM_KP_Insert_5486</t>
        </is>
      </c>
      <c r="D2336" s="233" t="n"/>
      <c r="E2336" s="233" t="inlineStr">
        <is>
          <t>2018-1_2-KP</t>
        </is>
      </c>
      <c r="F2336" s="235" t="inlineStr">
        <is>
          <t>Opt_Insert</t>
        </is>
      </c>
      <c r="G2336" s="235" t="inlineStr">
        <is>
          <t>V</t>
        </is>
      </c>
      <c r="H2336" s="234" t="inlineStr">
        <is>
          <t>XV</t>
        </is>
      </c>
      <c r="I2336" s="188" t="inlineStr">
        <is>
          <t>Mechanical Seal</t>
        </is>
      </c>
      <c r="J2336" s="188" t="inlineStr">
        <is>
          <t>Single</t>
        </is>
      </c>
      <c r="K2336" s="188" t="n"/>
      <c r="L2336" s="188" t="inlineStr">
        <is>
          <t>Oil Lubricated Bath</t>
        </is>
      </c>
      <c r="M2336" s="188" t="inlineStr">
        <is>
          <t>J</t>
        </is>
      </c>
      <c r="N2336" s="188" t="inlineStr">
        <is>
          <t>Labrynth Lip Seal</t>
        </is>
      </c>
      <c r="O2336" s="188" t="inlineStr">
        <is>
          <t>Coating_Scotchkote134_interior_exterior_IncludeImpeller</t>
        </is>
      </c>
      <c r="P2336" s="172" t="inlineStr">
        <is>
          <t>RTF</t>
        </is>
      </c>
      <c r="Q2336" s="188" t="inlineStr">
        <is>
          <t>B101250</t>
        </is>
      </c>
      <c r="R2336" s="172" t="inlineStr">
        <is>
          <t>LT105</t>
        </is>
      </c>
      <c r="S2336" s="233" t="n"/>
      <c r="T2336" s="233" t="n"/>
      <c r="U2336" s="233" t="n"/>
    </row>
    <row r="2337">
      <c r="B2337" s="233" t="inlineStr">
        <is>
          <t>N</t>
        </is>
      </c>
      <c r="C2337" s="233" t="inlineStr">
        <is>
          <t>ConTab_BOM_KP_Insert_5487</t>
        </is>
      </c>
      <c r="D2337" s="233" t="n"/>
      <c r="E2337" s="233" t="inlineStr">
        <is>
          <t>2018-1_2-KP</t>
        </is>
      </c>
      <c r="F2337" s="235" t="inlineStr">
        <is>
          <t>Opt_Insert</t>
        </is>
      </c>
      <c r="G2337" s="235" t="inlineStr">
        <is>
          <t>V</t>
        </is>
      </c>
      <c r="H2337" s="234" t="inlineStr">
        <is>
          <t>XV</t>
        </is>
      </c>
      <c r="I2337" s="188" t="inlineStr">
        <is>
          <t>Packing</t>
        </is>
      </c>
      <c r="J2337" s="188" t="inlineStr">
        <is>
          <t>Packing</t>
        </is>
      </c>
      <c r="K2337" s="188" t="n"/>
      <c r="L2337" s="188" t="inlineStr">
        <is>
          <t>Oil Lubricated Bath</t>
        </is>
      </c>
      <c r="M2337" s="188" t="inlineStr">
        <is>
          <t>J</t>
        </is>
      </c>
      <c r="N2337" s="188" t="inlineStr">
        <is>
          <t>Labrynth Lip Seal</t>
        </is>
      </c>
      <c r="O2337" s="188" t="inlineStr">
        <is>
          <t>Coating_Scotchkote134_interior_exterior_IncludeImpeller</t>
        </is>
      </c>
      <c r="P2337" s="172" t="inlineStr">
        <is>
          <t>RTF</t>
        </is>
      </c>
      <c r="Q2337" s="188" t="inlineStr">
        <is>
          <t>B101250</t>
        </is>
      </c>
      <c r="R2337" s="172" t="inlineStr">
        <is>
          <t>LT105</t>
        </is>
      </c>
      <c r="S2337" s="233" t="n"/>
      <c r="T2337" s="233" t="n"/>
      <c r="U2337" s="233" t="n"/>
    </row>
    <row r="2338">
      <c r="B2338" s="233" t="inlineStr">
        <is>
          <t>N</t>
        </is>
      </c>
      <c r="C2338" s="233" t="inlineStr">
        <is>
          <t>ConTab_BOM_KP_Insert_5524</t>
        </is>
      </c>
      <c r="D2338" s="233" t="n"/>
      <c r="E2338" s="233" t="inlineStr">
        <is>
          <t>1617-5_6-KP</t>
        </is>
      </c>
      <c r="F2338" s="235" t="inlineStr">
        <is>
          <t>Opt_Insert</t>
        </is>
      </c>
      <c r="G2338" s="235" t="inlineStr">
        <is>
          <t>V</t>
        </is>
      </c>
      <c r="H2338" s="234" t="inlineStr">
        <is>
          <t>XV</t>
        </is>
      </c>
      <c r="I2338" s="188" t="inlineStr">
        <is>
          <t>Mechanical Seal</t>
        </is>
      </c>
      <c r="J2338" s="188" t="inlineStr">
        <is>
          <t>Single</t>
        </is>
      </c>
      <c r="K2338" s="188" t="n"/>
      <c r="L2338" s="188" t="inlineStr">
        <is>
          <t>Regreasable</t>
        </is>
      </c>
      <c r="M2338" s="188" t="inlineStr">
        <is>
          <t>X</t>
        </is>
      </c>
      <c r="N2338" s="188" t="inlineStr">
        <is>
          <t>Special/Other</t>
        </is>
      </c>
      <c r="O2338" s="188" t="inlineStr">
        <is>
          <t>Coating_Standard</t>
        </is>
      </c>
      <c r="P2338" s="172" t="inlineStr">
        <is>
          <t>RTF</t>
        </is>
      </c>
      <c r="Q2338" s="188" t="inlineStr">
        <is>
          <t>B101250</t>
        </is>
      </c>
      <c r="R2338" s="172" t="inlineStr">
        <is>
          <t>LT029</t>
        </is>
      </c>
      <c r="S2338" s="233" t="n"/>
      <c r="T2338" s="233" t="n"/>
      <c r="U2338" s="233" t="n"/>
    </row>
    <row r="2339">
      <c r="B2339" s="233" t="inlineStr">
        <is>
          <t>N</t>
        </is>
      </c>
      <c r="C2339" s="233" t="inlineStr">
        <is>
          <t>ConTab_BOM_KP_Insert_5525</t>
        </is>
      </c>
      <c r="D2339" s="233" t="n"/>
      <c r="E2339" s="233" t="inlineStr">
        <is>
          <t>1617-5_6-KP</t>
        </is>
      </c>
      <c r="F2339" s="235" t="inlineStr">
        <is>
          <t>Opt_Insert</t>
        </is>
      </c>
      <c r="G2339" s="235" t="inlineStr">
        <is>
          <t>V</t>
        </is>
      </c>
      <c r="H2339" s="234" t="inlineStr">
        <is>
          <t>XV</t>
        </is>
      </c>
      <c r="I2339" s="188" t="inlineStr">
        <is>
          <t>Packing</t>
        </is>
      </c>
      <c r="J2339" s="188" t="inlineStr">
        <is>
          <t>Packing</t>
        </is>
      </c>
      <c r="K2339" s="188" t="n"/>
      <c r="L2339" s="188" t="inlineStr">
        <is>
          <t>Regreasable</t>
        </is>
      </c>
      <c r="M2339" s="188" t="inlineStr">
        <is>
          <t>X</t>
        </is>
      </c>
      <c r="N2339" s="188" t="inlineStr">
        <is>
          <t>Special/Other</t>
        </is>
      </c>
      <c r="O2339" s="188" t="inlineStr">
        <is>
          <t>Coating_Standard</t>
        </is>
      </c>
      <c r="P2339" s="172" t="inlineStr">
        <is>
          <t>RTF</t>
        </is>
      </c>
      <c r="Q2339" s="188" t="inlineStr">
        <is>
          <t>B101250</t>
        </is>
      </c>
      <c r="R2339" s="172" t="inlineStr">
        <is>
          <t>LT029</t>
        </is>
      </c>
      <c r="S2339" s="233" t="n"/>
      <c r="T2339" s="233" t="n"/>
      <c r="U2339" s="233" t="n"/>
    </row>
    <row r="2340">
      <c r="B2340" s="233" t="inlineStr">
        <is>
          <t>N</t>
        </is>
      </c>
      <c r="C2340" s="233" t="inlineStr">
        <is>
          <t>ConTab_BOM_KP_Insert_5526</t>
        </is>
      </c>
      <c r="D2340" s="233" t="n"/>
      <c r="E2340" s="233" t="inlineStr">
        <is>
          <t>1617-5_6-KP</t>
        </is>
      </c>
      <c r="F2340" s="235" t="inlineStr">
        <is>
          <t>Opt_Insert</t>
        </is>
      </c>
      <c r="G2340" s="235" t="inlineStr">
        <is>
          <t>V</t>
        </is>
      </c>
      <c r="H2340" s="234" t="inlineStr">
        <is>
          <t>XV</t>
        </is>
      </c>
      <c r="I2340" s="188" t="inlineStr">
        <is>
          <t>Mechanical Seal</t>
        </is>
      </c>
      <c r="J2340" s="188" t="inlineStr">
        <is>
          <t>Single</t>
        </is>
      </c>
      <c r="K2340" s="188" t="n"/>
      <c r="L2340" s="188" t="inlineStr">
        <is>
          <t>Oil Lubricated Bath</t>
        </is>
      </c>
      <c r="M2340" s="188" t="inlineStr">
        <is>
          <t>C35</t>
        </is>
      </c>
      <c r="N2340" s="188" t="inlineStr">
        <is>
          <t>Lip Seal</t>
        </is>
      </c>
      <c r="O2340" s="188" t="inlineStr">
        <is>
          <t>Coating_Standard</t>
        </is>
      </c>
      <c r="P2340" s="208" t="n">
        <v>98558149</v>
      </c>
      <c r="Q2340" s="188" t="inlineStr">
        <is>
          <t>B103120</t>
        </is>
      </c>
      <c r="R2340" s="172" t="inlineStr">
        <is>
          <t>LT105</t>
        </is>
      </c>
      <c r="S2340" s="233" t="n"/>
      <c r="T2340" s="233" t="n"/>
      <c r="U2340" s="233" t="n"/>
    </row>
    <row r="2341">
      <c r="B2341" s="233" t="inlineStr">
        <is>
          <t>N</t>
        </is>
      </c>
      <c r="C2341" s="233" t="inlineStr">
        <is>
          <t>ConTab_BOM_KP_Insert_5527</t>
        </is>
      </c>
      <c r="D2341" s="233" t="n"/>
      <c r="E2341" s="233" t="inlineStr">
        <is>
          <t>1617-5_6-KP</t>
        </is>
      </c>
      <c r="F2341" s="235" t="inlineStr">
        <is>
          <t>Opt_Insert</t>
        </is>
      </c>
      <c r="G2341" s="235" t="inlineStr">
        <is>
          <t>V</t>
        </is>
      </c>
      <c r="H2341" s="234" t="inlineStr">
        <is>
          <t>XV</t>
        </is>
      </c>
      <c r="I2341" s="188" t="inlineStr">
        <is>
          <t>Mechanical Seal</t>
        </is>
      </c>
      <c r="J2341" s="188" t="inlineStr">
        <is>
          <t>Single</t>
        </is>
      </c>
      <c r="K2341" s="188" t="n"/>
      <c r="L2341" s="188" t="inlineStr">
        <is>
          <t>Oil Lubricated Bath</t>
        </is>
      </c>
      <c r="M2341" s="188" t="inlineStr">
        <is>
          <t>J</t>
        </is>
      </c>
      <c r="N2341" s="188" t="inlineStr">
        <is>
          <t>Lip Seal</t>
        </is>
      </c>
      <c r="O2341" s="188" t="inlineStr">
        <is>
          <t>Coating_Standard</t>
        </is>
      </c>
      <c r="P2341" s="208" t="n">
        <v>98558150</v>
      </c>
      <c r="Q2341" s="188" t="inlineStr">
        <is>
          <t>B101250</t>
        </is>
      </c>
      <c r="R2341" s="172" t="inlineStr">
        <is>
          <t>LT105</t>
        </is>
      </c>
      <c r="S2341" s="233" t="n"/>
      <c r="T2341" s="233" t="n"/>
      <c r="U2341" s="233" t="n"/>
    </row>
    <row r="2342">
      <c r="B2342" s="233" t="inlineStr">
        <is>
          <t>N</t>
        </is>
      </c>
      <c r="C2342" s="233" t="inlineStr">
        <is>
          <t>ConTab_BOM_KP_Insert_5528</t>
        </is>
      </c>
      <c r="D2342" s="233" t="n"/>
      <c r="E2342" s="233" t="inlineStr">
        <is>
          <t>1617-5_6-KP</t>
        </is>
      </c>
      <c r="F2342" s="235" t="inlineStr">
        <is>
          <t>Opt_Insert</t>
        </is>
      </c>
      <c r="G2342" s="235" t="inlineStr">
        <is>
          <t>V</t>
        </is>
      </c>
      <c r="H2342" s="234" t="inlineStr">
        <is>
          <t>XV</t>
        </is>
      </c>
      <c r="I2342" s="188" t="inlineStr">
        <is>
          <t>Mechanical Seal</t>
        </is>
      </c>
      <c r="J2342" s="188" t="inlineStr">
        <is>
          <t>Single</t>
        </is>
      </c>
      <c r="K2342" s="188" t="n"/>
      <c r="L2342" s="188" t="inlineStr">
        <is>
          <t>Oil Lubricated Bath</t>
        </is>
      </c>
      <c r="M2342" s="188" t="inlineStr">
        <is>
          <t>X</t>
        </is>
      </c>
      <c r="N2342" s="188" t="inlineStr">
        <is>
          <t>Special/Other</t>
        </is>
      </c>
      <c r="O2342" s="188" t="inlineStr">
        <is>
          <t>Coating_Standard</t>
        </is>
      </c>
      <c r="P2342" s="172" t="inlineStr">
        <is>
          <t>RTF</t>
        </is>
      </c>
      <c r="Q2342" s="188" t="inlineStr">
        <is>
          <t>B101250</t>
        </is>
      </c>
      <c r="R2342" s="172" t="inlineStr">
        <is>
          <t>LT029</t>
        </is>
      </c>
      <c r="S2342" s="233" t="n"/>
      <c r="T2342" s="233" t="n"/>
      <c r="U2342" s="233" t="n"/>
    </row>
    <row r="2343">
      <c r="B2343" s="233" t="inlineStr">
        <is>
          <t>N</t>
        </is>
      </c>
      <c r="C2343" s="233" t="inlineStr">
        <is>
          <t>ConTab_BOM_KP_Insert_5529</t>
        </is>
      </c>
      <c r="D2343" s="233" t="n"/>
      <c r="E2343" s="233" t="inlineStr">
        <is>
          <t>1617-5_6-KP</t>
        </is>
      </c>
      <c r="F2343" s="235" t="inlineStr">
        <is>
          <t>Opt_Insert</t>
        </is>
      </c>
      <c r="G2343" s="235" t="inlineStr">
        <is>
          <t>V</t>
        </is>
      </c>
      <c r="H2343" s="234" t="inlineStr">
        <is>
          <t>XV</t>
        </is>
      </c>
      <c r="I2343" s="188" t="inlineStr">
        <is>
          <t>Packing</t>
        </is>
      </c>
      <c r="J2343" s="188" t="inlineStr">
        <is>
          <t>Packing</t>
        </is>
      </c>
      <c r="K2343" s="188" t="n"/>
      <c r="L2343" s="188" t="inlineStr">
        <is>
          <t>Oil Lubricated Bath</t>
        </is>
      </c>
      <c r="M2343" s="188" t="inlineStr">
        <is>
          <t>C35</t>
        </is>
      </c>
      <c r="N2343" s="188" t="inlineStr">
        <is>
          <t>Lip Seal</t>
        </is>
      </c>
      <c r="O2343" s="188" t="inlineStr">
        <is>
          <t>Coating_Standard</t>
        </is>
      </c>
      <c r="P2343" s="172" t="inlineStr">
        <is>
          <t>RTF</t>
        </is>
      </c>
      <c r="Q2343" s="188" t="inlineStr">
        <is>
          <t>B103120</t>
        </is>
      </c>
      <c r="R2343" s="172" t="inlineStr">
        <is>
          <t>LT105</t>
        </is>
      </c>
      <c r="S2343" s="233" t="n"/>
      <c r="T2343" s="233" t="n"/>
      <c r="U2343" s="233" t="n"/>
    </row>
    <row r="2344">
      <c r="B2344" s="233" t="inlineStr">
        <is>
          <t>N</t>
        </is>
      </c>
      <c r="C2344" s="233" t="inlineStr">
        <is>
          <t>ConTab_BOM_KP_Insert_5530</t>
        </is>
      </c>
      <c r="D2344" s="233" t="n"/>
      <c r="E2344" s="233" t="inlineStr">
        <is>
          <t>1617-5_6-KP</t>
        </is>
      </c>
      <c r="F2344" s="235" t="inlineStr">
        <is>
          <t>Opt_Insert</t>
        </is>
      </c>
      <c r="G2344" s="235" t="inlineStr">
        <is>
          <t>V</t>
        </is>
      </c>
      <c r="H2344" s="234" t="inlineStr">
        <is>
          <t>XV</t>
        </is>
      </c>
      <c r="I2344" s="188" t="inlineStr">
        <is>
          <t>Packing</t>
        </is>
      </c>
      <c r="J2344" s="188" t="inlineStr">
        <is>
          <t>Packing</t>
        </is>
      </c>
      <c r="K2344" s="188" t="n"/>
      <c r="L2344" s="188" t="inlineStr">
        <is>
          <t>Oil Lubricated Bath</t>
        </is>
      </c>
      <c r="M2344" s="188" t="inlineStr">
        <is>
          <t>J</t>
        </is>
      </c>
      <c r="N2344" s="188" t="inlineStr">
        <is>
          <t>Lip Seal</t>
        </is>
      </c>
      <c r="O2344" s="188" t="inlineStr">
        <is>
          <t>Coating_Standard</t>
        </is>
      </c>
      <c r="P2344" s="172" t="inlineStr">
        <is>
          <t>RTF</t>
        </is>
      </c>
      <c r="Q2344" s="188" t="inlineStr">
        <is>
          <t>B101250</t>
        </is>
      </c>
      <c r="R2344" s="172" t="inlineStr">
        <is>
          <t>LT105</t>
        </is>
      </c>
      <c r="S2344" s="233" t="n"/>
      <c r="T2344" s="233" t="n"/>
      <c r="U2344" s="233" t="n"/>
    </row>
    <row r="2345">
      <c r="B2345" s="233" t="inlineStr">
        <is>
          <t>N</t>
        </is>
      </c>
      <c r="C2345" s="233" t="inlineStr">
        <is>
          <t>ConTab_BOM_KP_Insert_5531</t>
        </is>
      </c>
      <c r="D2345" s="233" t="n"/>
      <c r="E2345" s="233" t="inlineStr">
        <is>
          <t>1617-5_6-KP</t>
        </is>
      </c>
      <c r="F2345" s="235" t="inlineStr">
        <is>
          <t>Opt_Insert</t>
        </is>
      </c>
      <c r="G2345" s="235" t="inlineStr">
        <is>
          <t>V</t>
        </is>
      </c>
      <c r="H2345" s="234" t="inlineStr">
        <is>
          <t>XV</t>
        </is>
      </c>
      <c r="I2345" s="188" t="inlineStr">
        <is>
          <t>Packing</t>
        </is>
      </c>
      <c r="J2345" s="188" t="inlineStr">
        <is>
          <t>Packing</t>
        </is>
      </c>
      <c r="K2345" s="188" t="n"/>
      <c r="L2345" s="188" t="inlineStr">
        <is>
          <t>Oil Lubricated Bath</t>
        </is>
      </c>
      <c r="M2345" s="188" t="inlineStr">
        <is>
          <t>X</t>
        </is>
      </c>
      <c r="N2345" s="188" t="inlineStr">
        <is>
          <t>Special/Other</t>
        </is>
      </c>
      <c r="O2345" s="188" t="inlineStr">
        <is>
          <t>Coating_Standard</t>
        </is>
      </c>
      <c r="P2345" s="172" t="inlineStr">
        <is>
          <t>RTF</t>
        </is>
      </c>
      <c r="Q2345" s="188" t="inlineStr">
        <is>
          <t>B101250</t>
        </is>
      </c>
      <c r="R2345" s="172" t="inlineStr">
        <is>
          <t>LT029</t>
        </is>
      </c>
      <c r="S2345" s="233" t="n"/>
      <c r="T2345" s="233" t="n"/>
      <c r="U2345" s="233" t="n"/>
    </row>
    <row r="2346">
      <c r="B2346" s="233" t="inlineStr">
        <is>
          <t>N</t>
        </is>
      </c>
      <c r="C2346" s="233" t="inlineStr">
        <is>
          <t>ConTab_BOM_KP_Insert_5532</t>
        </is>
      </c>
      <c r="D2346" s="233" t="n"/>
      <c r="E2346" s="233" t="inlineStr">
        <is>
          <t>1617-5_6-KP</t>
        </is>
      </c>
      <c r="F2346" s="235" t="inlineStr">
        <is>
          <t>Opt_Insert</t>
        </is>
      </c>
      <c r="G2346" s="235" t="inlineStr">
        <is>
          <t>V</t>
        </is>
      </c>
      <c r="H2346" s="234" t="inlineStr">
        <is>
          <t>XV</t>
        </is>
      </c>
      <c r="I2346" s="188" t="inlineStr">
        <is>
          <t>Mechanical Seal</t>
        </is>
      </c>
      <c r="J2346" s="188" t="inlineStr">
        <is>
          <t>Single</t>
        </is>
      </c>
      <c r="K2346" s="188" t="n"/>
      <c r="L2346" s="188" t="inlineStr">
        <is>
          <t>Regreasable</t>
        </is>
      </c>
      <c r="M2346" s="188" t="inlineStr">
        <is>
          <t>C35</t>
        </is>
      </c>
      <c r="N2346" s="188" t="inlineStr">
        <is>
          <t>Lip Seal</t>
        </is>
      </c>
      <c r="O2346" s="188" t="inlineStr">
        <is>
          <t>Coating_Standard</t>
        </is>
      </c>
      <c r="P2346" s="172" t="inlineStr">
        <is>
          <t>RTF</t>
        </is>
      </c>
      <c r="Q2346" s="188" t="inlineStr">
        <is>
          <t>B103120</t>
        </is>
      </c>
      <c r="R2346" s="172" t="inlineStr">
        <is>
          <t>LT105</t>
        </is>
      </c>
      <c r="S2346" s="233" t="n"/>
      <c r="T2346" s="233" t="n"/>
      <c r="U2346" s="233" t="n"/>
    </row>
    <row r="2347">
      <c r="B2347" s="233" t="inlineStr">
        <is>
          <t>N</t>
        </is>
      </c>
      <c r="C2347" s="233" t="inlineStr">
        <is>
          <t>ConTab_BOM_KP_Insert_5533</t>
        </is>
      </c>
      <c r="D2347" s="233" t="n"/>
      <c r="E2347" s="233" t="inlineStr">
        <is>
          <t>1617-5_6-KP</t>
        </is>
      </c>
      <c r="F2347" s="235" t="inlineStr">
        <is>
          <t>Opt_Insert</t>
        </is>
      </c>
      <c r="G2347" s="235" t="inlineStr">
        <is>
          <t>V</t>
        </is>
      </c>
      <c r="H2347" s="234" t="inlineStr">
        <is>
          <t>XV</t>
        </is>
      </c>
      <c r="I2347" s="188" t="inlineStr">
        <is>
          <t>Mechanical Seal</t>
        </is>
      </c>
      <c r="J2347" s="188" t="inlineStr">
        <is>
          <t>Single</t>
        </is>
      </c>
      <c r="K2347" s="188" t="n"/>
      <c r="L2347" s="188" t="inlineStr">
        <is>
          <t>Regreasable</t>
        </is>
      </c>
      <c r="M2347" s="188" t="inlineStr">
        <is>
          <t>J</t>
        </is>
      </c>
      <c r="N2347" s="188" t="inlineStr">
        <is>
          <t>Lip Seal</t>
        </is>
      </c>
      <c r="O2347" s="188" t="inlineStr">
        <is>
          <t>Coating_Standard</t>
        </is>
      </c>
      <c r="P2347" s="172" t="inlineStr">
        <is>
          <t>RTF</t>
        </is>
      </c>
      <c r="Q2347" s="188" t="inlineStr">
        <is>
          <t>B101250</t>
        </is>
      </c>
      <c r="R2347" s="172" t="inlineStr">
        <is>
          <t>LT105</t>
        </is>
      </c>
      <c r="S2347" s="233" t="n"/>
      <c r="T2347" s="233" t="n"/>
      <c r="U2347" s="233" t="n"/>
    </row>
    <row r="2348">
      <c r="B2348" s="233" t="inlineStr">
        <is>
          <t>N</t>
        </is>
      </c>
      <c r="C2348" s="233" t="inlineStr">
        <is>
          <t>ConTab_BOM_KP_Insert_5534</t>
        </is>
      </c>
      <c r="D2348" s="233" t="n"/>
      <c r="E2348" s="233" t="inlineStr">
        <is>
          <t>1617-5_6-KP</t>
        </is>
      </c>
      <c r="F2348" s="235" t="inlineStr">
        <is>
          <t>Opt_Insert</t>
        </is>
      </c>
      <c r="G2348" s="235" t="inlineStr">
        <is>
          <t>V</t>
        </is>
      </c>
      <c r="H2348" s="234" t="inlineStr">
        <is>
          <t>XV</t>
        </is>
      </c>
      <c r="I2348" s="188" t="inlineStr">
        <is>
          <t>Packing</t>
        </is>
      </c>
      <c r="J2348" s="188" t="inlineStr">
        <is>
          <t>Packing</t>
        </is>
      </c>
      <c r="K2348" s="188" t="n"/>
      <c r="L2348" s="188" t="inlineStr">
        <is>
          <t>Regreasable</t>
        </is>
      </c>
      <c r="M2348" s="188" t="inlineStr">
        <is>
          <t>C35</t>
        </is>
      </c>
      <c r="N2348" s="188" t="inlineStr">
        <is>
          <t>Lip Seal</t>
        </is>
      </c>
      <c r="O2348" s="188" t="inlineStr">
        <is>
          <t>Coating_Standard</t>
        </is>
      </c>
      <c r="P2348" s="172" t="inlineStr">
        <is>
          <t>RTF</t>
        </is>
      </c>
      <c r="Q2348" s="188" t="inlineStr">
        <is>
          <t>B103120</t>
        </is>
      </c>
      <c r="R2348" s="172" t="inlineStr">
        <is>
          <t>LT105</t>
        </is>
      </c>
      <c r="S2348" s="233" t="n"/>
      <c r="T2348" s="233" t="n"/>
      <c r="U2348" s="233" t="n"/>
    </row>
    <row r="2349">
      <c r="B2349" s="233" t="inlineStr">
        <is>
          <t>N</t>
        </is>
      </c>
      <c r="C2349" s="233" t="inlineStr">
        <is>
          <t>ConTab_BOM_KP_Insert_5535</t>
        </is>
      </c>
      <c r="D2349" s="233" t="n"/>
      <c r="E2349" s="233" t="inlineStr">
        <is>
          <t>1617-5_6-KP</t>
        </is>
      </c>
      <c r="F2349" s="235" t="inlineStr">
        <is>
          <t>Opt_Insert</t>
        </is>
      </c>
      <c r="G2349" s="235" t="inlineStr">
        <is>
          <t>V</t>
        </is>
      </c>
      <c r="H2349" s="234" t="inlineStr">
        <is>
          <t>XV</t>
        </is>
      </c>
      <c r="I2349" s="188" t="inlineStr">
        <is>
          <t>Packing</t>
        </is>
      </c>
      <c r="J2349" s="188" t="inlineStr">
        <is>
          <t>Packing</t>
        </is>
      </c>
      <c r="K2349" s="188" t="n"/>
      <c r="L2349" s="188" t="inlineStr">
        <is>
          <t>Regreasable</t>
        </is>
      </c>
      <c r="M2349" s="188" t="inlineStr">
        <is>
          <t>J</t>
        </is>
      </c>
      <c r="N2349" s="188" t="inlineStr">
        <is>
          <t>Lip Seal</t>
        </is>
      </c>
      <c r="O2349" s="188" t="inlineStr">
        <is>
          <t>Coating_Standard</t>
        </is>
      </c>
      <c r="P2349" s="172" t="inlineStr">
        <is>
          <t>RTF</t>
        </is>
      </c>
      <c r="Q2349" s="188" t="inlineStr">
        <is>
          <t>B101250</t>
        </is>
      </c>
      <c r="R2349" s="172" t="inlineStr">
        <is>
          <t>LT105</t>
        </is>
      </c>
      <c r="S2349" s="233" t="n"/>
      <c r="T2349" s="233" t="n"/>
      <c r="U2349" s="233" t="n"/>
    </row>
    <row r="2350">
      <c r="B2350" s="233" t="inlineStr">
        <is>
          <t>N</t>
        </is>
      </c>
      <c r="C2350" s="233" t="inlineStr">
        <is>
          <t>ConTab_BOM_KP_Insert_5536</t>
        </is>
      </c>
      <c r="D2350" s="233" t="n"/>
      <c r="E2350" s="233" t="inlineStr">
        <is>
          <t>1617-5_6-KP</t>
        </is>
      </c>
      <c r="F2350" s="235" t="inlineStr">
        <is>
          <t>Opt_Insert</t>
        </is>
      </c>
      <c r="G2350" s="235" t="inlineStr">
        <is>
          <t>V</t>
        </is>
      </c>
      <c r="H2350" s="234" t="inlineStr">
        <is>
          <t>XV</t>
        </is>
      </c>
      <c r="I2350" s="188" t="inlineStr">
        <is>
          <t>Mechanical Seal</t>
        </is>
      </c>
      <c r="J2350" s="188" t="inlineStr">
        <is>
          <t>Single</t>
        </is>
      </c>
      <c r="K2350" s="188" t="n"/>
      <c r="L2350" s="188" t="inlineStr">
        <is>
          <t>Regreasable</t>
        </is>
      </c>
      <c r="M2350" s="188" t="inlineStr">
        <is>
          <t>C35</t>
        </is>
      </c>
      <c r="N2350" s="188" t="inlineStr">
        <is>
          <t>Labrynth Lip Seal</t>
        </is>
      </c>
      <c r="O2350" s="188" t="inlineStr">
        <is>
          <t>Coating_Standard</t>
        </is>
      </c>
      <c r="P2350" s="172" t="inlineStr">
        <is>
          <t>RTF</t>
        </is>
      </c>
      <c r="Q2350" s="188" t="inlineStr">
        <is>
          <t>B101250</t>
        </is>
      </c>
      <c r="R2350" s="172" t="inlineStr">
        <is>
          <t>LT105</t>
        </is>
      </c>
      <c r="S2350" s="233" t="n"/>
      <c r="T2350" s="233" t="n"/>
      <c r="U2350" s="233" t="n"/>
    </row>
    <row r="2351">
      <c r="B2351" s="233" t="inlineStr">
        <is>
          <t>N</t>
        </is>
      </c>
      <c r="C2351" s="233" t="inlineStr">
        <is>
          <t>ConTab_BOM_KP_Insert_5537</t>
        </is>
      </c>
      <c r="D2351" s="233" t="n"/>
      <c r="E2351" s="233" t="inlineStr">
        <is>
          <t>1617-5_6-KP</t>
        </is>
      </c>
      <c r="F2351" s="235" t="inlineStr">
        <is>
          <t>Opt_Insert</t>
        </is>
      </c>
      <c r="G2351" s="235" t="inlineStr">
        <is>
          <t>V</t>
        </is>
      </c>
      <c r="H2351" s="234" t="inlineStr">
        <is>
          <t>XV</t>
        </is>
      </c>
      <c r="I2351" s="188" t="inlineStr">
        <is>
          <t>Mechanical Seal</t>
        </is>
      </c>
      <c r="J2351" s="188" t="inlineStr">
        <is>
          <t>Single</t>
        </is>
      </c>
      <c r="K2351" s="188" t="n"/>
      <c r="L2351" s="188" t="inlineStr">
        <is>
          <t>Regreasable</t>
        </is>
      </c>
      <c r="M2351" s="188" t="inlineStr">
        <is>
          <t>J</t>
        </is>
      </c>
      <c r="N2351" s="188" t="inlineStr">
        <is>
          <t>Labrynth Lip Seal</t>
        </is>
      </c>
      <c r="O2351" s="188" t="inlineStr">
        <is>
          <t>Coating_Standard</t>
        </is>
      </c>
      <c r="P2351" s="172" t="inlineStr">
        <is>
          <t>RTF</t>
        </is>
      </c>
      <c r="Q2351" s="188" t="inlineStr">
        <is>
          <t>B101250</t>
        </is>
      </c>
      <c r="R2351" s="172" t="inlineStr">
        <is>
          <t>LT105</t>
        </is>
      </c>
      <c r="S2351" s="233" t="n"/>
      <c r="T2351" s="233" t="n"/>
      <c r="U2351" s="233" t="n"/>
    </row>
    <row r="2352">
      <c r="B2352" s="233" t="inlineStr">
        <is>
          <t>N</t>
        </is>
      </c>
      <c r="C2352" s="233" t="inlineStr">
        <is>
          <t>ConTab_BOM_KP_Insert_5538</t>
        </is>
      </c>
      <c r="D2352" s="233" t="n"/>
      <c r="E2352" s="233" t="inlineStr">
        <is>
          <t>1617-5_6-KP</t>
        </is>
      </c>
      <c r="F2352" s="235" t="inlineStr">
        <is>
          <t>Opt_Insert</t>
        </is>
      </c>
      <c r="G2352" s="235" t="inlineStr">
        <is>
          <t>V</t>
        </is>
      </c>
      <c r="H2352" s="234" t="inlineStr">
        <is>
          <t>XV</t>
        </is>
      </c>
      <c r="I2352" s="188" t="inlineStr">
        <is>
          <t>Packing</t>
        </is>
      </c>
      <c r="J2352" s="188" t="inlineStr">
        <is>
          <t>Packing</t>
        </is>
      </c>
      <c r="K2352" s="188" t="n"/>
      <c r="L2352" s="188" t="inlineStr">
        <is>
          <t>Regreasable</t>
        </is>
      </c>
      <c r="M2352" s="188" t="inlineStr">
        <is>
          <t>C35</t>
        </is>
      </c>
      <c r="N2352" s="188" t="inlineStr">
        <is>
          <t>Labrynth Lip Seal</t>
        </is>
      </c>
      <c r="O2352" s="188" t="inlineStr">
        <is>
          <t>Coating_Standard</t>
        </is>
      </c>
      <c r="P2352" s="172" t="inlineStr">
        <is>
          <t>RTF</t>
        </is>
      </c>
      <c r="Q2352" s="188" t="inlineStr">
        <is>
          <t>B101250</t>
        </is>
      </c>
      <c r="R2352" s="172" t="inlineStr">
        <is>
          <t>LT105</t>
        </is>
      </c>
      <c r="S2352" s="233" t="n"/>
      <c r="T2352" s="233" t="n"/>
      <c r="U2352" s="233" t="n"/>
    </row>
    <row r="2353">
      <c r="B2353" s="233" t="inlineStr">
        <is>
          <t>N</t>
        </is>
      </c>
      <c r="C2353" s="233" t="inlineStr">
        <is>
          <t>ConTab_BOM_KP_Insert_5539</t>
        </is>
      </c>
      <c r="D2353" s="233" t="n"/>
      <c r="E2353" s="233" t="inlineStr">
        <is>
          <t>1617-5_6-KP</t>
        </is>
      </c>
      <c r="F2353" s="235" t="inlineStr">
        <is>
          <t>Opt_Insert</t>
        </is>
      </c>
      <c r="G2353" s="235" t="inlineStr">
        <is>
          <t>V</t>
        </is>
      </c>
      <c r="H2353" s="234" t="inlineStr">
        <is>
          <t>XV</t>
        </is>
      </c>
      <c r="I2353" s="188" t="inlineStr">
        <is>
          <t>Packing</t>
        </is>
      </c>
      <c r="J2353" s="188" t="inlineStr">
        <is>
          <t>Packing</t>
        </is>
      </c>
      <c r="K2353" s="188" t="n"/>
      <c r="L2353" s="188" t="inlineStr">
        <is>
          <t>Regreasable</t>
        </is>
      </c>
      <c r="M2353" s="188" t="inlineStr">
        <is>
          <t>J</t>
        </is>
      </c>
      <c r="N2353" s="188" t="inlineStr">
        <is>
          <t>Labrynth Lip Seal</t>
        </is>
      </c>
      <c r="O2353" s="188" t="inlineStr">
        <is>
          <t>Coating_Standard</t>
        </is>
      </c>
      <c r="P2353" s="172" t="inlineStr">
        <is>
          <t>RTF</t>
        </is>
      </c>
      <c r="Q2353" s="188" t="inlineStr">
        <is>
          <t>B101250</t>
        </is>
      </c>
      <c r="R2353" s="172" t="inlineStr">
        <is>
          <t>LT105</t>
        </is>
      </c>
      <c r="S2353" s="233" t="n"/>
      <c r="T2353" s="233" t="n"/>
      <c r="U2353" s="233" t="n"/>
    </row>
    <row r="2354">
      <c r="B2354" s="233" t="inlineStr">
        <is>
          <t>N</t>
        </is>
      </c>
      <c r="C2354" s="233" t="inlineStr">
        <is>
          <t>ConTab_BOM_KP_Insert_5540</t>
        </is>
      </c>
      <c r="D2354" s="233" t="n"/>
      <c r="E2354" s="233" t="inlineStr">
        <is>
          <t>1617-5_6-KP</t>
        </is>
      </c>
      <c r="F2354" s="235" t="inlineStr">
        <is>
          <t>Opt_Insert</t>
        </is>
      </c>
      <c r="G2354" s="235" t="inlineStr">
        <is>
          <t>V</t>
        </is>
      </c>
      <c r="H2354" s="234" t="inlineStr">
        <is>
          <t>XV</t>
        </is>
      </c>
      <c r="I2354" s="188" t="inlineStr">
        <is>
          <t>Mechanical Seal</t>
        </is>
      </c>
      <c r="J2354" s="188" t="inlineStr">
        <is>
          <t>Single</t>
        </is>
      </c>
      <c r="K2354" s="188" t="n"/>
      <c r="L2354" s="188" t="inlineStr">
        <is>
          <t>Oil Lubricated Bath</t>
        </is>
      </c>
      <c r="M2354" s="188" t="inlineStr">
        <is>
          <t>C35</t>
        </is>
      </c>
      <c r="N2354" s="188" t="inlineStr">
        <is>
          <t>Labrynth Lip Seal</t>
        </is>
      </c>
      <c r="O2354" s="188" t="inlineStr">
        <is>
          <t>Coating_Standard</t>
        </is>
      </c>
      <c r="P2354" s="172" t="inlineStr">
        <is>
          <t>RTF</t>
        </is>
      </c>
      <c r="Q2354" s="188" t="inlineStr">
        <is>
          <t>B101250</t>
        </is>
      </c>
      <c r="R2354" s="172" t="inlineStr">
        <is>
          <t>LT105</t>
        </is>
      </c>
      <c r="S2354" s="233" t="n"/>
      <c r="T2354" s="233" t="n"/>
      <c r="U2354" s="233" t="n"/>
    </row>
    <row r="2355">
      <c r="B2355" s="233" t="inlineStr">
        <is>
          <t>N</t>
        </is>
      </c>
      <c r="C2355" s="233" t="inlineStr">
        <is>
          <t>ConTab_BOM_KP_Insert_5541</t>
        </is>
      </c>
      <c r="D2355" s="233" t="n"/>
      <c r="E2355" s="233" t="inlineStr">
        <is>
          <t>1617-5_6-KP</t>
        </is>
      </c>
      <c r="F2355" s="235" t="inlineStr">
        <is>
          <t>Opt_Insert</t>
        </is>
      </c>
      <c r="G2355" s="235" t="inlineStr">
        <is>
          <t>V</t>
        </is>
      </c>
      <c r="H2355" s="234" t="inlineStr">
        <is>
          <t>XV</t>
        </is>
      </c>
      <c r="I2355" s="188" t="inlineStr">
        <is>
          <t>Mechanical Seal</t>
        </is>
      </c>
      <c r="J2355" s="188" t="inlineStr">
        <is>
          <t>Single</t>
        </is>
      </c>
      <c r="K2355" s="188" t="n"/>
      <c r="L2355" s="188" t="inlineStr">
        <is>
          <t>Oil Lubricated Bath</t>
        </is>
      </c>
      <c r="M2355" s="188" t="inlineStr">
        <is>
          <t>J</t>
        </is>
      </c>
      <c r="N2355" s="188" t="inlineStr">
        <is>
          <t>Labrynth Lip Seal</t>
        </is>
      </c>
      <c r="O2355" s="188" t="inlineStr">
        <is>
          <t>Coating_Standard</t>
        </is>
      </c>
      <c r="P2355" s="172" t="inlineStr">
        <is>
          <t>RTF</t>
        </is>
      </c>
      <c r="Q2355" s="188" t="inlineStr">
        <is>
          <t>B101250</t>
        </is>
      </c>
      <c r="R2355" s="172" t="inlineStr">
        <is>
          <t>LT105</t>
        </is>
      </c>
      <c r="S2355" s="233" t="n"/>
      <c r="T2355" s="233" t="n"/>
      <c r="U2355" s="233" t="n"/>
    </row>
    <row r="2356">
      <c r="B2356" s="233" t="inlineStr">
        <is>
          <t>N</t>
        </is>
      </c>
      <c r="C2356" s="233" t="inlineStr">
        <is>
          <t>ConTab_BOM_KP_Insert_5542</t>
        </is>
      </c>
      <c r="D2356" s="233" t="n"/>
      <c r="E2356" s="233" t="inlineStr">
        <is>
          <t>1617-5_6-KP</t>
        </is>
      </c>
      <c r="F2356" s="235" t="inlineStr">
        <is>
          <t>Opt_Insert</t>
        </is>
      </c>
      <c r="G2356" s="235" t="inlineStr">
        <is>
          <t>V</t>
        </is>
      </c>
      <c r="H2356" s="234" t="inlineStr">
        <is>
          <t>XV</t>
        </is>
      </c>
      <c r="I2356" s="188" t="inlineStr">
        <is>
          <t>Packing</t>
        </is>
      </c>
      <c r="J2356" s="188" t="inlineStr">
        <is>
          <t>Packing</t>
        </is>
      </c>
      <c r="K2356" s="188" t="n"/>
      <c r="L2356" s="188" t="inlineStr">
        <is>
          <t>Oil Lubricated Bath</t>
        </is>
      </c>
      <c r="M2356" s="188" t="inlineStr">
        <is>
          <t>C35</t>
        </is>
      </c>
      <c r="N2356" s="188" t="inlineStr">
        <is>
          <t>Labrynth Lip Seal</t>
        </is>
      </c>
      <c r="O2356" s="188" t="inlineStr">
        <is>
          <t>Coating_Standard</t>
        </is>
      </c>
      <c r="P2356" s="172" t="inlineStr">
        <is>
          <t>RTF</t>
        </is>
      </c>
      <c r="Q2356" s="188" t="inlineStr">
        <is>
          <t>B101250</t>
        </is>
      </c>
      <c r="R2356" s="172" t="inlineStr">
        <is>
          <t>LT105</t>
        </is>
      </c>
      <c r="S2356" s="233" t="n"/>
      <c r="T2356" s="233" t="n"/>
      <c r="U2356" s="233" t="n"/>
    </row>
    <row r="2357">
      <c r="B2357" s="233" t="inlineStr">
        <is>
          <t>N</t>
        </is>
      </c>
      <c r="C2357" s="233" t="inlineStr">
        <is>
          <t>ConTab_BOM_KP_Insert_5543</t>
        </is>
      </c>
      <c r="D2357" s="233" t="n"/>
      <c r="E2357" s="233" t="inlineStr">
        <is>
          <t>1617-5_6-KP</t>
        </is>
      </c>
      <c r="F2357" s="235" t="inlineStr">
        <is>
          <t>Opt_Insert</t>
        </is>
      </c>
      <c r="G2357" s="235" t="inlineStr">
        <is>
          <t>V</t>
        </is>
      </c>
      <c r="H2357" s="234" t="inlineStr">
        <is>
          <t>XV</t>
        </is>
      </c>
      <c r="I2357" s="188" t="inlineStr">
        <is>
          <t>Packing</t>
        </is>
      </c>
      <c r="J2357" s="188" t="inlineStr">
        <is>
          <t>Packing</t>
        </is>
      </c>
      <c r="K2357" s="188" t="n"/>
      <c r="L2357" s="188" t="inlineStr">
        <is>
          <t>Oil Lubricated Bath</t>
        </is>
      </c>
      <c r="M2357" s="188" t="inlineStr">
        <is>
          <t>J</t>
        </is>
      </c>
      <c r="N2357" s="188" t="inlineStr">
        <is>
          <t>Labrynth Lip Seal</t>
        </is>
      </c>
      <c r="O2357" s="188" t="inlineStr">
        <is>
          <t>Coating_Standard</t>
        </is>
      </c>
      <c r="P2357" s="172" t="inlineStr">
        <is>
          <t>RTF</t>
        </is>
      </c>
      <c r="Q2357" s="188" t="inlineStr">
        <is>
          <t>B101250</t>
        </is>
      </c>
      <c r="R2357" s="172" t="inlineStr">
        <is>
          <t>LT105</t>
        </is>
      </c>
      <c r="S2357" s="233" t="n"/>
      <c r="T2357" s="233" t="n"/>
      <c r="U2357" s="233" t="n"/>
    </row>
    <row r="2358">
      <c r="B2358" s="233" t="inlineStr">
        <is>
          <t>N</t>
        </is>
      </c>
      <c r="C2358" s="233" t="inlineStr">
        <is>
          <t>ConTab_BOM_KP_Insert_5564</t>
        </is>
      </c>
      <c r="D2358" s="233" t="n"/>
      <c r="E2358" s="233" t="inlineStr">
        <is>
          <t>1617-5_6-KP</t>
        </is>
      </c>
      <c r="F2358" s="235" t="inlineStr">
        <is>
          <t>Opt_Insert</t>
        </is>
      </c>
      <c r="G2358" s="235" t="inlineStr">
        <is>
          <t>V</t>
        </is>
      </c>
      <c r="H2358" s="234" t="inlineStr">
        <is>
          <t>XV</t>
        </is>
      </c>
      <c r="I2358" s="188" t="inlineStr">
        <is>
          <t>Mechanical Seal</t>
        </is>
      </c>
      <c r="J2358" s="188" t="inlineStr">
        <is>
          <t>Single</t>
        </is>
      </c>
      <c r="K2358" s="188" t="n"/>
      <c r="L2358" s="188" t="inlineStr">
        <is>
          <t>Regreasable</t>
        </is>
      </c>
      <c r="M2358" s="188" t="inlineStr">
        <is>
          <t>X</t>
        </is>
      </c>
      <c r="N2358" s="188" t="inlineStr">
        <is>
          <t>Special/Other</t>
        </is>
      </c>
      <c r="O2358" s="188" t="inlineStr">
        <is>
          <t>Coating_Scotchkote134_interior_exterior</t>
        </is>
      </c>
      <c r="P2358" s="172" t="inlineStr">
        <is>
          <t>RTF</t>
        </is>
      </c>
      <c r="Q2358" s="188" t="inlineStr">
        <is>
          <t>B101250</t>
        </is>
      </c>
      <c r="R2358" s="235" t="inlineStr">
        <is>
          <t>LT250</t>
        </is>
      </c>
      <c r="S2358" s="233" t="n"/>
      <c r="T2358" s="233" t="n"/>
      <c r="U2358" s="233" t="n"/>
    </row>
    <row r="2359">
      <c r="B2359" s="233" t="inlineStr">
        <is>
          <t>N</t>
        </is>
      </c>
      <c r="C2359" s="233" t="inlineStr">
        <is>
          <t>ConTab_BOM_KP_Insert_5565</t>
        </is>
      </c>
      <c r="D2359" s="233" t="n"/>
      <c r="E2359" s="233" t="inlineStr">
        <is>
          <t>1617-5_6-KP</t>
        </is>
      </c>
      <c r="F2359" s="235" t="inlineStr">
        <is>
          <t>Opt_Insert</t>
        </is>
      </c>
      <c r="G2359" s="235" t="inlineStr">
        <is>
          <t>V</t>
        </is>
      </c>
      <c r="H2359" s="234" t="inlineStr">
        <is>
          <t>XV</t>
        </is>
      </c>
      <c r="I2359" s="188" t="inlineStr">
        <is>
          <t>Packing</t>
        </is>
      </c>
      <c r="J2359" s="188" t="inlineStr">
        <is>
          <t>Packing</t>
        </is>
      </c>
      <c r="K2359" s="188" t="n"/>
      <c r="L2359" s="188" t="inlineStr">
        <is>
          <t>Regreasable</t>
        </is>
      </c>
      <c r="M2359" s="188" t="inlineStr">
        <is>
          <t>X</t>
        </is>
      </c>
      <c r="N2359" s="188" t="inlineStr">
        <is>
          <t>Special/Other</t>
        </is>
      </c>
      <c r="O2359" s="188" t="inlineStr">
        <is>
          <t>Coating_Scotchkote134_interior_exterior</t>
        </is>
      </c>
      <c r="P2359" s="172" t="inlineStr">
        <is>
          <t>RTF</t>
        </is>
      </c>
      <c r="Q2359" s="188" t="inlineStr">
        <is>
          <t>B101250</t>
        </is>
      </c>
      <c r="R2359" s="235" t="inlineStr">
        <is>
          <t>LT250</t>
        </is>
      </c>
      <c r="S2359" s="233" t="n"/>
      <c r="T2359" s="233" t="n"/>
      <c r="U2359" s="233" t="n"/>
    </row>
    <row r="2360">
      <c r="B2360" s="233" t="inlineStr">
        <is>
          <t>N</t>
        </is>
      </c>
      <c r="C2360" s="233" t="inlineStr">
        <is>
          <t>ConTab_BOM_KP_Insert_5566</t>
        </is>
      </c>
      <c r="D2360" s="233" t="n"/>
      <c r="E2360" s="233" t="inlineStr">
        <is>
          <t>1617-5_6-KP</t>
        </is>
      </c>
      <c r="F2360" s="235" t="inlineStr">
        <is>
          <t>Opt_Insert</t>
        </is>
      </c>
      <c r="G2360" s="235" t="inlineStr">
        <is>
          <t>V</t>
        </is>
      </c>
      <c r="H2360" s="234" t="inlineStr">
        <is>
          <t>XV</t>
        </is>
      </c>
      <c r="I2360" s="188" t="inlineStr">
        <is>
          <t>Mechanical Seal</t>
        </is>
      </c>
      <c r="J2360" s="188" t="inlineStr">
        <is>
          <t>Single</t>
        </is>
      </c>
      <c r="K2360" s="188" t="n"/>
      <c r="L2360" s="188" t="inlineStr">
        <is>
          <t>Oil Lubricated Bath</t>
        </is>
      </c>
      <c r="M2360" s="188" t="inlineStr">
        <is>
          <t>C35</t>
        </is>
      </c>
      <c r="N2360" s="188" t="inlineStr">
        <is>
          <t>Lip Seal</t>
        </is>
      </c>
      <c r="O2360" s="188" t="inlineStr">
        <is>
          <t>Coating_Scotchkote134_interior_exterior</t>
        </is>
      </c>
      <c r="P2360" s="172" t="inlineStr">
        <is>
          <t>RTF</t>
        </is>
      </c>
      <c r="Q2360" s="188" t="inlineStr">
        <is>
          <t>B101250</t>
        </is>
      </c>
      <c r="R2360" s="235" t="inlineStr">
        <is>
          <t>LT250</t>
        </is>
      </c>
      <c r="S2360" s="233" t="n"/>
      <c r="T2360" s="233" t="n"/>
      <c r="U2360" s="233" t="n"/>
    </row>
    <row r="2361">
      <c r="B2361" s="233" t="inlineStr">
        <is>
          <t>N</t>
        </is>
      </c>
      <c r="C2361" s="233" t="inlineStr">
        <is>
          <t>ConTab_BOM_KP_Insert_5567</t>
        </is>
      </c>
      <c r="D2361" s="233" t="n"/>
      <c r="E2361" s="233" t="inlineStr">
        <is>
          <t>1617-5_6-KP</t>
        </is>
      </c>
      <c r="F2361" s="235" t="inlineStr">
        <is>
          <t>Opt_Insert</t>
        </is>
      </c>
      <c r="G2361" s="235" t="inlineStr">
        <is>
          <t>V</t>
        </is>
      </c>
      <c r="H2361" s="234" t="inlineStr">
        <is>
          <t>XV</t>
        </is>
      </c>
      <c r="I2361" s="188" t="inlineStr">
        <is>
          <t>Mechanical Seal</t>
        </is>
      </c>
      <c r="J2361" s="188" t="inlineStr">
        <is>
          <t>Single</t>
        </is>
      </c>
      <c r="K2361" s="188" t="n"/>
      <c r="L2361" s="188" t="inlineStr">
        <is>
          <t>Oil Lubricated Bath</t>
        </is>
      </c>
      <c r="M2361" s="188" t="inlineStr">
        <is>
          <t>J</t>
        </is>
      </c>
      <c r="N2361" s="188" t="inlineStr">
        <is>
          <t>Lip Seal</t>
        </is>
      </c>
      <c r="O2361" s="188" t="inlineStr">
        <is>
          <t>Coating_Scotchkote134_interior_exterior</t>
        </is>
      </c>
      <c r="P2361" s="172" t="inlineStr">
        <is>
          <t>RTF</t>
        </is>
      </c>
      <c r="Q2361" s="188" t="inlineStr">
        <is>
          <t>B101250</t>
        </is>
      </c>
      <c r="R2361" s="172" t="inlineStr">
        <is>
          <t>LT105</t>
        </is>
      </c>
      <c r="S2361" s="233" t="n"/>
      <c r="T2361" s="233" t="n"/>
      <c r="U2361" s="233" t="n"/>
    </row>
    <row r="2362">
      <c r="B2362" s="233" t="inlineStr">
        <is>
          <t>N</t>
        </is>
      </c>
      <c r="C2362" s="233" t="inlineStr">
        <is>
          <t>ConTab_BOM_KP_Insert_5568</t>
        </is>
      </c>
      <c r="D2362" s="233" t="n"/>
      <c r="E2362" s="233" t="inlineStr">
        <is>
          <t>1617-5_6-KP</t>
        </is>
      </c>
      <c r="F2362" s="235" t="inlineStr">
        <is>
          <t>Opt_Insert</t>
        </is>
      </c>
      <c r="G2362" s="235" t="inlineStr">
        <is>
          <t>V</t>
        </is>
      </c>
      <c r="H2362" s="234" t="inlineStr">
        <is>
          <t>XV</t>
        </is>
      </c>
      <c r="I2362" s="188" t="inlineStr">
        <is>
          <t>Mechanical Seal</t>
        </is>
      </c>
      <c r="J2362" s="188" t="inlineStr">
        <is>
          <t>Single</t>
        </is>
      </c>
      <c r="K2362" s="188" t="n"/>
      <c r="L2362" s="188" t="inlineStr">
        <is>
          <t>Oil Lubricated Bath</t>
        </is>
      </c>
      <c r="M2362" s="188" t="inlineStr">
        <is>
          <t>X</t>
        </is>
      </c>
      <c r="N2362" s="188" t="inlineStr">
        <is>
          <t>Special/Other</t>
        </is>
      </c>
      <c r="O2362" s="188" t="inlineStr">
        <is>
          <t>Coating_Scotchkote134_interior_exterior</t>
        </is>
      </c>
      <c r="P2362" s="172" t="inlineStr">
        <is>
          <t>RTF</t>
        </is>
      </c>
      <c r="Q2362" s="188" t="inlineStr">
        <is>
          <t>B101250</t>
        </is>
      </c>
      <c r="R2362" s="235" t="inlineStr">
        <is>
          <t>LT250</t>
        </is>
      </c>
      <c r="S2362" s="233" t="n"/>
      <c r="T2362" s="233" t="n"/>
      <c r="U2362" s="233" t="n"/>
    </row>
    <row r="2363">
      <c r="B2363" s="233" t="inlineStr">
        <is>
          <t>N</t>
        </is>
      </c>
      <c r="C2363" s="233" t="inlineStr">
        <is>
          <t>ConTab_BOM_KP_Insert_5569</t>
        </is>
      </c>
      <c r="D2363" s="233" t="n"/>
      <c r="E2363" s="233" t="inlineStr">
        <is>
          <t>1617-5_6-KP</t>
        </is>
      </c>
      <c r="F2363" s="235" t="inlineStr">
        <is>
          <t>Opt_Insert</t>
        </is>
      </c>
      <c r="G2363" s="235" t="inlineStr">
        <is>
          <t>V</t>
        </is>
      </c>
      <c r="H2363" s="234" t="inlineStr">
        <is>
          <t>XV</t>
        </is>
      </c>
      <c r="I2363" s="188" t="inlineStr">
        <is>
          <t>Packing</t>
        </is>
      </c>
      <c r="J2363" s="188" t="inlineStr">
        <is>
          <t>Packing</t>
        </is>
      </c>
      <c r="K2363" s="188" t="n"/>
      <c r="L2363" s="188" t="inlineStr">
        <is>
          <t>Oil Lubricated Bath</t>
        </is>
      </c>
      <c r="M2363" s="188" t="inlineStr">
        <is>
          <t>C35</t>
        </is>
      </c>
      <c r="N2363" s="188" t="inlineStr">
        <is>
          <t>Lip Seal</t>
        </is>
      </c>
      <c r="O2363" s="188" t="inlineStr">
        <is>
          <t>Coating_Scotchkote134_interior_exterior</t>
        </is>
      </c>
      <c r="P2363" s="172" t="inlineStr">
        <is>
          <t>RTF</t>
        </is>
      </c>
      <c r="Q2363" s="188" t="inlineStr">
        <is>
          <t>B101250</t>
        </is>
      </c>
      <c r="R2363" s="235" t="inlineStr">
        <is>
          <t>LT250</t>
        </is>
      </c>
      <c r="S2363" s="233" t="n"/>
      <c r="T2363" s="233" t="n"/>
      <c r="U2363" s="233" t="n"/>
    </row>
    <row r="2364">
      <c r="B2364" s="233" t="inlineStr">
        <is>
          <t>N</t>
        </is>
      </c>
      <c r="C2364" s="233" t="inlineStr">
        <is>
          <t>ConTab_BOM_KP_Insert_5570</t>
        </is>
      </c>
      <c r="D2364" s="233" t="n"/>
      <c r="E2364" s="233" t="inlineStr">
        <is>
          <t>1617-5_6-KP</t>
        </is>
      </c>
      <c r="F2364" s="235" t="inlineStr">
        <is>
          <t>Opt_Insert</t>
        </is>
      </c>
      <c r="G2364" s="235" t="inlineStr">
        <is>
          <t>V</t>
        </is>
      </c>
      <c r="H2364" s="234" t="inlineStr">
        <is>
          <t>XV</t>
        </is>
      </c>
      <c r="I2364" s="188" t="inlineStr">
        <is>
          <t>Packing</t>
        </is>
      </c>
      <c r="J2364" s="188" t="inlineStr">
        <is>
          <t>Packing</t>
        </is>
      </c>
      <c r="K2364" s="188" t="n"/>
      <c r="L2364" s="188" t="inlineStr">
        <is>
          <t>Oil Lubricated Bath</t>
        </is>
      </c>
      <c r="M2364" s="188" t="inlineStr">
        <is>
          <t>J</t>
        </is>
      </c>
      <c r="N2364" s="188" t="inlineStr">
        <is>
          <t>Lip Seal</t>
        </is>
      </c>
      <c r="O2364" s="188" t="inlineStr">
        <is>
          <t>Coating_Scotchkote134_interior_exterior</t>
        </is>
      </c>
      <c r="P2364" s="172" t="inlineStr">
        <is>
          <t>RTF</t>
        </is>
      </c>
      <c r="Q2364" s="188" t="inlineStr">
        <is>
          <t>B101250</t>
        </is>
      </c>
      <c r="R2364" s="172" t="inlineStr">
        <is>
          <t>LT105</t>
        </is>
      </c>
      <c r="S2364" s="233" t="n"/>
      <c r="T2364" s="233" t="n"/>
      <c r="U2364" s="233" t="n"/>
    </row>
    <row r="2365">
      <c r="B2365" s="233" t="inlineStr">
        <is>
          <t>N</t>
        </is>
      </c>
      <c r="C2365" s="233" t="inlineStr">
        <is>
          <t>ConTab_BOM_KP_Insert_5571</t>
        </is>
      </c>
      <c r="D2365" s="233" t="n"/>
      <c r="E2365" s="233" t="inlineStr">
        <is>
          <t>1617-5_6-KP</t>
        </is>
      </c>
      <c r="F2365" s="235" t="inlineStr">
        <is>
          <t>Opt_Insert</t>
        </is>
      </c>
      <c r="G2365" s="235" t="inlineStr">
        <is>
          <t>V</t>
        </is>
      </c>
      <c r="H2365" s="234" t="inlineStr">
        <is>
          <t>XV</t>
        </is>
      </c>
      <c r="I2365" s="188" t="inlineStr">
        <is>
          <t>Packing</t>
        </is>
      </c>
      <c r="J2365" s="188" t="inlineStr">
        <is>
          <t>Packing</t>
        </is>
      </c>
      <c r="K2365" s="188" t="n"/>
      <c r="L2365" s="188" t="inlineStr">
        <is>
          <t>Oil Lubricated Bath</t>
        </is>
      </c>
      <c r="M2365" s="188" t="inlineStr">
        <is>
          <t>X</t>
        </is>
      </c>
      <c r="N2365" s="188" t="inlineStr">
        <is>
          <t>Special/Other</t>
        </is>
      </c>
      <c r="O2365" s="188" t="inlineStr">
        <is>
          <t>Coating_Scotchkote134_interior_exterior</t>
        </is>
      </c>
      <c r="P2365" s="172" t="inlineStr">
        <is>
          <t>RTF</t>
        </is>
      </c>
      <c r="Q2365" s="188" t="inlineStr">
        <is>
          <t>B101250</t>
        </is>
      </c>
      <c r="R2365" s="235" t="inlineStr">
        <is>
          <t>LT250</t>
        </is>
      </c>
      <c r="S2365" s="233" t="n"/>
      <c r="T2365" s="233" t="n"/>
      <c r="U2365" s="233" t="n"/>
    </row>
    <row r="2366">
      <c r="B2366" s="233" t="inlineStr">
        <is>
          <t>N</t>
        </is>
      </c>
      <c r="C2366" s="233" t="inlineStr">
        <is>
          <t>ConTab_BOM_KP_Insert_5572</t>
        </is>
      </c>
      <c r="D2366" s="233" t="n"/>
      <c r="E2366" s="233" t="inlineStr">
        <is>
          <t>1617-5_6-KP</t>
        </is>
      </c>
      <c r="F2366" s="235" t="inlineStr">
        <is>
          <t>Opt_Insert</t>
        </is>
      </c>
      <c r="G2366" s="235" t="inlineStr">
        <is>
          <t>V</t>
        </is>
      </c>
      <c r="H2366" s="234" t="inlineStr">
        <is>
          <t>XV</t>
        </is>
      </c>
      <c r="I2366" s="188" t="inlineStr">
        <is>
          <t>Mechanical Seal</t>
        </is>
      </c>
      <c r="J2366" s="188" t="inlineStr">
        <is>
          <t>Single</t>
        </is>
      </c>
      <c r="K2366" s="188" t="n"/>
      <c r="L2366" s="188" t="inlineStr">
        <is>
          <t>Regreasable</t>
        </is>
      </c>
      <c r="M2366" s="188" t="inlineStr">
        <is>
          <t>C35</t>
        </is>
      </c>
      <c r="N2366" s="188" t="inlineStr">
        <is>
          <t>Lip Seal</t>
        </is>
      </c>
      <c r="O2366" s="188" t="inlineStr">
        <is>
          <t>Coating_Scotchkote134_interior_exterior</t>
        </is>
      </c>
      <c r="P2366" s="172" t="inlineStr">
        <is>
          <t>RTF</t>
        </is>
      </c>
      <c r="Q2366" s="188" t="inlineStr">
        <is>
          <t>B101250</t>
        </is>
      </c>
      <c r="R2366" s="235" t="inlineStr">
        <is>
          <t>LT250</t>
        </is>
      </c>
      <c r="S2366" s="233" t="n"/>
      <c r="T2366" s="233" t="n"/>
      <c r="U2366" s="233" t="n"/>
    </row>
    <row r="2367">
      <c r="B2367" s="233" t="inlineStr">
        <is>
          <t>N</t>
        </is>
      </c>
      <c r="C2367" s="233" t="inlineStr">
        <is>
          <t>ConTab_BOM_KP_Insert_5573</t>
        </is>
      </c>
      <c r="D2367" s="233" t="n"/>
      <c r="E2367" s="233" t="inlineStr">
        <is>
          <t>1617-5_6-KP</t>
        </is>
      </c>
      <c r="F2367" s="235" t="inlineStr">
        <is>
          <t>Opt_Insert</t>
        </is>
      </c>
      <c r="G2367" s="235" t="inlineStr">
        <is>
          <t>V</t>
        </is>
      </c>
      <c r="H2367" s="234" t="inlineStr">
        <is>
          <t>XV</t>
        </is>
      </c>
      <c r="I2367" s="188" t="inlineStr">
        <is>
          <t>Mechanical Seal</t>
        </is>
      </c>
      <c r="J2367" s="188" t="inlineStr">
        <is>
          <t>Single</t>
        </is>
      </c>
      <c r="K2367" s="188" t="n"/>
      <c r="L2367" s="188" t="inlineStr">
        <is>
          <t>Regreasable</t>
        </is>
      </c>
      <c r="M2367" s="188" t="inlineStr">
        <is>
          <t>J</t>
        </is>
      </c>
      <c r="N2367" s="188" t="inlineStr">
        <is>
          <t>Lip Seal</t>
        </is>
      </c>
      <c r="O2367" s="188" t="inlineStr">
        <is>
          <t>Coating_Scotchkote134_interior_exterior</t>
        </is>
      </c>
      <c r="P2367" s="172" t="inlineStr">
        <is>
          <t>RTF</t>
        </is>
      </c>
      <c r="Q2367" s="188" t="inlineStr">
        <is>
          <t>B101250</t>
        </is>
      </c>
      <c r="R2367" s="172" t="inlineStr">
        <is>
          <t>LT105</t>
        </is>
      </c>
      <c r="S2367" s="233" t="n"/>
      <c r="T2367" s="233" t="n"/>
      <c r="U2367" s="233" t="n"/>
    </row>
    <row r="2368">
      <c r="B2368" s="233" t="inlineStr">
        <is>
          <t>N</t>
        </is>
      </c>
      <c r="C2368" s="233" t="inlineStr">
        <is>
          <t>ConTab_BOM_KP_Insert_5574</t>
        </is>
      </c>
      <c r="D2368" s="233" t="n"/>
      <c r="E2368" s="233" t="inlineStr">
        <is>
          <t>1617-5_6-KP</t>
        </is>
      </c>
      <c r="F2368" s="235" t="inlineStr">
        <is>
          <t>Opt_Insert</t>
        </is>
      </c>
      <c r="G2368" s="235" t="inlineStr">
        <is>
          <t>V</t>
        </is>
      </c>
      <c r="H2368" s="234" t="inlineStr">
        <is>
          <t>XV</t>
        </is>
      </c>
      <c r="I2368" s="188" t="inlineStr">
        <is>
          <t>Packing</t>
        </is>
      </c>
      <c r="J2368" s="188" t="inlineStr">
        <is>
          <t>Packing</t>
        </is>
      </c>
      <c r="K2368" s="188" t="n"/>
      <c r="L2368" s="188" t="inlineStr">
        <is>
          <t>Regreasable</t>
        </is>
      </c>
      <c r="M2368" s="188" t="inlineStr">
        <is>
          <t>C35</t>
        </is>
      </c>
      <c r="N2368" s="188" t="inlineStr">
        <is>
          <t>Lip Seal</t>
        </is>
      </c>
      <c r="O2368" s="188" t="inlineStr">
        <is>
          <t>Coating_Scotchkote134_interior_exterior</t>
        </is>
      </c>
      <c r="P2368" s="172" t="inlineStr">
        <is>
          <t>RTF</t>
        </is>
      </c>
      <c r="Q2368" s="188" t="inlineStr">
        <is>
          <t>B101250</t>
        </is>
      </c>
      <c r="R2368" s="235" t="inlineStr">
        <is>
          <t>LT250</t>
        </is>
      </c>
      <c r="S2368" s="233" t="n"/>
      <c r="T2368" s="233" t="n"/>
      <c r="U2368" s="233" t="n"/>
    </row>
    <row r="2369">
      <c r="B2369" s="233" t="inlineStr">
        <is>
          <t>N</t>
        </is>
      </c>
      <c r="C2369" s="233" t="inlineStr">
        <is>
          <t>ConTab_BOM_KP_Insert_5575</t>
        </is>
      </c>
      <c r="D2369" s="233" t="n"/>
      <c r="E2369" s="233" t="inlineStr">
        <is>
          <t>1617-5_6-KP</t>
        </is>
      </c>
      <c r="F2369" s="235" t="inlineStr">
        <is>
          <t>Opt_Insert</t>
        </is>
      </c>
      <c r="G2369" s="235" t="inlineStr">
        <is>
          <t>V</t>
        </is>
      </c>
      <c r="H2369" s="234" t="inlineStr">
        <is>
          <t>XV</t>
        </is>
      </c>
      <c r="I2369" s="188" t="inlineStr">
        <is>
          <t>Packing</t>
        </is>
      </c>
      <c r="J2369" s="188" t="inlineStr">
        <is>
          <t>Packing</t>
        </is>
      </c>
      <c r="K2369" s="188" t="n"/>
      <c r="L2369" s="188" t="inlineStr">
        <is>
          <t>Regreasable</t>
        </is>
      </c>
      <c r="M2369" s="188" t="inlineStr">
        <is>
          <t>J</t>
        </is>
      </c>
      <c r="N2369" s="188" t="inlineStr">
        <is>
          <t>Lip Seal</t>
        </is>
      </c>
      <c r="O2369" s="188" t="inlineStr">
        <is>
          <t>Coating_Scotchkote134_interior_exterior</t>
        </is>
      </c>
      <c r="P2369" s="172" t="inlineStr">
        <is>
          <t>RTF</t>
        </is>
      </c>
      <c r="Q2369" s="188" t="inlineStr">
        <is>
          <t>B101250</t>
        </is>
      </c>
      <c r="R2369" s="172" t="inlineStr">
        <is>
          <t>LT105</t>
        </is>
      </c>
      <c r="S2369" s="233" t="n"/>
      <c r="T2369" s="233" t="n"/>
      <c r="U2369" s="233" t="n"/>
    </row>
    <row r="2370">
      <c r="B2370" s="233" t="inlineStr">
        <is>
          <t>N</t>
        </is>
      </c>
      <c r="C2370" s="233" t="inlineStr">
        <is>
          <t>ConTab_BOM_KP_Insert_5576</t>
        </is>
      </c>
      <c r="D2370" s="233" t="n"/>
      <c r="E2370" s="233" t="inlineStr">
        <is>
          <t>1617-5_6-KP</t>
        </is>
      </c>
      <c r="F2370" s="235" t="inlineStr">
        <is>
          <t>Opt_Insert</t>
        </is>
      </c>
      <c r="G2370" s="235" t="inlineStr">
        <is>
          <t>V</t>
        </is>
      </c>
      <c r="H2370" s="234" t="inlineStr">
        <is>
          <t>XV</t>
        </is>
      </c>
      <c r="I2370" s="188" t="inlineStr">
        <is>
          <t>Mechanical Seal</t>
        </is>
      </c>
      <c r="J2370" s="188" t="inlineStr">
        <is>
          <t>Single</t>
        </is>
      </c>
      <c r="K2370" s="188" t="n"/>
      <c r="L2370" s="188" t="inlineStr">
        <is>
          <t>Regreasable</t>
        </is>
      </c>
      <c r="M2370" s="188" t="inlineStr">
        <is>
          <t>C35</t>
        </is>
      </c>
      <c r="N2370" s="188" t="inlineStr">
        <is>
          <t>Labrynth Lip Seal</t>
        </is>
      </c>
      <c r="O2370" s="188" t="inlineStr">
        <is>
          <t>Coating_Scotchkote134_interior_exterior</t>
        </is>
      </c>
      <c r="P2370" s="172" t="inlineStr">
        <is>
          <t>RTF</t>
        </is>
      </c>
      <c r="Q2370" s="188" t="inlineStr">
        <is>
          <t>B101250</t>
        </is>
      </c>
      <c r="R2370" s="235" t="inlineStr">
        <is>
          <t>LT250</t>
        </is>
      </c>
      <c r="S2370" s="233" t="n"/>
      <c r="T2370" s="233" t="n"/>
      <c r="U2370" s="233" t="n"/>
    </row>
    <row r="2371">
      <c r="B2371" s="233" t="inlineStr">
        <is>
          <t>N</t>
        </is>
      </c>
      <c r="C2371" s="233" t="inlineStr">
        <is>
          <t>ConTab_BOM_KP_Insert_5577</t>
        </is>
      </c>
      <c r="D2371" s="233" t="n"/>
      <c r="E2371" s="233" t="inlineStr">
        <is>
          <t>1617-5_6-KP</t>
        </is>
      </c>
      <c r="F2371" s="235" t="inlineStr">
        <is>
          <t>Opt_Insert</t>
        </is>
      </c>
      <c r="G2371" s="235" t="inlineStr">
        <is>
          <t>V</t>
        </is>
      </c>
      <c r="H2371" s="234" t="inlineStr">
        <is>
          <t>XV</t>
        </is>
      </c>
      <c r="I2371" s="188" t="inlineStr">
        <is>
          <t>Mechanical Seal</t>
        </is>
      </c>
      <c r="J2371" s="188" t="inlineStr">
        <is>
          <t>Single</t>
        </is>
      </c>
      <c r="K2371" s="188" t="n"/>
      <c r="L2371" s="188" t="inlineStr">
        <is>
          <t>Regreasable</t>
        </is>
      </c>
      <c r="M2371" s="188" t="inlineStr">
        <is>
          <t>J</t>
        </is>
      </c>
      <c r="N2371" s="188" t="inlineStr">
        <is>
          <t>Labrynth Lip Seal</t>
        </is>
      </c>
      <c r="O2371" s="188" t="inlineStr">
        <is>
          <t>Coating_Scotchkote134_interior_exterior</t>
        </is>
      </c>
      <c r="P2371" s="172" t="inlineStr">
        <is>
          <t>RTF</t>
        </is>
      </c>
      <c r="Q2371" s="188" t="inlineStr">
        <is>
          <t>B101250</t>
        </is>
      </c>
      <c r="R2371" s="172" t="inlineStr">
        <is>
          <t>LT105</t>
        </is>
      </c>
      <c r="S2371" s="233" t="n"/>
      <c r="T2371" s="233" t="n"/>
      <c r="U2371" s="233" t="n"/>
    </row>
    <row r="2372">
      <c r="B2372" s="233" t="inlineStr">
        <is>
          <t>N</t>
        </is>
      </c>
      <c r="C2372" s="233" t="inlineStr">
        <is>
          <t>ConTab_BOM_KP_Insert_5578</t>
        </is>
      </c>
      <c r="D2372" s="233" t="n"/>
      <c r="E2372" s="233" t="inlineStr">
        <is>
          <t>1617-5_6-KP</t>
        </is>
      </c>
      <c r="F2372" s="235" t="inlineStr">
        <is>
          <t>Opt_Insert</t>
        </is>
      </c>
      <c r="G2372" s="235" t="inlineStr">
        <is>
          <t>V</t>
        </is>
      </c>
      <c r="H2372" s="234" t="inlineStr">
        <is>
          <t>XV</t>
        </is>
      </c>
      <c r="I2372" s="188" t="inlineStr">
        <is>
          <t>Packing</t>
        </is>
      </c>
      <c r="J2372" s="188" t="inlineStr">
        <is>
          <t>Packing</t>
        </is>
      </c>
      <c r="K2372" s="188" t="n"/>
      <c r="L2372" s="188" t="inlineStr">
        <is>
          <t>Regreasable</t>
        </is>
      </c>
      <c r="M2372" s="188" t="inlineStr">
        <is>
          <t>C35</t>
        </is>
      </c>
      <c r="N2372" s="188" t="inlineStr">
        <is>
          <t>Labrynth Lip Seal</t>
        </is>
      </c>
      <c r="O2372" s="188" t="inlineStr">
        <is>
          <t>Coating_Scotchkote134_interior_exterior</t>
        </is>
      </c>
      <c r="P2372" s="172" t="inlineStr">
        <is>
          <t>RTF</t>
        </is>
      </c>
      <c r="Q2372" s="188" t="inlineStr">
        <is>
          <t>B101250</t>
        </is>
      </c>
      <c r="R2372" s="235" t="inlineStr">
        <is>
          <t>LT250</t>
        </is>
      </c>
      <c r="S2372" s="233" t="n"/>
      <c r="T2372" s="233" t="n"/>
      <c r="U2372" s="233" t="n"/>
    </row>
    <row r="2373">
      <c r="B2373" s="233" t="inlineStr">
        <is>
          <t>N</t>
        </is>
      </c>
      <c r="C2373" s="233" t="inlineStr">
        <is>
          <t>ConTab_BOM_KP_Insert_5579</t>
        </is>
      </c>
      <c r="D2373" s="233" t="n"/>
      <c r="E2373" s="233" t="inlineStr">
        <is>
          <t>1617-5_6-KP</t>
        </is>
      </c>
      <c r="F2373" s="235" t="inlineStr">
        <is>
          <t>Opt_Insert</t>
        </is>
      </c>
      <c r="G2373" s="235" t="inlineStr">
        <is>
          <t>V</t>
        </is>
      </c>
      <c r="H2373" s="234" t="inlineStr">
        <is>
          <t>XV</t>
        </is>
      </c>
      <c r="I2373" s="188" t="inlineStr">
        <is>
          <t>Packing</t>
        </is>
      </c>
      <c r="J2373" s="188" t="inlineStr">
        <is>
          <t>Packing</t>
        </is>
      </c>
      <c r="K2373" s="188" t="n"/>
      <c r="L2373" s="188" t="inlineStr">
        <is>
          <t>Regreasable</t>
        </is>
      </c>
      <c r="M2373" s="188" t="inlineStr">
        <is>
          <t>J</t>
        </is>
      </c>
      <c r="N2373" s="188" t="inlineStr">
        <is>
          <t>Labrynth Lip Seal</t>
        </is>
      </c>
      <c r="O2373" s="188" t="inlineStr">
        <is>
          <t>Coating_Scotchkote134_interior_exterior</t>
        </is>
      </c>
      <c r="P2373" s="172" t="inlineStr">
        <is>
          <t>RTF</t>
        </is>
      </c>
      <c r="Q2373" s="188" t="inlineStr">
        <is>
          <t>B101250</t>
        </is>
      </c>
      <c r="R2373" s="172" t="inlineStr">
        <is>
          <t>LT105</t>
        </is>
      </c>
      <c r="S2373" s="233" t="n"/>
      <c r="T2373" s="233" t="n"/>
      <c r="U2373" s="233" t="n"/>
    </row>
    <row r="2374">
      <c r="B2374" s="233" t="inlineStr">
        <is>
          <t>N</t>
        </is>
      </c>
      <c r="C2374" s="233" t="inlineStr">
        <is>
          <t>ConTab_BOM_KP_Insert_5580</t>
        </is>
      </c>
      <c r="D2374" s="233" t="n"/>
      <c r="E2374" s="233" t="inlineStr">
        <is>
          <t>1617-5_6-KP</t>
        </is>
      </c>
      <c r="F2374" s="235" t="inlineStr">
        <is>
          <t>Opt_Insert</t>
        </is>
      </c>
      <c r="G2374" s="235" t="inlineStr">
        <is>
          <t>V</t>
        </is>
      </c>
      <c r="H2374" s="234" t="inlineStr">
        <is>
          <t>XV</t>
        </is>
      </c>
      <c r="I2374" s="188" t="inlineStr">
        <is>
          <t>Mechanical Seal</t>
        </is>
      </c>
      <c r="J2374" s="188" t="inlineStr">
        <is>
          <t>Single</t>
        </is>
      </c>
      <c r="K2374" s="188" t="n"/>
      <c r="L2374" s="188" t="inlineStr">
        <is>
          <t>Oil Lubricated Bath</t>
        </is>
      </c>
      <c r="M2374" s="188" t="inlineStr">
        <is>
          <t>C35</t>
        </is>
      </c>
      <c r="N2374" s="188" t="inlineStr">
        <is>
          <t>Labrynth Lip Seal</t>
        </is>
      </c>
      <c r="O2374" s="188" t="inlineStr">
        <is>
          <t>Coating_Scotchkote134_interior_exterior</t>
        </is>
      </c>
      <c r="P2374" s="172" t="inlineStr">
        <is>
          <t>RTF</t>
        </is>
      </c>
      <c r="Q2374" s="188" t="inlineStr">
        <is>
          <t>B101250</t>
        </is>
      </c>
      <c r="R2374" s="235" t="inlineStr">
        <is>
          <t>LT250</t>
        </is>
      </c>
      <c r="S2374" s="233" t="n"/>
      <c r="T2374" s="233" t="n"/>
      <c r="U2374" s="233" t="n"/>
    </row>
    <row r="2375">
      <c r="B2375" s="233" t="inlineStr">
        <is>
          <t>N</t>
        </is>
      </c>
      <c r="C2375" s="233" t="inlineStr">
        <is>
          <t>ConTab_BOM_KP_Insert_5581</t>
        </is>
      </c>
      <c r="D2375" s="233" t="n"/>
      <c r="E2375" s="233" t="inlineStr">
        <is>
          <t>1617-5_6-KP</t>
        </is>
      </c>
      <c r="F2375" s="235" t="inlineStr">
        <is>
          <t>Opt_Insert</t>
        </is>
      </c>
      <c r="G2375" s="235" t="inlineStr">
        <is>
          <t>V</t>
        </is>
      </c>
      <c r="H2375" s="234" t="inlineStr">
        <is>
          <t>XV</t>
        </is>
      </c>
      <c r="I2375" s="188" t="inlineStr">
        <is>
          <t>Mechanical Seal</t>
        </is>
      </c>
      <c r="J2375" s="188" t="inlineStr">
        <is>
          <t>Single</t>
        </is>
      </c>
      <c r="K2375" s="188" t="n"/>
      <c r="L2375" s="188" t="inlineStr">
        <is>
          <t>Oil Lubricated Bath</t>
        </is>
      </c>
      <c r="M2375" s="188" t="inlineStr">
        <is>
          <t>J</t>
        </is>
      </c>
      <c r="N2375" s="188" t="inlineStr">
        <is>
          <t>Labrynth Lip Seal</t>
        </is>
      </c>
      <c r="O2375" s="188" t="inlineStr">
        <is>
          <t>Coating_Scotchkote134_interior_exterior</t>
        </is>
      </c>
      <c r="P2375" s="172" t="inlineStr">
        <is>
          <t>RTF</t>
        </is>
      </c>
      <c r="Q2375" s="188" t="inlineStr">
        <is>
          <t>B101250</t>
        </is>
      </c>
      <c r="R2375" s="172" t="inlineStr">
        <is>
          <t>LT105</t>
        </is>
      </c>
      <c r="S2375" s="233" t="n"/>
      <c r="T2375" s="233" t="n"/>
      <c r="U2375" s="233" t="n"/>
    </row>
    <row r="2376">
      <c r="B2376" s="233" t="inlineStr">
        <is>
          <t>N</t>
        </is>
      </c>
      <c r="C2376" s="233" t="inlineStr">
        <is>
          <t>ConTab_BOM_KP_Insert_5582</t>
        </is>
      </c>
      <c r="D2376" s="233" t="n"/>
      <c r="E2376" s="233" t="inlineStr">
        <is>
          <t>1617-5_6-KP</t>
        </is>
      </c>
      <c r="F2376" s="235" t="inlineStr">
        <is>
          <t>Opt_Insert</t>
        </is>
      </c>
      <c r="G2376" s="235" t="inlineStr">
        <is>
          <t>V</t>
        </is>
      </c>
      <c r="H2376" s="234" t="inlineStr">
        <is>
          <t>XV</t>
        </is>
      </c>
      <c r="I2376" s="188" t="inlineStr">
        <is>
          <t>Packing</t>
        </is>
      </c>
      <c r="J2376" s="188" t="inlineStr">
        <is>
          <t>Packing</t>
        </is>
      </c>
      <c r="K2376" s="188" t="n"/>
      <c r="L2376" s="188" t="inlineStr">
        <is>
          <t>Oil Lubricated Bath</t>
        </is>
      </c>
      <c r="M2376" s="188" t="inlineStr">
        <is>
          <t>C35</t>
        </is>
      </c>
      <c r="N2376" s="188" t="inlineStr">
        <is>
          <t>Labrynth Lip Seal</t>
        </is>
      </c>
      <c r="O2376" s="188" t="inlineStr">
        <is>
          <t>Coating_Scotchkote134_interior_exterior</t>
        </is>
      </c>
      <c r="P2376" s="172" t="inlineStr">
        <is>
          <t>RTF</t>
        </is>
      </c>
      <c r="Q2376" s="188" t="inlineStr">
        <is>
          <t>B101250</t>
        </is>
      </c>
      <c r="R2376" s="235" t="inlineStr">
        <is>
          <t>LT250</t>
        </is>
      </c>
      <c r="S2376" s="233" t="n"/>
      <c r="T2376" s="233" t="n"/>
      <c r="U2376" s="233" t="n"/>
    </row>
    <row r="2377">
      <c r="B2377" s="233" t="inlineStr">
        <is>
          <t>N</t>
        </is>
      </c>
      <c r="C2377" s="233" t="inlineStr">
        <is>
          <t>ConTab_BOM_KP_Insert_5583</t>
        </is>
      </c>
      <c r="D2377" s="233" t="n"/>
      <c r="E2377" s="233" t="inlineStr">
        <is>
          <t>1617-5_6-KP</t>
        </is>
      </c>
      <c r="F2377" s="235" t="inlineStr">
        <is>
          <t>Opt_Insert</t>
        </is>
      </c>
      <c r="G2377" s="235" t="inlineStr">
        <is>
          <t>V</t>
        </is>
      </c>
      <c r="H2377" s="234" t="inlineStr">
        <is>
          <t>XV</t>
        </is>
      </c>
      <c r="I2377" s="188" t="inlineStr">
        <is>
          <t>Packing</t>
        </is>
      </c>
      <c r="J2377" s="188" t="inlineStr">
        <is>
          <t>Packing</t>
        </is>
      </c>
      <c r="K2377" s="188" t="n"/>
      <c r="L2377" s="188" t="inlineStr">
        <is>
          <t>Oil Lubricated Bath</t>
        </is>
      </c>
      <c r="M2377" s="188" t="inlineStr">
        <is>
          <t>J</t>
        </is>
      </c>
      <c r="N2377" s="188" t="inlineStr">
        <is>
          <t>Labrynth Lip Seal</t>
        </is>
      </c>
      <c r="O2377" s="188" t="inlineStr">
        <is>
          <t>Coating_Scotchkote134_interior_exterior</t>
        </is>
      </c>
      <c r="P2377" s="172" t="inlineStr">
        <is>
          <t>RTF</t>
        </is>
      </c>
      <c r="Q2377" s="188" t="inlineStr">
        <is>
          <t>B101250</t>
        </is>
      </c>
      <c r="R2377" s="172" t="inlineStr">
        <is>
          <t>LT105</t>
        </is>
      </c>
      <c r="S2377" s="233" t="n"/>
      <c r="T2377" s="233" t="n"/>
      <c r="U2377" s="233" t="n"/>
    </row>
    <row r="2378">
      <c r="B2378" s="233" t="inlineStr">
        <is>
          <t>N</t>
        </is>
      </c>
      <c r="C2378" s="233" t="inlineStr">
        <is>
          <t>ConTab_BOM_KP_Insert_5584</t>
        </is>
      </c>
      <c r="D2378" s="233" t="n"/>
      <c r="E2378" s="233" t="inlineStr">
        <is>
          <t>1617-5_6-KP</t>
        </is>
      </c>
      <c r="F2378" s="235" t="inlineStr">
        <is>
          <t>Opt_Insert</t>
        </is>
      </c>
      <c r="G2378" s="235" t="inlineStr">
        <is>
          <t>V</t>
        </is>
      </c>
      <c r="H2378" s="234" t="inlineStr">
        <is>
          <t>XV</t>
        </is>
      </c>
      <c r="I2378" s="188" t="inlineStr">
        <is>
          <t>Mechanical Seal</t>
        </is>
      </c>
      <c r="J2378" s="188" t="inlineStr">
        <is>
          <t>Single</t>
        </is>
      </c>
      <c r="K2378" s="188" t="n"/>
      <c r="L2378" s="188" t="inlineStr">
        <is>
          <t>Regreasable</t>
        </is>
      </c>
      <c r="M2378" s="188" t="inlineStr">
        <is>
          <t>X</t>
        </is>
      </c>
      <c r="N2378" s="188" t="inlineStr">
        <is>
          <t>Special/Other</t>
        </is>
      </c>
      <c r="O2378" s="188" t="inlineStr">
        <is>
          <t>Coating_Scotchkote134_interior_exterior_IncludeImpeller</t>
        </is>
      </c>
      <c r="P2378" s="172" t="inlineStr">
        <is>
          <t>RTF</t>
        </is>
      </c>
      <c r="Q2378" s="188" t="inlineStr">
        <is>
          <t>B101250</t>
        </is>
      </c>
      <c r="R2378" s="235" t="inlineStr">
        <is>
          <t>LT250</t>
        </is>
      </c>
      <c r="S2378" s="233" t="n"/>
      <c r="T2378" s="233" t="n"/>
      <c r="U2378" s="233" t="n"/>
    </row>
    <row r="2379">
      <c r="B2379" s="233" t="inlineStr">
        <is>
          <t>N</t>
        </is>
      </c>
      <c r="C2379" s="233" t="inlineStr">
        <is>
          <t>ConTab_BOM_KP_Insert_5585</t>
        </is>
      </c>
      <c r="D2379" s="233" t="n"/>
      <c r="E2379" s="233" t="inlineStr">
        <is>
          <t>1617-5_6-KP</t>
        </is>
      </c>
      <c r="F2379" s="235" t="inlineStr">
        <is>
          <t>Opt_Insert</t>
        </is>
      </c>
      <c r="G2379" s="235" t="inlineStr">
        <is>
          <t>V</t>
        </is>
      </c>
      <c r="H2379" s="234" t="inlineStr">
        <is>
          <t>XV</t>
        </is>
      </c>
      <c r="I2379" s="188" t="inlineStr">
        <is>
          <t>Packing</t>
        </is>
      </c>
      <c r="J2379" s="188" t="inlineStr">
        <is>
          <t>Packing</t>
        </is>
      </c>
      <c r="K2379" s="188" t="n"/>
      <c r="L2379" s="188" t="inlineStr">
        <is>
          <t>Regreasable</t>
        </is>
      </c>
      <c r="M2379" s="188" t="inlineStr">
        <is>
          <t>X</t>
        </is>
      </c>
      <c r="N2379" s="188" t="inlineStr">
        <is>
          <t>Special/Other</t>
        </is>
      </c>
      <c r="O2379" s="188" t="inlineStr">
        <is>
          <t>Coating_Scotchkote134_interior_exterior_IncludeImpeller</t>
        </is>
      </c>
      <c r="P2379" s="172" t="inlineStr">
        <is>
          <t>RTF</t>
        </is>
      </c>
      <c r="Q2379" s="188" t="inlineStr">
        <is>
          <t>B101250</t>
        </is>
      </c>
      <c r="R2379" s="235" t="inlineStr">
        <is>
          <t>LT250</t>
        </is>
      </c>
      <c r="S2379" s="233" t="n"/>
      <c r="T2379" s="233" t="n"/>
      <c r="U2379" s="233" t="n"/>
    </row>
    <row r="2380">
      <c r="B2380" s="233" t="inlineStr">
        <is>
          <t>N</t>
        </is>
      </c>
      <c r="C2380" s="233" t="inlineStr">
        <is>
          <t>ConTab_BOM_KP_Insert_5586</t>
        </is>
      </c>
      <c r="D2380" s="233" t="n"/>
      <c r="E2380" s="233" t="inlineStr">
        <is>
          <t>1617-5_6-KP</t>
        </is>
      </c>
      <c r="F2380" s="235" t="inlineStr">
        <is>
          <t>Opt_Insert</t>
        </is>
      </c>
      <c r="G2380" s="235" t="inlineStr">
        <is>
          <t>V</t>
        </is>
      </c>
      <c r="H2380" s="234" t="inlineStr">
        <is>
          <t>XV</t>
        </is>
      </c>
      <c r="I2380" s="188" t="inlineStr">
        <is>
          <t>Mechanical Seal</t>
        </is>
      </c>
      <c r="J2380" s="188" t="inlineStr">
        <is>
          <t>Single</t>
        </is>
      </c>
      <c r="K2380" s="188" t="n"/>
      <c r="L2380" s="188" t="inlineStr">
        <is>
          <t>Oil Lubricated Bath</t>
        </is>
      </c>
      <c r="M2380" s="188" t="inlineStr">
        <is>
          <t>C35</t>
        </is>
      </c>
      <c r="N2380" s="188" t="inlineStr">
        <is>
          <t>Lip Seal</t>
        </is>
      </c>
      <c r="O2380" s="188" t="inlineStr">
        <is>
          <t>Coating_Scotchkote134_interior_exterior_IncludeImpeller</t>
        </is>
      </c>
      <c r="P2380" s="172" t="inlineStr">
        <is>
          <t>RTF</t>
        </is>
      </c>
      <c r="Q2380" s="188" t="inlineStr">
        <is>
          <t>B101250</t>
        </is>
      </c>
      <c r="R2380" s="235" t="inlineStr">
        <is>
          <t>LT250</t>
        </is>
      </c>
      <c r="S2380" s="233" t="n"/>
      <c r="T2380" s="233" t="n"/>
      <c r="U2380" s="233" t="n"/>
    </row>
    <row r="2381">
      <c r="B2381" s="233" t="inlineStr">
        <is>
          <t>N</t>
        </is>
      </c>
      <c r="C2381" s="233" t="inlineStr">
        <is>
          <t>ConTab_BOM_KP_Insert_5587</t>
        </is>
      </c>
      <c r="D2381" s="233" t="n"/>
      <c r="E2381" s="233" t="inlineStr">
        <is>
          <t>1617-5_6-KP</t>
        </is>
      </c>
      <c r="F2381" s="235" t="inlineStr">
        <is>
          <t>Opt_Insert</t>
        </is>
      </c>
      <c r="G2381" s="235" t="inlineStr">
        <is>
          <t>V</t>
        </is>
      </c>
      <c r="H2381" s="234" t="inlineStr">
        <is>
          <t>XV</t>
        </is>
      </c>
      <c r="I2381" s="188" t="inlineStr">
        <is>
          <t>Mechanical Seal</t>
        </is>
      </c>
      <c r="J2381" s="188" t="inlineStr">
        <is>
          <t>Single</t>
        </is>
      </c>
      <c r="K2381" s="188" t="n"/>
      <c r="L2381" s="188" t="inlineStr">
        <is>
          <t>Oil Lubricated Bath</t>
        </is>
      </c>
      <c r="M2381" s="188" t="inlineStr">
        <is>
          <t>J</t>
        </is>
      </c>
      <c r="N2381" s="188" t="inlineStr">
        <is>
          <t>Lip Seal</t>
        </is>
      </c>
      <c r="O2381" s="188" t="inlineStr">
        <is>
          <t>Coating_Scotchkote134_interior_exterior_IncludeImpeller</t>
        </is>
      </c>
      <c r="P2381" s="172" t="inlineStr">
        <is>
          <t>RTF</t>
        </is>
      </c>
      <c r="Q2381" s="188" t="inlineStr">
        <is>
          <t>B101250</t>
        </is>
      </c>
      <c r="R2381" s="172" t="inlineStr">
        <is>
          <t>LT105</t>
        </is>
      </c>
      <c r="S2381" s="233" t="n"/>
      <c r="T2381" s="233" t="n"/>
      <c r="U2381" s="233" t="n"/>
    </row>
    <row r="2382">
      <c r="B2382" s="233" t="inlineStr">
        <is>
          <t>N</t>
        </is>
      </c>
      <c r="C2382" s="233" t="inlineStr">
        <is>
          <t>ConTab_BOM_KP_Insert_5588</t>
        </is>
      </c>
      <c r="D2382" s="233" t="n"/>
      <c r="E2382" s="233" t="inlineStr">
        <is>
          <t>1617-5_6-KP</t>
        </is>
      </c>
      <c r="F2382" s="235" t="inlineStr">
        <is>
          <t>Opt_Insert</t>
        </is>
      </c>
      <c r="G2382" s="235" t="inlineStr">
        <is>
          <t>V</t>
        </is>
      </c>
      <c r="H2382" s="234" t="inlineStr">
        <is>
          <t>XV</t>
        </is>
      </c>
      <c r="I2382" s="188" t="inlineStr">
        <is>
          <t>Mechanical Seal</t>
        </is>
      </c>
      <c r="J2382" s="188" t="inlineStr">
        <is>
          <t>Single</t>
        </is>
      </c>
      <c r="K2382" s="188" t="n"/>
      <c r="L2382" s="188" t="inlineStr">
        <is>
          <t>Oil Lubricated Bath</t>
        </is>
      </c>
      <c r="M2382" s="188" t="inlineStr">
        <is>
          <t>X</t>
        </is>
      </c>
      <c r="N2382" s="188" t="inlineStr">
        <is>
          <t>Special/Other</t>
        </is>
      </c>
      <c r="O2382" s="188" t="inlineStr">
        <is>
          <t>Coating_Scotchkote134_interior_exterior_IncludeImpeller</t>
        </is>
      </c>
      <c r="P2382" s="172" t="inlineStr">
        <is>
          <t>RTF</t>
        </is>
      </c>
      <c r="Q2382" s="188" t="inlineStr">
        <is>
          <t>B101250</t>
        </is>
      </c>
      <c r="R2382" s="235" t="inlineStr">
        <is>
          <t>LT250</t>
        </is>
      </c>
      <c r="S2382" s="233" t="n"/>
      <c r="T2382" s="233" t="n"/>
      <c r="U2382" s="233" t="n"/>
    </row>
    <row r="2383">
      <c r="B2383" s="233" t="inlineStr">
        <is>
          <t>N</t>
        </is>
      </c>
      <c r="C2383" s="233" t="inlineStr">
        <is>
          <t>ConTab_BOM_KP_Insert_5589</t>
        </is>
      </c>
      <c r="D2383" s="233" t="n"/>
      <c r="E2383" s="233" t="inlineStr">
        <is>
          <t>1617-5_6-KP</t>
        </is>
      </c>
      <c r="F2383" s="235" t="inlineStr">
        <is>
          <t>Opt_Insert</t>
        </is>
      </c>
      <c r="G2383" s="235" t="inlineStr">
        <is>
          <t>V</t>
        </is>
      </c>
      <c r="H2383" s="234" t="inlineStr">
        <is>
          <t>XV</t>
        </is>
      </c>
      <c r="I2383" s="188" t="inlineStr">
        <is>
          <t>Packing</t>
        </is>
      </c>
      <c r="J2383" s="188" t="inlineStr">
        <is>
          <t>Packing</t>
        </is>
      </c>
      <c r="K2383" s="188" t="n"/>
      <c r="L2383" s="188" t="inlineStr">
        <is>
          <t>Oil Lubricated Bath</t>
        </is>
      </c>
      <c r="M2383" s="188" t="inlineStr">
        <is>
          <t>C35</t>
        </is>
      </c>
      <c r="N2383" s="188" t="inlineStr">
        <is>
          <t>Lip Seal</t>
        </is>
      </c>
      <c r="O2383" s="188" t="inlineStr">
        <is>
          <t>Coating_Scotchkote134_interior_exterior_IncludeImpeller</t>
        </is>
      </c>
      <c r="P2383" s="172" t="inlineStr">
        <is>
          <t>RTF</t>
        </is>
      </c>
      <c r="Q2383" s="188" t="inlineStr">
        <is>
          <t>B101250</t>
        </is>
      </c>
      <c r="R2383" s="235" t="inlineStr">
        <is>
          <t>LT250</t>
        </is>
      </c>
      <c r="S2383" s="233" t="n"/>
      <c r="T2383" s="233" t="n"/>
      <c r="U2383" s="233" t="n"/>
    </row>
    <row r="2384">
      <c r="B2384" s="233" t="inlineStr">
        <is>
          <t>N</t>
        </is>
      </c>
      <c r="C2384" s="233" t="inlineStr">
        <is>
          <t>ConTab_BOM_KP_Insert_5590</t>
        </is>
      </c>
      <c r="D2384" s="233" t="n"/>
      <c r="E2384" s="233" t="inlineStr">
        <is>
          <t>1617-5_6-KP</t>
        </is>
      </c>
      <c r="F2384" s="235" t="inlineStr">
        <is>
          <t>Opt_Insert</t>
        </is>
      </c>
      <c r="G2384" s="235" t="inlineStr">
        <is>
          <t>V</t>
        </is>
      </c>
      <c r="H2384" s="234" t="inlineStr">
        <is>
          <t>XV</t>
        </is>
      </c>
      <c r="I2384" s="188" t="inlineStr">
        <is>
          <t>Packing</t>
        </is>
      </c>
      <c r="J2384" s="188" t="inlineStr">
        <is>
          <t>Packing</t>
        </is>
      </c>
      <c r="K2384" s="188" t="n"/>
      <c r="L2384" s="188" t="inlineStr">
        <is>
          <t>Oil Lubricated Bath</t>
        </is>
      </c>
      <c r="M2384" s="188" t="inlineStr">
        <is>
          <t>J</t>
        </is>
      </c>
      <c r="N2384" s="188" t="inlineStr">
        <is>
          <t>Lip Seal</t>
        </is>
      </c>
      <c r="O2384" s="188" t="inlineStr">
        <is>
          <t>Coating_Scotchkote134_interior_exterior_IncludeImpeller</t>
        </is>
      </c>
      <c r="P2384" s="172" t="inlineStr">
        <is>
          <t>RTF</t>
        </is>
      </c>
      <c r="Q2384" s="188" t="inlineStr">
        <is>
          <t>B101250</t>
        </is>
      </c>
      <c r="R2384" s="172" t="inlineStr">
        <is>
          <t>LT105</t>
        </is>
      </c>
      <c r="S2384" s="233" t="n"/>
      <c r="T2384" s="233" t="n"/>
      <c r="U2384" s="233" t="n"/>
    </row>
    <row r="2385">
      <c r="B2385" s="233" t="inlineStr">
        <is>
          <t>N</t>
        </is>
      </c>
      <c r="C2385" s="233" t="inlineStr">
        <is>
          <t>ConTab_BOM_KP_Insert_5591</t>
        </is>
      </c>
      <c r="D2385" s="233" t="n"/>
      <c r="E2385" s="233" t="inlineStr">
        <is>
          <t>1617-5_6-KP</t>
        </is>
      </c>
      <c r="F2385" s="235" t="inlineStr">
        <is>
          <t>Opt_Insert</t>
        </is>
      </c>
      <c r="G2385" s="235" t="inlineStr">
        <is>
          <t>V</t>
        </is>
      </c>
      <c r="H2385" s="234" t="inlineStr">
        <is>
          <t>XV</t>
        </is>
      </c>
      <c r="I2385" s="188" t="inlineStr">
        <is>
          <t>Packing</t>
        </is>
      </c>
      <c r="J2385" s="188" t="inlineStr">
        <is>
          <t>Packing</t>
        </is>
      </c>
      <c r="K2385" s="188" t="n"/>
      <c r="L2385" s="188" t="inlineStr">
        <is>
          <t>Oil Lubricated Bath</t>
        </is>
      </c>
      <c r="M2385" s="188" t="inlineStr">
        <is>
          <t>X</t>
        </is>
      </c>
      <c r="N2385" s="188" t="inlineStr">
        <is>
          <t>Special/Other</t>
        </is>
      </c>
      <c r="O2385" s="188" t="inlineStr">
        <is>
          <t>Coating_Scotchkote134_interior_exterior_IncludeImpeller</t>
        </is>
      </c>
      <c r="P2385" s="172" t="inlineStr">
        <is>
          <t>RTF</t>
        </is>
      </c>
      <c r="Q2385" s="188" t="inlineStr">
        <is>
          <t>B101250</t>
        </is>
      </c>
      <c r="R2385" s="235" t="inlineStr">
        <is>
          <t>LT250</t>
        </is>
      </c>
      <c r="S2385" s="233" t="n"/>
      <c r="T2385" s="233" t="n"/>
      <c r="U2385" s="233" t="n"/>
    </row>
    <row r="2386">
      <c r="B2386" s="233" t="inlineStr">
        <is>
          <t>N</t>
        </is>
      </c>
      <c r="C2386" s="233" t="inlineStr">
        <is>
          <t>ConTab_BOM_KP_Insert_5592</t>
        </is>
      </c>
      <c r="D2386" s="233" t="n"/>
      <c r="E2386" s="233" t="inlineStr">
        <is>
          <t>1617-5_6-KP</t>
        </is>
      </c>
      <c r="F2386" s="235" t="inlineStr">
        <is>
          <t>Opt_Insert</t>
        </is>
      </c>
      <c r="G2386" s="235" t="inlineStr">
        <is>
          <t>V</t>
        </is>
      </c>
      <c r="H2386" s="234" t="inlineStr">
        <is>
          <t>XV</t>
        </is>
      </c>
      <c r="I2386" s="188" t="inlineStr">
        <is>
          <t>Mechanical Seal</t>
        </is>
      </c>
      <c r="J2386" s="188" t="inlineStr">
        <is>
          <t>Single</t>
        </is>
      </c>
      <c r="K2386" s="188" t="n"/>
      <c r="L2386" s="188" t="inlineStr">
        <is>
          <t>Regreasable</t>
        </is>
      </c>
      <c r="M2386" s="188" t="inlineStr">
        <is>
          <t>C35</t>
        </is>
      </c>
      <c r="N2386" s="188" t="inlineStr">
        <is>
          <t>Lip Seal</t>
        </is>
      </c>
      <c r="O2386" s="188" t="inlineStr">
        <is>
          <t>Coating_Scotchkote134_interior_exterior_IncludeImpeller</t>
        </is>
      </c>
      <c r="P2386" s="172" t="inlineStr">
        <is>
          <t>RTF</t>
        </is>
      </c>
      <c r="Q2386" s="188" t="inlineStr">
        <is>
          <t>B101250</t>
        </is>
      </c>
      <c r="R2386" s="235" t="inlineStr">
        <is>
          <t>LT250</t>
        </is>
      </c>
      <c r="S2386" s="233" t="n"/>
      <c r="T2386" s="233" t="n"/>
      <c r="U2386" s="233" t="n"/>
    </row>
    <row r="2387">
      <c r="B2387" s="233" t="inlineStr">
        <is>
          <t>N</t>
        </is>
      </c>
      <c r="C2387" s="233" t="inlineStr">
        <is>
          <t>ConTab_BOM_KP_Insert_5593</t>
        </is>
      </c>
      <c r="D2387" s="233" t="n"/>
      <c r="E2387" s="233" t="inlineStr">
        <is>
          <t>1617-5_6-KP</t>
        </is>
      </c>
      <c r="F2387" s="235" t="inlineStr">
        <is>
          <t>Opt_Insert</t>
        </is>
      </c>
      <c r="G2387" s="235" t="inlineStr">
        <is>
          <t>V</t>
        </is>
      </c>
      <c r="H2387" s="234" t="inlineStr">
        <is>
          <t>XV</t>
        </is>
      </c>
      <c r="I2387" s="188" t="inlineStr">
        <is>
          <t>Mechanical Seal</t>
        </is>
      </c>
      <c r="J2387" s="188" t="inlineStr">
        <is>
          <t>Single</t>
        </is>
      </c>
      <c r="K2387" s="188" t="n"/>
      <c r="L2387" s="188" t="inlineStr">
        <is>
          <t>Regreasable</t>
        </is>
      </c>
      <c r="M2387" s="188" t="inlineStr">
        <is>
          <t>J</t>
        </is>
      </c>
      <c r="N2387" s="188" t="inlineStr">
        <is>
          <t>Lip Seal</t>
        </is>
      </c>
      <c r="O2387" s="188" t="inlineStr">
        <is>
          <t>Coating_Scotchkote134_interior_exterior_IncludeImpeller</t>
        </is>
      </c>
      <c r="P2387" s="172" t="inlineStr">
        <is>
          <t>RTF</t>
        </is>
      </c>
      <c r="Q2387" s="188" t="inlineStr">
        <is>
          <t>B101250</t>
        </is>
      </c>
      <c r="R2387" s="172" t="inlineStr">
        <is>
          <t>LT105</t>
        </is>
      </c>
      <c r="S2387" s="233" t="n"/>
      <c r="T2387" s="233" t="n"/>
      <c r="U2387" s="233" t="n"/>
    </row>
    <row r="2388">
      <c r="B2388" s="233" t="inlineStr">
        <is>
          <t>N</t>
        </is>
      </c>
      <c r="C2388" s="233" t="inlineStr">
        <is>
          <t>ConTab_BOM_KP_Insert_5594</t>
        </is>
      </c>
      <c r="D2388" s="233" t="n"/>
      <c r="E2388" s="233" t="inlineStr">
        <is>
          <t>1617-5_6-KP</t>
        </is>
      </c>
      <c r="F2388" s="235" t="inlineStr">
        <is>
          <t>Opt_Insert</t>
        </is>
      </c>
      <c r="G2388" s="235" t="inlineStr">
        <is>
          <t>V</t>
        </is>
      </c>
      <c r="H2388" s="234" t="inlineStr">
        <is>
          <t>XV</t>
        </is>
      </c>
      <c r="I2388" s="188" t="inlineStr">
        <is>
          <t>Packing</t>
        </is>
      </c>
      <c r="J2388" s="188" t="inlineStr">
        <is>
          <t>Packing</t>
        </is>
      </c>
      <c r="K2388" s="188" t="n"/>
      <c r="L2388" s="188" t="inlineStr">
        <is>
          <t>Regreasable</t>
        </is>
      </c>
      <c r="M2388" s="188" t="inlineStr">
        <is>
          <t>C35</t>
        </is>
      </c>
      <c r="N2388" s="188" t="inlineStr">
        <is>
          <t>Lip Seal</t>
        </is>
      </c>
      <c r="O2388" s="188" t="inlineStr">
        <is>
          <t>Coating_Scotchkote134_interior_exterior_IncludeImpeller</t>
        </is>
      </c>
      <c r="P2388" s="172" t="inlineStr">
        <is>
          <t>RTF</t>
        </is>
      </c>
      <c r="Q2388" s="188" t="inlineStr">
        <is>
          <t>B101250</t>
        </is>
      </c>
      <c r="R2388" s="235" t="inlineStr">
        <is>
          <t>LT250</t>
        </is>
      </c>
      <c r="S2388" s="233" t="n"/>
      <c r="T2388" s="233" t="n"/>
      <c r="U2388" s="233" t="n"/>
    </row>
    <row r="2389">
      <c r="B2389" s="233" t="inlineStr">
        <is>
          <t>N</t>
        </is>
      </c>
      <c r="C2389" s="233" t="inlineStr">
        <is>
          <t>ConTab_BOM_KP_Insert_5595</t>
        </is>
      </c>
      <c r="D2389" s="233" t="n"/>
      <c r="E2389" s="233" t="inlineStr">
        <is>
          <t>1617-5_6-KP</t>
        </is>
      </c>
      <c r="F2389" s="235" t="inlineStr">
        <is>
          <t>Opt_Insert</t>
        </is>
      </c>
      <c r="G2389" s="235" t="inlineStr">
        <is>
          <t>V</t>
        </is>
      </c>
      <c r="H2389" s="234" t="inlineStr">
        <is>
          <t>XV</t>
        </is>
      </c>
      <c r="I2389" s="188" t="inlineStr">
        <is>
          <t>Packing</t>
        </is>
      </c>
      <c r="J2389" s="188" t="inlineStr">
        <is>
          <t>Packing</t>
        </is>
      </c>
      <c r="K2389" s="188" t="n"/>
      <c r="L2389" s="188" t="inlineStr">
        <is>
          <t>Regreasable</t>
        </is>
      </c>
      <c r="M2389" s="188" t="inlineStr">
        <is>
          <t>J</t>
        </is>
      </c>
      <c r="N2389" s="188" t="inlineStr">
        <is>
          <t>Lip Seal</t>
        </is>
      </c>
      <c r="O2389" s="188" t="inlineStr">
        <is>
          <t>Coating_Scotchkote134_interior_exterior_IncludeImpeller</t>
        </is>
      </c>
      <c r="P2389" s="172" t="inlineStr">
        <is>
          <t>RTF</t>
        </is>
      </c>
      <c r="Q2389" s="188" t="inlineStr">
        <is>
          <t>B101250</t>
        </is>
      </c>
      <c r="R2389" s="172" t="inlineStr">
        <is>
          <t>LT105</t>
        </is>
      </c>
      <c r="S2389" s="233" t="n"/>
      <c r="T2389" s="233" t="n"/>
      <c r="U2389" s="233" t="n"/>
    </row>
    <row r="2390">
      <c r="B2390" s="233" t="inlineStr">
        <is>
          <t>N</t>
        </is>
      </c>
      <c r="C2390" s="233" t="inlineStr">
        <is>
          <t>ConTab_BOM_KP_Insert_5596</t>
        </is>
      </c>
      <c r="D2390" s="233" t="n"/>
      <c r="E2390" s="233" t="inlineStr">
        <is>
          <t>1617-5_6-KP</t>
        </is>
      </c>
      <c r="F2390" s="235" t="inlineStr">
        <is>
          <t>Opt_Insert</t>
        </is>
      </c>
      <c r="G2390" s="235" t="inlineStr">
        <is>
          <t>V</t>
        </is>
      </c>
      <c r="H2390" s="234" t="inlineStr">
        <is>
          <t>XV</t>
        </is>
      </c>
      <c r="I2390" s="188" t="inlineStr">
        <is>
          <t>Mechanical Seal</t>
        </is>
      </c>
      <c r="J2390" s="188" t="inlineStr">
        <is>
          <t>Single</t>
        </is>
      </c>
      <c r="K2390" s="188" t="n"/>
      <c r="L2390" s="188" t="inlineStr">
        <is>
          <t>Regreasable</t>
        </is>
      </c>
      <c r="M2390" s="188" t="inlineStr">
        <is>
          <t>C35</t>
        </is>
      </c>
      <c r="N2390" s="188" t="inlineStr">
        <is>
          <t>Labrynth Lip Seal</t>
        </is>
      </c>
      <c r="O2390" s="188" t="inlineStr">
        <is>
          <t>Coating_Scotchkote134_interior_exterior_IncludeImpeller</t>
        </is>
      </c>
      <c r="P2390" s="172" t="inlineStr">
        <is>
          <t>RTF</t>
        </is>
      </c>
      <c r="Q2390" s="188" t="inlineStr">
        <is>
          <t>B101250</t>
        </is>
      </c>
      <c r="R2390" s="235" t="inlineStr">
        <is>
          <t>LT250</t>
        </is>
      </c>
      <c r="S2390" s="233" t="n"/>
      <c r="T2390" s="233" t="n"/>
      <c r="U2390" s="233" t="n"/>
    </row>
    <row r="2391">
      <c r="B2391" s="233" t="inlineStr">
        <is>
          <t>N</t>
        </is>
      </c>
      <c r="C2391" s="233" t="inlineStr">
        <is>
          <t>ConTab_BOM_KP_Insert_5597</t>
        </is>
      </c>
      <c r="D2391" s="233" t="n"/>
      <c r="E2391" s="233" t="inlineStr">
        <is>
          <t>1617-5_6-KP</t>
        </is>
      </c>
      <c r="F2391" s="235" t="inlineStr">
        <is>
          <t>Opt_Insert</t>
        </is>
      </c>
      <c r="G2391" s="235" t="inlineStr">
        <is>
          <t>V</t>
        </is>
      </c>
      <c r="H2391" s="234" t="inlineStr">
        <is>
          <t>XV</t>
        </is>
      </c>
      <c r="I2391" s="188" t="inlineStr">
        <is>
          <t>Mechanical Seal</t>
        </is>
      </c>
      <c r="J2391" s="188" t="inlineStr">
        <is>
          <t>Single</t>
        </is>
      </c>
      <c r="K2391" s="188" t="n"/>
      <c r="L2391" s="188" t="inlineStr">
        <is>
          <t>Regreasable</t>
        </is>
      </c>
      <c r="M2391" s="188" t="inlineStr">
        <is>
          <t>J</t>
        </is>
      </c>
      <c r="N2391" s="188" t="inlineStr">
        <is>
          <t>Labrynth Lip Seal</t>
        </is>
      </c>
      <c r="O2391" s="188" t="inlineStr">
        <is>
          <t>Coating_Scotchkote134_interior_exterior_IncludeImpeller</t>
        </is>
      </c>
      <c r="P2391" s="172" t="inlineStr">
        <is>
          <t>RTF</t>
        </is>
      </c>
      <c r="Q2391" s="188" t="inlineStr">
        <is>
          <t>B101250</t>
        </is>
      </c>
      <c r="R2391" s="172" t="inlineStr">
        <is>
          <t>LT105</t>
        </is>
      </c>
      <c r="S2391" s="233" t="n"/>
      <c r="T2391" s="233" t="n"/>
      <c r="U2391" s="233" t="n"/>
    </row>
    <row r="2392">
      <c r="B2392" s="233" t="inlineStr">
        <is>
          <t>N</t>
        </is>
      </c>
      <c r="C2392" s="233" t="inlineStr">
        <is>
          <t>ConTab_BOM_KP_Insert_5598</t>
        </is>
      </c>
      <c r="D2392" s="233" t="n"/>
      <c r="E2392" s="233" t="inlineStr">
        <is>
          <t>1617-5_6-KP</t>
        </is>
      </c>
      <c r="F2392" s="235" t="inlineStr">
        <is>
          <t>Opt_Insert</t>
        </is>
      </c>
      <c r="G2392" s="235" t="inlineStr">
        <is>
          <t>V</t>
        </is>
      </c>
      <c r="H2392" s="234" t="inlineStr">
        <is>
          <t>XV</t>
        </is>
      </c>
      <c r="I2392" s="188" t="inlineStr">
        <is>
          <t>Packing</t>
        </is>
      </c>
      <c r="J2392" s="188" t="inlineStr">
        <is>
          <t>Packing</t>
        </is>
      </c>
      <c r="K2392" s="188" t="n"/>
      <c r="L2392" s="188" t="inlineStr">
        <is>
          <t>Regreasable</t>
        </is>
      </c>
      <c r="M2392" s="188" t="inlineStr">
        <is>
          <t>C35</t>
        </is>
      </c>
      <c r="N2392" s="188" t="inlineStr">
        <is>
          <t>Labrynth Lip Seal</t>
        </is>
      </c>
      <c r="O2392" s="188" t="inlineStr">
        <is>
          <t>Coating_Scotchkote134_interior_exterior_IncludeImpeller</t>
        </is>
      </c>
      <c r="P2392" s="172" t="inlineStr">
        <is>
          <t>RTF</t>
        </is>
      </c>
      <c r="Q2392" s="188" t="inlineStr">
        <is>
          <t>B101250</t>
        </is>
      </c>
      <c r="R2392" s="235" t="inlineStr">
        <is>
          <t>LT250</t>
        </is>
      </c>
      <c r="S2392" s="233" t="n"/>
      <c r="T2392" s="233" t="n"/>
      <c r="U2392" s="233" t="n"/>
    </row>
    <row r="2393">
      <c r="B2393" s="233" t="inlineStr">
        <is>
          <t>N</t>
        </is>
      </c>
      <c r="C2393" s="233" t="inlineStr">
        <is>
          <t>ConTab_BOM_KP_Insert_5599</t>
        </is>
      </c>
      <c r="D2393" s="233" t="n"/>
      <c r="E2393" s="233" t="inlineStr">
        <is>
          <t>1617-5_6-KP</t>
        </is>
      </c>
      <c r="F2393" s="235" t="inlineStr">
        <is>
          <t>Opt_Insert</t>
        </is>
      </c>
      <c r="G2393" s="235" t="inlineStr">
        <is>
          <t>V</t>
        </is>
      </c>
      <c r="H2393" s="234" t="inlineStr">
        <is>
          <t>XV</t>
        </is>
      </c>
      <c r="I2393" s="188" t="inlineStr">
        <is>
          <t>Packing</t>
        </is>
      </c>
      <c r="J2393" s="188" t="inlineStr">
        <is>
          <t>Packing</t>
        </is>
      </c>
      <c r="K2393" s="188" t="n"/>
      <c r="L2393" s="188" t="inlineStr">
        <is>
          <t>Regreasable</t>
        </is>
      </c>
      <c r="M2393" s="188" t="inlineStr">
        <is>
          <t>J</t>
        </is>
      </c>
      <c r="N2393" s="188" t="inlineStr">
        <is>
          <t>Labrynth Lip Seal</t>
        </is>
      </c>
      <c r="O2393" s="188" t="inlineStr">
        <is>
          <t>Coating_Scotchkote134_interior_exterior_IncludeImpeller</t>
        </is>
      </c>
      <c r="P2393" s="172" t="inlineStr">
        <is>
          <t>RTF</t>
        </is>
      </c>
      <c r="Q2393" s="188" t="inlineStr">
        <is>
          <t>B101250</t>
        </is>
      </c>
      <c r="R2393" s="172" t="inlineStr">
        <is>
          <t>LT105</t>
        </is>
      </c>
      <c r="S2393" s="233" t="n"/>
      <c r="T2393" s="233" t="n"/>
      <c r="U2393" s="233" t="n"/>
    </row>
    <row r="2394">
      <c r="B2394" s="233" t="inlineStr">
        <is>
          <t>N</t>
        </is>
      </c>
      <c r="C2394" s="233" t="inlineStr">
        <is>
          <t>ConTab_BOM_KP_Insert_5600</t>
        </is>
      </c>
      <c r="D2394" s="233" t="n"/>
      <c r="E2394" s="233" t="inlineStr">
        <is>
          <t>1617-5_6-KP</t>
        </is>
      </c>
      <c r="F2394" s="235" t="inlineStr">
        <is>
          <t>Opt_Insert</t>
        </is>
      </c>
      <c r="G2394" s="235" t="inlineStr">
        <is>
          <t>V</t>
        </is>
      </c>
      <c r="H2394" s="234" t="inlineStr">
        <is>
          <t>XV</t>
        </is>
      </c>
      <c r="I2394" s="188" t="inlineStr">
        <is>
          <t>Mechanical Seal</t>
        </is>
      </c>
      <c r="J2394" s="188" t="inlineStr">
        <is>
          <t>Single</t>
        </is>
      </c>
      <c r="K2394" s="188" t="n"/>
      <c r="L2394" s="188" t="inlineStr">
        <is>
          <t>Oil Lubricated Bath</t>
        </is>
      </c>
      <c r="M2394" s="188" t="inlineStr">
        <is>
          <t>C35</t>
        </is>
      </c>
      <c r="N2394" s="188" t="inlineStr">
        <is>
          <t>Labrynth Lip Seal</t>
        </is>
      </c>
      <c r="O2394" s="188" t="inlineStr">
        <is>
          <t>Coating_Scotchkote134_interior_exterior_IncludeImpeller</t>
        </is>
      </c>
      <c r="P2394" s="172" t="inlineStr">
        <is>
          <t>RTF</t>
        </is>
      </c>
      <c r="Q2394" s="188" t="inlineStr">
        <is>
          <t>B101250</t>
        </is>
      </c>
      <c r="R2394" s="235" t="inlineStr">
        <is>
          <t>LT250</t>
        </is>
      </c>
      <c r="S2394" s="233" t="n"/>
      <c r="T2394" s="233" t="n"/>
      <c r="U2394" s="233" t="n"/>
    </row>
    <row r="2395">
      <c r="B2395" s="233" t="inlineStr">
        <is>
          <t>N</t>
        </is>
      </c>
      <c r="C2395" s="233" t="inlineStr">
        <is>
          <t>ConTab_BOM_KP_Insert_5601</t>
        </is>
      </c>
      <c r="D2395" s="233" t="n"/>
      <c r="E2395" s="233" t="inlineStr">
        <is>
          <t>1617-5_6-KP</t>
        </is>
      </c>
      <c r="F2395" s="235" t="inlineStr">
        <is>
          <t>Opt_Insert</t>
        </is>
      </c>
      <c r="G2395" s="235" t="inlineStr">
        <is>
          <t>V</t>
        </is>
      </c>
      <c r="H2395" s="234" t="inlineStr">
        <is>
          <t>XV</t>
        </is>
      </c>
      <c r="I2395" s="188" t="inlineStr">
        <is>
          <t>Mechanical Seal</t>
        </is>
      </c>
      <c r="J2395" s="188" t="inlineStr">
        <is>
          <t>Single</t>
        </is>
      </c>
      <c r="K2395" s="188" t="n"/>
      <c r="L2395" s="188" t="inlineStr">
        <is>
          <t>Oil Lubricated Bath</t>
        </is>
      </c>
      <c r="M2395" s="188" t="inlineStr">
        <is>
          <t>J</t>
        </is>
      </c>
      <c r="N2395" s="188" t="inlineStr">
        <is>
          <t>Labrynth Lip Seal</t>
        </is>
      </c>
      <c r="O2395" s="188" t="inlineStr">
        <is>
          <t>Coating_Scotchkote134_interior_exterior_IncludeImpeller</t>
        </is>
      </c>
      <c r="P2395" s="172" t="inlineStr">
        <is>
          <t>RTF</t>
        </is>
      </c>
      <c r="Q2395" s="188" t="inlineStr">
        <is>
          <t>B101250</t>
        </is>
      </c>
      <c r="R2395" s="172" t="inlineStr">
        <is>
          <t>LT105</t>
        </is>
      </c>
      <c r="S2395" s="233" t="n"/>
      <c r="T2395" s="233" t="n"/>
      <c r="U2395" s="233" t="n"/>
    </row>
    <row r="2396">
      <c r="B2396" s="233" t="inlineStr">
        <is>
          <t>N</t>
        </is>
      </c>
      <c r="C2396" s="233" t="inlineStr">
        <is>
          <t>ConTab_BOM_KP_Insert_5602</t>
        </is>
      </c>
      <c r="D2396" s="233" t="n"/>
      <c r="E2396" s="233" t="inlineStr">
        <is>
          <t>1617-5_6-KP</t>
        </is>
      </c>
      <c r="F2396" s="235" t="inlineStr">
        <is>
          <t>Opt_Insert</t>
        </is>
      </c>
      <c r="G2396" s="235" t="inlineStr">
        <is>
          <t>V</t>
        </is>
      </c>
      <c r="H2396" s="234" t="inlineStr">
        <is>
          <t>XV</t>
        </is>
      </c>
      <c r="I2396" s="188" t="inlineStr">
        <is>
          <t>Packing</t>
        </is>
      </c>
      <c r="J2396" s="188" t="inlineStr">
        <is>
          <t>Packing</t>
        </is>
      </c>
      <c r="K2396" s="188" t="n"/>
      <c r="L2396" s="188" t="inlineStr">
        <is>
          <t>Oil Lubricated Bath</t>
        </is>
      </c>
      <c r="M2396" s="188" t="inlineStr">
        <is>
          <t>C35</t>
        </is>
      </c>
      <c r="N2396" s="188" t="inlineStr">
        <is>
          <t>Labrynth Lip Seal</t>
        </is>
      </c>
      <c r="O2396" s="188" t="inlineStr">
        <is>
          <t>Coating_Scotchkote134_interior_exterior_IncludeImpeller</t>
        </is>
      </c>
      <c r="P2396" s="172" t="inlineStr">
        <is>
          <t>RTF</t>
        </is>
      </c>
      <c r="Q2396" s="188" t="inlineStr">
        <is>
          <t>B101250</t>
        </is>
      </c>
      <c r="R2396" s="235" t="inlineStr">
        <is>
          <t>LT250</t>
        </is>
      </c>
      <c r="S2396" s="233" t="n"/>
      <c r="T2396" s="233" t="n"/>
      <c r="U2396" s="233" t="n"/>
    </row>
    <row r="2397">
      <c r="B2397" s="233" t="inlineStr">
        <is>
          <t>N</t>
        </is>
      </c>
      <c r="C2397" s="233" t="inlineStr">
        <is>
          <t>ConTab_BOM_KP_Insert_5603</t>
        </is>
      </c>
      <c r="D2397" s="233" t="n"/>
      <c r="E2397" s="233" t="inlineStr">
        <is>
          <t>1617-5_6-KP</t>
        </is>
      </c>
      <c r="F2397" s="235" t="inlineStr">
        <is>
          <t>Opt_Insert</t>
        </is>
      </c>
      <c r="G2397" s="235" t="inlineStr">
        <is>
          <t>V</t>
        </is>
      </c>
      <c r="H2397" s="234" t="inlineStr">
        <is>
          <t>XV</t>
        </is>
      </c>
      <c r="I2397" s="188" t="inlineStr">
        <is>
          <t>Packing</t>
        </is>
      </c>
      <c r="J2397" s="188" t="inlineStr">
        <is>
          <t>Packing</t>
        </is>
      </c>
      <c r="K2397" s="188" t="n"/>
      <c r="L2397" s="188" t="inlineStr">
        <is>
          <t>Oil Lubricated Bath</t>
        </is>
      </c>
      <c r="M2397" s="188" t="inlineStr">
        <is>
          <t>J</t>
        </is>
      </c>
      <c r="N2397" s="188" t="inlineStr">
        <is>
          <t>Labrynth Lip Seal</t>
        </is>
      </c>
      <c r="O2397" s="188" t="inlineStr">
        <is>
          <t>Coating_Scotchkote134_interior_exterior_IncludeImpeller</t>
        </is>
      </c>
      <c r="P2397" s="172" t="inlineStr">
        <is>
          <t>RTF</t>
        </is>
      </c>
      <c r="Q2397" s="188" t="inlineStr">
        <is>
          <t>B101250</t>
        </is>
      </c>
      <c r="R2397" s="172" t="inlineStr">
        <is>
          <t>LT105</t>
        </is>
      </c>
      <c r="S2397" s="233" t="n"/>
      <c r="T2397" s="233" t="n"/>
      <c r="U2397" s="233" t="n"/>
    </row>
    <row r="2398">
      <c r="B2398" s="233" t="inlineStr">
        <is>
          <t>N</t>
        </is>
      </c>
      <c r="C2398" s="233" t="inlineStr">
        <is>
          <t>ConTab_BOM_KP_Insert_5664</t>
        </is>
      </c>
      <c r="D2398" s="233" t="n"/>
      <c r="E2398" s="233" t="inlineStr">
        <is>
          <t>1620-3_4-KP</t>
        </is>
      </c>
      <c r="F2398" s="235" t="inlineStr">
        <is>
          <t>Opt_Insert</t>
        </is>
      </c>
      <c r="G2398" s="235" t="inlineStr">
        <is>
          <t>V</t>
        </is>
      </c>
      <c r="H2398" s="234" t="inlineStr">
        <is>
          <t>XV</t>
        </is>
      </c>
      <c r="I2398" s="188" t="inlineStr">
        <is>
          <t>Mechanical Seal</t>
        </is>
      </c>
      <c r="J2398" s="188" t="inlineStr">
        <is>
          <t>Single</t>
        </is>
      </c>
      <c r="K2398" s="188" t="n"/>
      <c r="L2398" s="188" t="inlineStr">
        <is>
          <t>Regreasable</t>
        </is>
      </c>
      <c r="M2398" s="188" t="inlineStr">
        <is>
          <t>X</t>
        </is>
      </c>
      <c r="N2398" s="188" t="inlineStr">
        <is>
          <t>Special/Other</t>
        </is>
      </c>
      <c r="O2398" s="188" t="inlineStr">
        <is>
          <t>Coating_Standard</t>
        </is>
      </c>
      <c r="P2398" s="172" t="inlineStr">
        <is>
          <t>RTF</t>
        </is>
      </c>
      <c r="Q2398" s="188" t="inlineStr">
        <is>
          <t>B101250</t>
        </is>
      </c>
      <c r="R2398" s="172" t="inlineStr">
        <is>
          <t>LT029</t>
        </is>
      </c>
      <c r="S2398" s="233" t="n"/>
      <c r="T2398" s="233" t="n"/>
      <c r="U2398" s="233" t="n"/>
    </row>
    <row r="2399">
      <c r="B2399" s="233" t="inlineStr">
        <is>
          <t>N</t>
        </is>
      </c>
      <c r="C2399" s="233" t="inlineStr">
        <is>
          <t>ConTab_BOM_KP_Insert_5665</t>
        </is>
      </c>
      <c r="D2399" s="233" t="n"/>
      <c r="E2399" s="233" t="inlineStr">
        <is>
          <t>1620-3_4-KP</t>
        </is>
      </c>
      <c r="F2399" s="235" t="inlineStr">
        <is>
          <t>Opt_Insert</t>
        </is>
      </c>
      <c r="G2399" s="235" t="inlineStr">
        <is>
          <t>V</t>
        </is>
      </c>
      <c r="H2399" s="234" t="inlineStr">
        <is>
          <t>XV</t>
        </is>
      </c>
      <c r="I2399" s="188" t="inlineStr">
        <is>
          <t>Packing</t>
        </is>
      </c>
      <c r="J2399" s="188" t="inlineStr">
        <is>
          <t>Packing</t>
        </is>
      </c>
      <c r="K2399" s="188" t="n"/>
      <c r="L2399" s="188" t="inlineStr">
        <is>
          <t>Regreasable</t>
        </is>
      </c>
      <c r="M2399" s="188" t="inlineStr">
        <is>
          <t>X</t>
        </is>
      </c>
      <c r="N2399" s="188" t="inlineStr">
        <is>
          <t>Special/Other</t>
        </is>
      </c>
      <c r="O2399" s="188" t="inlineStr">
        <is>
          <t>Coating_Standard</t>
        </is>
      </c>
      <c r="P2399" s="172" t="inlineStr">
        <is>
          <t>RTF</t>
        </is>
      </c>
      <c r="Q2399" s="188" t="inlineStr">
        <is>
          <t>B101250</t>
        </is>
      </c>
      <c r="R2399" s="172" t="inlineStr">
        <is>
          <t>LT029</t>
        </is>
      </c>
      <c r="S2399" s="233" t="n"/>
      <c r="T2399" s="233" t="n"/>
      <c r="U2399" s="233" t="n"/>
    </row>
    <row r="2400">
      <c r="B2400" s="233" t="inlineStr">
        <is>
          <t>N</t>
        </is>
      </c>
      <c r="C2400" s="233" t="inlineStr">
        <is>
          <t>ConTab_BOM_KP_Insert_5666</t>
        </is>
      </c>
      <c r="D2400" s="233" t="n"/>
      <c r="E2400" s="233" t="inlineStr">
        <is>
          <t>1620-3_4-KP</t>
        </is>
      </c>
      <c r="F2400" s="235" t="inlineStr">
        <is>
          <t>Opt_Insert</t>
        </is>
      </c>
      <c r="G2400" s="235" t="inlineStr">
        <is>
          <t>V</t>
        </is>
      </c>
      <c r="H2400" s="234" t="inlineStr">
        <is>
          <t>XV</t>
        </is>
      </c>
      <c r="I2400" s="188" t="inlineStr">
        <is>
          <t>Mechanical Seal</t>
        </is>
      </c>
      <c r="J2400" s="188" t="inlineStr">
        <is>
          <t>Single</t>
        </is>
      </c>
      <c r="K2400" s="188" t="n"/>
      <c r="L2400" s="188" t="inlineStr">
        <is>
          <t>Oil Lubricated Bath</t>
        </is>
      </c>
      <c r="M2400" s="188" t="inlineStr">
        <is>
          <t>J</t>
        </is>
      </c>
      <c r="N2400" s="188" t="inlineStr">
        <is>
          <t>Lip Seal</t>
        </is>
      </c>
      <c r="O2400" s="188" t="inlineStr">
        <is>
          <t>Coating_Standard</t>
        </is>
      </c>
      <c r="P2400" s="208" t="n">
        <v>98571811</v>
      </c>
      <c r="Q2400" s="188" t="inlineStr">
        <is>
          <t>B101250</t>
        </is>
      </c>
      <c r="R2400" s="172" t="inlineStr">
        <is>
          <t>LT105</t>
        </is>
      </c>
      <c r="S2400" s="233" t="n"/>
      <c r="T2400" s="233" t="n"/>
      <c r="U2400" s="233" t="n"/>
    </row>
    <row r="2401">
      <c r="B2401" s="233" t="inlineStr">
        <is>
          <t>N</t>
        </is>
      </c>
      <c r="C2401" s="233" t="inlineStr">
        <is>
          <t>ConTab_BOM_KP_Insert_5667</t>
        </is>
      </c>
      <c r="D2401" s="233" t="n"/>
      <c r="E2401" s="233" t="inlineStr">
        <is>
          <t>1620-3_4-KP</t>
        </is>
      </c>
      <c r="F2401" s="235" t="inlineStr">
        <is>
          <t>Opt_Insert</t>
        </is>
      </c>
      <c r="G2401" s="235" t="inlineStr">
        <is>
          <t>V</t>
        </is>
      </c>
      <c r="H2401" s="234" t="inlineStr">
        <is>
          <t>XV</t>
        </is>
      </c>
      <c r="I2401" s="188" t="inlineStr">
        <is>
          <t>Mechanical Seal</t>
        </is>
      </c>
      <c r="J2401" s="188" t="inlineStr">
        <is>
          <t>Single</t>
        </is>
      </c>
      <c r="K2401" s="188" t="n"/>
      <c r="L2401" s="188" t="inlineStr">
        <is>
          <t>Oil Lubricated Bath</t>
        </is>
      </c>
      <c r="M2401" s="188" t="inlineStr">
        <is>
          <t>X</t>
        </is>
      </c>
      <c r="N2401" s="188" t="inlineStr">
        <is>
          <t>Special/Other</t>
        </is>
      </c>
      <c r="O2401" s="188" t="inlineStr">
        <is>
          <t>Coating_Standard</t>
        </is>
      </c>
      <c r="P2401" s="172" t="inlineStr">
        <is>
          <t>RTF</t>
        </is>
      </c>
      <c r="Q2401" s="188" t="inlineStr">
        <is>
          <t>B101250</t>
        </is>
      </c>
      <c r="R2401" s="172" t="inlineStr">
        <is>
          <t>LT029</t>
        </is>
      </c>
      <c r="S2401" s="233" t="n"/>
      <c r="T2401" s="233" t="n"/>
      <c r="U2401" s="233" t="n"/>
    </row>
    <row r="2402">
      <c r="B2402" s="233" t="inlineStr">
        <is>
          <t>N</t>
        </is>
      </c>
      <c r="C2402" s="233" t="inlineStr">
        <is>
          <t>ConTab_BOM_KP_Insert_5668</t>
        </is>
      </c>
      <c r="D2402" s="233" t="n"/>
      <c r="E2402" s="233" t="inlineStr">
        <is>
          <t>1620-3_4-KP</t>
        </is>
      </c>
      <c r="F2402" s="235" t="inlineStr">
        <is>
          <t>Opt_Insert</t>
        </is>
      </c>
      <c r="G2402" s="235" t="inlineStr">
        <is>
          <t>V</t>
        </is>
      </c>
      <c r="H2402" s="234" t="inlineStr">
        <is>
          <t>XV</t>
        </is>
      </c>
      <c r="I2402" s="188" t="inlineStr">
        <is>
          <t>Packing</t>
        </is>
      </c>
      <c r="J2402" s="188" t="inlineStr">
        <is>
          <t>Packing</t>
        </is>
      </c>
      <c r="K2402" s="188" t="n"/>
      <c r="L2402" s="188" t="inlineStr">
        <is>
          <t>Oil Lubricated Bath</t>
        </is>
      </c>
      <c r="M2402" s="188" t="inlineStr">
        <is>
          <t>J</t>
        </is>
      </c>
      <c r="N2402" s="188" t="inlineStr">
        <is>
          <t>Lip Seal</t>
        </is>
      </c>
      <c r="O2402" s="188" t="inlineStr">
        <is>
          <t>Coating_Standard</t>
        </is>
      </c>
      <c r="P2402" s="172" t="inlineStr">
        <is>
          <t>RTF</t>
        </is>
      </c>
      <c r="Q2402" s="188" t="inlineStr">
        <is>
          <t>B101250</t>
        </is>
      </c>
      <c r="R2402" s="172" t="inlineStr">
        <is>
          <t>LT105</t>
        </is>
      </c>
      <c r="S2402" s="233" t="n"/>
      <c r="T2402" s="233" t="n"/>
      <c r="U2402" s="233" t="n"/>
    </row>
    <row r="2403">
      <c r="B2403" s="233" t="inlineStr">
        <is>
          <t>N</t>
        </is>
      </c>
      <c r="C2403" s="233" t="inlineStr">
        <is>
          <t>ConTab_BOM_KP_Insert_5669</t>
        </is>
      </c>
      <c r="D2403" s="233" t="n"/>
      <c r="E2403" s="233" t="inlineStr">
        <is>
          <t>1620-3_4-KP</t>
        </is>
      </c>
      <c r="F2403" s="235" t="inlineStr">
        <is>
          <t>Opt_Insert</t>
        </is>
      </c>
      <c r="G2403" s="235" t="inlineStr">
        <is>
          <t>V</t>
        </is>
      </c>
      <c r="H2403" s="234" t="inlineStr">
        <is>
          <t>XV</t>
        </is>
      </c>
      <c r="I2403" s="188" t="inlineStr">
        <is>
          <t>Packing</t>
        </is>
      </c>
      <c r="J2403" s="188" t="inlineStr">
        <is>
          <t>Packing</t>
        </is>
      </c>
      <c r="K2403" s="188" t="n"/>
      <c r="L2403" s="188" t="inlineStr">
        <is>
          <t>Oil Lubricated Bath</t>
        </is>
      </c>
      <c r="M2403" s="188" t="inlineStr">
        <is>
          <t>X</t>
        </is>
      </c>
      <c r="N2403" s="188" t="inlineStr">
        <is>
          <t>Special/Other</t>
        </is>
      </c>
      <c r="O2403" s="188" t="inlineStr">
        <is>
          <t>Coating_Standard</t>
        </is>
      </c>
      <c r="P2403" s="172" t="inlineStr">
        <is>
          <t>RTF</t>
        </is>
      </c>
      <c r="Q2403" s="188" t="inlineStr">
        <is>
          <t>B101250</t>
        </is>
      </c>
      <c r="R2403" s="172" t="inlineStr">
        <is>
          <t>LT029</t>
        </is>
      </c>
      <c r="S2403" s="233" t="n"/>
      <c r="T2403" s="233" t="n"/>
      <c r="U2403" s="233" t="n"/>
    </row>
    <row r="2404">
      <c r="B2404" s="233" t="inlineStr">
        <is>
          <t>N</t>
        </is>
      </c>
      <c r="C2404" s="233" t="inlineStr">
        <is>
          <t>ConTab_BOM_KP_Insert_5670</t>
        </is>
      </c>
      <c r="D2404" s="233" t="n"/>
      <c r="E2404" s="233" t="inlineStr">
        <is>
          <t>1620-3_4-KP</t>
        </is>
      </c>
      <c r="F2404" s="235" t="inlineStr">
        <is>
          <t>Opt_Insert</t>
        </is>
      </c>
      <c r="G2404" s="235" t="inlineStr">
        <is>
          <t>V</t>
        </is>
      </c>
      <c r="H2404" s="234" t="inlineStr">
        <is>
          <t>XV</t>
        </is>
      </c>
      <c r="I2404" s="188" t="inlineStr">
        <is>
          <t>Mechanical Seal</t>
        </is>
      </c>
      <c r="J2404" s="188" t="inlineStr">
        <is>
          <t>Single</t>
        </is>
      </c>
      <c r="K2404" s="188" t="n"/>
      <c r="L2404" s="188" t="inlineStr">
        <is>
          <t>Regreasable</t>
        </is>
      </c>
      <c r="M2404" s="188" t="inlineStr">
        <is>
          <t>J</t>
        </is>
      </c>
      <c r="N2404" s="188" t="inlineStr">
        <is>
          <t>Lip Seal</t>
        </is>
      </c>
      <c r="O2404" s="188" t="inlineStr">
        <is>
          <t>Coating_Standard</t>
        </is>
      </c>
      <c r="P2404" s="172" t="inlineStr">
        <is>
          <t>RTF</t>
        </is>
      </c>
      <c r="Q2404" s="188" t="inlineStr">
        <is>
          <t>B103120</t>
        </is>
      </c>
      <c r="R2404" s="172" t="inlineStr">
        <is>
          <t>LT105</t>
        </is>
      </c>
      <c r="S2404" s="233" t="n"/>
      <c r="T2404" s="233" t="n"/>
      <c r="U2404" s="233" t="n"/>
    </row>
    <row r="2405">
      <c r="B2405" s="233" t="inlineStr">
        <is>
          <t>N</t>
        </is>
      </c>
      <c r="C2405" s="233" t="inlineStr">
        <is>
          <t>ConTab_BOM_KP_Insert_5671</t>
        </is>
      </c>
      <c r="D2405" s="233" t="n"/>
      <c r="E2405" s="233" t="inlineStr">
        <is>
          <t>1620-3_4-KP</t>
        </is>
      </c>
      <c r="F2405" s="235" t="inlineStr">
        <is>
          <t>Opt_Insert</t>
        </is>
      </c>
      <c r="G2405" s="235" t="inlineStr">
        <is>
          <t>V</t>
        </is>
      </c>
      <c r="H2405" s="234" t="inlineStr">
        <is>
          <t>XV</t>
        </is>
      </c>
      <c r="I2405" s="188" t="inlineStr">
        <is>
          <t>Packing</t>
        </is>
      </c>
      <c r="J2405" s="188" t="inlineStr">
        <is>
          <t>Packing</t>
        </is>
      </c>
      <c r="K2405" s="188" t="n"/>
      <c r="L2405" s="188" t="inlineStr">
        <is>
          <t>Regreasable</t>
        </is>
      </c>
      <c r="M2405" s="188" t="inlineStr">
        <is>
          <t>J</t>
        </is>
      </c>
      <c r="N2405" s="188" t="inlineStr">
        <is>
          <t>Lip Seal</t>
        </is>
      </c>
      <c r="O2405" s="188" t="inlineStr">
        <is>
          <t>Coating_Standard</t>
        </is>
      </c>
      <c r="P2405" s="172" t="inlineStr">
        <is>
          <t>RTF</t>
        </is>
      </c>
      <c r="Q2405" s="188" t="inlineStr">
        <is>
          <t>B103120</t>
        </is>
      </c>
      <c r="R2405" s="172" t="inlineStr">
        <is>
          <t>LT105</t>
        </is>
      </c>
      <c r="S2405" s="233" t="n"/>
      <c r="T2405" s="233" t="n"/>
      <c r="U2405" s="233" t="n"/>
    </row>
    <row r="2406">
      <c r="B2406" s="233" t="inlineStr">
        <is>
          <t>N</t>
        </is>
      </c>
      <c r="C2406" s="233" t="inlineStr">
        <is>
          <t>ConTab_BOM_KP_Insert_5672</t>
        </is>
      </c>
      <c r="D2406" s="233" t="n"/>
      <c r="E2406" s="233" t="inlineStr">
        <is>
          <t>1620-3_4-KP</t>
        </is>
      </c>
      <c r="F2406" s="235" t="inlineStr">
        <is>
          <t>Opt_Insert</t>
        </is>
      </c>
      <c r="G2406" s="235" t="inlineStr">
        <is>
          <t>V</t>
        </is>
      </c>
      <c r="H2406" s="234" t="inlineStr">
        <is>
          <t>XV</t>
        </is>
      </c>
      <c r="I2406" s="188" t="inlineStr">
        <is>
          <t>Mechanical Seal</t>
        </is>
      </c>
      <c r="J2406" s="188" t="inlineStr">
        <is>
          <t>Single</t>
        </is>
      </c>
      <c r="K2406" s="188" t="n"/>
      <c r="L2406" s="188" t="inlineStr">
        <is>
          <t>Regreasable</t>
        </is>
      </c>
      <c r="M2406" s="188" t="inlineStr">
        <is>
          <t>J</t>
        </is>
      </c>
      <c r="N2406" s="188" t="inlineStr">
        <is>
          <t>Labrynth Lip Seal</t>
        </is>
      </c>
      <c r="O2406" s="188" t="inlineStr">
        <is>
          <t>Coating_Standard</t>
        </is>
      </c>
      <c r="P2406" s="172" t="inlineStr">
        <is>
          <t>RTF</t>
        </is>
      </c>
      <c r="Q2406" s="188" t="inlineStr">
        <is>
          <t>B101250</t>
        </is>
      </c>
      <c r="R2406" s="172" t="inlineStr">
        <is>
          <t>LT105</t>
        </is>
      </c>
      <c r="S2406" s="233" t="n"/>
      <c r="T2406" s="233" t="n"/>
      <c r="U2406" s="233" t="n"/>
    </row>
    <row r="2407">
      <c r="B2407" s="233" t="inlineStr">
        <is>
          <t>N</t>
        </is>
      </c>
      <c r="C2407" s="233" t="inlineStr">
        <is>
          <t>ConTab_BOM_KP_Insert_5673</t>
        </is>
      </c>
      <c r="D2407" s="233" t="n"/>
      <c r="E2407" s="233" t="inlineStr">
        <is>
          <t>1620-3_4-KP</t>
        </is>
      </c>
      <c r="F2407" s="235" t="inlineStr">
        <is>
          <t>Opt_Insert</t>
        </is>
      </c>
      <c r="G2407" s="235" t="inlineStr">
        <is>
          <t>V</t>
        </is>
      </c>
      <c r="H2407" s="234" t="inlineStr">
        <is>
          <t>XV</t>
        </is>
      </c>
      <c r="I2407" s="188" t="inlineStr">
        <is>
          <t>Packing</t>
        </is>
      </c>
      <c r="J2407" s="188" t="inlineStr">
        <is>
          <t>Packing</t>
        </is>
      </c>
      <c r="K2407" s="188" t="n"/>
      <c r="L2407" s="188" t="inlineStr">
        <is>
          <t>Regreasable</t>
        </is>
      </c>
      <c r="M2407" s="188" t="inlineStr">
        <is>
          <t>J</t>
        </is>
      </c>
      <c r="N2407" s="188" t="inlineStr">
        <is>
          <t>Labrynth Lip Seal</t>
        </is>
      </c>
      <c r="O2407" s="188" t="inlineStr">
        <is>
          <t>Coating_Standard</t>
        </is>
      </c>
      <c r="P2407" s="172" t="inlineStr">
        <is>
          <t>RTF</t>
        </is>
      </c>
      <c r="Q2407" s="188" t="inlineStr">
        <is>
          <t>B101250</t>
        </is>
      </c>
      <c r="R2407" s="172" t="inlineStr">
        <is>
          <t>LT105</t>
        </is>
      </c>
      <c r="S2407" s="233" t="n"/>
      <c r="T2407" s="233" t="n"/>
      <c r="U2407" s="233" t="n"/>
    </row>
    <row r="2408">
      <c r="B2408" s="233" t="inlineStr">
        <is>
          <t>N</t>
        </is>
      </c>
      <c r="C2408" s="233" t="inlineStr">
        <is>
          <t>ConTab_BOM_KP_Insert_5674</t>
        </is>
      </c>
      <c r="D2408" s="233" t="n"/>
      <c r="E2408" s="233" t="inlineStr">
        <is>
          <t>1620-3_4-KP</t>
        </is>
      </c>
      <c r="F2408" s="235" t="inlineStr">
        <is>
          <t>Opt_Insert</t>
        </is>
      </c>
      <c r="G2408" s="235" t="inlineStr">
        <is>
          <t>V</t>
        </is>
      </c>
      <c r="H2408" s="234" t="inlineStr">
        <is>
          <t>XV</t>
        </is>
      </c>
      <c r="I2408" s="188" t="inlineStr">
        <is>
          <t>Mechanical Seal</t>
        </is>
      </c>
      <c r="J2408" s="188" t="inlineStr">
        <is>
          <t>Single</t>
        </is>
      </c>
      <c r="K2408" s="188" t="n"/>
      <c r="L2408" s="188" t="inlineStr">
        <is>
          <t>Oil Lubricated Bath</t>
        </is>
      </c>
      <c r="M2408" s="188" t="inlineStr">
        <is>
          <t>J</t>
        </is>
      </c>
      <c r="N2408" s="188" t="inlineStr">
        <is>
          <t>Labrynth Lip Seal</t>
        </is>
      </c>
      <c r="O2408" s="188" t="inlineStr">
        <is>
          <t>Coating_Standard</t>
        </is>
      </c>
      <c r="P2408" s="172" t="inlineStr">
        <is>
          <t>RTF</t>
        </is>
      </c>
      <c r="Q2408" s="188" t="inlineStr">
        <is>
          <t>B101250</t>
        </is>
      </c>
      <c r="R2408" s="172" t="inlineStr">
        <is>
          <t>LT105</t>
        </is>
      </c>
      <c r="S2408" s="233" t="n"/>
      <c r="T2408" s="233" t="n"/>
      <c r="U2408" s="233" t="n"/>
    </row>
    <row r="2409">
      <c r="B2409" s="233" t="inlineStr">
        <is>
          <t>N</t>
        </is>
      </c>
      <c r="C2409" s="233" t="inlineStr">
        <is>
          <t>ConTab_BOM_KP_Insert_5675</t>
        </is>
      </c>
      <c r="D2409" s="233" t="n"/>
      <c r="E2409" s="233" t="inlineStr">
        <is>
          <t>1620-3_4-KP</t>
        </is>
      </c>
      <c r="F2409" s="235" t="inlineStr">
        <is>
          <t>Opt_Insert</t>
        </is>
      </c>
      <c r="G2409" s="235" t="inlineStr">
        <is>
          <t>V</t>
        </is>
      </c>
      <c r="H2409" s="234" t="inlineStr">
        <is>
          <t>XV</t>
        </is>
      </c>
      <c r="I2409" s="188" t="inlineStr">
        <is>
          <t>Packing</t>
        </is>
      </c>
      <c r="J2409" s="188" t="inlineStr">
        <is>
          <t>Packing</t>
        </is>
      </c>
      <c r="K2409" s="188" t="n"/>
      <c r="L2409" s="188" t="inlineStr">
        <is>
          <t>Oil Lubricated Bath</t>
        </is>
      </c>
      <c r="M2409" s="188" t="inlineStr">
        <is>
          <t>J</t>
        </is>
      </c>
      <c r="N2409" s="188" t="inlineStr">
        <is>
          <t>Labrynth Lip Seal</t>
        </is>
      </c>
      <c r="O2409" s="188" t="inlineStr">
        <is>
          <t>Coating_Standard</t>
        </is>
      </c>
      <c r="P2409" s="172" t="inlineStr">
        <is>
          <t>RTF</t>
        </is>
      </c>
      <c r="Q2409" s="188" t="inlineStr">
        <is>
          <t>B101250</t>
        </is>
      </c>
      <c r="R2409" s="172" t="inlineStr">
        <is>
          <t>LT105</t>
        </is>
      </c>
      <c r="S2409" s="233" t="n"/>
      <c r="T2409" s="233" t="n"/>
      <c r="U2409" s="233" t="n"/>
    </row>
    <row r="2410">
      <c r="B2410" s="233" t="inlineStr">
        <is>
          <t>N</t>
        </is>
      </c>
      <c r="C2410" s="233" t="inlineStr">
        <is>
          <t>ConTab_BOM_KP_Insert_5688</t>
        </is>
      </c>
      <c r="D2410" s="233" t="n"/>
      <c r="E2410" s="233" t="inlineStr">
        <is>
          <t>1620-3_4-KP</t>
        </is>
      </c>
      <c r="F2410" s="235" t="inlineStr">
        <is>
          <t>Opt_Insert</t>
        </is>
      </c>
      <c r="G2410" s="235" t="inlineStr">
        <is>
          <t>V</t>
        </is>
      </c>
      <c r="H2410" s="234" t="inlineStr">
        <is>
          <t>XV</t>
        </is>
      </c>
      <c r="I2410" s="188" t="inlineStr">
        <is>
          <t>Mechanical Seal</t>
        </is>
      </c>
      <c r="J2410" s="188" t="inlineStr">
        <is>
          <t>Single</t>
        </is>
      </c>
      <c r="K2410" s="188" t="n"/>
      <c r="L2410" s="188" t="inlineStr">
        <is>
          <t>Regreasable</t>
        </is>
      </c>
      <c r="M2410" s="188" t="inlineStr">
        <is>
          <t>X</t>
        </is>
      </c>
      <c r="N2410" s="188" t="inlineStr">
        <is>
          <t>Special/Other</t>
        </is>
      </c>
      <c r="O2410" s="188" t="inlineStr">
        <is>
          <t>Coating_Scotchkote134_interior_exterior</t>
        </is>
      </c>
      <c r="P2410" s="172" t="inlineStr">
        <is>
          <t>RTF</t>
        </is>
      </c>
      <c r="Q2410" s="188" t="inlineStr">
        <is>
          <t>B101250</t>
        </is>
      </c>
      <c r="R2410" s="235" t="inlineStr">
        <is>
          <t>LT250</t>
        </is>
      </c>
      <c r="S2410" s="233" t="n"/>
      <c r="T2410" s="233" t="n"/>
      <c r="U2410" s="233" t="n"/>
    </row>
    <row r="2411">
      <c r="B2411" s="233" t="inlineStr">
        <is>
          <t>N</t>
        </is>
      </c>
      <c r="C2411" s="233" t="inlineStr">
        <is>
          <t>ConTab_BOM_KP_Insert_5689</t>
        </is>
      </c>
      <c r="D2411" s="233" t="n"/>
      <c r="E2411" s="233" t="inlineStr">
        <is>
          <t>1620-3_4-KP</t>
        </is>
      </c>
      <c r="F2411" s="235" t="inlineStr">
        <is>
          <t>Opt_Insert</t>
        </is>
      </c>
      <c r="G2411" s="235" t="inlineStr">
        <is>
          <t>V</t>
        </is>
      </c>
      <c r="H2411" s="234" t="inlineStr">
        <is>
          <t>XV</t>
        </is>
      </c>
      <c r="I2411" s="188" t="inlineStr">
        <is>
          <t>Packing</t>
        </is>
      </c>
      <c r="J2411" s="188" t="inlineStr">
        <is>
          <t>Packing</t>
        </is>
      </c>
      <c r="K2411" s="188" t="n"/>
      <c r="L2411" s="188" t="inlineStr">
        <is>
          <t>Regreasable</t>
        </is>
      </c>
      <c r="M2411" s="188" t="inlineStr">
        <is>
          <t>X</t>
        </is>
      </c>
      <c r="N2411" s="188" t="inlineStr">
        <is>
          <t>Special/Other</t>
        </is>
      </c>
      <c r="O2411" s="188" t="inlineStr">
        <is>
          <t>Coating_Scotchkote134_interior_exterior</t>
        </is>
      </c>
      <c r="P2411" s="172" t="inlineStr">
        <is>
          <t>RTF</t>
        </is>
      </c>
      <c r="Q2411" s="188" t="inlineStr">
        <is>
          <t>B101250</t>
        </is>
      </c>
      <c r="R2411" s="235" t="inlineStr">
        <is>
          <t>LT250</t>
        </is>
      </c>
      <c r="S2411" s="233" t="n"/>
      <c r="T2411" s="233" t="n"/>
      <c r="U2411" s="233" t="n"/>
    </row>
    <row r="2412">
      <c r="B2412" s="233" t="inlineStr">
        <is>
          <t>N</t>
        </is>
      </c>
      <c r="C2412" s="233" t="inlineStr">
        <is>
          <t>ConTab_BOM_KP_Insert_5690</t>
        </is>
      </c>
      <c r="D2412" s="233" t="n"/>
      <c r="E2412" s="233" t="inlineStr">
        <is>
          <t>1620-3_4-KP</t>
        </is>
      </c>
      <c r="F2412" s="235" t="inlineStr">
        <is>
          <t>Opt_Insert</t>
        </is>
      </c>
      <c r="G2412" s="235" t="inlineStr">
        <is>
          <t>V</t>
        </is>
      </c>
      <c r="H2412" s="234" t="inlineStr">
        <is>
          <t>XV</t>
        </is>
      </c>
      <c r="I2412" s="188" t="inlineStr">
        <is>
          <t>Mechanical Seal</t>
        </is>
      </c>
      <c r="J2412" s="188" t="inlineStr">
        <is>
          <t>Single</t>
        </is>
      </c>
      <c r="K2412" s="188" t="n"/>
      <c r="L2412" s="188" t="inlineStr">
        <is>
          <t>Oil Lubricated Bath</t>
        </is>
      </c>
      <c r="M2412" s="188" t="inlineStr">
        <is>
          <t>J</t>
        </is>
      </c>
      <c r="N2412" s="188" t="inlineStr">
        <is>
          <t>Lip Seal</t>
        </is>
      </c>
      <c r="O2412" s="188" t="inlineStr">
        <is>
          <t>Coating_Scotchkote134_interior_exterior</t>
        </is>
      </c>
      <c r="P2412" s="172" t="inlineStr">
        <is>
          <t>RTF</t>
        </is>
      </c>
      <c r="Q2412" s="188" t="inlineStr">
        <is>
          <t>B101250</t>
        </is>
      </c>
      <c r="R2412" s="172" t="inlineStr">
        <is>
          <t>LT105</t>
        </is>
      </c>
      <c r="S2412" s="233" t="n"/>
      <c r="T2412" s="233" t="n"/>
      <c r="U2412" s="233" t="n"/>
    </row>
    <row r="2413">
      <c r="B2413" s="233" t="inlineStr">
        <is>
          <t>N</t>
        </is>
      </c>
      <c r="C2413" s="233" t="inlineStr">
        <is>
          <t>ConTab_BOM_KP_Insert_5691</t>
        </is>
      </c>
      <c r="D2413" s="233" t="n"/>
      <c r="E2413" s="233" t="inlineStr">
        <is>
          <t>1620-3_4-KP</t>
        </is>
      </c>
      <c r="F2413" s="235" t="inlineStr">
        <is>
          <t>Opt_Insert</t>
        </is>
      </c>
      <c r="G2413" s="235" t="inlineStr">
        <is>
          <t>V</t>
        </is>
      </c>
      <c r="H2413" s="234" t="inlineStr">
        <is>
          <t>XV</t>
        </is>
      </c>
      <c r="I2413" s="188" t="inlineStr">
        <is>
          <t>Mechanical Seal</t>
        </is>
      </c>
      <c r="J2413" s="188" t="inlineStr">
        <is>
          <t>Single</t>
        </is>
      </c>
      <c r="K2413" s="188" t="n"/>
      <c r="L2413" s="188" t="inlineStr">
        <is>
          <t>Oil Lubricated Bath</t>
        </is>
      </c>
      <c r="M2413" s="188" t="inlineStr">
        <is>
          <t>X</t>
        </is>
      </c>
      <c r="N2413" s="188" t="inlineStr">
        <is>
          <t>Special/Other</t>
        </is>
      </c>
      <c r="O2413" s="188" t="inlineStr">
        <is>
          <t>Coating_Scotchkote134_interior_exterior</t>
        </is>
      </c>
      <c r="P2413" s="172" t="inlineStr">
        <is>
          <t>RTF</t>
        </is>
      </c>
      <c r="Q2413" s="188" t="inlineStr">
        <is>
          <t>B101250</t>
        </is>
      </c>
      <c r="R2413" s="235" t="inlineStr">
        <is>
          <t>LT250</t>
        </is>
      </c>
      <c r="S2413" s="233" t="n"/>
      <c r="T2413" s="233" t="n"/>
      <c r="U2413" s="233" t="n"/>
    </row>
    <row r="2414">
      <c r="B2414" s="233" t="inlineStr">
        <is>
          <t>N</t>
        </is>
      </c>
      <c r="C2414" s="233" t="inlineStr">
        <is>
          <t>ConTab_BOM_KP_Insert_5692</t>
        </is>
      </c>
      <c r="D2414" s="233" t="n"/>
      <c r="E2414" s="233" t="inlineStr">
        <is>
          <t>1620-3_4-KP</t>
        </is>
      </c>
      <c r="F2414" s="235" t="inlineStr">
        <is>
          <t>Opt_Insert</t>
        </is>
      </c>
      <c r="G2414" s="235" t="inlineStr">
        <is>
          <t>V</t>
        </is>
      </c>
      <c r="H2414" s="234" t="inlineStr">
        <is>
          <t>XV</t>
        </is>
      </c>
      <c r="I2414" s="188" t="inlineStr">
        <is>
          <t>Packing</t>
        </is>
      </c>
      <c r="J2414" s="188" t="inlineStr">
        <is>
          <t>Packing</t>
        </is>
      </c>
      <c r="K2414" s="188" t="n"/>
      <c r="L2414" s="188" t="inlineStr">
        <is>
          <t>Oil Lubricated Bath</t>
        </is>
      </c>
      <c r="M2414" s="188" t="inlineStr">
        <is>
          <t>J</t>
        </is>
      </c>
      <c r="N2414" s="188" t="inlineStr">
        <is>
          <t>Lip Seal</t>
        </is>
      </c>
      <c r="O2414" s="188" t="inlineStr">
        <is>
          <t>Coating_Scotchkote134_interior_exterior</t>
        </is>
      </c>
      <c r="P2414" s="172" t="inlineStr">
        <is>
          <t>RTF</t>
        </is>
      </c>
      <c r="Q2414" s="188" t="inlineStr">
        <is>
          <t>B101250</t>
        </is>
      </c>
      <c r="R2414" s="172" t="inlineStr">
        <is>
          <t>LT105</t>
        </is>
      </c>
      <c r="S2414" s="233" t="n"/>
      <c r="T2414" s="233" t="n"/>
      <c r="U2414" s="233" t="n"/>
    </row>
    <row r="2415">
      <c r="B2415" s="233" t="inlineStr">
        <is>
          <t>N</t>
        </is>
      </c>
      <c r="C2415" s="233" t="inlineStr">
        <is>
          <t>ConTab_BOM_KP_Insert_5693</t>
        </is>
      </c>
      <c r="D2415" s="233" t="n"/>
      <c r="E2415" s="233" t="inlineStr">
        <is>
          <t>1620-3_4-KP</t>
        </is>
      </c>
      <c r="F2415" s="235" t="inlineStr">
        <is>
          <t>Opt_Insert</t>
        </is>
      </c>
      <c r="G2415" s="235" t="inlineStr">
        <is>
          <t>V</t>
        </is>
      </c>
      <c r="H2415" s="234" t="inlineStr">
        <is>
          <t>XV</t>
        </is>
      </c>
      <c r="I2415" s="188" t="inlineStr">
        <is>
          <t>Packing</t>
        </is>
      </c>
      <c r="J2415" s="188" t="inlineStr">
        <is>
          <t>Packing</t>
        </is>
      </c>
      <c r="K2415" s="188" t="n"/>
      <c r="L2415" s="188" t="inlineStr">
        <is>
          <t>Oil Lubricated Bath</t>
        </is>
      </c>
      <c r="M2415" s="188" t="inlineStr">
        <is>
          <t>X</t>
        </is>
      </c>
      <c r="N2415" s="188" t="inlineStr">
        <is>
          <t>Special/Other</t>
        </is>
      </c>
      <c r="O2415" s="188" t="inlineStr">
        <is>
          <t>Coating_Scotchkote134_interior_exterior</t>
        </is>
      </c>
      <c r="P2415" s="172" t="inlineStr">
        <is>
          <t>RTF</t>
        </is>
      </c>
      <c r="Q2415" s="188" t="inlineStr">
        <is>
          <t>B101250</t>
        </is>
      </c>
      <c r="R2415" s="235" t="inlineStr">
        <is>
          <t>LT250</t>
        </is>
      </c>
      <c r="S2415" s="233" t="n"/>
      <c r="T2415" s="233" t="n"/>
      <c r="U2415" s="233" t="n"/>
    </row>
    <row r="2416">
      <c r="B2416" s="233" t="inlineStr">
        <is>
          <t>N</t>
        </is>
      </c>
      <c r="C2416" s="233" t="inlineStr">
        <is>
          <t>ConTab_BOM_KP_Insert_5694</t>
        </is>
      </c>
      <c r="D2416" s="233" t="n"/>
      <c r="E2416" s="233" t="inlineStr">
        <is>
          <t>1620-3_4-KP</t>
        </is>
      </c>
      <c r="F2416" s="235" t="inlineStr">
        <is>
          <t>Opt_Insert</t>
        </is>
      </c>
      <c r="G2416" s="235" t="inlineStr">
        <is>
          <t>V</t>
        </is>
      </c>
      <c r="H2416" s="234" t="inlineStr">
        <is>
          <t>XV</t>
        </is>
      </c>
      <c r="I2416" s="188" t="inlineStr">
        <is>
          <t>Mechanical Seal</t>
        </is>
      </c>
      <c r="J2416" s="188" t="inlineStr">
        <is>
          <t>Single</t>
        </is>
      </c>
      <c r="K2416" s="188" t="n"/>
      <c r="L2416" s="188" t="inlineStr">
        <is>
          <t>Regreasable</t>
        </is>
      </c>
      <c r="M2416" s="188" t="inlineStr">
        <is>
          <t>J</t>
        </is>
      </c>
      <c r="N2416" s="188" t="inlineStr">
        <is>
          <t>Lip Seal</t>
        </is>
      </c>
      <c r="O2416" s="188" t="inlineStr">
        <is>
          <t>Coating_Scotchkote134_interior_exterior</t>
        </is>
      </c>
      <c r="P2416" s="172" t="inlineStr">
        <is>
          <t>RTF</t>
        </is>
      </c>
      <c r="Q2416" s="188" t="inlineStr">
        <is>
          <t>B101250</t>
        </is>
      </c>
      <c r="R2416" s="172" t="inlineStr">
        <is>
          <t>LT105</t>
        </is>
      </c>
      <c r="S2416" s="233" t="n"/>
      <c r="T2416" s="233" t="n"/>
      <c r="U2416" s="233" t="n"/>
    </row>
    <row r="2417">
      <c r="B2417" s="233" t="inlineStr">
        <is>
          <t>N</t>
        </is>
      </c>
      <c r="C2417" s="233" t="inlineStr">
        <is>
          <t>ConTab_BOM_KP_Insert_5695</t>
        </is>
      </c>
      <c r="D2417" s="233" t="n"/>
      <c r="E2417" s="233" t="inlineStr">
        <is>
          <t>1620-3_4-KP</t>
        </is>
      </c>
      <c r="F2417" s="235" t="inlineStr">
        <is>
          <t>Opt_Insert</t>
        </is>
      </c>
      <c r="G2417" s="235" t="inlineStr">
        <is>
          <t>V</t>
        </is>
      </c>
      <c r="H2417" s="234" t="inlineStr">
        <is>
          <t>XV</t>
        </is>
      </c>
      <c r="I2417" s="188" t="inlineStr">
        <is>
          <t>Packing</t>
        </is>
      </c>
      <c r="J2417" s="188" t="inlineStr">
        <is>
          <t>Packing</t>
        </is>
      </c>
      <c r="K2417" s="188" t="n"/>
      <c r="L2417" s="188" t="inlineStr">
        <is>
          <t>Regreasable</t>
        </is>
      </c>
      <c r="M2417" s="188" t="inlineStr">
        <is>
          <t>J</t>
        </is>
      </c>
      <c r="N2417" s="188" t="inlineStr">
        <is>
          <t>Lip Seal</t>
        </is>
      </c>
      <c r="O2417" s="188" t="inlineStr">
        <is>
          <t>Coating_Scotchkote134_interior_exterior</t>
        </is>
      </c>
      <c r="P2417" s="172" t="inlineStr">
        <is>
          <t>RTF</t>
        </is>
      </c>
      <c r="Q2417" s="188" t="inlineStr">
        <is>
          <t>B101250</t>
        </is>
      </c>
      <c r="R2417" s="172" t="inlineStr">
        <is>
          <t>LT105</t>
        </is>
      </c>
      <c r="S2417" s="233" t="n"/>
      <c r="T2417" s="233" t="n"/>
      <c r="U2417" s="233" t="n"/>
    </row>
    <row r="2418">
      <c r="B2418" s="233" t="inlineStr">
        <is>
          <t>N</t>
        </is>
      </c>
      <c r="C2418" s="233" t="inlineStr">
        <is>
          <t>ConTab_BOM_KP_Insert_5696</t>
        </is>
      </c>
      <c r="D2418" s="233" t="n"/>
      <c r="E2418" s="233" t="inlineStr">
        <is>
          <t>1620-3_4-KP</t>
        </is>
      </c>
      <c r="F2418" s="235" t="inlineStr">
        <is>
          <t>Opt_Insert</t>
        </is>
      </c>
      <c r="G2418" s="235" t="inlineStr">
        <is>
          <t>V</t>
        </is>
      </c>
      <c r="H2418" s="234" t="inlineStr">
        <is>
          <t>XV</t>
        </is>
      </c>
      <c r="I2418" s="188" t="inlineStr">
        <is>
          <t>Mechanical Seal</t>
        </is>
      </c>
      <c r="J2418" s="188" t="inlineStr">
        <is>
          <t>Single</t>
        </is>
      </c>
      <c r="K2418" s="188" t="n"/>
      <c r="L2418" s="188" t="inlineStr">
        <is>
          <t>Regreasable</t>
        </is>
      </c>
      <c r="M2418" s="188" t="inlineStr">
        <is>
          <t>J</t>
        </is>
      </c>
      <c r="N2418" s="188" t="inlineStr">
        <is>
          <t>Labrynth Lip Seal</t>
        </is>
      </c>
      <c r="O2418" s="188" t="inlineStr">
        <is>
          <t>Coating_Scotchkote134_interior_exterior</t>
        </is>
      </c>
      <c r="P2418" s="172" t="inlineStr">
        <is>
          <t>RTF</t>
        </is>
      </c>
      <c r="Q2418" s="188" t="inlineStr">
        <is>
          <t>B101250</t>
        </is>
      </c>
      <c r="R2418" s="172" t="inlineStr">
        <is>
          <t>LT105</t>
        </is>
      </c>
      <c r="S2418" s="233" t="n"/>
      <c r="T2418" s="233" t="n"/>
      <c r="U2418" s="233" t="n"/>
    </row>
    <row r="2419">
      <c r="B2419" s="233" t="inlineStr">
        <is>
          <t>N</t>
        </is>
      </c>
      <c r="C2419" s="233" t="inlineStr">
        <is>
          <t>ConTab_BOM_KP_Insert_5697</t>
        </is>
      </c>
      <c r="D2419" s="233" t="n"/>
      <c r="E2419" s="233" t="inlineStr">
        <is>
          <t>1620-3_4-KP</t>
        </is>
      </c>
      <c r="F2419" s="235" t="inlineStr">
        <is>
          <t>Opt_Insert</t>
        </is>
      </c>
      <c r="G2419" s="235" t="inlineStr">
        <is>
          <t>V</t>
        </is>
      </c>
      <c r="H2419" s="234" t="inlineStr">
        <is>
          <t>XV</t>
        </is>
      </c>
      <c r="I2419" s="188" t="inlineStr">
        <is>
          <t>Packing</t>
        </is>
      </c>
      <c r="J2419" s="188" t="inlineStr">
        <is>
          <t>Packing</t>
        </is>
      </c>
      <c r="K2419" s="188" t="n"/>
      <c r="L2419" s="188" t="inlineStr">
        <is>
          <t>Regreasable</t>
        </is>
      </c>
      <c r="M2419" s="188" t="inlineStr">
        <is>
          <t>J</t>
        </is>
      </c>
      <c r="N2419" s="188" t="inlineStr">
        <is>
          <t>Labrynth Lip Seal</t>
        </is>
      </c>
      <c r="O2419" s="188" t="inlineStr">
        <is>
          <t>Coating_Scotchkote134_interior_exterior</t>
        </is>
      </c>
      <c r="P2419" s="172" t="inlineStr">
        <is>
          <t>RTF</t>
        </is>
      </c>
      <c r="Q2419" s="188" t="inlineStr">
        <is>
          <t>B101250</t>
        </is>
      </c>
      <c r="R2419" s="172" t="inlineStr">
        <is>
          <t>LT105</t>
        </is>
      </c>
      <c r="S2419" s="233" t="n"/>
      <c r="T2419" s="233" t="n"/>
      <c r="U2419" s="233" t="n"/>
    </row>
    <row r="2420">
      <c r="B2420" s="233" t="inlineStr">
        <is>
          <t>N</t>
        </is>
      </c>
      <c r="C2420" s="233" t="inlineStr">
        <is>
          <t>ConTab_BOM_KP_Insert_5698</t>
        </is>
      </c>
      <c r="D2420" s="233" t="n"/>
      <c r="E2420" s="233" t="inlineStr">
        <is>
          <t>1620-3_4-KP</t>
        </is>
      </c>
      <c r="F2420" s="235" t="inlineStr">
        <is>
          <t>Opt_Insert</t>
        </is>
      </c>
      <c r="G2420" s="235" t="inlineStr">
        <is>
          <t>V</t>
        </is>
      </c>
      <c r="H2420" s="234" t="inlineStr">
        <is>
          <t>XV</t>
        </is>
      </c>
      <c r="I2420" s="188" t="inlineStr">
        <is>
          <t>Mechanical Seal</t>
        </is>
      </c>
      <c r="J2420" s="188" t="inlineStr">
        <is>
          <t>Single</t>
        </is>
      </c>
      <c r="K2420" s="188" t="n"/>
      <c r="L2420" s="188" t="inlineStr">
        <is>
          <t>Oil Lubricated Bath</t>
        </is>
      </c>
      <c r="M2420" s="188" t="inlineStr">
        <is>
          <t>J</t>
        </is>
      </c>
      <c r="N2420" s="188" t="inlineStr">
        <is>
          <t>Labrynth Lip Seal</t>
        </is>
      </c>
      <c r="O2420" s="188" t="inlineStr">
        <is>
          <t>Coating_Scotchkote134_interior_exterior</t>
        </is>
      </c>
      <c r="P2420" s="172" t="inlineStr">
        <is>
          <t>RTF</t>
        </is>
      </c>
      <c r="Q2420" s="188" t="inlineStr">
        <is>
          <t>B101250</t>
        </is>
      </c>
      <c r="R2420" s="172" t="inlineStr">
        <is>
          <t>LT105</t>
        </is>
      </c>
      <c r="S2420" s="233" t="n"/>
      <c r="T2420" s="233" t="n"/>
      <c r="U2420" s="233" t="n"/>
    </row>
    <row r="2421">
      <c r="B2421" s="233" t="inlineStr">
        <is>
          <t>N</t>
        </is>
      </c>
      <c r="C2421" s="233" t="inlineStr">
        <is>
          <t>ConTab_BOM_KP_Insert_5699</t>
        </is>
      </c>
      <c r="D2421" s="233" t="n"/>
      <c r="E2421" s="233" t="inlineStr">
        <is>
          <t>1620-3_4-KP</t>
        </is>
      </c>
      <c r="F2421" s="235" t="inlineStr">
        <is>
          <t>Opt_Insert</t>
        </is>
      </c>
      <c r="G2421" s="235" t="inlineStr">
        <is>
          <t>V</t>
        </is>
      </c>
      <c r="H2421" s="234" t="inlineStr">
        <is>
          <t>XV</t>
        </is>
      </c>
      <c r="I2421" s="188" t="inlineStr">
        <is>
          <t>Packing</t>
        </is>
      </c>
      <c r="J2421" s="188" t="inlineStr">
        <is>
          <t>Packing</t>
        </is>
      </c>
      <c r="K2421" s="188" t="n"/>
      <c r="L2421" s="188" t="inlineStr">
        <is>
          <t>Oil Lubricated Bath</t>
        </is>
      </c>
      <c r="M2421" s="188" t="inlineStr">
        <is>
          <t>J</t>
        </is>
      </c>
      <c r="N2421" s="188" t="inlineStr">
        <is>
          <t>Labrynth Lip Seal</t>
        </is>
      </c>
      <c r="O2421" s="188" t="inlineStr">
        <is>
          <t>Coating_Scotchkote134_interior_exterior</t>
        </is>
      </c>
      <c r="P2421" s="172" t="inlineStr">
        <is>
          <t>RTF</t>
        </is>
      </c>
      <c r="Q2421" s="188" t="inlineStr">
        <is>
          <t>B101250</t>
        </is>
      </c>
      <c r="R2421" s="172" t="inlineStr">
        <is>
          <t>LT105</t>
        </is>
      </c>
      <c r="S2421" s="233" t="n"/>
      <c r="T2421" s="233" t="n"/>
      <c r="U2421" s="233" t="n"/>
    </row>
    <row r="2422">
      <c r="B2422" s="233" t="inlineStr">
        <is>
          <t>N</t>
        </is>
      </c>
      <c r="C2422" s="233" t="inlineStr">
        <is>
          <t>ConTab_BOM_KP_Insert_5700</t>
        </is>
      </c>
      <c r="D2422" s="233" t="n"/>
      <c r="E2422" s="233" t="inlineStr">
        <is>
          <t>1620-3_4-KP</t>
        </is>
      </c>
      <c r="F2422" s="235" t="inlineStr">
        <is>
          <t>Opt_Insert</t>
        </is>
      </c>
      <c r="G2422" s="235" t="inlineStr">
        <is>
          <t>V</t>
        </is>
      </c>
      <c r="H2422" s="234" t="inlineStr">
        <is>
          <t>XV</t>
        </is>
      </c>
      <c r="I2422" s="188" t="inlineStr">
        <is>
          <t>Mechanical Seal</t>
        </is>
      </c>
      <c r="J2422" s="188" t="inlineStr">
        <is>
          <t>Single</t>
        </is>
      </c>
      <c r="K2422" s="188" t="n"/>
      <c r="L2422" s="188" t="inlineStr">
        <is>
          <t>Regreasable</t>
        </is>
      </c>
      <c r="M2422" s="188" t="inlineStr">
        <is>
          <t>X</t>
        </is>
      </c>
      <c r="N2422" s="188" t="inlineStr">
        <is>
          <t>Special/Other</t>
        </is>
      </c>
      <c r="O2422" s="188" t="inlineStr">
        <is>
          <t>Coating_Scotchkote134_interior_exterior_IncludeImpeller</t>
        </is>
      </c>
      <c r="P2422" s="172" t="inlineStr">
        <is>
          <t>RTF</t>
        </is>
      </c>
      <c r="Q2422" s="188" t="inlineStr">
        <is>
          <t>B101250</t>
        </is>
      </c>
      <c r="R2422" s="235" t="inlineStr">
        <is>
          <t>LT250</t>
        </is>
      </c>
      <c r="S2422" s="233" t="n"/>
      <c r="T2422" s="233" t="n"/>
      <c r="U2422" s="233" t="n"/>
    </row>
    <row r="2423">
      <c r="B2423" s="233" t="inlineStr">
        <is>
          <t>N</t>
        </is>
      </c>
      <c r="C2423" s="233" t="inlineStr">
        <is>
          <t>ConTab_BOM_KP_Insert_5701</t>
        </is>
      </c>
      <c r="D2423" s="233" t="n"/>
      <c r="E2423" s="233" t="inlineStr">
        <is>
          <t>1620-3_4-KP</t>
        </is>
      </c>
      <c r="F2423" s="235" t="inlineStr">
        <is>
          <t>Opt_Insert</t>
        </is>
      </c>
      <c r="G2423" s="235" t="inlineStr">
        <is>
          <t>V</t>
        </is>
      </c>
      <c r="H2423" s="234" t="inlineStr">
        <is>
          <t>XV</t>
        </is>
      </c>
      <c r="I2423" s="188" t="inlineStr">
        <is>
          <t>Packing</t>
        </is>
      </c>
      <c r="J2423" s="188" t="inlineStr">
        <is>
          <t>Packing</t>
        </is>
      </c>
      <c r="K2423" s="188" t="n"/>
      <c r="L2423" s="188" t="inlineStr">
        <is>
          <t>Regreasable</t>
        </is>
      </c>
      <c r="M2423" s="188" t="inlineStr">
        <is>
          <t>X</t>
        </is>
      </c>
      <c r="N2423" s="188" t="inlineStr">
        <is>
          <t>Special/Other</t>
        </is>
      </c>
      <c r="O2423" s="188" t="inlineStr">
        <is>
          <t>Coating_Scotchkote134_interior_exterior_IncludeImpeller</t>
        </is>
      </c>
      <c r="P2423" s="172" t="inlineStr">
        <is>
          <t>RTF</t>
        </is>
      </c>
      <c r="Q2423" s="188" t="inlineStr">
        <is>
          <t>B101250</t>
        </is>
      </c>
      <c r="R2423" s="235" t="inlineStr">
        <is>
          <t>LT250</t>
        </is>
      </c>
      <c r="S2423" s="233" t="n"/>
      <c r="T2423" s="233" t="n"/>
      <c r="U2423" s="233" t="n"/>
    </row>
    <row r="2424">
      <c r="B2424" s="233" t="inlineStr">
        <is>
          <t>N</t>
        </is>
      </c>
      <c r="C2424" s="233" t="inlineStr">
        <is>
          <t>ConTab_BOM_KP_Insert_5702</t>
        </is>
      </c>
      <c r="D2424" s="233" t="n"/>
      <c r="E2424" s="233" t="inlineStr">
        <is>
          <t>1620-3_4-KP</t>
        </is>
      </c>
      <c r="F2424" s="235" t="inlineStr">
        <is>
          <t>Opt_Insert</t>
        </is>
      </c>
      <c r="G2424" s="235" t="inlineStr">
        <is>
          <t>V</t>
        </is>
      </c>
      <c r="H2424" s="234" t="inlineStr">
        <is>
          <t>XV</t>
        </is>
      </c>
      <c r="I2424" s="188" t="inlineStr">
        <is>
          <t>Mechanical Seal</t>
        </is>
      </c>
      <c r="J2424" s="188" t="inlineStr">
        <is>
          <t>Single</t>
        </is>
      </c>
      <c r="K2424" s="188" t="n"/>
      <c r="L2424" s="188" t="inlineStr">
        <is>
          <t>Oil Lubricated Bath</t>
        </is>
      </c>
      <c r="M2424" s="188" t="inlineStr">
        <is>
          <t>J</t>
        </is>
      </c>
      <c r="N2424" s="188" t="inlineStr">
        <is>
          <t>Lip Seal</t>
        </is>
      </c>
      <c r="O2424" s="188" t="inlineStr">
        <is>
          <t>Coating_Scotchkote134_interior_exterior_IncludeImpeller</t>
        </is>
      </c>
      <c r="P2424" s="172" t="inlineStr">
        <is>
          <t>RTF</t>
        </is>
      </c>
      <c r="Q2424" s="188" t="inlineStr">
        <is>
          <t>B101250</t>
        </is>
      </c>
      <c r="R2424" s="172" t="inlineStr">
        <is>
          <t>LT105</t>
        </is>
      </c>
      <c r="S2424" s="233" t="n"/>
      <c r="T2424" s="233" t="n"/>
      <c r="U2424" s="233" t="n"/>
    </row>
    <row r="2425">
      <c r="B2425" s="233" t="inlineStr">
        <is>
          <t>N</t>
        </is>
      </c>
      <c r="C2425" s="233" t="inlineStr">
        <is>
          <t>ConTab_BOM_KP_Insert_5703</t>
        </is>
      </c>
      <c r="D2425" s="233" t="n"/>
      <c r="E2425" s="233" t="inlineStr">
        <is>
          <t>1620-3_4-KP</t>
        </is>
      </c>
      <c r="F2425" s="235" t="inlineStr">
        <is>
          <t>Opt_Insert</t>
        </is>
      </c>
      <c r="G2425" s="235" t="inlineStr">
        <is>
          <t>V</t>
        </is>
      </c>
      <c r="H2425" s="234" t="inlineStr">
        <is>
          <t>XV</t>
        </is>
      </c>
      <c r="I2425" s="188" t="inlineStr">
        <is>
          <t>Mechanical Seal</t>
        </is>
      </c>
      <c r="J2425" s="188" t="inlineStr">
        <is>
          <t>Single</t>
        </is>
      </c>
      <c r="K2425" s="188" t="n"/>
      <c r="L2425" s="188" t="inlineStr">
        <is>
          <t>Oil Lubricated Bath</t>
        </is>
      </c>
      <c r="M2425" s="188" t="inlineStr">
        <is>
          <t>X</t>
        </is>
      </c>
      <c r="N2425" s="188" t="inlineStr">
        <is>
          <t>Special/Other</t>
        </is>
      </c>
      <c r="O2425" s="188" t="inlineStr">
        <is>
          <t>Coating_Scotchkote134_interior_exterior_IncludeImpeller</t>
        </is>
      </c>
      <c r="P2425" s="172" t="inlineStr">
        <is>
          <t>RTF</t>
        </is>
      </c>
      <c r="Q2425" s="188" t="inlineStr">
        <is>
          <t>B101250</t>
        </is>
      </c>
      <c r="R2425" s="235" t="inlineStr">
        <is>
          <t>LT250</t>
        </is>
      </c>
      <c r="S2425" s="233" t="n"/>
      <c r="T2425" s="233" t="n"/>
      <c r="U2425" s="233" t="n"/>
    </row>
    <row r="2426">
      <c r="B2426" s="233" t="inlineStr">
        <is>
          <t>N</t>
        </is>
      </c>
      <c r="C2426" s="233" t="inlineStr">
        <is>
          <t>ConTab_BOM_KP_Insert_5704</t>
        </is>
      </c>
      <c r="D2426" s="233" t="n"/>
      <c r="E2426" s="233" t="inlineStr">
        <is>
          <t>1620-3_4-KP</t>
        </is>
      </c>
      <c r="F2426" s="235" t="inlineStr">
        <is>
          <t>Opt_Insert</t>
        </is>
      </c>
      <c r="G2426" s="235" t="inlineStr">
        <is>
          <t>V</t>
        </is>
      </c>
      <c r="H2426" s="234" t="inlineStr">
        <is>
          <t>XV</t>
        </is>
      </c>
      <c r="I2426" s="188" t="inlineStr">
        <is>
          <t>Packing</t>
        </is>
      </c>
      <c r="J2426" s="188" t="inlineStr">
        <is>
          <t>Packing</t>
        </is>
      </c>
      <c r="K2426" s="188" t="n"/>
      <c r="L2426" s="188" t="inlineStr">
        <is>
          <t>Oil Lubricated Bath</t>
        </is>
      </c>
      <c r="M2426" s="188" t="inlineStr">
        <is>
          <t>J</t>
        </is>
      </c>
      <c r="N2426" s="188" t="inlineStr">
        <is>
          <t>Lip Seal</t>
        </is>
      </c>
      <c r="O2426" s="188" t="inlineStr">
        <is>
          <t>Coating_Scotchkote134_interior_exterior_IncludeImpeller</t>
        </is>
      </c>
      <c r="P2426" s="172" t="inlineStr">
        <is>
          <t>RTF</t>
        </is>
      </c>
      <c r="Q2426" s="188" t="inlineStr">
        <is>
          <t>B101250</t>
        </is>
      </c>
      <c r="R2426" s="172" t="inlineStr">
        <is>
          <t>LT105</t>
        </is>
      </c>
      <c r="S2426" s="233" t="n"/>
      <c r="T2426" s="233" t="n"/>
      <c r="U2426" s="233" t="n"/>
    </row>
    <row r="2427">
      <c r="B2427" s="233" t="inlineStr">
        <is>
          <t>N</t>
        </is>
      </c>
      <c r="C2427" s="233" t="inlineStr">
        <is>
          <t>ConTab_BOM_KP_Insert_5705</t>
        </is>
      </c>
      <c r="D2427" s="233" t="n"/>
      <c r="E2427" s="233" t="inlineStr">
        <is>
          <t>1620-3_4-KP</t>
        </is>
      </c>
      <c r="F2427" s="235" t="inlineStr">
        <is>
          <t>Opt_Insert</t>
        </is>
      </c>
      <c r="G2427" s="235" t="inlineStr">
        <is>
          <t>V</t>
        </is>
      </c>
      <c r="H2427" s="234" t="inlineStr">
        <is>
          <t>XV</t>
        </is>
      </c>
      <c r="I2427" s="188" t="inlineStr">
        <is>
          <t>Packing</t>
        </is>
      </c>
      <c r="J2427" s="188" t="inlineStr">
        <is>
          <t>Packing</t>
        </is>
      </c>
      <c r="K2427" s="188" t="n"/>
      <c r="L2427" s="188" t="inlineStr">
        <is>
          <t>Oil Lubricated Bath</t>
        </is>
      </c>
      <c r="M2427" s="188" t="inlineStr">
        <is>
          <t>X</t>
        </is>
      </c>
      <c r="N2427" s="188" t="inlineStr">
        <is>
          <t>Special/Other</t>
        </is>
      </c>
      <c r="O2427" s="188" t="inlineStr">
        <is>
          <t>Coating_Scotchkote134_interior_exterior_IncludeImpeller</t>
        </is>
      </c>
      <c r="P2427" s="172" t="inlineStr">
        <is>
          <t>RTF</t>
        </is>
      </c>
      <c r="Q2427" s="188" t="inlineStr">
        <is>
          <t>B101250</t>
        </is>
      </c>
      <c r="R2427" s="235" t="inlineStr">
        <is>
          <t>LT250</t>
        </is>
      </c>
      <c r="S2427" s="233" t="n"/>
      <c r="T2427" s="233" t="n"/>
      <c r="U2427" s="233" t="n"/>
    </row>
    <row r="2428">
      <c r="B2428" s="233" t="inlineStr">
        <is>
          <t>N</t>
        </is>
      </c>
      <c r="C2428" s="233" t="inlineStr">
        <is>
          <t>ConTab_BOM_KP_Insert_5706</t>
        </is>
      </c>
      <c r="D2428" s="233" t="n"/>
      <c r="E2428" s="233" t="inlineStr">
        <is>
          <t>1620-3_4-KP</t>
        </is>
      </c>
      <c r="F2428" s="235" t="inlineStr">
        <is>
          <t>Opt_Insert</t>
        </is>
      </c>
      <c r="G2428" s="235" t="inlineStr">
        <is>
          <t>V</t>
        </is>
      </c>
      <c r="H2428" s="234" t="inlineStr">
        <is>
          <t>XV</t>
        </is>
      </c>
      <c r="I2428" s="188" t="inlineStr">
        <is>
          <t>Mechanical Seal</t>
        </is>
      </c>
      <c r="J2428" s="188" t="inlineStr">
        <is>
          <t>Single</t>
        </is>
      </c>
      <c r="K2428" s="188" t="n"/>
      <c r="L2428" s="188" t="inlineStr">
        <is>
          <t>Regreasable</t>
        </is>
      </c>
      <c r="M2428" s="188" t="inlineStr">
        <is>
          <t>J</t>
        </is>
      </c>
      <c r="N2428" s="188" t="inlineStr">
        <is>
          <t>Lip Seal</t>
        </is>
      </c>
      <c r="O2428" s="188" t="inlineStr">
        <is>
          <t>Coating_Scotchkote134_interior_exterior_IncludeImpeller</t>
        </is>
      </c>
      <c r="P2428" s="172" t="inlineStr">
        <is>
          <t>RTF</t>
        </is>
      </c>
      <c r="Q2428" s="188" t="inlineStr">
        <is>
          <t>B101250</t>
        </is>
      </c>
      <c r="R2428" s="172" t="inlineStr">
        <is>
          <t>LT105</t>
        </is>
      </c>
      <c r="S2428" s="233" t="n"/>
      <c r="T2428" s="233" t="n"/>
      <c r="U2428" s="233" t="n"/>
    </row>
    <row r="2429">
      <c r="B2429" s="233" t="inlineStr">
        <is>
          <t>N</t>
        </is>
      </c>
      <c r="C2429" s="233" t="inlineStr">
        <is>
          <t>ConTab_BOM_KP_Insert_5707</t>
        </is>
      </c>
      <c r="D2429" s="233" t="n"/>
      <c r="E2429" s="233" t="inlineStr">
        <is>
          <t>1620-3_4-KP</t>
        </is>
      </c>
      <c r="F2429" s="235" t="inlineStr">
        <is>
          <t>Opt_Insert</t>
        </is>
      </c>
      <c r="G2429" s="235" t="inlineStr">
        <is>
          <t>V</t>
        </is>
      </c>
      <c r="H2429" s="234" t="inlineStr">
        <is>
          <t>XV</t>
        </is>
      </c>
      <c r="I2429" s="188" t="inlineStr">
        <is>
          <t>Packing</t>
        </is>
      </c>
      <c r="J2429" s="188" t="inlineStr">
        <is>
          <t>Packing</t>
        </is>
      </c>
      <c r="K2429" s="188" t="n"/>
      <c r="L2429" s="188" t="inlineStr">
        <is>
          <t>Regreasable</t>
        </is>
      </c>
      <c r="M2429" s="188" t="inlineStr">
        <is>
          <t>J</t>
        </is>
      </c>
      <c r="N2429" s="188" t="inlineStr">
        <is>
          <t>Lip Seal</t>
        </is>
      </c>
      <c r="O2429" s="188" t="inlineStr">
        <is>
          <t>Coating_Scotchkote134_interior_exterior_IncludeImpeller</t>
        </is>
      </c>
      <c r="P2429" s="172" t="inlineStr">
        <is>
          <t>RTF</t>
        </is>
      </c>
      <c r="Q2429" s="188" t="inlineStr">
        <is>
          <t>B101250</t>
        </is>
      </c>
      <c r="R2429" s="172" t="inlineStr">
        <is>
          <t>LT105</t>
        </is>
      </c>
      <c r="S2429" s="233" t="n"/>
      <c r="T2429" s="233" t="n"/>
      <c r="U2429" s="233" t="n"/>
    </row>
    <row r="2430">
      <c r="B2430" s="233" t="inlineStr">
        <is>
          <t>N</t>
        </is>
      </c>
      <c r="C2430" s="233" t="inlineStr">
        <is>
          <t>ConTab_BOM_KP_Insert_5708</t>
        </is>
      </c>
      <c r="D2430" s="233" t="n"/>
      <c r="E2430" s="233" t="inlineStr">
        <is>
          <t>1620-3_4-KP</t>
        </is>
      </c>
      <c r="F2430" s="235" t="inlineStr">
        <is>
          <t>Opt_Insert</t>
        </is>
      </c>
      <c r="G2430" s="235" t="inlineStr">
        <is>
          <t>V</t>
        </is>
      </c>
      <c r="H2430" s="234" t="inlineStr">
        <is>
          <t>XV</t>
        </is>
      </c>
      <c r="I2430" s="188" t="inlineStr">
        <is>
          <t>Mechanical Seal</t>
        </is>
      </c>
      <c r="J2430" s="188" t="inlineStr">
        <is>
          <t>Single</t>
        </is>
      </c>
      <c r="K2430" s="188" t="n"/>
      <c r="L2430" s="188" t="inlineStr">
        <is>
          <t>Regreasable</t>
        </is>
      </c>
      <c r="M2430" s="188" t="inlineStr">
        <is>
          <t>J</t>
        </is>
      </c>
      <c r="N2430" s="188" t="inlineStr">
        <is>
          <t>Labrynth Lip Seal</t>
        </is>
      </c>
      <c r="O2430" s="188" t="inlineStr">
        <is>
          <t>Coating_Scotchkote134_interior_exterior_IncludeImpeller</t>
        </is>
      </c>
      <c r="P2430" s="172" t="inlineStr">
        <is>
          <t>RTF</t>
        </is>
      </c>
      <c r="Q2430" s="188" t="inlineStr">
        <is>
          <t>B101250</t>
        </is>
      </c>
      <c r="R2430" s="172" t="inlineStr">
        <is>
          <t>LT105</t>
        </is>
      </c>
      <c r="S2430" s="233" t="n"/>
      <c r="T2430" s="233" t="n"/>
      <c r="U2430" s="233" t="n"/>
    </row>
    <row r="2431">
      <c r="B2431" s="233" t="inlineStr">
        <is>
          <t>N</t>
        </is>
      </c>
      <c r="C2431" s="233" t="inlineStr">
        <is>
          <t>ConTab_BOM_KP_Insert_5709</t>
        </is>
      </c>
      <c r="D2431" s="233" t="n"/>
      <c r="E2431" s="233" t="inlineStr">
        <is>
          <t>1620-3_4-KP</t>
        </is>
      </c>
      <c r="F2431" s="235" t="inlineStr">
        <is>
          <t>Opt_Insert</t>
        </is>
      </c>
      <c r="G2431" s="235" t="inlineStr">
        <is>
          <t>V</t>
        </is>
      </c>
      <c r="H2431" s="234" t="inlineStr">
        <is>
          <t>XV</t>
        </is>
      </c>
      <c r="I2431" s="188" t="inlineStr">
        <is>
          <t>Packing</t>
        </is>
      </c>
      <c r="J2431" s="188" t="inlineStr">
        <is>
          <t>Packing</t>
        </is>
      </c>
      <c r="K2431" s="188" t="n"/>
      <c r="L2431" s="188" t="inlineStr">
        <is>
          <t>Regreasable</t>
        </is>
      </c>
      <c r="M2431" s="188" t="inlineStr">
        <is>
          <t>J</t>
        </is>
      </c>
      <c r="N2431" s="188" t="inlineStr">
        <is>
          <t>Labrynth Lip Seal</t>
        </is>
      </c>
      <c r="O2431" s="188" t="inlineStr">
        <is>
          <t>Coating_Scotchkote134_interior_exterior_IncludeImpeller</t>
        </is>
      </c>
      <c r="P2431" s="172" t="inlineStr">
        <is>
          <t>RTF</t>
        </is>
      </c>
      <c r="Q2431" s="188" t="inlineStr">
        <is>
          <t>B101250</t>
        </is>
      </c>
      <c r="R2431" s="172" t="inlineStr">
        <is>
          <t>LT105</t>
        </is>
      </c>
      <c r="S2431" s="233" t="n"/>
      <c r="T2431" s="233" t="n"/>
      <c r="U2431" s="233" t="n"/>
    </row>
    <row r="2432">
      <c r="B2432" s="233" t="inlineStr">
        <is>
          <t>N</t>
        </is>
      </c>
      <c r="C2432" s="233" t="inlineStr">
        <is>
          <t>ConTab_BOM_KP_Insert_5710</t>
        </is>
      </c>
      <c r="D2432" s="233" t="n"/>
      <c r="E2432" s="233" t="inlineStr">
        <is>
          <t>1620-3_4-KP</t>
        </is>
      </c>
      <c r="F2432" s="235" t="inlineStr">
        <is>
          <t>Opt_Insert</t>
        </is>
      </c>
      <c r="G2432" s="235" t="inlineStr">
        <is>
          <t>V</t>
        </is>
      </c>
      <c r="H2432" s="234" t="inlineStr">
        <is>
          <t>XV</t>
        </is>
      </c>
      <c r="I2432" s="188" t="inlineStr">
        <is>
          <t>Mechanical Seal</t>
        </is>
      </c>
      <c r="J2432" s="188" t="inlineStr">
        <is>
          <t>Single</t>
        </is>
      </c>
      <c r="K2432" s="188" t="n"/>
      <c r="L2432" s="188" t="inlineStr">
        <is>
          <t>Oil Lubricated Bath</t>
        </is>
      </c>
      <c r="M2432" s="188" t="inlineStr">
        <is>
          <t>J</t>
        </is>
      </c>
      <c r="N2432" s="188" t="inlineStr">
        <is>
          <t>Labrynth Lip Seal</t>
        </is>
      </c>
      <c r="O2432" s="188" t="inlineStr">
        <is>
          <t>Coating_Scotchkote134_interior_exterior_IncludeImpeller</t>
        </is>
      </c>
      <c r="P2432" s="172" t="inlineStr">
        <is>
          <t>RTF</t>
        </is>
      </c>
      <c r="Q2432" s="188" t="inlineStr">
        <is>
          <t>B101250</t>
        </is>
      </c>
      <c r="R2432" s="172" t="inlineStr">
        <is>
          <t>LT105</t>
        </is>
      </c>
      <c r="S2432" s="233" t="n"/>
      <c r="T2432" s="233" t="n"/>
      <c r="U2432" s="233" t="n"/>
    </row>
    <row r="2433">
      <c r="B2433" s="233" t="inlineStr">
        <is>
          <t>N</t>
        </is>
      </c>
      <c r="C2433" s="233" t="inlineStr">
        <is>
          <t>ConTab_BOM_KP_Insert_5711</t>
        </is>
      </c>
      <c r="D2433" s="233" t="n"/>
      <c r="E2433" s="233" t="inlineStr">
        <is>
          <t>1620-3_4-KP</t>
        </is>
      </c>
      <c r="F2433" s="235" t="inlineStr">
        <is>
          <t>Opt_Insert</t>
        </is>
      </c>
      <c r="G2433" s="235" t="inlineStr">
        <is>
          <t>V</t>
        </is>
      </c>
      <c r="H2433" s="234" t="inlineStr">
        <is>
          <t>XV</t>
        </is>
      </c>
      <c r="I2433" s="188" t="inlineStr">
        <is>
          <t>Packing</t>
        </is>
      </c>
      <c r="J2433" s="188" t="inlineStr">
        <is>
          <t>Packing</t>
        </is>
      </c>
      <c r="K2433" s="188" t="n"/>
      <c r="L2433" s="188" t="inlineStr">
        <is>
          <t>Oil Lubricated Bath</t>
        </is>
      </c>
      <c r="M2433" s="188" t="inlineStr">
        <is>
          <t>J</t>
        </is>
      </c>
      <c r="N2433" s="188" t="inlineStr">
        <is>
          <t>Labrynth Lip Seal</t>
        </is>
      </c>
      <c r="O2433" s="188" t="inlineStr">
        <is>
          <t>Coating_Scotchkote134_interior_exterior_IncludeImpeller</t>
        </is>
      </c>
      <c r="P2433" s="172" t="inlineStr">
        <is>
          <t>RTF</t>
        </is>
      </c>
      <c r="Q2433" s="188" t="inlineStr">
        <is>
          <t>B101250</t>
        </is>
      </c>
      <c r="R2433" s="172" t="inlineStr">
        <is>
          <t>LT105</t>
        </is>
      </c>
      <c r="S2433" s="233" t="n"/>
      <c r="T2433" s="233" t="n"/>
      <c r="U2433" s="233" t="n"/>
    </row>
    <row r="2434">
      <c r="B2434" s="233" t="inlineStr">
        <is>
          <t>N</t>
        </is>
      </c>
      <c r="C2434" s="233" t="inlineStr">
        <is>
          <t>ConTab_BOM_KP_Insert_5748</t>
        </is>
      </c>
      <c r="D2434" s="233" t="n"/>
      <c r="E2434" s="233" t="inlineStr">
        <is>
          <t>2023-3_4-KP</t>
        </is>
      </c>
      <c r="F2434" s="235" t="inlineStr">
        <is>
          <t>Opt_Insert</t>
        </is>
      </c>
      <c r="G2434" s="235" t="inlineStr">
        <is>
          <t>B</t>
        </is>
      </c>
      <c r="H2434" s="234" t="inlineStr">
        <is>
          <t>XB</t>
        </is>
      </c>
      <c r="I2434" s="188" t="inlineStr">
        <is>
          <t>Mechanical Seal</t>
        </is>
      </c>
      <c r="J2434" s="188" t="inlineStr">
        <is>
          <t>Single</t>
        </is>
      </c>
      <c r="K2434" s="188" t="n"/>
      <c r="L2434" s="188" t="inlineStr">
        <is>
          <t>Regreasable</t>
        </is>
      </c>
      <c r="M2434" s="188" t="inlineStr">
        <is>
          <t>X</t>
        </is>
      </c>
      <c r="N2434" s="188" t="inlineStr">
        <is>
          <t>Special/Other</t>
        </is>
      </c>
      <c r="O2434" s="188" t="inlineStr">
        <is>
          <t>Coating_Standard</t>
        </is>
      </c>
      <c r="P2434" s="172" t="inlineStr">
        <is>
          <t>RTF</t>
        </is>
      </c>
      <c r="Q2434" s="188" t="inlineStr">
        <is>
          <t>B101250</t>
        </is>
      </c>
      <c r="R2434" s="172" t="inlineStr">
        <is>
          <t>LT029</t>
        </is>
      </c>
      <c r="S2434" s="233" t="n"/>
      <c r="T2434" s="233" t="n"/>
      <c r="U2434" s="233" t="n"/>
    </row>
    <row r="2435">
      <c r="B2435" s="233" t="inlineStr">
        <is>
          <t>N</t>
        </is>
      </c>
      <c r="C2435" s="233" t="inlineStr">
        <is>
          <t>ConTab_BOM_KP_Insert_5749</t>
        </is>
      </c>
      <c r="D2435" s="233" t="n"/>
      <c r="E2435" s="233" t="inlineStr">
        <is>
          <t>2023-3_4-KP</t>
        </is>
      </c>
      <c r="F2435" s="235" t="inlineStr">
        <is>
          <t>Opt_Insert</t>
        </is>
      </c>
      <c r="G2435" s="235" t="inlineStr">
        <is>
          <t>B</t>
        </is>
      </c>
      <c r="H2435" s="234" t="inlineStr">
        <is>
          <t>XB</t>
        </is>
      </c>
      <c r="I2435" s="188" t="inlineStr">
        <is>
          <t>Packing</t>
        </is>
      </c>
      <c r="J2435" s="188" t="inlineStr">
        <is>
          <t>Packing</t>
        </is>
      </c>
      <c r="K2435" s="188" t="n"/>
      <c r="L2435" s="188" t="inlineStr">
        <is>
          <t>Regreasable</t>
        </is>
      </c>
      <c r="M2435" s="188" t="inlineStr">
        <is>
          <t>X</t>
        </is>
      </c>
      <c r="N2435" s="188" t="inlineStr">
        <is>
          <t>Special/Other</t>
        </is>
      </c>
      <c r="O2435" s="188" t="inlineStr">
        <is>
          <t>Coating_Standard</t>
        </is>
      </c>
      <c r="P2435" s="172" t="inlineStr">
        <is>
          <t>RTF</t>
        </is>
      </c>
      <c r="Q2435" s="188" t="inlineStr">
        <is>
          <t>B101250</t>
        </is>
      </c>
      <c r="R2435" s="172" t="inlineStr">
        <is>
          <t>LT029</t>
        </is>
      </c>
      <c r="S2435" s="233" t="n"/>
      <c r="T2435" s="233" t="n"/>
      <c r="U2435" s="233" t="n"/>
    </row>
    <row r="2436">
      <c r="B2436" s="233" t="inlineStr">
        <is>
          <t>N</t>
        </is>
      </c>
      <c r="C2436" s="233" t="inlineStr">
        <is>
          <t>ConTab_BOM_KP_Insert_5750</t>
        </is>
      </c>
      <c r="D2436" s="233" t="n"/>
      <c r="E2436" s="233" t="inlineStr">
        <is>
          <t>2023-3_4-KP</t>
        </is>
      </c>
      <c r="F2436" s="235" t="inlineStr">
        <is>
          <t>Opt_Insert</t>
        </is>
      </c>
      <c r="G2436" s="235" t="inlineStr">
        <is>
          <t>B</t>
        </is>
      </c>
      <c r="H2436" s="234" t="inlineStr">
        <is>
          <t>XB</t>
        </is>
      </c>
      <c r="I2436" s="188" t="inlineStr">
        <is>
          <t>Mechanical Seal</t>
        </is>
      </c>
      <c r="J2436" s="188" t="inlineStr">
        <is>
          <t>Single</t>
        </is>
      </c>
      <c r="K2436" s="188" t="n"/>
      <c r="L2436" s="188" t="inlineStr">
        <is>
          <t>Oil Lubricated Bath</t>
        </is>
      </c>
      <c r="M2436" s="188" t="inlineStr">
        <is>
          <t>C35</t>
        </is>
      </c>
      <c r="N2436" s="188" t="inlineStr">
        <is>
          <t>Lip Seal</t>
        </is>
      </c>
      <c r="O2436" s="188" t="inlineStr">
        <is>
          <t>Coating_Standard</t>
        </is>
      </c>
      <c r="P2436" s="208" t="n">
        <v>98571826</v>
      </c>
      <c r="Q2436" s="188" t="inlineStr">
        <is>
          <t>B103120</t>
        </is>
      </c>
      <c r="R2436" s="172" t="inlineStr">
        <is>
          <t>LT105</t>
        </is>
      </c>
      <c r="S2436" s="233" t="n"/>
      <c r="T2436" s="233" t="n"/>
      <c r="U2436" s="233" t="n"/>
    </row>
    <row r="2437">
      <c r="B2437" s="233" t="inlineStr">
        <is>
          <t>N</t>
        </is>
      </c>
      <c r="C2437" s="233" t="inlineStr">
        <is>
          <t>ConTab_BOM_KP_Insert_5751</t>
        </is>
      </c>
      <c r="D2437" s="233" t="n"/>
      <c r="E2437" s="233" t="inlineStr">
        <is>
          <t>2023-3_4-KP</t>
        </is>
      </c>
      <c r="F2437" s="235" t="inlineStr">
        <is>
          <t>Opt_Insert</t>
        </is>
      </c>
      <c r="G2437" s="235" t="inlineStr">
        <is>
          <t>B</t>
        </is>
      </c>
      <c r="H2437" s="234" t="inlineStr">
        <is>
          <t>XB</t>
        </is>
      </c>
      <c r="I2437" s="188" t="inlineStr">
        <is>
          <t>Mechanical Seal</t>
        </is>
      </c>
      <c r="J2437" s="188" t="inlineStr">
        <is>
          <t>Single</t>
        </is>
      </c>
      <c r="K2437" s="188" t="n"/>
      <c r="L2437" s="188" t="inlineStr">
        <is>
          <t>Oil Lubricated Bath</t>
        </is>
      </c>
      <c r="M2437" s="188" t="inlineStr">
        <is>
          <t>J</t>
        </is>
      </c>
      <c r="N2437" s="188" t="inlineStr">
        <is>
          <t>Lip Seal</t>
        </is>
      </c>
      <c r="O2437" s="188" t="inlineStr">
        <is>
          <t>Coating_Standard</t>
        </is>
      </c>
      <c r="P2437" s="208" t="n">
        <v>98577187</v>
      </c>
      <c r="Q2437" s="188" t="inlineStr">
        <is>
          <t>B101250</t>
        </is>
      </c>
      <c r="R2437" s="172" t="inlineStr">
        <is>
          <t>LT105</t>
        </is>
      </c>
      <c r="S2437" s="233" t="n"/>
      <c r="T2437" s="233" t="n"/>
      <c r="U2437" s="233" t="n"/>
    </row>
    <row r="2438">
      <c r="B2438" s="233" t="inlineStr">
        <is>
          <t>N</t>
        </is>
      </c>
      <c r="C2438" s="233" t="inlineStr">
        <is>
          <t>ConTab_BOM_KP_Insert_5752</t>
        </is>
      </c>
      <c r="D2438" s="233" t="n"/>
      <c r="E2438" s="233" t="inlineStr">
        <is>
          <t>2023-3_4-KP</t>
        </is>
      </c>
      <c r="F2438" s="235" t="inlineStr">
        <is>
          <t>Opt_Insert</t>
        </is>
      </c>
      <c r="G2438" s="235" t="inlineStr">
        <is>
          <t>B</t>
        </is>
      </c>
      <c r="H2438" s="234" t="inlineStr">
        <is>
          <t>XB</t>
        </is>
      </c>
      <c r="I2438" s="188" t="inlineStr">
        <is>
          <t>Mechanical Seal</t>
        </is>
      </c>
      <c r="J2438" s="188" t="inlineStr">
        <is>
          <t>Single</t>
        </is>
      </c>
      <c r="K2438" s="188" t="n"/>
      <c r="L2438" s="188" t="inlineStr">
        <is>
          <t>Oil Lubricated Bath</t>
        </is>
      </c>
      <c r="M2438" s="188" t="inlineStr">
        <is>
          <t>X</t>
        </is>
      </c>
      <c r="N2438" s="188" t="inlineStr">
        <is>
          <t>Special/Other</t>
        </is>
      </c>
      <c r="O2438" s="188" t="inlineStr">
        <is>
          <t>Coating_Standard</t>
        </is>
      </c>
      <c r="P2438" s="172" t="inlineStr">
        <is>
          <t>RTF</t>
        </is>
      </c>
      <c r="Q2438" s="188" t="inlineStr">
        <is>
          <t>B101250</t>
        </is>
      </c>
      <c r="R2438" s="172" t="inlineStr">
        <is>
          <t>LT029</t>
        </is>
      </c>
      <c r="S2438" s="233" t="n"/>
      <c r="T2438" s="233" t="n"/>
      <c r="U2438" s="233" t="n"/>
    </row>
    <row r="2439">
      <c r="B2439" s="233" t="inlineStr">
        <is>
          <t>N</t>
        </is>
      </c>
      <c r="C2439" s="233" t="inlineStr">
        <is>
          <t>ConTab_BOM_KP_Insert_5753</t>
        </is>
      </c>
      <c r="D2439" s="233" t="n"/>
      <c r="E2439" s="233" t="inlineStr">
        <is>
          <t>2023-3_4-KP</t>
        </is>
      </c>
      <c r="F2439" s="235" t="inlineStr">
        <is>
          <t>Opt_Insert</t>
        </is>
      </c>
      <c r="G2439" s="235" t="inlineStr">
        <is>
          <t>B</t>
        </is>
      </c>
      <c r="H2439" s="234" t="inlineStr">
        <is>
          <t>XB</t>
        </is>
      </c>
      <c r="I2439" s="188" t="inlineStr">
        <is>
          <t>Packing</t>
        </is>
      </c>
      <c r="J2439" s="188" t="inlineStr">
        <is>
          <t>Packing</t>
        </is>
      </c>
      <c r="K2439" s="188" t="n"/>
      <c r="L2439" s="188" t="inlineStr">
        <is>
          <t>Oil Lubricated Bath</t>
        </is>
      </c>
      <c r="M2439" s="188" t="inlineStr">
        <is>
          <t>C35</t>
        </is>
      </c>
      <c r="N2439" s="188" t="inlineStr">
        <is>
          <t>Lip Seal</t>
        </is>
      </c>
      <c r="O2439" s="188" t="inlineStr">
        <is>
          <t>Coating_Standard</t>
        </is>
      </c>
      <c r="P2439" s="172" t="inlineStr">
        <is>
          <t>RTF</t>
        </is>
      </c>
      <c r="Q2439" s="188" t="inlineStr">
        <is>
          <t>B103120</t>
        </is>
      </c>
      <c r="R2439" s="172" t="inlineStr">
        <is>
          <t>LT105</t>
        </is>
      </c>
      <c r="S2439" s="233" t="n"/>
      <c r="T2439" s="233" t="n"/>
      <c r="U2439" s="233" t="n"/>
    </row>
    <row r="2440">
      <c r="B2440" s="233" t="inlineStr">
        <is>
          <t>N</t>
        </is>
      </c>
      <c r="C2440" s="233" t="inlineStr">
        <is>
          <t>ConTab_BOM_KP_Insert_5754</t>
        </is>
      </c>
      <c r="D2440" s="233" t="n"/>
      <c r="E2440" s="233" t="inlineStr">
        <is>
          <t>2023-3_4-KP</t>
        </is>
      </c>
      <c r="F2440" s="235" t="inlineStr">
        <is>
          <t>Opt_Insert</t>
        </is>
      </c>
      <c r="G2440" s="235" t="inlineStr">
        <is>
          <t>B</t>
        </is>
      </c>
      <c r="H2440" s="234" t="inlineStr">
        <is>
          <t>XB</t>
        </is>
      </c>
      <c r="I2440" s="188" t="inlineStr">
        <is>
          <t>Packing</t>
        </is>
      </c>
      <c r="J2440" s="188" t="inlineStr">
        <is>
          <t>Packing</t>
        </is>
      </c>
      <c r="K2440" s="188" t="n"/>
      <c r="L2440" s="188" t="inlineStr">
        <is>
          <t>Oil Lubricated Bath</t>
        </is>
      </c>
      <c r="M2440" s="188" t="inlineStr">
        <is>
          <t>J</t>
        </is>
      </c>
      <c r="N2440" s="188" t="inlineStr">
        <is>
          <t>Lip Seal</t>
        </is>
      </c>
      <c r="O2440" s="188" t="inlineStr">
        <is>
          <t>Coating_Standard</t>
        </is>
      </c>
      <c r="P2440" s="172" t="inlineStr">
        <is>
          <t>RTF</t>
        </is>
      </c>
      <c r="Q2440" s="188" t="inlineStr">
        <is>
          <t>B101250</t>
        </is>
      </c>
      <c r="R2440" s="172" t="inlineStr">
        <is>
          <t>LT105</t>
        </is>
      </c>
      <c r="S2440" s="233" t="n"/>
      <c r="T2440" s="233" t="n"/>
      <c r="U2440" s="233" t="n"/>
    </row>
    <row r="2441">
      <c r="B2441" s="233" t="inlineStr">
        <is>
          <t>N</t>
        </is>
      </c>
      <c r="C2441" s="233" t="inlineStr">
        <is>
          <t>ConTab_BOM_KP_Insert_5755</t>
        </is>
      </c>
      <c r="D2441" s="233" t="n"/>
      <c r="E2441" s="233" t="inlineStr">
        <is>
          <t>2023-3_4-KP</t>
        </is>
      </c>
      <c r="F2441" s="235" t="inlineStr">
        <is>
          <t>Opt_Insert</t>
        </is>
      </c>
      <c r="G2441" s="235" t="inlineStr">
        <is>
          <t>B</t>
        </is>
      </c>
      <c r="H2441" s="234" t="inlineStr">
        <is>
          <t>XB</t>
        </is>
      </c>
      <c r="I2441" s="188" t="inlineStr">
        <is>
          <t>Packing</t>
        </is>
      </c>
      <c r="J2441" s="188" t="inlineStr">
        <is>
          <t>Packing</t>
        </is>
      </c>
      <c r="K2441" s="188" t="n"/>
      <c r="L2441" s="188" t="inlineStr">
        <is>
          <t>Oil Lubricated Bath</t>
        </is>
      </c>
      <c r="M2441" s="188" t="inlineStr">
        <is>
          <t>X</t>
        </is>
      </c>
      <c r="N2441" s="188" t="inlineStr">
        <is>
          <t>Special/Other</t>
        </is>
      </c>
      <c r="O2441" s="188" t="inlineStr">
        <is>
          <t>Coating_Standard</t>
        </is>
      </c>
      <c r="P2441" s="172" t="inlineStr">
        <is>
          <t>RTF</t>
        </is>
      </c>
      <c r="Q2441" s="188" t="inlineStr">
        <is>
          <t>B101250</t>
        </is>
      </c>
      <c r="R2441" s="172" t="inlineStr">
        <is>
          <t>LT029</t>
        </is>
      </c>
      <c r="S2441" s="233" t="n"/>
      <c r="T2441" s="233" t="n"/>
      <c r="U2441" s="233" t="n"/>
    </row>
    <row r="2442">
      <c r="B2442" s="233" t="inlineStr">
        <is>
          <t>N</t>
        </is>
      </c>
      <c r="C2442" s="233" t="inlineStr">
        <is>
          <t>ConTab_BOM_KP_Insert_5756</t>
        </is>
      </c>
      <c r="D2442" s="233" t="n"/>
      <c r="E2442" s="233" t="inlineStr">
        <is>
          <t>2023-3_4-KP</t>
        </is>
      </c>
      <c r="F2442" s="235" t="inlineStr">
        <is>
          <t>Opt_Insert</t>
        </is>
      </c>
      <c r="G2442" s="235" t="inlineStr">
        <is>
          <t>B</t>
        </is>
      </c>
      <c r="H2442" s="234" t="inlineStr">
        <is>
          <t>XB</t>
        </is>
      </c>
      <c r="I2442" s="188" t="inlineStr">
        <is>
          <t>Mechanical Seal</t>
        </is>
      </c>
      <c r="J2442" s="188" t="inlineStr">
        <is>
          <t>Single</t>
        </is>
      </c>
      <c r="K2442" s="188" t="n"/>
      <c r="L2442" s="188" t="inlineStr">
        <is>
          <t>Regreasable</t>
        </is>
      </c>
      <c r="M2442" s="188" t="inlineStr">
        <is>
          <t>C35</t>
        </is>
      </c>
      <c r="N2442" s="188" t="inlineStr">
        <is>
          <t>Lip Seal</t>
        </is>
      </c>
      <c r="O2442" s="188" t="inlineStr">
        <is>
          <t>Coating_Standard</t>
        </is>
      </c>
      <c r="P2442" s="172" t="inlineStr">
        <is>
          <t>RTF</t>
        </is>
      </c>
      <c r="Q2442" s="188" t="inlineStr">
        <is>
          <t>B103120</t>
        </is>
      </c>
      <c r="R2442" s="172" t="inlineStr">
        <is>
          <t>LT105</t>
        </is>
      </c>
      <c r="S2442" s="233" t="n"/>
      <c r="T2442" s="233" t="n"/>
      <c r="U2442" s="233" t="n"/>
    </row>
    <row r="2443">
      <c r="B2443" s="233" t="inlineStr">
        <is>
          <t>N</t>
        </is>
      </c>
      <c r="C2443" s="233" t="inlineStr">
        <is>
          <t>ConTab_BOM_KP_Insert_5757</t>
        </is>
      </c>
      <c r="D2443" s="233" t="n"/>
      <c r="E2443" s="233" t="inlineStr">
        <is>
          <t>2023-3_4-KP</t>
        </is>
      </c>
      <c r="F2443" s="235" t="inlineStr">
        <is>
          <t>Opt_Insert</t>
        </is>
      </c>
      <c r="G2443" s="235" t="inlineStr">
        <is>
          <t>B</t>
        </is>
      </c>
      <c r="H2443" s="234" t="inlineStr">
        <is>
          <t>XB</t>
        </is>
      </c>
      <c r="I2443" s="188" t="inlineStr">
        <is>
          <t>Mechanical Seal</t>
        </is>
      </c>
      <c r="J2443" s="188" t="inlineStr">
        <is>
          <t>Single</t>
        </is>
      </c>
      <c r="K2443" s="188" t="n"/>
      <c r="L2443" s="188" t="inlineStr">
        <is>
          <t>Regreasable</t>
        </is>
      </c>
      <c r="M2443" s="188" t="inlineStr">
        <is>
          <t>J</t>
        </is>
      </c>
      <c r="N2443" s="188" t="inlineStr">
        <is>
          <t>Lip Seal</t>
        </is>
      </c>
      <c r="O2443" s="188" t="inlineStr">
        <is>
          <t>Coating_Standard</t>
        </is>
      </c>
      <c r="P2443" s="172" t="inlineStr">
        <is>
          <t>RTF</t>
        </is>
      </c>
      <c r="Q2443" s="188" t="inlineStr">
        <is>
          <t>B101250</t>
        </is>
      </c>
      <c r="R2443" s="172" t="inlineStr">
        <is>
          <t>LT105</t>
        </is>
      </c>
      <c r="S2443" s="233" t="n"/>
      <c r="T2443" s="233" t="n"/>
      <c r="U2443" s="233" t="n"/>
    </row>
    <row r="2444">
      <c r="B2444" s="233" t="inlineStr">
        <is>
          <t>N</t>
        </is>
      </c>
      <c r="C2444" s="233" t="inlineStr">
        <is>
          <t>ConTab_BOM_KP_Insert_5758</t>
        </is>
      </c>
      <c r="D2444" s="233" t="n"/>
      <c r="E2444" s="233" t="inlineStr">
        <is>
          <t>2023-3_4-KP</t>
        </is>
      </c>
      <c r="F2444" s="235" t="inlineStr">
        <is>
          <t>Opt_Insert</t>
        </is>
      </c>
      <c r="G2444" s="235" t="inlineStr">
        <is>
          <t>B</t>
        </is>
      </c>
      <c r="H2444" s="234" t="inlineStr">
        <is>
          <t>XB</t>
        </is>
      </c>
      <c r="I2444" s="188" t="inlineStr">
        <is>
          <t>Packing</t>
        </is>
      </c>
      <c r="J2444" s="188" t="inlineStr">
        <is>
          <t>Packing</t>
        </is>
      </c>
      <c r="K2444" s="188" t="n"/>
      <c r="L2444" s="188" t="inlineStr">
        <is>
          <t>Regreasable</t>
        </is>
      </c>
      <c r="M2444" s="188" t="inlineStr">
        <is>
          <t>C35</t>
        </is>
      </c>
      <c r="N2444" s="188" t="inlineStr">
        <is>
          <t>Lip Seal</t>
        </is>
      </c>
      <c r="O2444" s="188" t="inlineStr">
        <is>
          <t>Coating_Standard</t>
        </is>
      </c>
      <c r="P2444" s="172" t="inlineStr">
        <is>
          <t>RTF</t>
        </is>
      </c>
      <c r="Q2444" s="188" t="inlineStr">
        <is>
          <t>B103120</t>
        </is>
      </c>
      <c r="R2444" s="172" t="inlineStr">
        <is>
          <t>LT105</t>
        </is>
      </c>
      <c r="S2444" s="233" t="n"/>
      <c r="T2444" s="233" t="n"/>
      <c r="U2444" s="233" t="n"/>
    </row>
    <row r="2445">
      <c r="B2445" s="233" t="inlineStr">
        <is>
          <t>N</t>
        </is>
      </c>
      <c r="C2445" s="233" t="inlineStr">
        <is>
          <t>ConTab_BOM_KP_Insert_5759</t>
        </is>
      </c>
      <c r="D2445" s="233" t="n"/>
      <c r="E2445" s="233" t="inlineStr">
        <is>
          <t>2023-3_4-KP</t>
        </is>
      </c>
      <c r="F2445" s="235" t="inlineStr">
        <is>
          <t>Opt_Insert</t>
        </is>
      </c>
      <c r="G2445" s="235" t="inlineStr">
        <is>
          <t>B</t>
        </is>
      </c>
      <c r="H2445" s="234" t="inlineStr">
        <is>
          <t>XB</t>
        </is>
      </c>
      <c r="I2445" s="188" t="inlineStr">
        <is>
          <t>Packing</t>
        </is>
      </c>
      <c r="J2445" s="188" t="inlineStr">
        <is>
          <t>Packing</t>
        </is>
      </c>
      <c r="K2445" s="188" t="n"/>
      <c r="L2445" s="188" t="inlineStr">
        <is>
          <t>Regreasable</t>
        </is>
      </c>
      <c r="M2445" s="188" t="inlineStr">
        <is>
          <t>J</t>
        </is>
      </c>
      <c r="N2445" s="188" t="inlineStr">
        <is>
          <t>Lip Seal</t>
        </is>
      </c>
      <c r="O2445" s="188" t="inlineStr">
        <is>
          <t>Coating_Standard</t>
        </is>
      </c>
      <c r="P2445" s="172" t="inlineStr">
        <is>
          <t>RTF</t>
        </is>
      </c>
      <c r="Q2445" s="188" t="inlineStr">
        <is>
          <t>B101250</t>
        </is>
      </c>
      <c r="R2445" s="172" t="inlineStr">
        <is>
          <t>LT105</t>
        </is>
      </c>
      <c r="S2445" s="233" t="n"/>
      <c r="T2445" s="233" t="n"/>
      <c r="U2445" s="233" t="n"/>
    </row>
    <row r="2446">
      <c r="B2446" s="233" t="inlineStr">
        <is>
          <t>N</t>
        </is>
      </c>
      <c r="C2446" s="233" t="inlineStr">
        <is>
          <t>ConTab_BOM_KP_Insert_5760</t>
        </is>
      </c>
      <c r="D2446" s="233" t="n"/>
      <c r="E2446" s="233" t="inlineStr">
        <is>
          <t>2023-3_4-KP</t>
        </is>
      </c>
      <c r="F2446" s="235" t="inlineStr">
        <is>
          <t>Opt_Insert</t>
        </is>
      </c>
      <c r="G2446" s="235" t="inlineStr">
        <is>
          <t>B</t>
        </is>
      </c>
      <c r="H2446" s="234" t="inlineStr">
        <is>
          <t>XB</t>
        </is>
      </c>
      <c r="I2446" s="188" t="inlineStr">
        <is>
          <t>Mechanical Seal</t>
        </is>
      </c>
      <c r="J2446" s="188" t="inlineStr">
        <is>
          <t>Single</t>
        </is>
      </c>
      <c r="K2446" s="188" t="n"/>
      <c r="L2446" s="188" t="inlineStr">
        <is>
          <t>Regreasable</t>
        </is>
      </c>
      <c r="M2446" s="188" t="inlineStr">
        <is>
          <t>C35</t>
        </is>
      </c>
      <c r="N2446" s="188" t="inlineStr">
        <is>
          <t>Labrynth Lip Seal</t>
        </is>
      </c>
      <c r="O2446" s="188" t="inlineStr">
        <is>
          <t>Coating_Standard</t>
        </is>
      </c>
      <c r="P2446" s="172" t="inlineStr">
        <is>
          <t>RTF</t>
        </is>
      </c>
      <c r="Q2446" s="188" t="inlineStr">
        <is>
          <t>B101250</t>
        </is>
      </c>
      <c r="R2446" s="172" t="inlineStr">
        <is>
          <t>LT105</t>
        </is>
      </c>
      <c r="S2446" s="233" t="n"/>
      <c r="T2446" s="233" t="n"/>
      <c r="U2446" s="233" t="n"/>
    </row>
    <row r="2447">
      <c r="B2447" s="233" t="inlineStr">
        <is>
          <t>N</t>
        </is>
      </c>
      <c r="C2447" s="233" t="inlineStr">
        <is>
          <t>ConTab_BOM_KP_Insert_5761</t>
        </is>
      </c>
      <c r="D2447" s="233" t="n"/>
      <c r="E2447" s="233" t="inlineStr">
        <is>
          <t>2023-3_4-KP</t>
        </is>
      </c>
      <c r="F2447" s="235" t="inlineStr">
        <is>
          <t>Opt_Insert</t>
        </is>
      </c>
      <c r="G2447" s="235" t="inlineStr">
        <is>
          <t>B</t>
        </is>
      </c>
      <c r="H2447" s="234" t="inlineStr">
        <is>
          <t>XB</t>
        </is>
      </c>
      <c r="I2447" s="188" t="inlineStr">
        <is>
          <t>Mechanical Seal</t>
        </is>
      </c>
      <c r="J2447" s="188" t="inlineStr">
        <is>
          <t>Single</t>
        </is>
      </c>
      <c r="K2447" s="188" t="n"/>
      <c r="L2447" s="188" t="inlineStr">
        <is>
          <t>Regreasable</t>
        </is>
      </c>
      <c r="M2447" s="188" t="inlineStr">
        <is>
          <t>J</t>
        </is>
      </c>
      <c r="N2447" s="188" t="inlineStr">
        <is>
          <t>Labrynth Lip Seal</t>
        </is>
      </c>
      <c r="O2447" s="188" t="inlineStr">
        <is>
          <t>Coating_Standard</t>
        </is>
      </c>
      <c r="P2447" s="172" t="inlineStr">
        <is>
          <t>RTF</t>
        </is>
      </c>
      <c r="Q2447" s="188" t="inlineStr">
        <is>
          <t>B101250</t>
        </is>
      </c>
      <c r="R2447" s="172" t="inlineStr">
        <is>
          <t>LT105</t>
        </is>
      </c>
      <c r="S2447" s="233" t="n"/>
      <c r="T2447" s="233" t="n"/>
      <c r="U2447" s="233" t="n"/>
    </row>
    <row r="2448">
      <c r="B2448" s="233" t="inlineStr">
        <is>
          <t>N</t>
        </is>
      </c>
      <c r="C2448" s="233" t="inlineStr">
        <is>
          <t>ConTab_BOM_KP_Insert_5762</t>
        </is>
      </c>
      <c r="D2448" s="233" t="n"/>
      <c r="E2448" s="233" t="inlineStr">
        <is>
          <t>2023-3_4-KP</t>
        </is>
      </c>
      <c r="F2448" s="235" t="inlineStr">
        <is>
          <t>Opt_Insert</t>
        </is>
      </c>
      <c r="G2448" s="235" t="inlineStr">
        <is>
          <t>B</t>
        </is>
      </c>
      <c r="H2448" s="234" t="inlineStr">
        <is>
          <t>XB</t>
        </is>
      </c>
      <c r="I2448" s="188" t="inlineStr">
        <is>
          <t>Packing</t>
        </is>
      </c>
      <c r="J2448" s="188" t="inlineStr">
        <is>
          <t>Packing</t>
        </is>
      </c>
      <c r="K2448" s="188" t="n"/>
      <c r="L2448" s="188" t="inlineStr">
        <is>
          <t>Regreasable</t>
        </is>
      </c>
      <c r="M2448" s="188" t="inlineStr">
        <is>
          <t>C35</t>
        </is>
      </c>
      <c r="N2448" s="188" t="inlineStr">
        <is>
          <t>Labrynth Lip Seal</t>
        </is>
      </c>
      <c r="O2448" s="188" t="inlineStr">
        <is>
          <t>Coating_Standard</t>
        </is>
      </c>
      <c r="P2448" s="172" t="inlineStr">
        <is>
          <t>RTF</t>
        </is>
      </c>
      <c r="Q2448" s="188" t="inlineStr">
        <is>
          <t>B101250</t>
        </is>
      </c>
      <c r="R2448" s="172" t="inlineStr">
        <is>
          <t>LT105</t>
        </is>
      </c>
      <c r="S2448" s="233" t="n"/>
      <c r="T2448" s="233" t="n"/>
      <c r="U2448" s="233" t="n"/>
    </row>
    <row r="2449">
      <c r="B2449" s="233" t="inlineStr">
        <is>
          <t>N</t>
        </is>
      </c>
      <c r="C2449" s="233" t="inlineStr">
        <is>
          <t>ConTab_BOM_KP_Insert_5763</t>
        </is>
      </c>
      <c r="D2449" s="233" t="n"/>
      <c r="E2449" s="233" t="inlineStr">
        <is>
          <t>2023-3_4-KP</t>
        </is>
      </c>
      <c r="F2449" s="235" t="inlineStr">
        <is>
          <t>Opt_Insert</t>
        </is>
      </c>
      <c r="G2449" s="235" t="inlineStr">
        <is>
          <t>B</t>
        </is>
      </c>
      <c r="H2449" s="234" t="inlineStr">
        <is>
          <t>XB</t>
        </is>
      </c>
      <c r="I2449" s="188" t="inlineStr">
        <is>
          <t>Packing</t>
        </is>
      </c>
      <c r="J2449" s="188" t="inlineStr">
        <is>
          <t>Packing</t>
        </is>
      </c>
      <c r="K2449" s="188" t="n"/>
      <c r="L2449" s="188" t="inlineStr">
        <is>
          <t>Regreasable</t>
        </is>
      </c>
      <c r="M2449" s="188" t="inlineStr">
        <is>
          <t>J</t>
        </is>
      </c>
      <c r="N2449" s="188" t="inlineStr">
        <is>
          <t>Labrynth Lip Seal</t>
        </is>
      </c>
      <c r="O2449" s="188" t="inlineStr">
        <is>
          <t>Coating_Standard</t>
        </is>
      </c>
      <c r="P2449" s="172" t="inlineStr">
        <is>
          <t>RTF</t>
        </is>
      </c>
      <c r="Q2449" s="188" t="inlineStr">
        <is>
          <t>B101250</t>
        </is>
      </c>
      <c r="R2449" s="172" t="inlineStr">
        <is>
          <t>LT105</t>
        </is>
      </c>
      <c r="S2449" s="233" t="n"/>
      <c r="T2449" s="233" t="n"/>
      <c r="U2449" s="233" t="n"/>
    </row>
    <row r="2450">
      <c r="B2450" s="233" t="inlineStr">
        <is>
          <t>N</t>
        </is>
      </c>
      <c r="C2450" s="233" t="inlineStr">
        <is>
          <t>ConTab_BOM_KP_Insert_5764</t>
        </is>
      </c>
      <c r="D2450" s="233" t="n"/>
      <c r="E2450" s="233" t="inlineStr">
        <is>
          <t>2023-3_4-KP</t>
        </is>
      </c>
      <c r="F2450" s="235" t="inlineStr">
        <is>
          <t>Opt_Insert</t>
        </is>
      </c>
      <c r="G2450" s="235" t="inlineStr">
        <is>
          <t>B</t>
        </is>
      </c>
      <c r="H2450" s="234" t="inlineStr">
        <is>
          <t>XB</t>
        </is>
      </c>
      <c r="I2450" s="188" t="inlineStr">
        <is>
          <t>Mechanical Seal</t>
        </is>
      </c>
      <c r="J2450" s="188" t="inlineStr">
        <is>
          <t>Single</t>
        </is>
      </c>
      <c r="K2450" s="188" t="n"/>
      <c r="L2450" s="188" t="inlineStr">
        <is>
          <t>Oil Lubricated Bath</t>
        </is>
      </c>
      <c r="M2450" s="188" t="inlineStr">
        <is>
          <t>C35</t>
        </is>
      </c>
      <c r="N2450" s="188" t="inlineStr">
        <is>
          <t>Labrynth Lip Seal</t>
        </is>
      </c>
      <c r="O2450" s="188" t="inlineStr">
        <is>
          <t>Coating_Standard</t>
        </is>
      </c>
      <c r="P2450" s="172" t="inlineStr">
        <is>
          <t>RTF</t>
        </is>
      </c>
      <c r="Q2450" s="188" t="inlineStr">
        <is>
          <t>B101250</t>
        </is>
      </c>
      <c r="R2450" s="172" t="inlineStr">
        <is>
          <t>LT105</t>
        </is>
      </c>
      <c r="S2450" s="233" t="n"/>
      <c r="T2450" s="233" t="n"/>
      <c r="U2450" s="233" t="n"/>
    </row>
    <row r="2451">
      <c r="B2451" s="233" t="inlineStr">
        <is>
          <t>N</t>
        </is>
      </c>
      <c r="C2451" s="233" t="inlineStr">
        <is>
          <t>ConTab_BOM_KP_Insert_5765</t>
        </is>
      </c>
      <c r="D2451" s="233" t="n"/>
      <c r="E2451" s="233" t="inlineStr">
        <is>
          <t>2023-3_4-KP</t>
        </is>
      </c>
      <c r="F2451" s="235" t="inlineStr">
        <is>
          <t>Opt_Insert</t>
        </is>
      </c>
      <c r="G2451" s="235" t="inlineStr">
        <is>
          <t>B</t>
        </is>
      </c>
      <c r="H2451" s="234" t="inlineStr">
        <is>
          <t>XB</t>
        </is>
      </c>
      <c r="I2451" s="188" t="inlineStr">
        <is>
          <t>Mechanical Seal</t>
        </is>
      </c>
      <c r="J2451" s="188" t="inlineStr">
        <is>
          <t>Single</t>
        </is>
      </c>
      <c r="K2451" s="188" t="n"/>
      <c r="L2451" s="188" t="inlineStr">
        <is>
          <t>Oil Lubricated Bath</t>
        </is>
      </c>
      <c r="M2451" s="188" t="inlineStr">
        <is>
          <t>J</t>
        </is>
      </c>
      <c r="N2451" s="188" t="inlineStr">
        <is>
          <t>Labrynth Lip Seal</t>
        </is>
      </c>
      <c r="O2451" s="188" t="inlineStr">
        <is>
          <t>Coating_Standard</t>
        </is>
      </c>
      <c r="P2451" s="172" t="inlineStr">
        <is>
          <t>RTF</t>
        </is>
      </c>
      <c r="Q2451" s="188" t="inlineStr">
        <is>
          <t>B101250</t>
        </is>
      </c>
      <c r="R2451" s="172" t="inlineStr">
        <is>
          <t>LT105</t>
        </is>
      </c>
      <c r="S2451" s="233" t="n"/>
      <c r="T2451" s="233" t="n"/>
      <c r="U2451" s="233" t="n"/>
    </row>
    <row r="2452">
      <c r="B2452" s="233" t="inlineStr">
        <is>
          <t>N</t>
        </is>
      </c>
      <c r="C2452" s="233" t="inlineStr">
        <is>
          <t>ConTab_BOM_KP_Insert_5766</t>
        </is>
      </c>
      <c r="D2452" s="233" t="n"/>
      <c r="E2452" s="233" t="inlineStr">
        <is>
          <t>2023-3_4-KP</t>
        </is>
      </c>
      <c r="F2452" s="235" t="inlineStr">
        <is>
          <t>Opt_Insert</t>
        </is>
      </c>
      <c r="G2452" s="235" t="inlineStr">
        <is>
          <t>B</t>
        </is>
      </c>
      <c r="H2452" s="234" t="inlineStr">
        <is>
          <t>XB</t>
        </is>
      </c>
      <c r="I2452" s="188" t="inlineStr">
        <is>
          <t>Packing</t>
        </is>
      </c>
      <c r="J2452" s="188" t="inlineStr">
        <is>
          <t>Packing</t>
        </is>
      </c>
      <c r="K2452" s="188" t="n"/>
      <c r="L2452" s="188" t="inlineStr">
        <is>
          <t>Oil Lubricated Bath</t>
        </is>
      </c>
      <c r="M2452" s="188" t="inlineStr">
        <is>
          <t>C35</t>
        </is>
      </c>
      <c r="N2452" s="188" t="inlineStr">
        <is>
          <t>Labrynth Lip Seal</t>
        </is>
      </c>
      <c r="O2452" s="188" t="inlineStr">
        <is>
          <t>Coating_Standard</t>
        </is>
      </c>
      <c r="P2452" s="172" t="inlineStr">
        <is>
          <t>RTF</t>
        </is>
      </c>
      <c r="Q2452" s="188" t="inlineStr">
        <is>
          <t>B101250</t>
        </is>
      </c>
      <c r="R2452" s="172" t="inlineStr">
        <is>
          <t>LT105</t>
        </is>
      </c>
      <c r="S2452" s="233" t="n"/>
      <c r="T2452" s="233" t="n"/>
      <c r="U2452" s="233" t="n"/>
    </row>
    <row r="2453">
      <c r="B2453" s="233" t="inlineStr">
        <is>
          <t>N</t>
        </is>
      </c>
      <c r="C2453" s="233" t="inlineStr">
        <is>
          <t>ConTab_BOM_KP_Insert_5767</t>
        </is>
      </c>
      <c r="D2453" s="233" t="n"/>
      <c r="E2453" s="233" t="inlineStr">
        <is>
          <t>2023-3_4-KP</t>
        </is>
      </c>
      <c r="F2453" s="235" t="inlineStr">
        <is>
          <t>Opt_Insert</t>
        </is>
      </c>
      <c r="G2453" s="235" t="inlineStr">
        <is>
          <t>B</t>
        </is>
      </c>
      <c r="H2453" s="234" t="inlineStr">
        <is>
          <t>XB</t>
        </is>
      </c>
      <c r="I2453" s="188" t="inlineStr">
        <is>
          <t>Packing</t>
        </is>
      </c>
      <c r="J2453" s="188" t="inlineStr">
        <is>
          <t>Packing</t>
        </is>
      </c>
      <c r="K2453" s="188" t="n"/>
      <c r="L2453" s="188" t="inlineStr">
        <is>
          <t>Oil Lubricated Bath</t>
        </is>
      </c>
      <c r="M2453" s="188" t="inlineStr">
        <is>
          <t>J</t>
        </is>
      </c>
      <c r="N2453" s="188" t="inlineStr">
        <is>
          <t>Labrynth Lip Seal</t>
        </is>
      </c>
      <c r="O2453" s="188" t="inlineStr">
        <is>
          <t>Coating_Standard</t>
        </is>
      </c>
      <c r="P2453" s="172" t="inlineStr">
        <is>
          <t>RTF</t>
        </is>
      </c>
      <c r="Q2453" s="188" t="inlineStr">
        <is>
          <t>B101250</t>
        </is>
      </c>
      <c r="R2453" s="172" t="inlineStr">
        <is>
          <t>LT105</t>
        </is>
      </c>
      <c r="S2453" s="233" t="n"/>
      <c r="T2453" s="233" t="n"/>
      <c r="U2453" s="233" t="n"/>
    </row>
    <row r="2454">
      <c r="B2454" s="233" t="inlineStr">
        <is>
          <t>N</t>
        </is>
      </c>
      <c r="C2454" s="233" t="inlineStr">
        <is>
          <t>ConTab_BOM_KP_Insert_5788</t>
        </is>
      </c>
      <c r="D2454" s="233" t="n"/>
      <c r="E2454" s="233" t="inlineStr">
        <is>
          <t>2023-3_4-KP</t>
        </is>
      </c>
      <c r="F2454" s="235" t="inlineStr">
        <is>
          <t>Opt_Insert</t>
        </is>
      </c>
      <c r="G2454" s="235" t="inlineStr">
        <is>
          <t>B</t>
        </is>
      </c>
      <c r="H2454" s="234" t="inlineStr">
        <is>
          <t>XB</t>
        </is>
      </c>
      <c r="I2454" s="188" t="inlineStr">
        <is>
          <t>Mechanical Seal</t>
        </is>
      </c>
      <c r="J2454" s="188" t="inlineStr">
        <is>
          <t>Single</t>
        </is>
      </c>
      <c r="K2454" s="188" t="n"/>
      <c r="L2454" s="188" t="inlineStr">
        <is>
          <t>Regreasable</t>
        </is>
      </c>
      <c r="M2454" s="188" t="inlineStr">
        <is>
          <t>X</t>
        </is>
      </c>
      <c r="N2454" s="188" t="inlineStr">
        <is>
          <t>Special/Other</t>
        </is>
      </c>
      <c r="O2454" s="188" t="inlineStr">
        <is>
          <t>Coating_Scotchkote134_interior_exterior</t>
        </is>
      </c>
      <c r="P2454" s="172" t="inlineStr">
        <is>
          <t>RTF</t>
        </is>
      </c>
      <c r="Q2454" s="188" t="inlineStr">
        <is>
          <t>B101250</t>
        </is>
      </c>
      <c r="R2454" s="235" t="inlineStr">
        <is>
          <t>LT250</t>
        </is>
      </c>
      <c r="S2454" s="233" t="n"/>
      <c r="T2454" s="233" t="n"/>
      <c r="U2454" s="233" t="n"/>
    </row>
    <row r="2455">
      <c r="B2455" s="233" t="inlineStr">
        <is>
          <t>N</t>
        </is>
      </c>
      <c r="C2455" s="233" t="inlineStr">
        <is>
          <t>ConTab_BOM_KP_Insert_5789</t>
        </is>
      </c>
      <c r="D2455" s="233" t="n"/>
      <c r="E2455" s="233" t="inlineStr">
        <is>
          <t>2023-3_4-KP</t>
        </is>
      </c>
      <c r="F2455" s="235" t="inlineStr">
        <is>
          <t>Opt_Insert</t>
        </is>
      </c>
      <c r="G2455" s="235" t="inlineStr">
        <is>
          <t>B</t>
        </is>
      </c>
      <c r="H2455" s="234" t="inlineStr">
        <is>
          <t>XB</t>
        </is>
      </c>
      <c r="I2455" s="188" t="inlineStr">
        <is>
          <t>Packing</t>
        </is>
      </c>
      <c r="J2455" s="188" t="inlineStr">
        <is>
          <t>Packing</t>
        </is>
      </c>
      <c r="K2455" s="188" t="n"/>
      <c r="L2455" s="188" t="inlineStr">
        <is>
          <t>Regreasable</t>
        </is>
      </c>
      <c r="M2455" s="188" t="inlineStr">
        <is>
          <t>X</t>
        </is>
      </c>
      <c r="N2455" s="188" t="inlineStr">
        <is>
          <t>Special/Other</t>
        </is>
      </c>
      <c r="O2455" s="188" t="inlineStr">
        <is>
          <t>Coating_Scotchkote134_interior_exterior</t>
        </is>
      </c>
      <c r="P2455" s="172" t="inlineStr">
        <is>
          <t>RTF</t>
        </is>
      </c>
      <c r="Q2455" s="188" t="inlineStr">
        <is>
          <t>B101250</t>
        </is>
      </c>
      <c r="R2455" s="235" t="inlineStr">
        <is>
          <t>LT250</t>
        </is>
      </c>
      <c r="S2455" s="233" t="n"/>
      <c r="T2455" s="233" t="n"/>
      <c r="U2455" s="233" t="n"/>
    </row>
    <row r="2456">
      <c r="B2456" s="233" t="inlineStr">
        <is>
          <t>N</t>
        </is>
      </c>
      <c r="C2456" s="233" t="inlineStr">
        <is>
          <t>ConTab_BOM_KP_Insert_5790</t>
        </is>
      </c>
      <c r="D2456" s="233" t="n"/>
      <c r="E2456" s="233" t="inlineStr">
        <is>
          <t>2023-3_4-KP</t>
        </is>
      </c>
      <c r="F2456" s="235" t="inlineStr">
        <is>
          <t>Opt_Insert</t>
        </is>
      </c>
      <c r="G2456" s="235" t="inlineStr">
        <is>
          <t>B</t>
        </is>
      </c>
      <c r="H2456" s="234" t="inlineStr">
        <is>
          <t>XB</t>
        </is>
      </c>
      <c r="I2456" s="188" t="inlineStr">
        <is>
          <t>Mechanical Seal</t>
        </is>
      </c>
      <c r="J2456" s="188" t="inlineStr">
        <is>
          <t>Single</t>
        </is>
      </c>
      <c r="K2456" s="188" t="n"/>
      <c r="L2456" s="188" t="inlineStr">
        <is>
          <t>Oil Lubricated Bath</t>
        </is>
      </c>
      <c r="M2456" s="188" t="inlineStr">
        <is>
          <t>C35</t>
        </is>
      </c>
      <c r="N2456" s="188" t="inlineStr">
        <is>
          <t>Lip Seal</t>
        </is>
      </c>
      <c r="O2456" s="188" t="inlineStr">
        <is>
          <t>Coating_Scotchkote134_interior_exterior</t>
        </is>
      </c>
      <c r="P2456" s="172" t="inlineStr">
        <is>
          <t>RTF</t>
        </is>
      </c>
      <c r="Q2456" s="188" t="inlineStr">
        <is>
          <t>B101250</t>
        </is>
      </c>
      <c r="R2456" s="235" t="inlineStr">
        <is>
          <t>LT250</t>
        </is>
      </c>
      <c r="S2456" s="233" t="n"/>
      <c r="T2456" s="233" t="n"/>
      <c r="U2456" s="233" t="n"/>
    </row>
    <row r="2457">
      <c r="B2457" s="233" t="inlineStr">
        <is>
          <t>N</t>
        </is>
      </c>
      <c r="C2457" s="233" t="inlineStr">
        <is>
          <t>ConTab_BOM_KP_Insert_5791</t>
        </is>
      </c>
      <c r="D2457" s="233" t="n"/>
      <c r="E2457" s="233" t="inlineStr">
        <is>
          <t>2023-3_4-KP</t>
        </is>
      </c>
      <c r="F2457" s="235" t="inlineStr">
        <is>
          <t>Opt_Insert</t>
        </is>
      </c>
      <c r="G2457" s="235" t="inlineStr">
        <is>
          <t>B</t>
        </is>
      </c>
      <c r="H2457" s="234" t="inlineStr">
        <is>
          <t>XB</t>
        </is>
      </c>
      <c r="I2457" s="188" t="inlineStr">
        <is>
          <t>Mechanical Seal</t>
        </is>
      </c>
      <c r="J2457" s="188" t="inlineStr">
        <is>
          <t>Single</t>
        </is>
      </c>
      <c r="K2457" s="188" t="n"/>
      <c r="L2457" s="188" t="inlineStr">
        <is>
          <t>Oil Lubricated Bath</t>
        </is>
      </c>
      <c r="M2457" s="188" t="inlineStr">
        <is>
          <t>J</t>
        </is>
      </c>
      <c r="N2457" s="188" t="inlineStr">
        <is>
          <t>Lip Seal</t>
        </is>
      </c>
      <c r="O2457" s="188" t="inlineStr">
        <is>
          <t>Coating_Scotchkote134_interior_exterior</t>
        </is>
      </c>
      <c r="P2457" s="172" t="inlineStr">
        <is>
          <t>RTF</t>
        </is>
      </c>
      <c r="Q2457" s="188" t="inlineStr">
        <is>
          <t>B101250</t>
        </is>
      </c>
      <c r="R2457" s="172" t="inlineStr">
        <is>
          <t>LT105</t>
        </is>
      </c>
      <c r="S2457" s="233" t="n"/>
      <c r="T2457" s="233" t="n"/>
      <c r="U2457" s="233" t="n"/>
    </row>
    <row r="2458">
      <c r="B2458" s="233" t="inlineStr">
        <is>
          <t>N</t>
        </is>
      </c>
      <c r="C2458" s="233" t="inlineStr">
        <is>
          <t>ConTab_BOM_KP_Insert_5792</t>
        </is>
      </c>
      <c r="D2458" s="233" t="n"/>
      <c r="E2458" s="233" t="inlineStr">
        <is>
          <t>2023-3_4-KP</t>
        </is>
      </c>
      <c r="F2458" s="235" t="inlineStr">
        <is>
          <t>Opt_Insert</t>
        </is>
      </c>
      <c r="G2458" s="235" t="inlineStr">
        <is>
          <t>B</t>
        </is>
      </c>
      <c r="H2458" s="234" t="inlineStr">
        <is>
          <t>XB</t>
        </is>
      </c>
      <c r="I2458" s="188" t="inlineStr">
        <is>
          <t>Mechanical Seal</t>
        </is>
      </c>
      <c r="J2458" s="188" t="inlineStr">
        <is>
          <t>Single</t>
        </is>
      </c>
      <c r="K2458" s="188" t="n"/>
      <c r="L2458" s="188" t="inlineStr">
        <is>
          <t>Oil Lubricated Bath</t>
        </is>
      </c>
      <c r="M2458" s="188" t="inlineStr">
        <is>
          <t>X</t>
        </is>
      </c>
      <c r="N2458" s="188" t="inlineStr">
        <is>
          <t>Special/Other</t>
        </is>
      </c>
      <c r="O2458" s="188" t="inlineStr">
        <is>
          <t>Coating_Scotchkote134_interior_exterior</t>
        </is>
      </c>
      <c r="P2458" s="172" t="inlineStr">
        <is>
          <t>RTF</t>
        </is>
      </c>
      <c r="Q2458" s="188" t="inlineStr">
        <is>
          <t>B101250</t>
        </is>
      </c>
      <c r="R2458" s="235" t="inlineStr">
        <is>
          <t>LT250</t>
        </is>
      </c>
      <c r="S2458" s="233" t="n"/>
      <c r="T2458" s="233" t="n"/>
      <c r="U2458" s="233" t="n"/>
    </row>
    <row r="2459">
      <c r="B2459" s="233" t="inlineStr">
        <is>
          <t>N</t>
        </is>
      </c>
      <c r="C2459" s="233" t="inlineStr">
        <is>
          <t>ConTab_BOM_KP_Insert_5793</t>
        </is>
      </c>
      <c r="D2459" s="233" t="n"/>
      <c r="E2459" s="233" t="inlineStr">
        <is>
          <t>2023-3_4-KP</t>
        </is>
      </c>
      <c r="F2459" s="235" t="inlineStr">
        <is>
          <t>Opt_Insert</t>
        </is>
      </c>
      <c r="G2459" s="235" t="inlineStr">
        <is>
          <t>B</t>
        </is>
      </c>
      <c r="H2459" s="234" t="inlineStr">
        <is>
          <t>XB</t>
        </is>
      </c>
      <c r="I2459" s="188" t="inlineStr">
        <is>
          <t>Packing</t>
        </is>
      </c>
      <c r="J2459" s="188" t="inlineStr">
        <is>
          <t>Packing</t>
        </is>
      </c>
      <c r="K2459" s="188" t="n"/>
      <c r="L2459" s="188" t="inlineStr">
        <is>
          <t>Oil Lubricated Bath</t>
        </is>
      </c>
      <c r="M2459" s="188" t="inlineStr">
        <is>
          <t>C35</t>
        </is>
      </c>
      <c r="N2459" s="188" t="inlineStr">
        <is>
          <t>Lip Seal</t>
        </is>
      </c>
      <c r="O2459" s="188" t="inlineStr">
        <is>
          <t>Coating_Scotchkote134_interior_exterior</t>
        </is>
      </c>
      <c r="P2459" s="172" t="inlineStr">
        <is>
          <t>RTF</t>
        </is>
      </c>
      <c r="Q2459" s="188" t="inlineStr">
        <is>
          <t>B101250</t>
        </is>
      </c>
      <c r="R2459" s="235" t="inlineStr">
        <is>
          <t>LT250</t>
        </is>
      </c>
      <c r="S2459" s="233" t="n"/>
      <c r="T2459" s="233" t="n"/>
      <c r="U2459" s="233" t="n"/>
    </row>
    <row r="2460">
      <c r="B2460" s="233" t="inlineStr">
        <is>
          <t>N</t>
        </is>
      </c>
      <c r="C2460" s="233" t="inlineStr">
        <is>
          <t>ConTab_BOM_KP_Insert_5794</t>
        </is>
      </c>
      <c r="D2460" s="233" t="n"/>
      <c r="E2460" s="233" t="inlineStr">
        <is>
          <t>2023-3_4-KP</t>
        </is>
      </c>
      <c r="F2460" s="235" t="inlineStr">
        <is>
          <t>Opt_Insert</t>
        </is>
      </c>
      <c r="G2460" s="235" t="inlineStr">
        <is>
          <t>B</t>
        </is>
      </c>
      <c r="H2460" s="234" t="inlineStr">
        <is>
          <t>XB</t>
        </is>
      </c>
      <c r="I2460" s="188" t="inlineStr">
        <is>
          <t>Packing</t>
        </is>
      </c>
      <c r="J2460" s="188" t="inlineStr">
        <is>
          <t>Packing</t>
        </is>
      </c>
      <c r="K2460" s="188" t="n"/>
      <c r="L2460" s="188" t="inlineStr">
        <is>
          <t>Oil Lubricated Bath</t>
        </is>
      </c>
      <c r="M2460" s="188" t="inlineStr">
        <is>
          <t>J</t>
        </is>
      </c>
      <c r="N2460" s="188" t="inlineStr">
        <is>
          <t>Lip Seal</t>
        </is>
      </c>
      <c r="O2460" s="188" t="inlineStr">
        <is>
          <t>Coating_Scotchkote134_interior_exterior</t>
        </is>
      </c>
      <c r="P2460" s="172" t="inlineStr">
        <is>
          <t>RTF</t>
        </is>
      </c>
      <c r="Q2460" s="188" t="inlineStr">
        <is>
          <t>B101250</t>
        </is>
      </c>
      <c r="R2460" s="172" t="inlineStr">
        <is>
          <t>LT105</t>
        </is>
      </c>
      <c r="S2460" s="233" t="n"/>
      <c r="T2460" s="233" t="n"/>
      <c r="U2460" s="233" t="n"/>
    </row>
    <row r="2461">
      <c r="B2461" s="233" t="inlineStr">
        <is>
          <t>N</t>
        </is>
      </c>
      <c r="C2461" s="233" t="inlineStr">
        <is>
          <t>ConTab_BOM_KP_Insert_5795</t>
        </is>
      </c>
      <c r="D2461" s="233" t="n"/>
      <c r="E2461" s="233" t="inlineStr">
        <is>
          <t>2023-3_4-KP</t>
        </is>
      </c>
      <c r="F2461" s="235" t="inlineStr">
        <is>
          <t>Opt_Insert</t>
        </is>
      </c>
      <c r="G2461" s="235" t="inlineStr">
        <is>
          <t>B</t>
        </is>
      </c>
      <c r="H2461" s="234" t="inlineStr">
        <is>
          <t>XB</t>
        </is>
      </c>
      <c r="I2461" s="188" t="inlineStr">
        <is>
          <t>Packing</t>
        </is>
      </c>
      <c r="J2461" s="188" t="inlineStr">
        <is>
          <t>Packing</t>
        </is>
      </c>
      <c r="K2461" s="188" t="n"/>
      <c r="L2461" s="188" t="inlineStr">
        <is>
          <t>Oil Lubricated Bath</t>
        </is>
      </c>
      <c r="M2461" s="188" t="inlineStr">
        <is>
          <t>X</t>
        </is>
      </c>
      <c r="N2461" s="188" t="inlineStr">
        <is>
          <t>Special/Other</t>
        </is>
      </c>
      <c r="O2461" s="188" t="inlineStr">
        <is>
          <t>Coating_Scotchkote134_interior_exterior</t>
        </is>
      </c>
      <c r="P2461" s="172" t="inlineStr">
        <is>
          <t>RTF</t>
        </is>
      </c>
      <c r="Q2461" s="188" t="inlineStr">
        <is>
          <t>B101250</t>
        </is>
      </c>
      <c r="R2461" s="235" t="inlineStr">
        <is>
          <t>LT250</t>
        </is>
      </c>
      <c r="S2461" s="233" t="n"/>
      <c r="T2461" s="233" t="n"/>
      <c r="U2461" s="233" t="n"/>
    </row>
    <row r="2462">
      <c r="B2462" s="233" t="inlineStr">
        <is>
          <t>N</t>
        </is>
      </c>
      <c r="C2462" s="233" t="inlineStr">
        <is>
          <t>ConTab_BOM_KP_Insert_5796</t>
        </is>
      </c>
      <c r="D2462" s="233" t="n"/>
      <c r="E2462" s="233" t="inlineStr">
        <is>
          <t>2023-3_4-KP</t>
        </is>
      </c>
      <c r="F2462" s="235" t="inlineStr">
        <is>
          <t>Opt_Insert</t>
        </is>
      </c>
      <c r="G2462" s="235" t="inlineStr">
        <is>
          <t>B</t>
        </is>
      </c>
      <c r="H2462" s="234" t="inlineStr">
        <is>
          <t>XB</t>
        </is>
      </c>
      <c r="I2462" s="188" t="inlineStr">
        <is>
          <t>Mechanical Seal</t>
        </is>
      </c>
      <c r="J2462" s="188" t="inlineStr">
        <is>
          <t>Single</t>
        </is>
      </c>
      <c r="K2462" s="188" t="n"/>
      <c r="L2462" s="188" t="inlineStr">
        <is>
          <t>Regreasable</t>
        </is>
      </c>
      <c r="M2462" s="188" t="inlineStr">
        <is>
          <t>C35</t>
        </is>
      </c>
      <c r="N2462" s="188" t="inlineStr">
        <is>
          <t>Lip Seal</t>
        </is>
      </c>
      <c r="O2462" s="188" t="inlineStr">
        <is>
          <t>Coating_Scotchkote134_interior_exterior</t>
        </is>
      </c>
      <c r="P2462" s="172" t="inlineStr">
        <is>
          <t>RTF</t>
        </is>
      </c>
      <c r="Q2462" s="188" t="inlineStr">
        <is>
          <t>B101250</t>
        </is>
      </c>
      <c r="R2462" s="235" t="inlineStr">
        <is>
          <t>LT250</t>
        </is>
      </c>
      <c r="S2462" s="233" t="n"/>
      <c r="T2462" s="233" t="n"/>
      <c r="U2462" s="233" t="n"/>
    </row>
    <row r="2463">
      <c r="B2463" s="233" t="inlineStr">
        <is>
          <t>N</t>
        </is>
      </c>
      <c r="C2463" s="233" t="inlineStr">
        <is>
          <t>ConTab_BOM_KP_Insert_5797</t>
        </is>
      </c>
      <c r="D2463" s="233" t="n"/>
      <c r="E2463" s="233" t="inlineStr">
        <is>
          <t>2023-3_4-KP</t>
        </is>
      </c>
      <c r="F2463" s="235" t="inlineStr">
        <is>
          <t>Opt_Insert</t>
        </is>
      </c>
      <c r="G2463" s="235" t="inlineStr">
        <is>
          <t>B</t>
        </is>
      </c>
      <c r="H2463" s="234" t="inlineStr">
        <is>
          <t>XB</t>
        </is>
      </c>
      <c r="I2463" s="188" t="inlineStr">
        <is>
          <t>Mechanical Seal</t>
        </is>
      </c>
      <c r="J2463" s="188" t="inlineStr">
        <is>
          <t>Single</t>
        </is>
      </c>
      <c r="K2463" s="188" t="n"/>
      <c r="L2463" s="188" t="inlineStr">
        <is>
          <t>Regreasable</t>
        </is>
      </c>
      <c r="M2463" s="188" t="inlineStr">
        <is>
          <t>J</t>
        </is>
      </c>
      <c r="N2463" s="188" t="inlineStr">
        <is>
          <t>Lip Seal</t>
        </is>
      </c>
      <c r="O2463" s="188" t="inlineStr">
        <is>
          <t>Coating_Scotchkote134_interior_exterior</t>
        </is>
      </c>
      <c r="P2463" s="172" t="inlineStr">
        <is>
          <t>RTF</t>
        </is>
      </c>
      <c r="Q2463" s="188" t="inlineStr">
        <is>
          <t>B101250</t>
        </is>
      </c>
      <c r="R2463" s="172" t="inlineStr">
        <is>
          <t>LT105</t>
        </is>
      </c>
      <c r="S2463" s="233" t="n"/>
      <c r="T2463" s="233" t="n"/>
      <c r="U2463" s="233" t="n"/>
    </row>
    <row r="2464">
      <c r="B2464" s="233" t="inlineStr">
        <is>
          <t>N</t>
        </is>
      </c>
      <c r="C2464" s="233" t="inlineStr">
        <is>
          <t>ConTab_BOM_KP_Insert_5798</t>
        </is>
      </c>
      <c r="D2464" s="233" t="n"/>
      <c r="E2464" s="233" t="inlineStr">
        <is>
          <t>2023-3_4-KP</t>
        </is>
      </c>
      <c r="F2464" s="235" t="inlineStr">
        <is>
          <t>Opt_Insert</t>
        </is>
      </c>
      <c r="G2464" s="235" t="inlineStr">
        <is>
          <t>B</t>
        </is>
      </c>
      <c r="H2464" s="234" t="inlineStr">
        <is>
          <t>XB</t>
        </is>
      </c>
      <c r="I2464" s="188" t="inlineStr">
        <is>
          <t>Packing</t>
        </is>
      </c>
      <c r="J2464" s="188" t="inlineStr">
        <is>
          <t>Packing</t>
        </is>
      </c>
      <c r="K2464" s="188" t="n"/>
      <c r="L2464" s="188" t="inlineStr">
        <is>
          <t>Regreasable</t>
        </is>
      </c>
      <c r="M2464" s="188" t="inlineStr">
        <is>
          <t>C35</t>
        </is>
      </c>
      <c r="N2464" s="188" t="inlineStr">
        <is>
          <t>Lip Seal</t>
        </is>
      </c>
      <c r="O2464" s="188" t="inlineStr">
        <is>
          <t>Coating_Scotchkote134_interior_exterior</t>
        </is>
      </c>
      <c r="P2464" s="172" t="inlineStr">
        <is>
          <t>RTF</t>
        </is>
      </c>
      <c r="Q2464" s="188" t="inlineStr">
        <is>
          <t>B101250</t>
        </is>
      </c>
      <c r="R2464" s="235" t="inlineStr">
        <is>
          <t>LT250</t>
        </is>
      </c>
      <c r="S2464" s="233" t="n"/>
      <c r="T2464" s="233" t="n"/>
      <c r="U2464" s="233" t="n"/>
    </row>
    <row r="2465">
      <c r="B2465" s="233" t="inlineStr">
        <is>
          <t>N</t>
        </is>
      </c>
      <c r="C2465" s="233" t="inlineStr">
        <is>
          <t>ConTab_BOM_KP_Insert_5799</t>
        </is>
      </c>
      <c r="D2465" s="233" t="n"/>
      <c r="E2465" s="233" t="inlineStr">
        <is>
          <t>2023-3_4-KP</t>
        </is>
      </c>
      <c r="F2465" s="235" t="inlineStr">
        <is>
          <t>Opt_Insert</t>
        </is>
      </c>
      <c r="G2465" s="235" t="inlineStr">
        <is>
          <t>B</t>
        </is>
      </c>
      <c r="H2465" s="234" t="inlineStr">
        <is>
          <t>XB</t>
        </is>
      </c>
      <c r="I2465" s="188" t="inlineStr">
        <is>
          <t>Packing</t>
        </is>
      </c>
      <c r="J2465" s="188" t="inlineStr">
        <is>
          <t>Packing</t>
        </is>
      </c>
      <c r="K2465" s="188" t="n"/>
      <c r="L2465" s="188" t="inlineStr">
        <is>
          <t>Regreasable</t>
        </is>
      </c>
      <c r="M2465" s="188" t="inlineStr">
        <is>
          <t>J</t>
        </is>
      </c>
      <c r="N2465" s="188" t="inlineStr">
        <is>
          <t>Lip Seal</t>
        </is>
      </c>
      <c r="O2465" s="188" t="inlineStr">
        <is>
          <t>Coating_Scotchkote134_interior_exterior</t>
        </is>
      </c>
      <c r="P2465" s="172" t="inlineStr">
        <is>
          <t>RTF</t>
        </is>
      </c>
      <c r="Q2465" s="188" t="inlineStr">
        <is>
          <t>B101250</t>
        </is>
      </c>
      <c r="R2465" s="172" t="inlineStr">
        <is>
          <t>LT105</t>
        </is>
      </c>
      <c r="S2465" s="233" t="n"/>
      <c r="T2465" s="233" t="n"/>
      <c r="U2465" s="233" t="n"/>
    </row>
    <row r="2466">
      <c r="B2466" s="233" t="inlineStr">
        <is>
          <t>N</t>
        </is>
      </c>
      <c r="C2466" s="233" t="inlineStr">
        <is>
          <t>ConTab_BOM_KP_Insert_5800</t>
        </is>
      </c>
      <c r="D2466" s="233" t="n"/>
      <c r="E2466" s="233" t="inlineStr">
        <is>
          <t>2023-3_4-KP</t>
        </is>
      </c>
      <c r="F2466" s="235" t="inlineStr">
        <is>
          <t>Opt_Insert</t>
        </is>
      </c>
      <c r="G2466" s="235" t="inlineStr">
        <is>
          <t>B</t>
        </is>
      </c>
      <c r="H2466" s="234" t="inlineStr">
        <is>
          <t>XB</t>
        </is>
      </c>
      <c r="I2466" s="188" t="inlineStr">
        <is>
          <t>Mechanical Seal</t>
        </is>
      </c>
      <c r="J2466" s="188" t="inlineStr">
        <is>
          <t>Single</t>
        </is>
      </c>
      <c r="K2466" s="188" t="n"/>
      <c r="L2466" s="188" t="inlineStr">
        <is>
          <t>Regreasable</t>
        </is>
      </c>
      <c r="M2466" s="188" t="inlineStr">
        <is>
          <t>C35</t>
        </is>
      </c>
      <c r="N2466" s="188" t="inlineStr">
        <is>
          <t>Labrynth Lip Seal</t>
        </is>
      </c>
      <c r="O2466" s="188" t="inlineStr">
        <is>
          <t>Coating_Scotchkote134_interior_exterior</t>
        </is>
      </c>
      <c r="P2466" s="172" t="inlineStr">
        <is>
          <t>RTF</t>
        </is>
      </c>
      <c r="Q2466" s="188" t="inlineStr">
        <is>
          <t>B101250</t>
        </is>
      </c>
      <c r="R2466" s="235" t="inlineStr">
        <is>
          <t>LT250</t>
        </is>
      </c>
      <c r="S2466" s="233" t="n"/>
      <c r="T2466" s="233" t="n"/>
      <c r="U2466" s="233" t="n"/>
    </row>
    <row r="2467">
      <c r="B2467" s="233" t="inlineStr">
        <is>
          <t>N</t>
        </is>
      </c>
      <c r="C2467" s="233" t="inlineStr">
        <is>
          <t>ConTab_BOM_KP_Insert_5801</t>
        </is>
      </c>
      <c r="D2467" s="233" t="n"/>
      <c r="E2467" s="233" t="inlineStr">
        <is>
          <t>2023-3_4-KP</t>
        </is>
      </c>
      <c r="F2467" s="235" t="inlineStr">
        <is>
          <t>Opt_Insert</t>
        </is>
      </c>
      <c r="G2467" s="235" t="inlineStr">
        <is>
          <t>B</t>
        </is>
      </c>
      <c r="H2467" s="234" t="inlineStr">
        <is>
          <t>XB</t>
        </is>
      </c>
      <c r="I2467" s="188" t="inlineStr">
        <is>
          <t>Mechanical Seal</t>
        </is>
      </c>
      <c r="J2467" s="188" t="inlineStr">
        <is>
          <t>Single</t>
        </is>
      </c>
      <c r="K2467" s="188" t="n"/>
      <c r="L2467" s="188" t="inlineStr">
        <is>
          <t>Regreasable</t>
        </is>
      </c>
      <c r="M2467" s="188" t="inlineStr">
        <is>
          <t>J</t>
        </is>
      </c>
      <c r="N2467" s="188" t="inlineStr">
        <is>
          <t>Labrynth Lip Seal</t>
        </is>
      </c>
      <c r="O2467" s="188" t="inlineStr">
        <is>
          <t>Coating_Scotchkote134_interior_exterior</t>
        </is>
      </c>
      <c r="P2467" s="172" t="inlineStr">
        <is>
          <t>RTF</t>
        </is>
      </c>
      <c r="Q2467" s="188" t="inlineStr">
        <is>
          <t>B101250</t>
        </is>
      </c>
      <c r="R2467" s="172" t="inlineStr">
        <is>
          <t>LT105</t>
        </is>
      </c>
      <c r="S2467" s="233" t="n"/>
      <c r="T2467" s="233" t="n"/>
      <c r="U2467" s="233" t="n"/>
    </row>
    <row r="2468">
      <c r="B2468" s="233" t="inlineStr">
        <is>
          <t>N</t>
        </is>
      </c>
      <c r="C2468" s="233" t="inlineStr">
        <is>
          <t>ConTab_BOM_KP_Insert_5802</t>
        </is>
      </c>
      <c r="D2468" s="233" t="n"/>
      <c r="E2468" s="233" t="inlineStr">
        <is>
          <t>2023-3_4-KP</t>
        </is>
      </c>
      <c r="F2468" s="235" t="inlineStr">
        <is>
          <t>Opt_Insert</t>
        </is>
      </c>
      <c r="G2468" s="235" t="inlineStr">
        <is>
          <t>B</t>
        </is>
      </c>
      <c r="H2468" s="234" t="inlineStr">
        <is>
          <t>XB</t>
        </is>
      </c>
      <c r="I2468" s="188" t="inlineStr">
        <is>
          <t>Packing</t>
        </is>
      </c>
      <c r="J2468" s="188" t="inlineStr">
        <is>
          <t>Packing</t>
        </is>
      </c>
      <c r="K2468" s="188" t="n"/>
      <c r="L2468" s="188" t="inlineStr">
        <is>
          <t>Regreasable</t>
        </is>
      </c>
      <c r="M2468" s="188" t="inlineStr">
        <is>
          <t>C35</t>
        </is>
      </c>
      <c r="N2468" s="188" t="inlineStr">
        <is>
          <t>Labrynth Lip Seal</t>
        </is>
      </c>
      <c r="O2468" s="188" t="inlineStr">
        <is>
          <t>Coating_Scotchkote134_interior_exterior</t>
        </is>
      </c>
      <c r="P2468" s="172" t="inlineStr">
        <is>
          <t>RTF</t>
        </is>
      </c>
      <c r="Q2468" s="188" t="inlineStr">
        <is>
          <t>B101250</t>
        </is>
      </c>
      <c r="R2468" s="235" t="inlineStr">
        <is>
          <t>LT250</t>
        </is>
      </c>
      <c r="S2468" s="233" t="n"/>
      <c r="T2468" s="233" t="n"/>
      <c r="U2468" s="233" t="n"/>
    </row>
    <row r="2469">
      <c r="B2469" s="233" t="inlineStr">
        <is>
          <t>N</t>
        </is>
      </c>
      <c r="C2469" s="233" t="inlineStr">
        <is>
          <t>ConTab_BOM_KP_Insert_5803</t>
        </is>
      </c>
      <c r="D2469" s="233" t="n"/>
      <c r="E2469" s="233" t="inlineStr">
        <is>
          <t>2023-3_4-KP</t>
        </is>
      </c>
      <c r="F2469" s="235" t="inlineStr">
        <is>
          <t>Opt_Insert</t>
        </is>
      </c>
      <c r="G2469" s="235" t="inlineStr">
        <is>
          <t>B</t>
        </is>
      </c>
      <c r="H2469" s="234" t="inlineStr">
        <is>
          <t>XB</t>
        </is>
      </c>
      <c r="I2469" s="188" t="inlineStr">
        <is>
          <t>Packing</t>
        </is>
      </c>
      <c r="J2469" s="188" t="inlineStr">
        <is>
          <t>Packing</t>
        </is>
      </c>
      <c r="K2469" s="188" t="n"/>
      <c r="L2469" s="188" t="inlineStr">
        <is>
          <t>Regreasable</t>
        </is>
      </c>
      <c r="M2469" s="188" t="inlineStr">
        <is>
          <t>J</t>
        </is>
      </c>
      <c r="N2469" s="188" t="inlineStr">
        <is>
          <t>Labrynth Lip Seal</t>
        </is>
      </c>
      <c r="O2469" s="188" t="inlineStr">
        <is>
          <t>Coating_Scotchkote134_interior_exterior</t>
        </is>
      </c>
      <c r="P2469" s="172" t="inlineStr">
        <is>
          <t>RTF</t>
        </is>
      </c>
      <c r="Q2469" s="188" t="inlineStr">
        <is>
          <t>B101250</t>
        </is>
      </c>
      <c r="R2469" s="172" t="inlineStr">
        <is>
          <t>LT105</t>
        </is>
      </c>
      <c r="S2469" s="233" t="n"/>
      <c r="T2469" s="233" t="n"/>
      <c r="U2469" s="233" t="n"/>
    </row>
    <row r="2470">
      <c r="B2470" s="233" t="inlineStr">
        <is>
          <t>N</t>
        </is>
      </c>
      <c r="C2470" s="233" t="inlineStr">
        <is>
          <t>ConTab_BOM_KP_Insert_5804</t>
        </is>
      </c>
      <c r="D2470" s="233" t="n"/>
      <c r="E2470" s="233" t="inlineStr">
        <is>
          <t>2023-3_4-KP</t>
        </is>
      </c>
      <c r="F2470" s="235" t="inlineStr">
        <is>
          <t>Opt_Insert</t>
        </is>
      </c>
      <c r="G2470" s="235" t="inlineStr">
        <is>
          <t>B</t>
        </is>
      </c>
      <c r="H2470" s="234" t="inlineStr">
        <is>
          <t>XB</t>
        </is>
      </c>
      <c r="I2470" s="188" t="inlineStr">
        <is>
          <t>Mechanical Seal</t>
        </is>
      </c>
      <c r="J2470" s="188" t="inlineStr">
        <is>
          <t>Single</t>
        </is>
      </c>
      <c r="K2470" s="188" t="n"/>
      <c r="L2470" s="188" t="inlineStr">
        <is>
          <t>Oil Lubricated Bath</t>
        </is>
      </c>
      <c r="M2470" s="188" t="inlineStr">
        <is>
          <t>C35</t>
        </is>
      </c>
      <c r="N2470" s="188" t="inlineStr">
        <is>
          <t>Labrynth Lip Seal</t>
        </is>
      </c>
      <c r="O2470" s="188" t="inlineStr">
        <is>
          <t>Coating_Scotchkote134_interior_exterior</t>
        </is>
      </c>
      <c r="P2470" s="172" t="inlineStr">
        <is>
          <t>RTF</t>
        </is>
      </c>
      <c r="Q2470" s="188" t="inlineStr">
        <is>
          <t>B101250</t>
        </is>
      </c>
      <c r="R2470" s="235" t="inlineStr">
        <is>
          <t>LT250</t>
        </is>
      </c>
      <c r="S2470" s="233" t="n"/>
      <c r="T2470" s="233" t="n"/>
      <c r="U2470" s="233" t="n"/>
    </row>
    <row r="2471">
      <c r="B2471" s="233" t="inlineStr">
        <is>
          <t>N</t>
        </is>
      </c>
      <c r="C2471" s="233" t="inlineStr">
        <is>
          <t>ConTab_BOM_KP_Insert_5805</t>
        </is>
      </c>
      <c r="D2471" s="233" t="n"/>
      <c r="E2471" s="233" t="inlineStr">
        <is>
          <t>2023-3_4-KP</t>
        </is>
      </c>
      <c r="F2471" s="235" t="inlineStr">
        <is>
          <t>Opt_Insert</t>
        </is>
      </c>
      <c r="G2471" s="235" t="inlineStr">
        <is>
          <t>B</t>
        </is>
      </c>
      <c r="H2471" s="234" t="inlineStr">
        <is>
          <t>XB</t>
        </is>
      </c>
      <c r="I2471" s="188" t="inlineStr">
        <is>
          <t>Mechanical Seal</t>
        </is>
      </c>
      <c r="J2471" s="188" t="inlineStr">
        <is>
          <t>Single</t>
        </is>
      </c>
      <c r="K2471" s="188" t="n"/>
      <c r="L2471" s="188" t="inlineStr">
        <is>
          <t>Oil Lubricated Bath</t>
        </is>
      </c>
      <c r="M2471" s="188" t="inlineStr">
        <is>
          <t>J</t>
        </is>
      </c>
      <c r="N2471" s="188" t="inlineStr">
        <is>
          <t>Labrynth Lip Seal</t>
        </is>
      </c>
      <c r="O2471" s="188" t="inlineStr">
        <is>
          <t>Coating_Scotchkote134_interior_exterior</t>
        </is>
      </c>
      <c r="P2471" s="172" t="inlineStr">
        <is>
          <t>RTF</t>
        </is>
      </c>
      <c r="Q2471" s="188" t="inlineStr">
        <is>
          <t>B101250</t>
        </is>
      </c>
      <c r="R2471" s="172" t="inlineStr">
        <is>
          <t>LT105</t>
        </is>
      </c>
      <c r="S2471" s="233" t="n"/>
      <c r="T2471" s="233" t="n"/>
      <c r="U2471" s="233" t="n"/>
    </row>
    <row r="2472">
      <c r="B2472" s="233" t="inlineStr">
        <is>
          <t>N</t>
        </is>
      </c>
      <c r="C2472" s="233" t="inlineStr">
        <is>
          <t>ConTab_BOM_KP_Insert_5806</t>
        </is>
      </c>
      <c r="D2472" s="233" t="n"/>
      <c r="E2472" s="233" t="inlineStr">
        <is>
          <t>2023-3_4-KP</t>
        </is>
      </c>
      <c r="F2472" s="235" t="inlineStr">
        <is>
          <t>Opt_Insert</t>
        </is>
      </c>
      <c r="G2472" s="235" t="inlineStr">
        <is>
          <t>B</t>
        </is>
      </c>
      <c r="H2472" s="234" t="inlineStr">
        <is>
          <t>XB</t>
        </is>
      </c>
      <c r="I2472" s="188" t="inlineStr">
        <is>
          <t>Packing</t>
        </is>
      </c>
      <c r="J2472" s="188" t="inlineStr">
        <is>
          <t>Packing</t>
        </is>
      </c>
      <c r="K2472" s="188" t="n"/>
      <c r="L2472" s="188" t="inlineStr">
        <is>
          <t>Oil Lubricated Bath</t>
        </is>
      </c>
      <c r="M2472" s="188" t="inlineStr">
        <is>
          <t>C35</t>
        </is>
      </c>
      <c r="N2472" s="188" t="inlineStr">
        <is>
          <t>Labrynth Lip Seal</t>
        </is>
      </c>
      <c r="O2472" s="188" t="inlineStr">
        <is>
          <t>Coating_Scotchkote134_interior_exterior</t>
        </is>
      </c>
      <c r="P2472" s="172" t="inlineStr">
        <is>
          <t>RTF</t>
        </is>
      </c>
      <c r="Q2472" s="188" t="inlineStr">
        <is>
          <t>B101250</t>
        </is>
      </c>
      <c r="R2472" s="235" t="inlineStr">
        <is>
          <t>LT250</t>
        </is>
      </c>
      <c r="S2472" s="233" t="n"/>
      <c r="T2472" s="233" t="n"/>
      <c r="U2472" s="233" t="n"/>
    </row>
    <row r="2473">
      <c r="B2473" s="233" t="inlineStr">
        <is>
          <t>N</t>
        </is>
      </c>
      <c r="C2473" s="233" t="inlineStr">
        <is>
          <t>ConTab_BOM_KP_Insert_5807</t>
        </is>
      </c>
      <c r="D2473" s="233" t="n"/>
      <c r="E2473" s="233" t="inlineStr">
        <is>
          <t>2023-3_4-KP</t>
        </is>
      </c>
      <c r="F2473" s="235" t="inlineStr">
        <is>
          <t>Opt_Insert</t>
        </is>
      </c>
      <c r="G2473" s="235" t="inlineStr">
        <is>
          <t>B</t>
        </is>
      </c>
      <c r="H2473" s="234" t="inlineStr">
        <is>
          <t>XB</t>
        </is>
      </c>
      <c r="I2473" s="188" t="inlineStr">
        <is>
          <t>Packing</t>
        </is>
      </c>
      <c r="J2473" s="188" t="inlineStr">
        <is>
          <t>Packing</t>
        </is>
      </c>
      <c r="K2473" s="188" t="n"/>
      <c r="L2473" s="188" t="inlineStr">
        <is>
          <t>Oil Lubricated Bath</t>
        </is>
      </c>
      <c r="M2473" s="188" t="inlineStr">
        <is>
          <t>J</t>
        </is>
      </c>
      <c r="N2473" s="188" t="inlineStr">
        <is>
          <t>Labrynth Lip Seal</t>
        </is>
      </c>
      <c r="O2473" s="188" t="inlineStr">
        <is>
          <t>Coating_Scotchkote134_interior_exterior</t>
        </is>
      </c>
      <c r="P2473" s="172" t="inlineStr">
        <is>
          <t>RTF</t>
        </is>
      </c>
      <c r="Q2473" s="188" t="inlineStr">
        <is>
          <t>B101250</t>
        </is>
      </c>
      <c r="R2473" s="172" t="inlineStr">
        <is>
          <t>LT105</t>
        </is>
      </c>
      <c r="S2473" s="233" t="n"/>
      <c r="T2473" s="233" t="n"/>
      <c r="U2473" s="233" t="n"/>
    </row>
    <row r="2474">
      <c r="B2474" s="233" t="inlineStr">
        <is>
          <t>N</t>
        </is>
      </c>
      <c r="C2474" s="233" t="inlineStr">
        <is>
          <t>ConTab_BOM_KP_Insert_5808</t>
        </is>
      </c>
      <c r="D2474" s="233" t="n"/>
      <c r="E2474" s="233" t="inlineStr">
        <is>
          <t>2023-3_4-KP</t>
        </is>
      </c>
      <c r="F2474" s="235" t="inlineStr">
        <is>
          <t>Opt_Insert</t>
        </is>
      </c>
      <c r="G2474" s="235" t="inlineStr">
        <is>
          <t>B</t>
        </is>
      </c>
      <c r="H2474" s="234" t="inlineStr">
        <is>
          <t>XB</t>
        </is>
      </c>
      <c r="I2474" s="188" t="inlineStr">
        <is>
          <t>Mechanical Seal</t>
        </is>
      </c>
      <c r="J2474" s="188" t="inlineStr">
        <is>
          <t>Single</t>
        </is>
      </c>
      <c r="K2474" s="188" t="n"/>
      <c r="L2474" s="188" t="inlineStr">
        <is>
          <t>Regreasable</t>
        </is>
      </c>
      <c r="M2474" s="188" t="inlineStr">
        <is>
          <t>X</t>
        </is>
      </c>
      <c r="N2474" s="188" t="inlineStr">
        <is>
          <t>Special/Other</t>
        </is>
      </c>
      <c r="O2474" s="188" t="inlineStr">
        <is>
          <t>Coating_Scotchkote134_interior_exterior_IncludeImpeller</t>
        </is>
      </c>
      <c r="P2474" s="172" t="inlineStr">
        <is>
          <t>RTF</t>
        </is>
      </c>
      <c r="Q2474" s="188" t="inlineStr">
        <is>
          <t>B101250</t>
        </is>
      </c>
      <c r="R2474" s="235" t="inlineStr">
        <is>
          <t>LT250</t>
        </is>
      </c>
      <c r="S2474" s="233" t="n"/>
      <c r="T2474" s="233" t="n"/>
      <c r="U2474" s="233" t="n"/>
    </row>
    <row r="2475">
      <c r="B2475" s="233" t="inlineStr">
        <is>
          <t>N</t>
        </is>
      </c>
      <c r="C2475" s="233" t="inlineStr">
        <is>
          <t>ConTab_BOM_KP_Insert_5809</t>
        </is>
      </c>
      <c r="D2475" s="233" t="n"/>
      <c r="E2475" s="233" t="inlineStr">
        <is>
          <t>2023-3_4-KP</t>
        </is>
      </c>
      <c r="F2475" s="235" t="inlineStr">
        <is>
          <t>Opt_Insert</t>
        </is>
      </c>
      <c r="G2475" s="235" t="inlineStr">
        <is>
          <t>B</t>
        </is>
      </c>
      <c r="H2475" s="234" t="inlineStr">
        <is>
          <t>XB</t>
        </is>
      </c>
      <c r="I2475" s="188" t="inlineStr">
        <is>
          <t>Packing</t>
        </is>
      </c>
      <c r="J2475" s="188" t="inlineStr">
        <is>
          <t>Packing</t>
        </is>
      </c>
      <c r="K2475" s="188" t="n"/>
      <c r="L2475" s="188" t="inlineStr">
        <is>
          <t>Regreasable</t>
        </is>
      </c>
      <c r="M2475" s="188" t="inlineStr">
        <is>
          <t>X</t>
        </is>
      </c>
      <c r="N2475" s="188" t="inlineStr">
        <is>
          <t>Special/Other</t>
        </is>
      </c>
      <c r="O2475" s="188" t="inlineStr">
        <is>
          <t>Coating_Scotchkote134_interior_exterior_IncludeImpeller</t>
        </is>
      </c>
      <c r="P2475" s="172" t="inlineStr">
        <is>
          <t>RTF</t>
        </is>
      </c>
      <c r="Q2475" s="188" t="inlineStr">
        <is>
          <t>B101250</t>
        </is>
      </c>
      <c r="R2475" s="235" t="inlineStr">
        <is>
          <t>LT250</t>
        </is>
      </c>
      <c r="S2475" s="233" t="n"/>
      <c r="T2475" s="233" t="n"/>
      <c r="U2475" s="233" t="n"/>
    </row>
    <row r="2476">
      <c r="B2476" s="233" t="inlineStr">
        <is>
          <t>N</t>
        </is>
      </c>
      <c r="C2476" s="233" t="inlineStr">
        <is>
          <t>ConTab_BOM_KP_Insert_5810</t>
        </is>
      </c>
      <c r="D2476" s="233" t="n"/>
      <c r="E2476" s="233" t="inlineStr">
        <is>
          <t>2023-3_4-KP</t>
        </is>
      </c>
      <c r="F2476" s="235" t="inlineStr">
        <is>
          <t>Opt_Insert</t>
        </is>
      </c>
      <c r="G2476" s="235" t="inlineStr">
        <is>
          <t>B</t>
        </is>
      </c>
      <c r="H2476" s="234" t="inlineStr">
        <is>
          <t>XB</t>
        </is>
      </c>
      <c r="I2476" s="188" t="inlineStr">
        <is>
          <t>Mechanical Seal</t>
        </is>
      </c>
      <c r="J2476" s="188" t="inlineStr">
        <is>
          <t>Single</t>
        </is>
      </c>
      <c r="K2476" s="188" t="n"/>
      <c r="L2476" s="188" t="inlineStr">
        <is>
          <t>Oil Lubricated Bath</t>
        </is>
      </c>
      <c r="M2476" s="188" t="inlineStr">
        <is>
          <t>C35</t>
        </is>
      </c>
      <c r="N2476" s="188" t="inlineStr">
        <is>
          <t>Lip Seal</t>
        </is>
      </c>
      <c r="O2476" s="188" t="inlineStr">
        <is>
          <t>Coating_Scotchkote134_interior_exterior_IncludeImpeller</t>
        </is>
      </c>
      <c r="P2476" s="172" t="inlineStr">
        <is>
          <t>RTF</t>
        </is>
      </c>
      <c r="Q2476" s="188" t="inlineStr">
        <is>
          <t>B101250</t>
        </is>
      </c>
      <c r="R2476" s="235" t="inlineStr">
        <is>
          <t>LT250</t>
        </is>
      </c>
      <c r="S2476" s="233" t="n"/>
      <c r="T2476" s="233" t="n"/>
      <c r="U2476" s="233" t="n"/>
    </row>
    <row r="2477">
      <c r="B2477" s="233" t="inlineStr">
        <is>
          <t>N</t>
        </is>
      </c>
      <c r="C2477" s="233" t="inlineStr">
        <is>
          <t>ConTab_BOM_KP_Insert_5811</t>
        </is>
      </c>
      <c r="D2477" s="233" t="n"/>
      <c r="E2477" s="233" t="inlineStr">
        <is>
          <t>2023-3_4-KP</t>
        </is>
      </c>
      <c r="F2477" s="235" t="inlineStr">
        <is>
          <t>Opt_Insert</t>
        </is>
      </c>
      <c r="G2477" s="235" t="inlineStr">
        <is>
          <t>B</t>
        </is>
      </c>
      <c r="H2477" s="234" t="inlineStr">
        <is>
          <t>XB</t>
        </is>
      </c>
      <c r="I2477" s="188" t="inlineStr">
        <is>
          <t>Mechanical Seal</t>
        </is>
      </c>
      <c r="J2477" s="188" t="inlineStr">
        <is>
          <t>Single</t>
        </is>
      </c>
      <c r="K2477" s="188" t="n"/>
      <c r="L2477" s="188" t="inlineStr">
        <is>
          <t>Oil Lubricated Bath</t>
        </is>
      </c>
      <c r="M2477" s="188" t="inlineStr">
        <is>
          <t>J</t>
        </is>
      </c>
      <c r="N2477" s="188" t="inlineStr">
        <is>
          <t>Lip Seal</t>
        </is>
      </c>
      <c r="O2477" s="188" t="inlineStr">
        <is>
          <t>Coating_Scotchkote134_interior_exterior_IncludeImpeller</t>
        </is>
      </c>
      <c r="P2477" s="172" t="inlineStr">
        <is>
          <t>RTF</t>
        </is>
      </c>
      <c r="Q2477" s="188" t="inlineStr">
        <is>
          <t>B101250</t>
        </is>
      </c>
      <c r="R2477" s="172" t="inlineStr">
        <is>
          <t>LT105</t>
        </is>
      </c>
      <c r="S2477" s="233" t="n"/>
      <c r="T2477" s="233" t="n"/>
      <c r="U2477" s="233" t="n"/>
    </row>
    <row r="2478">
      <c r="B2478" s="233" t="inlineStr">
        <is>
          <t>N</t>
        </is>
      </c>
      <c r="C2478" s="233" t="inlineStr">
        <is>
          <t>ConTab_BOM_KP_Insert_5812</t>
        </is>
      </c>
      <c r="D2478" s="233" t="n"/>
      <c r="E2478" s="233" t="inlineStr">
        <is>
          <t>2023-3_4-KP</t>
        </is>
      </c>
      <c r="F2478" s="235" t="inlineStr">
        <is>
          <t>Opt_Insert</t>
        </is>
      </c>
      <c r="G2478" s="235" t="inlineStr">
        <is>
          <t>B</t>
        </is>
      </c>
      <c r="H2478" s="234" t="inlineStr">
        <is>
          <t>XB</t>
        </is>
      </c>
      <c r="I2478" s="188" t="inlineStr">
        <is>
          <t>Mechanical Seal</t>
        </is>
      </c>
      <c r="J2478" s="188" t="inlineStr">
        <is>
          <t>Single</t>
        </is>
      </c>
      <c r="K2478" s="188" t="n"/>
      <c r="L2478" s="188" t="inlineStr">
        <is>
          <t>Oil Lubricated Bath</t>
        </is>
      </c>
      <c r="M2478" s="188" t="inlineStr">
        <is>
          <t>X</t>
        </is>
      </c>
      <c r="N2478" s="188" t="inlineStr">
        <is>
          <t>Special/Other</t>
        </is>
      </c>
      <c r="O2478" s="188" t="inlineStr">
        <is>
          <t>Coating_Scotchkote134_interior_exterior_IncludeImpeller</t>
        </is>
      </c>
      <c r="P2478" s="172" t="inlineStr">
        <is>
          <t>RTF</t>
        </is>
      </c>
      <c r="Q2478" s="188" t="inlineStr">
        <is>
          <t>B101250</t>
        </is>
      </c>
      <c r="R2478" s="235" t="inlineStr">
        <is>
          <t>LT250</t>
        </is>
      </c>
      <c r="S2478" s="233" t="n"/>
      <c r="T2478" s="233" t="n"/>
      <c r="U2478" s="233" t="n"/>
    </row>
    <row r="2479">
      <c r="B2479" s="233" t="inlineStr">
        <is>
          <t>N</t>
        </is>
      </c>
      <c r="C2479" s="233" t="inlineStr">
        <is>
          <t>ConTab_BOM_KP_Insert_5813</t>
        </is>
      </c>
      <c r="D2479" s="233" t="n"/>
      <c r="E2479" s="233" t="inlineStr">
        <is>
          <t>2023-3_4-KP</t>
        </is>
      </c>
      <c r="F2479" s="235" t="inlineStr">
        <is>
          <t>Opt_Insert</t>
        </is>
      </c>
      <c r="G2479" s="235" t="inlineStr">
        <is>
          <t>B</t>
        </is>
      </c>
      <c r="H2479" s="234" t="inlineStr">
        <is>
          <t>XB</t>
        </is>
      </c>
      <c r="I2479" s="188" t="inlineStr">
        <is>
          <t>Packing</t>
        </is>
      </c>
      <c r="J2479" s="188" t="inlineStr">
        <is>
          <t>Packing</t>
        </is>
      </c>
      <c r="K2479" s="188" t="n"/>
      <c r="L2479" s="188" t="inlineStr">
        <is>
          <t>Oil Lubricated Bath</t>
        </is>
      </c>
      <c r="M2479" s="188" t="inlineStr">
        <is>
          <t>C35</t>
        </is>
      </c>
      <c r="N2479" s="188" t="inlineStr">
        <is>
          <t>Lip Seal</t>
        </is>
      </c>
      <c r="O2479" s="188" t="inlineStr">
        <is>
          <t>Coating_Scotchkote134_interior_exterior_IncludeImpeller</t>
        </is>
      </c>
      <c r="P2479" s="172" t="inlineStr">
        <is>
          <t>RTF</t>
        </is>
      </c>
      <c r="Q2479" s="188" t="inlineStr">
        <is>
          <t>B101250</t>
        </is>
      </c>
      <c r="R2479" s="235" t="inlineStr">
        <is>
          <t>LT250</t>
        </is>
      </c>
      <c r="S2479" s="233" t="n"/>
      <c r="T2479" s="233" t="n"/>
      <c r="U2479" s="233" t="n"/>
    </row>
    <row r="2480">
      <c r="B2480" s="233" t="inlineStr">
        <is>
          <t>N</t>
        </is>
      </c>
      <c r="C2480" s="233" t="inlineStr">
        <is>
          <t>ConTab_BOM_KP_Insert_5814</t>
        </is>
      </c>
      <c r="D2480" s="233" t="n"/>
      <c r="E2480" s="233" t="inlineStr">
        <is>
          <t>2023-3_4-KP</t>
        </is>
      </c>
      <c r="F2480" s="235" t="inlineStr">
        <is>
          <t>Opt_Insert</t>
        </is>
      </c>
      <c r="G2480" s="235" t="inlineStr">
        <is>
          <t>B</t>
        </is>
      </c>
      <c r="H2480" s="234" t="inlineStr">
        <is>
          <t>XB</t>
        </is>
      </c>
      <c r="I2480" s="188" t="inlineStr">
        <is>
          <t>Packing</t>
        </is>
      </c>
      <c r="J2480" s="188" t="inlineStr">
        <is>
          <t>Packing</t>
        </is>
      </c>
      <c r="K2480" s="188" t="n"/>
      <c r="L2480" s="188" t="inlineStr">
        <is>
          <t>Oil Lubricated Bath</t>
        </is>
      </c>
      <c r="M2480" s="188" t="inlineStr">
        <is>
          <t>J</t>
        </is>
      </c>
      <c r="N2480" s="188" t="inlineStr">
        <is>
          <t>Lip Seal</t>
        </is>
      </c>
      <c r="O2480" s="188" t="inlineStr">
        <is>
          <t>Coating_Scotchkote134_interior_exterior_IncludeImpeller</t>
        </is>
      </c>
      <c r="P2480" s="172" t="inlineStr">
        <is>
          <t>RTF</t>
        </is>
      </c>
      <c r="Q2480" s="188" t="inlineStr">
        <is>
          <t>B101250</t>
        </is>
      </c>
      <c r="R2480" s="172" t="inlineStr">
        <is>
          <t>LT105</t>
        </is>
      </c>
      <c r="S2480" s="233" t="n"/>
      <c r="T2480" s="233" t="n"/>
      <c r="U2480" s="233" t="n"/>
    </row>
    <row r="2481">
      <c r="B2481" s="233" t="inlineStr">
        <is>
          <t>N</t>
        </is>
      </c>
      <c r="C2481" s="233" t="inlineStr">
        <is>
          <t>ConTab_BOM_KP_Insert_5815</t>
        </is>
      </c>
      <c r="D2481" s="233" t="n"/>
      <c r="E2481" s="233" t="inlineStr">
        <is>
          <t>2023-3_4-KP</t>
        </is>
      </c>
      <c r="F2481" s="235" t="inlineStr">
        <is>
          <t>Opt_Insert</t>
        </is>
      </c>
      <c r="G2481" s="235" t="inlineStr">
        <is>
          <t>B</t>
        </is>
      </c>
      <c r="H2481" s="234" t="inlineStr">
        <is>
          <t>XB</t>
        </is>
      </c>
      <c r="I2481" s="188" t="inlineStr">
        <is>
          <t>Packing</t>
        </is>
      </c>
      <c r="J2481" s="188" t="inlineStr">
        <is>
          <t>Packing</t>
        </is>
      </c>
      <c r="K2481" s="188" t="n"/>
      <c r="L2481" s="188" t="inlineStr">
        <is>
          <t>Oil Lubricated Bath</t>
        </is>
      </c>
      <c r="M2481" s="188" t="inlineStr">
        <is>
          <t>X</t>
        </is>
      </c>
      <c r="N2481" s="188" t="inlineStr">
        <is>
          <t>Special/Other</t>
        </is>
      </c>
      <c r="O2481" s="188" t="inlineStr">
        <is>
          <t>Coating_Scotchkote134_interior_exterior_IncludeImpeller</t>
        </is>
      </c>
      <c r="P2481" s="172" t="inlineStr">
        <is>
          <t>RTF</t>
        </is>
      </c>
      <c r="Q2481" s="188" t="inlineStr">
        <is>
          <t>B101250</t>
        </is>
      </c>
      <c r="R2481" s="235" t="inlineStr">
        <is>
          <t>LT250</t>
        </is>
      </c>
      <c r="S2481" s="233" t="n"/>
      <c r="T2481" s="233" t="n"/>
      <c r="U2481" s="233" t="n"/>
    </row>
    <row r="2482">
      <c r="B2482" s="233" t="inlineStr">
        <is>
          <t>N</t>
        </is>
      </c>
      <c r="C2482" s="233" t="inlineStr">
        <is>
          <t>ConTab_BOM_KP_Insert_5816</t>
        </is>
      </c>
      <c r="D2482" s="233" t="n"/>
      <c r="E2482" s="233" t="inlineStr">
        <is>
          <t>2023-3_4-KP</t>
        </is>
      </c>
      <c r="F2482" s="235" t="inlineStr">
        <is>
          <t>Opt_Insert</t>
        </is>
      </c>
      <c r="G2482" s="235" t="inlineStr">
        <is>
          <t>B</t>
        </is>
      </c>
      <c r="H2482" s="234" t="inlineStr">
        <is>
          <t>XB</t>
        </is>
      </c>
      <c r="I2482" s="188" t="inlineStr">
        <is>
          <t>Mechanical Seal</t>
        </is>
      </c>
      <c r="J2482" s="188" t="inlineStr">
        <is>
          <t>Single</t>
        </is>
      </c>
      <c r="K2482" s="188" t="n"/>
      <c r="L2482" s="188" t="inlineStr">
        <is>
          <t>Regreasable</t>
        </is>
      </c>
      <c r="M2482" s="188" t="inlineStr">
        <is>
          <t>C35</t>
        </is>
      </c>
      <c r="N2482" s="188" t="inlineStr">
        <is>
          <t>Lip Seal</t>
        </is>
      </c>
      <c r="O2482" s="188" t="inlineStr">
        <is>
          <t>Coating_Scotchkote134_interior_exterior_IncludeImpeller</t>
        </is>
      </c>
      <c r="P2482" s="172" t="inlineStr">
        <is>
          <t>RTF</t>
        </is>
      </c>
      <c r="Q2482" s="188" t="inlineStr">
        <is>
          <t>B101250</t>
        </is>
      </c>
      <c r="R2482" s="235" t="inlineStr">
        <is>
          <t>LT250</t>
        </is>
      </c>
      <c r="S2482" s="233" t="n"/>
      <c r="T2482" s="233" t="n"/>
      <c r="U2482" s="233" t="n"/>
    </row>
    <row r="2483">
      <c r="B2483" s="233" t="inlineStr">
        <is>
          <t>N</t>
        </is>
      </c>
      <c r="C2483" s="233" t="inlineStr">
        <is>
          <t>ConTab_BOM_KP_Insert_5817</t>
        </is>
      </c>
      <c r="D2483" s="233" t="n"/>
      <c r="E2483" s="233" t="inlineStr">
        <is>
          <t>2023-3_4-KP</t>
        </is>
      </c>
      <c r="F2483" s="235" t="inlineStr">
        <is>
          <t>Opt_Insert</t>
        </is>
      </c>
      <c r="G2483" s="235" t="inlineStr">
        <is>
          <t>B</t>
        </is>
      </c>
      <c r="H2483" s="234" t="inlineStr">
        <is>
          <t>XB</t>
        </is>
      </c>
      <c r="I2483" s="188" t="inlineStr">
        <is>
          <t>Mechanical Seal</t>
        </is>
      </c>
      <c r="J2483" s="188" t="inlineStr">
        <is>
          <t>Single</t>
        </is>
      </c>
      <c r="K2483" s="188" t="n"/>
      <c r="L2483" s="188" t="inlineStr">
        <is>
          <t>Regreasable</t>
        </is>
      </c>
      <c r="M2483" s="188" t="inlineStr">
        <is>
          <t>J</t>
        </is>
      </c>
      <c r="N2483" s="188" t="inlineStr">
        <is>
          <t>Lip Seal</t>
        </is>
      </c>
      <c r="O2483" s="188" t="inlineStr">
        <is>
          <t>Coating_Scotchkote134_interior_exterior_IncludeImpeller</t>
        </is>
      </c>
      <c r="P2483" s="172" t="inlineStr">
        <is>
          <t>RTF</t>
        </is>
      </c>
      <c r="Q2483" s="188" t="inlineStr">
        <is>
          <t>B101250</t>
        </is>
      </c>
      <c r="R2483" s="172" t="inlineStr">
        <is>
          <t>LT105</t>
        </is>
      </c>
      <c r="S2483" s="233" t="n"/>
      <c r="T2483" s="233" t="n"/>
      <c r="U2483" s="233" t="n"/>
    </row>
    <row r="2484">
      <c r="B2484" s="233" t="inlineStr">
        <is>
          <t>N</t>
        </is>
      </c>
      <c r="C2484" s="233" t="inlineStr">
        <is>
          <t>ConTab_BOM_KP_Insert_5818</t>
        </is>
      </c>
      <c r="D2484" s="233" t="n"/>
      <c r="E2484" s="233" t="inlineStr">
        <is>
          <t>2023-3_4-KP</t>
        </is>
      </c>
      <c r="F2484" s="235" t="inlineStr">
        <is>
          <t>Opt_Insert</t>
        </is>
      </c>
      <c r="G2484" s="235" t="inlineStr">
        <is>
          <t>B</t>
        </is>
      </c>
      <c r="H2484" s="234" t="inlineStr">
        <is>
          <t>XB</t>
        </is>
      </c>
      <c r="I2484" s="188" t="inlineStr">
        <is>
          <t>Packing</t>
        </is>
      </c>
      <c r="J2484" s="188" t="inlineStr">
        <is>
          <t>Packing</t>
        </is>
      </c>
      <c r="K2484" s="188" t="n"/>
      <c r="L2484" s="188" t="inlineStr">
        <is>
          <t>Regreasable</t>
        </is>
      </c>
      <c r="M2484" s="188" t="inlineStr">
        <is>
          <t>C35</t>
        </is>
      </c>
      <c r="N2484" s="188" t="inlineStr">
        <is>
          <t>Lip Seal</t>
        </is>
      </c>
      <c r="O2484" s="188" t="inlineStr">
        <is>
          <t>Coating_Scotchkote134_interior_exterior_IncludeImpeller</t>
        </is>
      </c>
      <c r="P2484" s="172" t="inlineStr">
        <is>
          <t>RTF</t>
        </is>
      </c>
      <c r="Q2484" s="188" t="inlineStr">
        <is>
          <t>B101250</t>
        </is>
      </c>
      <c r="R2484" s="235" t="inlineStr">
        <is>
          <t>LT250</t>
        </is>
      </c>
      <c r="S2484" s="233" t="n"/>
      <c r="T2484" s="233" t="n"/>
      <c r="U2484" s="233" t="n"/>
    </row>
    <row r="2485">
      <c r="B2485" s="233" t="inlineStr">
        <is>
          <t>N</t>
        </is>
      </c>
      <c r="C2485" s="233" t="inlineStr">
        <is>
          <t>ConTab_BOM_KP_Insert_5819</t>
        </is>
      </c>
      <c r="D2485" s="233" t="n"/>
      <c r="E2485" s="233" t="inlineStr">
        <is>
          <t>2023-3_4-KP</t>
        </is>
      </c>
      <c r="F2485" s="235" t="inlineStr">
        <is>
          <t>Opt_Insert</t>
        </is>
      </c>
      <c r="G2485" s="235" t="inlineStr">
        <is>
          <t>B</t>
        </is>
      </c>
      <c r="H2485" s="234" t="inlineStr">
        <is>
          <t>XB</t>
        </is>
      </c>
      <c r="I2485" s="188" t="inlineStr">
        <is>
          <t>Packing</t>
        </is>
      </c>
      <c r="J2485" s="188" t="inlineStr">
        <is>
          <t>Packing</t>
        </is>
      </c>
      <c r="K2485" s="188" t="n"/>
      <c r="L2485" s="188" t="inlineStr">
        <is>
          <t>Regreasable</t>
        </is>
      </c>
      <c r="M2485" s="188" t="inlineStr">
        <is>
          <t>J</t>
        </is>
      </c>
      <c r="N2485" s="188" t="inlineStr">
        <is>
          <t>Lip Seal</t>
        </is>
      </c>
      <c r="O2485" s="188" t="inlineStr">
        <is>
          <t>Coating_Scotchkote134_interior_exterior_IncludeImpeller</t>
        </is>
      </c>
      <c r="P2485" s="172" t="inlineStr">
        <is>
          <t>RTF</t>
        </is>
      </c>
      <c r="Q2485" s="188" t="inlineStr">
        <is>
          <t>B101250</t>
        </is>
      </c>
      <c r="R2485" s="172" t="inlineStr">
        <is>
          <t>LT105</t>
        </is>
      </c>
      <c r="S2485" s="233" t="n"/>
      <c r="T2485" s="233" t="n"/>
      <c r="U2485" s="233" t="n"/>
    </row>
    <row r="2486">
      <c r="B2486" s="233" t="inlineStr">
        <is>
          <t>N</t>
        </is>
      </c>
      <c r="C2486" s="233" t="inlineStr">
        <is>
          <t>ConTab_BOM_KP_Insert_5820</t>
        </is>
      </c>
      <c r="D2486" s="233" t="n"/>
      <c r="E2486" s="233" t="inlineStr">
        <is>
          <t>2023-3_4-KP</t>
        </is>
      </c>
      <c r="F2486" s="235" t="inlineStr">
        <is>
          <t>Opt_Insert</t>
        </is>
      </c>
      <c r="G2486" s="235" t="inlineStr">
        <is>
          <t>B</t>
        </is>
      </c>
      <c r="H2486" s="234" t="inlineStr">
        <is>
          <t>XB</t>
        </is>
      </c>
      <c r="I2486" s="188" t="inlineStr">
        <is>
          <t>Mechanical Seal</t>
        </is>
      </c>
      <c r="J2486" s="188" t="inlineStr">
        <is>
          <t>Single</t>
        </is>
      </c>
      <c r="K2486" s="188" t="n"/>
      <c r="L2486" s="188" t="inlineStr">
        <is>
          <t>Regreasable</t>
        </is>
      </c>
      <c r="M2486" s="188" t="inlineStr">
        <is>
          <t>C35</t>
        </is>
      </c>
      <c r="N2486" s="188" t="inlineStr">
        <is>
          <t>Labrynth Lip Seal</t>
        </is>
      </c>
      <c r="O2486" s="188" t="inlineStr">
        <is>
          <t>Coating_Scotchkote134_interior_exterior_IncludeImpeller</t>
        </is>
      </c>
      <c r="P2486" s="172" t="inlineStr">
        <is>
          <t>RTF</t>
        </is>
      </c>
      <c r="Q2486" s="188" t="inlineStr">
        <is>
          <t>B101250</t>
        </is>
      </c>
      <c r="R2486" s="235" t="inlineStr">
        <is>
          <t>LT250</t>
        </is>
      </c>
      <c r="S2486" s="233" t="n"/>
      <c r="T2486" s="233" t="n"/>
      <c r="U2486" s="233" t="n"/>
    </row>
    <row r="2487">
      <c r="B2487" s="233" t="inlineStr">
        <is>
          <t>N</t>
        </is>
      </c>
      <c r="C2487" s="233" t="inlineStr">
        <is>
          <t>ConTab_BOM_KP_Insert_5821</t>
        </is>
      </c>
      <c r="D2487" s="233" t="n"/>
      <c r="E2487" s="233" t="inlineStr">
        <is>
          <t>2023-3_4-KP</t>
        </is>
      </c>
      <c r="F2487" s="235" t="inlineStr">
        <is>
          <t>Opt_Insert</t>
        </is>
      </c>
      <c r="G2487" s="235" t="inlineStr">
        <is>
          <t>B</t>
        </is>
      </c>
      <c r="H2487" s="234" t="inlineStr">
        <is>
          <t>XB</t>
        </is>
      </c>
      <c r="I2487" s="188" t="inlineStr">
        <is>
          <t>Mechanical Seal</t>
        </is>
      </c>
      <c r="J2487" s="188" t="inlineStr">
        <is>
          <t>Single</t>
        </is>
      </c>
      <c r="K2487" s="188" t="n"/>
      <c r="L2487" s="188" t="inlineStr">
        <is>
          <t>Regreasable</t>
        </is>
      </c>
      <c r="M2487" s="188" t="inlineStr">
        <is>
          <t>J</t>
        </is>
      </c>
      <c r="N2487" s="188" t="inlineStr">
        <is>
          <t>Labrynth Lip Seal</t>
        </is>
      </c>
      <c r="O2487" s="188" t="inlineStr">
        <is>
          <t>Coating_Scotchkote134_interior_exterior_IncludeImpeller</t>
        </is>
      </c>
      <c r="P2487" s="172" t="inlineStr">
        <is>
          <t>RTF</t>
        </is>
      </c>
      <c r="Q2487" s="188" t="inlineStr">
        <is>
          <t>B101250</t>
        </is>
      </c>
      <c r="R2487" s="172" t="inlineStr">
        <is>
          <t>LT105</t>
        </is>
      </c>
      <c r="S2487" s="233" t="n"/>
      <c r="T2487" s="233" t="n"/>
      <c r="U2487" s="233" t="n"/>
    </row>
    <row r="2488">
      <c r="B2488" s="233" t="inlineStr">
        <is>
          <t>N</t>
        </is>
      </c>
      <c r="C2488" s="233" t="inlineStr">
        <is>
          <t>ConTab_BOM_KP_Insert_5822</t>
        </is>
      </c>
      <c r="D2488" s="233" t="n"/>
      <c r="E2488" s="233" t="inlineStr">
        <is>
          <t>2023-3_4-KP</t>
        </is>
      </c>
      <c r="F2488" s="235" t="inlineStr">
        <is>
          <t>Opt_Insert</t>
        </is>
      </c>
      <c r="G2488" s="235" t="inlineStr">
        <is>
          <t>B</t>
        </is>
      </c>
      <c r="H2488" s="234" t="inlineStr">
        <is>
          <t>XB</t>
        </is>
      </c>
      <c r="I2488" s="188" t="inlineStr">
        <is>
          <t>Packing</t>
        </is>
      </c>
      <c r="J2488" s="188" t="inlineStr">
        <is>
          <t>Packing</t>
        </is>
      </c>
      <c r="K2488" s="188" t="n"/>
      <c r="L2488" s="188" t="inlineStr">
        <is>
          <t>Regreasable</t>
        </is>
      </c>
      <c r="M2488" s="188" t="inlineStr">
        <is>
          <t>C35</t>
        </is>
      </c>
      <c r="N2488" s="188" t="inlineStr">
        <is>
          <t>Labrynth Lip Seal</t>
        </is>
      </c>
      <c r="O2488" s="188" t="inlineStr">
        <is>
          <t>Coating_Scotchkote134_interior_exterior_IncludeImpeller</t>
        </is>
      </c>
      <c r="P2488" s="172" t="inlineStr">
        <is>
          <t>RTF</t>
        </is>
      </c>
      <c r="Q2488" s="188" t="inlineStr">
        <is>
          <t>B101250</t>
        </is>
      </c>
      <c r="R2488" s="235" t="inlineStr">
        <is>
          <t>LT250</t>
        </is>
      </c>
      <c r="S2488" s="233" t="n"/>
      <c r="T2488" s="233" t="n"/>
      <c r="U2488" s="233" t="n"/>
    </row>
    <row r="2489">
      <c r="B2489" s="233" t="inlineStr">
        <is>
          <t>N</t>
        </is>
      </c>
      <c r="C2489" s="233" t="inlineStr">
        <is>
          <t>ConTab_BOM_KP_Insert_5823</t>
        </is>
      </c>
      <c r="D2489" s="233" t="n"/>
      <c r="E2489" s="233" t="inlineStr">
        <is>
          <t>2023-3_4-KP</t>
        </is>
      </c>
      <c r="F2489" s="235" t="inlineStr">
        <is>
          <t>Opt_Insert</t>
        </is>
      </c>
      <c r="G2489" s="235" t="inlineStr">
        <is>
          <t>B</t>
        </is>
      </c>
      <c r="H2489" s="234" t="inlineStr">
        <is>
          <t>XB</t>
        </is>
      </c>
      <c r="I2489" s="188" t="inlineStr">
        <is>
          <t>Packing</t>
        </is>
      </c>
      <c r="J2489" s="188" t="inlineStr">
        <is>
          <t>Packing</t>
        </is>
      </c>
      <c r="K2489" s="188" t="n"/>
      <c r="L2489" s="188" t="inlineStr">
        <is>
          <t>Regreasable</t>
        </is>
      </c>
      <c r="M2489" s="188" t="inlineStr">
        <is>
          <t>J</t>
        </is>
      </c>
      <c r="N2489" s="188" t="inlineStr">
        <is>
          <t>Labrynth Lip Seal</t>
        </is>
      </c>
      <c r="O2489" s="188" t="inlineStr">
        <is>
          <t>Coating_Scotchkote134_interior_exterior_IncludeImpeller</t>
        </is>
      </c>
      <c r="P2489" s="172" t="inlineStr">
        <is>
          <t>RTF</t>
        </is>
      </c>
      <c r="Q2489" s="188" t="inlineStr">
        <is>
          <t>B101250</t>
        </is>
      </c>
      <c r="R2489" s="172" t="inlineStr">
        <is>
          <t>LT105</t>
        </is>
      </c>
      <c r="S2489" s="233" t="n"/>
      <c r="T2489" s="233" t="n"/>
      <c r="U2489" s="233" t="n"/>
    </row>
    <row r="2490">
      <c r="B2490" s="233" t="inlineStr">
        <is>
          <t>N</t>
        </is>
      </c>
      <c r="C2490" s="233" t="inlineStr">
        <is>
          <t>ConTab_BOM_KP_Insert_5824</t>
        </is>
      </c>
      <c r="D2490" s="233" t="n"/>
      <c r="E2490" s="233" t="inlineStr">
        <is>
          <t>2023-3_4-KP</t>
        </is>
      </c>
      <c r="F2490" s="235" t="inlineStr">
        <is>
          <t>Opt_Insert</t>
        </is>
      </c>
      <c r="G2490" s="235" t="inlineStr">
        <is>
          <t>B</t>
        </is>
      </c>
      <c r="H2490" s="234" t="inlineStr">
        <is>
          <t>XB</t>
        </is>
      </c>
      <c r="I2490" s="188" t="inlineStr">
        <is>
          <t>Mechanical Seal</t>
        </is>
      </c>
      <c r="J2490" s="188" t="inlineStr">
        <is>
          <t>Single</t>
        </is>
      </c>
      <c r="K2490" s="188" t="n"/>
      <c r="L2490" s="188" t="inlineStr">
        <is>
          <t>Oil Lubricated Bath</t>
        </is>
      </c>
      <c r="M2490" s="188" t="inlineStr">
        <is>
          <t>C35</t>
        </is>
      </c>
      <c r="N2490" s="188" t="inlineStr">
        <is>
          <t>Labrynth Lip Seal</t>
        </is>
      </c>
      <c r="O2490" s="188" t="inlineStr">
        <is>
          <t>Coating_Scotchkote134_interior_exterior_IncludeImpeller</t>
        </is>
      </c>
      <c r="P2490" s="172" t="inlineStr">
        <is>
          <t>RTF</t>
        </is>
      </c>
      <c r="Q2490" s="188" t="inlineStr">
        <is>
          <t>B101250</t>
        </is>
      </c>
      <c r="R2490" s="235" t="inlineStr">
        <is>
          <t>LT250</t>
        </is>
      </c>
      <c r="S2490" s="233" t="n"/>
      <c r="T2490" s="233" t="n"/>
      <c r="U2490" s="233" t="n"/>
    </row>
    <row r="2491">
      <c r="B2491" s="233" t="inlineStr">
        <is>
          <t>N</t>
        </is>
      </c>
      <c r="C2491" s="233" t="inlineStr">
        <is>
          <t>ConTab_BOM_KP_Insert_5825</t>
        </is>
      </c>
      <c r="D2491" s="233" t="n"/>
      <c r="E2491" s="233" t="inlineStr">
        <is>
          <t>2023-3_4-KP</t>
        </is>
      </c>
      <c r="F2491" s="235" t="inlineStr">
        <is>
          <t>Opt_Insert</t>
        </is>
      </c>
      <c r="G2491" s="235" t="inlineStr">
        <is>
          <t>B</t>
        </is>
      </c>
      <c r="H2491" s="234" t="inlineStr">
        <is>
          <t>XB</t>
        </is>
      </c>
      <c r="I2491" s="188" t="inlineStr">
        <is>
          <t>Mechanical Seal</t>
        </is>
      </c>
      <c r="J2491" s="188" t="inlineStr">
        <is>
          <t>Single</t>
        </is>
      </c>
      <c r="K2491" s="188" t="n"/>
      <c r="L2491" s="188" t="inlineStr">
        <is>
          <t>Oil Lubricated Bath</t>
        </is>
      </c>
      <c r="M2491" s="188" t="inlineStr">
        <is>
          <t>J</t>
        </is>
      </c>
      <c r="N2491" s="188" t="inlineStr">
        <is>
          <t>Labrynth Lip Seal</t>
        </is>
      </c>
      <c r="O2491" s="188" t="inlineStr">
        <is>
          <t>Coating_Scotchkote134_interior_exterior_IncludeImpeller</t>
        </is>
      </c>
      <c r="P2491" s="172" t="inlineStr">
        <is>
          <t>RTF</t>
        </is>
      </c>
      <c r="Q2491" s="188" t="inlineStr">
        <is>
          <t>B101250</t>
        </is>
      </c>
      <c r="R2491" s="172" t="inlineStr">
        <is>
          <t>LT105</t>
        </is>
      </c>
      <c r="S2491" s="233" t="n"/>
      <c r="T2491" s="233" t="n"/>
      <c r="U2491" s="233" t="n"/>
    </row>
    <row r="2492">
      <c r="B2492" s="233" t="inlineStr">
        <is>
          <t>N</t>
        </is>
      </c>
      <c r="C2492" s="233" t="inlineStr">
        <is>
          <t>ConTab_BOM_KP_Insert_5826</t>
        </is>
      </c>
      <c r="D2492" s="233" t="n"/>
      <c r="E2492" s="233" t="inlineStr">
        <is>
          <t>2023-3_4-KP</t>
        </is>
      </c>
      <c r="F2492" s="235" t="inlineStr">
        <is>
          <t>Opt_Insert</t>
        </is>
      </c>
      <c r="G2492" s="235" t="inlineStr">
        <is>
          <t>B</t>
        </is>
      </c>
      <c r="H2492" s="234" t="inlineStr">
        <is>
          <t>XB</t>
        </is>
      </c>
      <c r="I2492" s="188" t="inlineStr">
        <is>
          <t>Packing</t>
        </is>
      </c>
      <c r="J2492" s="188" t="inlineStr">
        <is>
          <t>Packing</t>
        </is>
      </c>
      <c r="K2492" s="188" t="n"/>
      <c r="L2492" s="188" t="inlineStr">
        <is>
          <t>Oil Lubricated Bath</t>
        </is>
      </c>
      <c r="M2492" s="188" t="inlineStr">
        <is>
          <t>C35</t>
        </is>
      </c>
      <c r="N2492" s="188" t="inlineStr">
        <is>
          <t>Labrynth Lip Seal</t>
        </is>
      </c>
      <c r="O2492" s="188" t="inlineStr">
        <is>
          <t>Coating_Scotchkote134_interior_exterior_IncludeImpeller</t>
        </is>
      </c>
      <c r="P2492" s="172" t="inlineStr">
        <is>
          <t>RTF</t>
        </is>
      </c>
      <c r="Q2492" s="188" t="inlineStr">
        <is>
          <t>B101250</t>
        </is>
      </c>
      <c r="R2492" s="235" t="inlineStr">
        <is>
          <t>LT250</t>
        </is>
      </c>
      <c r="S2492" s="233" t="n"/>
      <c r="T2492" s="233" t="n"/>
      <c r="U2492" s="233" t="n"/>
    </row>
    <row r="2493">
      <c r="B2493" s="233" t="inlineStr">
        <is>
          <t>N</t>
        </is>
      </c>
      <c r="C2493" s="233" t="inlineStr">
        <is>
          <t>ConTab_BOM_KP_Insert_5827</t>
        </is>
      </c>
      <c r="D2493" s="233" t="n"/>
      <c r="E2493" s="233" t="inlineStr">
        <is>
          <t>2023-3_4-KP</t>
        </is>
      </c>
      <c r="F2493" s="235" t="inlineStr">
        <is>
          <t>Opt_Insert</t>
        </is>
      </c>
      <c r="G2493" s="235" t="inlineStr">
        <is>
          <t>B</t>
        </is>
      </c>
      <c r="H2493" s="234" t="inlineStr">
        <is>
          <t>XB</t>
        </is>
      </c>
      <c r="I2493" s="188" t="inlineStr">
        <is>
          <t>Packing</t>
        </is>
      </c>
      <c r="J2493" s="188" t="inlineStr">
        <is>
          <t>Packing</t>
        </is>
      </c>
      <c r="K2493" s="188" t="n"/>
      <c r="L2493" s="188" t="inlineStr">
        <is>
          <t>Oil Lubricated Bath</t>
        </is>
      </c>
      <c r="M2493" s="188" t="inlineStr">
        <is>
          <t>J</t>
        </is>
      </c>
      <c r="N2493" s="188" t="inlineStr">
        <is>
          <t>Labrynth Lip Seal</t>
        </is>
      </c>
      <c r="O2493" s="188" t="inlineStr">
        <is>
          <t>Coating_Scotchkote134_interior_exterior_IncludeImpeller</t>
        </is>
      </c>
      <c r="P2493" s="172" t="inlineStr">
        <is>
          <t>RTF</t>
        </is>
      </c>
      <c r="Q2493" s="188" t="inlineStr">
        <is>
          <t>B101250</t>
        </is>
      </c>
      <c r="R2493" s="172" t="inlineStr">
        <is>
          <t>LT105</t>
        </is>
      </c>
      <c r="S2493" s="233" t="n"/>
      <c r="T2493" s="233" t="n"/>
      <c r="U2493" s="233" t="n"/>
    </row>
    <row r="2494">
      <c r="B2494" s="233" t="inlineStr">
        <is>
          <t>N</t>
        </is>
      </c>
      <c r="C2494" s="233" t="inlineStr">
        <is>
          <t>ConTab_BOM_KP_Insert_5888</t>
        </is>
      </c>
      <c r="D2494" s="233" t="n"/>
      <c r="E2494" s="233" t="inlineStr">
        <is>
          <t>2025-7_8-KP</t>
        </is>
      </c>
      <c r="F2494" s="235" t="inlineStr">
        <is>
          <t>Opt_Insert</t>
        </is>
      </c>
      <c r="G2494" s="235" t="inlineStr">
        <is>
          <t>B</t>
        </is>
      </c>
      <c r="H2494" s="234" t="inlineStr">
        <is>
          <t>XB</t>
        </is>
      </c>
      <c r="I2494" s="188" t="inlineStr">
        <is>
          <t>Mechanical Seal</t>
        </is>
      </c>
      <c r="J2494" s="188" t="inlineStr">
        <is>
          <t>Single</t>
        </is>
      </c>
      <c r="K2494" s="188" t="n"/>
      <c r="L2494" s="188" t="inlineStr">
        <is>
          <t>Regreasable</t>
        </is>
      </c>
      <c r="M2494" s="188" t="inlineStr">
        <is>
          <t>X</t>
        </is>
      </c>
      <c r="N2494" s="188" t="inlineStr">
        <is>
          <t>Special/Other</t>
        </is>
      </c>
      <c r="O2494" s="188" t="inlineStr">
        <is>
          <t>Coating_Standard</t>
        </is>
      </c>
      <c r="P2494" s="172" t="inlineStr">
        <is>
          <t>RTF</t>
        </is>
      </c>
      <c r="Q2494" s="188" t="inlineStr">
        <is>
          <t>B101250</t>
        </is>
      </c>
      <c r="R2494" s="172" t="inlineStr">
        <is>
          <t>LT029</t>
        </is>
      </c>
      <c r="S2494" s="233" t="n"/>
      <c r="T2494" s="233" t="n"/>
      <c r="U2494" s="233" t="n"/>
    </row>
    <row r="2495">
      <c r="B2495" s="233" t="inlineStr">
        <is>
          <t>N</t>
        </is>
      </c>
      <c r="C2495" s="233" t="inlineStr">
        <is>
          <t>ConTab_BOM_KP_Insert_5889</t>
        </is>
      </c>
      <c r="D2495" s="233" t="n"/>
      <c r="E2495" s="233" t="inlineStr">
        <is>
          <t>2025-7_8-KP</t>
        </is>
      </c>
      <c r="F2495" s="235" t="inlineStr">
        <is>
          <t>Opt_Insert</t>
        </is>
      </c>
      <c r="G2495" s="235" t="inlineStr">
        <is>
          <t>B</t>
        </is>
      </c>
      <c r="H2495" s="234" t="inlineStr">
        <is>
          <t>XB</t>
        </is>
      </c>
      <c r="I2495" s="188" t="inlineStr">
        <is>
          <t>Packing</t>
        </is>
      </c>
      <c r="J2495" s="188" t="inlineStr">
        <is>
          <t>Packing</t>
        </is>
      </c>
      <c r="K2495" s="188" t="n"/>
      <c r="L2495" s="188" t="inlineStr">
        <is>
          <t>Regreasable</t>
        </is>
      </c>
      <c r="M2495" s="188" t="inlineStr">
        <is>
          <t>X</t>
        </is>
      </c>
      <c r="N2495" s="188" t="inlineStr">
        <is>
          <t>Special/Other</t>
        </is>
      </c>
      <c r="O2495" s="188" t="inlineStr">
        <is>
          <t>Coating_Standard</t>
        </is>
      </c>
      <c r="P2495" s="172" t="inlineStr">
        <is>
          <t>RTF</t>
        </is>
      </c>
      <c r="Q2495" s="188" t="inlineStr">
        <is>
          <t>B101250</t>
        </is>
      </c>
      <c r="R2495" s="172" t="inlineStr">
        <is>
          <t>LT029</t>
        </is>
      </c>
      <c r="S2495" s="233" t="n"/>
      <c r="T2495" s="233" t="n"/>
      <c r="U2495" s="233" t="n"/>
    </row>
    <row r="2496">
      <c r="B2496" s="233" t="inlineStr">
        <is>
          <t>N</t>
        </is>
      </c>
      <c r="C2496" s="233" t="inlineStr">
        <is>
          <t>ConTab_BOM_KP_Insert_5890</t>
        </is>
      </c>
      <c r="D2496" s="233" t="n"/>
      <c r="E2496" s="233" t="inlineStr">
        <is>
          <t>2025-7_8-KP</t>
        </is>
      </c>
      <c r="F2496" s="235" t="inlineStr">
        <is>
          <t>Opt_Insert</t>
        </is>
      </c>
      <c r="G2496" s="235" t="inlineStr">
        <is>
          <t>B</t>
        </is>
      </c>
      <c r="H2496" s="234" t="inlineStr">
        <is>
          <t>XB</t>
        </is>
      </c>
      <c r="I2496" s="188" t="inlineStr">
        <is>
          <t>Mechanical Seal</t>
        </is>
      </c>
      <c r="J2496" s="188" t="inlineStr">
        <is>
          <t>Single</t>
        </is>
      </c>
      <c r="K2496" s="188" t="n"/>
      <c r="L2496" s="188" t="inlineStr">
        <is>
          <t>Oil Lubricated Bath</t>
        </is>
      </c>
      <c r="M2496" s="188" t="inlineStr">
        <is>
          <t>J</t>
        </is>
      </c>
      <c r="N2496" s="188" t="inlineStr">
        <is>
          <t>Lip Seal</t>
        </is>
      </c>
      <c r="O2496" s="188" t="inlineStr">
        <is>
          <t>Coating_Standard</t>
        </is>
      </c>
      <c r="P2496" s="208" t="n">
        <v>98577142</v>
      </c>
      <c r="Q2496" s="188" t="inlineStr">
        <is>
          <t>B101250</t>
        </is>
      </c>
      <c r="R2496" s="172" t="inlineStr">
        <is>
          <t>LT105</t>
        </is>
      </c>
      <c r="S2496" s="233" t="n"/>
      <c r="T2496" s="233" t="n"/>
      <c r="U2496" s="233" t="n"/>
    </row>
    <row r="2497">
      <c r="B2497" s="233" t="inlineStr">
        <is>
          <t>N</t>
        </is>
      </c>
      <c r="C2497" s="233" t="inlineStr">
        <is>
          <t>ConTab_BOM_KP_Insert_5891</t>
        </is>
      </c>
      <c r="D2497" s="233" t="n"/>
      <c r="E2497" s="233" t="inlineStr">
        <is>
          <t>2025-7_8-KP</t>
        </is>
      </c>
      <c r="F2497" s="235" t="inlineStr">
        <is>
          <t>Opt_Insert</t>
        </is>
      </c>
      <c r="G2497" s="235" t="inlineStr">
        <is>
          <t>B</t>
        </is>
      </c>
      <c r="H2497" s="234" t="inlineStr">
        <is>
          <t>XB</t>
        </is>
      </c>
      <c r="I2497" s="188" t="inlineStr">
        <is>
          <t>Mechanical Seal</t>
        </is>
      </c>
      <c r="J2497" s="188" t="inlineStr">
        <is>
          <t>Single</t>
        </is>
      </c>
      <c r="K2497" s="188" t="n"/>
      <c r="L2497" s="188" t="inlineStr">
        <is>
          <t>Oil Lubricated Bath</t>
        </is>
      </c>
      <c r="M2497" s="188" t="inlineStr">
        <is>
          <t>X</t>
        </is>
      </c>
      <c r="N2497" s="188" t="inlineStr">
        <is>
          <t>Special/Other</t>
        </is>
      </c>
      <c r="O2497" s="188" t="inlineStr">
        <is>
          <t>Coating_Standard</t>
        </is>
      </c>
      <c r="P2497" s="172" t="inlineStr">
        <is>
          <t>RTF</t>
        </is>
      </c>
      <c r="Q2497" s="188" t="inlineStr">
        <is>
          <t>B101250</t>
        </is>
      </c>
      <c r="R2497" s="172" t="inlineStr">
        <is>
          <t>LT029</t>
        </is>
      </c>
      <c r="S2497" s="233" t="n"/>
      <c r="T2497" s="233" t="n"/>
      <c r="U2497" s="233" t="n"/>
    </row>
    <row r="2498">
      <c r="B2498" s="233" t="inlineStr">
        <is>
          <t>N</t>
        </is>
      </c>
      <c r="C2498" s="233" t="inlineStr">
        <is>
          <t>ConTab_BOM_KP_Insert_5892</t>
        </is>
      </c>
      <c r="D2498" s="233" t="n"/>
      <c r="E2498" s="233" t="inlineStr">
        <is>
          <t>2025-7_8-KP</t>
        </is>
      </c>
      <c r="F2498" s="235" t="inlineStr">
        <is>
          <t>Opt_Insert</t>
        </is>
      </c>
      <c r="G2498" s="235" t="inlineStr">
        <is>
          <t>B</t>
        </is>
      </c>
      <c r="H2498" s="234" t="inlineStr">
        <is>
          <t>XB</t>
        </is>
      </c>
      <c r="I2498" s="188" t="inlineStr">
        <is>
          <t>Packing</t>
        </is>
      </c>
      <c r="J2498" s="188" t="inlineStr">
        <is>
          <t>Packing</t>
        </is>
      </c>
      <c r="K2498" s="188" t="n"/>
      <c r="L2498" s="188" t="inlineStr">
        <is>
          <t>Oil Lubricated Bath</t>
        </is>
      </c>
      <c r="M2498" s="188" t="inlineStr">
        <is>
          <t>J</t>
        </is>
      </c>
      <c r="N2498" s="188" t="inlineStr">
        <is>
          <t>Lip Seal</t>
        </is>
      </c>
      <c r="O2498" s="188" t="inlineStr">
        <is>
          <t>Coating_Standard</t>
        </is>
      </c>
      <c r="P2498" s="172" t="inlineStr">
        <is>
          <t>RTF</t>
        </is>
      </c>
      <c r="Q2498" s="188" t="inlineStr">
        <is>
          <t>B101250</t>
        </is>
      </c>
      <c r="R2498" s="172" t="inlineStr">
        <is>
          <t>LT105</t>
        </is>
      </c>
      <c r="S2498" s="233" t="n"/>
      <c r="T2498" s="233" t="n"/>
      <c r="U2498" s="233" t="n"/>
    </row>
    <row r="2499">
      <c r="B2499" s="233" t="inlineStr">
        <is>
          <t>N</t>
        </is>
      </c>
      <c r="C2499" s="233" t="inlineStr">
        <is>
          <t>ConTab_BOM_KP_Insert_5893</t>
        </is>
      </c>
      <c r="D2499" s="233" t="n"/>
      <c r="E2499" s="233" t="inlineStr">
        <is>
          <t>2025-7_8-KP</t>
        </is>
      </c>
      <c r="F2499" s="235" t="inlineStr">
        <is>
          <t>Opt_Insert</t>
        </is>
      </c>
      <c r="G2499" s="235" t="inlineStr">
        <is>
          <t>B</t>
        </is>
      </c>
      <c r="H2499" s="234" t="inlineStr">
        <is>
          <t>XB</t>
        </is>
      </c>
      <c r="I2499" s="188" t="inlineStr">
        <is>
          <t>Packing</t>
        </is>
      </c>
      <c r="J2499" s="188" t="inlineStr">
        <is>
          <t>Packing</t>
        </is>
      </c>
      <c r="K2499" s="188" t="n"/>
      <c r="L2499" s="188" t="inlineStr">
        <is>
          <t>Oil Lubricated Bath</t>
        </is>
      </c>
      <c r="M2499" s="188" t="inlineStr">
        <is>
          <t>X</t>
        </is>
      </c>
      <c r="N2499" s="188" t="inlineStr">
        <is>
          <t>Special/Other</t>
        </is>
      </c>
      <c r="O2499" s="188" t="inlineStr">
        <is>
          <t>Coating_Standard</t>
        </is>
      </c>
      <c r="P2499" s="172" t="inlineStr">
        <is>
          <t>RTF</t>
        </is>
      </c>
      <c r="Q2499" s="188" t="inlineStr">
        <is>
          <t>B101250</t>
        </is>
      </c>
      <c r="R2499" s="172" t="inlineStr">
        <is>
          <t>LT029</t>
        </is>
      </c>
      <c r="S2499" s="233" t="n"/>
      <c r="T2499" s="233" t="n"/>
      <c r="U2499" s="233" t="n"/>
    </row>
    <row r="2500">
      <c r="B2500" s="233" t="inlineStr">
        <is>
          <t>N</t>
        </is>
      </c>
      <c r="C2500" s="233" t="inlineStr">
        <is>
          <t>ConTab_BOM_KP_Insert_5894</t>
        </is>
      </c>
      <c r="D2500" s="233" t="n"/>
      <c r="E2500" s="233" t="inlineStr">
        <is>
          <t>2025-7_8-KP</t>
        </is>
      </c>
      <c r="F2500" s="235" t="inlineStr">
        <is>
          <t>Opt_Insert</t>
        </is>
      </c>
      <c r="G2500" s="235" t="inlineStr">
        <is>
          <t>B</t>
        </is>
      </c>
      <c r="H2500" s="234" t="inlineStr">
        <is>
          <t>XB</t>
        </is>
      </c>
      <c r="I2500" s="188" t="inlineStr">
        <is>
          <t>Mechanical Seal</t>
        </is>
      </c>
      <c r="J2500" s="188" t="inlineStr">
        <is>
          <t>Single</t>
        </is>
      </c>
      <c r="K2500" s="188" t="n"/>
      <c r="L2500" s="188" t="inlineStr">
        <is>
          <t>Regreasable</t>
        </is>
      </c>
      <c r="M2500" s="188" t="inlineStr">
        <is>
          <t>J</t>
        </is>
      </c>
      <c r="N2500" s="188" t="inlineStr">
        <is>
          <t>Lip Seal</t>
        </is>
      </c>
      <c r="O2500" s="188" t="inlineStr">
        <is>
          <t>Coating_Standard</t>
        </is>
      </c>
      <c r="P2500" s="172" t="inlineStr">
        <is>
          <t>RTF</t>
        </is>
      </c>
      <c r="Q2500" s="188" t="inlineStr">
        <is>
          <t>B103120</t>
        </is>
      </c>
      <c r="R2500" s="172" t="inlineStr">
        <is>
          <t>LT105</t>
        </is>
      </c>
      <c r="S2500" s="233" t="n"/>
      <c r="T2500" s="233" t="n"/>
      <c r="U2500" s="233" t="n"/>
    </row>
    <row r="2501">
      <c r="B2501" s="233" t="inlineStr">
        <is>
          <t>N</t>
        </is>
      </c>
      <c r="C2501" s="233" t="inlineStr">
        <is>
          <t>ConTab_BOM_KP_Insert_5895</t>
        </is>
      </c>
      <c r="D2501" s="233" t="n"/>
      <c r="E2501" s="233" t="inlineStr">
        <is>
          <t>2025-7_8-KP</t>
        </is>
      </c>
      <c r="F2501" s="235" t="inlineStr">
        <is>
          <t>Opt_Insert</t>
        </is>
      </c>
      <c r="G2501" s="235" t="inlineStr">
        <is>
          <t>B</t>
        </is>
      </c>
      <c r="H2501" s="234" t="inlineStr">
        <is>
          <t>XB</t>
        </is>
      </c>
      <c r="I2501" s="188" t="inlineStr">
        <is>
          <t>Packing</t>
        </is>
      </c>
      <c r="J2501" s="188" t="inlineStr">
        <is>
          <t>Packing</t>
        </is>
      </c>
      <c r="K2501" s="188" t="n"/>
      <c r="L2501" s="188" t="inlineStr">
        <is>
          <t>Regreasable</t>
        </is>
      </c>
      <c r="M2501" s="188" t="inlineStr">
        <is>
          <t>J</t>
        </is>
      </c>
      <c r="N2501" s="188" t="inlineStr">
        <is>
          <t>Lip Seal</t>
        </is>
      </c>
      <c r="O2501" s="188" t="inlineStr">
        <is>
          <t>Coating_Standard</t>
        </is>
      </c>
      <c r="P2501" s="172" t="inlineStr">
        <is>
          <t>RTF</t>
        </is>
      </c>
      <c r="Q2501" s="188" t="inlineStr">
        <is>
          <t>B103120</t>
        </is>
      </c>
      <c r="R2501" s="172" t="inlineStr">
        <is>
          <t>LT105</t>
        </is>
      </c>
      <c r="S2501" s="233" t="n"/>
      <c r="T2501" s="233" t="n"/>
      <c r="U2501" s="233" t="n"/>
    </row>
    <row r="2502">
      <c r="B2502" s="233" t="inlineStr">
        <is>
          <t>N</t>
        </is>
      </c>
      <c r="C2502" s="233" t="inlineStr">
        <is>
          <t>ConTab_BOM_KP_Insert_5896</t>
        </is>
      </c>
      <c r="D2502" s="233" t="n"/>
      <c r="E2502" s="233" t="inlineStr">
        <is>
          <t>2025-7_8-KP</t>
        </is>
      </c>
      <c r="F2502" s="235" t="inlineStr">
        <is>
          <t>Opt_Insert</t>
        </is>
      </c>
      <c r="G2502" s="235" t="inlineStr">
        <is>
          <t>B</t>
        </is>
      </c>
      <c r="H2502" s="234" t="inlineStr">
        <is>
          <t>XB</t>
        </is>
      </c>
      <c r="I2502" s="188" t="inlineStr">
        <is>
          <t>Mechanical Seal</t>
        </is>
      </c>
      <c r="J2502" s="188" t="inlineStr">
        <is>
          <t>Single</t>
        </is>
      </c>
      <c r="K2502" s="188" t="n"/>
      <c r="L2502" s="188" t="inlineStr">
        <is>
          <t>Regreasable</t>
        </is>
      </c>
      <c r="M2502" s="188" t="inlineStr">
        <is>
          <t>J</t>
        </is>
      </c>
      <c r="N2502" s="188" t="inlineStr">
        <is>
          <t>Labrynth Lip Seal</t>
        </is>
      </c>
      <c r="O2502" s="188" t="inlineStr">
        <is>
          <t>Coating_Standard</t>
        </is>
      </c>
      <c r="P2502" s="172" t="inlineStr">
        <is>
          <t>RTF</t>
        </is>
      </c>
      <c r="Q2502" s="188" t="inlineStr">
        <is>
          <t>B101250</t>
        </is>
      </c>
      <c r="R2502" s="172" t="inlineStr">
        <is>
          <t>LT105</t>
        </is>
      </c>
      <c r="S2502" s="233" t="n"/>
      <c r="T2502" s="233" t="n"/>
      <c r="U2502" s="233" t="n"/>
    </row>
    <row r="2503">
      <c r="B2503" s="233" t="inlineStr">
        <is>
          <t>N</t>
        </is>
      </c>
      <c r="C2503" s="233" t="inlineStr">
        <is>
          <t>ConTab_BOM_KP_Insert_5897</t>
        </is>
      </c>
      <c r="D2503" s="233" t="n"/>
      <c r="E2503" s="233" t="inlineStr">
        <is>
          <t>2025-7_8-KP</t>
        </is>
      </c>
      <c r="F2503" s="235" t="inlineStr">
        <is>
          <t>Opt_Insert</t>
        </is>
      </c>
      <c r="G2503" s="235" t="inlineStr">
        <is>
          <t>B</t>
        </is>
      </c>
      <c r="H2503" s="234" t="inlineStr">
        <is>
          <t>XB</t>
        </is>
      </c>
      <c r="I2503" s="188" t="inlineStr">
        <is>
          <t>Packing</t>
        </is>
      </c>
      <c r="J2503" s="188" t="inlineStr">
        <is>
          <t>Packing</t>
        </is>
      </c>
      <c r="K2503" s="188" t="n"/>
      <c r="L2503" s="188" t="inlineStr">
        <is>
          <t>Regreasable</t>
        </is>
      </c>
      <c r="M2503" s="188" t="inlineStr">
        <is>
          <t>J</t>
        </is>
      </c>
      <c r="N2503" s="188" t="inlineStr">
        <is>
          <t>Labrynth Lip Seal</t>
        </is>
      </c>
      <c r="O2503" s="188" t="inlineStr">
        <is>
          <t>Coating_Standard</t>
        </is>
      </c>
      <c r="P2503" s="172" t="inlineStr">
        <is>
          <t>RTF</t>
        </is>
      </c>
      <c r="Q2503" s="188" t="inlineStr">
        <is>
          <t>B101250</t>
        </is>
      </c>
      <c r="R2503" s="172" t="inlineStr">
        <is>
          <t>LT105</t>
        </is>
      </c>
      <c r="S2503" s="233" t="n"/>
      <c r="T2503" s="233" t="n"/>
      <c r="U2503" s="233" t="n"/>
    </row>
    <row r="2504">
      <c r="B2504" s="233" t="inlineStr">
        <is>
          <t>N</t>
        </is>
      </c>
      <c r="C2504" s="233" t="inlineStr">
        <is>
          <t>ConTab_BOM_KP_Insert_5898</t>
        </is>
      </c>
      <c r="D2504" s="233" t="n"/>
      <c r="E2504" s="233" t="inlineStr">
        <is>
          <t>2025-7_8-KP</t>
        </is>
      </c>
      <c r="F2504" s="235" t="inlineStr">
        <is>
          <t>Opt_Insert</t>
        </is>
      </c>
      <c r="G2504" s="235" t="inlineStr">
        <is>
          <t>B</t>
        </is>
      </c>
      <c r="H2504" s="234" t="inlineStr">
        <is>
          <t>XB</t>
        </is>
      </c>
      <c r="I2504" s="188" t="inlineStr">
        <is>
          <t>Mechanical Seal</t>
        </is>
      </c>
      <c r="J2504" s="188" t="inlineStr">
        <is>
          <t>Single</t>
        </is>
      </c>
      <c r="K2504" s="188" t="n"/>
      <c r="L2504" s="188" t="inlineStr">
        <is>
          <t>Oil Lubricated Bath</t>
        </is>
      </c>
      <c r="M2504" s="188" t="inlineStr">
        <is>
          <t>J</t>
        </is>
      </c>
      <c r="N2504" s="188" t="inlineStr">
        <is>
          <t>Labrynth Lip Seal</t>
        </is>
      </c>
      <c r="O2504" s="188" t="inlineStr">
        <is>
          <t>Coating_Standard</t>
        </is>
      </c>
      <c r="P2504" s="172" t="inlineStr">
        <is>
          <t>RTF</t>
        </is>
      </c>
      <c r="Q2504" s="188" t="inlineStr">
        <is>
          <t>B101250</t>
        </is>
      </c>
      <c r="R2504" s="172" t="inlineStr">
        <is>
          <t>LT105</t>
        </is>
      </c>
      <c r="S2504" s="233" t="n"/>
      <c r="T2504" s="233" t="n"/>
      <c r="U2504" s="233" t="n"/>
    </row>
    <row r="2505">
      <c r="B2505" s="233" t="inlineStr">
        <is>
          <t>N</t>
        </is>
      </c>
      <c r="C2505" s="233" t="inlineStr">
        <is>
          <t>ConTab_BOM_KP_Insert_5899</t>
        </is>
      </c>
      <c r="D2505" s="233" t="n"/>
      <c r="E2505" s="233" t="inlineStr">
        <is>
          <t>2025-7_8-KP</t>
        </is>
      </c>
      <c r="F2505" s="235" t="inlineStr">
        <is>
          <t>Opt_Insert</t>
        </is>
      </c>
      <c r="G2505" s="235" t="inlineStr">
        <is>
          <t>B</t>
        </is>
      </c>
      <c r="H2505" s="234" t="inlineStr">
        <is>
          <t>XB</t>
        </is>
      </c>
      <c r="I2505" s="188" t="inlineStr">
        <is>
          <t>Packing</t>
        </is>
      </c>
      <c r="J2505" s="188" t="inlineStr">
        <is>
          <t>Packing</t>
        </is>
      </c>
      <c r="K2505" s="188" t="n"/>
      <c r="L2505" s="188" t="inlineStr">
        <is>
          <t>Oil Lubricated Bath</t>
        </is>
      </c>
      <c r="M2505" s="188" t="inlineStr">
        <is>
          <t>J</t>
        </is>
      </c>
      <c r="N2505" s="188" t="inlineStr">
        <is>
          <t>Labrynth Lip Seal</t>
        </is>
      </c>
      <c r="O2505" s="188" t="inlineStr">
        <is>
          <t>Coating_Standard</t>
        </is>
      </c>
      <c r="P2505" s="172" t="inlineStr">
        <is>
          <t>RTF</t>
        </is>
      </c>
      <c r="Q2505" s="188" t="inlineStr">
        <is>
          <t>B101250</t>
        </is>
      </c>
      <c r="R2505" s="172" t="inlineStr">
        <is>
          <t>LT105</t>
        </is>
      </c>
      <c r="S2505" s="233" t="n"/>
      <c r="T2505" s="233" t="n"/>
      <c r="U2505" s="233" t="n"/>
    </row>
    <row r="2506">
      <c r="B2506" s="233" t="inlineStr">
        <is>
          <t>N</t>
        </is>
      </c>
      <c r="C2506" s="233" t="inlineStr">
        <is>
          <t>ConTab_BOM_KP_Insert_5912</t>
        </is>
      </c>
      <c r="D2506" s="233" t="n"/>
      <c r="E2506" s="233" t="inlineStr">
        <is>
          <t>2025-7_8-KP</t>
        </is>
      </c>
      <c r="F2506" s="235" t="inlineStr">
        <is>
          <t>Opt_Insert</t>
        </is>
      </c>
      <c r="G2506" s="235" t="inlineStr">
        <is>
          <t>B</t>
        </is>
      </c>
      <c r="H2506" s="234" t="inlineStr">
        <is>
          <t>XB</t>
        </is>
      </c>
      <c r="I2506" s="188" t="inlineStr">
        <is>
          <t>Mechanical Seal</t>
        </is>
      </c>
      <c r="J2506" s="188" t="inlineStr">
        <is>
          <t>Single</t>
        </is>
      </c>
      <c r="K2506" s="188" t="n"/>
      <c r="L2506" s="188" t="inlineStr">
        <is>
          <t>Regreasable</t>
        </is>
      </c>
      <c r="M2506" s="188" t="inlineStr">
        <is>
          <t>X</t>
        </is>
      </c>
      <c r="N2506" s="188" t="inlineStr">
        <is>
          <t>Special/Other</t>
        </is>
      </c>
      <c r="O2506" s="188" t="inlineStr">
        <is>
          <t>Coating_Scotchkote134_interior_exterior</t>
        </is>
      </c>
      <c r="P2506" s="172" t="inlineStr">
        <is>
          <t>RTF</t>
        </is>
      </c>
      <c r="Q2506" s="188" t="inlineStr">
        <is>
          <t>B101250</t>
        </is>
      </c>
      <c r="R2506" s="235" t="inlineStr">
        <is>
          <t>LT250</t>
        </is>
      </c>
      <c r="S2506" s="233" t="n"/>
      <c r="T2506" s="233" t="n"/>
      <c r="U2506" s="233" t="n"/>
    </row>
    <row r="2507">
      <c r="B2507" s="233" t="inlineStr">
        <is>
          <t>N</t>
        </is>
      </c>
      <c r="C2507" s="233" t="inlineStr">
        <is>
          <t>ConTab_BOM_KP_Insert_5913</t>
        </is>
      </c>
      <c r="D2507" s="233" t="n"/>
      <c r="E2507" s="233" t="inlineStr">
        <is>
          <t>2025-7_8-KP</t>
        </is>
      </c>
      <c r="F2507" s="235" t="inlineStr">
        <is>
          <t>Opt_Insert</t>
        </is>
      </c>
      <c r="G2507" s="235" t="inlineStr">
        <is>
          <t>B</t>
        </is>
      </c>
      <c r="H2507" s="234" t="inlineStr">
        <is>
          <t>XB</t>
        </is>
      </c>
      <c r="I2507" s="188" t="inlineStr">
        <is>
          <t>Packing</t>
        </is>
      </c>
      <c r="J2507" s="188" t="inlineStr">
        <is>
          <t>Packing</t>
        </is>
      </c>
      <c r="K2507" s="188" t="n"/>
      <c r="L2507" s="188" t="inlineStr">
        <is>
          <t>Regreasable</t>
        </is>
      </c>
      <c r="M2507" s="188" t="inlineStr">
        <is>
          <t>X</t>
        </is>
      </c>
      <c r="N2507" s="188" t="inlineStr">
        <is>
          <t>Special/Other</t>
        </is>
      </c>
      <c r="O2507" s="188" t="inlineStr">
        <is>
          <t>Coating_Scotchkote134_interior_exterior</t>
        </is>
      </c>
      <c r="P2507" s="172" t="inlineStr">
        <is>
          <t>RTF</t>
        </is>
      </c>
      <c r="Q2507" s="188" t="inlineStr">
        <is>
          <t>B101250</t>
        </is>
      </c>
      <c r="R2507" s="235" t="inlineStr">
        <is>
          <t>LT250</t>
        </is>
      </c>
      <c r="S2507" s="233" t="n"/>
      <c r="T2507" s="233" t="n"/>
      <c r="U2507" s="233" t="n"/>
    </row>
    <row r="2508">
      <c r="B2508" s="233" t="inlineStr">
        <is>
          <t>N</t>
        </is>
      </c>
      <c r="C2508" s="233" t="inlineStr">
        <is>
          <t>ConTab_BOM_KP_Insert_5914</t>
        </is>
      </c>
      <c r="D2508" s="233" t="n"/>
      <c r="E2508" s="233" t="inlineStr">
        <is>
          <t>2025-7_8-KP</t>
        </is>
      </c>
      <c r="F2508" s="235" t="inlineStr">
        <is>
          <t>Opt_Insert</t>
        </is>
      </c>
      <c r="G2508" s="235" t="inlineStr">
        <is>
          <t>B</t>
        </is>
      </c>
      <c r="H2508" s="234" t="inlineStr">
        <is>
          <t>XB</t>
        </is>
      </c>
      <c r="I2508" s="188" t="inlineStr">
        <is>
          <t>Mechanical Seal</t>
        </is>
      </c>
      <c r="J2508" s="188" t="inlineStr">
        <is>
          <t>Single</t>
        </is>
      </c>
      <c r="K2508" s="188" t="n"/>
      <c r="L2508" s="188" t="inlineStr">
        <is>
          <t>Oil Lubricated Bath</t>
        </is>
      </c>
      <c r="M2508" s="188" t="inlineStr">
        <is>
          <t>J</t>
        </is>
      </c>
      <c r="N2508" s="188" t="inlineStr">
        <is>
          <t>Lip Seal</t>
        </is>
      </c>
      <c r="O2508" s="188" t="inlineStr">
        <is>
          <t>Coating_Scotchkote134_interior_exterior</t>
        </is>
      </c>
      <c r="P2508" s="172" t="inlineStr">
        <is>
          <t>RTF</t>
        </is>
      </c>
      <c r="Q2508" s="188" t="inlineStr">
        <is>
          <t>B101250</t>
        </is>
      </c>
      <c r="R2508" s="172" t="inlineStr">
        <is>
          <t>LT105</t>
        </is>
      </c>
      <c r="S2508" s="233" t="n"/>
      <c r="T2508" s="233" t="n"/>
      <c r="U2508" s="233" t="n"/>
    </row>
    <row r="2509">
      <c r="B2509" s="233" t="inlineStr">
        <is>
          <t>N</t>
        </is>
      </c>
      <c r="C2509" s="233" t="inlineStr">
        <is>
          <t>ConTab_BOM_KP_Insert_5915</t>
        </is>
      </c>
      <c r="D2509" s="233" t="n"/>
      <c r="E2509" s="233" t="inlineStr">
        <is>
          <t>2025-7_8-KP</t>
        </is>
      </c>
      <c r="F2509" s="235" t="inlineStr">
        <is>
          <t>Opt_Insert</t>
        </is>
      </c>
      <c r="G2509" s="235" t="inlineStr">
        <is>
          <t>B</t>
        </is>
      </c>
      <c r="H2509" s="234" t="inlineStr">
        <is>
          <t>XB</t>
        </is>
      </c>
      <c r="I2509" s="188" t="inlineStr">
        <is>
          <t>Mechanical Seal</t>
        </is>
      </c>
      <c r="J2509" s="188" t="inlineStr">
        <is>
          <t>Single</t>
        </is>
      </c>
      <c r="K2509" s="188" t="n"/>
      <c r="L2509" s="188" t="inlineStr">
        <is>
          <t>Oil Lubricated Bath</t>
        </is>
      </c>
      <c r="M2509" s="188" t="inlineStr">
        <is>
          <t>X</t>
        </is>
      </c>
      <c r="N2509" s="188" t="inlineStr">
        <is>
          <t>Special/Other</t>
        </is>
      </c>
      <c r="O2509" s="188" t="inlineStr">
        <is>
          <t>Coating_Scotchkote134_interior_exterior</t>
        </is>
      </c>
      <c r="P2509" s="172" t="inlineStr">
        <is>
          <t>RTF</t>
        </is>
      </c>
      <c r="Q2509" s="188" t="inlineStr">
        <is>
          <t>B101250</t>
        </is>
      </c>
      <c r="R2509" s="235" t="inlineStr">
        <is>
          <t>LT250</t>
        </is>
      </c>
      <c r="S2509" s="233" t="n"/>
      <c r="T2509" s="233" t="n"/>
      <c r="U2509" s="233" t="n"/>
    </row>
    <row r="2510">
      <c r="B2510" s="233" t="inlineStr">
        <is>
          <t>N</t>
        </is>
      </c>
      <c r="C2510" s="233" t="inlineStr">
        <is>
          <t>ConTab_BOM_KP_Insert_5916</t>
        </is>
      </c>
      <c r="D2510" s="233" t="n"/>
      <c r="E2510" s="233" t="inlineStr">
        <is>
          <t>2025-7_8-KP</t>
        </is>
      </c>
      <c r="F2510" s="235" t="inlineStr">
        <is>
          <t>Opt_Insert</t>
        </is>
      </c>
      <c r="G2510" s="235" t="inlineStr">
        <is>
          <t>B</t>
        </is>
      </c>
      <c r="H2510" s="234" t="inlineStr">
        <is>
          <t>XB</t>
        </is>
      </c>
      <c r="I2510" s="188" t="inlineStr">
        <is>
          <t>Packing</t>
        </is>
      </c>
      <c r="J2510" s="188" t="inlineStr">
        <is>
          <t>Packing</t>
        </is>
      </c>
      <c r="K2510" s="188" t="n"/>
      <c r="L2510" s="188" t="inlineStr">
        <is>
          <t>Oil Lubricated Bath</t>
        </is>
      </c>
      <c r="M2510" s="188" t="inlineStr">
        <is>
          <t>J</t>
        </is>
      </c>
      <c r="N2510" s="188" t="inlineStr">
        <is>
          <t>Lip Seal</t>
        </is>
      </c>
      <c r="O2510" s="188" t="inlineStr">
        <is>
          <t>Coating_Scotchkote134_interior_exterior</t>
        </is>
      </c>
      <c r="P2510" s="172" t="inlineStr">
        <is>
          <t>RTF</t>
        </is>
      </c>
      <c r="Q2510" s="188" t="inlineStr">
        <is>
          <t>B101250</t>
        </is>
      </c>
      <c r="R2510" s="172" t="inlineStr">
        <is>
          <t>LT105</t>
        </is>
      </c>
      <c r="S2510" s="233" t="n"/>
      <c r="T2510" s="233" t="n"/>
      <c r="U2510" s="233" t="n"/>
    </row>
    <row r="2511">
      <c r="B2511" s="233" t="inlineStr">
        <is>
          <t>N</t>
        </is>
      </c>
      <c r="C2511" s="233" t="inlineStr">
        <is>
          <t>ConTab_BOM_KP_Insert_5917</t>
        </is>
      </c>
      <c r="D2511" s="233" t="n"/>
      <c r="E2511" s="233" t="inlineStr">
        <is>
          <t>2025-7_8-KP</t>
        </is>
      </c>
      <c r="F2511" s="235" t="inlineStr">
        <is>
          <t>Opt_Insert</t>
        </is>
      </c>
      <c r="G2511" s="235" t="inlineStr">
        <is>
          <t>B</t>
        </is>
      </c>
      <c r="H2511" s="234" t="inlineStr">
        <is>
          <t>XB</t>
        </is>
      </c>
      <c r="I2511" s="188" t="inlineStr">
        <is>
          <t>Packing</t>
        </is>
      </c>
      <c r="J2511" s="188" t="inlineStr">
        <is>
          <t>Packing</t>
        </is>
      </c>
      <c r="K2511" s="188" t="n"/>
      <c r="L2511" s="188" t="inlineStr">
        <is>
          <t>Oil Lubricated Bath</t>
        </is>
      </c>
      <c r="M2511" s="188" t="inlineStr">
        <is>
          <t>X</t>
        </is>
      </c>
      <c r="N2511" s="188" t="inlineStr">
        <is>
          <t>Special/Other</t>
        </is>
      </c>
      <c r="O2511" s="188" t="inlineStr">
        <is>
          <t>Coating_Scotchkote134_interior_exterior</t>
        </is>
      </c>
      <c r="P2511" s="172" t="inlineStr">
        <is>
          <t>RTF</t>
        </is>
      </c>
      <c r="Q2511" s="188" t="inlineStr">
        <is>
          <t>B101250</t>
        </is>
      </c>
      <c r="R2511" s="235" t="inlineStr">
        <is>
          <t>LT250</t>
        </is>
      </c>
      <c r="S2511" s="233" t="n"/>
      <c r="T2511" s="233" t="n"/>
      <c r="U2511" s="233" t="n"/>
    </row>
    <row r="2512">
      <c r="B2512" s="233" t="inlineStr">
        <is>
          <t>N</t>
        </is>
      </c>
      <c r="C2512" s="233" t="inlineStr">
        <is>
          <t>ConTab_BOM_KP_Insert_5918</t>
        </is>
      </c>
      <c r="D2512" s="233" t="n"/>
      <c r="E2512" s="233" t="inlineStr">
        <is>
          <t>2025-7_8-KP</t>
        </is>
      </c>
      <c r="F2512" s="235" t="inlineStr">
        <is>
          <t>Opt_Insert</t>
        </is>
      </c>
      <c r="G2512" s="235" t="inlineStr">
        <is>
          <t>B</t>
        </is>
      </c>
      <c r="H2512" s="234" t="inlineStr">
        <is>
          <t>XB</t>
        </is>
      </c>
      <c r="I2512" s="188" t="inlineStr">
        <is>
          <t>Mechanical Seal</t>
        </is>
      </c>
      <c r="J2512" s="188" t="inlineStr">
        <is>
          <t>Single</t>
        </is>
      </c>
      <c r="K2512" s="188" t="n"/>
      <c r="L2512" s="188" t="inlineStr">
        <is>
          <t>Regreasable</t>
        </is>
      </c>
      <c r="M2512" s="188" t="inlineStr">
        <is>
          <t>J</t>
        </is>
      </c>
      <c r="N2512" s="188" t="inlineStr">
        <is>
          <t>Lip Seal</t>
        </is>
      </c>
      <c r="O2512" s="188" t="inlineStr">
        <is>
          <t>Coating_Scotchkote134_interior_exterior</t>
        </is>
      </c>
      <c r="P2512" s="172" t="inlineStr">
        <is>
          <t>RTF</t>
        </is>
      </c>
      <c r="Q2512" s="188" t="inlineStr">
        <is>
          <t>B101250</t>
        </is>
      </c>
      <c r="R2512" s="172" t="inlineStr">
        <is>
          <t>LT105</t>
        </is>
      </c>
      <c r="S2512" s="233" t="n"/>
      <c r="T2512" s="233" t="n"/>
      <c r="U2512" s="233" t="n"/>
    </row>
    <row r="2513">
      <c r="B2513" s="233" t="inlineStr">
        <is>
          <t>N</t>
        </is>
      </c>
      <c r="C2513" s="233" t="inlineStr">
        <is>
          <t>ConTab_BOM_KP_Insert_5919</t>
        </is>
      </c>
      <c r="D2513" s="233" t="n"/>
      <c r="E2513" s="233" t="inlineStr">
        <is>
          <t>2025-7_8-KP</t>
        </is>
      </c>
      <c r="F2513" s="235" t="inlineStr">
        <is>
          <t>Opt_Insert</t>
        </is>
      </c>
      <c r="G2513" s="235" t="inlineStr">
        <is>
          <t>B</t>
        </is>
      </c>
      <c r="H2513" s="234" t="inlineStr">
        <is>
          <t>XB</t>
        </is>
      </c>
      <c r="I2513" s="188" t="inlineStr">
        <is>
          <t>Packing</t>
        </is>
      </c>
      <c r="J2513" s="188" t="inlineStr">
        <is>
          <t>Packing</t>
        </is>
      </c>
      <c r="K2513" s="188" t="n"/>
      <c r="L2513" s="188" t="inlineStr">
        <is>
          <t>Regreasable</t>
        </is>
      </c>
      <c r="M2513" s="188" t="inlineStr">
        <is>
          <t>J</t>
        </is>
      </c>
      <c r="N2513" s="188" t="inlineStr">
        <is>
          <t>Lip Seal</t>
        </is>
      </c>
      <c r="O2513" s="188" t="inlineStr">
        <is>
          <t>Coating_Scotchkote134_interior_exterior</t>
        </is>
      </c>
      <c r="P2513" s="172" t="inlineStr">
        <is>
          <t>RTF</t>
        </is>
      </c>
      <c r="Q2513" s="188" t="inlineStr">
        <is>
          <t>B101250</t>
        </is>
      </c>
      <c r="R2513" s="172" t="inlineStr">
        <is>
          <t>LT105</t>
        </is>
      </c>
      <c r="S2513" s="233" t="n"/>
      <c r="T2513" s="233" t="n"/>
      <c r="U2513" s="233" t="n"/>
    </row>
    <row r="2514">
      <c r="B2514" s="233" t="inlineStr">
        <is>
          <t>N</t>
        </is>
      </c>
      <c r="C2514" s="233" t="inlineStr">
        <is>
          <t>ConTab_BOM_KP_Insert_5920</t>
        </is>
      </c>
      <c r="D2514" s="233" t="n"/>
      <c r="E2514" s="233" t="inlineStr">
        <is>
          <t>2025-7_8-KP</t>
        </is>
      </c>
      <c r="F2514" s="235" t="inlineStr">
        <is>
          <t>Opt_Insert</t>
        </is>
      </c>
      <c r="G2514" s="235" t="inlineStr">
        <is>
          <t>B</t>
        </is>
      </c>
      <c r="H2514" s="234" t="inlineStr">
        <is>
          <t>XB</t>
        </is>
      </c>
      <c r="I2514" s="188" t="inlineStr">
        <is>
          <t>Mechanical Seal</t>
        </is>
      </c>
      <c r="J2514" s="188" t="inlineStr">
        <is>
          <t>Single</t>
        </is>
      </c>
      <c r="K2514" s="188" t="n"/>
      <c r="L2514" s="188" t="inlineStr">
        <is>
          <t>Regreasable</t>
        </is>
      </c>
      <c r="M2514" s="188" t="inlineStr">
        <is>
          <t>J</t>
        </is>
      </c>
      <c r="N2514" s="188" t="inlineStr">
        <is>
          <t>Labrynth Lip Seal</t>
        </is>
      </c>
      <c r="O2514" s="188" t="inlineStr">
        <is>
          <t>Coating_Scotchkote134_interior_exterior</t>
        </is>
      </c>
      <c r="P2514" s="172" t="inlineStr">
        <is>
          <t>RTF</t>
        </is>
      </c>
      <c r="Q2514" s="188" t="inlineStr">
        <is>
          <t>B101250</t>
        </is>
      </c>
      <c r="R2514" s="172" t="inlineStr">
        <is>
          <t>LT105</t>
        </is>
      </c>
      <c r="S2514" s="233" t="n"/>
      <c r="T2514" s="233" t="n"/>
      <c r="U2514" s="233" t="n"/>
    </row>
    <row r="2515">
      <c r="B2515" s="233" t="inlineStr">
        <is>
          <t>N</t>
        </is>
      </c>
      <c r="C2515" s="233" t="inlineStr">
        <is>
          <t>ConTab_BOM_KP_Insert_5921</t>
        </is>
      </c>
      <c r="D2515" s="233" t="n"/>
      <c r="E2515" s="233" t="inlineStr">
        <is>
          <t>2025-7_8-KP</t>
        </is>
      </c>
      <c r="F2515" s="235" t="inlineStr">
        <is>
          <t>Opt_Insert</t>
        </is>
      </c>
      <c r="G2515" s="235" t="inlineStr">
        <is>
          <t>B</t>
        </is>
      </c>
      <c r="H2515" s="234" t="inlineStr">
        <is>
          <t>XB</t>
        </is>
      </c>
      <c r="I2515" s="188" t="inlineStr">
        <is>
          <t>Packing</t>
        </is>
      </c>
      <c r="J2515" s="188" t="inlineStr">
        <is>
          <t>Packing</t>
        </is>
      </c>
      <c r="K2515" s="188" t="n"/>
      <c r="L2515" s="188" t="inlineStr">
        <is>
          <t>Regreasable</t>
        </is>
      </c>
      <c r="M2515" s="188" t="inlineStr">
        <is>
          <t>J</t>
        </is>
      </c>
      <c r="N2515" s="188" t="inlineStr">
        <is>
          <t>Labrynth Lip Seal</t>
        </is>
      </c>
      <c r="O2515" s="188" t="inlineStr">
        <is>
          <t>Coating_Scotchkote134_interior_exterior</t>
        </is>
      </c>
      <c r="P2515" s="172" t="inlineStr">
        <is>
          <t>RTF</t>
        </is>
      </c>
      <c r="Q2515" s="188" t="inlineStr">
        <is>
          <t>B101250</t>
        </is>
      </c>
      <c r="R2515" s="172" t="inlineStr">
        <is>
          <t>LT105</t>
        </is>
      </c>
      <c r="S2515" s="233" t="n"/>
      <c r="T2515" s="233" t="n"/>
      <c r="U2515" s="233" t="n"/>
    </row>
    <row r="2516">
      <c r="B2516" s="233" t="inlineStr">
        <is>
          <t>N</t>
        </is>
      </c>
      <c r="C2516" s="233" t="inlineStr">
        <is>
          <t>ConTab_BOM_KP_Insert_5922</t>
        </is>
      </c>
      <c r="D2516" s="233" t="n"/>
      <c r="E2516" s="233" t="inlineStr">
        <is>
          <t>2025-7_8-KP</t>
        </is>
      </c>
      <c r="F2516" s="235" t="inlineStr">
        <is>
          <t>Opt_Insert</t>
        </is>
      </c>
      <c r="G2516" s="235" t="inlineStr">
        <is>
          <t>B</t>
        </is>
      </c>
      <c r="H2516" s="234" t="inlineStr">
        <is>
          <t>XB</t>
        </is>
      </c>
      <c r="I2516" s="188" t="inlineStr">
        <is>
          <t>Mechanical Seal</t>
        </is>
      </c>
      <c r="J2516" s="188" t="inlineStr">
        <is>
          <t>Single</t>
        </is>
      </c>
      <c r="K2516" s="188" t="n"/>
      <c r="L2516" s="188" t="inlineStr">
        <is>
          <t>Oil Lubricated Bath</t>
        </is>
      </c>
      <c r="M2516" s="188" t="inlineStr">
        <is>
          <t>J</t>
        </is>
      </c>
      <c r="N2516" s="188" t="inlineStr">
        <is>
          <t>Labrynth Lip Seal</t>
        </is>
      </c>
      <c r="O2516" s="188" t="inlineStr">
        <is>
          <t>Coating_Scotchkote134_interior_exterior</t>
        </is>
      </c>
      <c r="P2516" s="172" t="inlineStr">
        <is>
          <t>RTF</t>
        </is>
      </c>
      <c r="Q2516" s="188" t="inlineStr">
        <is>
          <t>B101250</t>
        </is>
      </c>
      <c r="R2516" s="172" t="inlineStr">
        <is>
          <t>LT105</t>
        </is>
      </c>
      <c r="S2516" s="233" t="n"/>
      <c r="T2516" s="233" t="n"/>
      <c r="U2516" s="233" t="n"/>
    </row>
    <row r="2517">
      <c r="B2517" s="233" t="inlineStr">
        <is>
          <t>N</t>
        </is>
      </c>
      <c r="C2517" s="233" t="inlineStr">
        <is>
          <t>ConTab_BOM_KP_Insert_5923</t>
        </is>
      </c>
      <c r="D2517" s="233" t="n"/>
      <c r="E2517" s="233" t="inlineStr">
        <is>
          <t>2025-7_8-KP</t>
        </is>
      </c>
      <c r="F2517" s="235" t="inlineStr">
        <is>
          <t>Opt_Insert</t>
        </is>
      </c>
      <c r="G2517" s="235" t="inlineStr">
        <is>
          <t>B</t>
        </is>
      </c>
      <c r="H2517" s="234" t="inlineStr">
        <is>
          <t>XB</t>
        </is>
      </c>
      <c r="I2517" s="188" t="inlineStr">
        <is>
          <t>Packing</t>
        </is>
      </c>
      <c r="J2517" s="188" t="inlineStr">
        <is>
          <t>Packing</t>
        </is>
      </c>
      <c r="K2517" s="188" t="n"/>
      <c r="L2517" s="188" t="inlineStr">
        <is>
          <t>Oil Lubricated Bath</t>
        </is>
      </c>
      <c r="M2517" s="188" t="inlineStr">
        <is>
          <t>J</t>
        </is>
      </c>
      <c r="N2517" s="188" t="inlineStr">
        <is>
          <t>Labrynth Lip Seal</t>
        </is>
      </c>
      <c r="O2517" s="188" t="inlineStr">
        <is>
          <t>Coating_Scotchkote134_interior_exterior</t>
        </is>
      </c>
      <c r="P2517" s="172" t="inlineStr">
        <is>
          <t>RTF</t>
        </is>
      </c>
      <c r="Q2517" s="188" t="inlineStr">
        <is>
          <t>B101250</t>
        </is>
      </c>
      <c r="R2517" s="172" t="inlineStr">
        <is>
          <t>LT105</t>
        </is>
      </c>
      <c r="S2517" s="233" t="n"/>
      <c r="T2517" s="233" t="n"/>
      <c r="U2517" s="233" t="n"/>
    </row>
    <row r="2518">
      <c r="B2518" s="233" t="inlineStr">
        <is>
          <t>N</t>
        </is>
      </c>
      <c r="C2518" s="233" t="inlineStr">
        <is>
          <t>ConTab_BOM_KP_Insert_5924</t>
        </is>
      </c>
      <c r="D2518" s="233" t="n"/>
      <c r="E2518" s="233" t="inlineStr">
        <is>
          <t>2025-7_8-KP</t>
        </is>
      </c>
      <c r="F2518" s="235" t="inlineStr">
        <is>
          <t>Opt_Insert</t>
        </is>
      </c>
      <c r="G2518" s="235" t="inlineStr">
        <is>
          <t>B</t>
        </is>
      </c>
      <c r="H2518" s="234" t="inlineStr">
        <is>
          <t>XB</t>
        </is>
      </c>
      <c r="I2518" s="188" t="inlineStr">
        <is>
          <t>Mechanical Seal</t>
        </is>
      </c>
      <c r="J2518" s="188" t="inlineStr">
        <is>
          <t>Single</t>
        </is>
      </c>
      <c r="K2518" s="188" t="n"/>
      <c r="L2518" s="188" t="inlineStr">
        <is>
          <t>Regreasable</t>
        </is>
      </c>
      <c r="M2518" s="188" t="inlineStr">
        <is>
          <t>X</t>
        </is>
      </c>
      <c r="N2518" s="188" t="inlineStr">
        <is>
          <t>Special/Other</t>
        </is>
      </c>
      <c r="O2518" s="188" t="inlineStr">
        <is>
          <t>Coating_Scotchkote134_interior_exterior_IncludeImpeller</t>
        </is>
      </c>
      <c r="P2518" s="172" t="inlineStr">
        <is>
          <t>RTF</t>
        </is>
      </c>
      <c r="Q2518" s="188" t="inlineStr">
        <is>
          <t>B101250</t>
        </is>
      </c>
      <c r="R2518" s="235" t="inlineStr">
        <is>
          <t>LT250</t>
        </is>
      </c>
      <c r="S2518" s="233" t="n"/>
      <c r="T2518" s="233" t="n"/>
      <c r="U2518" s="233" t="n"/>
    </row>
    <row r="2519">
      <c r="B2519" s="233" t="inlineStr">
        <is>
          <t>N</t>
        </is>
      </c>
      <c r="C2519" s="233" t="inlineStr">
        <is>
          <t>ConTab_BOM_KP_Insert_5925</t>
        </is>
      </c>
      <c r="D2519" s="233" t="n"/>
      <c r="E2519" s="233" t="inlineStr">
        <is>
          <t>2025-7_8-KP</t>
        </is>
      </c>
      <c r="F2519" s="235" t="inlineStr">
        <is>
          <t>Opt_Insert</t>
        </is>
      </c>
      <c r="G2519" s="235" t="inlineStr">
        <is>
          <t>B</t>
        </is>
      </c>
      <c r="H2519" s="234" t="inlineStr">
        <is>
          <t>XB</t>
        </is>
      </c>
      <c r="I2519" s="188" t="inlineStr">
        <is>
          <t>Packing</t>
        </is>
      </c>
      <c r="J2519" s="188" t="inlineStr">
        <is>
          <t>Packing</t>
        </is>
      </c>
      <c r="K2519" s="188" t="n"/>
      <c r="L2519" s="188" t="inlineStr">
        <is>
          <t>Regreasable</t>
        </is>
      </c>
      <c r="M2519" s="188" t="inlineStr">
        <is>
          <t>X</t>
        </is>
      </c>
      <c r="N2519" s="188" t="inlineStr">
        <is>
          <t>Special/Other</t>
        </is>
      </c>
      <c r="O2519" s="188" t="inlineStr">
        <is>
          <t>Coating_Scotchkote134_interior_exterior_IncludeImpeller</t>
        </is>
      </c>
      <c r="P2519" s="172" t="inlineStr">
        <is>
          <t>RTF</t>
        </is>
      </c>
      <c r="Q2519" s="188" t="inlineStr">
        <is>
          <t>B101250</t>
        </is>
      </c>
      <c r="R2519" s="235" t="inlineStr">
        <is>
          <t>LT250</t>
        </is>
      </c>
      <c r="S2519" s="233" t="n"/>
      <c r="T2519" s="233" t="n"/>
      <c r="U2519" s="233" t="n"/>
    </row>
    <row r="2520">
      <c r="B2520" s="233" t="inlineStr">
        <is>
          <t>N</t>
        </is>
      </c>
      <c r="C2520" s="233" t="inlineStr">
        <is>
          <t>ConTab_BOM_KP_Insert_5926</t>
        </is>
      </c>
      <c r="D2520" s="233" t="n"/>
      <c r="E2520" s="233" t="inlineStr">
        <is>
          <t>2025-7_8-KP</t>
        </is>
      </c>
      <c r="F2520" s="235" t="inlineStr">
        <is>
          <t>Opt_Insert</t>
        </is>
      </c>
      <c r="G2520" s="235" t="inlineStr">
        <is>
          <t>B</t>
        </is>
      </c>
      <c r="H2520" s="234" t="inlineStr">
        <is>
          <t>XB</t>
        </is>
      </c>
      <c r="I2520" s="188" t="inlineStr">
        <is>
          <t>Mechanical Seal</t>
        </is>
      </c>
      <c r="J2520" s="188" t="inlineStr">
        <is>
          <t>Single</t>
        </is>
      </c>
      <c r="K2520" s="188" t="n"/>
      <c r="L2520" s="188" t="inlineStr">
        <is>
          <t>Oil Lubricated Bath</t>
        </is>
      </c>
      <c r="M2520" s="188" t="inlineStr">
        <is>
          <t>J</t>
        </is>
      </c>
      <c r="N2520" s="188" t="inlineStr">
        <is>
          <t>Lip Seal</t>
        </is>
      </c>
      <c r="O2520" s="188" t="inlineStr">
        <is>
          <t>Coating_Scotchkote134_interior_exterior_IncludeImpeller</t>
        </is>
      </c>
      <c r="P2520" s="172" t="inlineStr">
        <is>
          <t>RTF</t>
        </is>
      </c>
      <c r="Q2520" s="188" t="inlineStr">
        <is>
          <t>B101250</t>
        </is>
      </c>
      <c r="R2520" s="172" t="inlineStr">
        <is>
          <t>LT105</t>
        </is>
      </c>
      <c r="S2520" s="233" t="n"/>
      <c r="T2520" s="233" t="n"/>
      <c r="U2520" s="233" t="n"/>
    </row>
    <row r="2521">
      <c r="B2521" s="233" t="inlineStr">
        <is>
          <t>N</t>
        </is>
      </c>
      <c r="C2521" s="233" t="inlineStr">
        <is>
          <t>ConTab_BOM_KP_Insert_5927</t>
        </is>
      </c>
      <c r="D2521" s="233" t="n"/>
      <c r="E2521" s="233" t="inlineStr">
        <is>
          <t>2025-7_8-KP</t>
        </is>
      </c>
      <c r="F2521" s="235" t="inlineStr">
        <is>
          <t>Opt_Insert</t>
        </is>
      </c>
      <c r="G2521" s="235" t="inlineStr">
        <is>
          <t>B</t>
        </is>
      </c>
      <c r="H2521" s="234" t="inlineStr">
        <is>
          <t>XB</t>
        </is>
      </c>
      <c r="I2521" s="188" t="inlineStr">
        <is>
          <t>Mechanical Seal</t>
        </is>
      </c>
      <c r="J2521" s="188" t="inlineStr">
        <is>
          <t>Single</t>
        </is>
      </c>
      <c r="K2521" s="188" t="n"/>
      <c r="L2521" s="188" t="inlineStr">
        <is>
          <t>Oil Lubricated Bath</t>
        </is>
      </c>
      <c r="M2521" s="188" t="inlineStr">
        <is>
          <t>X</t>
        </is>
      </c>
      <c r="N2521" s="188" t="inlineStr">
        <is>
          <t>Special/Other</t>
        </is>
      </c>
      <c r="O2521" s="188" t="inlineStr">
        <is>
          <t>Coating_Scotchkote134_interior_exterior_IncludeImpeller</t>
        </is>
      </c>
      <c r="P2521" s="172" t="inlineStr">
        <is>
          <t>RTF</t>
        </is>
      </c>
      <c r="Q2521" s="188" t="inlineStr">
        <is>
          <t>B101250</t>
        </is>
      </c>
      <c r="R2521" s="235" t="inlineStr">
        <is>
          <t>LT250</t>
        </is>
      </c>
      <c r="S2521" s="233" t="n"/>
      <c r="T2521" s="233" t="n"/>
      <c r="U2521" s="233" t="n"/>
    </row>
    <row r="2522">
      <c r="B2522" s="233" t="inlineStr">
        <is>
          <t>N</t>
        </is>
      </c>
      <c r="C2522" s="233" t="inlineStr">
        <is>
          <t>ConTab_BOM_KP_Insert_5928</t>
        </is>
      </c>
      <c r="D2522" s="233" t="n"/>
      <c r="E2522" s="233" t="inlineStr">
        <is>
          <t>2025-7_8-KP</t>
        </is>
      </c>
      <c r="F2522" s="235" t="inlineStr">
        <is>
          <t>Opt_Insert</t>
        </is>
      </c>
      <c r="G2522" s="235" t="inlineStr">
        <is>
          <t>B</t>
        </is>
      </c>
      <c r="H2522" s="234" t="inlineStr">
        <is>
          <t>XB</t>
        </is>
      </c>
      <c r="I2522" s="188" t="inlineStr">
        <is>
          <t>Packing</t>
        </is>
      </c>
      <c r="J2522" s="188" t="inlineStr">
        <is>
          <t>Packing</t>
        </is>
      </c>
      <c r="K2522" s="188" t="n"/>
      <c r="L2522" s="188" t="inlineStr">
        <is>
          <t>Oil Lubricated Bath</t>
        </is>
      </c>
      <c r="M2522" s="188" t="inlineStr">
        <is>
          <t>J</t>
        </is>
      </c>
      <c r="N2522" s="188" t="inlineStr">
        <is>
          <t>Lip Seal</t>
        </is>
      </c>
      <c r="O2522" s="188" t="inlineStr">
        <is>
          <t>Coating_Scotchkote134_interior_exterior_IncludeImpeller</t>
        </is>
      </c>
      <c r="P2522" s="172" t="inlineStr">
        <is>
          <t>RTF</t>
        </is>
      </c>
      <c r="Q2522" s="188" t="inlineStr">
        <is>
          <t>B101250</t>
        </is>
      </c>
      <c r="R2522" s="172" t="inlineStr">
        <is>
          <t>LT105</t>
        </is>
      </c>
      <c r="S2522" s="233" t="n"/>
      <c r="T2522" s="233" t="n"/>
      <c r="U2522" s="233" t="n"/>
    </row>
    <row r="2523">
      <c r="B2523" s="233" t="inlineStr">
        <is>
          <t>N</t>
        </is>
      </c>
      <c r="C2523" s="233" t="inlineStr">
        <is>
          <t>ConTab_BOM_KP_Insert_5929</t>
        </is>
      </c>
      <c r="D2523" s="233" t="n"/>
      <c r="E2523" s="233" t="inlineStr">
        <is>
          <t>2025-7_8-KP</t>
        </is>
      </c>
      <c r="F2523" s="235" t="inlineStr">
        <is>
          <t>Opt_Insert</t>
        </is>
      </c>
      <c r="G2523" s="235" t="inlineStr">
        <is>
          <t>B</t>
        </is>
      </c>
      <c r="H2523" s="234" t="inlineStr">
        <is>
          <t>XB</t>
        </is>
      </c>
      <c r="I2523" s="188" t="inlineStr">
        <is>
          <t>Packing</t>
        </is>
      </c>
      <c r="J2523" s="188" t="inlineStr">
        <is>
          <t>Packing</t>
        </is>
      </c>
      <c r="K2523" s="188" t="n"/>
      <c r="L2523" s="188" t="inlineStr">
        <is>
          <t>Oil Lubricated Bath</t>
        </is>
      </c>
      <c r="M2523" s="188" t="inlineStr">
        <is>
          <t>X</t>
        </is>
      </c>
      <c r="N2523" s="188" t="inlineStr">
        <is>
          <t>Special/Other</t>
        </is>
      </c>
      <c r="O2523" s="188" t="inlineStr">
        <is>
          <t>Coating_Scotchkote134_interior_exterior_IncludeImpeller</t>
        </is>
      </c>
      <c r="P2523" s="172" t="inlineStr">
        <is>
          <t>RTF</t>
        </is>
      </c>
      <c r="Q2523" s="188" t="inlineStr">
        <is>
          <t>B101250</t>
        </is>
      </c>
      <c r="R2523" s="235" t="inlineStr">
        <is>
          <t>LT250</t>
        </is>
      </c>
      <c r="S2523" s="233" t="n"/>
      <c r="T2523" s="233" t="n"/>
      <c r="U2523" s="233" t="n"/>
    </row>
    <row r="2524">
      <c r="B2524" s="233" t="inlineStr">
        <is>
          <t>N</t>
        </is>
      </c>
      <c r="C2524" s="233" t="inlineStr">
        <is>
          <t>ConTab_BOM_KP_Insert_5930</t>
        </is>
      </c>
      <c r="D2524" s="233" t="n"/>
      <c r="E2524" s="233" t="inlineStr">
        <is>
          <t>2025-7_8-KP</t>
        </is>
      </c>
      <c r="F2524" s="235" t="inlineStr">
        <is>
          <t>Opt_Insert</t>
        </is>
      </c>
      <c r="G2524" s="235" t="inlineStr">
        <is>
          <t>B</t>
        </is>
      </c>
      <c r="H2524" s="234" t="inlineStr">
        <is>
          <t>XB</t>
        </is>
      </c>
      <c r="I2524" s="188" t="inlineStr">
        <is>
          <t>Mechanical Seal</t>
        </is>
      </c>
      <c r="J2524" s="188" t="inlineStr">
        <is>
          <t>Single</t>
        </is>
      </c>
      <c r="K2524" s="188" t="n"/>
      <c r="L2524" s="188" t="inlineStr">
        <is>
          <t>Regreasable</t>
        </is>
      </c>
      <c r="M2524" s="188" t="inlineStr">
        <is>
          <t>J</t>
        </is>
      </c>
      <c r="N2524" s="188" t="inlineStr">
        <is>
          <t>Lip Seal</t>
        </is>
      </c>
      <c r="O2524" s="188" t="inlineStr">
        <is>
          <t>Coating_Scotchkote134_interior_exterior_IncludeImpeller</t>
        </is>
      </c>
      <c r="P2524" s="172" t="inlineStr">
        <is>
          <t>RTF</t>
        </is>
      </c>
      <c r="Q2524" s="188" t="inlineStr">
        <is>
          <t>B101250</t>
        </is>
      </c>
      <c r="R2524" s="172" t="inlineStr">
        <is>
          <t>LT105</t>
        </is>
      </c>
      <c r="S2524" s="233" t="n"/>
      <c r="T2524" s="233" t="n"/>
      <c r="U2524" s="233" t="n"/>
    </row>
    <row r="2525">
      <c r="B2525" s="233" t="inlineStr">
        <is>
          <t>N</t>
        </is>
      </c>
      <c r="C2525" s="233" t="inlineStr">
        <is>
          <t>ConTab_BOM_KP_Insert_5931</t>
        </is>
      </c>
      <c r="D2525" s="233" t="n"/>
      <c r="E2525" s="233" t="inlineStr">
        <is>
          <t>2025-7_8-KP</t>
        </is>
      </c>
      <c r="F2525" s="235" t="inlineStr">
        <is>
          <t>Opt_Insert</t>
        </is>
      </c>
      <c r="G2525" s="235" t="inlineStr">
        <is>
          <t>B</t>
        </is>
      </c>
      <c r="H2525" s="234" t="inlineStr">
        <is>
          <t>XB</t>
        </is>
      </c>
      <c r="I2525" s="188" t="inlineStr">
        <is>
          <t>Packing</t>
        </is>
      </c>
      <c r="J2525" s="188" t="inlineStr">
        <is>
          <t>Packing</t>
        </is>
      </c>
      <c r="K2525" s="188" t="n"/>
      <c r="L2525" s="188" t="inlineStr">
        <is>
          <t>Regreasable</t>
        </is>
      </c>
      <c r="M2525" s="188" t="inlineStr">
        <is>
          <t>J</t>
        </is>
      </c>
      <c r="N2525" s="188" t="inlineStr">
        <is>
          <t>Lip Seal</t>
        </is>
      </c>
      <c r="O2525" s="188" t="inlineStr">
        <is>
          <t>Coating_Scotchkote134_interior_exterior_IncludeImpeller</t>
        </is>
      </c>
      <c r="P2525" s="172" t="inlineStr">
        <is>
          <t>RTF</t>
        </is>
      </c>
      <c r="Q2525" s="188" t="inlineStr">
        <is>
          <t>B101250</t>
        </is>
      </c>
      <c r="R2525" s="172" t="inlineStr">
        <is>
          <t>LT105</t>
        </is>
      </c>
      <c r="S2525" s="233" t="n"/>
      <c r="T2525" s="233" t="n"/>
      <c r="U2525" s="233" t="n"/>
    </row>
    <row r="2526">
      <c r="B2526" s="233" t="inlineStr">
        <is>
          <t>N</t>
        </is>
      </c>
      <c r="C2526" s="233" t="inlineStr">
        <is>
          <t>ConTab_BOM_KP_Insert_5932</t>
        </is>
      </c>
      <c r="D2526" s="233" t="n"/>
      <c r="E2526" s="233" t="inlineStr">
        <is>
          <t>2025-7_8-KP</t>
        </is>
      </c>
      <c r="F2526" s="235" t="inlineStr">
        <is>
          <t>Opt_Insert</t>
        </is>
      </c>
      <c r="G2526" s="235" t="inlineStr">
        <is>
          <t>B</t>
        </is>
      </c>
      <c r="H2526" s="234" t="inlineStr">
        <is>
          <t>XB</t>
        </is>
      </c>
      <c r="I2526" s="188" t="inlineStr">
        <is>
          <t>Mechanical Seal</t>
        </is>
      </c>
      <c r="J2526" s="188" t="inlineStr">
        <is>
          <t>Single</t>
        </is>
      </c>
      <c r="K2526" s="188" t="n"/>
      <c r="L2526" s="188" t="inlineStr">
        <is>
          <t>Regreasable</t>
        </is>
      </c>
      <c r="M2526" s="188" t="inlineStr">
        <is>
          <t>J</t>
        </is>
      </c>
      <c r="N2526" s="188" t="inlineStr">
        <is>
          <t>Labrynth Lip Seal</t>
        </is>
      </c>
      <c r="O2526" s="188" t="inlineStr">
        <is>
          <t>Coating_Scotchkote134_interior_exterior_IncludeImpeller</t>
        </is>
      </c>
      <c r="P2526" s="172" t="inlineStr">
        <is>
          <t>RTF</t>
        </is>
      </c>
      <c r="Q2526" s="188" t="inlineStr">
        <is>
          <t>B101250</t>
        </is>
      </c>
      <c r="R2526" s="172" t="inlineStr">
        <is>
          <t>LT105</t>
        </is>
      </c>
      <c r="S2526" s="233" t="n"/>
      <c r="T2526" s="233" t="n"/>
      <c r="U2526" s="233" t="n"/>
    </row>
    <row r="2527">
      <c r="B2527" s="233" t="inlineStr">
        <is>
          <t>N</t>
        </is>
      </c>
      <c r="C2527" s="233" t="inlineStr">
        <is>
          <t>ConTab_BOM_KP_Insert_5933</t>
        </is>
      </c>
      <c r="D2527" s="233" t="n"/>
      <c r="E2527" s="233" t="inlineStr">
        <is>
          <t>2025-7_8-KP</t>
        </is>
      </c>
      <c r="F2527" s="235" t="inlineStr">
        <is>
          <t>Opt_Insert</t>
        </is>
      </c>
      <c r="G2527" s="235" t="inlineStr">
        <is>
          <t>B</t>
        </is>
      </c>
      <c r="H2527" s="234" t="inlineStr">
        <is>
          <t>XB</t>
        </is>
      </c>
      <c r="I2527" s="188" t="inlineStr">
        <is>
          <t>Packing</t>
        </is>
      </c>
      <c r="J2527" s="188" t="inlineStr">
        <is>
          <t>Packing</t>
        </is>
      </c>
      <c r="K2527" s="188" t="n"/>
      <c r="L2527" s="188" t="inlineStr">
        <is>
          <t>Regreasable</t>
        </is>
      </c>
      <c r="M2527" s="188" t="inlineStr">
        <is>
          <t>J</t>
        </is>
      </c>
      <c r="N2527" s="188" t="inlineStr">
        <is>
          <t>Labrynth Lip Seal</t>
        </is>
      </c>
      <c r="O2527" s="188" t="inlineStr">
        <is>
          <t>Coating_Scotchkote134_interior_exterior_IncludeImpeller</t>
        </is>
      </c>
      <c r="P2527" s="172" t="inlineStr">
        <is>
          <t>RTF</t>
        </is>
      </c>
      <c r="Q2527" s="188" t="inlineStr">
        <is>
          <t>B101250</t>
        </is>
      </c>
      <c r="R2527" s="172" t="inlineStr">
        <is>
          <t>LT105</t>
        </is>
      </c>
      <c r="S2527" s="233" t="n"/>
      <c r="T2527" s="233" t="n"/>
      <c r="U2527" s="233" t="n"/>
    </row>
    <row r="2528">
      <c r="B2528" s="233" t="inlineStr">
        <is>
          <t>N</t>
        </is>
      </c>
      <c r="C2528" s="233" t="inlineStr">
        <is>
          <t>ConTab_BOM_KP_Insert_5934</t>
        </is>
      </c>
      <c r="D2528" s="233" t="n"/>
      <c r="E2528" s="233" t="inlineStr">
        <is>
          <t>2025-7_8-KP</t>
        </is>
      </c>
      <c r="F2528" s="235" t="inlineStr">
        <is>
          <t>Opt_Insert</t>
        </is>
      </c>
      <c r="G2528" s="235" t="inlineStr">
        <is>
          <t>B</t>
        </is>
      </c>
      <c r="H2528" s="234" t="inlineStr">
        <is>
          <t>XB</t>
        </is>
      </c>
      <c r="I2528" s="188" t="inlineStr">
        <is>
          <t>Mechanical Seal</t>
        </is>
      </c>
      <c r="J2528" s="188" t="inlineStr">
        <is>
          <t>Single</t>
        </is>
      </c>
      <c r="K2528" s="188" t="n"/>
      <c r="L2528" s="188" t="inlineStr">
        <is>
          <t>Oil Lubricated Bath</t>
        </is>
      </c>
      <c r="M2528" s="188" t="inlineStr">
        <is>
          <t>J</t>
        </is>
      </c>
      <c r="N2528" s="188" t="inlineStr">
        <is>
          <t>Labrynth Lip Seal</t>
        </is>
      </c>
      <c r="O2528" s="188" t="inlineStr">
        <is>
          <t>Coating_Scotchkote134_interior_exterior_IncludeImpeller</t>
        </is>
      </c>
      <c r="P2528" s="172" t="inlineStr">
        <is>
          <t>RTF</t>
        </is>
      </c>
      <c r="Q2528" s="188" t="inlineStr">
        <is>
          <t>B101250</t>
        </is>
      </c>
      <c r="R2528" s="172" t="inlineStr">
        <is>
          <t>LT105</t>
        </is>
      </c>
      <c r="S2528" s="233" t="n"/>
      <c r="T2528" s="233" t="n"/>
      <c r="U2528" s="233" t="n"/>
    </row>
    <row r="2529">
      <c r="B2529" s="233" t="inlineStr">
        <is>
          <t>N</t>
        </is>
      </c>
      <c r="C2529" s="233" t="inlineStr">
        <is>
          <t>ConTab_BOM_KP_Insert_5935</t>
        </is>
      </c>
      <c r="D2529" s="233" t="n"/>
      <c r="E2529" s="233" t="inlineStr">
        <is>
          <t>2025-7_8-KP</t>
        </is>
      </c>
      <c r="F2529" s="235" t="inlineStr">
        <is>
          <t>Opt_Insert</t>
        </is>
      </c>
      <c r="G2529" s="235" t="inlineStr">
        <is>
          <t>B</t>
        </is>
      </c>
      <c r="H2529" s="234" t="inlineStr">
        <is>
          <t>XB</t>
        </is>
      </c>
      <c r="I2529" s="188" t="inlineStr">
        <is>
          <t>Packing</t>
        </is>
      </c>
      <c r="J2529" s="188" t="inlineStr">
        <is>
          <t>Packing</t>
        </is>
      </c>
      <c r="K2529" s="188" t="n"/>
      <c r="L2529" s="188" t="inlineStr">
        <is>
          <t>Oil Lubricated Bath</t>
        </is>
      </c>
      <c r="M2529" s="188" t="inlineStr">
        <is>
          <t>J</t>
        </is>
      </c>
      <c r="N2529" s="188" t="inlineStr">
        <is>
          <t>Labrynth Lip Seal</t>
        </is>
      </c>
      <c r="O2529" s="188" t="inlineStr">
        <is>
          <t>Coating_Scotchkote134_interior_exterior_IncludeImpeller</t>
        </is>
      </c>
      <c r="P2529" s="172" t="inlineStr">
        <is>
          <t>RTF</t>
        </is>
      </c>
      <c r="Q2529" s="188" t="inlineStr">
        <is>
          <t>B101250</t>
        </is>
      </c>
      <c r="R2529" s="172" t="inlineStr">
        <is>
          <t>LT105</t>
        </is>
      </c>
      <c r="S2529" s="233" t="n"/>
      <c r="T2529" s="233" t="n"/>
      <c r="U2529" s="233" t="n"/>
    </row>
    <row r="2530">
      <c r="B2530" s="233" t="inlineStr">
        <is>
          <t>N</t>
        </is>
      </c>
      <c r="C2530" s="233" t="inlineStr">
        <is>
          <t>ConTab_BOM_KP_Insert_5972</t>
        </is>
      </c>
      <c r="D2530" s="233" t="n"/>
      <c r="E2530" s="233" t="inlineStr">
        <is>
          <t>2427-3_4-KP</t>
        </is>
      </c>
      <c r="F2530" s="235" t="inlineStr">
        <is>
          <t>Opt_Insert</t>
        </is>
      </c>
      <c r="G2530" s="235" t="inlineStr">
        <is>
          <t>B</t>
        </is>
      </c>
      <c r="H2530" s="234" t="inlineStr">
        <is>
          <t>XB</t>
        </is>
      </c>
      <c r="I2530" s="188" t="inlineStr">
        <is>
          <t>Mechanical Seal</t>
        </is>
      </c>
      <c r="J2530" s="188" t="inlineStr">
        <is>
          <t>Single</t>
        </is>
      </c>
      <c r="K2530" s="188" t="n"/>
      <c r="L2530" s="188" t="inlineStr">
        <is>
          <t>Regreasable</t>
        </is>
      </c>
      <c r="M2530" s="188" t="inlineStr">
        <is>
          <t>X</t>
        </is>
      </c>
      <c r="N2530" s="188" t="inlineStr">
        <is>
          <t>Special/Other</t>
        </is>
      </c>
      <c r="O2530" s="188" t="inlineStr">
        <is>
          <t>Coating_Standard</t>
        </is>
      </c>
      <c r="P2530" s="172" t="inlineStr">
        <is>
          <t>RTF</t>
        </is>
      </c>
      <c r="Q2530" s="188" t="inlineStr">
        <is>
          <t>B101250</t>
        </is>
      </c>
      <c r="R2530" s="172" t="inlineStr">
        <is>
          <t>LT029</t>
        </is>
      </c>
      <c r="S2530" s="233" t="n"/>
      <c r="T2530" s="233" t="n"/>
      <c r="U2530" s="233" t="n"/>
    </row>
    <row r="2531">
      <c r="B2531" s="233" t="inlineStr">
        <is>
          <t>N</t>
        </is>
      </c>
      <c r="C2531" s="233" t="inlineStr">
        <is>
          <t>ConTab_BOM_KP_Insert_5973</t>
        </is>
      </c>
      <c r="D2531" s="233" t="n"/>
      <c r="E2531" s="233" t="inlineStr">
        <is>
          <t>2427-3_4-KP</t>
        </is>
      </c>
      <c r="F2531" s="235" t="inlineStr">
        <is>
          <t>Opt_Insert</t>
        </is>
      </c>
      <c r="G2531" s="235" t="inlineStr">
        <is>
          <t>B</t>
        </is>
      </c>
      <c r="H2531" s="234" t="inlineStr">
        <is>
          <t>XB</t>
        </is>
      </c>
      <c r="I2531" s="188" t="inlineStr">
        <is>
          <t>Packing</t>
        </is>
      </c>
      <c r="J2531" s="188" t="inlineStr">
        <is>
          <t>Packing</t>
        </is>
      </c>
      <c r="K2531" s="188" t="n"/>
      <c r="L2531" s="188" t="inlineStr">
        <is>
          <t>Regreasable</t>
        </is>
      </c>
      <c r="M2531" s="188" t="inlineStr">
        <is>
          <t>X</t>
        </is>
      </c>
      <c r="N2531" s="188" t="inlineStr">
        <is>
          <t>Special/Other</t>
        </is>
      </c>
      <c r="O2531" s="188" t="inlineStr">
        <is>
          <t>Coating_Standard</t>
        </is>
      </c>
      <c r="P2531" s="172" t="inlineStr">
        <is>
          <t>RTF</t>
        </is>
      </c>
      <c r="Q2531" s="188" t="inlineStr">
        <is>
          <t>B101250</t>
        </is>
      </c>
      <c r="R2531" s="172" t="inlineStr">
        <is>
          <t>LT029</t>
        </is>
      </c>
      <c r="S2531" s="233" t="n"/>
      <c r="T2531" s="233" t="n"/>
      <c r="U2531" s="233" t="n"/>
    </row>
    <row r="2532">
      <c r="B2532" s="233" t="inlineStr">
        <is>
          <t>N</t>
        </is>
      </c>
      <c r="C2532" s="233" t="inlineStr">
        <is>
          <t>ConTab_BOM_KP_Insert_5974</t>
        </is>
      </c>
      <c r="D2532" s="233" t="n"/>
      <c r="E2532" s="233" t="inlineStr">
        <is>
          <t>2427-3_4-KP</t>
        </is>
      </c>
      <c r="F2532" s="235" t="inlineStr">
        <is>
          <t>Opt_Insert</t>
        </is>
      </c>
      <c r="G2532" s="235" t="inlineStr">
        <is>
          <t>B</t>
        </is>
      </c>
      <c r="H2532" s="234" t="inlineStr">
        <is>
          <t>XB</t>
        </is>
      </c>
      <c r="I2532" s="188" t="inlineStr">
        <is>
          <t>Mechanical Seal</t>
        </is>
      </c>
      <c r="J2532" s="188" t="inlineStr">
        <is>
          <t>Single</t>
        </is>
      </c>
      <c r="K2532" s="188" t="n"/>
      <c r="L2532" s="188" t="inlineStr">
        <is>
          <t>Oil Lubricated Bath</t>
        </is>
      </c>
      <c r="M2532" s="188" t="inlineStr">
        <is>
          <t>J</t>
        </is>
      </c>
      <c r="N2532" s="188" t="inlineStr">
        <is>
          <t>Lip Seal</t>
        </is>
      </c>
      <c r="O2532" s="188" t="inlineStr">
        <is>
          <t>Coating_Standard</t>
        </is>
      </c>
      <c r="P2532" s="208" t="n">
        <v>98577169</v>
      </c>
      <c r="Q2532" s="188" t="inlineStr">
        <is>
          <t>B101250</t>
        </is>
      </c>
      <c r="R2532" s="172" t="inlineStr">
        <is>
          <t>LT105</t>
        </is>
      </c>
      <c r="S2532" s="233" t="n"/>
      <c r="T2532" s="233" t="n"/>
      <c r="U2532" s="233" t="n"/>
    </row>
    <row r="2533">
      <c r="B2533" s="233" t="inlineStr">
        <is>
          <t>N</t>
        </is>
      </c>
      <c r="C2533" s="233" t="inlineStr">
        <is>
          <t>ConTab_BOM_KP_Insert_5975</t>
        </is>
      </c>
      <c r="D2533" s="233" t="n"/>
      <c r="E2533" s="233" t="inlineStr">
        <is>
          <t>2427-3_4-KP</t>
        </is>
      </c>
      <c r="F2533" s="235" t="inlineStr">
        <is>
          <t>Opt_Insert</t>
        </is>
      </c>
      <c r="G2533" s="235" t="inlineStr">
        <is>
          <t>B</t>
        </is>
      </c>
      <c r="H2533" s="234" t="inlineStr">
        <is>
          <t>XB</t>
        </is>
      </c>
      <c r="I2533" s="188" t="inlineStr">
        <is>
          <t>Mechanical Seal</t>
        </is>
      </c>
      <c r="J2533" s="188" t="inlineStr">
        <is>
          <t>Single</t>
        </is>
      </c>
      <c r="K2533" s="188" t="n"/>
      <c r="L2533" s="188" t="inlineStr">
        <is>
          <t>Oil Lubricated Bath</t>
        </is>
      </c>
      <c r="M2533" s="188" t="inlineStr">
        <is>
          <t>X</t>
        </is>
      </c>
      <c r="N2533" s="188" t="inlineStr">
        <is>
          <t>Special/Other</t>
        </is>
      </c>
      <c r="O2533" s="188" t="inlineStr">
        <is>
          <t>Coating_Standard</t>
        </is>
      </c>
      <c r="P2533" s="172" t="inlineStr">
        <is>
          <t>RTF</t>
        </is>
      </c>
      <c r="Q2533" s="188" t="inlineStr">
        <is>
          <t>B101250</t>
        </is>
      </c>
      <c r="R2533" s="172" t="inlineStr">
        <is>
          <t>LT029</t>
        </is>
      </c>
      <c r="S2533" s="233" t="n"/>
      <c r="T2533" s="233" t="n"/>
      <c r="U2533" s="233" t="n"/>
    </row>
    <row r="2534">
      <c r="B2534" s="233" t="inlineStr">
        <is>
          <t>N</t>
        </is>
      </c>
      <c r="C2534" s="233" t="inlineStr">
        <is>
          <t>ConTab_BOM_KP_Insert_5976</t>
        </is>
      </c>
      <c r="D2534" s="233" t="n"/>
      <c r="E2534" s="233" t="inlineStr">
        <is>
          <t>2427-3_4-KP</t>
        </is>
      </c>
      <c r="F2534" s="235" t="inlineStr">
        <is>
          <t>Opt_Insert</t>
        </is>
      </c>
      <c r="G2534" s="235" t="inlineStr">
        <is>
          <t>B</t>
        </is>
      </c>
      <c r="H2534" s="234" t="inlineStr">
        <is>
          <t>XB</t>
        </is>
      </c>
      <c r="I2534" s="188" t="inlineStr">
        <is>
          <t>Packing</t>
        </is>
      </c>
      <c r="J2534" s="188" t="inlineStr">
        <is>
          <t>Packing</t>
        </is>
      </c>
      <c r="K2534" s="188" t="n"/>
      <c r="L2534" s="188" t="inlineStr">
        <is>
          <t>Oil Lubricated Bath</t>
        </is>
      </c>
      <c r="M2534" s="188" t="inlineStr">
        <is>
          <t>J</t>
        </is>
      </c>
      <c r="N2534" s="188" t="inlineStr">
        <is>
          <t>Lip Seal</t>
        </is>
      </c>
      <c r="O2534" s="188" t="inlineStr">
        <is>
          <t>Coating_Standard</t>
        </is>
      </c>
      <c r="P2534" s="172" t="inlineStr">
        <is>
          <t>RTF</t>
        </is>
      </c>
      <c r="Q2534" s="188" t="inlineStr">
        <is>
          <t>B101250</t>
        </is>
      </c>
      <c r="R2534" s="172" t="inlineStr">
        <is>
          <t>LT105</t>
        </is>
      </c>
      <c r="S2534" s="233" t="n"/>
      <c r="T2534" s="233" t="n"/>
      <c r="U2534" s="233" t="n"/>
    </row>
    <row r="2535">
      <c r="B2535" s="233" t="inlineStr">
        <is>
          <t>N</t>
        </is>
      </c>
      <c r="C2535" s="233" t="inlineStr">
        <is>
          <t>ConTab_BOM_KP_Insert_5977</t>
        </is>
      </c>
      <c r="D2535" s="233" t="n"/>
      <c r="E2535" s="233" t="inlineStr">
        <is>
          <t>2427-3_4-KP</t>
        </is>
      </c>
      <c r="F2535" s="235" t="inlineStr">
        <is>
          <t>Opt_Insert</t>
        </is>
      </c>
      <c r="G2535" s="235" t="inlineStr">
        <is>
          <t>B</t>
        </is>
      </c>
      <c r="H2535" s="234" t="inlineStr">
        <is>
          <t>XB</t>
        </is>
      </c>
      <c r="I2535" s="188" t="inlineStr">
        <is>
          <t>Packing</t>
        </is>
      </c>
      <c r="J2535" s="188" t="inlineStr">
        <is>
          <t>Packing</t>
        </is>
      </c>
      <c r="K2535" s="188" t="n"/>
      <c r="L2535" s="188" t="inlineStr">
        <is>
          <t>Oil Lubricated Bath</t>
        </is>
      </c>
      <c r="M2535" s="188" t="inlineStr">
        <is>
          <t>X</t>
        </is>
      </c>
      <c r="N2535" s="188" t="inlineStr">
        <is>
          <t>Special/Other</t>
        </is>
      </c>
      <c r="O2535" s="188" t="inlineStr">
        <is>
          <t>Coating_Standard</t>
        </is>
      </c>
      <c r="P2535" s="172" t="inlineStr">
        <is>
          <t>RTF</t>
        </is>
      </c>
      <c r="Q2535" s="188" t="inlineStr">
        <is>
          <t>B101250</t>
        </is>
      </c>
      <c r="R2535" s="172" t="inlineStr">
        <is>
          <t>LT029</t>
        </is>
      </c>
      <c r="S2535" s="233" t="n"/>
      <c r="T2535" s="233" t="n"/>
      <c r="U2535" s="233" t="n"/>
    </row>
    <row r="2536">
      <c r="B2536" s="233" t="inlineStr">
        <is>
          <t>N</t>
        </is>
      </c>
      <c r="C2536" s="233" t="inlineStr">
        <is>
          <t>ConTab_BOM_KP_Insert_5978</t>
        </is>
      </c>
      <c r="D2536" s="233" t="n"/>
      <c r="E2536" s="233" t="inlineStr">
        <is>
          <t>2427-3_4-KP</t>
        </is>
      </c>
      <c r="F2536" s="235" t="inlineStr">
        <is>
          <t>Opt_Insert</t>
        </is>
      </c>
      <c r="G2536" s="235" t="inlineStr">
        <is>
          <t>B</t>
        </is>
      </c>
      <c r="H2536" s="234" t="inlineStr">
        <is>
          <t>XB</t>
        </is>
      </c>
      <c r="I2536" s="188" t="inlineStr">
        <is>
          <t>Mechanical Seal</t>
        </is>
      </c>
      <c r="J2536" s="188" t="inlineStr">
        <is>
          <t>Single</t>
        </is>
      </c>
      <c r="K2536" s="188" t="n"/>
      <c r="L2536" s="188" t="inlineStr">
        <is>
          <t>Regreasable</t>
        </is>
      </c>
      <c r="M2536" s="188" t="inlineStr">
        <is>
          <t>J</t>
        </is>
      </c>
      <c r="N2536" s="188" t="inlineStr">
        <is>
          <t>Lip Seal</t>
        </is>
      </c>
      <c r="O2536" s="188" t="inlineStr">
        <is>
          <t>Coating_Standard</t>
        </is>
      </c>
      <c r="P2536" s="172" t="inlineStr">
        <is>
          <t>RTF</t>
        </is>
      </c>
      <c r="Q2536" s="188" t="inlineStr">
        <is>
          <t>B103120</t>
        </is>
      </c>
      <c r="R2536" s="172" t="inlineStr">
        <is>
          <t>LT105</t>
        </is>
      </c>
      <c r="S2536" s="233" t="n"/>
      <c r="T2536" s="233" t="n"/>
      <c r="U2536" s="233" t="n"/>
    </row>
    <row r="2537">
      <c r="B2537" s="233" t="inlineStr">
        <is>
          <t>N</t>
        </is>
      </c>
      <c r="C2537" s="233" t="inlineStr">
        <is>
          <t>ConTab_BOM_KP_Insert_5979</t>
        </is>
      </c>
      <c r="D2537" s="233" t="n"/>
      <c r="E2537" s="233" t="inlineStr">
        <is>
          <t>2427-3_4-KP</t>
        </is>
      </c>
      <c r="F2537" s="235" t="inlineStr">
        <is>
          <t>Opt_Insert</t>
        </is>
      </c>
      <c r="G2537" s="235" t="inlineStr">
        <is>
          <t>B</t>
        </is>
      </c>
      <c r="H2537" s="234" t="inlineStr">
        <is>
          <t>XB</t>
        </is>
      </c>
      <c r="I2537" s="188" t="inlineStr">
        <is>
          <t>Packing</t>
        </is>
      </c>
      <c r="J2537" s="188" t="inlineStr">
        <is>
          <t>Packing</t>
        </is>
      </c>
      <c r="K2537" s="188" t="n"/>
      <c r="L2537" s="188" t="inlineStr">
        <is>
          <t>Regreasable</t>
        </is>
      </c>
      <c r="M2537" s="188" t="inlineStr">
        <is>
          <t>J</t>
        </is>
      </c>
      <c r="N2537" s="188" t="inlineStr">
        <is>
          <t>Lip Seal</t>
        </is>
      </c>
      <c r="O2537" s="188" t="inlineStr">
        <is>
          <t>Coating_Standard</t>
        </is>
      </c>
      <c r="P2537" s="172" t="inlineStr">
        <is>
          <t>RTF</t>
        </is>
      </c>
      <c r="Q2537" s="188" t="inlineStr">
        <is>
          <t>B103120</t>
        </is>
      </c>
      <c r="R2537" s="172" t="inlineStr">
        <is>
          <t>LT105</t>
        </is>
      </c>
      <c r="S2537" s="233" t="n"/>
      <c r="T2537" s="233" t="n"/>
      <c r="U2537" s="233" t="n"/>
    </row>
    <row r="2538">
      <c r="B2538" s="233" t="inlineStr">
        <is>
          <t>N</t>
        </is>
      </c>
      <c r="C2538" s="233" t="inlineStr">
        <is>
          <t>ConTab_BOM_KP_Insert_5980</t>
        </is>
      </c>
      <c r="D2538" s="233" t="n"/>
      <c r="E2538" s="233" t="inlineStr">
        <is>
          <t>2427-3_4-KP</t>
        </is>
      </c>
      <c r="F2538" s="235" t="inlineStr">
        <is>
          <t>Opt_Insert</t>
        </is>
      </c>
      <c r="G2538" s="235" t="inlineStr">
        <is>
          <t>B</t>
        </is>
      </c>
      <c r="H2538" s="234" t="inlineStr">
        <is>
          <t>XB</t>
        </is>
      </c>
      <c r="I2538" s="188" t="inlineStr">
        <is>
          <t>Mechanical Seal</t>
        </is>
      </c>
      <c r="J2538" s="188" t="inlineStr">
        <is>
          <t>Single</t>
        </is>
      </c>
      <c r="K2538" s="188" t="n"/>
      <c r="L2538" s="188" t="inlineStr">
        <is>
          <t>Regreasable</t>
        </is>
      </c>
      <c r="M2538" s="188" t="inlineStr">
        <is>
          <t>J</t>
        </is>
      </c>
      <c r="N2538" s="188" t="inlineStr">
        <is>
          <t>Labrynth Lip Seal</t>
        </is>
      </c>
      <c r="O2538" s="188" t="inlineStr">
        <is>
          <t>Coating_Standard</t>
        </is>
      </c>
      <c r="P2538" s="172" t="inlineStr">
        <is>
          <t>RTF</t>
        </is>
      </c>
      <c r="Q2538" s="188" t="inlineStr">
        <is>
          <t>B101250</t>
        </is>
      </c>
      <c r="R2538" s="172" t="inlineStr">
        <is>
          <t>LT105</t>
        </is>
      </c>
      <c r="S2538" s="233" t="n"/>
      <c r="T2538" s="233" t="n"/>
      <c r="U2538" s="233" t="n"/>
    </row>
    <row r="2539">
      <c r="B2539" s="233" t="inlineStr">
        <is>
          <t>N</t>
        </is>
      </c>
      <c r="C2539" s="233" t="inlineStr">
        <is>
          <t>ConTab_BOM_KP_Insert_5981</t>
        </is>
      </c>
      <c r="D2539" s="233" t="n"/>
      <c r="E2539" s="233" t="inlineStr">
        <is>
          <t>2427-3_4-KP</t>
        </is>
      </c>
      <c r="F2539" s="235" t="inlineStr">
        <is>
          <t>Opt_Insert</t>
        </is>
      </c>
      <c r="G2539" s="235" t="inlineStr">
        <is>
          <t>B</t>
        </is>
      </c>
      <c r="H2539" s="234" t="inlineStr">
        <is>
          <t>XB</t>
        </is>
      </c>
      <c r="I2539" s="188" t="inlineStr">
        <is>
          <t>Packing</t>
        </is>
      </c>
      <c r="J2539" s="188" t="inlineStr">
        <is>
          <t>Packing</t>
        </is>
      </c>
      <c r="K2539" s="188" t="n"/>
      <c r="L2539" s="188" t="inlineStr">
        <is>
          <t>Regreasable</t>
        </is>
      </c>
      <c r="M2539" s="188" t="inlineStr">
        <is>
          <t>J</t>
        </is>
      </c>
      <c r="N2539" s="188" t="inlineStr">
        <is>
          <t>Labrynth Lip Seal</t>
        </is>
      </c>
      <c r="O2539" s="188" t="inlineStr">
        <is>
          <t>Coating_Standard</t>
        </is>
      </c>
      <c r="P2539" s="172" t="inlineStr">
        <is>
          <t>RTF</t>
        </is>
      </c>
      <c r="Q2539" s="188" t="inlineStr">
        <is>
          <t>B101250</t>
        </is>
      </c>
      <c r="R2539" s="172" t="inlineStr">
        <is>
          <t>LT105</t>
        </is>
      </c>
      <c r="S2539" s="233" t="n"/>
      <c r="T2539" s="233" t="n"/>
      <c r="U2539" s="233" t="n"/>
    </row>
    <row r="2540">
      <c r="B2540" s="233" t="inlineStr">
        <is>
          <t>N</t>
        </is>
      </c>
      <c r="C2540" s="233" t="inlineStr">
        <is>
          <t>ConTab_BOM_KP_Insert_5982</t>
        </is>
      </c>
      <c r="D2540" s="233" t="n"/>
      <c r="E2540" s="233" t="inlineStr">
        <is>
          <t>2427-3_4-KP</t>
        </is>
      </c>
      <c r="F2540" s="235" t="inlineStr">
        <is>
          <t>Opt_Insert</t>
        </is>
      </c>
      <c r="G2540" s="235" t="inlineStr">
        <is>
          <t>B</t>
        </is>
      </c>
      <c r="H2540" s="234" t="inlineStr">
        <is>
          <t>XB</t>
        </is>
      </c>
      <c r="I2540" s="188" t="inlineStr">
        <is>
          <t>Mechanical Seal</t>
        </is>
      </c>
      <c r="J2540" s="188" t="inlineStr">
        <is>
          <t>Single</t>
        </is>
      </c>
      <c r="K2540" s="188" t="n"/>
      <c r="L2540" s="188" t="inlineStr">
        <is>
          <t>Oil Lubricated Bath</t>
        </is>
      </c>
      <c r="M2540" s="188" t="inlineStr">
        <is>
          <t>J</t>
        </is>
      </c>
      <c r="N2540" s="188" t="inlineStr">
        <is>
          <t>Labrynth Lip Seal</t>
        </is>
      </c>
      <c r="O2540" s="188" t="inlineStr">
        <is>
          <t>Coating_Standard</t>
        </is>
      </c>
      <c r="P2540" s="172" t="inlineStr">
        <is>
          <t>RTF</t>
        </is>
      </c>
      <c r="Q2540" s="188" t="inlineStr">
        <is>
          <t>B101250</t>
        </is>
      </c>
      <c r="R2540" s="172" t="inlineStr">
        <is>
          <t>LT105</t>
        </is>
      </c>
      <c r="S2540" s="233" t="n"/>
      <c r="T2540" s="233" t="n"/>
      <c r="U2540" s="233" t="n"/>
    </row>
    <row r="2541">
      <c r="B2541" s="233" t="inlineStr">
        <is>
          <t>N</t>
        </is>
      </c>
      <c r="C2541" s="233" t="inlineStr">
        <is>
          <t>ConTab_BOM_KP_Insert_5983</t>
        </is>
      </c>
      <c r="D2541" s="233" t="n"/>
      <c r="E2541" s="233" t="inlineStr">
        <is>
          <t>2427-3_4-KP</t>
        </is>
      </c>
      <c r="F2541" s="235" t="inlineStr">
        <is>
          <t>Opt_Insert</t>
        </is>
      </c>
      <c r="G2541" s="235" t="inlineStr">
        <is>
          <t>B</t>
        </is>
      </c>
      <c r="H2541" s="234" t="inlineStr">
        <is>
          <t>XB</t>
        </is>
      </c>
      <c r="I2541" s="188" t="inlineStr">
        <is>
          <t>Packing</t>
        </is>
      </c>
      <c r="J2541" s="188" t="inlineStr">
        <is>
          <t>Packing</t>
        </is>
      </c>
      <c r="K2541" s="188" t="n"/>
      <c r="L2541" s="188" t="inlineStr">
        <is>
          <t>Oil Lubricated Bath</t>
        </is>
      </c>
      <c r="M2541" s="188" t="inlineStr">
        <is>
          <t>J</t>
        </is>
      </c>
      <c r="N2541" s="188" t="inlineStr">
        <is>
          <t>Labrynth Lip Seal</t>
        </is>
      </c>
      <c r="O2541" s="188" t="inlineStr">
        <is>
          <t>Coating_Standard</t>
        </is>
      </c>
      <c r="P2541" s="172" t="inlineStr">
        <is>
          <t>RTF</t>
        </is>
      </c>
      <c r="Q2541" s="188" t="inlineStr">
        <is>
          <t>B101250</t>
        </is>
      </c>
      <c r="R2541" s="172" t="inlineStr">
        <is>
          <t>LT105</t>
        </is>
      </c>
      <c r="S2541" s="233" t="n"/>
      <c r="T2541" s="233" t="n"/>
      <c r="U2541" s="233" t="n"/>
    </row>
    <row r="2542">
      <c r="B2542" s="233" t="inlineStr">
        <is>
          <t>N</t>
        </is>
      </c>
      <c r="C2542" s="233" t="inlineStr">
        <is>
          <t>ConTab_BOM_KP_Insert_5996</t>
        </is>
      </c>
      <c r="D2542" s="233" t="n"/>
      <c r="E2542" s="233" t="inlineStr">
        <is>
          <t>2427-3_4-KP</t>
        </is>
      </c>
      <c r="F2542" s="235" t="inlineStr">
        <is>
          <t>Opt_Insert</t>
        </is>
      </c>
      <c r="G2542" s="235" t="inlineStr">
        <is>
          <t>B</t>
        </is>
      </c>
      <c r="H2542" s="234" t="inlineStr">
        <is>
          <t>XB</t>
        </is>
      </c>
      <c r="I2542" s="188" t="inlineStr">
        <is>
          <t>Mechanical Seal</t>
        </is>
      </c>
      <c r="J2542" s="188" t="inlineStr">
        <is>
          <t>Single</t>
        </is>
      </c>
      <c r="K2542" s="188" t="n"/>
      <c r="L2542" s="188" t="inlineStr">
        <is>
          <t>Regreasable</t>
        </is>
      </c>
      <c r="M2542" s="188" t="inlineStr">
        <is>
          <t>X</t>
        </is>
      </c>
      <c r="N2542" s="188" t="inlineStr">
        <is>
          <t>Special/Other</t>
        </is>
      </c>
      <c r="O2542" s="188" t="inlineStr">
        <is>
          <t>Coating_Scotchkote134_interior_exterior</t>
        </is>
      </c>
      <c r="P2542" s="172" t="inlineStr">
        <is>
          <t>RTF</t>
        </is>
      </c>
      <c r="Q2542" s="188" t="inlineStr">
        <is>
          <t>B101250</t>
        </is>
      </c>
      <c r="R2542" s="235" t="inlineStr">
        <is>
          <t>LT250</t>
        </is>
      </c>
      <c r="S2542" s="233" t="n"/>
      <c r="T2542" s="233" t="n"/>
      <c r="U2542" s="233" t="n"/>
    </row>
    <row r="2543">
      <c r="B2543" s="233" t="inlineStr">
        <is>
          <t>N</t>
        </is>
      </c>
      <c r="C2543" s="233" t="inlineStr">
        <is>
          <t>ConTab_BOM_KP_Insert_5997</t>
        </is>
      </c>
      <c r="D2543" s="233" t="n"/>
      <c r="E2543" s="233" t="inlineStr">
        <is>
          <t>2427-3_4-KP</t>
        </is>
      </c>
      <c r="F2543" s="235" t="inlineStr">
        <is>
          <t>Opt_Insert</t>
        </is>
      </c>
      <c r="G2543" s="235" t="inlineStr">
        <is>
          <t>B</t>
        </is>
      </c>
      <c r="H2543" s="234" t="inlineStr">
        <is>
          <t>XB</t>
        </is>
      </c>
      <c r="I2543" s="188" t="inlineStr">
        <is>
          <t>Packing</t>
        </is>
      </c>
      <c r="J2543" s="188" t="inlineStr">
        <is>
          <t>Packing</t>
        </is>
      </c>
      <c r="K2543" s="188" t="n"/>
      <c r="L2543" s="188" t="inlineStr">
        <is>
          <t>Regreasable</t>
        </is>
      </c>
      <c r="M2543" s="188" t="inlineStr">
        <is>
          <t>X</t>
        </is>
      </c>
      <c r="N2543" s="188" t="inlineStr">
        <is>
          <t>Special/Other</t>
        </is>
      </c>
      <c r="O2543" s="188" t="inlineStr">
        <is>
          <t>Coating_Scotchkote134_interior_exterior</t>
        </is>
      </c>
      <c r="P2543" s="172" t="inlineStr">
        <is>
          <t>RTF</t>
        </is>
      </c>
      <c r="Q2543" s="188" t="inlineStr">
        <is>
          <t>B101250</t>
        </is>
      </c>
      <c r="R2543" s="235" t="inlineStr">
        <is>
          <t>LT250</t>
        </is>
      </c>
      <c r="S2543" s="233" t="n"/>
      <c r="T2543" s="233" t="n"/>
      <c r="U2543" s="233" t="n"/>
    </row>
    <row r="2544">
      <c r="B2544" s="233" t="inlineStr">
        <is>
          <t>N</t>
        </is>
      </c>
      <c r="C2544" s="233" t="inlineStr">
        <is>
          <t>ConTab_BOM_KP_Insert_5998</t>
        </is>
      </c>
      <c r="D2544" s="233" t="n"/>
      <c r="E2544" s="233" t="inlineStr">
        <is>
          <t>2427-3_4-KP</t>
        </is>
      </c>
      <c r="F2544" s="235" t="inlineStr">
        <is>
          <t>Opt_Insert</t>
        </is>
      </c>
      <c r="G2544" s="235" t="inlineStr">
        <is>
          <t>B</t>
        </is>
      </c>
      <c r="H2544" s="234" t="inlineStr">
        <is>
          <t>XB</t>
        </is>
      </c>
      <c r="I2544" s="188" t="inlineStr">
        <is>
          <t>Mechanical Seal</t>
        </is>
      </c>
      <c r="J2544" s="188" t="inlineStr">
        <is>
          <t>Single</t>
        </is>
      </c>
      <c r="K2544" s="188" t="n"/>
      <c r="L2544" s="188" t="inlineStr">
        <is>
          <t>Oil Lubricated Bath</t>
        </is>
      </c>
      <c r="M2544" s="188" t="inlineStr">
        <is>
          <t>J</t>
        </is>
      </c>
      <c r="N2544" s="188" t="inlineStr">
        <is>
          <t>Lip Seal</t>
        </is>
      </c>
      <c r="O2544" s="188" t="inlineStr">
        <is>
          <t>Coating_Scotchkote134_interior_exterior</t>
        </is>
      </c>
      <c r="P2544" s="172" t="inlineStr">
        <is>
          <t>RTF</t>
        </is>
      </c>
      <c r="Q2544" s="188" t="inlineStr">
        <is>
          <t>B101250</t>
        </is>
      </c>
      <c r="R2544" s="172" t="inlineStr">
        <is>
          <t>LT105</t>
        </is>
      </c>
      <c r="S2544" s="233" t="n"/>
      <c r="T2544" s="233" t="n"/>
      <c r="U2544" s="233" t="n"/>
    </row>
    <row r="2545">
      <c r="B2545" s="233" t="inlineStr">
        <is>
          <t>N</t>
        </is>
      </c>
      <c r="C2545" s="233" t="inlineStr">
        <is>
          <t>ConTab_BOM_KP_Insert_5999</t>
        </is>
      </c>
      <c r="D2545" s="233" t="n"/>
      <c r="E2545" s="233" t="inlineStr">
        <is>
          <t>2427-3_4-KP</t>
        </is>
      </c>
      <c r="F2545" s="235" t="inlineStr">
        <is>
          <t>Opt_Insert</t>
        </is>
      </c>
      <c r="G2545" s="235" t="inlineStr">
        <is>
          <t>B</t>
        </is>
      </c>
      <c r="H2545" s="234" t="inlineStr">
        <is>
          <t>XB</t>
        </is>
      </c>
      <c r="I2545" s="188" t="inlineStr">
        <is>
          <t>Mechanical Seal</t>
        </is>
      </c>
      <c r="J2545" s="188" t="inlineStr">
        <is>
          <t>Single</t>
        </is>
      </c>
      <c r="K2545" s="188" t="n"/>
      <c r="L2545" s="188" t="inlineStr">
        <is>
          <t>Oil Lubricated Bath</t>
        </is>
      </c>
      <c r="M2545" s="188" t="inlineStr">
        <is>
          <t>X</t>
        </is>
      </c>
      <c r="N2545" s="188" t="inlineStr">
        <is>
          <t>Special/Other</t>
        </is>
      </c>
      <c r="O2545" s="188" t="inlineStr">
        <is>
          <t>Coating_Scotchkote134_interior_exterior</t>
        </is>
      </c>
      <c r="P2545" s="172" t="inlineStr">
        <is>
          <t>RTF</t>
        </is>
      </c>
      <c r="Q2545" s="188" t="inlineStr">
        <is>
          <t>B101250</t>
        </is>
      </c>
      <c r="R2545" s="235" t="inlineStr">
        <is>
          <t>LT250</t>
        </is>
      </c>
      <c r="S2545" s="233" t="n"/>
      <c r="T2545" s="233" t="n"/>
      <c r="U2545" s="233" t="n"/>
    </row>
    <row r="2546">
      <c r="B2546" s="233" t="inlineStr">
        <is>
          <t>N</t>
        </is>
      </c>
      <c r="C2546" s="233" t="inlineStr">
        <is>
          <t>ConTab_BOM_KP_Insert_6000</t>
        </is>
      </c>
      <c r="D2546" s="233" t="n"/>
      <c r="E2546" s="233" t="inlineStr">
        <is>
          <t>2427-3_4-KP</t>
        </is>
      </c>
      <c r="F2546" s="235" t="inlineStr">
        <is>
          <t>Opt_Insert</t>
        </is>
      </c>
      <c r="G2546" s="235" t="inlineStr">
        <is>
          <t>B</t>
        </is>
      </c>
      <c r="H2546" s="234" t="inlineStr">
        <is>
          <t>XB</t>
        </is>
      </c>
      <c r="I2546" s="188" t="inlineStr">
        <is>
          <t>Packing</t>
        </is>
      </c>
      <c r="J2546" s="188" t="inlineStr">
        <is>
          <t>Packing</t>
        </is>
      </c>
      <c r="K2546" s="188" t="n"/>
      <c r="L2546" s="188" t="inlineStr">
        <is>
          <t>Oil Lubricated Bath</t>
        </is>
      </c>
      <c r="M2546" s="188" t="inlineStr">
        <is>
          <t>J</t>
        </is>
      </c>
      <c r="N2546" s="188" t="inlineStr">
        <is>
          <t>Lip Seal</t>
        </is>
      </c>
      <c r="O2546" s="188" t="inlineStr">
        <is>
          <t>Coating_Scotchkote134_interior_exterior</t>
        </is>
      </c>
      <c r="P2546" s="172" t="inlineStr">
        <is>
          <t>RTF</t>
        </is>
      </c>
      <c r="Q2546" s="188" t="inlineStr">
        <is>
          <t>B101250</t>
        </is>
      </c>
      <c r="R2546" s="172" t="inlineStr">
        <is>
          <t>LT105</t>
        </is>
      </c>
      <c r="S2546" s="233" t="n"/>
      <c r="T2546" s="233" t="n"/>
      <c r="U2546" s="233" t="n"/>
    </row>
    <row r="2547">
      <c r="B2547" s="233" t="inlineStr">
        <is>
          <t>N</t>
        </is>
      </c>
      <c r="C2547" s="233" t="inlineStr">
        <is>
          <t>ConTab_BOM_KP_Insert_6001</t>
        </is>
      </c>
      <c r="D2547" s="233" t="n"/>
      <c r="E2547" s="233" t="inlineStr">
        <is>
          <t>2427-3_4-KP</t>
        </is>
      </c>
      <c r="F2547" s="235" t="inlineStr">
        <is>
          <t>Opt_Insert</t>
        </is>
      </c>
      <c r="G2547" s="235" t="inlineStr">
        <is>
          <t>B</t>
        </is>
      </c>
      <c r="H2547" s="234" t="inlineStr">
        <is>
          <t>XB</t>
        </is>
      </c>
      <c r="I2547" s="188" t="inlineStr">
        <is>
          <t>Packing</t>
        </is>
      </c>
      <c r="J2547" s="188" t="inlineStr">
        <is>
          <t>Packing</t>
        </is>
      </c>
      <c r="K2547" s="188" t="n"/>
      <c r="L2547" s="188" t="inlineStr">
        <is>
          <t>Oil Lubricated Bath</t>
        </is>
      </c>
      <c r="M2547" s="188" t="inlineStr">
        <is>
          <t>X</t>
        </is>
      </c>
      <c r="N2547" s="188" t="inlineStr">
        <is>
          <t>Special/Other</t>
        </is>
      </c>
      <c r="O2547" s="188" t="inlineStr">
        <is>
          <t>Coating_Scotchkote134_interior_exterior</t>
        </is>
      </c>
      <c r="P2547" s="172" t="inlineStr">
        <is>
          <t>RTF</t>
        </is>
      </c>
      <c r="Q2547" s="188" t="inlineStr">
        <is>
          <t>B101250</t>
        </is>
      </c>
      <c r="R2547" s="235" t="inlineStr">
        <is>
          <t>LT250</t>
        </is>
      </c>
      <c r="S2547" s="233" t="n"/>
      <c r="T2547" s="233" t="n"/>
      <c r="U2547" s="233" t="n"/>
    </row>
    <row r="2548">
      <c r="B2548" s="233" t="inlineStr">
        <is>
          <t>N</t>
        </is>
      </c>
      <c r="C2548" s="233" t="inlineStr">
        <is>
          <t>ConTab_BOM_KP_Insert_6002</t>
        </is>
      </c>
      <c r="D2548" s="233" t="n"/>
      <c r="E2548" s="233" t="inlineStr">
        <is>
          <t>2427-3_4-KP</t>
        </is>
      </c>
      <c r="F2548" s="235" t="inlineStr">
        <is>
          <t>Opt_Insert</t>
        </is>
      </c>
      <c r="G2548" s="235" t="inlineStr">
        <is>
          <t>B</t>
        </is>
      </c>
      <c r="H2548" s="234" t="inlineStr">
        <is>
          <t>XB</t>
        </is>
      </c>
      <c r="I2548" s="188" t="inlineStr">
        <is>
          <t>Mechanical Seal</t>
        </is>
      </c>
      <c r="J2548" s="188" t="inlineStr">
        <is>
          <t>Single</t>
        </is>
      </c>
      <c r="K2548" s="188" t="n"/>
      <c r="L2548" s="188" t="inlineStr">
        <is>
          <t>Regreasable</t>
        </is>
      </c>
      <c r="M2548" s="188" t="inlineStr">
        <is>
          <t>J</t>
        </is>
      </c>
      <c r="N2548" s="188" t="inlineStr">
        <is>
          <t>Lip Seal</t>
        </is>
      </c>
      <c r="O2548" s="188" t="inlineStr">
        <is>
          <t>Coating_Scotchkote134_interior_exterior</t>
        </is>
      </c>
      <c r="P2548" s="172" t="inlineStr">
        <is>
          <t>RTF</t>
        </is>
      </c>
      <c r="Q2548" s="188" t="inlineStr">
        <is>
          <t>B101250</t>
        </is>
      </c>
      <c r="R2548" s="172" t="inlineStr">
        <is>
          <t>LT105</t>
        </is>
      </c>
      <c r="S2548" s="233" t="n"/>
      <c r="T2548" s="233" t="n"/>
      <c r="U2548" s="233" t="n"/>
    </row>
    <row r="2549">
      <c r="B2549" s="233" t="inlineStr">
        <is>
          <t>N</t>
        </is>
      </c>
      <c r="C2549" s="233" t="inlineStr">
        <is>
          <t>ConTab_BOM_KP_Insert_6003</t>
        </is>
      </c>
      <c r="D2549" s="233" t="n"/>
      <c r="E2549" s="233" t="inlineStr">
        <is>
          <t>2427-3_4-KP</t>
        </is>
      </c>
      <c r="F2549" s="235" t="inlineStr">
        <is>
          <t>Opt_Insert</t>
        </is>
      </c>
      <c r="G2549" s="235" t="inlineStr">
        <is>
          <t>B</t>
        </is>
      </c>
      <c r="H2549" s="234" t="inlineStr">
        <is>
          <t>XB</t>
        </is>
      </c>
      <c r="I2549" s="188" t="inlineStr">
        <is>
          <t>Packing</t>
        </is>
      </c>
      <c r="J2549" s="188" t="inlineStr">
        <is>
          <t>Packing</t>
        </is>
      </c>
      <c r="K2549" s="188" t="n"/>
      <c r="L2549" s="188" t="inlineStr">
        <is>
          <t>Regreasable</t>
        </is>
      </c>
      <c r="M2549" s="188" t="inlineStr">
        <is>
          <t>J</t>
        </is>
      </c>
      <c r="N2549" s="188" t="inlineStr">
        <is>
          <t>Lip Seal</t>
        </is>
      </c>
      <c r="O2549" s="188" t="inlineStr">
        <is>
          <t>Coating_Scotchkote134_interior_exterior</t>
        </is>
      </c>
      <c r="P2549" s="172" t="inlineStr">
        <is>
          <t>RTF</t>
        </is>
      </c>
      <c r="Q2549" s="188" t="inlineStr">
        <is>
          <t>B101250</t>
        </is>
      </c>
      <c r="R2549" s="172" t="inlineStr">
        <is>
          <t>LT105</t>
        </is>
      </c>
      <c r="S2549" s="233" t="n"/>
      <c r="T2549" s="233" t="n"/>
      <c r="U2549" s="233" t="n"/>
    </row>
    <row r="2550">
      <c r="B2550" s="233" t="inlineStr">
        <is>
          <t>N</t>
        </is>
      </c>
      <c r="C2550" s="233" t="inlineStr">
        <is>
          <t>ConTab_BOM_KP_Insert_6004</t>
        </is>
      </c>
      <c r="D2550" s="233" t="n"/>
      <c r="E2550" s="233" t="inlineStr">
        <is>
          <t>2427-3_4-KP</t>
        </is>
      </c>
      <c r="F2550" s="235" t="inlineStr">
        <is>
          <t>Opt_Insert</t>
        </is>
      </c>
      <c r="G2550" s="235" t="inlineStr">
        <is>
          <t>B</t>
        </is>
      </c>
      <c r="H2550" s="234" t="inlineStr">
        <is>
          <t>XB</t>
        </is>
      </c>
      <c r="I2550" s="188" t="inlineStr">
        <is>
          <t>Mechanical Seal</t>
        </is>
      </c>
      <c r="J2550" s="188" t="inlineStr">
        <is>
          <t>Single</t>
        </is>
      </c>
      <c r="K2550" s="188" t="n"/>
      <c r="L2550" s="188" t="inlineStr">
        <is>
          <t>Regreasable</t>
        </is>
      </c>
      <c r="M2550" s="188" t="inlineStr">
        <is>
          <t>J</t>
        </is>
      </c>
      <c r="N2550" s="188" t="inlineStr">
        <is>
          <t>Labrynth Lip Seal</t>
        </is>
      </c>
      <c r="O2550" s="188" t="inlineStr">
        <is>
          <t>Coating_Scotchkote134_interior_exterior</t>
        </is>
      </c>
      <c r="P2550" s="172" t="inlineStr">
        <is>
          <t>RTF</t>
        </is>
      </c>
      <c r="Q2550" s="188" t="inlineStr">
        <is>
          <t>B101250</t>
        </is>
      </c>
      <c r="R2550" s="172" t="inlineStr">
        <is>
          <t>LT105</t>
        </is>
      </c>
      <c r="S2550" s="233" t="n"/>
      <c r="T2550" s="233" t="n"/>
      <c r="U2550" s="233" t="n"/>
    </row>
    <row r="2551">
      <c r="B2551" s="233" t="inlineStr">
        <is>
          <t>N</t>
        </is>
      </c>
      <c r="C2551" s="233" t="inlineStr">
        <is>
          <t>ConTab_BOM_KP_Insert_6005</t>
        </is>
      </c>
      <c r="D2551" s="233" t="n"/>
      <c r="E2551" s="233" t="inlineStr">
        <is>
          <t>2427-3_4-KP</t>
        </is>
      </c>
      <c r="F2551" s="235" t="inlineStr">
        <is>
          <t>Opt_Insert</t>
        </is>
      </c>
      <c r="G2551" s="235" t="inlineStr">
        <is>
          <t>B</t>
        </is>
      </c>
      <c r="H2551" s="234" t="inlineStr">
        <is>
          <t>XB</t>
        </is>
      </c>
      <c r="I2551" s="188" t="inlineStr">
        <is>
          <t>Packing</t>
        </is>
      </c>
      <c r="J2551" s="188" t="inlineStr">
        <is>
          <t>Packing</t>
        </is>
      </c>
      <c r="K2551" s="188" t="n"/>
      <c r="L2551" s="188" t="inlineStr">
        <is>
          <t>Regreasable</t>
        </is>
      </c>
      <c r="M2551" s="188" t="inlineStr">
        <is>
          <t>J</t>
        </is>
      </c>
      <c r="N2551" s="188" t="inlineStr">
        <is>
          <t>Labrynth Lip Seal</t>
        </is>
      </c>
      <c r="O2551" s="188" t="inlineStr">
        <is>
          <t>Coating_Scotchkote134_interior_exterior</t>
        </is>
      </c>
      <c r="P2551" s="172" t="inlineStr">
        <is>
          <t>RTF</t>
        </is>
      </c>
      <c r="Q2551" s="188" t="inlineStr">
        <is>
          <t>B101250</t>
        </is>
      </c>
      <c r="R2551" s="172" t="inlineStr">
        <is>
          <t>LT105</t>
        </is>
      </c>
      <c r="S2551" s="233" t="n"/>
      <c r="T2551" s="233" t="n"/>
      <c r="U2551" s="233" t="n"/>
    </row>
    <row r="2552">
      <c r="B2552" s="233" t="inlineStr">
        <is>
          <t>N</t>
        </is>
      </c>
      <c r="C2552" s="233" t="inlineStr">
        <is>
          <t>ConTab_BOM_KP_Insert_6006</t>
        </is>
      </c>
      <c r="D2552" s="233" t="n"/>
      <c r="E2552" s="233" t="inlineStr">
        <is>
          <t>2427-3_4-KP</t>
        </is>
      </c>
      <c r="F2552" s="235" t="inlineStr">
        <is>
          <t>Opt_Insert</t>
        </is>
      </c>
      <c r="G2552" s="235" t="inlineStr">
        <is>
          <t>B</t>
        </is>
      </c>
      <c r="H2552" s="234" t="inlineStr">
        <is>
          <t>XB</t>
        </is>
      </c>
      <c r="I2552" s="188" t="inlineStr">
        <is>
          <t>Mechanical Seal</t>
        </is>
      </c>
      <c r="J2552" s="188" t="inlineStr">
        <is>
          <t>Single</t>
        </is>
      </c>
      <c r="K2552" s="188" t="n"/>
      <c r="L2552" s="188" t="inlineStr">
        <is>
          <t>Oil Lubricated Bath</t>
        </is>
      </c>
      <c r="M2552" s="188" t="inlineStr">
        <is>
          <t>J</t>
        </is>
      </c>
      <c r="N2552" s="188" t="inlineStr">
        <is>
          <t>Labrynth Lip Seal</t>
        </is>
      </c>
      <c r="O2552" s="188" t="inlineStr">
        <is>
          <t>Coating_Scotchkote134_interior_exterior</t>
        </is>
      </c>
      <c r="P2552" s="172" t="inlineStr">
        <is>
          <t>RTF</t>
        </is>
      </c>
      <c r="Q2552" s="188" t="inlineStr">
        <is>
          <t>B101250</t>
        </is>
      </c>
      <c r="R2552" s="172" t="inlineStr">
        <is>
          <t>LT105</t>
        </is>
      </c>
      <c r="S2552" s="233" t="n"/>
      <c r="T2552" s="233" t="n"/>
      <c r="U2552" s="233" t="n"/>
    </row>
    <row r="2553">
      <c r="B2553" s="233" t="inlineStr">
        <is>
          <t>N</t>
        </is>
      </c>
      <c r="C2553" s="233" t="inlineStr">
        <is>
          <t>ConTab_BOM_KP_Insert_6007</t>
        </is>
      </c>
      <c r="D2553" s="233" t="n"/>
      <c r="E2553" s="233" t="inlineStr">
        <is>
          <t>2427-3_4-KP</t>
        </is>
      </c>
      <c r="F2553" s="235" t="inlineStr">
        <is>
          <t>Opt_Insert</t>
        </is>
      </c>
      <c r="G2553" s="235" t="inlineStr">
        <is>
          <t>B</t>
        </is>
      </c>
      <c r="H2553" s="234" t="inlineStr">
        <is>
          <t>XB</t>
        </is>
      </c>
      <c r="I2553" s="188" t="inlineStr">
        <is>
          <t>Packing</t>
        </is>
      </c>
      <c r="J2553" s="188" t="inlineStr">
        <is>
          <t>Packing</t>
        </is>
      </c>
      <c r="K2553" s="188" t="n"/>
      <c r="L2553" s="188" t="inlineStr">
        <is>
          <t>Oil Lubricated Bath</t>
        </is>
      </c>
      <c r="M2553" s="188" t="inlineStr">
        <is>
          <t>J</t>
        </is>
      </c>
      <c r="N2553" s="188" t="inlineStr">
        <is>
          <t>Labrynth Lip Seal</t>
        </is>
      </c>
      <c r="O2553" s="188" t="inlineStr">
        <is>
          <t>Coating_Scotchkote134_interior_exterior</t>
        </is>
      </c>
      <c r="P2553" s="172" t="inlineStr">
        <is>
          <t>RTF</t>
        </is>
      </c>
      <c r="Q2553" s="188" t="inlineStr">
        <is>
          <t>B101250</t>
        </is>
      </c>
      <c r="R2553" s="172" t="inlineStr">
        <is>
          <t>LT105</t>
        </is>
      </c>
      <c r="S2553" s="233" t="n"/>
      <c r="T2553" s="233" t="n"/>
      <c r="U2553" s="233" t="n"/>
    </row>
    <row r="2554">
      <c r="B2554" s="233" t="inlineStr">
        <is>
          <t>N</t>
        </is>
      </c>
      <c r="C2554" s="233" t="inlineStr">
        <is>
          <t>ConTab_BOM_KP_Insert_6008</t>
        </is>
      </c>
      <c r="D2554" s="233" t="n"/>
      <c r="E2554" s="233" t="inlineStr">
        <is>
          <t>2427-3_4-KP</t>
        </is>
      </c>
      <c r="F2554" s="235" t="inlineStr">
        <is>
          <t>Opt_Insert</t>
        </is>
      </c>
      <c r="G2554" s="235" t="inlineStr">
        <is>
          <t>B</t>
        </is>
      </c>
      <c r="H2554" s="234" t="inlineStr">
        <is>
          <t>XB</t>
        </is>
      </c>
      <c r="I2554" s="188" t="inlineStr">
        <is>
          <t>Mechanical Seal</t>
        </is>
      </c>
      <c r="J2554" s="188" t="inlineStr">
        <is>
          <t>Single</t>
        </is>
      </c>
      <c r="K2554" s="188" t="n"/>
      <c r="L2554" s="188" t="inlineStr">
        <is>
          <t>Regreasable</t>
        </is>
      </c>
      <c r="M2554" s="188" t="inlineStr">
        <is>
          <t>X</t>
        </is>
      </c>
      <c r="N2554" s="188" t="inlineStr">
        <is>
          <t>Special/Other</t>
        </is>
      </c>
      <c r="O2554" s="188" t="inlineStr">
        <is>
          <t>Coating_Scotchkote134_interior_exterior_IncludeImpeller</t>
        </is>
      </c>
      <c r="P2554" s="172" t="inlineStr">
        <is>
          <t>RTF</t>
        </is>
      </c>
      <c r="Q2554" s="188" t="inlineStr">
        <is>
          <t>B101250</t>
        </is>
      </c>
      <c r="R2554" s="235" t="inlineStr">
        <is>
          <t>LT250</t>
        </is>
      </c>
      <c r="S2554" s="233" t="n"/>
      <c r="T2554" s="233" t="n"/>
      <c r="U2554" s="233" t="n"/>
    </row>
    <row r="2555">
      <c r="B2555" s="233" t="inlineStr">
        <is>
          <t>N</t>
        </is>
      </c>
      <c r="C2555" s="233" t="inlineStr">
        <is>
          <t>ConTab_BOM_KP_Insert_6009</t>
        </is>
      </c>
      <c r="D2555" s="233" t="n"/>
      <c r="E2555" s="233" t="inlineStr">
        <is>
          <t>2427-3_4-KP</t>
        </is>
      </c>
      <c r="F2555" s="235" t="inlineStr">
        <is>
          <t>Opt_Insert</t>
        </is>
      </c>
      <c r="G2555" s="235" t="inlineStr">
        <is>
          <t>B</t>
        </is>
      </c>
      <c r="H2555" s="234" t="inlineStr">
        <is>
          <t>XB</t>
        </is>
      </c>
      <c r="I2555" s="188" t="inlineStr">
        <is>
          <t>Packing</t>
        </is>
      </c>
      <c r="J2555" s="188" t="inlineStr">
        <is>
          <t>Packing</t>
        </is>
      </c>
      <c r="K2555" s="188" t="n"/>
      <c r="L2555" s="188" t="inlineStr">
        <is>
          <t>Regreasable</t>
        </is>
      </c>
      <c r="M2555" s="188" t="inlineStr">
        <is>
          <t>X</t>
        </is>
      </c>
      <c r="N2555" s="188" t="inlineStr">
        <is>
          <t>Special/Other</t>
        </is>
      </c>
      <c r="O2555" s="188" t="inlineStr">
        <is>
          <t>Coating_Scotchkote134_interior_exterior_IncludeImpeller</t>
        </is>
      </c>
      <c r="P2555" s="172" t="inlineStr">
        <is>
          <t>RTF</t>
        </is>
      </c>
      <c r="Q2555" s="188" t="inlineStr">
        <is>
          <t>B101250</t>
        </is>
      </c>
      <c r="R2555" s="235" t="inlineStr">
        <is>
          <t>LT250</t>
        </is>
      </c>
      <c r="S2555" s="233" t="n"/>
      <c r="T2555" s="233" t="n"/>
      <c r="U2555" s="233" t="n"/>
    </row>
    <row r="2556">
      <c r="B2556" s="233" t="inlineStr">
        <is>
          <t>N</t>
        </is>
      </c>
      <c r="C2556" s="233" t="inlineStr">
        <is>
          <t>ConTab_BOM_KP_Insert_6010</t>
        </is>
      </c>
      <c r="D2556" s="233" t="n"/>
      <c r="E2556" s="233" t="inlineStr">
        <is>
          <t>2427-3_4-KP</t>
        </is>
      </c>
      <c r="F2556" s="235" t="inlineStr">
        <is>
          <t>Opt_Insert</t>
        </is>
      </c>
      <c r="G2556" s="235" t="inlineStr">
        <is>
          <t>B</t>
        </is>
      </c>
      <c r="H2556" s="234" t="inlineStr">
        <is>
          <t>XB</t>
        </is>
      </c>
      <c r="I2556" s="188" t="inlineStr">
        <is>
          <t>Mechanical Seal</t>
        </is>
      </c>
      <c r="J2556" s="188" t="inlineStr">
        <is>
          <t>Single</t>
        </is>
      </c>
      <c r="K2556" s="188" t="n"/>
      <c r="L2556" s="188" t="inlineStr">
        <is>
          <t>Oil Lubricated Bath</t>
        </is>
      </c>
      <c r="M2556" s="188" t="inlineStr">
        <is>
          <t>J</t>
        </is>
      </c>
      <c r="N2556" s="188" t="inlineStr">
        <is>
          <t>Lip Seal</t>
        </is>
      </c>
      <c r="O2556" s="188" t="inlineStr">
        <is>
          <t>Coating_Scotchkote134_interior_exterior_IncludeImpeller</t>
        </is>
      </c>
      <c r="P2556" s="172" t="inlineStr">
        <is>
          <t>RTF</t>
        </is>
      </c>
      <c r="Q2556" s="188" t="inlineStr">
        <is>
          <t>B101250</t>
        </is>
      </c>
      <c r="R2556" s="172" t="inlineStr">
        <is>
          <t>LT105</t>
        </is>
      </c>
      <c r="S2556" s="233" t="n"/>
      <c r="T2556" s="233" t="n"/>
      <c r="U2556" s="233" t="n"/>
    </row>
    <row r="2557">
      <c r="B2557" s="233" t="inlineStr">
        <is>
          <t>N</t>
        </is>
      </c>
      <c r="C2557" s="233" t="inlineStr">
        <is>
          <t>ConTab_BOM_KP_Insert_6011</t>
        </is>
      </c>
      <c r="D2557" s="233" t="n"/>
      <c r="E2557" s="233" t="inlineStr">
        <is>
          <t>2427-3_4-KP</t>
        </is>
      </c>
      <c r="F2557" s="235" t="inlineStr">
        <is>
          <t>Opt_Insert</t>
        </is>
      </c>
      <c r="G2557" s="235" t="inlineStr">
        <is>
          <t>B</t>
        </is>
      </c>
      <c r="H2557" s="234" t="inlineStr">
        <is>
          <t>XB</t>
        </is>
      </c>
      <c r="I2557" s="188" t="inlineStr">
        <is>
          <t>Mechanical Seal</t>
        </is>
      </c>
      <c r="J2557" s="188" t="inlineStr">
        <is>
          <t>Single</t>
        </is>
      </c>
      <c r="K2557" s="188" t="n"/>
      <c r="L2557" s="188" t="inlineStr">
        <is>
          <t>Oil Lubricated Bath</t>
        </is>
      </c>
      <c r="M2557" s="188" t="inlineStr">
        <is>
          <t>X</t>
        </is>
      </c>
      <c r="N2557" s="188" t="inlineStr">
        <is>
          <t>Special/Other</t>
        </is>
      </c>
      <c r="O2557" s="188" t="inlineStr">
        <is>
          <t>Coating_Scotchkote134_interior_exterior_IncludeImpeller</t>
        </is>
      </c>
      <c r="P2557" s="172" t="inlineStr">
        <is>
          <t>RTF</t>
        </is>
      </c>
      <c r="Q2557" s="188" t="inlineStr">
        <is>
          <t>B101250</t>
        </is>
      </c>
      <c r="R2557" s="235" t="inlineStr">
        <is>
          <t>LT250</t>
        </is>
      </c>
      <c r="S2557" s="233" t="n"/>
      <c r="T2557" s="233" t="n"/>
      <c r="U2557" s="233" t="n"/>
    </row>
    <row r="2558">
      <c r="B2558" s="233" t="inlineStr">
        <is>
          <t>N</t>
        </is>
      </c>
      <c r="C2558" s="233" t="inlineStr">
        <is>
          <t>ConTab_BOM_KP_Insert_6012</t>
        </is>
      </c>
      <c r="D2558" s="233" t="n"/>
      <c r="E2558" s="233" t="inlineStr">
        <is>
          <t>2427-3_4-KP</t>
        </is>
      </c>
      <c r="F2558" s="235" t="inlineStr">
        <is>
          <t>Opt_Insert</t>
        </is>
      </c>
      <c r="G2558" s="235" t="inlineStr">
        <is>
          <t>B</t>
        </is>
      </c>
      <c r="H2558" s="234" t="inlineStr">
        <is>
          <t>XB</t>
        </is>
      </c>
      <c r="I2558" s="188" t="inlineStr">
        <is>
          <t>Packing</t>
        </is>
      </c>
      <c r="J2558" s="188" t="inlineStr">
        <is>
          <t>Packing</t>
        </is>
      </c>
      <c r="K2558" s="188" t="n"/>
      <c r="L2558" s="188" t="inlineStr">
        <is>
          <t>Oil Lubricated Bath</t>
        </is>
      </c>
      <c r="M2558" s="188" t="inlineStr">
        <is>
          <t>J</t>
        </is>
      </c>
      <c r="N2558" s="188" t="inlineStr">
        <is>
          <t>Lip Seal</t>
        </is>
      </c>
      <c r="O2558" s="188" t="inlineStr">
        <is>
          <t>Coating_Scotchkote134_interior_exterior_IncludeImpeller</t>
        </is>
      </c>
      <c r="P2558" s="172" t="inlineStr">
        <is>
          <t>RTF</t>
        </is>
      </c>
      <c r="Q2558" s="188" t="inlineStr">
        <is>
          <t>B101250</t>
        </is>
      </c>
      <c r="R2558" s="172" t="inlineStr">
        <is>
          <t>LT105</t>
        </is>
      </c>
      <c r="S2558" s="233" t="n"/>
      <c r="T2558" s="233" t="n"/>
      <c r="U2558" s="233" t="n"/>
    </row>
    <row r="2559">
      <c r="B2559" s="233" t="inlineStr">
        <is>
          <t>N</t>
        </is>
      </c>
      <c r="C2559" s="233" t="inlineStr">
        <is>
          <t>ConTab_BOM_KP_Insert_6013</t>
        </is>
      </c>
      <c r="D2559" s="233" t="n"/>
      <c r="E2559" s="233" t="inlineStr">
        <is>
          <t>2427-3_4-KP</t>
        </is>
      </c>
      <c r="F2559" s="235" t="inlineStr">
        <is>
          <t>Opt_Insert</t>
        </is>
      </c>
      <c r="G2559" s="235" t="inlineStr">
        <is>
          <t>B</t>
        </is>
      </c>
      <c r="H2559" s="234" t="inlineStr">
        <is>
          <t>XB</t>
        </is>
      </c>
      <c r="I2559" s="188" t="inlineStr">
        <is>
          <t>Packing</t>
        </is>
      </c>
      <c r="J2559" s="188" t="inlineStr">
        <is>
          <t>Packing</t>
        </is>
      </c>
      <c r="K2559" s="188" t="n"/>
      <c r="L2559" s="188" t="inlineStr">
        <is>
          <t>Oil Lubricated Bath</t>
        </is>
      </c>
      <c r="M2559" s="188" t="inlineStr">
        <is>
          <t>X</t>
        </is>
      </c>
      <c r="N2559" s="188" t="inlineStr">
        <is>
          <t>Special/Other</t>
        </is>
      </c>
      <c r="O2559" s="188" t="inlineStr">
        <is>
          <t>Coating_Scotchkote134_interior_exterior_IncludeImpeller</t>
        </is>
      </c>
      <c r="P2559" s="172" t="inlineStr">
        <is>
          <t>RTF</t>
        </is>
      </c>
      <c r="Q2559" s="188" t="inlineStr">
        <is>
          <t>B101250</t>
        </is>
      </c>
      <c r="R2559" s="235" t="inlineStr">
        <is>
          <t>LT250</t>
        </is>
      </c>
      <c r="S2559" s="233" t="n"/>
      <c r="T2559" s="233" t="n"/>
      <c r="U2559" s="233" t="n"/>
    </row>
    <row r="2560">
      <c r="B2560" s="233" t="inlineStr">
        <is>
          <t>N</t>
        </is>
      </c>
      <c r="C2560" s="233" t="inlineStr">
        <is>
          <t>ConTab_BOM_KP_Insert_6014</t>
        </is>
      </c>
      <c r="D2560" s="233" t="n"/>
      <c r="E2560" s="233" t="inlineStr">
        <is>
          <t>2427-3_4-KP</t>
        </is>
      </c>
      <c r="F2560" s="235" t="inlineStr">
        <is>
          <t>Opt_Insert</t>
        </is>
      </c>
      <c r="G2560" s="235" t="inlineStr">
        <is>
          <t>B</t>
        </is>
      </c>
      <c r="H2560" s="234" t="inlineStr">
        <is>
          <t>XB</t>
        </is>
      </c>
      <c r="I2560" s="188" t="inlineStr">
        <is>
          <t>Mechanical Seal</t>
        </is>
      </c>
      <c r="J2560" s="188" t="inlineStr">
        <is>
          <t>Single</t>
        </is>
      </c>
      <c r="K2560" s="188" t="n"/>
      <c r="L2560" s="188" t="inlineStr">
        <is>
          <t>Regreasable</t>
        </is>
      </c>
      <c r="M2560" s="188" t="inlineStr">
        <is>
          <t>J</t>
        </is>
      </c>
      <c r="N2560" s="188" t="inlineStr">
        <is>
          <t>Lip Seal</t>
        </is>
      </c>
      <c r="O2560" s="188" t="inlineStr">
        <is>
          <t>Coating_Scotchkote134_interior_exterior_IncludeImpeller</t>
        </is>
      </c>
      <c r="P2560" s="172" t="inlineStr">
        <is>
          <t>RTF</t>
        </is>
      </c>
      <c r="Q2560" s="188" t="inlineStr">
        <is>
          <t>B101250</t>
        </is>
      </c>
      <c r="R2560" s="172" t="inlineStr">
        <is>
          <t>LT105</t>
        </is>
      </c>
      <c r="S2560" s="233" t="n"/>
      <c r="T2560" s="233" t="n"/>
      <c r="U2560" s="233" t="n"/>
    </row>
    <row r="2561">
      <c r="B2561" s="233" t="inlineStr">
        <is>
          <t>N</t>
        </is>
      </c>
      <c r="C2561" s="233" t="inlineStr">
        <is>
          <t>ConTab_BOM_KP_Insert_6015</t>
        </is>
      </c>
      <c r="D2561" s="233" t="n"/>
      <c r="E2561" s="233" t="inlineStr">
        <is>
          <t>2427-3_4-KP</t>
        </is>
      </c>
      <c r="F2561" s="235" t="inlineStr">
        <is>
          <t>Opt_Insert</t>
        </is>
      </c>
      <c r="G2561" s="235" t="inlineStr">
        <is>
          <t>B</t>
        </is>
      </c>
      <c r="H2561" s="234" t="inlineStr">
        <is>
          <t>XB</t>
        </is>
      </c>
      <c r="I2561" s="188" t="inlineStr">
        <is>
          <t>Packing</t>
        </is>
      </c>
      <c r="J2561" s="188" t="inlineStr">
        <is>
          <t>Packing</t>
        </is>
      </c>
      <c r="K2561" s="188" t="n"/>
      <c r="L2561" s="188" t="inlineStr">
        <is>
          <t>Regreasable</t>
        </is>
      </c>
      <c r="M2561" s="188" t="inlineStr">
        <is>
          <t>J</t>
        </is>
      </c>
      <c r="N2561" s="188" t="inlineStr">
        <is>
          <t>Lip Seal</t>
        </is>
      </c>
      <c r="O2561" s="188" t="inlineStr">
        <is>
          <t>Coating_Scotchkote134_interior_exterior_IncludeImpeller</t>
        </is>
      </c>
      <c r="P2561" s="172" t="inlineStr">
        <is>
          <t>RTF</t>
        </is>
      </c>
      <c r="Q2561" s="188" t="inlineStr">
        <is>
          <t>B101250</t>
        </is>
      </c>
      <c r="R2561" s="172" t="inlineStr">
        <is>
          <t>LT105</t>
        </is>
      </c>
      <c r="S2561" s="233" t="n"/>
      <c r="T2561" s="233" t="n"/>
      <c r="U2561" s="233" t="n"/>
    </row>
    <row r="2562">
      <c r="B2562" s="233" t="inlineStr">
        <is>
          <t>N</t>
        </is>
      </c>
      <c r="C2562" s="233" t="inlineStr">
        <is>
          <t>ConTab_BOM_KP_Insert_6016</t>
        </is>
      </c>
      <c r="D2562" s="233" t="n"/>
      <c r="E2562" s="233" t="inlineStr">
        <is>
          <t>2427-3_4-KP</t>
        </is>
      </c>
      <c r="F2562" s="235" t="inlineStr">
        <is>
          <t>Opt_Insert</t>
        </is>
      </c>
      <c r="G2562" s="235" t="inlineStr">
        <is>
          <t>B</t>
        </is>
      </c>
      <c r="H2562" s="234" t="inlineStr">
        <is>
          <t>XB</t>
        </is>
      </c>
      <c r="I2562" s="188" t="inlineStr">
        <is>
          <t>Mechanical Seal</t>
        </is>
      </c>
      <c r="J2562" s="188" t="inlineStr">
        <is>
          <t>Single</t>
        </is>
      </c>
      <c r="K2562" s="188" t="n"/>
      <c r="L2562" s="188" t="inlineStr">
        <is>
          <t>Regreasable</t>
        </is>
      </c>
      <c r="M2562" s="188" t="inlineStr">
        <is>
          <t>J</t>
        </is>
      </c>
      <c r="N2562" s="188" t="inlineStr">
        <is>
          <t>Labrynth Lip Seal</t>
        </is>
      </c>
      <c r="O2562" s="188" t="inlineStr">
        <is>
          <t>Coating_Scotchkote134_interior_exterior_IncludeImpeller</t>
        </is>
      </c>
      <c r="P2562" s="172" t="inlineStr">
        <is>
          <t>RTF</t>
        </is>
      </c>
      <c r="Q2562" s="188" t="inlineStr">
        <is>
          <t>B101250</t>
        </is>
      </c>
      <c r="R2562" s="172" t="inlineStr">
        <is>
          <t>LT105</t>
        </is>
      </c>
      <c r="S2562" s="233" t="n"/>
      <c r="T2562" s="233" t="n"/>
      <c r="U2562" s="233" t="n"/>
    </row>
    <row r="2563">
      <c r="B2563" s="233" t="inlineStr">
        <is>
          <t>N</t>
        </is>
      </c>
      <c r="C2563" s="233" t="inlineStr">
        <is>
          <t>ConTab_BOM_KP_Insert_6017</t>
        </is>
      </c>
      <c r="D2563" s="233" t="n"/>
      <c r="E2563" s="233" t="inlineStr">
        <is>
          <t>2427-3_4-KP</t>
        </is>
      </c>
      <c r="F2563" s="235" t="inlineStr">
        <is>
          <t>Opt_Insert</t>
        </is>
      </c>
      <c r="G2563" s="235" t="inlineStr">
        <is>
          <t>B</t>
        </is>
      </c>
      <c r="H2563" s="234" t="inlineStr">
        <is>
          <t>XB</t>
        </is>
      </c>
      <c r="I2563" s="188" t="inlineStr">
        <is>
          <t>Packing</t>
        </is>
      </c>
      <c r="J2563" s="188" t="inlineStr">
        <is>
          <t>Packing</t>
        </is>
      </c>
      <c r="K2563" s="188" t="n"/>
      <c r="L2563" s="188" t="inlineStr">
        <is>
          <t>Regreasable</t>
        </is>
      </c>
      <c r="M2563" s="188" t="inlineStr">
        <is>
          <t>J</t>
        </is>
      </c>
      <c r="N2563" s="188" t="inlineStr">
        <is>
          <t>Labrynth Lip Seal</t>
        </is>
      </c>
      <c r="O2563" s="188" t="inlineStr">
        <is>
          <t>Coating_Scotchkote134_interior_exterior_IncludeImpeller</t>
        </is>
      </c>
      <c r="P2563" s="172" t="inlineStr">
        <is>
          <t>RTF</t>
        </is>
      </c>
      <c r="Q2563" s="188" t="inlineStr">
        <is>
          <t>B101250</t>
        </is>
      </c>
      <c r="R2563" s="172" t="inlineStr">
        <is>
          <t>LT105</t>
        </is>
      </c>
      <c r="S2563" s="233" t="n"/>
      <c r="T2563" s="233" t="n"/>
      <c r="U2563" s="233" t="n"/>
    </row>
    <row r="2564">
      <c r="B2564" s="233" t="inlineStr">
        <is>
          <t>N</t>
        </is>
      </c>
      <c r="C2564" s="233" t="inlineStr">
        <is>
          <t>ConTab_BOM_KP_Insert_6018</t>
        </is>
      </c>
      <c r="D2564" s="233" t="n"/>
      <c r="E2564" s="233" t="inlineStr">
        <is>
          <t>2427-3_4-KP</t>
        </is>
      </c>
      <c r="F2564" s="235" t="inlineStr">
        <is>
          <t>Opt_Insert</t>
        </is>
      </c>
      <c r="G2564" s="235" t="inlineStr">
        <is>
          <t>B</t>
        </is>
      </c>
      <c r="H2564" s="234" t="inlineStr">
        <is>
          <t>XB</t>
        </is>
      </c>
      <c r="I2564" s="188" t="inlineStr">
        <is>
          <t>Mechanical Seal</t>
        </is>
      </c>
      <c r="J2564" s="188" t="inlineStr">
        <is>
          <t>Single</t>
        </is>
      </c>
      <c r="K2564" s="188" t="n"/>
      <c r="L2564" s="188" t="inlineStr">
        <is>
          <t>Oil Lubricated Bath</t>
        </is>
      </c>
      <c r="M2564" s="188" t="inlineStr">
        <is>
          <t>J</t>
        </is>
      </c>
      <c r="N2564" s="188" t="inlineStr">
        <is>
          <t>Labrynth Lip Seal</t>
        </is>
      </c>
      <c r="O2564" s="188" t="inlineStr">
        <is>
          <t>Coating_Scotchkote134_interior_exterior_IncludeImpeller</t>
        </is>
      </c>
      <c r="P2564" s="172" t="inlineStr">
        <is>
          <t>RTF</t>
        </is>
      </c>
      <c r="Q2564" s="188" t="inlineStr">
        <is>
          <t>B101250</t>
        </is>
      </c>
      <c r="R2564" s="172" t="inlineStr">
        <is>
          <t>LT105</t>
        </is>
      </c>
      <c r="S2564" s="233" t="n"/>
      <c r="T2564" s="233" t="n"/>
      <c r="U2564" s="233" t="n"/>
    </row>
    <row r="2565">
      <c r="B2565" s="233" t="inlineStr">
        <is>
          <t>N</t>
        </is>
      </c>
      <c r="C2565" s="233" t="inlineStr">
        <is>
          <t>ConTab_BOM_KP_Insert_6019</t>
        </is>
      </c>
      <c r="D2565" s="233" t="n"/>
      <c r="E2565" s="233" t="inlineStr">
        <is>
          <t>2427-3_4-KP</t>
        </is>
      </c>
      <c r="F2565" s="235" t="inlineStr">
        <is>
          <t>Opt_Insert</t>
        </is>
      </c>
      <c r="G2565" s="235" t="inlineStr">
        <is>
          <t>B</t>
        </is>
      </c>
      <c r="H2565" s="234" t="inlineStr">
        <is>
          <t>XB</t>
        </is>
      </c>
      <c r="I2565" s="188" t="inlineStr">
        <is>
          <t>Packing</t>
        </is>
      </c>
      <c r="J2565" s="188" t="inlineStr">
        <is>
          <t>Packing</t>
        </is>
      </c>
      <c r="K2565" s="188" t="n"/>
      <c r="L2565" s="188" t="inlineStr">
        <is>
          <t>Oil Lubricated Bath</t>
        </is>
      </c>
      <c r="M2565" s="188" t="inlineStr">
        <is>
          <t>J</t>
        </is>
      </c>
      <c r="N2565" s="188" t="inlineStr">
        <is>
          <t>Labrynth Lip Seal</t>
        </is>
      </c>
      <c r="O2565" s="188" t="inlineStr">
        <is>
          <t>Coating_Scotchkote134_interior_exterior_IncludeImpeller</t>
        </is>
      </c>
      <c r="P2565" s="172" t="inlineStr">
        <is>
          <t>RTF</t>
        </is>
      </c>
      <c r="Q2565" s="188" t="inlineStr">
        <is>
          <t>B101250</t>
        </is>
      </c>
      <c r="R2565" s="172" t="inlineStr">
        <is>
          <t>LT105</t>
        </is>
      </c>
      <c r="S2565" s="233" t="n"/>
      <c r="T2565" s="233" t="n"/>
      <c r="U2565" s="233" t="n"/>
    </row>
    <row r="2566">
      <c r="B2566" s="233" t="inlineStr">
        <is>
          <t>N</t>
        </is>
      </c>
      <c r="C2566" s="233" t="inlineStr">
        <is>
          <t>ConTab_BOM_KP_Insert_6056</t>
        </is>
      </c>
      <c r="D2566" s="233" t="n"/>
      <c r="E2566" s="233" t="inlineStr">
        <is>
          <t>2832-5_6-KP</t>
        </is>
      </c>
      <c r="F2566" s="235" t="inlineStr">
        <is>
          <t>Opt_Insert</t>
        </is>
      </c>
      <c r="G2566" s="235" t="inlineStr">
        <is>
          <t>N</t>
        </is>
      </c>
      <c r="H2566" s="234" t="inlineStr">
        <is>
          <t>XN</t>
        </is>
      </c>
      <c r="I2566" s="188" t="inlineStr">
        <is>
          <t>Mechanical Seal</t>
        </is>
      </c>
      <c r="J2566" s="188" t="inlineStr">
        <is>
          <t>Single</t>
        </is>
      </c>
      <c r="K2566" s="188" t="n"/>
      <c r="L2566" s="188" t="inlineStr">
        <is>
          <t>Regreasable</t>
        </is>
      </c>
      <c r="M2566" s="188" t="inlineStr">
        <is>
          <t>X</t>
        </is>
      </c>
      <c r="N2566" s="188" t="inlineStr">
        <is>
          <t>Special/Other</t>
        </is>
      </c>
      <c r="O2566" s="188" t="inlineStr">
        <is>
          <t>Coating_Standard</t>
        </is>
      </c>
      <c r="P2566" s="172" t="inlineStr">
        <is>
          <t>RTF</t>
        </is>
      </c>
      <c r="Q2566" s="188" t="inlineStr">
        <is>
          <t>B101250</t>
        </is>
      </c>
      <c r="R2566" s="172" t="inlineStr">
        <is>
          <t>LT029</t>
        </is>
      </c>
      <c r="S2566" s="233" t="n"/>
      <c r="T2566" s="233" t="n"/>
      <c r="U2566" s="233" t="n"/>
    </row>
    <row r="2567">
      <c r="B2567" s="233" t="inlineStr">
        <is>
          <t>N</t>
        </is>
      </c>
      <c r="C2567" s="233" t="inlineStr">
        <is>
          <t>ConTab_BOM_KP_Insert_6057</t>
        </is>
      </c>
      <c r="D2567" s="233" t="n"/>
      <c r="E2567" s="233" t="inlineStr">
        <is>
          <t>2832-5_6-KP</t>
        </is>
      </c>
      <c r="F2567" s="235" t="inlineStr">
        <is>
          <t>Opt_Insert</t>
        </is>
      </c>
      <c r="G2567" s="235" t="inlineStr">
        <is>
          <t>N</t>
        </is>
      </c>
      <c r="H2567" s="234" t="inlineStr">
        <is>
          <t>XN</t>
        </is>
      </c>
      <c r="I2567" s="188" t="inlineStr">
        <is>
          <t>Packing</t>
        </is>
      </c>
      <c r="J2567" s="188" t="inlineStr">
        <is>
          <t>Packing</t>
        </is>
      </c>
      <c r="K2567" s="188" t="n"/>
      <c r="L2567" s="188" t="inlineStr">
        <is>
          <t>Regreasable</t>
        </is>
      </c>
      <c r="M2567" s="188" t="inlineStr">
        <is>
          <t>X</t>
        </is>
      </c>
      <c r="N2567" s="188" t="inlineStr">
        <is>
          <t>Special/Other</t>
        </is>
      </c>
      <c r="O2567" s="188" t="inlineStr">
        <is>
          <t>Coating_Standard</t>
        </is>
      </c>
      <c r="P2567" s="172" t="inlineStr">
        <is>
          <t>RTF</t>
        </is>
      </c>
      <c r="Q2567" s="188" t="inlineStr">
        <is>
          <t>B101250</t>
        </is>
      </c>
      <c r="R2567" s="172" t="inlineStr">
        <is>
          <t>LT029</t>
        </is>
      </c>
      <c r="S2567" s="233" t="n"/>
      <c r="T2567" s="233" t="n"/>
      <c r="U2567" s="233" t="n"/>
    </row>
    <row r="2568">
      <c r="B2568" s="233" t="inlineStr">
        <is>
          <t>N</t>
        </is>
      </c>
      <c r="C2568" s="233" t="inlineStr">
        <is>
          <t>ConTab_BOM_KP_Insert_6058</t>
        </is>
      </c>
      <c r="D2568" s="233" t="n"/>
      <c r="E2568" s="233" t="inlineStr">
        <is>
          <t>2832-5_6-KP</t>
        </is>
      </c>
      <c r="F2568" s="235" t="inlineStr">
        <is>
          <t>Opt_Insert</t>
        </is>
      </c>
      <c r="G2568" s="235" t="inlineStr">
        <is>
          <t>N</t>
        </is>
      </c>
      <c r="H2568" s="234" t="inlineStr">
        <is>
          <t>XN</t>
        </is>
      </c>
      <c r="I2568" s="188" t="inlineStr">
        <is>
          <t>Mechanical Seal</t>
        </is>
      </c>
      <c r="J2568" s="188" t="inlineStr">
        <is>
          <t>Single</t>
        </is>
      </c>
      <c r="K2568" s="188" t="n"/>
      <c r="L2568" s="188" t="inlineStr">
        <is>
          <t>Oil Lubricated Bath</t>
        </is>
      </c>
      <c r="M2568" s="188" t="inlineStr">
        <is>
          <t>J</t>
        </is>
      </c>
      <c r="N2568" s="188" t="inlineStr">
        <is>
          <t>Lip Seal</t>
        </is>
      </c>
      <c r="O2568" s="188" t="inlineStr">
        <is>
          <t>Coating_Standard</t>
        </is>
      </c>
      <c r="P2568" s="208" t="n">
        <v>98577183</v>
      </c>
      <c r="Q2568" s="188" t="inlineStr">
        <is>
          <t>B101250</t>
        </is>
      </c>
      <c r="R2568" s="172" t="inlineStr">
        <is>
          <t>LT105</t>
        </is>
      </c>
      <c r="S2568" s="233" t="n"/>
      <c r="T2568" s="233" t="n"/>
      <c r="U2568" s="233" t="n"/>
    </row>
    <row r="2569">
      <c r="B2569" s="233" t="inlineStr">
        <is>
          <t>N</t>
        </is>
      </c>
      <c r="C2569" s="233" t="inlineStr">
        <is>
          <t>ConTab_BOM_KP_Insert_6059</t>
        </is>
      </c>
      <c r="D2569" s="233" t="n"/>
      <c r="E2569" s="233" t="inlineStr">
        <is>
          <t>2832-5_6-KP</t>
        </is>
      </c>
      <c r="F2569" s="235" t="inlineStr">
        <is>
          <t>Opt_Insert</t>
        </is>
      </c>
      <c r="G2569" s="235" t="inlineStr">
        <is>
          <t>N</t>
        </is>
      </c>
      <c r="H2569" s="234" t="inlineStr">
        <is>
          <t>XN</t>
        </is>
      </c>
      <c r="I2569" s="188" t="inlineStr">
        <is>
          <t>Mechanical Seal</t>
        </is>
      </c>
      <c r="J2569" s="188" t="inlineStr">
        <is>
          <t>Single</t>
        </is>
      </c>
      <c r="K2569" s="188" t="n"/>
      <c r="L2569" s="188" t="inlineStr">
        <is>
          <t>Oil Lubricated Bath</t>
        </is>
      </c>
      <c r="M2569" s="188" t="inlineStr">
        <is>
          <t>X</t>
        </is>
      </c>
      <c r="N2569" s="188" t="inlineStr">
        <is>
          <t>Special/Other</t>
        </is>
      </c>
      <c r="O2569" s="188" t="inlineStr">
        <is>
          <t>Coating_Standard</t>
        </is>
      </c>
      <c r="P2569" s="172" t="inlineStr">
        <is>
          <t>RTF</t>
        </is>
      </c>
      <c r="Q2569" s="188" t="inlineStr">
        <is>
          <t>B101250</t>
        </is>
      </c>
      <c r="R2569" s="172" t="inlineStr">
        <is>
          <t>LT029</t>
        </is>
      </c>
      <c r="S2569" s="233" t="n"/>
      <c r="T2569" s="233" t="n"/>
      <c r="U2569" s="233" t="n"/>
    </row>
    <row r="2570">
      <c r="B2570" s="233" t="inlineStr">
        <is>
          <t>N</t>
        </is>
      </c>
      <c r="C2570" s="233" t="inlineStr">
        <is>
          <t>ConTab_BOM_KP_Insert_6060</t>
        </is>
      </c>
      <c r="D2570" s="233" t="n"/>
      <c r="E2570" s="233" t="inlineStr">
        <is>
          <t>2832-5_6-KP</t>
        </is>
      </c>
      <c r="F2570" s="235" t="inlineStr">
        <is>
          <t>Opt_Insert</t>
        </is>
      </c>
      <c r="G2570" s="235" t="inlineStr">
        <is>
          <t>N</t>
        </is>
      </c>
      <c r="H2570" s="234" t="inlineStr">
        <is>
          <t>XN</t>
        </is>
      </c>
      <c r="I2570" s="188" t="inlineStr">
        <is>
          <t>Packing</t>
        </is>
      </c>
      <c r="J2570" s="188" t="inlineStr">
        <is>
          <t>Packing</t>
        </is>
      </c>
      <c r="K2570" s="188" t="n"/>
      <c r="L2570" s="188" t="inlineStr">
        <is>
          <t>Oil Lubricated Bath</t>
        </is>
      </c>
      <c r="M2570" s="188" t="inlineStr">
        <is>
          <t>J</t>
        </is>
      </c>
      <c r="N2570" s="188" t="inlineStr">
        <is>
          <t>Lip Seal</t>
        </is>
      </c>
      <c r="O2570" s="188" t="inlineStr">
        <is>
          <t>Coating_Standard</t>
        </is>
      </c>
      <c r="P2570" s="172" t="inlineStr">
        <is>
          <t>RTF</t>
        </is>
      </c>
      <c r="Q2570" s="188" t="inlineStr">
        <is>
          <t>B101250</t>
        </is>
      </c>
      <c r="R2570" s="172" t="inlineStr">
        <is>
          <t>LT105</t>
        </is>
      </c>
      <c r="S2570" s="233" t="n"/>
      <c r="T2570" s="233" t="n"/>
      <c r="U2570" s="233" t="n"/>
    </row>
    <row r="2571">
      <c r="B2571" s="233" t="inlineStr">
        <is>
          <t>N</t>
        </is>
      </c>
      <c r="C2571" s="233" t="inlineStr">
        <is>
          <t>ConTab_BOM_KP_Insert_6061</t>
        </is>
      </c>
      <c r="D2571" s="233" t="n"/>
      <c r="E2571" s="233" t="inlineStr">
        <is>
          <t>2832-5_6-KP</t>
        </is>
      </c>
      <c r="F2571" s="235" t="inlineStr">
        <is>
          <t>Opt_Insert</t>
        </is>
      </c>
      <c r="G2571" s="235" t="inlineStr">
        <is>
          <t>N</t>
        </is>
      </c>
      <c r="H2571" s="234" t="inlineStr">
        <is>
          <t>XN</t>
        </is>
      </c>
      <c r="I2571" s="188" t="inlineStr">
        <is>
          <t>Packing</t>
        </is>
      </c>
      <c r="J2571" s="188" t="inlineStr">
        <is>
          <t>Packing</t>
        </is>
      </c>
      <c r="K2571" s="188" t="n"/>
      <c r="L2571" s="188" t="inlineStr">
        <is>
          <t>Oil Lubricated Bath</t>
        </is>
      </c>
      <c r="M2571" s="188" t="inlineStr">
        <is>
          <t>X</t>
        </is>
      </c>
      <c r="N2571" s="188" t="inlineStr">
        <is>
          <t>Special/Other</t>
        </is>
      </c>
      <c r="O2571" s="188" t="inlineStr">
        <is>
          <t>Coating_Standard</t>
        </is>
      </c>
      <c r="P2571" s="172" t="inlineStr">
        <is>
          <t>RTF</t>
        </is>
      </c>
      <c r="Q2571" s="188" t="inlineStr">
        <is>
          <t>B101250</t>
        </is>
      </c>
      <c r="R2571" s="172" t="inlineStr">
        <is>
          <t>LT029</t>
        </is>
      </c>
      <c r="S2571" s="233" t="n"/>
      <c r="T2571" s="233" t="n"/>
      <c r="U2571" s="233" t="n"/>
    </row>
    <row r="2572">
      <c r="B2572" s="233" t="inlineStr">
        <is>
          <t>N</t>
        </is>
      </c>
      <c r="C2572" s="233" t="inlineStr">
        <is>
          <t>ConTab_BOM_KP_Insert_6062</t>
        </is>
      </c>
      <c r="D2572" s="233" t="n"/>
      <c r="E2572" s="233" t="inlineStr">
        <is>
          <t>2832-5_6-KP</t>
        </is>
      </c>
      <c r="F2572" s="235" t="inlineStr">
        <is>
          <t>Opt_Insert</t>
        </is>
      </c>
      <c r="G2572" s="235" t="inlineStr">
        <is>
          <t>N</t>
        </is>
      </c>
      <c r="H2572" s="234" t="inlineStr">
        <is>
          <t>XN</t>
        </is>
      </c>
      <c r="I2572" s="188" t="inlineStr">
        <is>
          <t>Mechanical Seal</t>
        </is>
      </c>
      <c r="J2572" s="188" t="inlineStr">
        <is>
          <t>Single</t>
        </is>
      </c>
      <c r="K2572" s="188" t="n"/>
      <c r="L2572" s="188" t="inlineStr">
        <is>
          <t>Regreasable</t>
        </is>
      </c>
      <c r="M2572" s="188" t="inlineStr">
        <is>
          <t>J</t>
        </is>
      </c>
      <c r="N2572" s="188" t="inlineStr">
        <is>
          <t>Lip Seal</t>
        </is>
      </c>
      <c r="O2572" s="188" t="inlineStr">
        <is>
          <t>Coating_Standard</t>
        </is>
      </c>
      <c r="P2572" s="172" t="inlineStr">
        <is>
          <t>RTF</t>
        </is>
      </c>
      <c r="Q2572" s="188" t="inlineStr">
        <is>
          <t>B103120</t>
        </is>
      </c>
      <c r="R2572" s="172" t="inlineStr">
        <is>
          <t>LT105</t>
        </is>
      </c>
      <c r="S2572" s="233" t="n"/>
      <c r="T2572" s="233" t="n"/>
      <c r="U2572" s="233" t="n"/>
    </row>
    <row r="2573">
      <c r="B2573" s="233" t="inlineStr">
        <is>
          <t>N</t>
        </is>
      </c>
      <c r="C2573" s="233" t="inlineStr">
        <is>
          <t>ConTab_BOM_KP_Insert_6063</t>
        </is>
      </c>
      <c r="D2573" s="233" t="n"/>
      <c r="E2573" s="233" t="inlineStr">
        <is>
          <t>2832-5_6-KP</t>
        </is>
      </c>
      <c r="F2573" s="235" t="inlineStr">
        <is>
          <t>Opt_Insert</t>
        </is>
      </c>
      <c r="G2573" s="235" t="inlineStr">
        <is>
          <t>N</t>
        </is>
      </c>
      <c r="H2573" s="234" t="inlineStr">
        <is>
          <t>XN</t>
        </is>
      </c>
      <c r="I2573" s="188" t="inlineStr">
        <is>
          <t>Packing</t>
        </is>
      </c>
      <c r="J2573" s="188" t="inlineStr">
        <is>
          <t>Packing</t>
        </is>
      </c>
      <c r="K2573" s="188" t="n"/>
      <c r="L2573" s="188" t="inlineStr">
        <is>
          <t>Regreasable</t>
        </is>
      </c>
      <c r="M2573" s="188" t="inlineStr">
        <is>
          <t>J</t>
        </is>
      </c>
      <c r="N2573" s="188" t="inlineStr">
        <is>
          <t>Lip Seal</t>
        </is>
      </c>
      <c r="O2573" s="188" t="inlineStr">
        <is>
          <t>Coating_Standard</t>
        </is>
      </c>
      <c r="P2573" s="172" t="inlineStr">
        <is>
          <t>RTF</t>
        </is>
      </c>
      <c r="Q2573" s="188" t="inlineStr">
        <is>
          <t>B103120</t>
        </is>
      </c>
      <c r="R2573" s="172" t="inlineStr">
        <is>
          <t>LT105</t>
        </is>
      </c>
      <c r="S2573" s="233" t="n"/>
      <c r="T2573" s="233" t="n"/>
      <c r="U2573" s="233" t="n"/>
    </row>
    <row r="2574">
      <c r="B2574" s="233" t="inlineStr">
        <is>
          <t>N</t>
        </is>
      </c>
      <c r="C2574" s="233" t="inlineStr">
        <is>
          <t>ConTab_BOM_KP_Insert_6064</t>
        </is>
      </c>
      <c r="D2574" s="233" t="n"/>
      <c r="E2574" s="233" t="inlineStr">
        <is>
          <t>2832-5_6-KP</t>
        </is>
      </c>
      <c r="F2574" s="235" t="inlineStr">
        <is>
          <t>Opt_Insert</t>
        </is>
      </c>
      <c r="G2574" s="235" t="inlineStr">
        <is>
          <t>N</t>
        </is>
      </c>
      <c r="H2574" s="234" t="inlineStr">
        <is>
          <t>XN</t>
        </is>
      </c>
      <c r="I2574" s="188" t="inlineStr">
        <is>
          <t>Mechanical Seal</t>
        </is>
      </c>
      <c r="J2574" s="188" t="inlineStr">
        <is>
          <t>Single</t>
        </is>
      </c>
      <c r="K2574" s="188" t="n"/>
      <c r="L2574" s="188" t="inlineStr">
        <is>
          <t>Regreasable</t>
        </is>
      </c>
      <c r="M2574" s="188" t="inlineStr">
        <is>
          <t>J</t>
        </is>
      </c>
      <c r="N2574" s="188" t="inlineStr">
        <is>
          <t>Labrynth Lip Seal</t>
        </is>
      </c>
      <c r="O2574" s="188" t="inlineStr">
        <is>
          <t>Coating_Standard</t>
        </is>
      </c>
      <c r="P2574" s="172" t="inlineStr">
        <is>
          <t>RTF</t>
        </is>
      </c>
      <c r="Q2574" s="188" t="inlineStr">
        <is>
          <t>B101250</t>
        </is>
      </c>
      <c r="R2574" s="172" t="inlineStr">
        <is>
          <t>LT105</t>
        </is>
      </c>
      <c r="S2574" s="233" t="n"/>
      <c r="T2574" s="233" t="n"/>
      <c r="U2574" s="233" t="n"/>
    </row>
    <row r="2575">
      <c r="B2575" s="233" t="inlineStr">
        <is>
          <t>N</t>
        </is>
      </c>
      <c r="C2575" s="233" t="inlineStr">
        <is>
          <t>ConTab_BOM_KP_Insert_6065</t>
        </is>
      </c>
      <c r="D2575" s="233" t="n"/>
      <c r="E2575" s="233" t="inlineStr">
        <is>
          <t>2832-5_6-KP</t>
        </is>
      </c>
      <c r="F2575" s="235" t="inlineStr">
        <is>
          <t>Opt_Insert</t>
        </is>
      </c>
      <c r="G2575" s="235" t="inlineStr">
        <is>
          <t>N</t>
        </is>
      </c>
      <c r="H2575" s="234" t="inlineStr">
        <is>
          <t>XN</t>
        </is>
      </c>
      <c r="I2575" s="188" t="inlineStr">
        <is>
          <t>Packing</t>
        </is>
      </c>
      <c r="J2575" s="188" t="inlineStr">
        <is>
          <t>Packing</t>
        </is>
      </c>
      <c r="K2575" s="188" t="n"/>
      <c r="L2575" s="188" t="inlineStr">
        <is>
          <t>Regreasable</t>
        </is>
      </c>
      <c r="M2575" s="188" t="inlineStr">
        <is>
          <t>J</t>
        </is>
      </c>
      <c r="N2575" s="188" t="inlineStr">
        <is>
          <t>Labrynth Lip Seal</t>
        </is>
      </c>
      <c r="O2575" s="188" t="inlineStr">
        <is>
          <t>Coating_Standard</t>
        </is>
      </c>
      <c r="P2575" s="172" t="inlineStr">
        <is>
          <t>RTF</t>
        </is>
      </c>
      <c r="Q2575" s="188" t="inlineStr">
        <is>
          <t>B101250</t>
        </is>
      </c>
      <c r="R2575" s="172" t="inlineStr">
        <is>
          <t>LT105</t>
        </is>
      </c>
      <c r="S2575" s="233" t="n"/>
      <c r="T2575" s="233" t="n"/>
      <c r="U2575" s="233" t="n"/>
    </row>
    <row r="2576">
      <c r="B2576" s="233" t="inlineStr">
        <is>
          <t>N</t>
        </is>
      </c>
      <c r="C2576" s="233" t="inlineStr">
        <is>
          <t>ConTab_BOM_KP_Insert_6066</t>
        </is>
      </c>
      <c r="D2576" s="233" t="n"/>
      <c r="E2576" s="233" t="inlineStr">
        <is>
          <t>2832-5_6-KP</t>
        </is>
      </c>
      <c r="F2576" s="235" t="inlineStr">
        <is>
          <t>Opt_Insert</t>
        </is>
      </c>
      <c r="G2576" s="235" t="inlineStr">
        <is>
          <t>N</t>
        </is>
      </c>
      <c r="H2576" s="234" t="inlineStr">
        <is>
          <t>XN</t>
        </is>
      </c>
      <c r="I2576" s="188" t="inlineStr">
        <is>
          <t>Mechanical Seal</t>
        </is>
      </c>
      <c r="J2576" s="188" t="inlineStr">
        <is>
          <t>Single</t>
        </is>
      </c>
      <c r="K2576" s="188" t="n"/>
      <c r="L2576" s="188" t="inlineStr">
        <is>
          <t>Oil Lubricated Bath</t>
        </is>
      </c>
      <c r="M2576" s="188" t="inlineStr">
        <is>
          <t>J</t>
        </is>
      </c>
      <c r="N2576" s="188" t="inlineStr">
        <is>
          <t>Labrynth Lip Seal</t>
        </is>
      </c>
      <c r="O2576" s="188" t="inlineStr">
        <is>
          <t>Coating_Standard</t>
        </is>
      </c>
      <c r="P2576" s="172" t="inlineStr">
        <is>
          <t>RTF</t>
        </is>
      </c>
      <c r="Q2576" s="188" t="inlineStr">
        <is>
          <t>B101250</t>
        </is>
      </c>
      <c r="R2576" s="172" t="inlineStr">
        <is>
          <t>LT105</t>
        </is>
      </c>
      <c r="S2576" s="233" t="n"/>
      <c r="T2576" s="233" t="n"/>
      <c r="U2576" s="233" t="n"/>
    </row>
    <row r="2577">
      <c r="B2577" s="233" t="inlineStr">
        <is>
          <t>N</t>
        </is>
      </c>
      <c r="C2577" s="233" t="inlineStr">
        <is>
          <t>ConTab_BOM_KP_Insert_6067</t>
        </is>
      </c>
      <c r="D2577" s="233" t="n"/>
      <c r="E2577" s="233" t="inlineStr">
        <is>
          <t>2832-5_6-KP</t>
        </is>
      </c>
      <c r="F2577" s="235" t="inlineStr">
        <is>
          <t>Opt_Insert</t>
        </is>
      </c>
      <c r="G2577" s="235" t="inlineStr">
        <is>
          <t>N</t>
        </is>
      </c>
      <c r="H2577" s="234" t="inlineStr">
        <is>
          <t>XN</t>
        </is>
      </c>
      <c r="I2577" s="188" t="inlineStr">
        <is>
          <t>Packing</t>
        </is>
      </c>
      <c r="J2577" s="188" t="inlineStr">
        <is>
          <t>Packing</t>
        </is>
      </c>
      <c r="K2577" s="188" t="n"/>
      <c r="L2577" s="188" t="inlineStr">
        <is>
          <t>Oil Lubricated Bath</t>
        </is>
      </c>
      <c r="M2577" s="188" t="inlineStr">
        <is>
          <t>J</t>
        </is>
      </c>
      <c r="N2577" s="188" t="inlineStr">
        <is>
          <t>Labrynth Lip Seal</t>
        </is>
      </c>
      <c r="O2577" s="188" t="inlineStr">
        <is>
          <t>Coating_Standard</t>
        </is>
      </c>
      <c r="P2577" s="172" t="inlineStr">
        <is>
          <t>RTF</t>
        </is>
      </c>
      <c r="Q2577" s="188" t="inlineStr">
        <is>
          <t>B101250</t>
        </is>
      </c>
      <c r="R2577" s="172" t="inlineStr">
        <is>
          <t>LT105</t>
        </is>
      </c>
      <c r="S2577" s="233" t="n"/>
      <c r="T2577" s="233" t="n"/>
      <c r="U2577" s="233" t="n"/>
    </row>
    <row r="2578">
      <c r="B2578" s="233" t="inlineStr">
        <is>
          <t>N</t>
        </is>
      </c>
      <c r="C2578" s="233" t="inlineStr">
        <is>
          <t>ConTab_BOM_KP_Insert_6080</t>
        </is>
      </c>
      <c r="D2578" s="233" t="n"/>
      <c r="E2578" s="233" t="inlineStr">
        <is>
          <t>2832-5_6-KP</t>
        </is>
      </c>
      <c r="F2578" s="235" t="inlineStr">
        <is>
          <t>Opt_Insert</t>
        </is>
      </c>
      <c r="G2578" s="235" t="inlineStr">
        <is>
          <t>N</t>
        </is>
      </c>
      <c r="H2578" s="234" t="inlineStr">
        <is>
          <t>XN</t>
        </is>
      </c>
      <c r="I2578" s="188" t="inlineStr">
        <is>
          <t>Mechanical Seal</t>
        </is>
      </c>
      <c r="J2578" s="188" t="inlineStr">
        <is>
          <t>Single</t>
        </is>
      </c>
      <c r="K2578" s="188" t="n"/>
      <c r="L2578" s="188" t="inlineStr">
        <is>
          <t>Regreasable</t>
        </is>
      </c>
      <c r="M2578" s="188" t="inlineStr">
        <is>
          <t>X</t>
        </is>
      </c>
      <c r="N2578" s="188" t="inlineStr">
        <is>
          <t>Special/Other</t>
        </is>
      </c>
      <c r="O2578" s="188" t="inlineStr">
        <is>
          <t>Coating_Scotchkote134_interior_exterior</t>
        </is>
      </c>
      <c r="P2578" s="172" t="inlineStr">
        <is>
          <t>RTF</t>
        </is>
      </c>
      <c r="Q2578" s="188" t="inlineStr">
        <is>
          <t>B101250</t>
        </is>
      </c>
      <c r="R2578" s="235" t="inlineStr">
        <is>
          <t>LT250</t>
        </is>
      </c>
      <c r="S2578" s="233" t="n"/>
      <c r="T2578" s="233" t="n"/>
      <c r="U2578" s="233" t="n"/>
    </row>
    <row r="2579">
      <c r="B2579" s="233" t="inlineStr">
        <is>
          <t>N</t>
        </is>
      </c>
      <c r="C2579" s="233" t="inlineStr">
        <is>
          <t>ConTab_BOM_KP_Insert_6081</t>
        </is>
      </c>
      <c r="D2579" s="233" t="n"/>
      <c r="E2579" s="233" t="inlineStr">
        <is>
          <t>2832-5_6-KP</t>
        </is>
      </c>
      <c r="F2579" s="235" t="inlineStr">
        <is>
          <t>Opt_Insert</t>
        </is>
      </c>
      <c r="G2579" s="235" t="inlineStr">
        <is>
          <t>N</t>
        </is>
      </c>
      <c r="H2579" s="234" t="inlineStr">
        <is>
          <t>XN</t>
        </is>
      </c>
      <c r="I2579" s="188" t="inlineStr">
        <is>
          <t>Packing</t>
        </is>
      </c>
      <c r="J2579" s="188" t="inlineStr">
        <is>
          <t>Packing</t>
        </is>
      </c>
      <c r="K2579" s="188" t="n"/>
      <c r="L2579" s="188" t="inlineStr">
        <is>
          <t>Regreasable</t>
        </is>
      </c>
      <c r="M2579" s="188" t="inlineStr">
        <is>
          <t>X</t>
        </is>
      </c>
      <c r="N2579" s="188" t="inlineStr">
        <is>
          <t>Special/Other</t>
        </is>
      </c>
      <c r="O2579" s="188" t="inlineStr">
        <is>
          <t>Coating_Scotchkote134_interior_exterior</t>
        </is>
      </c>
      <c r="P2579" s="172" t="inlineStr">
        <is>
          <t>RTF</t>
        </is>
      </c>
      <c r="Q2579" s="188" t="inlineStr">
        <is>
          <t>B101250</t>
        </is>
      </c>
      <c r="R2579" s="235" t="inlineStr">
        <is>
          <t>LT250</t>
        </is>
      </c>
      <c r="S2579" s="233" t="n"/>
      <c r="T2579" s="233" t="n"/>
      <c r="U2579" s="233" t="n"/>
    </row>
    <row r="2580">
      <c r="B2580" s="233" t="inlineStr">
        <is>
          <t>N</t>
        </is>
      </c>
      <c r="C2580" s="233" t="inlineStr">
        <is>
          <t>ConTab_BOM_KP_Insert_6082</t>
        </is>
      </c>
      <c r="D2580" s="233" t="n"/>
      <c r="E2580" s="233" t="inlineStr">
        <is>
          <t>2832-5_6-KP</t>
        </is>
      </c>
      <c r="F2580" s="235" t="inlineStr">
        <is>
          <t>Opt_Insert</t>
        </is>
      </c>
      <c r="G2580" s="235" t="inlineStr">
        <is>
          <t>N</t>
        </is>
      </c>
      <c r="H2580" s="234" t="inlineStr">
        <is>
          <t>XN</t>
        </is>
      </c>
      <c r="I2580" s="188" t="inlineStr">
        <is>
          <t>Mechanical Seal</t>
        </is>
      </c>
      <c r="J2580" s="188" t="inlineStr">
        <is>
          <t>Single</t>
        </is>
      </c>
      <c r="K2580" s="188" t="n"/>
      <c r="L2580" s="188" t="inlineStr">
        <is>
          <t>Oil Lubricated Bath</t>
        </is>
      </c>
      <c r="M2580" s="188" t="inlineStr">
        <is>
          <t>J</t>
        </is>
      </c>
      <c r="N2580" s="188" t="inlineStr">
        <is>
          <t>Lip Seal</t>
        </is>
      </c>
      <c r="O2580" s="188" t="inlineStr">
        <is>
          <t>Coating_Scotchkote134_interior_exterior</t>
        </is>
      </c>
      <c r="P2580" s="172" t="inlineStr">
        <is>
          <t>RTF</t>
        </is>
      </c>
      <c r="Q2580" s="188" t="inlineStr">
        <is>
          <t>B101250</t>
        </is>
      </c>
      <c r="R2580" s="172" t="inlineStr">
        <is>
          <t>LT105</t>
        </is>
      </c>
      <c r="S2580" s="233" t="n"/>
      <c r="T2580" s="233" t="n"/>
      <c r="U2580" s="233" t="n"/>
    </row>
    <row r="2581">
      <c r="B2581" s="233" t="inlineStr">
        <is>
          <t>N</t>
        </is>
      </c>
      <c r="C2581" s="233" t="inlineStr">
        <is>
          <t>ConTab_BOM_KP_Insert_6083</t>
        </is>
      </c>
      <c r="D2581" s="233" t="n"/>
      <c r="E2581" s="233" t="inlineStr">
        <is>
          <t>2832-5_6-KP</t>
        </is>
      </c>
      <c r="F2581" s="235" t="inlineStr">
        <is>
          <t>Opt_Insert</t>
        </is>
      </c>
      <c r="G2581" s="235" t="inlineStr">
        <is>
          <t>N</t>
        </is>
      </c>
      <c r="H2581" s="234" t="inlineStr">
        <is>
          <t>XN</t>
        </is>
      </c>
      <c r="I2581" s="188" t="inlineStr">
        <is>
          <t>Mechanical Seal</t>
        </is>
      </c>
      <c r="J2581" s="188" t="inlineStr">
        <is>
          <t>Single</t>
        </is>
      </c>
      <c r="K2581" s="188" t="n"/>
      <c r="L2581" s="188" t="inlineStr">
        <is>
          <t>Oil Lubricated Bath</t>
        </is>
      </c>
      <c r="M2581" s="188" t="inlineStr">
        <is>
          <t>X</t>
        </is>
      </c>
      <c r="N2581" s="188" t="inlineStr">
        <is>
          <t>Special/Other</t>
        </is>
      </c>
      <c r="O2581" s="188" t="inlineStr">
        <is>
          <t>Coating_Scotchkote134_interior_exterior</t>
        </is>
      </c>
      <c r="P2581" s="172" t="inlineStr">
        <is>
          <t>RTF</t>
        </is>
      </c>
      <c r="Q2581" s="188" t="inlineStr">
        <is>
          <t>B101250</t>
        </is>
      </c>
      <c r="R2581" s="235" t="inlineStr">
        <is>
          <t>LT250</t>
        </is>
      </c>
      <c r="S2581" s="233" t="n"/>
      <c r="T2581" s="233" t="n"/>
      <c r="U2581" s="233" t="n"/>
    </row>
    <row r="2582">
      <c r="B2582" s="233" t="inlineStr">
        <is>
          <t>N</t>
        </is>
      </c>
      <c r="C2582" s="233" t="inlineStr">
        <is>
          <t>ConTab_BOM_KP_Insert_6084</t>
        </is>
      </c>
      <c r="D2582" s="233" t="n"/>
      <c r="E2582" s="233" t="inlineStr">
        <is>
          <t>2832-5_6-KP</t>
        </is>
      </c>
      <c r="F2582" s="235" t="inlineStr">
        <is>
          <t>Opt_Insert</t>
        </is>
      </c>
      <c r="G2582" s="235" t="inlineStr">
        <is>
          <t>N</t>
        </is>
      </c>
      <c r="H2582" s="234" t="inlineStr">
        <is>
          <t>XN</t>
        </is>
      </c>
      <c r="I2582" s="188" t="inlineStr">
        <is>
          <t>Packing</t>
        </is>
      </c>
      <c r="J2582" s="188" t="inlineStr">
        <is>
          <t>Packing</t>
        </is>
      </c>
      <c r="K2582" s="188" t="n"/>
      <c r="L2582" s="188" t="inlineStr">
        <is>
          <t>Oil Lubricated Bath</t>
        </is>
      </c>
      <c r="M2582" s="188" t="inlineStr">
        <is>
          <t>J</t>
        </is>
      </c>
      <c r="N2582" s="188" t="inlineStr">
        <is>
          <t>Lip Seal</t>
        </is>
      </c>
      <c r="O2582" s="188" t="inlineStr">
        <is>
          <t>Coating_Scotchkote134_interior_exterior</t>
        </is>
      </c>
      <c r="P2582" s="172" t="inlineStr">
        <is>
          <t>RTF</t>
        </is>
      </c>
      <c r="Q2582" s="188" t="inlineStr">
        <is>
          <t>B101250</t>
        </is>
      </c>
      <c r="R2582" s="172" t="inlineStr">
        <is>
          <t>LT105</t>
        </is>
      </c>
      <c r="S2582" s="233" t="n"/>
      <c r="T2582" s="233" t="n"/>
      <c r="U2582" s="233" t="n"/>
    </row>
    <row r="2583">
      <c r="B2583" s="233" t="inlineStr">
        <is>
          <t>N</t>
        </is>
      </c>
      <c r="C2583" s="233" t="inlineStr">
        <is>
          <t>ConTab_BOM_KP_Insert_6085</t>
        </is>
      </c>
      <c r="D2583" s="233" t="n"/>
      <c r="E2583" s="233" t="inlineStr">
        <is>
          <t>2832-5_6-KP</t>
        </is>
      </c>
      <c r="F2583" s="235" t="inlineStr">
        <is>
          <t>Opt_Insert</t>
        </is>
      </c>
      <c r="G2583" s="235" t="inlineStr">
        <is>
          <t>N</t>
        </is>
      </c>
      <c r="H2583" s="234" t="inlineStr">
        <is>
          <t>XN</t>
        </is>
      </c>
      <c r="I2583" s="188" t="inlineStr">
        <is>
          <t>Packing</t>
        </is>
      </c>
      <c r="J2583" s="188" t="inlineStr">
        <is>
          <t>Packing</t>
        </is>
      </c>
      <c r="K2583" s="188" t="n"/>
      <c r="L2583" s="188" t="inlineStr">
        <is>
          <t>Oil Lubricated Bath</t>
        </is>
      </c>
      <c r="M2583" s="188" t="inlineStr">
        <is>
          <t>X</t>
        </is>
      </c>
      <c r="N2583" s="188" t="inlineStr">
        <is>
          <t>Special/Other</t>
        </is>
      </c>
      <c r="O2583" s="188" t="inlineStr">
        <is>
          <t>Coating_Scotchkote134_interior_exterior</t>
        </is>
      </c>
      <c r="P2583" s="172" t="inlineStr">
        <is>
          <t>RTF</t>
        </is>
      </c>
      <c r="Q2583" s="188" t="inlineStr">
        <is>
          <t>B101250</t>
        </is>
      </c>
      <c r="R2583" s="235" t="inlineStr">
        <is>
          <t>LT250</t>
        </is>
      </c>
      <c r="S2583" s="233" t="n"/>
      <c r="T2583" s="233" t="n"/>
      <c r="U2583" s="233" t="n"/>
    </row>
    <row r="2584">
      <c r="B2584" s="233" t="inlineStr">
        <is>
          <t>N</t>
        </is>
      </c>
      <c r="C2584" s="233" t="inlineStr">
        <is>
          <t>ConTab_BOM_KP_Insert_6086</t>
        </is>
      </c>
      <c r="D2584" s="233" t="n"/>
      <c r="E2584" s="233" t="inlineStr">
        <is>
          <t>2832-5_6-KP</t>
        </is>
      </c>
      <c r="F2584" s="235" t="inlineStr">
        <is>
          <t>Opt_Insert</t>
        </is>
      </c>
      <c r="G2584" s="235" t="inlineStr">
        <is>
          <t>N</t>
        </is>
      </c>
      <c r="H2584" s="234" t="inlineStr">
        <is>
          <t>XN</t>
        </is>
      </c>
      <c r="I2584" s="188" t="inlineStr">
        <is>
          <t>Mechanical Seal</t>
        </is>
      </c>
      <c r="J2584" s="188" t="inlineStr">
        <is>
          <t>Single</t>
        </is>
      </c>
      <c r="K2584" s="188" t="n"/>
      <c r="L2584" s="188" t="inlineStr">
        <is>
          <t>Regreasable</t>
        </is>
      </c>
      <c r="M2584" s="188" t="inlineStr">
        <is>
          <t>J</t>
        </is>
      </c>
      <c r="N2584" s="188" t="inlineStr">
        <is>
          <t>Lip Seal</t>
        </is>
      </c>
      <c r="O2584" s="188" t="inlineStr">
        <is>
          <t>Coating_Scotchkote134_interior_exterior</t>
        </is>
      </c>
      <c r="P2584" s="172" t="inlineStr">
        <is>
          <t>RTF</t>
        </is>
      </c>
      <c r="Q2584" s="188" t="inlineStr">
        <is>
          <t>B101250</t>
        </is>
      </c>
      <c r="R2584" s="172" t="inlineStr">
        <is>
          <t>LT105</t>
        </is>
      </c>
      <c r="S2584" s="233" t="n"/>
      <c r="T2584" s="233" t="n"/>
      <c r="U2584" s="233" t="n"/>
    </row>
    <row r="2585">
      <c r="B2585" s="233" t="inlineStr">
        <is>
          <t>N</t>
        </is>
      </c>
      <c r="C2585" s="233" t="inlineStr">
        <is>
          <t>ConTab_BOM_KP_Insert_6087</t>
        </is>
      </c>
      <c r="D2585" s="233" t="n"/>
      <c r="E2585" s="233" t="inlineStr">
        <is>
          <t>2832-5_6-KP</t>
        </is>
      </c>
      <c r="F2585" s="235" t="inlineStr">
        <is>
          <t>Opt_Insert</t>
        </is>
      </c>
      <c r="G2585" s="235" t="inlineStr">
        <is>
          <t>N</t>
        </is>
      </c>
      <c r="H2585" s="234" t="inlineStr">
        <is>
          <t>XN</t>
        </is>
      </c>
      <c r="I2585" s="188" t="inlineStr">
        <is>
          <t>Packing</t>
        </is>
      </c>
      <c r="J2585" s="188" t="inlineStr">
        <is>
          <t>Packing</t>
        </is>
      </c>
      <c r="K2585" s="188" t="n"/>
      <c r="L2585" s="188" t="inlineStr">
        <is>
          <t>Regreasable</t>
        </is>
      </c>
      <c r="M2585" s="188" t="inlineStr">
        <is>
          <t>J</t>
        </is>
      </c>
      <c r="N2585" s="188" t="inlineStr">
        <is>
          <t>Lip Seal</t>
        </is>
      </c>
      <c r="O2585" s="188" t="inlineStr">
        <is>
          <t>Coating_Scotchkote134_interior_exterior</t>
        </is>
      </c>
      <c r="P2585" s="172" t="inlineStr">
        <is>
          <t>RTF</t>
        </is>
      </c>
      <c r="Q2585" s="188" t="inlineStr">
        <is>
          <t>B101250</t>
        </is>
      </c>
      <c r="R2585" s="172" t="inlineStr">
        <is>
          <t>LT105</t>
        </is>
      </c>
      <c r="S2585" s="233" t="n"/>
      <c r="T2585" s="233" t="n"/>
      <c r="U2585" s="233" t="n"/>
    </row>
    <row r="2586">
      <c r="B2586" s="233" t="inlineStr">
        <is>
          <t>N</t>
        </is>
      </c>
      <c r="C2586" s="233" t="inlineStr">
        <is>
          <t>ConTab_BOM_KP_Insert_6088</t>
        </is>
      </c>
      <c r="D2586" s="233" t="n"/>
      <c r="E2586" s="233" t="inlineStr">
        <is>
          <t>2832-5_6-KP</t>
        </is>
      </c>
      <c r="F2586" s="235" t="inlineStr">
        <is>
          <t>Opt_Insert</t>
        </is>
      </c>
      <c r="G2586" s="235" t="inlineStr">
        <is>
          <t>N</t>
        </is>
      </c>
      <c r="H2586" s="234" t="inlineStr">
        <is>
          <t>XN</t>
        </is>
      </c>
      <c r="I2586" s="188" t="inlineStr">
        <is>
          <t>Mechanical Seal</t>
        </is>
      </c>
      <c r="J2586" s="188" t="inlineStr">
        <is>
          <t>Single</t>
        </is>
      </c>
      <c r="K2586" s="188" t="n"/>
      <c r="L2586" s="188" t="inlineStr">
        <is>
          <t>Regreasable</t>
        </is>
      </c>
      <c r="M2586" s="188" t="inlineStr">
        <is>
          <t>J</t>
        </is>
      </c>
      <c r="N2586" s="188" t="inlineStr">
        <is>
          <t>Labrynth Lip Seal</t>
        </is>
      </c>
      <c r="O2586" s="188" t="inlineStr">
        <is>
          <t>Coating_Scotchkote134_interior_exterior</t>
        </is>
      </c>
      <c r="P2586" s="172" t="inlineStr">
        <is>
          <t>RTF</t>
        </is>
      </c>
      <c r="Q2586" s="188" t="inlineStr">
        <is>
          <t>B101250</t>
        </is>
      </c>
      <c r="R2586" s="172" t="inlineStr">
        <is>
          <t>LT105</t>
        </is>
      </c>
      <c r="S2586" s="233" t="n"/>
      <c r="T2586" s="233" t="n"/>
      <c r="U2586" s="233" t="n"/>
    </row>
    <row r="2587">
      <c r="B2587" s="233" t="inlineStr">
        <is>
          <t>N</t>
        </is>
      </c>
      <c r="C2587" s="233" t="inlineStr">
        <is>
          <t>ConTab_BOM_KP_Insert_6089</t>
        </is>
      </c>
      <c r="D2587" s="233" t="n"/>
      <c r="E2587" s="233" t="inlineStr">
        <is>
          <t>2832-5_6-KP</t>
        </is>
      </c>
      <c r="F2587" s="235" t="inlineStr">
        <is>
          <t>Opt_Insert</t>
        </is>
      </c>
      <c r="G2587" s="235" t="inlineStr">
        <is>
          <t>N</t>
        </is>
      </c>
      <c r="H2587" s="234" t="inlineStr">
        <is>
          <t>XN</t>
        </is>
      </c>
      <c r="I2587" s="188" t="inlineStr">
        <is>
          <t>Packing</t>
        </is>
      </c>
      <c r="J2587" s="188" t="inlineStr">
        <is>
          <t>Packing</t>
        </is>
      </c>
      <c r="K2587" s="188" t="n"/>
      <c r="L2587" s="188" t="inlineStr">
        <is>
          <t>Regreasable</t>
        </is>
      </c>
      <c r="M2587" s="188" t="inlineStr">
        <is>
          <t>J</t>
        </is>
      </c>
      <c r="N2587" s="188" t="inlineStr">
        <is>
          <t>Labrynth Lip Seal</t>
        </is>
      </c>
      <c r="O2587" s="188" t="inlineStr">
        <is>
          <t>Coating_Scotchkote134_interior_exterior</t>
        </is>
      </c>
      <c r="P2587" s="172" t="inlineStr">
        <is>
          <t>RTF</t>
        </is>
      </c>
      <c r="Q2587" s="188" t="inlineStr">
        <is>
          <t>B101250</t>
        </is>
      </c>
      <c r="R2587" s="172" t="inlineStr">
        <is>
          <t>LT105</t>
        </is>
      </c>
      <c r="S2587" s="233" t="n"/>
      <c r="T2587" s="233" t="n"/>
      <c r="U2587" s="233" t="n"/>
    </row>
    <row r="2588">
      <c r="B2588" s="233" t="inlineStr">
        <is>
          <t>N</t>
        </is>
      </c>
      <c r="C2588" s="233" t="inlineStr">
        <is>
          <t>ConTab_BOM_KP_Insert_6090</t>
        </is>
      </c>
      <c r="D2588" s="233" t="n"/>
      <c r="E2588" s="233" t="inlineStr">
        <is>
          <t>2832-5_6-KP</t>
        </is>
      </c>
      <c r="F2588" s="235" t="inlineStr">
        <is>
          <t>Opt_Insert</t>
        </is>
      </c>
      <c r="G2588" s="235" t="inlineStr">
        <is>
          <t>N</t>
        </is>
      </c>
      <c r="H2588" s="234" t="inlineStr">
        <is>
          <t>XN</t>
        </is>
      </c>
      <c r="I2588" s="188" t="inlineStr">
        <is>
          <t>Mechanical Seal</t>
        </is>
      </c>
      <c r="J2588" s="188" t="inlineStr">
        <is>
          <t>Single</t>
        </is>
      </c>
      <c r="K2588" s="188" t="n"/>
      <c r="L2588" s="188" t="inlineStr">
        <is>
          <t>Oil Lubricated Bath</t>
        </is>
      </c>
      <c r="M2588" s="188" t="inlineStr">
        <is>
          <t>J</t>
        </is>
      </c>
      <c r="N2588" s="188" t="inlineStr">
        <is>
          <t>Labrynth Lip Seal</t>
        </is>
      </c>
      <c r="O2588" s="188" t="inlineStr">
        <is>
          <t>Coating_Scotchkote134_interior_exterior</t>
        </is>
      </c>
      <c r="P2588" s="172" t="inlineStr">
        <is>
          <t>RTF</t>
        </is>
      </c>
      <c r="Q2588" s="188" t="inlineStr">
        <is>
          <t>B101250</t>
        </is>
      </c>
      <c r="R2588" s="172" t="inlineStr">
        <is>
          <t>LT105</t>
        </is>
      </c>
      <c r="S2588" s="233" t="n"/>
      <c r="T2588" s="233" t="n"/>
      <c r="U2588" s="233" t="n"/>
    </row>
    <row r="2589">
      <c r="B2589" s="233" t="inlineStr">
        <is>
          <t>N</t>
        </is>
      </c>
      <c r="C2589" s="233" t="inlineStr">
        <is>
          <t>ConTab_BOM_KP_Insert_6091</t>
        </is>
      </c>
      <c r="D2589" s="233" t="n"/>
      <c r="E2589" s="233" t="inlineStr">
        <is>
          <t>2832-5_6-KP</t>
        </is>
      </c>
      <c r="F2589" s="235" t="inlineStr">
        <is>
          <t>Opt_Insert</t>
        </is>
      </c>
      <c r="G2589" s="235" t="inlineStr">
        <is>
          <t>N</t>
        </is>
      </c>
      <c r="H2589" s="234" t="inlineStr">
        <is>
          <t>XN</t>
        </is>
      </c>
      <c r="I2589" s="188" t="inlineStr">
        <is>
          <t>Packing</t>
        </is>
      </c>
      <c r="J2589" s="188" t="inlineStr">
        <is>
          <t>Packing</t>
        </is>
      </c>
      <c r="K2589" s="188" t="n"/>
      <c r="L2589" s="188" t="inlineStr">
        <is>
          <t>Oil Lubricated Bath</t>
        </is>
      </c>
      <c r="M2589" s="188" t="inlineStr">
        <is>
          <t>J</t>
        </is>
      </c>
      <c r="N2589" s="188" t="inlineStr">
        <is>
          <t>Labrynth Lip Seal</t>
        </is>
      </c>
      <c r="O2589" s="188" t="inlineStr">
        <is>
          <t>Coating_Scotchkote134_interior_exterior</t>
        </is>
      </c>
      <c r="P2589" s="172" t="inlineStr">
        <is>
          <t>RTF</t>
        </is>
      </c>
      <c r="Q2589" s="188" t="inlineStr">
        <is>
          <t>B101250</t>
        </is>
      </c>
      <c r="R2589" s="172" t="inlineStr">
        <is>
          <t>LT105</t>
        </is>
      </c>
      <c r="S2589" s="233" t="n"/>
      <c r="T2589" s="233" t="n"/>
      <c r="U2589" s="233" t="n"/>
    </row>
    <row r="2590">
      <c r="B2590" s="233" t="inlineStr">
        <is>
          <t>N</t>
        </is>
      </c>
      <c r="C2590" s="233" t="inlineStr">
        <is>
          <t>ConTab_BOM_KP_Insert_6092</t>
        </is>
      </c>
      <c r="D2590" s="233" t="n"/>
      <c r="E2590" s="233" t="inlineStr">
        <is>
          <t>2832-5_6-KP</t>
        </is>
      </c>
      <c r="F2590" s="235" t="inlineStr">
        <is>
          <t>Opt_Insert</t>
        </is>
      </c>
      <c r="G2590" s="235" t="inlineStr">
        <is>
          <t>N</t>
        </is>
      </c>
      <c r="H2590" s="234" t="inlineStr">
        <is>
          <t>XN</t>
        </is>
      </c>
      <c r="I2590" s="188" t="inlineStr">
        <is>
          <t>Mechanical Seal</t>
        </is>
      </c>
      <c r="J2590" s="188" t="inlineStr">
        <is>
          <t>Single</t>
        </is>
      </c>
      <c r="K2590" s="188" t="n"/>
      <c r="L2590" s="188" t="inlineStr">
        <is>
          <t>Regreasable</t>
        </is>
      </c>
      <c r="M2590" s="188" t="inlineStr">
        <is>
          <t>X</t>
        </is>
      </c>
      <c r="N2590" s="188" t="inlineStr">
        <is>
          <t>Special/Other</t>
        </is>
      </c>
      <c r="O2590" s="188" t="inlineStr">
        <is>
          <t>Coating_Scotchkote134_interior_exterior_IncludeImpeller</t>
        </is>
      </c>
      <c r="P2590" s="172" t="inlineStr">
        <is>
          <t>RTF</t>
        </is>
      </c>
      <c r="Q2590" s="188" t="inlineStr">
        <is>
          <t>B101250</t>
        </is>
      </c>
      <c r="R2590" s="235" t="inlineStr">
        <is>
          <t>LT250</t>
        </is>
      </c>
      <c r="S2590" s="233" t="n"/>
      <c r="T2590" s="233" t="n"/>
      <c r="U2590" s="233" t="n"/>
    </row>
    <row r="2591">
      <c r="B2591" s="233" t="inlineStr">
        <is>
          <t>N</t>
        </is>
      </c>
      <c r="C2591" s="233" t="inlineStr">
        <is>
          <t>ConTab_BOM_KP_Insert_6093</t>
        </is>
      </c>
      <c r="D2591" s="233" t="n"/>
      <c r="E2591" s="233" t="inlineStr">
        <is>
          <t>2832-5_6-KP</t>
        </is>
      </c>
      <c r="F2591" s="235" t="inlineStr">
        <is>
          <t>Opt_Insert</t>
        </is>
      </c>
      <c r="G2591" s="235" t="inlineStr">
        <is>
          <t>N</t>
        </is>
      </c>
      <c r="H2591" s="234" t="inlineStr">
        <is>
          <t>XN</t>
        </is>
      </c>
      <c r="I2591" s="188" t="inlineStr">
        <is>
          <t>Packing</t>
        </is>
      </c>
      <c r="J2591" s="188" t="inlineStr">
        <is>
          <t>Packing</t>
        </is>
      </c>
      <c r="K2591" s="188" t="n"/>
      <c r="L2591" s="188" t="inlineStr">
        <is>
          <t>Regreasable</t>
        </is>
      </c>
      <c r="M2591" s="188" t="inlineStr">
        <is>
          <t>X</t>
        </is>
      </c>
      <c r="N2591" s="188" t="inlineStr">
        <is>
          <t>Special/Other</t>
        </is>
      </c>
      <c r="O2591" s="188" t="inlineStr">
        <is>
          <t>Coating_Scotchkote134_interior_exterior_IncludeImpeller</t>
        </is>
      </c>
      <c r="P2591" s="172" t="inlineStr">
        <is>
          <t>RTF</t>
        </is>
      </c>
      <c r="Q2591" s="188" t="inlineStr">
        <is>
          <t>B101250</t>
        </is>
      </c>
      <c r="R2591" s="235" t="inlineStr">
        <is>
          <t>LT250</t>
        </is>
      </c>
      <c r="S2591" s="233" t="n"/>
      <c r="T2591" s="233" t="n"/>
      <c r="U2591" s="233" t="n"/>
    </row>
    <row r="2592">
      <c r="B2592" s="233" t="inlineStr">
        <is>
          <t>N</t>
        </is>
      </c>
      <c r="C2592" s="233" t="inlineStr">
        <is>
          <t>ConTab_BOM_KP_Insert_6094</t>
        </is>
      </c>
      <c r="D2592" s="233" t="n"/>
      <c r="E2592" s="233" t="inlineStr">
        <is>
          <t>2832-5_6-KP</t>
        </is>
      </c>
      <c r="F2592" s="235" t="inlineStr">
        <is>
          <t>Opt_Insert</t>
        </is>
      </c>
      <c r="G2592" s="235" t="inlineStr">
        <is>
          <t>N</t>
        </is>
      </c>
      <c r="H2592" s="234" t="inlineStr">
        <is>
          <t>XN</t>
        </is>
      </c>
      <c r="I2592" s="188" t="inlineStr">
        <is>
          <t>Mechanical Seal</t>
        </is>
      </c>
      <c r="J2592" s="188" t="inlineStr">
        <is>
          <t>Single</t>
        </is>
      </c>
      <c r="K2592" s="188" t="n"/>
      <c r="L2592" s="188" t="inlineStr">
        <is>
          <t>Oil Lubricated Bath</t>
        </is>
      </c>
      <c r="M2592" s="188" t="inlineStr">
        <is>
          <t>J</t>
        </is>
      </c>
      <c r="N2592" s="188" t="inlineStr">
        <is>
          <t>Lip Seal</t>
        </is>
      </c>
      <c r="O2592" s="188" t="inlineStr">
        <is>
          <t>Coating_Scotchkote134_interior_exterior_IncludeImpeller</t>
        </is>
      </c>
      <c r="P2592" s="172" t="inlineStr">
        <is>
          <t>RTF</t>
        </is>
      </c>
      <c r="Q2592" s="188" t="inlineStr">
        <is>
          <t>B101250</t>
        </is>
      </c>
      <c r="R2592" s="172" t="inlineStr">
        <is>
          <t>LT105</t>
        </is>
      </c>
      <c r="S2592" s="233" t="n"/>
      <c r="T2592" s="233" t="n"/>
      <c r="U2592" s="233" t="n"/>
    </row>
    <row r="2593">
      <c r="B2593" s="233" t="inlineStr">
        <is>
          <t>N</t>
        </is>
      </c>
      <c r="C2593" s="233" t="inlineStr">
        <is>
          <t>ConTab_BOM_KP_Insert_6095</t>
        </is>
      </c>
      <c r="D2593" s="233" t="n"/>
      <c r="E2593" s="233" t="inlineStr">
        <is>
          <t>2832-5_6-KP</t>
        </is>
      </c>
      <c r="F2593" s="235" t="inlineStr">
        <is>
          <t>Opt_Insert</t>
        </is>
      </c>
      <c r="G2593" s="235" t="inlineStr">
        <is>
          <t>N</t>
        </is>
      </c>
      <c r="H2593" s="234" t="inlineStr">
        <is>
          <t>XN</t>
        </is>
      </c>
      <c r="I2593" s="188" t="inlineStr">
        <is>
          <t>Mechanical Seal</t>
        </is>
      </c>
      <c r="J2593" s="188" t="inlineStr">
        <is>
          <t>Single</t>
        </is>
      </c>
      <c r="K2593" s="188" t="n"/>
      <c r="L2593" s="188" t="inlineStr">
        <is>
          <t>Oil Lubricated Bath</t>
        </is>
      </c>
      <c r="M2593" s="188" t="inlineStr">
        <is>
          <t>X</t>
        </is>
      </c>
      <c r="N2593" s="188" t="inlineStr">
        <is>
          <t>Special/Other</t>
        </is>
      </c>
      <c r="O2593" s="188" t="inlineStr">
        <is>
          <t>Coating_Scotchkote134_interior_exterior_IncludeImpeller</t>
        </is>
      </c>
      <c r="P2593" s="172" t="inlineStr">
        <is>
          <t>RTF</t>
        </is>
      </c>
      <c r="Q2593" s="188" t="inlineStr">
        <is>
          <t>B101250</t>
        </is>
      </c>
      <c r="R2593" s="235" t="inlineStr">
        <is>
          <t>LT250</t>
        </is>
      </c>
      <c r="S2593" s="233" t="n"/>
      <c r="T2593" s="233" t="n"/>
      <c r="U2593" s="233" t="n"/>
    </row>
    <row r="2594">
      <c r="B2594" s="233" t="inlineStr">
        <is>
          <t>N</t>
        </is>
      </c>
      <c r="C2594" s="233" t="inlineStr">
        <is>
          <t>ConTab_BOM_KP_Insert_6096</t>
        </is>
      </c>
      <c r="D2594" s="233" t="n"/>
      <c r="E2594" s="233" t="inlineStr">
        <is>
          <t>2832-5_6-KP</t>
        </is>
      </c>
      <c r="F2594" s="235" t="inlineStr">
        <is>
          <t>Opt_Insert</t>
        </is>
      </c>
      <c r="G2594" s="235" t="inlineStr">
        <is>
          <t>N</t>
        </is>
      </c>
      <c r="H2594" s="234" t="inlineStr">
        <is>
          <t>XN</t>
        </is>
      </c>
      <c r="I2594" s="188" t="inlineStr">
        <is>
          <t>Packing</t>
        </is>
      </c>
      <c r="J2594" s="188" t="inlineStr">
        <is>
          <t>Packing</t>
        </is>
      </c>
      <c r="K2594" s="188" t="n"/>
      <c r="L2594" s="188" t="inlineStr">
        <is>
          <t>Oil Lubricated Bath</t>
        </is>
      </c>
      <c r="M2594" s="188" t="inlineStr">
        <is>
          <t>J</t>
        </is>
      </c>
      <c r="N2594" s="188" t="inlineStr">
        <is>
          <t>Lip Seal</t>
        </is>
      </c>
      <c r="O2594" s="188" t="inlineStr">
        <is>
          <t>Coating_Scotchkote134_interior_exterior_IncludeImpeller</t>
        </is>
      </c>
      <c r="P2594" s="172" t="inlineStr">
        <is>
          <t>RTF</t>
        </is>
      </c>
      <c r="Q2594" s="188" t="inlineStr">
        <is>
          <t>B101250</t>
        </is>
      </c>
      <c r="R2594" s="172" t="inlineStr">
        <is>
          <t>LT105</t>
        </is>
      </c>
      <c r="S2594" s="233" t="n"/>
      <c r="T2594" s="233" t="n"/>
      <c r="U2594" s="233" t="n"/>
    </row>
    <row r="2595">
      <c r="B2595" s="233" t="inlineStr">
        <is>
          <t>N</t>
        </is>
      </c>
      <c r="C2595" s="233" t="inlineStr">
        <is>
          <t>ConTab_BOM_KP_Insert_6097</t>
        </is>
      </c>
      <c r="D2595" s="233" t="n"/>
      <c r="E2595" s="233" t="inlineStr">
        <is>
          <t>2832-5_6-KP</t>
        </is>
      </c>
      <c r="F2595" s="235" t="inlineStr">
        <is>
          <t>Opt_Insert</t>
        </is>
      </c>
      <c r="G2595" s="235" t="inlineStr">
        <is>
          <t>N</t>
        </is>
      </c>
      <c r="H2595" s="234" t="inlineStr">
        <is>
          <t>XN</t>
        </is>
      </c>
      <c r="I2595" s="188" t="inlineStr">
        <is>
          <t>Packing</t>
        </is>
      </c>
      <c r="J2595" s="188" t="inlineStr">
        <is>
          <t>Packing</t>
        </is>
      </c>
      <c r="K2595" s="188" t="n"/>
      <c r="L2595" s="188" t="inlineStr">
        <is>
          <t>Oil Lubricated Bath</t>
        </is>
      </c>
      <c r="M2595" s="188" t="inlineStr">
        <is>
          <t>X</t>
        </is>
      </c>
      <c r="N2595" s="188" t="inlineStr">
        <is>
          <t>Special/Other</t>
        </is>
      </c>
      <c r="O2595" s="188" t="inlineStr">
        <is>
          <t>Coating_Scotchkote134_interior_exterior_IncludeImpeller</t>
        </is>
      </c>
      <c r="P2595" s="172" t="inlineStr">
        <is>
          <t>RTF</t>
        </is>
      </c>
      <c r="Q2595" s="188" t="inlineStr">
        <is>
          <t>B101250</t>
        </is>
      </c>
      <c r="R2595" s="235" t="inlineStr">
        <is>
          <t>LT250</t>
        </is>
      </c>
      <c r="S2595" s="233" t="n"/>
      <c r="T2595" s="233" t="n"/>
      <c r="U2595" s="233" t="n"/>
    </row>
    <row r="2596">
      <c r="B2596" s="233" t="inlineStr">
        <is>
          <t>N</t>
        </is>
      </c>
      <c r="C2596" s="233" t="inlineStr">
        <is>
          <t>ConTab_BOM_KP_Insert_6098</t>
        </is>
      </c>
      <c r="D2596" s="233" t="n"/>
      <c r="E2596" s="233" t="inlineStr">
        <is>
          <t>2832-5_6-KP</t>
        </is>
      </c>
      <c r="F2596" s="235" t="inlineStr">
        <is>
          <t>Opt_Insert</t>
        </is>
      </c>
      <c r="G2596" s="235" t="inlineStr">
        <is>
          <t>N</t>
        </is>
      </c>
      <c r="H2596" s="234" t="inlineStr">
        <is>
          <t>XN</t>
        </is>
      </c>
      <c r="I2596" s="188" t="inlineStr">
        <is>
          <t>Mechanical Seal</t>
        </is>
      </c>
      <c r="J2596" s="188" t="inlineStr">
        <is>
          <t>Single</t>
        </is>
      </c>
      <c r="K2596" s="188" t="n"/>
      <c r="L2596" s="188" t="inlineStr">
        <is>
          <t>Regreasable</t>
        </is>
      </c>
      <c r="M2596" s="188" t="inlineStr">
        <is>
          <t>J</t>
        </is>
      </c>
      <c r="N2596" s="188" t="inlineStr">
        <is>
          <t>Lip Seal</t>
        </is>
      </c>
      <c r="O2596" s="188" t="inlineStr">
        <is>
          <t>Coating_Scotchkote134_interior_exterior_IncludeImpeller</t>
        </is>
      </c>
      <c r="P2596" s="172" t="inlineStr">
        <is>
          <t>RTF</t>
        </is>
      </c>
      <c r="Q2596" s="188" t="inlineStr">
        <is>
          <t>B101250</t>
        </is>
      </c>
      <c r="R2596" s="172" t="inlineStr">
        <is>
          <t>LT105</t>
        </is>
      </c>
      <c r="S2596" s="233" t="n"/>
      <c r="T2596" s="233" t="n"/>
      <c r="U2596" s="233" t="n"/>
    </row>
    <row r="2597">
      <c r="B2597" s="233" t="inlineStr">
        <is>
          <t>N</t>
        </is>
      </c>
      <c r="C2597" s="233" t="inlineStr">
        <is>
          <t>ConTab_BOM_KP_Insert_6099</t>
        </is>
      </c>
      <c r="D2597" s="233" t="n"/>
      <c r="E2597" s="233" t="inlineStr">
        <is>
          <t>2832-5_6-KP</t>
        </is>
      </c>
      <c r="F2597" s="235" t="inlineStr">
        <is>
          <t>Opt_Insert</t>
        </is>
      </c>
      <c r="G2597" s="235" t="inlineStr">
        <is>
          <t>N</t>
        </is>
      </c>
      <c r="H2597" s="234" t="inlineStr">
        <is>
          <t>XN</t>
        </is>
      </c>
      <c r="I2597" s="188" t="inlineStr">
        <is>
          <t>Packing</t>
        </is>
      </c>
      <c r="J2597" s="188" t="inlineStr">
        <is>
          <t>Packing</t>
        </is>
      </c>
      <c r="K2597" s="188" t="n"/>
      <c r="L2597" s="188" t="inlineStr">
        <is>
          <t>Regreasable</t>
        </is>
      </c>
      <c r="M2597" s="188" t="inlineStr">
        <is>
          <t>J</t>
        </is>
      </c>
      <c r="N2597" s="188" t="inlineStr">
        <is>
          <t>Lip Seal</t>
        </is>
      </c>
      <c r="O2597" s="188" t="inlineStr">
        <is>
          <t>Coating_Scotchkote134_interior_exterior_IncludeImpeller</t>
        </is>
      </c>
      <c r="P2597" s="172" t="inlineStr">
        <is>
          <t>RTF</t>
        </is>
      </c>
      <c r="Q2597" s="188" t="inlineStr">
        <is>
          <t>B101250</t>
        </is>
      </c>
      <c r="R2597" s="172" t="inlineStr">
        <is>
          <t>LT105</t>
        </is>
      </c>
      <c r="S2597" s="233" t="n"/>
      <c r="T2597" s="233" t="n"/>
      <c r="U2597" s="233" t="n"/>
    </row>
    <row r="2598">
      <c r="B2598" s="233" t="inlineStr">
        <is>
          <t>N</t>
        </is>
      </c>
      <c r="C2598" s="233" t="inlineStr">
        <is>
          <t>ConTab_BOM_KP_Insert_6100</t>
        </is>
      </c>
      <c r="D2598" s="233" t="n"/>
      <c r="E2598" s="233" t="inlineStr">
        <is>
          <t>2832-5_6-KP</t>
        </is>
      </c>
      <c r="F2598" s="235" t="inlineStr">
        <is>
          <t>Opt_Insert</t>
        </is>
      </c>
      <c r="G2598" s="235" t="inlineStr">
        <is>
          <t>N</t>
        </is>
      </c>
      <c r="H2598" s="234" t="inlineStr">
        <is>
          <t>XN</t>
        </is>
      </c>
      <c r="I2598" s="188" t="inlineStr">
        <is>
          <t>Mechanical Seal</t>
        </is>
      </c>
      <c r="J2598" s="188" t="inlineStr">
        <is>
          <t>Single</t>
        </is>
      </c>
      <c r="K2598" s="188" t="n"/>
      <c r="L2598" s="188" t="inlineStr">
        <is>
          <t>Regreasable</t>
        </is>
      </c>
      <c r="M2598" s="188" t="inlineStr">
        <is>
          <t>J</t>
        </is>
      </c>
      <c r="N2598" s="188" t="inlineStr">
        <is>
          <t>Labrynth Lip Seal</t>
        </is>
      </c>
      <c r="O2598" s="188" t="inlineStr">
        <is>
          <t>Coating_Scotchkote134_interior_exterior_IncludeImpeller</t>
        </is>
      </c>
      <c r="P2598" s="172" t="inlineStr">
        <is>
          <t>RTF</t>
        </is>
      </c>
      <c r="Q2598" s="188" t="inlineStr">
        <is>
          <t>B101250</t>
        </is>
      </c>
      <c r="R2598" s="172" t="inlineStr">
        <is>
          <t>LT105</t>
        </is>
      </c>
      <c r="S2598" s="233" t="n"/>
      <c r="T2598" s="233" t="n"/>
      <c r="U2598" s="233" t="n"/>
    </row>
    <row r="2599">
      <c r="B2599" s="233" t="inlineStr">
        <is>
          <t>N</t>
        </is>
      </c>
      <c r="C2599" s="233" t="inlineStr">
        <is>
          <t>ConTab_BOM_KP_Insert_6101</t>
        </is>
      </c>
      <c r="D2599" s="233" t="n"/>
      <c r="E2599" s="233" t="inlineStr">
        <is>
          <t>2832-5_6-KP</t>
        </is>
      </c>
      <c r="F2599" s="235" t="inlineStr">
        <is>
          <t>Opt_Insert</t>
        </is>
      </c>
      <c r="G2599" s="235" t="inlineStr">
        <is>
          <t>N</t>
        </is>
      </c>
      <c r="H2599" s="234" t="inlineStr">
        <is>
          <t>XN</t>
        </is>
      </c>
      <c r="I2599" s="188" t="inlineStr">
        <is>
          <t>Packing</t>
        </is>
      </c>
      <c r="J2599" s="188" t="inlineStr">
        <is>
          <t>Packing</t>
        </is>
      </c>
      <c r="K2599" s="188" t="n"/>
      <c r="L2599" s="188" t="inlineStr">
        <is>
          <t>Regreasable</t>
        </is>
      </c>
      <c r="M2599" s="188" t="inlineStr">
        <is>
          <t>J</t>
        </is>
      </c>
      <c r="N2599" s="188" t="inlineStr">
        <is>
          <t>Labrynth Lip Seal</t>
        </is>
      </c>
      <c r="O2599" s="188" t="inlineStr">
        <is>
          <t>Coating_Scotchkote134_interior_exterior_IncludeImpeller</t>
        </is>
      </c>
      <c r="P2599" s="172" t="inlineStr">
        <is>
          <t>RTF</t>
        </is>
      </c>
      <c r="Q2599" s="188" t="inlineStr">
        <is>
          <t>B101250</t>
        </is>
      </c>
      <c r="R2599" s="172" t="inlineStr">
        <is>
          <t>LT105</t>
        </is>
      </c>
      <c r="S2599" s="233" t="n"/>
      <c r="T2599" s="233" t="n"/>
      <c r="U2599" s="233" t="n"/>
    </row>
    <row r="2600">
      <c r="B2600" s="233" t="inlineStr">
        <is>
          <t>N</t>
        </is>
      </c>
      <c r="C2600" s="233" t="inlineStr">
        <is>
          <t>ConTab_BOM_KP_Insert_6102</t>
        </is>
      </c>
      <c r="D2600" s="233" t="n"/>
      <c r="E2600" s="233" t="inlineStr">
        <is>
          <t>2832-5_6-KP</t>
        </is>
      </c>
      <c r="F2600" s="235" t="inlineStr">
        <is>
          <t>Opt_Insert</t>
        </is>
      </c>
      <c r="G2600" s="235" t="inlineStr">
        <is>
          <t>N</t>
        </is>
      </c>
      <c r="H2600" s="234" t="inlineStr">
        <is>
          <t>XN</t>
        </is>
      </c>
      <c r="I2600" s="188" t="inlineStr">
        <is>
          <t>Mechanical Seal</t>
        </is>
      </c>
      <c r="J2600" s="188" t="inlineStr">
        <is>
          <t>Single</t>
        </is>
      </c>
      <c r="K2600" s="188" t="n"/>
      <c r="L2600" s="188" t="inlineStr">
        <is>
          <t>Oil Lubricated Bath</t>
        </is>
      </c>
      <c r="M2600" s="188" t="inlineStr">
        <is>
          <t>J</t>
        </is>
      </c>
      <c r="N2600" s="188" t="inlineStr">
        <is>
          <t>Labrynth Lip Seal</t>
        </is>
      </c>
      <c r="O2600" s="188" t="inlineStr">
        <is>
          <t>Coating_Scotchkote134_interior_exterior_IncludeImpeller</t>
        </is>
      </c>
      <c r="P2600" s="172" t="inlineStr">
        <is>
          <t>RTF</t>
        </is>
      </c>
      <c r="Q2600" s="188" t="inlineStr">
        <is>
          <t>B101250</t>
        </is>
      </c>
      <c r="R2600" s="172" t="inlineStr">
        <is>
          <t>LT105</t>
        </is>
      </c>
      <c r="S2600" s="233" t="n"/>
      <c r="T2600" s="233" t="n"/>
      <c r="U2600" s="233" t="n"/>
    </row>
    <row r="2601">
      <c r="B2601" s="233" t="inlineStr">
        <is>
          <t>N</t>
        </is>
      </c>
      <c r="C2601" s="233" t="inlineStr">
        <is>
          <t>ConTab_BOM_KP_Insert_6103</t>
        </is>
      </c>
      <c r="D2601" s="233" t="n"/>
      <c r="E2601" s="233" t="inlineStr">
        <is>
          <t>2832-5_6-KP</t>
        </is>
      </c>
      <c r="F2601" s="235" t="inlineStr">
        <is>
          <t>Opt_Insert</t>
        </is>
      </c>
      <c r="G2601" s="235" t="inlineStr">
        <is>
          <t>N</t>
        </is>
      </c>
      <c r="H2601" s="234" t="inlineStr">
        <is>
          <t>XN</t>
        </is>
      </c>
      <c r="I2601" s="188" t="inlineStr">
        <is>
          <t>Packing</t>
        </is>
      </c>
      <c r="J2601" s="188" t="inlineStr">
        <is>
          <t>Packing</t>
        </is>
      </c>
      <c r="K2601" s="188" t="n"/>
      <c r="L2601" s="188" t="inlineStr">
        <is>
          <t>Oil Lubricated Bath</t>
        </is>
      </c>
      <c r="M2601" s="188" t="inlineStr">
        <is>
          <t>J</t>
        </is>
      </c>
      <c r="N2601" s="188" t="inlineStr">
        <is>
          <t>Labrynth Lip Seal</t>
        </is>
      </c>
      <c r="O2601" s="188" t="inlineStr">
        <is>
          <t>Coating_Scotchkote134_interior_exterior_IncludeImpeller</t>
        </is>
      </c>
      <c r="P2601" s="172" t="inlineStr">
        <is>
          <t>RTF</t>
        </is>
      </c>
      <c r="Q2601" s="188" t="inlineStr">
        <is>
          <t>B101250</t>
        </is>
      </c>
      <c r="R2601" s="172" t="inlineStr">
        <is>
          <t>LT105</t>
        </is>
      </c>
      <c r="S2601" s="233" t="n"/>
      <c r="T2601" s="233" t="n"/>
      <c r="U2601" s="233" t="n"/>
    </row>
    <row r="2602">
      <c r="B2602" s="233" t="inlineStr">
        <is>
          <t>N</t>
        </is>
      </c>
      <c r="C2602" s="233" t="inlineStr">
        <is>
          <t>ConTab_BOM_KP_Insert_6140</t>
        </is>
      </c>
      <c r="D2602" s="233" t="n"/>
      <c r="E2602" s="233" t="inlineStr">
        <is>
          <t>1415-3_4-KP</t>
        </is>
      </c>
      <c r="F2602" s="235" t="inlineStr">
        <is>
          <t>Opt_Insert</t>
        </is>
      </c>
      <c r="G2602" s="235" t="inlineStr">
        <is>
          <t>K</t>
        </is>
      </c>
      <c r="H2602" s="234" t="inlineStr">
        <is>
          <t>XK</t>
        </is>
      </c>
      <c r="I2602" s="188" t="inlineStr">
        <is>
          <t>Mechanical Seal</t>
        </is>
      </c>
      <c r="J2602" s="188" t="inlineStr">
        <is>
          <t>Single</t>
        </is>
      </c>
      <c r="K2602" s="188" t="n"/>
      <c r="L2602" s="188" t="inlineStr">
        <is>
          <t>Regreasable</t>
        </is>
      </c>
      <c r="M2602" s="188" t="inlineStr">
        <is>
          <t>X</t>
        </is>
      </c>
      <c r="N2602" s="188" t="inlineStr">
        <is>
          <t>Special/Other</t>
        </is>
      </c>
      <c r="O2602" s="188" t="inlineStr">
        <is>
          <t>Coating_Standard</t>
        </is>
      </c>
      <c r="P2602" s="172" t="inlineStr">
        <is>
          <t>RTF</t>
        </is>
      </c>
      <c r="Q2602" s="188" t="inlineStr">
        <is>
          <t>B101250</t>
        </is>
      </c>
      <c r="R2602" s="172" t="inlineStr">
        <is>
          <t>LT029</t>
        </is>
      </c>
      <c r="T2602" s="233" t="n"/>
      <c r="U2602" s="233" t="n"/>
    </row>
    <row r="2603">
      <c r="B2603" s="233" t="inlineStr">
        <is>
          <t>N</t>
        </is>
      </c>
      <c r="C2603" s="233" t="inlineStr">
        <is>
          <t>ConTab_BOM_KP_Insert_6141</t>
        </is>
      </c>
      <c r="D2603" s="233" t="n"/>
      <c r="E2603" s="233" t="inlineStr">
        <is>
          <t>1415-3_4-KP</t>
        </is>
      </c>
      <c r="F2603" s="235" t="inlineStr">
        <is>
          <t>Opt_Insert</t>
        </is>
      </c>
      <c r="G2603" s="235" t="inlineStr">
        <is>
          <t>K</t>
        </is>
      </c>
      <c r="H2603" s="234" t="inlineStr">
        <is>
          <t>XK</t>
        </is>
      </c>
      <c r="I2603" s="188" t="inlineStr">
        <is>
          <t>Packing</t>
        </is>
      </c>
      <c r="J2603" s="188" t="inlineStr">
        <is>
          <t>Packing</t>
        </is>
      </c>
      <c r="K2603" s="188" t="n"/>
      <c r="L2603" s="188" t="inlineStr">
        <is>
          <t>Regreasable</t>
        </is>
      </c>
      <c r="M2603" s="188" t="inlineStr">
        <is>
          <t>X</t>
        </is>
      </c>
      <c r="N2603" s="188" t="inlineStr">
        <is>
          <t>Special/Other</t>
        </is>
      </c>
      <c r="O2603" s="188" t="inlineStr">
        <is>
          <t>Coating_Standard</t>
        </is>
      </c>
      <c r="P2603" s="172" t="inlineStr">
        <is>
          <t>RTF</t>
        </is>
      </c>
      <c r="Q2603" s="188" t="inlineStr">
        <is>
          <t>B101250</t>
        </is>
      </c>
      <c r="R2603" s="172" t="inlineStr">
        <is>
          <t>LT029</t>
        </is>
      </c>
      <c r="T2603" s="233" t="n"/>
      <c r="U2603" s="233" t="n"/>
    </row>
    <row r="2604">
      <c r="B2604" s="233" t="inlineStr">
        <is>
          <t>N</t>
        </is>
      </c>
      <c r="C2604" s="233" t="inlineStr">
        <is>
          <t>ConTab_BOM_KP_Insert_6142</t>
        </is>
      </c>
      <c r="D2604" s="233" t="n"/>
      <c r="E2604" s="233" t="inlineStr">
        <is>
          <t>1415-3_4-KP</t>
        </is>
      </c>
      <c r="F2604" s="235" t="inlineStr">
        <is>
          <t>Opt_Insert</t>
        </is>
      </c>
      <c r="G2604" s="235" t="inlineStr">
        <is>
          <t>K</t>
        </is>
      </c>
      <c r="H2604" s="234" t="inlineStr">
        <is>
          <t>XK</t>
        </is>
      </c>
      <c r="I2604" s="188" t="inlineStr">
        <is>
          <t>Mechanical Seal</t>
        </is>
      </c>
      <c r="J2604" s="188" t="inlineStr">
        <is>
          <t>Single</t>
        </is>
      </c>
      <c r="K2604" s="188" t="n"/>
      <c r="L2604" s="188" t="inlineStr">
        <is>
          <t>Oil Lubricated Bath</t>
        </is>
      </c>
      <c r="M2604" s="188" t="inlineStr">
        <is>
          <t>C35</t>
        </is>
      </c>
      <c r="N2604" s="188" t="inlineStr">
        <is>
          <t>Lip Seal</t>
        </is>
      </c>
      <c r="O2604" s="188" t="inlineStr">
        <is>
          <t>Coating_Standard</t>
        </is>
      </c>
      <c r="P2604" s="172" t="inlineStr">
        <is>
          <t>RTF</t>
        </is>
      </c>
      <c r="Q2604" s="188" t="inlineStr">
        <is>
          <t>B103120</t>
        </is>
      </c>
      <c r="R2604" s="172" t="inlineStr">
        <is>
          <t>LT105</t>
        </is>
      </c>
      <c r="T2604" s="233" t="n"/>
      <c r="U2604" s="233" t="n"/>
    </row>
    <row r="2605">
      <c r="B2605" s="233" t="inlineStr">
        <is>
          <t>N</t>
        </is>
      </c>
      <c r="C2605" s="233" t="inlineStr">
        <is>
          <t>ConTab_BOM_KP_Insert_6143</t>
        </is>
      </c>
      <c r="D2605" s="233" t="n"/>
      <c r="E2605" s="233" t="inlineStr">
        <is>
          <t>1415-3_4-KP</t>
        </is>
      </c>
      <c r="F2605" s="235" t="inlineStr">
        <is>
          <t>Opt_Insert</t>
        </is>
      </c>
      <c r="G2605" s="235" t="inlineStr">
        <is>
          <t>K</t>
        </is>
      </c>
      <c r="H2605" s="234" t="inlineStr">
        <is>
          <t>XK</t>
        </is>
      </c>
      <c r="I2605" s="188" t="inlineStr">
        <is>
          <t>Mechanical Seal</t>
        </is>
      </c>
      <c r="J2605" s="188" t="inlineStr">
        <is>
          <t>Single</t>
        </is>
      </c>
      <c r="K2605" s="188" t="n"/>
      <c r="L2605" s="188" t="inlineStr">
        <is>
          <t>Oil Lubricated Bath</t>
        </is>
      </c>
      <c r="M2605" s="188" t="inlineStr">
        <is>
          <t>J</t>
        </is>
      </c>
      <c r="N2605" s="188" t="inlineStr">
        <is>
          <t>Lip Seal</t>
        </is>
      </c>
      <c r="O2605" s="188" t="inlineStr">
        <is>
          <t>Coating_Standard</t>
        </is>
      </c>
      <c r="P2605" s="172" t="inlineStr">
        <is>
          <t>RTF</t>
        </is>
      </c>
      <c r="Q2605" s="188" t="inlineStr">
        <is>
          <t>B101250</t>
        </is>
      </c>
      <c r="R2605" s="172" t="inlineStr">
        <is>
          <t>LT105</t>
        </is>
      </c>
      <c r="T2605" s="233" t="n"/>
      <c r="U2605" s="233" t="n"/>
    </row>
    <row r="2606">
      <c r="B2606" s="233" t="inlineStr">
        <is>
          <t>N</t>
        </is>
      </c>
      <c r="C2606" s="233" t="inlineStr">
        <is>
          <t>ConTab_BOM_KP_Insert_6144</t>
        </is>
      </c>
      <c r="D2606">
        <f>IF(B2608="Y",C2606,"")</f>
        <v/>
      </c>
      <c r="E2606" s="233" t="inlineStr">
        <is>
          <t>1415-3_4-KP</t>
        </is>
      </c>
      <c r="F2606" s="235" t="inlineStr">
        <is>
          <t>Opt_Insert</t>
        </is>
      </c>
      <c r="G2606" s="235" t="inlineStr">
        <is>
          <t>K</t>
        </is>
      </c>
      <c r="H2606" s="234" t="inlineStr">
        <is>
          <t>XK</t>
        </is>
      </c>
      <c r="I2606" s="188" t="inlineStr">
        <is>
          <t>Mechanical Seal</t>
        </is>
      </c>
      <c r="J2606" s="188" t="inlineStr">
        <is>
          <t>Single</t>
        </is>
      </c>
      <c r="K2606" s="188" t="n"/>
      <c r="L2606" s="188" t="inlineStr">
        <is>
          <t>Oil Lubricated Bath</t>
        </is>
      </c>
      <c r="M2606" s="188" t="inlineStr">
        <is>
          <t>X</t>
        </is>
      </c>
      <c r="N2606" s="188" t="inlineStr">
        <is>
          <t>Special/Other</t>
        </is>
      </c>
      <c r="O2606" s="188" t="inlineStr">
        <is>
          <t>Coating_Standard</t>
        </is>
      </c>
      <c r="P2606" s="172" t="inlineStr">
        <is>
          <t>RTF</t>
        </is>
      </c>
      <c r="Q2606" s="188" t="inlineStr">
        <is>
          <t>B101250</t>
        </is>
      </c>
      <c r="R2606" s="172" t="inlineStr">
        <is>
          <t>LT029</t>
        </is>
      </c>
      <c r="T2606" s="233" t="n"/>
      <c r="U2606" s="233" t="n"/>
    </row>
    <row r="2607">
      <c r="B2607" s="233" t="inlineStr">
        <is>
          <t>N</t>
        </is>
      </c>
      <c r="C2607" s="233" t="inlineStr">
        <is>
          <t>ConTab_BOM_KP_Insert_6145</t>
        </is>
      </c>
      <c r="D2607">
        <f>IF(B2609="Y",C2607,"")</f>
        <v/>
      </c>
      <c r="E2607" s="233" t="inlineStr">
        <is>
          <t>1415-3_4-KP</t>
        </is>
      </c>
      <c r="F2607" s="235" t="inlineStr">
        <is>
          <t>Opt_Insert</t>
        </is>
      </c>
      <c r="G2607" s="235" t="inlineStr">
        <is>
          <t>K</t>
        </is>
      </c>
      <c r="H2607" s="234" t="inlineStr">
        <is>
          <t>XK</t>
        </is>
      </c>
      <c r="I2607" s="188" t="inlineStr">
        <is>
          <t>Packing</t>
        </is>
      </c>
      <c r="J2607" s="188" t="inlineStr">
        <is>
          <t>Packing</t>
        </is>
      </c>
      <c r="K2607" s="188" t="n"/>
      <c r="L2607" s="188" t="inlineStr">
        <is>
          <t>Oil Lubricated Bath</t>
        </is>
      </c>
      <c r="M2607" s="188" t="inlineStr">
        <is>
          <t>C35</t>
        </is>
      </c>
      <c r="N2607" s="188" t="inlineStr">
        <is>
          <t>Lip Seal</t>
        </is>
      </c>
      <c r="O2607" s="188" t="inlineStr">
        <is>
          <t>Coating_Standard</t>
        </is>
      </c>
      <c r="P2607" s="172" t="inlineStr">
        <is>
          <t>RTF</t>
        </is>
      </c>
      <c r="Q2607" s="188" t="inlineStr">
        <is>
          <t>B103120</t>
        </is>
      </c>
      <c r="R2607" s="172" t="inlineStr">
        <is>
          <t>LT105</t>
        </is>
      </c>
      <c r="T2607" s="233" t="n"/>
      <c r="U2607" s="233" t="n"/>
    </row>
    <row r="2608">
      <c r="B2608" s="233" t="inlineStr">
        <is>
          <t>N</t>
        </is>
      </c>
      <c r="C2608" s="233" t="inlineStr">
        <is>
          <t>ConTab_BOM_KP_Insert_6146</t>
        </is>
      </c>
      <c r="D2608">
        <f>IF(B2610="Y",C2608,"")</f>
        <v/>
      </c>
      <c r="E2608" s="233" t="inlineStr">
        <is>
          <t>1415-3_4-KP</t>
        </is>
      </c>
      <c r="F2608" s="235" t="inlineStr">
        <is>
          <t>Opt_Insert</t>
        </is>
      </c>
      <c r="G2608" s="235" t="inlineStr">
        <is>
          <t>K</t>
        </is>
      </c>
      <c r="H2608" s="234" t="inlineStr">
        <is>
          <t>XK</t>
        </is>
      </c>
      <c r="I2608" s="188" t="inlineStr">
        <is>
          <t>Packing</t>
        </is>
      </c>
      <c r="J2608" s="188" t="inlineStr">
        <is>
          <t>Packing</t>
        </is>
      </c>
      <c r="K2608" s="188" t="n"/>
      <c r="L2608" s="188" t="inlineStr">
        <is>
          <t>Oil Lubricated Bath</t>
        </is>
      </c>
      <c r="M2608" s="188" t="inlineStr">
        <is>
          <t>J</t>
        </is>
      </c>
      <c r="N2608" s="188" t="inlineStr">
        <is>
          <t>Lip Seal</t>
        </is>
      </c>
      <c r="O2608" s="188" t="inlineStr">
        <is>
          <t>Coating_Standard</t>
        </is>
      </c>
      <c r="P2608" s="172" t="inlineStr">
        <is>
          <t>RTF</t>
        </is>
      </c>
      <c r="Q2608" s="188" t="inlineStr">
        <is>
          <t>B101250</t>
        </is>
      </c>
      <c r="R2608" s="172" t="inlineStr">
        <is>
          <t>LT105</t>
        </is>
      </c>
      <c r="T2608" s="233" t="n"/>
      <c r="U2608" s="233" t="n"/>
    </row>
    <row r="2609">
      <c r="B2609" s="233" t="inlineStr">
        <is>
          <t>N</t>
        </is>
      </c>
      <c r="C2609" s="233" t="inlineStr">
        <is>
          <t>ConTab_BOM_KP_Insert_6147</t>
        </is>
      </c>
      <c r="D2609">
        <f>IF(B2611="Y",C2609,"")</f>
        <v/>
      </c>
      <c r="E2609" s="233" t="inlineStr">
        <is>
          <t>1415-3_4-KP</t>
        </is>
      </c>
      <c r="F2609" s="235" t="inlineStr">
        <is>
          <t>Opt_Insert</t>
        </is>
      </c>
      <c r="G2609" s="235" t="inlineStr">
        <is>
          <t>K</t>
        </is>
      </c>
      <c r="H2609" s="234" t="inlineStr">
        <is>
          <t>XK</t>
        </is>
      </c>
      <c r="I2609" s="188" t="inlineStr">
        <is>
          <t>Packing</t>
        </is>
      </c>
      <c r="J2609" s="188" t="inlineStr">
        <is>
          <t>Packing</t>
        </is>
      </c>
      <c r="K2609" s="188" t="n"/>
      <c r="L2609" s="188" t="inlineStr">
        <is>
          <t>Oil Lubricated Bath</t>
        </is>
      </c>
      <c r="M2609" s="188" t="inlineStr">
        <is>
          <t>X</t>
        </is>
      </c>
      <c r="N2609" s="188" t="inlineStr">
        <is>
          <t>Special/Other</t>
        </is>
      </c>
      <c r="O2609" s="188" t="inlineStr">
        <is>
          <t>Coating_Standard</t>
        </is>
      </c>
      <c r="P2609" s="172" t="inlineStr">
        <is>
          <t>RTF</t>
        </is>
      </c>
      <c r="Q2609" s="188" t="inlineStr">
        <is>
          <t>B101250</t>
        </is>
      </c>
      <c r="R2609" s="172" t="inlineStr">
        <is>
          <t>LT029</t>
        </is>
      </c>
      <c r="T2609" s="233" t="n"/>
      <c r="U2609" s="233" t="n"/>
    </row>
    <row r="2610">
      <c r="B2610" s="233" t="inlineStr">
        <is>
          <t>N</t>
        </is>
      </c>
      <c r="C2610" s="233" t="inlineStr">
        <is>
          <t>ConTab_BOM_KP_Insert_6148</t>
        </is>
      </c>
      <c r="D2610">
        <f>IF(B2612="Y",C2610,"")</f>
        <v/>
      </c>
      <c r="E2610" s="233" t="inlineStr">
        <is>
          <t>1415-3_4-KP</t>
        </is>
      </c>
      <c r="F2610" s="235" t="inlineStr">
        <is>
          <t>Opt_Insert</t>
        </is>
      </c>
      <c r="G2610" s="235" t="inlineStr">
        <is>
          <t>K</t>
        </is>
      </c>
      <c r="H2610" s="234" t="inlineStr">
        <is>
          <t>XK</t>
        </is>
      </c>
      <c r="I2610" s="188" t="inlineStr">
        <is>
          <t>Mechanical Seal</t>
        </is>
      </c>
      <c r="J2610" s="188" t="inlineStr">
        <is>
          <t>Single</t>
        </is>
      </c>
      <c r="K2610" s="188" t="n"/>
      <c r="L2610" s="188" t="inlineStr">
        <is>
          <t>Regreasable</t>
        </is>
      </c>
      <c r="M2610" s="188" t="inlineStr">
        <is>
          <t>C35</t>
        </is>
      </c>
      <c r="N2610" s="188" t="inlineStr">
        <is>
          <t>Lip Seal</t>
        </is>
      </c>
      <c r="O2610" s="188" t="inlineStr">
        <is>
          <t>Coating_Standard</t>
        </is>
      </c>
      <c r="P2610" s="208" t="n">
        <v>98551474</v>
      </c>
      <c r="Q2610" s="188" t="inlineStr">
        <is>
          <t>B103120</t>
        </is>
      </c>
      <c r="R2610" s="172" t="inlineStr">
        <is>
          <t>LT105</t>
        </is>
      </c>
      <c r="T2610" s="233" t="n"/>
      <c r="U2610" s="233" t="n"/>
    </row>
    <row r="2611">
      <c r="B2611" s="233" t="inlineStr">
        <is>
          <t>N</t>
        </is>
      </c>
      <c r="C2611" s="233" t="inlineStr">
        <is>
          <t>ConTab_BOM_KP_Insert_6149</t>
        </is>
      </c>
      <c r="D2611">
        <f>IF(B2613="Y",C2611,"")</f>
        <v/>
      </c>
      <c r="E2611" s="233" t="inlineStr">
        <is>
          <t>1415-3_4-KP</t>
        </is>
      </c>
      <c r="F2611" s="235" t="inlineStr">
        <is>
          <t>Opt_Insert</t>
        </is>
      </c>
      <c r="G2611" s="235" t="inlineStr">
        <is>
          <t>K</t>
        </is>
      </c>
      <c r="H2611" s="234" t="inlineStr">
        <is>
          <t>XK</t>
        </is>
      </c>
      <c r="I2611" s="188" t="inlineStr">
        <is>
          <t>Mechanical Seal</t>
        </is>
      </c>
      <c r="J2611" s="188" t="inlineStr">
        <is>
          <t>Single</t>
        </is>
      </c>
      <c r="K2611" s="188" t="n"/>
      <c r="L2611" s="188" t="inlineStr">
        <is>
          <t>Regreasable</t>
        </is>
      </c>
      <c r="M2611" s="188" t="inlineStr">
        <is>
          <t>J</t>
        </is>
      </c>
      <c r="N2611" s="188" t="inlineStr">
        <is>
          <t>Lip Seal</t>
        </is>
      </c>
      <c r="O2611" s="188" t="inlineStr">
        <is>
          <t>Coating_Standard</t>
        </is>
      </c>
      <c r="P2611" s="208" t="n">
        <v>98551475</v>
      </c>
      <c r="Q2611" s="188" t="inlineStr">
        <is>
          <t>B101250</t>
        </is>
      </c>
      <c r="R2611" s="172" t="inlineStr">
        <is>
          <t>LT105</t>
        </is>
      </c>
      <c r="T2611" s="233" t="n"/>
      <c r="U2611" s="233" t="n"/>
    </row>
    <row r="2612">
      <c r="B2612" s="233" t="inlineStr">
        <is>
          <t>N</t>
        </is>
      </c>
      <c r="C2612" s="233" t="inlineStr">
        <is>
          <t>ConTab_BOM_KP_Insert_6150</t>
        </is>
      </c>
      <c r="D2612">
        <f>IF(B2614="Y",C2612,"")</f>
        <v/>
      </c>
      <c r="E2612" s="233" t="inlineStr">
        <is>
          <t>1415-3_4-KP</t>
        </is>
      </c>
      <c r="F2612" s="235" t="inlineStr">
        <is>
          <t>Opt_Insert</t>
        </is>
      </c>
      <c r="G2612" s="235" t="inlineStr">
        <is>
          <t>K</t>
        </is>
      </c>
      <c r="H2612" s="234" t="inlineStr">
        <is>
          <t>XK</t>
        </is>
      </c>
      <c r="I2612" s="188" t="inlineStr">
        <is>
          <t>Packing</t>
        </is>
      </c>
      <c r="J2612" s="188" t="inlineStr">
        <is>
          <t>Packing</t>
        </is>
      </c>
      <c r="K2612" s="188" t="n"/>
      <c r="L2612" s="188" t="inlineStr">
        <is>
          <t>Regreasable</t>
        </is>
      </c>
      <c r="M2612" s="188" t="inlineStr">
        <is>
          <t>C35</t>
        </is>
      </c>
      <c r="N2612" s="188" t="inlineStr">
        <is>
          <t>Lip Seal</t>
        </is>
      </c>
      <c r="O2612" s="188" t="inlineStr">
        <is>
          <t>Coating_Standard</t>
        </is>
      </c>
      <c r="P2612" s="172" t="inlineStr">
        <is>
          <t>RTF</t>
        </is>
      </c>
      <c r="Q2612" s="188" t="inlineStr">
        <is>
          <t>B103120</t>
        </is>
      </c>
      <c r="R2612" s="172" t="inlineStr">
        <is>
          <t>LT105</t>
        </is>
      </c>
      <c r="T2612" s="233" t="n"/>
      <c r="U2612" s="233" t="n"/>
    </row>
    <row r="2613">
      <c r="B2613" s="233" t="inlineStr">
        <is>
          <t>N</t>
        </is>
      </c>
      <c r="C2613" s="233" t="inlineStr">
        <is>
          <t>ConTab_BOM_KP_Insert_6151</t>
        </is>
      </c>
      <c r="D2613">
        <f>IF(B2615="Y",C2613,"")</f>
        <v/>
      </c>
      <c r="E2613" s="233" t="inlineStr">
        <is>
          <t>1415-3_4-KP</t>
        </is>
      </c>
      <c r="F2613" s="235" t="inlineStr">
        <is>
          <t>Opt_Insert</t>
        </is>
      </c>
      <c r="G2613" s="235" t="inlineStr">
        <is>
          <t>K</t>
        </is>
      </c>
      <c r="H2613" s="234" t="inlineStr">
        <is>
          <t>XK</t>
        </is>
      </c>
      <c r="I2613" s="188" t="inlineStr">
        <is>
          <t>Packing</t>
        </is>
      </c>
      <c r="J2613" s="188" t="inlineStr">
        <is>
          <t>Packing</t>
        </is>
      </c>
      <c r="K2613" s="188" t="n"/>
      <c r="L2613" s="188" t="inlineStr">
        <is>
          <t>Regreasable</t>
        </is>
      </c>
      <c r="M2613" s="188" t="inlineStr">
        <is>
          <t>J</t>
        </is>
      </c>
      <c r="N2613" s="188" t="inlineStr">
        <is>
          <t>Lip Seal</t>
        </is>
      </c>
      <c r="O2613" s="188" t="inlineStr">
        <is>
          <t>Coating_Standard</t>
        </is>
      </c>
      <c r="P2613" s="172" t="inlineStr">
        <is>
          <t>RTF</t>
        </is>
      </c>
      <c r="Q2613" s="188" t="inlineStr">
        <is>
          <t>B101250</t>
        </is>
      </c>
      <c r="R2613" s="172" t="inlineStr">
        <is>
          <t>LT105</t>
        </is>
      </c>
      <c r="T2613" s="233" t="n"/>
      <c r="U2613" s="233" t="n"/>
    </row>
    <row r="2614">
      <c r="B2614" s="233" t="inlineStr">
        <is>
          <t>N</t>
        </is>
      </c>
      <c r="C2614" s="233" t="inlineStr">
        <is>
          <t>ConTab_BOM_KP_Insert_6152</t>
        </is>
      </c>
      <c r="D2614">
        <f>IF(B2616="Y",C2614,"")</f>
        <v/>
      </c>
      <c r="E2614" s="233" t="inlineStr">
        <is>
          <t>1415-3_4-KP</t>
        </is>
      </c>
      <c r="F2614" s="235" t="inlineStr">
        <is>
          <t>Opt_Insert</t>
        </is>
      </c>
      <c r="G2614" s="235" t="inlineStr">
        <is>
          <t>K</t>
        </is>
      </c>
      <c r="H2614" s="234" t="inlineStr">
        <is>
          <t>XK</t>
        </is>
      </c>
      <c r="I2614" s="188" t="inlineStr">
        <is>
          <t>Mechanical Seal</t>
        </is>
      </c>
      <c r="J2614" s="188" t="inlineStr">
        <is>
          <t>Single</t>
        </is>
      </c>
      <c r="K2614" s="188" t="n"/>
      <c r="L2614" s="188" t="inlineStr">
        <is>
          <t>Regreasable</t>
        </is>
      </c>
      <c r="M2614" s="188" t="inlineStr">
        <is>
          <t>C35</t>
        </is>
      </c>
      <c r="N2614" s="188" t="inlineStr">
        <is>
          <t>Labrynth Lip Seal</t>
        </is>
      </c>
      <c r="O2614" s="188" t="inlineStr">
        <is>
          <t>Coating_Standard</t>
        </is>
      </c>
      <c r="P2614" s="172" t="inlineStr">
        <is>
          <t>RTF</t>
        </is>
      </c>
      <c r="Q2614" s="188" t="inlineStr">
        <is>
          <t>B101250</t>
        </is>
      </c>
      <c r="R2614" s="172" t="inlineStr">
        <is>
          <t>LT105</t>
        </is>
      </c>
      <c r="T2614" s="233" t="n"/>
      <c r="U2614" s="233" t="n"/>
    </row>
    <row r="2615">
      <c r="B2615" s="233" t="inlineStr">
        <is>
          <t>N</t>
        </is>
      </c>
      <c r="C2615" s="233" t="inlineStr">
        <is>
          <t>ConTab_BOM_KP_Insert_6153</t>
        </is>
      </c>
      <c r="D2615">
        <f>IF(B2617="Y",C2615,"")</f>
        <v/>
      </c>
      <c r="E2615" s="233" t="inlineStr">
        <is>
          <t>1415-3_4-KP</t>
        </is>
      </c>
      <c r="F2615" s="235" t="inlineStr">
        <is>
          <t>Opt_Insert</t>
        </is>
      </c>
      <c r="G2615" s="235" t="inlineStr">
        <is>
          <t>K</t>
        </is>
      </c>
      <c r="H2615" s="234" t="inlineStr">
        <is>
          <t>XK</t>
        </is>
      </c>
      <c r="I2615" s="188" t="inlineStr">
        <is>
          <t>Mechanical Seal</t>
        </is>
      </c>
      <c r="J2615" s="188" t="inlineStr">
        <is>
          <t>Single</t>
        </is>
      </c>
      <c r="K2615" s="188" t="n"/>
      <c r="L2615" s="188" t="inlineStr">
        <is>
          <t>Regreasable</t>
        </is>
      </c>
      <c r="M2615" s="188" t="inlineStr">
        <is>
          <t>J</t>
        </is>
      </c>
      <c r="N2615" s="188" t="inlineStr">
        <is>
          <t>Labrynth Lip Seal</t>
        </is>
      </c>
      <c r="O2615" s="188" t="inlineStr">
        <is>
          <t>Coating_Standard</t>
        </is>
      </c>
      <c r="P2615" s="172" t="inlineStr">
        <is>
          <t>RTF</t>
        </is>
      </c>
      <c r="Q2615" s="188" t="inlineStr">
        <is>
          <t>B101250</t>
        </is>
      </c>
      <c r="R2615" s="172" t="inlineStr">
        <is>
          <t>LT105</t>
        </is>
      </c>
      <c r="T2615" s="233" t="n"/>
      <c r="U2615" s="233" t="n"/>
    </row>
    <row r="2616">
      <c r="B2616" s="233" t="inlineStr">
        <is>
          <t>N</t>
        </is>
      </c>
      <c r="C2616" s="233" t="inlineStr">
        <is>
          <t>ConTab_BOM_KP_Insert_6154</t>
        </is>
      </c>
      <c r="D2616">
        <f>IF(B2618="Y",C2616,"")</f>
        <v/>
      </c>
      <c r="E2616" s="233" t="inlineStr">
        <is>
          <t>1415-3_4-KP</t>
        </is>
      </c>
      <c r="F2616" s="235" t="inlineStr">
        <is>
          <t>Opt_Insert</t>
        </is>
      </c>
      <c r="G2616" s="235" t="inlineStr">
        <is>
          <t>K</t>
        </is>
      </c>
      <c r="H2616" s="234" t="inlineStr">
        <is>
          <t>XK</t>
        </is>
      </c>
      <c r="I2616" s="188" t="inlineStr">
        <is>
          <t>Packing</t>
        </is>
      </c>
      <c r="J2616" s="188" t="inlineStr">
        <is>
          <t>Packing</t>
        </is>
      </c>
      <c r="K2616" s="188" t="n"/>
      <c r="L2616" s="188" t="inlineStr">
        <is>
          <t>Regreasable</t>
        </is>
      </c>
      <c r="M2616" s="188" t="inlineStr">
        <is>
          <t>C35</t>
        </is>
      </c>
      <c r="N2616" s="188" t="inlineStr">
        <is>
          <t>Labrynth Lip Seal</t>
        </is>
      </c>
      <c r="O2616" s="188" t="inlineStr">
        <is>
          <t>Coating_Standard</t>
        </is>
      </c>
      <c r="P2616" s="172" t="inlineStr">
        <is>
          <t>RTF</t>
        </is>
      </c>
      <c r="Q2616" s="188" t="inlineStr">
        <is>
          <t>B101250</t>
        </is>
      </c>
      <c r="R2616" s="172" t="inlineStr">
        <is>
          <t>LT105</t>
        </is>
      </c>
      <c r="T2616" s="233" t="n"/>
      <c r="U2616" s="233" t="n"/>
    </row>
    <row r="2617">
      <c r="B2617" s="233" t="inlineStr">
        <is>
          <t>N</t>
        </is>
      </c>
      <c r="C2617" s="233" t="inlineStr">
        <is>
          <t>ConTab_BOM_KP_Insert_6155</t>
        </is>
      </c>
      <c r="D2617">
        <f>IF(B2619="Y",C2617,"")</f>
        <v/>
      </c>
      <c r="E2617" s="233" t="inlineStr">
        <is>
          <t>1415-3_4-KP</t>
        </is>
      </c>
      <c r="F2617" s="235" t="inlineStr">
        <is>
          <t>Opt_Insert</t>
        </is>
      </c>
      <c r="G2617" s="235" t="inlineStr">
        <is>
          <t>K</t>
        </is>
      </c>
      <c r="H2617" s="234" t="inlineStr">
        <is>
          <t>XK</t>
        </is>
      </c>
      <c r="I2617" s="188" t="inlineStr">
        <is>
          <t>Packing</t>
        </is>
      </c>
      <c r="J2617" s="188" t="inlineStr">
        <is>
          <t>Packing</t>
        </is>
      </c>
      <c r="K2617" s="188" t="n"/>
      <c r="L2617" s="188" t="inlineStr">
        <is>
          <t>Regreasable</t>
        </is>
      </c>
      <c r="M2617" s="188" t="inlineStr">
        <is>
          <t>J</t>
        </is>
      </c>
      <c r="N2617" s="188" t="inlineStr">
        <is>
          <t>Labrynth Lip Seal</t>
        </is>
      </c>
      <c r="O2617" s="188" t="inlineStr">
        <is>
          <t>Coating_Standard</t>
        </is>
      </c>
      <c r="P2617" s="172" t="inlineStr">
        <is>
          <t>RTF</t>
        </is>
      </c>
      <c r="Q2617" s="188" t="inlineStr">
        <is>
          <t>B101250</t>
        </is>
      </c>
      <c r="R2617" s="172" t="inlineStr">
        <is>
          <t>LT105</t>
        </is>
      </c>
      <c r="T2617" s="233" t="n"/>
      <c r="U2617" s="233" t="n"/>
    </row>
    <row r="2618">
      <c r="B2618" s="233" t="inlineStr">
        <is>
          <t>N</t>
        </is>
      </c>
      <c r="C2618" s="233" t="inlineStr">
        <is>
          <t>ConTab_BOM_KP_Insert_6156</t>
        </is>
      </c>
      <c r="D2618">
        <f>IF(B2620="Y",C2618,"")</f>
        <v/>
      </c>
      <c r="E2618" s="233" t="inlineStr">
        <is>
          <t>1415-3_4-KP</t>
        </is>
      </c>
      <c r="F2618" s="235" t="inlineStr">
        <is>
          <t>Opt_Insert</t>
        </is>
      </c>
      <c r="G2618" s="235" t="inlineStr">
        <is>
          <t>K</t>
        </is>
      </c>
      <c r="H2618" s="234" t="inlineStr">
        <is>
          <t>XK</t>
        </is>
      </c>
      <c r="I2618" s="188" t="inlineStr">
        <is>
          <t>Mechanical Seal</t>
        </is>
      </c>
      <c r="J2618" s="188" t="inlineStr">
        <is>
          <t>Single</t>
        </is>
      </c>
      <c r="K2618" s="188" t="n"/>
      <c r="L2618" s="188" t="inlineStr">
        <is>
          <t>Oil Lubricated Bath</t>
        </is>
      </c>
      <c r="M2618" s="188" t="inlineStr">
        <is>
          <t>C35</t>
        </is>
      </c>
      <c r="N2618" s="188" t="inlineStr">
        <is>
          <t>Labrynth Lip Seal</t>
        </is>
      </c>
      <c r="O2618" s="188" t="inlineStr">
        <is>
          <t>Coating_Standard</t>
        </is>
      </c>
      <c r="P2618" s="172" t="inlineStr">
        <is>
          <t>RTF</t>
        </is>
      </c>
      <c r="Q2618" s="188" t="inlineStr">
        <is>
          <t>B101250</t>
        </is>
      </c>
      <c r="R2618" s="172" t="inlineStr">
        <is>
          <t>LT105</t>
        </is>
      </c>
      <c r="T2618" s="233" t="n"/>
      <c r="U2618" s="233" t="n"/>
    </row>
    <row r="2619">
      <c r="B2619" s="233" t="inlineStr">
        <is>
          <t>N</t>
        </is>
      </c>
      <c r="C2619" s="233" t="inlineStr">
        <is>
          <t>ConTab_BOM_KP_Insert_6157</t>
        </is>
      </c>
      <c r="D2619">
        <f>IF(B2621="Y",C2619,"")</f>
        <v/>
      </c>
      <c r="E2619" s="233" t="inlineStr">
        <is>
          <t>1415-3_4-KP</t>
        </is>
      </c>
      <c r="F2619" s="235" t="inlineStr">
        <is>
          <t>Opt_Insert</t>
        </is>
      </c>
      <c r="G2619" s="235" t="inlineStr">
        <is>
          <t>K</t>
        </is>
      </c>
      <c r="H2619" s="234" t="inlineStr">
        <is>
          <t>XK</t>
        </is>
      </c>
      <c r="I2619" s="188" t="inlineStr">
        <is>
          <t>Mechanical Seal</t>
        </is>
      </c>
      <c r="J2619" s="188" t="inlineStr">
        <is>
          <t>Single</t>
        </is>
      </c>
      <c r="K2619" s="188" t="n"/>
      <c r="L2619" s="188" t="inlineStr">
        <is>
          <t>Oil Lubricated Bath</t>
        </is>
      </c>
      <c r="M2619" s="188" t="inlineStr">
        <is>
          <t>J</t>
        </is>
      </c>
      <c r="N2619" s="188" t="inlineStr">
        <is>
          <t>Labrynth Lip Seal</t>
        </is>
      </c>
      <c r="O2619" s="188" t="inlineStr">
        <is>
          <t>Coating_Standard</t>
        </is>
      </c>
      <c r="P2619" s="172" t="inlineStr">
        <is>
          <t>RTF</t>
        </is>
      </c>
      <c r="Q2619" s="188" t="inlineStr">
        <is>
          <t>B101250</t>
        </is>
      </c>
      <c r="R2619" s="172" t="inlineStr">
        <is>
          <t>LT105</t>
        </is>
      </c>
      <c r="T2619" s="233" t="n"/>
      <c r="U2619" s="233" t="n"/>
    </row>
    <row r="2620">
      <c r="B2620" s="233" t="inlineStr">
        <is>
          <t>N</t>
        </is>
      </c>
      <c r="C2620" s="233" t="inlineStr">
        <is>
          <t>ConTab_BOM_KP_Insert_6158</t>
        </is>
      </c>
      <c r="D2620">
        <f>IF(#REF!="Y",C2620,"")</f>
        <v/>
      </c>
      <c r="E2620" s="233" t="inlineStr">
        <is>
          <t>1415-3_4-KP</t>
        </is>
      </c>
      <c r="F2620" s="235" t="inlineStr">
        <is>
          <t>Opt_Insert</t>
        </is>
      </c>
      <c r="G2620" s="235" t="inlineStr">
        <is>
          <t>K</t>
        </is>
      </c>
      <c r="H2620" s="234" t="inlineStr">
        <is>
          <t>XK</t>
        </is>
      </c>
      <c r="I2620" s="188" t="inlineStr">
        <is>
          <t>Packing</t>
        </is>
      </c>
      <c r="J2620" s="188" t="inlineStr">
        <is>
          <t>Packing</t>
        </is>
      </c>
      <c r="K2620" s="188" t="n"/>
      <c r="L2620" s="188" t="inlineStr">
        <is>
          <t>Oil Lubricated Bath</t>
        </is>
      </c>
      <c r="M2620" s="188" t="inlineStr">
        <is>
          <t>C35</t>
        </is>
      </c>
      <c r="N2620" s="188" t="inlineStr">
        <is>
          <t>Labrynth Lip Seal</t>
        </is>
      </c>
      <c r="O2620" s="188" t="inlineStr">
        <is>
          <t>Coating_Standard</t>
        </is>
      </c>
      <c r="P2620" s="172" t="inlineStr">
        <is>
          <t>RTF</t>
        </is>
      </c>
      <c r="Q2620" s="188" t="inlineStr">
        <is>
          <t>B101250</t>
        </is>
      </c>
      <c r="R2620" s="172" t="inlineStr">
        <is>
          <t>LT105</t>
        </is>
      </c>
      <c r="T2620" s="233" t="n"/>
      <c r="U2620" s="233" t="n"/>
    </row>
    <row r="2621">
      <c r="B2621" s="233" t="inlineStr">
        <is>
          <t>N</t>
        </is>
      </c>
      <c r="C2621" s="233" t="inlineStr">
        <is>
          <t>ConTab_BOM_KP_Insert_6159</t>
        </is>
      </c>
      <c r="D2621">
        <f>IF(#REF!="Y",C2621,"")</f>
        <v/>
      </c>
      <c r="E2621" s="233" t="inlineStr">
        <is>
          <t>1415-3_4-KP</t>
        </is>
      </c>
      <c r="F2621" s="235" t="inlineStr">
        <is>
          <t>Opt_Insert</t>
        </is>
      </c>
      <c r="G2621" s="235" t="inlineStr">
        <is>
          <t>K</t>
        </is>
      </c>
      <c r="H2621" s="234" t="inlineStr">
        <is>
          <t>XK</t>
        </is>
      </c>
      <c r="I2621" s="188" t="inlineStr">
        <is>
          <t>Packing</t>
        </is>
      </c>
      <c r="J2621" s="188" t="inlineStr">
        <is>
          <t>Packing</t>
        </is>
      </c>
      <c r="K2621" s="188" t="n"/>
      <c r="L2621" s="188" t="inlineStr">
        <is>
          <t>Oil Lubricated Bath</t>
        </is>
      </c>
      <c r="M2621" s="188" t="inlineStr">
        <is>
          <t>J</t>
        </is>
      </c>
      <c r="N2621" s="188" t="inlineStr">
        <is>
          <t>Labrynth Lip Seal</t>
        </is>
      </c>
      <c r="O2621" s="188" t="inlineStr">
        <is>
          <t>Coating_Standard</t>
        </is>
      </c>
      <c r="P2621" s="172" t="inlineStr">
        <is>
          <t>RTF</t>
        </is>
      </c>
      <c r="Q2621" s="188" t="inlineStr">
        <is>
          <t>B101250</t>
        </is>
      </c>
      <c r="R2621" s="172" t="inlineStr">
        <is>
          <t>LT105</t>
        </is>
      </c>
      <c r="T2621" s="233" t="n"/>
      <c r="U2621" s="233" t="n"/>
    </row>
    <row r="2622">
      <c r="B2622" s="233" t="inlineStr">
        <is>
          <t>N</t>
        </is>
      </c>
      <c r="C2622" s="233" t="inlineStr">
        <is>
          <t>ConTab_BOM_KP_Insert_6180</t>
        </is>
      </c>
      <c r="E2622" s="233" t="inlineStr">
        <is>
          <t>1415-3_4-KP</t>
        </is>
      </c>
      <c r="F2622" s="235" t="inlineStr">
        <is>
          <t>Opt_Insert</t>
        </is>
      </c>
      <c r="G2622" s="235" t="inlineStr">
        <is>
          <t>K</t>
        </is>
      </c>
      <c r="H2622" s="234" t="inlineStr">
        <is>
          <t>XK</t>
        </is>
      </c>
      <c r="I2622" s="188" t="inlineStr">
        <is>
          <t>Mechanical Seal</t>
        </is>
      </c>
      <c r="J2622" s="188" t="inlineStr">
        <is>
          <t>Single</t>
        </is>
      </c>
      <c r="K2622" s="188" t="n"/>
      <c r="L2622" s="188" t="inlineStr">
        <is>
          <t>Regreasable</t>
        </is>
      </c>
      <c r="M2622" s="188" t="inlineStr">
        <is>
          <t>X</t>
        </is>
      </c>
      <c r="N2622" s="188" t="inlineStr">
        <is>
          <t>Special/Other</t>
        </is>
      </c>
      <c r="O2622" s="188" t="inlineStr">
        <is>
          <t>Coating_Scotchkote134_interior_exterior</t>
        </is>
      </c>
      <c r="P2622" s="172" t="inlineStr">
        <is>
          <t>RTF</t>
        </is>
      </c>
      <c r="Q2622" s="188" t="inlineStr">
        <is>
          <t>B101250</t>
        </is>
      </c>
      <c r="R2622" s="235" t="inlineStr">
        <is>
          <t>LT250</t>
        </is>
      </c>
      <c r="T2622" s="233" t="n"/>
      <c r="U2622" s="233" t="n"/>
    </row>
    <row r="2623">
      <c r="B2623" s="233" t="inlineStr">
        <is>
          <t>N</t>
        </is>
      </c>
      <c r="C2623" s="233" t="inlineStr">
        <is>
          <t>ConTab_BOM_KP_Insert_6181</t>
        </is>
      </c>
      <c r="E2623" s="233" t="inlineStr">
        <is>
          <t>1415-3_4-KP</t>
        </is>
      </c>
      <c r="F2623" s="235" t="inlineStr">
        <is>
          <t>Opt_Insert</t>
        </is>
      </c>
      <c r="G2623" s="235" t="inlineStr">
        <is>
          <t>K</t>
        </is>
      </c>
      <c r="H2623" s="234" t="inlineStr">
        <is>
          <t>XK</t>
        </is>
      </c>
      <c r="I2623" s="188" t="inlineStr">
        <is>
          <t>Packing</t>
        </is>
      </c>
      <c r="J2623" s="188" t="inlineStr">
        <is>
          <t>Packing</t>
        </is>
      </c>
      <c r="K2623" s="188" t="n"/>
      <c r="L2623" s="188" t="inlineStr">
        <is>
          <t>Regreasable</t>
        </is>
      </c>
      <c r="M2623" s="188" t="inlineStr">
        <is>
          <t>X</t>
        </is>
      </c>
      <c r="N2623" s="188" t="inlineStr">
        <is>
          <t>Special/Other</t>
        </is>
      </c>
      <c r="O2623" s="188" t="inlineStr">
        <is>
          <t>Coating_Scotchkote134_interior_exterior</t>
        </is>
      </c>
      <c r="P2623" s="172" t="inlineStr">
        <is>
          <t>RTF</t>
        </is>
      </c>
      <c r="Q2623" s="188" t="inlineStr">
        <is>
          <t>B101250</t>
        </is>
      </c>
      <c r="R2623" s="235" t="inlineStr">
        <is>
          <t>LT250</t>
        </is>
      </c>
      <c r="T2623" s="233" t="n"/>
      <c r="U2623" s="233" t="n"/>
    </row>
    <row r="2624">
      <c r="B2624" s="233" t="inlineStr">
        <is>
          <t>N</t>
        </is>
      </c>
      <c r="C2624" s="233" t="inlineStr">
        <is>
          <t>ConTab_BOM_KP_Insert_6182</t>
        </is>
      </c>
      <c r="E2624" s="233" t="inlineStr">
        <is>
          <t>1415-3_4-KP</t>
        </is>
      </c>
      <c r="F2624" s="235" t="inlineStr">
        <is>
          <t>Opt_Insert</t>
        </is>
      </c>
      <c r="G2624" s="235" t="inlineStr">
        <is>
          <t>K</t>
        </is>
      </c>
      <c r="H2624" s="234" t="inlineStr">
        <is>
          <t>XK</t>
        </is>
      </c>
      <c r="I2624" s="188" t="inlineStr">
        <is>
          <t>Mechanical Seal</t>
        </is>
      </c>
      <c r="J2624" s="188" t="inlineStr">
        <is>
          <t>Single</t>
        </is>
      </c>
      <c r="K2624" s="188" t="n"/>
      <c r="L2624" s="188" t="inlineStr">
        <is>
          <t>Oil Lubricated Bath</t>
        </is>
      </c>
      <c r="M2624" s="188" t="inlineStr">
        <is>
          <t>C35</t>
        </is>
      </c>
      <c r="N2624" s="188" t="inlineStr">
        <is>
          <t>Lip Seal</t>
        </is>
      </c>
      <c r="O2624" s="188" t="inlineStr">
        <is>
          <t>Coating_Scotchkote134_interior_exterior</t>
        </is>
      </c>
      <c r="P2624" s="172" t="inlineStr">
        <is>
          <t>RTF</t>
        </is>
      </c>
      <c r="Q2624" s="188" t="inlineStr">
        <is>
          <t>B101250</t>
        </is>
      </c>
      <c r="R2624" s="235" t="inlineStr">
        <is>
          <t>LT250</t>
        </is>
      </c>
      <c r="T2624" s="233" t="n"/>
      <c r="U2624" s="233" t="n"/>
    </row>
    <row r="2625">
      <c r="B2625" s="233" t="inlineStr">
        <is>
          <t>N</t>
        </is>
      </c>
      <c r="C2625" s="233" t="inlineStr">
        <is>
          <t>ConTab_BOM_KP_Insert_6183</t>
        </is>
      </c>
      <c r="E2625" s="233" t="inlineStr">
        <is>
          <t>1415-3_4-KP</t>
        </is>
      </c>
      <c r="F2625" s="235" t="inlineStr">
        <is>
          <t>Opt_Insert</t>
        </is>
      </c>
      <c r="G2625" s="235" t="inlineStr">
        <is>
          <t>K</t>
        </is>
      </c>
      <c r="H2625" s="234" t="inlineStr">
        <is>
          <t>XK</t>
        </is>
      </c>
      <c r="I2625" s="188" t="inlineStr">
        <is>
          <t>Mechanical Seal</t>
        </is>
      </c>
      <c r="J2625" s="188" t="inlineStr">
        <is>
          <t>Single</t>
        </is>
      </c>
      <c r="K2625" s="188" t="n"/>
      <c r="L2625" s="188" t="inlineStr">
        <is>
          <t>Oil Lubricated Bath</t>
        </is>
      </c>
      <c r="M2625" s="188" t="inlineStr">
        <is>
          <t>J</t>
        </is>
      </c>
      <c r="N2625" s="188" t="inlineStr">
        <is>
          <t>Lip Seal</t>
        </is>
      </c>
      <c r="O2625" s="188" t="inlineStr">
        <is>
          <t>Coating_Scotchkote134_interior_exterior</t>
        </is>
      </c>
      <c r="P2625" s="172" t="inlineStr">
        <is>
          <t>RTF</t>
        </is>
      </c>
      <c r="Q2625" s="188" t="inlineStr">
        <is>
          <t>B101250</t>
        </is>
      </c>
      <c r="R2625" s="172" t="inlineStr">
        <is>
          <t>LT105</t>
        </is>
      </c>
      <c r="T2625" s="233" t="n"/>
      <c r="U2625" s="233" t="n"/>
    </row>
    <row r="2626">
      <c r="B2626" s="233" t="inlineStr">
        <is>
          <t>N</t>
        </is>
      </c>
      <c r="C2626" s="233" t="inlineStr">
        <is>
          <t>ConTab_BOM_KP_Insert_6184</t>
        </is>
      </c>
      <c r="E2626" s="233" t="inlineStr">
        <is>
          <t>1415-3_4-KP</t>
        </is>
      </c>
      <c r="F2626" s="235" t="inlineStr">
        <is>
          <t>Opt_Insert</t>
        </is>
      </c>
      <c r="G2626" s="235" t="inlineStr">
        <is>
          <t>K</t>
        </is>
      </c>
      <c r="H2626" s="234" t="inlineStr">
        <is>
          <t>XK</t>
        </is>
      </c>
      <c r="I2626" s="188" t="inlineStr">
        <is>
          <t>Mechanical Seal</t>
        </is>
      </c>
      <c r="J2626" s="188" t="inlineStr">
        <is>
          <t>Single</t>
        </is>
      </c>
      <c r="K2626" s="188" t="n"/>
      <c r="L2626" s="188" t="inlineStr">
        <is>
          <t>Oil Lubricated Bath</t>
        </is>
      </c>
      <c r="M2626" s="188" t="inlineStr">
        <is>
          <t>X</t>
        </is>
      </c>
      <c r="N2626" s="188" t="inlineStr">
        <is>
          <t>Special/Other</t>
        </is>
      </c>
      <c r="O2626" s="188" t="inlineStr">
        <is>
          <t>Coating_Scotchkote134_interior_exterior</t>
        </is>
      </c>
      <c r="P2626" s="172" t="inlineStr">
        <is>
          <t>RTF</t>
        </is>
      </c>
      <c r="Q2626" s="188" t="inlineStr">
        <is>
          <t>B101250</t>
        </is>
      </c>
      <c r="R2626" s="235" t="inlineStr">
        <is>
          <t>LT250</t>
        </is>
      </c>
      <c r="T2626" s="233" t="n"/>
      <c r="U2626" s="233" t="n"/>
    </row>
    <row r="2627">
      <c r="B2627" s="233" t="inlineStr">
        <is>
          <t>N</t>
        </is>
      </c>
      <c r="C2627" s="233" t="inlineStr">
        <is>
          <t>ConTab_BOM_KP_Insert_6185</t>
        </is>
      </c>
      <c r="E2627" s="233" t="inlineStr">
        <is>
          <t>1415-3_4-KP</t>
        </is>
      </c>
      <c r="F2627" s="235" t="inlineStr">
        <is>
          <t>Opt_Insert</t>
        </is>
      </c>
      <c r="G2627" s="235" t="inlineStr">
        <is>
          <t>K</t>
        </is>
      </c>
      <c r="H2627" s="234" t="inlineStr">
        <is>
          <t>XK</t>
        </is>
      </c>
      <c r="I2627" s="188" t="inlineStr">
        <is>
          <t>Packing</t>
        </is>
      </c>
      <c r="J2627" s="188" t="inlineStr">
        <is>
          <t>Packing</t>
        </is>
      </c>
      <c r="K2627" s="188" t="n"/>
      <c r="L2627" s="188" t="inlineStr">
        <is>
          <t>Oil Lubricated Bath</t>
        </is>
      </c>
      <c r="M2627" s="188" t="inlineStr">
        <is>
          <t>C35</t>
        </is>
      </c>
      <c r="N2627" s="188" t="inlineStr">
        <is>
          <t>Lip Seal</t>
        </is>
      </c>
      <c r="O2627" s="188" t="inlineStr">
        <is>
          <t>Coating_Scotchkote134_interior_exterior</t>
        </is>
      </c>
      <c r="P2627" s="172" t="inlineStr">
        <is>
          <t>RTF</t>
        </is>
      </c>
      <c r="Q2627" s="188" t="inlineStr">
        <is>
          <t>B101250</t>
        </is>
      </c>
      <c r="R2627" s="235" t="inlineStr">
        <is>
          <t>LT250</t>
        </is>
      </c>
      <c r="T2627" s="233" t="n"/>
      <c r="U2627" s="233" t="n"/>
    </row>
    <row r="2628">
      <c r="B2628" s="233" t="inlineStr">
        <is>
          <t>N</t>
        </is>
      </c>
      <c r="C2628" s="233" t="inlineStr">
        <is>
          <t>ConTab_BOM_KP_Insert_6186</t>
        </is>
      </c>
      <c r="E2628" s="233" t="inlineStr">
        <is>
          <t>1415-3_4-KP</t>
        </is>
      </c>
      <c r="F2628" s="235" t="inlineStr">
        <is>
          <t>Opt_Insert</t>
        </is>
      </c>
      <c r="G2628" s="235" t="inlineStr">
        <is>
          <t>K</t>
        </is>
      </c>
      <c r="H2628" s="234" t="inlineStr">
        <is>
          <t>XK</t>
        </is>
      </c>
      <c r="I2628" s="188" t="inlineStr">
        <is>
          <t>Packing</t>
        </is>
      </c>
      <c r="J2628" s="188" t="inlineStr">
        <is>
          <t>Packing</t>
        </is>
      </c>
      <c r="K2628" s="188" t="n"/>
      <c r="L2628" s="188" t="inlineStr">
        <is>
          <t>Oil Lubricated Bath</t>
        </is>
      </c>
      <c r="M2628" s="188" t="inlineStr">
        <is>
          <t>J</t>
        </is>
      </c>
      <c r="N2628" s="188" t="inlineStr">
        <is>
          <t>Lip Seal</t>
        </is>
      </c>
      <c r="O2628" s="188" t="inlineStr">
        <is>
          <t>Coating_Scotchkote134_interior_exterior</t>
        </is>
      </c>
      <c r="P2628" s="172" t="inlineStr">
        <is>
          <t>RTF</t>
        </is>
      </c>
      <c r="Q2628" s="188" t="inlineStr">
        <is>
          <t>B101250</t>
        </is>
      </c>
      <c r="R2628" s="172" t="inlineStr">
        <is>
          <t>LT105</t>
        </is>
      </c>
      <c r="T2628" s="233" t="n"/>
      <c r="U2628" s="233" t="n"/>
    </row>
    <row r="2629">
      <c r="B2629" s="233" t="inlineStr">
        <is>
          <t>N</t>
        </is>
      </c>
      <c r="C2629" s="233" t="inlineStr">
        <is>
          <t>ConTab_BOM_KP_Insert_6187</t>
        </is>
      </c>
      <c r="E2629" s="233" t="inlineStr">
        <is>
          <t>1415-3_4-KP</t>
        </is>
      </c>
      <c r="F2629" s="235" t="inlineStr">
        <is>
          <t>Opt_Insert</t>
        </is>
      </c>
      <c r="G2629" s="235" t="inlineStr">
        <is>
          <t>K</t>
        </is>
      </c>
      <c r="H2629" s="234" t="inlineStr">
        <is>
          <t>XK</t>
        </is>
      </c>
      <c r="I2629" s="188" t="inlineStr">
        <is>
          <t>Packing</t>
        </is>
      </c>
      <c r="J2629" s="188" t="inlineStr">
        <is>
          <t>Packing</t>
        </is>
      </c>
      <c r="K2629" s="188" t="n"/>
      <c r="L2629" s="188" t="inlineStr">
        <is>
          <t>Oil Lubricated Bath</t>
        </is>
      </c>
      <c r="M2629" s="188" t="inlineStr">
        <is>
          <t>X</t>
        </is>
      </c>
      <c r="N2629" s="188" t="inlineStr">
        <is>
          <t>Special/Other</t>
        </is>
      </c>
      <c r="O2629" s="188" t="inlineStr">
        <is>
          <t>Coating_Scotchkote134_interior_exterior</t>
        </is>
      </c>
      <c r="P2629" s="172" t="inlineStr">
        <is>
          <t>RTF</t>
        </is>
      </c>
      <c r="Q2629" s="188" t="inlineStr">
        <is>
          <t>B101250</t>
        </is>
      </c>
      <c r="R2629" s="235" t="inlineStr">
        <is>
          <t>LT250</t>
        </is>
      </c>
      <c r="T2629" s="233" t="n"/>
      <c r="U2629" s="233" t="n"/>
    </row>
    <row r="2630">
      <c r="B2630" s="233" t="inlineStr">
        <is>
          <t>N</t>
        </is>
      </c>
      <c r="C2630" s="233" t="inlineStr">
        <is>
          <t>ConTab_BOM_KP_Insert_6188</t>
        </is>
      </c>
      <c r="E2630" s="233" t="inlineStr">
        <is>
          <t>1415-3_4-KP</t>
        </is>
      </c>
      <c r="F2630" s="235" t="inlineStr">
        <is>
          <t>Opt_Insert</t>
        </is>
      </c>
      <c r="G2630" s="235" t="inlineStr">
        <is>
          <t>K</t>
        </is>
      </c>
      <c r="H2630" s="234" t="inlineStr">
        <is>
          <t>XK</t>
        </is>
      </c>
      <c r="I2630" s="188" t="inlineStr">
        <is>
          <t>Mechanical Seal</t>
        </is>
      </c>
      <c r="J2630" s="188" t="inlineStr">
        <is>
          <t>Single</t>
        </is>
      </c>
      <c r="K2630" s="188" t="n"/>
      <c r="L2630" s="188" t="inlineStr">
        <is>
          <t>Regreasable</t>
        </is>
      </c>
      <c r="M2630" s="188" t="inlineStr">
        <is>
          <t>C35</t>
        </is>
      </c>
      <c r="N2630" s="188" t="inlineStr">
        <is>
          <t>Lip Seal</t>
        </is>
      </c>
      <c r="O2630" s="188" t="inlineStr">
        <is>
          <t>Coating_Scotchkote134_interior_exterior</t>
        </is>
      </c>
      <c r="P2630" s="172" t="inlineStr">
        <is>
          <t>RTF</t>
        </is>
      </c>
      <c r="Q2630" s="188" t="inlineStr">
        <is>
          <t>B101250</t>
        </is>
      </c>
      <c r="R2630" s="235" t="inlineStr">
        <is>
          <t>LT250</t>
        </is>
      </c>
      <c r="T2630" s="233" t="n"/>
      <c r="U2630" s="233" t="n"/>
    </row>
    <row r="2631">
      <c r="B2631" s="233" t="inlineStr">
        <is>
          <t>N</t>
        </is>
      </c>
      <c r="C2631" s="233" t="inlineStr">
        <is>
          <t>ConTab_BOM_KP_Insert_6189</t>
        </is>
      </c>
      <c r="E2631" s="233" t="inlineStr">
        <is>
          <t>1415-3_4-KP</t>
        </is>
      </c>
      <c r="F2631" s="235" t="inlineStr">
        <is>
          <t>Opt_Insert</t>
        </is>
      </c>
      <c r="G2631" s="235" t="inlineStr">
        <is>
          <t>K</t>
        </is>
      </c>
      <c r="H2631" s="234" t="inlineStr">
        <is>
          <t>XK</t>
        </is>
      </c>
      <c r="I2631" s="188" t="inlineStr">
        <is>
          <t>Mechanical Seal</t>
        </is>
      </c>
      <c r="J2631" s="188" t="inlineStr">
        <is>
          <t>Single</t>
        </is>
      </c>
      <c r="K2631" s="188" t="n"/>
      <c r="L2631" s="188" t="inlineStr">
        <is>
          <t>Regreasable</t>
        </is>
      </c>
      <c r="M2631" s="188" t="inlineStr">
        <is>
          <t>J</t>
        </is>
      </c>
      <c r="N2631" s="188" t="inlineStr">
        <is>
          <t>Lip Seal</t>
        </is>
      </c>
      <c r="O2631" s="188" t="inlineStr">
        <is>
          <t>Coating_Scotchkote134_interior_exterior</t>
        </is>
      </c>
      <c r="P2631" s="172" t="inlineStr">
        <is>
          <t>RTF</t>
        </is>
      </c>
      <c r="Q2631" s="188" t="inlineStr">
        <is>
          <t>B101250</t>
        </is>
      </c>
      <c r="R2631" s="172" t="inlineStr">
        <is>
          <t>LT105</t>
        </is>
      </c>
      <c r="T2631" s="233" t="n"/>
      <c r="U2631" s="233" t="n"/>
    </row>
    <row r="2632">
      <c r="B2632" s="233" t="inlineStr">
        <is>
          <t>N</t>
        </is>
      </c>
      <c r="C2632" s="233" t="inlineStr">
        <is>
          <t>ConTab_BOM_KP_Insert_6190</t>
        </is>
      </c>
      <c r="E2632" s="233" t="inlineStr">
        <is>
          <t>1415-3_4-KP</t>
        </is>
      </c>
      <c r="F2632" s="235" t="inlineStr">
        <is>
          <t>Opt_Insert</t>
        </is>
      </c>
      <c r="G2632" s="235" t="inlineStr">
        <is>
          <t>K</t>
        </is>
      </c>
      <c r="H2632" s="234" t="inlineStr">
        <is>
          <t>XK</t>
        </is>
      </c>
      <c r="I2632" s="188" t="inlineStr">
        <is>
          <t>Packing</t>
        </is>
      </c>
      <c r="J2632" s="188" t="inlineStr">
        <is>
          <t>Packing</t>
        </is>
      </c>
      <c r="K2632" s="188" t="n"/>
      <c r="L2632" s="188" t="inlineStr">
        <is>
          <t>Regreasable</t>
        </is>
      </c>
      <c r="M2632" s="188" t="inlineStr">
        <is>
          <t>C35</t>
        </is>
      </c>
      <c r="N2632" s="188" t="inlineStr">
        <is>
          <t>Lip Seal</t>
        </is>
      </c>
      <c r="O2632" s="188" t="inlineStr">
        <is>
          <t>Coating_Scotchkote134_interior_exterior</t>
        </is>
      </c>
      <c r="P2632" s="172" t="inlineStr">
        <is>
          <t>RTF</t>
        </is>
      </c>
      <c r="Q2632" s="188" t="inlineStr">
        <is>
          <t>B101250</t>
        </is>
      </c>
      <c r="R2632" s="235" t="inlineStr">
        <is>
          <t>LT250</t>
        </is>
      </c>
      <c r="T2632" s="233" t="n"/>
      <c r="U2632" s="233" t="n"/>
    </row>
    <row r="2633">
      <c r="B2633" s="233" t="inlineStr">
        <is>
          <t>N</t>
        </is>
      </c>
      <c r="C2633" s="233" t="inlineStr">
        <is>
          <t>ConTab_BOM_KP_Insert_6191</t>
        </is>
      </c>
      <c r="E2633" s="233" t="inlineStr">
        <is>
          <t>1415-3_4-KP</t>
        </is>
      </c>
      <c r="F2633" s="235" t="inlineStr">
        <is>
          <t>Opt_Insert</t>
        </is>
      </c>
      <c r="G2633" s="235" t="inlineStr">
        <is>
          <t>K</t>
        </is>
      </c>
      <c r="H2633" s="234" t="inlineStr">
        <is>
          <t>XK</t>
        </is>
      </c>
      <c r="I2633" s="188" t="inlineStr">
        <is>
          <t>Packing</t>
        </is>
      </c>
      <c r="J2633" s="188" t="inlineStr">
        <is>
          <t>Packing</t>
        </is>
      </c>
      <c r="K2633" s="188" t="n"/>
      <c r="L2633" s="188" t="inlineStr">
        <is>
          <t>Regreasable</t>
        </is>
      </c>
      <c r="M2633" s="188" t="inlineStr">
        <is>
          <t>J</t>
        </is>
      </c>
      <c r="N2633" s="188" t="inlineStr">
        <is>
          <t>Lip Seal</t>
        </is>
      </c>
      <c r="O2633" s="188" t="inlineStr">
        <is>
          <t>Coating_Scotchkote134_interior_exterior</t>
        </is>
      </c>
      <c r="P2633" s="172" t="inlineStr">
        <is>
          <t>RTF</t>
        </is>
      </c>
      <c r="Q2633" s="188" t="inlineStr">
        <is>
          <t>B101250</t>
        </is>
      </c>
      <c r="R2633" s="172" t="inlineStr">
        <is>
          <t>LT105</t>
        </is>
      </c>
      <c r="T2633" s="233" t="n"/>
      <c r="U2633" s="233" t="n"/>
    </row>
    <row r="2634">
      <c r="B2634" s="233" t="inlineStr">
        <is>
          <t>N</t>
        </is>
      </c>
      <c r="C2634" s="233" t="inlineStr">
        <is>
          <t>ConTab_BOM_KP_Insert_6192</t>
        </is>
      </c>
      <c r="E2634" s="233" t="inlineStr">
        <is>
          <t>1415-3_4-KP</t>
        </is>
      </c>
      <c r="F2634" s="235" t="inlineStr">
        <is>
          <t>Opt_Insert</t>
        </is>
      </c>
      <c r="G2634" s="235" t="inlineStr">
        <is>
          <t>K</t>
        </is>
      </c>
      <c r="H2634" s="234" t="inlineStr">
        <is>
          <t>XK</t>
        </is>
      </c>
      <c r="I2634" s="188" t="inlineStr">
        <is>
          <t>Mechanical Seal</t>
        </is>
      </c>
      <c r="J2634" s="188" t="inlineStr">
        <is>
          <t>Single</t>
        </is>
      </c>
      <c r="K2634" s="188" t="n"/>
      <c r="L2634" s="188" t="inlineStr">
        <is>
          <t>Regreasable</t>
        </is>
      </c>
      <c r="M2634" s="188" t="inlineStr">
        <is>
          <t>C35</t>
        </is>
      </c>
      <c r="N2634" s="188" t="inlineStr">
        <is>
          <t>Labrynth Lip Seal</t>
        </is>
      </c>
      <c r="O2634" s="188" t="inlineStr">
        <is>
          <t>Coating_Scotchkote134_interior_exterior</t>
        </is>
      </c>
      <c r="P2634" s="172" t="inlineStr">
        <is>
          <t>RTF</t>
        </is>
      </c>
      <c r="Q2634" s="188" t="inlineStr">
        <is>
          <t>B101250</t>
        </is>
      </c>
      <c r="R2634" s="235" t="inlineStr">
        <is>
          <t>LT250</t>
        </is>
      </c>
      <c r="T2634" s="233" t="n"/>
      <c r="U2634" s="233" t="n"/>
    </row>
    <row r="2635">
      <c r="B2635" s="233" t="inlineStr">
        <is>
          <t>N</t>
        </is>
      </c>
      <c r="C2635" s="233" t="inlineStr">
        <is>
          <t>ConTab_BOM_KP_Insert_6193</t>
        </is>
      </c>
      <c r="E2635" s="233" t="inlineStr">
        <is>
          <t>1415-3_4-KP</t>
        </is>
      </c>
      <c r="F2635" s="235" t="inlineStr">
        <is>
          <t>Opt_Insert</t>
        </is>
      </c>
      <c r="G2635" s="235" t="inlineStr">
        <is>
          <t>K</t>
        </is>
      </c>
      <c r="H2635" s="234" t="inlineStr">
        <is>
          <t>XK</t>
        </is>
      </c>
      <c r="I2635" s="188" t="inlineStr">
        <is>
          <t>Mechanical Seal</t>
        </is>
      </c>
      <c r="J2635" s="188" t="inlineStr">
        <is>
          <t>Single</t>
        </is>
      </c>
      <c r="K2635" s="188" t="n"/>
      <c r="L2635" s="188" t="inlineStr">
        <is>
          <t>Regreasable</t>
        </is>
      </c>
      <c r="M2635" s="188" t="inlineStr">
        <is>
          <t>J</t>
        </is>
      </c>
      <c r="N2635" s="188" t="inlineStr">
        <is>
          <t>Labrynth Lip Seal</t>
        </is>
      </c>
      <c r="O2635" s="188" t="inlineStr">
        <is>
          <t>Coating_Scotchkote134_interior_exterior</t>
        </is>
      </c>
      <c r="P2635" s="172" t="inlineStr">
        <is>
          <t>RTF</t>
        </is>
      </c>
      <c r="Q2635" s="188" t="inlineStr">
        <is>
          <t>B101250</t>
        </is>
      </c>
      <c r="R2635" s="172" t="inlineStr">
        <is>
          <t>LT105</t>
        </is>
      </c>
      <c r="T2635" s="233" t="n"/>
      <c r="U2635" s="233" t="n"/>
    </row>
    <row r="2636">
      <c r="B2636" s="233" t="inlineStr">
        <is>
          <t>N</t>
        </is>
      </c>
      <c r="C2636" s="233" t="inlineStr">
        <is>
          <t>ConTab_BOM_KP_Insert_6194</t>
        </is>
      </c>
      <c r="E2636" s="233" t="inlineStr">
        <is>
          <t>1415-3_4-KP</t>
        </is>
      </c>
      <c r="F2636" s="235" t="inlineStr">
        <is>
          <t>Opt_Insert</t>
        </is>
      </c>
      <c r="G2636" s="235" t="inlineStr">
        <is>
          <t>K</t>
        </is>
      </c>
      <c r="H2636" s="234" t="inlineStr">
        <is>
          <t>XK</t>
        </is>
      </c>
      <c r="I2636" s="188" t="inlineStr">
        <is>
          <t>Packing</t>
        </is>
      </c>
      <c r="J2636" s="188" t="inlineStr">
        <is>
          <t>Packing</t>
        </is>
      </c>
      <c r="K2636" s="188" t="n"/>
      <c r="L2636" s="188" t="inlineStr">
        <is>
          <t>Regreasable</t>
        </is>
      </c>
      <c r="M2636" s="188" t="inlineStr">
        <is>
          <t>C35</t>
        </is>
      </c>
      <c r="N2636" s="188" t="inlineStr">
        <is>
          <t>Labrynth Lip Seal</t>
        </is>
      </c>
      <c r="O2636" s="188" t="inlineStr">
        <is>
          <t>Coating_Scotchkote134_interior_exterior</t>
        </is>
      </c>
      <c r="P2636" s="172" t="inlineStr">
        <is>
          <t>RTF</t>
        </is>
      </c>
      <c r="Q2636" s="188" t="inlineStr">
        <is>
          <t>B101250</t>
        </is>
      </c>
      <c r="R2636" s="235" t="inlineStr">
        <is>
          <t>LT250</t>
        </is>
      </c>
      <c r="T2636" s="233" t="n"/>
      <c r="U2636" s="233" t="n"/>
    </row>
    <row r="2637">
      <c r="B2637" s="233" t="inlineStr">
        <is>
          <t>N</t>
        </is>
      </c>
      <c r="C2637" s="233" t="inlineStr">
        <is>
          <t>ConTab_BOM_KP_Insert_6195</t>
        </is>
      </c>
      <c r="E2637" s="233" t="inlineStr">
        <is>
          <t>1415-3_4-KP</t>
        </is>
      </c>
      <c r="F2637" s="235" t="inlineStr">
        <is>
          <t>Opt_Insert</t>
        </is>
      </c>
      <c r="G2637" s="235" t="inlineStr">
        <is>
          <t>K</t>
        </is>
      </c>
      <c r="H2637" s="234" t="inlineStr">
        <is>
          <t>XK</t>
        </is>
      </c>
      <c r="I2637" s="188" t="inlineStr">
        <is>
          <t>Packing</t>
        </is>
      </c>
      <c r="J2637" s="188" t="inlineStr">
        <is>
          <t>Packing</t>
        </is>
      </c>
      <c r="K2637" s="188" t="n"/>
      <c r="L2637" s="188" t="inlineStr">
        <is>
          <t>Regreasable</t>
        </is>
      </c>
      <c r="M2637" s="188" t="inlineStr">
        <is>
          <t>J</t>
        </is>
      </c>
      <c r="N2637" s="188" t="inlineStr">
        <is>
          <t>Labrynth Lip Seal</t>
        </is>
      </c>
      <c r="O2637" s="188" t="inlineStr">
        <is>
          <t>Coating_Scotchkote134_interior_exterior</t>
        </is>
      </c>
      <c r="P2637" s="172" t="inlineStr">
        <is>
          <t>RTF</t>
        </is>
      </c>
      <c r="Q2637" s="188" t="inlineStr">
        <is>
          <t>B101250</t>
        </is>
      </c>
      <c r="R2637" s="172" t="inlineStr">
        <is>
          <t>LT105</t>
        </is>
      </c>
      <c r="T2637" s="233" t="n"/>
      <c r="U2637" s="233" t="n"/>
    </row>
    <row r="2638">
      <c r="B2638" s="233" t="inlineStr">
        <is>
          <t>N</t>
        </is>
      </c>
      <c r="C2638" s="233" t="inlineStr">
        <is>
          <t>ConTab_BOM_KP_Insert_6196</t>
        </is>
      </c>
      <c r="E2638" s="233" t="inlineStr">
        <is>
          <t>1415-3_4-KP</t>
        </is>
      </c>
      <c r="F2638" s="235" t="inlineStr">
        <is>
          <t>Opt_Insert</t>
        </is>
      </c>
      <c r="G2638" s="235" t="inlineStr">
        <is>
          <t>K</t>
        </is>
      </c>
      <c r="H2638" s="234" t="inlineStr">
        <is>
          <t>XK</t>
        </is>
      </c>
      <c r="I2638" s="188" t="inlineStr">
        <is>
          <t>Mechanical Seal</t>
        </is>
      </c>
      <c r="J2638" s="188" t="inlineStr">
        <is>
          <t>Single</t>
        </is>
      </c>
      <c r="K2638" s="188" t="n"/>
      <c r="L2638" s="188" t="inlineStr">
        <is>
          <t>Oil Lubricated Bath</t>
        </is>
      </c>
      <c r="M2638" s="188" t="inlineStr">
        <is>
          <t>C35</t>
        </is>
      </c>
      <c r="N2638" s="188" t="inlineStr">
        <is>
          <t>Labrynth Lip Seal</t>
        </is>
      </c>
      <c r="O2638" s="188" t="inlineStr">
        <is>
          <t>Coating_Scotchkote134_interior_exterior</t>
        </is>
      </c>
      <c r="P2638" s="172" t="inlineStr">
        <is>
          <t>RTF</t>
        </is>
      </c>
      <c r="Q2638" s="188" t="inlineStr">
        <is>
          <t>B101250</t>
        </is>
      </c>
      <c r="R2638" s="235" t="inlineStr">
        <is>
          <t>LT250</t>
        </is>
      </c>
      <c r="T2638" s="233" t="n"/>
      <c r="U2638" s="233" t="n"/>
    </row>
    <row r="2639">
      <c r="B2639" s="233" t="inlineStr">
        <is>
          <t>N</t>
        </is>
      </c>
      <c r="C2639" s="233" t="inlineStr">
        <is>
          <t>ConTab_BOM_KP_Insert_6197</t>
        </is>
      </c>
      <c r="E2639" s="233" t="inlineStr">
        <is>
          <t>1415-3_4-KP</t>
        </is>
      </c>
      <c r="F2639" s="235" t="inlineStr">
        <is>
          <t>Opt_Insert</t>
        </is>
      </c>
      <c r="G2639" s="235" t="inlineStr">
        <is>
          <t>K</t>
        </is>
      </c>
      <c r="H2639" s="234" t="inlineStr">
        <is>
          <t>XK</t>
        </is>
      </c>
      <c r="I2639" s="188" t="inlineStr">
        <is>
          <t>Mechanical Seal</t>
        </is>
      </c>
      <c r="J2639" s="188" t="inlineStr">
        <is>
          <t>Single</t>
        </is>
      </c>
      <c r="K2639" s="188" t="n"/>
      <c r="L2639" s="188" t="inlineStr">
        <is>
          <t>Oil Lubricated Bath</t>
        </is>
      </c>
      <c r="M2639" s="188" t="inlineStr">
        <is>
          <t>J</t>
        </is>
      </c>
      <c r="N2639" s="188" t="inlineStr">
        <is>
          <t>Labrynth Lip Seal</t>
        </is>
      </c>
      <c r="O2639" s="188" t="inlineStr">
        <is>
          <t>Coating_Scotchkote134_interior_exterior</t>
        </is>
      </c>
      <c r="P2639" s="172" t="inlineStr">
        <is>
          <t>RTF</t>
        </is>
      </c>
      <c r="Q2639" s="188" t="inlineStr">
        <is>
          <t>B101250</t>
        </is>
      </c>
      <c r="R2639" s="172" t="inlineStr">
        <is>
          <t>LT105</t>
        </is>
      </c>
      <c r="T2639" s="233" t="n"/>
      <c r="U2639" s="233" t="n"/>
    </row>
    <row r="2640">
      <c r="B2640" s="233" t="inlineStr">
        <is>
          <t>N</t>
        </is>
      </c>
      <c r="C2640" s="233" t="inlineStr">
        <is>
          <t>ConTab_BOM_KP_Insert_6198</t>
        </is>
      </c>
      <c r="E2640" s="233" t="inlineStr">
        <is>
          <t>1415-3_4-KP</t>
        </is>
      </c>
      <c r="F2640" s="235" t="inlineStr">
        <is>
          <t>Opt_Insert</t>
        </is>
      </c>
      <c r="G2640" s="235" t="inlineStr">
        <is>
          <t>K</t>
        </is>
      </c>
      <c r="H2640" s="234" t="inlineStr">
        <is>
          <t>XK</t>
        </is>
      </c>
      <c r="I2640" s="188" t="inlineStr">
        <is>
          <t>Packing</t>
        </is>
      </c>
      <c r="J2640" s="188" t="inlineStr">
        <is>
          <t>Packing</t>
        </is>
      </c>
      <c r="K2640" s="188" t="n"/>
      <c r="L2640" s="188" t="inlineStr">
        <is>
          <t>Oil Lubricated Bath</t>
        </is>
      </c>
      <c r="M2640" s="188" t="inlineStr">
        <is>
          <t>C35</t>
        </is>
      </c>
      <c r="N2640" s="188" t="inlineStr">
        <is>
          <t>Labrynth Lip Seal</t>
        </is>
      </c>
      <c r="O2640" s="188" t="inlineStr">
        <is>
          <t>Coating_Scotchkote134_interior_exterior</t>
        </is>
      </c>
      <c r="P2640" s="172" t="inlineStr">
        <is>
          <t>RTF</t>
        </is>
      </c>
      <c r="Q2640" s="188" t="inlineStr">
        <is>
          <t>B101250</t>
        </is>
      </c>
      <c r="R2640" s="235" t="inlineStr">
        <is>
          <t>LT250</t>
        </is>
      </c>
      <c r="T2640" s="233" t="n"/>
      <c r="U2640" s="233" t="n"/>
    </row>
    <row r="2641">
      <c r="B2641" s="233" t="inlineStr">
        <is>
          <t>N</t>
        </is>
      </c>
      <c r="C2641" s="233" t="inlineStr">
        <is>
          <t>ConTab_BOM_KP_Insert_6199</t>
        </is>
      </c>
      <c r="E2641" s="233" t="inlineStr">
        <is>
          <t>1415-3_4-KP</t>
        </is>
      </c>
      <c r="F2641" s="235" t="inlineStr">
        <is>
          <t>Opt_Insert</t>
        </is>
      </c>
      <c r="G2641" s="235" t="inlineStr">
        <is>
          <t>K</t>
        </is>
      </c>
      <c r="H2641" s="234" t="inlineStr">
        <is>
          <t>XK</t>
        </is>
      </c>
      <c r="I2641" s="188" t="inlineStr">
        <is>
          <t>Packing</t>
        </is>
      </c>
      <c r="J2641" s="188" t="inlineStr">
        <is>
          <t>Packing</t>
        </is>
      </c>
      <c r="K2641" s="188" t="n"/>
      <c r="L2641" s="188" t="inlineStr">
        <is>
          <t>Oil Lubricated Bath</t>
        </is>
      </c>
      <c r="M2641" s="188" t="inlineStr">
        <is>
          <t>J</t>
        </is>
      </c>
      <c r="N2641" s="188" t="inlineStr">
        <is>
          <t>Labrynth Lip Seal</t>
        </is>
      </c>
      <c r="O2641" s="188" t="inlineStr">
        <is>
          <t>Coating_Scotchkote134_interior_exterior</t>
        </is>
      </c>
      <c r="P2641" s="172" t="inlineStr">
        <is>
          <t>RTF</t>
        </is>
      </c>
      <c r="Q2641" s="188" t="inlineStr">
        <is>
          <t>B101250</t>
        </is>
      </c>
      <c r="R2641" s="172" t="inlineStr">
        <is>
          <t>LT105</t>
        </is>
      </c>
      <c r="T2641" s="233" t="n"/>
      <c r="U2641" s="233" t="n"/>
    </row>
    <row r="2642">
      <c r="B2642" s="233" t="inlineStr">
        <is>
          <t>N</t>
        </is>
      </c>
      <c r="C2642" s="233" t="inlineStr">
        <is>
          <t>ConTab_BOM_KP_Insert_6200</t>
        </is>
      </c>
      <c r="E2642" s="233" t="inlineStr">
        <is>
          <t>1415-3_4-KP</t>
        </is>
      </c>
      <c r="F2642" s="235" t="inlineStr">
        <is>
          <t>Opt_Insert</t>
        </is>
      </c>
      <c r="G2642" s="235" t="inlineStr">
        <is>
          <t>K</t>
        </is>
      </c>
      <c r="H2642" s="234" t="inlineStr">
        <is>
          <t>XK</t>
        </is>
      </c>
      <c r="I2642" s="188" t="inlineStr">
        <is>
          <t>Mechanical Seal</t>
        </is>
      </c>
      <c r="J2642" s="188" t="inlineStr">
        <is>
          <t>Single</t>
        </is>
      </c>
      <c r="K2642" s="188" t="n"/>
      <c r="L2642" s="188" t="inlineStr">
        <is>
          <t>Regreasable</t>
        </is>
      </c>
      <c r="M2642" s="188" t="inlineStr">
        <is>
          <t>X</t>
        </is>
      </c>
      <c r="N2642" s="188" t="inlineStr">
        <is>
          <t>Special/Other</t>
        </is>
      </c>
      <c r="O2642" s="188" t="inlineStr">
        <is>
          <t>Coating_Scotchkote134_interior_exterior_IncludeImpeller</t>
        </is>
      </c>
      <c r="P2642" s="172" t="inlineStr">
        <is>
          <t>RTF</t>
        </is>
      </c>
      <c r="Q2642" s="188" t="inlineStr">
        <is>
          <t>B101250</t>
        </is>
      </c>
      <c r="R2642" s="235" t="inlineStr">
        <is>
          <t>LT250</t>
        </is>
      </c>
      <c r="T2642" s="233" t="n"/>
      <c r="U2642" s="233" t="n"/>
    </row>
    <row r="2643">
      <c r="B2643" s="233" t="inlineStr">
        <is>
          <t>N</t>
        </is>
      </c>
      <c r="C2643" s="233" t="inlineStr">
        <is>
          <t>ConTab_BOM_KP_Insert_6201</t>
        </is>
      </c>
      <c r="E2643" s="233" t="inlineStr">
        <is>
          <t>1415-3_4-KP</t>
        </is>
      </c>
      <c r="F2643" s="235" t="inlineStr">
        <is>
          <t>Opt_Insert</t>
        </is>
      </c>
      <c r="G2643" s="235" t="inlineStr">
        <is>
          <t>K</t>
        </is>
      </c>
      <c r="H2643" s="234" t="inlineStr">
        <is>
          <t>XK</t>
        </is>
      </c>
      <c r="I2643" s="188" t="inlineStr">
        <is>
          <t>Packing</t>
        </is>
      </c>
      <c r="J2643" s="188" t="inlineStr">
        <is>
          <t>Packing</t>
        </is>
      </c>
      <c r="K2643" s="188" t="n"/>
      <c r="L2643" s="188" t="inlineStr">
        <is>
          <t>Regreasable</t>
        </is>
      </c>
      <c r="M2643" s="188" t="inlineStr">
        <is>
          <t>X</t>
        </is>
      </c>
      <c r="N2643" s="188" t="inlineStr">
        <is>
          <t>Special/Other</t>
        </is>
      </c>
      <c r="O2643" s="188" t="inlineStr">
        <is>
          <t>Coating_Scotchkote134_interior_exterior_IncludeImpeller</t>
        </is>
      </c>
      <c r="P2643" s="172" t="inlineStr">
        <is>
          <t>RTF</t>
        </is>
      </c>
      <c r="Q2643" s="188" t="inlineStr">
        <is>
          <t>B101250</t>
        </is>
      </c>
      <c r="R2643" s="235" t="inlineStr">
        <is>
          <t>LT250</t>
        </is>
      </c>
      <c r="T2643" s="233" t="n"/>
      <c r="U2643" s="233" t="n"/>
    </row>
    <row r="2644">
      <c r="B2644" s="233" t="inlineStr">
        <is>
          <t>N</t>
        </is>
      </c>
      <c r="C2644" s="233" t="inlineStr">
        <is>
          <t>ConTab_BOM_KP_Insert_6202</t>
        </is>
      </c>
      <c r="E2644" s="233" t="inlineStr">
        <is>
          <t>1415-3_4-KP</t>
        </is>
      </c>
      <c r="F2644" s="235" t="inlineStr">
        <is>
          <t>Opt_Insert</t>
        </is>
      </c>
      <c r="G2644" s="235" t="inlineStr">
        <is>
          <t>K</t>
        </is>
      </c>
      <c r="H2644" s="234" t="inlineStr">
        <is>
          <t>XK</t>
        </is>
      </c>
      <c r="I2644" s="188" t="inlineStr">
        <is>
          <t>Mechanical Seal</t>
        </is>
      </c>
      <c r="J2644" s="188" t="inlineStr">
        <is>
          <t>Single</t>
        </is>
      </c>
      <c r="K2644" s="188" t="n"/>
      <c r="L2644" s="188" t="inlineStr">
        <is>
          <t>Oil Lubricated Bath</t>
        </is>
      </c>
      <c r="M2644" s="188" t="inlineStr">
        <is>
          <t>C35</t>
        </is>
      </c>
      <c r="N2644" s="188" t="inlineStr">
        <is>
          <t>Lip Seal</t>
        </is>
      </c>
      <c r="O2644" s="188" t="inlineStr">
        <is>
          <t>Coating_Scotchkote134_interior_exterior_IncludeImpeller</t>
        </is>
      </c>
      <c r="P2644" s="172" t="inlineStr">
        <is>
          <t>RTF</t>
        </is>
      </c>
      <c r="Q2644" s="188" t="inlineStr">
        <is>
          <t>B101250</t>
        </is>
      </c>
      <c r="R2644" s="235" t="inlineStr">
        <is>
          <t>LT250</t>
        </is>
      </c>
      <c r="T2644" s="233" t="n"/>
      <c r="U2644" s="233" t="n"/>
    </row>
    <row r="2645">
      <c r="B2645" s="233" t="inlineStr">
        <is>
          <t>N</t>
        </is>
      </c>
      <c r="C2645" s="233" t="inlineStr">
        <is>
          <t>ConTab_BOM_KP_Insert_6203</t>
        </is>
      </c>
      <c r="E2645" s="233" t="inlineStr">
        <is>
          <t>1415-3_4-KP</t>
        </is>
      </c>
      <c r="F2645" s="235" t="inlineStr">
        <is>
          <t>Opt_Insert</t>
        </is>
      </c>
      <c r="G2645" s="235" t="inlineStr">
        <is>
          <t>K</t>
        </is>
      </c>
      <c r="H2645" s="234" t="inlineStr">
        <is>
          <t>XK</t>
        </is>
      </c>
      <c r="I2645" s="188" t="inlineStr">
        <is>
          <t>Mechanical Seal</t>
        </is>
      </c>
      <c r="J2645" s="188" t="inlineStr">
        <is>
          <t>Single</t>
        </is>
      </c>
      <c r="K2645" s="188" t="n"/>
      <c r="L2645" s="188" t="inlineStr">
        <is>
          <t>Oil Lubricated Bath</t>
        </is>
      </c>
      <c r="M2645" s="188" t="inlineStr">
        <is>
          <t>J</t>
        </is>
      </c>
      <c r="N2645" s="188" t="inlineStr">
        <is>
          <t>Lip Seal</t>
        </is>
      </c>
      <c r="O2645" s="188" t="inlineStr">
        <is>
          <t>Coating_Scotchkote134_interior_exterior_IncludeImpeller</t>
        </is>
      </c>
      <c r="P2645" s="172" t="inlineStr">
        <is>
          <t>RTF</t>
        </is>
      </c>
      <c r="Q2645" s="188" t="inlineStr">
        <is>
          <t>B101250</t>
        </is>
      </c>
      <c r="R2645" s="172" t="inlineStr">
        <is>
          <t>LT105</t>
        </is>
      </c>
      <c r="T2645" s="233" t="n"/>
      <c r="U2645" s="233" t="n"/>
    </row>
    <row r="2646">
      <c r="B2646" s="233" t="inlineStr">
        <is>
          <t>N</t>
        </is>
      </c>
      <c r="C2646" s="233" t="inlineStr">
        <is>
          <t>ConTab_BOM_KP_Insert_6204</t>
        </is>
      </c>
      <c r="E2646" s="233" t="inlineStr">
        <is>
          <t>1415-3_4-KP</t>
        </is>
      </c>
      <c r="F2646" s="235" t="inlineStr">
        <is>
          <t>Opt_Insert</t>
        </is>
      </c>
      <c r="G2646" s="235" t="inlineStr">
        <is>
          <t>K</t>
        </is>
      </c>
      <c r="H2646" s="234" t="inlineStr">
        <is>
          <t>XK</t>
        </is>
      </c>
      <c r="I2646" s="188" t="inlineStr">
        <is>
          <t>Mechanical Seal</t>
        </is>
      </c>
      <c r="J2646" s="188" t="inlineStr">
        <is>
          <t>Single</t>
        </is>
      </c>
      <c r="K2646" s="188" t="n"/>
      <c r="L2646" s="188" t="inlineStr">
        <is>
          <t>Oil Lubricated Bath</t>
        </is>
      </c>
      <c r="M2646" s="188" t="inlineStr">
        <is>
          <t>X</t>
        </is>
      </c>
      <c r="N2646" s="188" t="inlineStr">
        <is>
          <t>Special/Other</t>
        </is>
      </c>
      <c r="O2646" s="188" t="inlineStr">
        <is>
          <t>Coating_Scotchkote134_interior_exterior_IncludeImpeller</t>
        </is>
      </c>
      <c r="P2646" s="172" t="inlineStr">
        <is>
          <t>RTF</t>
        </is>
      </c>
      <c r="Q2646" s="188" t="inlineStr">
        <is>
          <t>B101250</t>
        </is>
      </c>
      <c r="R2646" s="235" t="inlineStr">
        <is>
          <t>LT250</t>
        </is>
      </c>
      <c r="T2646" s="233" t="n"/>
      <c r="U2646" s="233" t="n"/>
    </row>
    <row r="2647">
      <c r="B2647" s="233" t="inlineStr">
        <is>
          <t>N</t>
        </is>
      </c>
      <c r="C2647" s="233" t="inlineStr">
        <is>
          <t>ConTab_BOM_KP_Insert_6205</t>
        </is>
      </c>
      <c r="E2647" s="233" t="inlineStr">
        <is>
          <t>1415-3_4-KP</t>
        </is>
      </c>
      <c r="F2647" s="235" t="inlineStr">
        <is>
          <t>Opt_Insert</t>
        </is>
      </c>
      <c r="G2647" s="235" t="inlineStr">
        <is>
          <t>K</t>
        </is>
      </c>
      <c r="H2647" s="234" t="inlineStr">
        <is>
          <t>XK</t>
        </is>
      </c>
      <c r="I2647" s="188" t="inlineStr">
        <is>
          <t>Packing</t>
        </is>
      </c>
      <c r="J2647" s="188" t="inlineStr">
        <is>
          <t>Packing</t>
        </is>
      </c>
      <c r="K2647" s="188" t="n"/>
      <c r="L2647" s="188" t="inlineStr">
        <is>
          <t>Oil Lubricated Bath</t>
        </is>
      </c>
      <c r="M2647" s="188" t="inlineStr">
        <is>
          <t>C35</t>
        </is>
      </c>
      <c r="N2647" s="188" t="inlineStr">
        <is>
          <t>Lip Seal</t>
        </is>
      </c>
      <c r="O2647" s="188" t="inlineStr">
        <is>
          <t>Coating_Scotchkote134_interior_exterior_IncludeImpeller</t>
        </is>
      </c>
      <c r="P2647" s="172" t="inlineStr">
        <is>
          <t>RTF</t>
        </is>
      </c>
      <c r="Q2647" s="188" t="inlineStr">
        <is>
          <t>B101250</t>
        </is>
      </c>
      <c r="R2647" s="235" t="inlineStr">
        <is>
          <t>LT250</t>
        </is>
      </c>
      <c r="T2647" s="233" t="n"/>
      <c r="U2647" s="233" t="n"/>
    </row>
    <row r="2648">
      <c r="B2648" s="233" t="inlineStr">
        <is>
          <t>N</t>
        </is>
      </c>
      <c r="C2648" s="233" t="inlineStr">
        <is>
          <t>ConTab_BOM_KP_Insert_6206</t>
        </is>
      </c>
      <c r="E2648" s="233" t="inlineStr">
        <is>
          <t>1415-3_4-KP</t>
        </is>
      </c>
      <c r="F2648" s="235" t="inlineStr">
        <is>
          <t>Opt_Insert</t>
        </is>
      </c>
      <c r="G2648" s="235" t="inlineStr">
        <is>
          <t>K</t>
        </is>
      </c>
      <c r="H2648" s="234" t="inlineStr">
        <is>
          <t>XK</t>
        </is>
      </c>
      <c r="I2648" s="188" t="inlineStr">
        <is>
          <t>Packing</t>
        </is>
      </c>
      <c r="J2648" s="188" t="inlineStr">
        <is>
          <t>Packing</t>
        </is>
      </c>
      <c r="K2648" s="188" t="n"/>
      <c r="L2648" s="188" t="inlineStr">
        <is>
          <t>Oil Lubricated Bath</t>
        </is>
      </c>
      <c r="M2648" s="188" t="inlineStr">
        <is>
          <t>J</t>
        </is>
      </c>
      <c r="N2648" s="188" t="inlineStr">
        <is>
          <t>Lip Seal</t>
        </is>
      </c>
      <c r="O2648" s="188" t="inlineStr">
        <is>
          <t>Coating_Scotchkote134_interior_exterior_IncludeImpeller</t>
        </is>
      </c>
      <c r="P2648" s="172" t="inlineStr">
        <is>
          <t>RTF</t>
        </is>
      </c>
      <c r="Q2648" s="188" t="inlineStr">
        <is>
          <t>B101250</t>
        </is>
      </c>
      <c r="R2648" s="172" t="inlineStr">
        <is>
          <t>LT105</t>
        </is>
      </c>
      <c r="T2648" s="233" t="n"/>
      <c r="U2648" s="233" t="n"/>
    </row>
    <row r="2649">
      <c r="B2649" s="233" t="inlineStr">
        <is>
          <t>N</t>
        </is>
      </c>
      <c r="C2649" s="233" t="inlineStr">
        <is>
          <t>ConTab_BOM_KP_Insert_6207</t>
        </is>
      </c>
      <c r="E2649" s="233" t="inlineStr">
        <is>
          <t>1415-3_4-KP</t>
        </is>
      </c>
      <c r="F2649" s="235" t="inlineStr">
        <is>
          <t>Opt_Insert</t>
        </is>
      </c>
      <c r="G2649" s="235" t="inlineStr">
        <is>
          <t>K</t>
        </is>
      </c>
      <c r="H2649" s="234" t="inlineStr">
        <is>
          <t>XK</t>
        </is>
      </c>
      <c r="I2649" s="188" t="inlineStr">
        <is>
          <t>Packing</t>
        </is>
      </c>
      <c r="J2649" s="188" t="inlineStr">
        <is>
          <t>Packing</t>
        </is>
      </c>
      <c r="K2649" s="188" t="n"/>
      <c r="L2649" s="188" t="inlineStr">
        <is>
          <t>Oil Lubricated Bath</t>
        </is>
      </c>
      <c r="M2649" s="188" t="inlineStr">
        <is>
          <t>X</t>
        </is>
      </c>
      <c r="N2649" s="188" t="inlineStr">
        <is>
          <t>Special/Other</t>
        </is>
      </c>
      <c r="O2649" s="188" t="inlineStr">
        <is>
          <t>Coating_Scotchkote134_interior_exterior_IncludeImpeller</t>
        </is>
      </c>
      <c r="P2649" s="172" t="inlineStr">
        <is>
          <t>RTF</t>
        </is>
      </c>
      <c r="Q2649" s="188" t="inlineStr">
        <is>
          <t>B101250</t>
        </is>
      </c>
      <c r="R2649" s="235" t="inlineStr">
        <is>
          <t>LT250</t>
        </is>
      </c>
      <c r="T2649" s="233" t="n"/>
      <c r="U2649" s="233" t="n"/>
    </row>
    <row r="2650">
      <c r="B2650" s="233" t="inlineStr">
        <is>
          <t>N</t>
        </is>
      </c>
      <c r="C2650" s="233" t="inlineStr">
        <is>
          <t>ConTab_BOM_KP_Insert_6208</t>
        </is>
      </c>
      <c r="E2650" s="233" t="inlineStr">
        <is>
          <t>1415-3_4-KP</t>
        </is>
      </c>
      <c r="F2650" s="235" t="inlineStr">
        <is>
          <t>Opt_Insert</t>
        </is>
      </c>
      <c r="G2650" s="235" t="inlineStr">
        <is>
          <t>K</t>
        </is>
      </c>
      <c r="H2650" s="234" t="inlineStr">
        <is>
          <t>XK</t>
        </is>
      </c>
      <c r="I2650" s="188" t="inlineStr">
        <is>
          <t>Mechanical Seal</t>
        </is>
      </c>
      <c r="J2650" s="188" t="inlineStr">
        <is>
          <t>Single</t>
        </is>
      </c>
      <c r="K2650" s="188" t="n"/>
      <c r="L2650" s="188" t="inlineStr">
        <is>
          <t>Regreasable</t>
        </is>
      </c>
      <c r="M2650" s="188" t="inlineStr">
        <is>
          <t>C35</t>
        </is>
      </c>
      <c r="N2650" s="188" t="inlineStr">
        <is>
          <t>Lip Seal</t>
        </is>
      </c>
      <c r="O2650" s="188" t="inlineStr">
        <is>
          <t>Coating_Scotchkote134_interior_exterior_IncludeImpeller</t>
        </is>
      </c>
      <c r="P2650" s="172" t="inlineStr">
        <is>
          <t>RTF</t>
        </is>
      </c>
      <c r="Q2650" s="188" t="inlineStr">
        <is>
          <t>B101250</t>
        </is>
      </c>
      <c r="R2650" s="235" t="inlineStr">
        <is>
          <t>LT250</t>
        </is>
      </c>
      <c r="T2650" s="233" t="n"/>
      <c r="U2650" s="233" t="n"/>
    </row>
    <row r="2651">
      <c r="B2651" s="233" t="inlineStr">
        <is>
          <t>N</t>
        </is>
      </c>
      <c r="C2651" s="233" t="inlineStr">
        <is>
          <t>ConTab_BOM_KP_Insert_6209</t>
        </is>
      </c>
      <c r="E2651" s="233" t="inlineStr">
        <is>
          <t>1415-3_4-KP</t>
        </is>
      </c>
      <c r="F2651" s="235" t="inlineStr">
        <is>
          <t>Opt_Insert</t>
        </is>
      </c>
      <c r="G2651" s="235" t="inlineStr">
        <is>
          <t>K</t>
        </is>
      </c>
      <c r="H2651" s="234" t="inlineStr">
        <is>
          <t>XK</t>
        </is>
      </c>
      <c r="I2651" s="188" t="inlineStr">
        <is>
          <t>Mechanical Seal</t>
        </is>
      </c>
      <c r="J2651" s="188" t="inlineStr">
        <is>
          <t>Single</t>
        </is>
      </c>
      <c r="K2651" s="188" t="n"/>
      <c r="L2651" s="188" t="inlineStr">
        <is>
          <t>Regreasable</t>
        </is>
      </c>
      <c r="M2651" s="188" t="inlineStr">
        <is>
          <t>J</t>
        </is>
      </c>
      <c r="N2651" s="188" t="inlineStr">
        <is>
          <t>Lip Seal</t>
        </is>
      </c>
      <c r="O2651" s="188" t="inlineStr">
        <is>
          <t>Coating_Scotchkote134_interior_exterior_IncludeImpeller</t>
        </is>
      </c>
      <c r="P2651" s="172" t="inlineStr">
        <is>
          <t>RTF</t>
        </is>
      </c>
      <c r="Q2651" s="188" t="inlineStr">
        <is>
          <t>B101250</t>
        </is>
      </c>
      <c r="R2651" s="172" t="inlineStr">
        <is>
          <t>LT105</t>
        </is>
      </c>
      <c r="T2651" s="233" t="n"/>
      <c r="U2651" s="233" t="n"/>
    </row>
    <row r="2652">
      <c r="B2652" s="233" t="inlineStr">
        <is>
          <t>N</t>
        </is>
      </c>
      <c r="C2652" s="233" t="inlineStr">
        <is>
          <t>ConTab_BOM_KP_Insert_6210</t>
        </is>
      </c>
      <c r="E2652" s="233" t="inlineStr">
        <is>
          <t>1415-3_4-KP</t>
        </is>
      </c>
      <c r="F2652" s="235" t="inlineStr">
        <is>
          <t>Opt_Insert</t>
        </is>
      </c>
      <c r="G2652" s="235" t="inlineStr">
        <is>
          <t>K</t>
        </is>
      </c>
      <c r="H2652" s="234" t="inlineStr">
        <is>
          <t>XK</t>
        </is>
      </c>
      <c r="I2652" s="188" t="inlineStr">
        <is>
          <t>Packing</t>
        </is>
      </c>
      <c r="J2652" s="188" t="inlineStr">
        <is>
          <t>Packing</t>
        </is>
      </c>
      <c r="K2652" s="188" t="n"/>
      <c r="L2652" s="188" t="inlineStr">
        <is>
          <t>Regreasable</t>
        </is>
      </c>
      <c r="M2652" s="188" t="inlineStr">
        <is>
          <t>C35</t>
        </is>
      </c>
      <c r="N2652" s="188" t="inlineStr">
        <is>
          <t>Lip Seal</t>
        </is>
      </c>
      <c r="O2652" s="188" t="inlineStr">
        <is>
          <t>Coating_Scotchkote134_interior_exterior_IncludeImpeller</t>
        </is>
      </c>
      <c r="P2652" s="172" t="inlineStr">
        <is>
          <t>RTF</t>
        </is>
      </c>
      <c r="Q2652" s="188" t="inlineStr">
        <is>
          <t>B101250</t>
        </is>
      </c>
      <c r="R2652" s="235" t="inlineStr">
        <is>
          <t>LT250</t>
        </is>
      </c>
      <c r="T2652" s="233" t="n"/>
      <c r="U2652" s="233" t="n"/>
    </row>
    <row r="2653">
      <c r="B2653" s="233" t="inlineStr">
        <is>
          <t>N</t>
        </is>
      </c>
      <c r="C2653" s="233" t="inlineStr">
        <is>
          <t>ConTab_BOM_KP_Insert_6211</t>
        </is>
      </c>
      <c r="E2653" s="233" t="inlineStr">
        <is>
          <t>1415-3_4-KP</t>
        </is>
      </c>
      <c r="F2653" s="235" t="inlineStr">
        <is>
          <t>Opt_Insert</t>
        </is>
      </c>
      <c r="G2653" s="235" t="inlineStr">
        <is>
          <t>K</t>
        </is>
      </c>
      <c r="H2653" s="234" t="inlineStr">
        <is>
          <t>XK</t>
        </is>
      </c>
      <c r="I2653" s="188" t="inlineStr">
        <is>
          <t>Packing</t>
        </is>
      </c>
      <c r="J2653" s="188" t="inlineStr">
        <is>
          <t>Packing</t>
        </is>
      </c>
      <c r="K2653" s="188" t="n"/>
      <c r="L2653" s="188" t="inlineStr">
        <is>
          <t>Regreasable</t>
        </is>
      </c>
      <c r="M2653" s="188" t="inlineStr">
        <is>
          <t>J</t>
        </is>
      </c>
      <c r="N2653" s="188" t="inlineStr">
        <is>
          <t>Lip Seal</t>
        </is>
      </c>
      <c r="O2653" s="188" t="inlineStr">
        <is>
          <t>Coating_Scotchkote134_interior_exterior_IncludeImpeller</t>
        </is>
      </c>
      <c r="P2653" s="172" t="inlineStr">
        <is>
          <t>RTF</t>
        </is>
      </c>
      <c r="Q2653" s="188" t="inlineStr">
        <is>
          <t>B101250</t>
        </is>
      </c>
      <c r="R2653" s="172" t="inlineStr">
        <is>
          <t>LT105</t>
        </is>
      </c>
      <c r="T2653" s="233" t="n"/>
      <c r="U2653" s="233" t="n"/>
    </row>
    <row r="2654">
      <c r="B2654" s="233" t="inlineStr">
        <is>
          <t>N</t>
        </is>
      </c>
      <c r="C2654" s="233" t="inlineStr">
        <is>
          <t>ConTab_BOM_KP_Insert_6212</t>
        </is>
      </c>
      <c r="E2654" s="233" t="inlineStr">
        <is>
          <t>1415-3_4-KP</t>
        </is>
      </c>
      <c r="F2654" s="235" t="inlineStr">
        <is>
          <t>Opt_Insert</t>
        </is>
      </c>
      <c r="G2654" s="235" t="inlineStr">
        <is>
          <t>K</t>
        </is>
      </c>
      <c r="H2654" s="234" t="inlineStr">
        <is>
          <t>XK</t>
        </is>
      </c>
      <c r="I2654" s="188" t="inlineStr">
        <is>
          <t>Mechanical Seal</t>
        </is>
      </c>
      <c r="J2654" s="188" t="inlineStr">
        <is>
          <t>Single</t>
        </is>
      </c>
      <c r="K2654" s="188" t="n"/>
      <c r="L2654" s="188" t="inlineStr">
        <is>
          <t>Regreasable</t>
        </is>
      </c>
      <c r="M2654" s="188" t="inlineStr">
        <is>
          <t>C35</t>
        </is>
      </c>
      <c r="N2654" s="188" t="inlineStr">
        <is>
          <t>Labrynth Lip Seal</t>
        </is>
      </c>
      <c r="O2654" s="188" t="inlineStr">
        <is>
          <t>Coating_Scotchkote134_interior_exterior_IncludeImpeller</t>
        </is>
      </c>
      <c r="P2654" s="172" t="inlineStr">
        <is>
          <t>RTF</t>
        </is>
      </c>
      <c r="Q2654" s="188" t="inlineStr">
        <is>
          <t>B101250</t>
        </is>
      </c>
      <c r="R2654" s="235" t="inlineStr">
        <is>
          <t>LT250</t>
        </is>
      </c>
      <c r="T2654" s="233" t="n"/>
      <c r="U2654" s="233" t="n"/>
    </row>
    <row r="2655">
      <c r="B2655" s="233" t="inlineStr">
        <is>
          <t>N</t>
        </is>
      </c>
      <c r="C2655" s="233" t="inlineStr">
        <is>
          <t>ConTab_BOM_KP_Insert_6213</t>
        </is>
      </c>
      <c r="E2655" s="233" t="inlineStr">
        <is>
          <t>1415-3_4-KP</t>
        </is>
      </c>
      <c r="F2655" s="235" t="inlineStr">
        <is>
          <t>Opt_Insert</t>
        </is>
      </c>
      <c r="G2655" s="235" t="inlineStr">
        <is>
          <t>K</t>
        </is>
      </c>
      <c r="H2655" s="234" t="inlineStr">
        <is>
          <t>XK</t>
        </is>
      </c>
      <c r="I2655" s="188" t="inlineStr">
        <is>
          <t>Mechanical Seal</t>
        </is>
      </c>
      <c r="J2655" s="188" t="inlineStr">
        <is>
          <t>Single</t>
        </is>
      </c>
      <c r="K2655" s="188" t="n"/>
      <c r="L2655" s="188" t="inlineStr">
        <is>
          <t>Regreasable</t>
        </is>
      </c>
      <c r="M2655" s="188" t="inlineStr">
        <is>
          <t>J</t>
        </is>
      </c>
      <c r="N2655" s="188" t="inlineStr">
        <is>
          <t>Labrynth Lip Seal</t>
        </is>
      </c>
      <c r="O2655" s="188" t="inlineStr">
        <is>
          <t>Coating_Scotchkote134_interior_exterior_IncludeImpeller</t>
        </is>
      </c>
      <c r="P2655" s="172" t="inlineStr">
        <is>
          <t>RTF</t>
        </is>
      </c>
      <c r="Q2655" s="188" t="inlineStr">
        <is>
          <t>B101250</t>
        </is>
      </c>
      <c r="R2655" s="172" t="inlineStr">
        <is>
          <t>LT105</t>
        </is>
      </c>
      <c r="T2655" s="233" t="n"/>
      <c r="U2655" s="233" t="n"/>
    </row>
    <row r="2656">
      <c r="B2656" s="233" t="inlineStr">
        <is>
          <t>N</t>
        </is>
      </c>
      <c r="C2656" s="233" t="inlineStr">
        <is>
          <t>ConTab_BOM_KP_Insert_6214</t>
        </is>
      </c>
      <c r="E2656" s="233" t="inlineStr">
        <is>
          <t>1415-3_4-KP</t>
        </is>
      </c>
      <c r="F2656" s="235" t="inlineStr">
        <is>
          <t>Opt_Insert</t>
        </is>
      </c>
      <c r="G2656" s="235" t="inlineStr">
        <is>
          <t>K</t>
        </is>
      </c>
      <c r="H2656" s="234" t="inlineStr">
        <is>
          <t>XK</t>
        </is>
      </c>
      <c r="I2656" s="188" t="inlineStr">
        <is>
          <t>Packing</t>
        </is>
      </c>
      <c r="J2656" s="188" t="inlineStr">
        <is>
          <t>Packing</t>
        </is>
      </c>
      <c r="K2656" s="188" t="n"/>
      <c r="L2656" s="188" t="inlineStr">
        <is>
          <t>Regreasable</t>
        </is>
      </c>
      <c r="M2656" s="188" t="inlineStr">
        <is>
          <t>C35</t>
        </is>
      </c>
      <c r="N2656" s="188" t="inlineStr">
        <is>
          <t>Labrynth Lip Seal</t>
        </is>
      </c>
      <c r="O2656" s="188" t="inlineStr">
        <is>
          <t>Coating_Scotchkote134_interior_exterior_IncludeImpeller</t>
        </is>
      </c>
      <c r="P2656" s="172" t="inlineStr">
        <is>
          <t>RTF</t>
        </is>
      </c>
      <c r="Q2656" s="188" t="inlineStr">
        <is>
          <t>B101250</t>
        </is>
      </c>
      <c r="R2656" s="235" t="inlineStr">
        <is>
          <t>LT250</t>
        </is>
      </c>
      <c r="T2656" s="233" t="n"/>
      <c r="U2656" s="233" t="n"/>
    </row>
    <row r="2657">
      <c r="B2657" s="233" t="inlineStr">
        <is>
          <t>N</t>
        </is>
      </c>
      <c r="C2657" s="233" t="inlineStr">
        <is>
          <t>ConTab_BOM_KP_Insert_6215</t>
        </is>
      </c>
      <c r="E2657" s="233" t="inlineStr">
        <is>
          <t>1415-3_4-KP</t>
        </is>
      </c>
      <c r="F2657" s="235" t="inlineStr">
        <is>
          <t>Opt_Insert</t>
        </is>
      </c>
      <c r="G2657" s="235" t="inlineStr">
        <is>
          <t>K</t>
        </is>
      </c>
      <c r="H2657" s="234" t="inlineStr">
        <is>
          <t>XK</t>
        </is>
      </c>
      <c r="I2657" s="188" t="inlineStr">
        <is>
          <t>Packing</t>
        </is>
      </c>
      <c r="J2657" s="188" t="inlineStr">
        <is>
          <t>Packing</t>
        </is>
      </c>
      <c r="K2657" s="188" t="n"/>
      <c r="L2657" s="188" t="inlineStr">
        <is>
          <t>Regreasable</t>
        </is>
      </c>
      <c r="M2657" s="188" t="inlineStr">
        <is>
          <t>J</t>
        </is>
      </c>
      <c r="N2657" s="188" t="inlineStr">
        <is>
          <t>Labrynth Lip Seal</t>
        </is>
      </c>
      <c r="O2657" s="188" t="inlineStr">
        <is>
          <t>Coating_Scotchkote134_interior_exterior_IncludeImpeller</t>
        </is>
      </c>
      <c r="P2657" s="172" t="inlineStr">
        <is>
          <t>RTF</t>
        </is>
      </c>
      <c r="Q2657" s="188" t="inlineStr">
        <is>
          <t>B101250</t>
        </is>
      </c>
      <c r="R2657" s="172" t="inlineStr">
        <is>
          <t>LT105</t>
        </is>
      </c>
      <c r="T2657" s="233" t="n"/>
      <c r="U2657" s="233" t="n"/>
    </row>
    <row r="2658">
      <c r="B2658" s="233" t="inlineStr">
        <is>
          <t>N</t>
        </is>
      </c>
      <c r="C2658" s="233" t="inlineStr">
        <is>
          <t>ConTab_BOM_KP_Insert_6216</t>
        </is>
      </c>
      <c r="E2658" s="233" t="inlineStr">
        <is>
          <t>1415-3_4-KP</t>
        </is>
      </c>
      <c r="F2658" s="235" t="inlineStr">
        <is>
          <t>Opt_Insert</t>
        </is>
      </c>
      <c r="G2658" s="235" t="inlineStr">
        <is>
          <t>K</t>
        </is>
      </c>
      <c r="H2658" s="234" t="inlineStr">
        <is>
          <t>XK</t>
        </is>
      </c>
      <c r="I2658" s="188" t="inlineStr">
        <is>
          <t>Mechanical Seal</t>
        </is>
      </c>
      <c r="J2658" s="188" t="inlineStr">
        <is>
          <t>Single</t>
        </is>
      </c>
      <c r="K2658" s="188" t="n"/>
      <c r="L2658" s="188" t="inlineStr">
        <is>
          <t>Oil Lubricated Bath</t>
        </is>
      </c>
      <c r="M2658" s="188" t="inlineStr">
        <is>
          <t>C35</t>
        </is>
      </c>
      <c r="N2658" s="188" t="inlineStr">
        <is>
          <t>Labrynth Lip Seal</t>
        </is>
      </c>
      <c r="O2658" s="188" t="inlineStr">
        <is>
          <t>Coating_Scotchkote134_interior_exterior_IncludeImpeller</t>
        </is>
      </c>
      <c r="P2658" s="172" t="inlineStr">
        <is>
          <t>RTF</t>
        </is>
      </c>
      <c r="Q2658" s="188" t="inlineStr">
        <is>
          <t>B101250</t>
        </is>
      </c>
      <c r="R2658" s="235" t="inlineStr">
        <is>
          <t>LT250</t>
        </is>
      </c>
      <c r="T2658" s="233" t="n"/>
      <c r="U2658" s="233" t="n"/>
    </row>
    <row r="2659">
      <c r="B2659" s="233" t="inlineStr">
        <is>
          <t>N</t>
        </is>
      </c>
      <c r="C2659" s="233" t="inlineStr">
        <is>
          <t>ConTab_BOM_KP_Insert_6217</t>
        </is>
      </c>
      <c r="E2659" s="233" t="inlineStr">
        <is>
          <t>1415-3_4-KP</t>
        </is>
      </c>
      <c r="F2659" s="235" t="inlineStr">
        <is>
          <t>Opt_Insert</t>
        </is>
      </c>
      <c r="G2659" s="235" t="inlineStr">
        <is>
          <t>K</t>
        </is>
      </c>
      <c r="H2659" s="234" t="inlineStr">
        <is>
          <t>XK</t>
        </is>
      </c>
      <c r="I2659" s="188" t="inlineStr">
        <is>
          <t>Mechanical Seal</t>
        </is>
      </c>
      <c r="J2659" s="188" t="inlineStr">
        <is>
          <t>Single</t>
        </is>
      </c>
      <c r="K2659" s="188" t="n"/>
      <c r="L2659" s="188" t="inlineStr">
        <is>
          <t>Oil Lubricated Bath</t>
        </is>
      </c>
      <c r="M2659" s="188" t="inlineStr">
        <is>
          <t>J</t>
        </is>
      </c>
      <c r="N2659" s="188" t="inlineStr">
        <is>
          <t>Labrynth Lip Seal</t>
        </is>
      </c>
      <c r="O2659" s="188" t="inlineStr">
        <is>
          <t>Coating_Scotchkote134_interior_exterior_IncludeImpeller</t>
        </is>
      </c>
      <c r="P2659" s="172" t="inlineStr">
        <is>
          <t>RTF</t>
        </is>
      </c>
      <c r="Q2659" s="188" t="inlineStr">
        <is>
          <t>B101250</t>
        </is>
      </c>
      <c r="R2659" s="172" t="inlineStr">
        <is>
          <t>LT105</t>
        </is>
      </c>
      <c r="T2659" s="233" t="n"/>
      <c r="U2659" s="233" t="n"/>
    </row>
    <row r="2660">
      <c r="B2660" s="233" t="inlineStr">
        <is>
          <t>N</t>
        </is>
      </c>
      <c r="C2660" s="233" t="inlineStr">
        <is>
          <t>ConTab_BOM_KP_Insert_6218</t>
        </is>
      </c>
      <c r="E2660" s="233" t="inlineStr">
        <is>
          <t>1415-3_4-KP</t>
        </is>
      </c>
      <c r="F2660" s="235" t="inlineStr">
        <is>
          <t>Opt_Insert</t>
        </is>
      </c>
      <c r="G2660" s="235" t="inlineStr">
        <is>
          <t>K</t>
        </is>
      </c>
      <c r="H2660" s="234" t="inlineStr">
        <is>
          <t>XK</t>
        </is>
      </c>
      <c r="I2660" s="188" t="inlineStr">
        <is>
          <t>Packing</t>
        </is>
      </c>
      <c r="J2660" s="188" t="inlineStr">
        <is>
          <t>Packing</t>
        </is>
      </c>
      <c r="K2660" s="188" t="n"/>
      <c r="L2660" s="188" t="inlineStr">
        <is>
          <t>Oil Lubricated Bath</t>
        </is>
      </c>
      <c r="M2660" s="188" t="inlineStr">
        <is>
          <t>C35</t>
        </is>
      </c>
      <c r="N2660" s="188" t="inlineStr">
        <is>
          <t>Labrynth Lip Seal</t>
        </is>
      </c>
      <c r="O2660" s="188" t="inlineStr">
        <is>
          <t>Coating_Scotchkote134_interior_exterior_IncludeImpeller</t>
        </is>
      </c>
      <c r="P2660" s="172" t="inlineStr">
        <is>
          <t>RTF</t>
        </is>
      </c>
      <c r="Q2660" s="188" t="inlineStr">
        <is>
          <t>B101250</t>
        </is>
      </c>
      <c r="R2660" s="235" t="inlineStr">
        <is>
          <t>LT250</t>
        </is>
      </c>
      <c r="T2660" s="233" t="n"/>
      <c r="U2660" s="233" t="n"/>
    </row>
    <row r="2661">
      <c r="B2661" s="233" t="inlineStr">
        <is>
          <t>N</t>
        </is>
      </c>
      <c r="C2661" s="233" t="inlineStr">
        <is>
          <t>ConTab_BOM_KP_Insert_6219</t>
        </is>
      </c>
      <c r="E2661" s="233" t="inlineStr">
        <is>
          <t>1415-3_4-KP</t>
        </is>
      </c>
      <c r="F2661" s="235" t="inlineStr">
        <is>
          <t>Opt_Insert</t>
        </is>
      </c>
      <c r="G2661" s="235" t="inlineStr">
        <is>
          <t>K</t>
        </is>
      </c>
      <c r="H2661" s="234" t="inlineStr">
        <is>
          <t>XK</t>
        </is>
      </c>
      <c r="I2661" s="188" t="inlineStr">
        <is>
          <t>Packing</t>
        </is>
      </c>
      <c r="J2661" s="188" t="inlineStr">
        <is>
          <t>Packing</t>
        </is>
      </c>
      <c r="K2661" s="188" t="n"/>
      <c r="L2661" s="188" t="inlineStr">
        <is>
          <t>Oil Lubricated Bath</t>
        </is>
      </c>
      <c r="M2661" s="188" t="inlineStr">
        <is>
          <t>J</t>
        </is>
      </c>
      <c r="N2661" s="188" t="inlineStr">
        <is>
          <t>Labrynth Lip Seal</t>
        </is>
      </c>
      <c r="O2661" s="188" t="inlineStr">
        <is>
          <t>Coating_Scotchkote134_interior_exterior_IncludeImpeller</t>
        </is>
      </c>
      <c r="P2661" s="172" t="inlineStr">
        <is>
          <t>RTF</t>
        </is>
      </c>
      <c r="Q2661" s="188" t="inlineStr">
        <is>
          <t>B101250</t>
        </is>
      </c>
      <c r="R2661" s="172" t="inlineStr">
        <is>
          <t>LT105</t>
        </is>
      </c>
      <c r="T2661" s="233" t="n"/>
      <c r="U2661" s="233" t="n"/>
    </row>
    <row r="2662">
      <c r="A2662" s="44" t="inlineStr">
        <is>
          <t>[END]</t>
        </is>
      </c>
      <c r="B2662" s="233" t="n"/>
      <c r="C2662" s="233" t="n"/>
      <c r="R2662" s="273" t="n"/>
      <c r="T2662" s="233" t="n"/>
      <c r="U2662" s="233" t="n"/>
    </row>
    <row r="2663">
      <c r="C2663" s="233" t="n"/>
      <c r="D2663" s="233" t="n"/>
      <c r="E2663" s="233" t="n"/>
      <c r="F2663" s="235" t="n"/>
      <c r="G2663" s="235" t="n"/>
      <c r="H2663" s="234" t="n"/>
      <c r="I2663" s="188" t="n"/>
      <c r="J2663" s="188" t="n"/>
      <c r="K2663" s="188" t="n"/>
      <c r="L2663" s="188" t="n"/>
      <c r="M2663" s="188" t="n"/>
      <c r="N2663" s="188" t="n"/>
      <c r="O2663" s="188" t="n"/>
      <c r="P2663" s="172" t="n"/>
      <c r="Q2663" s="188" t="n"/>
      <c r="R2663" s="172" t="n"/>
      <c r="S2663" s="233" t="n"/>
    </row>
    <row r="2664">
      <c r="C2664" s="233" t="n"/>
      <c r="D2664" s="233" t="n"/>
      <c r="E2664" s="233" t="n"/>
      <c r="F2664" s="235" t="n"/>
      <c r="G2664" s="235" t="n"/>
      <c r="H2664" s="234" t="n"/>
      <c r="I2664" s="188" t="n"/>
      <c r="J2664" s="188" t="n"/>
      <c r="K2664" s="188" t="n"/>
      <c r="L2664" s="188" t="n"/>
      <c r="M2664" s="188" t="n"/>
      <c r="N2664" s="188" t="n"/>
      <c r="O2664" s="188" t="n"/>
      <c r="P2664" s="172" t="n"/>
      <c r="Q2664" s="188" t="n"/>
      <c r="R2664" s="172" t="n"/>
      <c r="S2664" s="233" t="n"/>
    </row>
    <row r="2665">
      <c r="C2665" s="233" t="n"/>
      <c r="D2665" s="233" t="n"/>
      <c r="E2665" s="198" t="inlineStr">
        <is>
          <t>No lip seals</t>
        </is>
      </c>
      <c r="F2665" s="235" t="inlineStr">
        <is>
          <t>These boms have lip seals</t>
        </is>
      </c>
      <c r="G2665" s="235" t="n"/>
      <c r="H2665" s="234" t="n"/>
      <c r="I2665" s="188" t="n"/>
      <c r="J2665" s="188" t="n"/>
      <c r="K2665" s="188" t="n"/>
      <c r="L2665" s="188" t="n"/>
      <c r="M2665" s="188" t="n"/>
      <c r="N2665" s="188" t="n"/>
      <c r="O2665" s="188" t="n"/>
      <c r="P2665" s="172" t="n"/>
      <c r="Q2665" s="188" t="n"/>
      <c r="R2665" s="172" t="n"/>
      <c r="S2665" s="233" t="n"/>
    </row>
    <row r="2666">
      <c r="C2666" s="233" t="n"/>
      <c r="D2666" s="233" t="n"/>
      <c r="E2666" s="198" t="inlineStr">
        <is>
          <t>8020-5_6-KP</t>
        </is>
      </c>
      <c r="F2666" s="235" t="inlineStr">
        <is>
          <t>96699130</t>
        </is>
      </c>
      <c r="G2666" s="235" t="n"/>
      <c r="H2666" s="234" t="n"/>
      <c r="I2666" s="188" t="n"/>
      <c r="J2666" s="188" t="n"/>
      <c r="K2666" s="188" t="n"/>
      <c r="L2666" s="188" t="n"/>
      <c r="M2666" s="188" t="n"/>
      <c r="N2666" s="188" t="n"/>
      <c r="O2666" s="188" t="n"/>
      <c r="P2666" s="172" t="n"/>
      <c r="Q2666" s="188" t="n"/>
      <c r="R2666" s="172" t="n"/>
      <c r="S2666" s="233" t="n"/>
    </row>
    <row r="2667">
      <c r="C2667" s="233" t="n"/>
      <c r="D2667" s="233" t="n"/>
      <c r="E2667" s="198" t="inlineStr">
        <is>
          <t>1020-3_4-KP</t>
        </is>
      </c>
      <c r="F2667" s="235" t="inlineStr">
        <is>
          <t>96699131</t>
        </is>
      </c>
      <c r="G2667" s="235" t="n"/>
      <c r="H2667" s="234" t="n"/>
      <c r="I2667" s="188" t="n"/>
      <c r="J2667" s="188" t="n"/>
      <c r="K2667" s="188" t="n"/>
      <c r="L2667" s="188" t="n"/>
      <c r="M2667" s="188" t="n"/>
      <c r="N2667" s="188" t="n"/>
      <c r="O2667" s="188" t="n"/>
      <c r="P2667" s="172" t="n"/>
      <c r="Q2667" s="188" t="n"/>
      <c r="R2667" s="172" t="n"/>
      <c r="S2667" s="233" t="n"/>
    </row>
    <row r="2668">
      <c r="C2668" s="233" t="n"/>
      <c r="D2668" s="233" t="n"/>
      <c r="E2668" s="198" t="inlineStr">
        <is>
          <t>1024-1_2-KP</t>
        </is>
      </c>
      <c r="F2668" s="235" t="inlineStr">
        <is>
          <t>96699134</t>
        </is>
      </c>
      <c r="G2668" s="235" t="n"/>
      <c r="H2668" s="234" t="n"/>
      <c r="I2668" s="188" t="n"/>
      <c r="J2668" s="188" t="n"/>
      <c r="K2668" s="188" t="n"/>
      <c r="L2668" s="188" t="n"/>
      <c r="M2668" s="188" t="n"/>
      <c r="N2668" s="188" t="n"/>
      <c r="O2668" s="188" t="n"/>
      <c r="P2668" s="172" t="n"/>
      <c r="Q2668" s="188" t="n"/>
      <c r="R2668" s="172" t="n"/>
      <c r="S2668" s="233" t="n"/>
    </row>
    <row r="2669">
      <c r="C2669" s="233" t="n"/>
      <c r="D2669" s="233" t="n"/>
      <c r="E2669" s="198" t="inlineStr">
        <is>
          <t>1024-3_4-KP</t>
        </is>
      </c>
      <c r="F2669" s="235" t="inlineStr">
        <is>
          <t>96699135</t>
        </is>
      </c>
      <c r="G2669" s="235" t="n"/>
      <c r="H2669" s="234" t="n"/>
      <c r="I2669" s="188" t="n"/>
      <c r="J2669" s="188" t="n"/>
      <c r="K2669" s="188" t="n"/>
      <c r="L2669" s="188" t="n"/>
      <c r="M2669" s="188" t="n"/>
      <c r="N2669" s="188" t="n"/>
      <c r="O2669" s="188" t="n"/>
      <c r="P2669" s="172" t="n"/>
      <c r="Q2669" s="188" t="n"/>
      <c r="R2669" s="172" t="n"/>
      <c r="S2669" s="233" t="n"/>
    </row>
    <row r="2670">
      <c r="C2670" s="233" t="n"/>
      <c r="D2670" s="233" t="n"/>
      <c r="E2670" s="233" t="inlineStr">
        <is>
          <t>1213-5_6-KP</t>
        </is>
      </c>
      <c r="G2670" s="235" t="n"/>
      <c r="H2670" s="234" t="n"/>
      <c r="I2670" s="188" t="n"/>
      <c r="J2670" s="188" t="n"/>
      <c r="K2670" s="188" t="n"/>
      <c r="L2670" s="188" t="n"/>
      <c r="M2670" s="188" t="n"/>
      <c r="N2670" s="188" t="n"/>
      <c r="O2670" s="188" t="n"/>
      <c r="P2670" s="172" t="n"/>
      <c r="Q2670" s="188" t="n"/>
      <c r="R2670" s="172" t="n"/>
      <c r="S2670" s="233" t="n"/>
    </row>
    <row r="2671">
      <c r="C2671" s="233" t="n"/>
      <c r="D2671" s="233" t="n"/>
      <c r="E2671" s="198" t="inlineStr">
        <is>
          <t>1220-5_6-KP</t>
        </is>
      </c>
      <c r="F2671" s="235" t="n"/>
      <c r="G2671" s="235" t="n"/>
      <c r="H2671" s="234" t="n"/>
      <c r="I2671" s="188" t="n"/>
      <c r="J2671" s="188" t="n"/>
      <c r="K2671" s="188" t="n"/>
      <c r="L2671" s="188" t="n"/>
      <c r="M2671" s="188" t="n"/>
      <c r="N2671" s="188" t="n"/>
      <c r="O2671" s="188" t="n"/>
      <c r="P2671" s="172" t="n"/>
      <c r="Q2671" s="188" t="n"/>
      <c r="R2671" s="172" t="n"/>
      <c r="S2671" s="233" t="n"/>
    </row>
    <row r="2672">
      <c r="C2672" s="233" t="n"/>
      <c r="D2672" s="233" t="n"/>
      <c r="E2672" s="233" t="inlineStr">
        <is>
          <t>1220-7_8-KP</t>
        </is>
      </c>
      <c r="G2672" s="235" t="n"/>
      <c r="H2672" s="234" t="n"/>
      <c r="I2672" s="188" t="n"/>
      <c r="J2672" s="188" t="n"/>
      <c r="K2672" s="188" t="n"/>
      <c r="L2672" s="188" t="n"/>
      <c r="M2672" s="188" t="n"/>
      <c r="N2672" s="188" t="n"/>
      <c r="O2672" s="188" t="n"/>
      <c r="P2672" s="172" t="n"/>
      <c r="Q2672" s="188" t="n"/>
      <c r="R2672" s="172" t="n"/>
      <c r="S2672" s="233" t="n"/>
    </row>
    <row r="2673">
      <c r="C2673" s="233" t="n"/>
      <c r="D2673" s="233" t="n"/>
      <c r="E2673" s="233" t="inlineStr">
        <is>
          <t>1228-3_4-KP</t>
        </is>
      </c>
      <c r="F2673" s="235" t="n"/>
      <c r="G2673" s="235" t="n"/>
      <c r="H2673" s="234" t="n"/>
      <c r="I2673" s="188" t="n"/>
      <c r="J2673" s="188" t="n"/>
      <c r="K2673" s="188" t="n"/>
      <c r="L2673" s="188" t="n"/>
      <c r="M2673" s="188" t="n"/>
      <c r="N2673" s="188" t="n"/>
      <c r="O2673" s="188" t="n"/>
      <c r="P2673" s="172" t="n"/>
      <c r="Q2673" s="188" t="n"/>
      <c r="R2673" s="172" t="n"/>
      <c r="S2673" s="233" t="n"/>
    </row>
    <row r="2674">
      <c r="C2674" s="233" t="n"/>
      <c r="D2674" s="233" t="n"/>
      <c r="E2674" s="198" t="inlineStr">
        <is>
          <t>1415-1_2-KP</t>
        </is>
      </c>
      <c r="F2674" s="235" t="n"/>
      <c r="G2674" s="235" t="n"/>
      <c r="H2674" s="234" t="n"/>
      <c r="I2674" s="188" t="n"/>
      <c r="J2674" s="188" t="n"/>
      <c r="K2674" s="188" t="n"/>
      <c r="L2674" s="188" t="n"/>
      <c r="M2674" s="188" t="n"/>
      <c r="N2674" s="188" t="n"/>
      <c r="O2674" s="188" t="n"/>
      <c r="P2674" s="172" t="n"/>
      <c r="Q2674" s="188" t="n"/>
      <c r="R2674" s="172" t="n"/>
      <c r="S2674" s="233" t="n"/>
    </row>
    <row r="2675">
      <c r="C2675" s="233" t="n"/>
      <c r="D2675" s="233" t="n"/>
      <c r="E2675" s="233" t="inlineStr">
        <is>
          <t>1415-3_4-KP</t>
        </is>
      </c>
      <c r="F2675" s="235" t="n"/>
      <c r="G2675" s="235" t="n"/>
      <c r="H2675" s="234" t="n"/>
      <c r="I2675" s="188" t="n"/>
      <c r="J2675" s="188" t="n"/>
      <c r="K2675" s="188" t="n"/>
      <c r="L2675" s="188" t="n"/>
      <c r="M2675" s="188" t="n"/>
      <c r="N2675" s="188" t="n"/>
      <c r="O2675" s="188" t="n"/>
      <c r="P2675" s="172" t="n"/>
      <c r="Q2675" s="188" t="n"/>
      <c r="R2675" s="172" t="n"/>
      <c r="S2675" s="233" t="n"/>
    </row>
    <row r="2676">
      <c r="C2676" s="233" t="n"/>
      <c r="D2676" s="233" t="n"/>
      <c r="E2676" s="233" t="inlineStr">
        <is>
          <t>1617-5_6-KP</t>
        </is>
      </c>
      <c r="F2676" s="235" t="n"/>
      <c r="G2676" s="235" t="n"/>
      <c r="H2676" s="234" t="n"/>
      <c r="I2676" s="188" t="n"/>
      <c r="J2676" s="188" t="n"/>
      <c r="K2676" s="188" t="n"/>
      <c r="L2676" s="188" t="n"/>
      <c r="M2676" s="188" t="n"/>
      <c r="N2676" s="188" t="n"/>
      <c r="O2676" s="188" t="n"/>
      <c r="P2676" s="172" t="n"/>
      <c r="Q2676" s="188" t="n"/>
      <c r="R2676" s="172" t="n"/>
      <c r="S2676" s="233" t="n"/>
    </row>
    <row r="2677" s="109">
      <c r="A2677" s="64" t="n"/>
      <c r="C2677" s="233" t="n"/>
      <c r="D2677" s="233" t="n"/>
      <c r="E2677" s="233" t="inlineStr">
        <is>
          <t>1620-3_4-KP</t>
        </is>
      </c>
      <c r="F2677" s="235" t="n"/>
      <c r="G2677" s="235" t="n"/>
      <c r="H2677" s="234" t="n"/>
      <c r="I2677" s="188" t="n"/>
      <c r="J2677" s="188" t="n"/>
      <c r="K2677" s="188" t="n"/>
      <c r="L2677" s="188" t="n"/>
      <c r="M2677" s="188" t="n"/>
      <c r="N2677" s="188" t="n"/>
      <c r="O2677" s="188" t="n"/>
      <c r="P2677" s="172" t="n"/>
      <c r="Q2677" s="188" t="n"/>
      <c r="R2677" s="172" t="n"/>
      <c r="S2677" s="233" t="n"/>
    </row>
    <row r="2678" s="109">
      <c r="A2678" s="64" t="n"/>
      <c r="C2678" s="233" t="n"/>
      <c r="D2678" s="233" t="n"/>
      <c r="E2678" s="233" t="inlineStr">
        <is>
          <t>2018-1_2-KP</t>
        </is>
      </c>
      <c r="F2678" s="235" t="n"/>
      <c r="G2678" s="235" t="n"/>
      <c r="H2678" s="234" t="n"/>
      <c r="I2678" s="188" t="n"/>
      <c r="J2678" s="188" t="n"/>
      <c r="K2678" s="188" t="n"/>
      <c r="L2678" s="188" t="n"/>
      <c r="M2678" s="188" t="n"/>
      <c r="N2678" s="188" t="n"/>
      <c r="O2678" s="188" t="n"/>
      <c r="P2678" s="172" t="n"/>
      <c r="Q2678" s="188" t="n"/>
      <c r="R2678" s="172" t="n"/>
      <c r="S2678" s="233" t="n"/>
    </row>
    <row r="2679" s="109">
      <c r="A2679" s="64" t="n"/>
      <c r="C2679" s="233" t="n"/>
      <c r="D2679" s="233" t="n"/>
      <c r="E2679" s="233" t="inlineStr">
        <is>
          <t>2023-3_4-KP</t>
        </is>
      </c>
      <c r="F2679" s="235" t="n"/>
      <c r="G2679" s="235" t="n"/>
      <c r="H2679" s="234" t="n"/>
      <c r="I2679" s="188" t="n"/>
      <c r="J2679" s="188" t="n"/>
      <c r="K2679" s="188" t="n"/>
      <c r="L2679" s="188" t="n"/>
      <c r="M2679" s="188" t="n"/>
      <c r="N2679" s="188" t="n"/>
      <c r="O2679" s="188" t="n"/>
      <c r="P2679" s="172" t="n"/>
      <c r="Q2679" s="188" t="n"/>
      <c r="R2679" s="172" t="n"/>
      <c r="S2679" s="233" t="n"/>
    </row>
    <row r="2680" s="109">
      <c r="A2680" s="64" t="n"/>
      <c r="C2680" s="233" t="n"/>
      <c r="D2680" s="233" t="n"/>
      <c r="E2680" s="233" t="inlineStr">
        <is>
          <t>2025-7_8-KP</t>
        </is>
      </c>
      <c r="F2680" s="235" t="n"/>
      <c r="G2680" s="235" t="n"/>
      <c r="H2680" s="234" t="n"/>
      <c r="I2680" s="188" t="n"/>
      <c r="J2680" s="188" t="n"/>
      <c r="K2680" s="188" t="n"/>
      <c r="L2680" s="188" t="n"/>
      <c r="M2680" s="188" t="n"/>
      <c r="N2680" s="188" t="n"/>
      <c r="O2680" s="188" t="n"/>
      <c r="P2680" s="172" t="n"/>
      <c r="Q2680" s="188" t="n"/>
      <c r="R2680" s="172" t="n"/>
      <c r="S2680" s="233" t="n"/>
    </row>
    <row r="2681" s="109">
      <c r="A2681" s="64" t="n"/>
      <c r="C2681" s="233" t="n"/>
      <c r="D2681" s="233" t="n"/>
      <c r="E2681" s="233" t="inlineStr">
        <is>
          <t>2427-3_4-KP</t>
        </is>
      </c>
      <c r="F2681" s="235" t="n"/>
      <c r="G2681" s="235" t="n"/>
      <c r="H2681" s="234" t="n"/>
      <c r="I2681" s="188" t="n"/>
      <c r="J2681" s="188" t="n"/>
      <c r="K2681" s="188" t="n"/>
      <c r="L2681" s="188" t="n"/>
      <c r="M2681" s="188" t="n"/>
      <c r="N2681" s="188" t="n"/>
      <c r="O2681" s="188" t="n"/>
      <c r="P2681" s="172" t="n"/>
      <c r="Q2681" s="188" t="n"/>
      <c r="R2681" s="172" t="n"/>
      <c r="S2681" s="233" t="n"/>
    </row>
    <row r="2682" s="109">
      <c r="A2682" s="64" t="n"/>
      <c r="C2682" s="233" t="n"/>
      <c r="D2682" s="233" t="n"/>
      <c r="E2682" s="233" t="inlineStr">
        <is>
          <t>2832-5_6-KP</t>
        </is>
      </c>
      <c r="F2682" s="235" t="n"/>
      <c r="G2682" s="235" t="n"/>
      <c r="H2682" s="234" t="n"/>
      <c r="I2682" s="188" t="n"/>
      <c r="J2682" s="188" t="n"/>
      <c r="K2682" s="188" t="n"/>
      <c r="L2682" s="188" t="n"/>
      <c r="M2682" s="188" t="n"/>
      <c r="N2682" s="188" t="n"/>
      <c r="O2682" s="188" t="n"/>
      <c r="P2682" s="172" t="n"/>
      <c r="Q2682" s="188" t="n"/>
      <c r="R2682" s="172" t="n"/>
      <c r="S2682" s="233" t="n"/>
    </row>
    <row r="2683" s="109">
      <c r="A2683" s="64" t="n"/>
      <c r="C2683" s="233" t="n"/>
      <c r="D2683" s="233" t="n"/>
      <c r="E2683" s="198" t="n"/>
      <c r="F2683" s="235" t="n"/>
      <c r="G2683" s="235" t="n"/>
      <c r="H2683" s="234" t="n"/>
      <c r="I2683" s="188" t="n"/>
      <c r="J2683" s="188" t="n"/>
      <c r="K2683" s="188" t="n"/>
      <c r="L2683" s="188" t="n"/>
      <c r="M2683" s="188" t="n"/>
      <c r="N2683" s="188" t="n"/>
      <c r="O2683" s="188" t="n"/>
      <c r="P2683" s="172" t="n"/>
      <c r="Q2683" s="188" t="n"/>
      <c r="R2683" s="172" t="n"/>
      <c r="S2683" s="233" t="n"/>
    </row>
    <row r="2684" s="109">
      <c r="A2684" s="64" t="n"/>
      <c r="C2684" s="233" t="n"/>
      <c r="D2684" s="233" t="n"/>
      <c r="E2684" s="233" t="n"/>
      <c r="F2684" s="235" t="n"/>
      <c r="G2684" s="235" t="n"/>
      <c r="H2684" s="234" t="n"/>
      <c r="I2684" s="188" t="n"/>
      <c r="J2684" s="188" t="n"/>
      <c r="K2684" s="188" t="n"/>
      <c r="L2684" s="188" t="n"/>
      <c r="M2684" s="188" t="n"/>
      <c r="N2684" s="188" t="n"/>
      <c r="O2684" s="188" t="n"/>
      <c r="P2684" s="172" t="n"/>
      <c r="Q2684" s="188" t="n"/>
      <c r="R2684" s="172" t="n"/>
      <c r="S2684" s="233" t="n"/>
    </row>
  </sheetData>
  <autoFilter ref="B6:S2684"/>
  <dataValidations count="2">
    <dataValidation sqref="A6" showErrorMessage="1" showInputMessage="1" allowBlank="1" type="list">
      <formula1>"Full Data, Quick Price"</formula1>
    </dataValidation>
    <dataValidation sqref="B4:R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ageMargins left="0.7479166666666667" right="0.7479166666666667" top="0.9840277777777777" bottom="0.9840277777777777" header="0.5118055555555555" footer="0.5118055555555555"/>
  <pageSetup orientation="landscape" firstPageNumber="0" horizontalDpi="300" verticalDpi="300"/>
</worksheet>
</file>

<file path=xl/worksheets/sheet11.xml><?xml version="1.0" encoding="utf-8"?>
<worksheet xmlns="http://schemas.openxmlformats.org/spreadsheetml/2006/main">
  <sheetPr codeName="Sheet11">
    <outlinePr summaryBelow="1" summaryRight="1"/>
    <pageSetUpPr autoPageBreaks="0"/>
  </sheetPr>
  <dimension ref="B2:B2"/>
  <sheetViews>
    <sheetView workbookViewId="0">
      <selection activeCell="B2" sqref="B2"/>
    </sheetView>
  </sheetViews>
  <sheetFormatPr baseColWidth="8" defaultColWidth="9.140625" defaultRowHeight="12.75"/>
  <cols>
    <col width="9.140625" customWidth="1" style="109" min="1" max="16384"/>
  </cols>
  <sheetData>
    <row r="2" ht="27" customHeight="1" s="109">
      <c r="B2" s="270" t="inlineStr">
        <is>
          <t>Refer to Seal Master for selections</t>
        </is>
      </c>
    </row>
  </sheetData>
  <pageMargins left="0.75" right="0.75" top="1" bottom="1" header="0.5" footer="0.5"/>
  <pageSetup orientation="portrait"/>
</worksheet>
</file>

<file path=xl/worksheets/sheet12.xml><?xml version="1.0" encoding="utf-8"?>
<worksheet xmlns="http://schemas.openxmlformats.org/spreadsheetml/2006/main">
  <sheetPr codeName="Sheet12">
    <outlinePr summaryBelow="1" summaryRight="1"/>
    <pageSetUpPr autoPageBreaks="0" fitToPage="1"/>
  </sheetPr>
  <dimension ref="A1:AC8441"/>
  <sheetViews>
    <sheetView zoomScaleNormal="108" workbookViewId="0">
      <pane ySplit="7" topLeftCell="A1523" activePane="bottomLeft" state="frozen"/>
      <selection activeCell="B42" sqref="B42"/>
      <selection pane="bottomLeft" activeCell="S2433" sqref="S2433"/>
    </sheetView>
  </sheetViews>
  <sheetFormatPr baseColWidth="8" defaultRowHeight="12.75" outlineLevelRow="1"/>
  <cols>
    <col width="26.7109375" bestFit="1" customWidth="1" style="64" min="1" max="1"/>
    <col width="6.7109375" customWidth="1" style="109" min="2" max="2"/>
    <col width="3.7109375" customWidth="1" style="109" min="3" max="3"/>
    <col width="9.28515625" customWidth="1" style="109" min="4" max="4"/>
    <col width="9.85546875" customWidth="1" style="109" min="5" max="5"/>
    <col width="32.140625" bestFit="1" customWidth="1" style="109" min="6" max="6"/>
    <col width="32.140625" customWidth="1" style="109" min="7" max="7"/>
    <col width="11.7109375" bestFit="1" customWidth="1" style="109" min="8" max="8"/>
    <col width="13.42578125" customWidth="1" style="109" min="9" max="10"/>
    <col width="16.5703125" bestFit="1" customWidth="1" style="109" min="11" max="12"/>
    <col width="12.5703125" customWidth="1" style="109" min="13" max="13"/>
    <col width="13" bestFit="1" customWidth="1" style="109" min="14" max="14"/>
    <col width="28.42578125" customWidth="1" style="109" min="15" max="15"/>
    <col width="21.140625" bestFit="1" customWidth="1" style="273" min="16" max="16"/>
    <col width="14.5703125" bestFit="1" customWidth="1" style="109" min="17" max="17"/>
    <col width="9" customWidth="1" style="157" min="18" max="18"/>
    <col width="10.85546875" customWidth="1" style="157" min="19" max="19"/>
    <col width="13.85546875" bestFit="1" customWidth="1" style="157" min="20" max="20"/>
    <col width="13.85546875" customWidth="1" style="157" min="21" max="21"/>
    <col width="11.85546875" customWidth="1" style="273" min="22" max="22"/>
    <col width="16.85546875" customWidth="1" style="109" min="23" max="23"/>
  </cols>
  <sheetData>
    <row r="1" ht="13.5" customFormat="1" customHeight="1" s="60" thickBot="1">
      <c r="A1" s="45" t="inlineStr">
        <is>
          <t>Export Set-up</t>
        </is>
      </c>
      <c r="B1" s="133" t="inlineStr">
        <is>
          <t>Y:\Jaime's CKB\KP_bases_1-16-19.xml</t>
        </is>
      </c>
      <c r="C1" s="133" t="n"/>
      <c r="D1" s="133" t="n"/>
      <c r="E1" s="133" t="n"/>
      <c r="F1" s="46" t="n"/>
      <c r="G1" s="46" t="n"/>
      <c r="H1" s="46" t="n"/>
      <c r="I1" s="56" t="n"/>
      <c r="J1" s="56" t="n"/>
      <c r="K1" s="56" t="n"/>
      <c r="L1" s="56" t="n"/>
      <c r="M1" s="56" t="n"/>
      <c r="N1" s="56" t="n"/>
      <c r="O1" s="56" t="n"/>
      <c r="P1" s="125" t="n"/>
      <c r="Q1" s="56" t="n"/>
      <c r="R1" s="230" t="n"/>
      <c r="S1" s="230" t="n"/>
      <c r="T1" s="230" t="n"/>
      <c r="U1" s="230" t="n"/>
      <c r="V1" s="56" t="n"/>
      <c r="W1" s="56" t="n"/>
      <c r="AC1" s="60" t="inlineStr">
        <is>
          <t>PSD v1.2</t>
        </is>
      </c>
    </row>
    <row r="2" outlineLevel="1" ht="14.45" customHeight="1" s="109" thickTop="1">
      <c r="A2" s="42" t="inlineStr">
        <is>
          <t>Price_BOM_KP_Baseplates</t>
        </is>
      </c>
      <c r="B2" s="58" t="n"/>
      <c r="C2" s="58" t="n"/>
      <c r="D2" s="58" t="n"/>
      <c r="E2" s="58" t="n"/>
      <c r="F2" s="58">
        <f>IF($A$7="Full Data", "ID", "")</f>
        <v/>
      </c>
      <c r="G2" s="58">
        <f>IF($A$7="Quick Price", "ID", "")</f>
        <v/>
      </c>
      <c r="H2" s="58" t="inlineStr">
        <is>
          <t>Model</t>
        </is>
      </c>
      <c r="I2" s="58">
        <f>IF($A$7="Full Data", "ConstrCode","")</f>
        <v/>
      </c>
      <c r="J2" s="58" t="n"/>
      <c r="K2" s="58" t="n"/>
      <c r="L2" s="58" t="n"/>
      <c r="M2" s="58" t="inlineStr">
        <is>
          <t>BaseType</t>
        </is>
      </c>
      <c r="N2" s="58" t="inlineStr">
        <is>
          <t>FrameSize</t>
        </is>
      </c>
      <c r="O2" s="58" t="inlineStr">
        <is>
          <t>DripPan</t>
        </is>
      </c>
      <c r="P2" s="58" t="inlineStr">
        <is>
          <t>CplgType</t>
        </is>
      </c>
      <c r="Q2" s="58" t="n"/>
      <c r="R2" s="66" t="inlineStr">
        <is>
          <t>BOM</t>
        </is>
      </c>
      <c r="S2" s="66" t="inlineStr">
        <is>
          <t>PriceID</t>
        </is>
      </c>
      <c r="T2" s="66" t="n"/>
      <c r="U2" s="66" t="n"/>
      <c r="V2" s="58" t="inlineStr">
        <is>
          <t>LeadtimeID</t>
        </is>
      </c>
      <c r="W2" s="58" t="inlineStr">
        <is>
          <t>Weight</t>
        </is>
      </c>
    </row>
    <row r="3" outlineLevel="1" s="109">
      <c r="A3" s="42">
        <f>IF($A$7="Full Data", "Baseplates", "BasicOptionsDynamicDesc")</f>
        <v/>
      </c>
      <c r="B3" s="58" t="n"/>
      <c r="C3" s="58" t="n"/>
      <c r="D3" s="58" t="n"/>
      <c r="E3" s="58" t="n"/>
      <c r="F3" s="58">
        <f>IF($A$7="Full Data", "PriceList","")</f>
        <v/>
      </c>
      <c r="G3" s="58">
        <f>IF($A$7="Quick Price", "PriceList","")</f>
        <v/>
      </c>
      <c r="H3" s="58" t="n"/>
      <c r="I3" s="58" t="n"/>
      <c r="J3" s="58" t="n"/>
      <c r="K3" s="58" t="inlineStr">
        <is>
          <t>ID</t>
        </is>
      </c>
      <c r="L3" s="58" t="n"/>
      <c r="M3" s="58" t="n"/>
      <c r="N3" s="58" t="n"/>
      <c r="O3" s="58" t="n"/>
      <c r="P3" s="58" t="n"/>
      <c r="Q3" s="58" t="n"/>
      <c r="R3" s="66" t="n"/>
      <c r="S3" s="66" t="n"/>
      <c r="T3" s="66" t="n"/>
      <c r="U3" s="66" t="n"/>
      <c r="V3" s="58" t="n"/>
      <c r="W3" s="58" t="n"/>
    </row>
    <row r="4" outlineLevel="1" s="109">
      <c r="A4" s="42">
        <f>IF($A$7="Full Data", "Baseplates", "BasicOptionsDynamicDesc")</f>
        <v/>
      </c>
      <c r="B4" s="58" t="n"/>
      <c r="C4" s="58" t="n"/>
      <c r="D4" s="58" t="n"/>
      <c r="E4" s="58" t="n"/>
      <c r="F4" s="58">
        <f>IF($A$7="Full Data", "PriceList","")</f>
        <v/>
      </c>
      <c r="G4" s="58" t="n"/>
      <c r="H4" s="58" t="n"/>
      <c r="I4" s="58" t="n"/>
      <c r="J4" s="58" t="n"/>
      <c r="K4" s="58" t="inlineStr">
        <is>
          <t>ID</t>
        </is>
      </c>
      <c r="L4" s="58">
        <f>IF($A$7="Quick Price", "ID", "")</f>
        <v/>
      </c>
      <c r="M4" s="58" t="n"/>
      <c r="N4" s="58" t="n"/>
      <c r="O4" s="58" t="n"/>
      <c r="P4" s="58" t="n"/>
      <c r="Q4" s="58" t="n"/>
      <c r="R4" s="66" t="n"/>
      <c r="S4" s="66" t="n"/>
      <c r="T4" s="66" t="n"/>
      <c r="U4" s="66" t="n"/>
      <c r="V4" s="58" t="n"/>
      <c r="W4" s="58" t="n"/>
    </row>
    <row r="5" outlineLevel="1" customFormat="1" s="62">
      <c r="A5" s="49" t="inlineStr">
        <is>
          <t>[Attribute type]</t>
        </is>
      </c>
      <c r="B5" s="61" t="n"/>
      <c r="C5" s="61" t="n"/>
      <c r="D5" s="61" t="n"/>
      <c r="E5" s="61" t="n"/>
      <c r="F5" s="61">
        <f>IF($A$7="Full Data", "pointer-merge","")</f>
        <v/>
      </c>
      <c r="G5" s="61">
        <f>IF($A$7="Quick Price", "pointer-merge","")</f>
        <v/>
      </c>
      <c r="H5" s="61" t="inlineStr">
        <is>
          <t>text</t>
        </is>
      </c>
      <c r="I5" s="61">
        <f>IF($A$7="Full Data", "text","")</f>
        <v/>
      </c>
      <c r="J5" s="61" t="n"/>
      <c r="K5" s="61" t="inlineStr">
        <is>
          <t>pointer-merge</t>
        </is>
      </c>
      <c r="L5" s="61">
        <f>IF($A$7="Quick Price", "pointer-merge","")</f>
        <v/>
      </c>
      <c r="M5" s="61" t="inlineStr">
        <is>
          <t>text</t>
        </is>
      </c>
      <c r="N5" s="61" t="inlineStr">
        <is>
          <t>text</t>
        </is>
      </c>
      <c r="O5" s="61" t="inlineStr">
        <is>
          <t>text</t>
        </is>
      </c>
      <c r="P5" s="61" t="inlineStr">
        <is>
          <t>text</t>
        </is>
      </c>
      <c r="Q5" s="61" t="n"/>
      <c r="R5" s="61" t="inlineStr">
        <is>
          <t>text</t>
        </is>
      </c>
      <c r="S5" s="61" t="inlineStr">
        <is>
          <t>pointer-merge</t>
        </is>
      </c>
      <c r="T5" s="61" t="n"/>
      <c r="U5" s="61" t="n"/>
      <c r="V5" s="61" t="inlineStr">
        <is>
          <t>pointer-merge</t>
        </is>
      </c>
      <c r="W5" s="61" t="inlineStr">
        <is>
          <t>double</t>
        </is>
      </c>
      <c r="X5" s="51" t="inlineStr">
        <is>
          <t>[END]</t>
        </is>
      </c>
    </row>
    <row r="6" outlineLevel="1" ht="13.5" customFormat="1" customHeight="1" s="60" thickBot="1">
      <c r="A6" s="53" t="inlineStr">
        <is>
          <t>[Attribute width]</t>
        </is>
      </c>
      <c r="B6" s="63" t="n"/>
      <c r="C6" s="63" t="n"/>
      <c r="D6" s="63" t="n"/>
      <c r="E6" s="63" t="n"/>
      <c r="F6" s="63" t="n"/>
      <c r="G6" s="63" t="n"/>
      <c r="H6" s="63" t="n"/>
      <c r="I6" s="63" t="n"/>
      <c r="J6" s="63" t="n"/>
      <c r="K6" s="63" t="n"/>
      <c r="L6" s="63" t="n"/>
      <c r="M6" s="63" t="n"/>
      <c r="N6" s="63" t="n"/>
      <c r="O6" s="63" t="n"/>
      <c r="P6" s="63" t="n"/>
      <c r="Q6" s="63" t="n"/>
      <c r="R6" s="76" t="n"/>
      <c r="S6" s="76" t="n"/>
      <c r="T6" s="76" t="n"/>
      <c r="U6" s="76" t="n"/>
      <c r="V6" s="63" t="n"/>
      <c r="W6" s="63" t="n"/>
    </row>
    <row r="7" ht="13.5" customHeight="1" s="109" thickTop="1">
      <c r="A7" s="64" t="inlineStr">
        <is>
          <t>Full Data</t>
        </is>
      </c>
      <c r="B7" s="10" t="inlineStr">
        <is>
          <t>Item</t>
        </is>
      </c>
      <c r="C7" s="10" t="inlineStr">
        <is>
          <t>QP-base check</t>
        </is>
      </c>
      <c r="D7" s="10" t="inlineStr">
        <is>
          <t>QP_cplg check</t>
        </is>
      </c>
      <c r="E7" s="10" t="inlineStr">
        <is>
          <t>QP- check of base and cplg</t>
        </is>
      </c>
      <c r="F7" s="143" t="inlineStr">
        <is>
          <t>ID</t>
        </is>
      </c>
      <c r="G7" s="143" t="n"/>
      <c r="H7" s="143" t="inlineStr">
        <is>
          <t>Model</t>
        </is>
      </c>
      <c r="I7" s="143" t="inlineStr">
        <is>
          <t>Const Code</t>
        </is>
      </c>
      <c r="J7" s="143" t="n"/>
      <c r="K7" s="273" t="inlineStr">
        <is>
          <t>OptionID</t>
        </is>
      </c>
      <c r="L7" s="273" t="inlineStr">
        <is>
          <t>OptionID</t>
        </is>
      </c>
      <c r="M7" s="143" t="inlineStr">
        <is>
          <t>Base Type</t>
        </is>
      </c>
      <c r="N7" s="143" t="inlineStr">
        <is>
          <t>FrameSize</t>
        </is>
      </c>
      <c r="O7" s="258" t="inlineStr">
        <is>
          <t>Drip Pan</t>
        </is>
      </c>
      <c r="P7" s="258" t="inlineStr">
        <is>
          <t>Cplg Type</t>
        </is>
      </c>
      <c r="Q7" s="143" t="inlineStr">
        <is>
          <t>Cplg Size</t>
        </is>
      </c>
      <c r="R7" s="143" t="inlineStr">
        <is>
          <t>BOM</t>
        </is>
      </c>
      <c r="S7" s="143" t="inlineStr">
        <is>
          <t>Price ID</t>
        </is>
      </c>
      <c r="T7" s="143" t="inlineStr">
        <is>
          <t>2021 Pricing</t>
        </is>
      </c>
      <c r="U7" s="143" t="inlineStr">
        <is>
          <t>2021 PriceType</t>
        </is>
      </c>
      <c r="V7" s="258" t="inlineStr">
        <is>
          <t>LeadTimeID</t>
        </is>
      </c>
      <c r="W7" s="143" t="inlineStr">
        <is>
          <t>Weight</t>
        </is>
      </c>
    </row>
    <row r="8">
      <c r="A8" s="44" t="inlineStr">
        <is>
          <t>[START]</t>
        </is>
      </c>
      <c r="B8" t="n">
        <v>1</v>
      </c>
      <c r="C8">
        <f>IF(K8 = "BaseplateSteel","Y","N")</f>
        <v/>
      </c>
      <c r="D8">
        <f>OR(P8 = "Woods_Sureflex", P8 = "Falk_T10_Grid")</f>
        <v/>
      </c>
      <c r="E8">
        <f>IF(AND(C8="Y", D8=TRUE),"Y","N")</f>
        <v/>
      </c>
      <c r="F8" t="inlineStr">
        <is>
          <t>ConTab_BOM_KP_Baseplates_1</t>
        </is>
      </c>
      <c r="G8">
        <f>IF(E8="Y",F8,"")</f>
        <v/>
      </c>
      <c r="H8" s="273" t="inlineStr">
        <is>
          <t>2095-1_2-KP</t>
        </is>
      </c>
      <c r="I8" s="273" t="n"/>
      <c r="J8" s="273" t="n"/>
      <c r="K8" s="273" t="inlineStr">
        <is>
          <t>BaseplateSteel</t>
        </is>
      </c>
      <c r="L8" s="273" t="inlineStr">
        <is>
          <t>Baseplate_Steel</t>
        </is>
      </c>
      <c r="M8" s="273" t="inlineStr">
        <is>
          <t>Steel</t>
        </is>
      </c>
      <c r="N8" t="inlineStr">
        <is>
          <t>143T</t>
        </is>
      </c>
      <c r="O8" t="inlineStr">
        <is>
          <t>:No Drip Pan:Standard Drip Pan:</t>
        </is>
      </c>
      <c r="P8" s="235" t="inlineStr">
        <is>
          <t>Woods_Sureflex</t>
        </is>
      </c>
      <c r="Q8" t="inlineStr">
        <is>
          <t>Woods 4S</t>
        </is>
      </c>
      <c r="R8" t="n">
        <v>96700589</v>
      </c>
      <c r="S8" s="233" t="inlineStr">
        <is>
          <t>B101528</t>
        </is>
      </c>
      <c r="T8" s="233" t="n">
        <v>688</v>
      </c>
      <c r="U8" s="233" t="inlineStr">
        <is>
          <t>Priced</t>
        </is>
      </c>
      <c r="V8" s="273" t="inlineStr">
        <is>
          <t>LT028</t>
        </is>
      </c>
      <c r="W8" t="n">
        <v>35</v>
      </c>
    </row>
    <row r="9">
      <c r="B9" t="n">
        <v>2</v>
      </c>
      <c r="C9">
        <f>IF(K9 = "BaseplateSteel","Y","N")</f>
        <v/>
      </c>
      <c r="D9">
        <f>OR(P9 = "Woods_Sureflex", P9 = "Falk_T10_Grid")</f>
        <v/>
      </c>
      <c r="E9">
        <f>IF(AND(C9="Y", D9=TRUE),"Y","N")</f>
        <v/>
      </c>
      <c r="F9" t="inlineStr">
        <is>
          <t>ConTab_BOM_KP_Baseplates_2</t>
        </is>
      </c>
      <c r="G9">
        <f>IF(E9="Y",F9,"")</f>
        <v/>
      </c>
      <c r="H9" s="273" t="inlineStr">
        <is>
          <t>2095-1_2-KP</t>
        </is>
      </c>
      <c r="I9" s="273" t="n"/>
      <c r="J9" s="273" t="n"/>
      <c r="K9" s="273" t="inlineStr">
        <is>
          <t>BaseplateSteel</t>
        </is>
      </c>
      <c r="L9" s="273" t="inlineStr">
        <is>
          <t>Baseplate_Steel</t>
        </is>
      </c>
      <c r="M9" s="273" t="inlineStr">
        <is>
          <t>Steel</t>
        </is>
      </c>
      <c r="N9" t="inlineStr">
        <is>
          <t>145T</t>
        </is>
      </c>
      <c r="O9" t="inlineStr">
        <is>
          <t>:No Drip Pan:Standard Drip Pan:</t>
        </is>
      </c>
      <c r="P9" s="235" t="inlineStr">
        <is>
          <t>Woods_Sureflex</t>
        </is>
      </c>
      <c r="Q9" t="inlineStr">
        <is>
          <t>Woods 4S</t>
        </is>
      </c>
      <c r="R9" t="n">
        <v>96700589</v>
      </c>
      <c r="S9" s="233" t="inlineStr">
        <is>
          <t>B101528</t>
        </is>
      </c>
      <c r="T9" s="233" t="n">
        <v>688</v>
      </c>
      <c r="U9" s="233" t="inlineStr">
        <is>
          <t>Priced</t>
        </is>
      </c>
      <c r="V9" s="273" t="inlineStr">
        <is>
          <t>LT028</t>
        </is>
      </c>
      <c r="W9" t="n">
        <v>35</v>
      </c>
    </row>
    <row r="10">
      <c r="B10" t="n">
        <v>3</v>
      </c>
      <c r="C10">
        <f>IF(K10 = "BaseplateSteel","Y","N")</f>
        <v/>
      </c>
      <c r="D10">
        <f>OR(P10 = "Woods_Sureflex", P10 = "Falk_T10_Grid")</f>
        <v/>
      </c>
      <c r="E10">
        <f>IF(AND(C10="Y", D10=TRUE),"Y","N")</f>
        <v/>
      </c>
      <c r="F10" t="inlineStr">
        <is>
          <t>ConTab_BOM_KP_Baseplates_3</t>
        </is>
      </c>
      <c r="G10">
        <f>IF(E10="Y",F10,"")</f>
        <v/>
      </c>
      <c r="H10" s="273" t="inlineStr">
        <is>
          <t>2095-1_2-KP</t>
        </is>
      </c>
      <c r="I10" s="273" t="n"/>
      <c r="J10" s="273" t="n"/>
      <c r="K10" s="273" t="inlineStr">
        <is>
          <t>BaseplateSteel</t>
        </is>
      </c>
      <c r="L10" s="273" t="inlineStr">
        <is>
          <t>Baseplate_Steel</t>
        </is>
      </c>
      <c r="M10" s="273" t="inlineStr">
        <is>
          <t>Steel</t>
        </is>
      </c>
      <c r="N10" t="inlineStr">
        <is>
          <t>182T</t>
        </is>
      </c>
      <c r="O10" t="inlineStr">
        <is>
          <t>:No Drip Pan:Standard Drip Pan:</t>
        </is>
      </c>
      <c r="P10" s="235" t="inlineStr">
        <is>
          <t>Woods_Sureflex</t>
        </is>
      </c>
      <c r="Q10" t="inlineStr">
        <is>
          <t>Woods 5S</t>
        </is>
      </c>
      <c r="R10" t="n">
        <v>96700590</v>
      </c>
      <c r="S10" s="233" t="inlineStr">
        <is>
          <t>B101529</t>
        </is>
      </c>
      <c r="T10" s="233" t="n">
        <v>758</v>
      </c>
      <c r="U10" s="233" t="inlineStr">
        <is>
          <t>Priced</t>
        </is>
      </c>
      <c r="V10" s="273" t="inlineStr">
        <is>
          <t>LT028</t>
        </is>
      </c>
      <c r="W10" t="n">
        <v>60</v>
      </c>
    </row>
    <row r="11" s="109">
      <c r="A11" s="64" t="n"/>
      <c r="B11" t="n">
        <v>4</v>
      </c>
      <c r="C11">
        <f>IF(K11 = "BaseplateSteel","Y","N")</f>
        <v/>
      </c>
      <c r="D11">
        <f>OR(P11 = "Woods_Sureflex", P11 = "Falk_T10_Grid")</f>
        <v/>
      </c>
      <c r="E11">
        <f>IF(AND(C11="Y", D11=TRUE),"Y","N")</f>
        <v/>
      </c>
      <c r="F11" t="inlineStr">
        <is>
          <t>ConTab_BOM_KP_Baseplates_4</t>
        </is>
      </c>
      <c r="G11">
        <f>IF(E11="Y",F11,"")</f>
        <v/>
      </c>
      <c r="H11" s="273" t="inlineStr">
        <is>
          <t>2095-1_2-KP</t>
        </is>
      </c>
      <c r="I11" s="273" t="n"/>
      <c r="J11" s="273" t="n"/>
      <c r="K11" s="273" t="inlineStr">
        <is>
          <t>BaseplateSteel</t>
        </is>
      </c>
      <c r="L11" s="273" t="inlineStr">
        <is>
          <t>Baseplate_Steel</t>
        </is>
      </c>
      <c r="M11" s="273" t="inlineStr">
        <is>
          <t>Steel</t>
        </is>
      </c>
      <c r="N11" t="inlineStr">
        <is>
          <t>184T</t>
        </is>
      </c>
      <c r="O11" t="inlineStr">
        <is>
          <t>:No Drip Pan:Standard Drip Pan:</t>
        </is>
      </c>
      <c r="P11" s="235" t="inlineStr">
        <is>
          <t>Woods_Sureflex</t>
        </is>
      </c>
      <c r="Q11" t="inlineStr">
        <is>
          <t>Woods 5S</t>
        </is>
      </c>
      <c r="R11" t="n">
        <v>96700590</v>
      </c>
      <c r="S11" s="233" t="inlineStr">
        <is>
          <t>B101529</t>
        </is>
      </c>
      <c r="T11" s="233" t="n">
        <v>758</v>
      </c>
      <c r="U11" s="233" t="inlineStr">
        <is>
          <t>Priced</t>
        </is>
      </c>
      <c r="V11" s="273" t="inlineStr">
        <is>
          <t>LT028</t>
        </is>
      </c>
      <c r="W11" t="n">
        <v>60</v>
      </c>
    </row>
    <row r="12">
      <c r="B12" t="n">
        <v>5</v>
      </c>
      <c r="C12">
        <f>IF(K12 = "BaseplateSteel","Y","N")</f>
        <v/>
      </c>
      <c r="D12">
        <f>OR(P12 = "Woods_Sureflex", P12 = "Falk_T10_Grid")</f>
        <v/>
      </c>
      <c r="E12">
        <f>IF(AND(C12="Y", D12=TRUE),"Y","N")</f>
        <v/>
      </c>
      <c r="F12" t="inlineStr">
        <is>
          <t>ConTab_BOM_KP_Baseplates_5</t>
        </is>
      </c>
      <c r="G12">
        <f>IF(E12="Y",F12,"")</f>
        <v/>
      </c>
      <c r="H12" s="273" t="inlineStr">
        <is>
          <t>2095-1_2-KP</t>
        </is>
      </c>
      <c r="I12" s="273" t="n"/>
      <c r="J12" s="273" t="n"/>
      <c r="K12" s="273" t="inlineStr">
        <is>
          <t>BaseplateSteel</t>
        </is>
      </c>
      <c r="L12" s="273" t="inlineStr">
        <is>
          <t>Baseplate_Steel</t>
        </is>
      </c>
      <c r="M12" s="273" t="inlineStr">
        <is>
          <t>Steel</t>
        </is>
      </c>
      <c r="N12" t="inlineStr">
        <is>
          <t>213T</t>
        </is>
      </c>
      <c r="O12" t="inlineStr">
        <is>
          <t>:No Drip Pan:Standard Drip Pan:</t>
        </is>
      </c>
      <c r="P12" s="235" t="inlineStr">
        <is>
          <t>Woods_Sureflex</t>
        </is>
      </c>
      <c r="Q12" t="inlineStr">
        <is>
          <t>Woods 6S</t>
        </is>
      </c>
      <c r="R12" t="n">
        <v>96700591</v>
      </c>
      <c r="S12" s="233" t="inlineStr">
        <is>
          <t>B101530</t>
        </is>
      </c>
      <c r="T12" s="233" t="n">
        <v>824</v>
      </c>
      <c r="U12" s="233" t="inlineStr">
        <is>
          <t>Priced</t>
        </is>
      </c>
      <c r="V12" s="273" t="inlineStr">
        <is>
          <t>LT028</t>
        </is>
      </c>
      <c r="W12" t="n">
        <v>70</v>
      </c>
    </row>
    <row r="13">
      <c r="B13" t="n">
        <v>6</v>
      </c>
      <c r="C13">
        <f>IF(K13 = "BaseplateSteel","Y","N")</f>
        <v/>
      </c>
      <c r="D13">
        <f>OR(P13 = "Woods_Sureflex", P13 = "Falk_T10_Grid")</f>
        <v/>
      </c>
      <c r="E13">
        <f>IF(AND(C13="Y", D13=TRUE),"Y","N")</f>
        <v/>
      </c>
      <c r="F13" t="inlineStr">
        <is>
          <t>ConTab_BOM_KP_Baseplates_6</t>
        </is>
      </c>
      <c r="G13">
        <f>IF(E13="Y",F13,"")</f>
        <v/>
      </c>
      <c r="H13" s="273" t="inlineStr">
        <is>
          <t>2095-1_2-KP</t>
        </is>
      </c>
      <c r="I13" s="273" t="n"/>
      <c r="J13" s="273" t="n"/>
      <c r="K13" s="273" t="inlineStr">
        <is>
          <t>BaseplateSteel</t>
        </is>
      </c>
      <c r="L13" s="273" t="inlineStr">
        <is>
          <t>Baseplate_Steel</t>
        </is>
      </c>
      <c r="M13" s="273" t="inlineStr">
        <is>
          <t>Steel</t>
        </is>
      </c>
      <c r="N13" t="inlineStr">
        <is>
          <t>215T</t>
        </is>
      </c>
      <c r="O13" t="inlineStr">
        <is>
          <t>:No Drip Pan:Standard Drip Pan:</t>
        </is>
      </c>
      <c r="P13" s="235" t="inlineStr">
        <is>
          <t>Woods_Sureflex</t>
        </is>
      </c>
      <c r="Q13" t="inlineStr">
        <is>
          <t>Woods 6S</t>
        </is>
      </c>
      <c r="R13" t="n">
        <v>96700591</v>
      </c>
      <c r="S13" s="233" t="inlineStr">
        <is>
          <t>B101530</t>
        </is>
      </c>
      <c r="T13" s="233" t="n">
        <v>824</v>
      </c>
      <c r="U13" s="233" t="inlineStr">
        <is>
          <t>Priced</t>
        </is>
      </c>
      <c r="V13" s="273" t="inlineStr">
        <is>
          <t>LT028</t>
        </is>
      </c>
      <c r="W13" t="n">
        <v>70</v>
      </c>
    </row>
    <row r="14">
      <c r="B14" t="n">
        <v>7</v>
      </c>
      <c r="C14">
        <f>IF(K14 = "BaseplateSteel","Y","N")</f>
        <v/>
      </c>
      <c r="D14">
        <f>OR(P14 = "Woods_Sureflex", P14 = "Falk_T10_Grid")</f>
        <v/>
      </c>
      <c r="E14">
        <f>IF(AND(C14="Y", D14=TRUE),"Y","N")</f>
        <v/>
      </c>
      <c r="F14" t="inlineStr">
        <is>
          <t>ConTab_BOM_KP_Baseplates_7</t>
        </is>
      </c>
      <c r="G14">
        <f>IF(E14="Y",F14,"")</f>
        <v/>
      </c>
      <c r="H14" s="273" t="inlineStr">
        <is>
          <t>2095-1_2-KP</t>
        </is>
      </c>
      <c r="I14" s="273" t="n"/>
      <c r="J14" s="273" t="n"/>
      <c r="K14" s="273" t="inlineStr">
        <is>
          <t>BaseplateSteel</t>
        </is>
      </c>
      <c r="L14" s="273" t="inlineStr">
        <is>
          <t>Baseplate_Steel</t>
        </is>
      </c>
      <c r="M14" s="273" t="inlineStr">
        <is>
          <t>Steel</t>
        </is>
      </c>
      <c r="N14" t="inlineStr">
        <is>
          <t>254T</t>
        </is>
      </c>
      <c r="O14" t="inlineStr">
        <is>
          <t>:No Drip Pan:Standard Drip Pan:</t>
        </is>
      </c>
      <c r="P14" s="235" t="inlineStr">
        <is>
          <t>Woods_Sureflex</t>
        </is>
      </c>
      <c r="Q14" t="inlineStr">
        <is>
          <t>Woods 7S</t>
        </is>
      </c>
      <c r="R14" t="n">
        <v>96700602</v>
      </c>
      <c r="S14" s="233" t="inlineStr">
        <is>
          <t>B101531</t>
        </is>
      </c>
      <c r="T14" s="233" t="n">
        <v>896</v>
      </c>
      <c r="U14" s="233" t="inlineStr">
        <is>
          <t>Priced</t>
        </is>
      </c>
      <c r="V14" s="273" t="inlineStr">
        <is>
          <t>LT028</t>
        </is>
      </c>
      <c r="W14" t="n">
        <v>135</v>
      </c>
    </row>
    <row r="15">
      <c r="B15" t="n">
        <v>8</v>
      </c>
      <c r="C15">
        <f>IF(K15 = "BaseplateSteel","Y","N")</f>
        <v/>
      </c>
      <c r="D15">
        <f>OR(P15 = "Woods_Sureflex", P15 = "Falk_T10_Grid")</f>
        <v/>
      </c>
      <c r="E15">
        <f>IF(AND(C15="Y", D15=TRUE),"Y","N")</f>
        <v/>
      </c>
      <c r="F15" t="inlineStr">
        <is>
          <t>ConTab_BOM_KP_Baseplates_8</t>
        </is>
      </c>
      <c r="G15">
        <f>IF(E15="Y",F15,"")</f>
        <v/>
      </c>
      <c r="H15" s="273" t="inlineStr">
        <is>
          <t>2095-1_2-KP</t>
        </is>
      </c>
      <c r="I15" s="273" t="n"/>
      <c r="J15" s="273" t="n"/>
      <c r="K15" s="273" t="inlineStr">
        <is>
          <t>BaseplateSteel</t>
        </is>
      </c>
      <c r="L15" s="273" t="inlineStr">
        <is>
          <t>Baseplate_Steel</t>
        </is>
      </c>
      <c r="M15" s="273" t="inlineStr">
        <is>
          <t>Steel</t>
        </is>
      </c>
      <c r="N15" t="inlineStr">
        <is>
          <t>256T</t>
        </is>
      </c>
      <c r="O15" t="inlineStr">
        <is>
          <t>:No Drip Pan:Standard Drip Pan:</t>
        </is>
      </c>
      <c r="P15" s="235" t="inlineStr">
        <is>
          <t>Woods_Sureflex</t>
        </is>
      </c>
      <c r="Q15" t="inlineStr">
        <is>
          <t>Woods 7S</t>
        </is>
      </c>
      <c r="R15" t="n">
        <v>96700602</v>
      </c>
      <c r="S15" s="233" t="inlineStr">
        <is>
          <t>B101531</t>
        </is>
      </c>
      <c r="T15" s="233" t="n">
        <v>896</v>
      </c>
      <c r="U15" s="233" t="inlineStr">
        <is>
          <t>Priced</t>
        </is>
      </c>
      <c r="V15" s="273" t="inlineStr">
        <is>
          <t>LT028</t>
        </is>
      </c>
      <c r="W15" t="n">
        <v>135</v>
      </c>
    </row>
    <row r="16">
      <c r="B16" t="n">
        <v>9</v>
      </c>
      <c r="C16">
        <f>IF(K16 = "BaseplateSteel","Y","N")</f>
        <v/>
      </c>
      <c r="D16">
        <f>OR(P16 = "Woods_Sureflex", P16 = "Falk_T10_Grid")</f>
        <v/>
      </c>
      <c r="E16">
        <f>IF(AND(C16="Y", D16=TRUE),"Y","N")</f>
        <v/>
      </c>
      <c r="F16" t="inlineStr">
        <is>
          <t>ConTab_BOM_KP_Baseplates_9</t>
        </is>
      </c>
      <c r="G16">
        <f>IF(E16="Y",F16,"")</f>
        <v/>
      </c>
      <c r="H16" s="273" t="inlineStr">
        <is>
          <t>2095-1_2-KP</t>
        </is>
      </c>
      <c r="I16" s="273" t="n"/>
      <c r="J16" s="273" t="n"/>
      <c r="K16" s="273" t="inlineStr">
        <is>
          <t>BaseplateSteel</t>
        </is>
      </c>
      <c r="L16" s="273" t="inlineStr">
        <is>
          <t>Baseplate_Steel</t>
        </is>
      </c>
      <c r="M16" s="273" t="inlineStr">
        <is>
          <t>Steel</t>
        </is>
      </c>
      <c r="N16" t="inlineStr">
        <is>
          <t>284TS</t>
        </is>
      </c>
      <c r="O16" t="inlineStr">
        <is>
          <t>:No Drip Pan:Standard Drip Pan:</t>
        </is>
      </c>
      <c r="P16" s="235" t="inlineStr">
        <is>
          <t>Woods_Sureflex</t>
        </is>
      </c>
      <c r="Q16" t="inlineStr">
        <is>
          <t>Woods 8S</t>
        </is>
      </c>
      <c r="R16" t="n">
        <v>96700603</v>
      </c>
      <c r="S16" s="233" t="inlineStr">
        <is>
          <t>B101532</t>
        </is>
      </c>
      <c r="T16" s="233" t="n">
        <v>960</v>
      </c>
      <c r="U16" s="233" t="inlineStr">
        <is>
          <t>Priced</t>
        </is>
      </c>
      <c r="V16" s="273" t="inlineStr">
        <is>
          <t>LT028</t>
        </is>
      </c>
      <c r="W16" t="n">
        <v>200</v>
      </c>
    </row>
    <row r="17">
      <c r="B17" t="n">
        <v>10</v>
      </c>
      <c r="C17">
        <f>IF(K17 = "BaseplateSteel","Y","N")</f>
        <v/>
      </c>
      <c r="D17">
        <f>OR(P17 = "Woods_Sureflex", P17 = "Falk_T10_Grid")</f>
        <v/>
      </c>
      <c r="E17">
        <f>IF(AND(C17="Y", D17=TRUE),"Y","N")</f>
        <v/>
      </c>
      <c r="F17" t="inlineStr">
        <is>
          <t>ConTab_BOM_KP_Baseplates_10</t>
        </is>
      </c>
      <c r="G17">
        <f>IF(E17="Y",F17,"")</f>
        <v/>
      </c>
      <c r="H17" s="273" t="inlineStr">
        <is>
          <t>2095-1_2-KP</t>
        </is>
      </c>
      <c r="I17" s="273" t="n"/>
      <c r="J17" s="273" t="n"/>
      <c r="K17" s="273" t="inlineStr">
        <is>
          <t>BaseplateSteel</t>
        </is>
      </c>
      <c r="L17" s="273" t="inlineStr">
        <is>
          <t>Baseplate_Steel</t>
        </is>
      </c>
      <c r="M17" s="273" t="inlineStr">
        <is>
          <t>Steel</t>
        </is>
      </c>
      <c r="N17" t="inlineStr">
        <is>
          <t>286TS</t>
        </is>
      </c>
      <c r="O17" t="inlineStr">
        <is>
          <t>:No Drip Pan:Standard Drip Pan:</t>
        </is>
      </c>
      <c r="P17" s="235" t="inlineStr">
        <is>
          <t>Woods_Sureflex</t>
        </is>
      </c>
      <c r="Q17" t="inlineStr">
        <is>
          <t>Woods 8S</t>
        </is>
      </c>
      <c r="R17" t="n">
        <v>96700603</v>
      </c>
      <c r="S17" s="233" t="inlineStr">
        <is>
          <t>B101532</t>
        </is>
      </c>
      <c r="T17" s="233" t="n">
        <v>960</v>
      </c>
      <c r="U17" s="233" t="inlineStr">
        <is>
          <t>Priced</t>
        </is>
      </c>
      <c r="V17" s="273" t="inlineStr">
        <is>
          <t>LT028</t>
        </is>
      </c>
      <c r="W17" t="n">
        <v>200</v>
      </c>
    </row>
    <row r="18">
      <c r="B18" t="n">
        <v>11</v>
      </c>
      <c r="C18">
        <f>IF(K18 = "BaseplateSteel","Y","N")</f>
        <v/>
      </c>
      <c r="D18">
        <f>OR(P18 = "Woods_Sureflex", P18 = "Falk_T10_Grid")</f>
        <v/>
      </c>
      <c r="E18">
        <f>IF(AND(C18="Y", D18=TRUE),"Y","N")</f>
        <v/>
      </c>
      <c r="F18" t="inlineStr">
        <is>
          <t>ConTab_BOM_KP_Baseplates_11</t>
        </is>
      </c>
      <c r="G18">
        <f>IF(E18="Y",F18,"")</f>
        <v/>
      </c>
      <c r="H18" s="273" t="inlineStr">
        <is>
          <t>2095-1_2-KP</t>
        </is>
      </c>
      <c r="I18" s="273" t="n"/>
      <c r="J18" s="273" t="n"/>
      <c r="K18" s="273" t="inlineStr">
        <is>
          <t>BaseplateSteel</t>
        </is>
      </c>
      <c r="L18" s="273" t="inlineStr">
        <is>
          <t>Baseplate_Steel</t>
        </is>
      </c>
      <c r="M18" s="273" t="inlineStr">
        <is>
          <t>Steel</t>
        </is>
      </c>
      <c r="N18" t="inlineStr">
        <is>
          <t>143T</t>
        </is>
      </c>
      <c r="O18" t="inlineStr">
        <is>
          <t>:No Drip Pan:Standard Drip Pan:</t>
        </is>
      </c>
      <c r="P18" s="235" t="inlineStr">
        <is>
          <t>Falk_T10_Grid</t>
        </is>
      </c>
      <c r="Q18" t="inlineStr">
        <is>
          <t>Falk 1020T10</t>
        </is>
      </c>
      <c r="R18" t="n">
        <v>96700604</v>
      </c>
      <c r="S18" s="233" t="inlineStr">
        <is>
          <t>B101533</t>
        </is>
      </c>
      <c r="T18" s="233" t="n">
        <v>688</v>
      </c>
      <c r="U18" s="233" t="inlineStr">
        <is>
          <t>Priced</t>
        </is>
      </c>
      <c r="V18" s="273" t="inlineStr">
        <is>
          <t>LT028</t>
        </is>
      </c>
      <c r="W18" t="n">
        <v>35</v>
      </c>
    </row>
    <row r="19">
      <c r="B19" t="n">
        <v>12</v>
      </c>
      <c r="C19">
        <f>IF(K19 = "BaseplateSteel","Y","N")</f>
        <v/>
      </c>
      <c r="D19">
        <f>OR(P19 = "Woods_Sureflex", P19 = "Falk_T10_Grid")</f>
        <v/>
      </c>
      <c r="E19">
        <f>IF(AND(C19="Y", D19=TRUE),"Y","N")</f>
        <v/>
      </c>
      <c r="F19" t="inlineStr">
        <is>
          <t>ConTab_BOM_KP_Baseplates_12</t>
        </is>
      </c>
      <c r="G19">
        <f>IF(E19="Y",F19,"")</f>
        <v/>
      </c>
      <c r="H19" s="273" t="inlineStr">
        <is>
          <t>2095-1_2-KP</t>
        </is>
      </c>
      <c r="I19" s="273" t="n"/>
      <c r="J19" s="273" t="n"/>
      <c r="K19" s="273" t="inlineStr">
        <is>
          <t>BaseplateSteel</t>
        </is>
      </c>
      <c r="L19" s="273" t="inlineStr">
        <is>
          <t>Baseplate_Steel</t>
        </is>
      </c>
      <c r="M19" s="273" t="inlineStr">
        <is>
          <t>Steel</t>
        </is>
      </c>
      <c r="N19" t="inlineStr">
        <is>
          <t>145T</t>
        </is>
      </c>
      <c r="O19" t="inlineStr">
        <is>
          <t>:No Drip Pan:Standard Drip Pan:</t>
        </is>
      </c>
      <c r="P19" s="235" t="inlineStr">
        <is>
          <t>Falk_T10_Grid</t>
        </is>
      </c>
      <c r="Q19" t="inlineStr">
        <is>
          <t>Falk 1020T10</t>
        </is>
      </c>
      <c r="R19" t="n">
        <v>96700604</v>
      </c>
      <c r="S19" s="233" t="inlineStr">
        <is>
          <t>B101533</t>
        </is>
      </c>
      <c r="T19" s="233" t="n">
        <v>688</v>
      </c>
      <c r="U19" s="233" t="inlineStr">
        <is>
          <t>Priced</t>
        </is>
      </c>
      <c r="V19" s="273" t="inlineStr">
        <is>
          <t>LT028</t>
        </is>
      </c>
      <c r="W19" t="n">
        <v>35</v>
      </c>
    </row>
    <row r="20">
      <c r="B20" t="n">
        <v>13</v>
      </c>
      <c r="C20">
        <f>IF(K20 = "BaseplateSteel","Y","N")</f>
        <v/>
      </c>
      <c r="D20">
        <f>OR(P20 = "Woods_Sureflex", P20 = "Falk_T10_Grid")</f>
        <v/>
      </c>
      <c r="E20">
        <f>IF(AND(C20="Y", D20=TRUE),"Y","N")</f>
        <v/>
      </c>
      <c r="F20" t="inlineStr">
        <is>
          <t>ConTab_BOM_KP_Baseplates_13</t>
        </is>
      </c>
      <c r="G20">
        <f>IF(E20="Y",F20,"")</f>
        <v/>
      </c>
      <c r="H20" s="273" t="inlineStr">
        <is>
          <t>2095-1_2-KP</t>
        </is>
      </c>
      <c r="I20" s="273" t="n"/>
      <c r="J20" s="273" t="n"/>
      <c r="K20" s="273" t="inlineStr">
        <is>
          <t>BaseplateSteel</t>
        </is>
      </c>
      <c r="L20" s="273" t="inlineStr">
        <is>
          <t>Baseplate_Steel</t>
        </is>
      </c>
      <c r="M20" s="273" t="inlineStr">
        <is>
          <t>Steel</t>
        </is>
      </c>
      <c r="N20" t="inlineStr">
        <is>
          <t>182T</t>
        </is>
      </c>
      <c r="O20" t="inlineStr">
        <is>
          <t>:No Drip Pan:Standard Drip Pan:</t>
        </is>
      </c>
      <c r="P20" s="235" t="inlineStr">
        <is>
          <t>Falk_T10_Grid</t>
        </is>
      </c>
      <c r="Q20" t="inlineStr">
        <is>
          <t>Falk 1020T10</t>
        </is>
      </c>
      <c r="R20" t="n">
        <v>96700609</v>
      </c>
      <c r="S20" s="233" t="inlineStr">
        <is>
          <t>B101534</t>
        </is>
      </c>
      <c r="T20" s="233" t="n">
        <v>758</v>
      </c>
      <c r="U20" s="233" t="inlineStr">
        <is>
          <t>Priced</t>
        </is>
      </c>
      <c r="V20" s="273" t="inlineStr">
        <is>
          <t>LT028</t>
        </is>
      </c>
      <c r="W20" t="n">
        <v>60</v>
      </c>
    </row>
    <row r="21">
      <c r="B21" t="n">
        <v>14</v>
      </c>
      <c r="C21">
        <f>IF(K21 = "BaseplateSteel","Y","N")</f>
        <v/>
      </c>
      <c r="D21">
        <f>OR(P21 = "Woods_Sureflex", P21 = "Falk_T10_Grid")</f>
        <v/>
      </c>
      <c r="E21">
        <f>IF(AND(C21="Y", D21=TRUE),"Y","N")</f>
        <v/>
      </c>
      <c r="F21" t="inlineStr">
        <is>
          <t>ConTab_BOM_KP_Baseplates_14</t>
        </is>
      </c>
      <c r="G21">
        <f>IF(E21="Y",F21,"")</f>
        <v/>
      </c>
      <c r="H21" s="273" t="inlineStr">
        <is>
          <t>2095-1_2-KP</t>
        </is>
      </c>
      <c r="I21" s="273" t="n"/>
      <c r="J21" s="273" t="n"/>
      <c r="K21" s="273" t="inlineStr">
        <is>
          <t>BaseplateSteel</t>
        </is>
      </c>
      <c r="L21" s="273" t="inlineStr">
        <is>
          <t>Baseplate_Steel</t>
        </is>
      </c>
      <c r="M21" s="273" t="inlineStr">
        <is>
          <t>Steel</t>
        </is>
      </c>
      <c r="N21" t="inlineStr">
        <is>
          <t>184T</t>
        </is>
      </c>
      <c r="O21" t="inlineStr">
        <is>
          <t>:No Drip Pan:Standard Drip Pan:</t>
        </is>
      </c>
      <c r="P21" s="235" t="inlineStr">
        <is>
          <t>Falk_T10_Grid</t>
        </is>
      </c>
      <c r="Q21" t="inlineStr">
        <is>
          <t>Falk 1020T10</t>
        </is>
      </c>
      <c r="R21" t="n">
        <v>96700609</v>
      </c>
      <c r="S21" s="233" t="inlineStr">
        <is>
          <t>B101534</t>
        </is>
      </c>
      <c r="T21" s="233" t="n">
        <v>758</v>
      </c>
      <c r="U21" s="233" t="inlineStr">
        <is>
          <t>Priced</t>
        </is>
      </c>
      <c r="V21" s="273" t="inlineStr">
        <is>
          <t>LT028</t>
        </is>
      </c>
      <c r="W21" t="n">
        <v>60</v>
      </c>
    </row>
    <row r="22">
      <c r="B22" t="n">
        <v>15</v>
      </c>
      <c r="C22">
        <f>IF(K22 = "BaseplateSteel","Y","N")</f>
        <v/>
      </c>
      <c r="D22">
        <f>OR(P22 = "Woods_Sureflex", P22 = "Falk_T10_Grid")</f>
        <v/>
      </c>
      <c r="E22">
        <f>IF(AND(C22="Y", D22=TRUE),"Y","N")</f>
        <v/>
      </c>
      <c r="F22" t="inlineStr">
        <is>
          <t>ConTab_BOM_KP_Baseplates_15</t>
        </is>
      </c>
      <c r="G22">
        <f>IF(E22="Y",F22,"")</f>
        <v/>
      </c>
      <c r="H22" s="273" t="inlineStr">
        <is>
          <t>2095-1_2-KP</t>
        </is>
      </c>
      <c r="I22" s="273" t="n"/>
      <c r="J22" s="273" t="n"/>
      <c r="K22" s="273" t="inlineStr">
        <is>
          <t>BaseplateSteel</t>
        </is>
      </c>
      <c r="L22" s="273" t="inlineStr">
        <is>
          <t>Baseplate_Steel</t>
        </is>
      </c>
      <c r="M22" s="273" t="inlineStr">
        <is>
          <t>Steel</t>
        </is>
      </c>
      <c r="N22" t="inlineStr">
        <is>
          <t>213T</t>
        </is>
      </c>
      <c r="O22" t="inlineStr">
        <is>
          <t>:No Drip Pan:Standard Drip Pan:</t>
        </is>
      </c>
      <c r="P22" s="235" t="inlineStr">
        <is>
          <t>Falk_T10_Grid</t>
        </is>
      </c>
      <c r="Q22" t="inlineStr">
        <is>
          <t>Falk 1030T10</t>
        </is>
      </c>
      <c r="R22" t="n">
        <v>96700610</v>
      </c>
      <c r="S22" s="233" t="inlineStr">
        <is>
          <t>B101535</t>
        </is>
      </c>
      <c r="T22" s="233" t="n">
        <v>824</v>
      </c>
      <c r="U22" s="233" t="inlineStr">
        <is>
          <t>Priced</t>
        </is>
      </c>
      <c r="V22" s="273" t="inlineStr">
        <is>
          <t>LT028</t>
        </is>
      </c>
      <c r="W22" t="n">
        <v>70</v>
      </c>
    </row>
    <row r="23">
      <c r="B23" t="n">
        <v>16</v>
      </c>
      <c r="C23">
        <f>IF(K23 = "BaseplateSteel","Y","N")</f>
        <v/>
      </c>
      <c r="D23">
        <f>OR(P23 = "Woods_Sureflex", P23 = "Falk_T10_Grid")</f>
        <v/>
      </c>
      <c r="E23">
        <f>IF(AND(C23="Y", D23=TRUE),"Y","N")</f>
        <v/>
      </c>
      <c r="F23" t="inlineStr">
        <is>
          <t>ConTab_BOM_KP_Baseplates_16</t>
        </is>
      </c>
      <c r="G23">
        <f>IF(E23="Y",F23,"")</f>
        <v/>
      </c>
      <c r="H23" s="273" t="inlineStr">
        <is>
          <t>2095-1_2-KP</t>
        </is>
      </c>
      <c r="I23" s="273" t="n"/>
      <c r="J23" s="273" t="n"/>
      <c r="K23" s="273" t="inlineStr">
        <is>
          <t>BaseplateSteel</t>
        </is>
      </c>
      <c r="L23" s="273" t="inlineStr">
        <is>
          <t>Baseplate_Steel</t>
        </is>
      </c>
      <c r="M23" s="273" t="inlineStr">
        <is>
          <t>Steel</t>
        </is>
      </c>
      <c r="N23" t="inlineStr">
        <is>
          <t>215T</t>
        </is>
      </c>
      <c r="O23" t="inlineStr">
        <is>
          <t>:No Drip Pan:Standard Drip Pan:</t>
        </is>
      </c>
      <c r="P23" s="235" t="inlineStr">
        <is>
          <t>Falk_T10_Grid</t>
        </is>
      </c>
      <c r="Q23" t="inlineStr">
        <is>
          <t>Falk 1030T10</t>
        </is>
      </c>
      <c r="R23" t="n">
        <v>96700610</v>
      </c>
      <c r="S23" s="233" t="inlineStr">
        <is>
          <t>B101535</t>
        </is>
      </c>
      <c r="T23" s="233" t="n">
        <v>824</v>
      </c>
      <c r="U23" s="233" t="inlineStr">
        <is>
          <t>Priced</t>
        </is>
      </c>
      <c r="V23" s="273" t="inlineStr">
        <is>
          <t>LT028</t>
        </is>
      </c>
      <c r="W23" t="n">
        <v>70</v>
      </c>
    </row>
    <row r="24">
      <c r="B24" t="n">
        <v>17</v>
      </c>
      <c r="C24">
        <f>IF(K24 = "BaseplateSteel","Y","N")</f>
        <v/>
      </c>
      <c r="D24">
        <f>OR(P24 = "Woods_Sureflex", P24 = "Falk_T10_Grid")</f>
        <v/>
      </c>
      <c r="E24">
        <f>IF(AND(C24="Y", D24=TRUE),"Y","N")</f>
        <v/>
      </c>
      <c r="F24" t="inlineStr">
        <is>
          <t>ConTab_BOM_KP_Baseplates_17</t>
        </is>
      </c>
      <c r="G24">
        <f>IF(E24="Y",F24,"")</f>
        <v/>
      </c>
      <c r="H24" s="273" t="inlineStr">
        <is>
          <t>2095-1_2-KP</t>
        </is>
      </c>
      <c r="I24" s="273" t="n"/>
      <c r="J24" s="273" t="n"/>
      <c r="K24" s="273" t="inlineStr">
        <is>
          <t>BaseplateSteel</t>
        </is>
      </c>
      <c r="L24" s="273" t="inlineStr">
        <is>
          <t>Baseplate_Steel</t>
        </is>
      </c>
      <c r="M24" s="273" t="inlineStr">
        <is>
          <t>Steel</t>
        </is>
      </c>
      <c r="N24" t="inlineStr">
        <is>
          <t>254T</t>
        </is>
      </c>
      <c r="O24" t="inlineStr">
        <is>
          <t>:No Drip Pan:Standard Drip Pan:</t>
        </is>
      </c>
      <c r="P24" s="235" t="inlineStr">
        <is>
          <t>Falk_T10_Grid</t>
        </is>
      </c>
      <c r="Q24" t="inlineStr">
        <is>
          <t>Falk 1040T10</t>
        </is>
      </c>
      <c r="R24" t="n">
        <v>96700611</v>
      </c>
      <c r="S24" s="233" t="inlineStr">
        <is>
          <t>B101536</t>
        </is>
      </c>
      <c r="T24" s="233" t="n">
        <v>896</v>
      </c>
      <c r="U24" s="233" t="inlineStr">
        <is>
          <t>Priced</t>
        </is>
      </c>
      <c r="V24" s="273" t="inlineStr">
        <is>
          <t>LT028</t>
        </is>
      </c>
      <c r="W24" t="n">
        <v>135</v>
      </c>
    </row>
    <row r="25">
      <c r="B25" t="n">
        <v>18</v>
      </c>
      <c r="C25">
        <f>IF(K25 = "BaseplateSteel","Y","N")</f>
        <v/>
      </c>
      <c r="D25">
        <f>OR(P25 = "Woods_Sureflex", P25 = "Falk_T10_Grid")</f>
        <v/>
      </c>
      <c r="E25">
        <f>IF(AND(C25="Y", D25=TRUE),"Y","N")</f>
        <v/>
      </c>
      <c r="F25" t="inlineStr">
        <is>
          <t>ConTab_BOM_KP_Baseplates_18</t>
        </is>
      </c>
      <c r="G25">
        <f>IF(E25="Y",F25,"")</f>
        <v/>
      </c>
      <c r="H25" s="273" t="inlineStr">
        <is>
          <t>2095-1_2-KP</t>
        </is>
      </c>
      <c r="I25" s="273" t="n"/>
      <c r="J25" s="273" t="n"/>
      <c r="K25" s="273" t="inlineStr">
        <is>
          <t>BaseplateSteel</t>
        </is>
      </c>
      <c r="L25" s="273" t="inlineStr">
        <is>
          <t>Baseplate_Steel</t>
        </is>
      </c>
      <c r="M25" s="273" t="inlineStr">
        <is>
          <t>Steel</t>
        </is>
      </c>
      <c r="N25" t="inlineStr">
        <is>
          <t>256T</t>
        </is>
      </c>
      <c r="O25" t="inlineStr">
        <is>
          <t>:No Drip Pan:Standard Drip Pan:</t>
        </is>
      </c>
      <c r="P25" s="235" t="inlineStr">
        <is>
          <t>Falk_T10_Grid</t>
        </is>
      </c>
      <c r="Q25" t="inlineStr">
        <is>
          <t>Falk 1040T10</t>
        </is>
      </c>
      <c r="R25" t="n">
        <v>96700611</v>
      </c>
      <c r="S25" s="233" t="inlineStr">
        <is>
          <t>B101536</t>
        </is>
      </c>
      <c r="T25" s="233" t="n">
        <v>896</v>
      </c>
      <c r="U25" s="233" t="inlineStr">
        <is>
          <t>Priced</t>
        </is>
      </c>
      <c r="V25" s="273" t="inlineStr">
        <is>
          <t>LT028</t>
        </is>
      </c>
      <c r="W25" t="n">
        <v>135</v>
      </c>
    </row>
    <row r="26">
      <c r="B26" t="n">
        <v>19</v>
      </c>
      <c r="C26">
        <f>IF(K26 = "BaseplateSteel","Y","N")</f>
        <v/>
      </c>
      <c r="D26">
        <f>OR(P26 = "Woods_Sureflex", P26 = "Falk_T10_Grid")</f>
        <v/>
      </c>
      <c r="E26">
        <f>IF(AND(C26="Y", D26=TRUE),"Y","N")</f>
        <v/>
      </c>
      <c r="F26" t="inlineStr">
        <is>
          <t>ConTab_BOM_KP_Baseplates_19</t>
        </is>
      </c>
      <c r="G26">
        <f>IF(E26="Y",F26,"")</f>
        <v/>
      </c>
      <c r="H26" s="273" t="inlineStr">
        <is>
          <t>2095-1_2-KP</t>
        </is>
      </c>
      <c r="I26" s="273" t="n"/>
      <c r="J26" s="273" t="n"/>
      <c r="K26" s="273" t="inlineStr">
        <is>
          <t>BaseplateSteel</t>
        </is>
      </c>
      <c r="L26" s="273" t="inlineStr">
        <is>
          <t>Baseplate_Steel</t>
        </is>
      </c>
      <c r="M26" s="273" t="inlineStr">
        <is>
          <t>Steel</t>
        </is>
      </c>
      <c r="N26" t="inlineStr">
        <is>
          <t>284TS</t>
        </is>
      </c>
      <c r="O26" t="inlineStr">
        <is>
          <t>:No Drip Pan:Standard Drip Pan:</t>
        </is>
      </c>
      <c r="P26" s="235" t="inlineStr">
        <is>
          <t>Falk_T10_Grid</t>
        </is>
      </c>
      <c r="Q26" t="inlineStr">
        <is>
          <t>Falk 1040T10</t>
        </is>
      </c>
      <c r="R26" t="n">
        <v>96700612</v>
      </c>
      <c r="S26" s="233" t="inlineStr">
        <is>
          <t>B101537</t>
        </is>
      </c>
      <c r="T26" s="233" t="n">
        <v>960</v>
      </c>
      <c r="U26" s="233" t="inlineStr">
        <is>
          <t>Priced</t>
        </is>
      </c>
      <c r="V26" s="273" t="inlineStr">
        <is>
          <t>LT028</t>
        </is>
      </c>
      <c r="W26" t="n">
        <v>200</v>
      </c>
    </row>
    <row r="27">
      <c r="B27" t="n">
        <v>20</v>
      </c>
      <c r="C27">
        <f>IF(K27 = "BaseplateSteel","Y","N")</f>
        <v/>
      </c>
      <c r="D27">
        <f>OR(P27 = "Woods_Sureflex", P27 = "Falk_T10_Grid")</f>
        <v/>
      </c>
      <c r="E27">
        <f>IF(AND(C27="Y", D27=TRUE),"Y","N")</f>
        <v/>
      </c>
      <c r="F27" t="inlineStr">
        <is>
          <t>ConTab_BOM_KP_Baseplates_20</t>
        </is>
      </c>
      <c r="G27">
        <f>IF(E27="Y",F27,"")</f>
        <v/>
      </c>
      <c r="H27" s="273" t="inlineStr">
        <is>
          <t>2095-1_2-KP</t>
        </is>
      </c>
      <c r="I27" s="273" t="n"/>
      <c r="J27" s="273" t="n"/>
      <c r="K27" s="273" t="inlineStr">
        <is>
          <t>BaseplateSteel</t>
        </is>
      </c>
      <c r="L27" s="273" t="inlineStr">
        <is>
          <t>Baseplate_Steel</t>
        </is>
      </c>
      <c r="M27" s="273" t="inlineStr">
        <is>
          <t>Steel</t>
        </is>
      </c>
      <c r="N27" t="inlineStr">
        <is>
          <t>286TS</t>
        </is>
      </c>
      <c r="O27" t="inlineStr">
        <is>
          <t>:No Drip Pan:Standard Drip Pan:</t>
        </is>
      </c>
      <c r="P27" s="235" t="inlineStr">
        <is>
          <t>Falk_T10_Grid</t>
        </is>
      </c>
      <c r="Q27" t="inlineStr">
        <is>
          <t>Falk 1040T10</t>
        </is>
      </c>
      <c r="R27" t="n">
        <v>96700612</v>
      </c>
      <c r="S27" s="233" t="inlineStr">
        <is>
          <t>B101537</t>
        </is>
      </c>
      <c r="T27" s="233" t="n">
        <v>960</v>
      </c>
      <c r="U27" s="233" t="inlineStr">
        <is>
          <t>Priced</t>
        </is>
      </c>
      <c r="V27" s="273" t="inlineStr">
        <is>
          <t>LT028</t>
        </is>
      </c>
      <c r="W27" t="n">
        <v>200</v>
      </c>
    </row>
    <row r="28">
      <c r="B28" t="n">
        <v>21</v>
      </c>
      <c r="C28">
        <f>IF(K28 = "BaseplateSteel","Y","N")</f>
        <v/>
      </c>
      <c r="D28">
        <f>OR(P28 = "Woods_Sureflex", P28 = "Falk_T10_Grid")</f>
        <v/>
      </c>
      <c r="E28">
        <f>IF(AND(C28="Y", D28=TRUE),"Y","N")</f>
        <v/>
      </c>
      <c r="F28" t="inlineStr">
        <is>
          <t>ConTab_BOM_KP_Baseplates_21</t>
        </is>
      </c>
      <c r="G28">
        <f>IF(E28="Y",F28,"")</f>
        <v/>
      </c>
      <c r="H28" s="273" t="inlineStr">
        <is>
          <t>2095-1_2-KP</t>
        </is>
      </c>
      <c r="I28" s="273" t="n"/>
      <c r="J28" s="273" t="n"/>
      <c r="K28" s="273" t="inlineStr">
        <is>
          <t>BaseplateSteel</t>
        </is>
      </c>
      <c r="L28" s="273" t="inlineStr">
        <is>
          <t>Baseplate_Steel</t>
        </is>
      </c>
      <c r="M28" s="273" t="inlineStr">
        <is>
          <t>Steel</t>
        </is>
      </c>
      <c r="N28" t="inlineStr">
        <is>
          <t>324TS</t>
        </is>
      </c>
      <c r="O28" t="inlineStr">
        <is>
          <t>:No Drip Pan:Standard Drip Pan:</t>
        </is>
      </c>
      <c r="P28" s="235" t="inlineStr">
        <is>
          <t>Falk_T10_Grid</t>
        </is>
      </c>
      <c r="Q28" t="inlineStr">
        <is>
          <t>Falk 1050T10</t>
        </is>
      </c>
      <c r="R28" t="n">
        <v>96700613</v>
      </c>
      <c r="S28" s="233" t="inlineStr">
        <is>
          <t>B101538</t>
        </is>
      </c>
      <c r="T28" s="233" t="n">
        <v>1096</v>
      </c>
      <c r="U28" s="233" t="inlineStr">
        <is>
          <t>Priced</t>
        </is>
      </c>
      <c r="V28" s="273" t="inlineStr">
        <is>
          <t>LT028</t>
        </is>
      </c>
      <c r="W28" t="n">
        <v>240</v>
      </c>
    </row>
    <row r="29">
      <c r="B29" t="n">
        <v>22</v>
      </c>
      <c r="C29">
        <f>IF(K29 = "BaseplateSteel","Y","N")</f>
        <v/>
      </c>
      <c r="D29">
        <f>OR(P29 = "Woods_Sureflex", P29 = "Falk_T10_Grid")</f>
        <v/>
      </c>
      <c r="E29">
        <f>IF(AND(C29="Y", D29=TRUE),"Y","N")</f>
        <v/>
      </c>
      <c r="F29" t="inlineStr">
        <is>
          <t>ConTab_BOM_KP_Baseplates_22</t>
        </is>
      </c>
      <c r="G29">
        <f>IF(E29="Y",F29,"")</f>
        <v/>
      </c>
      <c r="H29" s="273" t="inlineStr">
        <is>
          <t>2095-1_2-KP</t>
        </is>
      </c>
      <c r="I29" s="273" t="n"/>
      <c r="J29" s="273" t="n"/>
      <c r="K29" s="273" t="inlineStr">
        <is>
          <t>BaseplateSteel</t>
        </is>
      </c>
      <c r="L29" s="273" t="inlineStr">
        <is>
          <t>Baseplate_Steel</t>
        </is>
      </c>
      <c r="M29" s="273" t="inlineStr">
        <is>
          <t>Steel</t>
        </is>
      </c>
      <c r="N29" t="inlineStr">
        <is>
          <t>326TS</t>
        </is>
      </c>
      <c r="O29" t="inlineStr">
        <is>
          <t>:No Drip Pan:Standard Drip Pan:</t>
        </is>
      </c>
      <c r="P29" s="235" t="inlineStr">
        <is>
          <t>Falk_T10_Grid</t>
        </is>
      </c>
      <c r="Q29" t="inlineStr">
        <is>
          <t>Falk 1050T10</t>
        </is>
      </c>
      <c r="R29" t="n">
        <v>96700613</v>
      </c>
      <c r="S29" s="233" t="inlineStr">
        <is>
          <t>B101538</t>
        </is>
      </c>
      <c r="T29" s="233" t="n">
        <v>1096</v>
      </c>
      <c r="U29" s="233" t="inlineStr">
        <is>
          <t>Priced</t>
        </is>
      </c>
      <c r="V29" s="273" t="inlineStr">
        <is>
          <t>LT028</t>
        </is>
      </c>
      <c r="W29" t="n">
        <v>240</v>
      </c>
    </row>
    <row r="30">
      <c r="B30" t="n">
        <v>23</v>
      </c>
      <c r="C30">
        <f>IF(K30 = "BaseplateSteel","Y","N")</f>
        <v/>
      </c>
      <c r="D30">
        <f>OR(P30 = "Woods_Sureflex", P30 = "Falk_T10_Grid")</f>
        <v/>
      </c>
      <c r="E30">
        <f>IF(AND(C30="Y", D30=TRUE),"Y","N")</f>
        <v/>
      </c>
      <c r="F30" t="inlineStr">
        <is>
          <t>ConTab_BOM_KP_Baseplates_23</t>
        </is>
      </c>
      <c r="G30">
        <f>IF(E30="Y",F30,"")</f>
        <v/>
      </c>
      <c r="H30" s="273" t="inlineStr">
        <is>
          <t>2095-1_2-KP</t>
        </is>
      </c>
      <c r="I30" s="273" t="n"/>
      <c r="J30" s="273" t="n"/>
      <c r="K30" s="273" t="inlineStr">
        <is>
          <t>BaseplateSteel</t>
        </is>
      </c>
      <c r="L30" s="273" t="inlineStr">
        <is>
          <t>Baseplate_Steel</t>
        </is>
      </c>
      <c r="M30" s="273" t="inlineStr">
        <is>
          <t>Steel</t>
        </is>
      </c>
      <c r="N30" t="inlineStr">
        <is>
          <t>364TS</t>
        </is>
      </c>
      <c r="O30" t="inlineStr">
        <is>
          <t>:No Drip Pan:Standard Drip Pan:</t>
        </is>
      </c>
      <c r="P30" s="235" t="inlineStr">
        <is>
          <t>Falk_T10_Grid</t>
        </is>
      </c>
      <c r="Q30" t="inlineStr">
        <is>
          <t>Falk 1050T10</t>
        </is>
      </c>
      <c r="R30" t="n">
        <v>96700614</v>
      </c>
      <c r="S30" s="233" t="inlineStr">
        <is>
          <t>B101539</t>
        </is>
      </c>
      <c r="T30" s="233" t="n">
        <v>1232</v>
      </c>
      <c r="U30" s="233" t="inlineStr">
        <is>
          <t>Priced</t>
        </is>
      </c>
      <c r="V30" s="273" t="inlineStr">
        <is>
          <t>LT028</t>
        </is>
      </c>
      <c r="W30" t="n">
        <v>265</v>
      </c>
    </row>
    <row r="31">
      <c r="B31" t="n">
        <v>24</v>
      </c>
      <c r="C31">
        <f>IF(K31 = "BaseplateSteel","Y","N")</f>
        <v/>
      </c>
      <c r="D31">
        <f>OR(P31 = "Woods_Sureflex", P31 = "Falk_T10_Grid")</f>
        <v/>
      </c>
      <c r="E31">
        <f>IF(AND(C31="Y", D31=TRUE),"Y","N")</f>
        <v/>
      </c>
      <c r="F31" t="inlineStr">
        <is>
          <t>ConTab_BOM_KP_Baseplates_24</t>
        </is>
      </c>
      <c r="G31">
        <f>IF(E31="Y",F31,"")</f>
        <v/>
      </c>
      <c r="H31" s="273" t="inlineStr">
        <is>
          <t>2095-1_2-KP</t>
        </is>
      </c>
      <c r="I31" s="273" t="n"/>
      <c r="J31" s="273" t="n"/>
      <c r="K31" s="273" t="inlineStr">
        <is>
          <t>BaseplateSteel</t>
        </is>
      </c>
      <c r="L31" s="273" t="inlineStr">
        <is>
          <t>Baseplate_Steel</t>
        </is>
      </c>
      <c r="M31" s="273" t="inlineStr">
        <is>
          <t>Steel</t>
        </is>
      </c>
      <c r="N31" t="inlineStr">
        <is>
          <t>365TS</t>
        </is>
      </c>
      <c r="O31" t="inlineStr">
        <is>
          <t>:No Drip Pan:Standard Drip Pan:</t>
        </is>
      </c>
      <c r="P31" s="235" t="inlineStr">
        <is>
          <t>Falk_T10_Grid</t>
        </is>
      </c>
      <c r="Q31" t="inlineStr">
        <is>
          <t>Falk 1050T10</t>
        </is>
      </c>
      <c r="R31" t="n">
        <v>96700614</v>
      </c>
      <c r="S31" s="233" t="inlineStr">
        <is>
          <t>B101539</t>
        </is>
      </c>
      <c r="T31" s="233" t="n">
        <v>1232</v>
      </c>
      <c r="U31" s="233" t="inlineStr">
        <is>
          <t>Priced</t>
        </is>
      </c>
      <c r="V31" s="273" t="inlineStr">
        <is>
          <t>LT028</t>
        </is>
      </c>
      <c r="W31" t="n">
        <v>265</v>
      </c>
    </row>
    <row r="32">
      <c r="B32" t="n">
        <v>39</v>
      </c>
      <c r="C32">
        <f>IF(K32 = "BaseplateSteel","Y","N")</f>
        <v/>
      </c>
      <c r="D32">
        <f>OR(P32 = "Woods_Sureflex", P32 = "Falk_T10_Grid")</f>
        <v/>
      </c>
      <c r="E32">
        <f>IF(AND(C32="Y", D32=TRUE),"Y","N")</f>
        <v/>
      </c>
      <c r="F32" t="inlineStr">
        <is>
          <t>ConTab_BOM_KP_Baseplates_39</t>
        </is>
      </c>
      <c r="G32">
        <f>IF(E32="Y",F32,"")</f>
        <v/>
      </c>
      <c r="H32" s="273" t="inlineStr">
        <is>
          <t>2095-1_2-KP</t>
        </is>
      </c>
      <c r="I32" s="273" t="n"/>
      <c r="J32" s="273" t="n"/>
      <c r="K32" s="273" t="inlineStr">
        <is>
          <t>BaseplateSteel</t>
        </is>
      </c>
      <c r="L32" s="273" t="inlineStr">
        <is>
          <t>Baseplate_Steel</t>
        </is>
      </c>
      <c r="M32" s="273" t="inlineStr">
        <is>
          <t>Steel</t>
        </is>
      </c>
      <c r="N32" t="inlineStr">
        <is>
          <t>143T</t>
        </is>
      </c>
      <c r="O32" t="inlineStr">
        <is>
          <t>:No Drip Pan:Standard Drip Pan:</t>
        </is>
      </c>
      <c r="P32" s="235" t="inlineStr">
        <is>
          <t>Woods_Spacer</t>
        </is>
      </c>
      <c r="Q32" t="inlineStr">
        <is>
          <t>Woods 4SC</t>
        </is>
      </c>
      <c r="R32" t="n">
        <v>96700615</v>
      </c>
      <c r="S32" s="233" t="inlineStr">
        <is>
          <t>B101547</t>
        </is>
      </c>
      <c r="T32" s="233" t="n">
        <v>1232</v>
      </c>
      <c r="U32" s="233" t="inlineStr">
        <is>
          <t>Priced</t>
        </is>
      </c>
      <c r="V32" s="273" t="inlineStr">
        <is>
          <t>LT028</t>
        </is>
      </c>
      <c r="W32" t="n">
        <v>35</v>
      </c>
    </row>
    <row r="33">
      <c r="B33" t="n">
        <v>40</v>
      </c>
      <c r="C33">
        <f>IF(K33 = "BaseplateSteel","Y","N")</f>
        <v/>
      </c>
      <c r="D33">
        <f>OR(P33 = "Woods_Sureflex", P33 = "Falk_T10_Grid")</f>
        <v/>
      </c>
      <c r="E33">
        <f>IF(AND(C33="Y", D33=TRUE),"Y","N")</f>
        <v/>
      </c>
      <c r="F33" t="inlineStr">
        <is>
          <t>ConTab_BOM_KP_Baseplates_40</t>
        </is>
      </c>
      <c r="G33">
        <f>IF(E33="Y",F33,"")</f>
        <v/>
      </c>
      <c r="H33" s="273" t="inlineStr">
        <is>
          <t>2095-1_2-KP</t>
        </is>
      </c>
      <c r="I33" s="273" t="n"/>
      <c r="J33" s="273" t="n"/>
      <c r="K33" s="273" t="inlineStr">
        <is>
          <t>BaseplateSteel</t>
        </is>
      </c>
      <c r="L33" s="273" t="inlineStr">
        <is>
          <t>Baseplate_Steel</t>
        </is>
      </c>
      <c r="M33" s="273" t="inlineStr">
        <is>
          <t>Steel</t>
        </is>
      </c>
      <c r="N33" t="inlineStr">
        <is>
          <t>145T</t>
        </is>
      </c>
      <c r="O33" t="inlineStr">
        <is>
          <t>:No Drip Pan:Standard Drip Pan:</t>
        </is>
      </c>
      <c r="P33" s="235" t="inlineStr">
        <is>
          <t>Woods_Spacer</t>
        </is>
      </c>
      <c r="Q33" t="inlineStr">
        <is>
          <t>Woods 4SC</t>
        </is>
      </c>
      <c r="R33" t="n">
        <v>96700615</v>
      </c>
      <c r="S33" s="233" t="inlineStr">
        <is>
          <t>B101547</t>
        </is>
      </c>
      <c r="T33" s="233" t="n">
        <v>1232</v>
      </c>
      <c r="U33" s="233" t="inlineStr">
        <is>
          <t>Priced</t>
        </is>
      </c>
      <c r="V33" s="273" t="inlineStr">
        <is>
          <t>LT028</t>
        </is>
      </c>
      <c r="W33" t="n">
        <v>35</v>
      </c>
    </row>
    <row r="34">
      <c r="B34" t="n">
        <v>41</v>
      </c>
      <c r="C34">
        <f>IF(K34 = "BaseplateSteel","Y","N")</f>
        <v/>
      </c>
      <c r="D34">
        <f>OR(P34 = "Woods_Sureflex", P34 = "Falk_T10_Grid")</f>
        <v/>
      </c>
      <c r="E34">
        <f>IF(AND(C34="Y", D34=TRUE),"Y","N")</f>
        <v/>
      </c>
      <c r="F34" t="inlineStr">
        <is>
          <t>ConTab_BOM_KP_Baseplates_41</t>
        </is>
      </c>
      <c r="G34">
        <f>IF(E34="Y",F34,"")</f>
        <v/>
      </c>
      <c r="H34" s="273" t="inlineStr">
        <is>
          <t>2095-1_2-KP</t>
        </is>
      </c>
      <c r="I34" s="273" t="n"/>
      <c r="J34" s="273" t="n"/>
      <c r="K34" s="273" t="inlineStr">
        <is>
          <t>BaseplateSteel</t>
        </is>
      </c>
      <c r="L34" s="273" t="inlineStr">
        <is>
          <t>Baseplate_Steel</t>
        </is>
      </c>
      <c r="M34" s="273" t="inlineStr">
        <is>
          <t>Steel</t>
        </is>
      </c>
      <c r="N34" t="inlineStr">
        <is>
          <t>182T</t>
        </is>
      </c>
      <c r="O34" t="inlineStr">
        <is>
          <t>:No Drip Pan:Standard Drip Pan:</t>
        </is>
      </c>
      <c r="P34" s="235" t="inlineStr">
        <is>
          <t>Woods_Spacer</t>
        </is>
      </c>
      <c r="Q34" t="inlineStr">
        <is>
          <t>Woods 5SC</t>
        </is>
      </c>
      <c r="R34" t="n">
        <v>96700616</v>
      </c>
      <c r="S34" s="233" t="inlineStr">
        <is>
          <t>B101548</t>
        </is>
      </c>
      <c r="T34" s="233" t="n">
        <v>1303</v>
      </c>
      <c r="U34" s="233" t="inlineStr">
        <is>
          <t>Priced</t>
        </is>
      </c>
      <c r="V34" s="273" t="inlineStr">
        <is>
          <t>LT028</t>
        </is>
      </c>
      <c r="W34" t="n">
        <v>60</v>
      </c>
    </row>
    <row r="35">
      <c r="B35" t="n">
        <v>42</v>
      </c>
      <c r="C35">
        <f>IF(K35 = "BaseplateSteel","Y","N")</f>
        <v/>
      </c>
      <c r="D35">
        <f>OR(P35 = "Woods_Sureflex", P35 = "Falk_T10_Grid")</f>
        <v/>
      </c>
      <c r="E35">
        <f>IF(AND(C35="Y", D35=TRUE),"Y","N")</f>
        <v/>
      </c>
      <c r="F35" t="inlineStr">
        <is>
          <t>ConTab_BOM_KP_Baseplates_42</t>
        </is>
      </c>
      <c r="G35">
        <f>IF(E35="Y",F35,"")</f>
        <v/>
      </c>
      <c r="H35" s="273" t="inlineStr">
        <is>
          <t>2095-1_2-KP</t>
        </is>
      </c>
      <c r="I35" s="273" t="n"/>
      <c r="J35" s="273" t="n"/>
      <c r="K35" s="273" t="inlineStr">
        <is>
          <t>BaseplateSteel</t>
        </is>
      </c>
      <c r="L35" s="273" t="inlineStr">
        <is>
          <t>Baseplate_Steel</t>
        </is>
      </c>
      <c r="M35" s="273" t="inlineStr">
        <is>
          <t>Steel</t>
        </is>
      </c>
      <c r="N35" t="inlineStr">
        <is>
          <t>184T</t>
        </is>
      </c>
      <c r="O35" t="inlineStr">
        <is>
          <t>:No Drip Pan:Standard Drip Pan:</t>
        </is>
      </c>
      <c r="P35" s="235" t="inlineStr">
        <is>
          <t>Woods_Spacer</t>
        </is>
      </c>
      <c r="Q35" t="inlineStr">
        <is>
          <t>Woods 5SC</t>
        </is>
      </c>
      <c r="R35" t="n">
        <v>96700616</v>
      </c>
      <c r="S35" s="233" t="inlineStr">
        <is>
          <t>B101548</t>
        </is>
      </c>
      <c r="T35" s="233" t="n">
        <v>1303</v>
      </c>
      <c r="U35" s="233" t="inlineStr">
        <is>
          <t>Priced</t>
        </is>
      </c>
      <c r="V35" s="273" t="inlineStr">
        <is>
          <t>LT028</t>
        </is>
      </c>
      <c r="W35" t="n">
        <v>60</v>
      </c>
    </row>
    <row r="36">
      <c r="B36" t="n">
        <v>43</v>
      </c>
      <c r="C36">
        <f>IF(K36 = "BaseplateSteel","Y","N")</f>
        <v/>
      </c>
      <c r="D36">
        <f>OR(P36 = "Woods_Sureflex", P36 = "Falk_T10_Grid")</f>
        <v/>
      </c>
      <c r="E36">
        <f>IF(AND(C36="Y", D36=TRUE),"Y","N")</f>
        <v/>
      </c>
      <c r="F36" t="inlineStr">
        <is>
          <t>ConTab_BOM_KP_Baseplates_43</t>
        </is>
      </c>
      <c r="G36">
        <f>IF(E36="Y",F36,"")</f>
        <v/>
      </c>
      <c r="H36" s="273" t="inlineStr">
        <is>
          <t>2095-1_2-KP</t>
        </is>
      </c>
      <c r="I36" s="273" t="n"/>
      <c r="J36" s="273" t="n"/>
      <c r="K36" s="273" t="inlineStr">
        <is>
          <t>BaseplateSteel</t>
        </is>
      </c>
      <c r="L36" s="273" t="inlineStr">
        <is>
          <t>Baseplate_Steel</t>
        </is>
      </c>
      <c r="M36" s="273" t="inlineStr">
        <is>
          <t>Steel</t>
        </is>
      </c>
      <c r="N36" t="inlineStr">
        <is>
          <t>213T</t>
        </is>
      </c>
      <c r="O36" t="inlineStr">
        <is>
          <t>:No Drip Pan:Standard Drip Pan:</t>
        </is>
      </c>
      <c r="P36" s="235" t="inlineStr">
        <is>
          <t>Woods_Spacer</t>
        </is>
      </c>
      <c r="Q36" t="inlineStr">
        <is>
          <t>Woods 6SC</t>
        </is>
      </c>
      <c r="R36" t="n">
        <v>96700617</v>
      </c>
      <c r="S36" s="233" t="inlineStr">
        <is>
          <t>B101549</t>
        </is>
      </c>
      <c r="T36" s="233" t="n">
        <v>1368</v>
      </c>
      <c r="U36" s="233" t="inlineStr">
        <is>
          <t>Priced</t>
        </is>
      </c>
      <c r="V36" s="273" t="inlineStr">
        <is>
          <t>LT028</t>
        </is>
      </c>
      <c r="W36" t="n">
        <v>70</v>
      </c>
    </row>
    <row r="37">
      <c r="B37" t="n">
        <v>44</v>
      </c>
      <c r="C37">
        <f>IF(K37 = "BaseplateSteel","Y","N")</f>
        <v/>
      </c>
      <c r="D37">
        <f>OR(P37 = "Woods_Sureflex", P37 = "Falk_T10_Grid")</f>
        <v/>
      </c>
      <c r="E37">
        <f>IF(AND(C37="Y", D37=TRUE),"Y","N")</f>
        <v/>
      </c>
      <c r="F37" t="inlineStr">
        <is>
          <t>ConTab_BOM_KP_Baseplates_44</t>
        </is>
      </c>
      <c r="G37">
        <f>IF(E37="Y",F37,"")</f>
        <v/>
      </c>
      <c r="H37" s="273" t="inlineStr">
        <is>
          <t>2095-1_2-KP</t>
        </is>
      </c>
      <c r="I37" s="273" t="n"/>
      <c r="J37" s="273" t="n"/>
      <c r="K37" s="273" t="inlineStr">
        <is>
          <t>BaseplateSteel</t>
        </is>
      </c>
      <c r="L37" s="273" t="inlineStr">
        <is>
          <t>Baseplate_Steel</t>
        </is>
      </c>
      <c r="M37" s="273" t="inlineStr">
        <is>
          <t>Steel</t>
        </is>
      </c>
      <c r="N37" t="inlineStr">
        <is>
          <t>215T</t>
        </is>
      </c>
      <c r="O37" t="inlineStr">
        <is>
          <t>:No Drip Pan:Standard Drip Pan:</t>
        </is>
      </c>
      <c r="P37" s="235" t="inlineStr">
        <is>
          <t>Woods_Spacer</t>
        </is>
      </c>
      <c r="Q37" t="inlineStr">
        <is>
          <t>Woods 6SC</t>
        </is>
      </c>
      <c r="R37" t="n">
        <v>96700617</v>
      </c>
      <c r="S37" s="233" t="inlineStr">
        <is>
          <t>B101549</t>
        </is>
      </c>
      <c r="T37" s="233" t="n">
        <v>1368</v>
      </c>
      <c r="U37" s="233" t="inlineStr">
        <is>
          <t>Priced</t>
        </is>
      </c>
      <c r="V37" s="273" t="inlineStr">
        <is>
          <t>LT028</t>
        </is>
      </c>
      <c r="W37" t="n">
        <v>70</v>
      </c>
    </row>
    <row r="38">
      <c r="B38" t="n">
        <v>45</v>
      </c>
      <c r="C38">
        <f>IF(K38 = "BaseplateSteel","Y","N")</f>
        <v/>
      </c>
      <c r="D38">
        <f>OR(P38 = "Woods_Sureflex", P38 = "Falk_T10_Grid")</f>
        <v/>
      </c>
      <c r="E38">
        <f>IF(AND(C38="Y", D38=TRUE),"Y","N")</f>
        <v/>
      </c>
      <c r="F38" t="inlineStr">
        <is>
          <t>ConTab_BOM_KP_Baseplates_45</t>
        </is>
      </c>
      <c r="G38">
        <f>IF(E38="Y",F38,"")</f>
        <v/>
      </c>
      <c r="H38" s="273" t="inlineStr">
        <is>
          <t>2095-1_2-KP</t>
        </is>
      </c>
      <c r="I38" s="273" t="n"/>
      <c r="J38" s="273" t="n"/>
      <c r="K38" s="273" t="inlineStr">
        <is>
          <t>BaseplateSteel</t>
        </is>
      </c>
      <c r="L38" s="273" t="inlineStr">
        <is>
          <t>Baseplate_Steel</t>
        </is>
      </c>
      <c r="M38" s="273" t="inlineStr">
        <is>
          <t>Steel</t>
        </is>
      </c>
      <c r="N38" t="inlineStr">
        <is>
          <t>254T</t>
        </is>
      </c>
      <c r="O38" t="inlineStr">
        <is>
          <t>:No Drip Pan:Standard Drip Pan:</t>
        </is>
      </c>
      <c r="P38" s="235" t="inlineStr">
        <is>
          <t>Woods_Spacer</t>
        </is>
      </c>
      <c r="Q38" t="inlineStr">
        <is>
          <t>Woods 7SC</t>
        </is>
      </c>
      <c r="R38" t="n">
        <v>96700618</v>
      </c>
      <c r="S38" s="233" t="inlineStr">
        <is>
          <t>B101550</t>
        </is>
      </c>
      <c r="T38" s="233" t="n">
        <v>1440</v>
      </c>
      <c r="U38" s="233" t="inlineStr">
        <is>
          <t>Priced</t>
        </is>
      </c>
      <c r="V38" s="273" t="inlineStr">
        <is>
          <t>LT028</t>
        </is>
      </c>
      <c r="W38" t="n">
        <v>135</v>
      </c>
    </row>
    <row r="39">
      <c r="B39" t="n">
        <v>46</v>
      </c>
      <c r="C39">
        <f>IF(K39 = "BaseplateSteel","Y","N")</f>
        <v/>
      </c>
      <c r="D39">
        <f>OR(P39 = "Woods_Sureflex", P39 = "Falk_T10_Grid")</f>
        <v/>
      </c>
      <c r="E39">
        <f>IF(AND(C39="Y", D39=TRUE),"Y","N")</f>
        <v/>
      </c>
      <c r="F39" t="inlineStr">
        <is>
          <t>ConTab_BOM_KP_Baseplates_46</t>
        </is>
      </c>
      <c r="G39">
        <f>IF(E39="Y",F39,"")</f>
        <v/>
      </c>
      <c r="H39" s="273" t="inlineStr">
        <is>
          <t>2095-1_2-KP</t>
        </is>
      </c>
      <c r="I39" s="273" t="n"/>
      <c r="J39" s="273" t="n"/>
      <c r="K39" s="273" t="inlineStr">
        <is>
          <t>BaseplateSteel</t>
        </is>
      </c>
      <c r="L39" s="273" t="inlineStr">
        <is>
          <t>Baseplate_Steel</t>
        </is>
      </c>
      <c r="M39" s="273" t="inlineStr">
        <is>
          <t>Steel</t>
        </is>
      </c>
      <c r="N39" t="inlineStr">
        <is>
          <t>256T</t>
        </is>
      </c>
      <c r="O39" t="inlineStr">
        <is>
          <t>:No Drip Pan:Standard Drip Pan:</t>
        </is>
      </c>
      <c r="P39" s="235" t="inlineStr">
        <is>
          <t>Woods_Spacer</t>
        </is>
      </c>
      <c r="Q39" t="inlineStr">
        <is>
          <t>Woods 7SC</t>
        </is>
      </c>
      <c r="R39" t="n">
        <v>96700618</v>
      </c>
      <c r="S39" s="233" t="inlineStr">
        <is>
          <t>B101550</t>
        </is>
      </c>
      <c r="T39" s="233" t="n">
        <v>1440</v>
      </c>
      <c r="U39" s="233" t="inlineStr">
        <is>
          <t>Priced</t>
        </is>
      </c>
      <c r="V39" s="273" t="inlineStr">
        <is>
          <t>LT028</t>
        </is>
      </c>
      <c r="W39" t="n">
        <v>135</v>
      </c>
    </row>
    <row r="40">
      <c r="B40" t="n">
        <v>47</v>
      </c>
      <c r="C40">
        <f>IF(K40 = "BaseplateSteel","Y","N")</f>
        <v/>
      </c>
      <c r="D40">
        <f>OR(P40 = "Woods_Sureflex", P40 = "Falk_T10_Grid")</f>
        <v/>
      </c>
      <c r="E40">
        <f>IF(AND(C40="Y", D40=TRUE),"Y","N")</f>
        <v/>
      </c>
      <c r="F40" t="inlineStr">
        <is>
          <t>ConTab_BOM_KP_Baseplates_47</t>
        </is>
      </c>
      <c r="G40">
        <f>IF(E40="Y",F40,"")</f>
        <v/>
      </c>
      <c r="H40" s="273" t="inlineStr">
        <is>
          <t>2095-1_2-KP</t>
        </is>
      </c>
      <c r="I40" s="273" t="n"/>
      <c r="J40" s="273" t="n"/>
      <c r="K40" s="273" t="inlineStr">
        <is>
          <t>BaseplateSteel</t>
        </is>
      </c>
      <c r="L40" s="273" t="inlineStr">
        <is>
          <t>Baseplate_Steel</t>
        </is>
      </c>
      <c r="M40" s="273" t="inlineStr">
        <is>
          <t>Steel</t>
        </is>
      </c>
      <c r="N40" t="inlineStr">
        <is>
          <t>284TS</t>
        </is>
      </c>
      <c r="O40" t="inlineStr">
        <is>
          <t>:No Drip Pan:Standard Drip Pan:</t>
        </is>
      </c>
      <c r="P40" s="235" t="inlineStr">
        <is>
          <t>Woods_Spacer</t>
        </is>
      </c>
      <c r="Q40" t="inlineStr">
        <is>
          <t>Woods 8SC</t>
        </is>
      </c>
      <c r="R40" t="n">
        <v>96700619</v>
      </c>
      <c r="S40" s="233" t="inlineStr">
        <is>
          <t>B101551</t>
        </is>
      </c>
      <c r="T40" s="233" t="n">
        <v>1504</v>
      </c>
      <c r="U40" s="233" t="inlineStr">
        <is>
          <t>Priced</t>
        </is>
      </c>
      <c r="V40" s="273" t="inlineStr">
        <is>
          <t>LT028</t>
        </is>
      </c>
      <c r="W40" t="n">
        <v>200</v>
      </c>
    </row>
    <row r="41">
      <c r="B41" t="n">
        <v>48</v>
      </c>
      <c r="C41">
        <f>IF(K41 = "BaseplateSteel","Y","N")</f>
        <v/>
      </c>
      <c r="D41">
        <f>OR(P41 = "Woods_Sureflex", P41 = "Falk_T10_Grid")</f>
        <v/>
      </c>
      <c r="E41">
        <f>IF(AND(C41="Y", D41=TRUE),"Y","N")</f>
        <v/>
      </c>
      <c r="F41" t="inlineStr">
        <is>
          <t>ConTab_BOM_KP_Baseplates_48</t>
        </is>
      </c>
      <c r="G41">
        <f>IF(E41="Y",F41,"")</f>
        <v/>
      </c>
      <c r="H41" s="273" t="inlineStr">
        <is>
          <t>2095-1_2-KP</t>
        </is>
      </c>
      <c r="I41" s="273" t="n"/>
      <c r="J41" s="273" t="n"/>
      <c r="K41" s="273" t="inlineStr">
        <is>
          <t>BaseplateSteel</t>
        </is>
      </c>
      <c r="L41" s="273" t="inlineStr">
        <is>
          <t>Baseplate_Steel</t>
        </is>
      </c>
      <c r="M41" s="273" t="inlineStr">
        <is>
          <t>Steel</t>
        </is>
      </c>
      <c r="N41" t="inlineStr">
        <is>
          <t>286TS</t>
        </is>
      </c>
      <c r="O41" t="inlineStr">
        <is>
          <t>:No Drip Pan:Standard Drip Pan:</t>
        </is>
      </c>
      <c r="P41" s="235" t="inlineStr">
        <is>
          <t>Woods_Spacer</t>
        </is>
      </c>
      <c r="Q41" t="inlineStr">
        <is>
          <t>Woods 8SC</t>
        </is>
      </c>
      <c r="R41" t="n">
        <v>96700619</v>
      </c>
      <c r="S41" s="233" t="inlineStr">
        <is>
          <t>B101551</t>
        </is>
      </c>
      <c r="T41" s="233" t="n">
        <v>1504</v>
      </c>
      <c r="U41" s="233" t="inlineStr">
        <is>
          <t>Priced</t>
        </is>
      </c>
      <c r="V41" s="273" t="inlineStr">
        <is>
          <t>LT028</t>
        </is>
      </c>
      <c r="W41" t="n">
        <v>200</v>
      </c>
    </row>
    <row r="42">
      <c r="B42" t="n">
        <v>49</v>
      </c>
      <c r="C42">
        <f>IF(K42 = "BaseplateSteel","Y","N")</f>
        <v/>
      </c>
      <c r="D42">
        <f>OR(P42 = "Woods_Sureflex", P42 = "Falk_T10_Grid")</f>
        <v/>
      </c>
      <c r="E42">
        <f>IF(AND(C42="Y", D42=TRUE),"Y","N")</f>
        <v/>
      </c>
      <c r="F42" t="inlineStr">
        <is>
          <t>ConTab_BOM_KP_Baseplates_49</t>
        </is>
      </c>
      <c r="G42">
        <f>IF(E42="Y",F42,"")</f>
        <v/>
      </c>
      <c r="H42" s="273" t="inlineStr">
        <is>
          <t>2095-1_2-KP</t>
        </is>
      </c>
      <c r="I42" s="273" t="n"/>
      <c r="J42" s="273" t="n"/>
      <c r="K42" s="273" t="inlineStr">
        <is>
          <t>BaseplateSteel</t>
        </is>
      </c>
      <c r="L42" s="273" t="inlineStr">
        <is>
          <t>Baseplate_Steel</t>
        </is>
      </c>
      <c r="M42" s="273" t="inlineStr">
        <is>
          <t>Steel</t>
        </is>
      </c>
      <c r="N42" t="inlineStr">
        <is>
          <t>143T</t>
        </is>
      </c>
      <c r="O42" t="inlineStr">
        <is>
          <t>:No Drip Pan:Standard Drip Pan:</t>
        </is>
      </c>
      <c r="P42" s="235" t="inlineStr">
        <is>
          <t>Falk_Spacer</t>
        </is>
      </c>
      <c r="Q42" t="inlineStr">
        <is>
          <t>Falk 1020T31</t>
        </is>
      </c>
      <c r="R42" t="n">
        <v>96700620</v>
      </c>
      <c r="S42" s="233" t="inlineStr">
        <is>
          <t>B101552</t>
        </is>
      </c>
      <c r="T42" s="233" t="n">
        <v>1232</v>
      </c>
      <c r="U42" s="233" t="inlineStr">
        <is>
          <t>Priced</t>
        </is>
      </c>
      <c r="V42" s="273" t="inlineStr">
        <is>
          <t>LT028</t>
        </is>
      </c>
      <c r="W42" t="n">
        <v>35</v>
      </c>
    </row>
    <row r="43">
      <c r="B43" t="n">
        <v>50</v>
      </c>
      <c r="C43">
        <f>IF(K43 = "BaseplateSteel","Y","N")</f>
        <v/>
      </c>
      <c r="D43">
        <f>OR(P43 = "Woods_Sureflex", P43 = "Falk_T10_Grid")</f>
        <v/>
      </c>
      <c r="E43">
        <f>IF(AND(C43="Y", D43=TRUE),"Y","N")</f>
        <v/>
      </c>
      <c r="F43" t="inlineStr">
        <is>
          <t>ConTab_BOM_KP_Baseplates_50</t>
        </is>
      </c>
      <c r="G43">
        <f>IF(E43="Y",F43,"")</f>
        <v/>
      </c>
      <c r="H43" s="273" t="inlineStr">
        <is>
          <t>2095-1_2-KP</t>
        </is>
      </c>
      <c r="I43" s="273" t="n"/>
      <c r="J43" s="273" t="n"/>
      <c r="K43" s="273" t="inlineStr">
        <is>
          <t>BaseplateSteel</t>
        </is>
      </c>
      <c r="L43" s="273" t="inlineStr">
        <is>
          <t>Baseplate_Steel</t>
        </is>
      </c>
      <c r="M43" s="273" t="inlineStr">
        <is>
          <t>Steel</t>
        </is>
      </c>
      <c r="N43" t="inlineStr">
        <is>
          <t>145T</t>
        </is>
      </c>
      <c r="O43" t="inlineStr">
        <is>
          <t>:No Drip Pan:Standard Drip Pan:</t>
        </is>
      </c>
      <c r="P43" s="235" t="inlineStr">
        <is>
          <t>Falk_Spacer</t>
        </is>
      </c>
      <c r="Q43" t="inlineStr">
        <is>
          <t>Falk 1020T31</t>
        </is>
      </c>
      <c r="R43" t="n">
        <v>96700620</v>
      </c>
      <c r="S43" s="233" t="inlineStr">
        <is>
          <t>B101552</t>
        </is>
      </c>
      <c r="T43" s="233" t="n">
        <v>1232</v>
      </c>
      <c r="U43" s="233" t="inlineStr">
        <is>
          <t>Priced</t>
        </is>
      </c>
      <c r="V43" s="273" t="inlineStr">
        <is>
          <t>LT028</t>
        </is>
      </c>
      <c r="W43" t="n">
        <v>35</v>
      </c>
    </row>
    <row r="44">
      <c r="B44" t="n">
        <v>51</v>
      </c>
      <c r="C44">
        <f>IF(K44 = "BaseplateSteel","Y","N")</f>
        <v/>
      </c>
      <c r="D44">
        <f>OR(P44 = "Woods_Sureflex", P44 = "Falk_T10_Grid")</f>
        <v/>
      </c>
      <c r="E44">
        <f>IF(AND(C44="Y", D44=TRUE),"Y","N")</f>
        <v/>
      </c>
      <c r="F44" t="inlineStr">
        <is>
          <t>ConTab_BOM_KP_Baseplates_51</t>
        </is>
      </c>
      <c r="G44">
        <f>IF(E44="Y",F44,"")</f>
        <v/>
      </c>
      <c r="H44" s="273" t="inlineStr">
        <is>
          <t>2095-1_2-KP</t>
        </is>
      </c>
      <c r="I44" s="273" t="n"/>
      <c r="J44" s="273" t="n"/>
      <c r="K44" s="273" t="inlineStr">
        <is>
          <t>BaseplateSteel</t>
        </is>
      </c>
      <c r="L44" s="273" t="inlineStr">
        <is>
          <t>Baseplate_Steel</t>
        </is>
      </c>
      <c r="M44" s="273" t="inlineStr">
        <is>
          <t>Steel</t>
        </is>
      </c>
      <c r="N44" t="inlineStr">
        <is>
          <t>182T</t>
        </is>
      </c>
      <c r="O44" t="inlineStr">
        <is>
          <t>:No Drip Pan:Standard Drip Pan:</t>
        </is>
      </c>
      <c r="P44" s="235" t="inlineStr">
        <is>
          <t>Falk_Spacer</t>
        </is>
      </c>
      <c r="Q44" t="inlineStr">
        <is>
          <t>Falk 1020T31</t>
        </is>
      </c>
      <c r="R44" t="n">
        <v>96700621</v>
      </c>
      <c r="S44" s="233" t="inlineStr">
        <is>
          <t>B101553</t>
        </is>
      </c>
      <c r="T44" s="233" t="n">
        <v>1303</v>
      </c>
      <c r="U44" s="233" t="inlineStr">
        <is>
          <t>Priced</t>
        </is>
      </c>
      <c r="V44" s="273" t="inlineStr">
        <is>
          <t>LT028</t>
        </is>
      </c>
      <c r="W44" t="n">
        <v>60</v>
      </c>
    </row>
    <row r="45">
      <c r="B45" t="n">
        <v>52</v>
      </c>
      <c r="C45">
        <f>IF(K45 = "BaseplateSteel","Y","N")</f>
        <v/>
      </c>
      <c r="D45">
        <f>OR(P45 = "Woods_Sureflex", P45 = "Falk_T10_Grid")</f>
        <v/>
      </c>
      <c r="E45">
        <f>IF(AND(C45="Y", D45=TRUE),"Y","N")</f>
        <v/>
      </c>
      <c r="F45" t="inlineStr">
        <is>
          <t>ConTab_BOM_KP_Baseplates_52</t>
        </is>
      </c>
      <c r="G45">
        <f>IF(E45="Y",F45,"")</f>
        <v/>
      </c>
      <c r="H45" s="273" t="inlineStr">
        <is>
          <t>2095-1_2-KP</t>
        </is>
      </c>
      <c r="I45" s="273" t="n"/>
      <c r="J45" s="273" t="n"/>
      <c r="K45" s="273" t="inlineStr">
        <is>
          <t>BaseplateSteel</t>
        </is>
      </c>
      <c r="L45" s="273" t="inlineStr">
        <is>
          <t>Baseplate_Steel</t>
        </is>
      </c>
      <c r="M45" s="273" t="inlineStr">
        <is>
          <t>Steel</t>
        </is>
      </c>
      <c r="N45" t="inlineStr">
        <is>
          <t>184T</t>
        </is>
      </c>
      <c r="O45" t="inlineStr">
        <is>
          <t>:No Drip Pan:Standard Drip Pan:</t>
        </is>
      </c>
      <c r="P45" s="235" t="inlineStr">
        <is>
          <t>Falk_Spacer</t>
        </is>
      </c>
      <c r="Q45" t="inlineStr">
        <is>
          <t>Falk 1020T31</t>
        </is>
      </c>
      <c r="R45" t="n">
        <v>96700621</v>
      </c>
      <c r="S45" s="233" t="inlineStr">
        <is>
          <t>B101553</t>
        </is>
      </c>
      <c r="T45" s="233" t="n">
        <v>1303</v>
      </c>
      <c r="U45" s="233" t="inlineStr">
        <is>
          <t>Priced</t>
        </is>
      </c>
      <c r="V45" s="273" t="inlineStr">
        <is>
          <t>LT028</t>
        </is>
      </c>
      <c r="W45" t="n">
        <v>60</v>
      </c>
    </row>
    <row r="46">
      <c r="B46" t="n">
        <v>53</v>
      </c>
      <c r="C46">
        <f>IF(K46 = "BaseplateSteel","Y","N")</f>
        <v/>
      </c>
      <c r="D46">
        <f>OR(P46 = "Woods_Sureflex", P46 = "Falk_T10_Grid")</f>
        <v/>
      </c>
      <c r="E46">
        <f>IF(AND(C46="Y", D46=TRUE),"Y","N")</f>
        <v/>
      </c>
      <c r="F46" t="inlineStr">
        <is>
          <t>ConTab_BOM_KP_Baseplates_53</t>
        </is>
      </c>
      <c r="G46">
        <f>IF(E46="Y",F46,"")</f>
        <v/>
      </c>
      <c r="H46" s="273" t="inlineStr">
        <is>
          <t>2095-1_2-KP</t>
        </is>
      </c>
      <c r="I46" s="273" t="n"/>
      <c r="J46" s="273" t="n"/>
      <c r="K46" s="273" t="inlineStr">
        <is>
          <t>BaseplateSteel</t>
        </is>
      </c>
      <c r="L46" s="273" t="inlineStr">
        <is>
          <t>Baseplate_Steel</t>
        </is>
      </c>
      <c r="M46" s="273" t="inlineStr">
        <is>
          <t>Steel</t>
        </is>
      </c>
      <c r="N46" t="inlineStr">
        <is>
          <t>213T</t>
        </is>
      </c>
      <c r="O46" t="inlineStr">
        <is>
          <t>:No Drip Pan:Standard Drip Pan:</t>
        </is>
      </c>
      <c r="P46" s="235" t="inlineStr">
        <is>
          <t>Falk_Spacer</t>
        </is>
      </c>
      <c r="Q46" t="inlineStr">
        <is>
          <t>Falk 1030T31</t>
        </is>
      </c>
      <c r="R46" t="n">
        <v>96700622</v>
      </c>
      <c r="S46" s="233" t="inlineStr">
        <is>
          <t>B101554</t>
        </is>
      </c>
      <c r="T46" s="233" t="n">
        <v>1368</v>
      </c>
      <c r="U46" s="233" t="inlineStr">
        <is>
          <t>Priced</t>
        </is>
      </c>
      <c r="V46" s="273" t="inlineStr">
        <is>
          <t>LT028</t>
        </is>
      </c>
      <c r="W46" t="n">
        <v>70</v>
      </c>
    </row>
    <row r="47">
      <c r="B47" t="n">
        <v>54</v>
      </c>
      <c r="C47">
        <f>IF(K47 = "BaseplateSteel","Y","N")</f>
        <v/>
      </c>
      <c r="D47">
        <f>OR(P47 = "Woods_Sureflex", P47 = "Falk_T10_Grid")</f>
        <v/>
      </c>
      <c r="E47">
        <f>IF(AND(C47="Y", D47=TRUE),"Y","N")</f>
        <v/>
      </c>
      <c r="F47" t="inlineStr">
        <is>
          <t>ConTab_BOM_KP_Baseplates_54</t>
        </is>
      </c>
      <c r="G47">
        <f>IF(E47="Y",F47,"")</f>
        <v/>
      </c>
      <c r="H47" s="273" t="inlineStr">
        <is>
          <t>2095-1_2-KP</t>
        </is>
      </c>
      <c r="I47" s="273" t="n"/>
      <c r="J47" s="273" t="n"/>
      <c r="K47" s="273" t="inlineStr">
        <is>
          <t>BaseplateSteel</t>
        </is>
      </c>
      <c r="L47" s="273" t="inlineStr">
        <is>
          <t>Baseplate_Steel</t>
        </is>
      </c>
      <c r="M47" s="273" t="inlineStr">
        <is>
          <t>Steel</t>
        </is>
      </c>
      <c r="N47" t="inlineStr">
        <is>
          <t>215T</t>
        </is>
      </c>
      <c r="O47" t="inlineStr">
        <is>
          <t>:No Drip Pan:Standard Drip Pan:</t>
        </is>
      </c>
      <c r="P47" s="235" t="inlineStr">
        <is>
          <t>Falk_Spacer</t>
        </is>
      </c>
      <c r="Q47" t="inlineStr">
        <is>
          <t>Falk 1030T31</t>
        </is>
      </c>
      <c r="R47" t="n">
        <v>96700622</v>
      </c>
      <c r="S47" s="233" t="inlineStr">
        <is>
          <t>B101554</t>
        </is>
      </c>
      <c r="T47" s="233" t="n">
        <v>1368</v>
      </c>
      <c r="U47" s="233" t="inlineStr">
        <is>
          <t>Priced</t>
        </is>
      </c>
      <c r="V47" s="273" t="inlineStr">
        <is>
          <t>LT028</t>
        </is>
      </c>
      <c r="W47" t="n">
        <v>70</v>
      </c>
    </row>
    <row r="48">
      <c r="B48" t="n">
        <v>55</v>
      </c>
      <c r="C48">
        <f>IF(K48 = "BaseplateSteel","Y","N")</f>
        <v/>
      </c>
      <c r="D48">
        <f>OR(P48 = "Woods_Sureflex", P48 = "Falk_T10_Grid")</f>
        <v/>
      </c>
      <c r="E48">
        <f>IF(AND(C48="Y", D48=TRUE),"Y","N")</f>
        <v/>
      </c>
      <c r="F48" t="inlineStr">
        <is>
          <t>ConTab_BOM_KP_Baseplates_55</t>
        </is>
      </c>
      <c r="G48">
        <f>IF(E48="Y",F48,"")</f>
        <v/>
      </c>
      <c r="H48" s="273" t="inlineStr">
        <is>
          <t>2095-1_2-KP</t>
        </is>
      </c>
      <c r="I48" s="273" t="n"/>
      <c r="J48" s="273" t="n"/>
      <c r="K48" s="273" t="inlineStr">
        <is>
          <t>BaseplateSteel</t>
        </is>
      </c>
      <c r="L48" s="273" t="inlineStr">
        <is>
          <t>Baseplate_Steel</t>
        </is>
      </c>
      <c r="M48" s="273" t="inlineStr">
        <is>
          <t>Steel</t>
        </is>
      </c>
      <c r="N48" t="inlineStr">
        <is>
          <t>254T</t>
        </is>
      </c>
      <c r="O48" t="inlineStr">
        <is>
          <t>:No Drip Pan:Standard Drip Pan:</t>
        </is>
      </c>
      <c r="P48" s="235" t="inlineStr">
        <is>
          <t>Falk_Spacer</t>
        </is>
      </c>
      <c r="Q48" t="inlineStr">
        <is>
          <t>Falk 1040T31</t>
        </is>
      </c>
      <c r="R48" t="n">
        <v>96700623</v>
      </c>
      <c r="S48" s="233" t="inlineStr">
        <is>
          <t>B101555</t>
        </is>
      </c>
      <c r="T48" s="233" t="n">
        <v>1440</v>
      </c>
      <c r="U48" s="233" t="inlineStr">
        <is>
          <t>Priced</t>
        </is>
      </c>
      <c r="V48" s="273" t="inlineStr">
        <is>
          <t>LT028</t>
        </is>
      </c>
      <c r="W48" t="n">
        <v>135</v>
      </c>
    </row>
    <row r="49">
      <c r="B49" t="n">
        <v>56</v>
      </c>
      <c r="C49">
        <f>IF(K49 = "BaseplateSteel","Y","N")</f>
        <v/>
      </c>
      <c r="D49">
        <f>OR(P49 = "Woods_Sureflex", P49 = "Falk_T10_Grid")</f>
        <v/>
      </c>
      <c r="E49">
        <f>IF(AND(C49="Y", D49=TRUE),"Y","N")</f>
        <v/>
      </c>
      <c r="F49" t="inlineStr">
        <is>
          <t>ConTab_BOM_KP_Baseplates_56</t>
        </is>
      </c>
      <c r="G49">
        <f>IF(E49="Y",F49,"")</f>
        <v/>
      </c>
      <c r="H49" s="273" t="inlineStr">
        <is>
          <t>2095-1_2-KP</t>
        </is>
      </c>
      <c r="I49" s="273" t="n"/>
      <c r="J49" s="273" t="n"/>
      <c r="K49" s="273" t="inlineStr">
        <is>
          <t>BaseplateSteel</t>
        </is>
      </c>
      <c r="L49" s="273" t="inlineStr">
        <is>
          <t>Baseplate_Steel</t>
        </is>
      </c>
      <c r="M49" s="273" t="inlineStr">
        <is>
          <t>Steel</t>
        </is>
      </c>
      <c r="N49" t="inlineStr">
        <is>
          <t>256T</t>
        </is>
      </c>
      <c r="O49" t="inlineStr">
        <is>
          <t>:No Drip Pan:Standard Drip Pan:</t>
        </is>
      </c>
      <c r="P49" s="235" t="inlineStr">
        <is>
          <t>Falk_Spacer</t>
        </is>
      </c>
      <c r="Q49" t="inlineStr">
        <is>
          <t>Falk 1040T31</t>
        </is>
      </c>
      <c r="R49" t="n">
        <v>96700623</v>
      </c>
      <c r="S49" s="233" t="inlineStr">
        <is>
          <t>B101555</t>
        </is>
      </c>
      <c r="T49" s="233" t="n">
        <v>1440</v>
      </c>
      <c r="U49" s="233" t="inlineStr">
        <is>
          <t>Priced</t>
        </is>
      </c>
      <c r="V49" s="273" t="inlineStr">
        <is>
          <t>LT028</t>
        </is>
      </c>
      <c r="W49" t="n">
        <v>135</v>
      </c>
    </row>
    <row r="50">
      <c r="B50" t="n">
        <v>57</v>
      </c>
      <c r="C50">
        <f>IF(K50 = "BaseplateSteel","Y","N")</f>
        <v/>
      </c>
      <c r="D50">
        <f>OR(P50 = "Woods_Sureflex", P50 = "Falk_T10_Grid")</f>
        <v/>
      </c>
      <c r="E50">
        <f>IF(AND(C50="Y", D50=TRUE),"Y","N")</f>
        <v/>
      </c>
      <c r="F50" t="inlineStr">
        <is>
          <t>ConTab_BOM_KP_Baseplates_57</t>
        </is>
      </c>
      <c r="G50">
        <f>IF(E50="Y",F50,"")</f>
        <v/>
      </c>
      <c r="H50" s="273" t="inlineStr">
        <is>
          <t>2095-1_2-KP</t>
        </is>
      </c>
      <c r="I50" s="273" t="n"/>
      <c r="J50" s="273" t="n"/>
      <c r="K50" s="273" t="inlineStr">
        <is>
          <t>BaseplateSteel</t>
        </is>
      </c>
      <c r="L50" s="273" t="inlineStr">
        <is>
          <t>Baseplate_Steel</t>
        </is>
      </c>
      <c r="M50" s="273" t="inlineStr">
        <is>
          <t>Steel</t>
        </is>
      </c>
      <c r="N50" t="inlineStr">
        <is>
          <t>284TS</t>
        </is>
      </c>
      <c r="O50" t="inlineStr">
        <is>
          <t>:No Drip Pan:Standard Drip Pan:</t>
        </is>
      </c>
      <c r="P50" s="235" t="inlineStr">
        <is>
          <t>Falk_Spacer</t>
        </is>
      </c>
      <c r="Q50" t="inlineStr">
        <is>
          <t>Falk 1040T31</t>
        </is>
      </c>
      <c r="R50" t="n">
        <v>96700624</v>
      </c>
      <c r="S50" s="233" t="inlineStr">
        <is>
          <t>B101556</t>
        </is>
      </c>
      <c r="T50" s="233" t="n">
        <v>1504</v>
      </c>
      <c r="U50" s="233" t="inlineStr">
        <is>
          <t>Priced</t>
        </is>
      </c>
      <c r="V50" s="273" t="inlineStr">
        <is>
          <t>LT028</t>
        </is>
      </c>
      <c r="W50" t="n">
        <v>200</v>
      </c>
    </row>
    <row r="51">
      <c r="B51" t="n">
        <v>58</v>
      </c>
      <c r="C51">
        <f>IF(K51 = "BaseplateSteel","Y","N")</f>
        <v/>
      </c>
      <c r="D51">
        <f>OR(P51 = "Woods_Sureflex", P51 = "Falk_T10_Grid")</f>
        <v/>
      </c>
      <c r="E51">
        <f>IF(AND(C51="Y", D51=TRUE),"Y","N")</f>
        <v/>
      </c>
      <c r="F51" t="inlineStr">
        <is>
          <t>ConTab_BOM_KP_Baseplates_58</t>
        </is>
      </c>
      <c r="G51">
        <f>IF(E51="Y",F51,"")</f>
        <v/>
      </c>
      <c r="H51" s="273" t="inlineStr">
        <is>
          <t>2095-1_2-KP</t>
        </is>
      </c>
      <c r="I51" s="273" t="n"/>
      <c r="J51" s="273" t="n"/>
      <c r="K51" s="273" t="inlineStr">
        <is>
          <t>BaseplateSteel</t>
        </is>
      </c>
      <c r="L51" s="273" t="inlineStr">
        <is>
          <t>Baseplate_Steel</t>
        </is>
      </c>
      <c r="M51" s="273" t="inlineStr">
        <is>
          <t>Steel</t>
        </is>
      </c>
      <c r="N51" t="inlineStr">
        <is>
          <t>286TS</t>
        </is>
      </c>
      <c r="O51" t="inlineStr">
        <is>
          <t>:No Drip Pan:Standard Drip Pan:</t>
        </is>
      </c>
      <c r="P51" s="235" t="inlineStr">
        <is>
          <t>Falk_Spacer</t>
        </is>
      </c>
      <c r="Q51" t="inlineStr">
        <is>
          <t>Falk 1040T31</t>
        </is>
      </c>
      <c r="R51" t="n">
        <v>96700624</v>
      </c>
      <c r="S51" s="233" t="inlineStr">
        <is>
          <t>B101556</t>
        </is>
      </c>
      <c r="T51" s="233" t="n">
        <v>1504</v>
      </c>
      <c r="U51" s="233" t="inlineStr">
        <is>
          <t>Priced</t>
        </is>
      </c>
      <c r="V51" s="273" t="inlineStr">
        <is>
          <t>LT028</t>
        </is>
      </c>
      <c r="W51" t="n">
        <v>200</v>
      </c>
    </row>
    <row r="52">
      <c r="B52" t="n">
        <v>59</v>
      </c>
      <c r="C52">
        <f>IF(K52 = "BaseplateSteel","Y","N")</f>
        <v/>
      </c>
      <c r="D52">
        <f>OR(P52 = "Woods_Sureflex", P52 = "Falk_T10_Grid")</f>
        <v/>
      </c>
      <c r="E52">
        <f>IF(AND(C52="Y", D52=TRUE),"Y","N")</f>
        <v/>
      </c>
      <c r="F52" t="inlineStr">
        <is>
          <t>ConTab_BOM_KP_Baseplates_59</t>
        </is>
      </c>
      <c r="G52">
        <f>IF(E52="Y",F52,"")</f>
        <v/>
      </c>
      <c r="H52" s="273" t="inlineStr">
        <is>
          <t>2095-1_2-KP</t>
        </is>
      </c>
      <c r="I52" s="273" t="n"/>
      <c r="J52" s="273" t="n"/>
      <c r="K52" s="273" t="inlineStr">
        <is>
          <t>BaseplateSteel</t>
        </is>
      </c>
      <c r="L52" s="273" t="inlineStr">
        <is>
          <t>Baseplate_Steel</t>
        </is>
      </c>
      <c r="M52" s="273" t="inlineStr">
        <is>
          <t>Steel</t>
        </is>
      </c>
      <c r="N52" t="inlineStr">
        <is>
          <t>324TS</t>
        </is>
      </c>
      <c r="O52" t="inlineStr">
        <is>
          <t>:No Drip Pan:Standard Drip Pan:</t>
        </is>
      </c>
      <c r="P52" s="235" t="inlineStr">
        <is>
          <t>Falk_Spacer</t>
        </is>
      </c>
      <c r="Q52" t="inlineStr">
        <is>
          <t>Falk 1050T31</t>
        </is>
      </c>
      <c r="R52" t="n">
        <v>96700625</v>
      </c>
      <c r="S52" s="233" t="inlineStr">
        <is>
          <t>B101557</t>
        </is>
      </c>
      <c r="T52" s="233" t="n">
        <v>1640</v>
      </c>
      <c r="U52" s="233" t="inlineStr">
        <is>
          <t>Priced</t>
        </is>
      </c>
      <c r="V52" s="273" t="inlineStr">
        <is>
          <t>LT028</t>
        </is>
      </c>
      <c r="W52" t="n">
        <v>240</v>
      </c>
    </row>
    <row r="53">
      <c r="B53" t="n">
        <v>60</v>
      </c>
      <c r="C53">
        <f>IF(K53 = "BaseplateSteel","Y","N")</f>
        <v/>
      </c>
      <c r="D53">
        <f>OR(P53 = "Woods_Sureflex", P53 = "Falk_T10_Grid")</f>
        <v/>
      </c>
      <c r="E53">
        <f>IF(AND(C53="Y", D53=TRUE),"Y","N")</f>
        <v/>
      </c>
      <c r="F53" t="inlineStr">
        <is>
          <t>ConTab_BOM_KP_Baseplates_60</t>
        </is>
      </c>
      <c r="G53">
        <f>IF(E53="Y",F53,"")</f>
        <v/>
      </c>
      <c r="H53" s="273" t="inlineStr">
        <is>
          <t>2095-1_2-KP</t>
        </is>
      </c>
      <c r="I53" s="273" t="n"/>
      <c r="J53" s="273" t="n"/>
      <c r="K53" s="273" t="inlineStr">
        <is>
          <t>BaseplateSteel</t>
        </is>
      </c>
      <c r="L53" s="273" t="inlineStr">
        <is>
          <t>Baseplate_Steel</t>
        </is>
      </c>
      <c r="M53" s="273" t="inlineStr">
        <is>
          <t>Steel</t>
        </is>
      </c>
      <c r="N53" t="inlineStr">
        <is>
          <t>326TS</t>
        </is>
      </c>
      <c r="O53" t="inlineStr">
        <is>
          <t>:No Drip Pan:Standard Drip Pan:</t>
        </is>
      </c>
      <c r="P53" s="235" t="inlineStr">
        <is>
          <t>Falk_Spacer</t>
        </is>
      </c>
      <c r="Q53" t="inlineStr">
        <is>
          <t>Falk 1050T31</t>
        </is>
      </c>
      <c r="R53" t="n">
        <v>96700625</v>
      </c>
      <c r="S53" s="233" t="inlineStr">
        <is>
          <t>B101557</t>
        </is>
      </c>
      <c r="T53" s="233" t="n">
        <v>1640</v>
      </c>
      <c r="U53" s="233" t="inlineStr">
        <is>
          <t>Priced</t>
        </is>
      </c>
      <c r="V53" s="273" t="inlineStr">
        <is>
          <t>LT028</t>
        </is>
      </c>
      <c r="W53" t="n">
        <v>240</v>
      </c>
    </row>
    <row r="54">
      <c r="B54" t="n">
        <v>61</v>
      </c>
      <c r="C54">
        <f>IF(K54 = "BaseplateSteel","Y","N")</f>
        <v/>
      </c>
      <c r="D54">
        <f>OR(P54 = "Woods_Sureflex", P54 = "Falk_T10_Grid")</f>
        <v/>
      </c>
      <c r="E54">
        <f>IF(AND(C54="Y", D54=TRUE),"Y","N")</f>
        <v/>
      </c>
      <c r="F54" t="inlineStr">
        <is>
          <t>ConTab_BOM_KP_Baseplates_61</t>
        </is>
      </c>
      <c r="G54">
        <f>IF(E54="Y",F54,"")</f>
        <v/>
      </c>
      <c r="H54" s="273" t="inlineStr">
        <is>
          <t>2095-1_2-KP</t>
        </is>
      </c>
      <c r="I54" s="273" t="n"/>
      <c r="J54" s="273" t="n"/>
      <c r="K54" s="273" t="inlineStr">
        <is>
          <t>BaseplateSteel</t>
        </is>
      </c>
      <c r="L54" s="273" t="inlineStr">
        <is>
          <t>Baseplate_Steel</t>
        </is>
      </c>
      <c r="M54" s="273" t="inlineStr">
        <is>
          <t>Steel</t>
        </is>
      </c>
      <c r="N54" t="inlineStr">
        <is>
          <t>364TS</t>
        </is>
      </c>
      <c r="O54" t="inlineStr">
        <is>
          <t>:No Drip Pan:Standard Drip Pan:</t>
        </is>
      </c>
      <c r="P54" s="235" t="inlineStr">
        <is>
          <t>Falk_Spacer</t>
        </is>
      </c>
      <c r="Q54" t="inlineStr">
        <is>
          <t>Falk 1050T31</t>
        </is>
      </c>
      <c r="R54" t="inlineStr">
        <is>
          <t>RTF</t>
        </is>
      </c>
      <c r="S54" s="233" t="inlineStr">
        <is>
          <t>B101558</t>
        </is>
      </c>
      <c r="T54" s="233" t="n">
        <v>1776</v>
      </c>
      <c r="U54" s="233" t="inlineStr">
        <is>
          <t>Priced</t>
        </is>
      </c>
      <c r="V54" s="273" t="inlineStr">
        <is>
          <t>LT028</t>
        </is>
      </c>
      <c r="W54" t="n">
        <v>265</v>
      </c>
    </row>
    <row r="55">
      <c r="B55" t="n">
        <v>62</v>
      </c>
      <c r="C55">
        <f>IF(K55 = "BaseplateSteel","Y","N")</f>
        <v/>
      </c>
      <c r="D55">
        <f>OR(P55 = "Woods_Sureflex", P55 = "Falk_T10_Grid")</f>
        <v/>
      </c>
      <c r="E55">
        <f>IF(AND(C55="Y", D55=TRUE),"Y","N")</f>
        <v/>
      </c>
      <c r="F55" t="inlineStr">
        <is>
          <t>ConTab_BOM_KP_Baseplates_62</t>
        </is>
      </c>
      <c r="G55">
        <f>IF(E55="Y",F55,"")</f>
        <v/>
      </c>
      <c r="H55" s="273" t="inlineStr">
        <is>
          <t>2095-1_2-KP</t>
        </is>
      </c>
      <c r="I55" s="273" t="n"/>
      <c r="J55" s="273" t="n"/>
      <c r="K55" s="273" t="inlineStr">
        <is>
          <t>BaseplateSteel</t>
        </is>
      </c>
      <c r="L55" s="273" t="inlineStr">
        <is>
          <t>Baseplate_Steel</t>
        </is>
      </c>
      <c r="M55" s="273" t="inlineStr">
        <is>
          <t>Steel</t>
        </is>
      </c>
      <c r="N55" t="inlineStr">
        <is>
          <t>365TS</t>
        </is>
      </c>
      <c r="O55" t="inlineStr">
        <is>
          <t>:No Drip Pan:Standard Drip Pan:</t>
        </is>
      </c>
      <c r="P55" s="235" t="inlineStr">
        <is>
          <t>Falk_Spacer</t>
        </is>
      </c>
      <c r="Q55" t="inlineStr">
        <is>
          <t>Falk 1050T31</t>
        </is>
      </c>
      <c r="R55" t="inlineStr">
        <is>
          <t>RTF</t>
        </is>
      </c>
      <c r="S55" s="233" t="inlineStr">
        <is>
          <t>B101558</t>
        </is>
      </c>
      <c r="T55" s="233" t="n">
        <v>1776</v>
      </c>
      <c r="U55" s="233" t="inlineStr">
        <is>
          <t>Priced</t>
        </is>
      </c>
      <c r="V55" s="273" t="inlineStr">
        <is>
          <t>LT028</t>
        </is>
      </c>
      <c r="W55" t="n">
        <v>265</v>
      </c>
    </row>
    <row r="56">
      <c r="B56" t="n">
        <v>77</v>
      </c>
      <c r="C56">
        <f>IF(K56 = "BaseplateSteel","Y","N")</f>
        <v/>
      </c>
      <c r="D56">
        <f>OR(P56 = "Woods_Sureflex", P56 = "Falk_T10_Grid")</f>
        <v/>
      </c>
      <c r="E56">
        <f>IF(AND(C56="Y", D56=TRUE),"Y","N")</f>
        <v/>
      </c>
      <c r="F56" t="inlineStr">
        <is>
          <t>ConTab_BOM_KP_Baseplates_77</t>
        </is>
      </c>
      <c r="G56">
        <f>IF(E56="Y",F56,"")</f>
        <v/>
      </c>
      <c r="H56" s="273" t="inlineStr">
        <is>
          <t>2095-1_2-KP</t>
        </is>
      </c>
      <c r="I56" s="273" t="n"/>
      <c r="J56" s="273" t="n"/>
      <c r="K56" s="273" t="inlineStr">
        <is>
          <t>BaseplateSteel</t>
        </is>
      </c>
      <c r="L56" s="273" t="inlineStr">
        <is>
          <t>Baseplate_Steel</t>
        </is>
      </c>
      <c r="M56" s="273" t="inlineStr">
        <is>
          <t>Steel</t>
        </is>
      </c>
      <c r="N56" t="inlineStr">
        <is>
          <t>143T</t>
        </is>
      </c>
      <c r="O56" t="inlineStr">
        <is>
          <t>:Extended Drip Pan:</t>
        </is>
      </c>
      <c r="P56" s="235" t="inlineStr">
        <is>
          <t>Woods_Sureflex</t>
        </is>
      </c>
      <c r="Q56" t="inlineStr">
        <is>
          <t>Woods 4S</t>
        </is>
      </c>
      <c r="R56" t="inlineStr">
        <is>
          <t>RTF</t>
        </is>
      </c>
      <c r="S56" s="233" t="inlineStr">
        <is>
          <t>B101566</t>
        </is>
      </c>
      <c r="T56" s="233" t="n">
        <v>824</v>
      </c>
      <c r="U56" s="233" t="inlineStr">
        <is>
          <t>Priced</t>
        </is>
      </c>
      <c r="V56" s="273" t="inlineStr">
        <is>
          <t>LT028</t>
        </is>
      </c>
      <c r="W56" t="n">
        <v>35</v>
      </c>
    </row>
    <row r="57">
      <c r="B57" t="n">
        <v>78</v>
      </c>
      <c r="C57">
        <f>IF(K57 = "BaseplateSteel","Y","N")</f>
        <v/>
      </c>
      <c r="D57">
        <f>OR(P57 = "Woods_Sureflex", P57 = "Falk_T10_Grid")</f>
        <v/>
      </c>
      <c r="E57">
        <f>IF(AND(C57="Y", D57=TRUE),"Y","N")</f>
        <v/>
      </c>
      <c r="F57" t="inlineStr">
        <is>
          <t>ConTab_BOM_KP_Baseplates_78</t>
        </is>
      </c>
      <c r="G57">
        <f>IF(E57="Y",F57,"")</f>
        <v/>
      </c>
      <c r="H57" s="273" t="inlineStr">
        <is>
          <t>2095-1_2-KP</t>
        </is>
      </c>
      <c r="I57" s="273" t="n"/>
      <c r="J57" s="273" t="n"/>
      <c r="K57" s="273" t="inlineStr">
        <is>
          <t>BaseplateSteel</t>
        </is>
      </c>
      <c r="L57" s="273" t="inlineStr">
        <is>
          <t>Baseplate_Steel</t>
        </is>
      </c>
      <c r="M57" s="273" t="inlineStr">
        <is>
          <t>Steel</t>
        </is>
      </c>
      <c r="N57" t="inlineStr">
        <is>
          <t>145T</t>
        </is>
      </c>
      <c r="O57" t="inlineStr">
        <is>
          <t>:Extended Drip Pan:</t>
        </is>
      </c>
      <c r="P57" s="235" t="inlineStr">
        <is>
          <t>Woods_Sureflex</t>
        </is>
      </c>
      <c r="Q57" t="inlineStr">
        <is>
          <t>Woods 4S</t>
        </is>
      </c>
      <c r="R57" t="inlineStr">
        <is>
          <t>RTF</t>
        </is>
      </c>
      <c r="S57" s="233" t="inlineStr">
        <is>
          <t>B101566</t>
        </is>
      </c>
      <c r="T57" s="233" t="n">
        <v>824</v>
      </c>
      <c r="U57" s="233" t="inlineStr">
        <is>
          <t>Priced</t>
        </is>
      </c>
      <c r="V57" s="273" t="inlineStr">
        <is>
          <t>LT028</t>
        </is>
      </c>
      <c r="W57" t="n">
        <v>35</v>
      </c>
    </row>
    <row r="58">
      <c r="B58" t="n">
        <v>79</v>
      </c>
      <c r="C58">
        <f>IF(K58 = "BaseplateSteel","Y","N")</f>
        <v/>
      </c>
      <c r="D58">
        <f>OR(P58 = "Woods_Sureflex", P58 = "Falk_T10_Grid")</f>
        <v/>
      </c>
      <c r="E58">
        <f>IF(AND(C58="Y", D58=TRUE),"Y","N")</f>
        <v/>
      </c>
      <c r="F58" t="inlineStr">
        <is>
          <t>ConTab_BOM_KP_Baseplates_79</t>
        </is>
      </c>
      <c r="G58">
        <f>IF(E58="Y",F58,"")</f>
        <v/>
      </c>
      <c r="H58" s="273" t="inlineStr">
        <is>
          <t>2095-1_2-KP</t>
        </is>
      </c>
      <c r="I58" s="273" t="n"/>
      <c r="J58" s="273" t="n"/>
      <c r="K58" s="273" t="inlineStr">
        <is>
          <t>BaseplateSteel</t>
        </is>
      </c>
      <c r="L58" s="273" t="inlineStr">
        <is>
          <t>Baseplate_Steel</t>
        </is>
      </c>
      <c r="M58" s="273" t="inlineStr">
        <is>
          <t>Steel</t>
        </is>
      </c>
      <c r="N58" t="inlineStr">
        <is>
          <t>182T</t>
        </is>
      </c>
      <c r="O58" t="inlineStr">
        <is>
          <t>:Extended Drip Pan:</t>
        </is>
      </c>
      <c r="P58" s="235" t="inlineStr">
        <is>
          <t>Woods_Sureflex</t>
        </is>
      </c>
      <c r="Q58" t="inlineStr">
        <is>
          <t>Woods 5S</t>
        </is>
      </c>
      <c r="R58" t="inlineStr">
        <is>
          <t>RTF</t>
        </is>
      </c>
      <c r="S58" s="233" t="inlineStr">
        <is>
          <t>B101567</t>
        </is>
      </c>
      <c r="T58" s="233" t="n">
        <v>896</v>
      </c>
      <c r="U58" s="233" t="inlineStr">
        <is>
          <t>Priced</t>
        </is>
      </c>
      <c r="V58" s="273" t="inlineStr">
        <is>
          <t>LT028</t>
        </is>
      </c>
      <c r="W58" t="n">
        <v>60</v>
      </c>
    </row>
    <row r="59">
      <c r="B59" t="n">
        <v>80</v>
      </c>
      <c r="C59">
        <f>IF(K59 = "BaseplateSteel","Y","N")</f>
        <v/>
      </c>
      <c r="D59">
        <f>OR(P59 = "Woods_Sureflex", P59 = "Falk_T10_Grid")</f>
        <v/>
      </c>
      <c r="E59">
        <f>IF(AND(C59="Y", D59=TRUE),"Y","N")</f>
        <v/>
      </c>
      <c r="F59" t="inlineStr">
        <is>
          <t>ConTab_BOM_KP_Baseplates_80</t>
        </is>
      </c>
      <c r="G59">
        <f>IF(E59="Y",F59,"")</f>
        <v/>
      </c>
      <c r="H59" s="273" t="inlineStr">
        <is>
          <t>2095-1_2-KP</t>
        </is>
      </c>
      <c r="I59" s="273" t="n"/>
      <c r="J59" s="273" t="n"/>
      <c r="K59" s="273" t="inlineStr">
        <is>
          <t>BaseplateSteel</t>
        </is>
      </c>
      <c r="L59" s="273" t="inlineStr">
        <is>
          <t>Baseplate_Steel</t>
        </is>
      </c>
      <c r="M59" s="273" t="inlineStr">
        <is>
          <t>Steel</t>
        </is>
      </c>
      <c r="N59" t="inlineStr">
        <is>
          <t>184T</t>
        </is>
      </c>
      <c r="O59" t="inlineStr">
        <is>
          <t>:Extended Drip Pan:</t>
        </is>
      </c>
      <c r="P59" s="235" t="inlineStr">
        <is>
          <t>Woods_Sureflex</t>
        </is>
      </c>
      <c r="Q59" t="inlineStr">
        <is>
          <t>Woods 5S</t>
        </is>
      </c>
      <c r="R59" t="inlineStr">
        <is>
          <t>RTF</t>
        </is>
      </c>
      <c r="S59" s="233" t="inlineStr">
        <is>
          <t>B101567</t>
        </is>
      </c>
      <c r="T59" s="233" t="n">
        <v>896</v>
      </c>
      <c r="U59" s="233" t="inlineStr">
        <is>
          <t>Priced</t>
        </is>
      </c>
      <c r="V59" s="273" t="inlineStr">
        <is>
          <t>LT028</t>
        </is>
      </c>
      <c r="W59" t="n">
        <v>60</v>
      </c>
    </row>
    <row r="60">
      <c r="B60" t="n">
        <v>81</v>
      </c>
      <c r="C60">
        <f>IF(K60 = "BaseplateSteel","Y","N")</f>
        <v/>
      </c>
      <c r="D60">
        <f>OR(P60 = "Woods_Sureflex", P60 = "Falk_T10_Grid")</f>
        <v/>
      </c>
      <c r="E60">
        <f>IF(AND(C60="Y", D60=TRUE),"Y","N")</f>
        <v/>
      </c>
      <c r="F60" t="inlineStr">
        <is>
          <t>ConTab_BOM_KP_Baseplates_81</t>
        </is>
      </c>
      <c r="G60">
        <f>IF(E60="Y",F60,"")</f>
        <v/>
      </c>
      <c r="H60" s="273" t="inlineStr">
        <is>
          <t>2095-1_2-KP</t>
        </is>
      </c>
      <c r="I60" s="273" t="n"/>
      <c r="J60" s="273" t="n"/>
      <c r="K60" s="273" t="inlineStr">
        <is>
          <t>BaseplateSteel</t>
        </is>
      </c>
      <c r="L60" s="273" t="inlineStr">
        <is>
          <t>Baseplate_Steel</t>
        </is>
      </c>
      <c r="M60" s="273" t="inlineStr">
        <is>
          <t>Steel</t>
        </is>
      </c>
      <c r="N60" t="inlineStr">
        <is>
          <t>213T</t>
        </is>
      </c>
      <c r="O60" t="inlineStr">
        <is>
          <t>:Extended Drip Pan:</t>
        </is>
      </c>
      <c r="P60" s="235" t="inlineStr">
        <is>
          <t>Woods_Sureflex</t>
        </is>
      </c>
      <c r="Q60" t="inlineStr">
        <is>
          <t>Woods 6S</t>
        </is>
      </c>
      <c r="R60" t="inlineStr">
        <is>
          <t>RTF</t>
        </is>
      </c>
      <c r="S60" s="233" t="inlineStr">
        <is>
          <t>B101568</t>
        </is>
      </c>
      <c r="T60" s="233" t="n">
        <v>960</v>
      </c>
      <c r="U60" s="233" t="inlineStr">
        <is>
          <t>Priced</t>
        </is>
      </c>
      <c r="V60" s="273" t="inlineStr">
        <is>
          <t>LT028</t>
        </is>
      </c>
      <c r="W60" t="n">
        <v>70</v>
      </c>
    </row>
    <row r="61">
      <c r="B61" t="n">
        <v>82</v>
      </c>
      <c r="C61">
        <f>IF(K61 = "BaseplateSteel","Y","N")</f>
        <v/>
      </c>
      <c r="D61">
        <f>OR(P61 = "Woods_Sureflex", P61 = "Falk_T10_Grid")</f>
        <v/>
      </c>
      <c r="E61">
        <f>IF(AND(C61="Y", D61=TRUE),"Y","N")</f>
        <v/>
      </c>
      <c r="F61" t="inlineStr">
        <is>
          <t>ConTab_BOM_KP_Baseplates_82</t>
        </is>
      </c>
      <c r="G61">
        <f>IF(E61="Y",F61,"")</f>
        <v/>
      </c>
      <c r="H61" s="273" t="inlineStr">
        <is>
          <t>2095-1_2-KP</t>
        </is>
      </c>
      <c r="I61" s="273" t="n"/>
      <c r="J61" s="273" t="n"/>
      <c r="K61" s="273" t="inlineStr">
        <is>
          <t>BaseplateSteel</t>
        </is>
      </c>
      <c r="L61" s="273" t="inlineStr">
        <is>
          <t>Baseplate_Steel</t>
        </is>
      </c>
      <c r="M61" s="273" t="inlineStr">
        <is>
          <t>Steel</t>
        </is>
      </c>
      <c r="N61" t="inlineStr">
        <is>
          <t>215T</t>
        </is>
      </c>
      <c r="O61" t="inlineStr">
        <is>
          <t>:Extended Drip Pan:</t>
        </is>
      </c>
      <c r="P61" s="235" t="inlineStr">
        <is>
          <t>Woods_Sureflex</t>
        </is>
      </c>
      <c r="Q61" t="inlineStr">
        <is>
          <t>Woods 6S</t>
        </is>
      </c>
      <c r="R61" t="inlineStr">
        <is>
          <t>RTF</t>
        </is>
      </c>
      <c r="S61" s="233" t="inlineStr">
        <is>
          <t>B101568</t>
        </is>
      </c>
      <c r="T61" s="233" t="n">
        <v>960</v>
      </c>
      <c r="U61" s="233" t="inlineStr">
        <is>
          <t>Priced</t>
        </is>
      </c>
      <c r="V61" s="273" t="inlineStr">
        <is>
          <t>LT028</t>
        </is>
      </c>
      <c r="W61" t="n">
        <v>70</v>
      </c>
    </row>
    <row r="62">
      <c r="B62" t="n">
        <v>83</v>
      </c>
      <c r="C62">
        <f>IF(K62 = "BaseplateSteel","Y","N")</f>
        <v/>
      </c>
      <c r="D62">
        <f>OR(P62 = "Woods_Sureflex", P62 = "Falk_T10_Grid")</f>
        <v/>
      </c>
      <c r="E62">
        <f>IF(AND(C62="Y", D62=TRUE),"Y","N")</f>
        <v/>
      </c>
      <c r="F62" t="inlineStr">
        <is>
          <t>ConTab_BOM_KP_Baseplates_83</t>
        </is>
      </c>
      <c r="G62">
        <f>IF(E62="Y",F62,"")</f>
        <v/>
      </c>
      <c r="H62" s="273" t="inlineStr">
        <is>
          <t>2095-1_2-KP</t>
        </is>
      </c>
      <c r="I62" s="273" t="n"/>
      <c r="J62" s="273" t="n"/>
      <c r="K62" s="273" t="inlineStr">
        <is>
          <t>BaseplateSteel</t>
        </is>
      </c>
      <c r="L62" s="273" t="inlineStr">
        <is>
          <t>Baseplate_Steel</t>
        </is>
      </c>
      <c r="M62" s="273" t="inlineStr">
        <is>
          <t>Steel</t>
        </is>
      </c>
      <c r="N62" t="inlineStr">
        <is>
          <t>254T</t>
        </is>
      </c>
      <c r="O62" t="inlineStr">
        <is>
          <t>:Extended Drip Pan:</t>
        </is>
      </c>
      <c r="P62" s="235" t="inlineStr">
        <is>
          <t>Woods_Sureflex</t>
        </is>
      </c>
      <c r="Q62" t="inlineStr">
        <is>
          <t>Woods 7S</t>
        </is>
      </c>
      <c r="R62" t="inlineStr">
        <is>
          <t>RTF</t>
        </is>
      </c>
      <c r="S62" s="233" t="inlineStr">
        <is>
          <t>B101569</t>
        </is>
      </c>
      <c r="T62" s="233" t="n">
        <v>1030</v>
      </c>
      <c r="U62" s="233" t="inlineStr">
        <is>
          <t>Priced</t>
        </is>
      </c>
      <c r="V62" s="273" t="inlineStr">
        <is>
          <t>LT028</t>
        </is>
      </c>
      <c r="W62" t="n">
        <v>135</v>
      </c>
    </row>
    <row r="63">
      <c r="B63" t="n">
        <v>84</v>
      </c>
      <c r="C63">
        <f>IF(K63 = "BaseplateSteel","Y","N")</f>
        <v/>
      </c>
      <c r="D63">
        <f>OR(P63 = "Woods_Sureflex", P63 = "Falk_T10_Grid")</f>
        <v/>
      </c>
      <c r="E63">
        <f>IF(AND(C63="Y", D63=TRUE),"Y","N")</f>
        <v/>
      </c>
      <c r="F63" t="inlineStr">
        <is>
          <t>ConTab_BOM_KP_Baseplates_84</t>
        </is>
      </c>
      <c r="G63">
        <f>IF(E63="Y",F63,"")</f>
        <v/>
      </c>
      <c r="H63" s="273" t="inlineStr">
        <is>
          <t>2095-1_2-KP</t>
        </is>
      </c>
      <c r="I63" s="273" t="n"/>
      <c r="J63" s="273" t="n"/>
      <c r="K63" s="273" t="inlineStr">
        <is>
          <t>BaseplateSteel</t>
        </is>
      </c>
      <c r="L63" s="273" t="inlineStr">
        <is>
          <t>Baseplate_Steel</t>
        </is>
      </c>
      <c r="M63" s="273" t="inlineStr">
        <is>
          <t>Steel</t>
        </is>
      </c>
      <c r="N63" t="inlineStr">
        <is>
          <t>256T</t>
        </is>
      </c>
      <c r="O63" t="inlineStr">
        <is>
          <t>:Extended Drip Pan:</t>
        </is>
      </c>
      <c r="P63" s="235" t="inlineStr">
        <is>
          <t>Woods_Sureflex</t>
        </is>
      </c>
      <c r="Q63" t="inlineStr">
        <is>
          <t>Woods 7S</t>
        </is>
      </c>
      <c r="R63" t="inlineStr">
        <is>
          <t>RTF</t>
        </is>
      </c>
      <c r="S63" s="233" t="inlineStr">
        <is>
          <t>B101569</t>
        </is>
      </c>
      <c r="T63" s="233" t="n">
        <v>1030</v>
      </c>
      <c r="U63" s="233" t="inlineStr">
        <is>
          <t>Priced</t>
        </is>
      </c>
      <c r="V63" s="273" t="inlineStr">
        <is>
          <t>LT028</t>
        </is>
      </c>
      <c r="W63" t="n">
        <v>135</v>
      </c>
    </row>
    <row r="64">
      <c r="B64" t="n">
        <v>85</v>
      </c>
      <c r="C64">
        <f>IF(K64 = "BaseplateSteel","Y","N")</f>
        <v/>
      </c>
      <c r="D64">
        <f>OR(P64 = "Woods_Sureflex", P64 = "Falk_T10_Grid")</f>
        <v/>
      </c>
      <c r="E64">
        <f>IF(AND(C64="Y", D64=TRUE),"Y","N")</f>
        <v/>
      </c>
      <c r="F64" t="inlineStr">
        <is>
          <t>ConTab_BOM_KP_Baseplates_85</t>
        </is>
      </c>
      <c r="G64">
        <f>IF(E64="Y",F64,"")</f>
        <v/>
      </c>
      <c r="H64" s="273" t="inlineStr">
        <is>
          <t>2095-1_2-KP</t>
        </is>
      </c>
      <c r="I64" s="273" t="n"/>
      <c r="J64" s="273" t="n"/>
      <c r="K64" s="273" t="inlineStr">
        <is>
          <t>BaseplateSteel</t>
        </is>
      </c>
      <c r="L64" s="273" t="inlineStr">
        <is>
          <t>Baseplate_Steel</t>
        </is>
      </c>
      <c r="M64" s="273" t="inlineStr">
        <is>
          <t>Steel</t>
        </is>
      </c>
      <c r="N64" t="inlineStr">
        <is>
          <t>284TS</t>
        </is>
      </c>
      <c r="O64" t="inlineStr">
        <is>
          <t>:Extended Drip Pan:</t>
        </is>
      </c>
      <c r="P64" s="235" t="inlineStr">
        <is>
          <t>Woods_Sureflex</t>
        </is>
      </c>
      <c r="Q64" t="inlineStr">
        <is>
          <t>Woods 8S</t>
        </is>
      </c>
      <c r="R64" t="inlineStr">
        <is>
          <t>RTF</t>
        </is>
      </c>
      <c r="S64" s="233" t="inlineStr">
        <is>
          <t>B101570</t>
        </is>
      </c>
      <c r="T64" s="233" t="n">
        <v>1096</v>
      </c>
      <c r="U64" s="233" t="inlineStr">
        <is>
          <t>Priced</t>
        </is>
      </c>
      <c r="V64" s="273" t="inlineStr">
        <is>
          <t>LT028</t>
        </is>
      </c>
      <c r="W64" t="n">
        <v>200</v>
      </c>
    </row>
    <row r="65">
      <c r="B65" t="n">
        <v>86</v>
      </c>
      <c r="C65">
        <f>IF(K65 = "BaseplateSteel","Y","N")</f>
        <v/>
      </c>
      <c r="D65">
        <f>OR(P65 = "Woods_Sureflex", P65 = "Falk_T10_Grid")</f>
        <v/>
      </c>
      <c r="E65">
        <f>IF(AND(C65="Y", D65=TRUE),"Y","N")</f>
        <v/>
      </c>
      <c r="F65" t="inlineStr">
        <is>
          <t>ConTab_BOM_KP_Baseplates_86</t>
        </is>
      </c>
      <c r="G65">
        <f>IF(E65="Y",F65,"")</f>
        <v/>
      </c>
      <c r="H65" s="273" t="inlineStr">
        <is>
          <t>2095-1_2-KP</t>
        </is>
      </c>
      <c r="I65" s="273" t="n"/>
      <c r="J65" s="273" t="n"/>
      <c r="K65" s="273" t="inlineStr">
        <is>
          <t>BaseplateSteel</t>
        </is>
      </c>
      <c r="L65" s="273" t="inlineStr">
        <is>
          <t>Baseplate_Steel</t>
        </is>
      </c>
      <c r="M65" s="273" t="inlineStr">
        <is>
          <t>Steel</t>
        </is>
      </c>
      <c r="N65" t="inlineStr">
        <is>
          <t>286TS</t>
        </is>
      </c>
      <c r="O65" t="inlineStr">
        <is>
          <t>:Extended Drip Pan:</t>
        </is>
      </c>
      <c r="P65" s="235" t="inlineStr">
        <is>
          <t>Woods_Sureflex</t>
        </is>
      </c>
      <c r="Q65" t="inlineStr">
        <is>
          <t>Woods 8S</t>
        </is>
      </c>
      <c r="R65" t="inlineStr">
        <is>
          <t>RTF</t>
        </is>
      </c>
      <c r="S65" s="233" t="inlineStr">
        <is>
          <t>B101570</t>
        </is>
      </c>
      <c r="T65" s="233" t="n">
        <v>1096</v>
      </c>
      <c r="U65" s="233" t="inlineStr">
        <is>
          <t>Priced</t>
        </is>
      </c>
      <c r="V65" s="273" t="inlineStr">
        <is>
          <t>LT028</t>
        </is>
      </c>
      <c r="W65" t="n">
        <v>200</v>
      </c>
    </row>
    <row r="66">
      <c r="B66" t="n">
        <v>87</v>
      </c>
      <c r="C66">
        <f>IF(K66 = "BaseplateSteel","Y","N")</f>
        <v/>
      </c>
      <c r="D66">
        <f>OR(P66 = "Woods_Sureflex", P66 = "Falk_T10_Grid")</f>
        <v/>
      </c>
      <c r="E66">
        <f>IF(AND(C66="Y", D66=TRUE),"Y","N")</f>
        <v/>
      </c>
      <c r="F66" t="inlineStr">
        <is>
          <t>ConTab_BOM_KP_Baseplates_87</t>
        </is>
      </c>
      <c r="G66">
        <f>IF(E66="Y",F66,"")</f>
        <v/>
      </c>
      <c r="H66" s="273" t="inlineStr">
        <is>
          <t>2095-1_2-KP</t>
        </is>
      </c>
      <c r="I66" s="273" t="n"/>
      <c r="J66" s="273" t="n"/>
      <c r="K66" s="273" t="inlineStr">
        <is>
          <t>BaseplateSteel</t>
        </is>
      </c>
      <c r="L66" s="273" t="inlineStr">
        <is>
          <t>Baseplate_Steel</t>
        </is>
      </c>
      <c r="M66" s="273" t="inlineStr">
        <is>
          <t>Steel</t>
        </is>
      </c>
      <c r="N66" t="inlineStr">
        <is>
          <t>143T</t>
        </is>
      </c>
      <c r="O66" t="inlineStr">
        <is>
          <t>:Extended Drip Pan:</t>
        </is>
      </c>
      <c r="P66" s="235" t="inlineStr">
        <is>
          <t>Falk_T10_Grid</t>
        </is>
      </c>
      <c r="Q66" t="inlineStr">
        <is>
          <t>Falk 1020T10</t>
        </is>
      </c>
      <c r="R66" t="inlineStr">
        <is>
          <t>RTF</t>
        </is>
      </c>
      <c r="S66" s="233" t="inlineStr">
        <is>
          <t>B101571</t>
        </is>
      </c>
      <c r="T66" s="233" t="n">
        <v>824</v>
      </c>
      <c r="U66" s="233" t="inlineStr">
        <is>
          <t>Priced</t>
        </is>
      </c>
      <c r="V66" s="273" t="inlineStr">
        <is>
          <t>LT028</t>
        </is>
      </c>
      <c r="W66" t="n">
        <v>35</v>
      </c>
    </row>
    <row r="67">
      <c r="B67" t="n">
        <v>88</v>
      </c>
      <c r="C67">
        <f>IF(K67 = "BaseplateSteel","Y","N")</f>
        <v/>
      </c>
      <c r="D67">
        <f>OR(P67 = "Woods_Sureflex", P67 = "Falk_T10_Grid")</f>
        <v/>
      </c>
      <c r="E67">
        <f>IF(AND(C67="Y", D67=TRUE),"Y","N")</f>
        <v/>
      </c>
      <c r="F67" t="inlineStr">
        <is>
          <t>ConTab_BOM_KP_Baseplates_88</t>
        </is>
      </c>
      <c r="G67">
        <f>IF(E67="Y",F67,"")</f>
        <v/>
      </c>
      <c r="H67" s="273" t="inlineStr">
        <is>
          <t>2095-1_2-KP</t>
        </is>
      </c>
      <c r="I67" s="273" t="n"/>
      <c r="J67" s="273" t="n"/>
      <c r="K67" s="273" t="inlineStr">
        <is>
          <t>BaseplateSteel</t>
        </is>
      </c>
      <c r="L67" s="273" t="inlineStr">
        <is>
          <t>Baseplate_Steel</t>
        </is>
      </c>
      <c r="M67" s="273" t="inlineStr">
        <is>
          <t>Steel</t>
        </is>
      </c>
      <c r="N67" t="inlineStr">
        <is>
          <t>145T</t>
        </is>
      </c>
      <c r="O67" t="inlineStr">
        <is>
          <t>:Extended Drip Pan:</t>
        </is>
      </c>
      <c r="P67" s="235" t="inlineStr">
        <is>
          <t>Falk_T10_Grid</t>
        </is>
      </c>
      <c r="Q67" t="inlineStr">
        <is>
          <t>Falk 1020T10</t>
        </is>
      </c>
      <c r="R67" t="inlineStr">
        <is>
          <t>RTF</t>
        </is>
      </c>
      <c r="S67" s="233" t="inlineStr">
        <is>
          <t>B101571</t>
        </is>
      </c>
      <c r="T67" s="233" t="n">
        <v>824</v>
      </c>
      <c r="U67" s="233" t="inlineStr">
        <is>
          <t>Priced</t>
        </is>
      </c>
      <c r="V67" s="273" t="inlineStr">
        <is>
          <t>LT028</t>
        </is>
      </c>
      <c r="W67" t="n">
        <v>35</v>
      </c>
    </row>
    <row r="68">
      <c r="B68" t="n">
        <v>89</v>
      </c>
      <c r="C68">
        <f>IF(K68 = "BaseplateSteel","Y","N")</f>
        <v/>
      </c>
      <c r="D68">
        <f>OR(P68 = "Woods_Sureflex", P68 = "Falk_T10_Grid")</f>
        <v/>
      </c>
      <c r="E68">
        <f>IF(AND(C68="Y", D68=TRUE),"Y","N")</f>
        <v/>
      </c>
      <c r="F68" t="inlineStr">
        <is>
          <t>ConTab_BOM_KP_Baseplates_89</t>
        </is>
      </c>
      <c r="G68">
        <f>IF(E68="Y",F68,"")</f>
        <v/>
      </c>
      <c r="H68" s="273" t="inlineStr">
        <is>
          <t>2095-1_2-KP</t>
        </is>
      </c>
      <c r="I68" s="273" t="n"/>
      <c r="J68" s="273" t="n"/>
      <c r="K68" s="273" t="inlineStr">
        <is>
          <t>BaseplateSteel</t>
        </is>
      </c>
      <c r="L68" s="273" t="inlineStr">
        <is>
          <t>Baseplate_Steel</t>
        </is>
      </c>
      <c r="M68" s="273" t="inlineStr">
        <is>
          <t>Steel</t>
        </is>
      </c>
      <c r="N68" t="inlineStr">
        <is>
          <t>182T</t>
        </is>
      </c>
      <c r="O68" t="inlineStr">
        <is>
          <t>:Extended Drip Pan:</t>
        </is>
      </c>
      <c r="P68" s="235" t="inlineStr">
        <is>
          <t>Falk_T10_Grid</t>
        </is>
      </c>
      <c r="Q68" t="inlineStr">
        <is>
          <t>Falk 1020T10</t>
        </is>
      </c>
      <c r="R68" t="inlineStr">
        <is>
          <t>RTF</t>
        </is>
      </c>
      <c r="S68" s="233" t="inlineStr">
        <is>
          <t>B101572</t>
        </is>
      </c>
      <c r="T68" s="233" t="n">
        <v>896</v>
      </c>
      <c r="U68" s="233" t="inlineStr">
        <is>
          <t>Priced</t>
        </is>
      </c>
      <c r="V68" s="273" t="inlineStr">
        <is>
          <t>LT028</t>
        </is>
      </c>
      <c r="W68" t="n">
        <v>60</v>
      </c>
    </row>
    <row r="69">
      <c r="B69" t="n">
        <v>90</v>
      </c>
      <c r="C69">
        <f>IF(K69 = "BaseplateSteel","Y","N")</f>
        <v/>
      </c>
      <c r="D69">
        <f>OR(P69 = "Woods_Sureflex", P69 = "Falk_T10_Grid")</f>
        <v/>
      </c>
      <c r="E69">
        <f>IF(AND(C69="Y", D69=TRUE),"Y","N")</f>
        <v/>
      </c>
      <c r="F69" t="inlineStr">
        <is>
          <t>ConTab_BOM_KP_Baseplates_90</t>
        </is>
      </c>
      <c r="G69">
        <f>IF(E69="Y",F69,"")</f>
        <v/>
      </c>
      <c r="H69" s="273" t="inlineStr">
        <is>
          <t>2095-1_2-KP</t>
        </is>
      </c>
      <c r="I69" s="273" t="n"/>
      <c r="J69" s="273" t="n"/>
      <c r="K69" s="273" t="inlineStr">
        <is>
          <t>BaseplateSteel</t>
        </is>
      </c>
      <c r="L69" s="273" t="inlineStr">
        <is>
          <t>Baseplate_Steel</t>
        </is>
      </c>
      <c r="M69" s="273" t="inlineStr">
        <is>
          <t>Steel</t>
        </is>
      </c>
      <c r="N69" t="inlineStr">
        <is>
          <t>184T</t>
        </is>
      </c>
      <c r="O69" t="inlineStr">
        <is>
          <t>:Extended Drip Pan:</t>
        </is>
      </c>
      <c r="P69" s="235" t="inlineStr">
        <is>
          <t>Falk_T10_Grid</t>
        </is>
      </c>
      <c r="Q69" t="inlineStr">
        <is>
          <t>Falk 1020T10</t>
        </is>
      </c>
      <c r="R69" t="inlineStr">
        <is>
          <t>RTF</t>
        </is>
      </c>
      <c r="S69" s="233" t="inlineStr">
        <is>
          <t>B101572</t>
        </is>
      </c>
      <c r="T69" s="233" t="n">
        <v>896</v>
      </c>
      <c r="U69" s="233" t="inlineStr">
        <is>
          <t>Priced</t>
        </is>
      </c>
      <c r="V69" s="273" t="inlineStr">
        <is>
          <t>LT028</t>
        </is>
      </c>
      <c r="W69" t="n">
        <v>60</v>
      </c>
    </row>
    <row r="70">
      <c r="B70" t="n">
        <v>91</v>
      </c>
      <c r="C70">
        <f>IF(K70 = "BaseplateSteel","Y","N")</f>
        <v/>
      </c>
      <c r="D70">
        <f>OR(P70 = "Woods_Sureflex", P70 = "Falk_T10_Grid")</f>
        <v/>
      </c>
      <c r="E70">
        <f>IF(AND(C70="Y", D70=TRUE),"Y","N")</f>
        <v/>
      </c>
      <c r="F70" t="inlineStr">
        <is>
          <t>ConTab_BOM_KP_Baseplates_91</t>
        </is>
      </c>
      <c r="G70">
        <f>IF(E70="Y",F70,"")</f>
        <v/>
      </c>
      <c r="H70" s="273" t="inlineStr">
        <is>
          <t>2095-1_2-KP</t>
        </is>
      </c>
      <c r="I70" s="273" t="n"/>
      <c r="J70" s="273" t="n"/>
      <c r="K70" s="273" t="inlineStr">
        <is>
          <t>BaseplateSteel</t>
        </is>
      </c>
      <c r="L70" s="273" t="inlineStr">
        <is>
          <t>Baseplate_Steel</t>
        </is>
      </c>
      <c r="M70" s="273" t="inlineStr">
        <is>
          <t>Steel</t>
        </is>
      </c>
      <c r="N70" t="inlineStr">
        <is>
          <t>213T</t>
        </is>
      </c>
      <c r="O70" t="inlineStr">
        <is>
          <t>:Extended Drip Pan:</t>
        </is>
      </c>
      <c r="P70" s="235" t="inlineStr">
        <is>
          <t>Falk_T10_Grid</t>
        </is>
      </c>
      <c r="Q70" t="inlineStr">
        <is>
          <t>Falk 1030T10</t>
        </is>
      </c>
      <c r="R70" t="inlineStr">
        <is>
          <t>RTF</t>
        </is>
      </c>
      <c r="S70" s="233" t="inlineStr">
        <is>
          <t>B101573</t>
        </is>
      </c>
      <c r="T70" s="233" t="n">
        <v>960</v>
      </c>
      <c r="U70" s="233" t="inlineStr">
        <is>
          <t>Priced</t>
        </is>
      </c>
      <c r="V70" s="273" t="inlineStr">
        <is>
          <t>LT028</t>
        </is>
      </c>
      <c r="W70" t="n">
        <v>70</v>
      </c>
    </row>
    <row r="71">
      <c r="B71" t="n">
        <v>92</v>
      </c>
      <c r="C71">
        <f>IF(K71 = "BaseplateSteel","Y","N")</f>
        <v/>
      </c>
      <c r="D71">
        <f>OR(P71 = "Woods_Sureflex", P71 = "Falk_T10_Grid")</f>
        <v/>
      </c>
      <c r="E71">
        <f>IF(AND(C71="Y", D71=TRUE),"Y","N")</f>
        <v/>
      </c>
      <c r="F71" t="inlineStr">
        <is>
          <t>ConTab_BOM_KP_Baseplates_92</t>
        </is>
      </c>
      <c r="G71">
        <f>IF(E71="Y",F71,"")</f>
        <v/>
      </c>
      <c r="H71" s="273" t="inlineStr">
        <is>
          <t>2095-1_2-KP</t>
        </is>
      </c>
      <c r="I71" s="273" t="n"/>
      <c r="J71" s="273" t="n"/>
      <c r="K71" s="273" t="inlineStr">
        <is>
          <t>BaseplateSteel</t>
        </is>
      </c>
      <c r="L71" s="273" t="inlineStr">
        <is>
          <t>Baseplate_Steel</t>
        </is>
      </c>
      <c r="M71" s="273" t="inlineStr">
        <is>
          <t>Steel</t>
        </is>
      </c>
      <c r="N71" t="inlineStr">
        <is>
          <t>215T</t>
        </is>
      </c>
      <c r="O71" t="inlineStr">
        <is>
          <t>:Extended Drip Pan:</t>
        </is>
      </c>
      <c r="P71" s="235" t="inlineStr">
        <is>
          <t>Falk_T10_Grid</t>
        </is>
      </c>
      <c r="Q71" t="inlineStr">
        <is>
          <t>Falk 1030T10</t>
        </is>
      </c>
      <c r="R71" t="inlineStr">
        <is>
          <t>RTF</t>
        </is>
      </c>
      <c r="S71" s="233" t="inlineStr">
        <is>
          <t>B101573</t>
        </is>
      </c>
      <c r="T71" s="233" t="n">
        <v>960</v>
      </c>
      <c r="U71" s="233" t="inlineStr">
        <is>
          <t>Priced</t>
        </is>
      </c>
      <c r="V71" s="273" t="inlineStr">
        <is>
          <t>LT028</t>
        </is>
      </c>
      <c r="W71" t="n">
        <v>70</v>
      </c>
    </row>
    <row r="72">
      <c r="B72" t="n">
        <v>93</v>
      </c>
      <c r="C72">
        <f>IF(K72 = "BaseplateSteel","Y","N")</f>
        <v/>
      </c>
      <c r="D72">
        <f>OR(P72 = "Woods_Sureflex", P72 = "Falk_T10_Grid")</f>
        <v/>
      </c>
      <c r="E72">
        <f>IF(AND(C72="Y", D72=TRUE),"Y","N")</f>
        <v/>
      </c>
      <c r="F72" t="inlineStr">
        <is>
          <t>ConTab_BOM_KP_Baseplates_93</t>
        </is>
      </c>
      <c r="G72">
        <f>IF(E72="Y",F72,"")</f>
        <v/>
      </c>
      <c r="H72" s="273" t="inlineStr">
        <is>
          <t>2095-1_2-KP</t>
        </is>
      </c>
      <c r="I72" s="273" t="n"/>
      <c r="J72" s="273" t="n"/>
      <c r="K72" s="273" t="inlineStr">
        <is>
          <t>BaseplateSteel</t>
        </is>
      </c>
      <c r="L72" s="273" t="inlineStr">
        <is>
          <t>Baseplate_Steel</t>
        </is>
      </c>
      <c r="M72" s="273" t="inlineStr">
        <is>
          <t>Steel</t>
        </is>
      </c>
      <c r="N72" t="inlineStr">
        <is>
          <t>254T</t>
        </is>
      </c>
      <c r="O72" t="inlineStr">
        <is>
          <t>:Extended Drip Pan:</t>
        </is>
      </c>
      <c r="P72" s="235" t="inlineStr">
        <is>
          <t>Falk_T10_Grid</t>
        </is>
      </c>
      <c r="Q72" t="inlineStr">
        <is>
          <t>Falk 1040T10</t>
        </is>
      </c>
      <c r="R72" t="inlineStr">
        <is>
          <t>RTF</t>
        </is>
      </c>
      <c r="S72" s="233" t="inlineStr">
        <is>
          <t>B101574</t>
        </is>
      </c>
      <c r="T72" s="233" t="n">
        <v>1030</v>
      </c>
      <c r="U72" s="233" t="inlineStr">
        <is>
          <t>Priced</t>
        </is>
      </c>
      <c r="V72" s="273" t="inlineStr">
        <is>
          <t>LT028</t>
        </is>
      </c>
      <c r="W72" t="n">
        <v>135</v>
      </c>
    </row>
    <row r="73">
      <c r="B73" t="n">
        <v>94</v>
      </c>
      <c r="C73">
        <f>IF(K73 = "BaseplateSteel","Y","N")</f>
        <v/>
      </c>
      <c r="D73">
        <f>OR(P73 = "Woods_Sureflex", P73 = "Falk_T10_Grid")</f>
        <v/>
      </c>
      <c r="E73">
        <f>IF(AND(C73="Y", D73=TRUE),"Y","N")</f>
        <v/>
      </c>
      <c r="F73" t="inlineStr">
        <is>
          <t>ConTab_BOM_KP_Baseplates_94</t>
        </is>
      </c>
      <c r="G73">
        <f>IF(E73="Y",F73,"")</f>
        <v/>
      </c>
      <c r="H73" s="273" t="inlineStr">
        <is>
          <t>2095-1_2-KP</t>
        </is>
      </c>
      <c r="I73" s="273" t="n"/>
      <c r="J73" s="273" t="n"/>
      <c r="K73" s="273" t="inlineStr">
        <is>
          <t>BaseplateSteel</t>
        </is>
      </c>
      <c r="L73" s="273" t="inlineStr">
        <is>
          <t>Baseplate_Steel</t>
        </is>
      </c>
      <c r="M73" s="273" t="inlineStr">
        <is>
          <t>Steel</t>
        </is>
      </c>
      <c r="N73" t="inlineStr">
        <is>
          <t>256T</t>
        </is>
      </c>
      <c r="O73" t="inlineStr">
        <is>
          <t>:Extended Drip Pan:</t>
        </is>
      </c>
      <c r="P73" s="235" t="inlineStr">
        <is>
          <t>Falk_T10_Grid</t>
        </is>
      </c>
      <c r="Q73" t="inlineStr">
        <is>
          <t>Falk 1040T10</t>
        </is>
      </c>
      <c r="R73" t="inlineStr">
        <is>
          <t>RTF</t>
        </is>
      </c>
      <c r="S73" s="233" t="inlineStr">
        <is>
          <t>B101574</t>
        </is>
      </c>
      <c r="T73" s="233" t="n">
        <v>1030</v>
      </c>
      <c r="U73" s="233" t="inlineStr">
        <is>
          <t>Priced</t>
        </is>
      </c>
      <c r="V73" s="273" t="inlineStr">
        <is>
          <t>LT028</t>
        </is>
      </c>
      <c r="W73" t="n">
        <v>135</v>
      </c>
    </row>
    <row r="74">
      <c r="B74" t="n">
        <v>95</v>
      </c>
      <c r="C74">
        <f>IF(K74 = "BaseplateSteel","Y","N")</f>
        <v/>
      </c>
      <c r="D74">
        <f>OR(P74 = "Woods_Sureflex", P74 = "Falk_T10_Grid")</f>
        <v/>
      </c>
      <c r="E74">
        <f>IF(AND(C74="Y", D74=TRUE),"Y","N")</f>
        <v/>
      </c>
      <c r="F74" t="inlineStr">
        <is>
          <t>ConTab_BOM_KP_Baseplates_95</t>
        </is>
      </c>
      <c r="G74">
        <f>IF(E74="Y",F74,"")</f>
        <v/>
      </c>
      <c r="H74" s="273" t="inlineStr">
        <is>
          <t>2095-1_2-KP</t>
        </is>
      </c>
      <c r="I74" s="273" t="n"/>
      <c r="J74" s="273" t="n"/>
      <c r="K74" s="273" t="inlineStr">
        <is>
          <t>BaseplateSteel</t>
        </is>
      </c>
      <c r="L74" s="273" t="inlineStr">
        <is>
          <t>Baseplate_Steel</t>
        </is>
      </c>
      <c r="M74" s="273" t="inlineStr">
        <is>
          <t>Steel</t>
        </is>
      </c>
      <c r="N74" t="inlineStr">
        <is>
          <t>284TS</t>
        </is>
      </c>
      <c r="O74" t="inlineStr">
        <is>
          <t>:Extended Drip Pan:</t>
        </is>
      </c>
      <c r="P74" s="235" t="inlineStr">
        <is>
          <t>Falk_T10_Grid</t>
        </is>
      </c>
      <c r="Q74" t="inlineStr">
        <is>
          <t>Falk 1040T10</t>
        </is>
      </c>
      <c r="R74" t="inlineStr">
        <is>
          <t>RTF</t>
        </is>
      </c>
      <c r="S74" s="233" t="inlineStr">
        <is>
          <t>B101575</t>
        </is>
      </c>
      <c r="T74" s="233" t="n">
        <v>1096</v>
      </c>
      <c r="U74" s="233" t="inlineStr">
        <is>
          <t>Priced</t>
        </is>
      </c>
      <c r="V74" s="273" t="inlineStr">
        <is>
          <t>LT028</t>
        </is>
      </c>
      <c r="W74" t="n">
        <v>200</v>
      </c>
    </row>
    <row r="75">
      <c r="B75" t="n">
        <v>96</v>
      </c>
      <c r="C75">
        <f>IF(K75 = "BaseplateSteel","Y","N")</f>
        <v/>
      </c>
      <c r="D75">
        <f>OR(P75 = "Woods_Sureflex", P75 = "Falk_T10_Grid")</f>
        <v/>
      </c>
      <c r="E75">
        <f>IF(AND(C75="Y", D75=TRUE),"Y","N")</f>
        <v/>
      </c>
      <c r="F75" t="inlineStr">
        <is>
          <t>ConTab_BOM_KP_Baseplates_96</t>
        </is>
      </c>
      <c r="G75">
        <f>IF(E75="Y",F75,"")</f>
        <v/>
      </c>
      <c r="H75" s="273" t="inlineStr">
        <is>
          <t>2095-1_2-KP</t>
        </is>
      </c>
      <c r="I75" s="273" t="n"/>
      <c r="J75" s="273" t="n"/>
      <c r="K75" s="273" t="inlineStr">
        <is>
          <t>BaseplateSteel</t>
        </is>
      </c>
      <c r="L75" s="273" t="inlineStr">
        <is>
          <t>Baseplate_Steel</t>
        </is>
      </c>
      <c r="M75" s="273" t="inlineStr">
        <is>
          <t>Steel</t>
        </is>
      </c>
      <c r="N75" t="inlineStr">
        <is>
          <t>286TS</t>
        </is>
      </c>
      <c r="O75" t="inlineStr">
        <is>
          <t>:Extended Drip Pan:</t>
        </is>
      </c>
      <c r="P75" s="235" t="inlineStr">
        <is>
          <t>Falk_T10_Grid</t>
        </is>
      </c>
      <c r="Q75" t="inlineStr">
        <is>
          <t>Falk 1040T10</t>
        </is>
      </c>
      <c r="R75" t="inlineStr">
        <is>
          <t>RTF</t>
        </is>
      </c>
      <c r="S75" s="233" t="inlineStr">
        <is>
          <t>B101575</t>
        </is>
      </c>
      <c r="T75" s="233" t="n">
        <v>1096</v>
      </c>
      <c r="U75" s="233" t="inlineStr">
        <is>
          <t>Priced</t>
        </is>
      </c>
      <c r="V75" s="273" t="inlineStr">
        <is>
          <t>LT028</t>
        </is>
      </c>
      <c r="W75" t="n">
        <v>200</v>
      </c>
    </row>
    <row r="76">
      <c r="B76" t="n">
        <v>97</v>
      </c>
      <c r="C76">
        <f>IF(K76 = "BaseplateSteel","Y","N")</f>
        <v/>
      </c>
      <c r="D76">
        <f>OR(P76 = "Woods_Sureflex", P76 = "Falk_T10_Grid")</f>
        <v/>
      </c>
      <c r="E76">
        <f>IF(AND(C76="Y", D76=TRUE),"Y","N")</f>
        <v/>
      </c>
      <c r="F76" t="inlineStr">
        <is>
          <t>ConTab_BOM_KP_Baseplates_97</t>
        </is>
      </c>
      <c r="G76">
        <f>IF(E76="Y",F76,"")</f>
        <v/>
      </c>
      <c r="H76" s="273" t="inlineStr">
        <is>
          <t>2095-1_2-KP</t>
        </is>
      </c>
      <c r="I76" s="273" t="n"/>
      <c r="J76" s="273" t="n"/>
      <c r="K76" s="273" t="inlineStr">
        <is>
          <t>BaseplateSteel</t>
        </is>
      </c>
      <c r="L76" s="273" t="inlineStr">
        <is>
          <t>Baseplate_Steel</t>
        </is>
      </c>
      <c r="M76" s="273" t="inlineStr">
        <is>
          <t>Steel</t>
        </is>
      </c>
      <c r="N76" t="inlineStr">
        <is>
          <t>324TS</t>
        </is>
      </c>
      <c r="O76" t="inlineStr">
        <is>
          <t>:Extended Drip Pan:</t>
        </is>
      </c>
      <c r="P76" s="235" t="inlineStr">
        <is>
          <t>Falk_T10_Grid</t>
        </is>
      </c>
      <c r="Q76" t="inlineStr">
        <is>
          <t>Falk 1050T10</t>
        </is>
      </c>
      <c r="R76" t="inlineStr">
        <is>
          <t>RTF</t>
        </is>
      </c>
      <c r="S76" s="233" t="inlineStr">
        <is>
          <t>B101576</t>
        </is>
      </c>
      <c r="T76" s="233" t="n">
        <v>1232</v>
      </c>
      <c r="U76" s="233" t="inlineStr">
        <is>
          <t>Priced</t>
        </is>
      </c>
      <c r="V76" s="273" t="inlineStr">
        <is>
          <t>LT028</t>
        </is>
      </c>
      <c r="W76" t="n">
        <v>240</v>
      </c>
    </row>
    <row r="77">
      <c r="B77" t="n">
        <v>98</v>
      </c>
      <c r="C77">
        <f>IF(K77 = "BaseplateSteel","Y","N")</f>
        <v/>
      </c>
      <c r="D77">
        <f>OR(P77 = "Woods_Sureflex", P77 = "Falk_T10_Grid")</f>
        <v/>
      </c>
      <c r="E77">
        <f>IF(AND(C77="Y", D77=TRUE),"Y","N")</f>
        <v/>
      </c>
      <c r="F77" t="inlineStr">
        <is>
          <t>ConTab_BOM_KP_Baseplates_98</t>
        </is>
      </c>
      <c r="G77">
        <f>IF(E77="Y",F77,"")</f>
        <v/>
      </c>
      <c r="H77" s="273" t="inlineStr">
        <is>
          <t>2095-1_2-KP</t>
        </is>
      </c>
      <c r="I77" s="273" t="n"/>
      <c r="J77" s="273" t="n"/>
      <c r="K77" s="273" t="inlineStr">
        <is>
          <t>BaseplateSteel</t>
        </is>
      </c>
      <c r="L77" s="273" t="inlineStr">
        <is>
          <t>Baseplate_Steel</t>
        </is>
      </c>
      <c r="M77" s="273" t="inlineStr">
        <is>
          <t>Steel</t>
        </is>
      </c>
      <c r="N77" t="inlineStr">
        <is>
          <t>326TS</t>
        </is>
      </c>
      <c r="O77" t="inlineStr">
        <is>
          <t>:Extended Drip Pan:</t>
        </is>
      </c>
      <c r="P77" s="235" t="inlineStr">
        <is>
          <t>Falk_T10_Grid</t>
        </is>
      </c>
      <c r="Q77" t="inlineStr">
        <is>
          <t>Falk 1050T10</t>
        </is>
      </c>
      <c r="R77" t="inlineStr">
        <is>
          <t>RTF</t>
        </is>
      </c>
      <c r="S77" s="233" t="inlineStr">
        <is>
          <t>B101576</t>
        </is>
      </c>
      <c r="T77" s="233" t="n">
        <v>1232</v>
      </c>
      <c r="U77" s="233" t="inlineStr">
        <is>
          <t>Priced</t>
        </is>
      </c>
      <c r="V77" s="273" t="inlineStr">
        <is>
          <t>LT028</t>
        </is>
      </c>
      <c r="W77" t="n">
        <v>240</v>
      </c>
    </row>
    <row r="78">
      <c r="B78" t="n">
        <v>99</v>
      </c>
      <c r="C78">
        <f>IF(K78 = "BaseplateSteel","Y","N")</f>
        <v/>
      </c>
      <c r="D78">
        <f>OR(P78 = "Woods_Sureflex", P78 = "Falk_T10_Grid")</f>
        <v/>
      </c>
      <c r="E78">
        <f>IF(AND(C78="Y", D78=TRUE),"Y","N")</f>
        <v/>
      </c>
      <c r="F78" t="inlineStr">
        <is>
          <t>ConTab_BOM_KP_Baseplates_99</t>
        </is>
      </c>
      <c r="G78">
        <f>IF(E78="Y",F78,"")</f>
        <v/>
      </c>
      <c r="H78" s="273" t="inlineStr">
        <is>
          <t>2095-1_2-KP</t>
        </is>
      </c>
      <c r="I78" s="273" t="n"/>
      <c r="J78" s="273" t="n"/>
      <c r="K78" s="273" t="inlineStr">
        <is>
          <t>BaseplateSteel</t>
        </is>
      </c>
      <c r="L78" s="273" t="inlineStr">
        <is>
          <t>Baseplate_Steel</t>
        </is>
      </c>
      <c r="M78" s="273" t="inlineStr">
        <is>
          <t>Steel</t>
        </is>
      </c>
      <c r="N78" t="inlineStr">
        <is>
          <t>364TS</t>
        </is>
      </c>
      <c r="O78" t="inlineStr">
        <is>
          <t>:Extended Drip Pan:</t>
        </is>
      </c>
      <c r="P78" s="235" t="inlineStr">
        <is>
          <t>Falk_T10_Grid</t>
        </is>
      </c>
      <c r="Q78" t="inlineStr">
        <is>
          <t>Falk 1050T10</t>
        </is>
      </c>
      <c r="R78" t="inlineStr">
        <is>
          <t>RTF</t>
        </is>
      </c>
      <c r="S78" s="233" t="inlineStr">
        <is>
          <t>B101577</t>
        </is>
      </c>
      <c r="T78" s="233" t="n">
        <v>1368</v>
      </c>
      <c r="U78" s="233" t="inlineStr">
        <is>
          <t>Priced</t>
        </is>
      </c>
      <c r="V78" s="273" t="inlineStr">
        <is>
          <t>LT028</t>
        </is>
      </c>
      <c r="W78" t="n">
        <v>265</v>
      </c>
    </row>
    <row r="79">
      <c r="B79" t="n">
        <v>100</v>
      </c>
      <c r="C79">
        <f>IF(K79 = "BaseplateSteel","Y","N")</f>
        <v/>
      </c>
      <c r="D79">
        <f>OR(P79 = "Woods_Sureflex", P79 = "Falk_T10_Grid")</f>
        <v/>
      </c>
      <c r="E79">
        <f>IF(AND(C79="Y", D79=TRUE),"Y","N")</f>
        <v/>
      </c>
      <c r="F79" t="inlineStr">
        <is>
          <t>ConTab_BOM_KP_Baseplates_100</t>
        </is>
      </c>
      <c r="G79">
        <f>IF(E79="Y",F79,"")</f>
        <v/>
      </c>
      <c r="H79" s="273" t="inlineStr">
        <is>
          <t>2095-1_2-KP</t>
        </is>
      </c>
      <c r="I79" s="273" t="n"/>
      <c r="J79" s="273" t="n"/>
      <c r="K79" s="273" t="inlineStr">
        <is>
          <t>BaseplateSteel</t>
        </is>
      </c>
      <c r="L79" s="273" t="inlineStr">
        <is>
          <t>Baseplate_Steel</t>
        </is>
      </c>
      <c r="M79" s="273" t="inlineStr">
        <is>
          <t>Steel</t>
        </is>
      </c>
      <c r="N79" t="inlineStr">
        <is>
          <t>365TS</t>
        </is>
      </c>
      <c r="O79" t="inlineStr">
        <is>
          <t>:Extended Drip Pan:</t>
        </is>
      </c>
      <c r="P79" s="235" t="inlineStr">
        <is>
          <t>Falk_T10_Grid</t>
        </is>
      </c>
      <c r="Q79" t="inlineStr">
        <is>
          <t>Falk 1050T10</t>
        </is>
      </c>
      <c r="R79" t="inlineStr">
        <is>
          <t>RTF</t>
        </is>
      </c>
      <c r="S79" s="233" t="inlineStr">
        <is>
          <t>B101577</t>
        </is>
      </c>
      <c r="T79" s="233" t="n">
        <v>1368</v>
      </c>
      <c r="U79" s="233" t="inlineStr">
        <is>
          <t>Priced</t>
        </is>
      </c>
      <c r="V79" s="273" t="inlineStr">
        <is>
          <t>LT028</t>
        </is>
      </c>
      <c r="W79" t="n">
        <v>265</v>
      </c>
    </row>
    <row r="80">
      <c r="B80" t="n">
        <v>115</v>
      </c>
      <c r="C80">
        <f>IF(K80 = "BaseplateSteel","Y","N")</f>
        <v/>
      </c>
      <c r="D80">
        <f>OR(P80 = "Woods_Sureflex", P80 = "Falk_T10_Grid")</f>
        <v/>
      </c>
      <c r="E80">
        <f>IF(AND(C80="Y", D80=TRUE),"Y","N")</f>
        <v/>
      </c>
      <c r="F80" t="inlineStr">
        <is>
          <t>ConTab_BOM_KP_Baseplates_115</t>
        </is>
      </c>
      <c r="G80">
        <f>IF(E80="Y",F80,"")</f>
        <v/>
      </c>
      <c r="H80" s="273" t="inlineStr">
        <is>
          <t>2095-1_2-KP</t>
        </is>
      </c>
      <c r="I80" s="273" t="n"/>
      <c r="J80" s="273" t="n"/>
      <c r="K80" s="273" t="inlineStr">
        <is>
          <t>BaseplateSteel</t>
        </is>
      </c>
      <c r="L80" s="273" t="inlineStr">
        <is>
          <t>Baseplate_Steel</t>
        </is>
      </c>
      <c r="M80" s="273" t="inlineStr">
        <is>
          <t>Steel</t>
        </is>
      </c>
      <c r="N80" t="inlineStr">
        <is>
          <t>143T</t>
        </is>
      </c>
      <c r="O80" t="inlineStr">
        <is>
          <t>:Extended Drip Pan:</t>
        </is>
      </c>
      <c r="P80" s="235" t="inlineStr">
        <is>
          <t>Woods_Spacer</t>
        </is>
      </c>
      <c r="Q80" t="inlineStr">
        <is>
          <t>Woods 4SC</t>
        </is>
      </c>
      <c r="R80" t="inlineStr">
        <is>
          <t>RTF</t>
        </is>
      </c>
      <c r="S80" s="233" t="inlineStr">
        <is>
          <t>B101585</t>
        </is>
      </c>
      <c r="T80" s="233" t="n">
        <v>1368</v>
      </c>
      <c r="U80" s="233" t="inlineStr">
        <is>
          <t>Priced</t>
        </is>
      </c>
      <c r="V80" s="273" t="inlineStr">
        <is>
          <t>LT028</t>
        </is>
      </c>
      <c r="W80" t="n">
        <v>35</v>
      </c>
    </row>
    <row r="81">
      <c r="B81" t="n">
        <v>116</v>
      </c>
      <c r="C81">
        <f>IF(K81 = "BaseplateSteel","Y","N")</f>
        <v/>
      </c>
      <c r="D81">
        <f>OR(P81 = "Woods_Sureflex", P81 = "Falk_T10_Grid")</f>
        <v/>
      </c>
      <c r="E81">
        <f>IF(AND(C81="Y", D81=TRUE),"Y","N")</f>
        <v/>
      </c>
      <c r="F81" t="inlineStr">
        <is>
          <t>ConTab_BOM_KP_Baseplates_116</t>
        </is>
      </c>
      <c r="G81">
        <f>IF(E81="Y",F81,"")</f>
        <v/>
      </c>
      <c r="H81" s="273" t="inlineStr">
        <is>
          <t>2095-1_2-KP</t>
        </is>
      </c>
      <c r="I81" s="273" t="n"/>
      <c r="J81" s="273" t="n"/>
      <c r="K81" s="273" t="inlineStr">
        <is>
          <t>BaseplateSteel</t>
        </is>
      </c>
      <c r="L81" s="273" t="inlineStr">
        <is>
          <t>Baseplate_Steel</t>
        </is>
      </c>
      <c r="M81" s="273" t="inlineStr">
        <is>
          <t>Steel</t>
        </is>
      </c>
      <c r="N81" t="inlineStr">
        <is>
          <t>145T</t>
        </is>
      </c>
      <c r="O81" t="inlineStr">
        <is>
          <t>:Extended Drip Pan:</t>
        </is>
      </c>
      <c r="P81" s="235" t="inlineStr">
        <is>
          <t>Woods_Spacer</t>
        </is>
      </c>
      <c r="Q81" t="inlineStr">
        <is>
          <t>Woods 4SC</t>
        </is>
      </c>
      <c r="R81" t="inlineStr">
        <is>
          <t>RTF</t>
        </is>
      </c>
      <c r="S81" s="233" t="inlineStr">
        <is>
          <t>B101585</t>
        </is>
      </c>
      <c r="T81" s="233" t="n">
        <v>1368</v>
      </c>
      <c r="U81" s="233" t="inlineStr">
        <is>
          <t>Priced</t>
        </is>
      </c>
      <c r="V81" s="273" t="inlineStr">
        <is>
          <t>LT028</t>
        </is>
      </c>
      <c r="W81" t="n">
        <v>35</v>
      </c>
    </row>
    <row r="82">
      <c r="B82" t="n">
        <v>117</v>
      </c>
      <c r="C82">
        <f>IF(K82 = "BaseplateSteel","Y","N")</f>
        <v/>
      </c>
      <c r="D82">
        <f>OR(P82 = "Woods_Sureflex", P82 = "Falk_T10_Grid")</f>
        <v/>
      </c>
      <c r="E82">
        <f>IF(AND(C82="Y", D82=TRUE),"Y","N")</f>
        <v/>
      </c>
      <c r="F82" t="inlineStr">
        <is>
          <t>ConTab_BOM_KP_Baseplates_117</t>
        </is>
      </c>
      <c r="G82">
        <f>IF(E82="Y",F82,"")</f>
        <v/>
      </c>
      <c r="H82" s="273" t="inlineStr">
        <is>
          <t>2095-1_2-KP</t>
        </is>
      </c>
      <c r="I82" s="273" t="n"/>
      <c r="J82" s="273" t="n"/>
      <c r="K82" s="273" t="inlineStr">
        <is>
          <t>BaseplateSteel</t>
        </is>
      </c>
      <c r="L82" s="273" t="inlineStr">
        <is>
          <t>Baseplate_Steel</t>
        </is>
      </c>
      <c r="M82" s="273" t="inlineStr">
        <is>
          <t>Steel</t>
        </is>
      </c>
      <c r="N82" t="inlineStr">
        <is>
          <t>182T</t>
        </is>
      </c>
      <c r="O82" t="inlineStr">
        <is>
          <t>:Extended Drip Pan:</t>
        </is>
      </c>
      <c r="P82" s="235" t="inlineStr">
        <is>
          <t>Woods_Spacer</t>
        </is>
      </c>
      <c r="Q82" t="inlineStr">
        <is>
          <t>Woods 5SC</t>
        </is>
      </c>
      <c r="R82" t="inlineStr">
        <is>
          <t>RTF</t>
        </is>
      </c>
      <c r="S82" s="233" t="inlineStr">
        <is>
          <t>B101586</t>
        </is>
      </c>
      <c r="T82" s="233" t="n">
        <v>1440</v>
      </c>
      <c r="U82" s="233" t="inlineStr">
        <is>
          <t>Priced</t>
        </is>
      </c>
      <c r="V82" s="273" t="inlineStr">
        <is>
          <t>LT028</t>
        </is>
      </c>
      <c r="W82" t="n">
        <v>60</v>
      </c>
    </row>
    <row r="83">
      <c r="B83" t="n">
        <v>118</v>
      </c>
      <c r="C83">
        <f>IF(K83 = "BaseplateSteel","Y","N")</f>
        <v/>
      </c>
      <c r="D83">
        <f>OR(P83 = "Woods_Sureflex", P83 = "Falk_T10_Grid")</f>
        <v/>
      </c>
      <c r="E83">
        <f>IF(AND(C83="Y", D83=TRUE),"Y","N")</f>
        <v/>
      </c>
      <c r="F83" t="inlineStr">
        <is>
          <t>ConTab_BOM_KP_Baseplates_118</t>
        </is>
      </c>
      <c r="G83">
        <f>IF(E83="Y",F83,"")</f>
        <v/>
      </c>
      <c r="H83" s="273" t="inlineStr">
        <is>
          <t>2095-1_2-KP</t>
        </is>
      </c>
      <c r="I83" s="273" t="n"/>
      <c r="J83" s="273" t="n"/>
      <c r="K83" s="273" t="inlineStr">
        <is>
          <t>BaseplateSteel</t>
        </is>
      </c>
      <c r="L83" s="273" t="inlineStr">
        <is>
          <t>Baseplate_Steel</t>
        </is>
      </c>
      <c r="M83" s="273" t="inlineStr">
        <is>
          <t>Steel</t>
        </is>
      </c>
      <c r="N83" t="inlineStr">
        <is>
          <t>184T</t>
        </is>
      </c>
      <c r="O83" t="inlineStr">
        <is>
          <t>:Extended Drip Pan:</t>
        </is>
      </c>
      <c r="P83" s="235" t="inlineStr">
        <is>
          <t>Woods_Spacer</t>
        </is>
      </c>
      <c r="Q83" t="inlineStr">
        <is>
          <t>Woods 5SC</t>
        </is>
      </c>
      <c r="R83" t="inlineStr">
        <is>
          <t>RTF</t>
        </is>
      </c>
      <c r="S83" s="233" t="inlineStr">
        <is>
          <t>B101586</t>
        </is>
      </c>
      <c r="T83" s="233" t="n">
        <v>1440</v>
      </c>
      <c r="U83" s="233" t="inlineStr">
        <is>
          <t>Priced</t>
        </is>
      </c>
      <c r="V83" s="273" t="inlineStr">
        <is>
          <t>LT028</t>
        </is>
      </c>
      <c r="W83" t="n">
        <v>60</v>
      </c>
    </row>
    <row r="84">
      <c r="B84" t="n">
        <v>119</v>
      </c>
      <c r="C84">
        <f>IF(K84 = "BaseplateSteel","Y","N")</f>
        <v/>
      </c>
      <c r="D84">
        <f>OR(P84 = "Woods_Sureflex", P84 = "Falk_T10_Grid")</f>
        <v/>
      </c>
      <c r="E84">
        <f>IF(AND(C84="Y", D84=TRUE),"Y","N")</f>
        <v/>
      </c>
      <c r="F84" t="inlineStr">
        <is>
          <t>ConTab_BOM_KP_Baseplates_119</t>
        </is>
      </c>
      <c r="G84">
        <f>IF(E84="Y",F84,"")</f>
        <v/>
      </c>
      <c r="H84" s="273" t="inlineStr">
        <is>
          <t>2095-1_2-KP</t>
        </is>
      </c>
      <c r="I84" s="273" t="n"/>
      <c r="J84" s="273" t="n"/>
      <c r="K84" s="273" t="inlineStr">
        <is>
          <t>BaseplateSteel</t>
        </is>
      </c>
      <c r="L84" s="273" t="inlineStr">
        <is>
          <t>Baseplate_Steel</t>
        </is>
      </c>
      <c r="M84" s="273" t="inlineStr">
        <is>
          <t>Steel</t>
        </is>
      </c>
      <c r="N84" t="inlineStr">
        <is>
          <t>213T</t>
        </is>
      </c>
      <c r="O84" t="inlineStr">
        <is>
          <t>:Extended Drip Pan:</t>
        </is>
      </c>
      <c r="P84" s="235" t="inlineStr">
        <is>
          <t>Woods_Spacer</t>
        </is>
      </c>
      <c r="Q84" t="inlineStr">
        <is>
          <t>Woods 6SC</t>
        </is>
      </c>
      <c r="R84" t="inlineStr">
        <is>
          <t>RTF</t>
        </is>
      </c>
      <c r="S84" s="233" t="inlineStr">
        <is>
          <t>B101587</t>
        </is>
      </c>
      <c r="T84" s="233" t="n">
        <v>1504</v>
      </c>
      <c r="U84" s="233" t="inlineStr">
        <is>
          <t>Priced</t>
        </is>
      </c>
      <c r="V84" s="273" t="inlineStr">
        <is>
          <t>LT028</t>
        </is>
      </c>
      <c r="W84" t="n">
        <v>70</v>
      </c>
    </row>
    <row r="85">
      <c r="B85" t="n">
        <v>120</v>
      </c>
      <c r="C85">
        <f>IF(K85 = "BaseplateSteel","Y","N")</f>
        <v/>
      </c>
      <c r="D85">
        <f>OR(P85 = "Woods_Sureflex", P85 = "Falk_T10_Grid")</f>
        <v/>
      </c>
      <c r="E85">
        <f>IF(AND(C85="Y", D85=TRUE),"Y","N")</f>
        <v/>
      </c>
      <c r="F85" t="inlineStr">
        <is>
          <t>ConTab_BOM_KP_Baseplates_120</t>
        </is>
      </c>
      <c r="G85">
        <f>IF(E85="Y",F85,"")</f>
        <v/>
      </c>
      <c r="H85" s="273" t="inlineStr">
        <is>
          <t>2095-1_2-KP</t>
        </is>
      </c>
      <c r="I85" s="273" t="n"/>
      <c r="J85" s="273" t="n"/>
      <c r="K85" s="273" t="inlineStr">
        <is>
          <t>BaseplateSteel</t>
        </is>
      </c>
      <c r="L85" s="273" t="inlineStr">
        <is>
          <t>Baseplate_Steel</t>
        </is>
      </c>
      <c r="M85" s="273" t="inlineStr">
        <is>
          <t>Steel</t>
        </is>
      </c>
      <c r="N85" t="inlineStr">
        <is>
          <t>215T</t>
        </is>
      </c>
      <c r="O85" t="inlineStr">
        <is>
          <t>:Extended Drip Pan:</t>
        </is>
      </c>
      <c r="P85" s="235" t="inlineStr">
        <is>
          <t>Woods_Spacer</t>
        </is>
      </c>
      <c r="Q85" t="inlineStr">
        <is>
          <t>Woods 6SC</t>
        </is>
      </c>
      <c r="R85" t="inlineStr">
        <is>
          <t>RTF</t>
        </is>
      </c>
      <c r="S85" s="233" t="inlineStr">
        <is>
          <t>B101587</t>
        </is>
      </c>
      <c r="T85" s="233" t="n">
        <v>1504</v>
      </c>
      <c r="U85" s="233" t="inlineStr">
        <is>
          <t>Priced</t>
        </is>
      </c>
      <c r="V85" s="273" t="inlineStr">
        <is>
          <t>LT028</t>
        </is>
      </c>
      <c r="W85" t="n">
        <v>70</v>
      </c>
    </row>
    <row r="86">
      <c r="B86" t="n">
        <v>121</v>
      </c>
      <c r="C86">
        <f>IF(K86 = "BaseplateSteel","Y","N")</f>
        <v/>
      </c>
      <c r="D86">
        <f>OR(P86 = "Woods_Sureflex", P86 = "Falk_T10_Grid")</f>
        <v/>
      </c>
      <c r="E86">
        <f>IF(AND(C86="Y", D86=TRUE),"Y","N")</f>
        <v/>
      </c>
      <c r="F86" t="inlineStr">
        <is>
          <t>ConTab_BOM_KP_Baseplates_121</t>
        </is>
      </c>
      <c r="G86">
        <f>IF(E86="Y",F86,"")</f>
        <v/>
      </c>
      <c r="H86" s="273" t="inlineStr">
        <is>
          <t>2095-1_2-KP</t>
        </is>
      </c>
      <c r="I86" s="273" t="n"/>
      <c r="J86" s="273" t="n"/>
      <c r="K86" s="273" t="inlineStr">
        <is>
          <t>BaseplateSteel</t>
        </is>
      </c>
      <c r="L86" s="273" t="inlineStr">
        <is>
          <t>Baseplate_Steel</t>
        </is>
      </c>
      <c r="M86" s="273" t="inlineStr">
        <is>
          <t>Steel</t>
        </is>
      </c>
      <c r="N86" t="inlineStr">
        <is>
          <t>254T</t>
        </is>
      </c>
      <c r="O86" t="inlineStr">
        <is>
          <t>:Extended Drip Pan:</t>
        </is>
      </c>
      <c r="P86" s="235" t="inlineStr">
        <is>
          <t>Woods_Spacer</t>
        </is>
      </c>
      <c r="Q86" t="inlineStr">
        <is>
          <t>Woods 7SC</t>
        </is>
      </c>
      <c r="R86" t="inlineStr">
        <is>
          <t>RTF</t>
        </is>
      </c>
      <c r="S86" s="233" t="inlineStr">
        <is>
          <t>B101588</t>
        </is>
      </c>
      <c r="T86" s="233" t="n">
        <v>1574</v>
      </c>
      <c r="U86" s="233" t="inlineStr">
        <is>
          <t>Priced</t>
        </is>
      </c>
      <c r="V86" s="273" t="inlineStr">
        <is>
          <t>LT028</t>
        </is>
      </c>
      <c r="W86" t="n">
        <v>135</v>
      </c>
    </row>
    <row r="87">
      <c r="B87" t="n">
        <v>122</v>
      </c>
      <c r="C87">
        <f>IF(K87 = "BaseplateSteel","Y","N")</f>
        <v/>
      </c>
      <c r="D87">
        <f>OR(P87 = "Woods_Sureflex", P87 = "Falk_T10_Grid")</f>
        <v/>
      </c>
      <c r="E87">
        <f>IF(AND(C87="Y", D87=TRUE),"Y","N")</f>
        <v/>
      </c>
      <c r="F87" t="inlineStr">
        <is>
          <t>ConTab_BOM_KP_Baseplates_122</t>
        </is>
      </c>
      <c r="G87">
        <f>IF(E87="Y",F87,"")</f>
        <v/>
      </c>
      <c r="H87" s="273" t="inlineStr">
        <is>
          <t>2095-1_2-KP</t>
        </is>
      </c>
      <c r="I87" s="273" t="n"/>
      <c r="J87" s="273" t="n"/>
      <c r="K87" s="273" t="inlineStr">
        <is>
          <t>BaseplateSteel</t>
        </is>
      </c>
      <c r="L87" s="273" t="inlineStr">
        <is>
          <t>Baseplate_Steel</t>
        </is>
      </c>
      <c r="M87" s="273" t="inlineStr">
        <is>
          <t>Steel</t>
        </is>
      </c>
      <c r="N87" t="inlineStr">
        <is>
          <t>256T</t>
        </is>
      </c>
      <c r="O87" t="inlineStr">
        <is>
          <t>:Extended Drip Pan:</t>
        </is>
      </c>
      <c r="P87" s="235" t="inlineStr">
        <is>
          <t>Woods_Spacer</t>
        </is>
      </c>
      <c r="Q87" t="inlineStr">
        <is>
          <t>Woods 7SC</t>
        </is>
      </c>
      <c r="R87" t="inlineStr">
        <is>
          <t>RTF</t>
        </is>
      </c>
      <c r="S87" s="233" t="inlineStr">
        <is>
          <t>B101588</t>
        </is>
      </c>
      <c r="T87" s="233" t="n">
        <v>1574</v>
      </c>
      <c r="U87" s="233" t="inlineStr">
        <is>
          <t>Priced</t>
        </is>
      </c>
      <c r="V87" s="273" t="inlineStr">
        <is>
          <t>LT028</t>
        </is>
      </c>
      <c r="W87" t="n">
        <v>135</v>
      </c>
    </row>
    <row r="88">
      <c r="B88" t="n">
        <v>123</v>
      </c>
      <c r="C88">
        <f>IF(K88 = "BaseplateSteel","Y","N")</f>
        <v/>
      </c>
      <c r="D88">
        <f>OR(P88 = "Woods_Sureflex", P88 = "Falk_T10_Grid")</f>
        <v/>
      </c>
      <c r="E88">
        <f>IF(AND(C88="Y", D88=TRUE),"Y","N")</f>
        <v/>
      </c>
      <c r="F88" t="inlineStr">
        <is>
          <t>ConTab_BOM_KP_Baseplates_123</t>
        </is>
      </c>
      <c r="G88">
        <f>IF(E88="Y",F88,"")</f>
        <v/>
      </c>
      <c r="H88" s="273" t="inlineStr">
        <is>
          <t>2095-1_2-KP</t>
        </is>
      </c>
      <c r="I88" s="273" t="n"/>
      <c r="J88" s="273" t="n"/>
      <c r="K88" s="273" t="inlineStr">
        <is>
          <t>BaseplateSteel</t>
        </is>
      </c>
      <c r="L88" s="273" t="inlineStr">
        <is>
          <t>Baseplate_Steel</t>
        </is>
      </c>
      <c r="M88" s="273" t="inlineStr">
        <is>
          <t>Steel</t>
        </is>
      </c>
      <c r="N88" t="inlineStr">
        <is>
          <t>284TS</t>
        </is>
      </c>
      <c r="O88" t="inlineStr">
        <is>
          <t>:Extended Drip Pan:</t>
        </is>
      </c>
      <c r="P88" s="235" t="inlineStr">
        <is>
          <t>Woods_Spacer</t>
        </is>
      </c>
      <c r="Q88" t="inlineStr">
        <is>
          <t>Woods 8SC</t>
        </is>
      </c>
      <c r="R88" t="inlineStr">
        <is>
          <t>RTF</t>
        </is>
      </c>
      <c r="S88" s="233" t="inlineStr">
        <is>
          <t>B101589</t>
        </is>
      </c>
      <c r="T88" s="233" t="n">
        <v>1640</v>
      </c>
      <c r="U88" s="233" t="inlineStr">
        <is>
          <t>Priced</t>
        </is>
      </c>
      <c r="V88" s="273" t="inlineStr">
        <is>
          <t>LT028</t>
        </is>
      </c>
      <c r="W88" t="n">
        <v>200</v>
      </c>
    </row>
    <row r="89">
      <c r="B89" t="n">
        <v>124</v>
      </c>
      <c r="C89">
        <f>IF(K89 = "BaseplateSteel","Y","N")</f>
        <v/>
      </c>
      <c r="D89">
        <f>OR(P89 = "Woods_Sureflex", P89 = "Falk_T10_Grid")</f>
        <v/>
      </c>
      <c r="E89">
        <f>IF(AND(C89="Y", D89=TRUE),"Y","N")</f>
        <v/>
      </c>
      <c r="F89" t="inlineStr">
        <is>
          <t>ConTab_BOM_KP_Baseplates_124</t>
        </is>
      </c>
      <c r="G89">
        <f>IF(E89="Y",F89,"")</f>
        <v/>
      </c>
      <c r="H89" s="273" t="inlineStr">
        <is>
          <t>2095-1_2-KP</t>
        </is>
      </c>
      <c r="I89" s="273" t="n"/>
      <c r="J89" s="273" t="n"/>
      <c r="K89" s="273" t="inlineStr">
        <is>
          <t>BaseplateSteel</t>
        </is>
      </c>
      <c r="L89" s="273" t="inlineStr">
        <is>
          <t>Baseplate_Steel</t>
        </is>
      </c>
      <c r="M89" s="273" t="inlineStr">
        <is>
          <t>Steel</t>
        </is>
      </c>
      <c r="N89" t="inlineStr">
        <is>
          <t>286TS</t>
        </is>
      </c>
      <c r="O89" t="inlineStr">
        <is>
          <t>:Extended Drip Pan:</t>
        </is>
      </c>
      <c r="P89" s="235" t="inlineStr">
        <is>
          <t>Woods_Spacer</t>
        </is>
      </c>
      <c r="Q89" t="inlineStr">
        <is>
          <t>Woods 8SC</t>
        </is>
      </c>
      <c r="R89" t="inlineStr">
        <is>
          <t>RTF</t>
        </is>
      </c>
      <c r="S89" s="233" t="inlineStr">
        <is>
          <t>B101589</t>
        </is>
      </c>
      <c r="T89" s="233" t="n">
        <v>1640</v>
      </c>
      <c r="U89" s="233" t="inlineStr">
        <is>
          <t>Priced</t>
        </is>
      </c>
      <c r="V89" s="273" t="inlineStr">
        <is>
          <t>LT028</t>
        </is>
      </c>
      <c r="W89" t="n">
        <v>200</v>
      </c>
    </row>
    <row r="90">
      <c r="B90" t="n">
        <v>125</v>
      </c>
      <c r="C90">
        <f>IF(K90 = "BaseplateSteel","Y","N")</f>
        <v/>
      </c>
      <c r="D90">
        <f>OR(P90 = "Woods_Sureflex", P90 = "Falk_T10_Grid")</f>
        <v/>
      </c>
      <c r="E90">
        <f>IF(AND(C90="Y", D90=TRUE),"Y","N")</f>
        <v/>
      </c>
      <c r="F90" t="inlineStr">
        <is>
          <t>ConTab_BOM_KP_Baseplates_125</t>
        </is>
      </c>
      <c r="G90">
        <f>IF(E90="Y",F90,"")</f>
        <v/>
      </c>
      <c r="H90" s="273" t="inlineStr">
        <is>
          <t>2095-1_2-KP</t>
        </is>
      </c>
      <c r="I90" s="273" t="n"/>
      <c r="J90" s="273" t="n"/>
      <c r="K90" s="273" t="inlineStr">
        <is>
          <t>BaseplateSteel</t>
        </is>
      </c>
      <c r="L90" s="273" t="inlineStr">
        <is>
          <t>Baseplate_Steel</t>
        </is>
      </c>
      <c r="M90" s="273" t="inlineStr">
        <is>
          <t>Steel</t>
        </is>
      </c>
      <c r="N90" t="inlineStr">
        <is>
          <t>143T</t>
        </is>
      </c>
      <c r="O90" t="inlineStr">
        <is>
          <t>:Extended Drip Pan:</t>
        </is>
      </c>
      <c r="P90" s="235" t="inlineStr">
        <is>
          <t>Falk_Spacer</t>
        </is>
      </c>
      <c r="Q90" t="inlineStr">
        <is>
          <t>Falk 1020T31</t>
        </is>
      </c>
      <c r="R90" t="inlineStr">
        <is>
          <t>RTF</t>
        </is>
      </c>
      <c r="S90" s="233" t="inlineStr">
        <is>
          <t>B101590</t>
        </is>
      </c>
      <c r="T90" s="233" t="n">
        <v>1368</v>
      </c>
      <c r="U90" s="233" t="inlineStr">
        <is>
          <t>Priced</t>
        </is>
      </c>
      <c r="V90" s="273" t="inlineStr">
        <is>
          <t>LT028</t>
        </is>
      </c>
      <c r="W90" t="n">
        <v>35</v>
      </c>
    </row>
    <row r="91">
      <c r="B91" t="n">
        <v>126</v>
      </c>
      <c r="C91">
        <f>IF(K91 = "BaseplateSteel","Y","N")</f>
        <v/>
      </c>
      <c r="D91">
        <f>OR(P91 = "Woods_Sureflex", P91 = "Falk_T10_Grid")</f>
        <v/>
      </c>
      <c r="E91">
        <f>IF(AND(C91="Y", D91=TRUE),"Y","N")</f>
        <v/>
      </c>
      <c r="F91" t="inlineStr">
        <is>
          <t>ConTab_BOM_KP_Baseplates_126</t>
        </is>
      </c>
      <c r="G91">
        <f>IF(E91="Y",F91,"")</f>
        <v/>
      </c>
      <c r="H91" s="273" t="inlineStr">
        <is>
          <t>2095-1_2-KP</t>
        </is>
      </c>
      <c r="I91" s="273" t="n"/>
      <c r="J91" s="273" t="n"/>
      <c r="K91" s="273" t="inlineStr">
        <is>
          <t>BaseplateSteel</t>
        </is>
      </c>
      <c r="L91" s="273" t="inlineStr">
        <is>
          <t>Baseplate_Steel</t>
        </is>
      </c>
      <c r="M91" s="273" t="inlineStr">
        <is>
          <t>Steel</t>
        </is>
      </c>
      <c r="N91" t="inlineStr">
        <is>
          <t>145T</t>
        </is>
      </c>
      <c r="O91" t="inlineStr">
        <is>
          <t>:Extended Drip Pan:</t>
        </is>
      </c>
      <c r="P91" s="235" t="inlineStr">
        <is>
          <t>Falk_Spacer</t>
        </is>
      </c>
      <c r="Q91" t="inlineStr">
        <is>
          <t>Falk 1020T31</t>
        </is>
      </c>
      <c r="R91" t="inlineStr">
        <is>
          <t>RTF</t>
        </is>
      </c>
      <c r="S91" s="233" t="inlineStr">
        <is>
          <t>B101590</t>
        </is>
      </c>
      <c r="T91" s="233" t="n">
        <v>1368</v>
      </c>
      <c r="U91" s="233" t="inlineStr">
        <is>
          <t>Priced</t>
        </is>
      </c>
      <c r="V91" s="273" t="inlineStr">
        <is>
          <t>LT028</t>
        </is>
      </c>
      <c r="W91" t="n">
        <v>35</v>
      </c>
    </row>
    <row r="92">
      <c r="B92" t="n">
        <v>127</v>
      </c>
      <c r="C92">
        <f>IF(K92 = "BaseplateSteel","Y","N")</f>
        <v/>
      </c>
      <c r="D92">
        <f>OR(P92 = "Woods_Sureflex", P92 = "Falk_T10_Grid")</f>
        <v/>
      </c>
      <c r="E92">
        <f>IF(AND(C92="Y", D92=TRUE),"Y","N")</f>
        <v/>
      </c>
      <c r="F92" t="inlineStr">
        <is>
          <t>ConTab_BOM_KP_Baseplates_127</t>
        </is>
      </c>
      <c r="G92">
        <f>IF(E92="Y",F92,"")</f>
        <v/>
      </c>
      <c r="H92" s="273" t="inlineStr">
        <is>
          <t>2095-1_2-KP</t>
        </is>
      </c>
      <c r="I92" s="273" t="n"/>
      <c r="J92" s="273" t="n"/>
      <c r="K92" s="273" t="inlineStr">
        <is>
          <t>BaseplateSteel</t>
        </is>
      </c>
      <c r="L92" s="273" t="inlineStr">
        <is>
          <t>Baseplate_Steel</t>
        </is>
      </c>
      <c r="M92" s="273" t="inlineStr">
        <is>
          <t>Steel</t>
        </is>
      </c>
      <c r="N92" t="inlineStr">
        <is>
          <t>182T</t>
        </is>
      </c>
      <c r="O92" t="inlineStr">
        <is>
          <t>:Extended Drip Pan:</t>
        </is>
      </c>
      <c r="P92" s="235" t="inlineStr">
        <is>
          <t>Falk_Spacer</t>
        </is>
      </c>
      <c r="Q92" t="inlineStr">
        <is>
          <t>Falk 1020T31</t>
        </is>
      </c>
      <c r="R92" t="inlineStr">
        <is>
          <t>RTF</t>
        </is>
      </c>
      <c r="S92" s="233" t="inlineStr">
        <is>
          <t>B101591</t>
        </is>
      </c>
      <c r="T92" s="233" t="n">
        <v>1440</v>
      </c>
      <c r="U92" s="233" t="inlineStr">
        <is>
          <t>Priced</t>
        </is>
      </c>
      <c r="V92" s="273" t="inlineStr">
        <is>
          <t>LT028</t>
        </is>
      </c>
      <c r="W92" t="n">
        <v>60</v>
      </c>
    </row>
    <row r="93">
      <c r="B93" t="n">
        <v>128</v>
      </c>
      <c r="C93">
        <f>IF(K93 = "BaseplateSteel","Y","N")</f>
        <v/>
      </c>
      <c r="D93">
        <f>OR(P93 = "Woods_Sureflex", P93 = "Falk_T10_Grid")</f>
        <v/>
      </c>
      <c r="E93">
        <f>IF(AND(C93="Y", D93=TRUE),"Y","N")</f>
        <v/>
      </c>
      <c r="F93" t="inlineStr">
        <is>
          <t>ConTab_BOM_KP_Baseplates_128</t>
        </is>
      </c>
      <c r="G93">
        <f>IF(E93="Y",F93,"")</f>
        <v/>
      </c>
      <c r="H93" s="273" t="inlineStr">
        <is>
          <t>2095-1_2-KP</t>
        </is>
      </c>
      <c r="I93" s="273" t="n"/>
      <c r="J93" s="273" t="n"/>
      <c r="K93" s="273" t="inlineStr">
        <is>
          <t>BaseplateSteel</t>
        </is>
      </c>
      <c r="L93" s="273" t="inlineStr">
        <is>
          <t>Baseplate_Steel</t>
        </is>
      </c>
      <c r="M93" s="273" t="inlineStr">
        <is>
          <t>Steel</t>
        </is>
      </c>
      <c r="N93" t="inlineStr">
        <is>
          <t>184T</t>
        </is>
      </c>
      <c r="O93" t="inlineStr">
        <is>
          <t>:Extended Drip Pan:</t>
        </is>
      </c>
      <c r="P93" s="235" t="inlineStr">
        <is>
          <t>Falk_Spacer</t>
        </is>
      </c>
      <c r="Q93" t="inlineStr">
        <is>
          <t>Falk 1020T31</t>
        </is>
      </c>
      <c r="R93" t="inlineStr">
        <is>
          <t>RTF</t>
        </is>
      </c>
      <c r="S93" s="233" t="inlineStr">
        <is>
          <t>B101591</t>
        </is>
      </c>
      <c r="T93" s="233" t="n">
        <v>1440</v>
      </c>
      <c r="U93" s="233" t="inlineStr">
        <is>
          <t>Priced</t>
        </is>
      </c>
      <c r="V93" s="273" t="inlineStr">
        <is>
          <t>LT028</t>
        </is>
      </c>
      <c r="W93" t="n">
        <v>60</v>
      </c>
    </row>
    <row r="94">
      <c r="B94" t="n">
        <v>129</v>
      </c>
      <c r="C94">
        <f>IF(K94 = "BaseplateSteel","Y","N")</f>
        <v/>
      </c>
      <c r="D94">
        <f>OR(P94 = "Woods_Sureflex", P94 = "Falk_T10_Grid")</f>
        <v/>
      </c>
      <c r="E94">
        <f>IF(AND(C94="Y", D94=TRUE),"Y","N")</f>
        <v/>
      </c>
      <c r="F94" t="inlineStr">
        <is>
          <t>ConTab_BOM_KP_Baseplates_129</t>
        </is>
      </c>
      <c r="G94">
        <f>IF(E94="Y",F94,"")</f>
        <v/>
      </c>
      <c r="H94" s="273" t="inlineStr">
        <is>
          <t>2095-1_2-KP</t>
        </is>
      </c>
      <c r="I94" s="273" t="n"/>
      <c r="J94" s="273" t="n"/>
      <c r="K94" s="273" t="inlineStr">
        <is>
          <t>BaseplateSteel</t>
        </is>
      </c>
      <c r="L94" s="273" t="inlineStr">
        <is>
          <t>Baseplate_Steel</t>
        </is>
      </c>
      <c r="M94" s="273" t="inlineStr">
        <is>
          <t>Steel</t>
        </is>
      </c>
      <c r="N94" t="inlineStr">
        <is>
          <t>213T</t>
        </is>
      </c>
      <c r="O94" t="inlineStr">
        <is>
          <t>:Extended Drip Pan:</t>
        </is>
      </c>
      <c r="P94" s="235" t="inlineStr">
        <is>
          <t>Falk_Spacer</t>
        </is>
      </c>
      <c r="Q94" t="inlineStr">
        <is>
          <t>Falk 1030T31</t>
        </is>
      </c>
      <c r="R94" t="inlineStr">
        <is>
          <t>RTF</t>
        </is>
      </c>
      <c r="S94" s="233" t="inlineStr">
        <is>
          <t>B101592</t>
        </is>
      </c>
      <c r="T94" s="233" t="n">
        <v>1504</v>
      </c>
      <c r="U94" s="233" t="inlineStr">
        <is>
          <t>Priced</t>
        </is>
      </c>
      <c r="V94" s="273" t="inlineStr">
        <is>
          <t>LT028</t>
        </is>
      </c>
      <c r="W94" t="n">
        <v>70</v>
      </c>
    </row>
    <row r="95">
      <c r="B95" t="n">
        <v>130</v>
      </c>
      <c r="C95">
        <f>IF(K95 = "BaseplateSteel","Y","N")</f>
        <v/>
      </c>
      <c r="D95">
        <f>OR(P95 = "Woods_Sureflex", P95 = "Falk_T10_Grid")</f>
        <v/>
      </c>
      <c r="E95">
        <f>IF(AND(C95="Y", D95=TRUE),"Y","N")</f>
        <v/>
      </c>
      <c r="F95" t="inlineStr">
        <is>
          <t>ConTab_BOM_KP_Baseplates_130</t>
        </is>
      </c>
      <c r="G95">
        <f>IF(E95="Y",F95,"")</f>
        <v/>
      </c>
      <c r="H95" s="273" t="inlineStr">
        <is>
          <t>2095-1_2-KP</t>
        </is>
      </c>
      <c r="I95" s="273" t="n"/>
      <c r="J95" s="273" t="n"/>
      <c r="K95" s="273" t="inlineStr">
        <is>
          <t>BaseplateSteel</t>
        </is>
      </c>
      <c r="L95" s="273" t="inlineStr">
        <is>
          <t>Baseplate_Steel</t>
        </is>
      </c>
      <c r="M95" s="273" t="inlineStr">
        <is>
          <t>Steel</t>
        </is>
      </c>
      <c r="N95" t="inlineStr">
        <is>
          <t>215T</t>
        </is>
      </c>
      <c r="O95" t="inlineStr">
        <is>
          <t>:Extended Drip Pan:</t>
        </is>
      </c>
      <c r="P95" s="235" t="inlineStr">
        <is>
          <t>Falk_Spacer</t>
        </is>
      </c>
      <c r="Q95" t="inlineStr">
        <is>
          <t>Falk 1030T31</t>
        </is>
      </c>
      <c r="R95" t="inlineStr">
        <is>
          <t>RTF</t>
        </is>
      </c>
      <c r="S95" s="233" t="inlineStr">
        <is>
          <t>B101592</t>
        </is>
      </c>
      <c r="T95" s="233" t="n">
        <v>1504</v>
      </c>
      <c r="U95" s="233" t="inlineStr">
        <is>
          <t>Priced</t>
        </is>
      </c>
      <c r="V95" s="273" t="inlineStr">
        <is>
          <t>LT028</t>
        </is>
      </c>
      <c r="W95" t="n">
        <v>70</v>
      </c>
    </row>
    <row r="96">
      <c r="B96" t="n">
        <v>131</v>
      </c>
      <c r="C96">
        <f>IF(K96 = "BaseplateSteel","Y","N")</f>
        <v/>
      </c>
      <c r="D96">
        <f>OR(P96 = "Woods_Sureflex", P96 = "Falk_T10_Grid")</f>
        <v/>
      </c>
      <c r="E96">
        <f>IF(AND(C96="Y", D96=TRUE),"Y","N")</f>
        <v/>
      </c>
      <c r="F96" t="inlineStr">
        <is>
          <t>ConTab_BOM_KP_Baseplates_131</t>
        </is>
      </c>
      <c r="G96">
        <f>IF(E96="Y",F96,"")</f>
        <v/>
      </c>
      <c r="H96" s="273" t="inlineStr">
        <is>
          <t>2095-1_2-KP</t>
        </is>
      </c>
      <c r="I96" s="273" t="n"/>
      <c r="J96" s="273" t="n"/>
      <c r="K96" s="273" t="inlineStr">
        <is>
          <t>BaseplateSteel</t>
        </is>
      </c>
      <c r="L96" s="273" t="inlineStr">
        <is>
          <t>Baseplate_Steel</t>
        </is>
      </c>
      <c r="M96" s="273" t="inlineStr">
        <is>
          <t>Steel</t>
        </is>
      </c>
      <c r="N96" t="inlineStr">
        <is>
          <t>254T</t>
        </is>
      </c>
      <c r="O96" t="inlineStr">
        <is>
          <t>:Extended Drip Pan:</t>
        </is>
      </c>
      <c r="P96" s="235" t="inlineStr">
        <is>
          <t>Falk_Spacer</t>
        </is>
      </c>
      <c r="Q96" t="inlineStr">
        <is>
          <t>Falk 1040T31</t>
        </is>
      </c>
      <c r="R96" t="inlineStr">
        <is>
          <t>RTF</t>
        </is>
      </c>
      <c r="S96" s="233" t="inlineStr">
        <is>
          <t>B101593</t>
        </is>
      </c>
      <c r="T96" s="233" t="n">
        <v>1574</v>
      </c>
      <c r="U96" s="233" t="inlineStr">
        <is>
          <t>Priced</t>
        </is>
      </c>
      <c r="V96" s="273" t="inlineStr">
        <is>
          <t>LT028</t>
        </is>
      </c>
      <c r="W96" t="n">
        <v>135</v>
      </c>
    </row>
    <row r="97">
      <c r="B97" t="n">
        <v>132</v>
      </c>
      <c r="C97">
        <f>IF(K97 = "BaseplateSteel","Y","N")</f>
        <v/>
      </c>
      <c r="D97">
        <f>OR(P97 = "Woods_Sureflex", P97 = "Falk_T10_Grid")</f>
        <v/>
      </c>
      <c r="E97">
        <f>IF(AND(C97="Y", D97=TRUE),"Y","N")</f>
        <v/>
      </c>
      <c r="F97" t="inlineStr">
        <is>
          <t>ConTab_BOM_KP_Baseplates_132</t>
        </is>
      </c>
      <c r="G97">
        <f>IF(E97="Y",F97,"")</f>
        <v/>
      </c>
      <c r="H97" s="273" t="inlineStr">
        <is>
          <t>2095-1_2-KP</t>
        </is>
      </c>
      <c r="I97" s="273" t="n"/>
      <c r="J97" s="273" t="n"/>
      <c r="K97" s="273" t="inlineStr">
        <is>
          <t>BaseplateSteel</t>
        </is>
      </c>
      <c r="L97" s="273" t="inlineStr">
        <is>
          <t>Baseplate_Steel</t>
        </is>
      </c>
      <c r="M97" s="273" t="inlineStr">
        <is>
          <t>Steel</t>
        </is>
      </c>
      <c r="N97" t="inlineStr">
        <is>
          <t>256T</t>
        </is>
      </c>
      <c r="O97" t="inlineStr">
        <is>
          <t>:Extended Drip Pan:</t>
        </is>
      </c>
      <c r="P97" s="235" t="inlineStr">
        <is>
          <t>Falk_Spacer</t>
        </is>
      </c>
      <c r="Q97" t="inlineStr">
        <is>
          <t>Falk 1040T31</t>
        </is>
      </c>
      <c r="R97" t="inlineStr">
        <is>
          <t>RTF</t>
        </is>
      </c>
      <c r="S97" s="233" t="inlineStr">
        <is>
          <t>B101593</t>
        </is>
      </c>
      <c r="T97" s="233" t="n">
        <v>1574</v>
      </c>
      <c r="U97" s="233" t="inlineStr">
        <is>
          <t>Priced</t>
        </is>
      </c>
      <c r="V97" s="273" t="inlineStr">
        <is>
          <t>LT028</t>
        </is>
      </c>
      <c r="W97" t="n">
        <v>135</v>
      </c>
    </row>
    <row r="98">
      <c r="B98" t="n">
        <v>133</v>
      </c>
      <c r="C98">
        <f>IF(K98 = "BaseplateSteel","Y","N")</f>
        <v/>
      </c>
      <c r="D98">
        <f>OR(P98 = "Woods_Sureflex", P98 = "Falk_T10_Grid")</f>
        <v/>
      </c>
      <c r="E98">
        <f>IF(AND(C98="Y", D98=TRUE),"Y","N")</f>
        <v/>
      </c>
      <c r="F98" t="inlineStr">
        <is>
          <t>ConTab_BOM_KP_Baseplates_133</t>
        </is>
      </c>
      <c r="G98">
        <f>IF(E98="Y",F98,"")</f>
        <v/>
      </c>
      <c r="H98" s="273" t="inlineStr">
        <is>
          <t>2095-1_2-KP</t>
        </is>
      </c>
      <c r="I98" s="273" t="n"/>
      <c r="J98" s="273" t="n"/>
      <c r="K98" s="273" t="inlineStr">
        <is>
          <t>BaseplateSteel</t>
        </is>
      </c>
      <c r="L98" s="273" t="inlineStr">
        <is>
          <t>Baseplate_Steel</t>
        </is>
      </c>
      <c r="M98" s="273" t="inlineStr">
        <is>
          <t>Steel</t>
        </is>
      </c>
      <c r="N98" t="inlineStr">
        <is>
          <t>284TS</t>
        </is>
      </c>
      <c r="O98" t="inlineStr">
        <is>
          <t>:Extended Drip Pan:</t>
        </is>
      </c>
      <c r="P98" s="235" t="inlineStr">
        <is>
          <t>Falk_Spacer</t>
        </is>
      </c>
      <c r="Q98" t="inlineStr">
        <is>
          <t>Falk 1040T31</t>
        </is>
      </c>
      <c r="R98" t="inlineStr">
        <is>
          <t>RTF</t>
        </is>
      </c>
      <c r="S98" s="233" t="inlineStr">
        <is>
          <t>B101594</t>
        </is>
      </c>
      <c r="T98" s="233" t="n">
        <v>1640</v>
      </c>
      <c r="U98" s="233" t="inlineStr">
        <is>
          <t>Priced</t>
        </is>
      </c>
      <c r="V98" s="273" t="inlineStr">
        <is>
          <t>LT028</t>
        </is>
      </c>
      <c r="W98" t="n">
        <v>200</v>
      </c>
    </row>
    <row r="99">
      <c r="B99" t="n">
        <v>134</v>
      </c>
      <c r="C99">
        <f>IF(K99 = "BaseplateSteel","Y","N")</f>
        <v/>
      </c>
      <c r="D99">
        <f>OR(P99 = "Woods_Sureflex", P99 = "Falk_T10_Grid")</f>
        <v/>
      </c>
      <c r="E99">
        <f>IF(AND(C99="Y", D99=TRUE),"Y","N")</f>
        <v/>
      </c>
      <c r="F99" t="inlineStr">
        <is>
          <t>ConTab_BOM_KP_Baseplates_134</t>
        </is>
      </c>
      <c r="G99">
        <f>IF(E99="Y",F99,"")</f>
        <v/>
      </c>
      <c r="H99" s="273" t="inlineStr">
        <is>
          <t>2095-1_2-KP</t>
        </is>
      </c>
      <c r="I99" s="273" t="n"/>
      <c r="J99" s="273" t="n"/>
      <c r="K99" s="273" t="inlineStr">
        <is>
          <t>BaseplateSteel</t>
        </is>
      </c>
      <c r="L99" s="273" t="inlineStr">
        <is>
          <t>Baseplate_Steel</t>
        </is>
      </c>
      <c r="M99" s="273" t="inlineStr">
        <is>
          <t>Steel</t>
        </is>
      </c>
      <c r="N99" t="inlineStr">
        <is>
          <t>286TS</t>
        </is>
      </c>
      <c r="O99" t="inlineStr">
        <is>
          <t>:Extended Drip Pan:</t>
        </is>
      </c>
      <c r="P99" s="235" t="inlineStr">
        <is>
          <t>Falk_Spacer</t>
        </is>
      </c>
      <c r="Q99" t="inlineStr">
        <is>
          <t>Falk 1040T31</t>
        </is>
      </c>
      <c r="R99" t="inlineStr">
        <is>
          <t>RTF</t>
        </is>
      </c>
      <c r="S99" s="233" t="inlineStr">
        <is>
          <t>B101594</t>
        </is>
      </c>
      <c r="T99" s="233" t="n">
        <v>1640</v>
      </c>
      <c r="U99" s="233" t="inlineStr">
        <is>
          <t>Priced</t>
        </is>
      </c>
      <c r="V99" s="273" t="inlineStr">
        <is>
          <t>LT028</t>
        </is>
      </c>
      <c r="W99" t="n">
        <v>200</v>
      </c>
    </row>
    <row r="100">
      <c r="B100" t="n">
        <v>135</v>
      </c>
      <c r="C100">
        <f>IF(K100 = "BaseplateSteel","Y","N")</f>
        <v/>
      </c>
      <c r="D100">
        <f>OR(P100 = "Woods_Sureflex", P100 = "Falk_T10_Grid")</f>
        <v/>
      </c>
      <c r="E100">
        <f>IF(AND(C100="Y", D100=TRUE),"Y","N")</f>
        <v/>
      </c>
      <c r="F100" t="inlineStr">
        <is>
          <t>ConTab_BOM_KP_Baseplates_135</t>
        </is>
      </c>
      <c r="G100">
        <f>IF(E100="Y",F100,"")</f>
        <v/>
      </c>
      <c r="H100" s="273" t="inlineStr">
        <is>
          <t>2095-1_2-KP</t>
        </is>
      </c>
      <c r="I100" s="273" t="n"/>
      <c r="J100" s="273" t="n"/>
      <c r="K100" s="273" t="inlineStr">
        <is>
          <t>BaseplateSteel</t>
        </is>
      </c>
      <c r="L100" s="273" t="inlineStr">
        <is>
          <t>Baseplate_Steel</t>
        </is>
      </c>
      <c r="M100" s="273" t="inlineStr">
        <is>
          <t>Steel</t>
        </is>
      </c>
      <c r="N100" t="inlineStr">
        <is>
          <t>324TS</t>
        </is>
      </c>
      <c r="O100" t="inlineStr">
        <is>
          <t>:Extended Drip Pan:</t>
        </is>
      </c>
      <c r="P100" s="235" t="inlineStr">
        <is>
          <t>Falk_Spacer</t>
        </is>
      </c>
      <c r="Q100" t="inlineStr">
        <is>
          <t>Falk 1050T31</t>
        </is>
      </c>
      <c r="R100" t="inlineStr">
        <is>
          <t>RTF</t>
        </is>
      </c>
      <c r="S100" s="233" t="inlineStr">
        <is>
          <t>B101595</t>
        </is>
      </c>
      <c r="T100" s="233" t="n">
        <v>1776</v>
      </c>
      <c r="U100" s="233" t="inlineStr">
        <is>
          <t>Priced</t>
        </is>
      </c>
      <c r="V100" s="273" t="inlineStr">
        <is>
          <t>LT028</t>
        </is>
      </c>
      <c r="W100" t="n">
        <v>240</v>
      </c>
    </row>
    <row r="101">
      <c r="B101" t="n">
        <v>136</v>
      </c>
      <c r="C101">
        <f>IF(K101 = "BaseplateSteel","Y","N")</f>
        <v/>
      </c>
      <c r="D101">
        <f>OR(P101 = "Woods_Sureflex", P101 = "Falk_T10_Grid")</f>
        <v/>
      </c>
      <c r="E101">
        <f>IF(AND(C101="Y", D101=TRUE),"Y","N")</f>
        <v/>
      </c>
      <c r="F101" t="inlineStr">
        <is>
          <t>ConTab_BOM_KP_Baseplates_136</t>
        </is>
      </c>
      <c r="G101">
        <f>IF(E101="Y",F101,"")</f>
        <v/>
      </c>
      <c r="H101" s="273" t="inlineStr">
        <is>
          <t>2095-1_2-KP</t>
        </is>
      </c>
      <c r="I101" s="273" t="n"/>
      <c r="J101" s="273" t="n"/>
      <c r="K101" s="273" t="inlineStr">
        <is>
          <t>BaseplateSteel</t>
        </is>
      </c>
      <c r="L101" s="273" t="inlineStr">
        <is>
          <t>Baseplate_Steel</t>
        </is>
      </c>
      <c r="M101" s="273" t="inlineStr">
        <is>
          <t>Steel</t>
        </is>
      </c>
      <c r="N101" t="inlineStr">
        <is>
          <t>326TS</t>
        </is>
      </c>
      <c r="O101" t="inlineStr">
        <is>
          <t>:Extended Drip Pan:</t>
        </is>
      </c>
      <c r="P101" s="235" t="inlineStr">
        <is>
          <t>Falk_Spacer</t>
        </is>
      </c>
      <c r="Q101" t="inlineStr">
        <is>
          <t>Falk 1050T31</t>
        </is>
      </c>
      <c r="R101" t="inlineStr">
        <is>
          <t>RTF</t>
        </is>
      </c>
      <c r="S101" s="233" t="inlineStr">
        <is>
          <t>B101595</t>
        </is>
      </c>
      <c r="T101" s="233" t="n">
        <v>1776</v>
      </c>
      <c r="U101" s="233" t="inlineStr">
        <is>
          <t>Priced</t>
        </is>
      </c>
      <c r="V101" s="273" t="inlineStr">
        <is>
          <t>LT028</t>
        </is>
      </c>
      <c r="W101" t="n">
        <v>240</v>
      </c>
    </row>
    <row r="102">
      <c r="B102" t="n">
        <v>137</v>
      </c>
      <c r="C102">
        <f>IF(K102 = "BaseplateSteel","Y","N")</f>
        <v/>
      </c>
      <c r="D102">
        <f>OR(P102 = "Woods_Sureflex", P102 = "Falk_T10_Grid")</f>
        <v/>
      </c>
      <c r="E102">
        <f>IF(AND(C102="Y", D102=TRUE),"Y","N")</f>
        <v/>
      </c>
      <c r="F102" t="inlineStr">
        <is>
          <t>ConTab_BOM_KP_Baseplates_137</t>
        </is>
      </c>
      <c r="G102">
        <f>IF(E102="Y",F102,"")</f>
        <v/>
      </c>
      <c r="H102" s="273" t="inlineStr">
        <is>
          <t>2095-1_2-KP</t>
        </is>
      </c>
      <c r="I102" s="273" t="n"/>
      <c r="J102" s="273" t="n"/>
      <c r="K102" s="273" t="inlineStr">
        <is>
          <t>BaseplateSteel</t>
        </is>
      </c>
      <c r="L102" s="273" t="inlineStr">
        <is>
          <t>Baseplate_Steel</t>
        </is>
      </c>
      <c r="M102" s="273" t="inlineStr">
        <is>
          <t>Steel</t>
        </is>
      </c>
      <c r="N102" t="inlineStr">
        <is>
          <t>364TS</t>
        </is>
      </c>
      <c r="O102" t="inlineStr">
        <is>
          <t>:Extended Drip Pan:</t>
        </is>
      </c>
      <c r="P102" s="235" t="inlineStr">
        <is>
          <t>Falk_Spacer</t>
        </is>
      </c>
      <c r="Q102" t="inlineStr">
        <is>
          <t>Falk 1050T31</t>
        </is>
      </c>
      <c r="R102" t="inlineStr">
        <is>
          <t>RTF</t>
        </is>
      </c>
      <c r="S102" s="233" t="inlineStr">
        <is>
          <t>B101596</t>
        </is>
      </c>
      <c r="T102" s="233" t="n">
        <v>1912</v>
      </c>
      <c r="U102" s="233" t="inlineStr">
        <is>
          <t>Priced</t>
        </is>
      </c>
      <c r="V102" s="273" t="inlineStr">
        <is>
          <t>LT028</t>
        </is>
      </c>
      <c r="W102" t="n">
        <v>265</v>
      </c>
    </row>
    <row r="103">
      <c r="B103" t="n">
        <v>138</v>
      </c>
      <c r="C103">
        <f>IF(K103 = "BaseplateSteel","Y","N")</f>
        <v/>
      </c>
      <c r="D103">
        <f>OR(P103 = "Woods_Sureflex", P103 = "Falk_T10_Grid")</f>
        <v/>
      </c>
      <c r="E103">
        <f>IF(AND(C103="Y", D103=TRUE),"Y","N")</f>
        <v/>
      </c>
      <c r="F103" t="inlineStr">
        <is>
          <t>ConTab_BOM_KP_Baseplates_138</t>
        </is>
      </c>
      <c r="G103">
        <f>IF(E103="Y",F103,"")</f>
        <v/>
      </c>
      <c r="H103" s="273" t="inlineStr">
        <is>
          <t>2095-1_2-KP</t>
        </is>
      </c>
      <c r="I103" s="273" t="n"/>
      <c r="J103" s="273" t="n"/>
      <c r="K103" s="273" t="inlineStr">
        <is>
          <t>BaseplateSteel</t>
        </is>
      </c>
      <c r="L103" s="273" t="inlineStr">
        <is>
          <t>Baseplate_Steel</t>
        </is>
      </c>
      <c r="M103" s="273" t="inlineStr">
        <is>
          <t>Steel</t>
        </is>
      </c>
      <c r="N103" t="inlineStr">
        <is>
          <t>365TS</t>
        </is>
      </c>
      <c r="O103" t="inlineStr">
        <is>
          <t>:Extended Drip Pan:</t>
        </is>
      </c>
      <c r="P103" s="235" t="inlineStr">
        <is>
          <t>Falk_Spacer</t>
        </is>
      </c>
      <c r="Q103" t="inlineStr">
        <is>
          <t>Falk 1050T31</t>
        </is>
      </c>
      <c r="R103" t="inlineStr">
        <is>
          <t>RTF</t>
        </is>
      </c>
      <c r="S103" s="233" t="inlineStr">
        <is>
          <t>B101596</t>
        </is>
      </c>
      <c r="T103" s="233" t="n">
        <v>1912</v>
      </c>
      <c r="U103" s="233" t="inlineStr">
        <is>
          <t>Priced</t>
        </is>
      </c>
      <c r="V103" s="273" t="inlineStr">
        <is>
          <t>LT028</t>
        </is>
      </c>
      <c r="W103" t="n">
        <v>265</v>
      </c>
    </row>
    <row r="104">
      <c r="B104" t="n">
        <v>191</v>
      </c>
      <c r="C104">
        <f>IF(K104 = "BaseplateSteel","Y","N")</f>
        <v/>
      </c>
      <c r="D104">
        <f>OR(P104 = "Woods_Sureflex", P104 = "Falk_T10_Grid")</f>
        <v/>
      </c>
      <c r="E104">
        <f>IF(AND(C104="Y", D104=TRUE),"Y","N")</f>
        <v/>
      </c>
      <c r="F104" t="inlineStr">
        <is>
          <t>ConTab_BOM_KP_Baseplates_191</t>
        </is>
      </c>
      <c r="G104">
        <f>IF(E104="Y",F104,"")</f>
        <v/>
      </c>
      <c r="H104" s="273" t="inlineStr">
        <is>
          <t>2095-1_2-KP</t>
        </is>
      </c>
      <c r="I104" s="273" t="n"/>
      <c r="J104" s="273" t="n"/>
      <c r="K104" s="273" t="inlineStr">
        <is>
          <t>Baseplate_Special</t>
        </is>
      </c>
      <c r="L104" s="273" t="inlineStr">
        <is>
          <t>Baseplate_Special</t>
        </is>
      </c>
      <c r="M104" s="273" t="inlineStr">
        <is>
          <t>Special</t>
        </is>
      </c>
      <c r="P104" s="235" t="n"/>
      <c r="R104" t="inlineStr">
        <is>
          <t>RTF</t>
        </is>
      </c>
      <c r="S104" s="235" t="inlineStr">
        <is>
          <t>B101504</t>
        </is>
      </c>
      <c r="T104" s="233" t="n">
        <v>0</v>
      </c>
      <c r="U104" s="233" t="inlineStr">
        <is>
          <t>RFQ</t>
        </is>
      </c>
      <c r="V104" s="273" t="inlineStr">
        <is>
          <t>LT029</t>
        </is>
      </c>
    </row>
    <row r="105">
      <c r="B105" t="n">
        <v>192</v>
      </c>
      <c r="C105">
        <f>IF(K105 = "BaseplateSteel","Y","N")</f>
        <v/>
      </c>
      <c r="D105">
        <f>OR(P105 = "Woods_Sureflex", P105 = "Falk_T10_Grid")</f>
        <v/>
      </c>
      <c r="E105">
        <f>IF(AND(C105="Y", D105=TRUE),"Y","N")</f>
        <v/>
      </c>
      <c r="F105" t="inlineStr">
        <is>
          <t>ConTab_BOM_KP_Baseplates_192</t>
        </is>
      </c>
      <c r="G105">
        <f>IF(E105="Y",F105,"")</f>
        <v/>
      </c>
      <c r="H105" s="273" t="inlineStr">
        <is>
          <t>2013-5_6-KP</t>
        </is>
      </c>
      <c r="I105" s="273" t="n"/>
      <c r="J105" s="273" t="n"/>
      <c r="K105" s="273" t="inlineStr">
        <is>
          <t>BaseplateSteel</t>
        </is>
      </c>
      <c r="L105" s="273" t="inlineStr">
        <is>
          <t>Baseplate_Steel</t>
        </is>
      </c>
      <c r="M105" s="273" t="inlineStr">
        <is>
          <t>Steel</t>
        </is>
      </c>
      <c r="N105" t="inlineStr">
        <is>
          <t>182T</t>
        </is>
      </c>
      <c r="O105" t="inlineStr">
        <is>
          <t>:No Drip Pan:Standard Drip Pan:</t>
        </is>
      </c>
      <c r="P105" s="235" t="inlineStr">
        <is>
          <t>Woods_Sureflex</t>
        </is>
      </c>
      <c r="Q105" t="inlineStr">
        <is>
          <t>Woods 5S</t>
        </is>
      </c>
      <c r="R105" t="n">
        <v>96700627</v>
      </c>
      <c r="S105" s="233" t="inlineStr">
        <is>
          <t>B101623</t>
        </is>
      </c>
      <c r="T105" s="233" t="n">
        <v>758</v>
      </c>
      <c r="U105" s="233" t="inlineStr">
        <is>
          <t>Priced</t>
        </is>
      </c>
      <c r="V105" s="273" t="inlineStr">
        <is>
          <t>LT028</t>
        </is>
      </c>
      <c r="W105" t="n">
        <v>60</v>
      </c>
    </row>
    <row r="106">
      <c r="B106" t="n">
        <v>193</v>
      </c>
      <c r="C106">
        <f>IF(K106 = "BaseplateSteel","Y","N")</f>
        <v/>
      </c>
      <c r="D106">
        <f>OR(P106 = "Woods_Sureflex", P106 = "Falk_T10_Grid")</f>
        <v/>
      </c>
      <c r="E106">
        <f>IF(AND(C106="Y", D106=TRUE),"Y","N")</f>
        <v/>
      </c>
      <c r="F106" t="inlineStr">
        <is>
          <t>ConTab_BOM_KP_Baseplates_193</t>
        </is>
      </c>
      <c r="G106">
        <f>IF(E106="Y",F106,"")</f>
        <v/>
      </c>
      <c r="H106" s="273" t="inlineStr">
        <is>
          <t>2013-5_6-KP</t>
        </is>
      </c>
      <c r="I106" s="273" t="n"/>
      <c r="J106" s="273" t="n"/>
      <c r="K106" s="273" t="inlineStr">
        <is>
          <t>BaseplateSteel</t>
        </is>
      </c>
      <c r="L106" s="273" t="inlineStr">
        <is>
          <t>Baseplate_Steel</t>
        </is>
      </c>
      <c r="M106" s="273" t="inlineStr">
        <is>
          <t>Steel</t>
        </is>
      </c>
      <c r="N106" t="inlineStr">
        <is>
          <t>184T</t>
        </is>
      </c>
      <c r="O106" t="inlineStr">
        <is>
          <t>:No Drip Pan:Standard Drip Pan:</t>
        </is>
      </c>
      <c r="P106" s="235" t="inlineStr">
        <is>
          <t>Woods_Sureflex</t>
        </is>
      </c>
      <c r="Q106" t="inlineStr">
        <is>
          <t>Woods 5S</t>
        </is>
      </c>
      <c r="R106" t="n">
        <v>96700627</v>
      </c>
      <c r="S106" s="233" t="inlineStr">
        <is>
          <t>B101623</t>
        </is>
      </c>
      <c r="T106" s="233" t="n">
        <v>758</v>
      </c>
      <c r="U106" s="233" t="inlineStr">
        <is>
          <t>Priced</t>
        </is>
      </c>
      <c r="V106" s="273" t="inlineStr">
        <is>
          <t>LT028</t>
        </is>
      </c>
      <c r="W106" t="n">
        <v>60</v>
      </c>
    </row>
    <row r="107">
      <c r="B107" t="n">
        <v>194</v>
      </c>
      <c r="C107">
        <f>IF(K107 = "BaseplateSteel","Y","N")</f>
        <v/>
      </c>
      <c r="D107">
        <f>OR(P107 = "Woods_Sureflex", P107 = "Falk_T10_Grid")</f>
        <v/>
      </c>
      <c r="E107">
        <f>IF(AND(C107="Y", D107=TRUE),"Y","N")</f>
        <v/>
      </c>
      <c r="F107" t="inlineStr">
        <is>
          <t>ConTab_BOM_KP_Baseplates_194</t>
        </is>
      </c>
      <c r="G107">
        <f>IF(E107="Y",F107,"")</f>
        <v/>
      </c>
      <c r="H107" s="273" t="inlineStr">
        <is>
          <t>2013-5_6-KP</t>
        </is>
      </c>
      <c r="I107" s="273" t="n"/>
      <c r="J107" s="273" t="n"/>
      <c r="K107" s="273" t="inlineStr">
        <is>
          <t>BaseplateSteel</t>
        </is>
      </c>
      <c r="L107" s="273" t="inlineStr">
        <is>
          <t>Baseplate_Steel</t>
        </is>
      </c>
      <c r="M107" s="273" t="inlineStr">
        <is>
          <t>Steel</t>
        </is>
      </c>
      <c r="N107" t="inlineStr">
        <is>
          <t>213T</t>
        </is>
      </c>
      <c r="O107" t="inlineStr">
        <is>
          <t>:No Drip Pan:Standard Drip Pan:</t>
        </is>
      </c>
      <c r="P107" s="235" t="inlineStr">
        <is>
          <t>Woods_Sureflex</t>
        </is>
      </c>
      <c r="Q107" t="inlineStr">
        <is>
          <t>Woods 7S</t>
        </is>
      </c>
      <c r="R107" t="n">
        <v>96700628</v>
      </c>
      <c r="S107" s="233" t="inlineStr">
        <is>
          <t>B101624</t>
        </is>
      </c>
      <c r="T107" s="233" t="n">
        <v>824</v>
      </c>
      <c r="U107" s="233" t="inlineStr">
        <is>
          <t>Priced</t>
        </is>
      </c>
      <c r="V107" s="273" t="inlineStr">
        <is>
          <t>LT028</t>
        </is>
      </c>
      <c r="W107" t="n">
        <v>70</v>
      </c>
    </row>
    <row r="108">
      <c r="B108" t="n">
        <v>195</v>
      </c>
      <c r="C108">
        <f>IF(K108 = "BaseplateSteel","Y","N")</f>
        <v/>
      </c>
      <c r="D108">
        <f>OR(P108 = "Woods_Sureflex", P108 = "Falk_T10_Grid")</f>
        <v/>
      </c>
      <c r="E108">
        <f>IF(AND(C108="Y", D108=TRUE),"Y","N")</f>
        <v/>
      </c>
      <c r="F108" t="inlineStr">
        <is>
          <t>ConTab_BOM_KP_Baseplates_195</t>
        </is>
      </c>
      <c r="G108">
        <f>IF(E108="Y",F108,"")</f>
        <v/>
      </c>
      <c r="H108" s="273" t="inlineStr">
        <is>
          <t>2013-5_6-KP</t>
        </is>
      </c>
      <c r="I108" s="273" t="n"/>
      <c r="J108" s="273" t="n"/>
      <c r="K108" s="273" t="inlineStr">
        <is>
          <t>BaseplateSteel</t>
        </is>
      </c>
      <c r="L108" s="273" t="inlineStr">
        <is>
          <t>Baseplate_Steel</t>
        </is>
      </c>
      <c r="M108" s="273" t="inlineStr">
        <is>
          <t>Steel</t>
        </is>
      </c>
      <c r="N108" t="inlineStr">
        <is>
          <t>215T</t>
        </is>
      </c>
      <c r="O108" t="inlineStr">
        <is>
          <t>:No Drip Pan:Standard Drip Pan:</t>
        </is>
      </c>
      <c r="P108" s="235" t="inlineStr">
        <is>
          <t>Woods_Sureflex</t>
        </is>
      </c>
      <c r="Q108" t="inlineStr">
        <is>
          <t>Woods 7S</t>
        </is>
      </c>
      <c r="R108" t="n">
        <v>96700628</v>
      </c>
      <c r="S108" s="233" t="inlineStr">
        <is>
          <t>B101624</t>
        </is>
      </c>
      <c r="T108" s="233" t="n">
        <v>824</v>
      </c>
      <c r="U108" s="233" t="inlineStr">
        <is>
          <t>Priced</t>
        </is>
      </c>
      <c r="V108" s="273" t="inlineStr">
        <is>
          <t>LT028</t>
        </is>
      </c>
      <c r="W108" t="n">
        <v>70</v>
      </c>
    </row>
    <row r="109">
      <c r="B109" t="n">
        <v>196</v>
      </c>
      <c r="C109">
        <f>IF(K109 = "BaseplateSteel","Y","N")</f>
        <v/>
      </c>
      <c r="D109">
        <f>OR(P109 = "Woods_Sureflex", P109 = "Falk_T10_Grid")</f>
        <v/>
      </c>
      <c r="E109">
        <f>IF(AND(C109="Y", D109=TRUE),"Y","N")</f>
        <v/>
      </c>
      <c r="F109" t="inlineStr">
        <is>
          <t>ConTab_BOM_KP_Baseplates_196</t>
        </is>
      </c>
      <c r="G109">
        <f>IF(E109="Y",F109,"")</f>
        <v/>
      </c>
      <c r="H109" s="273" t="inlineStr">
        <is>
          <t>2013-5_6-KP</t>
        </is>
      </c>
      <c r="I109" s="273" t="n"/>
      <c r="J109" s="273" t="n"/>
      <c r="K109" s="273" t="inlineStr">
        <is>
          <t>BaseplateSteel</t>
        </is>
      </c>
      <c r="L109" s="273" t="inlineStr">
        <is>
          <t>Baseplate_Steel</t>
        </is>
      </c>
      <c r="M109" s="273" t="inlineStr">
        <is>
          <t>Steel</t>
        </is>
      </c>
      <c r="N109" t="inlineStr">
        <is>
          <t>254T</t>
        </is>
      </c>
      <c r="O109" t="inlineStr">
        <is>
          <t>:No Drip Pan:Standard Drip Pan:</t>
        </is>
      </c>
      <c r="P109" s="235" t="inlineStr">
        <is>
          <t>Woods_Sureflex</t>
        </is>
      </c>
      <c r="Q109" t="inlineStr">
        <is>
          <t>Woods 8S</t>
        </is>
      </c>
      <c r="R109" t="n">
        <v>96700629</v>
      </c>
      <c r="S109" s="233" t="inlineStr">
        <is>
          <t>B101625</t>
        </is>
      </c>
      <c r="T109" s="233" t="n">
        <v>896</v>
      </c>
      <c r="U109" s="233" t="inlineStr">
        <is>
          <t>Priced</t>
        </is>
      </c>
      <c r="V109" s="273" t="inlineStr">
        <is>
          <t>LT028</t>
        </is>
      </c>
      <c r="W109" t="n">
        <v>135</v>
      </c>
    </row>
    <row r="110">
      <c r="B110" t="n">
        <v>197</v>
      </c>
      <c r="C110">
        <f>IF(K110 = "BaseplateSteel","Y","N")</f>
        <v/>
      </c>
      <c r="D110">
        <f>OR(P110 = "Woods_Sureflex", P110 = "Falk_T10_Grid")</f>
        <v/>
      </c>
      <c r="E110">
        <f>IF(AND(C110="Y", D110=TRUE),"Y","N")</f>
        <v/>
      </c>
      <c r="F110" t="inlineStr">
        <is>
          <t>ConTab_BOM_KP_Baseplates_197</t>
        </is>
      </c>
      <c r="G110">
        <f>IF(E110="Y",F110,"")</f>
        <v/>
      </c>
      <c r="H110" s="273" t="inlineStr">
        <is>
          <t>2013-5_6-KP</t>
        </is>
      </c>
      <c r="I110" s="273" t="n"/>
      <c r="J110" s="273" t="n"/>
      <c r="K110" s="273" t="inlineStr">
        <is>
          <t>BaseplateSteel</t>
        </is>
      </c>
      <c r="L110" s="273" t="inlineStr">
        <is>
          <t>Baseplate_Steel</t>
        </is>
      </c>
      <c r="M110" s="273" t="inlineStr">
        <is>
          <t>Steel</t>
        </is>
      </c>
      <c r="N110" t="inlineStr">
        <is>
          <t>256T</t>
        </is>
      </c>
      <c r="O110" t="inlineStr">
        <is>
          <t>:No Drip Pan:Standard Drip Pan:</t>
        </is>
      </c>
      <c r="P110" s="235" t="inlineStr">
        <is>
          <t>Woods_Sureflex</t>
        </is>
      </c>
      <c r="Q110" t="inlineStr">
        <is>
          <t>Woods 8S</t>
        </is>
      </c>
      <c r="R110" t="n">
        <v>96700629</v>
      </c>
      <c r="S110" s="233" t="inlineStr">
        <is>
          <t>B101625</t>
        </is>
      </c>
      <c r="T110" s="233" t="n">
        <v>896</v>
      </c>
      <c r="U110" s="233" t="inlineStr">
        <is>
          <t>Priced</t>
        </is>
      </c>
      <c r="V110" s="273" t="inlineStr">
        <is>
          <t>LT028</t>
        </is>
      </c>
      <c r="W110" t="n">
        <v>135</v>
      </c>
    </row>
    <row r="111">
      <c r="B111" t="n">
        <v>198</v>
      </c>
      <c r="C111">
        <f>IF(K111 = "BaseplateSteel","Y","N")</f>
        <v/>
      </c>
      <c r="D111">
        <f>OR(P111 = "Woods_Sureflex", P111 = "Falk_T10_Grid")</f>
        <v/>
      </c>
      <c r="E111">
        <f>IF(AND(C111="Y", D111=TRUE),"Y","N")</f>
        <v/>
      </c>
      <c r="F111" t="inlineStr">
        <is>
          <t>ConTab_BOM_KP_Baseplates_198</t>
        </is>
      </c>
      <c r="G111">
        <f>IF(E111="Y",F111,"")</f>
        <v/>
      </c>
      <c r="H111" s="273" t="inlineStr">
        <is>
          <t>2013-5_6-KP</t>
        </is>
      </c>
      <c r="I111" s="273" t="n"/>
      <c r="J111" s="273" t="n"/>
      <c r="K111" s="273" t="inlineStr">
        <is>
          <t>BaseplateSteel</t>
        </is>
      </c>
      <c r="L111" s="273" t="inlineStr">
        <is>
          <t>Baseplate_Steel</t>
        </is>
      </c>
      <c r="M111" s="273" t="inlineStr">
        <is>
          <t>Steel</t>
        </is>
      </c>
      <c r="N111" t="inlineStr">
        <is>
          <t>284T</t>
        </is>
      </c>
      <c r="O111" t="inlineStr">
        <is>
          <t>:No Drip Pan:Standard Drip Pan:</t>
        </is>
      </c>
      <c r="P111" s="235" t="inlineStr">
        <is>
          <t>Woods_Sureflex</t>
        </is>
      </c>
      <c r="Q111" t="inlineStr">
        <is>
          <t>Woods 8S</t>
        </is>
      </c>
      <c r="R111" t="n">
        <v>99332527</v>
      </c>
      <c r="S111" s="233" t="inlineStr">
        <is>
          <t>B101626</t>
        </is>
      </c>
      <c r="T111" s="233" t="n">
        <v>1030</v>
      </c>
      <c r="U111" s="233" t="inlineStr">
        <is>
          <t>Priced</t>
        </is>
      </c>
      <c r="V111" s="273" t="inlineStr">
        <is>
          <t>LT028</t>
        </is>
      </c>
      <c r="W111" t="n">
        <v>200</v>
      </c>
    </row>
    <row r="112">
      <c r="B112" t="n">
        <v>199</v>
      </c>
      <c r="C112">
        <f>IF(K112 = "BaseplateSteel","Y","N")</f>
        <v/>
      </c>
      <c r="D112">
        <f>OR(P112 = "Woods_Sureflex", P112 = "Falk_T10_Grid")</f>
        <v/>
      </c>
      <c r="E112">
        <f>IF(AND(C112="Y", D112=TRUE),"Y","N")</f>
        <v/>
      </c>
      <c r="F112" t="inlineStr">
        <is>
          <t>ConTab_BOM_KP_Baseplates_199</t>
        </is>
      </c>
      <c r="G112">
        <f>IF(E112="Y",F112,"")</f>
        <v/>
      </c>
      <c r="H112" s="273" t="inlineStr">
        <is>
          <t>2013-5_6-KP</t>
        </is>
      </c>
      <c r="I112" s="273" t="n"/>
      <c r="J112" s="273" t="n"/>
      <c r="K112" s="273" t="inlineStr">
        <is>
          <t>BaseplateSteel</t>
        </is>
      </c>
      <c r="L112" s="273" t="inlineStr">
        <is>
          <t>Baseplate_Steel</t>
        </is>
      </c>
      <c r="M112" s="273" t="inlineStr">
        <is>
          <t>Steel</t>
        </is>
      </c>
      <c r="N112" t="inlineStr">
        <is>
          <t>286T</t>
        </is>
      </c>
      <c r="O112" t="inlineStr">
        <is>
          <t>:No Drip Pan:Standard Drip Pan:</t>
        </is>
      </c>
      <c r="P112" s="235" t="inlineStr">
        <is>
          <t>Woods_Sureflex</t>
        </is>
      </c>
      <c r="Q112" t="inlineStr">
        <is>
          <t>Woods 8S</t>
        </is>
      </c>
      <c r="R112" t="n">
        <v>99332527</v>
      </c>
      <c r="S112" s="233" t="inlineStr">
        <is>
          <t>B101626</t>
        </is>
      </c>
      <c r="T112" s="233" t="n">
        <v>1030</v>
      </c>
      <c r="U112" s="233" t="inlineStr">
        <is>
          <t>Priced</t>
        </is>
      </c>
      <c r="V112" s="273" t="inlineStr">
        <is>
          <t>LT028</t>
        </is>
      </c>
      <c r="W112" t="n">
        <v>200</v>
      </c>
    </row>
    <row r="113">
      <c r="B113" t="n">
        <v>200</v>
      </c>
      <c r="C113">
        <f>IF(K113 = "BaseplateSteel","Y","N")</f>
        <v/>
      </c>
      <c r="D113">
        <f>OR(P113 = "Woods_Sureflex", P113 = "Falk_T10_Grid")</f>
        <v/>
      </c>
      <c r="E113">
        <f>IF(AND(C113="Y", D113=TRUE),"Y","N")</f>
        <v/>
      </c>
      <c r="F113" t="inlineStr">
        <is>
          <t>ConTab_BOM_KP_Baseplates_200</t>
        </is>
      </c>
      <c r="G113">
        <f>IF(E113="Y",F113,"")</f>
        <v/>
      </c>
      <c r="H113" s="273" t="inlineStr">
        <is>
          <t>2013-5_6-KP</t>
        </is>
      </c>
      <c r="I113" s="273" t="n"/>
      <c r="J113" s="273" t="n"/>
      <c r="K113" s="273" t="inlineStr">
        <is>
          <t>BaseplateSteel</t>
        </is>
      </c>
      <c r="L113" s="273" t="inlineStr">
        <is>
          <t>Baseplate_Steel</t>
        </is>
      </c>
      <c r="M113" s="273" t="inlineStr">
        <is>
          <t>Steel</t>
        </is>
      </c>
      <c r="N113" t="inlineStr">
        <is>
          <t>284TS</t>
        </is>
      </c>
      <c r="O113" t="inlineStr">
        <is>
          <t>:No Drip Pan:Standard Drip Pan:</t>
        </is>
      </c>
      <c r="P113" s="235" t="inlineStr">
        <is>
          <t>Woods_Sureflex</t>
        </is>
      </c>
      <c r="Q113" t="inlineStr">
        <is>
          <t>Woods 8S</t>
        </is>
      </c>
      <c r="R113" t="inlineStr">
        <is>
          <t>RTF</t>
        </is>
      </c>
      <c r="S113" s="233" t="inlineStr">
        <is>
          <t>B101627</t>
        </is>
      </c>
      <c r="T113" s="233" t="n">
        <v>960</v>
      </c>
      <c r="U113" s="233" t="inlineStr">
        <is>
          <t>Priced</t>
        </is>
      </c>
      <c r="V113" s="273" t="inlineStr">
        <is>
          <t>LT028</t>
        </is>
      </c>
      <c r="W113" t="n">
        <v>200</v>
      </c>
    </row>
    <row r="114">
      <c r="B114" t="n">
        <v>201</v>
      </c>
      <c r="C114">
        <f>IF(K114 = "BaseplateSteel","Y","N")</f>
        <v/>
      </c>
      <c r="D114">
        <f>OR(P114 = "Woods_Sureflex", P114 = "Falk_T10_Grid")</f>
        <v/>
      </c>
      <c r="E114">
        <f>IF(AND(C114="Y", D114=TRUE),"Y","N")</f>
        <v/>
      </c>
      <c r="F114" t="inlineStr">
        <is>
          <t>ConTab_BOM_KP_Baseplates_201</t>
        </is>
      </c>
      <c r="G114">
        <f>IF(E114="Y",F114,"")</f>
        <v/>
      </c>
      <c r="H114" s="273" t="inlineStr">
        <is>
          <t>2013-5_6-KP</t>
        </is>
      </c>
      <c r="I114" s="273" t="n"/>
      <c r="J114" s="273" t="n"/>
      <c r="K114" s="273" t="inlineStr">
        <is>
          <t>BaseplateSteel</t>
        </is>
      </c>
      <c r="L114" s="273" t="inlineStr">
        <is>
          <t>Baseplate_Steel</t>
        </is>
      </c>
      <c r="M114" s="273" t="inlineStr">
        <is>
          <t>Steel</t>
        </is>
      </c>
      <c r="N114" t="inlineStr">
        <is>
          <t>286TS</t>
        </is>
      </c>
      <c r="O114" t="inlineStr">
        <is>
          <t>:No Drip Pan:Standard Drip Pan:</t>
        </is>
      </c>
      <c r="P114" s="235" t="inlineStr">
        <is>
          <t>Woods_Sureflex</t>
        </is>
      </c>
      <c r="Q114" t="inlineStr">
        <is>
          <t>Woods 8S</t>
        </is>
      </c>
      <c r="R114" t="inlineStr">
        <is>
          <t>RTF</t>
        </is>
      </c>
      <c r="S114" s="233" t="inlineStr">
        <is>
          <t>B101627</t>
        </is>
      </c>
      <c r="T114" s="233" t="n">
        <v>960</v>
      </c>
      <c r="U114" s="233" t="inlineStr">
        <is>
          <t>Priced</t>
        </is>
      </c>
      <c r="V114" s="273" t="inlineStr">
        <is>
          <t>LT028</t>
        </is>
      </c>
      <c r="W114" t="n">
        <v>200</v>
      </c>
    </row>
    <row r="115">
      <c r="B115" t="n">
        <v>202</v>
      </c>
      <c r="C115">
        <f>IF(K115 = "BaseplateSteel","Y","N")</f>
        <v/>
      </c>
      <c r="D115">
        <f>OR(P115 = "Woods_Sureflex", P115 = "Falk_T10_Grid")</f>
        <v/>
      </c>
      <c r="E115">
        <f>IF(AND(C115="Y", D115=TRUE),"Y","N")</f>
        <v/>
      </c>
      <c r="F115" t="inlineStr">
        <is>
          <t>ConTab_BOM_KP_Baseplates_202</t>
        </is>
      </c>
      <c r="G115">
        <f>IF(E115="Y",F115,"")</f>
        <v/>
      </c>
      <c r="H115" s="273" t="inlineStr">
        <is>
          <t>2013-5_6-KP</t>
        </is>
      </c>
      <c r="I115" s="273" t="n"/>
      <c r="J115" s="273" t="n"/>
      <c r="K115" s="273" t="inlineStr">
        <is>
          <t>BaseplateSteel</t>
        </is>
      </c>
      <c r="L115" s="273" t="inlineStr">
        <is>
          <t>Baseplate_Steel</t>
        </is>
      </c>
      <c r="M115" s="273" t="inlineStr">
        <is>
          <t>Steel</t>
        </is>
      </c>
      <c r="N115" t="inlineStr">
        <is>
          <t>182T</t>
        </is>
      </c>
      <c r="O115" t="inlineStr">
        <is>
          <t>:No Drip Pan:Standard Drip Pan:</t>
        </is>
      </c>
      <c r="P115" s="235" t="inlineStr">
        <is>
          <t>Falk_T10_Grid</t>
        </is>
      </c>
      <c r="Q115" t="inlineStr">
        <is>
          <t>Falk 1020T10</t>
        </is>
      </c>
      <c r="R115" t="n">
        <v>96700632</v>
      </c>
      <c r="S115" s="233" t="inlineStr">
        <is>
          <t>B101628</t>
        </is>
      </c>
      <c r="T115" s="233" t="n">
        <v>758</v>
      </c>
      <c r="U115" s="233" t="inlineStr">
        <is>
          <t>Priced</t>
        </is>
      </c>
      <c r="V115" s="273" t="inlineStr">
        <is>
          <t>LT028</t>
        </is>
      </c>
      <c r="W115" t="n">
        <v>60</v>
      </c>
    </row>
    <row r="116">
      <c r="B116" t="n">
        <v>203</v>
      </c>
      <c r="C116">
        <f>IF(K116 = "BaseplateSteel","Y","N")</f>
        <v/>
      </c>
      <c r="D116">
        <f>OR(P116 = "Woods_Sureflex", P116 = "Falk_T10_Grid")</f>
        <v/>
      </c>
      <c r="E116">
        <f>IF(AND(C116="Y", D116=TRUE),"Y","N")</f>
        <v/>
      </c>
      <c r="F116" t="inlineStr">
        <is>
          <t>ConTab_BOM_KP_Baseplates_203</t>
        </is>
      </c>
      <c r="G116">
        <f>IF(E116="Y",F116,"")</f>
        <v/>
      </c>
      <c r="H116" s="273" t="inlineStr">
        <is>
          <t>2013-5_6-KP</t>
        </is>
      </c>
      <c r="I116" s="273" t="n"/>
      <c r="J116" s="273" t="n"/>
      <c r="K116" s="273" t="inlineStr">
        <is>
          <t>BaseplateSteel</t>
        </is>
      </c>
      <c r="L116" s="273" t="inlineStr">
        <is>
          <t>Baseplate_Steel</t>
        </is>
      </c>
      <c r="M116" s="273" t="inlineStr">
        <is>
          <t>Steel</t>
        </is>
      </c>
      <c r="N116" t="inlineStr">
        <is>
          <t>184T</t>
        </is>
      </c>
      <c r="O116" t="inlineStr">
        <is>
          <t>:No Drip Pan:Standard Drip Pan:</t>
        </is>
      </c>
      <c r="P116" s="235" t="inlineStr">
        <is>
          <t>Falk_T10_Grid</t>
        </is>
      </c>
      <c r="Q116" t="inlineStr">
        <is>
          <t>Falk 1020T10</t>
        </is>
      </c>
      <c r="R116" t="n">
        <v>96700632</v>
      </c>
      <c r="S116" s="233" t="inlineStr">
        <is>
          <t>B101628</t>
        </is>
      </c>
      <c r="T116" s="233" t="n">
        <v>758</v>
      </c>
      <c r="U116" s="233" t="inlineStr">
        <is>
          <t>Priced</t>
        </is>
      </c>
      <c r="V116" s="273" t="inlineStr">
        <is>
          <t>LT028</t>
        </is>
      </c>
      <c r="W116" t="n">
        <v>60</v>
      </c>
    </row>
    <row r="117">
      <c r="B117" t="n">
        <v>204</v>
      </c>
      <c r="C117">
        <f>IF(K117 = "BaseplateSteel","Y","N")</f>
        <v/>
      </c>
      <c r="D117">
        <f>OR(P117 = "Woods_Sureflex", P117 = "Falk_T10_Grid")</f>
        <v/>
      </c>
      <c r="E117">
        <f>IF(AND(C117="Y", D117=TRUE),"Y","N")</f>
        <v/>
      </c>
      <c r="F117" t="inlineStr">
        <is>
          <t>ConTab_BOM_KP_Baseplates_204</t>
        </is>
      </c>
      <c r="G117">
        <f>IF(E117="Y",F117,"")</f>
        <v/>
      </c>
      <c r="H117" s="273" t="inlineStr">
        <is>
          <t>2013-5_6-KP</t>
        </is>
      </c>
      <c r="I117" s="273" t="n"/>
      <c r="J117" s="273" t="n"/>
      <c r="K117" s="273" t="inlineStr">
        <is>
          <t>BaseplateSteel</t>
        </is>
      </c>
      <c r="L117" s="273" t="inlineStr">
        <is>
          <t>Baseplate_Steel</t>
        </is>
      </c>
      <c r="M117" s="273" t="inlineStr">
        <is>
          <t>Steel</t>
        </is>
      </c>
      <c r="N117" t="inlineStr">
        <is>
          <t>213T</t>
        </is>
      </c>
      <c r="O117" t="inlineStr">
        <is>
          <t>:No Drip Pan:Standard Drip Pan:</t>
        </is>
      </c>
      <c r="P117" s="235" t="inlineStr">
        <is>
          <t>Falk_T10_Grid</t>
        </is>
      </c>
      <c r="Q117" t="inlineStr">
        <is>
          <t>Falk 1030T10</t>
        </is>
      </c>
      <c r="R117" t="n">
        <v>96700633</v>
      </c>
      <c r="S117" s="233" t="inlineStr">
        <is>
          <t>B101629</t>
        </is>
      </c>
      <c r="T117" s="233" t="n">
        <v>824</v>
      </c>
      <c r="U117" s="233" t="inlineStr">
        <is>
          <t>Priced</t>
        </is>
      </c>
      <c r="V117" s="273" t="inlineStr">
        <is>
          <t>LT028</t>
        </is>
      </c>
      <c r="W117" t="n">
        <v>70</v>
      </c>
    </row>
    <row r="118">
      <c r="B118" t="n">
        <v>205</v>
      </c>
      <c r="C118">
        <f>IF(K118 = "BaseplateSteel","Y","N")</f>
        <v/>
      </c>
      <c r="D118">
        <f>OR(P118 = "Woods_Sureflex", P118 = "Falk_T10_Grid")</f>
        <v/>
      </c>
      <c r="E118">
        <f>IF(AND(C118="Y", D118=TRUE),"Y","N")</f>
        <v/>
      </c>
      <c r="F118" t="inlineStr">
        <is>
          <t>ConTab_BOM_KP_Baseplates_205</t>
        </is>
      </c>
      <c r="G118">
        <f>IF(E118="Y",F118,"")</f>
        <v/>
      </c>
      <c r="H118" s="273" t="inlineStr">
        <is>
          <t>2013-5_6-KP</t>
        </is>
      </c>
      <c r="I118" s="273" t="n"/>
      <c r="J118" s="273" t="n"/>
      <c r="K118" s="273" t="inlineStr">
        <is>
          <t>BaseplateSteel</t>
        </is>
      </c>
      <c r="L118" s="273" t="inlineStr">
        <is>
          <t>Baseplate_Steel</t>
        </is>
      </c>
      <c r="M118" s="273" t="inlineStr">
        <is>
          <t>Steel</t>
        </is>
      </c>
      <c r="N118" t="inlineStr">
        <is>
          <t>215T</t>
        </is>
      </c>
      <c r="O118" t="inlineStr">
        <is>
          <t>:No Drip Pan:Standard Drip Pan:</t>
        </is>
      </c>
      <c r="P118" s="235" t="inlineStr">
        <is>
          <t>Falk_T10_Grid</t>
        </is>
      </c>
      <c r="Q118" t="inlineStr">
        <is>
          <t>Falk 1030T10</t>
        </is>
      </c>
      <c r="R118" t="n">
        <v>96700633</v>
      </c>
      <c r="S118" s="233" t="inlineStr">
        <is>
          <t>B101629</t>
        </is>
      </c>
      <c r="T118" s="233" t="n">
        <v>824</v>
      </c>
      <c r="U118" s="233" t="inlineStr">
        <is>
          <t>Priced</t>
        </is>
      </c>
      <c r="V118" s="273" t="inlineStr">
        <is>
          <t>LT028</t>
        </is>
      </c>
      <c r="W118" t="n">
        <v>70</v>
      </c>
    </row>
    <row r="119">
      <c r="B119" t="n">
        <v>206</v>
      </c>
      <c r="C119">
        <f>IF(K119 = "BaseplateSteel","Y","N")</f>
        <v/>
      </c>
      <c r="D119">
        <f>OR(P119 = "Woods_Sureflex", P119 = "Falk_T10_Grid")</f>
        <v/>
      </c>
      <c r="E119">
        <f>IF(AND(C119="Y", D119=TRUE),"Y","N")</f>
        <v/>
      </c>
      <c r="F119" t="inlineStr">
        <is>
          <t>ConTab_BOM_KP_Baseplates_206</t>
        </is>
      </c>
      <c r="G119">
        <f>IF(E119="Y",F119,"")</f>
        <v/>
      </c>
      <c r="H119" s="273" t="inlineStr">
        <is>
          <t>2013-5_6-KP</t>
        </is>
      </c>
      <c r="I119" s="273" t="n"/>
      <c r="J119" s="273" t="n"/>
      <c r="K119" s="273" t="inlineStr">
        <is>
          <t>BaseplateSteel</t>
        </is>
      </c>
      <c r="L119" s="273" t="inlineStr">
        <is>
          <t>Baseplate_Steel</t>
        </is>
      </c>
      <c r="M119" s="273" t="inlineStr">
        <is>
          <t>Steel</t>
        </is>
      </c>
      <c r="N119" t="inlineStr">
        <is>
          <t>254T</t>
        </is>
      </c>
      <c r="O119" t="inlineStr">
        <is>
          <t>:No Drip Pan:Standard Drip Pan:</t>
        </is>
      </c>
      <c r="P119" s="235" t="inlineStr">
        <is>
          <t>Falk_T10_Grid</t>
        </is>
      </c>
      <c r="Q119" t="inlineStr">
        <is>
          <t>Falk 1040T10</t>
        </is>
      </c>
      <c r="R119" t="n">
        <v>96700634</v>
      </c>
      <c r="S119" s="233" t="inlineStr">
        <is>
          <t>B101630</t>
        </is>
      </c>
      <c r="T119" s="233" t="n">
        <v>896</v>
      </c>
      <c r="U119" s="233" t="inlineStr">
        <is>
          <t>Priced</t>
        </is>
      </c>
      <c r="V119" s="273" t="inlineStr">
        <is>
          <t>LT028</t>
        </is>
      </c>
      <c r="W119" t="n">
        <v>135</v>
      </c>
    </row>
    <row r="120">
      <c r="B120" t="n">
        <v>207</v>
      </c>
      <c r="C120">
        <f>IF(K120 = "BaseplateSteel","Y","N")</f>
        <v/>
      </c>
      <c r="D120">
        <f>OR(P120 = "Woods_Sureflex", P120 = "Falk_T10_Grid")</f>
        <v/>
      </c>
      <c r="E120">
        <f>IF(AND(C120="Y", D120=TRUE),"Y","N")</f>
        <v/>
      </c>
      <c r="F120" t="inlineStr">
        <is>
          <t>ConTab_BOM_KP_Baseplates_207</t>
        </is>
      </c>
      <c r="G120">
        <f>IF(E120="Y",F120,"")</f>
        <v/>
      </c>
      <c r="H120" s="273" t="inlineStr">
        <is>
          <t>2013-5_6-KP</t>
        </is>
      </c>
      <c r="I120" s="273" t="n"/>
      <c r="J120" s="273" t="n"/>
      <c r="K120" s="273" t="inlineStr">
        <is>
          <t>BaseplateSteel</t>
        </is>
      </c>
      <c r="L120" s="273" t="inlineStr">
        <is>
          <t>Baseplate_Steel</t>
        </is>
      </c>
      <c r="M120" s="273" t="inlineStr">
        <is>
          <t>Steel</t>
        </is>
      </c>
      <c r="N120" t="inlineStr">
        <is>
          <t>256T</t>
        </is>
      </c>
      <c r="O120" t="inlineStr">
        <is>
          <t>:No Drip Pan:Standard Drip Pan:</t>
        </is>
      </c>
      <c r="P120" s="235" t="inlineStr">
        <is>
          <t>Falk_T10_Grid</t>
        </is>
      </c>
      <c r="Q120" t="inlineStr">
        <is>
          <t>Falk 1040T10</t>
        </is>
      </c>
      <c r="R120" t="n">
        <v>96700634</v>
      </c>
      <c r="S120" s="233" t="inlineStr">
        <is>
          <t>B101630</t>
        </is>
      </c>
      <c r="T120" s="233" t="n">
        <v>896</v>
      </c>
      <c r="U120" s="233" t="inlineStr">
        <is>
          <t>Priced</t>
        </is>
      </c>
      <c r="V120" s="273" t="inlineStr">
        <is>
          <t>LT028</t>
        </is>
      </c>
      <c r="W120" t="n">
        <v>135</v>
      </c>
    </row>
    <row r="121">
      <c r="B121" t="n">
        <v>208</v>
      </c>
      <c r="C121">
        <f>IF(K121 = "BaseplateSteel","Y","N")</f>
        <v/>
      </c>
      <c r="D121">
        <f>OR(P121 = "Woods_Sureflex", P121 = "Falk_T10_Grid")</f>
        <v/>
      </c>
      <c r="E121">
        <f>IF(AND(C121="Y", D121=TRUE),"Y","N")</f>
        <v/>
      </c>
      <c r="F121" t="inlineStr">
        <is>
          <t>ConTab_BOM_KP_Baseplates_208</t>
        </is>
      </c>
      <c r="G121">
        <f>IF(E121="Y",F121,"")</f>
        <v/>
      </c>
      <c r="H121" s="273" t="inlineStr">
        <is>
          <t>2013-5_6-KP</t>
        </is>
      </c>
      <c r="I121" s="273" t="n"/>
      <c r="J121" s="273" t="n"/>
      <c r="K121" s="273" t="inlineStr">
        <is>
          <t>BaseplateSteel</t>
        </is>
      </c>
      <c r="L121" s="273" t="inlineStr">
        <is>
          <t>Baseplate_Steel</t>
        </is>
      </c>
      <c r="M121" s="273" t="inlineStr">
        <is>
          <t>Steel</t>
        </is>
      </c>
      <c r="N121" t="inlineStr">
        <is>
          <t>284T</t>
        </is>
      </c>
      <c r="O121" t="inlineStr">
        <is>
          <t>:No Drip Pan:Standard Drip Pan:</t>
        </is>
      </c>
      <c r="P121" s="235" t="inlineStr">
        <is>
          <t>Falk_T10_Grid</t>
        </is>
      </c>
      <c r="Q121" t="inlineStr">
        <is>
          <t>Falk 1050T10</t>
        </is>
      </c>
      <c r="R121" t="n">
        <v>99332527</v>
      </c>
      <c r="S121" s="233" t="inlineStr">
        <is>
          <t>B101631</t>
        </is>
      </c>
      <c r="T121" s="233" t="n">
        <v>1030</v>
      </c>
      <c r="U121" s="233" t="inlineStr">
        <is>
          <t>Priced</t>
        </is>
      </c>
      <c r="V121" s="273" t="inlineStr">
        <is>
          <t>LT028</t>
        </is>
      </c>
      <c r="W121" t="n">
        <v>200</v>
      </c>
    </row>
    <row r="122">
      <c r="B122" t="n">
        <v>209</v>
      </c>
      <c r="C122">
        <f>IF(K122 = "BaseplateSteel","Y","N")</f>
        <v/>
      </c>
      <c r="D122">
        <f>OR(P122 = "Woods_Sureflex", P122 = "Falk_T10_Grid")</f>
        <v/>
      </c>
      <c r="E122">
        <f>IF(AND(C122="Y", D122=TRUE),"Y","N")</f>
        <v/>
      </c>
      <c r="F122" t="inlineStr">
        <is>
          <t>ConTab_BOM_KP_Baseplates_209</t>
        </is>
      </c>
      <c r="G122">
        <f>IF(E122="Y",F122,"")</f>
        <v/>
      </c>
      <c r="H122" s="273" t="inlineStr">
        <is>
          <t>2013-5_6-KP</t>
        </is>
      </c>
      <c r="I122" s="273" t="n"/>
      <c r="J122" s="273" t="n"/>
      <c r="K122" s="273" t="inlineStr">
        <is>
          <t>BaseplateSteel</t>
        </is>
      </c>
      <c r="L122" s="273" t="inlineStr">
        <is>
          <t>Baseplate_Steel</t>
        </is>
      </c>
      <c r="M122" s="273" t="inlineStr">
        <is>
          <t>Steel</t>
        </is>
      </c>
      <c r="N122" t="inlineStr">
        <is>
          <t>286T</t>
        </is>
      </c>
      <c r="O122" t="inlineStr">
        <is>
          <t>:No Drip Pan:Standard Drip Pan:</t>
        </is>
      </c>
      <c r="P122" s="235" t="inlineStr">
        <is>
          <t>Falk_T10_Grid</t>
        </is>
      </c>
      <c r="Q122" t="inlineStr">
        <is>
          <t>Falk 1050T10</t>
        </is>
      </c>
      <c r="R122" t="n">
        <v>99332527</v>
      </c>
      <c r="S122" s="233" t="inlineStr">
        <is>
          <t>B101631</t>
        </is>
      </c>
      <c r="T122" s="233" t="n">
        <v>1030</v>
      </c>
      <c r="U122" s="233" t="inlineStr">
        <is>
          <t>Priced</t>
        </is>
      </c>
      <c r="V122" s="273" t="inlineStr">
        <is>
          <t>LT028</t>
        </is>
      </c>
      <c r="W122" t="n">
        <v>200</v>
      </c>
    </row>
    <row r="123">
      <c r="B123" t="n">
        <v>210</v>
      </c>
      <c r="C123">
        <f>IF(K123 = "BaseplateSteel","Y","N")</f>
        <v/>
      </c>
      <c r="D123">
        <f>OR(P123 = "Woods_Sureflex", P123 = "Falk_T10_Grid")</f>
        <v/>
      </c>
      <c r="E123">
        <f>IF(AND(C123="Y", D123=TRUE),"Y","N")</f>
        <v/>
      </c>
      <c r="F123" t="inlineStr">
        <is>
          <t>ConTab_BOM_KP_Baseplates_210</t>
        </is>
      </c>
      <c r="G123">
        <f>IF(E123="Y",F123,"")</f>
        <v/>
      </c>
      <c r="H123" s="273" t="inlineStr">
        <is>
          <t>2013-5_6-KP</t>
        </is>
      </c>
      <c r="I123" s="273" t="n"/>
      <c r="J123" s="273" t="n"/>
      <c r="K123" s="273" t="inlineStr">
        <is>
          <t>BaseplateSteel</t>
        </is>
      </c>
      <c r="L123" s="273" t="inlineStr">
        <is>
          <t>Baseplate_Steel</t>
        </is>
      </c>
      <c r="M123" s="273" t="inlineStr">
        <is>
          <t>Steel</t>
        </is>
      </c>
      <c r="N123" t="inlineStr">
        <is>
          <t>284TS</t>
        </is>
      </c>
      <c r="O123" t="inlineStr">
        <is>
          <t>:No Drip Pan:Standard Drip Pan:</t>
        </is>
      </c>
      <c r="P123" s="235" t="inlineStr">
        <is>
          <t>Falk_T10_Grid</t>
        </is>
      </c>
      <c r="Q123" t="inlineStr">
        <is>
          <t>Falk 1040T10</t>
        </is>
      </c>
      <c r="R123" t="inlineStr">
        <is>
          <t>RTF</t>
        </is>
      </c>
      <c r="S123" s="233" t="inlineStr">
        <is>
          <t>B101632</t>
        </is>
      </c>
      <c r="T123" s="233" t="n">
        <v>960</v>
      </c>
      <c r="U123" s="233" t="inlineStr">
        <is>
          <t>Priced</t>
        </is>
      </c>
      <c r="V123" s="273" t="inlineStr">
        <is>
          <t>LT028</t>
        </is>
      </c>
      <c r="W123" t="n">
        <v>200</v>
      </c>
    </row>
    <row r="124">
      <c r="B124" t="n">
        <v>211</v>
      </c>
      <c r="C124">
        <f>IF(K124 = "BaseplateSteel","Y","N")</f>
        <v/>
      </c>
      <c r="D124">
        <f>OR(P124 = "Woods_Sureflex", P124 = "Falk_T10_Grid")</f>
        <v/>
      </c>
      <c r="E124">
        <f>IF(AND(C124="Y", D124=TRUE),"Y","N")</f>
        <v/>
      </c>
      <c r="F124" t="inlineStr">
        <is>
          <t>ConTab_BOM_KP_Baseplates_211</t>
        </is>
      </c>
      <c r="G124">
        <f>IF(E124="Y",F124,"")</f>
        <v/>
      </c>
      <c r="H124" s="273" t="inlineStr">
        <is>
          <t>2013-5_6-KP</t>
        </is>
      </c>
      <c r="I124" s="273" t="n"/>
      <c r="J124" s="273" t="n"/>
      <c r="K124" s="273" t="inlineStr">
        <is>
          <t>BaseplateSteel</t>
        </is>
      </c>
      <c r="L124" s="273" t="inlineStr">
        <is>
          <t>Baseplate_Steel</t>
        </is>
      </c>
      <c r="M124" s="273" t="inlineStr">
        <is>
          <t>Steel</t>
        </is>
      </c>
      <c r="N124" t="inlineStr">
        <is>
          <t>286TS</t>
        </is>
      </c>
      <c r="O124" t="inlineStr">
        <is>
          <t>:No Drip Pan:Standard Drip Pan:</t>
        </is>
      </c>
      <c r="P124" s="235" t="inlineStr">
        <is>
          <t>Falk_T10_Grid</t>
        </is>
      </c>
      <c r="Q124" t="inlineStr">
        <is>
          <t>Falk 1040T10</t>
        </is>
      </c>
      <c r="R124" t="inlineStr">
        <is>
          <t>RTF</t>
        </is>
      </c>
      <c r="S124" s="233" t="inlineStr">
        <is>
          <t>B101632</t>
        </is>
      </c>
      <c r="T124" s="233" t="n">
        <v>960</v>
      </c>
      <c r="U124" s="233" t="inlineStr">
        <is>
          <t>Priced</t>
        </is>
      </c>
      <c r="V124" s="273" t="inlineStr">
        <is>
          <t>LT028</t>
        </is>
      </c>
      <c r="W124" t="n">
        <v>200</v>
      </c>
    </row>
    <row r="125">
      <c r="B125" t="n">
        <v>222</v>
      </c>
      <c r="C125">
        <f>IF(K125 = "BaseplateSteel","Y","N")</f>
        <v/>
      </c>
      <c r="D125">
        <f>OR(P125 = "Woods_Sureflex", P125 = "Falk_T10_Grid")</f>
        <v/>
      </c>
      <c r="E125">
        <f>IF(AND(C125="Y", D125=TRUE),"Y","N")</f>
        <v/>
      </c>
      <c r="F125" t="inlineStr">
        <is>
          <t>ConTab_BOM_KP_Baseplates_222</t>
        </is>
      </c>
      <c r="G125">
        <f>IF(E125="Y",F125,"")</f>
        <v/>
      </c>
      <c r="H125" s="273" t="inlineStr">
        <is>
          <t>2013-5_6-KP</t>
        </is>
      </c>
      <c r="I125" s="273" t="n"/>
      <c r="J125" s="273" t="n"/>
      <c r="K125" s="273" t="inlineStr">
        <is>
          <t>BaseplateSteel</t>
        </is>
      </c>
      <c r="L125" s="273" t="inlineStr">
        <is>
          <t>Baseplate_Steel</t>
        </is>
      </c>
      <c r="M125" s="273" t="inlineStr">
        <is>
          <t>Steel</t>
        </is>
      </c>
      <c r="N125" t="inlineStr">
        <is>
          <t>182T</t>
        </is>
      </c>
      <c r="O125" t="inlineStr">
        <is>
          <t>:No Drip Pan:Standard Drip Pan:</t>
        </is>
      </c>
      <c r="P125" s="235" t="inlineStr">
        <is>
          <t>Woods_Spacer</t>
        </is>
      </c>
      <c r="Q125" t="inlineStr">
        <is>
          <t>Woods 5SC</t>
        </is>
      </c>
      <c r="R125" t="n">
        <v>96700637</v>
      </c>
      <c r="S125" s="233" t="inlineStr">
        <is>
          <t>B101638</t>
        </is>
      </c>
      <c r="T125" s="233" t="n">
        <v>1303</v>
      </c>
      <c r="U125" s="233" t="inlineStr">
        <is>
          <t>Priced</t>
        </is>
      </c>
      <c r="V125" s="273" t="inlineStr">
        <is>
          <t>LT028</t>
        </is>
      </c>
      <c r="W125" t="n">
        <v>60</v>
      </c>
    </row>
    <row r="126">
      <c r="B126" t="n">
        <v>223</v>
      </c>
      <c r="C126">
        <f>IF(K126 = "BaseplateSteel","Y","N")</f>
        <v/>
      </c>
      <c r="D126">
        <f>OR(P126 = "Woods_Sureflex", P126 = "Falk_T10_Grid")</f>
        <v/>
      </c>
      <c r="E126">
        <f>IF(AND(C126="Y", D126=TRUE),"Y","N")</f>
        <v/>
      </c>
      <c r="F126" t="inlineStr">
        <is>
          <t>ConTab_BOM_KP_Baseplates_223</t>
        </is>
      </c>
      <c r="G126">
        <f>IF(E126="Y",F126,"")</f>
        <v/>
      </c>
      <c r="H126" s="273" t="inlineStr">
        <is>
          <t>2013-5_6-KP</t>
        </is>
      </c>
      <c r="I126" s="273" t="n"/>
      <c r="J126" s="273" t="n"/>
      <c r="K126" s="273" t="inlineStr">
        <is>
          <t>BaseplateSteel</t>
        </is>
      </c>
      <c r="L126" s="273" t="inlineStr">
        <is>
          <t>Baseplate_Steel</t>
        </is>
      </c>
      <c r="M126" s="273" t="inlineStr">
        <is>
          <t>Steel</t>
        </is>
      </c>
      <c r="N126" t="inlineStr">
        <is>
          <t>184T</t>
        </is>
      </c>
      <c r="O126" t="inlineStr">
        <is>
          <t>:No Drip Pan:Standard Drip Pan:</t>
        </is>
      </c>
      <c r="P126" s="235" t="inlineStr">
        <is>
          <t>Woods_Spacer</t>
        </is>
      </c>
      <c r="Q126" t="inlineStr">
        <is>
          <t>Woods 5SC</t>
        </is>
      </c>
      <c r="R126" t="n">
        <v>96700637</v>
      </c>
      <c r="S126" s="233" t="inlineStr">
        <is>
          <t>B101638</t>
        </is>
      </c>
      <c r="T126" s="233" t="n">
        <v>1303</v>
      </c>
      <c r="U126" s="233" t="inlineStr">
        <is>
          <t>Priced</t>
        </is>
      </c>
      <c r="V126" s="273" t="inlineStr">
        <is>
          <t>LT028</t>
        </is>
      </c>
      <c r="W126" t="n">
        <v>60</v>
      </c>
    </row>
    <row r="127">
      <c r="B127" t="n">
        <v>224</v>
      </c>
      <c r="C127">
        <f>IF(K127 = "BaseplateSteel","Y","N")</f>
        <v/>
      </c>
      <c r="D127">
        <f>OR(P127 = "Woods_Sureflex", P127 = "Falk_T10_Grid")</f>
        <v/>
      </c>
      <c r="E127">
        <f>IF(AND(C127="Y", D127=TRUE),"Y","N")</f>
        <v/>
      </c>
      <c r="F127" t="inlineStr">
        <is>
          <t>ConTab_BOM_KP_Baseplates_224</t>
        </is>
      </c>
      <c r="G127">
        <f>IF(E127="Y",F127,"")</f>
        <v/>
      </c>
      <c r="H127" s="273" t="inlineStr">
        <is>
          <t>2013-5_6-KP</t>
        </is>
      </c>
      <c r="I127" s="273" t="n"/>
      <c r="J127" s="273" t="n"/>
      <c r="K127" s="273" t="inlineStr">
        <is>
          <t>BaseplateSteel</t>
        </is>
      </c>
      <c r="L127" s="273" t="inlineStr">
        <is>
          <t>Baseplate_Steel</t>
        </is>
      </c>
      <c r="M127" s="273" t="inlineStr">
        <is>
          <t>Steel</t>
        </is>
      </c>
      <c r="N127" t="inlineStr">
        <is>
          <t>213T</t>
        </is>
      </c>
      <c r="O127" t="inlineStr">
        <is>
          <t>:No Drip Pan:Standard Drip Pan:</t>
        </is>
      </c>
      <c r="P127" s="235" t="inlineStr">
        <is>
          <t>Woods_Spacer</t>
        </is>
      </c>
      <c r="Q127" t="inlineStr">
        <is>
          <t>Woods 7SC</t>
        </is>
      </c>
      <c r="R127" t="n">
        <v>96700638</v>
      </c>
      <c r="S127" s="233" t="inlineStr">
        <is>
          <t>B101639</t>
        </is>
      </c>
      <c r="T127" s="233" t="n">
        <v>1368</v>
      </c>
      <c r="U127" s="233" t="inlineStr">
        <is>
          <t>Priced</t>
        </is>
      </c>
      <c r="V127" s="273" t="inlineStr">
        <is>
          <t>LT028</t>
        </is>
      </c>
      <c r="W127" t="n">
        <v>70</v>
      </c>
    </row>
    <row r="128">
      <c r="B128" t="n">
        <v>225</v>
      </c>
      <c r="C128">
        <f>IF(K128 = "BaseplateSteel","Y","N")</f>
        <v/>
      </c>
      <c r="D128">
        <f>OR(P128 = "Woods_Sureflex", P128 = "Falk_T10_Grid")</f>
        <v/>
      </c>
      <c r="E128">
        <f>IF(AND(C128="Y", D128=TRUE),"Y","N")</f>
        <v/>
      </c>
      <c r="F128" t="inlineStr">
        <is>
          <t>ConTab_BOM_KP_Baseplates_225</t>
        </is>
      </c>
      <c r="G128">
        <f>IF(E128="Y",F128,"")</f>
        <v/>
      </c>
      <c r="H128" s="273" t="inlineStr">
        <is>
          <t>2013-5_6-KP</t>
        </is>
      </c>
      <c r="I128" s="273" t="n"/>
      <c r="J128" s="273" t="n"/>
      <c r="K128" s="273" t="inlineStr">
        <is>
          <t>BaseplateSteel</t>
        </is>
      </c>
      <c r="L128" s="273" t="inlineStr">
        <is>
          <t>Baseplate_Steel</t>
        </is>
      </c>
      <c r="M128" s="273" t="inlineStr">
        <is>
          <t>Steel</t>
        </is>
      </c>
      <c r="N128" t="inlineStr">
        <is>
          <t>215T</t>
        </is>
      </c>
      <c r="O128" t="inlineStr">
        <is>
          <t>:No Drip Pan:Standard Drip Pan:</t>
        </is>
      </c>
      <c r="P128" s="235" t="inlineStr">
        <is>
          <t>Woods_Spacer</t>
        </is>
      </c>
      <c r="Q128" t="inlineStr">
        <is>
          <t>Woods 7SC</t>
        </is>
      </c>
      <c r="R128" t="n">
        <v>96700638</v>
      </c>
      <c r="S128" s="233" t="inlineStr">
        <is>
          <t>B101639</t>
        </is>
      </c>
      <c r="T128" s="233" t="n">
        <v>1368</v>
      </c>
      <c r="U128" s="233" t="inlineStr">
        <is>
          <t>Priced</t>
        </is>
      </c>
      <c r="V128" s="273" t="inlineStr">
        <is>
          <t>LT028</t>
        </is>
      </c>
      <c r="W128" t="n">
        <v>70</v>
      </c>
    </row>
    <row r="129">
      <c r="B129" t="n">
        <v>226</v>
      </c>
      <c r="C129">
        <f>IF(K129 = "BaseplateSteel","Y","N")</f>
        <v/>
      </c>
      <c r="D129">
        <f>OR(P129 = "Woods_Sureflex", P129 = "Falk_T10_Grid")</f>
        <v/>
      </c>
      <c r="E129">
        <f>IF(AND(C129="Y", D129=TRUE),"Y","N")</f>
        <v/>
      </c>
      <c r="F129" t="inlineStr">
        <is>
          <t>ConTab_BOM_KP_Baseplates_226</t>
        </is>
      </c>
      <c r="G129">
        <f>IF(E129="Y",F129,"")</f>
        <v/>
      </c>
      <c r="H129" s="273" t="inlineStr">
        <is>
          <t>2013-5_6-KP</t>
        </is>
      </c>
      <c r="I129" s="273" t="n"/>
      <c r="J129" s="273" t="n"/>
      <c r="K129" s="273" t="inlineStr">
        <is>
          <t>BaseplateSteel</t>
        </is>
      </c>
      <c r="L129" s="273" t="inlineStr">
        <is>
          <t>Baseplate_Steel</t>
        </is>
      </c>
      <c r="M129" s="273" t="inlineStr">
        <is>
          <t>Steel</t>
        </is>
      </c>
      <c r="N129" t="inlineStr">
        <is>
          <t>254T</t>
        </is>
      </c>
      <c r="O129" t="inlineStr">
        <is>
          <t>:No Drip Pan:Standard Drip Pan:</t>
        </is>
      </c>
      <c r="P129" s="235" t="inlineStr">
        <is>
          <t>Woods_Spacer</t>
        </is>
      </c>
      <c r="Q129" t="inlineStr">
        <is>
          <t>Woods 8SC</t>
        </is>
      </c>
      <c r="R129" t="n">
        <v>96700639</v>
      </c>
      <c r="S129" s="233" t="inlineStr">
        <is>
          <t>B101640</t>
        </is>
      </c>
      <c r="T129" s="233" t="n">
        <v>1440</v>
      </c>
      <c r="U129" s="233" t="inlineStr">
        <is>
          <t>Priced</t>
        </is>
      </c>
      <c r="V129" s="273" t="inlineStr">
        <is>
          <t>LT028</t>
        </is>
      </c>
      <c r="W129" t="n">
        <v>135</v>
      </c>
    </row>
    <row r="130">
      <c r="B130" t="n">
        <v>227</v>
      </c>
      <c r="C130">
        <f>IF(K130 = "BaseplateSteel","Y","N")</f>
        <v/>
      </c>
      <c r="D130">
        <f>OR(P130 = "Woods_Sureflex", P130 = "Falk_T10_Grid")</f>
        <v/>
      </c>
      <c r="E130">
        <f>IF(AND(C130="Y", D130=TRUE),"Y","N")</f>
        <v/>
      </c>
      <c r="F130" t="inlineStr">
        <is>
          <t>ConTab_BOM_KP_Baseplates_227</t>
        </is>
      </c>
      <c r="G130">
        <f>IF(E130="Y",F130,"")</f>
        <v/>
      </c>
      <c r="H130" s="273" t="inlineStr">
        <is>
          <t>2013-5_6-KP</t>
        </is>
      </c>
      <c r="I130" s="273" t="n"/>
      <c r="J130" s="273" t="n"/>
      <c r="K130" s="273" t="inlineStr">
        <is>
          <t>BaseplateSteel</t>
        </is>
      </c>
      <c r="L130" s="273" t="inlineStr">
        <is>
          <t>Baseplate_Steel</t>
        </is>
      </c>
      <c r="M130" s="273" t="inlineStr">
        <is>
          <t>Steel</t>
        </is>
      </c>
      <c r="N130" t="inlineStr">
        <is>
          <t>256T</t>
        </is>
      </c>
      <c r="O130" t="inlineStr">
        <is>
          <t>:No Drip Pan:Standard Drip Pan:</t>
        </is>
      </c>
      <c r="P130" s="235" t="inlineStr">
        <is>
          <t>Woods_Spacer</t>
        </is>
      </c>
      <c r="Q130" t="inlineStr">
        <is>
          <t>Woods 8SC</t>
        </is>
      </c>
      <c r="R130" t="n">
        <v>96700639</v>
      </c>
      <c r="S130" s="233" t="inlineStr">
        <is>
          <t>B101640</t>
        </is>
      </c>
      <c r="T130" s="233" t="n">
        <v>1440</v>
      </c>
      <c r="U130" s="233" t="inlineStr">
        <is>
          <t>Priced</t>
        </is>
      </c>
      <c r="V130" s="273" t="inlineStr">
        <is>
          <t>LT028</t>
        </is>
      </c>
      <c r="W130" t="n">
        <v>135</v>
      </c>
    </row>
    <row r="131">
      <c r="B131" t="n">
        <v>228</v>
      </c>
      <c r="C131">
        <f>IF(K131 = "BaseplateSteel","Y","N")</f>
        <v/>
      </c>
      <c r="D131">
        <f>OR(P131 = "Woods_Sureflex", P131 = "Falk_T10_Grid")</f>
        <v/>
      </c>
      <c r="E131">
        <f>IF(AND(C131="Y", D131=TRUE),"Y","N")</f>
        <v/>
      </c>
      <c r="F131" t="inlineStr">
        <is>
          <t>ConTab_BOM_KP_Baseplates_228</t>
        </is>
      </c>
      <c r="G131">
        <f>IF(E131="Y",F131,"")</f>
        <v/>
      </c>
      <c r="H131" s="273" t="inlineStr">
        <is>
          <t>2013-5_6-KP</t>
        </is>
      </c>
      <c r="I131" s="273" t="n"/>
      <c r="J131" s="273" t="n"/>
      <c r="K131" s="273" t="inlineStr">
        <is>
          <t>BaseplateSteel</t>
        </is>
      </c>
      <c r="L131" s="273" t="inlineStr">
        <is>
          <t>Baseplate_Steel</t>
        </is>
      </c>
      <c r="M131" s="273" t="inlineStr">
        <is>
          <t>Steel</t>
        </is>
      </c>
      <c r="N131" t="inlineStr">
        <is>
          <t>284T</t>
        </is>
      </c>
      <c r="O131" t="inlineStr">
        <is>
          <t>:No Drip Pan:Standard Drip Pan:</t>
        </is>
      </c>
      <c r="P131" s="235" t="inlineStr">
        <is>
          <t>Woods_Spacer</t>
        </is>
      </c>
      <c r="Q131" t="inlineStr">
        <is>
          <t>Woods 8SC</t>
        </is>
      </c>
      <c r="R131" t="n">
        <v>96700640</v>
      </c>
      <c r="S131" s="233" t="inlineStr">
        <is>
          <t>B101641</t>
        </is>
      </c>
      <c r="T131" s="233" t="n">
        <v>1574</v>
      </c>
      <c r="U131" s="233" t="inlineStr">
        <is>
          <t>Priced</t>
        </is>
      </c>
      <c r="V131" s="273" t="inlineStr">
        <is>
          <t>LT028</t>
        </is>
      </c>
      <c r="W131" t="n">
        <v>200</v>
      </c>
    </row>
    <row r="132">
      <c r="B132" t="n">
        <v>229</v>
      </c>
      <c r="C132">
        <f>IF(K132 = "BaseplateSteel","Y","N")</f>
        <v/>
      </c>
      <c r="D132">
        <f>OR(P132 = "Woods_Sureflex", P132 = "Falk_T10_Grid")</f>
        <v/>
      </c>
      <c r="E132">
        <f>IF(AND(C132="Y", D132=TRUE),"Y","N")</f>
        <v/>
      </c>
      <c r="F132" t="inlineStr">
        <is>
          <t>ConTab_BOM_KP_Baseplates_229</t>
        </is>
      </c>
      <c r="G132">
        <f>IF(E132="Y",F132,"")</f>
        <v/>
      </c>
      <c r="H132" s="273" t="inlineStr">
        <is>
          <t>2013-5_6-KP</t>
        </is>
      </c>
      <c r="I132" s="273" t="n"/>
      <c r="J132" s="273" t="n"/>
      <c r="K132" s="273" t="inlineStr">
        <is>
          <t>BaseplateSteel</t>
        </is>
      </c>
      <c r="L132" s="273" t="inlineStr">
        <is>
          <t>Baseplate_Steel</t>
        </is>
      </c>
      <c r="M132" s="273" t="inlineStr">
        <is>
          <t>Steel</t>
        </is>
      </c>
      <c r="N132" t="inlineStr">
        <is>
          <t>286T</t>
        </is>
      </c>
      <c r="O132" t="inlineStr">
        <is>
          <t>:No Drip Pan:Standard Drip Pan:</t>
        </is>
      </c>
      <c r="P132" s="235" t="inlineStr">
        <is>
          <t>Woods_Spacer</t>
        </is>
      </c>
      <c r="Q132" t="inlineStr">
        <is>
          <t>Woods 8SC</t>
        </is>
      </c>
      <c r="R132" t="n">
        <v>96700640</v>
      </c>
      <c r="S132" s="233" t="inlineStr">
        <is>
          <t>B101641</t>
        </is>
      </c>
      <c r="T132" s="233" t="n">
        <v>1574</v>
      </c>
      <c r="U132" s="233" t="inlineStr">
        <is>
          <t>Priced</t>
        </is>
      </c>
      <c r="V132" s="273" t="inlineStr">
        <is>
          <t>LT028</t>
        </is>
      </c>
      <c r="W132" t="n">
        <v>200</v>
      </c>
    </row>
    <row r="133">
      <c r="B133" t="n">
        <v>230</v>
      </c>
      <c r="C133">
        <f>IF(K133 = "BaseplateSteel","Y","N")</f>
        <v/>
      </c>
      <c r="D133">
        <f>OR(P133 = "Woods_Sureflex", P133 = "Falk_T10_Grid")</f>
        <v/>
      </c>
      <c r="E133">
        <f>IF(AND(C133="Y", D133=TRUE),"Y","N")</f>
        <v/>
      </c>
      <c r="F133" t="inlineStr">
        <is>
          <t>ConTab_BOM_KP_Baseplates_230</t>
        </is>
      </c>
      <c r="G133">
        <f>IF(E133="Y",F133,"")</f>
        <v/>
      </c>
      <c r="H133" s="273" t="inlineStr">
        <is>
          <t>2013-5_6-KP</t>
        </is>
      </c>
      <c r="I133" s="273" t="n"/>
      <c r="J133" s="273" t="n"/>
      <c r="K133" s="273" t="inlineStr">
        <is>
          <t>BaseplateSteel</t>
        </is>
      </c>
      <c r="L133" s="273" t="inlineStr">
        <is>
          <t>Baseplate_Steel</t>
        </is>
      </c>
      <c r="M133" s="273" t="inlineStr">
        <is>
          <t>Steel</t>
        </is>
      </c>
      <c r="N133" t="inlineStr">
        <is>
          <t>284TS</t>
        </is>
      </c>
      <c r="O133" t="inlineStr">
        <is>
          <t>:No Drip Pan:Standard Drip Pan:</t>
        </is>
      </c>
      <c r="P133" s="235" t="inlineStr">
        <is>
          <t>Woods_Spacer</t>
        </is>
      </c>
      <c r="Q133" t="inlineStr">
        <is>
          <t>Woods 8SC</t>
        </is>
      </c>
      <c r="R133" t="n">
        <v>96700641</v>
      </c>
      <c r="S133" s="233" t="inlineStr">
        <is>
          <t>B101642</t>
        </is>
      </c>
      <c r="T133" s="233" t="n">
        <v>1504</v>
      </c>
      <c r="U133" s="233" t="inlineStr">
        <is>
          <t>Priced</t>
        </is>
      </c>
      <c r="V133" s="273" t="inlineStr">
        <is>
          <t>LT028</t>
        </is>
      </c>
      <c r="W133" t="n">
        <v>200</v>
      </c>
    </row>
    <row r="134">
      <c r="B134" t="n">
        <v>231</v>
      </c>
      <c r="C134">
        <f>IF(K134 = "BaseplateSteel","Y","N")</f>
        <v/>
      </c>
      <c r="D134">
        <f>OR(P134 = "Woods_Sureflex", P134 = "Falk_T10_Grid")</f>
        <v/>
      </c>
      <c r="E134">
        <f>IF(AND(C134="Y", D134=TRUE),"Y","N")</f>
        <v/>
      </c>
      <c r="F134" t="inlineStr">
        <is>
          <t>ConTab_BOM_KP_Baseplates_231</t>
        </is>
      </c>
      <c r="G134">
        <f>IF(E134="Y",F134,"")</f>
        <v/>
      </c>
      <c r="H134" s="273" t="inlineStr">
        <is>
          <t>2013-5_6-KP</t>
        </is>
      </c>
      <c r="I134" s="273" t="n"/>
      <c r="J134" s="273" t="n"/>
      <c r="K134" s="273" t="inlineStr">
        <is>
          <t>BaseplateSteel</t>
        </is>
      </c>
      <c r="L134" s="273" t="inlineStr">
        <is>
          <t>Baseplate_Steel</t>
        </is>
      </c>
      <c r="M134" s="273" t="inlineStr">
        <is>
          <t>Steel</t>
        </is>
      </c>
      <c r="N134" t="inlineStr">
        <is>
          <t>286TS</t>
        </is>
      </c>
      <c r="O134" t="inlineStr">
        <is>
          <t>:No Drip Pan:Standard Drip Pan:</t>
        </is>
      </c>
      <c r="P134" s="235" t="inlineStr">
        <is>
          <t>Woods_Spacer</t>
        </is>
      </c>
      <c r="Q134" t="inlineStr">
        <is>
          <t>Woods 8SC</t>
        </is>
      </c>
      <c r="R134" t="n">
        <v>96700641</v>
      </c>
      <c r="S134" s="233" t="inlineStr">
        <is>
          <t>B101642</t>
        </is>
      </c>
      <c r="T134" s="233" t="n">
        <v>1504</v>
      </c>
      <c r="U134" s="233" t="inlineStr">
        <is>
          <t>Priced</t>
        </is>
      </c>
      <c r="V134" s="273" t="inlineStr">
        <is>
          <t>LT028</t>
        </is>
      </c>
      <c r="W134" t="n">
        <v>200</v>
      </c>
    </row>
    <row r="135">
      <c r="B135" t="n">
        <v>232</v>
      </c>
      <c r="C135">
        <f>IF(K135 = "BaseplateSteel","Y","N")</f>
        <v/>
      </c>
      <c r="D135">
        <f>OR(P135 = "Woods_Sureflex", P135 = "Falk_T10_Grid")</f>
        <v/>
      </c>
      <c r="E135">
        <f>IF(AND(C135="Y", D135=TRUE),"Y","N")</f>
        <v/>
      </c>
      <c r="F135" t="inlineStr">
        <is>
          <t>ConTab_BOM_KP_Baseplates_232</t>
        </is>
      </c>
      <c r="G135">
        <f>IF(E135="Y",F135,"")</f>
        <v/>
      </c>
      <c r="H135" s="273" t="inlineStr">
        <is>
          <t>2013-5_6-KP</t>
        </is>
      </c>
      <c r="I135" s="273" t="n"/>
      <c r="J135" s="273" t="n"/>
      <c r="K135" s="273" t="inlineStr">
        <is>
          <t>BaseplateSteel</t>
        </is>
      </c>
      <c r="L135" s="273" t="inlineStr">
        <is>
          <t>Baseplate_Steel</t>
        </is>
      </c>
      <c r="M135" s="273" t="inlineStr">
        <is>
          <t>Steel</t>
        </is>
      </c>
      <c r="N135" t="inlineStr">
        <is>
          <t>182T</t>
        </is>
      </c>
      <c r="O135" t="inlineStr">
        <is>
          <t>:No Drip Pan:Standard Drip Pan:</t>
        </is>
      </c>
      <c r="P135" s="235" t="inlineStr">
        <is>
          <t>Falk_Spacer</t>
        </is>
      </c>
      <c r="Q135" t="inlineStr">
        <is>
          <t>Falk 1020T31</t>
        </is>
      </c>
      <c r="R135" t="n">
        <v>96700642</v>
      </c>
      <c r="S135" s="233" t="inlineStr">
        <is>
          <t>B101643</t>
        </is>
      </c>
      <c r="T135" s="233" t="n">
        <v>1303</v>
      </c>
      <c r="U135" s="233" t="inlineStr">
        <is>
          <t>Priced</t>
        </is>
      </c>
      <c r="V135" s="273" t="inlineStr">
        <is>
          <t>LT028</t>
        </is>
      </c>
      <c r="W135" t="n">
        <v>60</v>
      </c>
    </row>
    <row r="136">
      <c r="B136" t="n">
        <v>233</v>
      </c>
      <c r="C136">
        <f>IF(K136 = "BaseplateSteel","Y","N")</f>
        <v/>
      </c>
      <c r="D136">
        <f>OR(P136 = "Woods_Sureflex", P136 = "Falk_T10_Grid")</f>
        <v/>
      </c>
      <c r="E136">
        <f>IF(AND(C136="Y", D136=TRUE),"Y","N")</f>
        <v/>
      </c>
      <c r="F136" t="inlineStr">
        <is>
          <t>ConTab_BOM_KP_Baseplates_233</t>
        </is>
      </c>
      <c r="G136">
        <f>IF(E136="Y",F136,"")</f>
        <v/>
      </c>
      <c r="H136" s="273" t="inlineStr">
        <is>
          <t>2013-5_6-KP</t>
        </is>
      </c>
      <c r="I136" s="273" t="n"/>
      <c r="J136" s="273" t="n"/>
      <c r="K136" s="273" t="inlineStr">
        <is>
          <t>BaseplateSteel</t>
        </is>
      </c>
      <c r="L136" s="273" t="inlineStr">
        <is>
          <t>Baseplate_Steel</t>
        </is>
      </c>
      <c r="M136" s="273" t="inlineStr">
        <is>
          <t>Steel</t>
        </is>
      </c>
      <c r="N136" t="inlineStr">
        <is>
          <t>184T</t>
        </is>
      </c>
      <c r="O136" t="inlineStr">
        <is>
          <t>:No Drip Pan:Standard Drip Pan:</t>
        </is>
      </c>
      <c r="P136" s="235" t="inlineStr">
        <is>
          <t>Falk_Spacer</t>
        </is>
      </c>
      <c r="Q136" t="inlineStr">
        <is>
          <t>Falk 1020T31</t>
        </is>
      </c>
      <c r="R136" t="n">
        <v>96700642</v>
      </c>
      <c r="S136" s="233" t="inlineStr">
        <is>
          <t>B101643</t>
        </is>
      </c>
      <c r="T136" s="233" t="n">
        <v>1303</v>
      </c>
      <c r="U136" s="233" t="inlineStr">
        <is>
          <t>Priced</t>
        </is>
      </c>
      <c r="V136" s="273" t="inlineStr">
        <is>
          <t>LT028</t>
        </is>
      </c>
      <c r="W136" t="n">
        <v>60</v>
      </c>
    </row>
    <row r="137">
      <c r="B137" t="n">
        <v>234</v>
      </c>
      <c r="C137">
        <f>IF(K137 = "BaseplateSteel","Y","N")</f>
        <v/>
      </c>
      <c r="D137">
        <f>OR(P137 = "Woods_Sureflex", P137 = "Falk_T10_Grid")</f>
        <v/>
      </c>
      <c r="E137">
        <f>IF(AND(C137="Y", D137=TRUE),"Y","N")</f>
        <v/>
      </c>
      <c r="F137" t="inlineStr">
        <is>
          <t>ConTab_BOM_KP_Baseplates_234</t>
        </is>
      </c>
      <c r="G137">
        <f>IF(E137="Y",F137,"")</f>
        <v/>
      </c>
      <c r="H137" s="273" t="inlineStr">
        <is>
          <t>2013-5_6-KP</t>
        </is>
      </c>
      <c r="I137" s="273" t="n"/>
      <c r="J137" s="273" t="n"/>
      <c r="K137" s="273" t="inlineStr">
        <is>
          <t>BaseplateSteel</t>
        </is>
      </c>
      <c r="L137" s="273" t="inlineStr">
        <is>
          <t>Baseplate_Steel</t>
        </is>
      </c>
      <c r="M137" s="273" t="inlineStr">
        <is>
          <t>Steel</t>
        </is>
      </c>
      <c r="N137" t="inlineStr">
        <is>
          <t>213T</t>
        </is>
      </c>
      <c r="O137" t="inlineStr">
        <is>
          <t>:No Drip Pan:Standard Drip Pan:</t>
        </is>
      </c>
      <c r="P137" s="235" t="inlineStr">
        <is>
          <t>Falk_Spacer</t>
        </is>
      </c>
      <c r="Q137" t="inlineStr">
        <is>
          <t>Falk 1030T31</t>
        </is>
      </c>
      <c r="R137" t="n">
        <v>96700643</v>
      </c>
      <c r="S137" s="233" t="inlineStr">
        <is>
          <t>B101644</t>
        </is>
      </c>
      <c r="T137" s="233" t="n">
        <v>1368</v>
      </c>
      <c r="U137" s="233" t="inlineStr">
        <is>
          <t>Priced</t>
        </is>
      </c>
      <c r="V137" s="273" t="inlineStr">
        <is>
          <t>LT028</t>
        </is>
      </c>
      <c r="W137" t="n">
        <v>70</v>
      </c>
    </row>
    <row r="138">
      <c r="B138" t="n">
        <v>235</v>
      </c>
      <c r="C138">
        <f>IF(K138 = "BaseplateSteel","Y","N")</f>
        <v/>
      </c>
      <c r="D138">
        <f>OR(P138 = "Woods_Sureflex", P138 = "Falk_T10_Grid")</f>
        <v/>
      </c>
      <c r="E138">
        <f>IF(AND(C138="Y", D138=TRUE),"Y","N")</f>
        <v/>
      </c>
      <c r="F138" t="inlineStr">
        <is>
          <t>ConTab_BOM_KP_Baseplates_235</t>
        </is>
      </c>
      <c r="G138">
        <f>IF(E138="Y",F138,"")</f>
        <v/>
      </c>
      <c r="H138" s="273" t="inlineStr">
        <is>
          <t>2013-5_6-KP</t>
        </is>
      </c>
      <c r="I138" s="273" t="n"/>
      <c r="J138" s="273" t="n"/>
      <c r="K138" s="273" t="inlineStr">
        <is>
          <t>BaseplateSteel</t>
        </is>
      </c>
      <c r="L138" s="273" t="inlineStr">
        <is>
          <t>Baseplate_Steel</t>
        </is>
      </c>
      <c r="M138" s="273" t="inlineStr">
        <is>
          <t>Steel</t>
        </is>
      </c>
      <c r="N138" t="inlineStr">
        <is>
          <t>215T</t>
        </is>
      </c>
      <c r="O138" t="inlineStr">
        <is>
          <t>:No Drip Pan:Standard Drip Pan:</t>
        </is>
      </c>
      <c r="P138" s="235" t="inlineStr">
        <is>
          <t>Falk_Spacer</t>
        </is>
      </c>
      <c r="Q138" t="inlineStr">
        <is>
          <t>Falk 1030T31</t>
        </is>
      </c>
      <c r="R138" t="n">
        <v>96700643</v>
      </c>
      <c r="S138" s="233" t="inlineStr">
        <is>
          <t>B101644</t>
        </is>
      </c>
      <c r="T138" s="233" t="n">
        <v>1368</v>
      </c>
      <c r="U138" s="233" t="inlineStr">
        <is>
          <t>Priced</t>
        </is>
      </c>
      <c r="V138" s="273" t="inlineStr">
        <is>
          <t>LT028</t>
        </is>
      </c>
      <c r="W138" t="n">
        <v>70</v>
      </c>
    </row>
    <row r="139">
      <c r="B139" t="n">
        <v>236</v>
      </c>
      <c r="C139">
        <f>IF(K139 = "BaseplateSteel","Y","N")</f>
        <v/>
      </c>
      <c r="D139">
        <f>OR(P139 = "Woods_Sureflex", P139 = "Falk_T10_Grid")</f>
        <v/>
      </c>
      <c r="E139">
        <f>IF(AND(C139="Y", D139=TRUE),"Y","N")</f>
        <v/>
      </c>
      <c r="F139" t="inlineStr">
        <is>
          <t>ConTab_BOM_KP_Baseplates_236</t>
        </is>
      </c>
      <c r="G139">
        <f>IF(E139="Y",F139,"")</f>
        <v/>
      </c>
      <c r="H139" s="273" t="inlineStr">
        <is>
          <t>2013-5_6-KP</t>
        </is>
      </c>
      <c r="I139" s="273" t="n"/>
      <c r="J139" s="273" t="n"/>
      <c r="K139" s="273" t="inlineStr">
        <is>
          <t>BaseplateSteel</t>
        </is>
      </c>
      <c r="L139" s="273" t="inlineStr">
        <is>
          <t>Baseplate_Steel</t>
        </is>
      </c>
      <c r="M139" s="273" t="inlineStr">
        <is>
          <t>Steel</t>
        </is>
      </c>
      <c r="N139" t="inlineStr">
        <is>
          <t>254T</t>
        </is>
      </c>
      <c r="O139" t="inlineStr">
        <is>
          <t>:No Drip Pan:Standard Drip Pan:</t>
        </is>
      </c>
      <c r="P139" s="235" t="inlineStr">
        <is>
          <t>Falk_Spacer</t>
        </is>
      </c>
      <c r="Q139" t="inlineStr">
        <is>
          <t>Falk 1040T31</t>
        </is>
      </c>
      <c r="R139" t="n">
        <v>96700644</v>
      </c>
      <c r="S139" s="233" t="inlineStr">
        <is>
          <t>B101645</t>
        </is>
      </c>
      <c r="T139" s="233" t="n">
        <v>1440</v>
      </c>
      <c r="U139" s="233" t="inlineStr">
        <is>
          <t>Priced</t>
        </is>
      </c>
      <c r="V139" s="273" t="inlineStr">
        <is>
          <t>LT028</t>
        </is>
      </c>
      <c r="W139" t="n">
        <v>135</v>
      </c>
    </row>
    <row r="140">
      <c r="B140" t="n">
        <v>237</v>
      </c>
      <c r="C140">
        <f>IF(K140 = "BaseplateSteel","Y","N")</f>
        <v/>
      </c>
      <c r="D140">
        <f>OR(P140 = "Woods_Sureflex", P140 = "Falk_T10_Grid")</f>
        <v/>
      </c>
      <c r="E140">
        <f>IF(AND(C140="Y", D140=TRUE),"Y","N")</f>
        <v/>
      </c>
      <c r="F140" t="inlineStr">
        <is>
          <t>ConTab_BOM_KP_Baseplates_237</t>
        </is>
      </c>
      <c r="G140">
        <f>IF(E140="Y",F140,"")</f>
        <v/>
      </c>
      <c r="H140" s="273" t="inlineStr">
        <is>
          <t>2013-5_6-KP</t>
        </is>
      </c>
      <c r="I140" s="273" t="n"/>
      <c r="J140" s="273" t="n"/>
      <c r="K140" s="273" t="inlineStr">
        <is>
          <t>BaseplateSteel</t>
        </is>
      </c>
      <c r="L140" s="273" t="inlineStr">
        <is>
          <t>Baseplate_Steel</t>
        </is>
      </c>
      <c r="M140" s="273" t="inlineStr">
        <is>
          <t>Steel</t>
        </is>
      </c>
      <c r="N140" t="inlineStr">
        <is>
          <t>256T</t>
        </is>
      </c>
      <c r="O140" t="inlineStr">
        <is>
          <t>:No Drip Pan:Standard Drip Pan:</t>
        </is>
      </c>
      <c r="P140" s="235" t="inlineStr">
        <is>
          <t>Falk_Spacer</t>
        </is>
      </c>
      <c r="Q140" t="inlineStr">
        <is>
          <t>Falk 1040T31</t>
        </is>
      </c>
      <c r="R140" t="n">
        <v>96700644</v>
      </c>
      <c r="S140" s="233" t="inlineStr">
        <is>
          <t>B101645</t>
        </is>
      </c>
      <c r="T140" s="233" t="n">
        <v>1440</v>
      </c>
      <c r="U140" s="233" t="inlineStr">
        <is>
          <t>Priced</t>
        </is>
      </c>
      <c r="V140" s="273" t="inlineStr">
        <is>
          <t>LT028</t>
        </is>
      </c>
      <c r="W140" t="n">
        <v>135</v>
      </c>
    </row>
    <row r="141">
      <c r="B141" t="n">
        <v>238</v>
      </c>
      <c r="C141">
        <f>IF(K141 = "BaseplateSteel","Y","N")</f>
        <v/>
      </c>
      <c r="D141">
        <f>OR(P141 = "Woods_Sureflex", P141 = "Falk_T10_Grid")</f>
        <v/>
      </c>
      <c r="E141">
        <f>IF(AND(C141="Y", D141=TRUE),"Y","N")</f>
        <v/>
      </c>
      <c r="F141" t="inlineStr">
        <is>
          <t>ConTab_BOM_KP_Baseplates_238</t>
        </is>
      </c>
      <c r="G141">
        <f>IF(E141="Y",F141,"")</f>
        <v/>
      </c>
      <c r="H141" s="273" t="inlineStr">
        <is>
          <t>2013-5_6-KP</t>
        </is>
      </c>
      <c r="I141" s="273" t="n"/>
      <c r="J141" s="273" t="n"/>
      <c r="K141" s="273" t="inlineStr">
        <is>
          <t>BaseplateSteel</t>
        </is>
      </c>
      <c r="L141" s="273" t="inlineStr">
        <is>
          <t>Baseplate_Steel</t>
        </is>
      </c>
      <c r="M141" s="273" t="inlineStr">
        <is>
          <t>Steel</t>
        </is>
      </c>
      <c r="N141" t="inlineStr">
        <is>
          <t>284T</t>
        </is>
      </c>
      <c r="O141" t="inlineStr">
        <is>
          <t>:No Drip Pan:Standard Drip Pan:</t>
        </is>
      </c>
      <c r="P141" s="235" t="inlineStr">
        <is>
          <t>Falk_Spacer</t>
        </is>
      </c>
      <c r="Q141" t="inlineStr">
        <is>
          <t>Falk 1050T31</t>
        </is>
      </c>
      <c r="R141" t="n">
        <v>96700645</v>
      </c>
      <c r="S141" s="233" t="inlineStr">
        <is>
          <t>B101646</t>
        </is>
      </c>
      <c r="T141" s="233" t="n">
        <v>1574</v>
      </c>
      <c r="U141" s="233" t="inlineStr">
        <is>
          <t>Priced</t>
        </is>
      </c>
      <c r="V141" s="273" t="inlineStr">
        <is>
          <t>LT028</t>
        </is>
      </c>
      <c r="W141" t="n">
        <v>200</v>
      </c>
    </row>
    <row r="142">
      <c r="B142" t="n">
        <v>239</v>
      </c>
      <c r="C142">
        <f>IF(K142 = "BaseplateSteel","Y","N")</f>
        <v/>
      </c>
      <c r="D142">
        <f>OR(P142 = "Woods_Sureflex", P142 = "Falk_T10_Grid")</f>
        <v/>
      </c>
      <c r="E142">
        <f>IF(AND(C142="Y", D142=TRUE),"Y","N")</f>
        <v/>
      </c>
      <c r="F142" t="inlineStr">
        <is>
          <t>ConTab_BOM_KP_Baseplates_239</t>
        </is>
      </c>
      <c r="G142">
        <f>IF(E142="Y",F142,"")</f>
        <v/>
      </c>
      <c r="H142" s="273" t="inlineStr">
        <is>
          <t>2013-5_6-KP</t>
        </is>
      </c>
      <c r="I142" s="273" t="n"/>
      <c r="J142" s="273" t="n"/>
      <c r="K142" s="273" t="inlineStr">
        <is>
          <t>BaseplateSteel</t>
        </is>
      </c>
      <c r="L142" s="273" t="inlineStr">
        <is>
          <t>Baseplate_Steel</t>
        </is>
      </c>
      <c r="M142" s="273" t="inlineStr">
        <is>
          <t>Steel</t>
        </is>
      </c>
      <c r="N142" t="inlineStr">
        <is>
          <t>286T</t>
        </is>
      </c>
      <c r="O142" t="inlineStr">
        <is>
          <t>:No Drip Pan:Standard Drip Pan:</t>
        </is>
      </c>
      <c r="P142" s="235" t="inlineStr">
        <is>
          <t>Falk_Spacer</t>
        </is>
      </c>
      <c r="Q142" t="inlineStr">
        <is>
          <t>Falk 1050T31</t>
        </is>
      </c>
      <c r="R142" t="n">
        <v>96700645</v>
      </c>
      <c r="S142" s="233" t="inlineStr">
        <is>
          <t>B101646</t>
        </is>
      </c>
      <c r="T142" s="233" t="n">
        <v>1574</v>
      </c>
      <c r="U142" s="233" t="inlineStr">
        <is>
          <t>Priced</t>
        </is>
      </c>
      <c r="V142" s="273" t="inlineStr">
        <is>
          <t>LT028</t>
        </is>
      </c>
      <c r="W142" t="n">
        <v>200</v>
      </c>
    </row>
    <row r="143">
      <c r="B143" t="n">
        <v>240</v>
      </c>
      <c r="C143">
        <f>IF(K143 = "BaseplateSteel","Y","N")</f>
        <v/>
      </c>
      <c r="D143">
        <f>OR(P143 = "Woods_Sureflex", P143 = "Falk_T10_Grid")</f>
        <v/>
      </c>
      <c r="E143">
        <f>IF(AND(C143="Y", D143=TRUE),"Y","N")</f>
        <v/>
      </c>
      <c r="F143" t="inlineStr">
        <is>
          <t>ConTab_BOM_KP_Baseplates_240</t>
        </is>
      </c>
      <c r="G143">
        <f>IF(E143="Y",F143,"")</f>
        <v/>
      </c>
      <c r="H143" s="273" t="inlineStr">
        <is>
          <t>2013-5_6-KP</t>
        </is>
      </c>
      <c r="I143" s="273" t="n"/>
      <c r="J143" s="273" t="n"/>
      <c r="K143" s="273" t="inlineStr">
        <is>
          <t>BaseplateSteel</t>
        </is>
      </c>
      <c r="L143" s="273" t="inlineStr">
        <is>
          <t>Baseplate_Steel</t>
        </is>
      </c>
      <c r="M143" s="273" t="inlineStr">
        <is>
          <t>Steel</t>
        </is>
      </c>
      <c r="N143" t="inlineStr">
        <is>
          <t>284TS</t>
        </is>
      </c>
      <c r="O143" t="inlineStr">
        <is>
          <t>:No Drip Pan:Standard Drip Pan:</t>
        </is>
      </c>
      <c r="P143" s="235" t="inlineStr">
        <is>
          <t>Falk_Spacer</t>
        </is>
      </c>
      <c r="Q143" t="inlineStr">
        <is>
          <t>Falk 1040T31</t>
        </is>
      </c>
      <c r="R143" t="n">
        <v>96700646</v>
      </c>
      <c r="S143" s="233" t="inlineStr">
        <is>
          <t>B101647</t>
        </is>
      </c>
      <c r="T143" s="233" t="n">
        <v>1504</v>
      </c>
      <c r="U143" s="233" t="inlineStr">
        <is>
          <t>Priced</t>
        </is>
      </c>
      <c r="V143" s="273" t="inlineStr">
        <is>
          <t>LT028</t>
        </is>
      </c>
      <c r="W143" t="n">
        <v>200</v>
      </c>
    </row>
    <row r="144">
      <c r="B144" t="n">
        <v>241</v>
      </c>
      <c r="C144">
        <f>IF(K144 = "BaseplateSteel","Y","N")</f>
        <v/>
      </c>
      <c r="D144">
        <f>OR(P144 = "Woods_Sureflex", P144 = "Falk_T10_Grid")</f>
        <v/>
      </c>
      <c r="E144">
        <f>IF(AND(C144="Y", D144=TRUE),"Y","N")</f>
        <v/>
      </c>
      <c r="F144" t="inlineStr">
        <is>
          <t>ConTab_BOM_KP_Baseplates_241</t>
        </is>
      </c>
      <c r="G144">
        <f>IF(E144="Y",F144,"")</f>
        <v/>
      </c>
      <c r="H144" s="273" t="inlineStr">
        <is>
          <t>2013-5_6-KP</t>
        </is>
      </c>
      <c r="I144" s="273" t="n"/>
      <c r="J144" s="273" t="n"/>
      <c r="K144" s="273" t="inlineStr">
        <is>
          <t>BaseplateSteel</t>
        </is>
      </c>
      <c r="L144" s="273" t="inlineStr">
        <is>
          <t>Baseplate_Steel</t>
        </is>
      </c>
      <c r="M144" s="273" t="inlineStr">
        <is>
          <t>Steel</t>
        </is>
      </c>
      <c r="N144" t="inlineStr">
        <is>
          <t>286TS</t>
        </is>
      </c>
      <c r="O144" t="inlineStr">
        <is>
          <t>:No Drip Pan:Standard Drip Pan:</t>
        </is>
      </c>
      <c r="P144" s="235" t="inlineStr">
        <is>
          <t>Falk_Spacer</t>
        </is>
      </c>
      <c r="Q144" t="inlineStr">
        <is>
          <t>Falk 1040T31</t>
        </is>
      </c>
      <c r="R144" t="n">
        <v>96700646</v>
      </c>
      <c r="S144" s="233" t="inlineStr">
        <is>
          <t>B101647</t>
        </is>
      </c>
      <c r="T144" s="233" t="n">
        <v>1504</v>
      </c>
      <c r="U144" s="233" t="inlineStr">
        <is>
          <t>Priced</t>
        </is>
      </c>
      <c r="V144" s="273" t="inlineStr">
        <is>
          <t>LT028</t>
        </is>
      </c>
      <c r="W144" t="n">
        <v>200</v>
      </c>
    </row>
    <row r="145">
      <c r="B145" t="n">
        <v>252</v>
      </c>
      <c r="C145">
        <f>IF(K145 = "BaseplateSteel","Y","N")</f>
        <v/>
      </c>
      <c r="D145">
        <f>OR(P145 = "Woods_Sureflex", P145 = "Falk_T10_Grid")</f>
        <v/>
      </c>
      <c r="E145">
        <f>IF(AND(C145="Y", D145=TRUE),"Y","N")</f>
        <v/>
      </c>
      <c r="F145" t="inlineStr">
        <is>
          <t>ConTab_BOM_KP_Baseplates_252</t>
        </is>
      </c>
      <c r="G145">
        <f>IF(E145="Y",F145,"")</f>
        <v/>
      </c>
      <c r="H145" s="273" t="inlineStr">
        <is>
          <t>2013-5_6-KP</t>
        </is>
      </c>
      <c r="I145" s="273" t="n"/>
      <c r="J145" s="273" t="n"/>
      <c r="K145" s="273" t="inlineStr">
        <is>
          <t>BaseplateSteel</t>
        </is>
      </c>
      <c r="L145" s="273" t="inlineStr">
        <is>
          <t>Baseplate_Steel</t>
        </is>
      </c>
      <c r="M145" s="273" t="inlineStr">
        <is>
          <t>Steel</t>
        </is>
      </c>
      <c r="N145" t="inlineStr">
        <is>
          <t>182T</t>
        </is>
      </c>
      <c r="O145" t="inlineStr">
        <is>
          <t>:Extended Drip Pan:</t>
        </is>
      </c>
      <c r="P145" s="235" t="inlineStr">
        <is>
          <t>Woods_Sureflex</t>
        </is>
      </c>
      <c r="Q145" t="inlineStr">
        <is>
          <t>Woods 5S</t>
        </is>
      </c>
      <c r="R145" t="inlineStr">
        <is>
          <t>RTF</t>
        </is>
      </c>
      <c r="S145" s="233" t="inlineStr">
        <is>
          <t>B101653</t>
        </is>
      </c>
      <c r="T145" s="233" t="n">
        <v>896</v>
      </c>
      <c r="U145" s="233" t="inlineStr">
        <is>
          <t>Priced</t>
        </is>
      </c>
      <c r="V145" s="273" t="inlineStr">
        <is>
          <t>LT028</t>
        </is>
      </c>
      <c r="W145" t="n">
        <v>60</v>
      </c>
    </row>
    <row r="146">
      <c r="B146" t="n">
        <v>253</v>
      </c>
      <c r="C146">
        <f>IF(K146 = "BaseplateSteel","Y","N")</f>
        <v/>
      </c>
      <c r="D146">
        <f>OR(P146 = "Woods_Sureflex", P146 = "Falk_T10_Grid")</f>
        <v/>
      </c>
      <c r="E146">
        <f>IF(AND(C146="Y", D146=TRUE),"Y","N")</f>
        <v/>
      </c>
      <c r="F146" t="inlineStr">
        <is>
          <t>ConTab_BOM_KP_Baseplates_253</t>
        </is>
      </c>
      <c r="G146">
        <f>IF(E146="Y",F146,"")</f>
        <v/>
      </c>
      <c r="H146" s="273" t="inlineStr">
        <is>
          <t>2013-5_6-KP</t>
        </is>
      </c>
      <c r="I146" s="273" t="n"/>
      <c r="J146" s="273" t="n"/>
      <c r="K146" s="273" t="inlineStr">
        <is>
          <t>BaseplateSteel</t>
        </is>
      </c>
      <c r="L146" s="273" t="inlineStr">
        <is>
          <t>Baseplate_Steel</t>
        </is>
      </c>
      <c r="M146" s="273" t="inlineStr">
        <is>
          <t>Steel</t>
        </is>
      </c>
      <c r="N146" t="inlineStr">
        <is>
          <t>184T</t>
        </is>
      </c>
      <c r="O146" t="inlineStr">
        <is>
          <t>:Extended Drip Pan:</t>
        </is>
      </c>
      <c r="P146" s="235" t="inlineStr">
        <is>
          <t>Woods_Sureflex</t>
        </is>
      </c>
      <c r="Q146" t="inlineStr">
        <is>
          <t>Woods 5S</t>
        </is>
      </c>
      <c r="R146" t="inlineStr">
        <is>
          <t>RTF</t>
        </is>
      </c>
      <c r="S146" s="233" t="inlineStr">
        <is>
          <t>B101653</t>
        </is>
      </c>
      <c r="T146" s="233" t="n">
        <v>896</v>
      </c>
      <c r="U146" s="233" t="inlineStr">
        <is>
          <t>Priced</t>
        </is>
      </c>
      <c r="V146" s="273" t="inlineStr">
        <is>
          <t>LT028</t>
        </is>
      </c>
      <c r="W146" t="n">
        <v>60</v>
      </c>
    </row>
    <row r="147">
      <c r="B147" t="n">
        <v>254</v>
      </c>
      <c r="C147">
        <f>IF(K147 = "BaseplateSteel","Y","N")</f>
        <v/>
      </c>
      <c r="D147">
        <f>OR(P147 = "Woods_Sureflex", P147 = "Falk_T10_Grid")</f>
        <v/>
      </c>
      <c r="E147">
        <f>IF(AND(C147="Y", D147=TRUE),"Y","N")</f>
        <v/>
      </c>
      <c r="F147" t="inlineStr">
        <is>
          <t>ConTab_BOM_KP_Baseplates_254</t>
        </is>
      </c>
      <c r="G147">
        <f>IF(E147="Y",F147,"")</f>
        <v/>
      </c>
      <c r="H147" s="273" t="inlineStr">
        <is>
          <t>2013-5_6-KP</t>
        </is>
      </c>
      <c r="I147" s="273" t="n"/>
      <c r="J147" s="273" t="n"/>
      <c r="K147" s="273" t="inlineStr">
        <is>
          <t>BaseplateSteel</t>
        </is>
      </c>
      <c r="L147" s="273" t="inlineStr">
        <is>
          <t>Baseplate_Steel</t>
        </is>
      </c>
      <c r="M147" s="273" t="inlineStr">
        <is>
          <t>Steel</t>
        </is>
      </c>
      <c r="N147" t="inlineStr">
        <is>
          <t>213T</t>
        </is>
      </c>
      <c r="O147" t="inlineStr">
        <is>
          <t>:Extended Drip Pan:</t>
        </is>
      </c>
      <c r="P147" s="235" t="inlineStr">
        <is>
          <t>Woods_Sureflex</t>
        </is>
      </c>
      <c r="Q147" t="inlineStr">
        <is>
          <t>Woods 7S</t>
        </is>
      </c>
      <c r="R147" t="inlineStr">
        <is>
          <t>RTF</t>
        </is>
      </c>
      <c r="S147" s="233" t="inlineStr">
        <is>
          <t>B101654</t>
        </is>
      </c>
      <c r="T147" s="233" t="n">
        <v>960</v>
      </c>
      <c r="U147" s="233" t="inlineStr">
        <is>
          <t>Priced</t>
        </is>
      </c>
      <c r="V147" s="273" t="inlineStr">
        <is>
          <t>LT028</t>
        </is>
      </c>
      <c r="W147" t="n">
        <v>70</v>
      </c>
    </row>
    <row r="148">
      <c r="B148" t="n">
        <v>255</v>
      </c>
      <c r="C148">
        <f>IF(K148 = "BaseplateSteel","Y","N")</f>
        <v/>
      </c>
      <c r="D148">
        <f>OR(P148 = "Woods_Sureflex", P148 = "Falk_T10_Grid")</f>
        <v/>
      </c>
      <c r="E148">
        <f>IF(AND(C148="Y", D148=TRUE),"Y","N")</f>
        <v/>
      </c>
      <c r="F148" t="inlineStr">
        <is>
          <t>ConTab_BOM_KP_Baseplates_255</t>
        </is>
      </c>
      <c r="G148">
        <f>IF(E148="Y",F148,"")</f>
        <v/>
      </c>
      <c r="H148" s="273" t="inlineStr">
        <is>
          <t>2013-5_6-KP</t>
        </is>
      </c>
      <c r="I148" s="273" t="n"/>
      <c r="J148" s="273" t="n"/>
      <c r="K148" s="273" t="inlineStr">
        <is>
          <t>BaseplateSteel</t>
        </is>
      </c>
      <c r="L148" s="273" t="inlineStr">
        <is>
          <t>Baseplate_Steel</t>
        </is>
      </c>
      <c r="M148" s="273" t="inlineStr">
        <is>
          <t>Steel</t>
        </is>
      </c>
      <c r="N148" t="inlineStr">
        <is>
          <t>215T</t>
        </is>
      </c>
      <c r="O148" t="inlineStr">
        <is>
          <t>:Extended Drip Pan:</t>
        </is>
      </c>
      <c r="P148" s="235" t="inlineStr">
        <is>
          <t>Woods_Sureflex</t>
        </is>
      </c>
      <c r="Q148" t="inlineStr">
        <is>
          <t>Woods 7S</t>
        </is>
      </c>
      <c r="R148" t="inlineStr">
        <is>
          <t>RTF</t>
        </is>
      </c>
      <c r="S148" s="233" t="inlineStr">
        <is>
          <t>B101654</t>
        </is>
      </c>
      <c r="T148" s="233" t="n">
        <v>960</v>
      </c>
      <c r="U148" s="233" t="inlineStr">
        <is>
          <t>Priced</t>
        </is>
      </c>
      <c r="V148" s="273" t="inlineStr">
        <is>
          <t>LT028</t>
        </is>
      </c>
      <c r="W148" t="n">
        <v>70</v>
      </c>
    </row>
    <row r="149">
      <c r="B149" t="n">
        <v>256</v>
      </c>
      <c r="C149">
        <f>IF(K149 = "BaseplateSteel","Y","N")</f>
        <v/>
      </c>
      <c r="D149">
        <f>OR(P149 = "Woods_Sureflex", P149 = "Falk_T10_Grid")</f>
        <v/>
      </c>
      <c r="E149">
        <f>IF(AND(C149="Y", D149=TRUE),"Y","N")</f>
        <v/>
      </c>
      <c r="F149" t="inlineStr">
        <is>
          <t>ConTab_BOM_KP_Baseplates_256</t>
        </is>
      </c>
      <c r="G149">
        <f>IF(E149="Y",F149,"")</f>
        <v/>
      </c>
      <c r="H149" s="273" t="inlineStr">
        <is>
          <t>2013-5_6-KP</t>
        </is>
      </c>
      <c r="I149" s="273" t="n"/>
      <c r="J149" s="273" t="n"/>
      <c r="K149" s="273" t="inlineStr">
        <is>
          <t>BaseplateSteel</t>
        </is>
      </c>
      <c r="L149" s="273" t="inlineStr">
        <is>
          <t>Baseplate_Steel</t>
        </is>
      </c>
      <c r="M149" s="273" t="inlineStr">
        <is>
          <t>Steel</t>
        </is>
      </c>
      <c r="N149" t="inlineStr">
        <is>
          <t>254T</t>
        </is>
      </c>
      <c r="O149" t="inlineStr">
        <is>
          <t>:Extended Drip Pan:</t>
        </is>
      </c>
      <c r="P149" s="235" t="inlineStr">
        <is>
          <t>Woods_Sureflex</t>
        </is>
      </c>
      <c r="Q149" t="inlineStr">
        <is>
          <t>Woods 8S</t>
        </is>
      </c>
      <c r="R149" t="inlineStr">
        <is>
          <t>RTF</t>
        </is>
      </c>
      <c r="S149" s="233" t="inlineStr">
        <is>
          <t>B101655</t>
        </is>
      </c>
      <c r="T149" s="233" t="n">
        <v>1030</v>
      </c>
      <c r="U149" s="233" t="inlineStr">
        <is>
          <t>Priced</t>
        </is>
      </c>
      <c r="V149" s="273" t="inlineStr">
        <is>
          <t>LT028</t>
        </is>
      </c>
      <c r="W149" t="n">
        <v>135</v>
      </c>
    </row>
    <row r="150">
      <c r="B150" t="n">
        <v>257</v>
      </c>
      <c r="C150">
        <f>IF(K150 = "BaseplateSteel","Y","N")</f>
        <v/>
      </c>
      <c r="D150">
        <f>OR(P150 = "Woods_Sureflex", P150 = "Falk_T10_Grid")</f>
        <v/>
      </c>
      <c r="E150">
        <f>IF(AND(C150="Y", D150=TRUE),"Y","N")</f>
        <v/>
      </c>
      <c r="F150" t="inlineStr">
        <is>
          <t>ConTab_BOM_KP_Baseplates_257</t>
        </is>
      </c>
      <c r="G150">
        <f>IF(E150="Y",F150,"")</f>
        <v/>
      </c>
      <c r="H150" s="273" t="inlineStr">
        <is>
          <t>2013-5_6-KP</t>
        </is>
      </c>
      <c r="I150" s="273" t="n"/>
      <c r="J150" s="273" t="n"/>
      <c r="K150" s="273" t="inlineStr">
        <is>
          <t>BaseplateSteel</t>
        </is>
      </c>
      <c r="L150" s="273" t="inlineStr">
        <is>
          <t>Baseplate_Steel</t>
        </is>
      </c>
      <c r="M150" s="273" t="inlineStr">
        <is>
          <t>Steel</t>
        </is>
      </c>
      <c r="N150" t="inlineStr">
        <is>
          <t>256T</t>
        </is>
      </c>
      <c r="O150" t="inlineStr">
        <is>
          <t>:Extended Drip Pan:</t>
        </is>
      </c>
      <c r="P150" s="235" t="inlineStr">
        <is>
          <t>Woods_Sureflex</t>
        </is>
      </c>
      <c r="Q150" t="inlineStr">
        <is>
          <t>Woods 8S</t>
        </is>
      </c>
      <c r="R150" t="inlineStr">
        <is>
          <t>RTF</t>
        </is>
      </c>
      <c r="S150" s="233" t="inlineStr">
        <is>
          <t>B101655</t>
        </is>
      </c>
      <c r="T150" s="233" t="n">
        <v>1030</v>
      </c>
      <c r="U150" s="233" t="inlineStr">
        <is>
          <t>Priced</t>
        </is>
      </c>
      <c r="V150" s="273" t="inlineStr">
        <is>
          <t>LT028</t>
        </is>
      </c>
      <c r="W150" t="n">
        <v>135</v>
      </c>
    </row>
    <row r="151">
      <c r="B151" t="n">
        <v>258</v>
      </c>
      <c r="C151">
        <f>IF(K151 = "BaseplateSteel","Y","N")</f>
        <v/>
      </c>
      <c r="D151">
        <f>OR(P151 = "Woods_Sureflex", P151 = "Falk_T10_Grid")</f>
        <v/>
      </c>
      <c r="E151">
        <f>IF(AND(C151="Y", D151=TRUE),"Y","N")</f>
        <v/>
      </c>
      <c r="F151" t="inlineStr">
        <is>
          <t>ConTab_BOM_KP_Baseplates_258</t>
        </is>
      </c>
      <c r="G151">
        <f>IF(E151="Y",F151,"")</f>
        <v/>
      </c>
      <c r="H151" s="273" t="inlineStr">
        <is>
          <t>2013-5_6-KP</t>
        </is>
      </c>
      <c r="I151" s="273" t="n"/>
      <c r="J151" s="273" t="n"/>
      <c r="K151" s="273" t="inlineStr">
        <is>
          <t>BaseplateSteel</t>
        </is>
      </c>
      <c r="L151" s="273" t="inlineStr">
        <is>
          <t>Baseplate_Steel</t>
        </is>
      </c>
      <c r="M151" s="273" t="inlineStr">
        <is>
          <t>Steel</t>
        </is>
      </c>
      <c r="N151" t="inlineStr">
        <is>
          <t>284T</t>
        </is>
      </c>
      <c r="O151" t="inlineStr">
        <is>
          <t>:Extended Drip Pan:</t>
        </is>
      </c>
      <c r="P151" s="235" t="inlineStr">
        <is>
          <t>Woods_Sureflex</t>
        </is>
      </c>
      <c r="Q151" t="inlineStr">
        <is>
          <t>Woods 8S</t>
        </is>
      </c>
      <c r="R151" t="inlineStr">
        <is>
          <t>RTF</t>
        </is>
      </c>
      <c r="S151" s="233" t="inlineStr">
        <is>
          <t>B101656</t>
        </is>
      </c>
      <c r="T151" s="233" t="n">
        <v>1167</v>
      </c>
      <c r="U151" s="233" t="inlineStr">
        <is>
          <t>Priced</t>
        </is>
      </c>
      <c r="V151" s="273" t="inlineStr">
        <is>
          <t>LT028</t>
        </is>
      </c>
      <c r="W151" t="n">
        <v>200</v>
      </c>
    </row>
    <row r="152">
      <c r="B152" t="n">
        <v>259</v>
      </c>
      <c r="C152">
        <f>IF(K152 = "BaseplateSteel","Y","N")</f>
        <v/>
      </c>
      <c r="D152">
        <f>OR(P152 = "Woods_Sureflex", P152 = "Falk_T10_Grid")</f>
        <v/>
      </c>
      <c r="E152">
        <f>IF(AND(C152="Y", D152=TRUE),"Y","N")</f>
        <v/>
      </c>
      <c r="F152" t="inlineStr">
        <is>
          <t>ConTab_BOM_KP_Baseplates_259</t>
        </is>
      </c>
      <c r="G152">
        <f>IF(E152="Y",F152,"")</f>
        <v/>
      </c>
      <c r="H152" s="273" t="inlineStr">
        <is>
          <t>2013-5_6-KP</t>
        </is>
      </c>
      <c r="I152" s="273" t="n"/>
      <c r="J152" s="273" t="n"/>
      <c r="K152" s="273" t="inlineStr">
        <is>
          <t>BaseplateSteel</t>
        </is>
      </c>
      <c r="L152" s="273" t="inlineStr">
        <is>
          <t>Baseplate_Steel</t>
        </is>
      </c>
      <c r="M152" s="273" t="inlineStr">
        <is>
          <t>Steel</t>
        </is>
      </c>
      <c r="N152" t="inlineStr">
        <is>
          <t>286T</t>
        </is>
      </c>
      <c r="O152" t="inlineStr">
        <is>
          <t>:Extended Drip Pan:</t>
        </is>
      </c>
      <c r="P152" s="235" t="inlineStr">
        <is>
          <t>Woods_Sureflex</t>
        </is>
      </c>
      <c r="Q152" t="inlineStr">
        <is>
          <t>Woods 8S</t>
        </is>
      </c>
      <c r="R152" t="inlineStr">
        <is>
          <t>RTF</t>
        </is>
      </c>
      <c r="S152" s="233" t="inlineStr">
        <is>
          <t>B101656</t>
        </is>
      </c>
      <c r="T152" s="233" t="n">
        <v>1167</v>
      </c>
      <c r="U152" s="233" t="inlineStr">
        <is>
          <t>Priced</t>
        </is>
      </c>
      <c r="V152" s="273" t="inlineStr">
        <is>
          <t>LT028</t>
        </is>
      </c>
      <c r="W152" t="n">
        <v>200</v>
      </c>
    </row>
    <row r="153">
      <c r="B153" t="n">
        <v>260</v>
      </c>
      <c r="C153">
        <f>IF(K153 = "BaseplateSteel","Y","N")</f>
        <v/>
      </c>
      <c r="D153">
        <f>OR(P153 = "Woods_Sureflex", P153 = "Falk_T10_Grid")</f>
        <v/>
      </c>
      <c r="E153">
        <f>IF(AND(C153="Y", D153=TRUE),"Y","N")</f>
        <v/>
      </c>
      <c r="F153" t="inlineStr">
        <is>
          <t>ConTab_BOM_KP_Baseplates_260</t>
        </is>
      </c>
      <c r="G153">
        <f>IF(E153="Y",F153,"")</f>
        <v/>
      </c>
      <c r="H153" s="273" t="inlineStr">
        <is>
          <t>2013-5_6-KP</t>
        </is>
      </c>
      <c r="I153" s="273" t="n"/>
      <c r="J153" s="273" t="n"/>
      <c r="K153" s="273" t="inlineStr">
        <is>
          <t>BaseplateSteel</t>
        </is>
      </c>
      <c r="L153" s="273" t="inlineStr">
        <is>
          <t>Baseplate_Steel</t>
        </is>
      </c>
      <c r="M153" s="273" t="inlineStr">
        <is>
          <t>Steel</t>
        </is>
      </c>
      <c r="N153" t="inlineStr">
        <is>
          <t>284TS</t>
        </is>
      </c>
      <c r="O153" t="inlineStr">
        <is>
          <t>:Extended Drip Pan:</t>
        </is>
      </c>
      <c r="P153" s="235" t="inlineStr">
        <is>
          <t>Woods_Sureflex</t>
        </is>
      </c>
      <c r="Q153" t="inlineStr">
        <is>
          <t>Woods 8S</t>
        </is>
      </c>
      <c r="R153" t="inlineStr">
        <is>
          <t>RTF</t>
        </is>
      </c>
      <c r="S153" s="233" t="inlineStr">
        <is>
          <t>B101657</t>
        </is>
      </c>
      <c r="T153" s="233" t="n">
        <v>1096</v>
      </c>
      <c r="U153" s="233" t="inlineStr">
        <is>
          <t>Priced</t>
        </is>
      </c>
      <c r="V153" s="273" t="inlineStr">
        <is>
          <t>LT028</t>
        </is>
      </c>
      <c r="W153" t="n">
        <v>200</v>
      </c>
    </row>
    <row r="154">
      <c r="B154" t="n">
        <v>261</v>
      </c>
      <c r="C154">
        <f>IF(K154 = "BaseplateSteel","Y","N")</f>
        <v/>
      </c>
      <c r="D154">
        <f>OR(P154 = "Woods_Sureflex", P154 = "Falk_T10_Grid")</f>
        <v/>
      </c>
      <c r="E154">
        <f>IF(AND(C154="Y", D154=TRUE),"Y","N")</f>
        <v/>
      </c>
      <c r="F154" t="inlineStr">
        <is>
          <t>ConTab_BOM_KP_Baseplates_261</t>
        </is>
      </c>
      <c r="G154">
        <f>IF(E154="Y",F154,"")</f>
        <v/>
      </c>
      <c r="H154" s="273" t="inlineStr">
        <is>
          <t>2013-5_6-KP</t>
        </is>
      </c>
      <c r="I154" s="273" t="n"/>
      <c r="J154" s="273" t="n"/>
      <c r="K154" s="273" t="inlineStr">
        <is>
          <t>BaseplateSteel</t>
        </is>
      </c>
      <c r="L154" s="273" t="inlineStr">
        <is>
          <t>Baseplate_Steel</t>
        </is>
      </c>
      <c r="M154" s="273" t="inlineStr">
        <is>
          <t>Steel</t>
        </is>
      </c>
      <c r="N154" t="inlineStr">
        <is>
          <t>286TS</t>
        </is>
      </c>
      <c r="O154" t="inlineStr">
        <is>
          <t>:Extended Drip Pan:</t>
        </is>
      </c>
      <c r="P154" s="235" t="inlineStr">
        <is>
          <t>Woods_Sureflex</t>
        </is>
      </c>
      <c r="Q154" t="inlineStr">
        <is>
          <t>Woods 8S</t>
        </is>
      </c>
      <c r="R154" t="inlineStr">
        <is>
          <t>RTF</t>
        </is>
      </c>
      <c r="S154" s="233" t="inlineStr">
        <is>
          <t>B101657</t>
        </is>
      </c>
      <c r="T154" s="233" t="n">
        <v>1096</v>
      </c>
      <c r="U154" s="233" t="inlineStr">
        <is>
          <t>Priced</t>
        </is>
      </c>
      <c r="V154" s="273" t="inlineStr">
        <is>
          <t>LT028</t>
        </is>
      </c>
      <c r="W154" t="n">
        <v>200</v>
      </c>
    </row>
    <row r="155">
      <c r="B155" t="n">
        <v>262</v>
      </c>
      <c r="C155">
        <f>IF(K155 = "BaseplateSteel","Y","N")</f>
        <v/>
      </c>
      <c r="D155">
        <f>OR(P155 = "Woods_Sureflex", P155 = "Falk_T10_Grid")</f>
        <v/>
      </c>
      <c r="E155">
        <f>IF(AND(C155="Y", D155=TRUE),"Y","N")</f>
        <v/>
      </c>
      <c r="F155" t="inlineStr">
        <is>
          <t>ConTab_BOM_KP_Baseplates_262</t>
        </is>
      </c>
      <c r="G155">
        <f>IF(E155="Y",F155,"")</f>
        <v/>
      </c>
      <c r="H155" s="273" t="inlineStr">
        <is>
          <t>2013-5_6-KP</t>
        </is>
      </c>
      <c r="I155" s="273" t="n"/>
      <c r="J155" s="273" t="n"/>
      <c r="K155" s="273" t="inlineStr">
        <is>
          <t>BaseplateSteel</t>
        </is>
      </c>
      <c r="L155" s="273" t="inlineStr">
        <is>
          <t>Baseplate_Steel</t>
        </is>
      </c>
      <c r="M155" s="273" t="inlineStr">
        <is>
          <t>Steel</t>
        </is>
      </c>
      <c r="N155" t="inlineStr">
        <is>
          <t>182T</t>
        </is>
      </c>
      <c r="O155" t="inlineStr">
        <is>
          <t>:Extended Drip Pan:</t>
        </is>
      </c>
      <c r="P155" s="235" t="inlineStr">
        <is>
          <t>Falk_T10_Grid</t>
        </is>
      </c>
      <c r="Q155" t="inlineStr">
        <is>
          <t>Falk 1020T10</t>
        </is>
      </c>
      <c r="R155" t="inlineStr">
        <is>
          <t>RTF</t>
        </is>
      </c>
      <c r="S155" s="233" t="inlineStr">
        <is>
          <t>B101658</t>
        </is>
      </c>
      <c r="T155" s="233" t="n">
        <v>896</v>
      </c>
      <c r="U155" s="233" t="inlineStr">
        <is>
          <t>Priced</t>
        </is>
      </c>
      <c r="V155" s="273" t="inlineStr">
        <is>
          <t>LT028</t>
        </is>
      </c>
      <c r="W155" t="n">
        <v>60</v>
      </c>
    </row>
    <row r="156">
      <c r="B156" t="n">
        <v>263</v>
      </c>
      <c r="C156">
        <f>IF(K156 = "BaseplateSteel","Y","N")</f>
        <v/>
      </c>
      <c r="D156">
        <f>OR(P156 = "Woods_Sureflex", P156 = "Falk_T10_Grid")</f>
        <v/>
      </c>
      <c r="E156">
        <f>IF(AND(C156="Y", D156=TRUE),"Y","N")</f>
        <v/>
      </c>
      <c r="F156" t="inlineStr">
        <is>
          <t>ConTab_BOM_KP_Baseplates_263</t>
        </is>
      </c>
      <c r="G156">
        <f>IF(E156="Y",F156,"")</f>
        <v/>
      </c>
      <c r="H156" s="273" t="inlineStr">
        <is>
          <t>2013-5_6-KP</t>
        </is>
      </c>
      <c r="I156" s="273" t="n"/>
      <c r="J156" s="273" t="n"/>
      <c r="K156" s="273" t="inlineStr">
        <is>
          <t>BaseplateSteel</t>
        </is>
      </c>
      <c r="L156" s="273" t="inlineStr">
        <is>
          <t>Baseplate_Steel</t>
        </is>
      </c>
      <c r="M156" s="273" t="inlineStr">
        <is>
          <t>Steel</t>
        </is>
      </c>
      <c r="N156" t="inlineStr">
        <is>
          <t>184T</t>
        </is>
      </c>
      <c r="O156" t="inlineStr">
        <is>
          <t>:Extended Drip Pan:</t>
        </is>
      </c>
      <c r="P156" s="235" t="inlineStr">
        <is>
          <t>Falk_T10_Grid</t>
        </is>
      </c>
      <c r="Q156" t="inlineStr">
        <is>
          <t>Falk 1020T10</t>
        </is>
      </c>
      <c r="R156" t="inlineStr">
        <is>
          <t>RTF</t>
        </is>
      </c>
      <c r="S156" s="233" t="inlineStr">
        <is>
          <t>B101658</t>
        </is>
      </c>
      <c r="T156" s="233" t="n">
        <v>896</v>
      </c>
      <c r="U156" s="233" t="inlineStr">
        <is>
          <t>Priced</t>
        </is>
      </c>
      <c r="V156" s="273" t="inlineStr">
        <is>
          <t>LT028</t>
        </is>
      </c>
      <c r="W156" t="n">
        <v>60</v>
      </c>
    </row>
    <row r="157">
      <c r="B157" t="n">
        <v>264</v>
      </c>
      <c r="C157">
        <f>IF(K157 = "BaseplateSteel","Y","N")</f>
        <v/>
      </c>
      <c r="D157">
        <f>OR(P157 = "Woods_Sureflex", P157 = "Falk_T10_Grid")</f>
        <v/>
      </c>
      <c r="E157">
        <f>IF(AND(C157="Y", D157=TRUE),"Y","N")</f>
        <v/>
      </c>
      <c r="F157" t="inlineStr">
        <is>
          <t>ConTab_BOM_KP_Baseplates_264</t>
        </is>
      </c>
      <c r="G157">
        <f>IF(E157="Y",F157,"")</f>
        <v/>
      </c>
      <c r="H157" s="273" t="inlineStr">
        <is>
          <t>2013-5_6-KP</t>
        </is>
      </c>
      <c r="I157" s="273" t="n"/>
      <c r="J157" s="273" t="n"/>
      <c r="K157" s="273" t="inlineStr">
        <is>
          <t>BaseplateSteel</t>
        </is>
      </c>
      <c r="L157" s="273" t="inlineStr">
        <is>
          <t>Baseplate_Steel</t>
        </is>
      </c>
      <c r="M157" s="273" t="inlineStr">
        <is>
          <t>Steel</t>
        </is>
      </c>
      <c r="N157" t="inlineStr">
        <is>
          <t>213T</t>
        </is>
      </c>
      <c r="O157" t="inlineStr">
        <is>
          <t>:Extended Drip Pan:</t>
        </is>
      </c>
      <c r="P157" s="235" t="inlineStr">
        <is>
          <t>Falk_T10_Grid</t>
        </is>
      </c>
      <c r="Q157" t="inlineStr">
        <is>
          <t>Falk 1030T10</t>
        </is>
      </c>
      <c r="R157" t="inlineStr">
        <is>
          <t>RTF</t>
        </is>
      </c>
      <c r="S157" s="233" t="inlineStr">
        <is>
          <t>B101659</t>
        </is>
      </c>
      <c r="T157" s="233" t="n">
        <v>960</v>
      </c>
      <c r="U157" s="233" t="inlineStr">
        <is>
          <t>Priced</t>
        </is>
      </c>
      <c r="V157" s="273" t="inlineStr">
        <is>
          <t>LT028</t>
        </is>
      </c>
      <c r="W157" t="n">
        <v>70</v>
      </c>
    </row>
    <row r="158">
      <c r="B158" t="n">
        <v>265</v>
      </c>
      <c r="C158">
        <f>IF(K158 = "BaseplateSteel","Y","N")</f>
        <v/>
      </c>
      <c r="D158">
        <f>OR(P158 = "Woods_Sureflex", P158 = "Falk_T10_Grid")</f>
        <v/>
      </c>
      <c r="E158">
        <f>IF(AND(C158="Y", D158=TRUE),"Y","N")</f>
        <v/>
      </c>
      <c r="F158" t="inlineStr">
        <is>
          <t>ConTab_BOM_KP_Baseplates_265</t>
        </is>
      </c>
      <c r="G158">
        <f>IF(E158="Y",F158,"")</f>
        <v/>
      </c>
      <c r="H158" s="273" t="inlineStr">
        <is>
          <t>2013-5_6-KP</t>
        </is>
      </c>
      <c r="I158" s="273" t="n"/>
      <c r="J158" s="273" t="n"/>
      <c r="K158" s="273" t="inlineStr">
        <is>
          <t>BaseplateSteel</t>
        </is>
      </c>
      <c r="L158" s="273" t="inlineStr">
        <is>
          <t>Baseplate_Steel</t>
        </is>
      </c>
      <c r="M158" s="273" t="inlineStr">
        <is>
          <t>Steel</t>
        </is>
      </c>
      <c r="N158" t="inlineStr">
        <is>
          <t>215T</t>
        </is>
      </c>
      <c r="O158" t="inlineStr">
        <is>
          <t>:Extended Drip Pan:</t>
        </is>
      </c>
      <c r="P158" s="235" t="inlineStr">
        <is>
          <t>Falk_T10_Grid</t>
        </is>
      </c>
      <c r="Q158" t="inlineStr">
        <is>
          <t>Falk 1030T10</t>
        </is>
      </c>
      <c r="R158" t="inlineStr">
        <is>
          <t>RTF</t>
        </is>
      </c>
      <c r="S158" s="233" t="inlineStr">
        <is>
          <t>B101659</t>
        </is>
      </c>
      <c r="T158" s="233" t="n">
        <v>960</v>
      </c>
      <c r="U158" s="233" t="inlineStr">
        <is>
          <t>Priced</t>
        </is>
      </c>
      <c r="V158" s="273" t="inlineStr">
        <is>
          <t>LT028</t>
        </is>
      </c>
      <c r="W158" t="n">
        <v>70</v>
      </c>
    </row>
    <row r="159">
      <c r="B159" t="n">
        <v>266</v>
      </c>
      <c r="C159">
        <f>IF(K159 = "BaseplateSteel","Y","N")</f>
        <v/>
      </c>
      <c r="D159">
        <f>OR(P159 = "Woods_Sureflex", P159 = "Falk_T10_Grid")</f>
        <v/>
      </c>
      <c r="E159">
        <f>IF(AND(C159="Y", D159=TRUE),"Y","N")</f>
        <v/>
      </c>
      <c r="F159" t="inlineStr">
        <is>
          <t>ConTab_BOM_KP_Baseplates_266</t>
        </is>
      </c>
      <c r="G159">
        <f>IF(E159="Y",F159,"")</f>
        <v/>
      </c>
      <c r="H159" s="273" t="inlineStr">
        <is>
          <t>2013-5_6-KP</t>
        </is>
      </c>
      <c r="I159" s="273" t="n"/>
      <c r="J159" s="273" t="n"/>
      <c r="K159" s="273" t="inlineStr">
        <is>
          <t>BaseplateSteel</t>
        </is>
      </c>
      <c r="L159" s="273" t="inlineStr">
        <is>
          <t>Baseplate_Steel</t>
        </is>
      </c>
      <c r="M159" s="273" t="inlineStr">
        <is>
          <t>Steel</t>
        </is>
      </c>
      <c r="N159" t="inlineStr">
        <is>
          <t>254T</t>
        </is>
      </c>
      <c r="O159" t="inlineStr">
        <is>
          <t>:Extended Drip Pan:</t>
        </is>
      </c>
      <c r="P159" s="235" t="inlineStr">
        <is>
          <t>Falk_T10_Grid</t>
        </is>
      </c>
      <c r="Q159" t="inlineStr">
        <is>
          <t>Falk 1040T10</t>
        </is>
      </c>
      <c r="R159" t="inlineStr">
        <is>
          <t>RTF</t>
        </is>
      </c>
      <c r="S159" s="233" t="inlineStr">
        <is>
          <t>B101660</t>
        </is>
      </c>
      <c r="T159" s="233" t="n">
        <v>1030</v>
      </c>
      <c r="U159" s="233" t="inlineStr">
        <is>
          <t>Priced</t>
        </is>
      </c>
      <c r="V159" s="273" t="inlineStr">
        <is>
          <t>LT028</t>
        </is>
      </c>
      <c r="W159" t="n">
        <v>135</v>
      </c>
    </row>
    <row r="160">
      <c r="B160" t="n">
        <v>267</v>
      </c>
      <c r="C160">
        <f>IF(K160 = "BaseplateSteel","Y","N")</f>
        <v/>
      </c>
      <c r="D160">
        <f>OR(P160 = "Woods_Sureflex", P160 = "Falk_T10_Grid")</f>
        <v/>
      </c>
      <c r="E160">
        <f>IF(AND(C160="Y", D160=TRUE),"Y","N")</f>
        <v/>
      </c>
      <c r="F160" t="inlineStr">
        <is>
          <t>ConTab_BOM_KP_Baseplates_267</t>
        </is>
      </c>
      <c r="G160">
        <f>IF(E160="Y",F160,"")</f>
        <v/>
      </c>
      <c r="H160" s="273" t="inlineStr">
        <is>
          <t>2013-5_6-KP</t>
        </is>
      </c>
      <c r="I160" s="273" t="n"/>
      <c r="J160" s="273" t="n"/>
      <c r="K160" s="273" t="inlineStr">
        <is>
          <t>BaseplateSteel</t>
        </is>
      </c>
      <c r="L160" s="273" t="inlineStr">
        <is>
          <t>Baseplate_Steel</t>
        </is>
      </c>
      <c r="M160" s="273" t="inlineStr">
        <is>
          <t>Steel</t>
        </is>
      </c>
      <c r="N160" t="inlineStr">
        <is>
          <t>256T</t>
        </is>
      </c>
      <c r="O160" t="inlineStr">
        <is>
          <t>:Extended Drip Pan:</t>
        </is>
      </c>
      <c r="P160" s="235" t="inlineStr">
        <is>
          <t>Falk_T10_Grid</t>
        </is>
      </c>
      <c r="Q160" t="inlineStr">
        <is>
          <t>Falk 1040T10</t>
        </is>
      </c>
      <c r="R160" t="inlineStr">
        <is>
          <t>RTF</t>
        </is>
      </c>
      <c r="S160" s="233" t="inlineStr">
        <is>
          <t>B101660</t>
        </is>
      </c>
      <c r="T160" s="233" t="n">
        <v>1030</v>
      </c>
      <c r="U160" s="233" t="inlineStr">
        <is>
          <t>Priced</t>
        </is>
      </c>
      <c r="V160" s="273" t="inlineStr">
        <is>
          <t>LT028</t>
        </is>
      </c>
      <c r="W160" t="n">
        <v>135</v>
      </c>
    </row>
    <row r="161">
      <c r="B161" t="n">
        <v>268</v>
      </c>
      <c r="C161">
        <f>IF(K161 = "BaseplateSteel","Y","N")</f>
        <v/>
      </c>
      <c r="D161">
        <f>OR(P161 = "Woods_Sureflex", P161 = "Falk_T10_Grid")</f>
        <v/>
      </c>
      <c r="E161">
        <f>IF(AND(C161="Y", D161=TRUE),"Y","N")</f>
        <v/>
      </c>
      <c r="F161" t="inlineStr">
        <is>
          <t>ConTab_BOM_KP_Baseplates_268</t>
        </is>
      </c>
      <c r="G161">
        <f>IF(E161="Y",F161,"")</f>
        <v/>
      </c>
      <c r="H161" s="273" t="inlineStr">
        <is>
          <t>2013-5_6-KP</t>
        </is>
      </c>
      <c r="I161" s="273" t="n"/>
      <c r="J161" s="273" t="n"/>
      <c r="K161" s="273" t="inlineStr">
        <is>
          <t>BaseplateSteel</t>
        </is>
      </c>
      <c r="L161" s="273" t="inlineStr">
        <is>
          <t>Baseplate_Steel</t>
        </is>
      </c>
      <c r="M161" s="273" t="inlineStr">
        <is>
          <t>Steel</t>
        </is>
      </c>
      <c r="N161" t="inlineStr">
        <is>
          <t>284T</t>
        </is>
      </c>
      <c r="O161" t="inlineStr">
        <is>
          <t>:Extended Drip Pan:</t>
        </is>
      </c>
      <c r="P161" s="235" t="inlineStr">
        <is>
          <t>Falk_T10_Grid</t>
        </is>
      </c>
      <c r="Q161" t="inlineStr">
        <is>
          <t>Falk 1050T10</t>
        </is>
      </c>
      <c r="R161" t="inlineStr">
        <is>
          <t>RTF</t>
        </is>
      </c>
      <c r="S161" s="233" t="inlineStr">
        <is>
          <t>B101661</t>
        </is>
      </c>
      <c r="T161" s="233" t="n">
        <v>1167</v>
      </c>
      <c r="U161" s="233" t="inlineStr">
        <is>
          <t>Priced</t>
        </is>
      </c>
      <c r="V161" s="273" t="inlineStr">
        <is>
          <t>LT028</t>
        </is>
      </c>
      <c r="W161" t="n">
        <v>200</v>
      </c>
    </row>
    <row r="162">
      <c r="B162" t="n">
        <v>269</v>
      </c>
      <c r="C162">
        <f>IF(K162 = "BaseplateSteel","Y","N")</f>
        <v/>
      </c>
      <c r="D162">
        <f>OR(P162 = "Woods_Sureflex", P162 = "Falk_T10_Grid")</f>
        <v/>
      </c>
      <c r="E162">
        <f>IF(AND(C162="Y", D162=TRUE),"Y","N")</f>
        <v/>
      </c>
      <c r="F162" t="inlineStr">
        <is>
          <t>ConTab_BOM_KP_Baseplates_269</t>
        </is>
      </c>
      <c r="G162">
        <f>IF(E162="Y",F162,"")</f>
        <v/>
      </c>
      <c r="H162" s="273" t="inlineStr">
        <is>
          <t>2013-5_6-KP</t>
        </is>
      </c>
      <c r="I162" s="273" t="n"/>
      <c r="J162" s="273" t="n"/>
      <c r="K162" s="273" t="inlineStr">
        <is>
          <t>BaseplateSteel</t>
        </is>
      </c>
      <c r="L162" s="273" t="inlineStr">
        <is>
          <t>Baseplate_Steel</t>
        </is>
      </c>
      <c r="M162" s="273" t="inlineStr">
        <is>
          <t>Steel</t>
        </is>
      </c>
      <c r="N162" t="inlineStr">
        <is>
          <t>286T</t>
        </is>
      </c>
      <c r="O162" t="inlineStr">
        <is>
          <t>:Extended Drip Pan:</t>
        </is>
      </c>
      <c r="P162" s="235" t="inlineStr">
        <is>
          <t>Falk_T10_Grid</t>
        </is>
      </c>
      <c r="Q162" t="inlineStr">
        <is>
          <t>Falk 1050T10</t>
        </is>
      </c>
      <c r="R162" t="inlineStr">
        <is>
          <t>RTF</t>
        </is>
      </c>
      <c r="S162" s="233" t="inlineStr">
        <is>
          <t>B101661</t>
        </is>
      </c>
      <c r="T162" s="233" t="n">
        <v>1167</v>
      </c>
      <c r="U162" s="233" t="inlineStr">
        <is>
          <t>Priced</t>
        </is>
      </c>
      <c r="V162" s="273" t="inlineStr">
        <is>
          <t>LT028</t>
        </is>
      </c>
      <c r="W162" t="n">
        <v>200</v>
      </c>
    </row>
    <row r="163">
      <c r="B163" t="n">
        <v>270</v>
      </c>
      <c r="C163">
        <f>IF(K163 = "BaseplateSteel","Y","N")</f>
        <v/>
      </c>
      <c r="D163">
        <f>OR(P163 = "Woods_Sureflex", P163 = "Falk_T10_Grid")</f>
        <v/>
      </c>
      <c r="E163">
        <f>IF(AND(C163="Y", D163=TRUE),"Y","N")</f>
        <v/>
      </c>
      <c r="F163" t="inlineStr">
        <is>
          <t>ConTab_BOM_KP_Baseplates_270</t>
        </is>
      </c>
      <c r="G163">
        <f>IF(E163="Y",F163,"")</f>
        <v/>
      </c>
      <c r="H163" s="273" t="inlineStr">
        <is>
          <t>2013-5_6-KP</t>
        </is>
      </c>
      <c r="I163" s="273" t="n"/>
      <c r="J163" s="273" t="n"/>
      <c r="K163" s="273" t="inlineStr">
        <is>
          <t>BaseplateSteel</t>
        </is>
      </c>
      <c r="L163" s="273" t="inlineStr">
        <is>
          <t>Baseplate_Steel</t>
        </is>
      </c>
      <c r="M163" s="273" t="inlineStr">
        <is>
          <t>Steel</t>
        </is>
      </c>
      <c r="N163" t="inlineStr">
        <is>
          <t>284TS</t>
        </is>
      </c>
      <c r="O163" t="inlineStr">
        <is>
          <t>:Extended Drip Pan:</t>
        </is>
      </c>
      <c r="P163" s="235" t="inlineStr">
        <is>
          <t>Falk_T10_Grid</t>
        </is>
      </c>
      <c r="Q163" t="inlineStr">
        <is>
          <t>Falk 1040T10</t>
        </is>
      </c>
      <c r="R163" t="inlineStr">
        <is>
          <t>RTF</t>
        </is>
      </c>
      <c r="S163" s="233" t="inlineStr">
        <is>
          <t>B101662</t>
        </is>
      </c>
      <c r="T163" s="233" t="n">
        <v>1096</v>
      </c>
      <c r="U163" s="233" t="inlineStr">
        <is>
          <t>Priced</t>
        </is>
      </c>
      <c r="V163" s="273" t="inlineStr">
        <is>
          <t>LT028</t>
        </is>
      </c>
      <c r="W163" t="n">
        <v>200</v>
      </c>
    </row>
    <row r="164">
      <c r="B164" t="n">
        <v>271</v>
      </c>
      <c r="C164">
        <f>IF(K164 = "BaseplateSteel","Y","N")</f>
        <v/>
      </c>
      <c r="D164">
        <f>OR(P164 = "Woods_Sureflex", P164 = "Falk_T10_Grid")</f>
        <v/>
      </c>
      <c r="E164">
        <f>IF(AND(C164="Y", D164=TRUE),"Y","N")</f>
        <v/>
      </c>
      <c r="F164" t="inlineStr">
        <is>
          <t>ConTab_BOM_KP_Baseplates_271</t>
        </is>
      </c>
      <c r="G164">
        <f>IF(E164="Y",F164,"")</f>
        <v/>
      </c>
      <c r="H164" s="273" t="inlineStr">
        <is>
          <t>2013-5_6-KP</t>
        </is>
      </c>
      <c r="I164" s="273" t="n"/>
      <c r="J164" s="273" t="n"/>
      <c r="K164" s="273" t="inlineStr">
        <is>
          <t>BaseplateSteel</t>
        </is>
      </c>
      <c r="L164" s="273" t="inlineStr">
        <is>
          <t>Baseplate_Steel</t>
        </is>
      </c>
      <c r="M164" s="273" t="inlineStr">
        <is>
          <t>Steel</t>
        </is>
      </c>
      <c r="N164" t="inlineStr">
        <is>
          <t>286TS</t>
        </is>
      </c>
      <c r="O164" t="inlineStr">
        <is>
          <t>:Extended Drip Pan:</t>
        </is>
      </c>
      <c r="P164" s="235" t="inlineStr">
        <is>
          <t>Falk_T10_Grid</t>
        </is>
      </c>
      <c r="Q164" t="inlineStr">
        <is>
          <t>Falk 1040T10</t>
        </is>
      </c>
      <c r="R164" t="inlineStr">
        <is>
          <t>RTF</t>
        </is>
      </c>
      <c r="S164" s="233" t="inlineStr">
        <is>
          <t>B101662</t>
        </is>
      </c>
      <c r="T164" s="233" t="n">
        <v>1096</v>
      </c>
      <c r="U164" s="233" t="inlineStr">
        <is>
          <t>Priced</t>
        </is>
      </c>
      <c r="V164" s="273" t="inlineStr">
        <is>
          <t>LT028</t>
        </is>
      </c>
      <c r="W164" t="n">
        <v>200</v>
      </c>
    </row>
    <row r="165">
      <c r="B165" t="n">
        <v>282</v>
      </c>
      <c r="C165">
        <f>IF(K165 = "BaseplateSteel","Y","N")</f>
        <v/>
      </c>
      <c r="D165">
        <f>OR(P165 = "Woods_Sureflex", P165 = "Falk_T10_Grid")</f>
        <v/>
      </c>
      <c r="E165">
        <f>IF(AND(C165="Y", D165=TRUE),"Y","N")</f>
        <v/>
      </c>
      <c r="F165" t="inlineStr">
        <is>
          <t>ConTab_BOM_KP_Baseplates_282</t>
        </is>
      </c>
      <c r="G165">
        <f>IF(E165="Y",F165,"")</f>
        <v/>
      </c>
      <c r="H165" s="273" t="inlineStr">
        <is>
          <t>2013-5_6-KP</t>
        </is>
      </c>
      <c r="I165" s="273" t="n"/>
      <c r="J165" s="273" t="n"/>
      <c r="K165" s="273" t="inlineStr">
        <is>
          <t>BaseplateSteel</t>
        </is>
      </c>
      <c r="L165" s="273" t="inlineStr">
        <is>
          <t>Baseplate_Steel</t>
        </is>
      </c>
      <c r="M165" s="273" t="inlineStr">
        <is>
          <t>Steel</t>
        </is>
      </c>
      <c r="N165" t="inlineStr">
        <is>
          <t>182T</t>
        </is>
      </c>
      <c r="O165" t="inlineStr">
        <is>
          <t>:Extended Drip Pan:</t>
        </is>
      </c>
      <c r="P165" s="235" t="inlineStr">
        <is>
          <t>Woods_Spacer</t>
        </is>
      </c>
      <c r="Q165" t="inlineStr">
        <is>
          <t>Woods 5SC</t>
        </is>
      </c>
      <c r="R165" t="inlineStr">
        <is>
          <t>RTF</t>
        </is>
      </c>
      <c r="S165" s="233" t="inlineStr">
        <is>
          <t>B101668</t>
        </is>
      </c>
      <c r="T165" s="233" t="n">
        <v>1440</v>
      </c>
      <c r="U165" s="233" t="inlineStr">
        <is>
          <t>Priced</t>
        </is>
      </c>
      <c r="V165" s="273" t="inlineStr">
        <is>
          <t>LT028</t>
        </is>
      </c>
      <c r="W165" t="n">
        <v>60</v>
      </c>
    </row>
    <row r="166">
      <c r="B166" t="n">
        <v>283</v>
      </c>
      <c r="C166">
        <f>IF(K166 = "BaseplateSteel","Y","N")</f>
        <v/>
      </c>
      <c r="D166">
        <f>OR(P166 = "Woods_Sureflex", P166 = "Falk_T10_Grid")</f>
        <v/>
      </c>
      <c r="E166">
        <f>IF(AND(C166="Y", D166=TRUE),"Y","N")</f>
        <v/>
      </c>
      <c r="F166" t="inlineStr">
        <is>
          <t>ConTab_BOM_KP_Baseplates_283</t>
        </is>
      </c>
      <c r="G166">
        <f>IF(E166="Y",F166,"")</f>
        <v/>
      </c>
      <c r="H166" s="273" t="inlineStr">
        <is>
          <t>2013-5_6-KP</t>
        </is>
      </c>
      <c r="I166" s="273" t="n"/>
      <c r="J166" s="273" t="n"/>
      <c r="K166" s="273" t="inlineStr">
        <is>
          <t>BaseplateSteel</t>
        </is>
      </c>
      <c r="L166" s="273" t="inlineStr">
        <is>
          <t>Baseplate_Steel</t>
        </is>
      </c>
      <c r="M166" s="273" t="inlineStr">
        <is>
          <t>Steel</t>
        </is>
      </c>
      <c r="N166" t="inlineStr">
        <is>
          <t>184T</t>
        </is>
      </c>
      <c r="O166" t="inlineStr">
        <is>
          <t>:Extended Drip Pan:</t>
        </is>
      </c>
      <c r="P166" s="235" t="inlineStr">
        <is>
          <t>Woods_Spacer</t>
        </is>
      </c>
      <c r="Q166" t="inlineStr">
        <is>
          <t>Woods 5SC</t>
        </is>
      </c>
      <c r="R166" t="inlineStr">
        <is>
          <t>RTF</t>
        </is>
      </c>
      <c r="S166" s="233" t="inlineStr">
        <is>
          <t>B101668</t>
        </is>
      </c>
      <c r="T166" s="233" t="n">
        <v>1440</v>
      </c>
      <c r="U166" s="233" t="inlineStr">
        <is>
          <t>Priced</t>
        </is>
      </c>
      <c r="V166" s="273" t="inlineStr">
        <is>
          <t>LT028</t>
        </is>
      </c>
      <c r="W166" t="n">
        <v>60</v>
      </c>
    </row>
    <row r="167">
      <c r="B167" t="n">
        <v>284</v>
      </c>
      <c r="C167">
        <f>IF(K167 = "BaseplateSteel","Y","N")</f>
        <v/>
      </c>
      <c r="D167">
        <f>OR(P167 = "Woods_Sureflex", P167 = "Falk_T10_Grid")</f>
        <v/>
      </c>
      <c r="E167">
        <f>IF(AND(C167="Y", D167=TRUE),"Y","N")</f>
        <v/>
      </c>
      <c r="F167" t="inlineStr">
        <is>
          <t>ConTab_BOM_KP_Baseplates_284</t>
        </is>
      </c>
      <c r="G167">
        <f>IF(E167="Y",F167,"")</f>
        <v/>
      </c>
      <c r="H167" s="273" t="inlineStr">
        <is>
          <t>2013-5_6-KP</t>
        </is>
      </c>
      <c r="I167" s="273" t="n"/>
      <c r="J167" s="273" t="n"/>
      <c r="K167" s="273" t="inlineStr">
        <is>
          <t>BaseplateSteel</t>
        </is>
      </c>
      <c r="L167" s="273" t="inlineStr">
        <is>
          <t>Baseplate_Steel</t>
        </is>
      </c>
      <c r="M167" s="273" t="inlineStr">
        <is>
          <t>Steel</t>
        </is>
      </c>
      <c r="N167" t="inlineStr">
        <is>
          <t>213T</t>
        </is>
      </c>
      <c r="O167" t="inlineStr">
        <is>
          <t>:Extended Drip Pan:</t>
        </is>
      </c>
      <c r="P167" s="235" t="inlineStr">
        <is>
          <t>Woods_Spacer</t>
        </is>
      </c>
      <c r="Q167" t="inlineStr">
        <is>
          <t>Woods 7SC</t>
        </is>
      </c>
      <c r="R167" t="inlineStr">
        <is>
          <t>RTF</t>
        </is>
      </c>
      <c r="S167" s="233" t="inlineStr">
        <is>
          <t>B101669</t>
        </is>
      </c>
      <c r="T167" s="233" t="n">
        <v>1504</v>
      </c>
      <c r="U167" s="233" t="inlineStr">
        <is>
          <t>Priced</t>
        </is>
      </c>
      <c r="V167" s="273" t="inlineStr">
        <is>
          <t>LT028</t>
        </is>
      </c>
      <c r="W167" t="n">
        <v>70</v>
      </c>
    </row>
    <row r="168">
      <c r="B168" t="n">
        <v>285</v>
      </c>
      <c r="C168">
        <f>IF(K168 = "BaseplateSteel","Y","N")</f>
        <v/>
      </c>
      <c r="D168">
        <f>OR(P168 = "Woods_Sureflex", P168 = "Falk_T10_Grid")</f>
        <v/>
      </c>
      <c r="E168">
        <f>IF(AND(C168="Y", D168=TRUE),"Y","N")</f>
        <v/>
      </c>
      <c r="F168" t="inlineStr">
        <is>
          <t>ConTab_BOM_KP_Baseplates_285</t>
        </is>
      </c>
      <c r="G168">
        <f>IF(E168="Y",F168,"")</f>
        <v/>
      </c>
      <c r="H168" s="273" t="inlineStr">
        <is>
          <t>2013-5_6-KP</t>
        </is>
      </c>
      <c r="I168" s="273" t="n"/>
      <c r="J168" s="273" t="n"/>
      <c r="K168" s="273" t="inlineStr">
        <is>
          <t>BaseplateSteel</t>
        </is>
      </c>
      <c r="L168" s="273" t="inlineStr">
        <is>
          <t>Baseplate_Steel</t>
        </is>
      </c>
      <c r="M168" s="273" t="inlineStr">
        <is>
          <t>Steel</t>
        </is>
      </c>
      <c r="N168" t="inlineStr">
        <is>
          <t>215T</t>
        </is>
      </c>
      <c r="O168" t="inlineStr">
        <is>
          <t>:Extended Drip Pan:</t>
        </is>
      </c>
      <c r="P168" s="235" t="inlineStr">
        <is>
          <t>Woods_Spacer</t>
        </is>
      </c>
      <c r="Q168" t="inlineStr">
        <is>
          <t>Woods 7SC</t>
        </is>
      </c>
      <c r="R168" t="inlineStr">
        <is>
          <t>RTF</t>
        </is>
      </c>
      <c r="S168" s="233" t="inlineStr">
        <is>
          <t>B101669</t>
        </is>
      </c>
      <c r="T168" s="233" t="n">
        <v>1504</v>
      </c>
      <c r="U168" s="233" t="inlineStr">
        <is>
          <t>Priced</t>
        </is>
      </c>
      <c r="V168" s="273" t="inlineStr">
        <is>
          <t>LT028</t>
        </is>
      </c>
      <c r="W168" t="n">
        <v>70</v>
      </c>
    </row>
    <row r="169">
      <c r="B169" t="n">
        <v>286</v>
      </c>
      <c r="C169">
        <f>IF(K169 = "BaseplateSteel","Y","N")</f>
        <v/>
      </c>
      <c r="D169">
        <f>OR(P169 = "Woods_Sureflex", P169 = "Falk_T10_Grid")</f>
        <v/>
      </c>
      <c r="E169">
        <f>IF(AND(C169="Y", D169=TRUE),"Y","N")</f>
        <v/>
      </c>
      <c r="F169" t="inlineStr">
        <is>
          <t>ConTab_BOM_KP_Baseplates_286</t>
        </is>
      </c>
      <c r="G169">
        <f>IF(E169="Y",F169,"")</f>
        <v/>
      </c>
      <c r="H169" s="273" t="inlineStr">
        <is>
          <t>2013-5_6-KP</t>
        </is>
      </c>
      <c r="I169" s="273" t="n"/>
      <c r="J169" s="273" t="n"/>
      <c r="K169" s="273" t="inlineStr">
        <is>
          <t>BaseplateSteel</t>
        </is>
      </c>
      <c r="L169" s="273" t="inlineStr">
        <is>
          <t>Baseplate_Steel</t>
        </is>
      </c>
      <c r="M169" s="273" t="inlineStr">
        <is>
          <t>Steel</t>
        </is>
      </c>
      <c r="N169" t="inlineStr">
        <is>
          <t>254T</t>
        </is>
      </c>
      <c r="O169" t="inlineStr">
        <is>
          <t>:Extended Drip Pan:</t>
        </is>
      </c>
      <c r="P169" s="235" t="inlineStr">
        <is>
          <t>Woods_Spacer</t>
        </is>
      </c>
      <c r="Q169" t="inlineStr">
        <is>
          <t>Woods 8SC</t>
        </is>
      </c>
      <c r="R169" t="inlineStr">
        <is>
          <t>RTF</t>
        </is>
      </c>
      <c r="S169" s="233" t="inlineStr">
        <is>
          <t>B101670</t>
        </is>
      </c>
      <c r="T169" s="233" t="n">
        <v>1574</v>
      </c>
      <c r="U169" s="233" t="inlineStr">
        <is>
          <t>Priced</t>
        </is>
      </c>
      <c r="V169" s="273" t="inlineStr">
        <is>
          <t>LT028</t>
        </is>
      </c>
      <c r="W169" t="n">
        <v>135</v>
      </c>
    </row>
    <row r="170">
      <c r="B170" t="n">
        <v>287</v>
      </c>
      <c r="C170">
        <f>IF(K170 = "BaseplateSteel","Y","N")</f>
        <v/>
      </c>
      <c r="D170">
        <f>OR(P170 = "Woods_Sureflex", P170 = "Falk_T10_Grid")</f>
        <v/>
      </c>
      <c r="E170">
        <f>IF(AND(C170="Y", D170=TRUE),"Y","N")</f>
        <v/>
      </c>
      <c r="F170" t="inlineStr">
        <is>
          <t>ConTab_BOM_KP_Baseplates_287</t>
        </is>
      </c>
      <c r="G170">
        <f>IF(E170="Y",F170,"")</f>
        <v/>
      </c>
      <c r="H170" s="273" t="inlineStr">
        <is>
          <t>2013-5_6-KP</t>
        </is>
      </c>
      <c r="I170" s="273" t="n"/>
      <c r="J170" s="273" t="n"/>
      <c r="K170" s="273" t="inlineStr">
        <is>
          <t>BaseplateSteel</t>
        </is>
      </c>
      <c r="L170" s="273" t="inlineStr">
        <is>
          <t>Baseplate_Steel</t>
        </is>
      </c>
      <c r="M170" s="273" t="inlineStr">
        <is>
          <t>Steel</t>
        </is>
      </c>
      <c r="N170" t="inlineStr">
        <is>
          <t>256T</t>
        </is>
      </c>
      <c r="O170" t="inlineStr">
        <is>
          <t>:Extended Drip Pan:</t>
        </is>
      </c>
      <c r="P170" s="235" t="inlineStr">
        <is>
          <t>Woods_Spacer</t>
        </is>
      </c>
      <c r="Q170" t="inlineStr">
        <is>
          <t>Woods 8SC</t>
        </is>
      </c>
      <c r="R170" t="inlineStr">
        <is>
          <t>RTF</t>
        </is>
      </c>
      <c r="S170" s="233" t="inlineStr">
        <is>
          <t>B101670</t>
        </is>
      </c>
      <c r="T170" s="233" t="n">
        <v>1574</v>
      </c>
      <c r="U170" s="233" t="inlineStr">
        <is>
          <t>Priced</t>
        </is>
      </c>
      <c r="V170" s="273" t="inlineStr">
        <is>
          <t>LT028</t>
        </is>
      </c>
      <c r="W170" t="n">
        <v>135</v>
      </c>
    </row>
    <row r="171">
      <c r="B171" t="n">
        <v>288</v>
      </c>
      <c r="C171">
        <f>IF(K171 = "BaseplateSteel","Y","N")</f>
        <v/>
      </c>
      <c r="D171">
        <f>OR(P171 = "Woods_Sureflex", P171 = "Falk_T10_Grid")</f>
        <v/>
      </c>
      <c r="E171">
        <f>IF(AND(C171="Y", D171=TRUE),"Y","N")</f>
        <v/>
      </c>
      <c r="F171" t="inlineStr">
        <is>
          <t>ConTab_BOM_KP_Baseplates_288</t>
        </is>
      </c>
      <c r="G171">
        <f>IF(E171="Y",F171,"")</f>
        <v/>
      </c>
      <c r="H171" s="273" t="inlineStr">
        <is>
          <t>2013-5_6-KP</t>
        </is>
      </c>
      <c r="I171" s="273" t="n"/>
      <c r="J171" s="273" t="n"/>
      <c r="K171" s="273" t="inlineStr">
        <is>
          <t>BaseplateSteel</t>
        </is>
      </c>
      <c r="L171" s="273" t="inlineStr">
        <is>
          <t>Baseplate_Steel</t>
        </is>
      </c>
      <c r="M171" s="273" t="inlineStr">
        <is>
          <t>Steel</t>
        </is>
      </c>
      <c r="N171" t="inlineStr">
        <is>
          <t>284T</t>
        </is>
      </c>
      <c r="O171" t="inlineStr">
        <is>
          <t>:Extended Drip Pan:</t>
        </is>
      </c>
      <c r="P171" s="235" t="inlineStr">
        <is>
          <t>Woods_Spacer</t>
        </is>
      </c>
      <c r="Q171" t="inlineStr">
        <is>
          <t>Woods 8SC</t>
        </is>
      </c>
      <c r="R171" t="inlineStr">
        <is>
          <t>RTF</t>
        </is>
      </c>
      <c r="S171" s="233" t="inlineStr">
        <is>
          <t>B101671</t>
        </is>
      </c>
      <c r="T171" s="233" t="n">
        <v>1712</v>
      </c>
      <c r="U171" s="233" t="inlineStr">
        <is>
          <t>Priced</t>
        </is>
      </c>
      <c r="V171" s="273" t="inlineStr">
        <is>
          <t>LT028</t>
        </is>
      </c>
      <c r="W171" t="n">
        <v>200</v>
      </c>
    </row>
    <row r="172">
      <c r="B172" t="n">
        <v>289</v>
      </c>
      <c r="C172">
        <f>IF(K172 = "BaseplateSteel","Y","N")</f>
        <v/>
      </c>
      <c r="D172">
        <f>OR(P172 = "Woods_Sureflex", P172 = "Falk_T10_Grid")</f>
        <v/>
      </c>
      <c r="E172">
        <f>IF(AND(C172="Y", D172=TRUE),"Y","N")</f>
        <v/>
      </c>
      <c r="F172" t="inlineStr">
        <is>
          <t>ConTab_BOM_KP_Baseplates_289</t>
        </is>
      </c>
      <c r="G172">
        <f>IF(E172="Y",F172,"")</f>
        <v/>
      </c>
      <c r="H172" s="273" t="inlineStr">
        <is>
          <t>2013-5_6-KP</t>
        </is>
      </c>
      <c r="I172" s="273" t="n"/>
      <c r="J172" s="273" t="n"/>
      <c r="K172" s="273" t="inlineStr">
        <is>
          <t>BaseplateSteel</t>
        </is>
      </c>
      <c r="L172" s="273" t="inlineStr">
        <is>
          <t>Baseplate_Steel</t>
        </is>
      </c>
      <c r="M172" s="273" t="inlineStr">
        <is>
          <t>Steel</t>
        </is>
      </c>
      <c r="N172" t="inlineStr">
        <is>
          <t>286T</t>
        </is>
      </c>
      <c r="O172" t="inlineStr">
        <is>
          <t>:Extended Drip Pan:</t>
        </is>
      </c>
      <c r="P172" s="235" t="inlineStr">
        <is>
          <t>Woods_Spacer</t>
        </is>
      </c>
      <c r="Q172" t="inlineStr">
        <is>
          <t>Woods 8SC</t>
        </is>
      </c>
      <c r="R172" t="inlineStr">
        <is>
          <t>RTF</t>
        </is>
      </c>
      <c r="S172" s="233" t="inlineStr">
        <is>
          <t>B101671</t>
        </is>
      </c>
      <c r="T172" s="233" t="n">
        <v>1712</v>
      </c>
      <c r="U172" s="233" t="inlineStr">
        <is>
          <t>Priced</t>
        </is>
      </c>
      <c r="V172" s="273" t="inlineStr">
        <is>
          <t>LT028</t>
        </is>
      </c>
      <c r="W172" t="n">
        <v>200</v>
      </c>
    </row>
    <row r="173">
      <c r="B173" t="n">
        <v>290</v>
      </c>
      <c r="C173">
        <f>IF(K173 = "BaseplateSteel","Y","N")</f>
        <v/>
      </c>
      <c r="D173">
        <f>OR(P173 = "Woods_Sureflex", P173 = "Falk_T10_Grid")</f>
        <v/>
      </c>
      <c r="E173">
        <f>IF(AND(C173="Y", D173=TRUE),"Y","N")</f>
        <v/>
      </c>
      <c r="F173" t="inlineStr">
        <is>
          <t>ConTab_BOM_KP_Baseplates_290</t>
        </is>
      </c>
      <c r="G173">
        <f>IF(E173="Y",F173,"")</f>
        <v/>
      </c>
      <c r="H173" s="273" t="inlineStr">
        <is>
          <t>2013-5_6-KP</t>
        </is>
      </c>
      <c r="I173" s="273" t="n"/>
      <c r="J173" s="273" t="n"/>
      <c r="K173" s="273" t="inlineStr">
        <is>
          <t>BaseplateSteel</t>
        </is>
      </c>
      <c r="L173" s="273" t="inlineStr">
        <is>
          <t>Baseplate_Steel</t>
        </is>
      </c>
      <c r="M173" s="273" t="inlineStr">
        <is>
          <t>Steel</t>
        </is>
      </c>
      <c r="N173" t="inlineStr">
        <is>
          <t>284TS</t>
        </is>
      </c>
      <c r="O173" t="inlineStr">
        <is>
          <t>:Extended Drip Pan:</t>
        </is>
      </c>
      <c r="P173" s="235" t="inlineStr">
        <is>
          <t>Woods_Spacer</t>
        </is>
      </c>
      <c r="Q173" t="inlineStr">
        <is>
          <t>Woods 8SC</t>
        </is>
      </c>
      <c r="R173" t="inlineStr">
        <is>
          <t>RTF</t>
        </is>
      </c>
      <c r="S173" s="233" t="inlineStr">
        <is>
          <t>B101672</t>
        </is>
      </c>
      <c r="T173" s="233" t="n">
        <v>1640</v>
      </c>
      <c r="U173" s="233" t="inlineStr">
        <is>
          <t>Priced</t>
        </is>
      </c>
      <c r="V173" s="273" t="inlineStr">
        <is>
          <t>LT028</t>
        </is>
      </c>
      <c r="W173" t="n">
        <v>200</v>
      </c>
    </row>
    <row r="174">
      <c r="B174" t="n">
        <v>291</v>
      </c>
      <c r="C174">
        <f>IF(K174 = "BaseplateSteel","Y","N")</f>
        <v/>
      </c>
      <c r="D174">
        <f>OR(P174 = "Woods_Sureflex", P174 = "Falk_T10_Grid")</f>
        <v/>
      </c>
      <c r="E174">
        <f>IF(AND(C174="Y", D174=TRUE),"Y","N")</f>
        <v/>
      </c>
      <c r="F174" t="inlineStr">
        <is>
          <t>ConTab_BOM_KP_Baseplates_291</t>
        </is>
      </c>
      <c r="G174">
        <f>IF(E174="Y",F174,"")</f>
        <v/>
      </c>
      <c r="H174" s="273" t="inlineStr">
        <is>
          <t>2013-5_6-KP</t>
        </is>
      </c>
      <c r="I174" s="273" t="n"/>
      <c r="J174" s="273" t="n"/>
      <c r="K174" s="273" t="inlineStr">
        <is>
          <t>BaseplateSteel</t>
        </is>
      </c>
      <c r="L174" s="273" t="inlineStr">
        <is>
          <t>Baseplate_Steel</t>
        </is>
      </c>
      <c r="M174" s="273" t="inlineStr">
        <is>
          <t>Steel</t>
        </is>
      </c>
      <c r="N174" t="inlineStr">
        <is>
          <t>286TS</t>
        </is>
      </c>
      <c r="O174" t="inlineStr">
        <is>
          <t>:Extended Drip Pan:</t>
        </is>
      </c>
      <c r="P174" s="235" t="inlineStr">
        <is>
          <t>Woods_Spacer</t>
        </is>
      </c>
      <c r="Q174" t="inlineStr">
        <is>
          <t>Woods 8SC</t>
        </is>
      </c>
      <c r="R174" t="inlineStr">
        <is>
          <t>RTF</t>
        </is>
      </c>
      <c r="S174" s="233" t="inlineStr">
        <is>
          <t>B101672</t>
        </is>
      </c>
      <c r="T174" s="233" t="n">
        <v>1640</v>
      </c>
      <c r="U174" s="233" t="inlineStr">
        <is>
          <t>Priced</t>
        </is>
      </c>
      <c r="V174" s="273" t="inlineStr">
        <is>
          <t>LT028</t>
        </is>
      </c>
      <c r="W174" t="n">
        <v>200</v>
      </c>
    </row>
    <row r="175">
      <c r="B175" t="n">
        <v>292</v>
      </c>
      <c r="C175">
        <f>IF(K175 = "BaseplateSteel","Y","N")</f>
        <v/>
      </c>
      <c r="D175">
        <f>OR(P175 = "Woods_Sureflex", P175 = "Falk_T10_Grid")</f>
        <v/>
      </c>
      <c r="E175">
        <f>IF(AND(C175="Y", D175=TRUE),"Y","N")</f>
        <v/>
      </c>
      <c r="F175" t="inlineStr">
        <is>
          <t>ConTab_BOM_KP_Baseplates_292</t>
        </is>
      </c>
      <c r="G175">
        <f>IF(E175="Y",F175,"")</f>
        <v/>
      </c>
      <c r="H175" s="273" t="inlineStr">
        <is>
          <t>2013-5_6-KP</t>
        </is>
      </c>
      <c r="I175" s="273" t="n"/>
      <c r="J175" s="273" t="n"/>
      <c r="K175" s="273" t="inlineStr">
        <is>
          <t>BaseplateSteel</t>
        </is>
      </c>
      <c r="L175" s="273" t="inlineStr">
        <is>
          <t>Baseplate_Steel</t>
        </is>
      </c>
      <c r="M175" s="273" t="inlineStr">
        <is>
          <t>Steel</t>
        </is>
      </c>
      <c r="N175" t="inlineStr">
        <is>
          <t>182T</t>
        </is>
      </c>
      <c r="O175" t="inlineStr">
        <is>
          <t>:Extended Drip Pan:</t>
        </is>
      </c>
      <c r="P175" s="235" t="inlineStr">
        <is>
          <t>Falk_Spacer</t>
        </is>
      </c>
      <c r="Q175" t="inlineStr">
        <is>
          <t>Falk 1020T31</t>
        </is>
      </c>
      <c r="R175" t="inlineStr">
        <is>
          <t>RTF</t>
        </is>
      </c>
      <c r="S175" s="233" t="inlineStr">
        <is>
          <t>B101673</t>
        </is>
      </c>
      <c r="T175" s="233" t="n">
        <v>1440</v>
      </c>
      <c r="U175" s="233" t="inlineStr">
        <is>
          <t>Priced</t>
        </is>
      </c>
      <c r="V175" s="273" t="inlineStr">
        <is>
          <t>LT028</t>
        </is>
      </c>
      <c r="W175" t="n">
        <v>60</v>
      </c>
    </row>
    <row r="176">
      <c r="B176" t="n">
        <v>293</v>
      </c>
      <c r="C176">
        <f>IF(K176 = "BaseplateSteel","Y","N")</f>
        <v/>
      </c>
      <c r="D176">
        <f>OR(P176 = "Woods_Sureflex", P176 = "Falk_T10_Grid")</f>
        <v/>
      </c>
      <c r="E176">
        <f>IF(AND(C176="Y", D176=TRUE),"Y","N")</f>
        <v/>
      </c>
      <c r="F176" t="inlineStr">
        <is>
          <t>ConTab_BOM_KP_Baseplates_293</t>
        </is>
      </c>
      <c r="G176">
        <f>IF(E176="Y",F176,"")</f>
        <v/>
      </c>
      <c r="H176" s="273" t="inlineStr">
        <is>
          <t>2013-5_6-KP</t>
        </is>
      </c>
      <c r="I176" s="273" t="n"/>
      <c r="J176" s="273" t="n"/>
      <c r="K176" s="273" t="inlineStr">
        <is>
          <t>BaseplateSteel</t>
        </is>
      </c>
      <c r="L176" s="273" t="inlineStr">
        <is>
          <t>Baseplate_Steel</t>
        </is>
      </c>
      <c r="M176" s="273" t="inlineStr">
        <is>
          <t>Steel</t>
        </is>
      </c>
      <c r="N176" t="inlineStr">
        <is>
          <t>184T</t>
        </is>
      </c>
      <c r="O176" t="inlineStr">
        <is>
          <t>:Extended Drip Pan:</t>
        </is>
      </c>
      <c r="P176" s="235" t="inlineStr">
        <is>
          <t>Falk_Spacer</t>
        </is>
      </c>
      <c r="Q176" t="inlineStr">
        <is>
          <t>Falk 1020T31</t>
        </is>
      </c>
      <c r="R176" t="inlineStr">
        <is>
          <t>RTF</t>
        </is>
      </c>
      <c r="S176" s="233" t="inlineStr">
        <is>
          <t>B101673</t>
        </is>
      </c>
      <c r="T176" s="233" t="n">
        <v>1440</v>
      </c>
      <c r="U176" s="233" t="inlineStr">
        <is>
          <t>Priced</t>
        </is>
      </c>
      <c r="V176" s="273" t="inlineStr">
        <is>
          <t>LT028</t>
        </is>
      </c>
      <c r="W176" t="n">
        <v>60</v>
      </c>
    </row>
    <row r="177">
      <c r="B177" t="n">
        <v>294</v>
      </c>
      <c r="C177">
        <f>IF(K177 = "BaseplateSteel","Y","N")</f>
        <v/>
      </c>
      <c r="D177">
        <f>OR(P177 = "Woods_Sureflex", P177 = "Falk_T10_Grid")</f>
        <v/>
      </c>
      <c r="E177">
        <f>IF(AND(C177="Y", D177=TRUE),"Y","N")</f>
        <v/>
      </c>
      <c r="F177" t="inlineStr">
        <is>
          <t>ConTab_BOM_KP_Baseplates_294</t>
        </is>
      </c>
      <c r="G177">
        <f>IF(E177="Y",F177,"")</f>
        <v/>
      </c>
      <c r="H177" s="273" t="inlineStr">
        <is>
          <t>2013-5_6-KP</t>
        </is>
      </c>
      <c r="I177" s="273" t="n"/>
      <c r="J177" s="273" t="n"/>
      <c r="K177" s="273" t="inlineStr">
        <is>
          <t>BaseplateSteel</t>
        </is>
      </c>
      <c r="L177" s="273" t="inlineStr">
        <is>
          <t>Baseplate_Steel</t>
        </is>
      </c>
      <c r="M177" s="273" t="inlineStr">
        <is>
          <t>Steel</t>
        </is>
      </c>
      <c r="N177" t="inlineStr">
        <is>
          <t>213T</t>
        </is>
      </c>
      <c r="O177" t="inlineStr">
        <is>
          <t>:Extended Drip Pan:</t>
        </is>
      </c>
      <c r="P177" s="235" t="inlineStr">
        <is>
          <t>Falk_Spacer</t>
        </is>
      </c>
      <c r="Q177" t="inlineStr">
        <is>
          <t>Falk 1030T31</t>
        </is>
      </c>
      <c r="R177" t="inlineStr">
        <is>
          <t>RTF</t>
        </is>
      </c>
      <c r="S177" s="233" t="inlineStr">
        <is>
          <t>B101674</t>
        </is>
      </c>
      <c r="T177" s="233" t="n">
        <v>1504</v>
      </c>
      <c r="U177" s="233" t="inlineStr">
        <is>
          <t>Priced</t>
        </is>
      </c>
      <c r="V177" s="273" t="inlineStr">
        <is>
          <t>LT028</t>
        </is>
      </c>
      <c r="W177" t="n">
        <v>70</v>
      </c>
    </row>
    <row r="178">
      <c r="B178" t="n">
        <v>295</v>
      </c>
      <c r="C178">
        <f>IF(K178 = "BaseplateSteel","Y","N")</f>
        <v/>
      </c>
      <c r="D178">
        <f>OR(P178 = "Woods_Sureflex", P178 = "Falk_T10_Grid")</f>
        <v/>
      </c>
      <c r="E178">
        <f>IF(AND(C178="Y", D178=TRUE),"Y","N")</f>
        <v/>
      </c>
      <c r="F178" t="inlineStr">
        <is>
          <t>ConTab_BOM_KP_Baseplates_295</t>
        </is>
      </c>
      <c r="G178">
        <f>IF(E178="Y",F178,"")</f>
        <v/>
      </c>
      <c r="H178" s="273" t="inlineStr">
        <is>
          <t>2013-5_6-KP</t>
        </is>
      </c>
      <c r="I178" s="273" t="n"/>
      <c r="J178" s="273" t="n"/>
      <c r="K178" s="273" t="inlineStr">
        <is>
          <t>BaseplateSteel</t>
        </is>
      </c>
      <c r="L178" s="273" t="inlineStr">
        <is>
          <t>Baseplate_Steel</t>
        </is>
      </c>
      <c r="M178" s="273" t="inlineStr">
        <is>
          <t>Steel</t>
        </is>
      </c>
      <c r="N178" t="inlineStr">
        <is>
          <t>215T</t>
        </is>
      </c>
      <c r="O178" t="inlineStr">
        <is>
          <t>:Extended Drip Pan:</t>
        </is>
      </c>
      <c r="P178" s="235" t="inlineStr">
        <is>
          <t>Falk_Spacer</t>
        </is>
      </c>
      <c r="Q178" t="inlineStr">
        <is>
          <t>Falk 1030T31</t>
        </is>
      </c>
      <c r="R178" t="inlineStr">
        <is>
          <t>RTF</t>
        </is>
      </c>
      <c r="S178" s="233" t="inlineStr">
        <is>
          <t>B101674</t>
        </is>
      </c>
      <c r="T178" s="233" t="n">
        <v>1504</v>
      </c>
      <c r="U178" s="233" t="inlineStr">
        <is>
          <t>Priced</t>
        </is>
      </c>
      <c r="V178" s="273" t="inlineStr">
        <is>
          <t>LT028</t>
        </is>
      </c>
      <c r="W178" t="n">
        <v>70</v>
      </c>
    </row>
    <row r="179">
      <c r="B179" t="n">
        <v>296</v>
      </c>
      <c r="C179">
        <f>IF(K179 = "BaseplateSteel","Y","N")</f>
        <v/>
      </c>
      <c r="D179">
        <f>OR(P179 = "Woods_Sureflex", P179 = "Falk_T10_Grid")</f>
        <v/>
      </c>
      <c r="E179">
        <f>IF(AND(C179="Y", D179=TRUE),"Y","N")</f>
        <v/>
      </c>
      <c r="F179" t="inlineStr">
        <is>
          <t>ConTab_BOM_KP_Baseplates_296</t>
        </is>
      </c>
      <c r="G179">
        <f>IF(E179="Y",F179,"")</f>
        <v/>
      </c>
      <c r="H179" s="273" t="inlineStr">
        <is>
          <t>2013-5_6-KP</t>
        </is>
      </c>
      <c r="I179" s="273" t="n"/>
      <c r="J179" s="273" t="n"/>
      <c r="K179" s="273" t="inlineStr">
        <is>
          <t>BaseplateSteel</t>
        </is>
      </c>
      <c r="L179" s="273" t="inlineStr">
        <is>
          <t>Baseplate_Steel</t>
        </is>
      </c>
      <c r="M179" s="273" t="inlineStr">
        <is>
          <t>Steel</t>
        </is>
      </c>
      <c r="N179" t="inlineStr">
        <is>
          <t>254T</t>
        </is>
      </c>
      <c r="O179" t="inlineStr">
        <is>
          <t>:Extended Drip Pan:</t>
        </is>
      </c>
      <c r="P179" s="235" t="inlineStr">
        <is>
          <t>Falk_Spacer</t>
        </is>
      </c>
      <c r="Q179" t="inlineStr">
        <is>
          <t>Falk 1040T31</t>
        </is>
      </c>
      <c r="R179" t="inlineStr">
        <is>
          <t>RTF</t>
        </is>
      </c>
      <c r="S179" s="233" t="inlineStr">
        <is>
          <t>B101675</t>
        </is>
      </c>
      <c r="T179" s="233" t="n">
        <v>1574</v>
      </c>
      <c r="U179" s="233" t="inlineStr">
        <is>
          <t>Priced</t>
        </is>
      </c>
      <c r="V179" s="273" t="inlineStr">
        <is>
          <t>LT028</t>
        </is>
      </c>
      <c r="W179" t="n">
        <v>135</v>
      </c>
    </row>
    <row r="180">
      <c r="B180" t="n">
        <v>297</v>
      </c>
      <c r="C180">
        <f>IF(K180 = "BaseplateSteel","Y","N")</f>
        <v/>
      </c>
      <c r="D180">
        <f>OR(P180 = "Woods_Sureflex", P180 = "Falk_T10_Grid")</f>
        <v/>
      </c>
      <c r="E180">
        <f>IF(AND(C180="Y", D180=TRUE),"Y","N")</f>
        <v/>
      </c>
      <c r="F180" t="inlineStr">
        <is>
          <t>ConTab_BOM_KP_Baseplates_297</t>
        </is>
      </c>
      <c r="G180">
        <f>IF(E180="Y",F180,"")</f>
        <v/>
      </c>
      <c r="H180" s="273" t="inlineStr">
        <is>
          <t>2013-5_6-KP</t>
        </is>
      </c>
      <c r="I180" s="273" t="n"/>
      <c r="J180" s="273" t="n"/>
      <c r="K180" s="273" t="inlineStr">
        <is>
          <t>BaseplateSteel</t>
        </is>
      </c>
      <c r="L180" s="273" t="inlineStr">
        <is>
          <t>Baseplate_Steel</t>
        </is>
      </c>
      <c r="M180" s="273" t="inlineStr">
        <is>
          <t>Steel</t>
        </is>
      </c>
      <c r="N180" t="inlineStr">
        <is>
          <t>256T</t>
        </is>
      </c>
      <c r="O180" t="inlineStr">
        <is>
          <t>:Extended Drip Pan:</t>
        </is>
      </c>
      <c r="P180" s="235" t="inlineStr">
        <is>
          <t>Falk_Spacer</t>
        </is>
      </c>
      <c r="Q180" t="inlineStr">
        <is>
          <t>Falk 1040T31</t>
        </is>
      </c>
      <c r="R180" t="inlineStr">
        <is>
          <t>RTF</t>
        </is>
      </c>
      <c r="S180" s="233" t="inlineStr">
        <is>
          <t>B101675</t>
        </is>
      </c>
      <c r="T180" s="233" t="n">
        <v>1574</v>
      </c>
      <c r="U180" s="233" t="inlineStr">
        <is>
          <t>Priced</t>
        </is>
      </c>
      <c r="V180" s="273" t="inlineStr">
        <is>
          <t>LT028</t>
        </is>
      </c>
      <c r="W180" t="n">
        <v>135</v>
      </c>
    </row>
    <row r="181">
      <c r="B181" t="n">
        <v>298</v>
      </c>
      <c r="C181">
        <f>IF(K181 = "BaseplateSteel","Y","N")</f>
        <v/>
      </c>
      <c r="D181">
        <f>OR(P181 = "Woods_Sureflex", P181 = "Falk_T10_Grid")</f>
        <v/>
      </c>
      <c r="E181">
        <f>IF(AND(C181="Y", D181=TRUE),"Y","N")</f>
        <v/>
      </c>
      <c r="F181" t="inlineStr">
        <is>
          <t>ConTab_BOM_KP_Baseplates_298</t>
        </is>
      </c>
      <c r="G181">
        <f>IF(E181="Y",F181,"")</f>
        <v/>
      </c>
      <c r="H181" s="273" t="inlineStr">
        <is>
          <t>2013-5_6-KP</t>
        </is>
      </c>
      <c r="I181" s="273" t="n"/>
      <c r="J181" s="273" t="n"/>
      <c r="K181" s="273" t="inlineStr">
        <is>
          <t>BaseplateSteel</t>
        </is>
      </c>
      <c r="L181" s="273" t="inlineStr">
        <is>
          <t>Baseplate_Steel</t>
        </is>
      </c>
      <c r="M181" s="273" t="inlineStr">
        <is>
          <t>Steel</t>
        </is>
      </c>
      <c r="N181" t="inlineStr">
        <is>
          <t>284T</t>
        </is>
      </c>
      <c r="O181" t="inlineStr">
        <is>
          <t>:Extended Drip Pan:</t>
        </is>
      </c>
      <c r="P181" s="235" t="inlineStr">
        <is>
          <t>Falk_Spacer</t>
        </is>
      </c>
      <c r="Q181" t="inlineStr">
        <is>
          <t>Falk 1050T31</t>
        </is>
      </c>
      <c r="R181" t="inlineStr">
        <is>
          <t>RTF</t>
        </is>
      </c>
      <c r="S181" s="233" t="inlineStr">
        <is>
          <t>B101676</t>
        </is>
      </c>
      <c r="T181" s="233" t="n">
        <v>1712</v>
      </c>
      <c r="U181" s="233" t="inlineStr">
        <is>
          <t>Priced</t>
        </is>
      </c>
      <c r="V181" s="273" t="inlineStr">
        <is>
          <t>LT028</t>
        </is>
      </c>
      <c r="W181" t="n">
        <v>200</v>
      </c>
    </row>
    <row r="182">
      <c r="B182" t="n">
        <v>299</v>
      </c>
      <c r="C182">
        <f>IF(K182 = "BaseplateSteel","Y","N")</f>
        <v/>
      </c>
      <c r="D182">
        <f>OR(P182 = "Woods_Sureflex", P182 = "Falk_T10_Grid")</f>
        <v/>
      </c>
      <c r="E182">
        <f>IF(AND(C182="Y", D182=TRUE),"Y","N")</f>
        <v/>
      </c>
      <c r="F182" t="inlineStr">
        <is>
          <t>ConTab_BOM_KP_Baseplates_299</t>
        </is>
      </c>
      <c r="G182">
        <f>IF(E182="Y",F182,"")</f>
        <v/>
      </c>
      <c r="H182" s="273" t="inlineStr">
        <is>
          <t>2013-5_6-KP</t>
        </is>
      </c>
      <c r="I182" s="273" t="n"/>
      <c r="J182" s="273" t="n"/>
      <c r="K182" s="273" t="inlineStr">
        <is>
          <t>BaseplateSteel</t>
        </is>
      </c>
      <c r="L182" s="273" t="inlineStr">
        <is>
          <t>Baseplate_Steel</t>
        </is>
      </c>
      <c r="M182" s="273" t="inlineStr">
        <is>
          <t>Steel</t>
        </is>
      </c>
      <c r="N182" t="inlineStr">
        <is>
          <t>286T</t>
        </is>
      </c>
      <c r="O182" t="inlineStr">
        <is>
          <t>:Extended Drip Pan:</t>
        </is>
      </c>
      <c r="P182" s="235" t="inlineStr">
        <is>
          <t>Falk_Spacer</t>
        </is>
      </c>
      <c r="Q182" t="inlineStr">
        <is>
          <t>Falk 1050T31</t>
        </is>
      </c>
      <c r="R182" t="inlineStr">
        <is>
          <t>RTF</t>
        </is>
      </c>
      <c r="S182" s="233" t="inlineStr">
        <is>
          <t>B101676</t>
        </is>
      </c>
      <c r="T182" s="233" t="n">
        <v>1712</v>
      </c>
      <c r="U182" s="233" t="inlineStr">
        <is>
          <t>Priced</t>
        </is>
      </c>
      <c r="V182" s="273" t="inlineStr">
        <is>
          <t>LT028</t>
        </is>
      </c>
      <c r="W182" t="n">
        <v>200</v>
      </c>
    </row>
    <row r="183">
      <c r="B183" t="n">
        <v>300</v>
      </c>
      <c r="C183">
        <f>IF(K183 = "BaseplateSteel","Y","N")</f>
        <v/>
      </c>
      <c r="D183">
        <f>OR(P183 = "Woods_Sureflex", P183 = "Falk_T10_Grid")</f>
        <v/>
      </c>
      <c r="E183">
        <f>IF(AND(C183="Y", D183=TRUE),"Y","N")</f>
        <v/>
      </c>
      <c r="F183" t="inlineStr">
        <is>
          <t>ConTab_BOM_KP_Baseplates_300</t>
        </is>
      </c>
      <c r="G183">
        <f>IF(E183="Y",F183,"")</f>
        <v/>
      </c>
      <c r="H183" s="273" t="inlineStr">
        <is>
          <t>2013-5_6-KP</t>
        </is>
      </c>
      <c r="I183" s="273" t="n"/>
      <c r="J183" s="273" t="n"/>
      <c r="K183" s="273" t="inlineStr">
        <is>
          <t>BaseplateSteel</t>
        </is>
      </c>
      <c r="L183" s="273" t="inlineStr">
        <is>
          <t>Baseplate_Steel</t>
        </is>
      </c>
      <c r="M183" s="273" t="inlineStr">
        <is>
          <t>Steel</t>
        </is>
      </c>
      <c r="N183" t="inlineStr">
        <is>
          <t>284TS</t>
        </is>
      </c>
      <c r="O183" t="inlineStr">
        <is>
          <t>:Extended Drip Pan:</t>
        </is>
      </c>
      <c r="P183" s="235" t="inlineStr">
        <is>
          <t>Falk_Spacer</t>
        </is>
      </c>
      <c r="Q183" t="inlineStr">
        <is>
          <t>Falk 1040T31</t>
        </is>
      </c>
      <c r="R183" t="inlineStr">
        <is>
          <t>RTF</t>
        </is>
      </c>
      <c r="S183" s="233" t="inlineStr">
        <is>
          <t>B101677</t>
        </is>
      </c>
      <c r="T183" s="233" t="n">
        <v>1640</v>
      </c>
      <c r="U183" s="233" t="inlineStr">
        <is>
          <t>Priced</t>
        </is>
      </c>
      <c r="V183" s="273" t="inlineStr">
        <is>
          <t>LT028</t>
        </is>
      </c>
      <c r="W183" t="n">
        <v>200</v>
      </c>
    </row>
    <row r="184">
      <c r="B184" t="n">
        <v>301</v>
      </c>
      <c r="C184">
        <f>IF(K184 = "BaseplateSteel","Y","N")</f>
        <v/>
      </c>
      <c r="D184">
        <f>OR(P184 = "Woods_Sureflex", P184 = "Falk_T10_Grid")</f>
        <v/>
      </c>
      <c r="E184">
        <f>IF(AND(C184="Y", D184=TRUE),"Y","N")</f>
        <v/>
      </c>
      <c r="F184" t="inlineStr">
        <is>
          <t>ConTab_BOM_KP_Baseplates_301</t>
        </is>
      </c>
      <c r="G184">
        <f>IF(E184="Y",F184,"")</f>
        <v/>
      </c>
      <c r="H184" s="273" t="inlineStr">
        <is>
          <t>2013-5_6-KP</t>
        </is>
      </c>
      <c r="I184" s="273" t="n"/>
      <c r="J184" s="273" t="n"/>
      <c r="K184" s="273" t="inlineStr">
        <is>
          <t>BaseplateSteel</t>
        </is>
      </c>
      <c r="L184" s="273" t="inlineStr">
        <is>
          <t>Baseplate_Steel</t>
        </is>
      </c>
      <c r="M184" s="273" t="inlineStr">
        <is>
          <t>Steel</t>
        </is>
      </c>
      <c r="N184" t="inlineStr">
        <is>
          <t>286TS</t>
        </is>
      </c>
      <c r="O184" t="inlineStr">
        <is>
          <t>:Extended Drip Pan:</t>
        </is>
      </c>
      <c r="P184" s="235" t="inlineStr">
        <is>
          <t>Falk_Spacer</t>
        </is>
      </c>
      <c r="Q184" t="inlineStr">
        <is>
          <t>Falk 1040T31</t>
        </is>
      </c>
      <c r="R184" t="inlineStr">
        <is>
          <t>RTF</t>
        </is>
      </c>
      <c r="S184" s="233" t="inlineStr">
        <is>
          <t>B101677</t>
        </is>
      </c>
      <c r="T184" s="233" t="n">
        <v>1640</v>
      </c>
      <c r="U184" s="233" t="inlineStr">
        <is>
          <t>Priced</t>
        </is>
      </c>
      <c r="V184" s="273" t="inlineStr">
        <is>
          <t>LT028</t>
        </is>
      </c>
      <c r="W184" t="n">
        <v>200</v>
      </c>
    </row>
    <row r="185">
      <c r="B185" t="n">
        <v>342</v>
      </c>
      <c r="C185">
        <f>IF(K185 = "BaseplateSteel","Y","N")</f>
        <v/>
      </c>
      <c r="D185">
        <f>OR(P185 = "Woods_Sureflex", P185 = "Falk_T10_Grid")</f>
        <v/>
      </c>
      <c r="E185">
        <f>IF(AND(C185="Y", D185=TRUE),"Y","N")</f>
        <v/>
      </c>
      <c r="F185" t="inlineStr">
        <is>
          <t>ConTab_BOM_KP_Baseplates_342</t>
        </is>
      </c>
      <c r="G185">
        <f>IF(E185="Y",F185,"")</f>
        <v/>
      </c>
      <c r="H185" s="273" t="inlineStr">
        <is>
          <t>2013-5_6-KP</t>
        </is>
      </c>
      <c r="I185" s="273" t="n"/>
      <c r="J185" s="273" t="n"/>
      <c r="K185" s="273" t="inlineStr">
        <is>
          <t>Baseplate_Special</t>
        </is>
      </c>
      <c r="L185" s="273" t="inlineStr">
        <is>
          <t>Baseplate_Special</t>
        </is>
      </c>
      <c r="M185" s="273" t="inlineStr">
        <is>
          <t>Special</t>
        </is>
      </c>
      <c r="P185" s="235" t="n"/>
      <c r="R185" t="inlineStr">
        <is>
          <t>RTF</t>
        </is>
      </c>
      <c r="S185" s="235" t="inlineStr">
        <is>
          <t>B101505</t>
        </is>
      </c>
      <c r="T185" s="233" t="n">
        <v>0</v>
      </c>
      <c r="U185" s="233" t="inlineStr">
        <is>
          <t>RFQ</t>
        </is>
      </c>
      <c r="V185" s="273" t="inlineStr">
        <is>
          <t>LT029</t>
        </is>
      </c>
    </row>
    <row r="186">
      <c r="B186" t="n">
        <v>343</v>
      </c>
      <c r="C186">
        <f>IF(K186 = "BaseplateSteel","Y","N")</f>
        <v/>
      </c>
      <c r="D186">
        <f>OR(P186 = "Woods_Sureflex", P186 = "Falk_T10_Grid")</f>
        <v/>
      </c>
      <c r="E186">
        <f>IF(AND(C186="Y", D186=TRUE),"Y","N")</f>
        <v/>
      </c>
      <c r="F186" t="inlineStr">
        <is>
          <t>ConTab_BOM_KP_Baseplates_343</t>
        </is>
      </c>
      <c r="G186">
        <f>IF(E186="Y",F186,"")</f>
        <v/>
      </c>
      <c r="H186" s="273" t="inlineStr">
        <is>
          <t>3095-7_8-KP</t>
        </is>
      </c>
      <c r="I186" s="273" t="inlineStr">
        <is>
          <t>:2:3:</t>
        </is>
      </c>
      <c r="J186" s="273" t="inlineStr">
        <is>
          <t>:X2:X3:</t>
        </is>
      </c>
      <c r="K186" s="273" t="inlineStr">
        <is>
          <t>BaseplateSteel</t>
        </is>
      </c>
      <c r="L186" s="273" t="inlineStr">
        <is>
          <t>Baseplate_Steel</t>
        </is>
      </c>
      <c r="M186" s="273" t="inlineStr">
        <is>
          <t>Steel</t>
        </is>
      </c>
      <c r="N186" t="inlineStr">
        <is>
          <t>143T</t>
        </is>
      </c>
      <c r="O186" t="inlineStr">
        <is>
          <t>:No Drip Pan:Standard Drip Pan:</t>
        </is>
      </c>
      <c r="P186" s="235" t="inlineStr">
        <is>
          <t>Woods_Sureflex</t>
        </is>
      </c>
      <c r="Q186" t="inlineStr">
        <is>
          <t>Woods 4S</t>
        </is>
      </c>
      <c r="R186" t="n">
        <v>96700647</v>
      </c>
      <c r="S186" s="233" t="inlineStr">
        <is>
          <t>B101698</t>
        </is>
      </c>
      <c r="T186" s="233" t="n">
        <v>688</v>
      </c>
      <c r="U186" s="233" t="inlineStr">
        <is>
          <t>Priced</t>
        </is>
      </c>
      <c r="V186" s="273" t="inlineStr">
        <is>
          <t>LT028</t>
        </is>
      </c>
      <c r="W186" t="n">
        <v>35</v>
      </c>
    </row>
    <row r="187">
      <c r="B187" t="n">
        <v>344</v>
      </c>
      <c r="C187">
        <f>IF(K187 = "BaseplateSteel","Y","N")</f>
        <v/>
      </c>
      <c r="D187">
        <f>OR(P187 = "Woods_Sureflex", P187 = "Falk_T10_Grid")</f>
        <v/>
      </c>
      <c r="E187">
        <f>IF(AND(C187="Y", D187=TRUE),"Y","N")</f>
        <v/>
      </c>
      <c r="F187" t="inlineStr">
        <is>
          <t>ConTab_BOM_KP_Baseplates_344</t>
        </is>
      </c>
      <c r="G187">
        <f>IF(E187="Y",F187,"")</f>
        <v/>
      </c>
      <c r="H187" s="273" t="inlineStr">
        <is>
          <t>3095-7_8-KP</t>
        </is>
      </c>
      <c r="I187" s="273" t="inlineStr">
        <is>
          <t>:2:3:</t>
        </is>
      </c>
      <c r="J187" s="273" t="inlineStr">
        <is>
          <t>:X2:X3:</t>
        </is>
      </c>
      <c r="K187" s="273" t="inlineStr">
        <is>
          <t>BaseplateSteel</t>
        </is>
      </c>
      <c r="L187" s="273" t="inlineStr">
        <is>
          <t>Baseplate_Steel</t>
        </is>
      </c>
      <c r="M187" s="273" t="inlineStr">
        <is>
          <t>Steel</t>
        </is>
      </c>
      <c r="N187" t="inlineStr">
        <is>
          <t>145T</t>
        </is>
      </c>
      <c r="O187" t="inlineStr">
        <is>
          <t>:No Drip Pan:Standard Drip Pan:</t>
        </is>
      </c>
      <c r="P187" s="235" t="inlineStr">
        <is>
          <t>Woods_Sureflex</t>
        </is>
      </c>
      <c r="Q187" t="inlineStr">
        <is>
          <t>Woods 4S</t>
        </is>
      </c>
      <c r="R187" t="n">
        <v>96700647</v>
      </c>
      <c r="S187" s="233" t="inlineStr">
        <is>
          <t>B101698</t>
        </is>
      </c>
      <c r="T187" s="233" t="n">
        <v>688</v>
      </c>
      <c r="U187" s="233" t="inlineStr">
        <is>
          <t>Priced</t>
        </is>
      </c>
      <c r="V187" s="273" t="inlineStr">
        <is>
          <t>LT028</t>
        </is>
      </c>
      <c r="W187" t="n">
        <v>35</v>
      </c>
    </row>
    <row r="188">
      <c r="B188" t="n">
        <v>345</v>
      </c>
      <c r="C188">
        <f>IF(K188 = "BaseplateSteel","Y","N")</f>
        <v/>
      </c>
      <c r="D188">
        <f>OR(P188 = "Woods_Sureflex", P188 = "Falk_T10_Grid")</f>
        <v/>
      </c>
      <c r="E188">
        <f>IF(AND(C188="Y", D188=TRUE),"Y","N")</f>
        <v/>
      </c>
      <c r="F188" t="inlineStr">
        <is>
          <t>ConTab_BOM_KP_Baseplates_345</t>
        </is>
      </c>
      <c r="G188">
        <f>IF(E188="Y",F188,"")</f>
        <v/>
      </c>
      <c r="H188" s="273" t="inlineStr">
        <is>
          <t>3095-7_8-KP</t>
        </is>
      </c>
      <c r="I188" s="273" t="inlineStr">
        <is>
          <t>:2:3:</t>
        </is>
      </c>
      <c r="J188" s="273" t="inlineStr">
        <is>
          <t>:X2:X3:</t>
        </is>
      </c>
      <c r="K188" s="273" t="inlineStr">
        <is>
          <t>BaseplateSteel</t>
        </is>
      </c>
      <c r="L188" s="273" t="inlineStr">
        <is>
          <t>Baseplate_Steel</t>
        </is>
      </c>
      <c r="M188" s="273" t="inlineStr">
        <is>
          <t>Steel</t>
        </is>
      </c>
      <c r="N188" t="inlineStr">
        <is>
          <t>182T</t>
        </is>
      </c>
      <c r="O188" t="inlineStr">
        <is>
          <t>:No Drip Pan:Standard Drip Pan:</t>
        </is>
      </c>
      <c r="P188" s="235" t="inlineStr">
        <is>
          <t>Woods_Sureflex</t>
        </is>
      </c>
      <c r="Q188" t="inlineStr">
        <is>
          <t>Woods 5S</t>
        </is>
      </c>
      <c r="R188" t="n">
        <v>96700648</v>
      </c>
      <c r="S188" s="233" t="inlineStr">
        <is>
          <t>B101699</t>
        </is>
      </c>
      <c r="T188" s="233" t="n">
        <v>758</v>
      </c>
      <c r="U188" s="233" t="inlineStr">
        <is>
          <t>Priced</t>
        </is>
      </c>
      <c r="V188" s="273" t="inlineStr">
        <is>
          <t>LT028</t>
        </is>
      </c>
      <c r="W188" t="n">
        <v>60</v>
      </c>
    </row>
    <row r="189">
      <c r="B189" t="n">
        <v>346</v>
      </c>
      <c r="C189">
        <f>IF(K189 = "BaseplateSteel","Y","N")</f>
        <v/>
      </c>
      <c r="D189">
        <f>OR(P189 = "Woods_Sureflex", P189 = "Falk_T10_Grid")</f>
        <v/>
      </c>
      <c r="E189">
        <f>IF(AND(C189="Y", D189=TRUE),"Y","N")</f>
        <v/>
      </c>
      <c r="F189" t="inlineStr">
        <is>
          <t>ConTab_BOM_KP_Baseplates_346</t>
        </is>
      </c>
      <c r="G189">
        <f>IF(E189="Y",F189,"")</f>
        <v/>
      </c>
      <c r="H189" s="273" t="inlineStr">
        <is>
          <t>3095-7_8-KP</t>
        </is>
      </c>
      <c r="I189" s="273" t="inlineStr">
        <is>
          <t>:2:3:</t>
        </is>
      </c>
      <c r="J189" s="273" t="inlineStr">
        <is>
          <t>:X2:X3:</t>
        </is>
      </c>
      <c r="K189" s="273" t="inlineStr">
        <is>
          <t>BaseplateSteel</t>
        </is>
      </c>
      <c r="L189" s="273" t="inlineStr">
        <is>
          <t>Baseplate_Steel</t>
        </is>
      </c>
      <c r="M189" s="273" t="inlineStr">
        <is>
          <t>Steel</t>
        </is>
      </c>
      <c r="N189" t="inlineStr">
        <is>
          <t>184T</t>
        </is>
      </c>
      <c r="O189" t="inlineStr">
        <is>
          <t>:No Drip Pan:Standard Drip Pan:</t>
        </is>
      </c>
      <c r="P189" s="235" t="inlineStr">
        <is>
          <t>Woods_Sureflex</t>
        </is>
      </c>
      <c r="Q189" t="inlineStr">
        <is>
          <t>Woods 5S</t>
        </is>
      </c>
      <c r="R189" t="n">
        <v>96700648</v>
      </c>
      <c r="S189" s="233" t="inlineStr">
        <is>
          <t>B101699</t>
        </is>
      </c>
      <c r="T189" s="233" t="n">
        <v>758</v>
      </c>
      <c r="U189" s="233" t="inlineStr">
        <is>
          <t>Priced</t>
        </is>
      </c>
      <c r="V189" s="273" t="inlineStr">
        <is>
          <t>LT028</t>
        </is>
      </c>
      <c r="W189" t="n">
        <v>60</v>
      </c>
    </row>
    <row r="190">
      <c r="B190" t="n">
        <v>347</v>
      </c>
      <c r="C190">
        <f>IF(K190 = "BaseplateSteel","Y","N")</f>
        <v/>
      </c>
      <c r="D190">
        <f>OR(P190 = "Woods_Sureflex", P190 = "Falk_T10_Grid")</f>
        <v/>
      </c>
      <c r="E190">
        <f>IF(AND(C190="Y", D190=TRUE),"Y","N")</f>
        <v/>
      </c>
      <c r="F190" t="inlineStr">
        <is>
          <t>ConTab_BOM_KP_Baseplates_347</t>
        </is>
      </c>
      <c r="G190">
        <f>IF(E190="Y",F190,"")</f>
        <v/>
      </c>
      <c r="H190" s="273" t="inlineStr">
        <is>
          <t>3095-7_8-KP</t>
        </is>
      </c>
      <c r="I190" s="273" t="inlineStr">
        <is>
          <t>:2:3:</t>
        </is>
      </c>
      <c r="J190" s="273" t="inlineStr">
        <is>
          <t>:X2:X3:</t>
        </is>
      </c>
      <c r="K190" s="273" t="inlineStr">
        <is>
          <t>BaseplateSteel</t>
        </is>
      </c>
      <c r="L190" s="273" t="inlineStr">
        <is>
          <t>Baseplate_Steel</t>
        </is>
      </c>
      <c r="M190" s="273" t="inlineStr">
        <is>
          <t>Steel</t>
        </is>
      </c>
      <c r="N190" t="inlineStr">
        <is>
          <t>213T</t>
        </is>
      </c>
      <c r="O190" t="inlineStr">
        <is>
          <t>:No Drip Pan:Standard Drip Pan:</t>
        </is>
      </c>
      <c r="P190" s="235" t="inlineStr">
        <is>
          <t>Woods_Sureflex</t>
        </is>
      </c>
      <c r="Q190" t="inlineStr">
        <is>
          <t>Woods 7S</t>
        </is>
      </c>
      <c r="R190" t="n">
        <v>96700649</v>
      </c>
      <c r="S190" s="233" t="inlineStr">
        <is>
          <t>B101700</t>
        </is>
      </c>
      <c r="T190" s="233" t="n">
        <v>824</v>
      </c>
      <c r="U190" s="233" t="inlineStr">
        <is>
          <t>Priced</t>
        </is>
      </c>
      <c r="V190" s="273" t="inlineStr">
        <is>
          <t>LT028</t>
        </is>
      </c>
      <c r="W190" t="n">
        <v>70</v>
      </c>
    </row>
    <row r="191">
      <c r="B191" t="n">
        <v>348</v>
      </c>
      <c r="C191">
        <f>IF(K191 = "BaseplateSteel","Y","N")</f>
        <v/>
      </c>
      <c r="D191">
        <f>OR(P191 = "Woods_Sureflex", P191 = "Falk_T10_Grid")</f>
        <v/>
      </c>
      <c r="E191">
        <f>IF(AND(C191="Y", D191=TRUE),"Y","N")</f>
        <v/>
      </c>
      <c r="F191" t="inlineStr">
        <is>
          <t>ConTab_BOM_KP_Baseplates_348</t>
        </is>
      </c>
      <c r="G191">
        <f>IF(E191="Y",F191,"")</f>
        <v/>
      </c>
      <c r="H191" s="273" t="inlineStr">
        <is>
          <t>3095-7_8-KP</t>
        </is>
      </c>
      <c r="I191" s="273" t="inlineStr">
        <is>
          <t>:2:3:</t>
        </is>
      </c>
      <c r="J191" s="273" t="inlineStr">
        <is>
          <t>:X2:X3:</t>
        </is>
      </c>
      <c r="K191" s="273" t="inlineStr">
        <is>
          <t>BaseplateSteel</t>
        </is>
      </c>
      <c r="L191" s="273" t="inlineStr">
        <is>
          <t>Baseplate_Steel</t>
        </is>
      </c>
      <c r="M191" s="273" t="inlineStr">
        <is>
          <t>Steel</t>
        </is>
      </c>
      <c r="N191" t="inlineStr">
        <is>
          <t>215T</t>
        </is>
      </c>
      <c r="O191" t="inlineStr">
        <is>
          <t>:No Drip Pan:Standard Drip Pan:</t>
        </is>
      </c>
      <c r="P191" s="235" t="inlineStr">
        <is>
          <t>Woods_Sureflex</t>
        </is>
      </c>
      <c r="Q191" t="inlineStr">
        <is>
          <t>Woods 7S</t>
        </is>
      </c>
      <c r="R191" t="n">
        <v>96700649</v>
      </c>
      <c r="S191" s="233" t="inlineStr">
        <is>
          <t>B101700</t>
        </is>
      </c>
      <c r="T191" s="233" t="n">
        <v>824</v>
      </c>
      <c r="U191" s="233" t="inlineStr">
        <is>
          <t>Priced</t>
        </is>
      </c>
      <c r="V191" s="273" t="inlineStr">
        <is>
          <t>LT028</t>
        </is>
      </c>
      <c r="W191" t="n">
        <v>70</v>
      </c>
    </row>
    <row r="192">
      <c r="B192" t="n">
        <v>349</v>
      </c>
      <c r="C192">
        <f>IF(K192 = "BaseplateSteel","Y","N")</f>
        <v/>
      </c>
      <c r="D192">
        <f>OR(P192 = "Woods_Sureflex", P192 = "Falk_T10_Grid")</f>
        <v/>
      </c>
      <c r="E192">
        <f>IF(AND(C192="Y", D192=TRUE),"Y","N")</f>
        <v/>
      </c>
      <c r="F192" t="inlineStr">
        <is>
          <t>ConTab_BOM_KP_Baseplates_349</t>
        </is>
      </c>
      <c r="G192">
        <f>IF(E192="Y",F192,"")</f>
        <v/>
      </c>
      <c r="H192" s="273" t="inlineStr">
        <is>
          <t>3095-7_8-KP</t>
        </is>
      </c>
      <c r="I192" s="273" t="inlineStr">
        <is>
          <t>:2:3:</t>
        </is>
      </c>
      <c r="J192" s="273" t="inlineStr">
        <is>
          <t>:X2:X3:</t>
        </is>
      </c>
      <c r="K192" s="273" t="inlineStr">
        <is>
          <t>BaseplateSteel</t>
        </is>
      </c>
      <c r="L192" s="273" t="inlineStr">
        <is>
          <t>Baseplate_Steel</t>
        </is>
      </c>
      <c r="M192" s="273" t="inlineStr">
        <is>
          <t>Steel</t>
        </is>
      </c>
      <c r="N192" t="inlineStr">
        <is>
          <t>254T</t>
        </is>
      </c>
      <c r="O192" t="inlineStr">
        <is>
          <t>:No Drip Pan:Standard Drip Pan:</t>
        </is>
      </c>
      <c r="P192" s="235" t="inlineStr">
        <is>
          <t>Woods_Sureflex</t>
        </is>
      </c>
      <c r="Q192" t="inlineStr">
        <is>
          <t>Woods 8S</t>
        </is>
      </c>
      <c r="R192" t="n">
        <v>96700650</v>
      </c>
      <c r="S192" s="233" t="inlineStr">
        <is>
          <t>B101701</t>
        </is>
      </c>
      <c r="T192" s="233" t="n">
        <v>896</v>
      </c>
      <c r="U192" s="233" t="inlineStr">
        <is>
          <t>Priced</t>
        </is>
      </c>
      <c r="V192" s="273" t="inlineStr">
        <is>
          <t>LT028</t>
        </is>
      </c>
      <c r="W192" t="n">
        <v>135</v>
      </c>
    </row>
    <row r="193">
      <c r="B193" t="n">
        <v>350</v>
      </c>
      <c r="C193">
        <f>IF(K193 = "BaseplateSteel","Y","N")</f>
        <v/>
      </c>
      <c r="D193">
        <f>OR(P193 = "Woods_Sureflex", P193 = "Falk_T10_Grid")</f>
        <v/>
      </c>
      <c r="E193">
        <f>IF(AND(C193="Y", D193=TRUE),"Y","N")</f>
        <v/>
      </c>
      <c r="F193" t="inlineStr">
        <is>
          <t>ConTab_BOM_KP_Baseplates_350</t>
        </is>
      </c>
      <c r="G193">
        <f>IF(E193="Y",F193,"")</f>
        <v/>
      </c>
      <c r="H193" s="273" t="inlineStr">
        <is>
          <t>3095-7_8-KP</t>
        </is>
      </c>
      <c r="I193" s="273" t="inlineStr">
        <is>
          <t>:2:3:</t>
        </is>
      </c>
      <c r="J193" s="273" t="inlineStr">
        <is>
          <t>:X2:X3:</t>
        </is>
      </c>
      <c r="K193" s="273" t="inlineStr">
        <is>
          <t>BaseplateSteel</t>
        </is>
      </c>
      <c r="L193" s="273" t="inlineStr">
        <is>
          <t>Baseplate_Steel</t>
        </is>
      </c>
      <c r="M193" s="273" t="inlineStr">
        <is>
          <t>Steel</t>
        </is>
      </c>
      <c r="N193" t="inlineStr">
        <is>
          <t>256T</t>
        </is>
      </c>
      <c r="O193" t="inlineStr">
        <is>
          <t>:No Drip Pan:Standard Drip Pan:</t>
        </is>
      </c>
      <c r="P193" s="235" t="inlineStr">
        <is>
          <t>Woods_Sureflex</t>
        </is>
      </c>
      <c r="Q193" t="inlineStr">
        <is>
          <t>Woods 8S</t>
        </is>
      </c>
      <c r="R193" t="n">
        <v>96700650</v>
      </c>
      <c r="S193" s="233" t="inlineStr">
        <is>
          <t>B101701</t>
        </is>
      </c>
      <c r="T193" s="233" t="n">
        <v>896</v>
      </c>
      <c r="U193" s="233" t="inlineStr">
        <is>
          <t>Priced</t>
        </is>
      </c>
      <c r="V193" s="273" t="inlineStr">
        <is>
          <t>LT028</t>
        </is>
      </c>
      <c r="W193" t="n">
        <v>135</v>
      </c>
    </row>
    <row r="194">
      <c r="B194" t="n">
        <v>351</v>
      </c>
      <c r="C194">
        <f>IF(K194 = "BaseplateSteel","Y","N")</f>
        <v/>
      </c>
      <c r="D194">
        <f>OR(P194 = "Woods_Sureflex", P194 = "Falk_T10_Grid")</f>
        <v/>
      </c>
      <c r="E194">
        <f>IF(AND(C194="Y", D194=TRUE),"Y","N")</f>
        <v/>
      </c>
      <c r="F194" t="inlineStr">
        <is>
          <t>ConTab_BOM_KP_Baseplates_351</t>
        </is>
      </c>
      <c r="G194">
        <f>IF(E194="Y",F194,"")</f>
        <v/>
      </c>
      <c r="H194" s="273" t="inlineStr">
        <is>
          <t>3095-7_8-KP</t>
        </is>
      </c>
      <c r="I194" s="273" t="inlineStr">
        <is>
          <t>:2:3:</t>
        </is>
      </c>
      <c r="J194" s="273" t="inlineStr">
        <is>
          <t>:X2:X3:</t>
        </is>
      </c>
      <c r="K194" s="273" t="inlineStr">
        <is>
          <t>BaseplateSteel</t>
        </is>
      </c>
      <c r="L194" s="273" t="inlineStr">
        <is>
          <t>Baseplate_Steel</t>
        </is>
      </c>
      <c r="M194" s="273" t="inlineStr">
        <is>
          <t>Steel</t>
        </is>
      </c>
      <c r="N194" t="inlineStr">
        <is>
          <t>284TS</t>
        </is>
      </c>
      <c r="O194" t="inlineStr">
        <is>
          <t>:No Drip Pan:Standard Drip Pan:</t>
        </is>
      </c>
      <c r="P194" s="235" t="inlineStr">
        <is>
          <t>Woods_Sureflex</t>
        </is>
      </c>
      <c r="Q194" t="inlineStr">
        <is>
          <t>Woods 8S</t>
        </is>
      </c>
      <c r="R194" t="n">
        <v>96700651</v>
      </c>
      <c r="S194" s="233" t="inlineStr">
        <is>
          <t>B101702</t>
        </is>
      </c>
      <c r="T194" s="233" t="n">
        <v>960</v>
      </c>
      <c r="U194" s="233" t="inlineStr">
        <is>
          <t>Priced</t>
        </is>
      </c>
      <c r="V194" s="273" t="inlineStr">
        <is>
          <t>LT028</t>
        </is>
      </c>
      <c r="W194" t="n">
        <v>200</v>
      </c>
    </row>
    <row r="195">
      <c r="B195" t="n">
        <v>352</v>
      </c>
      <c r="C195">
        <f>IF(K195 = "BaseplateSteel","Y","N")</f>
        <v/>
      </c>
      <c r="D195">
        <f>OR(P195 = "Woods_Sureflex", P195 = "Falk_T10_Grid")</f>
        <v/>
      </c>
      <c r="E195">
        <f>IF(AND(C195="Y", D195=TRUE),"Y","N")</f>
        <v/>
      </c>
      <c r="F195" t="inlineStr">
        <is>
          <t>ConTab_BOM_KP_Baseplates_352</t>
        </is>
      </c>
      <c r="G195">
        <f>IF(E195="Y",F195,"")</f>
        <v/>
      </c>
      <c r="H195" s="273" t="inlineStr">
        <is>
          <t>3095-7_8-KP</t>
        </is>
      </c>
      <c r="I195" s="273" t="inlineStr">
        <is>
          <t>:2:3:</t>
        </is>
      </c>
      <c r="J195" s="273" t="inlineStr">
        <is>
          <t>:X2:X3:</t>
        </is>
      </c>
      <c r="K195" s="273" t="inlineStr">
        <is>
          <t>BaseplateSteel</t>
        </is>
      </c>
      <c r="L195" s="273" t="inlineStr">
        <is>
          <t>Baseplate_Steel</t>
        </is>
      </c>
      <c r="M195" s="273" t="inlineStr">
        <is>
          <t>Steel</t>
        </is>
      </c>
      <c r="N195" t="inlineStr">
        <is>
          <t>286TS</t>
        </is>
      </c>
      <c r="O195" t="inlineStr">
        <is>
          <t>:No Drip Pan:Standard Drip Pan:</t>
        </is>
      </c>
      <c r="P195" s="235" t="inlineStr">
        <is>
          <t>Woods_Sureflex</t>
        </is>
      </c>
      <c r="Q195" t="inlineStr">
        <is>
          <t>Woods 8S</t>
        </is>
      </c>
      <c r="R195" t="n">
        <v>96700651</v>
      </c>
      <c r="S195" s="233" t="inlineStr">
        <is>
          <t>B101702</t>
        </is>
      </c>
      <c r="T195" s="233" t="n">
        <v>960</v>
      </c>
      <c r="U195" s="233" t="inlineStr">
        <is>
          <t>Priced</t>
        </is>
      </c>
      <c r="V195" s="273" t="inlineStr">
        <is>
          <t>LT028</t>
        </is>
      </c>
      <c r="W195" t="n">
        <v>200</v>
      </c>
    </row>
    <row r="196">
      <c r="B196" t="n">
        <v>353</v>
      </c>
      <c r="C196">
        <f>IF(K196 = "BaseplateSteel","Y","N")</f>
        <v/>
      </c>
      <c r="D196">
        <f>OR(P196 = "Woods_Sureflex", P196 = "Falk_T10_Grid")</f>
        <v/>
      </c>
      <c r="E196">
        <f>IF(AND(C196="Y", D196=TRUE),"Y","N")</f>
        <v/>
      </c>
      <c r="F196" t="inlineStr">
        <is>
          <t>ConTab_BOM_KP_Baseplates_353</t>
        </is>
      </c>
      <c r="G196">
        <f>IF(E196="Y",F196,"")</f>
        <v/>
      </c>
      <c r="H196" s="273" t="inlineStr">
        <is>
          <t>3095-7_8-KP</t>
        </is>
      </c>
      <c r="I196" s="273" t="inlineStr">
        <is>
          <t>:2:3:</t>
        </is>
      </c>
      <c r="J196" s="273" t="inlineStr">
        <is>
          <t>:X2:X3:</t>
        </is>
      </c>
      <c r="K196" s="273" t="inlineStr">
        <is>
          <t>BaseplateSteel</t>
        </is>
      </c>
      <c r="L196" s="273" t="inlineStr">
        <is>
          <t>Baseplate_Steel</t>
        </is>
      </c>
      <c r="M196" s="273" t="inlineStr">
        <is>
          <t>Steel</t>
        </is>
      </c>
      <c r="N196" t="inlineStr">
        <is>
          <t>143T</t>
        </is>
      </c>
      <c r="O196" t="inlineStr">
        <is>
          <t>:No Drip Pan:Standard Drip Pan:</t>
        </is>
      </c>
      <c r="P196" s="235" t="inlineStr">
        <is>
          <t>Falk_T10_Grid</t>
        </is>
      </c>
      <c r="Q196" t="inlineStr">
        <is>
          <t>Falk 1020T10</t>
        </is>
      </c>
      <c r="R196" t="n">
        <v>96700652</v>
      </c>
      <c r="S196" s="233" t="inlineStr">
        <is>
          <t>B101703</t>
        </is>
      </c>
      <c r="T196" s="233" t="n">
        <v>688</v>
      </c>
      <c r="U196" s="233" t="inlineStr">
        <is>
          <t>Priced</t>
        </is>
      </c>
      <c r="V196" s="273" t="inlineStr">
        <is>
          <t>LT028</t>
        </is>
      </c>
      <c r="W196" t="n">
        <v>35</v>
      </c>
    </row>
    <row r="197">
      <c r="B197" t="n">
        <v>354</v>
      </c>
      <c r="C197">
        <f>IF(K197 = "BaseplateSteel","Y","N")</f>
        <v/>
      </c>
      <c r="D197">
        <f>OR(P197 = "Woods_Sureflex", P197 = "Falk_T10_Grid")</f>
        <v/>
      </c>
      <c r="E197">
        <f>IF(AND(C197="Y", D197=TRUE),"Y","N")</f>
        <v/>
      </c>
      <c r="F197" t="inlineStr">
        <is>
          <t>ConTab_BOM_KP_Baseplates_354</t>
        </is>
      </c>
      <c r="G197">
        <f>IF(E197="Y",F197,"")</f>
        <v/>
      </c>
      <c r="H197" s="273" t="inlineStr">
        <is>
          <t>3095-7_8-KP</t>
        </is>
      </c>
      <c r="I197" s="273" t="inlineStr">
        <is>
          <t>:2:3:</t>
        </is>
      </c>
      <c r="J197" s="273" t="inlineStr">
        <is>
          <t>:X2:X3:</t>
        </is>
      </c>
      <c r="K197" s="273" t="inlineStr">
        <is>
          <t>BaseplateSteel</t>
        </is>
      </c>
      <c r="L197" s="273" t="inlineStr">
        <is>
          <t>Baseplate_Steel</t>
        </is>
      </c>
      <c r="M197" s="273" t="inlineStr">
        <is>
          <t>Steel</t>
        </is>
      </c>
      <c r="N197" t="inlineStr">
        <is>
          <t>145T</t>
        </is>
      </c>
      <c r="O197" t="inlineStr">
        <is>
          <t>:No Drip Pan:Standard Drip Pan:</t>
        </is>
      </c>
      <c r="P197" s="235" t="inlineStr">
        <is>
          <t>Falk_T10_Grid</t>
        </is>
      </c>
      <c r="Q197" t="inlineStr">
        <is>
          <t>Falk 1020T10</t>
        </is>
      </c>
      <c r="R197" t="n">
        <v>96700652</v>
      </c>
      <c r="S197" s="233" t="inlineStr">
        <is>
          <t>B101703</t>
        </is>
      </c>
      <c r="T197" s="233" t="n">
        <v>688</v>
      </c>
      <c r="U197" s="233" t="inlineStr">
        <is>
          <t>Priced</t>
        </is>
      </c>
      <c r="V197" s="273" t="inlineStr">
        <is>
          <t>LT028</t>
        </is>
      </c>
      <c r="W197" t="n">
        <v>35</v>
      </c>
    </row>
    <row r="198">
      <c r="B198" t="n">
        <v>355</v>
      </c>
      <c r="C198">
        <f>IF(K198 = "BaseplateSteel","Y","N")</f>
        <v/>
      </c>
      <c r="D198">
        <f>OR(P198 = "Woods_Sureflex", P198 = "Falk_T10_Grid")</f>
        <v/>
      </c>
      <c r="E198">
        <f>IF(AND(C198="Y", D198=TRUE),"Y","N")</f>
        <v/>
      </c>
      <c r="F198" t="inlineStr">
        <is>
          <t>ConTab_BOM_KP_Baseplates_355</t>
        </is>
      </c>
      <c r="G198">
        <f>IF(E198="Y",F198,"")</f>
        <v/>
      </c>
      <c r="H198" s="273" t="inlineStr">
        <is>
          <t>3095-7_8-KP</t>
        </is>
      </c>
      <c r="I198" s="273" t="inlineStr">
        <is>
          <t>:2:3:</t>
        </is>
      </c>
      <c r="J198" s="273" t="inlineStr">
        <is>
          <t>:X2:X3:</t>
        </is>
      </c>
      <c r="K198" s="273" t="inlineStr">
        <is>
          <t>BaseplateSteel</t>
        </is>
      </c>
      <c r="L198" s="273" t="inlineStr">
        <is>
          <t>Baseplate_Steel</t>
        </is>
      </c>
      <c r="M198" s="273" t="inlineStr">
        <is>
          <t>Steel</t>
        </is>
      </c>
      <c r="N198" t="inlineStr">
        <is>
          <t>182T</t>
        </is>
      </c>
      <c r="O198" t="inlineStr">
        <is>
          <t>:No Drip Pan:Standard Drip Pan:</t>
        </is>
      </c>
      <c r="P198" s="235" t="inlineStr">
        <is>
          <t>Falk_T10_Grid</t>
        </is>
      </c>
      <c r="Q198" t="inlineStr">
        <is>
          <t>Falk 1020T10</t>
        </is>
      </c>
      <c r="R198" t="n">
        <v>96700653</v>
      </c>
      <c r="S198" s="233" t="inlineStr">
        <is>
          <t>B101704</t>
        </is>
      </c>
      <c r="T198" s="233" t="n">
        <v>758</v>
      </c>
      <c r="U198" s="233" t="inlineStr">
        <is>
          <t>Priced</t>
        </is>
      </c>
      <c r="V198" s="273" t="inlineStr">
        <is>
          <t>LT028</t>
        </is>
      </c>
      <c r="W198" t="n">
        <v>60</v>
      </c>
    </row>
    <row r="199">
      <c r="B199" t="n">
        <v>356</v>
      </c>
      <c r="C199">
        <f>IF(K199 = "BaseplateSteel","Y","N")</f>
        <v/>
      </c>
      <c r="D199">
        <f>OR(P199 = "Woods_Sureflex", P199 = "Falk_T10_Grid")</f>
        <v/>
      </c>
      <c r="E199">
        <f>IF(AND(C199="Y", D199=TRUE),"Y","N")</f>
        <v/>
      </c>
      <c r="F199" t="inlineStr">
        <is>
          <t>ConTab_BOM_KP_Baseplates_356</t>
        </is>
      </c>
      <c r="G199">
        <f>IF(E199="Y",F199,"")</f>
        <v/>
      </c>
      <c r="H199" s="273" t="inlineStr">
        <is>
          <t>3095-7_8-KP</t>
        </is>
      </c>
      <c r="I199" s="273" t="inlineStr">
        <is>
          <t>:2:3:</t>
        </is>
      </c>
      <c r="J199" s="273" t="inlineStr">
        <is>
          <t>:X2:X3:</t>
        </is>
      </c>
      <c r="K199" s="273" t="inlineStr">
        <is>
          <t>BaseplateSteel</t>
        </is>
      </c>
      <c r="L199" s="273" t="inlineStr">
        <is>
          <t>Baseplate_Steel</t>
        </is>
      </c>
      <c r="M199" s="273" t="inlineStr">
        <is>
          <t>Steel</t>
        </is>
      </c>
      <c r="N199" t="inlineStr">
        <is>
          <t>184T</t>
        </is>
      </c>
      <c r="O199" t="inlineStr">
        <is>
          <t>:No Drip Pan:Standard Drip Pan:</t>
        </is>
      </c>
      <c r="P199" s="235" t="inlineStr">
        <is>
          <t>Falk_T10_Grid</t>
        </is>
      </c>
      <c r="Q199" t="inlineStr">
        <is>
          <t>Falk 1020T10</t>
        </is>
      </c>
      <c r="R199" t="n">
        <v>96700653</v>
      </c>
      <c r="S199" s="233" t="inlineStr">
        <is>
          <t>B101704</t>
        </is>
      </c>
      <c r="T199" s="233" t="n">
        <v>758</v>
      </c>
      <c r="U199" s="233" t="inlineStr">
        <is>
          <t>Priced</t>
        </is>
      </c>
      <c r="V199" s="273" t="inlineStr">
        <is>
          <t>LT028</t>
        </is>
      </c>
      <c r="W199" t="n">
        <v>60</v>
      </c>
    </row>
    <row r="200">
      <c r="B200" t="n">
        <v>357</v>
      </c>
      <c r="C200">
        <f>IF(K200 = "BaseplateSteel","Y","N")</f>
        <v/>
      </c>
      <c r="D200">
        <f>OR(P200 = "Woods_Sureflex", P200 = "Falk_T10_Grid")</f>
        <v/>
      </c>
      <c r="E200">
        <f>IF(AND(C200="Y", D200=TRUE),"Y","N")</f>
        <v/>
      </c>
      <c r="F200" t="inlineStr">
        <is>
          <t>ConTab_BOM_KP_Baseplates_357</t>
        </is>
      </c>
      <c r="G200">
        <f>IF(E200="Y",F200,"")</f>
        <v/>
      </c>
      <c r="H200" s="273" t="inlineStr">
        <is>
          <t>3095-7_8-KP</t>
        </is>
      </c>
      <c r="I200" s="273" t="inlineStr">
        <is>
          <t>:2:3:</t>
        </is>
      </c>
      <c r="J200" s="273" t="inlineStr">
        <is>
          <t>:X2:X3:</t>
        </is>
      </c>
      <c r="K200" s="273" t="inlineStr">
        <is>
          <t>BaseplateSteel</t>
        </is>
      </c>
      <c r="L200" s="273" t="inlineStr">
        <is>
          <t>Baseplate_Steel</t>
        </is>
      </c>
      <c r="M200" s="273" t="inlineStr">
        <is>
          <t>Steel</t>
        </is>
      </c>
      <c r="N200" t="inlineStr">
        <is>
          <t>213T</t>
        </is>
      </c>
      <c r="O200" t="inlineStr">
        <is>
          <t>:No Drip Pan:Standard Drip Pan:</t>
        </is>
      </c>
      <c r="P200" s="235" t="inlineStr">
        <is>
          <t>Falk_T10_Grid</t>
        </is>
      </c>
      <c r="Q200" t="inlineStr">
        <is>
          <t>Falk 1030T10</t>
        </is>
      </c>
      <c r="R200" t="n">
        <v>96700654</v>
      </c>
      <c r="S200" s="233" t="inlineStr">
        <is>
          <t>B101705</t>
        </is>
      </c>
      <c r="T200" s="233" t="n">
        <v>824</v>
      </c>
      <c r="U200" s="233" t="inlineStr">
        <is>
          <t>Priced</t>
        </is>
      </c>
      <c r="V200" s="273" t="inlineStr">
        <is>
          <t>LT028</t>
        </is>
      </c>
      <c r="W200" t="n">
        <v>70</v>
      </c>
    </row>
    <row r="201">
      <c r="B201" t="n">
        <v>358</v>
      </c>
      <c r="C201">
        <f>IF(K201 = "BaseplateSteel","Y","N")</f>
        <v/>
      </c>
      <c r="D201">
        <f>OR(P201 = "Woods_Sureflex", P201 = "Falk_T10_Grid")</f>
        <v/>
      </c>
      <c r="E201">
        <f>IF(AND(C201="Y", D201=TRUE),"Y","N")</f>
        <v/>
      </c>
      <c r="F201" t="inlineStr">
        <is>
          <t>ConTab_BOM_KP_Baseplates_358</t>
        </is>
      </c>
      <c r="G201">
        <f>IF(E201="Y",F201,"")</f>
        <v/>
      </c>
      <c r="H201" s="273" t="inlineStr">
        <is>
          <t>3095-7_8-KP</t>
        </is>
      </c>
      <c r="I201" s="273" t="inlineStr">
        <is>
          <t>:2:3:</t>
        </is>
      </c>
      <c r="J201" s="273" t="inlineStr">
        <is>
          <t>:X2:X3:</t>
        </is>
      </c>
      <c r="K201" s="273" t="inlineStr">
        <is>
          <t>BaseplateSteel</t>
        </is>
      </c>
      <c r="L201" s="273" t="inlineStr">
        <is>
          <t>Baseplate_Steel</t>
        </is>
      </c>
      <c r="M201" s="273" t="inlineStr">
        <is>
          <t>Steel</t>
        </is>
      </c>
      <c r="N201" t="inlineStr">
        <is>
          <t>215T</t>
        </is>
      </c>
      <c r="O201" t="inlineStr">
        <is>
          <t>:No Drip Pan:Standard Drip Pan:</t>
        </is>
      </c>
      <c r="P201" s="235" t="inlineStr">
        <is>
          <t>Falk_T10_Grid</t>
        </is>
      </c>
      <c r="Q201" t="inlineStr">
        <is>
          <t>Falk 1030T10</t>
        </is>
      </c>
      <c r="R201" t="n">
        <v>96700654</v>
      </c>
      <c r="S201" s="233" t="inlineStr">
        <is>
          <t>B101705</t>
        </is>
      </c>
      <c r="T201" s="233" t="n">
        <v>824</v>
      </c>
      <c r="U201" s="233" t="inlineStr">
        <is>
          <t>Priced</t>
        </is>
      </c>
      <c r="V201" s="273" t="inlineStr">
        <is>
          <t>LT028</t>
        </is>
      </c>
      <c r="W201" t="n">
        <v>70</v>
      </c>
    </row>
    <row r="202">
      <c r="B202" t="n">
        <v>359</v>
      </c>
      <c r="C202">
        <f>IF(K202 = "BaseplateSteel","Y","N")</f>
        <v/>
      </c>
      <c r="D202">
        <f>OR(P202 = "Woods_Sureflex", P202 = "Falk_T10_Grid")</f>
        <v/>
      </c>
      <c r="E202">
        <f>IF(AND(C202="Y", D202=TRUE),"Y","N")</f>
        <v/>
      </c>
      <c r="F202" t="inlineStr">
        <is>
          <t>ConTab_BOM_KP_Baseplates_359</t>
        </is>
      </c>
      <c r="G202">
        <f>IF(E202="Y",F202,"")</f>
        <v/>
      </c>
      <c r="H202" s="273" t="inlineStr">
        <is>
          <t>3095-7_8-KP</t>
        </is>
      </c>
      <c r="I202" s="273" t="inlineStr">
        <is>
          <t>:2:3:</t>
        </is>
      </c>
      <c r="J202" s="273" t="inlineStr">
        <is>
          <t>:X2:X3:</t>
        </is>
      </c>
      <c r="K202" s="273" t="inlineStr">
        <is>
          <t>BaseplateSteel</t>
        </is>
      </c>
      <c r="L202" s="273" t="inlineStr">
        <is>
          <t>Baseplate_Steel</t>
        </is>
      </c>
      <c r="M202" s="273" t="inlineStr">
        <is>
          <t>Steel</t>
        </is>
      </c>
      <c r="N202" t="inlineStr">
        <is>
          <t>254T</t>
        </is>
      </c>
      <c r="O202" t="inlineStr">
        <is>
          <t>:No Drip Pan:Standard Drip Pan:</t>
        </is>
      </c>
      <c r="P202" s="235" t="inlineStr">
        <is>
          <t>Falk_T10_Grid</t>
        </is>
      </c>
      <c r="Q202" t="inlineStr">
        <is>
          <t>Falk 1040T10</t>
        </is>
      </c>
      <c r="R202" t="n">
        <v>96700655</v>
      </c>
      <c r="S202" s="233" t="inlineStr">
        <is>
          <t>B101706</t>
        </is>
      </c>
      <c r="T202" s="233" t="n">
        <v>896</v>
      </c>
      <c r="U202" s="233" t="inlineStr">
        <is>
          <t>Priced</t>
        </is>
      </c>
      <c r="V202" s="273" t="inlineStr">
        <is>
          <t>LT028</t>
        </is>
      </c>
      <c r="W202" t="n">
        <v>135</v>
      </c>
    </row>
    <row r="203">
      <c r="B203" t="n">
        <v>360</v>
      </c>
      <c r="C203">
        <f>IF(K203 = "BaseplateSteel","Y","N")</f>
        <v/>
      </c>
      <c r="D203">
        <f>OR(P203 = "Woods_Sureflex", P203 = "Falk_T10_Grid")</f>
        <v/>
      </c>
      <c r="E203">
        <f>IF(AND(C203="Y", D203=TRUE),"Y","N")</f>
        <v/>
      </c>
      <c r="F203" t="inlineStr">
        <is>
          <t>ConTab_BOM_KP_Baseplates_360</t>
        </is>
      </c>
      <c r="G203">
        <f>IF(E203="Y",F203,"")</f>
        <v/>
      </c>
      <c r="H203" s="273" t="inlineStr">
        <is>
          <t>3095-7_8-KP</t>
        </is>
      </c>
      <c r="I203" s="273" t="inlineStr">
        <is>
          <t>:2:3:</t>
        </is>
      </c>
      <c r="J203" s="273" t="inlineStr">
        <is>
          <t>:X2:X3:</t>
        </is>
      </c>
      <c r="K203" s="273" t="inlineStr">
        <is>
          <t>BaseplateSteel</t>
        </is>
      </c>
      <c r="L203" s="273" t="inlineStr">
        <is>
          <t>Baseplate_Steel</t>
        </is>
      </c>
      <c r="M203" s="273" t="inlineStr">
        <is>
          <t>Steel</t>
        </is>
      </c>
      <c r="N203" t="inlineStr">
        <is>
          <t>256T</t>
        </is>
      </c>
      <c r="O203" t="inlineStr">
        <is>
          <t>:No Drip Pan:Standard Drip Pan:</t>
        </is>
      </c>
      <c r="P203" s="235" t="inlineStr">
        <is>
          <t>Falk_T10_Grid</t>
        </is>
      </c>
      <c r="Q203" t="inlineStr">
        <is>
          <t>Falk 1040T10</t>
        </is>
      </c>
      <c r="R203" t="n">
        <v>96700655</v>
      </c>
      <c r="S203" s="233" t="inlineStr">
        <is>
          <t>B101706</t>
        </is>
      </c>
      <c r="T203" s="233" t="n">
        <v>896</v>
      </c>
      <c r="U203" s="233" t="inlineStr">
        <is>
          <t>Priced</t>
        </is>
      </c>
      <c r="V203" s="273" t="inlineStr">
        <is>
          <t>LT028</t>
        </is>
      </c>
      <c r="W203" t="n">
        <v>135</v>
      </c>
    </row>
    <row r="204">
      <c r="B204" t="n">
        <v>361</v>
      </c>
      <c r="C204">
        <f>IF(K204 = "BaseplateSteel","Y","N")</f>
        <v/>
      </c>
      <c r="D204">
        <f>OR(P204 = "Woods_Sureflex", P204 = "Falk_T10_Grid")</f>
        <v/>
      </c>
      <c r="E204">
        <f>IF(AND(C204="Y", D204=TRUE),"Y","N")</f>
        <v/>
      </c>
      <c r="F204" t="inlineStr">
        <is>
          <t>ConTab_BOM_KP_Baseplates_361</t>
        </is>
      </c>
      <c r="G204">
        <f>IF(E204="Y",F204,"")</f>
        <v/>
      </c>
      <c r="H204" s="273" t="inlineStr">
        <is>
          <t>3095-7_8-KP</t>
        </is>
      </c>
      <c r="I204" s="273" t="inlineStr">
        <is>
          <t>:2:3:</t>
        </is>
      </c>
      <c r="J204" s="273" t="inlineStr">
        <is>
          <t>:X2:X3:</t>
        </is>
      </c>
      <c r="K204" s="273" t="inlineStr">
        <is>
          <t>BaseplateSteel</t>
        </is>
      </c>
      <c r="L204" s="273" t="inlineStr">
        <is>
          <t>Baseplate_Steel</t>
        </is>
      </c>
      <c r="M204" s="273" t="inlineStr">
        <is>
          <t>Steel</t>
        </is>
      </c>
      <c r="N204" t="inlineStr">
        <is>
          <t>284TS</t>
        </is>
      </c>
      <c r="O204" t="inlineStr">
        <is>
          <t>:No Drip Pan:Standard Drip Pan:</t>
        </is>
      </c>
      <c r="P204" s="235" t="inlineStr">
        <is>
          <t>Falk_T10_Grid</t>
        </is>
      </c>
      <c r="Q204" t="inlineStr">
        <is>
          <t>Falk 1040T10</t>
        </is>
      </c>
      <c r="R204" t="n">
        <v>96700656</v>
      </c>
      <c r="S204" s="233" t="inlineStr">
        <is>
          <t>B101707</t>
        </is>
      </c>
      <c r="T204" s="233" t="n">
        <v>960</v>
      </c>
      <c r="U204" s="233" t="inlineStr">
        <is>
          <t>Priced</t>
        </is>
      </c>
      <c r="V204" s="273" t="inlineStr">
        <is>
          <t>LT028</t>
        </is>
      </c>
      <c r="W204" t="n">
        <v>200</v>
      </c>
    </row>
    <row r="205">
      <c r="B205" t="n">
        <v>362</v>
      </c>
      <c r="C205">
        <f>IF(K205 = "BaseplateSteel","Y","N")</f>
        <v/>
      </c>
      <c r="D205">
        <f>OR(P205 = "Woods_Sureflex", P205 = "Falk_T10_Grid")</f>
        <v/>
      </c>
      <c r="E205">
        <f>IF(AND(C205="Y", D205=TRUE),"Y","N")</f>
        <v/>
      </c>
      <c r="F205" t="inlineStr">
        <is>
          <t>ConTab_BOM_KP_Baseplates_362</t>
        </is>
      </c>
      <c r="G205">
        <f>IF(E205="Y",F205,"")</f>
        <v/>
      </c>
      <c r="H205" s="273" t="inlineStr">
        <is>
          <t>3095-7_8-KP</t>
        </is>
      </c>
      <c r="I205" s="273" t="inlineStr">
        <is>
          <t>:2:3:</t>
        </is>
      </c>
      <c r="J205" s="273" t="inlineStr">
        <is>
          <t>:X2:X3:</t>
        </is>
      </c>
      <c r="K205" s="273" t="inlineStr">
        <is>
          <t>BaseplateSteel</t>
        </is>
      </c>
      <c r="L205" s="273" t="inlineStr">
        <is>
          <t>Baseplate_Steel</t>
        </is>
      </c>
      <c r="M205" s="273" t="inlineStr">
        <is>
          <t>Steel</t>
        </is>
      </c>
      <c r="N205" t="inlineStr">
        <is>
          <t>286TS</t>
        </is>
      </c>
      <c r="O205" t="inlineStr">
        <is>
          <t>:No Drip Pan:Standard Drip Pan:</t>
        </is>
      </c>
      <c r="P205" s="235" t="inlineStr">
        <is>
          <t>Falk_T10_Grid</t>
        </is>
      </c>
      <c r="Q205" t="inlineStr">
        <is>
          <t>Falk 1040T10</t>
        </is>
      </c>
      <c r="R205" t="n">
        <v>96700656</v>
      </c>
      <c r="S205" s="233" t="inlineStr">
        <is>
          <t>B101707</t>
        </is>
      </c>
      <c r="T205" s="233" t="n">
        <v>960</v>
      </c>
      <c r="U205" s="233" t="inlineStr">
        <is>
          <t>Priced</t>
        </is>
      </c>
      <c r="V205" s="273" t="inlineStr">
        <is>
          <t>LT028</t>
        </is>
      </c>
      <c r="W205" t="n">
        <v>200</v>
      </c>
    </row>
    <row r="206">
      <c r="B206" t="n">
        <v>363</v>
      </c>
      <c r="C206">
        <f>IF(K206 = "BaseplateSteel","Y","N")</f>
        <v/>
      </c>
      <c r="D206">
        <f>OR(P206 = "Woods_Sureflex", P206 = "Falk_T10_Grid")</f>
        <v/>
      </c>
      <c r="E206">
        <f>IF(AND(C206="Y", D206=TRUE),"Y","N")</f>
        <v/>
      </c>
      <c r="F206" t="inlineStr">
        <is>
          <t>ConTab_BOM_KP_Baseplates_363</t>
        </is>
      </c>
      <c r="G206">
        <f>IF(E206="Y",F206,"")</f>
        <v/>
      </c>
      <c r="H206" s="273" t="inlineStr">
        <is>
          <t>3095-7_8-KP</t>
        </is>
      </c>
      <c r="I206" s="273" t="inlineStr">
        <is>
          <t>:2:3:</t>
        </is>
      </c>
      <c r="J206" s="273" t="inlineStr">
        <is>
          <t>:X2:X3:</t>
        </is>
      </c>
      <c r="K206" s="273" t="inlineStr">
        <is>
          <t>BaseplateSteel</t>
        </is>
      </c>
      <c r="L206" s="273" t="inlineStr">
        <is>
          <t>Baseplate_Steel</t>
        </is>
      </c>
      <c r="M206" s="273" t="inlineStr">
        <is>
          <t>Steel</t>
        </is>
      </c>
      <c r="N206" t="inlineStr">
        <is>
          <t>324TS</t>
        </is>
      </c>
      <c r="O206" t="inlineStr">
        <is>
          <t>:No Drip Pan:Standard Drip Pan:</t>
        </is>
      </c>
      <c r="P206" s="235" t="inlineStr">
        <is>
          <t>Falk_T10_Grid</t>
        </is>
      </c>
      <c r="Q206" t="inlineStr">
        <is>
          <t>Falk 1060T10</t>
        </is>
      </c>
      <c r="R206" t="n">
        <v>96700657</v>
      </c>
      <c r="S206" s="233" t="inlineStr">
        <is>
          <t>B101708</t>
        </is>
      </c>
      <c r="T206" s="233" t="n">
        <v>1096</v>
      </c>
      <c r="U206" s="233" t="inlineStr">
        <is>
          <t>Priced</t>
        </is>
      </c>
      <c r="V206" s="273" t="inlineStr">
        <is>
          <t>LT028</t>
        </is>
      </c>
      <c r="W206" t="n">
        <v>240</v>
      </c>
    </row>
    <row r="207">
      <c r="B207" t="n">
        <v>364</v>
      </c>
      <c r="C207">
        <f>IF(K207 = "BaseplateSteel","Y","N")</f>
        <v/>
      </c>
      <c r="D207">
        <f>OR(P207 = "Woods_Sureflex", P207 = "Falk_T10_Grid")</f>
        <v/>
      </c>
      <c r="E207">
        <f>IF(AND(C207="Y", D207=TRUE),"Y","N")</f>
        <v/>
      </c>
      <c r="F207" t="inlineStr">
        <is>
          <t>ConTab_BOM_KP_Baseplates_364</t>
        </is>
      </c>
      <c r="G207">
        <f>IF(E207="Y",F207,"")</f>
        <v/>
      </c>
      <c r="H207" s="273" t="inlineStr">
        <is>
          <t>3095-7_8-KP</t>
        </is>
      </c>
      <c r="I207" s="273" t="inlineStr">
        <is>
          <t>:2:3:</t>
        </is>
      </c>
      <c r="J207" s="273" t="inlineStr">
        <is>
          <t>:X2:X3:</t>
        </is>
      </c>
      <c r="K207" s="273" t="inlineStr">
        <is>
          <t>BaseplateSteel</t>
        </is>
      </c>
      <c r="L207" s="273" t="inlineStr">
        <is>
          <t>Baseplate_Steel</t>
        </is>
      </c>
      <c r="M207" s="273" t="inlineStr">
        <is>
          <t>Steel</t>
        </is>
      </c>
      <c r="N207" t="inlineStr">
        <is>
          <t>326TS</t>
        </is>
      </c>
      <c r="O207" t="inlineStr">
        <is>
          <t>:No Drip Pan:Standard Drip Pan:</t>
        </is>
      </c>
      <c r="P207" s="235" t="inlineStr">
        <is>
          <t>Falk_T10_Grid</t>
        </is>
      </c>
      <c r="Q207" t="inlineStr">
        <is>
          <t>Falk 1060T10</t>
        </is>
      </c>
      <c r="R207" t="n">
        <v>96700657</v>
      </c>
      <c r="S207" s="233" t="inlineStr">
        <is>
          <t>B101708</t>
        </is>
      </c>
      <c r="T207" s="233" t="n">
        <v>1096</v>
      </c>
      <c r="U207" s="233" t="inlineStr">
        <is>
          <t>Priced</t>
        </is>
      </c>
      <c r="V207" s="273" t="inlineStr">
        <is>
          <t>LT028</t>
        </is>
      </c>
      <c r="W207" t="n">
        <v>240</v>
      </c>
    </row>
    <row r="208">
      <c r="B208" t="n">
        <v>365</v>
      </c>
      <c r="C208">
        <f>IF(K208 = "BaseplateSteel","Y","N")</f>
        <v/>
      </c>
      <c r="D208">
        <f>OR(P208 = "Woods_Sureflex", P208 = "Falk_T10_Grid")</f>
        <v/>
      </c>
      <c r="E208">
        <f>IF(AND(C208="Y", D208=TRUE),"Y","N")</f>
        <v/>
      </c>
      <c r="F208" t="inlineStr">
        <is>
          <t>ConTab_BOM_KP_Baseplates_365</t>
        </is>
      </c>
      <c r="G208">
        <f>IF(E208="Y",F208,"")</f>
        <v/>
      </c>
      <c r="H208" s="273" t="inlineStr">
        <is>
          <t>3095-7_8-KP</t>
        </is>
      </c>
      <c r="I208" s="273" t="inlineStr">
        <is>
          <t>:2:3:</t>
        </is>
      </c>
      <c r="J208" s="273" t="inlineStr">
        <is>
          <t>:X2:X3:</t>
        </is>
      </c>
      <c r="K208" s="273" t="inlineStr">
        <is>
          <t>BaseplateSteel</t>
        </is>
      </c>
      <c r="L208" s="273" t="inlineStr">
        <is>
          <t>Baseplate_Steel</t>
        </is>
      </c>
      <c r="M208" s="273" t="inlineStr">
        <is>
          <t>Steel</t>
        </is>
      </c>
      <c r="N208" t="inlineStr">
        <is>
          <t>364TS</t>
        </is>
      </c>
      <c r="O208" t="inlineStr">
        <is>
          <t>:No Drip Pan:Standard Drip Pan:</t>
        </is>
      </c>
      <c r="P208" s="235" t="inlineStr">
        <is>
          <t>Falk_T10_Grid</t>
        </is>
      </c>
      <c r="Q208" t="inlineStr">
        <is>
          <t>Falk 1050T10</t>
        </is>
      </c>
      <c r="R208" t="n">
        <v>96700658</v>
      </c>
      <c r="S208" s="233" t="inlineStr">
        <is>
          <t>B101709</t>
        </is>
      </c>
      <c r="T208" s="233" t="n">
        <v>1232</v>
      </c>
      <c r="U208" s="233" t="inlineStr">
        <is>
          <t>Priced</t>
        </is>
      </c>
      <c r="V208" s="273" t="inlineStr">
        <is>
          <t>LT028</t>
        </is>
      </c>
      <c r="W208" t="n">
        <v>265</v>
      </c>
    </row>
    <row r="209">
      <c r="B209" t="n">
        <v>366</v>
      </c>
      <c r="C209">
        <f>IF(K209 = "BaseplateSteel","Y","N")</f>
        <v/>
      </c>
      <c r="D209">
        <f>OR(P209 = "Woods_Sureflex", P209 = "Falk_T10_Grid")</f>
        <v/>
      </c>
      <c r="E209">
        <f>IF(AND(C209="Y", D209=TRUE),"Y","N")</f>
        <v/>
      </c>
      <c r="F209" t="inlineStr">
        <is>
          <t>ConTab_BOM_KP_Baseplates_366</t>
        </is>
      </c>
      <c r="G209">
        <f>IF(E209="Y",F209,"")</f>
        <v/>
      </c>
      <c r="H209" s="273" t="inlineStr">
        <is>
          <t>3095-7_8-KP</t>
        </is>
      </c>
      <c r="I209" s="273" t="inlineStr">
        <is>
          <t>:2:3:</t>
        </is>
      </c>
      <c r="J209" s="273" t="inlineStr">
        <is>
          <t>:X2:X3:</t>
        </is>
      </c>
      <c r="K209" s="273" t="inlineStr">
        <is>
          <t>BaseplateSteel</t>
        </is>
      </c>
      <c r="L209" s="273" t="inlineStr">
        <is>
          <t>Baseplate_Steel</t>
        </is>
      </c>
      <c r="M209" s="273" t="inlineStr">
        <is>
          <t>Steel</t>
        </is>
      </c>
      <c r="N209" t="inlineStr">
        <is>
          <t>365TS</t>
        </is>
      </c>
      <c r="O209" t="inlineStr">
        <is>
          <t>:No Drip Pan:Standard Drip Pan:</t>
        </is>
      </c>
      <c r="P209" s="235" t="inlineStr">
        <is>
          <t>Falk_T10_Grid</t>
        </is>
      </c>
      <c r="Q209" t="inlineStr">
        <is>
          <t>Falk 1050T10</t>
        </is>
      </c>
      <c r="R209" t="n">
        <v>96700658</v>
      </c>
      <c r="S209" s="233" t="inlineStr">
        <is>
          <t>B101709</t>
        </is>
      </c>
      <c r="T209" s="233" t="n">
        <v>1232</v>
      </c>
      <c r="U209" s="233" t="inlineStr">
        <is>
          <t>Priced</t>
        </is>
      </c>
      <c r="V209" s="273" t="inlineStr">
        <is>
          <t>LT028</t>
        </is>
      </c>
      <c r="W209" t="n">
        <v>265</v>
      </c>
    </row>
    <row r="210">
      <c r="B210" t="n">
        <v>381</v>
      </c>
      <c r="C210">
        <f>IF(K210 = "BaseplateSteel","Y","N")</f>
        <v/>
      </c>
      <c r="D210">
        <f>OR(P210 = "Woods_Sureflex", P210 = "Falk_T10_Grid")</f>
        <v/>
      </c>
      <c r="E210">
        <f>IF(AND(C210="Y", D210=TRUE),"Y","N")</f>
        <v/>
      </c>
      <c r="F210" t="inlineStr">
        <is>
          <t>ConTab_BOM_KP_Baseplates_381</t>
        </is>
      </c>
      <c r="G210">
        <f>IF(E210="Y",F210,"")</f>
        <v/>
      </c>
      <c r="H210" s="273" t="inlineStr">
        <is>
          <t>3095-7_8-KP</t>
        </is>
      </c>
      <c r="I210" s="273" t="inlineStr">
        <is>
          <t>:2:3:</t>
        </is>
      </c>
      <c r="J210" s="273" t="inlineStr">
        <is>
          <t>:X2:X3:</t>
        </is>
      </c>
      <c r="K210" s="273" t="inlineStr">
        <is>
          <t>BaseplateSteel</t>
        </is>
      </c>
      <c r="L210" s="273" t="inlineStr">
        <is>
          <t>Baseplate_Steel</t>
        </is>
      </c>
      <c r="M210" s="273" t="inlineStr">
        <is>
          <t>Steel</t>
        </is>
      </c>
      <c r="N210" t="inlineStr">
        <is>
          <t>143T</t>
        </is>
      </c>
      <c r="O210" t="inlineStr">
        <is>
          <t>:No Drip Pan:Standard Drip Pan:</t>
        </is>
      </c>
      <c r="P210" s="235" t="inlineStr">
        <is>
          <t>Woods_Spacer</t>
        </is>
      </c>
      <c r="Q210" t="inlineStr">
        <is>
          <t>Woods 4SC</t>
        </is>
      </c>
      <c r="R210" t="inlineStr">
        <is>
          <t>RTF</t>
        </is>
      </c>
      <c r="S210" s="233" t="inlineStr">
        <is>
          <t>B101717</t>
        </is>
      </c>
      <c r="T210" s="233" t="n">
        <v>1232</v>
      </c>
      <c r="U210" s="233" t="inlineStr">
        <is>
          <t>Priced</t>
        </is>
      </c>
      <c r="V210" s="273" t="inlineStr">
        <is>
          <t>LT028</t>
        </is>
      </c>
      <c r="W210" t="n">
        <v>35</v>
      </c>
    </row>
    <row r="211">
      <c r="B211" t="n">
        <v>382</v>
      </c>
      <c r="C211">
        <f>IF(K211 = "BaseplateSteel","Y","N")</f>
        <v/>
      </c>
      <c r="D211">
        <f>OR(P211 = "Woods_Sureflex", P211 = "Falk_T10_Grid")</f>
        <v/>
      </c>
      <c r="E211">
        <f>IF(AND(C211="Y", D211=TRUE),"Y","N")</f>
        <v/>
      </c>
      <c r="F211" t="inlineStr">
        <is>
          <t>ConTab_BOM_KP_Baseplates_382</t>
        </is>
      </c>
      <c r="G211">
        <f>IF(E211="Y",F211,"")</f>
        <v/>
      </c>
      <c r="H211" s="273" t="inlineStr">
        <is>
          <t>3095-7_8-KP</t>
        </is>
      </c>
      <c r="I211" s="273" t="inlineStr">
        <is>
          <t>:2:3:</t>
        </is>
      </c>
      <c r="J211" s="273" t="inlineStr">
        <is>
          <t>:X2:X3:</t>
        </is>
      </c>
      <c r="K211" s="273" t="inlineStr">
        <is>
          <t>BaseplateSteel</t>
        </is>
      </c>
      <c r="L211" s="273" t="inlineStr">
        <is>
          <t>Baseplate_Steel</t>
        </is>
      </c>
      <c r="M211" s="273" t="inlineStr">
        <is>
          <t>Steel</t>
        </is>
      </c>
      <c r="N211" t="inlineStr">
        <is>
          <t>145T</t>
        </is>
      </c>
      <c r="O211" t="inlineStr">
        <is>
          <t>:No Drip Pan:Standard Drip Pan:</t>
        </is>
      </c>
      <c r="P211" s="235" t="inlineStr">
        <is>
          <t>Woods_Spacer</t>
        </is>
      </c>
      <c r="Q211" t="inlineStr">
        <is>
          <t>Woods 4SC</t>
        </is>
      </c>
      <c r="R211" t="inlineStr">
        <is>
          <t>RTF</t>
        </is>
      </c>
      <c r="S211" s="233" t="inlineStr">
        <is>
          <t>B101717</t>
        </is>
      </c>
      <c r="T211" s="233" t="n">
        <v>1232</v>
      </c>
      <c r="U211" s="233" t="inlineStr">
        <is>
          <t>Priced</t>
        </is>
      </c>
      <c r="V211" s="273" t="inlineStr">
        <is>
          <t>LT028</t>
        </is>
      </c>
      <c r="W211" t="n">
        <v>35</v>
      </c>
    </row>
    <row r="212">
      <c r="B212" t="n">
        <v>383</v>
      </c>
      <c r="C212">
        <f>IF(K212 = "BaseplateSteel","Y","N")</f>
        <v/>
      </c>
      <c r="D212">
        <f>OR(P212 = "Woods_Sureflex", P212 = "Falk_T10_Grid")</f>
        <v/>
      </c>
      <c r="E212">
        <f>IF(AND(C212="Y", D212=TRUE),"Y","N")</f>
        <v/>
      </c>
      <c r="F212" t="inlineStr">
        <is>
          <t>ConTab_BOM_KP_Baseplates_383</t>
        </is>
      </c>
      <c r="G212">
        <f>IF(E212="Y",F212,"")</f>
        <v/>
      </c>
      <c r="H212" s="273" t="inlineStr">
        <is>
          <t>3095-7_8-KP</t>
        </is>
      </c>
      <c r="I212" s="273" t="inlineStr">
        <is>
          <t>:2:3:</t>
        </is>
      </c>
      <c r="J212" s="273" t="inlineStr">
        <is>
          <t>:X2:X3:</t>
        </is>
      </c>
      <c r="K212" s="273" t="inlineStr">
        <is>
          <t>BaseplateSteel</t>
        </is>
      </c>
      <c r="L212" s="273" t="inlineStr">
        <is>
          <t>Baseplate_Steel</t>
        </is>
      </c>
      <c r="M212" s="273" t="inlineStr">
        <is>
          <t>Steel</t>
        </is>
      </c>
      <c r="N212" t="inlineStr">
        <is>
          <t>182T</t>
        </is>
      </c>
      <c r="O212" t="inlineStr">
        <is>
          <t>:No Drip Pan:Standard Drip Pan:</t>
        </is>
      </c>
      <c r="P212" s="235" t="inlineStr">
        <is>
          <t>Woods_Spacer</t>
        </is>
      </c>
      <c r="Q212" t="inlineStr">
        <is>
          <t>Woods 5SC</t>
        </is>
      </c>
      <c r="R212" t="n">
        <v>96700660</v>
      </c>
      <c r="S212" s="233" t="inlineStr">
        <is>
          <t>B101718</t>
        </is>
      </c>
      <c r="T212" s="233" t="n">
        <v>1303</v>
      </c>
      <c r="U212" s="233" t="inlineStr">
        <is>
          <t>Priced</t>
        </is>
      </c>
      <c r="V212" s="273" t="inlineStr">
        <is>
          <t>LT028</t>
        </is>
      </c>
      <c r="W212" t="n">
        <v>60</v>
      </c>
    </row>
    <row r="213">
      <c r="B213" t="n">
        <v>384</v>
      </c>
      <c r="C213">
        <f>IF(K213 = "BaseplateSteel","Y","N")</f>
        <v/>
      </c>
      <c r="D213">
        <f>OR(P213 = "Woods_Sureflex", P213 = "Falk_T10_Grid")</f>
        <v/>
      </c>
      <c r="E213">
        <f>IF(AND(C213="Y", D213=TRUE),"Y","N")</f>
        <v/>
      </c>
      <c r="F213" t="inlineStr">
        <is>
          <t>ConTab_BOM_KP_Baseplates_384</t>
        </is>
      </c>
      <c r="G213">
        <f>IF(E213="Y",F213,"")</f>
        <v/>
      </c>
      <c r="H213" s="273" t="inlineStr">
        <is>
          <t>3095-7_8-KP</t>
        </is>
      </c>
      <c r="I213" s="273" t="inlineStr">
        <is>
          <t>:2:3:</t>
        </is>
      </c>
      <c r="J213" s="273" t="inlineStr">
        <is>
          <t>:X2:X3:</t>
        </is>
      </c>
      <c r="K213" s="273" t="inlineStr">
        <is>
          <t>BaseplateSteel</t>
        </is>
      </c>
      <c r="L213" s="273" t="inlineStr">
        <is>
          <t>Baseplate_Steel</t>
        </is>
      </c>
      <c r="M213" s="273" t="inlineStr">
        <is>
          <t>Steel</t>
        </is>
      </c>
      <c r="N213" t="inlineStr">
        <is>
          <t>184T</t>
        </is>
      </c>
      <c r="O213" t="inlineStr">
        <is>
          <t>:No Drip Pan:Standard Drip Pan:</t>
        </is>
      </c>
      <c r="P213" s="235" t="inlineStr">
        <is>
          <t>Woods_Spacer</t>
        </is>
      </c>
      <c r="Q213" t="inlineStr">
        <is>
          <t>Woods 5SC</t>
        </is>
      </c>
      <c r="R213" t="n">
        <v>96700660</v>
      </c>
      <c r="S213" s="233" t="inlineStr">
        <is>
          <t>B101718</t>
        </is>
      </c>
      <c r="T213" s="233" t="n">
        <v>1303</v>
      </c>
      <c r="U213" s="233" t="inlineStr">
        <is>
          <t>Priced</t>
        </is>
      </c>
      <c r="V213" s="273" t="inlineStr">
        <is>
          <t>LT028</t>
        </is>
      </c>
      <c r="W213" t="n">
        <v>60</v>
      </c>
    </row>
    <row r="214">
      <c r="B214" t="n">
        <v>385</v>
      </c>
      <c r="C214">
        <f>IF(K214 = "BaseplateSteel","Y","N")</f>
        <v/>
      </c>
      <c r="D214">
        <f>OR(P214 = "Woods_Sureflex", P214 = "Falk_T10_Grid")</f>
        <v/>
      </c>
      <c r="E214">
        <f>IF(AND(C214="Y", D214=TRUE),"Y","N")</f>
        <v/>
      </c>
      <c r="F214" t="inlineStr">
        <is>
          <t>ConTab_BOM_KP_Baseplates_385</t>
        </is>
      </c>
      <c r="G214">
        <f>IF(E214="Y",F214,"")</f>
        <v/>
      </c>
      <c r="H214" s="273" t="inlineStr">
        <is>
          <t>3095-7_8-KP</t>
        </is>
      </c>
      <c r="I214" s="273" t="inlineStr">
        <is>
          <t>:2:3:</t>
        </is>
      </c>
      <c r="J214" s="273" t="inlineStr">
        <is>
          <t>:X2:X3:</t>
        </is>
      </c>
      <c r="K214" s="273" t="inlineStr">
        <is>
          <t>BaseplateSteel</t>
        </is>
      </c>
      <c r="L214" s="273" t="inlineStr">
        <is>
          <t>Baseplate_Steel</t>
        </is>
      </c>
      <c r="M214" s="273" t="inlineStr">
        <is>
          <t>Steel</t>
        </is>
      </c>
      <c r="N214" t="inlineStr">
        <is>
          <t>213T</t>
        </is>
      </c>
      <c r="O214" t="inlineStr">
        <is>
          <t>:No Drip Pan:Standard Drip Pan:</t>
        </is>
      </c>
      <c r="P214" s="235" t="inlineStr">
        <is>
          <t>Woods_Spacer</t>
        </is>
      </c>
      <c r="Q214" t="inlineStr">
        <is>
          <t>Woods 7SC</t>
        </is>
      </c>
      <c r="R214" t="n">
        <v>96700661</v>
      </c>
      <c r="S214" s="233" t="inlineStr">
        <is>
          <t>B101719</t>
        </is>
      </c>
      <c r="T214" s="233" t="n">
        <v>1368</v>
      </c>
      <c r="U214" s="233" t="inlineStr">
        <is>
          <t>Priced</t>
        </is>
      </c>
      <c r="V214" s="273" t="inlineStr">
        <is>
          <t>LT028</t>
        </is>
      </c>
      <c r="W214" t="n">
        <v>70</v>
      </c>
    </row>
    <row r="215">
      <c r="B215" t="n">
        <v>386</v>
      </c>
      <c r="C215">
        <f>IF(K215 = "BaseplateSteel","Y","N")</f>
        <v/>
      </c>
      <c r="D215">
        <f>OR(P215 = "Woods_Sureflex", P215 = "Falk_T10_Grid")</f>
        <v/>
      </c>
      <c r="E215">
        <f>IF(AND(C215="Y", D215=TRUE),"Y","N")</f>
        <v/>
      </c>
      <c r="F215" t="inlineStr">
        <is>
          <t>ConTab_BOM_KP_Baseplates_386</t>
        </is>
      </c>
      <c r="G215">
        <f>IF(E215="Y",F215,"")</f>
        <v/>
      </c>
      <c r="H215" s="273" t="inlineStr">
        <is>
          <t>3095-7_8-KP</t>
        </is>
      </c>
      <c r="I215" s="273" t="inlineStr">
        <is>
          <t>:2:3:</t>
        </is>
      </c>
      <c r="J215" s="273" t="inlineStr">
        <is>
          <t>:X2:X3:</t>
        </is>
      </c>
      <c r="K215" s="273" t="inlineStr">
        <is>
          <t>BaseplateSteel</t>
        </is>
      </c>
      <c r="L215" s="273" t="inlineStr">
        <is>
          <t>Baseplate_Steel</t>
        </is>
      </c>
      <c r="M215" s="273" t="inlineStr">
        <is>
          <t>Steel</t>
        </is>
      </c>
      <c r="N215" t="inlineStr">
        <is>
          <t>215T</t>
        </is>
      </c>
      <c r="O215" t="inlineStr">
        <is>
          <t>:No Drip Pan:Standard Drip Pan:</t>
        </is>
      </c>
      <c r="P215" s="235" t="inlineStr">
        <is>
          <t>Woods_Spacer</t>
        </is>
      </c>
      <c r="Q215" t="inlineStr">
        <is>
          <t>Woods 7SC</t>
        </is>
      </c>
      <c r="R215" t="n">
        <v>96700661</v>
      </c>
      <c r="S215" s="233" t="inlineStr">
        <is>
          <t>B101719</t>
        </is>
      </c>
      <c r="T215" s="233" t="n">
        <v>1368</v>
      </c>
      <c r="U215" s="233" t="inlineStr">
        <is>
          <t>Priced</t>
        </is>
      </c>
      <c r="V215" s="273" t="inlineStr">
        <is>
          <t>LT028</t>
        </is>
      </c>
      <c r="W215" t="n">
        <v>70</v>
      </c>
    </row>
    <row r="216">
      <c r="B216" t="n">
        <v>387</v>
      </c>
      <c r="C216">
        <f>IF(K216 = "BaseplateSteel","Y","N")</f>
        <v/>
      </c>
      <c r="D216">
        <f>OR(P216 = "Woods_Sureflex", P216 = "Falk_T10_Grid")</f>
        <v/>
      </c>
      <c r="E216">
        <f>IF(AND(C216="Y", D216=TRUE),"Y","N")</f>
        <v/>
      </c>
      <c r="F216" t="inlineStr">
        <is>
          <t>ConTab_BOM_KP_Baseplates_387</t>
        </is>
      </c>
      <c r="G216">
        <f>IF(E216="Y",F216,"")</f>
        <v/>
      </c>
      <c r="H216" s="273" t="inlineStr">
        <is>
          <t>3095-7_8-KP</t>
        </is>
      </c>
      <c r="I216" s="273" t="inlineStr">
        <is>
          <t>:2:3:</t>
        </is>
      </c>
      <c r="J216" s="273" t="inlineStr">
        <is>
          <t>:X2:X3:</t>
        </is>
      </c>
      <c r="K216" s="273" t="inlineStr">
        <is>
          <t>BaseplateSteel</t>
        </is>
      </c>
      <c r="L216" s="273" t="inlineStr">
        <is>
          <t>Baseplate_Steel</t>
        </is>
      </c>
      <c r="M216" s="273" t="inlineStr">
        <is>
          <t>Steel</t>
        </is>
      </c>
      <c r="N216" t="inlineStr">
        <is>
          <t>254T</t>
        </is>
      </c>
      <c r="O216" t="inlineStr">
        <is>
          <t>:No Drip Pan:Standard Drip Pan:</t>
        </is>
      </c>
      <c r="P216" s="235" t="inlineStr">
        <is>
          <t>Woods_Spacer</t>
        </is>
      </c>
      <c r="Q216" t="inlineStr">
        <is>
          <t>Woods 8SC</t>
        </is>
      </c>
      <c r="R216" t="n">
        <v>96700662</v>
      </c>
      <c r="S216" s="233" t="inlineStr">
        <is>
          <t>B101720</t>
        </is>
      </c>
      <c r="T216" s="233" t="n">
        <v>1440</v>
      </c>
      <c r="U216" s="233" t="inlineStr">
        <is>
          <t>Priced</t>
        </is>
      </c>
      <c r="V216" s="273" t="inlineStr">
        <is>
          <t>LT028</t>
        </is>
      </c>
      <c r="W216" t="n">
        <v>135</v>
      </c>
    </row>
    <row r="217">
      <c r="B217" t="n">
        <v>388</v>
      </c>
      <c r="C217">
        <f>IF(K217 = "BaseplateSteel","Y","N")</f>
        <v/>
      </c>
      <c r="D217">
        <f>OR(P217 = "Woods_Sureflex", P217 = "Falk_T10_Grid")</f>
        <v/>
      </c>
      <c r="E217">
        <f>IF(AND(C217="Y", D217=TRUE),"Y","N")</f>
        <v/>
      </c>
      <c r="F217" t="inlineStr">
        <is>
          <t>ConTab_BOM_KP_Baseplates_388</t>
        </is>
      </c>
      <c r="G217">
        <f>IF(E217="Y",F217,"")</f>
        <v/>
      </c>
      <c r="H217" s="273" t="inlineStr">
        <is>
          <t>3095-7_8-KP</t>
        </is>
      </c>
      <c r="I217" s="273" t="inlineStr">
        <is>
          <t>:2:3:</t>
        </is>
      </c>
      <c r="J217" s="273" t="inlineStr">
        <is>
          <t>:X2:X3:</t>
        </is>
      </c>
      <c r="K217" s="273" t="inlineStr">
        <is>
          <t>BaseplateSteel</t>
        </is>
      </c>
      <c r="L217" s="273" t="inlineStr">
        <is>
          <t>Baseplate_Steel</t>
        </is>
      </c>
      <c r="M217" s="273" t="inlineStr">
        <is>
          <t>Steel</t>
        </is>
      </c>
      <c r="N217" t="inlineStr">
        <is>
          <t>256T</t>
        </is>
      </c>
      <c r="O217" t="inlineStr">
        <is>
          <t>:No Drip Pan:Standard Drip Pan:</t>
        </is>
      </c>
      <c r="P217" s="235" t="inlineStr">
        <is>
          <t>Woods_Spacer</t>
        </is>
      </c>
      <c r="Q217" t="inlineStr">
        <is>
          <t>Woods 8SC</t>
        </is>
      </c>
      <c r="R217" t="n">
        <v>96700662</v>
      </c>
      <c r="S217" s="233" t="inlineStr">
        <is>
          <t>B101720</t>
        </is>
      </c>
      <c r="T217" s="233" t="n">
        <v>1440</v>
      </c>
      <c r="U217" s="233" t="inlineStr">
        <is>
          <t>Priced</t>
        </is>
      </c>
      <c r="V217" s="273" t="inlineStr">
        <is>
          <t>LT028</t>
        </is>
      </c>
      <c r="W217" t="n">
        <v>135</v>
      </c>
    </row>
    <row r="218">
      <c r="B218" t="n">
        <v>389</v>
      </c>
      <c r="C218">
        <f>IF(K218 = "BaseplateSteel","Y","N")</f>
        <v/>
      </c>
      <c r="D218">
        <f>OR(P218 = "Woods_Sureflex", P218 = "Falk_T10_Grid")</f>
        <v/>
      </c>
      <c r="E218">
        <f>IF(AND(C218="Y", D218=TRUE),"Y","N")</f>
        <v/>
      </c>
      <c r="F218" t="inlineStr">
        <is>
          <t>ConTab_BOM_KP_Baseplates_389</t>
        </is>
      </c>
      <c r="G218">
        <f>IF(E218="Y",F218,"")</f>
        <v/>
      </c>
      <c r="H218" s="273" t="inlineStr">
        <is>
          <t>3095-7_8-KP</t>
        </is>
      </c>
      <c r="I218" s="273" t="inlineStr">
        <is>
          <t>:2:3:</t>
        </is>
      </c>
      <c r="J218" s="273" t="inlineStr">
        <is>
          <t>:X2:X3:</t>
        </is>
      </c>
      <c r="K218" s="273" t="inlineStr">
        <is>
          <t>BaseplateSteel</t>
        </is>
      </c>
      <c r="L218" s="273" t="inlineStr">
        <is>
          <t>Baseplate_Steel</t>
        </is>
      </c>
      <c r="M218" s="273" t="inlineStr">
        <is>
          <t>Steel</t>
        </is>
      </c>
      <c r="N218" t="inlineStr">
        <is>
          <t>284TS</t>
        </is>
      </c>
      <c r="O218" t="inlineStr">
        <is>
          <t>:No Drip Pan:Standard Drip Pan:</t>
        </is>
      </c>
      <c r="P218" s="235" t="inlineStr">
        <is>
          <t>Woods_Spacer</t>
        </is>
      </c>
      <c r="Q218" t="inlineStr">
        <is>
          <t>Woods 8SC</t>
        </is>
      </c>
      <c r="R218" t="n">
        <v>96700663</v>
      </c>
      <c r="S218" s="233" t="inlineStr">
        <is>
          <t>B101721</t>
        </is>
      </c>
      <c r="T218" s="233" t="n">
        <v>1504</v>
      </c>
      <c r="U218" s="233" t="inlineStr">
        <is>
          <t>Priced</t>
        </is>
      </c>
      <c r="V218" s="273" t="inlineStr">
        <is>
          <t>LT028</t>
        </is>
      </c>
      <c r="W218" t="n">
        <v>200</v>
      </c>
    </row>
    <row r="219">
      <c r="B219" t="n">
        <v>390</v>
      </c>
      <c r="C219">
        <f>IF(K219 = "BaseplateSteel","Y","N")</f>
        <v/>
      </c>
      <c r="D219">
        <f>OR(P219 = "Woods_Sureflex", P219 = "Falk_T10_Grid")</f>
        <v/>
      </c>
      <c r="E219">
        <f>IF(AND(C219="Y", D219=TRUE),"Y","N")</f>
        <v/>
      </c>
      <c r="F219" t="inlineStr">
        <is>
          <t>ConTab_BOM_KP_Baseplates_390</t>
        </is>
      </c>
      <c r="G219">
        <f>IF(E219="Y",F219,"")</f>
        <v/>
      </c>
      <c r="H219" s="273" t="inlineStr">
        <is>
          <t>3095-7_8-KP</t>
        </is>
      </c>
      <c r="I219" s="273" t="inlineStr">
        <is>
          <t>:2:3:</t>
        </is>
      </c>
      <c r="J219" s="273" t="inlineStr">
        <is>
          <t>:X2:X3:</t>
        </is>
      </c>
      <c r="K219" s="273" t="inlineStr">
        <is>
          <t>BaseplateSteel</t>
        </is>
      </c>
      <c r="L219" s="273" t="inlineStr">
        <is>
          <t>Baseplate_Steel</t>
        </is>
      </c>
      <c r="M219" s="273" t="inlineStr">
        <is>
          <t>Steel</t>
        </is>
      </c>
      <c r="N219" t="inlineStr">
        <is>
          <t>286TS</t>
        </is>
      </c>
      <c r="O219" t="inlineStr">
        <is>
          <t>:No Drip Pan:Standard Drip Pan:</t>
        </is>
      </c>
      <c r="P219" s="235" t="inlineStr">
        <is>
          <t>Woods_Spacer</t>
        </is>
      </c>
      <c r="Q219" t="inlineStr">
        <is>
          <t>Woods 8SC</t>
        </is>
      </c>
      <c r="R219" t="n">
        <v>96700663</v>
      </c>
      <c r="S219" s="233" t="inlineStr">
        <is>
          <t>B101721</t>
        </is>
      </c>
      <c r="T219" s="233" t="n">
        <v>1504</v>
      </c>
      <c r="U219" s="233" t="inlineStr">
        <is>
          <t>Priced</t>
        </is>
      </c>
      <c r="V219" s="273" t="inlineStr">
        <is>
          <t>LT028</t>
        </is>
      </c>
      <c r="W219" t="n">
        <v>200</v>
      </c>
    </row>
    <row r="220">
      <c r="B220" t="n">
        <v>391</v>
      </c>
      <c r="C220">
        <f>IF(K220 = "BaseplateSteel","Y","N")</f>
        <v/>
      </c>
      <c r="D220">
        <f>OR(P220 = "Woods_Sureflex", P220 = "Falk_T10_Grid")</f>
        <v/>
      </c>
      <c r="E220">
        <f>IF(AND(C220="Y", D220=TRUE),"Y","N")</f>
        <v/>
      </c>
      <c r="F220" t="inlineStr">
        <is>
          <t>ConTab_BOM_KP_Baseplates_391</t>
        </is>
      </c>
      <c r="G220">
        <f>IF(E220="Y",F220,"")</f>
        <v/>
      </c>
      <c r="H220" s="273" t="inlineStr">
        <is>
          <t>3095-7_8-KP</t>
        </is>
      </c>
      <c r="I220" s="273" t="inlineStr">
        <is>
          <t>:2:3:</t>
        </is>
      </c>
      <c r="J220" s="273" t="inlineStr">
        <is>
          <t>:X2:X3:</t>
        </is>
      </c>
      <c r="K220" s="273" t="inlineStr">
        <is>
          <t>BaseplateSteel</t>
        </is>
      </c>
      <c r="L220" s="273" t="inlineStr">
        <is>
          <t>Baseplate_Steel</t>
        </is>
      </c>
      <c r="M220" s="273" t="inlineStr">
        <is>
          <t>Steel</t>
        </is>
      </c>
      <c r="N220" t="inlineStr">
        <is>
          <t>143T</t>
        </is>
      </c>
      <c r="O220" t="inlineStr">
        <is>
          <t>:No Drip Pan:Standard Drip Pan:</t>
        </is>
      </c>
      <c r="P220" s="235" t="inlineStr">
        <is>
          <t>Falk_Spacer</t>
        </is>
      </c>
      <c r="Q220" t="inlineStr">
        <is>
          <t>Falk 1020T31</t>
        </is>
      </c>
      <c r="R220" t="n">
        <v>96700664</v>
      </c>
      <c r="S220" s="233" t="inlineStr">
        <is>
          <t>B101722</t>
        </is>
      </c>
      <c r="T220" s="233" t="n">
        <v>1232</v>
      </c>
      <c r="U220" s="233" t="inlineStr">
        <is>
          <t>Priced</t>
        </is>
      </c>
      <c r="V220" s="273" t="inlineStr">
        <is>
          <t>LT028</t>
        </is>
      </c>
      <c r="W220" t="n">
        <v>35</v>
      </c>
    </row>
    <row r="221">
      <c r="B221" t="n">
        <v>392</v>
      </c>
      <c r="C221">
        <f>IF(K221 = "BaseplateSteel","Y","N")</f>
        <v/>
      </c>
      <c r="D221">
        <f>OR(P221 = "Woods_Sureflex", P221 = "Falk_T10_Grid")</f>
        <v/>
      </c>
      <c r="E221">
        <f>IF(AND(C221="Y", D221=TRUE),"Y","N")</f>
        <v/>
      </c>
      <c r="F221" t="inlineStr">
        <is>
          <t>ConTab_BOM_KP_Baseplates_392</t>
        </is>
      </c>
      <c r="G221">
        <f>IF(E221="Y",F221,"")</f>
        <v/>
      </c>
      <c r="H221" s="273" t="inlineStr">
        <is>
          <t>3095-7_8-KP</t>
        </is>
      </c>
      <c r="I221" s="273" t="inlineStr">
        <is>
          <t>:2:3:</t>
        </is>
      </c>
      <c r="J221" s="273" t="inlineStr">
        <is>
          <t>:X2:X3:</t>
        </is>
      </c>
      <c r="K221" s="273" t="inlineStr">
        <is>
          <t>BaseplateSteel</t>
        </is>
      </c>
      <c r="L221" s="273" t="inlineStr">
        <is>
          <t>Baseplate_Steel</t>
        </is>
      </c>
      <c r="M221" s="273" t="inlineStr">
        <is>
          <t>Steel</t>
        </is>
      </c>
      <c r="N221" t="inlineStr">
        <is>
          <t>145T</t>
        </is>
      </c>
      <c r="O221" t="inlineStr">
        <is>
          <t>:No Drip Pan:Standard Drip Pan:</t>
        </is>
      </c>
      <c r="P221" s="235" t="inlineStr">
        <is>
          <t>Falk_Spacer</t>
        </is>
      </c>
      <c r="Q221" t="inlineStr">
        <is>
          <t>Falk 1020T31</t>
        </is>
      </c>
      <c r="R221" t="n">
        <v>96700664</v>
      </c>
      <c r="S221" s="233" t="inlineStr">
        <is>
          <t>B101722</t>
        </is>
      </c>
      <c r="T221" s="233" t="n">
        <v>1232</v>
      </c>
      <c r="U221" s="233" t="inlineStr">
        <is>
          <t>Priced</t>
        </is>
      </c>
      <c r="V221" s="273" t="inlineStr">
        <is>
          <t>LT028</t>
        </is>
      </c>
      <c r="W221" t="n">
        <v>35</v>
      </c>
    </row>
    <row r="222">
      <c r="B222" t="n">
        <v>393</v>
      </c>
      <c r="C222">
        <f>IF(K222 = "BaseplateSteel","Y","N")</f>
        <v/>
      </c>
      <c r="D222">
        <f>OR(P222 = "Woods_Sureflex", P222 = "Falk_T10_Grid")</f>
        <v/>
      </c>
      <c r="E222">
        <f>IF(AND(C222="Y", D222=TRUE),"Y","N")</f>
        <v/>
      </c>
      <c r="F222" t="inlineStr">
        <is>
          <t>ConTab_BOM_KP_Baseplates_393</t>
        </is>
      </c>
      <c r="G222">
        <f>IF(E222="Y",F222,"")</f>
        <v/>
      </c>
      <c r="H222" s="273" t="inlineStr">
        <is>
          <t>3095-7_8-KP</t>
        </is>
      </c>
      <c r="I222" s="273" t="inlineStr">
        <is>
          <t>:2:3:</t>
        </is>
      </c>
      <c r="J222" s="273" t="inlineStr">
        <is>
          <t>:X2:X3:</t>
        </is>
      </c>
      <c r="K222" s="273" t="inlineStr">
        <is>
          <t>BaseplateSteel</t>
        </is>
      </c>
      <c r="L222" s="273" t="inlineStr">
        <is>
          <t>Baseplate_Steel</t>
        </is>
      </c>
      <c r="M222" s="273" t="inlineStr">
        <is>
          <t>Steel</t>
        </is>
      </c>
      <c r="N222" t="inlineStr">
        <is>
          <t>182T</t>
        </is>
      </c>
      <c r="O222" t="inlineStr">
        <is>
          <t>:No Drip Pan:Standard Drip Pan:</t>
        </is>
      </c>
      <c r="P222" s="235" t="inlineStr">
        <is>
          <t>Falk_Spacer</t>
        </is>
      </c>
      <c r="Q222" t="inlineStr">
        <is>
          <t>Falk 1020T31</t>
        </is>
      </c>
      <c r="R222" t="n">
        <v>96700665</v>
      </c>
      <c r="S222" s="233" t="inlineStr">
        <is>
          <t>B101723</t>
        </is>
      </c>
      <c r="T222" s="233" t="n">
        <v>1303</v>
      </c>
      <c r="U222" s="233" t="inlineStr">
        <is>
          <t>Priced</t>
        </is>
      </c>
      <c r="V222" s="273" t="inlineStr">
        <is>
          <t>LT028</t>
        </is>
      </c>
      <c r="W222" t="n">
        <v>60</v>
      </c>
    </row>
    <row r="223">
      <c r="B223" t="n">
        <v>394</v>
      </c>
      <c r="C223">
        <f>IF(K223 = "BaseplateSteel","Y","N")</f>
        <v/>
      </c>
      <c r="D223">
        <f>OR(P223 = "Woods_Sureflex", P223 = "Falk_T10_Grid")</f>
        <v/>
      </c>
      <c r="E223">
        <f>IF(AND(C223="Y", D223=TRUE),"Y","N")</f>
        <v/>
      </c>
      <c r="F223" t="inlineStr">
        <is>
          <t>ConTab_BOM_KP_Baseplates_394</t>
        </is>
      </c>
      <c r="G223">
        <f>IF(E223="Y",F223,"")</f>
        <v/>
      </c>
      <c r="H223" s="273" t="inlineStr">
        <is>
          <t>3095-7_8-KP</t>
        </is>
      </c>
      <c r="I223" s="273" t="inlineStr">
        <is>
          <t>:2:3:</t>
        </is>
      </c>
      <c r="J223" s="273" t="inlineStr">
        <is>
          <t>:X2:X3:</t>
        </is>
      </c>
      <c r="K223" s="273" t="inlineStr">
        <is>
          <t>BaseplateSteel</t>
        </is>
      </c>
      <c r="L223" s="273" t="inlineStr">
        <is>
          <t>Baseplate_Steel</t>
        </is>
      </c>
      <c r="M223" s="273" t="inlineStr">
        <is>
          <t>Steel</t>
        </is>
      </c>
      <c r="N223" t="inlineStr">
        <is>
          <t>184T</t>
        </is>
      </c>
      <c r="O223" t="inlineStr">
        <is>
          <t>:No Drip Pan:Standard Drip Pan:</t>
        </is>
      </c>
      <c r="P223" s="235" t="inlineStr">
        <is>
          <t>Falk_Spacer</t>
        </is>
      </c>
      <c r="Q223" t="inlineStr">
        <is>
          <t>Falk 1020T31</t>
        </is>
      </c>
      <c r="R223" t="n">
        <v>96700665</v>
      </c>
      <c r="S223" s="233" t="inlineStr">
        <is>
          <t>B101723</t>
        </is>
      </c>
      <c r="T223" s="233" t="n">
        <v>1303</v>
      </c>
      <c r="U223" s="233" t="inlineStr">
        <is>
          <t>Priced</t>
        </is>
      </c>
      <c r="V223" s="273" t="inlineStr">
        <is>
          <t>LT028</t>
        </is>
      </c>
      <c r="W223" t="n">
        <v>60</v>
      </c>
    </row>
    <row r="224">
      <c r="B224" t="n">
        <v>395</v>
      </c>
      <c r="C224">
        <f>IF(K224 = "BaseplateSteel","Y","N")</f>
        <v/>
      </c>
      <c r="D224">
        <f>OR(P224 = "Woods_Sureflex", P224 = "Falk_T10_Grid")</f>
        <v/>
      </c>
      <c r="E224">
        <f>IF(AND(C224="Y", D224=TRUE),"Y","N")</f>
        <v/>
      </c>
      <c r="F224" t="inlineStr">
        <is>
          <t>ConTab_BOM_KP_Baseplates_395</t>
        </is>
      </c>
      <c r="G224">
        <f>IF(E224="Y",F224,"")</f>
        <v/>
      </c>
      <c r="H224" s="273" t="inlineStr">
        <is>
          <t>3095-7_8-KP</t>
        </is>
      </c>
      <c r="I224" s="273" t="inlineStr">
        <is>
          <t>:2:3:</t>
        </is>
      </c>
      <c r="J224" s="273" t="inlineStr">
        <is>
          <t>:X2:X3:</t>
        </is>
      </c>
      <c r="K224" s="273" t="inlineStr">
        <is>
          <t>BaseplateSteel</t>
        </is>
      </c>
      <c r="L224" s="273" t="inlineStr">
        <is>
          <t>Baseplate_Steel</t>
        </is>
      </c>
      <c r="M224" s="273" t="inlineStr">
        <is>
          <t>Steel</t>
        </is>
      </c>
      <c r="N224" t="inlineStr">
        <is>
          <t>213T</t>
        </is>
      </c>
      <c r="O224" t="inlineStr">
        <is>
          <t>:No Drip Pan:Standard Drip Pan:</t>
        </is>
      </c>
      <c r="P224" s="235" t="inlineStr">
        <is>
          <t>Falk_Spacer</t>
        </is>
      </c>
      <c r="Q224" t="inlineStr">
        <is>
          <t>Falk 1030T31</t>
        </is>
      </c>
      <c r="R224" t="n">
        <v>96700666</v>
      </c>
      <c r="S224" s="233" t="inlineStr">
        <is>
          <t>B101724</t>
        </is>
      </c>
      <c r="T224" s="233" t="n">
        <v>1368</v>
      </c>
      <c r="U224" s="233" t="inlineStr">
        <is>
          <t>Priced</t>
        </is>
      </c>
      <c r="V224" s="273" t="inlineStr">
        <is>
          <t>LT028</t>
        </is>
      </c>
      <c r="W224" t="n">
        <v>70</v>
      </c>
    </row>
    <row r="225">
      <c r="B225" t="n">
        <v>396</v>
      </c>
      <c r="C225">
        <f>IF(K225 = "BaseplateSteel","Y","N")</f>
        <v/>
      </c>
      <c r="D225">
        <f>OR(P225 = "Woods_Sureflex", P225 = "Falk_T10_Grid")</f>
        <v/>
      </c>
      <c r="E225">
        <f>IF(AND(C225="Y", D225=TRUE),"Y","N")</f>
        <v/>
      </c>
      <c r="F225" t="inlineStr">
        <is>
          <t>ConTab_BOM_KP_Baseplates_396</t>
        </is>
      </c>
      <c r="G225">
        <f>IF(E225="Y",F225,"")</f>
        <v/>
      </c>
      <c r="H225" s="273" t="inlineStr">
        <is>
          <t>3095-7_8-KP</t>
        </is>
      </c>
      <c r="I225" s="273" t="inlineStr">
        <is>
          <t>:2:3:</t>
        </is>
      </c>
      <c r="J225" s="273" t="inlineStr">
        <is>
          <t>:X2:X3:</t>
        </is>
      </c>
      <c r="K225" s="273" t="inlineStr">
        <is>
          <t>BaseplateSteel</t>
        </is>
      </c>
      <c r="L225" s="273" t="inlineStr">
        <is>
          <t>Baseplate_Steel</t>
        </is>
      </c>
      <c r="M225" s="273" t="inlineStr">
        <is>
          <t>Steel</t>
        </is>
      </c>
      <c r="N225" t="inlineStr">
        <is>
          <t>215T</t>
        </is>
      </c>
      <c r="O225" t="inlineStr">
        <is>
          <t>:No Drip Pan:Standard Drip Pan:</t>
        </is>
      </c>
      <c r="P225" s="235" t="inlineStr">
        <is>
          <t>Falk_Spacer</t>
        </is>
      </c>
      <c r="Q225" t="inlineStr">
        <is>
          <t>Falk 1030T31</t>
        </is>
      </c>
      <c r="R225" t="n">
        <v>96700666</v>
      </c>
      <c r="S225" s="233" t="inlineStr">
        <is>
          <t>B101724</t>
        </is>
      </c>
      <c r="T225" s="233" t="n">
        <v>1368</v>
      </c>
      <c r="U225" s="233" t="inlineStr">
        <is>
          <t>Priced</t>
        </is>
      </c>
      <c r="V225" s="273" t="inlineStr">
        <is>
          <t>LT028</t>
        </is>
      </c>
      <c r="W225" t="n">
        <v>70</v>
      </c>
    </row>
    <row r="226">
      <c r="B226" t="n">
        <v>397</v>
      </c>
      <c r="C226">
        <f>IF(K226 = "BaseplateSteel","Y","N")</f>
        <v/>
      </c>
      <c r="D226">
        <f>OR(P226 = "Woods_Sureflex", P226 = "Falk_T10_Grid")</f>
        <v/>
      </c>
      <c r="E226">
        <f>IF(AND(C226="Y", D226=TRUE),"Y","N")</f>
        <v/>
      </c>
      <c r="F226" t="inlineStr">
        <is>
          <t>ConTab_BOM_KP_Baseplates_397</t>
        </is>
      </c>
      <c r="G226">
        <f>IF(E226="Y",F226,"")</f>
        <v/>
      </c>
      <c r="H226" s="273" t="inlineStr">
        <is>
          <t>3095-7_8-KP</t>
        </is>
      </c>
      <c r="I226" s="273" t="inlineStr">
        <is>
          <t>:2:3:</t>
        </is>
      </c>
      <c r="J226" s="273" t="inlineStr">
        <is>
          <t>:X2:X3:</t>
        </is>
      </c>
      <c r="K226" s="273" t="inlineStr">
        <is>
          <t>BaseplateSteel</t>
        </is>
      </c>
      <c r="L226" s="273" t="inlineStr">
        <is>
          <t>Baseplate_Steel</t>
        </is>
      </c>
      <c r="M226" s="273" t="inlineStr">
        <is>
          <t>Steel</t>
        </is>
      </c>
      <c r="N226" t="inlineStr">
        <is>
          <t>254T</t>
        </is>
      </c>
      <c r="O226" t="inlineStr">
        <is>
          <t>:No Drip Pan:Standard Drip Pan:</t>
        </is>
      </c>
      <c r="P226" s="235" t="inlineStr">
        <is>
          <t>Falk_Spacer</t>
        </is>
      </c>
      <c r="Q226" t="inlineStr">
        <is>
          <t>Falk 1040T31</t>
        </is>
      </c>
      <c r="R226" t="n">
        <v>96700667</v>
      </c>
      <c r="S226" s="233" t="inlineStr">
        <is>
          <t>B101725</t>
        </is>
      </c>
      <c r="T226" s="233" t="n">
        <v>1440</v>
      </c>
      <c r="U226" s="233" t="inlineStr">
        <is>
          <t>Priced</t>
        </is>
      </c>
      <c r="V226" s="273" t="inlineStr">
        <is>
          <t>LT028</t>
        </is>
      </c>
      <c r="W226" t="n">
        <v>135</v>
      </c>
    </row>
    <row r="227">
      <c r="B227" t="n">
        <v>398</v>
      </c>
      <c r="C227">
        <f>IF(K227 = "BaseplateSteel","Y","N")</f>
        <v/>
      </c>
      <c r="D227">
        <f>OR(P227 = "Woods_Sureflex", P227 = "Falk_T10_Grid")</f>
        <v/>
      </c>
      <c r="E227">
        <f>IF(AND(C227="Y", D227=TRUE),"Y","N")</f>
        <v/>
      </c>
      <c r="F227" t="inlineStr">
        <is>
          <t>ConTab_BOM_KP_Baseplates_398</t>
        </is>
      </c>
      <c r="G227">
        <f>IF(E227="Y",F227,"")</f>
        <v/>
      </c>
      <c r="H227" s="273" t="inlineStr">
        <is>
          <t>3095-7_8-KP</t>
        </is>
      </c>
      <c r="I227" s="273" t="inlineStr">
        <is>
          <t>:2:3:</t>
        </is>
      </c>
      <c r="J227" s="273" t="inlineStr">
        <is>
          <t>:X2:X3:</t>
        </is>
      </c>
      <c r="K227" s="273" t="inlineStr">
        <is>
          <t>BaseplateSteel</t>
        </is>
      </c>
      <c r="L227" s="273" t="inlineStr">
        <is>
          <t>Baseplate_Steel</t>
        </is>
      </c>
      <c r="M227" s="273" t="inlineStr">
        <is>
          <t>Steel</t>
        </is>
      </c>
      <c r="N227" t="inlineStr">
        <is>
          <t>256T</t>
        </is>
      </c>
      <c r="O227" t="inlineStr">
        <is>
          <t>:No Drip Pan:Standard Drip Pan:</t>
        </is>
      </c>
      <c r="P227" s="235" t="inlineStr">
        <is>
          <t>Falk_Spacer</t>
        </is>
      </c>
      <c r="Q227" t="inlineStr">
        <is>
          <t>Falk 1040T31</t>
        </is>
      </c>
      <c r="R227" t="n">
        <v>96700667</v>
      </c>
      <c r="S227" s="233" t="inlineStr">
        <is>
          <t>B101725</t>
        </is>
      </c>
      <c r="T227" s="233" t="n">
        <v>1440</v>
      </c>
      <c r="U227" s="233" t="inlineStr">
        <is>
          <t>Priced</t>
        </is>
      </c>
      <c r="V227" s="273" t="inlineStr">
        <is>
          <t>LT028</t>
        </is>
      </c>
      <c r="W227" t="n">
        <v>135</v>
      </c>
    </row>
    <row r="228">
      <c r="B228" t="n">
        <v>399</v>
      </c>
      <c r="C228">
        <f>IF(K228 = "BaseplateSteel","Y","N")</f>
        <v/>
      </c>
      <c r="D228">
        <f>OR(P228 = "Woods_Sureflex", P228 = "Falk_T10_Grid")</f>
        <v/>
      </c>
      <c r="E228">
        <f>IF(AND(C228="Y", D228=TRUE),"Y","N")</f>
        <v/>
      </c>
      <c r="F228" t="inlineStr">
        <is>
          <t>ConTab_BOM_KP_Baseplates_399</t>
        </is>
      </c>
      <c r="G228">
        <f>IF(E228="Y",F228,"")</f>
        <v/>
      </c>
      <c r="H228" s="273" t="inlineStr">
        <is>
          <t>3095-7_8-KP</t>
        </is>
      </c>
      <c r="I228" s="273" t="inlineStr">
        <is>
          <t>:2:3:</t>
        </is>
      </c>
      <c r="J228" s="273" t="inlineStr">
        <is>
          <t>:X2:X3:</t>
        </is>
      </c>
      <c r="K228" s="273" t="inlineStr">
        <is>
          <t>BaseplateSteel</t>
        </is>
      </c>
      <c r="L228" s="273" t="inlineStr">
        <is>
          <t>Baseplate_Steel</t>
        </is>
      </c>
      <c r="M228" s="273" t="inlineStr">
        <is>
          <t>Steel</t>
        </is>
      </c>
      <c r="N228" t="inlineStr">
        <is>
          <t>284TS</t>
        </is>
      </c>
      <c r="O228" t="inlineStr">
        <is>
          <t>:No Drip Pan:Standard Drip Pan:</t>
        </is>
      </c>
      <c r="P228" s="235" t="inlineStr">
        <is>
          <t>Falk_Spacer</t>
        </is>
      </c>
      <c r="Q228" t="inlineStr">
        <is>
          <t>Falk 1040T31</t>
        </is>
      </c>
      <c r="R228" t="n">
        <v>96700668</v>
      </c>
      <c r="S228" s="233" t="inlineStr">
        <is>
          <t>B101726</t>
        </is>
      </c>
      <c r="T228" s="233" t="n">
        <v>1504</v>
      </c>
      <c r="U228" s="233" t="inlineStr">
        <is>
          <t>Priced</t>
        </is>
      </c>
      <c r="V228" s="273" t="inlineStr">
        <is>
          <t>LT028</t>
        </is>
      </c>
      <c r="W228" t="n">
        <v>200</v>
      </c>
    </row>
    <row r="229">
      <c r="B229" t="n">
        <v>400</v>
      </c>
      <c r="C229">
        <f>IF(K229 = "BaseplateSteel","Y","N")</f>
        <v/>
      </c>
      <c r="D229">
        <f>OR(P229 = "Woods_Sureflex", P229 = "Falk_T10_Grid")</f>
        <v/>
      </c>
      <c r="E229">
        <f>IF(AND(C229="Y", D229=TRUE),"Y","N")</f>
        <v/>
      </c>
      <c r="F229" t="inlineStr">
        <is>
          <t>ConTab_BOM_KP_Baseplates_400</t>
        </is>
      </c>
      <c r="G229">
        <f>IF(E229="Y",F229,"")</f>
        <v/>
      </c>
      <c r="H229" s="273" t="inlineStr">
        <is>
          <t>3095-7_8-KP</t>
        </is>
      </c>
      <c r="I229" s="273" t="inlineStr">
        <is>
          <t>:2:3:</t>
        </is>
      </c>
      <c r="J229" s="273" t="inlineStr">
        <is>
          <t>:X2:X3:</t>
        </is>
      </c>
      <c r="K229" s="273" t="inlineStr">
        <is>
          <t>BaseplateSteel</t>
        </is>
      </c>
      <c r="L229" s="273" t="inlineStr">
        <is>
          <t>Baseplate_Steel</t>
        </is>
      </c>
      <c r="M229" s="273" t="inlineStr">
        <is>
          <t>Steel</t>
        </is>
      </c>
      <c r="N229" t="inlineStr">
        <is>
          <t>286TS</t>
        </is>
      </c>
      <c r="O229" t="inlineStr">
        <is>
          <t>:No Drip Pan:Standard Drip Pan:</t>
        </is>
      </c>
      <c r="P229" s="235" t="inlineStr">
        <is>
          <t>Falk_Spacer</t>
        </is>
      </c>
      <c r="Q229" t="inlineStr">
        <is>
          <t>Falk 1040T31</t>
        </is>
      </c>
      <c r="R229" t="n">
        <v>96700668</v>
      </c>
      <c r="S229" s="233" t="inlineStr">
        <is>
          <t>B101726</t>
        </is>
      </c>
      <c r="T229" s="233" t="n">
        <v>1504</v>
      </c>
      <c r="U229" s="233" t="inlineStr">
        <is>
          <t>Priced</t>
        </is>
      </c>
      <c r="V229" s="273" t="inlineStr">
        <is>
          <t>LT028</t>
        </is>
      </c>
      <c r="W229" t="n">
        <v>200</v>
      </c>
    </row>
    <row r="230">
      <c r="B230" t="n">
        <v>401</v>
      </c>
      <c r="C230">
        <f>IF(K230 = "BaseplateSteel","Y","N")</f>
        <v/>
      </c>
      <c r="D230">
        <f>OR(P230 = "Woods_Sureflex", P230 = "Falk_T10_Grid")</f>
        <v/>
      </c>
      <c r="E230">
        <f>IF(AND(C230="Y", D230=TRUE),"Y","N")</f>
        <v/>
      </c>
      <c r="F230" t="inlineStr">
        <is>
          <t>ConTab_BOM_KP_Baseplates_401</t>
        </is>
      </c>
      <c r="G230">
        <f>IF(E230="Y",F230,"")</f>
        <v/>
      </c>
      <c r="H230" s="273" t="inlineStr">
        <is>
          <t>3095-7_8-KP</t>
        </is>
      </c>
      <c r="I230" s="273" t="inlineStr">
        <is>
          <t>:2:3:</t>
        </is>
      </c>
      <c r="J230" s="273" t="inlineStr">
        <is>
          <t>:X2:X3:</t>
        </is>
      </c>
      <c r="K230" s="273" t="inlineStr">
        <is>
          <t>BaseplateSteel</t>
        </is>
      </c>
      <c r="L230" s="273" t="inlineStr">
        <is>
          <t>Baseplate_Steel</t>
        </is>
      </c>
      <c r="M230" s="273" t="inlineStr">
        <is>
          <t>Steel</t>
        </is>
      </c>
      <c r="N230" t="inlineStr">
        <is>
          <t>324TS</t>
        </is>
      </c>
      <c r="O230" t="inlineStr">
        <is>
          <t>:No Drip Pan:Standard Drip Pan:</t>
        </is>
      </c>
      <c r="P230" s="235" t="inlineStr">
        <is>
          <t>Falk_Spacer</t>
        </is>
      </c>
      <c r="Q230" t="inlineStr">
        <is>
          <t>Falk 1060T31</t>
        </is>
      </c>
      <c r="R230" t="n">
        <v>96700669</v>
      </c>
      <c r="S230" s="233" t="inlineStr">
        <is>
          <t>B101727</t>
        </is>
      </c>
      <c r="T230" s="233" t="n">
        <v>1640</v>
      </c>
      <c r="U230" s="233" t="inlineStr">
        <is>
          <t>Priced</t>
        </is>
      </c>
      <c r="V230" s="273" t="inlineStr">
        <is>
          <t>LT028</t>
        </is>
      </c>
      <c r="W230" t="n">
        <v>240</v>
      </c>
    </row>
    <row r="231">
      <c r="B231" t="n">
        <v>402</v>
      </c>
      <c r="C231">
        <f>IF(K231 = "BaseplateSteel","Y","N")</f>
        <v/>
      </c>
      <c r="D231">
        <f>OR(P231 = "Woods_Sureflex", P231 = "Falk_T10_Grid")</f>
        <v/>
      </c>
      <c r="E231">
        <f>IF(AND(C231="Y", D231=TRUE),"Y","N")</f>
        <v/>
      </c>
      <c r="F231" t="inlineStr">
        <is>
          <t>ConTab_BOM_KP_Baseplates_402</t>
        </is>
      </c>
      <c r="G231">
        <f>IF(E231="Y",F231,"")</f>
        <v/>
      </c>
      <c r="H231" s="273" t="inlineStr">
        <is>
          <t>3095-7_8-KP</t>
        </is>
      </c>
      <c r="I231" s="273" t="inlineStr">
        <is>
          <t>:2:3:</t>
        </is>
      </c>
      <c r="J231" s="273" t="inlineStr">
        <is>
          <t>:X2:X3:</t>
        </is>
      </c>
      <c r="K231" s="273" t="inlineStr">
        <is>
          <t>BaseplateSteel</t>
        </is>
      </c>
      <c r="L231" s="273" t="inlineStr">
        <is>
          <t>Baseplate_Steel</t>
        </is>
      </c>
      <c r="M231" s="273" t="inlineStr">
        <is>
          <t>Steel</t>
        </is>
      </c>
      <c r="N231" t="inlineStr">
        <is>
          <t>326TS</t>
        </is>
      </c>
      <c r="O231" t="inlineStr">
        <is>
          <t>:No Drip Pan:Standard Drip Pan:</t>
        </is>
      </c>
      <c r="P231" s="235" t="inlineStr">
        <is>
          <t>Falk_Spacer</t>
        </is>
      </c>
      <c r="Q231" t="inlineStr">
        <is>
          <t>Falk 1060T31</t>
        </is>
      </c>
      <c r="R231" t="n">
        <v>96700669</v>
      </c>
      <c r="S231" s="233" t="inlineStr">
        <is>
          <t>B101727</t>
        </is>
      </c>
      <c r="T231" s="233" t="n">
        <v>1640</v>
      </c>
      <c r="U231" s="233" t="inlineStr">
        <is>
          <t>Priced</t>
        </is>
      </c>
      <c r="V231" s="273" t="inlineStr">
        <is>
          <t>LT028</t>
        </is>
      </c>
      <c r="W231" t="n">
        <v>240</v>
      </c>
    </row>
    <row r="232">
      <c r="B232" t="n">
        <v>403</v>
      </c>
      <c r="C232">
        <f>IF(K232 = "BaseplateSteel","Y","N")</f>
        <v/>
      </c>
      <c r="D232">
        <f>OR(P232 = "Woods_Sureflex", P232 = "Falk_T10_Grid")</f>
        <v/>
      </c>
      <c r="E232">
        <f>IF(AND(C232="Y", D232=TRUE),"Y","N")</f>
        <v/>
      </c>
      <c r="F232" t="inlineStr">
        <is>
          <t>ConTab_BOM_KP_Baseplates_403</t>
        </is>
      </c>
      <c r="G232">
        <f>IF(E232="Y",F232,"")</f>
        <v/>
      </c>
      <c r="H232" s="273" t="inlineStr">
        <is>
          <t>3095-7_8-KP</t>
        </is>
      </c>
      <c r="I232" s="273" t="inlineStr">
        <is>
          <t>:2:3:</t>
        </is>
      </c>
      <c r="J232" s="273" t="inlineStr">
        <is>
          <t>:X2:X3:</t>
        </is>
      </c>
      <c r="K232" s="273" t="inlineStr">
        <is>
          <t>BaseplateSteel</t>
        </is>
      </c>
      <c r="L232" s="273" t="inlineStr">
        <is>
          <t>Baseplate_Steel</t>
        </is>
      </c>
      <c r="M232" s="273" t="inlineStr">
        <is>
          <t>Steel</t>
        </is>
      </c>
      <c r="N232" t="inlineStr">
        <is>
          <t>364TS</t>
        </is>
      </c>
      <c r="O232" t="inlineStr">
        <is>
          <t>:No Drip Pan:Standard Drip Pan:</t>
        </is>
      </c>
      <c r="P232" s="235" t="inlineStr">
        <is>
          <t>Falk_Spacer</t>
        </is>
      </c>
      <c r="Q232" t="inlineStr">
        <is>
          <t>Falk 1050T31</t>
        </is>
      </c>
      <c r="R232" t="n">
        <v>96700670</v>
      </c>
      <c r="S232" s="233" t="inlineStr">
        <is>
          <t>B101728</t>
        </is>
      </c>
      <c r="T232" s="233" t="n">
        <v>1776</v>
      </c>
      <c r="U232" s="233" t="inlineStr">
        <is>
          <t>Priced</t>
        </is>
      </c>
      <c r="V232" s="273" t="inlineStr">
        <is>
          <t>LT028</t>
        </is>
      </c>
      <c r="W232" t="n">
        <v>265</v>
      </c>
    </row>
    <row r="233">
      <c r="B233" t="n">
        <v>404</v>
      </c>
      <c r="C233">
        <f>IF(K233 = "BaseplateSteel","Y","N")</f>
        <v/>
      </c>
      <c r="D233">
        <f>OR(P233 = "Woods_Sureflex", P233 = "Falk_T10_Grid")</f>
        <v/>
      </c>
      <c r="E233">
        <f>IF(AND(C233="Y", D233=TRUE),"Y","N")</f>
        <v/>
      </c>
      <c r="F233" t="inlineStr">
        <is>
          <t>ConTab_BOM_KP_Baseplates_404</t>
        </is>
      </c>
      <c r="G233">
        <f>IF(E233="Y",F233,"")</f>
        <v/>
      </c>
      <c r="H233" s="273" t="inlineStr">
        <is>
          <t>3095-7_8-KP</t>
        </is>
      </c>
      <c r="I233" s="273" t="inlineStr">
        <is>
          <t>:2:3:</t>
        </is>
      </c>
      <c r="J233" s="273" t="inlineStr">
        <is>
          <t>:X2:X3:</t>
        </is>
      </c>
      <c r="K233" s="273" t="inlineStr">
        <is>
          <t>BaseplateSteel</t>
        </is>
      </c>
      <c r="L233" s="273" t="inlineStr">
        <is>
          <t>Baseplate_Steel</t>
        </is>
      </c>
      <c r="M233" s="273" t="inlineStr">
        <is>
          <t>Steel</t>
        </is>
      </c>
      <c r="N233" t="inlineStr">
        <is>
          <t>365TS</t>
        </is>
      </c>
      <c r="O233" t="inlineStr">
        <is>
          <t>:No Drip Pan:Standard Drip Pan:</t>
        </is>
      </c>
      <c r="P233" s="235" t="inlineStr">
        <is>
          <t>Falk_Spacer</t>
        </is>
      </c>
      <c r="Q233" t="inlineStr">
        <is>
          <t>Falk 1050T31</t>
        </is>
      </c>
      <c r="R233" t="n">
        <v>96700670</v>
      </c>
      <c r="S233" s="233" t="inlineStr">
        <is>
          <t>B101728</t>
        </is>
      </c>
      <c r="T233" s="233" t="n">
        <v>1776</v>
      </c>
      <c r="U233" s="233" t="inlineStr">
        <is>
          <t>Priced</t>
        </is>
      </c>
      <c r="V233" s="273" t="inlineStr">
        <is>
          <t>LT028</t>
        </is>
      </c>
      <c r="W233" t="n">
        <v>265</v>
      </c>
    </row>
    <row r="234">
      <c r="B234" t="n">
        <v>419</v>
      </c>
      <c r="C234">
        <f>IF(K234 = "BaseplateSteel","Y","N")</f>
        <v/>
      </c>
      <c r="D234">
        <f>OR(P234 = "Woods_Sureflex", P234 = "Falk_T10_Grid")</f>
        <v/>
      </c>
      <c r="E234">
        <f>IF(AND(C234="Y", D234=TRUE),"Y","N")</f>
        <v/>
      </c>
      <c r="F234" t="inlineStr">
        <is>
          <t>ConTab_BOM_KP_Baseplates_419</t>
        </is>
      </c>
      <c r="G234">
        <f>IF(E234="Y",F234,"")</f>
        <v/>
      </c>
      <c r="H234" s="273" t="inlineStr">
        <is>
          <t>3095-7_8-KP</t>
        </is>
      </c>
      <c r="I234" s="273" t="inlineStr">
        <is>
          <t>:2:3:</t>
        </is>
      </c>
      <c r="J234" s="273" t="inlineStr">
        <is>
          <t>:X2:X3:</t>
        </is>
      </c>
      <c r="K234" s="273" t="inlineStr">
        <is>
          <t>BaseplateSteel</t>
        </is>
      </c>
      <c r="L234" s="273" t="inlineStr">
        <is>
          <t>Baseplate_Steel</t>
        </is>
      </c>
      <c r="M234" s="273" t="inlineStr">
        <is>
          <t>Steel</t>
        </is>
      </c>
      <c r="N234" t="inlineStr">
        <is>
          <t>143T</t>
        </is>
      </c>
      <c r="O234" t="inlineStr">
        <is>
          <t>:Extended Drip Pan:</t>
        </is>
      </c>
      <c r="P234" s="235" t="inlineStr">
        <is>
          <t>Woods_Sureflex</t>
        </is>
      </c>
      <c r="Q234" t="inlineStr">
        <is>
          <t>Woods 4S</t>
        </is>
      </c>
      <c r="R234" t="inlineStr">
        <is>
          <t>RTF</t>
        </is>
      </c>
      <c r="S234" s="233" t="inlineStr">
        <is>
          <t>B101736</t>
        </is>
      </c>
      <c r="T234" s="233" t="n">
        <v>824</v>
      </c>
      <c r="U234" s="233" t="inlineStr">
        <is>
          <t>Priced</t>
        </is>
      </c>
      <c r="V234" s="273" t="inlineStr">
        <is>
          <t>LT028</t>
        </is>
      </c>
      <c r="W234" t="n">
        <v>35</v>
      </c>
    </row>
    <row r="235">
      <c r="B235" t="n">
        <v>420</v>
      </c>
      <c r="C235">
        <f>IF(K235 = "BaseplateSteel","Y","N")</f>
        <v/>
      </c>
      <c r="D235">
        <f>OR(P235 = "Woods_Sureflex", P235 = "Falk_T10_Grid")</f>
        <v/>
      </c>
      <c r="E235">
        <f>IF(AND(C235="Y", D235=TRUE),"Y","N")</f>
        <v/>
      </c>
      <c r="F235" t="inlineStr">
        <is>
          <t>ConTab_BOM_KP_Baseplates_420</t>
        </is>
      </c>
      <c r="G235">
        <f>IF(E235="Y",F235,"")</f>
        <v/>
      </c>
      <c r="H235" s="273" t="inlineStr">
        <is>
          <t>3095-7_8-KP</t>
        </is>
      </c>
      <c r="I235" s="273" t="inlineStr">
        <is>
          <t>:2:3:</t>
        </is>
      </c>
      <c r="J235" s="273" t="inlineStr">
        <is>
          <t>:X2:X3:</t>
        </is>
      </c>
      <c r="K235" s="273" t="inlineStr">
        <is>
          <t>BaseplateSteel</t>
        </is>
      </c>
      <c r="L235" s="273" t="inlineStr">
        <is>
          <t>Baseplate_Steel</t>
        </is>
      </c>
      <c r="M235" s="273" t="inlineStr">
        <is>
          <t>Steel</t>
        </is>
      </c>
      <c r="N235" t="inlineStr">
        <is>
          <t>145T</t>
        </is>
      </c>
      <c r="O235" t="inlineStr">
        <is>
          <t>:Extended Drip Pan:</t>
        </is>
      </c>
      <c r="P235" s="235" t="inlineStr">
        <is>
          <t>Woods_Sureflex</t>
        </is>
      </c>
      <c r="Q235" t="inlineStr">
        <is>
          <t>Woods 4S</t>
        </is>
      </c>
      <c r="R235" t="inlineStr">
        <is>
          <t>RTF</t>
        </is>
      </c>
      <c r="S235" s="233" t="inlineStr">
        <is>
          <t>B101736</t>
        </is>
      </c>
      <c r="T235" s="233" t="n">
        <v>824</v>
      </c>
      <c r="U235" s="233" t="inlineStr">
        <is>
          <t>Priced</t>
        </is>
      </c>
      <c r="V235" s="273" t="inlineStr">
        <is>
          <t>LT028</t>
        </is>
      </c>
      <c r="W235" t="n">
        <v>35</v>
      </c>
    </row>
    <row r="236">
      <c r="B236" t="n">
        <v>421</v>
      </c>
      <c r="C236">
        <f>IF(K236 = "BaseplateSteel","Y","N")</f>
        <v/>
      </c>
      <c r="D236">
        <f>OR(P236 = "Woods_Sureflex", P236 = "Falk_T10_Grid")</f>
        <v/>
      </c>
      <c r="E236">
        <f>IF(AND(C236="Y", D236=TRUE),"Y","N")</f>
        <v/>
      </c>
      <c r="F236" t="inlineStr">
        <is>
          <t>ConTab_BOM_KP_Baseplates_421</t>
        </is>
      </c>
      <c r="G236">
        <f>IF(E236="Y",F236,"")</f>
        <v/>
      </c>
      <c r="H236" s="273" t="inlineStr">
        <is>
          <t>3095-7_8-KP</t>
        </is>
      </c>
      <c r="I236" s="273" t="inlineStr">
        <is>
          <t>:2:3:</t>
        </is>
      </c>
      <c r="J236" s="273" t="inlineStr">
        <is>
          <t>:X2:X3:</t>
        </is>
      </c>
      <c r="K236" s="273" t="inlineStr">
        <is>
          <t>BaseplateSteel</t>
        </is>
      </c>
      <c r="L236" s="273" t="inlineStr">
        <is>
          <t>Baseplate_Steel</t>
        </is>
      </c>
      <c r="M236" s="273" t="inlineStr">
        <is>
          <t>Steel</t>
        </is>
      </c>
      <c r="N236" t="inlineStr">
        <is>
          <t>182T</t>
        </is>
      </c>
      <c r="O236" t="inlineStr">
        <is>
          <t>:Extended Drip Pan:</t>
        </is>
      </c>
      <c r="P236" s="235" t="inlineStr">
        <is>
          <t>Woods_Sureflex</t>
        </is>
      </c>
      <c r="Q236" t="inlineStr">
        <is>
          <t>Woods 5S</t>
        </is>
      </c>
      <c r="R236" t="inlineStr">
        <is>
          <t>RTF</t>
        </is>
      </c>
      <c r="S236" s="233" t="inlineStr">
        <is>
          <t>B101737</t>
        </is>
      </c>
      <c r="T236" s="233" t="n">
        <v>896</v>
      </c>
      <c r="U236" s="233" t="inlineStr">
        <is>
          <t>Priced</t>
        </is>
      </c>
      <c r="V236" s="273" t="inlineStr">
        <is>
          <t>LT028</t>
        </is>
      </c>
      <c r="W236" t="n">
        <v>60</v>
      </c>
    </row>
    <row r="237">
      <c r="B237" t="n">
        <v>422</v>
      </c>
      <c r="C237">
        <f>IF(K237 = "BaseplateSteel","Y","N")</f>
        <v/>
      </c>
      <c r="D237">
        <f>OR(P237 = "Woods_Sureflex", P237 = "Falk_T10_Grid")</f>
        <v/>
      </c>
      <c r="E237">
        <f>IF(AND(C237="Y", D237=TRUE),"Y","N")</f>
        <v/>
      </c>
      <c r="F237" t="inlineStr">
        <is>
          <t>ConTab_BOM_KP_Baseplates_422</t>
        </is>
      </c>
      <c r="G237">
        <f>IF(E237="Y",F237,"")</f>
        <v/>
      </c>
      <c r="H237" s="273" t="inlineStr">
        <is>
          <t>3095-7_8-KP</t>
        </is>
      </c>
      <c r="I237" s="273" t="inlineStr">
        <is>
          <t>:2:3:</t>
        </is>
      </c>
      <c r="J237" s="273" t="inlineStr">
        <is>
          <t>:X2:X3:</t>
        </is>
      </c>
      <c r="K237" s="273" t="inlineStr">
        <is>
          <t>BaseplateSteel</t>
        </is>
      </c>
      <c r="L237" s="273" t="inlineStr">
        <is>
          <t>Baseplate_Steel</t>
        </is>
      </c>
      <c r="M237" s="273" t="inlineStr">
        <is>
          <t>Steel</t>
        </is>
      </c>
      <c r="N237" t="inlineStr">
        <is>
          <t>184T</t>
        </is>
      </c>
      <c r="O237" t="inlineStr">
        <is>
          <t>:Extended Drip Pan:</t>
        </is>
      </c>
      <c r="P237" s="235" t="inlineStr">
        <is>
          <t>Woods_Sureflex</t>
        </is>
      </c>
      <c r="Q237" t="inlineStr">
        <is>
          <t>Woods 5S</t>
        </is>
      </c>
      <c r="R237" t="inlineStr">
        <is>
          <t>RTF</t>
        </is>
      </c>
      <c r="S237" s="233" t="inlineStr">
        <is>
          <t>B101737</t>
        </is>
      </c>
      <c r="T237" s="233" t="n">
        <v>896</v>
      </c>
      <c r="U237" s="233" t="inlineStr">
        <is>
          <t>Priced</t>
        </is>
      </c>
      <c r="V237" s="273" t="inlineStr">
        <is>
          <t>LT028</t>
        </is>
      </c>
      <c r="W237" t="n">
        <v>60</v>
      </c>
    </row>
    <row r="238">
      <c r="B238" t="n">
        <v>423</v>
      </c>
      <c r="C238">
        <f>IF(K238 = "BaseplateSteel","Y","N")</f>
        <v/>
      </c>
      <c r="D238">
        <f>OR(P238 = "Woods_Sureflex", P238 = "Falk_T10_Grid")</f>
        <v/>
      </c>
      <c r="E238">
        <f>IF(AND(C238="Y", D238=TRUE),"Y","N")</f>
        <v/>
      </c>
      <c r="F238" t="inlineStr">
        <is>
          <t>ConTab_BOM_KP_Baseplates_423</t>
        </is>
      </c>
      <c r="G238">
        <f>IF(E238="Y",F238,"")</f>
        <v/>
      </c>
      <c r="H238" s="273" t="inlineStr">
        <is>
          <t>3095-7_8-KP</t>
        </is>
      </c>
      <c r="I238" s="273" t="inlineStr">
        <is>
          <t>:2:3:</t>
        </is>
      </c>
      <c r="J238" s="273" t="inlineStr">
        <is>
          <t>:X2:X3:</t>
        </is>
      </c>
      <c r="K238" s="273" t="inlineStr">
        <is>
          <t>BaseplateSteel</t>
        </is>
      </c>
      <c r="L238" s="273" t="inlineStr">
        <is>
          <t>Baseplate_Steel</t>
        </is>
      </c>
      <c r="M238" s="273" t="inlineStr">
        <is>
          <t>Steel</t>
        </is>
      </c>
      <c r="N238" t="inlineStr">
        <is>
          <t>213T</t>
        </is>
      </c>
      <c r="O238" t="inlineStr">
        <is>
          <t>:Extended Drip Pan:</t>
        </is>
      </c>
      <c r="P238" s="235" t="inlineStr">
        <is>
          <t>Woods_Sureflex</t>
        </is>
      </c>
      <c r="Q238" t="inlineStr">
        <is>
          <t>Woods 7S</t>
        </is>
      </c>
      <c r="R238" t="inlineStr">
        <is>
          <t>RTF</t>
        </is>
      </c>
      <c r="S238" s="233" t="inlineStr">
        <is>
          <t>B101738</t>
        </is>
      </c>
      <c r="T238" s="233" t="n">
        <v>960</v>
      </c>
      <c r="U238" s="233" t="inlineStr">
        <is>
          <t>Priced</t>
        </is>
      </c>
      <c r="V238" s="273" t="inlineStr">
        <is>
          <t>LT028</t>
        </is>
      </c>
      <c r="W238" t="n">
        <v>70</v>
      </c>
    </row>
    <row r="239">
      <c r="B239" t="n">
        <v>424</v>
      </c>
      <c r="C239">
        <f>IF(K239 = "BaseplateSteel","Y","N")</f>
        <v/>
      </c>
      <c r="D239">
        <f>OR(P239 = "Woods_Sureflex", P239 = "Falk_T10_Grid")</f>
        <v/>
      </c>
      <c r="E239">
        <f>IF(AND(C239="Y", D239=TRUE),"Y","N")</f>
        <v/>
      </c>
      <c r="F239" t="inlineStr">
        <is>
          <t>ConTab_BOM_KP_Baseplates_424</t>
        </is>
      </c>
      <c r="G239">
        <f>IF(E239="Y",F239,"")</f>
        <v/>
      </c>
      <c r="H239" s="273" t="inlineStr">
        <is>
          <t>3095-7_8-KP</t>
        </is>
      </c>
      <c r="I239" s="273" t="inlineStr">
        <is>
          <t>:2:3:</t>
        </is>
      </c>
      <c r="J239" s="273" t="inlineStr">
        <is>
          <t>:X2:X3:</t>
        </is>
      </c>
      <c r="K239" s="273" t="inlineStr">
        <is>
          <t>BaseplateSteel</t>
        </is>
      </c>
      <c r="L239" s="273" t="inlineStr">
        <is>
          <t>Baseplate_Steel</t>
        </is>
      </c>
      <c r="M239" s="273" t="inlineStr">
        <is>
          <t>Steel</t>
        </is>
      </c>
      <c r="N239" t="inlineStr">
        <is>
          <t>215T</t>
        </is>
      </c>
      <c r="O239" t="inlineStr">
        <is>
          <t>:Extended Drip Pan:</t>
        </is>
      </c>
      <c r="P239" s="235" t="inlineStr">
        <is>
          <t>Woods_Sureflex</t>
        </is>
      </c>
      <c r="Q239" t="inlineStr">
        <is>
          <t>Woods 7S</t>
        </is>
      </c>
      <c r="R239" t="inlineStr">
        <is>
          <t>RTF</t>
        </is>
      </c>
      <c r="S239" s="233" t="inlineStr">
        <is>
          <t>B101738</t>
        </is>
      </c>
      <c r="T239" s="233" t="n">
        <v>960</v>
      </c>
      <c r="U239" s="233" t="inlineStr">
        <is>
          <t>Priced</t>
        </is>
      </c>
      <c r="V239" s="273" t="inlineStr">
        <is>
          <t>LT028</t>
        </is>
      </c>
      <c r="W239" t="n">
        <v>70</v>
      </c>
    </row>
    <row r="240">
      <c r="B240" t="n">
        <v>425</v>
      </c>
      <c r="C240">
        <f>IF(K240 = "BaseplateSteel","Y","N")</f>
        <v/>
      </c>
      <c r="D240">
        <f>OR(P240 = "Woods_Sureflex", P240 = "Falk_T10_Grid")</f>
        <v/>
      </c>
      <c r="E240">
        <f>IF(AND(C240="Y", D240=TRUE),"Y","N")</f>
        <v/>
      </c>
      <c r="F240" t="inlineStr">
        <is>
          <t>ConTab_BOM_KP_Baseplates_425</t>
        </is>
      </c>
      <c r="G240">
        <f>IF(E240="Y",F240,"")</f>
        <v/>
      </c>
      <c r="H240" s="273" t="inlineStr">
        <is>
          <t>3095-7_8-KP</t>
        </is>
      </c>
      <c r="I240" s="273" t="inlineStr">
        <is>
          <t>:2:3:</t>
        </is>
      </c>
      <c r="J240" s="273" t="inlineStr">
        <is>
          <t>:X2:X3:</t>
        </is>
      </c>
      <c r="K240" s="273" t="inlineStr">
        <is>
          <t>BaseplateSteel</t>
        </is>
      </c>
      <c r="L240" s="273" t="inlineStr">
        <is>
          <t>Baseplate_Steel</t>
        </is>
      </c>
      <c r="M240" s="273" t="inlineStr">
        <is>
          <t>Steel</t>
        </is>
      </c>
      <c r="N240" t="inlineStr">
        <is>
          <t>254T</t>
        </is>
      </c>
      <c r="O240" t="inlineStr">
        <is>
          <t>:Extended Drip Pan:</t>
        </is>
      </c>
      <c r="P240" s="235" t="inlineStr">
        <is>
          <t>Woods_Sureflex</t>
        </is>
      </c>
      <c r="Q240" t="inlineStr">
        <is>
          <t>Woods 8S</t>
        </is>
      </c>
      <c r="R240" t="inlineStr">
        <is>
          <t>RTF</t>
        </is>
      </c>
      <c r="S240" s="233" t="inlineStr">
        <is>
          <t>B101739</t>
        </is>
      </c>
      <c r="T240" s="233" t="n">
        <v>1030</v>
      </c>
      <c r="U240" s="233" t="inlineStr">
        <is>
          <t>Priced</t>
        </is>
      </c>
      <c r="V240" s="273" t="inlineStr">
        <is>
          <t>LT028</t>
        </is>
      </c>
      <c r="W240" t="n">
        <v>135</v>
      </c>
    </row>
    <row r="241">
      <c r="B241" t="n">
        <v>426</v>
      </c>
      <c r="C241">
        <f>IF(K241 = "BaseplateSteel","Y","N")</f>
        <v/>
      </c>
      <c r="D241">
        <f>OR(P241 = "Woods_Sureflex", P241 = "Falk_T10_Grid")</f>
        <v/>
      </c>
      <c r="E241">
        <f>IF(AND(C241="Y", D241=TRUE),"Y","N")</f>
        <v/>
      </c>
      <c r="F241" t="inlineStr">
        <is>
          <t>ConTab_BOM_KP_Baseplates_426</t>
        </is>
      </c>
      <c r="G241">
        <f>IF(E241="Y",F241,"")</f>
        <v/>
      </c>
      <c r="H241" s="273" t="inlineStr">
        <is>
          <t>3095-7_8-KP</t>
        </is>
      </c>
      <c r="I241" s="273" t="inlineStr">
        <is>
          <t>:2:3:</t>
        </is>
      </c>
      <c r="J241" s="273" t="inlineStr">
        <is>
          <t>:X2:X3:</t>
        </is>
      </c>
      <c r="K241" s="273" t="inlineStr">
        <is>
          <t>BaseplateSteel</t>
        </is>
      </c>
      <c r="L241" s="273" t="inlineStr">
        <is>
          <t>Baseplate_Steel</t>
        </is>
      </c>
      <c r="M241" s="273" t="inlineStr">
        <is>
          <t>Steel</t>
        </is>
      </c>
      <c r="N241" t="inlineStr">
        <is>
          <t>256T</t>
        </is>
      </c>
      <c r="O241" t="inlineStr">
        <is>
          <t>:Extended Drip Pan:</t>
        </is>
      </c>
      <c r="P241" s="235" t="inlineStr">
        <is>
          <t>Woods_Sureflex</t>
        </is>
      </c>
      <c r="Q241" t="inlineStr">
        <is>
          <t>Woods 8S</t>
        </is>
      </c>
      <c r="R241" t="inlineStr">
        <is>
          <t>RTF</t>
        </is>
      </c>
      <c r="S241" s="233" t="inlineStr">
        <is>
          <t>B101739</t>
        </is>
      </c>
      <c r="T241" s="233" t="n">
        <v>1030</v>
      </c>
      <c r="U241" s="233" t="inlineStr">
        <is>
          <t>Priced</t>
        </is>
      </c>
      <c r="V241" s="273" t="inlineStr">
        <is>
          <t>LT028</t>
        </is>
      </c>
      <c r="W241" t="n">
        <v>135</v>
      </c>
    </row>
    <row r="242">
      <c r="B242" t="n">
        <v>427</v>
      </c>
      <c r="C242">
        <f>IF(K242 = "BaseplateSteel","Y","N")</f>
        <v/>
      </c>
      <c r="D242">
        <f>OR(P242 = "Woods_Sureflex", P242 = "Falk_T10_Grid")</f>
        <v/>
      </c>
      <c r="E242">
        <f>IF(AND(C242="Y", D242=TRUE),"Y","N")</f>
        <v/>
      </c>
      <c r="F242" t="inlineStr">
        <is>
          <t>ConTab_BOM_KP_Baseplates_427</t>
        </is>
      </c>
      <c r="G242">
        <f>IF(E242="Y",F242,"")</f>
        <v/>
      </c>
      <c r="H242" s="273" t="inlineStr">
        <is>
          <t>3095-7_8-KP</t>
        </is>
      </c>
      <c r="I242" s="273" t="inlineStr">
        <is>
          <t>:2:3:</t>
        </is>
      </c>
      <c r="J242" s="273" t="inlineStr">
        <is>
          <t>:X2:X3:</t>
        </is>
      </c>
      <c r="K242" s="273" t="inlineStr">
        <is>
          <t>BaseplateSteel</t>
        </is>
      </c>
      <c r="L242" s="273" t="inlineStr">
        <is>
          <t>Baseplate_Steel</t>
        </is>
      </c>
      <c r="M242" s="273" t="inlineStr">
        <is>
          <t>Steel</t>
        </is>
      </c>
      <c r="N242" t="inlineStr">
        <is>
          <t>284TS</t>
        </is>
      </c>
      <c r="O242" t="inlineStr">
        <is>
          <t>:Extended Drip Pan:</t>
        </is>
      </c>
      <c r="P242" s="235" t="inlineStr">
        <is>
          <t>Woods_Sureflex</t>
        </is>
      </c>
      <c r="Q242" t="inlineStr">
        <is>
          <t>Woods 8S</t>
        </is>
      </c>
      <c r="R242" t="inlineStr">
        <is>
          <t>RTF</t>
        </is>
      </c>
      <c r="S242" s="233" t="inlineStr">
        <is>
          <t>B101740</t>
        </is>
      </c>
      <c r="T242" s="233" t="n">
        <v>1096</v>
      </c>
      <c r="U242" s="233" t="inlineStr">
        <is>
          <t>Priced</t>
        </is>
      </c>
      <c r="V242" s="273" t="inlineStr">
        <is>
          <t>LT028</t>
        </is>
      </c>
      <c r="W242" t="n">
        <v>200</v>
      </c>
    </row>
    <row r="243">
      <c r="B243" t="n">
        <v>428</v>
      </c>
      <c r="C243">
        <f>IF(K243 = "BaseplateSteel","Y","N")</f>
        <v/>
      </c>
      <c r="D243">
        <f>OR(P243 = "Woods_Sureflex", P243 = "Falk_T10_Grid")</f>
        <v/>
      </c>
      <c r="E243">
        <f>IF(AND(C243="Y", D243=TRUE),"Y","N")</f>
        <v/>
      </c>
      <c r="F243" t="inlineStr">
        <is>
          <t>ConTab_BOM_KP_Baseplates_428</t>
        </is>
      </c>
      <c r="G243">
        <f>IF(E243="Y",F243,"")</f>
        <v/>
      </c>
      <c r="H243" s="273" t="inlineStr">
        <is>
          <t>3095-7_8-KP</t>
        </is>
      </c>
      <c r="I243" s="273" t="inlineStr">
        <is>
          <t>:2:3:</t>
        </is>
      </c>
      <c r="J243" s="273" t="inlineStr">
        <is>
          <t>:X2:X3:</t>
        </is>
      </c>
      <c r="K243" s="273" t="inlineStr">
        <is>
          <t>BaseplateSteel</t>
        </is>
      </c>
      <c r="L243" s="273" t="inlineStr">
        <is>
          <t>Baseplate_Steel</t>
        </is>
      </c>
      <c r="M243" s="273" t="inlineStr">
        <is>
          <t>Steel</t>
        </is>
      </c>
      <c r="N243" t="inlineStr">
        <is>
          <t>286TS</t>
        </is>
      </c>
      <c r="O243" t="inlineStr">
        <is>
          <t>:Extended Drip Pan:</t>
        </is>
      </c>
      <c r="P243" s="235" t="inlineStr">
        <is>
          <t>Woods_Sureflex</t>
        </is>
      </c>
      <c r="Q243" t="inlineStr">
        <is>
          <t>Woods 8S</t>
        </is>
      </c>
      <c r="R243" t="inlineStr">
        <is>
          <t>RTF</t>
        </is>
      </c>
      <c r="S243" s="233" t="inlineStr">
        <is>
          <t>B101740</t>
        </is>
      </c>
      <c r="T243" s="233" t="n">
        <v>1096</v>
      </c>
      <c r="U243" s="233" t="inlineStr">
        <is>
          <t>Priced</t>
        </is>
      </c>
      <c r="V243" s="273" t="inlineStr">
        <is>
          <t>LT028</t>
        </is>
      </c>
      <c r="W243" t="n">
        <v>200</v>
      </c>
    </row>
    <row r="244">
      <c r="B244" t="n">
        <v>429</v>
      </c>
      <c r="C244">
        <f>IF(K244 = "BaseplateSteel","Y","N")</f>
        <v/>
      </c>
      <c r="D244">
        <f>OR(P244 = "Woods_Sureflex", P244 = "Falk_T10_Grid")</f>
        <v/>
      </c>
      <c r="E244">
        <f>IF(AND(C244="Y", D244=TRUE),"Y","N")</f>
        <v/>
      </c>
      <c r="F244" t="inlineStr">
        <is>
          <t>ConTab_BOM_KP_Baseplates_429</t>
        </is>
      </c>
      <c r="G244">
        <f>IF(E244="Y",F244,"")</f>
        <v/>
      </c>
      <c r="H244" s="273" t="inlineStr">
        <is>
          <t>3095-7_8-KP</t>
        </is>
      </c>
      <c r="I244" s="273" t="inlineStr">
        <is>
          <t>:2:3:</t>
        </is>
      </c>
      <c r="J244" s="273" t="inlineStr">
        <is>
          <t>:X2:X3:</t>
        </is>
      </c>
      <c r="K244" s="273" t="inlineStr">
        <is>
          <t>BaseplateSteel</t>
        </is>
      </c>
      <c r="L244" s="273" t="inlineStr">
        <is>
          <t>Baseplate_Steel</t>
        </is>
      </c>
      <c r="M244" s="273" t="inlineStr">
        <is>
          <t>Steel</t>
        </is>
      </c>
      <c r="N244" t="inlineStr">
        <is>
          <t>143T</t>
        </is>
      </c>
      <c r="O244" t="inlineStr">
        <is>
          <t>:Extended Drip Pan:</t>
        </is>
      </c>
      <c r="P244" s="235" t="inlineStr">
        <is>
          <t>Falk_T10_Grid</t>
        </is>
      </c>
      <c r="Q244" t="inlineStr">
        <is>
          <t>Falk 1020T10</t>
        </is>
      </c>
      <c r="R244" t="inlineStr">
        <is>
          <t>RTF</t>
        </is>
      </c>
      <c r="S244" s="233" t="inlineStr">
        <is>
          <t>B101741</t>
        </is>
      </c>
      <c r="T244" s="233" t="n">
        <v>824</v>
      </c>
      <c r="U244" s="233" t="inlineStr">
        <is>
          <t>Priced</t>
        </is>
      </c>
      <c r="V244" s="273" t="inlineStr">
        <is>
          <t>LT028</t>
        </is>
      </c>
      <c r="W244" t="n">
        <v>35</v>
      </c>
    </row>
    <row r="245">
      <c r="B245" t="n">
        <v>430</v>
      </c>
      <c r="C245">
        <f>IF(K245 = "BaseplateSteel","Y","N")</f>
        <v/>
      </c>
      <c r="D245">
        <f>OR(P245 = "Woods_Sureflex", P245 = "Falk_T10_Grid")</f>
        <v/>
      </c>
      <c r="E245">
        <f>IF(AND(C245="Y", D245=TRUE),"Y","N")</f>
        <v/>
      </c>
      <c r="F245" t="inlineStr">
        <is>
          <t>ConTab_BOM_KP_Baseplates_430</t>
        </is>
      </c>
      <c r="G245">
        <f>IF(E245="Y",F245,"")</f>
        <v/>
      </c>
      <c r="H245" s="273" t="inlineStr">
        <is>
          <t>3095-7_8-KP</t>
        </is>
      </c>
      <c r="I245" s="273" t="inlineStr">
        <is>
          <t>:2:3:</t>
        </is>
      </c>
      <c r="J245" s="273" t="inlineStr">
        <is>
          <t>:X2:X3:</t>
        </is>
      </c>
      <c r="K245" s="273" t="inlineStr">
        <is>
          <t>BaseplateSteel</t>
        </is>
      </c>
      <c r="L245" s="273" t="inlineStr">
        <is>
          <t>Baseplate_Steel</t>
        </is>
      </c>
      <c r="M245" s="273" t="inlineStr">
        <is>
          <t>Steel</t>
        </is>
      </c>
      <c r="N245" t="inlineStr">
        <is>
          <t>145T</t>
        </is>
      </c>
      <c r="O245" t="inlineStr">
        <is>
          <t>:Extended Drip Pan:</t>
        </is>
      </c>
      <c r="P245" s="235" t="inlineStr">
        <is>
          <t>Falk_T10_Grid</t>
        </is>
      </c>
      <c r="Q245" t="inlineStr">
        <is>
          <t>Falk 1020T10</t>
        </is>
      </c>
      <c r="R245" t="inlineStr">
        <is>
          <t>RTF</t>
        </is>
      </c>
      <c r="S245" s="233" t="inlineStr">
        <is>
          <t>B101741</t>
        </is>
      </c>
      <c r="T245" s="233" t="n">
        <v>824</v>
      </c>
      <c r="U245" s="233" t="inlineStr">
        <is>
          <t>Priced</t>
        </is>
      </c>
      <c r="V245" s="273" t="inlineStr">
        <is>
          <t>LT028</t>
        </is>
      </c>
      <c r="W245" t="n">
        <v>35</v>
      </c>
    </row>
    <row r="246">
      <c r="B246" t="n">
        <v>431</v>
      </c>
      <c r="C246">
        <f>IF(K246 = "BaseplateSteel","Y","N")</f>
        <v/>
      </c>
      <c r="D246">
        <f>OR(P246 = "Woods_Sureflex", P246 = "Falk_T10_Grid")</f>
        <v/>
      </c>
      <c r="E246">
        <f>IF(AND(C246="Y", D246=TRUE),"Y","N")</f>
        <v/>
      </c>
      <c r="F246" t="inlineStr">
        <is>
          <t>ConTab_BOM_KP_Baseplates_431</t>
        </is>
      </c>
      <c r="G246">
        <f>IF(E246="Y",F246,"")</f>
        <v/>
      </c>
      <c r="H246" s="273" t="inlineStr">
        <is>
          <t>3095-7_8-KP</t>
        </is>
      </c>
      <c r="I246" s="273" t="inlineStr">
        <is>
          <t>:2:3:</t>
        </is>
      </c>
      <c r="J246" s="273" t="inlineStr">
        <is>
          <t>:X2:X3:</t>
        </is>
      </c>
      <c r="K246" s="273" t="inlineStr">
        <is>
          <t>BaseplateSteel</t>
        </is>
      </c>
      <c r="L246" s="273" t="inlineStr">
        <is>
          <t>Baseplate_Steel</t>
        </is>
      </c>
      <c r="M246" s="273" t="inlineStr">
        <is>
          <t>Steel</t>
        </is>
      </c>
      <c r="N246" t="inlineStr">
        <is>
          <t>182T</t>
        </is>
      </c>
      <c r="O246" t="inlineStr">
        <is>
          <t>:Extended Drip Pan:</t>
        </is>
      </c>
      <c r="P246" s="235" t="inlineStr">
        <is>
          <t>Falk_T10_Grid</t>
        </is>
      </c>
      <c r="Q246" t="inlineStr">
        <is>
          <t>Falk 1020T10</t>
        </is>
      </c>
      <c r="R246" t="inlineStr">
        <is>
          <t>RTF</t>
        </is>
      </c>
      <c r="S246" s="233" t="inlineStr">
        <is>
          <t>B101742</t>
        </is>
      </c>
      <c r="T246" s="233" t="n">
        <v>896</v>
      </c>
      <c r="U246" s="233" t="inlineStr">
        <is>
          <t>Priced</t>
        </is>
      </c>
      <c r="V246" s="273" t="inlineStr">
        <is>
          <t>LT028</t>
        </is>
      </c>
      <c r="W246" t="n">
        <v>60</v>
      </c>
    </row>
    <row r="247">
      <c r="B247" t="n">
        <v>432</v>
      </c>
      <c r="C247">
        <f>IF(K247 = "BaseplateSteel","Y","N")</f>
        <v/>
      </c>
      <c r="D247">
        <f>OR(P247 = "Woods_Sureflex", P247 = "Falk_T10_Grid")</f>
        <v/>
      </c>
      <c r="E247">
        <f>IF(AND(C247="Y", D247=TRUE),"Y","N")</f>
        <v/>
      </c>
      <c r="F247" t="inlineStr">
        <is>
          <t>ConTab_BOM_KP_Baseplates_432</t>
        </is>
      </c>
      <c r="G247">
        <f>IF(E247="Y",F247,"")</f>
        <v/>
      </c>
      <c r="H247" s="273" t="inlineStr">
        <is>
          <t>3095-7_8-KP</t>
        </is>
      </c>
      <c r="I247" s="273" t="inlineStr">
        <is>
          <t>:2:3:</t>
        </is>
      </c>
      <c r="J247" s="273" t="inlineStr">
        <is>
          <t>:X2:X3:</t>
        </is>
      </c>
      <c r="K247" s="273" t="inlineStr">
        <is>
          <t>BaseplateSteel</t>
        </is>
      </c>
      <c r="L247" s="273" t="inlineStr">
        <is>
          <t>Baseplate_Steel</t>
        </is>
      </c>
      <c r="M247" s="273" t="inlineStr">
        <is>
          <t>Steel</t>
        </is>
      </c>
      <c r="N247" t="inlineStr">
        <is>
          <t>184T</t>
        </is>
      </c>
      <c r="O247" t="inlineStr">
        <is>
          <t>:Extended Drip Pan:</t>
        </is>
      </c>
      <c r="P247" s="235" t="inlineStr">
        <is>
          <t>Falk_T10_Grid</t>
        </is>
      </c>
      <c r="Q247" t="inlineStr">
        <is>
          <t>Falk 1020T10</t>
        </is>
      </c>
      <c r="R247" t="inlineStr">
        <is>
          <t>RTF</t>
        </is>
      </c>
      <c r="S247" s="233" t="inlineStr">
        <is>
          <t>B101742</t>
        </is>
      </c>
      <c r="T247" s="233" t="n">
        <v>896</v>
      </c>
      <c r="U247" s="233" t="inlineStr">
        <is>
          <t>Priced</t>
        </is>
      </c>
      <c r="V247" s="273" t="inlineStr">
        <is>
          <t>LT028</t>
        </is>
      </c>
      <c r="W247" t="n">
        <v>60</v>
      </c>
    </row>
    <row r="248">
      <c r="B248" t="n">
        <v>433</v>
      </c>
      <c r="C248">
        <f>IF(K248 = "BaseplateSteel","Y","N")</f>
        <v/>
      </c>
      <c r="D248">
        <f>OR(P248 = "Woods_Sureflex", P248 = "Falk_T10_Grid")</f>
        <v/>
      </c>
      <c r="E248">
        <f>IF(AND(C248="Y", D248=TRUE),"Y","N")</f>
        <v/>
      </c>
      <c r="F248" t="inlineStr">
        <is>
          <t>ConTab_BOM_KP_Baseplates_433</t>
        </is>
      </c>
      <c r="G248">
        <f>IF(E248="Y",F248,"")</f>
        <v/>
      </c>
      <c r="H248" s="273" t="inlineStr">
        <is>
          <t>3095-7_8-KP</t>
        </is>
      </c>
      <c r="I248" s="273" t="inlineStr">
        <is>
          <t>:2:3:</t>
        </is>
      </c>
      <c r="J248" s="273" t="inlineStr">
        <is>
          <t>:X2:X3:</t>
        </is>
      </c>
      <c r="K248" s="273" t="inlineStr">
        <is>
          <t>BaseplateSteel</t>
        </is>
      </c>
      <c r="L248" s="273" t="inlineStr">
        <is>
          <t>Baseplate_Steel</t>
        </is>
      </c>
      <c r="M248" s="273" t="inlineStr">
        <is>
          <t>Steel</t>
        </is>
      </c>
      <c r="N248" t="inlineStr">
        <is>
          <t>213T</t>
        </is>
      </c>
      <c r="O248" t="inlineStr">
        <is>
          <t>:Extended Drip Pan:</t>
        </is>
      </c>
      <c r="P248" s="235" t="inlineStr">
        <is>
          <t>Falk_T10_Grid</t>
        </is>
      </c>
      <c r="Q248" t="inlineStr">
        <is>
          <t>Falk 1030T10</t>
        </is>
      </c>
      <c r="R248" t="inlineStr">
        <is>
          <t>RTF</t>
        </is>
      </c>
      <c r="S248" s="233" t="inlineStr">
        <is>
          <t>B101743</t>
        </is>
      </c>
      <c r="T248" s="233" t="n">
        <v>960</v>
      </c>
      <c r="U248" s="233" t="inlineStr">
        <is>
          <t>Priced</t>
        </is>
      </c>
      <c r="V248" s="273" t="inlineStr">
        <is>
          <t>LT028</t>
        </is>
      </c>
      <c r="W248" t="n">
        <v>70</v>
      </c>
    </row>
    <row r="249">
      <c r="B249" t="n">
        <v>434</v>
      </c>
      <c r="C249">
        <f>IF(K249 = "BaseplateSteel","Y","N")</f>
        <v/>
      </c>
      <c r="D249">
        <f>OR(P249 = "Woods_Sureflex", P249 = "Falk_T10_Grid")</f>
        <v/>
      </c>
      <c r="E249">
        <f>IF(AND(C249="Y", D249=TRUE),"Y","N")</f>
        <v/>
      </c>
      <c r="F249" t="inlineStr">
        <is>
          <t>ConTab_BOM_KP_Baseplates_434</t>
        </is>
      </c>
      <c r="G249">
        <f>IF(E249="Y",F249,"")</f>
        <v/>
      </c>
      <c r="H249" s="273" t="inlineStr">
        <is>
          <t>3095-7_8-KP</t>
        </is>
      </c>
      <c r="I249" s="273" t="inlineStr">
        <is>
          <t>:2:3:</t>
        </is>
      </c>
      <c r="J249" s="273" t="inlineStr">
        <is>
          <t>:X2:X3:</t>
        </is>
      </c>
      <c r="K249" s="273" t="inlineStr">
        <is>
          <t>BaseplateSteel</t>
        </is>
      </c>
      <c r="L249" s="273" t="inlineStr">
        <is>
          <t>Baseplate_Steel</t>
        </is>
      </c>
      <c r="M249" s="273" t="inlineStr">
        <is>
          <t>Steel</t>
        </is>
      </c>
      <c r="N249" t="inlineStr">
        <is>
          <t>215T</t>
        </is>
      </c>
      <c r="O249" t="inlineStr">
        <is>
          <t>:Extended Drip Pan:</t>
        </is>
      </c>
      <c r="P249" s="235" t="inlineStr">
        <is>
          <t>Falk_T10_Grid</t>
        </is>
      </c>
      <c r="Q249" t="inlineStr">
        <is>
          <t>Falk 1030T10</t>
        </is>
      </c>
      <c r="R249" t="inlineStr">
        <is>
          <t>RTF</t>
        </is>
      </c>
      <c r="S249" s="233" t="inlineStr">
        <is>
          <t>B101743</t>
        </is>
      </c>
      <c r="T249" s="233" t="n">
        <v>960</v>
      </c>
      <c r="U249" s="233" t="inlineStr">
        <is>
          <t>Priced</t>
        </is>
      </c>
      <c r="V249" s="273" t="inlineStr">
        <is>
          <t>LT028</t>
        </is>
      </c>
      <c r="W249" t="n">
        <v>70</v>
      </c>
    </row>
    <row r="250">
      <c r="B250" t="n">
        <v>435</v>
      </c>
      <c r="C250">
        <f>IF(K250 = "BaseplateSteel","Y","N")</f>
        <v/>
      </c>
      <c r="D250">
        <f>OR(P250 = "Woods_Sureflex", P250 = "Falk_T10_Grid")</f>
        <v/>
      </c>
      <c r="E250">
        <f>IF(AND(C250="Y", D250=TRUE),"Y","N")</f>
        <v/>
      </c>
      <c r="F250" t="inlineStr">
        <is>
          <t>ConTab_BOM_KP_Baseplates_435</t>
        </is>
      </c>
      <c r="G250">
        <f>IF(E250="Y",F250,"")</f>
        <v/>
      </c>
      <c r="H250" s="273" t="inlineStr">
        <is>
          <t>3095-7_8-KP</t>
        </is>
      </c>
      <c r="I250" s="273" t="inlineStr">
        <is>
          <t>:2:3:</t>
        </is>
      </c>
      <c r="J250" s="273" t="inlineStr">
        <is>
          <t>:X2:X3:</t>
        </is>
      </c>
      <c r="K250" s="273" t="inlineStr">
        <is>
          <t>BaseplateSteel</t>
        </is>
      </c>
      <c r="L250" s="273" t="inlineStr">
        <is>
          <t>Baseplate_Steel</t>
        </is>
      </c>
      <c r="M250" s="273" t="inlineStr">
        <is>
          <t>Steel</t>
        </is>
      </c>
      <c r="N250" t="inlineStr">
        <is>
          <t>254T</t>
        </is>
      </c>
      <c r="O250" t="inlineStr">
        <is>
          <t>:Extended Drip Pan:</t>
        </is>
      </c>
      <c r="P250" s="235" t="inlineStr">
        <is>
          <t>Falk_T10_Grid</t>
        </is>
      </c>
      <c r="Q250" t="inlineStr">
        <is>
          <t>Falk 1040T10</t>
        </is>
      </c>
      <c r="R250" t="inlineStr">
        <is>
          <t>RTF</t>
        </is>
      </c>
      <c r="S250" s="233" t="inlineStr">
        <is>
          <t>B101744</t>
        </is>
      </c>
      <c r="T250" s="233" t="n">
        <v>1030</v>
      </c>
      <c r="U250" s="233" t="inlineStr">
        <is>
          <t>Priced</t>
        </is>
      </c>
      <c r="V250" s="273" t="inlineStr">
        <is>
          <t>LT028</t>
        </is>
      </c>
      <c r="W250" t="n">
        <v>135</v>
      </c>
    </row>
    <row r="251">
      <c r="B251" t="n">
        <v>436</v>
      </c>
      <c r="C251">
        <f>IF(K251 = "BaseplateSteel","Y","N")</f>
        <v/>
      </c>
      <c r="D251">
        <f>OR(P251 = "Woods_Sureflex", P251 = "Falk_T10_Grid")</f>
        <v/>
      </c>
      <c r="E251">
        <f>IF(AND(C251="Y", D251=TRUE),"Y","N")</f>
        <v/>
      </c>
      <c r="F251" t="inlineStr">
        <is>
          <t>ConTab_BOM_KP_Baseplates_436</t>
        </is>
      </c>
      <c r="G251">
        <f>IF(E251="Y",F251,"")</f>
        <v/>
      </c>
      <c r="H251" s="273" t="inlineStr">
        <is>
          <t>3095-7_8-KP</t>
        </is>
      </c>
      <c r="I251" s="273" t="inlineStr">
        <is>
          <t>:2:3:</t>
        </is>
      </c>
      <c r="J251" s="273" t="inlineStr">
        <is>
          <t>:X2:X3:</t>
        </is>
      </c>
      <c r="K251" s="273" t="inlineStr">
        <is>
          <t>BaseplateSteel</t>
        </is>
      </c>
      <c r="L251" s="273" t="inlineStr">
        <is>
          <t>Baseplate_Steel</t>
        </is>
      </c>
      <c r="M251" s="273" t="inlineStr">
        <is>
          <t>Steel</t>
        </is>
      </c>
      <c r="N251" t="inlineStr">
        <is>
          <t>256T</t>
        </is>
      </c>
      <c r="O251" t="inlineStr">
        <is>
          <t>:Extended Drip Pan:</t>
        </is>
      </c>
      <c r="P251" s="235" t="inlineStr">
        <is>
          <t>Falk_T10_Grid</t>
        </is>
      </c>
      <c r="Q251" t="inlineStr">
        <is>
          <t>Falk 1040T10</t>
        </is>
      </c>
      <c r="R251" t="inlineStr">
        <is>
          <t>RTF</t>
        </is>
      </c>
      <c r="S251" s="233" t="inlineStr">
        <is>
          <t>B101744</t>
        </is>
      </c>
      <c r="T251" s="233" t="n">
        <v>1030</v>
      </c>
      <c r="U251" s="233" t="inlineStr">
        <is>
          <t>Priced</t>
        </is>
      </c>
      <c r="V251" s="273" t="inlineStr">
        <is>
          <t>LT028</t>
        </is>
      </c>
      <c r="W251" t="n">
        <v>135</v>
      </c>
    </row>
    <row r="252">
      <c r="B252" t="n">
        <v>437</v>
      </c>
      <c r="C252">
        <f>IF(K252 = "BaseplateSteel","Y","N")</f>
        <v/>
      </c>
      <c r="D252">
        <f>OR(P252 = "Woods_Sureflex", P252 = "Falk_T10_Grid")</f>
        <v/>
      </c>
      <c r="E252">
        <f>IF(AND(C252="Y", D252=TRUE),"Y","N")</f>
        <v/>
      </c>
      <c r="F252" t="inlineStr">
        <is>
          <t>ConTab_BOM_KP_Baseplates_437</t>
        </is>
      </c>
      <c r="G252">
        <f>IF(E252="Y",F252,"")</f>
        <v/>
      </c>
      <c r="H252" s="273" t="inlineStr">
        <is>
          <t>3095-7_8-KP</t>
        </is>
      </c>
      <c r="I252" s="273" t="inlineStr">
        <is>
          <t>:2:3:</t>
        </is>
      </c>
      <c r="J252" s="273" t="inlineStr">
        <is>
          <t>:X2:X3:</t>
        </is>
      </c>
      <c r="K252" s="273" t="inlineStr">
        <is>
          <t>BaseplateSteel</t>
        </is>
      </c>
      <c r="L252" s="273" t="inlineStr">
        <is>
          <t>Baseplate_Steel</t>
        </is>
      </c>
      <c r="M252" s="273" t="inlineStr">
        <is>
          <t>Steel</t>
        </is>
      </c>
      <c r="N252" t="inlineStr">
        <is>
          <t>284TS</t>
        </is>
      </c>
      <c r="O252" t="inlineStr">
        <is>
          <t>:Extended Drip Pan:</t>
        </is>
      </c>
      <c r="P252" s="235" t="inlineStr">
        <is>
          <t>Falk_T10_Grid</t>
        </is>
      </c>
      <c r="Q252" t="inlineStr">
        <is>
          <t>Falk 1040T10</t>
        </is>
      </c>
      <c r="R252" t="inlineStr">
        <is>
          <t>RTF</t>
        </is>
      </c>
      <c r="S252" s="233" t="inlineStr">
        <is>
          <t>B101745</t>
        </is>
      </c>
      <c r="T252" s="233" t="n">
        <v>1096</v>
      </c>
      <c r="U252" s="233" t="inlineStr">
        <is>
          <t>Priced</t>
        </is>
      </c>
      <c r="V252" s="273" t="inlineStr">
        <is>
          <t>LT028</t>
        </is>
      </c>
      <c r="W252" t="n">
        <v>200</v>
      </c>
    </row>
    <row r="253">
      <c r="B253" t="n">
        <v>438</v>
      </c>
      <c r="C253">
        <f>IF(K253 = "BaseplateSteel","Y","N")</f>
        <v/>
      </c>
      <c r="D253">
        <f>OR(P253 = "Woods_Sureflex", P253 = "Falk_T10_Grid")</f>
        <v/>
      </c>
      <c r="E253">
        <f>IF(AND(C253="Y", D253=TRUE),"Y","N")</f>
        <v/>
      </c>
      <c r="F253" t="inlineStr">
        <is>
          <t>ConTab_BOM_KP_Baseplates_438</t>
        </is>
      </c>
      <c r="G253">
        <f>IF(E253="Y",F253,"")</f>
        <v/>
      </c>
      <c r="H253" s="273" t="inlineStr">
        <is>
          <t>3095-7_8-KP</t>
        </is>
      </c>
      <c r="I253" s="273" t="inlineStr">
        <is>
          <t>:2:3:</t>
        </is>
      </c>
      <c r="J253" s="273" t="inlineStr">
        <is>
          <t>:X2:X3:</t>
        </is>
      </c>
      <c r="K253" s="273" t="inlineStr">
        <is>
          <t>BaseplateSteel</t>
        </is>
      </c>
      <c r="L253" s="273" t="inlineStr">
        <is>
          <t>Baseplate_Steel</t>
        </is>
      </c>
      <c r="M253" s="273" t="inlineStr">
        <is>
          <t>Steel</t>
        </is>
      </c>
      <c r="N253" t="inlineStr">
        <is>
          <t>286TS</t>
        </is>
      </c>
      <c r="O253" t="inlineStr">
        <is>
          <t>:Extended Drip Pan:</t>
        </is>
      </c>
      <c r="P253" s="235" t="inlineStr">
        <is>
          <t>Falk_T10_Grid</t>
        </is>
      </c>
      <c r="Q253" t="inlineStr">
        <is>
          <t>Falk 1040T10</t>
        </is>
      </c>
      <c r="R253" t="inlineStr">
        <is>
          <t>RTF</t>
        </is>
      </c>
      <c r="S253" s="233" t="inlineStr">
        <is>
          <t>B101745</t>
        </is>
      </c>
      <c r="T253" s="233" t="n">
        <v>1096</v>
      </c>
      <c r="U253" s="233" t="inlineStr">
        <is>
          <t>Priced</t>
        </is>
      </c>
      <c r="V253" s="273" t="inlineStr">
        <is>
          <t>LT028</t>
        </is>
      </c>
      <c r="W253" t="n">
        <v>200</v>
      </c>
    </row>
    <row r="254">
      <c r="B254" t="n">
        <v>439</v>
      </c>
      <c r="C254">
        <f>IF(K254 = "BaseplateSteel","Y","N")</f>
        <v/>
      </c>
      <c r="D254">
        <f>OR(P254 = "Woods_Sureflex", P254 = "Falk_T10_Grid")</f>
        <v/>
      </c>
      <c r="E254">
        <f>IF(AND(C254="Y", D254=TRUE),"Y","N")</f>
        <v/>
      </c>
      <c r="F254" t="inlineStr">
        <is>
          <t>ConTab_BOM_KP_Baseplates_439</t>
        </is>
      </c>
      <c r="G254">
        <f>IF(E254="Y",F254,"")</f>
        <v/>
      </c>
      <c r="H254" s="273" t="inlineStr">
        <is>
          <t>3095-7_8-KP</t>
        </is>
      </c>
      <c r="I254" s="273" t="inlineStr">
        <is>
          <t>:2:3:</t>
        </is>
      </c>
      <c r="J254" s="273" t="inlineStr">
        <is>
          <t>:X2:X3:</t>
        </is>
      </c>
      <c r="K254" s="273" t="inlineStr">
        <is>
          <t>BaseplateSteel</t>
        </is>
      </c>
      <c r="L254" s="273" t="inlineStr">
        <is>
          <t>Baseplate_Steel</t>
        </is>
      </c>
      <c r="M254" s="273" t="inlineStr">
        <is>
          <t>Steel</t>
        </is>
      </c>
      <c r="N254" t="inlineStr">
        <is>
          <t>324TS</t>
        </is>
      </c>
      <c r="O254" t="inlineStr">
        <is>
          <t>:Extended Drip Pan:</t>
        </is>
      </c>
      <c r="P254" s="235" t="inlineStr">
        <is>
          <t>Falk_T10_Grid</t>
        </is>
      </c>
      <c r="Q254" t="inlineStr">
        <is>
          <t>Falk 1060T10</t>
        </is>
      </c>
      <c r="R254" t="inlineStr">
        <is>
          <t>RTF</t>
        </is>
      </c>
      <c r="S254" s="233" t="inlineStr">
        <is>
          <t>B101746</t>
        </is>
      </c>
      <c r="T254" s="233" t="n">
        <v>1232</v>
      </c>
      <c r="U254" s="233" t="inlineStr">
        <is>
          <t>Priced</t>
        </is>
      </c>
      <c r="V254" s="273" t="inlineStr">
        <is>
          <t>LT028</t>
        </is>
      </c>
      <c r="W254" t="n">
        <v>240</v>
      </c>
    </row>
    <row r="255">
      <c r="B255" t="n">
        <v>440</v>
      </c>
      <c r="C255">
        <f>IF(K255 = "BaseplateSteel","Y","N")</f>
        <v/>
      </c>
      <c r="D255">
        <f>OR(P255 = "Woods_Sureflex", P255 = "Falk_T10_Grid")</f>
        <v/>
      </c>
      <c r="E255">
        <f>IF(AND(C255="Y", D255=TRUE),"Y","N")</f>
        <v/>
      </c>
      <c r="F255" t="inlineStr">
        <is>
          <t>ConTab_BOM_KP_Baseplates_440</t>
        </is>
      </c>
      <c r="G255">
        <f>IF(E255="Y",F255,"")</f>
        <v/>
      </c>
      <c r="H255" s="273" t="inlineStr">
        <is>
          <t>3095-7_8-KP</t>
        </is>
      </c>
      <c r="I255" s="273" t="inlineStr">
        <is>
          <t>:2:3:</t>
        </is>
      </c>
      <c r="J255" s="273" t="inlineStr">
        <is>
          <t>:X2:X3:</t>
        </is>
      </c>
      <c r="K255" s="273" t="inlineStr">
        <is>
          <t>BaseplateSteel</t>
        </is>
      </c>
      <c r="L255" s="273" t="inlineStr">
        <is>
          <t>Baseplate_Steel</t>
        </is>
      </c>
      <c r="M255" s="273" t="inlineStr">
        <is>
          <t>Steel</t>
        </is>
      </c>
      <c r="N255" t="inlineStr">
        <is>
          <t>326TS</t>
        </is>
      </c>
      <c r="O255" t="inlineStr">
        <is>
          <t>:Extended Drip Pan:</t>
        </is>
      </c>
      <c r="P255" s="235" t="inlineStr">
        <is>
          <t>Falk_T10_Grid</t>
        </is>
      </c>
      <c r="Q255" t="inlineStr">
        <is>
          <t>Falk 1060T10</t>
        </is>
      </c>
      <c r="R255" t="inlineStr">
        <is>
          <t>RTF</t>
        </is>
      </c>
      <c r="S255" s="233" t="inlineStr">
        <is>
          <t>B101746</t>
        </is>
      </c>
      <c r="T255" s="233" t="n">
        <v>1232</v>
      </c>
      <c r="U255" s="233" t="inlineStr">
        <is>
          <t>Priced</t>
        </is>
      </c>
      <c r="V255" s="273" t="inlineStr">
        <is>
          <t>LT028</t>
        </is>
      </c>
      <c r="W255" t="n">
        <v>240</v>
      </c>
    </row>
    <row r="256">
      <c r="B256" t="n">
        <v>441</v>
      </c>
      <c r="C256">
        <f>IF(K256 = "BaseplateSteel","Y","N")</f>
        <v/>
      </c>
      <c r="D256">
        <f>OR(P256 = "Woods_Sureflex", P256 = "Falk_T10_Grid")</f>
        <v/>
      </c>
      <c r="E256">
        <f>IF(AND(C256="Y", D256=TRUE),"Y","N")</f>
        <v/>
      </c>
      <c r="F256" t="inlineStr">
        <is>
          <t>ConTab_BOM_KP_Baseplates_441</t>
        </is>
      </c>
      <c r="G256">
        <f>IF(E256="Y",F256,"")</f>
        <v/>
      </c>
      <c r="H256" s="273" t="inlineStr">
        <is>
          <t>3095-7_8-KP</t>
        </is>
      </c>
      <c r="I256" s="273" t="inlineStr">
        <is>
          <t>:2:3:</t>
        </is>
      </c>
      <c r="J256" s="273" t="inlineStr">
        <is>
          <t>:X2:X3:</t>
        </is>
      </c>
      <c r="K256" s="273" t="inlineStr">
        <is>
          <t>BaseplateSteel</t>
        </is>
      </c>
      <c r="L256" s="273" t="inlineStr">
        <is>
          <t>Baseplate_Steel</t>
        </is>
      </c>
      <c r="M256" s="273" t="inlineStr">
        <is>
          <t>Steel</t>
        </is>
      </c>
      <c r="N256" t="inlineStr">
        <is>
          <t>364TS</t>
        </is>
      </c>
      <c r="O256" t="inlineStr">
        <is>
          <t>:Extended Drip Pan:</t>
        </is>
      </c>
      <c r="P256" s="235" t="inlineStr">
        <is>
          <t>Falk_T10_Grid</t>
        </is>
      </c>
      <c r="Q256" t="inlineStr">
        <is>
          <t>Falk 1050T10</t>
        </is>
      </c>
      <c r="R256" t="inlineStr">
        <is>
          <t>RTF</t>
        </is>
      </c>
      <c r="S256" s="233" t="inlineStr">
        <is>
          <t>B101747</t>
        </is>
      </c>
      <c r="T256" s="233" t="n">
        <v>1368</v>
      </c>
      <c r="U256" s="233" t="inlineStr">
        <is>
          <t>Priced</t>
        </is>
      </c>
      <c r="V256" s="273" t="inlineStr">
        <is>
          <t>LT028</t>
        </is>
      </c>
      <c r="W256" t="n">
        <v>265</v>
      </c>
    </row>
    <row r="257">
      <c r="B257" t="n">
        <v>442</v>
      </c>
      <c r="C257">
        <f>IF(K257 = "BaseplateSteel","Y","N")</f>
        <v/>
      </c>
      <c r="D257">
        <f>OR(P257 = "Woods_Sureflex", P257 = "Falk_T10_Grid")</f>
        <v/>
      </c>
      <c r="E257">
        <f>IF(AND(C257="Y", D257=TRUE),"Y","N")</f>
        <v/>
      </c>
      <c r="F257" t="inlineStr">
        <is>
          <t>ConTab_BOM_KP_Baseplates_442</t>
        </is>
      </c>
      <c r="G257">
        <f>IF(E257="Y",F257,"")</f>
        <v/>
      </c>
      <c r="H257" s="273" t="inlineStr">
        <is>
          <t>3095-7_8-KP</t>
        </is>
      </c>
      <c r="I257" s="273" t="inlineStr">
        <is>
          <t>:2:3:</t>
        </is>
      </c>
      <c r="J257" s="273" t="inlineStr">
        <is>
          <t>:X2:X3:</t>
        </is>
      </c>
      <c r="K257" s="273" t="inlineStr">
        <is>
          <t>BaseplateSteel</t>
        </is>
      </c>
      <c r="L257" s="273" t="inlineStr">
        <is>
          <t>Baseplate_Steel</t>
        </is>
      </c>
      <c r="M257" s="273" t="inlineStr">
        <is>
          <t>Steel</t>
        </is>
      </c>
      <c r="N257" t="inlineStr">
        <is>
          <t>365TS</t>
        </is>
      </c>
      <c r="O257" t="inlineStr">
        <is>
          <t>:Extended Drip Pan:</t>
        </is>
      </c>
      <c r="P257" s="235" t="inlineStr">
        <is>
          <t>Falk_T10_Grid</t>
        </is>
      </c>
      <c r="Q257" t="inlineStr">
        <is>
          <t>Falk 1050T10</t>
        </is>
      </c>
      <c r="R257" t="inlineStr">
        <is>
          <t>RTF</t>
        </is>
      </c>
      <c r="S257" s="233" t="inlineStr">
        <is>
          <t>B101747</t>
        </is>
      </c>
      <c r="T257" s="233" t="n">
        <v>1368</v>
      </c>
      <c r="U257" s="233" t="inlineStr">
        <is>
          <t>Priced</t>
        </is>
      </c>
      <c r="V257" s="273" t="inlineStr">
        <is>
          <t>LT028</t>
        </is>
      </c>
      <c r="W257" t="n">
        <v>265</v>
      </c>
    </row>
    <row r="258">
      <c r="B258" t="n">
        <v>457</v>
      </c>
      <c r="C258">
        <f>IF(K258 = "BaseplateSteel","Y","N")</f>
        <v/>
      </c>
      <c r="D258">
        <f>OR(P258 = "Woods_Sureflex", P258 = "Falk_T10_Grid")</f>
        <v/>
      </c>
      <c r="E258">
        <f>IF(AND(C258="Y", D258=TRUE),"Y","N")</f>
        <v/>
      </c>
      <c r="F258" t="inlineStr">
        <is>
          <t>ConTab_BOM_KP_Baseplates_457</t>
        </is>
      </c>
      <c r="G258">
        <f>IF(E258="Y",F258,"")</f>
        <v/>
      </c>
      <c r="H258" s="273" t="inlineStr">
        <is>
          <t>3095-7_8-KP</t>
        </is>
      </c>
      <c r="I258" s="273" t="inlineStr">
        <is>
          <t>:2:3:</t>
        </is>
      </c>
      <c r="J258" s="273" t="inlineStr">
        <is>
          <t>:X2:X3:</t>
        </is>
      </c>
      <c r="K258" s="273" t="inlineStr">
        <is>
          <t>BaseplateSteel</t>
        </is>
      </c>
      <c r="L258" s="273" t="inlineStr">
        <is>
          <t>Baseplate_Steel</t>
        </is>
      </c>
      <c r="M258" s="273" t="inlineStr">
        <is>
          <t>Steel</t>
        </is>
      </c>
      <c r="N258" t="inlineStr">
        <is>
          <t>143T</t>
        </is>
      </c>
      <c r="O258" t="inlineStr">
        <is>
          <t>:Extended Drip Pan:</t>
        </is>
      </c>
      <c r="P258" s="235" t="inlineStr">
        <is>
          <t>Woods_Spacer</t>
        </is>
      </c>
      <c r="Q258" t="inlineStr">
        <is>
          <t>Woods 4SC</t>
        </is>
      </c>
      <c r="R258" t="inlineStr">
        <is>
          <t>RTF</t>
        </is>
      </c>
      <c r="S258" s="233" t="inlineStr">
        <is>
          <t>B101755</t>
        </is>
      </c>
      <c r="T258" s="233" t="n">
        <v>1368</v>
      </c>
      <c r="U258" s="233" t="inlineStr">
        <is>
          <t>Priced</t>
        </is>
      </c>
      <c r="V258" s="273" t="inlineStr">
        <is>
          <t>LT028</t>
        </is>
      </c>
      <c r="W258" t="n">
        <v>35</v>
      </c>
    </row>
    <row r="259">
      <c r="B259" t="n">
        <v>458</v>
      </c>
      <c r="C259">
        <f>IF(K259 = "BaseplateSteel","Y","N")</f>
        <v/>
      </c>
      <c r="D259">
        <f>OR(P259 = "Woods_Sureflex", P259 = "Falk_T10_Grid")</f>
        <v/>
      </c>
      <c r="E259">
        <f>IF(AND(C259="Y", D259=TRUE),"Y","N")</f>
        <v/>
      </c>
      <c r="F259" t="inlineStr">
        <is>
          <t>ConTab_BOM_KP_Baseplates_458</t>
        </is>
      </c>
      <c r="G259">
        <f>IF(E259="Y",F259,"")</f>
        <v/>
      </c>
      <c r="H259" s="273" t="inlineStr">
        <is>
          <t>3095-7_8-KP</t>
        </is>
      </c>
      <c r="I259" s="273" t="inlineStr">
        <is>
          <t>:2:3:</t>
        </is>
      </c>
      <c r="J259" s="273" t="inlineStr">
        <is>
          <t>:X2:X3:</t>
        </is>
      </c>
      <c r="K259" s="273" t="inlineStr">
        <is>
          <t>BaseplateSteel</t>
        </is>
      </c>
      <c r="L259" s="273" t="inlineStr">
        <is>
          <t>Baseplate_Steel</t>
        </is>
      </c>
      <c r="M259" s="273" t="inlineStr">
        <is>
          <t>Steel</t>
        </is>
      </c>
      <c r="N259" t="inlineStr">
        <is>
          <t>145T</t>
        </is>
      </c>
      <c r="O259" t="inlineStr">
        <is>
          <t>:Extended Drip Pan:</t>
        </is>
      </c>
      <c r="P259" s="235" t="inlineStr">
        <is>
          <t>Woods_Spacer</t>
        </is>
      </c>
      <c r="Q259" t="inlineStr">
        <is>
          <t>Woods 4SC</t>
        </is>
      </c>
      <c r="R259" t="inlineStr">
        <is>
          <t>RTF</t>
        </is>
      </c>
      <c r="S259" s="233" t="inlineStr">
        <is>
          <t>B101755</t>
        </is>
      </c>
      <c r="T259" s="233" t="n">
        <v>1368</v>
      </c>
      <c r="U259" s="233" t="inlineStr">
        <is>
          <t>Priced</t>
        </is>
      </c>
      <c r="V259" s="273" t="inlineStr">
        <is>
          <t>LT028</t>
        </is>
      </c>
      <c r="W259" t="n">
        <v>35</v>
      </c>
    </row>
    <row r="260">
      <c r="B260" t="n">
        <v>459</v>
      </c>
      <c r="C260">
        <f>IF(K260 = "BaseplateSteel","Y","N")</f>
        <v/>
      </c>
      <c r="D260">
        <f>OR(P260 = "Woods_Sureflex", P260 = "Falk_T10_Grid")</f>
        <v/>
      </c>
      <c r="E260">
        <f>IF(AND(C260="Y", D260=TRUE),"Y","N")</f>
        <v/>
      </c>
      <c r="F260" t="inlineStr">
        <is>
          <t>ConTab_BOM_KP_Baseplates_459</t>
        </is>
      </c>
      <c r="G260">
        <f>IF(E260="Y",F260,"")</f>
        <v/>
      </c>
      <c r="H260" s="273" t="inlineStr">
        <is>
          <t>3095-7_8-KP</t>
        </is>
      </c>
      <c r="I260" s="273" t="inlineStr">
        <is>
          <t>:2:3:</t>
        </is>
      </c>
      <c r="J260" s="273" t="inlineStr">
        <is>
          <t>:X2:X3:</t>
        </is>
      </c>
      <c r="K260" s="273" t="inlineStr">
        <is>
          <t>BaseplateSteel</t>
        </is>
      </c>
      <c r="L260" s="273" t="inlineStr">
        <is>
          <t>Baseplate_Steel</t>
        </is>
      </c>
      <c r="M260" s="273" t="inlineStr">
        <is>
          <t>Steel</t>
        </is>
      </c>
      <c r="N260" t="inlineStr">
        <is>
          <t>182T</t>
        </is>
      </c>
      <c r="O260" t="inlineStr">
        <is>
          <t>:Extended Drip Pan:</t>
        </is>
      </c>
      <c r="P260" s="235" t="inlineStr">
        <is>
          <t>Woods_Spacer</t>
        </is>
      </c>
      <c r="Q260" t="inlineStr">
        <is>
          <t>Woods 5SC</t>
        </is>
      </c>
      <c r="R260" t="inlineStr">
        <is>
          <t>RTF</t>
        </is>
      </c>
      <c r="S260" s="233" t="inlineStr">
        <is>
          <t>B101756</t>
        </is>
      </c>
      <c r="T260" s="233" t="n">
        <v>1440</v>
      </c>
      <c r="U260" s="233" t="inlineStr">
        <is>
          <t>Priced</t>
        </is>
      </c>
      <c r="V260" s="273" t="inlineStr">
        <is>
          <t>LT028</t>
        </is>
      </c>
      <c r="W260" t="n">
        <v>60</v>
      </c>
    </row>
    <row r="261">
      <c r="B261" t="n">
        <v>460</v>
      </c>
      <c r="C261">
        <f>IF(K261 = "BaseplateSteel","Y","N")</f>
        <v/>
      </c>
      <c r="D261">
        <f>OR(P261 = "Woods_Sureflex", P261 = "Falk_T10_Grid")</f>
        <v/>
      </c>
      <c r="E261">
        <f>IF(AND(C261="Y", D261=TRUE),"Y","N")</f>
        <v/>
      </c>
      <c r="F261" t="inlineStr">
        <is>
          <t>ConTab_BOM_KP_Baseplates_460</t>
        </is>
      </c>
      <c r="G261">
        <f>IF(E261="Y",F261,"")</f>
        <v/>
      </c>
      <c r="H261" s="273" t="inlineStr">
        <is>
          <t>3095-7_8-KP</t>
        </is>
      </c>
      <c r="I261" s="273" t="inlineStr">
        <is>
          <t>:2:3:</t>
        </is>
      </c>
      <c r="J261" s="273" t="inlineStr">
        <is>
          <t>:X2:X3:</t>
        </is>
      </c>
      <c r="K261" s="273" t="inlineStr">
        <is>
          <t>BaseplateSteel</t>
        </is>
      </c>
      <c r="L261" s="273" t="inlineStr">
        <is>
          <t>Baseplate_Steel</t>
        </is>
      </c>
      <c r="M261" s="273" t="inlineStr">
        <is>
          <t>Steel</t>
        </is>
      </c>
      <c r="N261" t="inlineStr">
        <is>
          <t>184T</t>
        </is>
      </c>
      <c r="O261" t="inlineStr">
        <is>
          <t>:Extended Drip Pan:</t>
        </is>
      </c>
      <c r="P261" s="235" t="inlineStr">
        <is>
          <t>Woods_Spacer</t>
        </is>
      </c>
      <c r="Q261" t="inlineStr">
        <is>
          <t>Woods 5SC</t>
        </is>
      </c>
      <c r="R261" t="inlineStr">
        <is>
          <t>RTF</t>
        </is>
      </c>
      <c r="S261" s="233" t="inlineStr">
        <is>
          <t>B101756</t>
        </is>
      </c>
      <c r="T261" s="233" t="n">
        <v>1440</v>
      </c>
      <c r="U261" s="233" t="inlineStr">
        <is>
          <t>Priced</t>
        </is>
      </c>
      <c r="V261" s="273" t="inlineStr">
        <is>
          <t>LT028</t>
        </is>
      </c>
      <c r="W261" t="n">
        <v>60</v>
      </c>
    </row>
    <row r="262">
      <c r="B262" t="n">
        <v>461</v>
      </c>
      <c r="C262">
        <f>IF(K262 = "BaseplateSteel","Y","N")</f>
        <v/>
      </c>
      <c r="D262">
        <f>OR(P262 = "Woods_Sureflex", P262 = "Falk_T10_Grid")</f>
        <v/>
      </c>
      <c r="E262">
        <f>IF(AND(C262="Y", D262=TRUE),"Y","N")</f>
        <v/>
      </c>
      <c r="F262" t="inlineStr">
        <is>
          <t>ConTab_BOM_KP_Baseplates_461</t>
        </is>
      </c>
      <c r="G262">
        <f>IF(E262="Y",F262,"")</f>
        <v/>
      </c>
      <c r="H262" s="273" t="inlineStr">
        <is>
          <t>3095-7_8-KP</t>
        </is>
      </c>
      <c r="I262" s="273" t="inlineStr">
        <is>
          <t>:2:3:</t>
        </is>
      </c>
      <c r="J262" s="273" t="inlineStr">
        <is>
          <t>:X2:X3:</t>
        </is>
      </c>
      <c r="K262" s="273" t="inlineStr">
        <is>
          <t>BaseplateSteel</t>
        </is>
      </c>
      <c r="L262" s="273" t="inlineStr">
        <is>
          <t>Baseplate_Steel</t>
        </is>
      </c>
      <c r="M262" s="273" t="inlineStr">
        <is>
          <t>Steel</t>
        </is>
      </c>
      <c r="N262" t="inlineStr">
        <is>
          <t>213T</t>
        </is>
      </c>
      <c r="O262" t="inlineStr">
        <is>
          <t>:Extended Drip Pan:</t>
        </is>
      </c>
      <c r="P262" s="235" t="inlineStr">
        <is>
          <t>Woods_Spacer</t>
        </is>
      </c>
      <c r="Q262" t="inlineStr">
        <is>
          <t>Woods 7SC</t>
        </is>
      </c>
      <c r="R262" t="inlineStr">
        <is>
          <t>RTF</t>
        </is>
      </c>
      <c r="S262" s="233" t="inlineStr">
        <is>
          <t>B101757</t>
        </is>
      </c>
      <c r="T262" s="233" t="n">
        <v>1504</v>
      </c>
      <c r="U262" s="233" t="inlineStr">
        <is>
          <t>Priced</t>
        </is>
      </c>
      <c r="V262" s="273" t="inlineStr">
        <is>
          <t>LT028</t>
        </is>
      </c>
      <c r="W262" t="n">
        <v>70</v>
      </c>
    </row>
    <row r="263">
      <c r="B263" t="n">
        <v>462</v>
      </c>
      <c r="C263">
        <f>IF(K263 = "BaseplateSteel","Y","N")</f>
        <v/>
      </c>
      <c r="D263">
        <f>OR(P263 = "Woods_Sureflex", P263 = "Falk_T10_Grid")</f>
        <v/>
      </c>
      <c r="E263">
        <f>IF(AND(C263="Y", D263=TRUE),"Y","N")</f>
        <v/>
      </c>
      <c r="F263" t="inlineStr">
        <is>
          <t>ConTab_BOM_KP_Baseplates_462</t>
        </is>
      </c>
      <c r="G263">
        <f>IF(E263="Y",F263,"")</f>
        <v/>
      </c>
      <c r="H263" s="273" t="inlineStr">
        <is>
          <t>3095-7_8-KP</t>
        </is>
      </c>
      <c r="I263" s="273" t="inlineStr">
        <is>
          <t>:2:3:</t>
        </is>
      </c>
      <c r="J263" s="273" t="inlineStr">
        <is>
          <t>:X2:X3:</t>
        </is>
      </c>
      <c r="K263" s="273" t="inlineStr">
        <is>
          <t>BaseplateSteel</t>
        </is>
      </c>
      <c r="L263" s="273" t="inlineStr">
        <is>
          <t>Baseplate_Steel</t>
        </is>
      </c>
      <c r="M263" s="273" t="inlineStr">
        <is>
          <t>Steel</t>
        </is>
      </c>
      <c r="N263" t="inlineStr">
        <is>
          <t>215T</t>
        </is>
      </c>
      <c r="O263" t="inlineStr">
        <is>
          <t>:Extended Drip Pan:</t>
        </is>
      </c>
      <c r="P263" s="235" t="inlineStr">
        <is>
          <t>Woods_Spacer</t>
        </is>
      </c>
      <c r="Q263" t="inlineStr">
        <is>
          <t>Woods 7SC</t>
        </is>
      </c>
      <c r="R263" t="inlineStr">
        <is>
          <t>RTF</t>
        </is>
      </c>
      <c r="S263" s="233" t="inlineStr">
        <is>
          <t>B101757</t>
        </is>
      </c>
      <c r="T263" s="233" t="n">
        <v>1504</v>
      </c>
      <c r="U263" s="233" t="inlineStr">
        <is>
          <t>Priced</t>
        </is>
      </c>
      <c r="V263" s="273" t="inlineStr">
        <is>
          <t>LT028</t>
        </is>
      </c>
      <c r="W263" t="n">
        <v>70</v>
      </c>
    </row>
    <row r="264">
      <c r="B264" t="n">
        <v>463</v>
      </c>
      <c r="C264">
        <f>IF(K264 = "BaseplateSteel","Y","N")</f>
        <v/>
      </c>
      <c r="D264">
        <f>OR(P264 = "Woods_Sureflex", P264 = "Falk_T10_Grid")</f>
        <v/>
      </c>
      <c r="E264">
        <f>IF(AND(C264="Y", D264=TRUE),"Y","N")</f>
        <v/>
      </c>
      <c r="F264" t="inlineStr">
        <is>
          <t>ConTab_BOM_KP_Baseplates_463</t>
        </is>
      </c>
      <c r="G264">
        <f>IF(E264="Y",F264,"")</f>
        <v/>
      </c>
      <c r="H264" s="273" t="inlineStr">
        <is>
          <t>3095-7_8-KP</t>
        </is>
      </c>
      <c r="I264" s="273" t="inlineStr">
        <is>
          <t>:2:3:</t>
        </is>
      </c>
      <c r="J264" s="273" t="inlineStr">
        <is>
          <t>:X2:X3:</t>
        </is>
      </c>
      <c r="K264" s="273" t="inlineStr">
        <is>
          <t>BaseplateSteel</t>
        </is>
      </c>
      <c r="L264" s="273" t="inlineStr">
        <is>
          <t>Baseplate_Steel</t>
        </is>
      </c>
      <c r="M264" s="273" t="inlineStr">
        <is>
          <t>Steel</t>
        </is>
      </c>
      <c r="N264" t="inlineStr">
        <is>
          <t>254T</t>
        </is>
      </c>
      <c r="O264" t="inlineStr">
        <is>
          <t>:Extended Drip Pan:</t>
        </is>
      </c>
      <c r="P264" s="235" t="inlineStr">
        <is>
          <t>Woods_Spacer</t>
        </is>
      </c>
      <c r="Q264" t="inlineStr">
        <is>
          <t>Woods 8SC</t>
        </is>
      </c>
      <c r="R264" t="inlineStr">
        <is>
          <t>RTF</t>
        </is>
      </c>
      <c r="S264" s="233" t="inlineStr">
        <is>
          <t>B101758</t>
        </is>
      </c>
      <c r="T264" s="233" t="n">
        <v>1574</v>
      </c>
      <c r="U264" s="233" t="inlineStr">
        <is>
          <t>Priced</t>
        </is>
      </c>
      <c r="V264" s="273" t="inlineStr">
        <is>
          <t>LT028</t>
        </is>
      </c>
      <c r="W264" t="n">
        <v>135</v>
      </c>
    </row>
    <row r="265">
      <c r="B265" t="n">
        <v>464</v>
      </c>
      <c r="C265">
        <f>IF(K265 = "BaseplateSteel","Y","N")</f>
        <v/>
      </c>
      <c r="D265">
        <f>OR(P265 = "Woods_Sureflex", P265 = "Falk_T10_Grid")</f>
        <v/>
      </c>
      <c r="E265">
        <f>IF(AND(C265="Y", D265=TRUE),"Y","N")</f>
        <v/>
      </c>
      <c r="F265" t="inlineStr">
        <is>
          <t>ConTab_BOM_KP_Baseplates_464</t>
        </is>
      </c>
      <c r="G265">
        <f>IF(E265="Y",F265,"")</f>
        <v/>
      </c>
      <c r="H265" s="273" t="inlineStr">
        <is>
          <t>3095-7_8-KP</t>
        </is>
      </c>
      <c r="I265" s="273" t="inlineStr">
        <is>
          <t>:2:3:</t>
        </is>
      </c>
      <c r="J265" s="273" t="inlineStr">
        <is>
          <t>:X2:X3:</t>
        </is>
      </c>
      <c r="K265" s="273" t="inlineStr">
        <is>
          <t>BaseplateSteel</t>
        </is>
      </c>
      <c r="L265" s="273" t="inlineStr">
        <is>
          <t>Baseplate_Steel</t>
        </is>
      </c>
      <c r="M265" s="273" t="inlineStr">
        <is>
          <t>Steel</t>
        </is>
      </c>
      <c r="N265" t="inlineStr">
        <is>
          <t>256T</t>
        </is>
      </c>
      <c r="O265" t="inlineStr">
        <is>
          <t>:Extended Drip Pan:</t>
        </is>
      </c>
      <c r="P265" s="235" t="inlineStr">
        <is>
          <t>Woods_Spacer</t>
        </is>
      </c>
      <c r="Q265" t="inlineStr">
        <is>
          <t>Woods 8SC</t>
        </is>
      </c>
      <c r="R265" t="inlineStr">
        <is>
          <t>RTF</t>
        </is>
      </c>
      <c r="S265" s="233" t="inlineStr">
        <is>
          <t>B101758</t>
        </is>
      </c>
      <c r="T265" s="233" t="n">
        <v>1574</v>
      </c>
      <c r="U265" s="233" t="inlineStr">
        <is>
          <t>Priced</t>
        </is>
      </c>
      <c r="V265" s="273" t="inlineStr">
        <is>
          <t>LT028</t>
        </is>
      </c>
      <c r="W265" t="n">
        <v>135</v>
      </c>
    </row>
    <row r="266">
      <c r="B266" t="n">
        <v>465</v>
      </c>
      <c r="C266">
        <f>IF(K266 = "BaseplateSteel","Y","N")</f>
        <v/>
      </c>
      <c r="D266">
        <f>OR(P266 = "Woods_Sureflex", P266 = "Falk_T10_Grid")</f>
        <v/>
      </c>
      <c r="E266">
        <f>IF(AND(C266="Y", D266=TRUE),"Y","N")</f>
        <v/>
      </c>
      <c r="F266" t="inlineStr">
        <is>
          <t>ConTab_BOM_KP_Baseplates_465</t>
        </is>
      </c>
      <c r="G266">
        <f>IF(E266="Y",F266,"")</f>
        <v/>
      </c>
      <c r="H266" s="273" t="inlineStr">
        <is>
          <t>3095-7_8-KP</t>
        </is>
      </c>
      <c r="I266" s="273" t="inlineStr">
        <is>
          <t>:2:3:</t>
        </is>
      </c>
      <c r="J266" s="273" t="inlineStr">
        <is>
          <t>:X2:X3:</t>
        </is>
      </c>
      <c r="K266" s="273" t="inlineStr">
        <is>
          <t>BaseplateSteel</t>
        </is>
      </c>
      <c r="L266" s="273" t="inlineStr">
        <is>
          <t>Baseplate_Steel</t>
        </is>
      </c>
      <c r="M266" s="273" t="inlineStr">
        <is>
          <t>Steel</t>
        </is>
      </c>
      <c r="N266" t="inlineStr">
        <is>
          <t>284TS</t>
        </is>
      </c>
      <c r="O266" t="inlineStr">
        <is>
          <t>:Extended Drip Pan:</t>
        </is>
      </c>
      <c r="P266" s="235" t="inlineStr">
        <is>
          <t>Woods_Spacer</t>
        </is>
      </c>
      <c r="Q266" t="inlineStr">
        <is>
          <t>Woods 8SC</t>
        </is>
      </c>
      <c r="R266" t="inlineStr">
        <is>
          <t>RTF</t>
        </is>
      </c>
      <c r="S266" s="233" t="inlineStr">
        <is>
          <t>B101759</t>
        </is>
      </c>
      <c r="T266" s="233" t="n">
        <v>1640</v>
      </c>
      <c r="U266" s="233" t="inlineStr">
        <is>
          <t>Priced</t>
        </is>
      </c>
      <c r="V266" s="273" t="inlineStr">
        <is>
          <t>LT028</t>
        </is>
      </c>
      <c r="W266" t="n">
        <v>200</v>
      </c>
    </row>
    <row r="267">
      <c r="B267" t="n">
        <v>466</v>
      </c>
      <c r="C267">
        <f>IF(K267 = "BaseplateSteel","Y","N")</f>
        <v/>
      </c>
      <c r="D267">
        <f>OR(P267 = "Woods_Sureflex", P267 = "Falk_T10_Grid")</f>
        <v/>
      </c>
      <c r="E267">
        <f>IF(AND(C267="Y", D267=TRUE),"Y","N")</f>
        <v/>
      </c>
      <c r="F267" t="inlineStr">
        <is>
          <t>ConTab_BOM_KP_Baseplates_466</t>
        </is>
      </c>
      <c r="G267">
        <f>IF(E267="Y",F267,"")</f>
        <v/>
      </c>
      <c r="H267" s="273" t="inlineStr">
        <is>
          <t>3095-7_8-KP</t>
        </is>
      </c>
      <c r="I267" s="273" t="inlineStr">
        <is>
          <t>:2:3:</t>
        </is>
      </c>
      <c r="J267" s="273" t="inlineStr">
        <is>
          <t>:X2:X3:</t>
        </is>
      </c>
      <c r="K267" s="273" t="inlineStr">
        <is>
          <t>BaseplateSteel</t>
        </is>
      </c>
      <c r="L267" s="273" t="inlineStr">
        <is>
          <t>Baseplate_Steel</t>
        </is>
      </c>
      <c r="M267" s="273" t="inlineStr">
        <is>
          <t>Steel</t>
        </is>
      </c>
      <c r="N267" t="inlineStr">
        <is>
          <t>286TS</t>
        </is>
      </c>
      <c r="O267" t="inlineStr">
        <is>
          <t>:Extended Drip Pan:</t>
        </is>
      </c>
      <c r="P267" s="235" t="inlineStr">
        <is>
          <t>Woods_Spacer</t>
        </is>
      </c>
      <c r="Q267" t="inlineStr">
        <is>
          <t>Woods 8SC</t>
        </is>
      </c>
      <c r="R267" t="inlineStr">
        <is>
          <t>RTF</t>
        </is>
      </c>
      <c r="S267" s="233" t="inlineStr">
        <is>
          <t>B101759</t>
        </is>
      </c>
      <c r="T267" s="233" t="n">
        <v>1640</v>
      </c>
      <c r="U267" s="233" t="inlineStr">
        <is>
          <t>Priced</t>
        </is>
      </c>
      <c r="V267" s="273" t="inlineStr">
        <is>
          <t>LT028</t>
        </is>
      </c>
      <c r="W267" t="n">
        <v>200</v>
      </c>
    </row>
    <row r="268">
      <c r="B268" t="n">
        <v>467</v>
      </c>
      <c r="C268">
        <f>IF(K268 = "BaseplateSteel","Y","N")</f>
        <v/>
      </c>
      <c r="D268">
        <f>OR(P268 = "Woods_Sureflex", P268 = "Falk_T10_Grid")</f>
        <v/>
      </c>
      <c r="E268">
        <f>IF(AND(C268="Y", D268=TRUE),"Y","N")</f>
        <v/>
      </c>
      <c r="F268" t="inlineStr">
        <is>
          <t>ConTab_BOM_KP_Baseplates_467</t>
        </is>
      </c>
      <c r="G268">
        <f>IF(E268="Y",F268,"")</f>
        <v/>
      </c>
      <c r="H268" s="273" t="inlineStr">
        <is>
          <t>3095-7_8-KP</t>
        </is>
      </c>
      <c r="I268" s="273" t="inlineStr">
        <is>
          <t>:2:3:</t>
        </is>
      </c>
      <c r="J268" s="273" t="inlineStr">
        <is>
          <t>:X2:X3:</t>
        </is>
      </c>
      <c r="K268" s="273" t="inlineStr">
        <is>
          <t>BaseplateSteel</t>
        </is>
      </c>
      <c r="L268" s="273" t="inlineStr">
        <is>
          <t>Baseplate_Steel</t>
        </is>
      </c>
      <c r="M268" s="273" t="inlineStr">
        <is>
          <t>Steel</t>
        </is>
      </c>
      <c r="N268" t="inlineStr">
        <is>
          <t>143T</t>
        </is>
      </c>
      <c r="O268" t="inlineStr">
        <is>
          <t>:Extended Drip Pan:</t>
        </is>
      </c>
      <c r="P268" s="235" t="inlineStr">
        <is>
          <t>Falk_Spacer</t>
        </is>
      </c>
      <c r="Q268" t="inlineStr">
        <is>
          <t>Falk 1020T31</t>
        </is>
      </c>
      <c r="R268" t="inlineStr">
        <is>
          <t>RTF</t>
        </is>
      </c>
      <c r="S268" s="233" t="inlineStr">
        <is>
          <t>B101760</t>
        </is>
      </c>
      <c r="T268" s="233" t="n">
        <v>1368</v>
      </c>
      <c r="U268" s="233" t="inlineStr">
        <is>
          <t>Priced</t>
        </is>
      </c>
      <c r="V268" s="273" t="inlineStr">
        <is>
          <t>LT028</t>
        </is>
      </c>
      <c r="W268" t="n">
        <v>35</v>
      </c>
    </row>
    <row r="269">
      <c r="B269" t="n">
        <v>468</v>
      </c>
      <c r="C269">
        <f>IF(K269 = "BaseplateSteel","Y","N")</f>
        <v/>
      </c>
      <c r="D269">
        <f>OR(P269 = "Woods_Sureflex", P269 = "Falk_T10_Grid")</f>
        <v/>
      </c>
      <c r="E269">
        <f>IF(AND(C269="Y", D269=TRUE),"Y","N")</f>
        <v/>
      </c>
      <c r="F269" t="inlineStr">
        <is>
          <t>ConTab_BOM_KP_Baseplates_468</t>
        </is>
      </c>
      <c r="G269">
        <f>IF(E269="Y",F269,"")</f>
        <v/>
      </c>
      <c r="H269" s="273" t="inlineStr">
        <is>
          <t>3095-7_8-KP</t>
        </is>
      </c>
      <c r="I269" s="273" t="inlineStr">
        <is>
          <t>:2:3:</t>
        </is>
      </c>
      <c r="J269" s="273" t="inlineStr">
        <is>
          <t>:X2:X3:</t>
        </is>
      </c>
      <c r="K269" s="273" t="inlineStr">
        <is>
          <t>BaseplateSteel</t>
        </is>
      </c>
      <c r="L269" s="273" t="inlineStr">
        <is>
          <t>Baseplate_Steel</t>
        </is>
      </c>
      <c r="M269" s="273" t="inlineStr">
        <is>
          <t>Steel</t>
        </is>
      </c>
      <c r="N269" t="inlineStr">
        <is>
          <t>145T</t>
        </is>
      </c>
      <c r="O269" t="inlineStr">
        <is>
          <t>:Extended Drip Pan:</t>
        </is>
      </c>
      <c r="P269" s="235" t="inlineStr">
        <is>
          <t>Falk_Spacer</t>
        </is>
      </c>
      <c r="Q269" t="inlineStr">
        <is>
          <t>Falk 1020T31</t>
        </is>
      </c>
      <c r="R269" t="inlineStr">
        <is>
          <t>RTF</t>
        </is>
      </c>
      <c r="S269" s="233" t="inlineStr">
        <is>
          <t>B101760</t>
        </is>
      </c>
      <c r="T269" s="233" t="n">
        <v>1368</v>
      </c>
      <c r="U269" s="233" t="inlineStr">
        <is>
          <t>Priced</t>
        </is>
      </c>
      <c r="V269" s="273" t="inlineStr">
        <is>
          <t>LT028</t>
        </is>
      </c>
      <c r="W269" t="n">
        <v>35</v>
      </c>
    </row>
    <row r="270">
      <c r="B270" t="n">
        <v>469</v>
      </c>
      <c r="C270">
        <f>IF(K270 = "BaseplateSteel","Y","N")</f>
        <v/>
      </c>
      <c r="D270">
        <f>OR(P270 = "Woods_Sureflex", P270 = "Falk_T10_Grid")</f>
        <v/>
      </c>
      <c r="E270">
        <f>IF(AND(C270="Y", D270=TRUE),"Y","N")</f>
        <v/>
      </c>
      <c r="F270" t="inlineStr">
        <is>
          <t>ConTab_BOM_KP_Baseplates_469</t>
        </is>
      </c>
      <c r="G270">
        <f>IF(E270="Y",F270,"")</f>
        <v/>
      </c>
      <c r="H270" s="273" t="inlineStr">
        <is>
          <t>3095-7_8-KP</t>
        </is>
      </c>
      <c r="I270" s="273" t="inlineStr">
        <is>
          <t>:2:3:</t>
        </is>
      </c>
      <c r="J270" s="273" t="inlineStr">
        <is>
          <t>:X2:X3:</t>
        </is>
      </c>
      <c r="K270" s="273" t="inlineStr">
        <is>
          <t>BaseplateSteel</t>
        </is>
      </c>
      <c r="L270" s="273" t="inlineStr">
        <is>
          <t>Baseplate_Steel</t>
        </is>
      </c>
      <c r="M270" s="273" t="inlineStr">
        <is>
          <t>Steel</t>
        </is>
      </c>
      <c r="N270" t="inlineStr">
        <is>
          <t>182T</t>
        </is>
      </c>
      <c r="O270" t="inlineStr">
        <is>
          <t>:Extended Drip Pan:</t>
        </is>
      </c>
      <c r="P270" s="235" t="inlineStr">
        <is>
          <t>Falk_Spacer</t>
        </is>
      </c>
      <c r="Q270" t="inlineStr">
        <is>
          <t>Falk 1020T31</t>
        </is>
      </c>
      <c r="R270" t="inlineStr">
        <is>
          <t>RTF</t>
        </is>
      </c>
      <c r="S270" s="233" t="inlineStr">
        <is>
          <t>B101761</t>
        </is>
      </c>
      <c r="T270" s="233" t="n">
        <v>1440</v>
      </c>
      <c r="U270" s="233" t="inlineStr">
        <is>
          <t>Priced</t>
        </is>
      </c>
      <c r="V270" s="273" t="inlineStr">
        <is>
          <t>LT028</t>
        </is>
      </c>
      <c r="W270" t="n">
        <v>60</v>
      </c>
    </row>
    <row r="271">
      <c r="B271" t="n">
        <v>470</v>
      </c>
      <c r="C271">
        <f>IF(K271 = "BaseplateSteel","Y","N")</f>
        <v/>
      </c>
      <c r="D271">
        <f>OR(P271 = "Woods_Sureflex", P271 = "Falk_T10_Grid")</f>
        <v/>
      </c>
      <c r="E271">
        <f>IF(AND(C271="Y", D271=TRUE),"Y","N")</f>
        <v/>
      </c>
      <c r="F271" t="inlineStr">
        <is>
          <t>ConTab_BOM_KP_Baseplates_470</t>
        </is>
      </c>
      <c r="G271">
        <f>IF(E271="Y",F271,"")</f>
        <v/>
      </c>
      <c r="H271" s="273" t="inlineStr">
        <is>
          <t>3095-7_8-KP</t>
        </is>
      </c>
      <c r="I271" s="273" t="inlineStr">
        <is>
          <t>:2:3:</t>
        </is>
      </c>
      <c r="J271" s="273" t="inlineStr">
        <is>
          <t>:X2:X3:</t>
        </is>
      </c>
      <c r="K271" s="273" t="inlineStr">
        <is>
          <t>BaseplateSteel</t>
        </is>
      </c>
      <c r="L271" s="273" t="inlineStr">
        <is>
          <t>Baseplate_Steel</t>
        </is>
      </c>
      <c r="M271" s="273" t="inlineStr">
        <is>
          <t>Steel</t>
        </is>
      </c>
      <c r="N271" t="inlineStr">
        <is>
          <t>184T</t>
        </is>
      </c>
      <c r="O271" t="inlineStr">
        <is>
          <t>:Extended Drip Pan:</t>
        </is>
      </c>
      <c r="P271" s="235" t="inlineStr">
        <is>
          <t>Falk_Spacer</t>
        </is>
      </c>
      <c r="Q271" t="inlineStr">
        <is>
          <t>Falk 1020T31</t>
        </is>
      </c>
      <c r="R271" t="inlineStr">
        <is>
          <t>RTF</t>
        </is>
      </c>
      <c r="S271" s="233" t="inlineStr">
        <is>
          <t>B101761</t>
        </is>
      </c>
      <c r="T271" s="233" t="n">
        <v>1440</v>
      </c>
      <c r="U271" s="233" t="inlineStr">
        <is>
          <t>Priced</t>
        </is>
      </c>
      <c r="V271" s="273" t="inlineStr">
        <is>
          <t>LT028</t>
        </is>
      </c>
      <c r="W271" t="n">
        <v>60</v>
      </c>
    </row>
    <row r="272">
      <c r="B272" t="n">
        <v>471</v>
      </c>
      <c r="C272">
        <f>IF(K272 = "BaseplateSteel","Y","N")</f>
        <v/>
      </c>
      <c r="D272">
        <f>OR(P272 = "Woods_Sureflex", P272 = "Falk_T10_Grid")</f>
        <v/>
      </c>
      <c r="E272">
        <f>IF(AND(C272="Y", D272=TRUE),"Y","N")</f>
        <v/>
      </c>
      <c r="F272" t="inlineStr">
        <is>
          <t>ConTab_BOM_KP_Baseplates_471</t>
        </is>
      </c>
      <c r="G272">
        <f>IF(E272="Y",F272,"")</f>
        <v/>
      </c>
      <c r="H272" s="273" t="inlineStr">
        <is>
          <t>3095-7_8-KP</t>
        </is>
      </c>
      <c r="I272" s="273" t="inlineStr">
        <is>
          <t>:2:3:</t>
        </is>
      </c>
      <c r="J272" s="273" t="inlineStr">
        <is>
          <t>:X2:X3:</t>
        </is>
      </c>
      <c r="K272" s="273" t="inlineStr">
        <is>
          <t>BaseplateSteel</t>
        </is>
      </c>
      <c r="L272" s="273" t="inlineStr">
        <is>
          <t>Baseplate_Steel</t>
        </is>
      </c>
      <c r="M272" s="273" t="inlineStr">
        <is>
          <t>Steel</t>
        </is>
      </c>
      <c r="N272" t="inlineStr">
        <is>
          <t>213T</t>
        </is>
      </c>
      <c r="O272" t="inlineStr">
        <is>
          <t>:Extended Drip Pan:</t>
        </is>
      </c>
      <c r="P272" s="235" t="inlineStr">
        <is>
          <t>Falk_Spacer</t>
        </is>
      </c>
      <c r="Q272" t="inlineStr">
        <is>
          <t>Falk 1030T31</t>
        </is>
      </c>
      <c r="R272" t="inlineStr">
        <is>
          <t>RTF</t>
        </is>
      </c>
      <c r="S272" s="233" t="inlineStr">
        <is>
          <t>B101762</t>
        </is>
      </c>
      <c r="T272" s="233" t="n">
        <v>1504</v>
      </c>
      <c r="U272" s="233" t="inlineStr">
        <is>
          <t>Priced</t>
        </is>
      </c>
      <c r="V272" s="273" t="inlineStr">
        <is>
          <t>LT028</t>
        </is>
      </c>
      <c r="W272" t="n">
        <v>70</v>
      </c>
    </row>
    <row r="273">
      <c r="B273" t="n">
        <v>472</v>
      </c>
      <c r="C273">
        <f>IF(K273 = "BaseplateSteel","Y","N")</f>
        <v/>
      </c>
      <c r="D273">
        <f>OR(P273 = "Woods_Sureflex", P273 = "Falk_T10_Grid")</f>
        <v/>
      </c>
      <c r="E273">
        <f>IF(AND(C273="Y", D273=TRUE),"Y","N")</f>
        <v/>
      </c>
      <c r="F273" t="inlineStr">
        <is>
          <t>ConTab_BOM_KP_Baseplates_472</t>
        </is>
      </c>
      <c r="G273">
        <f>IF(E273="Y",F273,"")</f>
        <v/>
      </c>
      <c r="H273" s="273" t="inlineStr">
        <is>
          <t>3095-7_8-KP</t>
        </is>
      </c>
      <c r="I273" s="273" t="inlineStr">
        <is>
          <t>:2:3:</t>
        </is>
      </c>
      <c r="J273" s="273" t="inlineStr">
        <is>
          <t>:X2:X3:</t>
        </is>
      </c>
      <c r="K273" s="273" t="inlineStr">
        <is>
          <t>BaseplateSteel</t>
        </is>
      </c>
      <c r="L273" s="273" t="inlineStr">
        <is>
          <t>Baseplate_Steel</t>
        </is>
      </c>
      <c r="M273" s="273" t="inlineStr">
        <is>
          <t>Steel</t>
        </is>
      </c>
      <c r="N273" t="inlineStr">
        <is>
          <t>215T</t>
        </is>
      </c>
      <c r="O273" t="inlineStr">
        <is>
          <t>:Extended Drip Pan:</t>
        </is>
      </c>
      <c r="P273" s="235" t="inlineStr">
        <is>
          <t>Falk_Spacer</t>
        </is>
      </c>
      <c r="Q273" t="inlineStr">
        <is>
          <t>Falk 1030T31</t>
        </is>
      </c>
      <c r="R273" t="inlineStr">
        <is>
          <t>RTF</t>
        </is>
      </c>
      <c r="S273" s="233" t="inlineStr">
        <is>
          <t>B101762</t>
        </is>
      </c>
      <c r="T273" s="233" t="n">
        <v>1504</v>
      </c>
      <c r="U273" s="233" t="inlineStr">
        <is>
          <t>Priced</t>
        </is>
      </c>
      <c r="V273" s="273" t="inlineStr">
        <is>
          <t>LT028</t>
        </is>
      </c>
      <c r="W273" t="n">
        <v>70</v>
      </c>
    </row>
    <row r="274">
      <c r="B274" t="n">
        <v>473</v>
      </c>
      <c r="C274">
        <f>IF(K274 = "BaseplateSteel","Y","N")</f>
        <v/>
      </c>
      <c r="D274">
        <f>OR(P274 = "Woods_Sureflex", P274 = "Falk_T10_Grid")</f>
        <v/>
      </c>
      <c r="E274">
        <f>IF(AND(C274="Y", D274=TRUE),"Y","N")</f>
        <v/>
      </c>
      <c r="F274" t="inlineStr">
        <is>
          <t>ConTab_BOM_KP_Baseplates_473</t>
        </is>
      </c>
      <c r="G274">
        <f>IF(E274="Y",F274,"")</f>
        <v/>
      </c>
      <c r="H274" s="273" t="inlineStr">
        <is>
          <t>3095-7_8-KP</t>
        </is>
      </c>
      <c r="I274" s="273" t="inlineStr">
        <is>
          <t>:2:3:</t>
        </is>
      </c>
      <c r="J274" s="273" t="inlineStr">
        <is>
          <t>:X2:X3:</t>
        </is>
      </c>
      <c r="K274" s="273" t="inlineStr">
        <is>
          <t>BaseplateSteel</t>
        </is>
      </c>
      <c r="L274" s="273" t="inlineStr">
        <is>
          <t>Baseplate_Steel</t>
        </is>
      </c>
      <c r="M274" s="273" t="inlineStr">
        <is>
          <t>Steel</t>
        </is>
      </c>
      <c r="N274" t="inlineStr">
        <is>
          <t>254T</t>
        </is>
      </c>
      <c r="O274" t="inlineStr">
        <is>
          <t>:Extended Drip Pan:</t>
        </is>
      </c>
      <c r="P274" s="235" t="inlineStr">
        <is>
          <t>Falk_Spacer</t>
        </is>
      </c>
      <c r="Q274" t="inlineStr">
        <is>
          <t>Falk 1040T31</t>
        </is>
      </c>
      <c r="R274" t="inlineStr">
        <is>
          <t>RTF</t>
        </is>
      </c>
      <c r="S274" s="233" t="inlineStr">
        <is>
          <t>B101763</t>
        </is>
      </c>
      <c r="T274" s="233" t="n">
        <v>1574</v>
      </c>
      <c r="U274" s="233" t="inlineStr">
        <is>
          <t>Priced</t>
        </is>
      </c>
      <c r="V274" s="273" t="inlineStr">
        <is>
          <t>LT028</t>
        </is>
      </c>
      <c r="W274" t="n">
        <v>135</v>
      </c>
    </row>
    <row r="275">
      <c r="B275" t="n">
        <v>474</v>
      </c>
      <c r="C275">
        <f>IF(K275 = "BaseplateSteel","Y","N")</f>
        <v/>
      </c>
      <c r="D275">
        <f>OR(P275 = "Woods_Sureflex", P275 = "Falk_T10_Grid")</f>
        <v/>
      </c>
      <c r="E275">
        <f>IF(AND(C275="Y", D275=TRUE),"Y","N")</f>
        <v/>
      </c>
      <c r="F275" t="inlineStr">
        <is>
          <t>ConTab_BOM_KP_Baseplates_474</t>
        </is>
      </c>
      <c r="G275">
        <f>IF(E275="Y",F275,"")</f>
        <v/>
      </c>
      <c r="H275" s="273" t="inlineStr">
        <is>
          <t>3095-7_8-KP</t>
        </is>
      </c>
      <c r="I275" s="273" t="inlineStr">
        <is>
          <t>:2:3:</t>
        </is>
      </c>
      <c r="J275" s="273" t="inlineStr">
        <is>
          <t>:X2:X3:</t>
        </is>
      </c>
      <c r="K275" s="273" t="inlineStr">
        <is>
          <t>BaseplateSteel</t>
        </is>
      </c>
      <c r="L275" s="273" t="inlineStr">
        <is>
          <t>Baseplate_Steel</t>
        </is>
      </c>
      <c r="M275" s="273" t="inlineStr">
        <is>
          <t>Steel</t>
        </is>
      </c>
      <c r="N275" t="inlineStr">
        <is>
          <t>256T</t>
        </is>
      </c>
      <c r="O275" t="inlineStr">
        <is>
          <t>:Extended Drip Pan:</t>
        </is>
      </c>
      <c r="P275" s="235" t="inlineStr">
        <is>
          <t>Falk_Spacer</t>
        </is>
      </c>
      <c r="Q275" t="inlineStr">
        <is>
          <t>Falk 1040T31</t>
        </is>
      </c>
      <c r="R275" t="inlineStr">
        <is>
          <t>RTF</t>
        </is>
      </c>
      <c r="S275" s="233" t="inlineStr">
        <is>
          <t>B101763</t>
        </is>
      </c>
      <c r="T275" s="233" t="n">
        <v>1574</v>
      </c>
      <c r="U275" s="233" t="inlineStr">
        <is>
          <t>Priced</t>
        </is>
      </c>
      <c r="V275" s="273" t="inlineStr">
        <is>
          <t>LT028</t>
        </is>
      </c>
      <c r="W275" t="n">
        <v>135</v>
      </c>
    </row>
    <row r="276">
      <c r="B276" t="n">
        <v>475</v>
      </c>
      <c r="C276">
        <f>IF(K276 = "BaseplateSteel","Y","N")</f>
        <v/>
      </c>
      <c r="D276">
        <f>OR(P276 = "Woods_Sureflex", P276 = "Falk_T10_Grid")</f>
        <v/>
      </c>
      <c r="E276">
        <f>IF(AND(C276="Y", D276=TRUE),"Y","N")</f>
        <v/>
      </c>
      <c r="F276" t="inlineStr">
        <is>
          <t>ConTab_BOM_KP_Baseplates_475</t>
        </is>
      </c>
      <c r="G276">
        <f>IF(E276="Y",F276,"")</f>
        <v/>
      </c>
      <c r="H276" s="273" t="inlineStr">
        <is>
          <t>3095-7_8-KP</t>
        </is>
      </c>
      <c r="I276" s="273" t="inlineStr">
        <is>
          <t>:2:3:</t>
        </is>
      </c>
      <c r="J276" s="273" t="inlineStr">
        <is>
          <t>:X2:X3:</t>
        </is>
      </c>
      <c r="K276" s="273" t="inlineStr">
        <is>
          <t>BaseplateSteel</t>
        </is>
      </c>
      <c r="L276" s="273" t="inlineStr">
        <is>
          <t>Baseplate_Steel</t>
        </is>
      </c>
      <c r="M276" s="273" t="inlineStr">
        <is>
          <t>Steel</t>
        </is>
      </c>
      <c r="N276" t="inlineStr">
        <is>
          <t>284TS</t>
        </is>
      </c>
      <c r="O276" t="inlineStr">
        <is>
          <t>:Extended Drip Pan:</t>
        </is>
      </c>
      <c r="P276" s="235" t="inlineStr">
        <is>
          <t>Falk_Spacer</t>
        </is>
      </c>
      <c r="Q276" t="inlineStr">
        <is>
          <t>Falk 1040T31</t>
        </is>
      </c>
      <c r="R276" t="inlineStr">
        <is>
          <t>RTF</t>
        </is>
      </c>
      <c r="S276" s="233" t="inlineStr">
        <is>
          <t>B101764</t>
        </is>
      </c>
      <c r="T276" s="233" t="n">
        <v>1640</v>
      </c>
      <c r="U276" s="233" t="inlineStr">
        <is>
          <t>Priced</t>
        </is>
      </c>
      <c r="V276" s="273" t="inlineStr">
        <is>
          <t>LT028</t>
        </is>
      </c>
      <c r="W276" t="n">
        <v>200</v>
      </c>
    </row>
    <row r="277">
      <c r="B277" t="n">
        <v>476</v>
      </c>
      <c r="C277">
        <f>IF(K277 = "BaseplateSteel","Y","N")</f>
        <v/>
      </c>
      <c r="D277">
        <f>OR(P277 = "Woods_Sureflex", P277 = "Falk_T10_Grid")</f>
        <v/>
      </c>
      <c r="E277">
        <f>IF(AND(C277="Y", D277=TRUE),"Y","N")</f>
        <v/>
      </c>
      <c r="F277" t="inlineStr">
        <is>
          <t>ConTab_BOM_KP_Baseplates_476</t>
        </is>
      </c>
      <c r="G277">
        <f>IF(E277="Y",F277,"")</f>
        <v/>
      </c>
      <c r="H277" s="273" t="inlineStr">
        <is>
          <t>3095-7_8-KP</t>
        </is>
      </c>
      <c r="I277" s="273" t="inlineStr">
        <is>
          <t>:2:3:</t>
        </is>
      </c>
      <c r="J277" s="273" t="inlineStr">
        <is>
          <t>:X2:X3:</t>
        </is>
      </c>
      <c r="K277" s="273" t="inlineStr">
        <is>
          <t>BaseplateSteel</t>
        </is>
      </c>
      <c r="L277" s="273" t="inlineStr">
        <is>
          <t>Baseplate_Steel</t>
        </is>
      </c>
      <c r="M277" s="273" t="inlineStr">
        <is>
          <t>Steel</t>
        </is>
      </c>
      <c r="N277" t="inlineStr">
        <is>
          <t>286TS</t>
        </is>
      </c>
      <c r="O277" t="inlineStr">
        <is>
          <t>:Extended Drip Pan:</t>
        </is>
      </c>
      <c r="P277" s="235" t="inlineStr">
        <is>
          <t>Falk_Spacer</t>
        </is>
      </c>
      <c r="Q277" t="inlineStr">
        <is>
          <t>Falk 1040T31</t>
        </is>
      </c>
      <c r="R277" t="inlineStr">
        <is>
          <t>RTF</t>
        </is>
      </c>
      <c r="S277" s="233" t="inlineStr">
        <is>
          <t>B101764</t>
        </is>
      </c>
      <c r="T277" s="233" t="n">
        <v>1640</v>
      </c>
      <c r="U277" s="233" t="inlineStr">
        <is>
          <t>Priced</t>
        </is>
      </c>
      <c r="V277" s="273" t="inlineStr">
        <is>
          <t>LT028</t>
        </is>
      </c>
      <c r="W277" t="n">
        <v>200</v>
      </c>
    </row>
    <row r="278">
      <c r="B278" t="n">
        <v>477</v>
      </c>
      <c r="C278">
        <f>IF(K278 = "BaseplateSteel","Y","N")</f>
        <v/>
      </c>
      <c r="D278">
        <f>OR(P278 = "Woods_Sureflex", P278 = "Falk_T10_Grid")</f>
        <v/>
      </c>
      <c r="E278">
        <f>IF(AND(C278="Y", D278=TRUE),"Y","N")</f>
        <v/>
      </c>
      <c r="F278" t="inlineStr">
        <is>
          <t>ConTab_BOM_KP_Baseplates_477</t>
        </is>
      </c>
      <c r="G278">
        <f>IF(E278="Y",F278,"")</f>
        <v/>
      </c>
      <c r="H278" s="273" t="inlineStr">
        <is>
          <t>3095-7_8-KP</t>
        </is>
      </c>
      <c r="I278" s="273" t="inlineStr">
        <is>
          <t>:2:3:</t>
        </is>
      </c>
      <c r="J278" s="273" t="inlineStr">
        <is>
          <t>:X2:X3:</t>
        </is>
      </c>
      <c r="K278" s="273" t="inlineStr">
        <is>
          <t>BaseplateSteel</t>
        </is>
      </c>
      <c r="L278" s="273" t="inlineStr">
        <is>
          <t>Baseplate_Steel</t>
        </is>
      </c>
      <c r="M278" s="273" t="inlineStr">
        <is>
          <t>Steel</t>
        </is>
      </c>
      <c r="N278" t="inlineStr">
        <is>
          <t>324TS</t>
        </is>
      </c>
      <c r="O278" t="inlineStr">
        <is>
          <t>:Extended Drip Pan:</t>
        </is>
      </c>
      <c r="P278" s="235" t="inlineStr">
        <is>
          <t>Falk_Spacer</t>
        </is>
      </c>
      <c r="Q278" t="inlineStr">
        <is>
          <t>Falk 1060T31</t>
        </is>
      </c>
      <c r="R278" t="inlineStr">
        <is>
          <t>RTF</t>
        </is>
      </c>
      <c r="S278" s="233" t="inlineStr">
        <is>
          <t>B101765</t>
        </is>
      </c>
      <c r="T278" s="233" t="n">
        <v>1776</v>
      </c>
      <c r="U278" s="233" t="inlineStr">
        <is>
          <t>Priced</t>
        </is>
      </c>
      <c r="V278" s="273" t="inlineStr">
        <is>
          <t>LT028</t>
        </is>
      </c>
      <c r="W278" t="n">
        <v>240</v>
      </c>
    </row>
    <row r="279">
      <c r="B279" t="n">
        <v>478</v>
      </c>
      <c r="C279">
        <f>IF(K279 = "BaseplateSteel","Y","N")</f>
        <v/>
      </c>
      <c r="D279">
        <f>OR(P279 = "Woods_Sureflex", P279 = "Falk_T10_Grid")</f>
        <v/>
      </c>
      <c r="E279">
        <f>IF(AND(C279="Y", D279=TRUE),"Y","N")</f>
        <v/>
      </c>
      <c r="F279" t="inlineStr">
        <is>
          <t>ConTab_BOM_KP_Baseplates_478</t>
        </is>
      </c>
      <c r="G279">
        <f>IF(E279="Y",F279,"")</f>
        <v/>
      </c>
      <c r="H279" s="273" t="inlineStr">
        <is>
          <t>3095-7_8-KP</t>
        </is>
      </c>
      <c r="I279" s="273" t="inlineStr">
        <is>
          <t>:2:3:</t>
        </is>
      </c>
      <c r="J279" s="273" t="inlineStr">
        <is>
          <t>:X2:X3:</t>
        </is>
      </c>
      <c r="K279" s="273" t="inlineStr">
        <is>
          <t>BaseplateSteel</t>
        </is>
      </c>
      <c r="L279" s="273" t="inlineStr">
        <is>
          <t>Baseplate_Steel</t>
        </is>
      </c>
      <c r="M279" s="273" t="inlineStr">
        <is>
          <t>Steel</t>
        </is>
      </c>
      <c r="N279" t="inlineStr">
        <is>
          <t>326TS</t>
        </is>
      </c>
      <c r="O279" t="inlineStr">
        <is>
          <t>:Extended Drip Pan:</t>
        </is>
      </c>
      <c r="P279" s="235" t="inlineStr">
        <is>
          <t>Falk_Spacer</t>
        </is>
      </c>
      <c r="Q279" t="inlineStr">
        <is>
          <t>Falk 1060T31</t>
        </is>
      </c>
      <c r="R279" t="inlineStr">
        <is>
          <t>RTF</t>
        </is>
      </c>
      <c r="S279" s="233" t="inlineStr">
        <is>
          <t>B101765</t>
        </is>
      </c>
      <c r="T279" s="233" t="n">
        <v>1776</v>
      </c>
      <c r="U279" s="233" t="inlineStr">
        <is>
          <t>Priced</t>
        </is>
      </c>
      <c r="V279" s="273" t="inlineStr">
        <is>
          <t>LT028</t>
        </is>
      </c>
      <c r="W279" t="n">
        <v>240</v>
      </c>
    </row>
    <row r="280">
      <c r="B280" t="n">
        <v>479</v>
      </c>
      <c r="C280">
        <f>IF(K280 = "BaseplateSteel","Y","N")</f>
        <v/>
      </c>
      <c r="D280">
        <f>OR(P280 = "Woods_Sureflex", P280 = "Falk_T10_Grid")</f>
        <v/>
      </c>
      <c r="E280">
        <f>IF(AND(C280="Y", D280=TRUE),"Y","N")</f>
        <v/>
      </c>
      <c r="F280" t="inlineStr">
        <is>
          <t>ConTab_BOM_KP_Baseplates_479</t>
        </is>
      </c>
      <c r="G280">
        <f>IF(E280="Y",F280,"")</f>
        <v/>
      </c>
      <c r="H280" s="273" t="inlineStr">
        <is>
          <t>3095-7_8-KP</t>
        </is>
      </c>
      <c r="I280" s="273" t="inlineStr">
        <is>
          <t>:2:3:</t>
        </is>
      </c>
      <c r="J280" s="273" t="inlineStr">
        <is>
          <t>:X2:X3:</t>
        </is>
      </c>
      <c r="K280" s="273" t="inlineStr">
        <is>
          <t>BaseplateSteel</t>
        </is>
      </c>
      <c r="L280" s="273" t="inlineStr">
        <is>
          <t>Baseplate_Steel</t>
        </is>
      </c>
      <c r="M280" s="273" t="inlineStr">
        <is>
          <t>Steel</t>
        </is>
      </c>
      <c r="N280" t="inlineStr">
        <is>
          <t>364TS</t>
        </is>
      </c>
      <c r="O280" t="inlineStr">
        <is>
          <t>:Extended Drip Pan:</t>
        </is>
      </c>
      <c r="P280" s="235" t="inlineStr">
        <is>
          <t>Falk_Spacer</t>
        </is>
      </c>
      <c r="Q280" t="inlineStr">
        <is>
          <t>Falk 1050T31</t>
        </is>
      </c>
      <c r="R280" t="inlineStr">
        <is>
          <t>RTF</t>
        </is>
      </c>
      <c r="S280" s="233" t="inlineStr">
        <is>
          <t>B101766</t>
        </is>
      </c>
      <c r="T280" s="233" t="n">
        <v>1912</v>
      </c>
      <c r="U280" s="233" t="inlineStr">
        <is>
          <t>Priced</t>
        </is>
      </c>
      <c r="V280" s="273" t="inlineStr">
        <is>
          <t>LT028</t>
        </is>
      </c>
      <c r="W280" t="n">
        <v>265</v>
      </c>
    </row>
    <row r="281">
      <c r="B281" t="n">
        <v>480</v>
      </c>
      <c r="C281">
        <f>IF(K281 = "BaseplateSteel","Y","N")</f>
        <v/>
      </c>
      <c r="D281">
        <f>OR(P281 = "Woods_Sureflex", P281 = "Falk_T10_Grid")</f>
        <v/>
      </c>
      <c r="E281">
        <f>IF(AND(C281="Y", D281=TRUE),"Y","N")</f>
        <v/>
      </c>
      <c r="F281" t="inlineStr">
        <is>
          <t>ConTab_BOM_KP_Baseplates_480</t>
        </is>
      </c>
      <c r="G281">
        <f>IF(E281="Y",F281,"")</f>
        <v/>
      </c>
      <c r="H281" s="273" t="inlineStr">
        <is>
          <t>3095-7_8-KP</t>
        </is>
      </c>
      <c r="I281" s="273" t="inlineStr">
        <is>
          <t>:2:3:</t>
        </is>
      </c>
      <c r="J281" s="273" t="inlineStr">
        <is>
          <t>:X2:X3:</t>
        </is>
      </c>
      <c r="K281" s="273" t="inlineStr">
        <is>
          <t>BaseplateSteel</t>
        </is>
      </c>
      <c r="L281" s="273" t="inlineStr">
        <is>
          <t>Baseplate_Steel</t>
        </is>
      </c>
      <c r="M281" s="273" t="inlineStr">
        <is>
          <t>Steel</t>
        </is>
      </c>
      <c r="N281" t="inlineStr">
        <is>
          <t>365TS</t>
        </is>
      </c>
      <c r="O281" t="inlineStr">
        <is>
          <t>:Extended Drip Pan:</t>
        </is>
      </c>
      <c r="P281" s="235" t="inlineStr">
        <is>
          <t>Falk_Spacer</t>
        </is>
      </c>
      <c r="Q281" t="inlineStr">
        <is>
          <t>Falk 1050T31</t>
        </is>
      </c>
      <c r="R281" t="inlineStr">
        <is>
          <t>RTF</t>
        </is>
      </c>
      <c r="S281" s="233" t="inlineStr">
        <is>
          <t>B101766</t>
        </is>
      </c>
      <c r="T281" s="233" t="n">
        <v>1912</v>
      </c>
      <c r="U281" s="233" t="inlineStr">
        <is>
          <t>Priced</t>
        </is>
      </c>
      <c r="V281" s="273" t="inlineStr">
        <is>
          <t>LT028</t>
        </is>
      </c>
      <c r="W281" t="n">
        <v>265</v>
      </c>
    </row>
    <row r="282">
      <c r="B282" t="n">
        <v>533</v>
      </c>
      <c r="C282">
        <f>IF(K282 = "BaseplateSteel","Y","N")</f>
        <v/>
      </c>
      <c r="D282">
        <f>OR(P282 = "Woods_Sureflex", P282 = "Falk_T10_Grid")</f>
        <v/>
      </c>
      <c r="E282">
        <f>IF(AND(C282="Y", D282=TRUE),"Y","N")</f>
        <v/>
      </c>
      <c r="F282" t="inlineStr">
        <is>
          <t>ConTab_BOM_KP_Baseplates_533</t>
        </is>
      </c>
      <c r="G282">
        <f>IF(E282="Y",F282,"")</f>
        <v/>
      </c>
      <c r="H282" s="273" t="inlineStr">
        <is>
          <t>3095-7_8-KP</t>
        </is>
      </c>
      <c r="I282" s="273" t="inlineStr">
        <is>
          <t>:E:</t>
        </is>
      </c>
      <c r="J282" s="273" t="inlineStr">
        <is>
          <t>:XE:</t>
        </is>
      </c>
      <c r="K282" s="273" t="inlineStr">
        <is>
          <t>BaseplateSteel</t>
        </is>
      </c>
      <c r="L282" s="273" t="inlineStr">
        <is>
          <t>Baseplate_Steel</t>
        </is>
      </c>
      <c r="M282" s="273" t="inlineStr">
        <is>
          <t>Steel</t>
        </is>
      </c>
      <c r="N282" t="inlineStr">
        <is>
          <t>364TS</t>
        </is>
      </c>
      <c r="O282" t="inlineStr">
        <is>
          <t>:No Drip Pan:Standard Drip Pan:</t>
        </is>
      </c>
      <c r="P282" s="235" t="inlineStr">
        <is>
          <t>Falk_T10_Grid</t>
        </is>
      </c>
      <c r="Q282" t="inlineStr">
        <is>
          <t>Falk 1050T10</t>
        </is>
      </c>
      <c r="R282" t="n">
        <v>96700671</v>
      </c>
      <c r="S282" s="233" t="inlineStr">
        <is>
          <t>B101793</t>
        </is>
      </c>
      <c r="T282" s="233" t="n">
        <v>1776</v>
      </c>
      <c r="U282" s="233" t="inlineStr">
        <is>
          <t>Priced</t>
        </is>
      </c>
      <c r="V282" s="273" t="inlineStr">
        <is>
          <t>LT028</t>
        </is>
      </c>
      <c r="W282" t="n">
        <v>265</v>
      </c>
    </row>
    <row r="283">
      <c r="B283" t="n">
        <v>534</v>
      </c>
      <c r="C283">
        <f>IF(K283 = "BaseplateSteel","Y","N")</f>
        <v/>
      </c>
      <c r="D283">
        <f>OR(P283 = "Woods_Sureflex", P283 = "Falk_T10_Grid")</f>
        <v/>
      </c>
      <c r="E283">
        <f>IF(AND(C283="Y", D283=TRUE),"Y","N")</f>
        <v/>
      </c>
      <c r="F283" t="inlineStr">
        <is>
          <t>ConTab_BOM_KP_Baseplates_534</t>
        </is>
      </c>
      <c r="G283">
        <f>IF(E283="Y",F283,"")</f>
        <v/>
      </c>
      <c r="H283" s="273" t="inlineStr">
        <is>
          <t>3095-7_8-KP</t>
        </is>
      </c>
      <c r="I283" s="273" t="inlineStr">
        <is>
          <t>:E:</t>
        </is>
      </c>
      <c r="J283" s="273" t="inlineStr">
        <is>
          <t>:XE:</t>
        </is>
      </c>
      <c r="K283" s="273" t="inlineStr">
        <is>
          <t>BaseplateSteel</t>
        </is>
      </c>
      <c r="L283" s="273" t="inlineStr">
        <is>
          <t>Baseplate_Steel</t>
        </is>
      </c>
      <c r="M283" s="273" t="inlineStr">
        <is>
          <t>Steel</t>
        </is>
      </c>
      <c r="N283" t="inlineStr">
        <is>
          <t>365TS</t>
        </is>
      </c>
      <c r="O283" t="inlineStr">
        <is>
          <t>:No Drip Pan:Standard Drip Pan:</t>
        </is>
      </c>
      <c r="P283" s="235" t="inlineStr">
        <is>
          <t>Falk_T10_Grid</t>
        </is>
      </c>
      <c r="Q283" t="inlineStr">
        <is>
          <t>Falk 1050T10</t>
        </is>
      </c>
      <c r="R283" t="n">
        <v>96700671</v>
      </c>
      <c r="S283" s="233" t="inlineStr">
        <is>
          <t>B101793</t>
        </is>
      </c>
      <c r="T283" s="233" t="n">
        <v>1776</v>
      </c>
      <c r="U283" s="233" t="inlineStr">
        <is>
          <t>Priced</t>
        </is>
      </c>
      <c r="V283" s="273" t="inlineStr">
        <is>
          <t>LT028</t>
        </is>
      </c>
      <c r="W283" t="n">
        <v>265</v>
      </c>
    </row>
    <row r="284">
      <c r="B284" t="n">
        <v>537</v>
      </c>
      <c r="C284">
        <f>IF(K284 = "BaseplateSteel","Y","N")</f>
        <v/>
      </c>
      <c r="D284">
        <f>OR(P284 = "Woods_Sureflex", P284 = "Falk_T10_Grid")</f>
        <v/>
      </c>
      <c r="E284">
        <f>IF(AND(C284="Y", D284=TRUE),"Y","N")</f>
        <v/>
      </c>
      <c r="F284" t="inlineStr">
        <is>
          <t>ConTab_BOM_KP_Baseplates_537</t>
        </is>
      </c>
      <c r="G284">
        <f>IF(E284="Y",F284,"")</f>
        <v/>
      </c>
      <c r="H284" s="273" t="inlineStr">
        <is>
          <t>3095-7_8-KP</t>
        </is>
      </c>
      <c r="I284" s="273" t="inlineStr">
        <is>
          <t>:E:</t>
        </is>
      </c>
      <c r="J284" s="273" t="inlineStr">
        <is>
          <t>:XE:</t>
        </is>
      </c>
      <c r="K284" s="273" t="inlineStr">
        <is>
          <t>BaseplateSteel</t>
        </is>
      </c>
      <c r="L284" s="273" t="inlineStr">
        <is>
          <t>Baseplate_Steel</t>
        </is>
      </c>
      <c r="M284" s="273" t="inlineStr">
        <is>
          <t>Steel</t>
        </is>
      </c>
      <c r="N284" t="inlineStr">
        <is>
          <t>364TS</t>
        </is>
      </c>
      <c r="O284" t="inlineStr">
        <is>
          <t>:No Drip Pan:Standard Drip Pan:</t>
        </is>
      </c>
      <c r="P284" s="235" t="inlineStr">
        <is>
          <t>Falk_Spacer</t>
        </is>
      </c>
      <c r="Q284" t="inlineStr">
        <is>
          <t>Falk 1050T31</t>
        </is>
      </c>
      <c r="R284" t="inlineStr">
        <is>
          <t>RTF</t>
        </is>
      </c>
      <c r="S284" s="233" t="inlineStr">
        <is>
          <t>B101795</t>
        </is>
      </c>
      <c r="T284" s="233" t="n">
        <v>2322</v>
      </c>
      <c r="U284" s="233" t="inlineStr">
        <is>
          <t>Priced</t>
        </is>
      </c>
      <c r="V284" s="273" t="inlineStr">
        <is>
          <t>LT028</t>
        </is>
      </c>
      <c r="W284" t="n">
        <v>265</v>
      </c>
    </row>
    <row r="285">
      <c r="B285" t="n">
        <v>538</v>
      </c>
      <c r="C285">
        <f>IF(K285 = "BaseplateSteel","Y","N")</f>
        <v/>
      </c>
      <c r="D285">
        <f>OR(P285 = "Woods_Sureflex", P285 = "Falk_T10_Grid")</f>
        <v/>
      </c>
      <c r="E285">
        <f>IF(AND(C285="Y", D285=TRUE),"Y","N")</f>
        <v/>
      </c>
      <c r="F285" t="inlineStr">
        <is>
          <t>ConTab_BOM_KP_Baseplates_538</t>
        </is>
      </c>
      <c r="G285">
        <f>IF(E285="Y",F285,"")</f>
        <v/>
      </c>
      <c r="H285" s="273" t="inlineStr">
        <is>
          <t>3095-7_8-KP</t>
        </is>
      </c>
      <c r="I285" s="273" t="inlineStr">
        <is>
          <t>:E:</t>
        </is>
      </c>
      <c r="J285" s="273" t="inlineStr">
        <is>
          <t>:XE:</t>
        </is>
      </c>
      <c r="K285" s="273" t="inlineStr">
        <is>
          <t>BaseplateSteel</t>
        </is>
      </c>
      <c r="L285" s="273" t="inlineStr">
        <is>
          <t>Baseplate_Steel</t>
        </is>
      </c>
      <c r="M285" s="273" t="inlineStr">
        <is>
          <t>Steel</t>
        </is>
      </c>
      <c r="N285" t="inlineStr">
        <is>
          <t>365TS</t>
        </is>
      </c>
      <c r="O285" t="inlineStr">
        <is>
          <t>:No Drip Pan:Standard Drip Pan:</t>
        </is>
      </c>
      <c r="P285" s="235" t="inlineStr">
        <is>
          <t>Falk_Spacer</t>
        </is>
      </c>
      <c r="Q285" t="inlineStr">
        <is>
          <t>Falk 1050T31</t>
        </is>
      </c>
      <c r="R285" t="inlineStr">
        <is>
          <t>RTF</t>
        </is>
      </c>
      <c r="S285" s="233" t="inlineStr">
        <is>
          <t>B101795</t>
        </is>
      </c>
      <c r="T285" s="233" t="n">
        <v>2322</v>
      </c>
      <c r="U285" s="233" t="inlineStr">
        <is>
          <t>Priced</t>
        </is>
      </c>
      <c r="V285" s="273" t="inlineStr">
        <is>
          <t>LT028</t>
        </is>
      </c>
      <c r="W285" t="n">
        <v>265</v>
      </c>
    </row>
    <row r="286">
      <c r="B286" t="n">
        <v>541</v>
      </c>
      <c r="C286">
        <f>IF(K286 = "BaseplateSteel","Y","N")</f>
        <v/>
      </c>
      <c r="D286">
        <f>OR(P286 = "Woods_Sureflex", P286 = "Falk_T10_Grid")</f>
        <v/>
      </c>
      <c r="E286">
        <f>IF(AND(C286="Y", D286=TRUE),"Y","N")</f>
        <v/>
      </c>
      <c r="F286" t="inlineStr">
        <is>
          <t>ConTab_BOM_KP_Baseplates_541</t>
        </is>
      </c>
      <c r="G286">
        <f>IF(E286="Y",F286,"")</f>
        <v/>
      </c>
      <c r="H286" s="273" t="inlineStr">
        <is>
          <t>3095-7_8-KP</t>
        </is>
      </c>
      <c r="I286" s="273" t="inlineStr">
        <is>
          <t>:E:</t>
        </is>
      </c>
      <c r="J286" s="273" t="inlineStr">
        <is>
          <t>:XE:</t>
        </is>
      </c>
      <c r="K286" s="273" t="inlineStr">
        <is>
          <t>BaseplateSteel</t>
        </is>
      </c>
      <c r="L286" s="273" t="inlineStr">
        <is>
          <t>Baseplate_Steel</t>
        </is>
      </c>
      <c r="M286" s="273" t="inlineStr">
        <is>
          <t>Steel</t>
        </is>
      </c>
      <c r="N286" t="inlineStr">
        <is>
          <t>364TS</t>
        </is>
      </c>
      <c r="O286" t="inlineStr">
        <is>
          <t>:Extended Drip Pan:</t>
        </is>
      </c>
      <c r="P286" s="235" t="inlineStr">
        <is>
          <t>Falk_T10_Grid</t>
        </is>
      </c>
      <c r="Q286" t="inlineStr">
        <is>
          <t>Falk 1050T10</t>
        </is>
      </c>
      <c r="R286" t="inlineStr">
        <is>
          <t>RTF</t>
        </is>
      </c>
      <c r="S286" s="233" t="inlineStr">
        <is>
          <t>B101797</t>
        </is>
      </c>
      <c r="T286" s="233" t="n">
        <v>1970</v>
      </c>
      <c r="U286" s="233" t="inlineStr">
        <is>
          <t>Priced</t>
        </is>
      </c>
      <c r="V286" s="273" t="inlineStr">
        <is>
          <t>LT028</t>
        </is>
      </c>
      <c r="W286" t="n">
        <v>265</v>
      </c>
    </row>
    <row r="287">
      <c r="B287" t="n">
        <v>542</v>
      </c>
      <c r="C287">
        <f>IF(K287 = "BaseplateSteel","Y","N")</f>
        <v/>
      </c>
      <c r="D287">
        <f>OR(P287 = "Woods_Sureflex", P287 = "Falk_T10_Grid")</f>
        <v/>
      </c>
      <c r="E287">
        <f>IF(AND(C287="Y", D287=TRUE),"Y","N")</f>
        <v/>
      </c>
      <c r="F287" t="inlineStr">
        <is>
          <t>ConTab_BOM_KP_Baseplates_542</t>
        </is>
      </c>
      <c r="G287">
        <f>IF(E287="Y",F287,"")</f>
        <v/>
      </c>
      <c r="H287" s="273" t="inlineStr">
        <is>
          <t>3095-7_8-KP</t>
        </is>
      </c>
      <c r="I287" s="273" t="inlineStr">
        <is>
          <t>:E:</t>
        </is>
      </c>
      <c r="J287" s="273" t="inlineStr">
        <is>
          <t>:XE:</t>
        </is>
      </c>
      <c r="K287" s="273" t="inlineStr">
        <is>
          <t>BaseplateSteel</t>
        </is>
      </c>
      <c r="L287" s="273" t="inlineStr">
        <is>
          <t>Baseplate_Steel</t>
        </is>
      </c>
      <c r="M287" s="273" t="inlineStr">
        <is>
          <t>Steel</t>
        </is>
      </c>
      <c r="N287" t="inlineStr">
        <is>
          <t>365TS</t>
        </is>
      </c>
      <c r="O287" t="inlineStr">
        <is>
          <t>:Extended Drip Pan:</t>
        </is>
      </c>
      <c r="P287" s="235" t="inlineStr">
        <is>
          <t>Falk_T10_Grid</t>
        </is>
      </c>
      <c r="Q287" t="inlineStr">
        <is>
          <t>Falk 1050T10</t>
        </is>
      </c>
      <c r="R287" t="inlineStr">
        <is>
          <t>RTF</t>
        </is>
      </c>
      <c r="S287" s="233" t="inlineStr">
        <is>
          <t>B101797</t>
        </is>
      </c>
      <c r="T287" s="233" t="n">
        <v>1970</v>
      </c>
      <c r="U287" s="233" t="inlineStr">
        <is>
          <t>Priced</t>
        </is>
      </c>
      <c r="V287" s="273" t="inlineStr">
        <is>
          <t>LT028</t>
        </is>
      </c>
      <c r="W287" t="n">
        <v>265</v>
      </c>
    </row>
    <row r="288">
      <c r="B288" t="n">
        <v>545</v>
      </c>
      <c r="C288">
        <f>IF(K288 = "BaseplateSteel","Y","N")</f>
        <v/>
      </c>
      <c r="D288">
        <f>OR(P288 = "Woods_Sureflex", P288 = "Falk_T10_Grid")</f>
        <v/>
      </c>
      <c r="E288">
        <f>IF(AND(C288="Y", D288=TRUE),"Y","N")</f>
        <v/>
      </c>
      <c r="F288" t="inlineStr">
        <is>
          <t>ConTab_BOM_KP_Baseplates_545</t>
        </is>
      </c>
      <c r="G288">
        <f>IF(E288="Y",F288,"")</f>
        <v/>
      </c>
      <c r="H288" s="273" t="inlineStr">
        <is>
          <t>3095-7_8-KP</t>
        </is>
      </c>
      <c r="I288" s="273" t="inlineStr">
        <is>
          <t>:E:</t>
        </is>
      </c>
      <c r="J288" s="273" t="inlineStr">
        <is>
          <t>:XE:</t>
        </is>
      </c>
      <c r="K288" s="273" t="inlineStr">
        <is>
          <t>BaseplateSteel</t>
        </is>
      </c>
      <c r="L288" s="273" t="inlineStr">
        <is>
          <t>Baseplate_Steel</t>
        </is>
      </c>
      <c r="M288" s="273" t="inlineStr">
        <is>
          <t>Steel</t>
        </is>
      </c>
      <c r="N288" t="inlineStr">
        <is>
          <t>364TS</t>
        </is>
      </c>
      <c r="O288" t="inlineStr">
        <is>
          <t>:Extended Drip Pan:</t>
        </is>
      </c>
      <c r="P288" s="235" t="inlineStr">
        <is>
          <t>Falk_Spacer</t>
        </is>
      </c>
      <c r="Q288" t="inlineStr">
        <is>
          <t>Falk 1050T31</t>
        </is>
      </c>
      <c r="R288" t="inlineStr">
        <is>
          <t>RTF</t>
        </is>
      </c>
      <c r="S288" s="233" t="inlineStr">
        <is>
          <t>B101799</t>
        </is>
      </c>
      <c r="T288" s="233" t="n">
        <v>2515</v>
      </c>
      <c r="U288" s="233" t="inlineStr">
        <is>
          <t>Priced</t>
        </is>
      </c>
      <c r="V288" s="273" t="inlineStr">
        <is>
          <t>LT028</t>
        </is>
      </c>
      <c r="W288" t="n">
        <v>265</v>
      </c>
    </row>
    <row r="289">
      <c r="B289" t="n">
        <v>546</v>
      </c>
      <c r="C289">
        <f>IF(K289 = "BaseplateSteel","Y","N")</f>
        <v/>
      </c>
      <c r="D289">
        <f>OR(P289 = "Woods_Sureflex", P289 = "Falk_T10_Grid")</f>
        <v/>
      </c>
      <c r="E289">
        <f>IF(AND(C289="Y", D289=TRUE),"Y","N")</f>
        <v/>
      </c>
      <c r="F289" t="inlineStr">
        <is>
          <t>ConTab_BOM_KP_Baseplates_546</t>
        </is>
      </c>
      <c r="G289">
        <f>IF(E289="Y",F289,"")</f>
        <v/>
      </c>
      <c r="H289" s="273" t="inlineStr">
        <is>
          <t>3095-7_8-KP</t>
        </is>
      </c>
      <c r="I289" s="273" t="inlineStr">
        <is>
          <t>:E:</t>
        </is>
      </c>
      <c r="J289" s="273" t="inlineStr">
        <is>
          <t>:XE:</t>
        </is>
      </c>
      <c r="K289" s="273" t="inlineStr">
        <is>
          <t>BaseplateSteel</t>
        </is>
      </c>
      <c r="L289" s="273" t="inlineStr">
        <is>
          <t>Baseplate_Steel</t>
        </is>
      </c>
      <c r="M289" s="273" t="inlineStr">
        <is>
          <t>Steel</t>
        </is>
      </c>
      <c r="N289" t="inlineStr">
        <is>
          <t>365TS</t>
        </is>
      </c>
      <c r="O289" t="inlineStr">
        <is>
          <t>:Extended Drip Pan:</t>
        </is>
      </c>
      <c r="P289" s="235" t="inlineStr">
        <is>
          <t>Falk_Spacer</t>
        </is>
      </c>
      <c r="Q289" t="inlineStr">
        <is>
          <t>Falk 1050T31</t>
        </is>
      </c>
      <c r="R289" t="inlineStr">
        <is>
          <t>RTF</t>
        </is>
      </c>
      <c r="S289" s="233" t="inlineStr">
        <is>
          <t>B101799</t>
        </is>
      </c>
      <c r="T289" s="233" t="n">
        <v>2515</v>
      </c>
      <c r="U289" s="233" t="inlineStr">
        <is>
          <t>Priced</t>
        </is>
      </c>
      <c r="V289" s="273" t="inlineStr">
        <is>
          <t>LT028</t>
        </is>
      </c>
      <c r="W289" t="n">
        <v>265</v>
      </c>
    </row>
    <row r="290">
      <c r="B290" t="n">
        <v>553</v>
      </c>
      <c r="C290">
        <f>IF(K290 = "BaseplateSteel","Y","N")</f>
        <v/>
      </c>
      <c r="D290">
        <f>OR(P290 = "Woods_Sureflex", P290 = "Falk_T10_Grid")</f>
        <v/>
      </c>
      <c r="E290">
        <f>IF(AND(C290="Y", D290=TRUE),"Y","N")</f>
        <v/>
      </c>
      <c r="F290" t="inlineStr">
        <is>
          <t>ConTab_BOM_KP_Baseplates_553</t>
        </is>
      </c>
      <c r="G290">
        <f>IF(E290="Y",F290,"")</f>
        <v/>
      </c>
      <c r="H290" s="273" t="inlineStr">
        <is>
          <t>3095-7_8-KP</t>
        </is>
      </c>
      <c r="I290" s="273" t="n"/>
      <c r="J290" s="273" t="n"/>
      <c r="K290" s="273" t="inlineStr">
        <is>
          <t>Baseplate_Special</t>
        </is>
      </c>
      <c r="L290" s="273" t="inlineStr">
        <is>
          <t>Baseplate_Special</t>
        </is>
      </c>
      <c r="M290" s="273" t="inlineStr">
        <is>
          <t>Special</t>
        </is>
      </c>
      <c r="P290" s="235" t="n"/>
      <c r="R290" t="inlineStr">
        <is>
          <t>RTF</t>
        </is>
      </c>
      <c r="S290" s="235" t="inlineStr">
        <is>
          <t>B101506</t>
        </is>
      </c>
      <c r="T290" s="233" t="n">
        <v>0</v>
      </c>
      <c r="U290" s="233" t="inlineStr">
        <is>
          <t>RFQ</t>
        </is>
      </c>
      <c r="V290" s="273" t="inlineStr">
        <is>
          <t>LT029</t>
        </is>
      </c>
    </row>
    <row r="291">
      <c r="B291" t="n">
        <v>554</v>
      </c>
      <c r="C291">
        <f>IF(K291 = "BaseplateSteel","Y","N")</f>
        <v/>
      </c>
      <c r="D291">
        <f>OR(P291 = "Woods_Sureflex", P291 = "Falk_T10_Grid")</f>
        <v/>
      </c>
      <c r="E291">
        <f>IF(AND(C291="Y", D291=TRUE),"Y","N")</f>
        <v/>
      </c>
      <c r="F291" t="inlineStr">
        <is>
          <t>ConTab_BOM_KP_Baseplates_554</t>
        </is>
      </c>
      <c r="G291">
        <f>IF(E291="Y",F291,"")</f>
        <v/>
      </c>
      <c r="H291" s="273" t="inlineStr">
        <is>
          <t>3014-5_6-KP</t>
        </is>
      </c>
      <c r="I291" s="273" t="n"/>
      <c r="J291" s="273" t="n"/>
      <c r="K291" s="273" t="inlineStr">
        <is>
          <t>BaseplateSteel</t>
        </is>
      </c>
      <c r="L291" s="273" t="inlineStr">
        <is>
          <t>Baseplate_Steel</t>
        </is>
      </c>
      <c r="M291" s="273" t="inlineStr">
        <is>
          <t>Steel</t>
        </is>
      </c>
      <c r="N291" t="inlineStr">
        <is>
          <t>213T</t>
        </is>
      </c>
      <c r="O291" t="inlineStr">
        <is>
          <t>:No Drip Pan:Standard Drip Pan:</t>
        </is>
      </c>
      <c r="P291" s="235" t="inlineStr">
        <is>
          <t>Woods_Sureflex</t>
        </is>
      </c>
      <c r="Q291" t="inlineStr">
        <is>
          <t>Woods 6S</t>
        </is>
      </c>
      <c r="R291" t="n">
        <v>96700673</v>
      </c>
      <c r="S291" s="233" t="inlineStr">
        <is>
          <t>B101803</t>
        </is>
      </c>
      <c r="T291" s="233" t="n">
        <v>1368</v>
      </c>
      <c r="U291" s="233" t="inlineStr">
        <is>
          <t>Priced</t>
        </is>
      </c>
      <c r="V291" s="273" t="inlineStr">
        <is>
          <t>LT028</t>
        </is>
      </c>
      <c r="W291" t="n">
        <v>70</v>
      </c>
    </row>
    <row r="292">
      <c r="B292" t="n">
        <v>555</v>
      </c>
      <c r="C292">
        <f>IF(K292 = "BaseplateSteel","Y","N")</f>
        <v/>
      </c>
      <c r="D292">
        <f>OR(P292 = "Woods_Sureflex", P292 = "Falk_T10_Grid")</f>
        <v/>
      </c>
      <c r="E292">
        <f>IF(AND(C292="Y", D292=TRUE),"Y","N")</f>
        <v/>
      </c>
      <c r="F292" t="inlineStr">
        <is>
          <t>ConTab_BOM_KP_Baseplates_555</t>
        </is>
      </c>
      <c r="G292">
        <f>IF(E292="Y",F292,"")</f>
        <v/>
      </c>
      <c r="H292" s="273" t="inlineStr">
        <is>
          <t>3014-5_6-KP</t>
        </is>
      </c>
      <c r="I292" s="273" t="n"/>
      <c r="J292" s="273" t="n"/>
      <c r="K292" s="273" t="inlineStr">
        <is>
          <t>BaseplateSteel</t>
        </is>
      </c>
      <c r="L292" s="273" t="inlineStr">
        <is>
          <t>Baseplate_Steel</t>
        </is>
      </c>
      <c r="M292" s="273" t="inlineStr">
        <is>
          <t>Steel</t>
        </is>
      </c>
      <c r="N292" t="inlineStr">
        <is>
          <t>215T</t>
        </is>
      </c>
      <c r="O292" t="inlineStr">
        <is>
          <t>:No Drip Pan:Standard Drip Pan:</t>
        </is>
      </c>
      <c r="P292" s="235" t="inlineStr">
        <is>
          <t>Woods_Sureflex</t>
        </is>
      </c>
      <c r="Q292" t="inlineStr">
        <is>
          <t>Woods 6S</t>
        </is>
      </c>
      <c r="R292" t="n">
        <v>96700673</v>
      </c>
      <c r="S292" s="233" t="inlineStr">
        <is>
          <t>B101803</t>
        </is>
      </c>
      <c r="T292" s="233" t="n">
        <v>1368</v>
      </c>
      <c r="U292" s="233" t="inlineStr">
        <is>
          <t>Priced</t>
        </is>
      </c>
      <c r="V292" s="273" t="inlineStr">
        <is>
          <t>LT028</t>
        </is>
      </c>
      <c r="W292" t="n">
        <v>70</v>
      </c>
    </row>
    <row r="293">
      <c r="B293" t="n">
        <v>556</v>
      </c>
      <c r="C293">
        <f>IF(K293 = "BaseplateSteel","Y","N")</f>
        <v/>
      </c>
      <c r="D293">
        <f>OR(P293 = "Woods_Sureflex", P293 = "Falk_T10_Grid")</f>
        <v/>
      </c>
      <c r="E293">
        <f>IF(AND(C293="Y", D293=TRUE),"Y","N")</f>
        <v/>
      </c>
      <c r="F293" t="inlineStr">
        <is>
          <t>ConTab_BOM_KP_Baseplates_556</t>
        </is>
      </c>
      <c r="G293">
        <f>IF(E293="Y",F293,"")</f>
        <v/>
      </c>
      <c r="H293" s="273" t="inlineStr">
        <is>
          <t>3014-5_6-KP</t>
        </is>
      </c>
      <c r="I293" s="273" t="n"/>
      <c r="J293" s="273" t="n"/>
      <c r="K293" s="273" t="inlineStr">
        <is>
          <t>BaseplateSteel</t>
        </is>
      </c>
      <c r="L293" s="273" t="inlineStr">
        <is>
          <t>Baseplate_Steel</t>
        </is>
      </c>
      <c r="M293" s="273" t="inlineStr">
        <is>
          <t>Steel</t>
        </is>
      </c>
      <c r="N293" t="inlineStr">
        <is>
          <t>254T</t>
        </is>
      </c>
      <c r="O293" t="inlineStr">
        <is>
          <t>:No Drip Pan:Standard Drip Pan:</t>
        </is>
      </c>
      <c r="P293" s="235" t="inlineStr">
        <is>
          <t>Woods_Sureflex</t>
        </is>
      </c>
      <c r="Q293" t="inlineStr">
        <is>
          <t>Woods 8S</t>
        </is>
      </c>
      <c r="R293" t="n">
        <v>96700674</v>
      </c>
      <c r="S293" s="233" t="inlineStr">
        <is>
          <t>B101804</t>
        </is>
      </c>
      <c r="T293" s="233" t="n">
        <v>1440</v>
      </c>
      <c r="U293" s="233" t="inlineStr">
        <is>
          <t>Priced</t>
        </is>
      </c>
      <c r="V293" s="273" t="inlineStr">
        <is>
          <t>LT028</t>
        </is>
      </c>
      <c r="W293" t="n">
        <v>135</v>
      </c>
    </row>
    <row r="294">
      <c r="B294" t="n">
        <v>557</v>
      </c>
      <c r="C294">
        <f>IF(K294 = "BaseplateSteel","Y","N")</f>
        <v/>
      </c>
      <c r="D294">
        <f>OR(P294 = "Woods_Sureflex", P294 = "Falk_T10_Grid")</f>
        <v/>
      </c>
      <c r="E294">
        <f>IF(AND(C294="Y", D294=TRUE),"Y","N")</f>
        <v/>
      </c>
      <c r="F294" t="inlineStr">
        <is>
          <t>ConTab_BOM_KP_Baseplates_557</t>
        </is>
      </c>
      <c r="G294">
        <f>IF(E294="Y",F294,"")</f>
        <v/>
      </c>
      <c r="H294" s="273" t="inlineStr">
        <is>
          <t>3014-5_6-KP</t>
        </is>
      </c>
      <c r="I294" s="273" t="n"/>
      <c r="J294" s="273" t="n"/>
      <c r="K294" s="273" t="inlineStr">
        <is>
          <t>BaseplateSteel</t>
        </is>
      </c>
      <c r="L294" s="273" t="inlineStr">
        <is>
          <t>Baseplate_Steel</t>
        </is>
      </c>
      <c r="M294" s="273" t="inlineStr">
        <is>
          <t>Steel</t>
        </is>
      </c>
      <c r="N294" t="inlineStr">
        <is>
          <t>256T</t>
        </is>
      </c>
      <c r="O294" t="inlineStr">
        <is>
          <t>:No Drip Pan:Standard Drip Pan:</t>
        </is>
      </c>
      <c r="P294" s="235" t="inlineStr">
        <is>
          <t>Woods_Sureflex</t>
        </is>
      </c>
      <c r="Q294" t="inlineStr">
        <is>
          <t>Woods 8S</t>
        </is>
      </c>
      <c r="R294" t="n">
        <v>96700674</v>
      </c>
      <c r="S294" s="233" t="inlineStr">
        <is>
          <t>B101804</t>
        </is>
      </c>
      <c r="T294" s="233" t="n">
        <v>1440</v>
      </c>
      <c r="U294" s="233" t="inlineStr">
        <is>
          <t>Priced</t>
        </is>
      </c>
      <c r="V294" s="273" t="inlineStr">
        <is>
          <t>LT028</t>
        </is>
      </c>
      <c r="W294" t="n">
        <v>135</v>
      </c>
    </row>
    <row r="295">
      <c r="B295" t="n">
        <v>558</v>
      </c>
      <c r="C295">
        <f>IF(K295 = "BaseplateSteel","Y","N")</f>
        <v/>
      </c>
      <c r="D295">
        <f>OR(P295 = "Woods_Sureflex", P295 = "Falk_T10_Grid")</f>
        <v/>
      </c>
      <c r="E295">
        <f>IF(AND(C295="Y", D295=TRUE),"Y","N")</f>
        <v/>
      </c>
      <c r="F295" t="inlineStr">
        <is>
          <t>ConTab_BOM_KP_Baseplates_558</t>
        </is>
      </c>
      <c r="G295">
        <f>IF(E295="Y",F295,"")</f>
        <v/>
      </c>
      <c r="H295" s="273" t="inlineStr">
        <is>
          <t>3014-5_6-KP</t>
        </is>
      </c>
      <c r="I295" s="273" t="n"/>
      <c r="J295" s="273" t="n"/>
      <c r="K295" s="273" t="inlineStr">
        <is>
          <t>BaseplateSteel</t>
        </is>
      </c>
      <c r="L295" s="273" t="inlineStr">
        <is>
          <t>Baseplate_Steel</t>
        </is>
      </c>
      <c r="M295" s="273" t="inlineStr">
        <is>
          <t>Steel</t>
        </is>
      </c>
      <c r="N295" t="inlineStr">
        <is>
          <t>284T</t>
        </is>
      </c>
      <c r="O295" t="inlineStr">
        <is>
          <t>:No Drip Pan:Standard Drip Pan:</t>
        </is>
      </c>
      <c r="P295" s="235" t="inlineStr">
        <is>
          <t>Woods_Sureflex</t>
        </is>
      </c>
      <c r="Q295" t="inlineStr">
        <is>
          <t>Woods 9S</t>
        </is>
      </c>
      <c r="R295" t="n">
        <v>96700675</v>
      </c>
      <c r="S295" s="233" t="inlineStr">
        <is>
          <t>B101805</t>
        </is>
      </c>
      <c r="T295" s="233" t="n">
        <v>1574</v>
      </c>
      <c r="U295" s="233" t="inlineStr">
        <is>
          <t>Priced</t>
        </is>
      </c>
      <c r="V295" s="273" t="inlineStr">
        <is>
          <t>LT028</t>
        </is>
      </c>
      <c r="W295" t="n">
        <v>200</v>
      </c>
    </row>
    <row r="296">
      <c r="B296" t="n">
        <v>559</v>
      </c>
      <c r="C296">
        <f>IF(K296 = "BaseplateSteel","Y","N")</f>
        <v/>
      </c>
      <c r="D296">
        <f>OR(P296 = "Woods_Sureflex", P296 = "Falk_T10_Grid")</f>
        <v/>
      </c>
      <c r="E296">
        <f>IF(AND(C296="Y", D296=TRUE),"Y","N")</f>
        <v/>
      </c>
      <c r="F296" t="inlineStr">
        <is>
          <t>ConTab_BOM_KP_Baseplates_559</t>
        </is>
      </c>
      <c r="G296">
        <f>IF(E296="Y",F296,"")</f>
        <v/>
      </c>
      <c r="H296" s="273" t="inlineStr">
        <is>
          <t>3014-5_6-KP</t>
        </is>
      </c>
      <c r="I296" s="273" t="n"/>
      <c r="J296" s="273" t="n"/>
      <c r="K296" s="273" t="inlineStr">
        <is>
          <t>BaseplateSteel</t>
        </is>
      </c>
      <c r="L296" s="273" t="inlineStr">
        <is>
          <t>Baseplate_Steel</t>
        </is>
      </c>
      <c r="M296" s="273" t="inlineStr">
        <is>
          <t>Steel</t>
        </is>
      </c>
      <c r="N296" t="inlineStr">
        <is>
          <t>286T</t>
        </is>
      </c>
      <c r="O296" t="inlineStr">
        <is>
          <t>:No Drip Pan:Standard Drip Pan:</t>
        </is>
      </c>
      <c r="P296" s="235" t="inlineStr">
        <is>
          <t>Woods_Sureflex</t>
        </is>
      </c>
      <c r="Q296" t="inlineStr">
        <is>
          <t>Woods 9S</t>
        </is>
      </c>
      <c r="R296" t="n">
        <v>96700675</v>
      </c>
      <c r="S296" s="233" t="inlineStr">
        <is>
          <t>B101805</t>
        </is>
      </c>
      <c r="T296" s="233" t="n">
        <v>1574</v>
      </c>
      <c r="U296" s="233" t="inlineStr">
        <is>
          <t>Priced</t>
        </is>
      </c>
      <c r="V296" s="273" t="inlineStr">
        <is>
          <t>LT028</t>
        </is>
      </c>
      <c r="W296" t="n">
        <v>200</v>
      </c>
    </row>
    <row r="297">
      <c r="B297" t="n">
        <v>560</v>
      </c>
      <c r="C297">
        <f>IF(K297 = "BaseplateSteel","Y","N")</f>
        <v/>
      </c>
      <c r="D297">
        <f>OR(P297 = "Woods_Sureflex", P297 = "Falk_T10_Grid")</f>
        <v/>
      </c>
      <c r="E297">
        <f>IF(AND(C297="Y", D297=TRUE),"Y","N")</f>
        <v/>
      </c>
      <c r="F297" t="inlineStr">
        <is>
          <t>ConTab_BOM_KP_Baseplates_560</t>
        </is>
      </c>
      <c r="G297">
        <f>IF(E297="Y",F297,"")</f>
        <v/>
      </c>
      <c r="H297" s="273" t="inlineStr">
        <is>
          <t>3014-5_6-KP</t>
        </is>
      </c>
      <c r="I297" s="273" t="n"/>
      <c r="J297" s="273" t="n"/>
      <c r="K297" s="273" t="inlineStr">
        <is>
          <t>BaseplateSteel</t>
        </is>
      </c>
      <c r="L297" s="273" t="inlineStr">
        <is>
          <t>Baseplate_Steel</t>
        </is>
      </c>
      <c r="M297" s="273" t="inlineStr">
        <is>
          <t>Steel</t>
        </is>
      </c>
      <c r="N297" t="inlineStr">
        <is>
          <t>324T</t>
        </is>
      </c>
      <c r="O297" t="inlineStr">
        <is>
          <t>:No Drip Pan:Standard Drip Pan:</t>
        </is>
      </c>
      <c r="P297" s="235" t="inlineStr">
        <is>
          <t>Woods_Sureflex</t>
        </is>
      </c>
      <c r="Q297" t="inlineStr">
        <is>
          <t>Woods 10S</t>
        </is>
      </c>
      <c r="R297" t="n">
        <v>96700676</v>
      </c>
      <c r="S297" s="233" t="inlineStr">
        <is>
          <t>B101806</t>
        </is>
      </c>
      <c r="T297" s="233" t="n">
        <v>1712</v>
      </c>
      <c r="U297" s="233" t="inlineStr">
        <is>
          <t>Priced</t>
        </is>
      </c>
      <c r="V297" s="273" t="inlineStr">
        <is>
          <t>LT028</t>
        </is>
      </c>
      <c r="W297" t="n">
        <v>240</v>
      </c>
    </row>
    <row r="298">
      <c r="B298" t="n">
        <v>561</v>
      </c>
      <c r="C298">
        <f>IF(K298 = "BaseplateSteel","Y","N")</f>
        <v/>
      </c>
      <c r="D298">
        <f>OR(P298 = "Woods_Sureflex", P298 = "Falk_T10_Grid")</f>
        <v/>
      </c>
      <c r="E298">
        <f>IF(AND(C298="Y", D298=TRUE),"Y","N")</f>
        <v/>
      </c>
      <c r="F298" t="inlineStr">
        <is>
          <t>ConTab_BOM_KP_Baseplates_561</t>
        </is>
      </c>
      <c r="G298">
        <f>IF(E298="Y",F298,"")</f>
        <v/>
      </c>
      <c r="H298" s="273" t="inlineStr">
        <is>
          <t>3014-5_6-KP</t>
        </is>
      </c>
      <c r="I298" s="273" t="n"/>
      <c r="J298" s="273" t="n"/>
      <c r="K298" s="273" t="inlineStr">
        <is>
          <t>BaseplateSteel</t>
        </is>
      </c>
      <c r="L298" s="273" t="inlineStr">
        <is>
          <t>Baseplate_Steel</t>
        </is>
      </c>
      <c r="M298" s="273" t="inlineStr">
        <is>
          <t>Steel</t>
        </is>
      </c>
      <c r="N298" t="inlineStr">
        <is>
          <t>326T</t>
        </is>
      </c>
      <c r="O298" t="inlineStr">
        <is>
          <t>:No Drip Pan:Standard Drip Pan:</t>
        </is>
      </c>
      <c r="P298" s="235" t="inlineStr">
        <is>
          <t>Woods_Sureflex</t>
        </is>
      </c>
      <c r="Q298" t="inlineStr">
        <is>
          <t>Woods 10S</t>
        </is>
      </c>
      <c r="R298" t="n">
        <v>96700676</v>
      </c>
      <c r="S298" s="233" t="inlineStr">
        <is>
          <t>B101806</t>
        </is>
      </c>
      <c r="T298" s="233" t="n">
        <v>1712</v>
      </c>
      <c r="U298" s="233" t="inlineStr">
        <is>
          <t>Priced</t>
        </is>
      </c>
      <c r="V298" s="273" t="inlineStr">
        <is>
          <t>LT028</t>
        </is>
      </c>
      <c r="W298" t="n">
        <v>240</v>
      </c>
    </row>
    <row r="299">
      <c r="B299" t="n">
        <v>562</v>
      </c>
      <c r="C299">
        <f>IF(K299 = "BaseplateSteel","Y","N")</f>
        <v/>
      </c>
      <c r="D299">
        <f>OR(P299 = "Woods_Sureflex", P299 = "Falk_T10_Grid")</f>
        <v/>
      </c>
      <c r="E299">
        <f>IF(AND(C299="Y", D299=TRUE),"Y","N")</f>
        <v/>
      </c>
      <c r="F299" t="inlineStr">
        <is>
          <t>ConTab_BOM_KP_Baseplates_562</t>
        </is>
      </c>
      <c r="G299">
        <f>IF(E299="Y",F299,"")</f>
        <v/>
      </c>
      <c r="H299" s="273" t="inlineStr">
        <is>
          <t>3014-5_6-KP</t>
        </is>
      </c>
      <c r="I299" s="273" t="n"/>
      <c r="J299" s="273" t="n"/>
      <c r="K299" s="273" t="inlineStr">
        <is>
          <t>BaseplateSteel</t>
        </is>
      </c>
      <c r="L299" s="273" t="inlineStr">
        <is>
          <t>Baseplate_Steel</t>
        </is>
      </c>
      <c r="M299" s="273" t="inlineStr">
        <is>
          <t>Steel</t>
        </is>
      </c>
      <c r="N299" t="inlineStr">
        <is>
          <t>213T</t>
        </is>
      </c>
      <c r="O299" t="inlineStr">
        <is>
          <t>:No Drip Pan:Standard Drip Pan:</t>
        </is>
      </c>
      <c r="P299" s="235" t="inlineStr">
        <is>
          <t>Falk_T10_Grid</t>
        </is>
      </c>
      <c r="Q299" t="inlineStr">
        <is>
          <t>FALK 1040T10</t>
        </is>
      </c>
      <c r="R299" t="n">
        <v>96700677</v>
      </c>
      <c r="S299" s="233" t="inlineStr">
        <is>
          <t>B101807</t>
        </is>
      </c>
      <c r="T299" s="233" t="n">
        <v>1368</v>
      </c>
      <c r="U299" s="233" t="inlineStr">
        <is>
          <t>Priced</t>
        </is>
      </c>
      <c r="V299" s="273" t="inlineStr">
        <is>
          <t>LT028</t>
        </is>
      </c>
      <c r="W299" t="n">
        <v>70</v>
      </c>
    </row>
    <row r="300">
      <c r="B300" t="n">
        <v>563</v>
      </c>
      <c r="C300">
        <f>IF(K300 = "BaseplateSteel","Y","N")</f>
        <v/>
      </c>
      <c r="D300">
        <f>OR(P300 = "Woods_Sureflex", P300 = "Falk_T10_Grid")</f>
        <v/>
      </c>
      <c r="E300">
        <f>IF(AND(C300="Y", D300=TRUE),"Y","N")</f>
        <v/>
      </c>
      <c r="F300" t="inlineStr">
        <is>
          <t>ConTab_BOM_KP_Baseplates_563</t>
        </is>
      </c>
      <c r="G300">
        <f>IF(E300="Y",F300,"")</f>
        <v/>
      </c>
      <c r="H300" s="273" t="inlineStr">
        <is>
          <t>3014-5_6-KP</t>
        </is>
      </c>
      <c r="I300" s="273" t="n"/>
      <c r="J300" s="273" t="n"/>
      <c r="K300" s="273" t="inlineStr">
        <is>
          <t>BaseplateSteel</t>
        </is>
      </c>
      <c r="L300" s="273" t="inlineStr">
        <is>
          <t>Baseplate_Steel</t>
        </is>
      </c>
      <c r="M300" s="273" t="inlineStr">
        <is>
          <t>Steel</t>
        </is>
      </c>
      <c r="N300" t="inlineStr">
        <is>
          <t>215T</t>
        </is>
      </c>
      <c r="O300" t="inlineStr">
        <is>
          <t>:No Drip Pan:Standard Drip Pan:</t>
        </is>
      </c>
      <c r="P300" s="235" t="inlineStr">
        <is>
          <t>Falk_T10_Grid</t>
        </is>
      </c>
      <c r="Q300" t="inlineStr">
        <is>
          <t>FALK 1040T10</t>
        </is>
      </c>
      <c r="R300" t="n">
        <v>96700677</v>
      </c>
      <c r="S300" s="233" t="inlineStr">
        <is>
          <t>B101807</t>
        </is>
      </c>
      <c r="T300" s="233" t="n">
        <v>1368</v>
      </c>
      <c r="U300" s="233" t="inlineStr">
        <is>
          <t>Priced</t>
        </is>
      </c>
      <c r="V300" s="273" t="inlineStr">
        <is>
          <t>LT028</t>
        </is>
      </c>
      <c r="W300" t="n">
        <v>70</v>
      </c>
    </row>
    <row r="301">
      <c r="B301" t="n">
        <v>564</v>
      </c>
      <c r="C301">
        <f>IF(K301 = "BaseplateSteel","Y","N")</f>
        <v/>
      </c>
      <c r="D301">
        <f>OR(P301 = "Woods_Sureflex", P301 = "Falk_T10_Grid")</f>
        <v/>
      </c>
      <c r="E301">
        <f>IF(AND(C301="Y", D301=TRUE),"Y","N")</f>
        <v/>
      </c>
      <c r="F301" t="inlineStr">
        <is>
          <t>ConTab_BOM_KP_Baseplates_564</t>
        </is>
      </c>
      <c r="G301">
        <f>IF(E301="Y",F301,"")</f>
        <v/>
      </c>
      <c r="H301" s="273" t="inlineStr">
        <is>
          <t>3014-5_6-KP</t>
        </is>
      </c>
      <c r="I301" s="273" t="n"/>
      <c r="J301" s="273" t="n"/>
      <c r="K301" s="273" t="inlineStr">
        <is>
          <t>BaseplateSteel</t>
        </is>
      </c>
      <c r="L301" s="273" t="inlineStr">
        <is>
          <t>Baseplate_Steel</t>
        </is>
      </c>
      <c r="M301" s="273" t="inlineStr">
        <is>
          <t>Steel</t>
        </is>
      </c>
      <c r="N301" t="inlineStr">
        <is>
          <t>254T</t>
        </is>
      </c>
      <c r="O301" t="inlineStr">
        <is>
          <t>:No Drip Pan:Standard Drip Pan:</t>
        </is>
      </c>
      <c r="P301" s="235" t="inlineStr">
        <is>
          <t>Falk_T10_Grid</t>
        </is>
      </c>
      <c r="Q301" t="inlineStr">
        <is>
          <t>FALK 1040T10</t>
        </is>
      </c>
      <c r="R301" t="n">
        <v>96700678</v>
      </c>
      <c r="S301" s="233" t="inlineStr">
        <is>
          <t>B101808</t>
        </is>
      </c>
      <c r="T301" s="233" t="n">
        <v>1440</v>
      </c>
      <c r="U301" s="233" t="inlineStr">
        <is>
          <t>Priced</t>
        </is>
      </c>
      <c r="V301" s="273" t="inlineStr">
        <is>
          <t>LT028</t>
        </is>
      </c>
      <c r="W301" t="n">
        <v>135</v>
      </c>
    </row>
    <row r="302">
      <c r="B302" t="n">
        <v>565</v>
      </c>
      <c r="C302">
        <f>IF(K302 = "BaseplateSteel","Y","N")</f>
        <v/>
      </c>
      <c r="D302">
        <f>OR(P302 = "Woods_Sureflex", P302 = "Falk_T10_Grid")</f>
        <v/>
      </c>
      <c r="E302">
        <f>IF(AND(C302="Y", D302=TRUE),"Y","N")</f>
        <v/>
      </c>
      <c r="F302" t="inlineStr">
        <is>
          <t>ConTab_BOM_KP_Baseplates_565</t>
        </is>
      </c>
      <c r="G302">
        <f>IF(E302="Y",F302,"")</f>
        <v/>
      </c>
      <c r="H302" s="273" t="inlineStr">
        <is>
          <t>3014-5_6-KP</t>
        </is>
      </c>
      <c r="I302" s="273" t="n"/>
      <c r="J302" s="273" t="n"/>
      <c r="K302" s="273" t="inlineStr">
        <is>
          <t>BaseplateSteel</t>
        </is>
      </c>
      <c r="L302" s="273" t="inlineStr">
        <is>
          <t>Baseplate_Steel</t>
        </is>
      </c>
      <c r="M302" s="273" t="inlineStr">
        <is>
          <t>Steel</t>
        </is>
      </c>
      <c r="N302" t="inlineStr">
        <is>
          <t>256T</t>
        </is>
      </c>
      <c r="O302" t="inlineStr">
        <is>
          <t>:No Drip Pan:Standard Drip Pan:</t>
        </is>
      </c>
      <c r="P302" s="235" t="inlineStr">
        <is>
          <t>Falk_T10_Grid</t>
        </is>
      </c>
      <c r="Q302" t="inlineStr">
        <is>
          <t>FALK 1040T10</t>
        </is>
      </c>
      <c r="R302" t="n">
        <v>96700678</v>
      </c>
      <c r="S302" s="233" t="inlineStr">
        <is>
          <t>B101808</t>
        </is>
      </c>
      <c r="T302" s="233" t="n">
        <v>1440</v>
      </c>
      <c r="U302" s="233" t="inlineStr">
        <is>
          <t>Priced</t>
        </is>
      </c>
      <c r="V302" s="273" t="inlineStr">
        <is>
          <t>LT028</t>
        </is>
      </c>
      <c r="W302" t="n">
        <v>135</v>
      </c>
    </row>
    <row r="303">
      <c r="B303" t="n">
        <v>566</v>
      </c>
      <c r="C303">
        <f>IF(K303 = "BaseplateSteel","Y","N")</f>
        <v/>
      </c>
      <c r="D303">
        <f>OR(P303 = "Woods_Sureflex", P303 = "Falk_T10_Grid")</f>
        <v/>
      </c>
      <c r="E303">
        <f>IF(AND(C303="Y", D303=TRUE),"Y","N")</f>
        <v/>
      </c>
      <c r="F303" t="inlineStr">
        <is>
          <t>ConTab_BOM_KP_Baseplates_566</t>
        </is>
      </c>
      <c r="G303">
        <f>IF(E303="Y",F303,"")</f>
        <v/>
      </c>
      <c r="H303" s="273" t="inlineStr">
        <is>
          <t>3014-5_6-KP</t>
        </is>
      </c>
      <c r="I303" s="273" t="n"/>
      <c r="J303" s="273" t="n"/>
      <c r="K303" s="273" t="inlineStr">
        <is>
          <t>BaseplateSteel</t>
        </is>
      </c>
      <c r="L303" s="273" t="inlineStr">
        <is>
          <t>Baseplate_Steel</t>
        </is>
      </c>
      <c r="M303" s="273" t="inlineStr">
        <is>
          <t>Steel</t>
        </is>
      </c>
      <c r="N303" t="inlineStr">
        <is>
          <t>284T</t>
        </is>
      </c>
      <c r="O303" t="inlineStr">
        <is>
          <t>:No Drip Pan:Standard Drip Pan:</t>
        </is>
      </c>
      <c r="P303" s="235" t="inlineStr">
        <is>
          <t>Falk_T10_Grid</t>
        </is>
      </c>
      <c r="Q303" t="inlineStr">
        <is>
          <t>FALK 1050T10</t>
        </is>
      </c>
      <c r="R303" t="n">
        <v>96700679</v>
      </c>
      <c r="S303" s="233" t="inlineStr">
        <is>
          <t>B101809</t>
        </is>
      </c>
      <c r="T303" s="233" t="n">
        <v>1574</v>
      </c>
      <c r="U303" s="233" t="inlineStr">
        <is>
          <t>Priced</t>
        </is>
      </c>
      <c r="V303" s="273" t="inlineStr">
        <is>
          <t>LT028</t>
        </is>
      </c>
      <c r="W303" t="n">
        <v>200</v>
      </c>
    </row>
    <row r="304">
      <c r="B304" t="n">
        <v>567</v>
      </c>
      <c r="C304">
        <f>IF(K304 = "BaseplateSteel","Y","N")</f>
        <v/>
      </c>
      <c r="D304">
        <f>OR(P304 = "Woods_Sureflex", P304 = "Falk_T10_Grid")</f>
        <v/>
      </c>
      <c r="E304">
        <f>IF(AND(C304="Y", D304=TRUE),"Y","N")</f>
        <v/>
      </c>
      <c r="F304" t="inlineStr">
        <is>
          <t>ConTab_BOM_KP_Baseplates_567</t>
        </is>
      </c>
      <c r="G304">
        <f>IF(E304="Y",F304,"")</f>
        <v/>
      </c>
      <c r="H304" s="273" t="inlineStr">
        <is>
          <t>3014-5_6-KP</t>
        </is>
      </c>
      <c r="I304" s="273" t="n"/>
      <c r="J304" s="273" t="n"/>
      <c r="K304" s="273" t="inlineStr">
        <is>
          <t>BaseplateSteel</t>
        </is>
      </c>
      <c r="L304" s="273" t="inlineStr">
        <is>
          <t>Baseplate_Steel</t>
        </is>
      </c>
      <c r="M304" s="273" t="inlineStr">
        <is>
          <t>Steel</t>
        </is>
      </c>
      <c r="N304" t="inlineStr">
        <is>
          <t>286T</t>
        </is>
      </c>
      <c r="O304" t="inlineStr">
        <is>
          <t>:No Drip Pan:Standard Drip Pan:</t>
        </is>
      </c>
      <c r="P304" s="235" t="inlineStr">
        <is>
          <t>Falk_T10_Grid</t>
        </is>
      </c>
      <c r="Q304" t="inlineStr">
        <is>
          <t>FALK 1050T10</t>
        </is>
      </c>
      <c r="R304" t="n">
        <v>96700679</v>
      </c>
      <c r="S304" s="233" t="inlineStr">
        <is>
          <t>B101809</t>
        </is>
      </c>
      <c r="T304" s="233" t="n">
        <v>1574</v>
      </c>
      <c r="U304" s="233" t="inlineStr">
        <is>
          <t>Priced</t>
        </is>
      </c>
      <c r="V304" s="273" t="inlineStr">
        <is>
          <t>LT028</t>
        </is>
      </c>
      <c r="W304" t="n">
        <v>200</v>
      </c>
    </row>
    <row r="305">
      <c r="B305" t="n">
        <v>568</v>
      </c>
      <c r="C305">
        <f>IF(K305 = "BaseplateSteel","Y","N")</f>
        <v/>
      </c>
      <c r="D305">
        <f>OR(P305 = "Woods_Sureflex", P305 = "Falk_T10_Grid")</f>
        <v/>
      </c>
      <c r="E305">
        <f>IF(AND(C305="Y", D305=TRUE),"Y","N")</f>
        <v/>
      </c>
      <c r="F305" t="inlineStr">
        <is>
          <t>ConTab_BOM_KP_Baseplates_568</t>
        </is>
      </c>
      <c r="G305">
        <f>IF(E305="Y",F305,"")</f>
        <v/>
      </c>
      <c r="H305" s="273" t="inlineStr">
        <is>
          <t>3014-5_6-KP</t>
        </is>
      </c>
      <c r="I305" s="273" t="n"/>
      <c r="J305" s="273" t="n"/>
      <c r="K305" s="273" t="inlineStr">
        <is>
          <t>BaseplateSteel</t>
        </is>
      </c>
      <c r="L305" s="273" t="inlineStr">
        <is>
          <t>Baseplate_Steel</t>
        </is>
      </c>
      <c r="M305" s="273" t="inlineStr">
        <is>
          <t>Steel</t>
        </is>
      </c>
      <c r="N305" t="inlineStr">
        <is>
          <t>324T</t>
        </is>
      </c>
      <c r="O305" t="inlineStr">
        <is>
          <t>:No Drip Pan:Standard Drip Pan:</t>
        </is>
      </c>
      <c r="P305" s="235" t="inlineStr">
        <is>
          <t>Falk_T10_Grid</t>
        </is>
      </c>
      <c r="Q305" t="inlineStr">
        <is>
          <t>FALK 1060T10</t>
        </is>
      </c>
      <c r="R305" t="n">
        <v>96700680</v>
      </c>
      <c r="S305" s="233" t="inlineStr">
        <is>
          <t>B101810</t>
        </is>
      </c>
      <c r="T305" s="233" t="n">
        <v>1712</v>
      </c>
      <c r="U305" s="233" t="inlineStr">
        <is>
          <t>Priced</t>
        </is>
      </c>
      <c r="V305" s="273" t="inlineStr">
        <is>
          <t>LT028</t>
        </is>
      </c>
      <c r="W305" t="n">
        <v>240</v>
      </c>
    </row>
    <row r="306">
      <c r="B306" t="n">
        <v>569</v>
      </c>
      <c r="C306">
        <f>IF(K306 = "BaseplateSteel","Y","N")</f>
        <v/>
      </c>
      <c r="D306">
        <f>OR(P306 = "Woods_Sureflex", P306 = "Falk_T10_Grid")</f>
        <v/>
      </c>
      <c r="E306">
        <f>IF(AND(C306="Y", D306=TRUE),"Y","N")</f>
        <v/>
      </c>
      <c r="F306" t="inlineStr">
        <is>
          <t>ConTab_BOM_KP_Baseplates_569</t>
        </is>
      </c>
      <c r="G306">
        <f>IF(E306="Y",F306,"")</f>
        <v/>
      </c>
      <c r="H306" s="273" t="inlineStr">
        <is>
          <t>3014-5_6-KP</t>
        </is>
      </c>
      <c r="I306" s="273" t="n"/>
      <c r="J306" s="273" t="n"/>
      <c r="K306" s="273" t="inlineStr">
        <is>
          <t>BaseplateSteel</t>
        </is>
      </c>
      <c r="L306" s="273" t="inlineStr">
        <is>
          <t>Baseplate_Steel</t>
        </is>
      </c>
      <c r="M306" s="273" t="inlineStr">
        <is>
          <t>Steel</t>
        </is>
      </c>
      <c r="N306" t="inlineStr">
        <is>
          <t>326T</t>
        </is>
      </c>
      <c r="O306" t="inlineStr">
        <is>
          <t>:No Drip Pan:Standard Drip Pan:</t>
        </is>
      </c>
      <c r="P306" s="235" t="inlineStr">
        <is>
          <t>Falk_T10_Grid</t>
        </is>
      </c>
      <c r="Q306" t="inlineStr">
        <is>
          <t>FALK 1060T10</t>
        </is>
      </c>
      <c r="R306" t="n">
        <v>96700680</v>
      </c>
      <c r="S306" s="233" t="inlineStr">
        <is>
          <t>B101810</t>
        </is>
      </c>
      <c r="T306" s="233" t="n">
        <v>1712</v>
      </c>
      <c r="U306" s="233" t="inlineStr">
        <is>
          <t>Priced</t>
        </is>
      </c>
      <c r="V306" s="273" t="inlineStr">
        <is>
          <t>LT028</t>
        </is>
      </c>
      <c r="W306" t="n">
        <v>240</v>
      </c>
    </row>
    <row r="307">
      <c r="B307" t="n">
        <v>578</v>
      </c>
      <c r="C307">
        <f>IF(K307 = "BaseplateSteel","Y","N")</f>
        <v/>
      </c>
      <c r="D307">
        <f>OR(P307 = "Woods_Sureflex", P307 = "Falk_T10_Grid")</f>
        <v/>
      </c>
      <c r="E307">
        <f>IF(AND(C307="Y", D307=TRUE),"Y","N")</f>
        <v/>
      </c>
      <c r="F307" t="inlineStr">
        <is>
          <t>ConTab_BOM_KP_Baseplates_578</t>
        </is>
      </c>
      <c r="G307">
        <f>IF(E307="Y",F307,"")</f>
        <v/>
      </c>
      <c r="H307" s="273" t="inlineStr">
        <is>
          <t>3014-5_6-KP</t>
        </is>
      </c>
      <c r="I307" s="273" t="n"/>
      <c r="J307" s="273" t="n"/>
      <c r="K307" s="273" t="inlineStr">
        <is>
          <t>BaseplateSteel</t>
        </is>
      </c>
      <c r="L307" s="273" t="inlineStr">
        <is>
          <t>Baseplate_Steel</t>
        </is>
      </c>
      <c r="M307" s="273" t="inlineStr">
        <is>
          <t>Steel</t>
        </is>
      </c>
      <c r="N307" t="inlineStr">
        <is>
          <t>213T</t>
        </is>
      </c>
      <c r="O307" t="inlineStr">
        <is>
          <t>:No Drip Pan:Standard Drip Pan:</t>
        </is>
      </c>
      <c r="P307" s="235" t="inlineStr">
        <is>
          <t>Woods_Spacer</t>
        </is>
      </c>
      <c r="Q307" t="inlineStr">
        <is>
          <t>Woods 6SC</t>
        </is>
      </c>
      <c r="R307" t="n">
        <v>96700681</v>
      </c>
      <c r="S307" s="233" t="inlineStr">
        <is>
          <t>B101815</t>
        </is>
      </c>
      <c r="T307" s="233" t="n">
        <v>1912</v>
      </c>
      <c r="U307" s="233" t="inlineStr">
        <is>
          <t>Priced</t>
        </is>
      </c>
      <c r="V307" s="273" t="inlineStr">
        <is>
          <t>LT028</t>
        </is>
      </c>
      <c r="W307" t="n">
        <v>70</v>
      </c>
    </row>
    <row r="308">
      <c r="B308" t="n">
        <v>579</v>
      </c>
      <c r="C308">
        <f>IF(K308 = "BaseplateSteel","Y","N")</f>
        <v/>
      </c>
      <c r="D308">
        <f>OR(P308 = "Woods_Sureflex", P308 = "Falk_T10_Grid")</f>
        <v/>
      </c>
      <c r="E308">
        <f>IF(AND(C308="Y", D308=TRUE),"Y","N")</f>
        <v/>
      </c>
      <c r="F308" t="inlineStr">
        <is>
          <t>ConTab_BOM_KP_Baseplates_579</t>
        </is>
      </c>
      <c r="G308">
        <f>IF(E308="Y",F308,"")</f>
        <v/>
      </c>
      <c r="H308" s="273" t="inlineStr">
        <is>
          <t>3014-5_6-KP</t>
        </is>
      </c>
      <c r="I308" s="273" t="n"/>
      <c r="J308" s="273" t="n"/>
      <c r="K308" s="273" t="inlineStr">
        <is>
          <t>BaseplateSteel</t>
        </is>
      </c>
      <c r="L308" s="273" t="inlineStr">
        <is>
          <t>Baseplate_Steel</t>
        </is>
      </c>
      <c r="M308" s="273" t="inlineStr">
        <is>
          <t>Steel</t>
        </is>
      </c>
      <c r="N308" t="inlineStr">
        <is>
          <t>215T</t>
        </is>
      </c>
      <c r="O308" t="inlineStr">
        <is>
          <t>:No Drip Pan:Standard Drip Pan:</t>
        </is>
      </c>
      <c r="P308" s="235" t="inlineStr">
        <is>
          <t>Woods_Spacer</t>
        </is>
      </c>
      <c r="Q308" t="inlineStr">
        <is>
          <t>Woods 6SC</t>
        </is>
      </c>
      <c r="R308" t="n">
        <v>96700681</v>
      </c>
      <c r="S308" s="233" t="inlineStr">
        <is>
          <t>B101815</t>
        </is>
      </c>
      <c r="T308" s="233" t="n">
        <v>1912</v>
      </c>
      <c r="U308" s="233" t="inlineStr">
        <is>
          <t>Priced</t>
        </is>
      </c>
      <c r="V308" s="273" t="inlineStr">
        <is>
          <t>LT028</t>
        </is>
      </c>
      <c r="W308" t="n">
        <v>70</v>
      </c>
    </row>
    <row r="309">
      <c r="B309" t="n">
        <v>580</v>
      </c>
      <c r="C309">
        <f>IF(K309 = "BaseplateSteel","Y","N")</f>
        <v/>
      </c>
      <c r="D309">
        <f>OR(P309 = "Woods_Sureflex", P309 = "Falk_T10_Grid")</f>
        <v/>
      </c>
      <c r="E309">
        <f>IF(AND(C309="Y", D309=TRUE),"Y","N")</f>
        <v/>
      </c>
      <c r="F309" t="inlineStr">
        <is>
          <t>ConTab_BOM_KP_Baseplates_580</t>
        </is>
      </c>
      <c r="G309">
        <f>IF(E309="Y",F309,"")</f>
        <v/>
      </c>
      <c r="H309" s="273" t="inlineStr">
        <is>
          <t>3014-5_6-KP</t>
        </is>
      </c>
      <c r="I309" s="273" t="n"/>
      <c r="J309" s="273" t="n"/>
      <c r="K309" s="273" t="inlineStr">
        <is>
          <t>BaseplateSteel</t>
        </is>
      </c>
      <c r="L309" s="273" t="inlineStr">
        <is>
          <t>Baseplate_Steel</t>
        </is>
      </c>
      <c r="M309" s="273" t="inlineStr">
        <is>
          <t>Steel</t>
        </is>
      </c>
      <c r="N309" t="inlineStr">
        <is>
          <t>254T</t>
        </is>
      </c>
      <c r="O309" t="inlineStr">
        <is>
          <t>:No Drip Pan:Standard Drip Pan:</t>
        </is>
      </c>
      <c r="P309" s="235" t="inlineStr">
        <is>
          <t>Woods_Spacer</t>
        </is>
      </c>
      <c r="Q309" t="inlineStr">
        <is>
          <t>Woods 8SC</t>
        </is>
      </c>
      <c r="R309" t="n">
        <v>96700682</v>
      </c>
      <c r="S309" s="233" t="inlineStr">
        <is>
          <t>B101816</t>
        </is>
      </c>
      <c r="T309" s="233" t="n">
        <v>1983</v>
      </c>
      <c r="U309" s="233" t="inlineStr">
        <is>
          <t>Priced</t>
        </is>
      </c>
      <c r="V309" s="273" t="inlineStr">
        <is>
          <t>LT028</t>
        </is>
      </c>
      <c r="W309" t="n">
        <v>135</v>
      </c>
    </row>
    <row r="310">
      <c r="B310" t="n">
        <v>581</v>
      </c>
      <c r="C310">
        <f>IF(K310 = "BaseplateSteel","Y","N")</f>
        <v/>
      </c>
      <c r="D310">
        <f>OR(P310 = "Woods_Sureflex", P310 = "Falk_T10_Grid")</f>
        <v/>
      </c>
      <c r="E310">
        <f>IF(AND(C310="Y", D310=TRUE),"Y","N")</f>
        <v/>
      </c>
      <c r="F310" t="inlineStr">
        <is>
          <t>ConTab_BOM_KP_Baseplates_581</t>
        </is>
      </c>
      <c r="G310">
        <f>IF(E310="Y",F310,"")</f>
        <v/>
      </c>
      <c r="H310" s="273" t="inlineStr">
        <is>
          <t>3014-5_6-KP</t>
        </is>
      </c>
      <c r="I310" s="273" t="n"/>
      <c r="J310" s="273" t="n"/>
      <c r="K310" s="273" t="inlineStr">
        <is>
          <t>BaseplateSteel</t>
        </is>
      </c>
      <c r="L310" s="273" t="inlineStr">
        <is>
          <t>Baseplate_Steel</t>
        </is>
      </c>
      <c r="M310" s="273" t="inlineStr">
        <is>
          <t>Steel</t>
        </is>
      </c>
      <c r="N310" t="inlineStr">
        <is>
          <t>256T</t>
        </is>
      </c>
      <c r="O310" t="inlineStr">
        <is>
          <t>:No Drip Pan:Standard Drip Pan:</t>
        </is>
      </c>
      <c r="P310" s="235" t="inlineStr">
        <is>
          <t>Woods_Spacer</t>
        </is>
      </c>
      <c r="Q310" t="inlineStr">
        <is>
          <t>Woods 8SC</t>
        </is>
      </c>
      <c r="R310" t="n">
        <v>96700682</v>
      </c>
      <c r="S310" s="233" t="inlineStr">
        <is>
          <t>B101816</t>
        </is>
      </c>
      <c r="T310" s="233" t="n">
        <v>1983</v>
      </c>
      <c r="U310" s="233" t="inlineStr">
        <is>
          <t>Priced</t>
        </is>
      </c>
      <c r="V310" s="273" t="inlineStr">
        <is>
          <t>LT028</t>
        </is>
      </c>
      <c r="W310" t="n">
        <v>135</v>
      </c>
    </row>
    <row r="311">
      <c r="B311" t="n">
        <v>582</v>
      </c>
      <c r="C311">
        <f>IF(K311 = "BaseplateSteel","Y","N")</f>
        <v/>
      </c>
      <c r="D311">
        <f>OR(P311 = "Woods_Sureflex", P311 = "Falk_T10_Grid")</f>
        <v/>
      </c>
      <c r="E311">
        <f>IF(AND(C311="Y", D311=TRUE),"Y","N")</f>
        <v/>
      </c>
      <c r="F311" t="inlineStr">
        <is>
          <t>ConTab_BOM_KP_Baseplates_582</t>
        </is>
      </c>
      <c r="G311">
        <f>IF(E311="Y",F311,"")</f>
        <v/>
      </c>
      <c r="H311" s="273" t="inlineStr">
        <is>
          <t>3014-5_6-KP</t>
        </is>
      </c>
      <c r="I311" s="273" t="n"/>
      <c r="J311" s="273" t="n"/>
      <c r="K311" s="273" t="inlineStr">
        <is>
          <t>BaseplateSteel</t>
        </is>
      </c>
      <c r="L311" s="273" t="inlineStr">
        <is>
          <t>Baseplate_Steel</t>
        </is>
      </c>
      <c r="M311" s="273" t="inlineStr">
        <is>
          <t>Steel</t>
        </is>
      </c>
      <c r="N311" t="inlineStr">
        <is>
          <t>284T</t>
        </is>
      </c>
      <c r="O311" t="inlineStr">
        <is>
          <t>:No Drip Pan:Standard Drip Pan:</t>
        </is>
      </c>
      <c r="P311" s="235" t="inlineStr">
        <is>
          <t>Woods_Spacer</t>
        </is>
      </c>
      <c r="Q311" t="inlineStr">
        <is>
          <t>Woods 9SC</t>
        </is>
      </c>
      <c r="R311" t="n">
        <v>96700683</v>
      </c>
      <c r="S311" s="233" t="inlineStr">
        <is>
          <t>B101817</t>
        </is>
      </c>
      <c r="T311" s="233" t="n">
        <v>2119</v>
      </c>
      <c r="U311" s="233" t="inlineStr">
        <is>
          <t>Priced</t>
        </is>
      </c>
      <c r="V311" s="273" t="inlineStr">
        <is>
          <t>LT028</t>
        </is>
      </c>
      <c r="W311" t="n">
        <v>200</v>
      </c>
    </row>
    <row r="312">
      <c r="B312" t="n">
        <v>583</v>
      </c>
      <c r="C312">
        <f>IF(K312 = "BaseplateSteel","Y","N")</f>
        <v/>
      </c>
      <c r="D312">
        <f>OR(P312 = "Woods_Sureflex", P312 = "Falk_T10_Grid")</f>
        <v/>
      </c>
      <c r="E312">
        <f>IF(AND(C312="Y", D312=TRUE),"Y","N")</f>
        <v/>
      </c>
      <c r="F312" t="inlineStr">
        <is>
          <t>ConTab_BOM_KP_Baseplates_583</t>
        </is>
      </c>
      <c r="G312">
        <f>IF(E312="Y",F312,"")</f>
        <v/>
      </c>
      <c r="H312" s="273" t="inlineStr">
        <is>
          <t>3014-5_6-KP</t>
        </is>
      </c>
      <c r="I312" s="273" t="n"/>
      <c r="J312" s="273" t="n"/>
      <c r="K312" s="273" t="inlineStr">
        <is>
          <t>BaseplateSteel</t>
        </is>
      </c>
      <c r="L312" s="273" t="inlineStr">
        <is>
          <t>Baseplate_Steel</t>
        </is>
      </c>
      <c r="M312" s="273" t="inlineStr">
        <is>
          <t>Steel</t>
        </is>
      </c>
      <c r="N312" t="inlineStr">
        <is>
          <t>286T</t>
        </is>
      </c>
      <c r="O312" t="inlineStr">
        <is>
          <t>:No Drip Pan:Standard Drip Pan:</t>
        </is>
      </c>
      <c r="P312" s="235" t="inlineStr">
        <is>
          <t>Woods_Spacer</t>
        </is>
      </c>
      <c r="Q312" t="inlineStr">
        <is>
          <t>Woods 9SC</t>
        </is>
      </c>
      <c r="R312" t="n">
        <v>96700683</v>
      </c>
      <c r="S312" s="233" t="inlineStr">
        <is>
          <t>B101817</t>
        </is>
      </c>
      <c r="T312" s="233" t="n">
        <v>2119</v>
      </c>
      <c r="U312" s="233" t="inlineStr">
        <is>
          <t>Priced</t>
        </is>
      </c>
      <c r="V312" s="273" t="inlineStr">
        <is>
          <t>LT028</t>
        </is>
      </c>
      <c r="W312" t="n">
        <v>200</v>
      </c>
    </row>
    <row r="313">
      <c r="B313" t="n">
        <v>584</v>
      </c>
      <c r="C313">
        <f>IF(K313 = "BaseplateSteel","Y","N")</f>
        <v/>
      </c>
      <c r="D313">
        <f>OR(P313 = "Woods_Sureflex", P313 = "Falk_T10_Grid")</f>
        <v/>
      </c>
      <c r="E313">
        <f>IF(AND(C313="Y", D313=TRUE),"Y","N")</f>
        <v/>
      </c>
      <c r="F313" t="inlineStr">
        <is>
          <t>ConTab_BOM_KP_Baseplates_584</t>
        </is>
      </c>
      <c r="G313">
        <f>IF(E313="Y",F313,"")</f>
        <v/>
      </c>
      <c r="H313" s="273" t="inlineStr">
        <is>
          <t>3014-5_6-KP</t>
        </is>
      </c>
      <c r="I313" s="273" t="n"/>
      <c r="J313" s="273" t="n"/>
      <c r="K313" s="273" t="inlineStr">
        <is>
          <t>BaseplateSteel</t>
        </is>
      </c>
      <c r="L313" s="273" t="inlineStr">
        <is>
          <t>Baseplate_Steel</t>
        </is>
      </c>
      <c r="M313" s="273" t="inlineStr">
        <is>
          <t>Steel</t>
        </is>
      </c>
      <c r="N313" t="inlineStr">
        <is>
          <t>324T</t>
        </is>
      </c>
      <c r="O313" t="inlineStr">
        <is>
          <t>:No Drip Pan:Standard Drip Pan:</t>
        </is>
      </c>
      <c r="P313" s="235" t="inlineStr">
        <is>
          <t>Woods_Spacer</t>
        </is>
      </c>
      <c r="Q313" t="inlineStr">
        <is>
          <t>Woods 10SC</t>
        </is>
      </c>
      <c r="R313" t="n">
        <v>96700684</v>
      </c>
      <c r="S313" s="233" t="inlineStr">
        <is>
          <t>B101818</t>
        </is>
      </c>
      <c r="T313" s="233" t="n">
        <v>2255</v>
      </c>
      <c r="U313" s="233" t="inlineStr">
        <is>
          <t>Priced</t>
        </is>
      </c>
      <c r="V313" s="273" t="inlineStr">
        <is>
          <t>LT028</t>
        </is>
      </c>
      <c r="W313" t="n">
        <v>240</v>
      </c>
    </row>
    <row r="314">
      <c r="B314" t="n">
        <v>585</v>
      </c>
      <c r="C314">
        <f>IF(K314 = "BaseplateSteel","Y","N")</f>
        <v/>
      </c>
      <c r="D314">
        <f>OR(P314 = "Woods_Sureflex", P314 = "Falk_T10_Grid")</f>
        <v/>
      </c>
      <c r="E314">
        <f>IF(AND(C314="Y", D314=TRUE),"Y","N")</f>
        <v/>
      </c>
      <c r="F314" t="inlineStr">
        <is>
          <t>ConTab_BOM_KP_Baseplates_585</t>
        </is>
      </c>
      <c r="G314">
        <f>IF(E314="Y",F314,"")</f>
        <v/>
      </c>
      <c r="H314" s="273" t="inlineStr">
        <is>
          <t>3014-5_6-KP</t>
        </is>
      </c>
      <c r="I314" s="273" t="n"/>
      <c r="J314" s="273" t="n"/>
      <c r="K314" s="273" t="inlineStr">
        <is>
          <t>BaseplateSteel</t>
        </is>
      </c>
      <c r="L314" s="273" t="inlineStr">
        <is>
          <t>Baseplate_Steel</t>
        </is>
      </c>
      <c r="M314" s="273" t="inlineStr">
        <is>
          <t>Steel</t>
        </is>
      </c>
      <c r="N314" t="inlineStr">
        <is>
          <t>326T</t>
        </is>
      </c>
      <c r="O314" t="inlineStr">
        <is>
          <t>:No Drip Pan:Standard Drip Pan:</t>
        </is>
      </c>
      <c r="P314" s="235" t="inlineStr">
        <is>
          <t>Woods_Spacer</t>
        </is>
      </c>
      <c r="Q314" t="inlineStr">
        <is>
          <t>Woods 10SC</t>
        </is>
      </c>
      <c r="R314" t="n">
        <v>96700684</v>
      </c>
      <c r="S314" s="233" t="inlineStr">
        <is>
          <t>B101818</t>
        </is>
      </c>
      <c r="T314" s="233" t="n">
        <v>2255</v>
      </c>
      <c r="U314" s="233" t="inlineStr">
        <is>
          <t>Priced</t>
        </is>
      </c>
      <c r="V314" s="273" t="inlineStr">
        <is>
          <t>LT028</t>
        </is>
      </c>
      <c r="W314" t="n">
        <v>240</v>
      </c>
    </row>
    <row r="315">
      <c r="B315" t="n">
        <v>586</v>
      </c>
      <c r="C315">
        <f>IF(K315 = "BaseplateSteel","Y","N")</f>
        <v/>
      </c>
      <c r="D315">
        <f>OR(P315 = "Woods_Sureflex", P315 = "Falk_T10_Grid")</f>
        <v/>
      </c>
      <c r="E315">
        <f>IF(AND(C315="Y", D315=TRUE),"Y","N")</f>
        <v/>
      </c>
      <c r="F315" t="inlineStr">
        <is>
          <t>ConTab_BOM_KP_Baseplates_586</t>
        </is>
      </c>
      <c r="G315">
        <f>IF(E315="Y",F315,"")</f>
        <v/>
      </c>
      <c r="H315" s="273" t="inlineStr">
        <is>
          <t>3014-5_6-KP</t>
        </is>
      </c>
      <c r="I315" s="273" t="n"/>
      <c r="J315" s="273" t="n"/>
      <c r="K315" s="273" t="inlineStr">
        <is>
          <t>BaseplateSteel</t>
        </is>
      </c>
      <c r="L315" s="273" t="inlineStr">
        <is>
          <t>Baseplate_Steel</t>
        </is>
      </c>
      <c r="M315" s="273" t="inlineStr">
        <is>
          <t>Steel</t>
        </is>
      </c>
      <c r="N315" t="inlineStr">
        <is>
          <t>213T</t>
        </is>
      </c>
      <c r="O315" t="inlineStr">
        <is>
          <t>:No Drip Pan:Standard Drip Pan:</t>
        </is>
      </c>
      <c r="P315" s="235" t="inlineStr">
        <is>
          <t>Falk_Spacer</t>
        </is>
      </c>
      <c r="Q315" t="inlineStr">
        <is>
          <t>FALK 1040T31</t>
        </is>
      </c>
      <c r="R315" t="n">
        <v>96700685</v>
      </c>
      <c r="S315" s="233" t="inlineStr">
        <is>
          <t>B101819</t>
        </is>
      </c>
      <c r="T315" s="233" t="n">
        <v>1912</v>
      </c>
      <c r="U315" s="233" t="inlineStr">
        <is>
          <t>Priced</t>
        </is>
      </c>
      <c r="V315" s="273" t="inlineStr">
        <is>
          <t>LT028</t>
        </is>
      </c>
      <c r="W315" t="n">
        <v>70</v>
      </c>
    </row>
    <row r="316">
      <c r="B316" t="n">
        <v>587</v>
      </c>
      <c r="C316">
        <f>IF(K316 = "BaseplateSteel","Y","N")</f>
        <v/>
      </c>
      <c r="D316">
        <f>OR(P316 = "Woods_Sureflex", P316 = "Falk_T10_Grid")</f>
        <v/>
      </c>
      <c r="E316">
        <f>IF(AND(C316="Y", D316=TRUE),"Y","N")</f>
        <v/>
      </c>
      <c r="F316" t="inlineStr">
        <is>
          <t>ConTab_BOM_KP_Baseplates_587</t>
        </is>
      </c>
      <c r="G316">
        <f>IF(E316="Y",F316,"")</f>
        <v/>
      </c>
      <c r="H316" s="273" t="inlineStr">
        <is>
          <t>3014-5_6-KP</t>
        </is>
      </c>
      <c r="I316" s="273" t="n"/>
      <c r="J316" s="273" t="n"/>
      <c r="K316" s="273" t="inlineStr">
        <is>
          <t>BaseplateSteel</t>
        </is>
      </c>
      <c r="L316" s="273" t="inlineStr">
        <is>
          <t>Baseplate_Steel</t>
        </is>
      </c>
      <c r="M316" s="273" t="inlineStr">
        <is>
          <t>Steel</t>
        </is>
      </c>
      <c r="N316" t="inlineStr">
        <is>
          <t>215T</t>
        </is>
      </c>
      <c r="O316" t="inlineStr">
        <is>
          <t>:No Drip Pan:Standard Drip Pan:</t>
        </is>
      </c>
      <c r="P316" s="235" t="inlineStr">
        <is>
          <t>Falk_Spacer</t>
        </is>
      </c>
      <c r="Q316" t="inlineStr">
        <is>
          <t>FALK 1040T31</t>
        </is>
      </c>
      <c r="R316" t="n">
        <v>96700685</v>
      </c>
      <c r="S316" s="233" t="inlineStr">
        <is>
          <t>B101819</t>
        </is>
      </c>
      <c r="T316" s="233" t="n">
        <v>1912</v>
      </c>
      <c r="U316" s="233" t="inlineStr">
        <is>
          <t>Priced</t>
        </is>
      </c>
      <c r="V316" s="273" t="inlineStr">
        <is>
          <t>LT028</t>
        </is>
      </c>
      <c r="W316" t="n">
        <v>70</v>
      </c>
    </row>
    <row r="317">
      <c r="B317" t="n">
        <v>588</v>
      </c>
      <c r="C317">
        <f>IF(K317 = "BaseplateSteel","Y","N")</f>
        <v/>
      </c>
      <c r="D317">
        <f>OR(P317 = "Woods_Sureflex", P317 = "Falk_T10_Grid")</f>
        <v/>
      </c>
      <c r="E317">
        <f>IF(AND(C317="Y", D317=TRUE),"Y","N")</f>
        <v/>
      </c>
      <c r="F317" t="inlineStr">
        <is>
          <t>ConTab_BOM_KP_Baseplates_588</t>
        </is>
      </c>
      <c r="G317">
        <f>IF(E317="Y",F317,"")</f>
        <v/>
      </c>
      <c r="H317" s="273" t="inlineStr">
        <is>
          <t>3014-5_6-KP</t>
        </is>
      </c>
      <c r="I317" s="273" t="n"/>
      <c r="J317" s="273" t="n"/>
      <c r="K317" s="273" t="inlineStr">
        <is>
          <t>BaseplateSteel</t>
        </is>
      </c>
      <c r="L317" s="273" t="inlineStr">
        <is>
          <t>Baseplate_Steel</t>
        </is>
      </c>
      <c r="M317" s="273" t="inlineStr">
        <is>
          <t>Steel</t>
        </is>
      </c>
      <c r="N317" t="inlineStr">
        <is>
          <t>254T</t>
        </is>
      </c>
      <c r="O317" t="inlineStr">
        <is>
          <t>:No Drip Pan:Standard Drip Pan:</t>
        </is>
      </c>
      <c r="P317" s="235" t="inlineStr">
        <is>
          <t>Falk_Spacer</t>
        </is>
      </c>
      <c r="Q317" t="inlineStr">
        <is>
          <t>FALK 1040T31</t>
        </is>
      </c>
      <c r="R317" t="n">
        <v>96700686</v>
      </c>
      <c r="S317" s="233" t="inlineStr">
        <is>
          <t>B101820</t>
        </is>
      </c>
      <c r="T317" s="233" t="n">
        <v>1983</v>
      </c>
      <c r="U317" s="233" t="inlineStr">
        <is>
          <t>Priced</t>
        </is>
      </c>
      <c r="V317" s="273" t="inlineStr">
        <is>
          <t>LT028</t>
        </is>
      </c>
      <c r="W317" t="n">
        <v>135</v>
      </c>
    </row>
    <row r="318">
      <c r="B318" t="n">
        <v>589</v>
      </c>
      <c r="C318">
        <f>IF(K318 = "BaseplateSteel","Y","N")</f>
        <v/>
      </c>
      <c r="D318">
        <f>OR(P318 = "Woods_Sureflex", P318 = "Falk_T10_Grid")</f>
        <v/>
      </c>
      <c r="E318">
        <f>IF(AND(C318="Y", D318=TRUE),"Y","N")</f>
        <v/>
      </c>
      <c r="F318" t="inlineStr">
        <is>
          <t>ConTab_BOM_KP_Baseplates_589</t>
        </is>
      </c>
      <c r="G318">
        <f>IF(E318="Y",F318,"")</f>
        <v/>
      </c>
      <c r="H318" s="273" t="inlineStr">
        <is>
          <t>3014-5_6-KP</t>
        </is>
      </c>
      <c r="I318" s="273" t="n"/>
      <c r="J318" s="273" t="n"/>
      <c r="K318" s="273" t="inlineStr">
        <is>
          <t>BaseplateSteel</t>
        </is>
      </c>
      <c r="L318" s="273" t="inlineStr">
        <is>
          <t>Baseplate_Steel</t>
        </is>
      </c>
      <c r="M318" s="273" t="inlineStr">
        <is>
          <t>Steel</t>
        </is>
      </c>
      <c r="N318" t="inlineStr">
        <is>
          <t>256T</t>
        </is>
      </c>
      <c r="O318" t="inlineStr">
        <is>
          <t>:No Drip Pan:Standard Drip Pan:</t>
        </is>
      </c>
      <c r="P318" s="235" t="inlineStr">
        <is>
          <t>Falk_Spacer</t>
        </is>
      </c>
      <c r="Q318" t="inlineStr">
        <is>
          <t>FALK 1040T31</t>
        </is>
      </c>
      <c r="R318" t="n">
        <v>96700686</v>
      </c>
      <c r="S318" s="233" t="inlineStr">
        <is>
          <t>B101820</t>
        </is>
      </c>
      <c r="T318" s="233" t="n">
        <v>1983</v>
      </c>
      <c r="U318" s="233" t="inlineStr">
        <is>
          <t>Priced</t>
        </is>
      </c>
      <c r="V318" s="273" t="inlineStr">
        <is>
          <t>LT028</t>
        </is>
      </c>
      <c r="W318" t="n">
        <v>135</v>
      </c>
    </row>
    <row r="319">
      <c r="B319" t="n">
        <v>590</v>
      </c>
      <c r="C319">
        <f>IF(K319 = "BaseplateSteel","Y","N")</f>
        <v/>
      </c>
      <c r="D319">
        <f>OR(P319 = "Woods_Sureflex", P319 = "Falk_T10_Grid")</f>
        <v/>
      </c>
      <c r="E319">
        <f>IF(AND(C319="Y", D319=TRUE),"Y","N")</f>
        <v/>
      </c>
      <c r="F319" t="inlineStr">
        <is>
          <t>ConTab_BOM_KP_Baseplates_590</t>
        </is>
      </c>
      <c r="G319">
        <f>IF(E319="Y",F319,"")</f>
        <v/>
      </c>
      <c r="H319" s="273" t="inlineStr">
        <is>
          <t>3014-5_6-KP</t>
        </is>
      </c>
      <c r="I319" s="273" t="n"/>
      <c r="J319" s="273" t="n"/>
      <c r="K319" s="273" t="inlineStr">
        <is>
          <t>BaseplateSteel</t>
        </is>
      </c>
      <c r="L319" s="273" t="inlineStr">
        <is>
          <t>Baseplate_Steel</t>
        </is>
      </c>
      <c r="M319" s="273" t="inlineStr">
        <is>
          <t>Steel</t>
        </is>
      </c>
      <c r="N319" t="inlineStr">
        <is>
          <t>284T</t>
        </is>
      </c>
      <c r="O319" t="inlineStr">
        <is>
          <t>:No Drip Pan:Standard Drip Pan:</t>
        </is>
      </c>
      <c r="P319" s="235" t="inlineStr">
        <is>
          <t>Falk_Spacer</t>
        </is>
      </c>
      <c r="Q319" t="inlineStr">
        <is>
          <t>FALK 1050T31</t>
        </is>
      </c>
      <c r="R319" t="n">
        <v>96700687</v>
      </c>
      <c r="S319" s="233" t="inlineStr">
        <is>
          <t>B101821</t>
        </is>
      </c>
      <c r="T319" s="233" t="n">
        <v>2119</v>
      </c>
      <c r="U319" s="233" t="inlineStr">
        <is>
          <t>Priced</t>
        </is>
      </c>
      <c r="V319" s="273" t="inlineStr">
        <is>
          <t>LT028</t>
        </is>
      </c>
      <c r="W319" t="n">
        <v>200</v>
      </c>
    </row>
    <row r="320">
      <c r="B320" t="n">
        <v>591</v>
      </c>
      <c r="C320">
        <f>IF(K320 = "BaseplateSteel","Y","N")</f>
        <v/>
      </c>
      <c r="D320">
        <f>OR(P320 = "Woods_Sureflex", P320 = "Falk_T10_Grid")</f>
        <v/>
      </c>
      <c r="E320">
        <f>IF(AND(C320="Y", D320=TRUE),"Y","N")</f>
        <v/>
      </c>
      <c r="F320" t="inlineStr">
        <is>
          <t>ConTab_BOM_KP_Baseplates_591</t>
        </is>
      </c>
      <c r="G320">
        <f>IF(E320="Y",F320,"")</f>
        <v/>
      </c>
      <c r="H320" s="273" t="inlineStr">
        <is>
          <t>3014-5_6-KP</t>
        </is>
      </c>
      <c r="I320" s="273" t="n"/>
      <c r="J320" s="273" t="n"/>
      <c r="K320" s="273" t="inlineStr">
        <is>
          <t>BaseplateSteel</t>
        </is>
      </c>
      <c r="L320" s="273" t="inlineStr">
        <is>
          <t>Baseplate_Steel</t>
        </is>
      </c>
      <c r="M320" s="273" t="inlineStr">
        <is>
          <t>Steel</t>
        </is>
      </c>
      <c r="N320" t="inlineStr">
        <is>
          <t>286T</t>
        </is>
      </c>
      <c r="O320" t="inlineStr">
        <is>
          <t>:No Drip Pan:Standard Drip Pan:</t>
        </is>
      </c>
      <c r="P320" s="235" t="inlineStr">
        <is>
          <t>Falk_Spacer</t>
        </is>
      </c>
      <c r="Q320" t="inlineStr">
        <is>
          <t>FALK 1050T31</t>
        </is>
      </c>
      <c r="R320" t="n">
        <v>96700687</v>
      </c>
      <c r="S320" s="233" t="inlineStr">
        <is>
          <t>B101821</t>
        </is>
      </c>
      <c r="T320" s="233" t="n">
        <v>2119</v>
      </c>
      <c r="U320" s="233" t="inlineStr">
        <is>
          <t>Priced</t>
        </is>
      </c>
      <c r="V320" s="273" t="inlineStr">
        <is>
          <t>LT028</t>
        </is>
      </c>
      <c r="W320" t="n">
        <v>200</v>
      </c>
    </row>
    <row r="321">
      <c r="B321" t="n">
        <v>592</v>
      </c>
      <c r="C321">
        <f>IF(K321 = "BaseplateSteel","Y","N")</f>
        <v/>
      </c>
      <c r="D321">
        <f>OR(P321 = "Woods_Sureflex", P321 = "Falk_T10_Grid")</f>
        <v/>
      </c>
      <c r="E321">
        <f>IF(AND(C321="Y", D321=TRUE),"Y","N")</f>
        <v/>
      </c>
      <c r="F321" t="inlineStr">
        <is>
          <t>ConTab_BOM_KP_Baseplates_592</t>
        </is>
      </c>
      <c r="G321">
        <f>IF(E321="Y",F321,"")</f>
        <v/>
      </c>
      <c r="H321" s="273" t="inlineStr">
        <is>
          <t>3014-5_6-KP</t>
        </is>
      </c>
      <c r="I321" s="273" t="n"/>
      <c r="J321" s="273" t="n"/>
      <c r="K321" s="273" t="inlineStr">
        <is>
          <t>BaseplateSteel</t>
        </is>
      </c>
      <c r="L321" s="273" t="inlineStr">
        <is>
          <t>Baseplate_Steel</t>
        </is>
      </c>
      <c r="M321" s="273" t="inlineStr">
        <is>
          <t>Steel</t>
        </is>
      </c>
      <c r="N321" t="inlineStr">
        <is>
          <t>324T</t>
        </is>
      </c>
      <c r="O321" t="inlineStr">
        <is>
          <t>:No Drip Pan:Standard Drip Pan:</t>
        </is>
      </c>
      <c r="P321" s="235" t="inlineStr">
        <is>
          <t>Falk_Spacer</t>
        </is>
      </c>
      <c r="Q321" t="inlineStr">
        <is>
          <t>FALK 1060T31</t>
        </is>
      </c>
      <c r="R321" t="n">
        <v>96700688</v>
      </c>
      <c r="S321" s="233" t="inlineStr">
        <is>
          <t>B101822</t>
        </is>
      </c>
      <c r="T321" s="233" t="n">
        <v>2255</v>
      </c>
      <c r="U321" s="233" t="inlineStr">
        <is>
          <t>Priced</t>
        </is>
      </c>
      <c r="V321" s="273" t="inlineStr">
        <is>
          <t>LT028</t>
        </is>
      </c>
      <c r="W321" t="n">
        <v>240</v>
      </c>
    </row>
    <row r="322">
      <c r="B322" t="n">
        <v>593</v>
      </c>
      <c r="C322">
        <f>IF(K322 = "BaseplateSteel","Y","N")</f>
        <v/>
      </c>
      <c r="D322">
        <f>OR(P322 = "Woods_Sureflex", P322 = "Falk_T10_Grid")</f>
        <v/>
      </c>
      <c r="E322">
        <f>IF(AND(C322="Y", D322=TRUE),"Y","N")</f>
        <v/>
      </c>
      <c r="F322" t="inlineStr">
        <is>
          <t>ConTab_BOM_KP_Baseplates_593</t>
        </is>
      </c>
      <c r="G322">
        <f>IF(E322="Y",F322,"")</f>
        <v/>
      </c>
      <c r="H322" s="273" t="inlineStr">
        <is>
          <t>3014-5_6-KP</t>
        </is>
      </c>
      <c r="I322" s="273" t="n"/>
      <c r="J322" s="273" t="n"/>
      <c r="K322" s="273" t="inlineStr">
        <is>
          <t>BaseplateSteel</t>
        </is>
      </c>
      <c r="L322" s="273" t="inlineStr">
        <is>
          <t>Baseplate_Steel</t>
        </is>
      </c>
      <c r="M322" s="273" t="inlineStr">
        <is>
          <t>Steel</t>
        </is>
      </c>
      <c r="N322" t="inlineStr">
        <is>
          <t>326T</t>
        </is>
      </c>
      <c r="O322" t="inlineStr">
        <is>
          <t>:No Drip Pan:Standard Drip Pan:</t>
        </is>
      </c>
      <c r="P322" s="235" t="inlineStr">
        <is>
          <t>Falk_Spacer</t>
        </is>
      </c>
      <c r="Q322" t="inlineStr">
        <is>
          <t>FALK 1060T31</t>
        </is>
      </c>
      <c r="R322" t="n">
        <v>96700688</v>
      </c>
      <c r="S322" s="233" t="inlineStr">
        <is>
          <t>B101822</t>
        </is>
      </c>
      <c r="T322" s="233" t="n">
        <v>2255</v>
      </c>
      <c r="U322" s="233" t="inlineStr">
        <is>
          <t>Priced</t>
        </is>
      </c>
      <c r="V322" s="273" t="inlineStr">
        <is>
          <t>LT028</t>
        </is>
      </c>
      <c r="W322" t="n">
        <v>240</v>
      </c>
    </row>
    <row r="323">
      <c r="B323" t="n">
        <v>602</v>
      </c>
      <c r="C323">
        <f>IF(K323 = "BaseplateSteel","Y","N")</f>
        <v/>
      </c>
      <c r="D323">
        <f>OR(P323 = "Woods_Sureflex", P323 = "Falk_T10_Grid")</f>
        <v/>
      </c>
      <c r="E323">
        <f>IF(AND(C323="Y", D323=TRUE),"Y","N")</f>
        <v/>
      </c>
      <c r="F323" t="inlineStr">
        <is>
          <t>ConTab_BOM_KP_Baseplates_602</t>
        </is>
      </c>
      <c r="G323">
        <f>IF(E323="Y",F323,"")</f>
        <v/>
      </c>
      <c r="H323" s="273" t="inlineStr">
        <is>
          <t>3014-5_6-KP</t>
        </is>
      </c>
      <c r="I323" s="273" t="n"/>
      <c r="J323" s="273" t="n"/>
      <c r="K323" s="273" t="inlineStr">
        <is>
          <t>BaseplateSteel</t>
        </is>
      </c>
      <c r="L323" s="273" t="inlineStr">
        <is>
          <t>Baseplate_Steel</t>
        </is>
      </c>
      <c r="M323" s="273" t="inlineStr">
        <is>
          <t>Steel</t>
        </is>
      </c>
      <c r="N323" t="inlineStr">
        <is>
          <t>213T</t>
        </is>
      </c>
      <c r="O323" t="inlineStr">
        <is>
          <t>:Extended Drip Pan:</t>
        </is>
      </c>
      <c r="P323" s="235" t="inlineStr">
        <is>
          <t>Woods_Sureflex</t>
        </is>
      </c>
      <c r="Q323" t="inlineStr">
        <is>
          <t>Woods 6S</t>
        </is>
      </c>
      <c r="R323" t="inlineStr">
        <is>
          <t>RTF</t>
        </is>
      </c>
      <c r="S323" s="233" t="inlineStr">
        <is>
          <t>B101827</t>
        </is>
      </c>
      <c r="T323" s="233" t="n">
        <v>1560</v>
      </c>
      <c r="U323" s="233" t="inlineStr">
        <is>
          <t>Priced</t>
        </is>
      </c>
      <c r="V323" s="273" t="inlineStr">
        <is>
          <t>LT028</t>
        </is>
      </c>
      <c r="W323" t="n">
        <v>70</v>
      </c>
    </row>
    <row r="324">
      <c r="B324" t="n">
        <v>603</v>
      </c>
      <c r="C324">
        <f>IF(K324 = "BaseplateSteel","Y","N")</f>
        <v/>
      </c>
      <c r="D324">
        <f>OR(P324 = "Woods_Sureflex", P324 = "Falk_T10_Grid")</f>
        <v/>
      </c>
      <c r="E324">
        <f>IF(AND(C324="Y", D324=TRUE),"Y","N")</f>
        <v/>
      </c>
      <c r="F324" t="inlineStr">
        <is>
          <t>ConTab_BOM_KP_Baseplates_603</t>
        </is>
      </c>
      <c r="G324">
        <f>IF(E324="Y",F324,"")</f>
        <v/>
      </c>
      <c r="H324" s="273" t="inlineStr">
        <is>
          <t>3014-5_6-KP</t>
        </is>
      </c>
      <c r="I324" s="273" t="n"/>
      <c r="J324" s="273" t="n"/>
      <c r="K324" s="273" t="inlineStr">
        <is>
          <t>BaseplateSteel</t>
        </is>
      </c>
      <c r="L324" s="273" t="inlineStr">
        <is>
          <t>Baseplate_Steel</t>
        </is>
      </c>
      <c r="M324" s="273" t="inlineStr">
        <is>
          <t>Steel</t>
        </is>
      </c>
      <c r="N324" t="inlineStr">
        <is>
          <t>215T</t>
        </is>
      </c>
      <c r="O324" t="inlineStr">
        <is>
          <t>:Extended Drip Pan:</t>
        </is>
      </c>
      <c r="P324" s="235" t="inlineStr">
        <is>
          <t>Woods_Sureflex</t>
        </is>
      </c>
      <c r="Q324" t="inlineStr">
        <is>
          <t>Woods 6S</t>
        </is>
      </c>
      <c r="R324" t="inlineStr">
        <is>
          <t>RTF</t>
        </is>
      </c>
      <c r="S324" s="233" t="inlineStr">
        <is>
          <t>B101827</t>
        </is>
      </c>
      <c r="T324" s="233" t="n">
        <v>1560</v>
      </c>
      <c r="U324" s="233" t="inlineStr">
        <is>
          <t>Priced</t>
        </is>
      </c>
      <c r="V324" s="273" t="inlineStr">
        <is>
          <t>LT028</t>
        </is>
      </c>
      <c r="W324" t="n">
        <v>70</v>
      </c>
    </row>
    <row r="325">
      <c r="B325" t="n">
        <v>604</v>
      </c>
      <c r="C325">
        <f>IF(K325 = "BaseplateSteel","Y","N")</f>
        <v/>
      </c>
      <c r="D325">
        <f>OR(P325 = "Woods_Sureflex", P325 = "Falk_T10_Grid")</f>
        <v/>
      </c>
      <c r="E325">
        <f>IF(AND(C325="Y", D325=TRUE),"Y","N")</f>
        <v/>
      </c>
      <c r="F325" t="inlineStr">
        <is>
          <t>ConTab_BOM_KP_Baseplates_604</t>
        </is>
      </c>
      <c r="G325">
        <f>IF(E325="Y",F325,"")</f>
        <v/>
      </c>
      <c r="H325" s="273" t="inlineStr">
        <is>
          <t>3014-5_6-KP</t>
        </is>
      </c>
      <c r="I325" s="273" t="n"/>
      <c r="J325" s="273" t="n"/>
      <c r="K325" s="273" t="inlineStr">
        <is>
          <t>BaseplateSteel</t>
        </is>
      </c>
      <c r="L325" s="273" t="inlineStr">
        <is>
          <t>Baseplate_Steel</t>
        </is>
      </c>
      <c r="M325" s="273" t="inlineStr">
        <is>
          <t>Steel</t>
        </is>
      </c>
      <c r="N325" t="inlineStr">
        <is>
          <t>254T</t>
        </is>
      </c>
      <c r="O325" t="inlineStr">
        <is>
          <t>:Extended Drip Pan:</t>
        </is>
      </c>
      <c r="P325" s="235" t="inlineStr">
        <is>
          <t>Woods_Sureflex</t>
        </is>
      </c>
      <c r="Q325" t="inlineStr">
        <is>
          <t>Woods 8S</t>
        </is>
      </c>
      <c r="R325" t="inlineStr">
        <is>
          <t>RTF</t>
        </is>
      </c>
      <c r="S325" s="233" t="inlineStr">
        <is>
          <t>B101828</t>
        </is>
      </c>
      <c r="T325" s="233" t="n">
        <v>1627</v>
      </c>
      <c r="U325" s="233" t="inlineStr">
        <is>
          <t>Priced</t>
        </is>
      </c>
      <c r="V325" s="273" t="inlineStr">
        <is>
          <t>LT028</t>
        </is>
      </c>
      <c r="W325" t="n">
        <v>135</v>
      </c>
    </row>
    <row r="326">
      <c r="B326" t="n">
        <v>605</v>
      </c>
      <c r="C326">
        <f>IF(K326 = "BaseplateSteel","Y","N")</f>
        <v/>
      </c>
      <c r="D326">
        <f>OR(P326 = "Woods_Sureflex", P326 = "Falk_T10_Grid")</f>
        <v/>
      </c>
      <c r="E326">
        <f>IF(AND(C326="Y", D326=TRUE),"Y","N")</f>
        <v/>
      </c>
      <c r="F326" t="inlineStr">
        <is>
          <t>ConTab_BOM_KP_Baseplates_605</t>
        </is>
      </c>
      <c r="G326">
        <f>IF(E326="Y",F326,"")</f>
        <v/>
      </c>
      <c r="H326" s="273" t="inlineStr">
        <is>
          <t>3014-5_6-KP</t>
        </is>
      </c>
      <c r="I326" s="273" t="n"/>
      <c r="J326" s="273" t="n"/>
      <c r="K326" s="273" t="inlineStr">
        <is>
          <t>BaseplateSteel</t>
        </is>
      </c>
      <c r="L326" s="273" t="inlineStr">
        <is>
          <t>Baseplate_Steel</t>
        </is>
      </c>
      <c r="M326" s="273" t="inlineStr">
        <is>
          <t>Steel</t>
        </is>
      </c>
      <c r="N326" t="inlineStr">
        <is>
          <t>256T</t>
        </is>
      </c>
      <c r="O326" t="inlineStr">
        <is>
          <t>:Extended Drip Pan:</t>
        </is>
      </c>
      <c r="P326" s="235" t="inlineStr">
        <is>
          <t>Woods_Sureflex</t>
        </is>
      </c>
      <c r="Q326" t="inlineStr">
        <is>
          <t>Woods 8S</t>
        </is>
      </c>
      <c r="R326" t="inlineStr">
        <is>
          <t>RTF</t>
        </is>
      </c>
      <c r="S326" s="233" t="inlineStr">
        <is>
          <t>B101828</t>
        </is>
      </c>
      <c r="T326" s="233" t="n">
        <v>1627</v>
      </c>
      <c r="U326" s="233" t="inlineStr">
        <is>
          <t>Priced</t>
        </is>
      </c>
      <c r="V326" s="273" t="inlineStr">
        <is>
          <t>LT028</t>
        </is>
      </c>
      <c r="W326" t="n">
        <v>135</v>
      </c>
    </row>
    <row r="327">
      <c r="B327" t="n">
        <v>606</v>
      </c>
      <c r="C327">
        <f>IF(K327 = "BaseplateSteel","Y","N")</f>
        <v/>
      </c>
      <c r="D327">
        <f>OR(P327 = "Woods_Sureflex", P327 = "Falk_T10_Grid")</f>
        <v/>
      </c>
      <c r="E327">
        <f>IF(AND(C327="Y", D327=TRUE),"Y","N")</f>
        <v/>
      </c>
      <c r="F327" t="inlineStr">
        <is>
          <t>ConTab_BOM_KP_Baseplates_606</t>
        </is>
      </c>
      <c r="G327">
        <f>IF(E327="Y",F327,"")</f>
        <v/>
      </c>
      <c r="H327" s="273" t="inlineStr">
        <is>
          <t>3014-5_6-KP</t>
        </is>
      </c>
      <c r="I327" s="273" t="n"/>
      <c r="J327" s="273" t="n"/>
      <c r="K327" s="273" t="inlineStr">
        <is>
          <t>BaseplateSteel</t>
        </is>
      </c>
      <c r="L327" s="273" t="inlineStr">
        <is>
          <t>Baseplate_Steel</t>
        </is>
      </c>
      <c r="M327" s="273" t="inlineStr">
        <is>
          <t>Steel</t>
        </is>
      </c>
      <c r="N327" t="inlineStr">
        <is>
          <t>284T</t>
        </is>
      </c>
      <c r="O327" t="inlineStr">
        <is>
          <t>:Extended Drip Pan:</t>
        </is>
      </c>
      <c r="P327" s="235" t="inlineStr">
        <is>
          <t>Woods_Sureflex</t>
        </is>
      </c>
      <c r="Q327" t="inlineStr">
        <is>
          <t>Woods 9S</t>
        </is>
      </c>
      <c r="R327" t="inlineStr">
        <is>
          <t>RTF</t>
        </is>
      </c>
      <c r="S327" s="233" t="inlineStr">
        <is>
          <t>B101829</t>
        </is>
      </c>
      <c r="T327" s="233" t="n">
        <v>1762</v>
      </c>
      <c r="U327" s="233" t="inlineStr">
        <is>
          <t>Priced</t>
        </is>
      </c>
      <c r="V327" s="273" t="inlineStr">
        <is>
          <t>LT028</t>
        </is>
      </c>
      <c r="W327" t="n">
        <v>200</v>
      </c>
    </row>
    <row r="328">
      <c r="B328" t="n">
        <v>607</v>
      </c>
      <c r="C328">
        <f>IF(K328 = "BaseplateSteel","Y","N")</f>
        <v/>
      </c>
      <c r="D328">
        <f>OR(P328 = "Woods_Sureflex", P328 = "Falk_T10_Grid")</f>
        <v/>
      </c>
      <c r="E328">
        <f>IF(AND(C328="Y", D328=TRUE),"Y","N")</f>
        <v/>
      </c>
      <c r="F328" t="inlineStr">
        <is>
          <t>ConTab_BOM_KP_Baseplates_607</t>
        </is>
      </c>
      <c r="G328">
        <f>IF(E328="Y",F328,"")</f>
        <v/>
      </c>
      <c r="H328" s="273" t="inlineStr">
        <is>
          <t>3014-5_6-KP</t>
        </is>
      </c>
      <c r="I328" s="273" t="n"/>
      <c r="J328" s="273" t="n"/>
      <c r="K328" s="273" t="inlineStr">
        <is>
          <t>BaseplateSteel</t>
        </is>
      </c>
      <c r="L328" s="273" t="inlineStr">
        <is>
          <t>Baseplate_Steel</t>
        </is>
      </c>
      <c r="M328" s="273" t="inlineStr">
        <is>
          <t>Steel</t>
        </is>
      </c>
      <c r="N328" t="inlineStr">
        <is>
          <t>286T</t>
        </is>
      </c>
      <c r="O328" t="inlineStr">
        <is>
          <t>:Extended Drip Pan:</t>
        </is>
      </c>
      <c r="P328" s="235" t="inlineStr">
        <is>
          <t>Woods_Sureflex</t>
        </is>
      </c>
      <c r="Q328" t="inlineStr">
        <is>
          <t>Woods 9S</t>
        </is>
      </c>
      <c r="R328" t="inlineStr">
        <is>
          <t>RTF</t>
        </is>
      </c>
      <c r="S328" s="233" t="inlineStr">
        <is>
          <t>B101829</t>
        </is>
      </c>
      <c r="T328" s="233" t="n">
        <v>1762</v>
      </c>
      <c r="U328" s="233" t="inlineStr">
        <is>
          <t>Priced</t>
        </is>
      </c>
      <c r="V328" s="273" t="inlineStr">
        <is>
          <t>LT028</t>
        </is>
      </c>
      <c r="W328" t="n">
        <v>200</v>
      </c>
    </row>
    <row r="329">
      <c r="B329" t="n">
        <v>608</v>
      </c>
      <c r="C329">
        <f>IF(K329 = "BaseplateSteel","Y","N")</f>
        <v/>
      </c>
      <c r="D329">
        <f>OR(P329 = "Woods_Sureflex", P329 = "Falk_T10_Grid")</f>
        <v/>
      </c>
      <c r="E329">
        <f>IF(AND(C329="Y", D329=TRUE),"Y","N")</f>
        <v/>
      </c>
      <c r="F329" t="inlineStr">
        <is>
          <t>ConTab_BOM_KP_Baseplates_608</t>
        </is>
      </c>
      <c r="G329">
        <f>IF(E329="Y",F329,"")</f>
        <v/>
      </c>
      <c r="H329" s="273" t="inlineStr">
        <is>
          <t>3014-5_6-KP</t>
        </is>
      </c>
      <c r="I329" s="273" t="n"/>
      <c r="J329" s="273" t="n"/>
      <c r="K329" s="273" t="inlineStr">
        <is>
          <t>BaseplateSteel</t>
        </is>
      </c>
      <c r="L329" s="273" t="inlineStr">
        <is>
          <t>Baseplate_Steel</t>
        </is>
      </c>
      <c r="M329" s="273" t="inlineStr">
        <is>
          <t>Steel</t>
        </is>
      </c>
      <c r="N329" t="inlineStr">
        <is>
          <t>324T</t>
        </is>
      </c>
      <c r="O329" t="inlineStr">
        <is>
          <t>:Extended Drip Pan:</t>
        </is>
      </c>
      <c r="P329" s="235" t="inlineStr">
        <is>
          <t>Woods_Sureflex</t>
        </is>
      </c>
      <c r="Q329" t="inlineStr">
        <is>
          <t>Woods 10S</t>
        </is>
      </c>
      <c r="R329" t="inlineStr">
        <is>
          <t>RTF</t>
        </is>
      </c>
      <c r="S329" s="233" t="inlineStr">
        <is>
          <t>B101830</t>
        </is>
      </c>
      <c r="T329" s="233" t="n">
        <v>1899</v>
      </c>
      <c r="U329" s="233" t="inlineStr">
        <is>
          <t>Priced</t>
        </is>
      </c>
      <c r="V329" s="273" t="inlineStr">
        <is>
          <t>LT028</t>
        </is>
      </c>
      <c r="W329" t="n">
        <v>240</v>
      </c>
    </row>
    <row r="330">
      <c r="B330" t="n">
        <v>609</v>
      </c>
      <c r="C330">
        <f>IF(K330 = "BaseplateSteel","Y","N")</f>
        <v/>
      </c>
      <c r="D330">
        <f>OR(P330 = "Woods_Sureflex", P330 = "Falk_T10_Grid")</f>
        <v/>
      </c>
      <c r="E330">
        <f>IF(AND(C330="Y", D330=TRUE),"Y","N")</f>
        <v/>
      </c>
      <c r="F330" t="inlineStr">
        <is>
          <t>ConTab_BOM_KP_Baseplates_609</t>
        </is>
      </c>
      <c r="G330">
        <f>IF(E330="Y",F330,"")</f>
        <v/>
      </c>
      <c r="H330" s="273" t="inlineStr">
        <is>
          <t>3014-5_6-KP</t>
        </is>
      </c>
      <c r="I330" s="273" t="n"/>
      <c r="J330" s="273" t="n"/>
      <c r="K330" s="273" t="inlineStr">
        <is>
          <t>BaseplateSteel</t>
        </is>
      </c>
      <c r="L330" s="273" t="inlineStr">
        <is>
          <t>Baseplate_Steel</t>
        </is>
      </c>
      <c r="M330" s="273" t="inlineStr">
        <is>
          <t>Steel</t>
        </is>
      </c>
      <c r="N330" t="inlineStr">
        <is>
          <t>326T</t>
        </is>
      </c>
      <c r="O330" t="inlineStr">
        <is>
          <t>:Extended Drip Pan:</t>
        </is>
      </c>
      <c r="P330" s="235" t="inlineStr">
        <is>
          <t>Woods_Sureflex</t>
        </is>
      </c>
      <c r="Q330" t="inlineStr">
        <is>
          <t>Woods 10S</t>
        </is>
      </c>
      <c r="R330" t="inlineStr">
        <is>
          <t>RTF</t>
        </is>
      </c>
      <c r="S330" s="233" t="inlineStr">
        <is>
          <t>B101830</t>
        </is>
      </c>
      <c r="T330" s="233" t="n">
        <v>1899</v>
      </c>
      <c r="U330" s="233" t="inlineStr">
        <is>
          <t>Priced</t>
        </is>
      </c>
      <c r="V330" s="273" t="inlineStr">
        <is>
          <t>LT028</t>
        </is>
      </c>
      <c r="W330" t="n">
        <v>240</v>
      </c>
    </row>
    <row r="331">
      <c r="B331" t="n">
        <v>610</v>
      </c>
      <c r="C331">
        <f>IF(K331 = "BaseplateSteel","Y","N")</f>
        <v/>
      </c>
      <c r="D331">
        <f>OR(P331 = "Woods_Sureflex", P331 = "Falk_T10_Grid")</f>
        <v/>
      </c>
      <c r="E331">
        <f>IF(AND(C331="Y", D331=TRUE),"Y","N")</f>
        <v/>
      </c>
      <c r="F331" t="inlineStr">
        <is>
          <t>ConTab_BOM_KP_Baseplates_610</t>
        </is>
      </c>
      <c r="G331">
        <f>IF(E331="Y",F331,"")</f>
        <v/>
      </c>
      <c r="H331" s="273" t="inlineStr">
        <is>
          <t>3014-5_6-KP</t>
        </is>
      </c>
      <c r="I331" s="273" t="n"/>
      <c r="J331" s="273" t="n"/>
      <c r="K331" s="273" t="inlineStr">
        <is>
          <t>BaseplateSteel</t>
        </is>
      </c>
      <c r="L331" s="273" t="inlineStr">
        <is>
          <t>Baseplate_Steel</t>
        </is>
      </c>
      <c r="M331" s="273" t="inlineStr">
        <is>
          <t>Steel</t>
        </is>
      </c>
      <c r="N331" t="inlineStr">
        <is>
          <t>213T</t>
        </is>
      </c>
      <c r="O331" t="inlineStr">
        <is>
          <t>:Extended Drip Pan:</t>
        </is>
      </c>
      <c r="P331" s="235" t="inlineStr">
        <is>
          <t>Falk_T10_Grid</t>
        </is>
      </c>
      <c r="Q331" t="inlineStr">
        <is>
          <t>FALK 1040T10</t>
        </is>
      </c>
      <c r="R331" t="inlineStr">
        <is>
          <t>RTF</t>
        </is>
      </c>
      <c r="S331" s="233" t="inlineStr">
        <is>
          <t>B101831</t>
        </is>
      </c>
      <c r="T331" s="233" t="n">
        <v>1560</v>
      </c>
      <c r="U331" s="233" t="inlineStr">
        <is>
          <t>Priced</t>
        </is>
      </c>
      <c r="V331" s="273" t="inlineStr">
        <is>
          <t>LT028</t>
        </is>
      </c>
      <c r="W331" t="n">
        <v>70</v>
      </c>
    </row>
    <row r="332">
      <c r="B332" t="n">
        <v>611</v>
      </c>
      <c r="C332">
        <f>IF(K332 = "BaseplateSteel","Y","N")</f>
        <v/>
      </c>
      <c r="D332">
        <f>OR(P332 = "Woods_Sureflex", P332 = "Falk_T10_Grid")</f>
        <v/>
      </c>
      <c r="E332">
        <f>IF(AND(C332="Y", D332=TRUE),"Y","N")</f>
        <v/>
      </c>
      <c r="F332" t="inlineStr">
        <is>
          <t>ConTab_BOM_KP_Baseplates_611</t>
        </is>
      </c>
      <c r="G332">
        <f>IF(E332="Y",F332,"")</f>
        <v/>
      </c>
      <c r="H332" s="273" t="inlineStr">
        <is>
          <t>3014-5_6-KP</t>
        </is>
      </c>
      <c r="I332" s="273" t="n"/>
      <c r="J332" s="273" t="n"/>
      <c r="K332" s="273" t="inlineStr">
        <is>
          <t>BaseplateSteel</t>
        </is>
      </c>
      <c r="L332" s="273" t="inlineStr">
        <is>
          <t>Baseplate_Steel</t>
        </is>
      </c>
      <c r="M332" s="273" t="inlineStr">
        <is>
          <t>Steel</t>
        </is>
      </c>
      <c r="N332" t="inlineStr">
        <is>
          <t>215T</t>
        </is>
      </c>
      <c r="O332" t="inlineStr">
        <is>
          <t>:Extended Drip Pan:</t>
        </is>
      </c>
      <c r="P332" s="235" t="inlineStr">
        <is>
          <t>Falk_T10_Grid</t>
        </is>
      </c>
      <c r="Q332" t="inlineStr">
        <is>
          <t>FALK 1040T10</t>
        </is>
      </c>
      <c r="R332" t="inlineStr">
        <is>
          <t>RTF</t>
        </is>
      </c>
      <c r="S332" s="233" t="inlineStr">
        <is>
          <t>B101831</t>
        </is>
      </c>
      <c r="T332" s="233" t="n">
        <v>1560</v>
      </c>
      <c r="U332" s="233" t="inlineStr">
        <is>
          <t>Priced</t>
        </is>
      </c>
      <c r="V332" s="273" t="inlineStr">
        <is>
          <t>LT028</t>
        </is>
      </c>
      <c r="W332" t="n">
        <v>70</v>
      </c>
    </row>
    <row r="333">
      <c r="B333" t="n">
        <v>612</v>
      </c>
      <c r="C333">
        <f>IF(K333 = "BaseplateSteel","Y","N")</f>
        <v/>
      </c>
      <c r="D333">
        <f>OR(P333 = "Woods_Sureflex", P333 = "Falk_T10_Grid")</f>
        <v/>
      </c>
      <c r="E333">
        <f>IF(AND(C333="Y", D333=TRUE),"Y","N")</f>
        <v/>
      </c>
      <c r="F333" t="inlineStr">
        <is>
          <t>ConTab_BOM_KP_Baseplates_612</t>
        </is>
      </c>
      <c r="G333">
        <f>IF(E333="Y",F333,"")</f>
        <v/>
      </c>
      <c r="H333" s="273" t="inlineStr">
        <is>
          <t>3014-5_6-KP</t>
        </is>
      </c>
      <c r="I333" s="273" t="n"/>
      <c r="J333" s="273" t="n"/>
      <c r="K333" s="273" t="inlineStr">
        <is>
          <t>BaseplateSteel</t>
        </is>
      </c>
      <c r="L333" s="273" t="inlineStr">
        <is>
          <t>Baseplate_Steel</t>
        </is>
      </c>
      <c r="M333" s="273" t="inlineStr">
        <is>
          <t>Steel</t>
        </is>
      </c>
      <c r="N333" t="inlineStr">
        <is>
          <t>254T</t>
        </is>
      </c>
      <c r="O333" t="inlineStr">
        <is>
          <t>:Extended Drip Pan:</t>
        </is>
      </c>
      <c r="P333" s="235" t="inlineStr">
        <is>
          <t>Falk_T10_Grid</t>
        </is>
      </c>
      <c r="Q333" t="inlineStr">
        <is>
          <t>FALK 1040T10</t>
        </is>
      </c>
      <c r="R333" t="inlineStr">
        <is>
          <t>RTF</t>
        </is>
      </c>
      <c r="S333" s="233" t="inlineStr">
        <is>
          <t>B101832</t>
        </is>
      </c>
      <c r="T333" s="233" t="n">
        <v>1627</v>
      </c>
      <c r="U333" s="233" t="inlineStr">
        <is>
          <t>Priced</t>
        </is>
      </c>
      <c r="V333" s="273" t="inlineStr">
        <is>
          <t>LT028</t>
        </is>
      </c>
      <c r="W333" t="n">
        <v>135</v>
      </c>
    </row>
    <row r="334">
      <c r="B334" t="n">
        <v>613</v>
      </c>
      <c r="C334">
        <f>IF(K334 = "BaseplateSteel","Y","N")</f>
        <v/>
      </c>
      <c r="D334">
        <f>OR(P334 = "Woods_Sureflex", P334 = "Falk_T10_Grid")</f>
        <v/>
      </c>
      <c r="E334">
        <f>IF(AND(C334="Y", D334=TRUE),"Y","N")</f>
        <v/>
      </c>
      <c r="F334" t="inlineStr">
        <is>
          <t>ConTab_BOM_KP_Baseplates_613</t>
        </is>
      </c>
      <c r="G334">
        <f>IF(E334="Y",F334,"")</f>
        <v/>
      </c>
      <c r="H334" s="273" t="inlineStr">
        <is>
          <t>3014-5_6-KP</t>
        </is>
      </c>
      <c r="I334" s="273" t="n"/>
      <c r="J334" s="273" t="n"/>
      <c r="K334" s="273" t="inlineStr">
        <is>
          <t>BaseplateSteel</t>
        </is>
      </c>
      <c r="L334" s="273" t="inlineStr">
        <is>
          <t>Baseplate_Steel</t>
        </is>
      </c>
      <c r="M334" s="273" t="inlineStr">
        <is>
          <t>Steel</t>
        </is>
      </c>
      <c r="N334" t="inlineStr">
        <is>
          <t>256T</t>
        </is>
      </c>
      <c r="O334" t="inlineStr">
        <is>
          <t>:Extended Drip Pan:</t>
        </is>
      </c>
      <c r="P334" s="235" t="inlineStr">
        <is>
          <t>Falk_T10_Grid</t>
        </is>
      </c>
      <c r="Q334" t="inlineStr">
        <is>
          <t>FALK 1040T10</t>
        </is>
      </c>
      <c r="R334" t="inlineStr">
        <is>
          <t>RTF</t>
        </is>
      </c>
      <c r="S334" s="233" t="inlineStr">
        <is>
          <t>B101832</t>
        </is>
      </c>
      <c r="T334" s="233" t="n">
        <v>1627</v>
      </c>
      <c r="U334" s="233" t="inlineStr">
        <is>
          <t>Priced</t>
        </is>
      </c>
      <c r="V334" s="273" t="inlineStr">
        <is>
          <t>LT028</t>
        </is>
      </c>
      <c r="W334" t="n">
        <v>135</v>
      </c>
    </row>
    <row r="335">
      <c r="B335" t="n">
        <v>614</v>
      </c>
      <c r="C335">
        <f>IF(K335 = "BaseplateSteel","Y","N")</f>
        <v/>
      </c>
      <c r="D335">
        <f>OR(P335 = "Woods_Sureflex", P335 = "Falk_T10_Grid")</f>
        <v/>
      </c>
      <c r="E335">
        <f>IF(AND(C335="Y", D335=TRUE),"Y","N")</f>
        <v/>
      </c>
      <c r="F335" t="inlineStr">
        <is>
          <t>ConTab_BOM_KP_Baseplates_614</t>
        </is>
      </c>
      <c r="G335">
        <f>IF(E335="Y",F335,"")</f>
        <v/>
      </c>
      <c r="H335" s="273" t="inlineStr">
        <is>
          <t>3014-5_6-KP</t>
        </is>
      </c>
      <c r="I335" s="273" t="n"/>
      <c r="J335" s="273" t="n"/>
      <c r="K335" s="273" t="inlineStr">
        <is>
          <t>BaseplateSteel</t>
        </is>
      </c>
      <c r="L335" s="273" t="inlineStr">
        <is>
          <t>Baseplate_Steel</t>
        </is>
      </c>
      <c r="M335" s="273" t="inlineStr">
        <is>
          <t>Steel</t>
        </is>
      </c>
      <c r="N335" t="inlineStr">
        <is>
          <t>284T</t>
        </is>
      </c>
      <c r="O335" t="inlineStr">
        <is>
          <t>:Extended Drip Pan:</t>
        </is>
      </c>
      <c r="P335" s="235" t="inlineStr">
        <is>
          <t>Falk_T10_Grid</t>
        </is>
      </c>
      <c r="Q335" t="inlineStr">
        <is>
          <t>FALK 1050T10</t>
        </is>
      </c>
      <c r="R335" t="inlineStr">
        <is>
          <t>RTF</t>
        </is>
      </c>
      <c r="S335" s="233" t="inlineStr">
        <is>
          <t>B101833</t>
        </is>
      </c>
      <c r="T335" s="233" t="n">
        <v>1762</v>
      </c>
      <c r="U335" s="233" t="inlineStr">
        <is>
          <t>Priced</t>
        </is>
      </c>
      <c r="V335" s="273" t="inlineStr">
        <is>
          <t>LT028</t>
        </is>
      </c>
      <c r="W335" t="n">
        <v>200</v>
      </c>
    </row>
    <row r="336">
      <c r="B336" t="n">
        <v>615</v>
      </c>
      <c r="C336">
        <f>IF(K336 = "BaseplateSteel","Y","N")</f>
        <v/>
      </c>
      <c r="D336">
        <f>OR(P336 = "Woods_Sureflex", P336 = "Falk_T10_Grid")</f>
        <v/>
      </c>
      <c r="E336">
        <f>IF(AND(C336="Y", D336=TRUE),"Y","N")</f>
        <v/>
      </c>
      <c r="F336" t="inlineStr">
        <is>
          <t>ConTab_BOM_KP_Baseplates_615</t>
        </is>
      </c>
      <c r="G336">
        <f>IF(E336="Y",F336,"")</f>
        <v/>
      </c>
      <c r="H336" s="273" t="inlineStr">
        <is>
          <t>3014-5_6-KP</t>
        </is>
      </c>
      <c r="I336" s="273" t="n"/>
      <c r="J336" s="273" t="n"/>
      <c r="K336" s="273" t="inlineStr">
        <is>
          <t>BaseplateSteel</t>
        </is>
      </c>
      <c r="L336" s="273" t="inlineStr">
        <is>
          <t>Baseplate_Steel</t>
        </is>
      </c>
      <c r="M336" s="273" t="inlineStr">
        <is>
          <t>Steel</t>
        </is>
      </c>
      <c r="N336" t="inlineStr">
        <is>
          <t>286T</t>
        </is>
      </c>
      <c r="O336" t="inlineStr">
        <is>
          <t>:Extended Drip Pan:</t>
        </is>
      </c>
      <c r="P336" s="235" t="inlineStr">
        <is>
          <t>Falk_T10_Grid</t>
        </is>
      </c>
      <c r="Q336" t="inlineStr">
        <is>
          <t>FALK 1050T10</t>
        </is>
      </c>
      <c r="R336" t="inlineStr">
        <is>
          <t>RTF</t>
        </is>
      </c>
      <c r="S336" s="233" t="inlineStr">
        <is>
          <t>B101833</t>
        </is>
      </c>
      <c r="T336" s="233" t="n">
        <v>1762</v>
      </c>
      <c r="U336" s="233" t="inlineStr">
        <is>
          <t>Priced</t>
        </is>
      </c>
      <c r="V336" s="273" t="inlineStr">
        <is>
          <t>LT028</t>
        </is>
      </c>
      <c r="W336" t="n">
        <v>200</v>
      </c>
    </row>
    <row r="337">
      <c r="B337" t="n">
        <v>616</v>
      </c>
      <c r="C337">
        <f>IF(K337 = "BaseplateSteel","Y","N")</f>
        <v/>
      </c>
      <c r="D337">
        <f>OR(P337 = "Woods_Sureflex", P337 = "Falk_T10_Grid")</f>
        <v/>
      </c>
      <c r="E337">
        <f>IF(AND(C337="Y", D337=TRUE),"Y","N")</f>
        <v/>
      </c>
      <c r="F337" t="inlineStr">
        <is>
          <t>ConTab_BOM_KP_Baseplates_616</t>
        </is>
      </c>
      <c r="G337">
        <f>IF(E337="Y",F337,"")</f>
        <v/>
      </c>
      <c r="H337" s="273" t="inlineStr">
        <is>
          <t>3014-5_6-KP</t>
        </is>
      </c>
      <c r="I337" s="273" t="n"/>
      <c r="J337" s="273" t="n"/>
      <c r="K337" s="273" t="inlineStr">
        <is>
          <t>BaseplateSteel</t>
        </is>
      </c>
      <c r="L337" s="273" t="inlineStr">
        <is>
          <t>Baseplate_Steel</t>
        </is>
      </c>
      <c r="M337" s="273" t="inlineStr">
        <is>
          <t>Steel</t>
        </is>
      </c>
      <c r="N337" t="inlineStr">
        <is>
          <t>324T</t>
        </is>
      </c>
      <c r="O337" t="inlineStr">
        <is>
          <t>:Extended Drip Pan:</t>
        </is>
      </c>
      <c r="P337" s="235" t="inlineStr">
        <is>
          <t>Falk_T10_Grid</t>
        </is>
      </c>
      <c r="Q337" t="inlineStr">
        <is>
          <t>FALK 1060T10</t>
        </is>
      </c>
      <c r="R337" t="inlineStr">
        <is>
          <t>RTF</t>
        </is>
      </c>
      <c r="S337" s="233" t="inlineStr">
        <is>
          <t>B101834</t>
        </is>
      </c>
      <c r="T337" s="233" t="n">
        <v>1899</v>
      </c>
      <c r="U337" s="233" t="inlineStr">
        <is>
          <t>Priced</t>
        </is>
      </c>
      <c r="V337" s="273" t="inlineStr">
        <is>
          <t>LT028</t>
        </is>
      </c>
      <c r="W337" t="n">
        <v>240</v>
      </c>
    </row>
    <row r="338">
      <c r="B338" t="n">
        <v>617</v>
      </c>
      <c r="C338">
        <f>IF(K338 = "BaseplateSteel","Y","N")</f>
        <v/>
      </c>
      <c r="D338">
        <f>OR(P338 = "Woods_Sureflex", P338 = "Falk_T10_Grid")</f>
        <v/>
      </c>
      <c r="E338">
        <f>IF(AND(C338="Y", D338=TRUE),"Y","N")</f>
        <v/>
      </c>
      <c r="F338" t="inlineStr">
        <is>
          <t>ConTab_BOM_KP_Baseplates_617</t>
        </is>
      </c>
      <c r="G338">
        <f>IF(E338="Y",F338,"")</f>
        <v/>
      </c>
      <c r="H338" s="273" t="inlineStr">
        <is>
          <t>3014-5_6-KP</t>
        </is>
      </c>
      <c r="I338" s="273" t="n"/>
      <c r="J338" s="273" t="n"/>
      <c r="K338" s="273" t="inlineStr">
        <is>
          <t>BaseplateSteel</t>
        </is>
      </c>
      <c r="L338" s="273" t="inlineStr">
        <is>
          <t>Baseplate_Steel</t>
        </is>
      </c>
      <c r="M338" s="273" t="inlineStr">
        <is>
          <t>Steel</t>
        </is>
      </c>
      <c r="N338" t="inlineStr">
        <is>
          <t>326T</t>
        </is>
      </c>
      <c r="O338" t="inlineStr">
        <is>
          <t>:Extended Drip Pan:</t>
        </is>
      </c>
      <c r="P338" s="235" t="inlineStr">
        <is>
          <t>Falk_T10_Grid</t>
        </is>
      </c>
      <c r="Q338" t="inlineStr">
        <is>
          <t>FALK 1060T10</t>
        </is>
      </c>
      <c r="R338" t="inlineStr">
        <is>
          <t>RTF</t>
        </is>
      </c>
      <c r="S338" s="233" t="inlineStr">
        <is>
          <t>B101834</t>
        </is>
      </c>
      <c r="T338" s="233" t="n">
        <v>1899</v>
      </c>
      <c r="U338" s="233" t="inlineStr">
        <is>
          <t>Priced</t>
        </is>
      </c>
      <c r="V338" s="273" t="inlineStr">
        <is>
          <t>LT028</t>
        </is>
      </c>
      <c r="W338" t="n">
        <v>240</v>
      </c>
    </row>
    <row r="339">
      <c r="B339" t="n">
        <v>626</v>
      </c>
      <c r="C339">
        <f>IF(K339 = "BaseplateSteel","Y","N")</f>
        <v/>
      </c>
      <c r="D339">
        <f>OR(P339 = "Woods_Sureflex", P339 = "Falk_T10_Grid")</f>
        <v/>
      </c>
      <c r="E339">
        <f>IF(AND(C339="Y", D339=TRUE),"Y","N")</f>
        <v/>
      </c>
      <c r="F339" t="inlineStr">
        <is>
          <t>ConTab_BOM_KP_Baseplates_626</t>
        </is>
      </c>
      <c r="G339">
        <f>IF(E339="Y",F339,"")</f>
        <v/>
      </c>
      <c r="H339" s="273" t="inlineStr">
        <is>
          <t>3014-5_6-KP</t>
        </is>
      </c>
      <c r="I339" s="273" t="n"/>
      <c r="J339" s="273" t="n"/>
      <c r="K339" s="273" t="inlineStr">
        <is>
          <t>BaseplateSteel</t>
        </is>
      </c>
      <c r="L339" s="273" t="inlineStr">
        <is>
          <t>Baseplate_Steel</t>
        </is>
      </c>
      <c r="M339" s="273" t="inlineStr">
        <is>
          <t>Steel</t>
        </is>
      </c>
      <c r="N339" t="inlineStr">
        <is>
          <t>213T</t>
        </is>
      </c>
      <c r="O339" t="inlineStr">
        <is>
          <t>:Extended Drip Pan:</t>
        </is>
      </c>
      <c r="P339" s="235" t="inlineStr">
        <is>
          <t>Woods_Spacer</t>
        </is>
      </c>
      <c r="Q339" t="inlineStr">
        <is>
          <t>Woods 6SC</t>
        </is>
      </c>
      <c r="R339" t="inlineStr">
        <is>
          <t>RTF</t>
        </is>
      </c>
      <c r="S339" s="233" t="inlineStr">
        <is>
          <t>B101839</t>
        </is>
      </c>
      <c r="T339" s="233" t="n">
        <v>2107</v>
      </c>
      <c r="U339" s="233" t="inlineStr">
        <is>
          <t>Priced</t>
        </is>
      </c>
      <c r="V339" s="273" t="inlineStr">
        <is>
          <t>LT028</t>
        </is>
      </c>
      <c r="W339" t="n">
        <v>70</v>
      </c>
    </row>
    <row r="340">
      <c r="B340" t="n">
        <v>627</v>
      </c>
      <c r="C340">
        <f>IF(K340 = "BaseplateSteel","Y","N")</f>
        <v/>
      </c>
      <c r="D340">
        <f>OR(P340 = "Woods_Sureflex", P340 = "Falk_T10_Grid")</f>
        <v/>
      </c>
      <c r="E340">
        <f>IF(AND(C340="Y", D340=TRUE),"Y","N")</f>
        <v/>
      </c>
      <c r="F340" t="inlineStr">
        <is>
          <t>ConTab_BOM_KP_Baseplates_627</t>
        </is>
      </c>
      <c r="G340">
        <f>IF(E340="Y",F340,"")</f>
        <v/>
      </c>
      <c r="H340" s="273" t="inlineStr">
        <is>
          <t>3014-5_6-KP</t>
        </is>
      </c>
      <c r="I340" s="273" t="n"/>
      <c r="J340" s="273" t="n"/>
      <c r="K340" s="273" t="inlineStr">
        <is>
          <t>BaseplateSteel</t>
        </is>
      </c>
      <c r="L340" s="273" t="inlineStr">
        <is>
          <t>Baseplate_Steel</t>
        </is>
      </c>
      <c r="M340" s="273" t="inlineStr">
        <is>
          <t>Steel</t>
        </is>
      </c>
      <c r="N340" t="inlineStr">
        <is>
          <t>215T</t>
        </is>
      </c>
      <c r="O340" t="inlineStr">
        <is>
          <t>:Extended Drip Pan:</t>
        </is>
      </c>
      <c r="P340" s="235" t="inlineStr">
        <is>
          <t>Woods_Spacer</t>
        </is>
      </c>
      <c r="Q340" t="inlineStr">
        <is>
          <t>Woods 6SC</t>
        </is>
      </c>
      <c r="R340" t="inlineStr">
        <is>
          <t>RTF</t>
        </is>
      </c>
      <c r="S340" s="233" t="inlineStr">
        <is>
          <t>B101839</t>
        </is>
      </c>
      <c r="T340" s="233" t="n">
        <v>2107</v>
      </c>
      <c r="U340" s="233" t="inlineStr">
        <is>
          <t>Priced</t>
        </is>
      </c>
      <c r="V340" s="273" t="inlineStr">
        <is>
          <t>LT028</t>
        </is>
      </c>
      <c r="W340" t="n">
        <v>70</v>
      </c>
    </row>
    <row r="341">
      <c r="B341" t="n">
        <v>628</v>
      </c>
      <c r="C341">
        <f>IF(K341 = "BaseplateSteel","Y","N")</f>
        <v/>
      </c>
      <c r="D341">
        <f>OR(P341 = "Woods_Sureflex", P341 = "Falk_T10_Grid")</f>
        <v/>
      </c>
      <c r="E341">
        <f>IF(AND(C341="Y", D341=TRUE),"Y","N")</f>
        <v/>
      </c>
      <c r="F341" t="inlineStr">
        <is>
          <t>ConTab_BOM_KP_Baseplates_628</t>
        </is>
      </c>
      <c r="G341">
        <f>IF(E341="Y",F341,"")</f>
        <v/>
      </c>
      <c r="H341" s="273" t="inlineStr">
        <is>
          <t>3014-5_6-KP</t>
        </is>
      </c>
      <c r="I341" s="273" t="n"/>
      <c r="J341" s="273" t="n"/>
      <c r="K341" s="273" t="inlineStr">
        <is>
          <t>BaseplateSteel</t>
        </is>
      </c>
      <c r="L341" s="273" t="inlineStr">
        <is>
          <t>Baseplate_Steel</t>
        </is>
      </c>
      <c r="M341" s="273" t="inlineStr">
        <is>
          <t>Steel</t>
        </is>
      </c>
      <c r="N341" t="inlineStr">
        <is>
          <t>254T</t>
        </is>
      </c>
      <c r="O341" t="inlineStr">
        <is>
          <t>:Extended Drip Pan:</t>
        </is>
      </c>
      <c r="P341" s="235" t="inlineStr">
        <is>
          <t>Woods_Spacer</t>
        </is>
      </c>
      <c r="Q341" t="inlineStr">
        <is>
          <t>Woods 8SC</t>
        </is>
      </c>
      <c r="R341" t="inlineStr">
        <is>
          <t>RTF</t>
        </is>
      </c>
      <c r="S341" s="233" t="inlineStr">
        <is>
          <t>B101840</t>
        </is>
      </c>
      <c r="T341" s="233" t="n">
        <v>2172</v>
      </c>
      <c r="U341" s="233" t="inlineStr">
        <is>
          <t>Priced</t>
        </is>
      </c>
      <c r="V341" s="273" t="inlineStr">
        <is>
          <t>LT028</t>
        </is>
      </c>
      <c r="W341" t="n">
        <v>135</v>
      </c>
    </row>
    <row r="342">
      <c r="B342" t="n">
        <v>629</v>
      </c>
      <c r="C342">
        <f>IF(K342 = "BaseplateSteel","Y","N")</f>
        <v/>
      </c>
      <c r="D342">
        <f>OR(P342 = "Woods_Sureflex", P342 = "Falk_T10_Grid")</f>
        <v/>
      </c>
      <c r="E342">
        <f>IF(AND(C342="Y", D342=TRUE),"Y","N")</f>
        <v/>
      </c>
      <c r="F342" t="inlineStr">
        <is>
          <t>ConTab_BOM_KP_Baseplates_629</t>
        </is>
      </c>
      <c r="G342">
        <f>IF(E342="Y",F342,"")</f>
        <v/>
      </c>
      <c r="H342" s="273" t="inlineStr">
        <is>
          <t>3014-5_6-KP</t>
        </is>
      </c>
      <c r="I342" s="273" t="n"/>
      <c r="J342" s="273" t="n"/>
      <c r="K342" s="273" t="inlineStr">
        <is>
          <t>BaseplateSteel</t>
        </is>
      </c>
      <c r="L342" s="273" t="inlineStr">
        <is>
          <t>Baseplate_Steel</t>
        </is>
      </c>
      <c r="M342" s="273" t="inlineStr">
        <is>
          <t>Steel</t>
        </is>
      </c>
      <c r="N342" t="inlineStr">
        <is>
          <t>256T</t>
        </is>
      </c>
      <c r="O342" t="inlineStr">
        <is>
          <t>:Extended Drip Pan:</t>
        </is>
      </c>
      <c r="P342" s="235" t="inlineStr">
        <is>
          <t>Woods_Spacer</t>
        </is>
      </c>
      <c r="Q342" t="inlineStr">
        <is>
          <t>Woods 8SC</t>
        </is>
      </c>
      <c r="R342" t="inlineStr">
        <is>
          <t>RTF</t>
        </is>
      </c>
      <c r="S342" s="233" t="inlineStr">
        <is>
          <t>B101840</t>
        </is>
      </c>
      <c r="T342" s="233" t="n">
        <v>2172</v>
      </c>
      <c r="U342" s="233" t="inlineStr">
        <is>
          <t>Priced</t>
        </is>
      </c>
      <c r="V342" s="273" t="inlineStr">
        <is>
          <t>LT028</t>
        </is>
      </c>
      <c r="W342" t="n">
        <v>135</v>
      </c>
    </row>
    <row r="343">
      <c r="B343" t="n">
        <v>630</v>
      </c>
      <c r="C343">
        <f>IF(K343 = "BaseplateSteel","Y","N")</f>
        <v/>
      </c>
      <c r="D343">
        <f>OR(P343 = "Woods_Sureflex", P343 = "Falk_T10_Grid")</f>
        <v/>
      </c>
      <c r="E343">
        <f>IF(AND(C343="Y", D343=TRUE),"Y","N")</f>
        <v/>
      </c>
      <c r="F343" t="inlineStr">
        <is>
          <t>ConTab_BOM_KP_Baseplates_630</t>
        </is>
      </c>
      <c r="G343">
        <f>IF(E343="Y",F343,"")</f>
        <v/>
      </c>
      <c r="H343" s="273" t="inlineStr">
        <is>
          <t>3014-5_6-KP</t>
        </is>
      </c>
      <c r="I343" s="273" t="n"/>
      <c r="J343" s="273" t="n"/>
      <c r="K343" s="273" t="inlineStr">
        <is>
          <t>BaseplateSteel</t>
        </is>
      </c>
      <c r="L343" s="273" t="inlineStr">
        <is>
          <t>Baseplate_Steel</t>
        </is>
      </c>
      <c r="M343" s="273" t="inlineStr">
        <is>
          <t>Steel</t>
        </is>
      </c>
      <c r="N343" t="inlineStr">
        <is>
          <t>284T</t>
        </is>
      </c>
      <c r="O343" t="inlineStr">
        <is>
          <t>:Extended Drip Pan:</t>
        </is>
      </c>
      <c r="P343" s="235" t="inlineStr">
        <is>
          <t>Woods_Spacer</t>
        </is>
      </c>
      <c r="Q343" t="inlineStr">
        <is>
          <t>Woods 9SC</t>
        </is>
      </c>
      <c r="R343" t="inlineStr">
        <is>
          <t>RTF</t>
        </is>
      </c>
      <c r="S343" s="233" t="inlineStr">
        <is>
          <t>B101841</t>
        </is>
      </c>
      <c r="T343" s="233" t="n">
        <v>2309</v>
      </c>
      <c r="U343" s="233" t="inlineStr">
        <is>
          <t>Priced</t>
        </is>
      </c>
      <c r="V343" s="273" t="inlineStr">
        <is>
          <t>LT028</t>
        </is>
      </c>
      <c r="W343" t="n">
        <v>200</v>
      </c>
    </row>
    <row r="344">
      <c r="B344" t="n">
        <v>631</v>
      </c>
      <c r="C344">
        <f>IF(K344 = "BaseplateSteel","Y","N")</f>
        <v/>
      </c>
      <c r="D344">
        <f>OR(P344 = "Woods_Sureflex", P344 = "Falk_T10_Grid")</f>
        <v/>
      </c>
      <c r="E344">
        <f>IF(AND(C344="Y", D344=TRUE),"Y","N")</f>
        <v/>
      </c>
      <c r="F344" t="inlineStr">
        <is>
          <t>ConTab_BOM_KP_Baseplates_631</t>
        </is>
      </c>
      <c r="G344">
        <f>IF(E344="Y",F344,"")</f>
        <v/>
      </c>
      <c r="H344" s="273" t="inlineStr">
        <is>
          <t>3014-5_6-KP</t>
        </is>
      </c>
      <c r="I344" s="273" t="n"/>
      <c r="J344" s="273" t="n"/>
      <c r="K344" s="273" t="inlineStr">
        <is>
          <t>BaseplateSteel</t>
        </is>
      </c>
      <c r="L344" s="273" t="inlineStr">
        <is>
          <t>Baseplate_Steel</t>
        </is>
      </c>
      <c r="M344" s="273" t="inlineStr">
        <is>
          <t>Steel</t>
        </is>
      </c>
      <c r="N344" t="inlineStr">
        <is>
          <t>286T</t>
        </is>
      </c>
      <c r="O344" t="inlineStr">
        <is>
          <t>:Extended Drip Pan:</t>
        </is>
      </c>
      <c r="P344" s="235" t="inlineStr">
        <is>
          <t>Woods_Spacer</t>
        </is>
      </c>
      <c r="Q344" t="inlineStr">
        <is>
          <t>Woods 9SC</t>
        </is>
      </c>
      <c r="R344" t="inlineStr">
        <is>
          <t>RTF</t>
        </is>
      </c>
      <c r="S344" s="233" t="inlineStr">
        <is>
          <t>B101841</t>
        </is>
      </c>
      <c r="T344" s="233" t="n">
        <v>2309</v>
      </c>
      <c r="U344" s="233" t="inlineStr">
        <is>
          <t>Priced</t>
        </is>
      </c>
      <c r="V344" s="273" t="inlineStr">
        <is>
          <t>LT028</t>
        </is>
      </c>
      <c r="W344" t="n">
        <v>200</v>
      </c>
    </row>
    <row r="345">
      <c r="B345" t="n">
        <v>632</v>
      </c>
      <c r="C345">
        <f>IF(K345 = "BaseplateSteel","Y","N")</f>
        <v/>
      </c>
      <c r="D345">
        <f>OR(P345 = "Woods_Sureflex", P345 = "Falk_T10_Grid")</f>
        <v/>
      </c>
      <c r="E345">
        <f>IF(AND(C345="Y", D345=TRUE),"Y","N")</f>
        <v/>
      </c>
      <c r="F345" t="inlineStr">
        <is>
          <t>ConTab_BOM_KP_Baseplates_632</t>
        </is>
      </c>
      <c r="G345">
        <f>IF(E345="Y",F345,"")</f>
        <v/>
      </c>
      <c r="H345" s="273" t="inlineStr">
        <is>
          <t>3014-5_6-KP</t>
        </is>
      </c>
      <c r="I345" s="273" t="n"/>
      <c r="J345" s="273" t="n"/>
      <c r="K345" s="273" t="inlineStr">
        <is>
          <t>BaseplateSteel</t>
        </is>
      </c>
      <c r="L345" s="273" t="inlineStr">
        <is>
          <t>Baseplate_Steel</t>
        </is>
      </c>
      <c r="M345" s="273" t="inlineStr">
        <is>
          <t>Steel</t>
        </is>
      </c>
      <c r="N345" t="inlineStr">
        <is>
          <t>324T</t>
        </is>
      </c>
      <c r="O345" t="inlineStr">
        <is>
          <t>:Extended Drip Pan:</t>
        </is>
      </c>
      <c r="P345" s="235" t="inlineStr">
        <is>
          <t>Woods_Spacer</t>
        </is>
      </c>
      <c r="Q345" t="inlineStr">
        <is>
          <t>Woods 10SC</t>
        </is>
      </c>
      <c r="R345" t="inlineStr">
        <is>
          <t>RTF</t>
        </is>
      </c>
      <c r="S345" s="233" t="inlineStr">
        <is>
          <t>B101842</t>
        </is>
      </c>
      <c r="T345" s="233" t="n">
        <v>2445</v>
      </c>
      <c r="U345" s="233" t="inlineStr">
        <is>
          <t>Priced</t>
        </is>
      </c>
      <c r="V345" s="273" t="inlineStr">
        <is>
          <t>LT028</t>
        </is>
      </c>
      <c r="W345" t="n">
        <v>240</v>
      </c>
    </row>
    <row r="346">
      <c r="B346" t="n">
        <v>633</v>
      </c>
      <c r="C346">
        <f>IF(K346 = "BaseplateSteel","Y","N")</f>
        <v/>
      </c>
      <c r="D346">
        <f>OR(P346 = "Woods_Sureflex", P346 = "Falk_T10_Grid")</f>
        <v/>
      </c>
      <c r="E346">
        <f>IF(AND(C346="Y", D346=TRUE),"Y","N")</f>
        <v/>
      </c>
      <c r="F346" t="inlineStr">
        <is>
          <t>ConTab_BOM_KP_Baseplates_633</t>
        </is>
      </c>
      <c r="G346">
        <f>IF(E346="Y",F346,"")</f>
        <v/>
      </c>
      <c r="H346" s="273" t="inlineStr">
        <is>
          <t>3014-5_6-KP</t>
        </is>
      </c>
      <c r="I346" s="273" t="n"/>
      <c r="J346" s="273" t="n"/>
      <c r="K346" s="273" t="inlineStr">
        <is>
          <t>BaseplateSteel</t>
        </is>
      </c>
      <c r="L346" s="273" t="inlineStr">
        <is>
          <t>Baseplate_Steel</t>
        </is>
      </c>
      <c r="M346" s="273" t="inlineStr">
        <is>
          <t>Steel</t>
        </is>
      </c>
      <c r="N346" t="inlineStr">
        <is>
          <t>326T</t>
        </is>
      </c>
      <c r="O346" t="inlineStr">
        <is>
          <t>:Extended Drip Pan:</t>
        </is>
      </c>
      <c r="P346" s="235" t="inlineStr">
        <is>
          <t>Woods_Spacer</t>
        </is>
      </c>
      <c r="Q346" t="inlineStr">
        <is>
          <t>Woods 10SC</t>
        </is>
      </c>
      <c r="R346" t="inlineStr">
        <is>
          <t>RTF</t>
        </is>
      </c>
      <c r="S346" s="233" t="inlineStr">
        <is>
          <t>B101842</t>
        </is>
      </c>
      <c r="T346" s="233" t="n">
        <v>2445</v>
      </c>
      <c r="U346" s="233" t="inlineStr">
        <is>
          <t>Priced</t>
        </is>
      </c>
      <c r="V346" s="273" t="inlineStr">
        <is>
          <t>LT028</t>
        </is>
      </c>
      <c r="W346" t="n">
        <v>240</v>
      </c>
    </row>
    <row r="347">
      <c r="B347" t="n">
        <v>634</v>
      </c>
      <c r="C347">
        <f>IF(K347 = "BaseplateSteel","Y","N")</f>
        <v/>
      </c>
      <c r="D347">
        <f>OR(P347 = "Woods_Sureflex", P347 = "Falk_T10_Grid")</f>
        <v/>
      </c>
      <c r="E347">
        <f>IF(AND(C347="Y", D347=TRUE),"Y","N")</f>
        <v/>
      </c>
      <c r="F347" t="inlineStr">
        <is>
          <t>ConTab_BOM_KP_Baseplates_634</t>
        </is>
      </c>
      <c r="G347">
        <f>IF(E347="Y",F347,"")</f>
        <v/>
      </c>
      <c r="H347" s="273" t="inlineStr">
        <is>
          <t>3014-5_6-KP</t>
        </is>
      </c>
      <c r="I347" s="273" t="n"/>
      <c r="J347" s="273" t="n"/>
      <c r="K347" s="273" t="inlineStr">
        <is>
          <t>BaseplateSteel</t>
        </is>
      </c>
      <c r="L347" s="273" t="inlineStr">
        <is>
          <t>Baseplate_Steel</t>
        </is>
      </c>
      <c r="M347" s="273" t="inlineStr">
        <is>
          <t>Steel</t>
        </is>
      </c>
      <c r="N347" t="inlineStr">
        <is>
          <t>213T</t>
        </is>
      </c>
      <c r="O347" t="inlineStr">
        <is>
          <t>:Extended Drip Pan:</t>
        </is>
      </c>
      <c r="P347" s="235" t="inlineStr">
        <is>
          <t>Falk_Spacer</t>
        </is>
      </c>
      <c r="Q347" t="inlineStr">
        <is>
          <t>FALK 1040T31</t>
        </is>
      </c>
      <c r="R347" t="inlineStr">
        <is>
          <t>RTF</t>
        </is>
      </c>
      <c r="S347" s="233" t="inlineStr">
        <is>
          <t>B101843</t>
        </is>
      </c>
      <c r="T347" s="233" t="n">
        <v>2107</v>
      </c>
      <c r="U347" s="233" t="inlineStr">
        <is>
          <t>Priced</t>
        </is>
      </c>
      <c r="V347" s="273" t="inlineStr">
        <is>
          <t>LT028</t>
        </is>
      </c>
      <c r="W347" t="n">
        <v>70</v>
      </c>
    </row>
    <row r="348">
      <c r="B348" t="n">
        <v>635</v>
      </c>
      <c r="C348">
        <f>IF(K348 = "BaseplateSteel","Y","N")</f>
        <v/>
      </c>
      <c r="D348">
        <f>OR(P348 = "Woods_Sureflex", P348 = "Falk_T10_Grid")</f>
        <v/>
      </c>
      <c r="E348">
        <f>IF(AND(C348="Y", D348=TRUE),"Y","N")</f>
        <v/>
      </c>
      <c r="F348" t="inlineStr">
        <is>
          <t>ConTab_BOM_KP_Baseplates_635</t>
        </is>
      </c>
      <c r="G348">
        <f>IF(E348="Y",F348,"")</f>
        <v/>
      </c>
      <c r="H348" s="273" t="inlineStr">
        <is>
          <t>3014-5_6-KP</t>
        </is>
      </c>
      <c r="I348" s="273" t="n"/>
      <c r="J348" s="273" t="n"/>
      <c r="K348" s="273" t="inlineStr">
        <is>
          <t>BaseplateSteel</t>
        </is>
      </c>
      <c r="L348" s="273" t="inlineStr">
        <is>
          <t>Baseplate_Steel</t>
        </is>
      </c>
      <c r="M348" s="273" t="inlineStr">
        <is>
          <t>Steel</t>
        </is>
      </c>
      <c r="N348" t="inlineStr">
        <is>
          <t>215T</t>
        </is>
      </c>
      <c r="O348" t="inlineStr">
        <is>
          <t>:Extended Drip Pan:</t>
        </is>
      </c>
      <c r="P348" s="235" t="inlineStr">
        <is>
          <t>Falk_Spacer</t>
        </is>
      </c>
      <c r="Q348" t="inlineStr">
        <is>
          <t>FALK 1040T31</t>
        </is>
      </c>
      <c r="R348" t="inlineStr">
        <is>
          <t>RTF</t>
        </is>
      </c>
      <c r="S348" s="233" t="inlineStr">
        <is>
          <t>B101843</t>
        </is>
      </c>
      <c r="T348" s="233" t="n">
        <v>2107</v>
      </c>
      <c r="U348" s="233" t="inlineStr">
        <is>
          <t>Priced</t>
        </is>
      </c>
      <c r="V348" s="273" t="inlineStr">
        <is>
          <t>LT028</t>
        </is>
      </c>
      <c r="W348" t="n">
        <v>70</v>
      </c>
    </row>
    <row r="349">
      <c r="B349" t="n">
        <v>636</v>
      </c>
      <c r="C349">
        <f>IF(K349 = "BaseplateSteel","Y","N")</f>
        <v/>
      </c>
      <c r="D349">
        <f>OR(P349 = "Woods_Sureflex", P349 = "Falk_T10_Grid")</f>
        <v/>
      </c>
      <c r="E349">
        <f>IF(AND(C349="Y", D349=TRUE),"Y","N")</f>
        <v/>
      </c>
      <c r="F349" t="inlineStr">
        <is>
          <t>ConTab_BOM_KP_Baseplates_636</t>
        </is>
      </c>
      <c r="G349">
        <f>IF(E349="Y",F349,"")</f>
        <v/>
      </c>
      <c r="H349" s="273" t="inlineStr">
        <is>
          <t>3014-5_6-KP</t>
        </is>
      </c>
      <c r="I349" s="273" t="n"/>
      <c r="J349" s="273" t="n"/>
      <c r="K349" s="273" t="inlineStr">
        <is>
          <t>BaseplateSteel</t>
        </is>
      </c>
      <c r="L349" s="273" t="inlineStr">
        <is>
          <t>Baseplate_Steel</t>
        </is>
      </c>
      <c r="M349" s="273" t="inlineStr">
        <is>
          <t>Steel</t>
        </is>
      </c>
      <c r="N349" t="inlineStr">
        <is>
          <t>254T</t>
        </is>
      </c>
      <c r="O349" t="inlineStr">
        <is>
          <t>:Extended Drip Pan:</t>
        </is>
      </c>
      <c r="P349" s="235" t="inlineStr">
        <is>
          <t>Falk_Spacer</t>
        </is>
      </c>
      <c r="Q349" t="inlineStr">
        <is>
          <t>FALK 1040T31</t>
        </is>
      </c>
      <c r="R349" t="inlineStr">
        <is>
          <t>RTF</t>
        </is>
      </c>
      <c r="S349" s="233" t="inlineStr">
        <is>
          <t>B101844</t>
        </is>
      </c>
      <c r="T349" s="233" t="n">
        <v>2172</v>
      </c>
      <c r="U349" s="233" t="inlineStr">
        <is>
          <t>Priced</t>
        </is>
      </c>
      <c r="V349" s="273" t="inlineStr">
        <is>
          <t>LT028</t>
        </is>
      </c>
      <c r="W349" t="n">
        <v>135</v>
      </c>
    </row>
    <row r="350">
      <c r="B350" t="n">
        <v>637</v>
      </c>
      <c r="C350">
        <f>IF(K350 = "BaseplateSteel","Y","N")</f>
        <v/>
      </c>
      <c r="D350">
        <f>OR(P350 = "Woods_Sureflex", P350 = "Falk_T10_Grid")</f>
        <v/>
      </c>
      <c r="E350">
        <f>IF(AND(C350="Y", D350=TRUE),"Y","N")</f>
        <v/>
      </c>
      <c r="F350" t="inlineStr">
        <is>
          <t>ConTab_BOM_KP_Baseplates_637</t>
        </is>
      </c>
      <c r="G350">
        <f>IF(E350="Y",F350,"")</f>
        <v/>
      </c>
      <c r="H350" s="273" t="inlineStr">
        <is>
          <t>3014-5_6-KP</t>
        </is>
      </c>
      <c r="I350" s="273" t="n"/>
      <c r="J350" s="273" t="n"/>
      <c r="K350" s="273" t="inlineStr">
        <is>
          <t>BaseplateSteel</t>
        </is>
      </c>
      <c r="L350" s="273" t="inlineStr">
        <is>
          <t>Baseplate_Steel</t>
        </is>
      </c>
      <c r="M350" s="273" t="inlineStr">
        <is>
          <t>Steel</t>
        </is>
      </c>
      <c r="N350" t="inlineStr">
        <is>
          <t>256T</t>
        </is>
      </c>
      <c r="O350" t="inlineStr">
        <is>
          <t>:Extended Drip Pan:</t>
        </is>
      </c>
      <c r="P350" s="235" t="inlineStr">
        <is>
          <t>Falk_Spacer</t>
        </is>
      </c>
      <c r="Q350" t="inlineStr">
        <is>
          <t>FALK 1040T31</t>
        </is>
      </c>
      <c r="R350" t="inlineStr">
        <is>
          <t>RTF</t>
        </is>
      </c>
      <c r="S350" s="233" t="inlineStr">
        <is>
          <t>B101844</t>
        </is>
      </c>
      <c r="T350" s="233" t="n">
        <v>2172</v>
      </c>
      <c r="U350" s="233" t="inlineStr">
        <is>
          <t>Priced</t>
        </is>
      </c>
      <c r="V350" s="273" t="inlineStr">
        <is>
          <t>LT028</t>
        </is>
      </c>
      <c r="W350" t="n">
        <v>135</v>
      </c>
    </row>
    <row r="351">
      <c r="B351" t="n">
        <v>638</v>
      </c>
      <c r="C351">
        <f>IF(K351 = "BaseplateSteel","Y","N")</f>
        <v/>
      </c>
      <c r="D351">
        <f>OR(P351 = "Woods_Sureflex", P351 = "Falk_T10_Grid")</f>
        <v/>
      </c>
      <c r="E351">
        <f>IF(AND(C351="Y", D351=TRUE),"Y","N")</f>
        <v/>
      </c>
      <c r="F351" t="inlineStr">
        <is>
          <t>ConTab_BOM_KP_Baseplates_638</t>
        </is>
      </c>
      <c r="G351">
        <f>IF(E351="Y",F351,"")</f>
        <v/>
      </c>
      <c r="H351" s="273" t="inlineStr">
        <is>
          <t>3014-5_6-KP</t>
        </is>
      </c>
      <c r="I351" s="273" t="n"/>
      <c r="J351" s="273" t="n"/>
      <c r="K351" s="273" t="inlineStr">
        <is>
          <t>BaseplateSteel</t>
        </is>
      </c>
      <c r="L351" s="273" t="inlineStr">
        <is>
          <t>Baseplate_Steel</t>
        </is>
      </c>
      <c r="M351" s="273" t="inlineStr">
        <is>
          <t>Steel</t>
        </is>
      </c>
      <c r="N351" t="inlineStr">
        <is>
          <t>284T</t>
        </is>
      </c>
      <c r="O351" t="inlineStr">
        <is>
          <t>:Extended Drip Pan:</t>
        </is>
      </c>
      <c r="P351" s="235" t="inlineStr">
        <is>
          <t>Falk_Spacer</t>
        </is>
      </c>
      <c r="Q351" t="inlineStr">
        <is>
          <t>FALK 1050T31</t>
        </is>
      </c>
      <c r="R351" t="inlineStr">
        <is>
          <t>RTF</t>
        </is>
      </c>
      <c r="S351" s="233" t="inlineStr">
        <is>
          <t>B101845</t>
        </is>
      </c>
      <c r="T351" s="233" t="n">
        <v>2309</v>
      </c>
      <c r="U351" s="233" t="inlineStr">
        <is>
          <t>Priced</t>
        </is>
      </c>
      <c r="V351" s="273" t="inlineStr">
        <is>
          <t>LT028</t>
        </is>
      </c>
      <c r="W351" t="n">
        <v>200</v>
      </c>
    </row>
    <row r="352">
      <c r="B352" t="n">
        <v>639</v>
      </c>
      <c r="C352">
        <f>IF(K352 = "BaseplateSteel","Y","N")</f>
        <v/>
      </c>
      <c r="D352">
        <f>OR(P352 = "Woods_Sureflex", P352 = "Falk_T10_Grid")</f>
        <v/>
      </c>
      <c r="E352">
        <f>IF(AND(C352="Y", D352=TRUE),"Y","N")</f>
        <v/>
      </c>
      <c r="F352" t="inlineStr">
        <is>
          <t>ConTab_BOM_KP_Baseplates_639</t>
        </is>
      </c>
      <c r="G352">
        <f>IF(E352="Y",F352,"")</f>
        <v/>
      </c>
      <c r="H352" s="273" t="inlineStr">
        <is>
          <t>3014-5_6-KP</t>
        </is>
      </c>
      <c r="I352" s="273" t="n"/>
      <c r="J352" s="273" t="n"/>
      <c r="K352" s="273" t="inlineStr">
        <is>
          <t>BaseplateSteel</t>
        </is>
      </c>
      <c r="L352" s="273" t="inlineStr">
        <is>
          <t>Baseplate_Steel</t>
        </is>
      </c>
      <c r="M352" s="273" t="inlineStr">
        <is>
          <t>Steel</t>
        </is>
      </c>
      <c r="N352" t="inlineStr">
        <is>
          <t>286T</t>
        </is>
      </c>
      <c r="O352" t="inlineStr">
        <is>
          <t>:Extended Drip Pan:</t>
        </is>
      </c>
      <c r="P352" s="235" t="inlineStr">
        <is>
          <t>Falk_Spacer</t>
        </is>
      </c>
      <c r="Q352" t="inlineStr">
        <is>
          <t>FALK 1050T31</t>
        </is>
      </c>
      <c r="R352" t="inlineStr">
        <is>
          <t>RTF</t>
        </is>
      </c>
      <c r="S352" s="233" t="inlineStr">
        <is>
          <t>B101845</t>
        </is>
      </c>
      <c r="T352" s="233" t="n">
        <v>2309</v>
      </c>
      <c r="U352" s="233" t="inlineStr">
        <is>
          <t>Priced</t>
        </is>
      </c>
      <c r="V352" s="273" t="inlineStr">
        <is>
          <t>LT028</t>
        </is>
      </c>
      <c r="W352" t="n">
        <v>200</v>
      </c>
    </row>
    <row r="353">
      <c r="B353" t="n">
        <v>640</v>
      </c>
      <c r="C353">
        <f>IF(K353 = "BaseplateSteel","Y","N")</f>
        <v/>
      </c>
      <c r="D353">
        <f>OR(P353 = "Woods_Sureflex", P353 = "Falk_T10_Grid")</f>
        <v/>
      </c>
      <c r="E353">
        <f>IF(AND(C353="Y", D353=TRUE),"Y","N")</f>
        <v/>
      </c>
      <c r="F353" t="inlineStr">
        <is>
          <t>ConTab_BOM_KP_Baseplates_640</t>
        </is>
      </c>
      <c r="G353">
        <f>IF(E353="Y",F353,"")</f>
        <v/>
      </c>
      <c r="H353" s="273" t="inlineStr">
        <is>
          <t>3014-5_6-KP</t>
        </is>
      </c>
      <c r="I353" s="273" t="n"/>
      <c r="J353" s="273" t="n"/>
      <c r="K353" s="273" t="inlineStr">
        <is>
          <t>BaseplateSteel</t>
        </is>
      </c>
      <c r="L353" s="273" t="inlineStr">
        <is>
          <t>Baseplate_Steel</t>
        </is>
      </c>
      <c r="M353" s="273" t="inlineStr">
        <is>
          <t>Steel</t>
        </is>
      </c>
      <c r="N353" t="inlineStr">
        <is>
          <t>324T</t>
        </is>
      </c>
      <c r="O353" t="inlineStr">
        <is>
          <t>:Extended Drip Pan:</t>
        </is>
      </c>
      <c r="P353" s="235" t="inlineStr">
        <is>
          <t>Falk_Spacer</t>
        </is>
      </c>
      <c r="Q353" t="inlineStr">
        <is>
          <t>FALK 1060T31</t>
        </is>
      </c>
      <c r="R353" t="inlineStr">
        <is>
          <t>RTF</t>
        </is>
      </c>
      <c r="S353" s="233" t="inlineStr">
        <is>
          <t>B101846</t>
        </is>
      </c>
      <c r="T353" s="233" t="n">
        <v>2445</v>
      </c>
      <c r="U353" s="233" t="inlineStr">
        <is>
          <t>Priced</t>
        </is>
      </c>
      <c r="V353" s="273" t="inlineStr">
        <is>
          <t>LT028</t>
        </is>
      </c>
      <c r="W353" t="n">
        <v>240</v>
      </c>
    </row>
    <row r="354">
      <c r="B354" t="n">
        <v>641</v>
      </c>
      <c r="C354">
        <f>IF(K354 = "BaseplateSteel","Y","N")</f>
        <v/>
      </c>
      <c r="D354">
        <f>OR(P354 = "Woods_Sureflex", P354 = "Falk_T10_Grid")</f>
        <v/>
      </c>
      <c r="E354">
        <f>IF(AND(C354="Y", D354=TRUE),"Y","N")</f>
        <v/>
      </c>
      <c r="F354" t="inlineStr">
        <is>
          <t>ConTab_BOM_KP_Baseplates_641</t>
        </is>
      </c>
      <c r="G354">
        <f>IF(E354="Y",F354,"")</f>
        <v/>
      </c>
      <c r="H354" s="273" t="inlineStr">
        <is>
          <t>3014-5_6-KP</t>
        </is>
      </c>
      <c r="I354" s="273" t="n"/>
      <c r="J354" s="273" t="n"/>
      <c r="K354" s="273" t="inlineStr">
        <is>
          <t>BaseplateSteel</t>
        </is>
      </c>
      <c r="L354" s="273" t="inlineStr">
        <is>
          <t>Baseplate_Steel</t>
        </is>
      </c>
      <c r="M354" s="273" t="inlineStr">
        <is>
          <t>Steel</t>
        </is>
      </c>
      <c r="N354" t="inlineStr">
        <is>
          <t>326T</t>
        </is>
      </c>
      <c r="O354" t="inlineStr">
        <is>
          <t>:Extended Drip Pan:</t>
        </is>
      </c>
      <c r="P354" s="235" t="inlineStr">
        <is>
          <t>Falk_Spacer</t>
        </is>
      </c>
      <c r="Q354" t="inlineStr">
        <is>
          <t>FALK 1060T31</t>
        </is>
      </c>
      <c r="R354" t="inlineStr">
        <is>
          <t>RTF</t>
        </is>
      </c>
      <c r="S354" s="233" t="inlineStr">
        <is>
          <t>B101846</t>
        </is>
      </c>
      <c r="T354" s="233" t="n">
        <v>2445</v>
      </c>
      <c r="U354" s="233" t="inlineStr">
        <is>
          <t>Priced</t>
        </is>
      </c>
      <c r="V354" s="273" t="inlineStr">
        <is>
          <t>LT028</t>
        </is>
      </c>
      <c r="W354" t="n">
        <v>240</v>
      </c>
    </row>
    <row r="355">
      <c r="B355" t="n">
        <v>674</v>
      </c>
      <c r="C355">
        <f>IF(K355 = "BaseplateSteel","Y","N")</f>
        <v/>
      </c>
      <c r="D355">
        <f>OR(P355 = "Woods_Sureflex", P355 = "Falk_T10_Grid")</f>
        <v/>
      </c>
      <c r="E355">
        <f>IF(AND(C355="Y", D355=TRUE),"Y","N")</f>
        <v/>
      </c>
      <c r="F355" t="inlineStr">
        <is>
          <t>ConTab_BOM_KP_Baseplates_674</t>
        </is>
      </c>
      <c r="G355">
        <f>IF(E355="Y",F355,"")</f>
        <v/>
      </c>
      <c r="H355" s="273" t="inlineStr">
        <is>
          <t>3014-5_6-KP</t>
        </is>
      </c>
      <c r="I355" s="273" t="n"/>
      <c r="J355" s="273" t="n"/>
      <c r="K355" s="273" t="inlineStr">
        <is>
          <t>Baseplate_Special</t>
        </is>
      </c>
      <c r="L355" s="273" t="inlineStr">
        <is>
          <t>Baseplate_Special</t>
        </is>
      </c>
      <c r="M355" s="273" t="inlineStr">
        <is>
          <t>Special</t>
        </is>
      </c>
      <c r="P355" s="235" t="n"/>
      <c r="R355" t="inlineStr">
        <is>
          <t>RTF</t>
        </is>
      </c>
      <c r="S355" s="235" t="inlineStr">
        <is>
          <t>B101507</t>
        </is>
      </c>
      <c r="T355" s="233" t="n">
        <v>0</v>
      </c>
      <c r="U355" s="233" t="inlineStr">
        <is>
          <t>RFQ</t>
        </is>
      </c>
      <c r="V355" s="273" t="inlineStr">
        <is>
          <t>LT029</t>
        </is>
      </c>
    </row>
    <row r="356">
      <c r="B356" t="n">
        <v>675</v>
      </c>
      <c r="C356">
        <f>IF(K356 = "BaseplateSteel","Y","N")</f>
        <v/>
      </c>
      <c r="D356">
        <f>OR(P356 = "Woods_Sureflex", P356 = "Falk_T10_Grid")</f>
        <v/>
      </c>
      <c r="E356">
        <f>IF(AND(C356="Y", D356=TRUE),"Y","N")</f>
        <v/>
      </c>
      <c r="F356" t="inlineStr">
        <is>
          <t>ConTab_BOM_KP_Baseplates_675</t>
        </is>
      </c>
      <c r="G356">
        <f>IF(E356="Y",F356,"")</f>
        <v/>
      </c>
      <c r="H356" s="273" t="inlineStr">
        <is>
          <t>4012-1_2-KP</t>
        </is>
      </c>
      <c r="I356" s="273" t="n"/>
      <c r="J356" s="273" t="n"/>
      <c r="K356" s="273" t="inlineStr">
        <is>
          <t>BaseplateSteel</t>
        </is>
      </c>
      <c r="L356" s="273" t="inlineStr">
        <is>
          <t>Baseplate_Steel</t>
        </is>
      </c>
      <c r="M356" s="273" t="inlineStr">
        <is>
          <t>Steel</t>
        </is>
      </c>
      <c r="N356" t="inlineStr">
        <is>
          <t>213T</t>
        </is>
      </c>
      <c r="O356" t="inlineStr">
        <is>
          <t>:No Drip Pan:Standard Drip Pan:</t>
        </is>
      </c>
      <c r="P356" s="235" t="inlineStr">
        <is>
          <t>Woods_Sureflex</t>
        </is>
      </c>
      <c r="Q356" t="inlineStr">
        <is>
          <t>Woods 7S</t>
        </is>
      </c>
      <c r="R356" t="n">
        <v>96700689</v>
      </c>
      <c r="S356" s="233" t="inlineStr">
        <is>
          <t>B101863</t>
        </is>
      </c>
      <c r="T356" s="233" t="n">
        <v>1368</v>
      </c>
      <c r="U356" s="233" t="inlineStr">
        <is>
          <t>Priced</t>
        </is>
      </c>
      <c r="V356" s="273" t="inlineStr">
        <is>
          <t>LT028</t>
        </is>
      </c>
      <c r="W356" t="n">
        <v>70</v>
      </c>
    </row>
    <row r="357">
      <c r="B357" t="n">
        <v>676</v>
      </c>
      <c r="C357">
        <f>IF(K357 = "BaseplateSteel","Y","N")</f>
        <v/>
      </c>
      <c r="D357">
        <f>OR(P357 = "Woods_Sureflex", P357 = "Falk_T10_Grid")</f>
        <v/>
      </c>
      <c r="E357">
        <f>IF(AND(C357="Y", D357=TRUE),"Y","N")</f>
        <v/>
      </c>
      <c r="F357" t="inlineStr">
        <is>
          <t>ConTab_BOM_KP_Baseplates_676</t>
        </is>
      </c>
      <c r="G357">
        <f>IF(E357="Y",F357,"")</f>
        <v/>
      </c>
      <c r="H357" s="273" t="inlineStr">
        <is>
          <t>4012-1_2-KP</t>
        </is>
      </c>
      <c r="I357" s="273" t="n"/>
      <c r="J357" s="273" t="n"/>
      <c r="K357" s="273" t="inlineStr">
        <is>
          <t>BaseplateSteel</t>
        </is>
      </c>
      <c r="L357" s="273" t="inlineStr">
        <is>
          <t>Baseplate_Steel</t>
        </is>
      </c>
      <c r="M357" s="273" t="inlineStr">
        <is>
          <t>Steel</t>
        </is>
      </c>
      <c r="N357" t="inlineStr">
        <is>
          <t>215T</t>
        </is>
      </c>
      <c r="O357" t="inlineStr">
        <is>
          <t>:No Drip Pan:Standard Drip Pan:</t>
        </is>
      </c>
      <c r="P357" s="235" t="inlineStr">
        <is>
          <t>Woods_Sureflex</t>
        </is>
      </c>
      <c r="Q357" t="inlineStr">
        <is>
          <t>Woods 7S</t>
        </is>
      </c>
      <c r="R357" t="n">
        <v>96700689</v>
      </c>
      <c r="S357" s="233" t="inlineStr">
        <is>
          <t>B101863</t>
        </is>
      </c>
      <c r="T357" s="233" t="n">
        <v>1368</v>
      </c>
      <c r="U357" s="233" t="inlineStr">
        <is>
          <t>Priced</t>
        </is>
      </c>
      <c r="V357" s="273" t="inlineStr">
        <is>
          <t>LT028</t>
        </is>
      </c>
      <c r="W357" t="n">
        <v>70</v>
      </c>
    </row>
    <row r="358">
      <c r="B358" t="n">
        <v>677</v>
      </c>
      <c r="C358">
        <f>IF(K358 = "BaseplateSteel","Y","N")</f>
        <v/>
      </c>
      <c r="D358">
        <f>OR(P358 = "Woods_Sureflex", P358 = "Falk_T10_Grid")</f>
        <v/>
      </c>
      <c r="E358">
        <f>IF(AND(C358="Y", D358=TRUE),"Y","N")</f>
        <v/>
      </c>
      <c r="F358" t="inlineStr">
        <is>
          <t>ConTab_BOM_KP_Baseplates_677</t>
        </is>
      </c>
      <c r="G358">
        <f>IF(E358="Y",F358,"")</f>
        <v/>
      </c>
      <c r="H358" s="273" t="inlineStr">
        <is>
          <t>4012-1_2-KP</t>
        </is>
      </c>
      <c r="I358" s="273" t="n"/>
      <c r="J358" s="273" t="n"/>
      <c r="K358" s="273" t="inlineStr">
        <is>
          <t>BaseplateSteel</t>
        </is>
      </c>
      <c r="L358" s="273" t="inlineStr">
        <is>
          <t>Baseplate_Steel</t>
        </is>
      </c>
      <c r="M358" s="273" t="inlineStr">
        <is>
          <t>Steel</t>
        </is>
      </c>
      <c r="N358" t="inlineStr">
        <is>
          <t>254T</t>
        </is>
      </c>
      <c r="O358" t="inlineStr">
        <is>
          <t>:No Drip Pan:Standard Drip Pan:</t>
        </is>
      </c>
      <c r="P358" s="235" t="inlineStr">
        <is>
          <t>Woods_Sureflex</t>
        </is>
      </c>
      <c r="Q358" t="inlineStr">
        <is>
          <t>Woods 8S</t>
        </is>
      </c>
      <c r="R358" t="n">
        <v>96700690</v>
      </c>
      <c r="S358" s="233" t="inlineStr">
        <is>
          <t>B101864</t>
        </is>
      </c>
      <c r="T358" s="233" t="n">
        <v>1440</v>
      </c>
      <c r="U358" s="233" t="inlineStr">
        <is>
          <t>Priced</t>
        </is>
      </c>
      <c r="V358" s="273" t="inlineStr">
        <is>
          <t>LT028</t>
        </is>
      </c>
      <c r="W358" t="n">
        <v>135</v>
      </c>
    </row>
    <row r="359">
      <c r="B359" t="n">
        <v>678</v>
      </c>
      <c r="C359">
        <f>IF(K359 = "BaseplateSteel","Y","N")</f>
        <v/>
      </c>
      <c r="D359">
        <f>OR(P359 = "Woods_Sureflex", P359 = "Falk_T10_Grid")</f>
        <v/>
      </c>
      <c r="E359">
        <f>IF(AND(C359="Y", D359=TRUE),"Y","N")</f>
        <v/>
      </c>
      <c r="F359" t="inlineStr">
        <is>
          <t>ConTab_BOM_KP_Baseplates_678</t>
        </is>
      </c>
      <c r="G359">
        <f>IF(E359="Y",F359,"")</f>
        <v/>
      </c>
      <c r="H359" s="273" t="inlineStr">
        <is>
          <t>4012-1_2-KP</t>
        </is>
      </c>
      <c r="I359" s="273" t="n"/>
      <c r="J359" s="273" t="n"/>
      <c r="K359" s="273" t="inlineStr">
        <is>
          <t>BaseplateSteel</t>
        </is>
      </c>
      <c r="L359" s="273" t="inlineStr">
        <is>
          <t>Baseplate_Steel</t>
        </is>
      </c>
      <c r="M359" s="273" t="inlineStr">
        <is>
          <t>Steel</t>
        </is>
      </c>
      <c r="N359" t="inlineStr">
        <is>
          <t>256T</t>
        </is>
      </c>
      <c r="O359" t="inlineStr">
        <is>
          <t>:No Drip Pan:Standard Drip Pan:</t>
        </is>
      </c>
      <c r="P359" s="235" t="inlineStr">
        <is>
          <t>Woods_Sureflex</t>
        </is>
      </c>
      <c r="Q359" t="inlineStr">
        <is>
          <t>Woods 8S</t>
        </is>
      </c>
      <c r="R359" t="n">
        <v>96700690</v>
      </c>
      <c r="S359" s="233" t="inlineStr">
        <is>
          <t>B101864</t>
        </is>
      </c>
      <c r="T359" s="233" t="n">
        <v>1440</v>
      </c>
      <c r="U359" s="233" t="inlineStr">
        <is>
          <t>Priced</t>
        </is>
      </c>
      <c r="V359" s="273" t="inlineStr">
        <is>
          <t>LT028</t>
        </is>
      </c>
      <c r="W359" t="n">
        <v>135</v>
      </c>
    </row>
    <row r="360">
      <c r="B360" t="n">
        <v>679</v>
      </c>
      <c r="C360">
        <f>IF(K360 = "BaseplateSteel","Y","N")</f>
        <v/>
      </c>
      <c r="D360">
        <f>OR(P360 = "Woods_Sureflex", P360 = "Falk_T10_Grid")</f>
        <v/>
      </c>
      <c r="E360">
        <f>IF(AND(C360="Y", D360=TRUE),"Y","N")</f>
        <v/>
      </c>
      <c r="F360" t="inlineStr">
        <is>
          <t>ConTab_BOM_KP_Baseplates_679</t>
        </is>
      </c>
      <c r="G360">
        <f>IF(E360="Y",F360,"")</f>
        <v/>
      </c>
      <c r="H360" s="273" t="inlineStr">
        <is>
          <t>4012-1_2-KP</t>
        </is>
      </c>
      <c r="I360" s="273" t="n"/>
      <c r="J360" s="273" t="n"/>
      <c r="K360" s="273" t="inlineStr">
        <is>
          <t>BaseplateSteel</t>
        </is>
      </c>
      <c r="L360" s="273" t="inlineStr">
        <is>
          <t>Baseplate_Steel</t>
        </is>
      </c>
      <c r="M360" s="273" t="inlineStr">
        <is>
          <t>Steel</t>
        </is>
      </c>
      <c r="N360" t="inlineStr">
        <is>
          <t>284T</t>
        </is>
      </c>
      <c r="O360" t="inlineStr">
        <is>
          <t>:No Drip Pan:Standard Drip Pan:</t>
        </is>
      </c>
      <c r="P360" s="235" t="inlineStr">
        <is>
          <t>Woods_Sureflex</t>
        </is>
      </c>
      <c r="Q360" t="inlineStr">
        <is>
          <t>Woods 9S</t>
        </is>
      </c>
      <c r="R360" t="n">
        <v>96700691</v>
      </c>
      <c r="S360" s="233" t="inlineStr">
        <is>
          <t>B101865</t>
        </is>
      </c>
      <c r="T360" s="233" t="n">
        <v>1574</v>
      </c>
      <c r="U360" s="233" t="inlineStr">
        <is>
          <t>Priced</t>
        </is>
      </c>
      <c r="V360" s="273" t="inlineStr">
        <is>
          <t>LT028</t>
        </is>
      </c>
      <c r="W360" t="n">
        <v>200</v>
      </c>
    </row>
    <row r="361">
      <c r="B361" t="n">
        <v>680</v>
      </c>
      <c r="C361">
        <f>IF(K361 = "BaseplateSteel","Y","N")</f>
        <v/>
      </c>
      <c r="D361">
        <f>OR(P361 = "Woods_Sureflex", P361 = "Falk_T10_Grid")</f>
        <v/>
      </c>
      <c r="E361">
        <f>IF(AND(C361="Y", D361=TRUE),"Y","N")</f>
        <v/>
      </c>
      <c r="F361" t="inlineStr">
        <is>
          <t>ConTab_BOM_KP_Baseplates_680</t>
        </is>
      </c>
      <c r="G361">
        <f>IF(E361="Y",F361,"")</f>
        <v/>
      </c>
      <c r="H361" s="273" t="inlineStr">
        <is>
          <t>4012-1_2-KP</t>
        </is>
      </c>
      <c r="I361" s="273" t="n"/>
      <c r="J361" s="273" t="n"/>
      <c r="K361" s="273" t="inlineStr">
        <is>
          <t>BaseplateSteel</t>
        </is>
      </c>
      <c r="L361" s="273" t="inlineStr">
        <is>
          <t>Baseplate_Steel</t>
        </is>
      </c>
      <c r="M361" s="273" t="inlineStr">
        <is>
          <t>Steel</t>
        </is>
      </c>
      <c r="N361" t="inlineStr">
        <is>
          <t>286T</t>
        </is>
      </c>
      <c r="O361" t="inlineStr">
        <is>
          <t>:No Drip Pan:Standard Drip Pan:</t>
        </is>
      </c>
      <c r="P361" s="235" t="inlineStr">
        <is>
          <t>Woods_Sureflex</t>
        </is>
      </c>
      <c r="Q361" t="inlineStr">
        <is>
          <t>Woods 9S</t>
        </is>
      </c>
      <c r="R361" t="n">
        <v>96700691</v>
      </c>
      <c r="S361" s="233" t="inlineStr">
        <is>
          <t>B101865</t>
        </is>
      </c>
      <c r="T361" s="233" t="n">
        <v>1574</v>
      </c>
      <c r="U361" s="233" t="inlineStr">
        <is>
          <t>Priced</t>
        </is>
      </c>
      <c r="V361" s="273" t="inlineStr">
        <is>
          <t>LT028</t>
        </is>
      </c>
      <c r="W361" t="n">
        <v>200</v>
      </c>
    </row>
    <row r="362">
      <c r="B362" t="n">
        <v>681</v>
      </c>
      <c r="C362">
        <f>IF(K362 = "BaseplateSteel","Y","N")</f>
        <v/>
      </c>
      <c r="D362">
        <f>OR(P362 = "Woods_Sureflex", P362 = "Falk_T10_Grid")</f>
        <v/>
      </c>
      <c r="E362">
        <f>IF(AND(C362="Y", D362=TRUE),"Y","N")</f>
        <v/>
      </c>
      <c r="F362" t="inlineStr">
        <is>
          <t>ConTab_BOM_KP_Baseplates_681</t>
        </is>
      </c>
      <c r="G362">
        <f>IF(E362="Y",F362,"")</f>
        <v/>
      </c>
      <c r="H362" s="273" t="inlineStr">
        <is>
          <t>4012-1_2-KP</t>
        </is>
      </c>
      <c r="I362" s="273" t="n"/>
      <c r="J362" s="273" t="n"/>
      <c r="K362" s="273" t="inlineStr">
        <is>
          <t>BaseplateSteel</t>
        </is>
      </c>
      <c r="L362" s="273" t="inlineStr">
        <is>
          <t>Baseplate_Steel</t>
        </is>
      </c>
      <c r="M362" s="273" t="inlineStr">
        <is>
          <t>Steel</t>
        </is>
      </c>
      <c r="N362" t="inlineStr">
        <is>
          <t>284TS</t>
        </is>
      </c>
      <c r="O362" t="inlineStr">
        <is>
          <t>:No Drip Pan:Standard Drip Pan:</t>
        </is>
      </c>
      <c r="P362" s="235" t="inlineStr">
        <is>
          <t>Woods_Sureflex</t>
        </is>
      </c>
      <c r="Q362" t="inlineStr">
        <is>
          <t>Woods 8S</t>
        </is>
      </c>
      <c r="R362" t="n">
        <v>96700692</v>
      </c>
      <c r="S362" s="233" t="inlineStr">
        <is>
          <t>B101866</t>
        </is>
      </c>
      <c r="T362" s="233" t="n">
        <v>1504</v>
      </c>
      <c r="U362" s="233" t="inlineStr">
        <is>
          <t>Priced</t>
        </is>
      </c>
      <c r="V362" s="273" t="inlineStr">
        <is>
          <t>LT028</t>
        </is>
      </c>
      <c r="W362" t="n">
        <v>200</v>
      </c>
    </row>
    <row r="363">
      <c r="B363" t="n">
        <v>682</v>
      </c>
      <c r="C363">
        <f>IF(K363 = "BaseplateSteel","Y","N")</f>
        <v/>
      </c>
      <c r="D363">
        <f>OR(P363 = "Woods_Sureflex", P363 = "Falk_T10_Grid")</f>
        <v/>
      </c>
      <c r="E363">
        <f>IF(AND(C363="Y", D363=TRUE),"Y","N")</f>
        <v/>
      </c>
      <c r="F363" t="inlineStr">
        <is>
          <t>ConTab_BOM_KP_Baseplates_682</t>
        </is>
      </c>
      <c r="G363">
        <f>IF(E363="Y",F363,"")</f>
        <v/>
      </c>
      <c r="H363" s="273" t="inlineStr">
        <is>
          <t>4012-1_2-KP</t>
        </is>
      </c>
      <c r="I363" s="273" t="n"/>
      <c r="J363" s="273" t="n"/>
      <c r="K363" s="273" t="inlineStr">
        <is>
          <t>BaseplateSteel</t>
        </is>
      </c>
      <c r="L363" s="273" t="inlineStr">
        <is>
          <t>Baseplate_Steel</t>
        </is>
      </c>
      <c r="M363" s="273" t="inlineStr">
        <is>
          <t>Steel</t>
        </is>
      </c>
      <c r="N363" t="inlineStr">
        <is>
          <t>286TS</t>
        </is>
      </c>
      <c r="O363" t="inlineStr">
        <is>
          <t>:No Drip Pan:Standard Drip Pan:</t>
        </is>
      </c>
      <c r="P363" s="235" t="inlineStr">
        <is>
          <t>Woods_Sureflex</t>
        </is>
      </c>
      <c r="Q363" t="inlineStr">
        <is>
          <t>Woods 8S</t>
        </is>
      </c>
      <c r="R363" t="n">
        <v>96700692</v>
      </c>
      <c r="S363" s="233" t="inlineStr">
        <is>
          <t>B101866</t>
        </is>
      </c>
      <c r="T363" s="233" t="n">
        <v>1504</v>
      </c>
      <c r="U363" s="233" t="inlineStr">
        <is>
          <t>Priced</t>
        </is>
      </c>
      <c r="V363" s="273" t="inlineStr">
        <is>
          <t>LT028</t>
        </is>
      </c>
      <c r="W363" t="n">
        <v>200</v>
      </c>
    </row>
    <row r="364">
      <c r="B364" t="n">
        <v>683</v>
      </c>
      <c r="C364">
        <f>IF(K364 = "BaseplateSteel","Y","N")</f>
        <v/>
      </c>
      <c r="D364">
        <f>OR(P364 = "Woods_Sureflex", P364 = "Falk_T10_Grid")</f>
        <v/>
      </c>
      <c r="E364">
        <f>IF(AND(C364="Y", D364=TRUE),"Y","N")</f>
        <v/>
      </c>
      <c r="F364" t="inlineStr">
        <is>
          <t>ConTab_BOM_KP_Baseplates_683</t>
        </is>
      </c>
      <c r="G364">
        <f>IF(E364="Y",F364,"")</f>
        <v/>
      </c>
      <c r="H364" s="273" t="inlineStr">
        <is>
          <t>4012-1_2-KP</t>
        </is>
      </c>
      <c r="I364" s="273" t="n"/>
      <c r="J364" s="273" t="n"/>
      <c r="K364" s="273" t="inlineStr">
        <is>
          <t>BaseplateSteel</t>
        </is>
      </c>
      <c r="L364" s="273" t="inlineStr">
        <is>
          <t>Baseplate_Steel</t>
        </is>
      </c>
      <c r="M364" s="273" t="inlineStr">
        <is>
          <t>Steel</t>
        </is>
      </c>
      <c r="N364" t="inlineStr">
        <is>
          <t>324T</t>
        </is>
      </c>
      <c r="O364" t="inlineStr">
        <is>
          <t>:No Drip Pan:Standard Drip Pan:</t>
        </is>
      </c>
      <c r="P364" s="235" t="inlineStr">
        <is>
          <t>Woods_Sureflex</t>
        </is>
      </c>
      <c r="Q364" t="inlineStr">
        <is>
          <t>Woods 10S</t>
        </is>
      </c>
      <c r="R364" t="n">
        <v>96700693</v>
      </c>
      <c r="S364" s="233" t="inlineStr">
        <is>
          <t>B101867</t>
        </is>
      </c>
      <c r="T364" s="233" t="n">
        <v>1712</v>
      </c>
      <c r="U364" s="233" t="inlineStr">
        <is>
          <t>Priced</t>
        </is>
      </c>
      <c r="V364" s="273" t="inlineStr">
        <is>
          <t>LT028</t>
        </is>
      </c>
      <c r="W364" t="n">
        <v>240</v>
      </c>
    </row>
    <row r="365">
      <c r="B365" t="n">
        <v>684</v>
      </c>
      <c r="C365">
        <f>IF(K365 = "BaseplateSteel","Y","N")</f>
        <v/>
      </c>
      <c r="D365">
        <f>OR(P365 = "Woods_Sureflex", P365 = "Falk_T10_Grid")</f>
        <v/>
      </c>
      <c r="E365">
        <f>IF(AND(C365="Y", D365=TRUE),"Y","N")</f>
        <v/>
      </c>
      <c r="F365" t="inlineStr">
        <is>
          <t>ConTab_BOM_KP_Baseplates_684</t>
        </is>
      </c>
      <c r="G365">
        <f>IF(E365="Y",F365,"")</f>
        <v/>
      </c>
      <c r="H365" s="273" t="inlineStr">
        <is>
          <t>4012-1_2-KP</t>
        </is>
      </c>
      <c r="I365" s="273" t="n"/>
      <c r="J365" s="273" t="n"/>
      <c r="K365" s="273" t="inlineStr">
        <is>
          <t>BaseplateSteel</t>
        </is>
      </c>
      <c r="L365" s="273" t="inlineStr">
        <is>
          <t>Baseplate_Steel</t>
        </is>
      </c>
      <c r="M365" s="273" t="inlineStr">
        <is>
          <t>Steel</t>
        </is>
      </c>
      <c r="N365" t="inlineStr">
        <is>
          <t>326T</t>
        </is>
      </c>
      <c r="O365" t="inlineStr">
        <is>
          <t>:No Drip Pan:Standard Drip Pan:</t>
        </is>
      </c>
      <c r="P365" s="235" t="inlineStr">
        <is>
          <t>Woods_Sureflex</t>
        </is>
      </c>
      <c r="Q365" t="inlineStr">
        <is>
          <t>Woods 10S</t>
        </is>
      </c>
      <c r="R365" t="n">
        <v>96700693</v>
      </c>
      <c r="S365" s="233" t="inlineStr">
        <is>
          <t>B101867</t>
        </is>
      </c>
      <c r="T365" s="233" t="n">
        <v>1712</v>
      </c>
      <c r="U365" s="233" t="inlineStr">
        <is>
          <t>Priced</t>
        </is>
      </c>
      <c r="V365" s="273" t="inlineStr">
        <is>
          <t>LT028</t>
        </is>
      </c>
      <c r="W365" t="n">
        <v>240</v>
      </c>
    </row>
    <row r="366">
      <c r="B366" t="n">
        <v>685</v>
      </c>
      <c r="C366">
        <f>IF(K366 = "BaseplateSteel","Y","N")</f>
        <v/>
      </c>
      <c r="D366">
        <f>OR(P366 = "Woods_Sureflex", P366 = "Falk_T10_Grid")</f>
        <v/>
      </c>
      <c r="E366">
        <f>IF(AND(C366="Y", D366=TRUE),"Y","N")</f>
        <v/>
      </c>
      <c r="F366" t="inlineStr">
        <is>
          <t>ConTab_BOM_KP_Baseplates_685</t>
        </is>
      </c>
      <c r="G366">
        <f>IF(E366="Y",F366,"")</f>
        <v/>
      </c>
      <c r="H366" s="273" t="inlineStr">
        <is>
          <t>4012-1_2-KP</t>
        </is>
      </c>
      <c r="I366" s="273" t="n"/>
      <c r="J366" s="273" t="n"/>
      <c r="K366" s="273" t="inlineStr">
        <is>
          <t>BaseplateSteel</t>
        </is>
      </c>
      <c r="L366" s="273" t="inlineStr">
        <is>
          <t>Baseplate_Steel</t>
        </is>
      </c>
      <c r="M366" s="273" t="inlineStr">
        <is>
          <t>Steel</t>
        </is>
      </c>
      <c r="N366" t="inlineStr">
        <is>
          <t>324TS</t>
        </is>
      </c>
      <c r="O366" t="inlineStr">
        <is>
          <t>:No Drip Pan:Standard Drip Pan:</t>
        </is>
      </c>
      <c r="P366" s="235" t="inlineStr">
        <is>
          <t>Woods_Sureflex</t>
        </is>
      </c>
      <c r="Q366" t="inlineStr">
        <is>
          <t>Woods 9S</t>
        </is>
      </c>
      <c r="R366" t="n">
        <v>96700694</v>
      </c>
      <c r="S366" s="233" t="inlineStr">
        <is>
          <t>B101868</t>
        </is>
      </c>
      <c r="T366" s="233" t="n">
        <v>1640</v>
      </c>
      <c r="U366" s="233" t="inlineStr">
        <is>
          <t>Priced</t>
        </is>
      </c>
      <c r="V366" s="273" t="inlineStr">
        <is>
          <t>LT028</t>
        </is>
      </c>
      <c r="W366" t="n">
        <v>240</v>
      </c>
    </row>
    <row r="367">
      <c r="B367" t="n">
        <v>686</v>
      </c>
      <c r="C367">
        <f>IF(K367 = "BaseplateSteel","Y","N")</f>
        <v/>
      </c>
      <c r="D367">
        <f>OR(P367 = "Woods_Sureflex", P367 = "Falk_T10_Grid")</f>
        <v/>
      </c>
      <c r="E367">
        <f>IF(AND(C367="Y", D367=TRUE),"Y","N")</f>
        <v/>
      </c>
      <c r="F367" t="inlineStr">
        <is>
          <t>ConTab_BOM_KP_Baseplates_686</t>
        </is>
      </c>
      <c r="G367">
        <f>IF(E367="Y",F367,"")</f>
        <v/>
      </c>
      <c r="H367" s="273" t="inlineStr">
        <is>
          <t>4012-1_2-KP</t>
        </is>
      </c>
      <c r="I367" s="273" t="n"/>
      <c r="J367" s="273" t="n"/>
      <c r="K367" s="273" t="inlineStr">
        <is>
          <t>BaseplateSteel</t>
        </is>
      </c>
      <c r="L367" s="273" t="inlineStr">
        <is>
          <t>Baseplate_Steel</t>
        </is>
      </c>
      <c r="M367" s="273" t="inlineStr">
        <is>
          <t>Steel</t>
        </is>
      </c>
      <c r="N367" t="inlineStr">
        <is>
          <t>326TS</t>
        </is>
      </c>
      <c r="O367" t="inlineStr">
        <is>
          <t>:No Drip Pan:Standard Drip Pan:</t>
        </is>
      </c>
      <c r="P367" s="235" t="inlineStr">
        <is>
          <t>Woods_Sureflex</t>
        </is>
      </c>
      <c r="Q367" t="inlineStr">
        <is>
          <t>Woods 9S</t>
        </is>
      </c>
      <c r="R367" t="n">
        <v>96700694</v>
      </c>
      <c r="S367" s="233" t="inlineStr">
        <is>
          <t>B101868</t>
        </is>
      </c>
      <c r="T367" s="233" t="n">
        <v>1640</v>
      </c>
      <c r="U367" s="233" t="inlineStr">
        <is>
          <t>Priced</t>
        </is>
      </c>
      <c r="V367" s="273" t="inlineStr">
        <is>
          <t>LT028</t>
        </is>
      </c>
      <c r="W367" t="n">
        <v>240</v>
      </c>
    </row>
    <row r="368">
      <c r="B368" t="n">
        <v>687</v>
      </c>
      <c r="C368">
        <f>IF(K368 = "BaseplateSteel","Y","N")</f>
        <v/>
      </c>
      <c r="D368">
        <f>OR(P368 = "Woods_Sureflex", P368 = "Falk_T10_Grid")</f>
        <v/>
      </c>
      <c r="E368">
        <f>IF(AND(C368="Y", D368=TRUE),"Y","N")</f>
        <v/>
      </c>
      <c r="F368" t="inlineStr">
        <is>
          <t>ConTab_BOM_KP_Baseplates_687</t>
        </is>
      </c>
      <c r="G368">
        <f>IF(E368="Y",F368,"")</f>
        <v/>
      </c>
      <c r="H368" s="273" t="inlineStr">
        <is>
          <t>4012-1_2-KP</t>
        </is>
      </c>
      <c r="I368" s="273" t="n"/>
      <c r="J368" s="273" t="n"/>
      <c r="K368" s="273" t="inlineStr">
        <is>
          <t>BaseplateSteel</t>
        </is>
      </c>
      <c r="L368" s="273" t="inlineStr">
        <is>
          <t>Baseplate_Steel</t>
        </is>
      </c>
      <c r="M368" s="273" t="inlineStr">
        <is>
          <t>Steel</t>
        </is>
      </c>
      <c r="N368" t="inlineStr">
        <is>
          <t>213T</t>
        </is>
      </c>
      <c r="O368" t="inlineStr">
        <is>
          <t>:No Drip Pan:Standard Drip Pan:</t>
        </is>
      </c>
      <c r="P368" s="235" t="inlineStr">
        <is>
          <t>Falk_T10_Grid</t>
        </is>
      </c>
      <c r="Q368" t="inlineStr">
        <is>
          <t>Falk 1040T10</t>
        </is>
      </c>
      <c r="R368" t="n">
        <v>96700695</v>
      </c>
      <c r="S368" s="233" t="inlineStr">
        <is>
          <t>B101869</t>
        </is>
      </c>
      <c r="T368" s="233" t="n">
        <v>1368</v>
      </c>
      <c r="U368" s="233" t="inlineStr">
        <is>
          <t>Priced</t>
        </is>
      </c>
      <c r="V368" s="273" t="inlineStr">
        <is>
          <t>LT028</t>
        </is>
      </c>
      <c r="W368" t="n">
        <v>70</v>
      </c>
    </row>
    <row r="369">
      <c r="B369" t="n">
        <v>688</v>
      </c>
      <c r="C369">
        <f>IF(K369 = "BaseplateSteel","Y","N")</f>
        <v/>
      </c>
      <c r="D369">
        <f>OR(P369 = "Woods_Sureflex", P369 = "Falk_T10_Grid")</f>
        <v/>
      </c>
      <c r="E369">
        <f>IF(AND(C369="Y", D369=TRUE),"Y","N")</f>
        <v/>
      </c>
      <c r="F369" t="inlineStr">
        <is>
          <t>ConTab_BOM_KP_Baseplates_688</t>
        </is>
      </c>
      <c r="G369">
        <f>IF(E369="Y",F369,"")</f>
        <v/>
      </c>
      <c r="H369" s="273" t="inlineStr">
        <is>
          <t>4012-1_2-KP</t>
        </is>
      </c>
      <c r="I369" s="273" t="n"/>
      <c r="J369" s="273" t="n"/>
      <c r="K369" s="273" t="inlineStr">
        <is>
          <t>BaseplateSteel</t>
        </is>
      </c>
      <c r="L369" s="273" t="inlineStr">
        <is>
          <t>Baseplate_Steel</t>
        </is>
      </c>
      <c r="M369" s="273" t="inlineStr">
        <is>
          <t>Steel</t>
        </is>
      </c>
      <c r="N369" t="inlineStr">
        <is>
          <t>215T</t>
        </is>
      </c>
      <c r="O369" t="inlineStr">
        <is>
          <t>:No Drip Pan:Standard Drip Pan:</t>
        </is>
      </c>
      <c r="P369" s="235" t="inlineStr">
        <is>
          <t>Falk_T10_Grid</t>
        </is>
      </c>
      <c r="Q369" t="inlineStr">
        <is>
          <t>Falk 1040T10</t>
        </is>
      </c>
      <c r="R369" t="n">
        <v>96700695</v>
      </c>
      <c r="S369" s="233" t="inlineStr">
        <is>
          <t>B101869</t>
        </is>
      </c>
      <c r="T369" s="233" t="n">
        <v>1368</v>
      </c>
      <c r="U369" s="233" t="inlineStr">
        <is>
          <t>Priced</t>
        </is>
      </c>
      <c r="V369" s="273" t="inlineStr">
        <is>
          <t>LT028</t>
        </is>
      </c>
      <c r="W369" t="n">
        <v>70</v>
      </c>
    </row>
    <row r="370">
      <c r="B370" t="n">
        <v>689</v>
      </c>
      <c r="C370">
        <f>IF(K370 = "BaseplateSteel","Y","N")</f>
        <v/>
      </c>
      <c r="D370">
        <f>OR(P370 = "Woods_Sureflex", P370 = "Falk_T10_Grid")</f>
        <v/>
      </c>
      <c r="E370">
        <f>IF(AND(C370="Y", D370=TRUE),"Y","N")</f>
        <v/>
      </c>
      <c r="F370" t="inlineStr">
        <is>
          <t>ConTab_BOM_KP_Baseplates_689</t>
        </is>
      </c>
      <c r="G370">
        <f>IF(E370="Y",F370,"")</f>
        <v/>
      </c>
      <c r="H370" s="273" t="inlineStr">
        <is>
          <t>4012-1_2-KP</t>
        </is>
      </c>
      <c r="I370" s="273" t="n"/>
      <c r="J370" s="273" t="n"/>
      <c r="K370" s="273" t="inlineStr">
        <is>
          <t>BaseplateSteel</t>
        </is>
      </c>
      <c r="L370" s="273" t="inlineStr">
        <is>
          <t>Baseplate_Steel</t>
        </is>
      </c>
      <c r="M370" s="273" t="inlineStr">
        <is>
          <t>Steel</t>
        </is>
      </c>
      <c r="N370" t="inlineStr">
        <is>
          <t>254T</t>
        </is>
      </c>
      <c r="O370" t="inlineStr">
        <is>
          <t>:No Drip Pan:Standard Drip Pan:</t>
        </is>
      </c>
      <c r="P370" s="235" t="inlineStr">
        <is>
          <t>Falk_T10_Grid</t>
        </is>
      </c>
      <c r="Q370" t="inlineStr">
        <is>
          <t>Falk 1040T10</t>
        </is>
      </c>
      <c r="R370" t="n">
        <v>96700696</v>
      </c>
      <c r="S370" s="233" t="inlineStr">
        <is>
          <t>B101870</t>
        </is>
      </c>
      <c r="T370" s="233" t="n">
        <v>1440</v>
      </c>
      <c r="U370" s="233" t="inlineStr">
        <is>
          <t>Priced</t>
        </is>
      </c>
      <c r="V370" s="273" t="inlineStr">
        <is>
          <t>LT028</t>
        </is>
      </c>
      <c r="W370" t="n">
        <v>135</v>
      </c>
    </row>
    <row r="371">
      <c r="B371" t="n">
        <v>690</v>
      </c>
      <c r="C371">
        <f>IF(K371 = "BaseplateSteel","Y","N")</f>
        <v/>
      </c>
      <c r="D371">
        <f>OR(P371 = "Woods_Sureflex", P371 = "Falk_T10_Grid")</f>
        <v/>
      </c>
      <c r="E371">
        <f>IF(AND(C371="Y", D371=TRUE),"Y","N")</f>
        <v/>
      </c>
      <c r="F371" t="inlineStr">
        <is>
          <t>ConTab_BOM_KP_Baseplates_690</t>
        </is>
      </c>
      <c r="G371">
        <f>IF(E371="Y",F371,"")</f>
        <v/>
      </c>
      <c r="H371" s="273" t="inlineStr">
        <is>
          <t>4012-1_2-KP</t>
        </is>
      </c>
      <c r="I371" s="273" t="n"/>
      <c r="J371" s="273" t="n"/>
      <c r="K371" s="273" t="inlineStr">
        <is>
          <t>BaseplateSteel</t>
        </is>
      </c>
      <c r="L371" s="273" t="inlineStr">
        <is>
          <t>Baseplate_Steel</t>
        </is>
      </c>
      <c r="M371" s="273" t="inlineStr">
        <is>
          <t>Steel</t>
        </is>
      </c>
      <c r="N371" t="inlineStr">
        <is>
          <t>256T</t>
        </is>
      </c>
      <c r="O371" t="inlineStr">
        <is>
          <t>:No Drip Pan:Standard Drip Pan:</t>
        </is>
      </c>
      <c r="P371" s="235" t="inlineStr">
        <is>
          <t>Falk_T10_Grid</t>
        </is>
      </c>
      <c r="Q371" t="inlineStr">
        <is>
          <t>Falk 1040T10</t>
        </is>
      </c>
      <c r="R371" t="n">
        <v>96700696</v>
      </c>
      <c r="S371" s="233" t="inlineStr">
        <is>
          <t>B101870</t>
        </is>
      </c>
      <c r="T371" s="233" t="n">
        <v>1440</v>
      </c>
      <c r="U371" s="233" t="inlineStr">
        <is>
          <t>Priced</t>
        </is>
      </c>
      <c r="V371" s="273" t="inlineStr">
        <is>
          <t>LT028</t>
        </is>
      </c>
      <c r="W371" t="n">
        <v>135</v>
      </c>
    </row>
    <row r="372">
      <c r="B372" t="n">
        <v>691</v>
      </c>
      <c r="C372">
        <f>IF(K372 = "BaseplateSteel","Y","N")</f>
        <v/>
      </c>
      <c r="D372">
        <f>OR(P372 = "Woods_Sureflex", P372 = "Falk_T10_Grid")</f>
        <v/>
      </c>
      <c r="E372">
        <f>IF(AND(C372="Y", D372=TRUE),"Y","N")</f>
        <v/>
      </c>
      <c r="F372" t="inlineStr">
        <is>
          <t>ConTab_BOM_KP_Baseplates_691</t>
        </is>
      </c>
      <c r="G372">
        <f>IF(E372="Y",F372,"")</f>
        <v/>
      </c>
      <c r="H372" s="273" t="inlineStr">
        <is>
          <t>4012-1_2-KP</t>
        </is>
      </c>
      <c r="I372" s="273" t="n"/>
      <c r="J372" s="273" t="n"/>
      <c r="K372" s="273" t="inlineStr">
        <is>
          <t>BaseplateSteel</t>
        </is>
      </c>
      <c r="L372" s="273" t="inlineStr">
        <is>
          <t>Baseplate_Steel</t>
        </is>
      </c>
      <c r="M372" s="273" t="inlineStr">
        <is>
          <t>Steel</t>
        </is>
      </c>
      <c r="N372" t="inlineStr">
        <is>
          <t>284T</t>
        </is>
      </c>
      <c r="O372" t="inlineStr">
        <is>
          <t>:No Drip Pan:Standard Drip Pan:</t>
        </is>
      </c>
      <c r="P372" s="235" t="inlineStr">
        <is>
          <t>Falk_T10_Grid</t>
        </is>
      </c>
      <c r="Q372" t="inlineStr">
        <is>
          <t>Falk 1050T10</t>
        </is>
      </c>
      <c r="R372" t="n">
        <v>96700697</v>
      </c>
      <c r="S372" s="233" t="inlineStr">
        <is>
          <t>B101871</t>
        </is>
      </c>
      <c r="T372" s="233" t="n">
        <v>1574</v>
      </c>
      <c r="U372" s="233" t="inlineStr">
        <is>
          <t>Priced</t>
        </is>
      </c>
      <c r="V372" s="273" t="inlineStr">
        <is>
          <t>LT028</t>
        </is>
      </c>
      <c r="W372" t="n">
        <v>200</v>
      </c>
    </row>
    <row r="373">
      <c r="B373" t="n">
        <v>692</v>
      </c>
      <c r="C373">
        <f>IF(K373 = "BaseplateSteel","Y","N")</f>
        <v/>
      </c>
      <c r="D373">
        <f>OR(P373 = "Woods_Sureflex", P373 = "Falk_T10_Grid")</f>
        <v/>
      </c>
      <c r="E373">
        <f>IF(AND(C373="Y", D373=TRUE),"Y","N")</f>
        <v/>
      </c>
      <c r="F373" t="inlineStr">
        <is>
          <t>ConTab_BOM_KP_Baseplates_692</t>
        </is>
      </c>
      <c r="G373">
        <f>IF(E373="Y",F373,"")</f>
        <v/>
      </c>
      <c r="H373" s="273" t="inlineStr">
        <is>
          <t>4012-1_2-KP</t>
        </is>
      </c>
      <c r="I373" s="273" t="n"/>
      <c r="J373" s="273" t="n"/>
      <c r="K373" s="273" t="inlineStr">
        <is>
          <t>BaseplateSteel</t>
        </is>
      </c>
      <c r="L373" s="273" t="inlineStr">
        <is>
          <t>Baseplate_Steel</t>
        </is>
      </c>
      <c r="M373" s="273" t="inlineStr">
        <is>
          <t>Steel</t>
        </is>
      </c>
      <c r="N373" t="inlineStr">
        <is>
          <t>286T</t>
        </is>
      </c>
      <c r="O373" t="inlineStr">
        <is>
          <t>:No Drip Pan:Standard Drip Pan:</t>
        </is>
      </c>
      <c r="P373" s="235" t="inlineStr">
        <is>
          <t>Falk_T10_Grid</t>
        </is>
      </c>
      <c r="Q373" t="inlineStr">
        <is>
          <t>Falk 1050T10</t>
        </is>
      </c>
      <c r="R373" t="n">
        <v>96700697</v>
      </c>
      <c r="S373" s="233" t="inlineStr">
        <is>
          <t>B101871</t>
        </is>
      </c>
      <c r="T373" s="233" t="n">
        <v>1574</v>
      </c>
      <c r="U373" s="233" t="inlineStr">
        <is>
          <t>Priced</t>
        </is>
      </c>
      <c r="V373" s="273" t="inlineStr">
        <is>
          <t>LT028</t>
        </is>
      </c>
      <c r="W373" t="n">
        <v>200</v>
      </c>
    </row>
    <row r="374">
      <c r="B374" t="n">
        <v>693</v>
      </c>
      <c r="C374">
        <f>IF(K374 = "BaseplateSteel","Y","N")</f>
        <v/>
      </c>
      <c r="D374">
        <f>OR(P374 = "Woods_Sureflex", P374 = "Falk_T10_Grid")</f>
        <v/>
      </c>
      <c r="E374">
        <f>IF(AND(C374="Y", D374=TRUE),"Y","N")</f>
        <v/>
      </c>
      <c r="F374" t="inlineStr">
        <is>
          <t>ConTab_BOM_KP_Baseplates_693</t>
        </is>
      </c>
      <c r="G374">
        <f>IF(E374="Y",F374,"")</f>
        <v/>
      </c>
      <c r="H374" s="273" t="inlineStr">
        <is>
          <t>4012-1_2-KP</t>
        </is>
      </c>
      <c r="I374" s="273" t="n"/>
      <c r="J374" s="273" t="n"/>
      <c r="K374" s="273" t="inlineStr">
        <is>
          <t>BaseplateSteel</t>
        </is>
      </c>
      <c r="L374" s="273" t="inlineStr">
        <is>
          <t>Baseplate_Steel</t>
        </is>
      </c>
      <c r="M374" s="273" t="inlineStr">
        <is>
          <t>Steel</t>
        </is>
      </c>
      <c r="N374" t="inlineStr">
        <is>
          <t>284TS</t>
        </is>
      </c>
      <c r="O374" t="inlineStr">
        <is>
          <t>:No Drip Pan:Standard Drip Pan:</t>
        </is>
      </c>
      <c r="P374" s="235" t="inlineStr">
        <is>
          <t>Falk_T10_Grid</t>
        </is>
      </c>
      <c r="Q374" t="inlineStr">
        <is>
          <t>Falk 1040T10</t>
        </is>
      </c>
      <c r="R374" t="n">
        <v>96700698</v>
      </c>
      <c r="S374" s="233" t="inlineStr">
        <is>
          <t>B101872</t>
        </is>
      </c>
      <c r="T374" s="233" t="n">
        <v>1504</v>
      </c>
      <c r="U374" s="233" t="inlineStr">
        <is>
          <t>Priced</t>
        </is>
      </c>
      <c r="V374" s="273" t="inlineStr">
        <is>
          <t>LT028</t>
        </is>
      </c>
      <c r="W374" t="n">
        <v>200</v>
      </c>
    </row>
    <row r="375">
      <c r="B375" t="n">
        <v>694</v>
      </c>
      <c r="C375">
        <f>IF(K375 = "BaseplateSteel","Y","N")</f>
        <v/>
      </c>
      <c r="D375">
        <f>OR(P375 = "Woods_Sureflex", P375 = "Falk_T10_Grid")</f>
        <v/>
      </c>
      <c r="E375">
        <f>IF(AND(C375="Y", D375=TRUE),"Y","N")</f>
        <v/>
      </c>
      <c r="F375" t="inlineStr">
        <is>
          <t>ConTab_BOM_KP_Baseplates_694</t>
        </is>
      </c>
      <c r="G375">
        <f>IF(E375="Y",F375,"")</f>
        <v/>
      </c>
      <c r="H375" s="273" t="inlineStr">
        <is>
          <t>4012-1_2-KP</t>
        </is>
      </c>
      <c r="I375" s="273" t="n"/>
      <c r="J375" s="273" t="n"/>
      <c r="K375" s="273" t="inlineStr">
        <is>
          <t>BaseplateSteel</t>
        </is>
      </c>
      <c r="L375" s="273" t="inlineStr">
        <is>
          <t>Baseplate_Steel</t>
        </is>
      </c>
      <c r="M375" s="273" t="inlineStr">
        <is>
          <t>Steel</t>
        </is>
      </c>
      <c r="N375" t="inlineStr">
        <is>
          <t>286TS</t>
        </is>
      </c>
      <c r="O375" t="inlineStr">
        <is>
          <t>:No Drip Pan:Standard Drip Pan:</t>
        </is>
      </c>
      <c r="P375" s="235" t="inlineStr">
        <is>
          <t>Falk_T10_Grid</t>
        </is>
      </c>
      <c r="Q375" t="inlineStr">
        <is>
          <t>Falk 1040T10</t>
        </is>
      </c>
      <c r="R375" t="n">
        <v>96700698</v>
      </c>
      <c r="S375" s="233" t="inlineStr">
        <is>
          <t>B101872</t>
        </is>
      </c>
      <c r="T375" s="233" t="n">
        <v>1504</v>
      </c>
      <c r="U375" s="233" t="inlineStr">
        <is>
          <t>Priced</t>
        </is>
      </c>
      <c r="V375" s="273" t="inlineStr">
        <is>
          <t>LT028</t>
        </is>
      </c>
      <c r="W375" t="n">
        <v>200</v>
      </c>
    </row>
    <row r="376">
      <c r="B376" t="n">
        <v>695</v>
      </c>
      <c r="C376">
        <f>IF(K376 = "BaseplateSteel","Y","N")</f>
        <v/>
      </c>
      <c r="D376">
        <f>OR(P376 = "Woods_Sureflex", P376 = "Falk_T10_Grid")</f>
        <v/>
      </c>
      <c r="E376">
        <f>IF(AND(C376="Y", D376=TRUE),"Y","N")</f>
        <v/>
      </c>
      <c r="F376" t="inlineStr">
        <is>
          <t>ConTab_BOM_KP_Baseplates_695</t>
        </is>
      </c>
      <c r="G376">
        <f>IF(E376="Y",F376,"")</f>
        <v/>
      </c>
      <c r="H376" s="273" t="inlineStr">
        <is>
          <t>4012-1_2-KP</t>
        </is>
      </c>
      <c r="I376" s="273" t="n"/>
      <c r="J376" s="273" t="n"/>
      <c r="K376" s="273" t="inlineStr">
        <is>
          <t>BaseplateSteel</t>
        </is>
      </c>
      <c r="L376" s="273" t="inlineStr">
        <is>
          <t>Baseplate_Steel</t>
        </is>
      </c>
      <c r="M376" s="273" t="inlineStr">
        <is>
          <t>Steel</t>
        </is>
      </c>
      <c r="N376" t="inlineStr">
        <is>
          <t>324T</t>
        </is>
      </c>
      <c r="O376" t="inlineStr">
        <is>
          <t>:No Drip Pan:Standard Drip Pan:</t>
        </is>
      </c>
      <c r="P376" s="235" t="inlineStr">
        <is>
          <t>Falk_T10_Grid</t>
        </is>
      </c>
      <c r="Q376" t="inlineStr">
        <is>
          <t>Falk 1060T10</t>
        </is>
      </c>
      <c r="R376" t="n">
        <v>96700699</v>
      </c>
      <c r="S376" s="233" t="inlineStr">
        <is>
          <t>B101873</t>
        </is>
      </c>
      <c r="T376" s="233" t="n">
        <v>1712</v>
      </c>
      <c r="U376" s="233" t="inlineStr">
        <is>
          <t>Priced</t>
        </is>
      </c>
      <c r="V376" s="273" t="inlineStr">
        <is>
          <t>LT028</t>
        </is>
      </c>
      <c r="W376" t="n">
        <v>240</v>
      </c>
    </row>
    <row r="377">
      <c r="B377" t="n">
        <v>696</v>
      </c>
      <c r="C377">
        <f>IF(K377 = "BaseplateSteel","Y","N")</f>
        <v/>
      </c>
      <c r="D377">
        <f>OR(P377 = "Woods_Sureflex", P377 = "Falk_T10_Grid")</f>
        <v/>
      </c>
      <c r="E377">
        <f>IF(AND(C377="Y", D377=TRUE),"Y","N")</f>
        <v/>
      </c>
      <c r="F377" t="inlineStr">
        <is>
          <t>ConTab_BOM_KP_Baseplates_696</t>
        </is>
      </c>
      <c r="G377">
        <f>IF(E377="Y",F377,"")</f>
        <v/>
      </c>
      <c r="H377" s="273" t="inlineStr">
        <is>
          <t>4012-1_2-KP</t>
        </is>
      </c>
      <c r="I377" s="273" t="n"/>
      <c r="J377" s="273" t="n"/>
      <c r="K377" s="273" t="inlineStr">
        <is>
          <t>BaseplateSteel</t>
        </is>
      </c>
      <c r="L377" s="273" t="inlineStr">
        <is>
          <t>Baseplate_Steel</t>
        </is>
      </c>
      <c r="M377" s="273" t="inlineStr">
        <is>
          <t>Steel</t>
        </is>
      </c>
      <c r="N377" t="inlineStr">
        <is>
          <t>326T</t>
        </is>
      </c>
      <c r="O377" t="inlineStr">
        <is>
          <t>:No Drip Pan:Standard Drip Pan:</t>
        </is>
      </c>
      <c r="P377" s="235" t="inlineStr">
        <is>
          <t>Falk_T10_Grid</t>
        </is>
      </c>
      <c r="Q377" t="inlineStr">
        <is>
          <t>Falk 1060T10</t>
        </is>
      </c>
      <c r="R377" t="n">
        <v>96700699</v>
      </c>
      <c r="S377" s="233" t="inlineStr">
        <is>
          <t>B101873</t>
        </is>
      </c>
      <c r="T377" s="233" t="n">
        <v>1712</v>
      </c>
      <c r="U377" s="233" t="inlineStr">
        <is>
          <t>Priced</t>
        </is>
      </c>
      <c r="V377" s="273" t="inlineStr">
        <is>
          <t>LT028</t>
        </is>
      </c>
      <c r="W377" t="n">
        <v>240</v>
      </c>
    </row>
    <row r="378">
      <c r="B378" t="n">
        <v>697</v>
      </c>
      <c r="C378">
        <f>IF(K378 = "BaseplateSteel","Y","N")</f>
        <v/>
      </c>
      <c r="D378">
        <f>OR(P378 = "Woods_Sureflex", P378 = "Falk_T10_Grid")</f>
        <v/>
      </c>
      <c r="E378">
        <f>IF(AND(C378="Y", D378=TRUE),"Y","N")</f>
        <v/>
      </c>
      <c r="F378" t="inlineStr">
        <is>
          <t>ConTab_BOM_KP_Baseplates_697</t>
        </is>
      </c>
      <c r="G378">
        <f>IF(E378="Y",F378,"")</f>
        <v/>
      </c>
      <c r="H378" s="273" t="inlineStr">
        <is>
          <t>4012-1_2-KP</t>
        </is>
      </c>
      <c r="I378" s="273" t="n"/>
      <c r="J378" s="273" t="n"/>
      <c r="K378" s="273" t="inlineStr">
        <is>
          <t>BaseplateSteel</t>
        </is>
      </c>
      <c r="L378" s="273" t="inlineStr">
        <is>
          <t>Baseplate_Steel</t>
        </is>
      </c>
      <c r="M378" s="273" t="inlineStr">
        <is>
          <t>Steel</t>
        </is>
      </c>
      <c r="N378" t="inlineStr">
        <is>
          <t>324TS</t>
        </is>
      </c>
      <c r="O378" t="inlineStr">
        <is>
          <t>:No Drip Pan:Standard Drip Pan:</t>
        </is>
      </c>
      <c r="P378" s="235" t="inlineStr">
        <is>
          <t>Falk_T10_Grid</t>
        </is>
      </c>
      <c r="Q378" t="inlineStr">
        <is>
          <t>Falk 1050T10</t>
        </is>
      </c>
      <c r="R378" t="n">
        <v>96700700</v>
      </c>
      <c r="S378" s="233" t="inlineStr">
        <is>
          <t>B101874</t>
        </is>
      </c>
      <c r="T378" s="233" t="n">
        <v>1640</v>
      </c>
      <c r="U378" s="233" t="inlineStr">
        <is>
          <t>Priced</t>
        </is>
      </c>
      <c r="V378" s="273" t="inlineStr">
        <is>
          <t>LT028</t>
        </is>
      </c>
      <c r="W378" t="n">
        <v>240</v>
      </c>
    </row>
    <row r="379">
      <c r="B379" t="n">
        <v>698</v>
      </c>
      <c r="C379">
        <f>IF(K379 = "BaseplateSteel","Y","N")</f>
        <v/>
      </c>
      <c r="D379">
        <f>OR(P379 = "Woods_Sureflex", P379 = "Falk_T10_Grid")</f>
        <v/>
      </c>
      <c r="E379">
        <f>IF(AND(C379="Y", D379=TRUE),"Y","N")</f>
        <v/>
      </c>
      <c r="F379" t="inlineStr">
        <is>
          <t>ConTab_BOM_KP_Baseplates_698</t>
        </is>
      </c>
      <c r="G379">
        <f>IF(E379="Y",F379,"")</f>
        <v/>
      </c>
      <c r="H379" s="273" t="inlineStr">
        <is>
          <t>4012-1_2-KP</t>
        </is>
      </c>
      <c r="I379" s="273" t="n"/>
      <c r="J379" s="273" t="n"/>
      <c r="K379" s="273" t="inlineStr">
        <is>
          <t>BaseplateSteel</t>
        </is>
      </c>
      <c r="L379" s="273" t="inlineStr">
        <is>
          <t>Baseplate_Steel</t>
        </is>
      </c>
      <c r="M379" s="273" t="inlineStr">
        <is>
          <t>Steel</t>
        </is>
      </c>
      <c r="N379" t="inlineStr">
        <is>
          <t>326TS</t>
        </is>
      </c>
      <c r="O379" t="inlineStr">
        <is>
          <t>:No Drip Pan:Standard Drip Pan:</t>
        </is>
      </c>
      <c r="P379" s="235" t="inlineStr">
        <is>
          <t>Falk_T10_Grid</t>
        </is>
      </c>
      <c r="Q379" t="inlineStr">
        <is>
          <t>Falk 1050T10</t>
        </is>
      </c>
      <c r="R379" t="n">
        <v>96700700</v>
      </c>
      <c r="S379" s="233" t="inlineStr">
        <is>
          <t>B101874</t>
        </is>
      </c>
      <c r="T379" s="233" t="n">
        <v>1640</v>
      </c>
      <c r="U379" s="233" t="inlineStr">
        <is>
          <t>Priced</t>
        </is>
      </c>
      <c r="V379" s="273" t="inlineStr">
        <is>
          <t>LT028</t>
        </is>
      </c>
      <c r="W379" t="n">
        <v>240</v>
      </c>
    </row>
    <row r="380">
      <c r="B380" t="n">
        <v>699</v>
      </c>
      <c r="C380">
        <f>IF(K380 = "BaseplateSteel","Y","N")</f>
        <v/>
      </c>
      <c r="D380">
        <f>OR(P380 = "Woods_Sureflex", P380 = "Falk_T10_Grid")</f>
        <v/>
      </c>
      <c r="E380">
        <f>IF(AND(C380="Y", D380=TRUE),"Y","N")</f>
        <v/>
      </c>
      <c r="F380" t="inlineStr">
        <is>
          <t>ConTab_BOM_KP_Baseplates_699</t>
        </is>
      </c>
      <c r="G380">
        <f>IF(E380="Y",F380,"")</f>
        <v/>
      </c>
      <c r="H380" s="273" t="inlineStr">
        <is>
          <t>4012-1_2-KP</t>
        </is>
      </c>
      <c r="I380" s="273" t="n"/>
      <c r="J380" s="273" t="n"/>
      <c r="K380" s="273" t="inlineStr">
        <is>
          <t>BaseplateSteel</t>
        </is>
      </c>
      <c r="L380" s="273" t="inlineStr">
        <is>
          <t>Baseplate_Steel</t>
        </is>
      </c>
      <c r="M380" s="273" t="inlineStr">
        <is>
          <t>Steel</t>
        </is>
      </c>
      <c r="N380" t="inlineStr">
        <is>
          <t>364TS</t>
        </is>
      </c>
      <c r="O380" t="inlineStr">
        <is>
          <t>:No Drip Pan:Standard Drip Pan:</t>
        </is>
      </c>
      <c r="P380" s="235" t="inlineStr">
        <is>
          <t>Falk_T10_Grid</t>
        </is>
      </c>
      <c r="Q380" t="inlineStr">
        <is>
          <t>Falk 1050T10</t>
        </is>
      </c>
      <c r="R380" t="n">
        <v>96700701</v>
      </c>
      <c r="S380" s="233" t="inlineStr">
        <is>
          <t>B101876</t>
        </is>
      </c>
      <c r="T380" s="233" t="n">
        <v>1776</v>
      </c>
      <c r="U380" s="233" t="inlineStr">
        <is>
          <t>Priced</t>
        </is>
      </c>
      <c r="V380" s="273" t="inlineStr">
        <is>
          <t>LT028</t>
        </is>
      </c>
      <c r="W380" t="n">
        <v>265</v>
      </c>
    </row>
    <row r="381">
      <c r="B381" t="n">
        <v>700</v>
      </c>
      <c r="C381">
        <f>IF(K381 = "BaseplateSteel","Y","N")</f>
        <v/>
      </c>
      <c r="D381">
        <f>OR(P381 = "Woods_Sureflex", P381 = "Falk_T10_Grid")</f>
        <v/>
      </c>
      <c r="E381">
        <f>IF(AND(C381="Y", D381=TRUE),"Y","N")</f>
        <v/>
      </c>
      <c r="F381" t="inlineStr">
        <is>
          <t>ConTab_BOM_KP_Baseplates_700</t>
        </is>
      </c>
      <c r="G381">
        <f>IF(E381="Y",F381,"")</f>
        <v/>
      </c>
      <c r="H381" s="273" t="inlineStr">
        <is>
          <t>4012-1_2-KP</t>
        </is>
      </c>
      <c r="I381" s="273" t="n"/>
      <c r="J381" s="273" t="n"/>
      <c r="K381" s="273" t="inlineStr">
        <is>
          <t>BaseplateSteel</t>
        </is>
      </c>
      <c r="L381" s="273" t="inlineStr">
        <is>
          <t>Baseplate_Steel</t>
        </is>
      </c>
      <c r="M381" s="273" t="inlineStr">
        <is>
          <t>Steel</t>
        </is>
      </c>
      <c r="N381" t="inlineStr">
        <is>
          <t>365TS</t>
        </is>
      </c>
      <c r="O381" t="inlineStr">
        <is>
          <t>:No Drip Pan:Standard Drip Pan:</t>
        </is>
      </c>
      <c r="P381" s="235" t="inlineStr">
        <is>
          <t>Falk_T10_Grid</t>
        </is>
      </c>
      <c r="Q381" t="inlineStr">
        <is>
          <t>Falk 1050T10</t>
        </is>
      </c>
      <c r="R381" t="n">
        <v>96700701</v>
      </c>
      <c r="S381" s="233" t="inlineStr">
        <is>
          <t>B101876</t>
        </is>
      </c>
      <c r="T381" s="233" t="n">
        <v>1776</v>
      </c>
      <c r="U381" s="233" t="inlineStr">
        <is>
          <t>Priced</t>
        </is>
      </c>
      <c r="V381" s="273" t="inlineStr">
        <is>
          <t>LT028</t>
        </is>
      </c>
      <c r="W381" t="n">
        <v>265</v>
      </c>
    </row>
    <row r="382">
      <c r="B382" t="n">
        <v>701</v>
      </c>
      <c r="C382">
        <f>IF(K382 = "BaseplateSteel","Y","N")</f>
        <v/>
      </c>
      <c r="D382">
        <f>OR(P382 = "Woods_Sureflex", P382 = "Falk_T10_Grid")</f>
        <v/>
      </c>
      <c r="E382">
        <f>IF(AND(C382="Y", D382=TRUE),"Y","N")</f>
        <v/>
      </c>
      <c r="F382" t="inlineStr">
        <is>
          <t>ConTab_BOM_KP_Baseplates_701</t>
        </is>
      </c>
      <c r="G382">
        <f>IF(E382="Y",F382,"")</f>
        <v/>
      </c>
      <c r="H382" s="273" t="inlineStr">
        <is>
          <t>4012-1_2-KP</t>
        </is>
      </c>
      <c r="I382" s="273" t="n"/>
      <c r="J382" s="273" t="n"/>
      <c r="K382" s="273" t="inlineStr">
        <is>
          <t>BaseplateSteel</t>
        </is>
      </c>
      <c r="L382" s="273" t="inlineStr">
        <is>
          <t>Baseplate_Steel</t>
        </is>
      </c>
      <c r="M382" s="273" t="inlineStr">
        <is>
          <t>Steel</t>
        </is>
      </c>
      <c r="N382" t="inlineStr">
        <is>
          <t>404TS</t>
        </is>
      </c>
      <c r="O382" t="inlineStr">
        <is>
          <t>:No Drip Pan:Standard Drip Pan:</t>
        </is>
      </c>
      <c r="P382" s="235" t="inlineStr">
        <is>
          <t>Falk_T10_Grid</t>
        </is>
      </c>
      <c r="Q382" t="inlineStr">
        <is>
          <t>Falk 1060T10</t>
        </is>
      </c>
      <c r="R382" t="n">
        <v>96700702</v>
      </c>
      <c r="S382" s="233" t="inlineStr">
        <is>
          <t>B101877</t>
        </is>
      </c>
      <c r="T382" s="233" t="n">
        <v>2186</v>
      </c>
      <c r="U382" s="233" t="inlineStr">
        <is>
          <t>Priced</t>
        </is>
      </c>
      <c r="V382" s="273" t="inlineStr">
        <is>
          <t>LT028</t>
        </is>
      </c>
      <c r="W382" t="n">
        <v>310</v>
      </c>
    </row>
    <row r="383">
      <c r="B383" t="n">
        <v>702</v>
      </c>
      <c r="C383">
        <f>IF(K383 = "BaseplateSteel","Y","N")</f>
        <v/>
      </c>
      <c r="D383">
        <f>OR(P383 = "Woods_Sureflex", P383 = "Falk_T10_Grid")</f>
        <v/>
      </c>
      <c r="E383">
        <f>IF(AND(C383="Y", D383=TRUE),"Y","N")</f>
        <v/>
      </c>
      <c r="F383" t="inlineStr">
        <is>
          <t>ConTab_BOM_KP_Baseplates_702</t>
        </is>
      </c>
      <c r="G383">
        <f>IF(E383="Y",F383,"")</f>
        <v/>
      </c>
      <c r="H383" s="273" t="inlineStr">
        <is>
          <t>4012-1_2-KP</t>
        </is>
      </c>
      <c r="I383" s="273" t="n"/>
      <c r="J383" s="273" t="n"/>
      <c r="K383" s="273" t="inlineStr">
        <is>
          <t>BaseplateSteel</t>
        </is>
      </c>
      <c r="L383" s="273" t="inlineStr">
        <is>
          <t>Baseplate_Steel</t>
        </is>
      </c>
      <c r="M383" s="273" t="inlineStr">
        <is>
          <t>Steel</t>
        </is>
      </c>
      <c r="N383" t="inlineStr">
        <is>
          <t>405TS</t>
        </is>
      </c>
      <c r="O383" t="inlineStr">
        <is>
          <t>:No Drip Pan:Standard Drip Pan:</t>
        </is>
      </c>
      <c r="P383" s="235" t="inlineStr">
        <is>
          <t>Falk_T10_Grid</t>
        </is>
      </c>
      <c r="Q383" t="inlineStr">
        <is>
          <t>Falk 1060T10</t>
        </is>
      </c>
      <c r="R383" t="n">
        <v>96700702</v>
      </c>
      <c r="S383" s="233" t="inlineStr">
        <is>
          <t>B101877</t>
        </is>
      </c>
      <c r="T383" s="233" t="n">
        <v>2186</v>
      </c>
      <c r="U383" s="233" t="inlineStr">
        <is>
          <t>Priced</t>
        </is>
      </c>
      <c r="V383" s="273" t="inlineStr">
        <is>
          <t>LT028</t>
        </is>
      </c>
      <c r="W383" t="n">
        <v>310</v>
      </c>
    </row>
    <row r="384">
      <c r="B384" t="n">
        <v>703</v>
      </c>
      <c r="C384">
        <f>IF(K384 = "BaseplateSteel","Y","N")</f>
        <v/>
      </c>
      <c r="D384">
        <f>OR(P384 = "Woods_Sureflex", P384 = "Falk_T10_Grid")</f>
        <v/>
      </c>
      <c r="E384">
        <f>IF(AND(C384="Y", D384=TRUE),"Y","N")</f>
        <v/>
      </c>
      <c r="F384" t="inlineStr">
        <is>
          <t>ConTab_BOM_KP_Baseplates_703</t>
        </is>
      </c>
      <c r="G384">
        <f>IF(E384="Y",F384,"")</f>
        <v/>
      </c>
      <c r="H384" s="273" t="inlineStr">
        <is>
          <t>4012-1_2-KP</t>
        </is>
      </c>
      <c r="I384" s="273" t="n"/>
      <c r="J384" s="273" t="n"/>
      <c r="K384" s="273" t="inlineStr">
        <is>
          <t>BaseplateSteel</t>
        </is>
      </c>
      <c r="L384" s="273" t="inlineStr">
        <is>
          <t>Baseplate_Steel</t>
        </is>
      </c>
      <c r="M384" s="273" t="inlineStr">
        <is>
          <t>Steel</t>
        </is>
      </c>
      <c r="N384" t="inlineStr">
        <is>
          <t>444TS</t>
        </is>
      </c>
      <c r="O384" t="inlineStr">
        <is>
          <t>:No Drip Pan:Standard Drip Pan:</t>
        </is>
      </c>
      <c r="P384" s="235" t="inlineStr">
        <is>
          <t>Falk_T10_Grid</t>
        </is>
      </c>
      <c r="Q384" t="inlineStr">
        <is>
          <t>Falk 1070T10</t>
        </is>
      </c>
      <c r="R384" t="n">
        <v>96700703</v>
      </c>
      <c r="S384" s="233" t="inlineStr">
        <is>
          <t>B101878</t>
        </is>
      </c>
      <c r="T384" s="233" t="n">
        <v>3685</v>
      </c>
      <c r="U384" s="233" t="inlineStr">
        <is>
          <t>Priced</t>
        </is>
      </c>
      <c r="V384" s="273" t="inlineStr">
        <is>
          <t>LT028</t>
        </is>
      </c>
      <c r="W384" t="n">
        <v>420</v>
      </c>
    </row>
    <row r="385">
      <c r="B385" t="n">
        <v>704</v>
      </c>
      <c r="C385">
        <f>IF(K385 = "BaseplateSteel","Y","N")</f>
        <v/>
      </c>
      <c r="D385">
        <f>OR(P385 = "Woods_Sureflex", P385 = "Falk_T10_Grid")</f>
        <v/>
      </c>
      <c r="E385">
        <f>IF(AND(C385="Y", D385=TRUE),"Y","N")</f>
        <v/>
      </c>
      <c r="F385" t="inlineStr">
        <is>
          <t>ConTab_BOM_KP_Baseplates_704</t>
        </is>
      </c>
      <c r="G385">
        <f>IF(E385="Y",F385,"")</f>
        <v/>
      </c>
      <c r="H385" s="273" t="inlineStr">
        <is>
          <t>4012-1_2-KP</t>
        </is>
      </c>
      <c r="I385" s="273" t="n"/>
      <c r="J385" s="273" t="n"/>
      <c r="K385" s="273" t="inlineStr">
        <is>
          <t>BaseplateSteel</t>
        </is>
      </c>
      <c r="L385" s="273" t="inlineStr">
        <is>
          <t>Baseplate_Steel</t>
        </is>
      </c>
      <c r="M385" s="273" t="inlineStr">
        <is>
          <t>Steel</t>
        </is>
      </c>
      <c r="N385" t="inlineStr">
        <is>
          <t>445TS</t>
        </is>
      </c>
      <c r="O385" t="inlineStr">
        <is>
          <t>:No Drip Pan:Standard Drip Pan:</t>
        </is>
      </c>
      <c r="P385" s="235" t="inlineStr">
        <is>
          <t>Falk_T10_Grid</t>
        </is>
      </c>
      <c r="Q385" t="inlineStr">
        <is>
          <t>Falk 1070T10</t>
        </is>
      </c>
      <c r="R385" t="n">
        <v>96700703</v>
      </c>
      <c r="S385" s="233" t="inlineStr">
        <is>
          <t>B101879</t>
        </is>
      </c>
      <c r="T385" s="233" t="n">
        <v>3685</v>
      </c>
      <c r="U385" s="233" t="inlineStr">
        <is>
          <t>Priced</t>
        </is>
      </c>
      <c r="V385" s="273" t="inlineStr">
        <is>
          <t>LT028</t>
        </is>
      </c>
      <c r="W385" t="n">
        <v>420</v>
      </c>
    </row>
    <row r="386">
      <c r="B386" t="n">
        <v>705</v>
      </c>
      <c r="C386">
        <f>IF(K386 = "BaseplateSteel","Y","N")</f>
        <v/>
      </c>
      <c r="D386">
        <f>OR(P386 = "Woods_Sureflex", P386 = "Falk_T10_Grid")</f>
        <v/>
      </c>
      <c r="E386">
        <f>IF(AND(C386="Y", D386=TRUE),"Y","N")</f>
        <v/>
      </c>
      <c r="F386" t="inlineStr">
        <is>
          <t>ConTab_BOM_KP_Baseplates_705</t>
        </is>
      </c>
      <c r="G386">
        <f>IF(E386="Y",F386,"")</f>
        <v/>
      </c>
      <c r="H386" s="273" t="inlineStr">
        <is>
          <t>4012-1_2-KP</t>
        </is>
      </c>
      <c r="I386" s="273" t="n"/>
      <c r="J386" s="273" t="n"/>
      <c r="K386" s="273" t="inlineStr">
        <is>
          <t>BaseplateSteel</t>
        </is>
      </c>
      <c r="L386" s="273" t="inlineStr">
        <is>
          <t>Baseplate_Steel</t>
        </is>
      </c>
      <c r="M386" s="273" t="inlineStr">
        <is>
          <t>Steel</t>
        </is>
      </c>
      <c r="N386" t="inlineStr">
        <is>
          <t>447TS</t>
        </is>
      </c>
      <c r="O386" t="inlineStr">
        <is>
          <t>:No Drip Pan:Standard Drip Pan:</t>
        </is>
      </c>
      <c r="P386" s="235" t="inlineStr">
        <is>
          <t>Falk_T10_Grid</t>
        </is>
      </c>
      <c r="Q386" t="inlineStr">
        <is>
          <t>Falk 1070T10</t>
        </is>
      </c>
      <c r="R386" t="n">
        <v>96700704</v>
      </c>
      <c r="S386" s="233" t="inlineStr">
        <is>
          <t>B101880</t>
        </is>
      </c>
      <c r="T386" s="233" t="n">
        <v>4229</v>
      </c>
      <c r="U386" s="233" t="inlineStr">
        <is>
          <t>Priced</t>
        </is>
      </c>
      <c r="V386" s="273" t="inlineStr">
        <is>
          <t>LT028</t>
        </is>
      </c>
      <c r="W386" t="n">
        <v>600</v>
      </c>
    </row>
    <row r="387">
      <c r="B387" t="n">
        <v>725</v>
      </c>
      <c r="C387">
        <f>IF(K387 = "BaseplateSteel","Y","N")</f>
        <v/>
      </c>
      <c r="D387">
        <f>OR(P387 = "Woods_Sureflex", P387 = "Falk_T10_Grid")</f>
        <v/>
      </c>
      <c r="E387">
        <f>IF(AND(C387="Y", D387=TRUE),"Y","N")</f>
        <v/>
      </c>
      <c r="F387" t="inlineStr">
        <is>
          <t>ConTab_BOM_KP_Baseplates_725</t>
        </is>
      </c>
      <c r="G387">
        <f>IF(E387="Y",F387,"")</f>
        <v/>
      </c>
      <c r="H387" s="273" t="inlineStr">
        <is>
          <t>4012-1_2-KP</t>
        </is>
      </c>
      <c r="I387" s="273" t="n"/>
      <c r="J387" s="273" t="n"/>
      <c r="K387" s="273" t="inlineStr">
        <is>
          <t>BaseplateSteel</t>
        </is>
      </c>
      <c r="L387" s="273" t="inlineStr">
        <is>
          <t>Baseplate_Steel</t>
        </is>
      </c>
      <c r="M387" s="273" t="inlineStr">
        <is>
          <t>Steel</t>
        </is>
      </c>
      <c r="N387" t="inlineStr">
        <is>
          <t>213T</t>
        </is>
      </c>
      <c r="O387" t="inlineStr">
        <is>
          <t>:No Drip Pan:Standard Drip Pan:</t>
        </is>
      </c>
      <c r="P387" s="235" t="inlineStr">
        <is>
          <t>Woods_Spacer</t>
        </is>
      </c>
      <c r="Q387" t="inlineStr">
        <is>
          <t>Woods 7SC</t>
        </is>
      </c>
      <c r="R387" t="n">
        <v>96700705</v>
      </c>
      <c r="S387" s="233" t="inlineStr">
        <is>
          <t>B101892</t>
        </is>
      </c>
      <c r="T387" s="233" t="n">
        <v>1912</v>
      </c>
      <c r="U387" s="233" t="inlineStr">
        <is>
          <t>Priced</t>
        </is>
      </c>
      <c r="V387" s="273" t="inlineStr">
        <is>
          <t>LT028</t>
        </is>
      </c>
      <c r="W387" t="n">
        <v>70</v>
      </c>
    </row>
    <row r="388">
      <c r="B388" t="n">
        <v>726</v>
      </c>
      <c r="C388">
        <f>IF(K388 = "BaseplateSteel","Y","N")</f>
        <v/>
      </c>
      <c r="D388">
        <f>OR(P388 = "Woods_Sureflex", P388 = "Falk_T10_Grid")</f>
        <v/>
      </c>
      <c r="E388">
        <f>IF(AND(C388="Y", D388=TRUE),"Y","N")</f>
        <v/>
      </c>
      <c r="F388" t="inlineStr">
        <is>
          <t>ConTab_BOM_KP_Baseplates_726</t>
        </is>
      </c>
      <c r="G388">
        <f>IF(E388="Y",F388,"")</f>
        <v/>
      </c>
      <c r="H388" s="273" t="inlineStr">
        <is>
          <t>4012-1_2-KP</t>
        </is>
      </c>
      <c r="I388" s="273" t="n"/>
      <c r="J388" s="273" t="n"/>
      <c r="K388" s="273" t="inlineStr">
        <is>
          <t>BaseplateSteel</t>
        </is>
      </c>
      <c r="L388" s="273" t="inlineStr">
        <is>
          <t>Baseplate_Steel</t>
        </is>
      </c>
      <c r="M388" s="273" t="inlineStr">
        <is>
          <t>Steel</t>
        </is>
      </c>
      <c r="N388" t="inlineStr">
        <is>
          <t>215T</t>
        </is>
      </c>
      <c r="O388" t="inlineStr">
        <is>
          <t>:No Drip Pan:Standard Drip Pan:</t>
        </is>
      </c>
      <c r="P388" s="235" t="inlineStr">
        <is>
          <t>Woods_Spacer</t>
        </is>
      </c>
      <c r="Q388" t="inlineStr">
        <is>
          <t>Woods 7SC</t>
        </is>
      </c>
      <c r="R388" t="n">
        <v>96700705</v>
      </c>
      <c r="S388" s="233" t="inlineStr">
        <is>
          <t>B101892</t>
        </is>
      </c>
      <c r="T388" s="233" t="n">
        <v>1912</v>
      </c>
      <c r="U388" s="233" t="inlineStr">
        <is>
          <t>Priced</t>
        </is>
      </c>
      <c r="V388" s="273" t="inlineStr">
        <is>
          <t>LT028</t>
        </is>
      </c>
      <c r="W388" t="n">
        <v>70</v>
      </c>
    </row>
    <row r="389">
      <c r="B389" t="n">
        <v>727</v>
      </c>
      <c r="C389">
        <f>IF(K389 = "BaseplateSteel","Y","N")</f>
        <v/>
      </c>
      <c r="D389">
        <f>OR(P389 = "Woods_Sureflex", P389 = "Falk_T10_Grid")</f>
        <v/>
      </c>
      <c r="E389">
        <f>IF(AND(C389="Y", D389=TRUE),"Y","N")</f>
        <v/>
      </c>
      <c r="F389" t="inlineStr">
        <is>
          <t>ConTab_BOM_KP_Baseplates_727</t>
        </is>
      </c>
      <c r="G389">
        <f>IF(E389="Y",F389,"")</f>
        <v/>
      </c>
      <c r="H389" s="273" t="inlineStr">
        <is>
          <t>4012-1_2-KP</t>
        </is>
      </c>
      <c r="I389" s="273" t="n"/>
      <c r="J389" s="273" t="n"/>
      <c r="K389" s="273" t="inlineStr">
        <is>
          <t>BaseplateSteel</t>
        </is>
      </c>
      <c r="L389" s="273" t="inlineStr">
        <is>
          <t>Baseplate_Steel</t>
        </is>
      </c>
      <c r="M389" s="273" t="inlineStr">
        <is>
          <t>Steel</t>
        </is>
      </c>
      <c r="N389" t="inlineStr">
        <is>
          <t>254T</t>
        </is>
      </c>
      <c r="O389" t="inlineStr">
        <is>
          <t>:No Drip Pan:Standard Drip Pan:</t>
        </is>
      </c>
      <c r="P389" s="235" t="inlineStr">
        <is>
          <t>Woods_Spacer</t>
        </is>
      </c>
      <c r="Q389" t="inlineStr">
        <is>
          <t>Woods 8SC</t>
        </is>
      </c>
      <c r="R389" t="n">
        <v>96700706</v>
      </c>
      <c r="S389" s="233" t="inlineStr">
        <is>
          <t>B101893</t>
        </is>
      </c>
      <c r="T389" s="233" t="n">
        <v>1983</v>
      </c>
      <c r="U389" s="233" t="inlineStr">
        <is>
          <t>Priced</t>
        </is>
      </c>
      <c r="V389" s="273" t="inlineStr">
        <is>
          <t>LT028</t>
        </is>
      </c>
      <c r="W389" t="n">
        <v>135</v>
      </c>
    </row>
    <row r="390">
      <c r="B390" t="n">
        <v>728</v>
      </c>
      <c r="C390">
        <f>IF(K390 = "BaseplateSteel","Y","N")</f>
        <v/>
      </c>
      <c r="D390">
        <f>OR(P390 = "Woods_Sureflex", P390 = "Falk_T10_Grid")</f>
        <v/>
      </c>
      <c r="E390">
        <f>IF(AND(C390="Y", D390=TRUE),"Y","N")</f>
        <v/>
      </c>
      <c r="F390" t="inlineStr">
        <is>
          <t>ConTab_BOM_KP_Baseplates_728</t>
        </is>
      </c>
      <c r="G390">
        <f>IF(E390="Y",F390,"")</f>
        <v/>
      </c>
      <c r="H390" s="273" t="inlineStr">
        <is>
          <t>4012-1_2-KP</t>
        </is>
      </c>
      <c r="I390" s="273" t="n"/>
      <c r="J390" s="273" t="n"/>
      <c r="K390" s="273" t="inlineStr">
        <is>
          <t>BaseplateSteel</t>
        </is>
      </c>
      <c r="L390" s="273" t="inlineStr">
        <is>
          <t>Baseplate_Steel</t>
        </is>
      </c>
      <c r="M390" s="273" t="inlineStr">
        <is>
          <t>Steel</t>
        </is>
      </c>
      <c r="N390" t="inlineStr">
        <is>
          <t>256T</t>
        </is>
      </c>
      <c r="O390" t="inlineStr">
        <is>
          <t>:No Drip Pan:Standard Drip Pan:</t>
        </is>
      </c>
      <c r="P390" s="235" t="inlineStr">
        <is>
          <t>Woods_Spacer</t>
        </is>
      </c>
      <c r="Q390" t="inlineStr">
        <is>
          <t>Woods 8SC</t>
        </is>
      </c>
      <c r="R390" t="n">
        <v>96700706</v>
      </c>
      <c r="S390" s="233" t="inlineStr">
        <is>
          <t>B101893</t>
        </is>
      </c>
      <c r="T390" s="233" t="n">
        <v>1983</v>
      </c>
      <c r="U390" s="233" t="inlineStr">
        <is>
          <t>Priced</t>
        </is>
      </c>
      <c r="V390" s="273" t="inlineStr">
        <is>
          <t>LT028</t>
        </is>
      </c>
      <c r="W390" t="n">
        <v>135</v>
      </c>
    </row>
    <row r="391">
      <c r="B391" t="n">
        <v>729</v>
      </c>
      <c r="C391">
        <f>IF(K391 = "BaseplateSteel","Y","N")</f>
        <v/>
      </c>
      <c r="D391">
        <f>OR(P391 = "Woods_Sureflex", P391 = "Falk_T10_Grid")</f>
        <v/>
      </c>
      <c r="E391">
        <f>IF(AND(C391="Y", D391=TRUE),"Y","N")</f>
        <v/>
      </c>
      <c r="F391" t="inlineStr">
        <is>
          <t>ConTab_BOM_KP_Baseplates_729</t>
        </is>
      </c>
      <c r="G391">
        <f>IF(E391="Y",F391,"")</f>
        <v/>
      </c>
      <c r="H391" s="273" t="inlineStr">
        <is>
          <t>4012-1_2-KP</t>
        </is>
      </c>
      <c r="I391" s="273" t="n"/>
      <c r="J391" s="273" t="n"/>
      <c r="K391" s="273" t="inlineStr">
        <is>
          <t>BaseplateSteel</t>
        </is>
      </c>
      <c r="L391" s="273" t="inlineStr">
        <is>
          <t>Baseplate_Steel</t>
        </is>
      </c>
      <c r="M391" s="273" t="inlineStr">
        <is>
          <t>Steel</t>
        </is>
      </c>
      <c r="N391" t="inlineStr">
        <is>
          <t>284T</t>
        </is>
      </c>
      <c r="O391" t="inlineStr">
        <is>
          <t>:No Drip Pan:Standard Drip Pan:</t>
        </is>
      </c>
      <c r="P391" s="235" t="inlineStr">
        <is>
          <t>Woods_Spacer</t>
        </is>
      </c>
      <c r="Q391" t="inlineStr">
        <is>
          <t>Woods 9SC</t>
        </is>
      </c>
      <c r="R391" t="n">
        <v>96700707</v>
      </c>
      <c r="S391" s="233" t="inlineStr">
        <is>
          <t>B101894</t>
        </is>
      </c>
      <c r="T391" s="233" t="n">
        <v>2119</v>
      </c>
      <c r="U391" s="233" t="inlineStr">
        <is>
          <t>Priced</t>
        </is>
      </c>
      <c r="V391" s="273" t="inlineStr">
        <is>
          <t>LT028</t>
        </is>
      </c>
      <c r="W391" t="n">
        <v>200</v>
      </c>
    </row>
    <row r="392">
      <c r="B392" t="n">
        <v>730</v>
      </c>
      <c r="C392">
        <f>IF(K392 = "BaseplateSteel","Y","N")</f>
        <v/>
      </c>
      <c r="D392">
        <f>OR(P392 = "Woods_Sureflex", P392 = "Falk_T10_Grid")</f>
        <v/>
      </c>
      <c r="E392">
        <f>IF(AND(C392="Y", D392=TRUE),"Y","N")</f>
        <v/>
      </c>
      <c r="F392" t="inlineStr">
        <is>
          <t>ConTab_BOM_KP_Baseplates_730</t>
        </is>
      </c>
      <c r="G392">
        <f>IF(E392="Y",F392,"")</f>
        <v/>
      </c>
      <c r="H392" s="273" t="inlineStr">
        <is>
          <t>4012-1_2-KP</t>
        </is>
      </c>
      <c r="I392" s="273" t="n"/>
      <c r="J392" s="273" t="n"/>
      <c r="K392" s="273" t="inlineStr">
        <is>
          <t>BaseplateSteel</t>
        </is>
      </c>
      <c r="L392" s="273" t="inlineStr">
        <is>
          <t>Baseplate_Steel</t>
        </is>
      </c>
      <c r="M392" s="273" t="inlineStr">
        <is>
          <t>Steel</t>
        </is>
      </c>
      <c r="N392" t="inlineStr">
        <is>
          <t>286T</t>
        </is>
      </c>
      <c r="O392" t="inlineStr">
        <is>
          <t>:No Drip Pan:Standard Drip Pan:</t>
        </is>
      </c>
      <c r="P392" s="235" t="inlineStr">
        <is>
          <t>Woods_Spacer</t>
        </is>
      </c>
      <c r="Q392" t="inlineStr">
        <is>
          <t>Woods 9SC</t>
        </is>
      </c>
      <c r="R392" t="n">
        <v>96700707</v>
      </c>
      <c r="S392" s="233" t="inlineStr">
        <is>
          <t>B101894</t>
        </is>
      </c>
      <c r="T392" s="233" t="n">
        <v>2119</v>
      </c>
      <c r="U392" s="233" t="inlineStr">
        <is>
          <t>Priced</t>
        </is>
      </c>
      <c r="V392" s="273" t="inlineStr">
        <is>
          <t>LT028</t>
        </is>
      </c>
      <c r="W392" t="n">
        <v>200</v>
      </c>
    </row>
    <row r="393">
      <c r="B393" t="n">
        <v>731</v>
      </c>
      <c r="C393">
        <f>IF(K393 = "BaseplateSteel","Y","N")</f>
        <v/>
      </c>
      <c r="D393">
        <f>OR(P393 = "Woods_Sureflex", P393 = "Falk_T10_Grid")</f>
        <v/>
      </c>
      <c r="E393">
        <f>IF(AND(C393="Y", D393=TRUE),"Y","N")</f>
        <v/>
      </c>
      <c r="F393" t="inlineStr">
        <is>
          <t>ConTab_BOM_KP_Baseplates_731</t>
        </is>
      </c>
      <c r="G393">
        <f>IF(E393="Y",F393,"")</f>
        <v/>
      </c>
      <c r="H393" s="273" t="inlineStr">
        <is>
          <t>4012-1_2-KP</t>
        </is>
      </c>
      <c r="I393" s="273" t="n"/>
      <c r="J393" s="273" t="n"/>
      <c r="K393" s="273" t="inlineStr">
        <is>
          <t>BaseplateSteel</t>
        </is>
      </c>
      <c r="L393" s="273" t="inlineStr">
        <is>
          <t>Baseplate_Steel</t>
        </is>
      </c>
      <c r="M393" s="273" t="inlineStr">
        <is>
          <t>Steel</t>
        </is>
      </c>
      <c r="N393" t="inlineStr">
        <is>
          <t>284TS</t>
        </is>
      </c>
      <c r="O393" t="inlineStr">
        <is>
          <t>:No Drip Pan:Standard Drip Pan:</t>
        </is>
      </c>
      <c r="P393" s="235" t="inlineStr">
        <is>
          <t>Woods_Spacer</t>
        </is>
      </c>
      <c r="Q393" t="inlineStr">
        <is>
          <t>Woods 8SC</t>
        </is>
      </c>
      <c r="R393" t="n">
        <v>96700708</v>
      </c>
      <c r="S393" s="233" t="inlineStr">
        <is>
          <t>B101895</t>
        </is>
      </c>
      <c r="T393" s="233" t="n">
        <v>2050</v>
      </c>
      <c r="U393" s="233" t="inlineStr">
        <is>
          <t>Priced</t>
        </is>
      </c>
      <c r="V393" s="273" t="inlineStr">
        <is>
          <t>LT028</t>
        </is>
      </c>
      <c r="W393" t="n">
        <v>200</v>
      </c>
    </row>
    <row r="394">
      <c r="B394" t="n">
        <v>732</v>
      </c>
      <c r="C394">
        <f>IF(K394 = "BaseplateSteel","Y","N")</f>
        <v/>
      </c>
      <c r="D394">
        <f>OR(P394 = "Woods_Sureflex", P394 = "Falk_T10_Grid")</f>
        <v/>
      </c>
      <c r="E394">
        <f>IF(AND(C394="Y", D394=TRUE),"Y","N")</f>
        <v/>
      </c>
      <c r="F394" t="inlineStr">
        <is>
          <t>ConTab_BOM_KP_Baseplates_732</t>
        </is>
      </c>
      <c r="G394">
        <f>IF(E394="Y",F394,"")</f>
        <v/>
      </c>
      <c r="H394" s="273" t="inlineStr">
        <is>
          <t>4012-1_2-KP</t>
        </is>
      </c>
      <c r="I394" s="273" t="n"/>
      <c r="J394" s="273" t="n"/>
      <c r="K394" s="273" t="inlineStr">
        <is>
          <t>BaseplateSteel</t>
        </is>
      </c>
      <c r="L394" s="273" t="inlineStr">
        <is>
          <t>Baseplate_Steel</t>
        </is>
      </c>
      <c r="M394" s="273" t="inlineStr">
        <is>
          <t>Steel</t>
        </is>
      </c>
      <c r="N394" t="inlineStr">
        <is>
          <t>286TS</t>
        </is>
      </c>
      <c r="O394" t="inlineStr">
        <is>
          <t>:No Drip Pan:Standard Drip Pan:</t>
        </is>
      </c>
      <c r="P394" s="235" t="inlineStr">
        <is>
          <t>Woods_Spacer</t>
        </is>
      </c>
      <c r="Q394" t="inlineStr">
        <is>
          <t>Woods 8SC</t>
        </is>
      </c>
      <c r="R394" t="n">
        <v>96700708</v>
      </c>
      <c r="S394" s="233" t="inlineStr">
        <is>
          <t>B101895</t>
        </is>
      </c>
      <c r="T394" s="233" t="n">
        <v>2050</v>
      </c>
      <c r="U394" s="233" t="inlineStr">
        <is>
          <t>Priced</t>
        </is>
      </c>
      <c r="V394" s="273" t="inlineStr">
        <is>
          <t>LT028</t>
        </is>
      </c>
      <c r="W394" t="n">
        <v>200</v>
      </c>
    </row>
    <row r="395">
      <c r="B395" t="n">
        <v>733</v>
      </c>
      <c r="C395">
        <f>IF(K395 = "BaseplateSteel","Y","N")</f>
        <v/>
      </c>
      <c r="D395">
        <f>OR(P395 = "Woods_Sureflex", P395 = "Falk_T10_Grid")</f>
        <v/>
      </c>
      <c r="E395">
        <f>IF(AND(C395="Y", D395=TRUE),"Y","N")</f>
        <v/>
      </c>
      <c r="F395" t="inlineStr">
        <is>
          <t>ConTab_BOM_KP_Baseplates_733</t>
        </is>
      </c>
      <c r="G395">
        <f>IF(E395="Y",F395,"")</f>
        <v/>
      </c>
      <c r="H395" s="273" t="inlineStr">
        <is>
          <t>4012-1_2-KP</t>
        </is>
      </c>
      <c r="I395" s="273" t="n"/>
      <c r="J395" s="273" t="n"/>
      <c r="K395" s="273" t="inlineStr">
        <is>
          <t>BaseplateSteel</t>
        </is>
      </c>
      <c r="L395" s="273" t="inlineStr">
        <is>
          <t>Baseplate_Steel</t>
        </is>
      </c>
      <c r="M395" s="273" t="inlineStr">
        <is>
          <t>Steel</t>
        </is>
      </c>
      <c r="N395" t="inlineStr">
        <is>
          <t>324T</t>
        </is>
      </c>
      <c r="O395" t="inlineStr">
        <is>
          <t>:No Drip Pan:Standard Drip Pan:</t>
        </is>
      </c>
      <c r="P395" s="235" t="inlineStr">
        <is>
          <t>Woods_Spacer</t>
        </is>
      </c>
      <c r="Q395" t="inlineStr">
        <is>
          <t>Woods 10SC</t>
        </is>
      </c>
      <c r="R395" t="n">
        <v>96700709</v>
      </c>
      <c r="S395" s="233" t="inlineStr">
        <is>
          <t>B101896</t>
        </is>
      </c>
      <c r="T395" s="233" t="n">
        <v>2255</v>
      </c>
      <c r="U395" s="233" t="inlineStr">
        <is>
          <t>Priced</t>
        </is>
      </c>
      <c r="V395" s="273" t="inlineStr">
        <is>
          <t>LT028</t>
        </is>
      </c>
      <c r="W395" t="n">
        <v>240</v>
      </c>
    </row>
    <row r="396">
      <c r="B396" t="n">
        <v>734</v>
      </c>
      <c r="C396">
        <f>IF(K396 = "BaseplateSteel","Y","N")</f>
        <v/>
      </c>
      <c r="D396">
        <f>OR(P396 = "Woods_Sureflex", P396 = "Falk_T10_Grid")</f>
        <v/>
      </c>
      <c r="E396">
        <f>IF(AND(C396="Y", D396=TRUE),"Y","N")</f>
        <v/>
      </c>
      <c r="F396" t="inlineStr">
        <is>
          <t>ConTab_BOM_KP_Baseplates_734</t>
        </is>
      </c>
      <c r="G396">
        <f>IF(E396="Y",F396,"")</f>
        <v/>
      </c>
      <c r="H396" s="273" t="inlineStr">
        <is>
          <t>4012-1_2-KP</t>
        </is>
      </c>
      <c r="I396" s="273" t="n"/>
      <c r="J396" s="273" t="n"/>
      <c r="K396" s="273" t="inlineStr">
        <is>
          <t>BaseplateSteel</t>
        </is>
      </c>
      <c r="L396" s="273" t="inlineStr">
        <is>
          <t>Baseplate_Steel</t>
        </is>
      </c>
      <c r="M396" s="273" t="inlineStr">
        <is>
          <t>Steel</t>
        </is>
      </c>
      <c r="N396" t="inlineStr">
        <is>
          <t>326T</t>
        </is>
      </c>
      <c r="O396" t="inlineStr">
        <is>
          <t>:No Drip Pan:Standard Drip Pan:</t>
        </is>
      </c>
      <c r="P396" s="235" t="inlineStr">
        <is>
          <t>Woods_Spacer</t>
        </is>
      </c>
      <c r="Q396" t="inlineStr">
        <is>
          <t>Woods 10SC</t>
        </is>
      </c>
      <c r="R396" t="n">
        <v>96700709</v>
      </c>
      <c r="S396" s="233" t="inlineStr">
        <is>
          <t>B101896</t>
        </is>
      </c>
      <c r="T396" s="233" t="n">
        <v>2255</v>
      </c>
      <c r="U396" s="233" t="inlineStr">
        <is>
          <t>Priced</t>
        </is>
      </c>
      <c r="V396" s="273" t="inlineStr">
        <is>
          <t>LT028</t>
        </is>
      </c>
      <c r="W396" t="n">
        <v>240</v>
      </c>
    </row>
    <row r="397">
      <c r="B397" t="n">
        <v>735</v>
      </c>
      <c r="C397">
        <f>IF(K397 = "BaseplateSteel","Y","N")</f>
        <v/>
      </c>
      <c r="D397">
        <f>OR(P397 = "Woods_Sureflex", P397 = "Falk_T10_Grid")</f>
        <v/>
      </c>
      <c r="E397">
        <f>IF(AND(C397="Y", D397=TRUE),"Y","N")</f>
        <v/>
      </c>
      <c r="F397" t="inlineStr">
        <is>
          <t>ConTab_BOM_KP_Baseplates_735</t>
        </is>
      </c>
      <c r="G397">
        <f>IF(E397="Y",F397,"")</f>
        <v/>
      </c>
      <c r="H397" s="273" t="inlineStr">
        <is>
          <t>4012-1_2-KP</t>
        </is>
      </c>
      <c r="I397" s="273" t="n"/>
      <c r="J397" s="273" t="n"/>
      <c r="K397" s="273" t="inlineStr">
        <is>
          <t>BaseplateSteel</t>
        </is>
      </c>
      <c r="L397" s="273" t="inlineStr">
        <is>
          <t>Baseplate_Steel</t>
        </is>
      </c>
      <c r="M397" s="273" t="inlineStr">
        <is>
          <t>Steel</t>
        </is>
      </c>
      <c r="N397" t="inlineStr">
        <is>
          <t>324TS</t>
        </is>
      </c>
      <c r="O397" t="inlineStr">
        <is>
          <t>:No Drip Pan:Standard Drip Pan:</t>
        </is>
      </c>
      <c r="P397" s="235" t="inlineStr">
        <is>
          <t>Woods_Spacer</t>
        </is>
      </c>
      <c r="Q397" t="inlineStr">
        <is>
          <t>Woods 9SC</t>
        </is>
      </c>
      <c r="R397" t="n">
        <v>96700710</v>
      </c>
      <c r="S397" s="233" t="inlineStr">
        <is>
          <t>B101897</t>
        </is>
      </c>
      <c r="T397" s="233" t="n">
        <v>2186</v>
      </c>
      <c r="U397" s="233" t="inlineStr">
        <is>
          <t>Priced</t>
        </is>
      </c>
      <c r="V397" s="273" t="inlineStr">
        <is>
          <t>LT028</t>
        </is>
      </c>
      <c r="W397" t="n">
        <v>240</v>
      </c>
    </row>
    <row r="398">
      <c r="B398" t="n">
        <v>736</v>
      </c>
      <c r="C398">
        <f>IF(K398 = "BaseplateSteel","Y","N")</f>
        <v/>
      </c>
      <c r="D398">
        <f>OR(P398 = "Woods_Sureflex", P398 = "Falk_T10_Grid")</f>
        <v/>
      </c>
      <c r="E398">
        <f>IF(AND(C398="Y", D398=TRUE),"Y","N")</f>
        <v/>
      </c>
      <c r="F398" t="inlineStr">
        <is>
          <t>ConTab_BOM_KP_Baseplates_736</t>
        </is>
      </c>
      <c r="G398">
        <f>IF(E398="Y",F398,"")</f>
        <v/>
      </c>
      <c r="H398" s="273" t="inlineStr">
        <is>
          <t>4012-1_2-KP</t>
        </is>
      </c>
      <c r="I398" s="273" t="n"/>
      <c r="J398" s="273" t="n"/>
      <c r="K398" s="273" t="inlineStr">
        <is>
          <t>BaseplateSteel</t>
        </is>
      </c>
      <c r="L398" s="273" t="inlineStr">
        <is>
          <t>Baseplate_Steel</t>
        </is>
      </c>
      <c r="M398" s="273" t="inlineStr">
        <is>
          <t>Steel</t>
        </is>
      </c>
      <c r="N398" t="inlineStr">
        <is>
          <t>326TS</t>
        </is>
      </c>
      <c r="O398" t="inlineStr">
        <is>
          <t>:No Drip Pan:Standard Drip Pan:</t>
        </is>
      </c>
      <c r="P398" s="235" t="inlineStr">
        <is>
          <t>Woods_Spacer</t>
        </is>
      </c>
      <c r="Q398" t="inlineStr">
        <is>
          <t>Woods 9SC</t>
        </is>
      </c>
      <c r="R398" t="n">
        <v>96700710</v>
      </c>
      <c r="S398" s="233" t="inlineStr">
        <is>
          <t>B101897</t>
        </is>
      </c>
      <c r="T398" s="233" t="n">
        <v>2186</v>
      </c>
      <c r="U398" s="233" t="inlineStr">
        <is>
          <t>Priced</t>
        </is>
      </c>
      <c r="V398" s="273" t="inlineStr">
        <is>
          <t>LT028</t>
        </is>
      </c>
      <c r="W398" t="n">
        <v>240</v>
      </c>
    </row>
    <row r="399">
      <c r="B399" t="n">
        <v>737</v>
      </c>
      <c r="C399">
        <f>IF(K399 = "BaseplateSteel","Y","N")</f>
        <v/>
      </c>
      <c r="D399">
        <f>OR(P399 = "Woods_Sureflex", P399 = "Falk_T10_Grid")</f>
        <v/>
      </c>
      <c r="E399">
        <f>IF(AND(C399="Y", D399=TRUE),"Y","N")</f>
        <v/>
      </c>
      <c r="F399" t="inlineStr">
        <is>
          <t>ConTab_BOM_KP_Baseplates_737</t>
        </is>
      </c>
      <c r="G399">
        <f>IF(E399="Y",F399,"")</f>
        <v/>
      </c>
      <c r="H399" s="273" t="inlineStr">
        <is>
          <t>4012-1_2-KP</t>
        </is>
      </c>
      <c r="I399" s="273" t="n"/>
      <c r="J399" s="273" t="n"/>
      <c r="K399" s="273" t="inlineStr">
        <is>
          <t>BaseplateSteel</t>
        </is>
      </c>
      <c r="L399" s="273" t="inlineStr">
        <is>
          <t>Baseplate_Steel</t>
        </is>
      </c>
      <c r="M399" s="273" t="inlineStr">
        <is>
          <t>Steel</t>
        </is>
      </c>
      <c r="N399" t="inlineStr">
        <is>
          <t>213T</t>
        </is>
      </c>
      <c r="O399" t="inlineStr">
        <is>
          <t>:No Drip Pan:Standard Drip Pan:</t>
        </is>
      </c>
      <c r="P399" s="235" t="inlineStr">
        <is>
          <t>Falk_Spacer</t>
        </is>
      </c>
      <c r="Q399" t="inlineStr">
        <is>
          <t>Falk 1040T31</t>
        </is>
      </c>
      <c r="R399" t="n">
        <v>96700711</v>
      </c>
      <c r="S399" s="233" t="inlineStr">
        <is>
          <t>B101898</t>
        </is>
      </c>
      <c r="T399" s="233" t="n">
        <v>1912</v>
      </c>
      <c r="U399" s="233" t="inlineStr">
        <is>
          <t>Priced</t>
        </is>
      </c>
      <c r="V399" s="273" t="inlineStr">
        <is>
          <t>LT028</t>
        </is>
      </c>
      <c r="W399" t="n">
        <v>70</v>
      </c>
    </row>
    <row r="400">
      <c r="B400" t="n">
        <v>738</v>
      </c>
      <c r="C400">
        <f>IF(K400 = "BaseplateSteel","Y","N")</f>
        <v/>
      </c>
      <c r="D400">
        <f>OR(P400 = "Woods_Sureflex", P400 = "Falk_T10_Grid")</f>
        <v/>
      </c>
      <c r="E400">
        <f>IF(AND(C400="Y", D400=TRUE),"Y","N")</f>
        <v/>
      </c>
      <c r="F400" t="inlineStr">
        <is>
          <t>ConTab_BOM_KP_Baseplates_738</t>
        </is>
      </c>
      <c r="G400">
        <f>IF(E400="Y",F400,"")</f>
        <v/>
      </c>
      <c r="H400" s="273" t="inlineStr">
        <is>
          <t>4012-1_2-KP</t>
        </is>
      </c>
      <c r="I400" s="273" t="n"/>
      <c r="J400" s="273" t="n"/>
      <c r="K400" s="273" t="inlineStr">
        <is>
          <t>BaseplateSteel</t>
        </is>
      </c>
      <c r="L400" s="273" t="inlineStr">
        <is>
          <t>Baseplate_Steel</t>
        </is>
      </c>
      <c r="M400" s="273" t="inlineStr">
        <is>
          <t>Steel</t>
        </is>
      </c>
      <c r="N400" t="inlineStr">
        <is>
          <t>215T</t>
        </is>
      </c>
      <c r="O400" t="inlineStr">
        <is>
          <t>:No Drip Pan:Standard Drip Pan:</t>
        </is>
      </c>
      <c r="P400" s="235" t="inlineStr">
        <is>
          <t>Falk_Spacer</t>
        </is>
      </c>
      <c r="Q400" t="inlineStr">
        <is>
          <t>Falk 1040T31</t>
        </is>
      </c>
      <c r="R400" t="n">
        <v>96700711</v>
      </c>
      <c r="S400" s="233" t="inlineStr">
        <is>
          <t>B101898</t>
        </is>
      </c>
      <c r="T400" s="233" t="n">
        <v>1912</v>
      </c>
      <c r="U400" s="233" t="inlineStr">
        <is>
          <t>Priced</t>
        </is>
      </c>
      <c r="V400" s="273" t="inlineStr">
        <is>
          <t>LT028</t>
        </is>
      </c>
      <c r="W400" t="n">
        <v>70</v>
      </c>
    </row>
    <row r="401">
      <c r="B401" t="n">
        <v>739</v>
      </c>
      <c r="C401">
        <f>IF(K401 = "BaseplateSteel","Y","N")</f>
        <v/>
      </c>
      <c r="D401">
        <f>OR(P401 = "Woods_Sureflex", P401 = "Falk_T10_Grid")</f>
        <v/>
      </c>
      <c r="E401">
        <f>IF(AND(C401="Y", D401=TRUE),"Y","N")</f>
        <v/>
      </c>
      <c r="F401" t="inlineStr">
        <is>
          <t>ConTab_BOM_KP_Baseplates_739</t>
        </is>
      </c>
      <c r="G401">
        <f>IF(E401="Y",F401,"")</f>
        <v/>
      </c>
      <c r="H401" s="273" t="inlineStr">
        <is>
          <t>4012-1_2-KP</t>
        </is>
      </c>
      <c r="I401" s="273" t="n"/>
      <c r="J401" s="273" t="n"/>
      <c r="K401" s="273" t="inlineStr">
        <is>
          <t>BaseplateSteel</t>
        </is>
      </c>
      <c r="L401" s="273" t="inlineStr">
        <is>
          <t>Baseplate_Steel</t>
        </is>
      </c>
      <c r="M401" s="273" t="inlineStr">
        <is>
          <t>Steel</t>
        </is>
      </c>
      <c r="N401" t="inlineStr">
        <is>
          <t>254T</t>
        </is>
      </c>
      <c r="O401" t="inlineStr">
        <is>
          <t>:No Drip Pan:Standard Drip Pan:</t>
        </is>
      </c>
      <c r="P401" s="235" t="inlineStr">
        <is>
          <t>Falk_Spacer</t>
        </is>
      </c>
      <c r="Q401" t="inlineStr">
        <is>
          <t>Falk 1040T31</t>
        </is>
      </c>
      <c r="R401" t="n">
        <v>96700712</v>
      </c>
      <c r="S401" s="233" t="inlineStr">
        <is>
          <t>B101899</t>
        </is>
      </c>
      <c r="T401" s="233" t="n">
        <v>1983</v>
      </c>
      <c r="U401" s="233" t="inlineStr">
        <is>
          <t>Priced</t>
        </is>
      </c>
      <c r="V401" s="273" t="inlineStr">
        <is>
          <t>LT028</t>
        </is>
      </c>
      <c r="W401" t="n">
        <v>135</v>
      </c>
    </row>
    <row r="402">
      <c r="B402" t="n">
        <v>740</v>
      </c>
      <c r="C402">
        <f>IF(K402 = "BaseplateSteel","Y","N")</f>
        <v/>
      </c>
      <c r="D402">
        <f>OR(P402 = "Woods_Sureflex", P402 = "Falk_T10_Grid")</f>
        <v/>
      </c>
      <c r="E402">
        <f>IF(AND(C402="Y", D402=TRUE),"Y","N")</f>
        <v/>
      </c>
      <c r="F402" t="inlineStr">
        <is>
          <t>ConTab_BOM_KP_Baseplates_740</t>
        </is>
      </c>
      <c r="G402">
        <f>IF(E402="Y",F402,"")</f>
        <v/>
      </c>
      <c r="H402" s="273" t="inlineStr">
        <is>
          <t>4012-1_2-KP</t>
        </is>
      </c>
      <c r="I402" s="273" t="n"/>
      <c r="J402" s="273" t="n"/>
      <c r="K402" s="273" t="inlineStr">
        <is>
          <t>BaseplateSteel</t>
        </is>
      </c>
      <c r="L402" s="273" t="inlineStr">
        <is>
          <t>Baseplate_Steel</t>
        </is>
      </c>
      <c r="M402" s="273" t="inlineStr">
        <is>
          <t>Steel</t>
        </is>
      </c>
      <c r="N402" t="inlineStr">
        <is>
          <t>256T</t>
        </is>
      </c>
      <c r="O402" t="inlineStr">
        <is>
          <t>:No Drip Pan:Standard Drip Pan:</t>
        </is>
      </c>
      <c r="P402" s="235" t="inlineStr">
        <is>
          <t>Falk_Spacer</t>
        </is>
      </c>
      <c r="Q402" t="inlineStr">
        <is>
          <t>Falk 1040T31</t>
        </is>
      </c>
      <c r="R402" t="n">
        <v>96700712</v>
      </c>
      <c r="S402" s="233" t="inlineStr">
        <is>
          <t>B101899</t>
        </is>
      </c>
      <c r="T402" s="233" t="n">
        <v>1983</v>
      </c>
      <c r="U402" s="233" t="inlineStr">
        <is>
          <t>Priced</t>
        </is>
      </c>
      <c r="V402" s="273" t="inlineStr">
        <is>
          <t>LT028</t>
        </is>
      </c>
      <c r="W402" t="n">
        <v>135</v>
      </c>
    </row>
    <row r="403">
      <c r="B403" t="n">
        <v>741</v>
      </c>
      <c r="C403">
        <f>IF(K403 = "BaseplateSteel","Y","N")</f>
        <v/>
      </c>
      <c r="D403">
        <f>OR(P403 = "Woods_Sureflex", P403 = "Falk_T10_Grid")</f>
        <v/>
      </c>
      <c r="E403">
        <f>IF(AND(C403="Y", D403=TRUE),"Y","N")</f>
        <v/>
      </c>
      <c r="F403" t="inlineStr">
        <is>
          <t>ConTab_BOM_KP_Baseplates_741</t>
        </is>
      </c>
      <c r="G403">
        <f>IF(E403="Y",F403,"")</f>
        <v/>
      </c>
      <c r="H403" s="273" t="inlineStr">
        <is>
          <t>4012-1_2-KP</t>
        </is>
      </c>
      <c r="I403" s="273" t="n"/>
      <c r="J403" s="273" t="n"/>
      <c r="K403" s="273" t="inlineStr">
        <is>
          <t>BaseplateSteel</t>
        </is>
      </c>
      <c r="L403" s="273" t="inlineStr">
        <is>
          <t>Baseplate_Steel</t>
        </is>
      </c>
      <c r="M403" s="273" t="inlineStr">
        <is>
          <t>Steel</t>
        </is>
      </c>
      <c r="N403" t="inlineStr">
        <is>
          <t>284T</t>
        </is>
      </c>
      <c r="O403" t="inlineStr">
        <is>
          <t>:No Drip Pan:Standard Drip Pan:</t>
        </is>
      </c>
      <c r="P403" s="235" t="inlineStr">
        <is>
          <t>Falk_Spacer</t>
        </is>
      </c>
      <c r="Q403" t="inlineStr">
        <is>
          <t>Falk 1050T31</t>
        </is>
      </c>
      <c r="R403" t="n">
        <v>96700713</v>
      </c>
      <c r="S403" s="233" t="inlineStr">
        <is>
          <t>B101900</t>
        </is>
      </c>
      <c r="T403" s="233" t="n">
        <v>2119</v>
      </c>
      <c r="U403" s="233" t="inlineStr">
        <is>
          <t>Priced</t>
        </is>
      </c>
      <c r="V403" s="273" t="inlineStr">
        <is>
          <t>LT028</t>
        </is>
      </c>
      <c r="W403" t="n">
        <v>200</v>
      </c>
    </row>
    <row r="404">
      <c r="B404" t="n">
        <v>742</v>
      </c>
      <c r="C404">
        <f>IF(K404 = "BaseplateSteel","Y","N")</f>
        <v/>
      </c>
      <c r="D404">
        <f>OR(P404 = "Woods_Sureflex", P404 = "Falk_T10_Grid")</f>
        <v/>
      </c>
      <c r="E404">
        <f>IF(AND(C404="Y", D404=TRUE),"Y","N")</f>
        <v/>
      </c>
      <c r="F404" t="inlineStr">
        <is>
          <t>ConTab_BOM_KP_Baseplates_742</t>
        </is>
      </c>
      <c r="G404">
        <f>IF(E404="Y",F404,"")</f>
        <v/>
      </c>
      <c r="H404" s="273" t="inlineStr">
        <is>
          <t>4012-1_2-KP</t>
        </is>
      </c>
      <c r="I404" s="273" t="n"/>
      <c r="J404" s="273" t="n"/>
      <c r="K404" s="273" t="inlineStr">
        <is>
          <t>BaseplateSteel</t>
        </is>
      </c>
      <c r="L404" s="273" t="inlineStr">
        <is>
          <t>Baseplate_Steel</t>
        </is>
      </c>
      <c r="M404" s="273" t="inlineStr">
        <is>
          <t>Steel</t>
        </is>
      </c>
      <c r="N404" t="inlineStr">
        <is>
          <t>286T</t>
        </is>
      </c>
      <c r="O404" t="inlineStr">
        <is>
          <t>:No Drip Pan:Standard Drip Pan:</t>
        </is>
      </c>
      <c r="P404" s="235" t="inlineStr">
        <is>
          <t>Falk_Spacer</t>
        </is>
      </c>
      <c r="Q404" t="inlineStr">
        <is>
          <t>Falk 1050T31</t>
        </is>
      </c>
      <c r="R404" t="n">
        <v>96700713</v>
      </c>
      <c r="S404" s="233" t="inlineStr">
        <is>
          <t>B101900</t>
        </is>
      </c>
      <c r="T404" s="233" t="n">
        <v>2119</v>
      </c>
      <c r="U404" s="233" t="inlineStr">
        <is>
          <t>Priced</t>
        </is>
      </c>
      <c r="V404" s="273" t="inlineStr">
        <is>
          <t>LT028</t>
        </is>
      </c>
      <c r="W404" t="n">
        <v>200</v>
      </c>
    </row>
    <row r="405">
      <c r="B405" t="n">
        <v>743</v>
      </c>
      <c r="C405">
        <f>IF(K405 = "BaseplateSteel","Y","N")</f>
        <v/>
      </c>
      <c r="D405">
        <f>OR(P405 = "Woods_Sureflex", P405 = "Falk_T10_Grid")</f>
        <v/>
      </c>
      <c r="E405">
        <f>IF(AND(C405="Y", D405=TRUE),"Y","N")</f>
        <v/>
      </c>
      <c r="F405" t="inlineStr">
        <is>
          <t>ConTab_BOM_KP_Baseplates_743</t>
        </is>
      </c>
      <c r="G405">
        <f>IF(E405="Y",F405,"")</f>
        <v/>
      </c>
      <c r="H405" s="273" t="inlineStr">
        <is>
          <t>4012-1_2-KP</t>
        </is>
      </c>
      <c r="I405" s="273" t="n"/>
      <c r="J405" s="273" t="n"/>
      <c r="K405" s="273" t="inlineStr">
        <is>
          <t>BaseplateSteel</t>
        </is>
      </c>
      <c r="L405" s="273" t="inlineStr">
        <is>
          <t>Baseplate_Steel</t>
        </is>
      </c>
      <c r="M405" s="273" t="inlineStr">
        <is>
          <t>Steel</t>
        </is>
      </c>
      <c r="N405" t="inlineStr">
        <is>
          <t>284TS</t>
        </is>
      </c>
      <c r="O405" t="inlineStr">
        <is>
          <t>:No Drip Pan:Standard Drip Pan:</t>
        </is>
      </c>
      <c r="P405" s="235" t="inlineStr">
        <is>
          <t>Falk_Spacer</t>
        </is>
      </c>
      <c r="Q405" t="inlineStr">
        <is>
          <t>Falk 1040T31</t>
        </is>
      </c>
      <c r="R405" t="n">
        <v>96700714</v>
      </c>
      <c r="S405" s="233" t="inlineStr">
        <is>
          <t>B101901</t>
        </is>
      </c>
      <c r="T405" s="233" t="n">
        <v>2050</v>
      </c>
      <c r="U405" s="233" t="inlineStr">
        <is>
          <t>Priced</t>
        </is>
      </c>
      <c r="V405" s="273" t="inlineStr">
        <is>
          <t>LT028</t>
        </is>
      </c>
      <c r="W405" t="n">
        <v>200</v>
      </c>
    </row>
    <row r="406">
      <c r="B406" t="n">
        <v>744</v>
      </c>
      <c r="C406">
        <f>IF(K406 = "BaseplateSteel","Y","N")</f>
        <v/>
      </c>
      <c r="D406">
        <f>OR(P406 = "Woods_Sureflex", P406 = "Falk_T10_Grid")</f>
        <v/>
      </c>
      <c r="E406">
        <f>IF(AND(C406="Y", D406=TRUE),"Y","N")</f>
        <v/>
      </c>
      <c r="F406" t="inlineStr">
        <is>
          <t>ConTab_BOM_KP_Baseplates_744</t>
        </is>
      </c>
      <c r="G406">
        <f>IF(E406="Y",F406,"")</f>
        <v/>
      </c>
      <c r="H406" s="273" t="inlineStr">
        <is>
          <t>4012-1_2-KP</t>
        </is>
      </c>
      <c r="I406" s="273" t="n"/>
      <c r="J406" s="273" t="n"/>
      <c r="K406" s="273" t="inlineStr">
        <is>
          <t>BaseplateSteel</t>
        </is>
      </c>
      <c r="L406" s="273" t="inlineStr">
        <is>
          <t>Baseplate_Steel</t>
        </is>
      </c>
      <c r="M406" s="273" t="inlineStr">
        <is>
          <t>Steel</t>
        </is>
      </c>
      <c r="N406" t="inlineStr">
        <is>
          <t>286TS</t>
        </is>
      </c>
      <c r="O406" t="inlineStr">
        <is>
          <t>:No Drip Pan:Standard Drip Pan:</t>
        </is>
      </c>
      <c r="P406" s="235" t="inlineStr">
        <is>
          <t>Falk_Spacer</t>
        </is>
      </c>
      <c r="Q406" t="inlineStr">
        <is>
          <t>Falk 1040T31</t>
        </is>
      </c>
      <c r="R406" t="n">
        <v>96700714</v>
      </c>
      <c r="S406" s="233" t="inlineStr">
        <is>
          <t>B101901</t>
        </is>
      </c>
      <c r="T406" s="233" t="n">
        <v>2050</v>
      </c>
      <c r="U406" s="233" t="inlineStr">
        <is>
          <t>Priced</t>
        </is>
      </c>
      <c r="V406" s="273" t="inlineStr">
        <is>
          <t>LT028</t>
        </is>
      </c>
      <c r="W406" t="n">
        <v>200</v>
      </c>
    </row>
    <row r="407">
      <c r="B407" t="n">
        <v>745</v>
      </c>
      <c r="C407">
        <f>IF(K407 = "BaseplateSteel","Y","N")</f>
        <v/>
      </c>
      <c r="D407">
        <f>OR(P407 = "Woods_Sureflex", P407 = "Falk_T10_Grid")</f>
        <v/>
      </c>
      <c r="E407">
        <f>IF(AND(C407="Y", D407=TRUE),"Y","N")</f>
        <v/>
      </c>
      <c r="F407" t="inlineStr">
        <is>
          <t>ConTab_BOM_KP_Baseplates_745</t>
        </is>
      </c>
      <c r="G407">
        <f>IF(E407="Y",F407,"")</f>
        <v/>
      </c>
      <c r="H407" s="273" t="inlineStr">
        <is>
          <t>4012-1_2-KP</t>
        </is>
      </c>
      <c r="I407" s="273" t="n"/>
      <c r="J407" s="273" t="n"/>
      <c r="K407" s="273" t="inlineStr">
        <is>
          <t>BaseplateSteel</t>
        </is>
      </c>
      <c r="L407" s="273" t="inlineStr">
        <is>
          <t>Baseplate_Steel</t>
        </is>
      </c>
      <c r="M407" s="273" t="inlineStr">
        <is>
          <t>Steel</t>
        </is>
      </c>
      <c r="N407" t="inlineStr">
        <is>
          <t>324T</t>
        </is>
      </c>
      <c r="O407" t="inlineStr">
        <is>
          <t>:No Drip Pan:Standard Drip Pan:</t>
        </is>
      </c>
      <c r="P407" s="235" t="inlineStr">
        <is>
          <t>Falk_Spacer</t>
        </is>
      </c>
      <c r="Q407" t="inlineStr">
        <is>
          <t>Falk 1060T31</t>
        </is>
      </c>
      <c r="R407" t="n">
        <v>96700715</v>
      </c>
      <c r="S407" s="233" t="inlineStr">
        <is>
          <t>B101902</t>
        </is>
      </c>
      <c r="T407" s="233" t="n">
        <v>2255</v>
      </c>
      <c r="U407" s="233" t="inlineStr">
        <is>
          <t>Priced</t>
        </is>
      </c>
      <c r="V407" s="273" t="inlineStr">
        <is>
          <t>LT028</t>
        </is>
      </c>
      <c r="W407" t="n">
        <v>240</v>
      </c>
    </row>
    <row r="408">
      <c r="B408" t="n">
        <v>746</v>
      </c>
      <c r="C408">
        <f>IF(K408 = "BaseplateSteel","Y","N")</f>
        <v/>
      </c>
      <c r="D408">
        <f>OR(P408 = "Woods_Sureflex", P408 = "Falk_T10_Grid")</f>
        <v/>
      </c>
      <c r="E408">
        <f>IF(AND(C408="Y", D408=TRUE),"Y","N")</f>
        <v/>
      </c>
      <c r="F408" t="inlineStr">
        <is>
          <t>ConTab_BOM_KP_Baseplates_746</t>
        </is>
      </c>
      <c r="G408">
        <f>IF(E408="Y",F408,"")</f>
        <v/>
      </c>
      <c r="H408" s="273" t="inlineStr">
        <is>
          <t>4012-1_2-KP</t>
        </is>
      </c>
      <c r="I408" s="273" t="n"/>
      <c r="J408" s="273" t="n"/>
      <c r="K408" s="273" t="inlineStr">
        <is>
          <t>BaseplateSteel</t>
        </is>
      </c>
      <c r="L408" s="273" t="inlineStr">
        <is>
          <t>Baseplate_Steel</t>
        </is>
      </c>
      <c r="M408" s="273" t="inlineStr">
        <is>
          <t>Steel</t>
        </is>
      </c>
      <c r="N408" t="inlineStr">
        <is>
          <t>326T</t>
        </is>
      </c>
      <c r="O408" t="inlineStr">
        <is>
          <t>:No Drip Pan:Standard Drip Pan:</t>
        </is>
      </c>
      <c r="P408" s="235" t="inlineStr">
        <is>
          <t>Falk_Spacer</t>
        </is>
      </c>
      <c r="Q408" t="inlineStr">
        <is>
          <t>Falk 1060T31</t>
        </is>
      </c>
      <c r="R408" t="n">
        <v>96700715</v>
      </c>
      <c r="S408" s="233" t="inlineStr">
        <is>
          <t>B101902</t>
        </is>
      </c>
      <c r="T408" s="233" t="n">
        <v>2255</v>
      </c>
      <c r="U408" s="233" t="inlineStr">
        <is>
          <t>Priced</t>
        </is>
      </c>
      <c r="V408" s="273" t="inlineStr">
        <is>
          <t>LT028</t>
        </is>
      </c>
      <c r="W408" t="n">
        <v>240</v>
      </c>
    </row>
    <row r="409">
      <c r="B409" t="n">
        <v>747</v>
      </c>
      <c r="C409">
        <f>IF(K409 = "BaseplateSteel","Y","N")</f>
        <v/>
      </c>
      <c r="D409">
        <f>OR(P409 = "Woods_Sureflex", P409 = "Falk_T10_Grid")</f>
        <v/>
      </c>
      <c r="E409">
        <f>IF(AND(C409="Y", D409=TRUE),"Y","N")</f>
        <v/>
      </c>
      <c r="F409" t="inlineStr">
        <is>
          <t>ConTab_BOM_KP_Baseplates_747</t>
        </is>
      </c>
      <c r="G409">
        <f>IF(E409="Y",F409,"")</f>
        <v/>
      </c>
      <c r="H409" s="273" t="inlineStr">
        <is>
          <t>4012-1_2-KP</t>
        </is>
      </c>
      <c r="I409" s="273" t="n"/>
      <c r="J409" s="273" t="n"/>
      <c r="K409" s="273" t="inlineStr">
        <is>
          <t>BaseplateSteel</t>
        </is>
      </c>
      <c r="L409" s="273" t="inlineStr">
        <is>
          <t>Baseplate_Steel</t>
        </is>
      </c>
      <c r="M409" s="273" t="inlineStr">
        <is>
          <t>Steel</t>
        </is>
      </c>
      <c r="N409" t="inlineStr">
        <is>
          <t>324TS</t>
        </is>
      </c>
      <c r="O409" t="inlineStr">
        <is>
          <t>:No Drip Pan:Standard Drip Pan:</t>
        </is>
      </c>
      <c r="P409" s="235" t="inlineStr">
        <is>
          <t>Falk_Spacer</t>
        </is>
      </c>
      <c r="Q409" t="inlineStr">
        <is>
          <t>Falk 1050T31</t>
        </is>
      </c>
      <c r="R409" t="n">
        <v>96700716</v>
      </c>
      <c r="S409" s="233" t="inlineStr">
        <is>
          <t>B101903</t>
        </is>
      </c>
      <c r="T409" s="233" t="n">
        <v>2186</v>
      </c>
      <c r="U409" s="233" t="inlineStr">
        <is>
          <t>Priced</t>
        </is>
      </c>
      <c r="V409" s="273" t="inlineStr">
        <is>
          <t>LT028</t>
        </is>
      </c>
      <c r="W409" t="n">
        <v>240</v>
      </c>
    </row>
    <row r="410">
      <c r="B410" t="n">
        <v>748</v>
      </c>
      <c r="C410">
        <f>IF(K410 = "BaseplateSteel","Y","N")</f>
        <v/>
      </c>
      <c r="D410">
        <f>OR(P410 = "Woods_Sureflex", P410 = "Falk_T10_Grid")</f>
        <v/>
      </c>
      <c r="E410">
        <f>IF(AND(C410="Y", D410=TRUE),"Y","N")</f>
        <v/>
      </c>
      <c r="F410" t="inlineStr">
        <is>
          <t>ConTab_BOM_KP_Baseplates_748</t>
        </is>
      </c>
      <c r="G410">
        <f>IF(E410="Y",F410,"")</f>
        <v/>
      </c>
      <c r="H410" s="273" t="inlineStr">
        <is>
          <t>4012-1_2-KP</t>
        </is>
      </c>
      <c r="I410" s="273" t="n"/>
      <c r="J410" s="273" t="n"/>
      <c r="K410" s="273" t="inlineStr">
        <is>
          <t>BaseplateSteel</t>
        </is>
      </c>
      <c r="L410" s="273" t="inlineStr">
        <is>
          <t>Baseplate_Steel</t>
        </is>
      </c>
      <c r="M410" s="273" t="inlineStr">
        <is>
          <t>Steel</t>
        </is>
      </c>
      <c r="N410" t="inlineStr">
        <is>
          <t>326TS</t>
        </is>
      </c>
      <c r="O410" t="inlineStr">
        <is>
          <t>:No Drip Pan:Standard Drip Pan:</t>
        </is>
      </c>
      <c r="P410" s="235" t="inlineStr">
        <is>
          <t>Falk_Spacer</t>
        </is>
      </c>
      <c r="Q410" t="inlineStr">
        <is>
          <t>Falk 1050T31</t>
        </is>
      </c>
      <c r="R410" t="n">
        <v>96700716</v>
      </c>
      <c r="S410" s="233" t="inlineStr">
        <is>
          <t>B101903</t>
        </is>
      </c>
      <c r="T410" s="233" t="n">
        <v>2186</v>
      </c>
      <c r="U410" s="233" t="inlineStr">
        <is>
          <t>Priced</t>
        </is>
      </c>
      <c r="V410" s="273" t="inlineStr">
        <is>
          <t>LT028</t>
        </is>
      </c>
      <c r="W410" t="n">
        <v>240</v>
      </c>
    </row>
    <row r="411">
      <c r="B411" t="n">
        <v>749</v>
      </c>
      <c r="C411">
        <f>IF(K411 = "BaseplateSteel","Y","N")</f>
        <v/>
      </c>
      <c r="D411">
        <f>OR(P411 = "Woods_Sureflex", P411 = "Falk_T10_Grid")</f>
        <v/>
      </c>
      <c r="E411">
        <f>IF(AND(C411="Y", D411=TRUE),"Y","N")</f>
        <v/>
      </c>
      <c r="F411" t="inlineStr">
        <is>
          <t>ConTab_BOM_KP_Baseplates_749</t>
        </is>
      </c>
      <c r="G411">
        <f>IF(E411="Y",F411,"")</f>
        <v/>
      </c>
      <c r="H411" s="273" t="inlineStr">
        <is>
          <t>4012-1_2-KP</t>
        </is>
      </c>
      <c r="I411" s="273" t="n"/>
      <c r="J411" s="273" t="n"/>
      <c r="K411" s="273" t="inlineStr">
        <is>
          <t>BaseplateSteel</t>
        </is>
      </c>
      <c r="L411" s="273" t="inlineStr">
        <is>
          <t>Baseplate_Steel</t>
        </is>
      </c>
      <c r="M411" s="273" t="inlineStr">
        <is>
          <t>Steel</t>
        </is>
      </c>
      <c r="N411" t="inlineStr">
        <is>
          <t>364TS</t>
        </is>
      </c>
      <c r="O411" t="inlineStr">
        <is>
          <t>:No Drip Pan:Standard Drip Pan:</t>
        </is>
      </c>
      <c r="P411" s="235" t="inlineStr">
        <is>
          <t>Falk_Spacer</t>
        </is>
      </c>
      <c r="Q411" t="inlineStr">
        <is>
          <t>Falk 1050T31</t>
        </is>
      </c>
      <c r="R411" t="n">
        <v>96700717</v>
      </c>
      <c r="S411" s="233" t="inlineStr">
        <is>
          <t>B101904</t>
        </is>
      </c>
      <c r="T411" s="233" t="n">
        <v>2322</v>
      </c>
      <c r="U411" s="233" t="inlineStr">
        <is>
          <t>Priced</t>
        </is>
      </c>
      <c r="V411" s="273" t="inlineStr">
        <is>
          <t>LT028</t>
        </is>
      </c>
      <c r="W411" t="n">
        <v>265</v>
      </c>
    </row>
    <row r="412">
      <c r="B412" t="n">
        <v>750</v>
      </c>
      <c r="C412">
        <f>IF(K412 = "BaseplateSteel","Y","N")</f>
        <v/>
      </c>
      <c r="D412">
        <f>OR(P412 = "Woods_Sureflex", P412 = "Falk_T10_Grid")</f>
        <v/>
      </c>
      <c r="E412">
        <f>IF(AND(C412="Y", D412=TRUE),"Y","N")</f>
        <v/>
      </c>
      <c r="F412" t="inlineStr">
        <is>
          <t>ConTab_BOM_KP_Baseplates_750</t>
        </is>
      </c>
      <c r="G412">
        <f>IF(E412="Y",F412,"")</f>
        <v/>
      </c>
      <c r="H412" s="273" t="inlineStr">
        <is>
          <t>4012-1_2-KP</t>
        </is>
      </c>
      <c r="I412" s="273" t="n"/>
      <c r="J412" s="273" t="n"/>
      <c r="K412" s="273" t="inlineStr">
        <is>
          <t>BaseplateSteel</t>
        </is>
      </c>
      <c r="L412" s="273" t="inlineStr">
        <is>
          <t>Baseplate_Steel</t>
        </is>
      </c>
      <c r="M412" s="273" t="inlineStr">
        <is>
          <t>Steel</t>
        </is>
      </c>
      <c r="N412" t="inlineStr">
        <is>
          <t>365TS</t>
        </is>
      </c>
      <c r="O412" t="inlineStr">
        <is>
          <t>:No Drip Pan:Standard Drip Pan:</t>
        </is>
      </c>
      <c r="P412" s="235" t="inlineStr">
        <is>
          <t>Falk_Spacer</t>
        </is>
      </c>
      <c r="Q412" t="inlineStr">
        <is>
          <t>Falk 1050T31</t>
        </is>
      </c>
      <c r="R412" t="n">
        <v>96700717</v>
      </c>
      <c r="S412" s="233" t="inlineStr">
        <is>
          <t>B101904</t>
        </is>
      </c>
      <c r="T412" s="233" t="n">
        <v>2322</v>
      </c>
      <c r="U412" s="233" t="inlineStr">
        <is>
          <t>Priced</t>
        </is>
      </c>
      <c r="V412" s="273" t="inlineStr">
        <is>
          <t>LT028</t>
        </is>
      </c>
      <c r="W412" t="n">
        <v>265</v>
      </c>
    </row>
    <row r="413">
      <c r="B413" t="n">
        <v>751</v>
      </c>
      <c r="C413">
        <f>IF(K413 = "BaseplateSteel","Y","N")</f>
        <v/>
      </c>
      <c r="D413">
        <f>OR(P413 = "Woods_Sureflex", P413 = "Falk_T10_Grid")</f>
        <v/>
      </c>
      <c r="E413">
        <f>IF(AND(C413="Y", D413=TRUE),"Y","N")</f>
        <v/>
      </c>
      <c r="F413" t="inlineStr">
        <is>
          <t>ConTab_BOM_KP_Baseplates_751</t>
        </is>
      </c>
      <c r="G413">
        <f>IF(E413="Y",F413,"")</f>
        <v/>
      </c>
      <c r="H413" s="273" t="inlineStr">
        <is>
          <t>4012-1_2-KP</t>
        </is>
      </c>
      <c r="I413" s="273" t="n"/>
      <c r="J413" s="273" t="n"/>
      <c r="K413" s="273" t="inlineStr">
        <is>
          <t>BaseplateSteel</t>
        </is>
      </c>
      <c r="L413" s="273" t="inlineStr">
        <is>
          <t>Baseplate_Steel</t>
        </is>
      </c>
      <c r="M413" s="273" t="inlineStr">
        <is>
          <t>Steel</t>
        </is>
      </c>
      <c r="N413" t="inlineStr">
        <is>
          <t>404TS</t>
        </is>
      </c>
      <c r="O413" t="inlineStr">
        <is>
          <t>:No Drip Pan:Standard Drip Pan:</t>
        </is>
      </c>
      <c r="P413" s="235" t="inlineStr">
        <is>
          <t>Falk_Spacer</t>
        </is>
      </c>
      <c r="Q413" t="inlineStr">
        <is>
          <t>Falk 1060T31</t>
        </is>
      </c>
      <c r="R413" t="n">
        <v>96700718</v>
      </c>
      <c r="S413" s="233" t="inlineStr">
        <is>
          <t>B101905</t>
        </is>
      </c>
      <c r="T413" s="233" t="n">
        <v>2730</v>
      </c>
      <c r="U413" s="233" t="inlineStr">
        <is>
          <t>Priced</t>
        </is>
      </c>
      <c r="V413" s="273" t="inlineStr">
        <is>
          <t>LT028</t>
        </is>
      </c>
      <c r="W413" t="n">
        <v>310</v>
      </c>
    </row>
    <row r="414">
      <c r="B414" t="n">
        <v>752</v>
      </c>
      <c r="C414">
        <f>IF(K414 = "BaseplateSteel","Y","N")</f>
        <v/>
      </c>
      <c r="D414">
        <f>OR(P414 = "Woods_Sureflex", P414 = "Falk_T10_Grid")</f>
        <v/>
      </c>
      <c r="E414">
        <f>IF(AND(C414="Y", D414=TRUE),"Y","N")</f>
        <v/>
      </c>
      <c r="F414" t="inlineStr">
        <is>
          <t>ConTab_BOM_KP_Baseplates_752</t>
        </is>
      </c>
      <c r="G414">
        <f>IF(E414="Y",F414,"")</f>
        <v/>
      </c>
      <c r="H414" s="273" t="inlineStr">
        <is>
          <t>4012-1_2-KP</t>
        </is>
      </c>
      <c r="I414" s="273" t="n"/>
      <c r="J414" s="273" t="n"/>
      <c r="K414" s="273" t="inlineStr">
        <is>
          <t>BaseplateSteel</t>
        </is>
      </c>
      <c r="L414" s="273" t="inlineStr">
        <is>
          <t>Baseplate_Steel</t>
        </is>
      </c>
      <c r="M414" s="273" t="inlineStr">
        <is>
          <t>Steel</t>
        </is>
      </c>
      <c r="N414" t="inlineStr">
        <is>
          <t>405TS</t>
        </is>
      </c>
      <c r="O414" t="inlineStr">
        <is>
          <t>:No Drip Pan:Standard Drip Pan:</t>
        </is>
      </c>
      <c r="P414" s="235" t="inlineStr">
        <is>
          <t>Falk_Spacer</t>
        </is>
      </c>
      <c r="Q414" t="inlineStr">
        <is>
          <t>Falk 1060T31</t>
        </is>
      </c>
      <c r="R414" t="n">
        <v>96700718</v>
      </c>
      <c r="S414" s="233" t="inlineStr">
        <is>
          <t>B101905</t>
        </is>
      </c>
      <c r="T414" s="233" t="n">
        <v>2730</v>
      </c>
      <c r="U414" s="233" t="inlineStr">
        <is>
          <t>Priced</t>
        </is>
      </c>
      <c r="V414" s="273" t="inlineStr">
        <is>
          <t>LT028</t>
        </is>
      </c>
      <c r="W414" t="n">
        <v>310</v>
      </c>
    </row>
    <row r="415">
      <c r="B415" t="n">
        <v>753</v>
      </c>
      <c r="C415">
        <f>IF(K415 = "BaseplateSteel","Y","N")</f>
        <v/>
      </c>
      <c r="D415">
        <f>OR(P415 = "Woods_Sureflex", P415 = "Falk_T10_Grid")</f>
        <v/>
      </c>
      <c r="E415">
        <f>IF(AND(C415="Y", D415=TRUE),"Y","N")</f>
        <v/>
      </c>
      <c r="F415" t="inlineStr">
        <is>
          <t>ConTab_BOM_KP_Baseplates_753</t>
        </is>
      </c>
      <c r="G415">
        <f>IF(E415="Y",F415,"")</f>
        <v/>
      </c>
      <c r="H415" s="273" t="inlineStr">
        <is>
          <t>4012-1_2-KP</t>
        </is>
      </c>
      <c r="I415" s="273" t="n"/>
      <c r="J415" s="273" t="n"/>
      <c r="K415" s="273" t="inlineStr">
        <is>
          <t>BaseplateSteel</t>
        </is>
      </c>
      <c r="L415" s="273" t="inlineStr">
        <is>
          <t>Baseplate_Steel</t>
        </is>
      </c>
      <c r="M415" s="273" t="inlineStr">
        <is>
          <t>Steel</t>
        </is>
      </c>
      <c r="N415" t="inlineStr">
        <is>
          <t>444TS</t>
        </is>
      </c>
      <c r="O415" t="inlineStr">
        <is>
          <t>:No Drip Pan:Standard Drip Pan:</t>
        </is>
      </c>
      <c r="P415" s="235" t="inlineStr">
        <is>
          <t>Falk_Spacer</t>
        </is>
      </c>
      <c r="Q415" t="inlineStr">
        <is>
          <t>Falk 1070T31</t>
        </is>
      </c>
      <c r="R415" t="n">
        <v>96700719</v>
      </c>
      <c r="S415" s="233" t="inlineStr">
        <is>
          <t>B101906</t>
        </is>
      </c>
      <c r="T415" s="233" t="n">
        <v>4229</v>
      </c>
      <c r="U415" s="233" t="inlineStr">
        <is>
          <t>Priced</t>
        </is>
      </c>
      <c r="V415" s="273" t="inlineStr">
        <is>
          <t>LT028</t>
        </is>
      </c>
      <c r="W415" t="n">
        <v>420</v>
      </c>
    </row>
    <row r="416">
      <c r="B416" t="n">
        <v>754</v>
      </c>
      <c r="C416">
        <f>IF(K416 = "BaseplateSteel","Y","N")</f>
        <v/>
      </c>
      <c r="D416">
        <f>OR(P416 = "Woods_Sureflex", P416 = "Falk_T10_Grid")</f>
        <v/>
      </c>
      <c r="E416">
        <f>IF(AND(C416="Y", D416=TRUE),"Y","N")</f>
        <v/>
      </c>
      <c r="F416" t="inlineStr">
        <is>
          <t>ConTab_BOM_KP_Baseplates_754</t>
        </is>
      </c>
      <c r="G416">
        <f>IF(E416="Y",F416,"")</f>
        <v/>
      </c>
      <c r="H416" s="273" t="inlineStr">
        <is>
          <t>4012-1_2-KP</t>
        </is>
      </c>
      <c r="I416" s="273" t="n"/>
      <c r="J416" s="273" t="n"/>
      <c r="K416" s="273" t="inlineStr">
        <is>
          <t>BaseplateSteel</t>
        </is>
      </c>
      <c r="L416" s="273" t="inlineStr">
        <is>
          <t>Baseplate_Steel</t>
        </is>
      </c>
      <c r="M416" s="273" t="inlineStr">
        <is>
          <t>Steel</t>
        </is>
      </c>
      <c r="N416" t="inlineStr">
        <is>
          <t>445TS</t>
        </is>
      </c>
      <c r="O416" t="inlineStr">
        <is>
          <t>:No Drip Pan:Standard Drip Pan:</t>
        </is>
      </c>
      <c r="P416" s="235" t="inlineStr">
        <is>
          <t>Falk_Spacer</t>
        </is>
      </c>
      <c r="Q416" t="inlineStr">
        <is>
          <t>Falk 1070T31</t>
        </is>
      </c>
      <c r="R416" t="n">
        <v>96700719</v>
      </c>
      <c r="S416" s="233" t="inlineStr">
        <is>
          <t>B101907</t>
        </is>
      </c>
      <c r="T416" s="233" t="n">
        <v>4229</v>
      </c>
      <c r="U416" s="233" t="inlineStr">
        <is>
          <t>Priced</t>
        </is>
      </c>
      <c r="V416" s="273" t="inlineStr">
        <is>
          <t>LT028</t>
        </is>
      </c>
      <c r="W416" t="n">
        <v>420</v>
      </c>
    </row>
    <row r="417">
      <c r="B417" t="n">
        <v>755</v>
      </c>
      <c r="C417">
        <f>IF(K417 = "BaseplateSteel","Y","N")</f>
        <v/>
      </c>
      <c r="D417">
        <f>OR(P417 = "Woods_Sureflex", P417 = "Falk_T10_Grid")</f>
        <v/>
      </c>
      <c r="E417">
        <f>IF(AND(C417="Y", D417=TRUE),"Y","N")</f>
        <v/>
      </c>
      <c r="F417" t="inlineStr">
        <is>
          <t>ConTab_BOM_KP_Baseplates_755</t>
        </is>
      </c>
      <c r="G417">
        <f>IF(E417="Y",F417,"")</f>
        <v/>
      </c>
      <c r="H417" s="273" t="inlineStr">
        <is>
          <t>4012-1_2-KP</t>
        </is>
      </c>
      <c r="I417" s="273" t="n"/>
      <c r="J417" s="273" t="n"/>
      <c r="K417" s="273" t="inlineStr">
        <is>
          <t>BaseplateSteel</t>
        </is>
      </c>
      <c r="L417" s="273" t="inlineStr">
        <is>
          <t>Baseplate_Steel</t>
        </is>
      </c>
      <c r="M417" s="273" t="inlineStr">
        <is>
          <t>Steel</t>
        </is>
      </c>
      <c r="N417" t="inlineStr">
        <is>
          <t>447TS</t>
        </is>
      </c>
      <c r="O417" t="inlineStr">
        <is>
          <t>:No Drip Pan:Standard Drip Pan:</t>
        </is>
      </c>
      <c r="P417" s="235" t="inlineStr">
        <is>
          <t>Falk_Spacer</t>
        </is>
      </c>
      <c r="Q417" t="inlineStr">
        <is>
          <t>Falk 1070T31</t>
        </is>
      </c>
      <c r="R417" t="inlineStr">
        <is>
          <t>RTF</t>
        </is>
      </c>
      <c r="S417" s="233" t="inlineStr">
        <is>
          <t>B101908</t>
        </is>
      </c>
      <c r="T417" s="233" t="n">
        <v>4771</v>
      </c>
      <c r="U417" s="233" t="inlineStr">
        <is>
          <t>Priced</t>
        </is>
      </c>
      <c r="V417" s="273" t="inlineStr">
        <is>
          <t>LT028</t>
        </is>
      </c>
      <c r="W417" t="n">
        <v>600</v>
      </c>
    </row>
    <row r="418">
      <c r="B418" t="n">
        <v>775</v>
      </c>
      <c r="C418">
        <f>IF(K418 = "BaseplateSteel","Y","N")</f>
        <v/>
      </c>
      <c r="D418">
        <f>OR(P418 = "Woods_Sureflex", P418 = "Falk_T10_Grid")</f>
        <v/>
      </c>
      <c r="E418">
        <f>IF(AND(C418="Y", D418=TRUE),"Y","N")</f>
        <v/>
      </c>
      <c r="F418" t="inlineStr">
        <is>
          <t>ConTab_BOM_KP_Baseplates_775</t>
        </is>
      </c>
      <c r="G418">
        <f>IF(E418="Y",F418,"")</f>
        <v/>
      </c>
      <c r="H418" s="273" t="inlineStr">
        <is>
          <t>4012-1_2-KP</t>
        </is>
      </c>
      <c r="I418" s="273" t="n"/>
      <c r="J418" s="273" t="n"/>
      <c r="K418" s="273" t="inlineStr">
        <is>
          <t>BaseplateSteel</t>
        </is>
      </c>
      <c r="L418" s="273" t="inlineStr">
        <is>
          <t>Baseplate_Steel</t>
        </is>
      </c>
      <c r="M418" s="273" t="inlineStr">
        <is>
          <t>Steel</t>
        </is>
      </c>
      <c r="N418" t="inlineStr">
        <is>
          <t>213T</t>
        </is>
      </c>
      <c r="O418" t="inlineStr">
        <is>
          <t>:Extended Drip Pan:</t>
        </is>
      </c>
      <c r="P418" s="235" t="inlineStr">
        <is>
          <t>Woods_Sureflex</t>
        </is>
      </c>
      <c r="Q418" t="inlineStr">
        <is>
          <t>Woods 7S</t>
        </is>
      </c>
      <c r="R418" t="inlineStr">
        <is>
          <t>RTF</t>
        </is>
      </c>
      <c r="S418" s="233" t="inlineStr">
        <is>
          <t>B101920</t>
        </is>
      </c>
      <c r="T418" s="233" t="n">
        <v>1560</v>
      </c>
      <c r="U418" s="233" t="inlineStr">
        <is>
          <t>Priced</t>
        </is>
      </c>
      <c r="V418" s="273" t="inlineStr">
        <is>
          <t>LT028</t>
        </is>
      </c>
      <c r="W418" t="n">
        <v>70</v>
      </c>
    </row>
    <row r="419">
      <c r="B419" t="n">
        <v>776</v>
      </c>
      <c r="C419">
        <f>IF(K419 = "BaseplateSteel","Y","N")</f>
        <v/>
      </c>
      <c r="D419">
        <f>OR(P419 = "Woods_Sureflex", P419 = "Falk_T10_Grid")</f>
        <v/>
      </c>
      <c r="E419">
        <f>IF(AND(C419="Y", D419=TRUE),"Y","N")</f>
        <v/>
      </c>
      <c r="F419" t="inlineStr">
        <is>
          <t>ConTab_BOM_KP_Baseplates_776</t>
        </is>
      </c>
      <c r="G419">
        <f>IF(E419="Y",F419,"")</f>
        <v/>
      </c>
      <c r="H419" s="273" t="inlineStr">
        <is>
          <t>4012-1_2-KP</t>
        </is>
      </c>
      <c r="I419" s="273" t="n"/>
      <c r="J419" s="273" t="n"/>
      <c r="K419" s="273" t="inlineStr">
        <is>
          <t>BaseplateSteel</t>
        </is>
      </c>
      <c r="L419" s="273" t="inlineStr">
        <is>
          <t>Baseplate_Steel</t>
        </is>
      </c>
      <c r="M419" s="273" t="inlineStr">
        <is>
          <t>Steel</t>
        </is>
      </c>
      <c r="N419" t="inlineStr">
        <is>
          <t>215T</t>
        </is>
      </c>
      <c r="O419" t="inlineStr">
        <is>
          <t>:Extended Drip Pan:</t>
        </is>
      </c>
      <c r="P419" s="235" t="inlineStr">
        <is>
          <t>Woods_Sureflex</t>
        </is>
      </c>
      <c r="Q419" t="inlineStr">
        <is>
          <t>Woods 7S</t>
        </is>
      </c>
      <c r="R419" t="inlineStr">
        <is>
          <t>RTF</t>
        </is>
      </c>
      <c r="S419" s="233" t="inlineStr">
        <is>
          <t>B101920</t>
        </is>
      </c>
      <c r="T419" s="233" t="n">
        <v>1560</v>
      </c>
      <c r="U419" s="233" t="inlineStr">
        <is>
          <t>Priced</t>
        </is>
      </c>
      <c r="V419" s="273" t="inlineStr">
        <is>
          <t>LT028</t>
        </is>
      </c>
      <c r="W419" t="n">
        <v>70</v>
      </c>
    </row>
    <row r="420">
      <c r="B420" t="n">
        <v>777</v>
      </c>
      <c r="C420">
        <f>IF(K420 = "BaseplateSteel","Y","N")</f>
        <v/>
      </c>
      <c r="D420">
        <f>OR(P420 = "Woods_Sureflex", P420 = "Falk_T10_Grid")</f>
        <v/>
      </c>
      <c r="E420">
        <f>IF(AND(C420="Y", D420=TRUE),"Y","N")</f>
        <v/>
      </c>
      <c r="F420" t="inlineStr">
        <is>
          <t>ConTab_BOM_KP_Baseplates_777</t>
        </is>
      </c>
      <c r="G420">
        <f>IF(E420="Y",F420,"")</f>
        <v/>
      </c>
      <c r="H420" s="273" t="inlineStr">
        <is>
          <t>4012-1_2-KP</t>
        </is>
      </c>
      <c r="I420" s="273" t="n"/>
      <c r="J420" s="273" t="n"/>
      <c r="K420" s="273" t="inlineStr">
        <is>
          <t>BaseplateSteel</t>
        </is>
      </c>
      <c r="L420" s="273" t="inlineStr">
        <is>
          <t>Baseplate_Steel</t>
        </is>
      </c>
      <c r="M420" s="273" t="inlineStr">
        <is>
          <t>Steel</t>
        </is>
      </c>
      <c r="N420" t="inlineStr">
        <is>
          <t>254T</t>
        </is>
      </c>
      <c r="O420" t="inlineStr">
        <is>
          <t>:Extended Drip Pan:</t>
        </is>
      </c>
      <c r="P420" s="235" t="inlineStr">
        <is>
          <t>Woods_Sureflex</t>
        </is>
      </c>
      <c r="Q420" t="inlineStr">
        <is>
          <t>Woods 8S</t>
        </is>
      </c>
      <c r="R420" t="inlineStr">
        <is>
          <t>RTF</t>
        </is>
      </c>
      <c r="S420" s="233" t="inlineStr">
        <is>
          <t>B101921</t>
        </is>
      </c>
      <c r="T420" s="233" t="n">
        <v>1627</v>
      </c>
      <c r="U420" s="233" t="inlineStr">
        <is>
          <t>Priced</t>
        </is>
      </c>
      <c r="V420" s="273" t="inlineStr">
        <is>
          <t>LT028</t>
        </is>
      </c>
      <c r="W420" t="n">
        <v>135</v>
      </c>
    </row>
    <row r="421">
      <c r="B421" t="n">
        <v>778</v>
      </c>
      <c r="C421">
        <f>IF(K421 = "BaseplateSteel","Y","N")</f>
        <v/>
      </c>
      <c r="D421">
        <f>OR(P421 = "Woods_Sureflex", P421 = "Falk_T10_Grid")</f>
        <v/>
      </c>
      <c r="E421">
        <f>IF(AND(C421="Y", D421=TRUE),"Y","N")</f>
        <v/>
      </c>
      <c r="F421" t="inlineStr">
        <is>
          <t>ConTab_BOM_KP_Baseplates_778</t>
        </is>
      </c>
      <c r="G421">
        <f>IF(E421="Y",F421,"")</f>
        <v/>
      </c>
      <c r="H421" s="273" t="inlineStr">
        <is>
          <t>4012-1_2-KP</t>
        </is>
      </c>
      <c r="I421" s="273" t="n"/>
      <c r="J421" s="273" t="n"/>
      <c r="K421" s="273" t="inlineStr">
        <is>
          <t>BaseplateSteel</t>
        </is>
      </c>
      <c r="L421" s="273" t="inlineStr">
        <is>
          <t>Baseplate_Steel</t>
        </is>
      </c>
      <c r="M421" s="273" t="inlineStr">
        <is>
          <t>Steel</t>
        </is>
      </c>
      <c r="N421" t="inlineStr">
        <is>
          <t>256T</t>
        </is>
      </c>
      <c r="O421" t="inlineStr">
        <is>
          <t>:Extended Drip Pan:</t>
        </is>
      </c>
      <c r="P421" s="235" t="inlineStr">
        <is>
          <t>Woods_Sureflex</t>
        </is>
      </c>
      <c r="Q421" t="inlineStr">
        <is>
          <t>Woods 8S</t>
        </is>
      </c>
      <c r="R421" t="inlineStr">
        <is>
          <t>RTF</t>
        </is>
      </c>
      <c r="S421" s="233" t="inlineStr">
        <is>
          <t>B101921</t>
        </is>
      </c>
      <c r="T421" s="233" t="n">
        <v>1627</v>
      </c>
      <c r="U421" s="233" t="inlineStr">
        <is>
          <t>Priced</t>
        </is>
      </c>
      <c r="V421" s="273" t="inlineStr">
        <is>
          <t>LT028</t>
        </is>
      </c>
      <c r="W421" t="n">
        <v>135</v>
      </c>
    </row>
    <row r="422">
      <c r="B422" t="n">
        <v>779</v>
      </c>
      <c r="C422">
        <f>IF(K422 = "BaseplateSteel","Y","N")</f>
        <v/>
      </c>
      <c r="D422">
        <f>OR(P422 = "Woods_Sureflex", P422 = "Falk_T10_Grid")</f>
        <v/>
      </c>
      <c r="E422">
        <f>IF(AND(C422="Y", D422=TRUE),"Y","N")</f>
        <v/>
      </c>
      <c r="F422" t="inlineStr">
        <is>
          <t>ConTab_BOM_KP_Baseplates_779</t>
        </is>
      </c>
      <c r="G422">
        <f>IF(E422="Y",F422,"")</f>
        <v/>
      </c>
      <c r="H422" s="273" t="inlineStr">
        <is>
          <t>4012-1_2-KP</t>
        </is>
      </c>
      <c r="I422" s="273" t="n"/>
      <c r="J422" s="273" t="n"/>
      <c r="K422" s="273" t="inlineStr">
        <is>
          <t>BaseplateSteel</t>
        </is>
      </c>
      <c r="L422" s="273" t="inlineStr">
        <is>
          <t>Baseplate_Steel</t>
        </is>
      </c>
      <c r="M422" s="273" t="inlineStr">
        <is>
          <t>Steel</t>
        </is>
      </c>
      <c r="N422" t="inlineStr">
        <is>
          <t>284T</t>
        </is>
      </c>
      <c r="O422" t="inlineStr">
        <is>
          <t>:Extended Drip Pan:</t>
        </is>
      </c>
      <c r="P422" s="235" t="inlineStr">
        <is>
          <t>Woods_Sureflex</t>
        </is>
      </c>
      <c r="Q422" t="inlineStr">
        <is>
          <t>Woods 9S</t>
        </is>
      </c>
      <c r="R422" t="inlineStr">
        <is>
          <t>RTF</t>
        </is>
      </c>
      <c r="S422" s="233" t="inlineStr">
        <is>
          <t>B101922</t>
        </is>
      </c>
      <c r="T422" s="233" t="n">
        <v>1762</v>
      </c>
      <c r="U422" s="233" t="inlineStr">
        <is>
          <t>Priced</t>
        </is>
      </c>
      <c r="V422" s="273" t="inlineStr">
        <is>
          <t>LT028</t>
        </is>
      </c>
      <c r="W422" t="n">
        <v>200</v>
      </c>
    </row>
    <row r="423">
      <c r="B423" t="n">
        <v>780</v>
      </c>
      <c r="C423">
        <f>IF(K423 = "BaseplateSteel","Y","N")</f>
        <v/>
      </c>
      <c r="D423">
        <f>OR(P423 = "Woods_Sureflex", P423 = "Falk_T10_Grid")</f>
        <v/>
      </c>
      <c r="E423">
        <f>IF(AND(C423="Y", D423=TRUE),"Y","N")</f>
        <v/>
      </c>
      <c r="F423" t="inlineStr">
        <is>
          <t>ConTab_BOM_KP_Baseplates_780</t>
        </is>
      </c>
      <c r="G423">
        <f>IF(E423="Y",F423,"")</f>
        <v/>
      </c>
      <c r="H423" s="273" t="inlineStr">
        <is>
          <t>4012-1_2-KP</t>
        </is>
      </c>
      <c r="I423" s="273" t="n"/>
      <c r="J423" s="273" t="n"/>
      <c r="K423" s="273" t="inlineStr">
        <is>
          <t>BaseplateSteel</t>
        </is>
      </c>
      <c r="L423" s="273" t="inlineStr">
        <is>
          <t>Baseplate_Steel</t>
        </is>
      </c>
      <c r="M423" s="273" t="inlineStr">
        <is>
          <t>Steel</t>
        </is>
      </c>
      <c r="N423" t="inlineStr">
        <is>
          <t>286T</t>
        </is>
      </c>
      <c r="O423" t="inlineStr">
        <is>
          <t>:Extended Drip Pan:</t>
        </is>
      </c>
      <c r="P423" s="235" t="inlineStr">
        <is>
          <t>Woods_Sureflex</t>
        </is>
      </c>
      <c r="Q423" t="inlineStr">
        <is>
          <t>Woods 9S</t>
        </is>
      </c>
      <c r="R423" t="inlineStr">
        <is>
          <t>RTF</t>
        </is>
      </c>
      <c r="S423" s="233" t="inlineStr">
        <is>
          <t>B101922</t>
        </is>
      </c>
      <c r="T423" s="233" t="n">
        <v>1762</v>
      </c>
      <c r="U423" s="233" t="inlineStr">
        <is>
          <t>Priced</t>
        </is>
      </c>
      <c r="V423" s="273" t="inlineStr">
        <is>
          <t>LT028</t>
        </is>
      </c>
      <c r="W423" t="n">
        <v>200</v>
      </c>
    </row>
    <row r="424">
      <c r="B424" t="n">
        <v>781</v>
      </c>
      <c r="C424">
        <f>IF(K424 = "BaseplateSteel","Y","N")</f>
        <v/>
      </c>
      <c r="D424">
        <f>OR(P424 = "Woods_Sureflex", P424 = "Falk_T10_Grid")</f>
        <v/>
      </c>
      <c r="E424">
        <f>IF(AND(C424="Y", D424=TRUE),"Y","N")</f>
        <v/>
      </c>
      <c r="F424" t="inlineStr">
        <is>
          <t>ConTab_BOM_KP_Baseplates_781</t>
        </is>
      </c>
      <c r="G424">
        <f>IF(E424="Y",F424,"")</f>
        <v/>
      </c>
      <c r="H424" s="273" t="inlineStr">
        <is>
          <t>4012-1_2-KP</t>
        </is>
      </c>
      <c r="I424" s="273" t="n"/>
      <c r="J424" s="273" t="n"/>
      <c r="K424" s="273" t="inlineStr">
        <is>
          <t>BaseplateSteel</t>
        </is>
      </c>
      <c r="L424" s="273" t="inlineStr">
        <is>
          <t>Baseplate_Steel</t>
        </is>
      </c>
      <c r="M424" s="273" t="inlineStr">
        <is>
          <t>Steel</t>
        </is>
      </c>
      <c r="N424" t="inlineStr">
        <is>
          <t>284TS</t>
        </is>
      </c>
      <c r="O424" t="inlineStr">
        <is>
          <t>:Extended Drip Pan:</t>
        </is>
      </c>
      <c r="P424" s="235" t="inlineStr">
        <is>
          <t>Woods_Sureflex</t>
        </is>
      </c>
      <c r="Q424" t="inlineStr">
        <is>
          <t>Woods 8S</t>
        </is>
      </c>
      <c r="R424" t="inlineStr">
        <is>
          <t>RTF</t>
        </is>
      </c>
      <c r="S424" s="233" t="inlineStr">
        <is>
          <t>B101923</t>
        </is>
      </c>
      <c r="T424" s="233" t="n">
        <v>1696</v>
      </c>
      <c r="U424" s="233" t="inlineStr">
        <is>
          <t>Priced</t>
        </is>
      </c>
      <c r="V424" s="273" t="inlineStr">
        <is>
          <t>LT028</t>
        </is>
      </c>
      <c r="W424" t="n">
        <v>200</v>
      </c>
    </row>
    <row r="425">
      <c r="B425" t="n">
        <v>782</v>
      </c>
      <c r="C425">
        <f>IF(K425 = "BaseplateSteel","Y","N")</f>
        <v/>
      </c>
      <c r="D425">
        <f>OR(P425 = "Woods_Sureflex", P425 = "Falk_T10_Grid")</f>
        <v/>
      </c>
      <c r="E425">
        <f>IF(AND(C425="Y", D425=TRUE),"Y","N")</f>
        <v/>
      </c>
      <c r="F425" t="inlineStr">
        <is>
          <t>ConTab_BOM_KP_Baseplates_782</t>
        </is>
      </c>
      <c r="G425">
        <f>IF(E425="Y",F425,"")</f>
        <v/>
      </c>
      <c r="H425" s="273" t="inlineStr">
        <is>
          <t>4012-1_2-KP</t>
        </is>
      </c>
      <c r="I425" s="273" t="n"/>
      <c r="J425" s="273" t="n"/>
      <c r="K425" s="273" t="inlineStr">
        <is>
          <t>BaseplateSteel</t>
        </is>
      </c>
      <c r="L425" s="273" t="inlineStr">
        <is>
          <t>Baseplate_Steel</t>
        </is>
      </c>
      <c r="M425" s="273" t="inlineStr">
        <is>
          <t>Steel</t>
        </is>
      </c>
      <c r="N425" t="inlineStr">
        <is>
          <t>286TS</t>
        </is>
      </c>
      <c r="O425" t="inlineStr">
        <is>
          <t>:Extended Drip Pan:</t>
        </is>
      </c>
      <c r="P425" s="235" t="inlineStr">
        <is>
          <t>Woods_Sureflex</t>
        </is>
      </c>
      <c r="Q425" t="inlineStr">
        <is>
          <t>Woods 8S</t>
        </is>
      </c>
      <c r="R425" t="inlineStr">
        <is>
          <t>RTF</t>
        </is>
      </c>
      <c r="S425" s="233" t="inlineStr">
        <is>
          <t>B101923</t>
        </is>
      </c>
      <c r="T425" s="233" t="n">
        <v>1696</v>
      </c>
      <c r="U425" s="233" t="inlineStr">
        <is>
          <t>Priced</t>
        </is>
      </c>
      <c r="V425" s="273" t="inlineStr">
        <is>
          <t>LT028</t>
        </is>
      </c>
      <c r="W425" t="n">
        <v>200</v>
      </c>
    </row>
    <row r="426">
      <c r="B426" t="n">
        <v>783</v>
      </c>
      <c r="C426">
        <f>IF(K426 = "BaseplateSteel","Y","N")</f>
        <v/>
      </c>
      <c r="D426">
        <f>OR(P426 = "Woods_Sureflex", P426 = "Falk_T10_Grid")</f>
        <v/>
      </c>
      <c r="E426">
        <f>IF(AND(C426="Y", D426=TRUE),"Y","N")</f>
        <v/>
      </c>
      <c r="F426" t="inlineStr">
        <is>
          <t>ConTab_BOM_KP_Baseplates_783</t>
        </is>
      </c>
      <c r="G426">
        <f>IF(E426="Y",F426,"")</f>
        <v/>
      </c>
      <c r="H426" s="273" t="inlineStr">
        <is>
          <t>4012-1_2-KP</t>
        </is>
      </c>
      <c r="I426" s="273" t="n"/>
      <c r="J426" s="273" t="n"/>
      <c r="K426" s="273" t="inlineStr">
        <is>
          <t>BaseplateSteel</t>
        </is>
      </c>
      <c r="L426" s="273" t="inlineStr">
        <is>
          <t>Baseplate_Steel</t>
        </is>
      </c>
      <c r="M426" s="273" t="inlineStr">
        <is>
          <t>Steel</t>
        </is>
      </c>
      <c r="N426" t="inlineStr">
        <is>
          <t>324T</t>
        </is>
      </c>
      <c r="O426" t="inlineStr">
        <is>
          <t>:Extended Drip Pan:</t>
        </is>
      </c>
      <c r="P426" s="235" t="inlineStr">
        <is>
          <t>Woods_Sureflex</t>
        </is>
      </c>
      <c r="Q426" t="inlineStr">
        <is>
          <t>Woods 10S</t>
        </is>
      </c>
      <c r="R426" t="inlineStr">
        <is>
          <t>RTF</t>
        </is>
      </c>
      <c r="S426" s="233" t="inlineStr">
        <is>
          <t>B101924</t>
        </is>
      </c>
      <c r="T426" s="233" t="n">
        <v>1899</v>
      </c>
      <c r="U426" s="233" t="inlineStr">
        <is>
          <t>Priced</t>
        </is>
      </c>
      <c r="V426" s="273" t="inlineStr">
        <is>
          <t>LT028</t>
        </is>
      </c>
      <c r="W426" t="n">
        <v>240</v>
      </c>
    </row>
    <row r="427">
      <c r="B427" t="n">
        <v>784</v>
      </c>
      <c r="C427">
        <f>IF(K427 = "BaseplateSteel","Y","N")</f>
        <v/>
      </c>
      <c r="D427">
        <f>OR(P427 = "Woods_Sureflex", P427 = "Falk_T10_Grid")</f>
        <v/>
      </c>
      <c r="E427">
        <f>IF(AND(C427="Y", D427=TRUE),"Y","N")</f>
        <v/>
      </c>
      <c r="F427" t="inlineStr">
        <is>
          <t>ConTab_BOM_KP_Baseplates_784</t>
        </is>
      </c>
      <c r="G427">
        <f>IF(E427="Y",F427,"")</f>
        <v/>
      </c>
      <c r="H427" s="273" t="inlineStr">
        <is>
          <t>4012-1_2-KP</t>
        </is>
      </c>
      <c r="I427" s="273" t="n"/>
      <c r="J427" s="273" t="n"/>
      <c r="K427" s="273" t="inlineStr">
        <is>
          <t>BaseplateSteel</t>
        </is>
      </c>
      <c r="L427" s="273" t="inlineStr">
        <is>
          <t>Baseplate_Steel</t>
        </is>
      </c>
      <c r="M427" s="273" t="inlineStr">
        <is>
          <t>Steel</t>
        </is>
      </c>
      <c r="N427" t="inlineStr">
        <is>
          <t>326T</t>
        </is>
      </c>
      <c r="O427" t="inlineStr">
        <is>
          <t>:Extended Drip Pan:</t>
        </is>
      </c>
      <c r="P427" s="235" t="inlineStr">
        <is>
          <t>Woods_Sureflex</t>
        </is>
      </c>
      <c r="Q427" t="inlineStr">
        <is>
          <t>Woods 10S</t>
        </is>
      </c>
      <c r="R427" t="inlineStr">
        <is>
          <t>RTF</t>
        </is>
      </c>
      <c r="S427" s="233" t="inlineStr">
        <is>
          <t>B101924</t>
        </is>
      </c>
      <c r="T427" s="233" t="n">
        <v>1899</v>
      </c>
      <c r="U427" s="233" t="inlineStr">
        <is>
          <t>Priced</t>
        </is>
      </c>
      <c r="V427" s="273" t="inlineStr">
        <is>
          <t>LT028</t>
        </is>
      </c>
      <c r="W427" t="n">
        <v>240</v>
      </c>
    </row>
    <row r="428">
      <c r="B428" t="n">
        <v>785</v>
      </c>
      <c r="C428">
        <f>IF(K428 = "BaseplateSteel","Y","N")</f>
        <v/>
      </c>
      <c r="D428">
        <f>OR(P428 = "Woods_Sureflex", P428 = "Falk_T10_Grid")</f>
        <v/>
      </c>
      <c r="E428">
        <f>IF(AND(C428="Y", D428=TRUE),"Y","N")</f>
        <v/>
      </c>
      <c r="F428" t="inlineStr">
        <is>
          <t>ConTab_BOM_KP_Baseplates_785</t>
        </is>
      </c>
      <c r="G428">
        <f>IF(E428="Y",F428,"")</f>
        <v/>
      </c>
      <c r="H428" s="273" t="inlineStr">
        <is>
          <t>4012-1_2-KP</t>
        </is>
      </c>
      <c r="I428" s="273" t="n"/>
      <c r="J428" s="273" t="n"/>
      <c r="K428" s="273" t="inlineStr">
        <is>
          <t>BaseplateSteel</t>
        </is>
      </c>
      <c r="L428" s="273" t="inlineStr">
        <is>
          <t>Baseplate_Steel</t>
        </is>
      </c>
      <c r="M428" s="273" t="inlineStr">
        <is>
          <t>Steel</t>
        </is>
      </c>
      <c r="N428" t="inlineStr">
        <is>
          <t>324TS</t>
        </is>
      </c>
      <c r="O428" t="inlineStr">
        <is>
          <t>:Extended Drip Pan:</t>
        </is>
      </c>
      <c r="P428" s="235" t="inlineStr">
        <is>
          <t>Woods_Sureflex</t>
        </is>
      </c>
      <c r="Q428" t="inlineStr">
        <is>
          <t>Woods 9S</t>
        </is>
      </c>
      <c r="R428" t="inlineStr">
        <is>
          <t>RTF</t>
        </is>
      </c>
      <c r="S428" s="233" t="inlineStr">
        <is>
          <t>B101925</t>
        </is>
      </c>
      <c r="T428" s="233" t="n">
        <v>1834</v>
      </c>
      <c r="U428" s="233" t="inlineStr">
        <is>
          <t>Priced</t>
        </is>
      </c>
      <c r="V428" s="273" t="inlineStr">
        <is>
          <t>LT028</t>
        </is>
      </c>
      <c r="W428" t="n">
        <v>240</v>
      </c>
    </row>
    <row r="429">
      <c r="B429" t="n">
        <v>786</v>
      </c>
      <c r="C429">
        <f>IF(K429 = "BaseplateSteel","Y","N")</f>
        <v/>
      </c>
      <c r="D429">
        <f>OR(P429 = "Woods_Sureflex", P429 = "Falk_T10_Grid")</f>
        <v/>
      </c>
      <c r="E429">
        <f>IF(AND(C429="Y", D429=TRUE),"Y","N")</f>
        <v/>
      </c>
      <c r="F429" t="inlineStr">
        <is>
          <t>ConTab_BOM_KP_Baseplates_786</t>
        </is>
      </c>
      <c r="G429">
        <f>IF(E429="Y",F429,"")</f>
        <v/>
      </c>
      <c r="H429" s="273" t="inlineStr">
        <is>
          <t>4012-1_2-KP</t>
        </is>
      </c>
      <c r="I429" s="273" t="n"/>
      <c r="J429" s="273" t="n"/>
      <c r="K429" s="273" t="inlineStr">
        <is>
          <t>BaseplateSteel</t>
        </is>
      </c>
      <c r="L429" s="273" t="inlineStr">
        <is>
          <t>Baseplate_Steel</t>
        </is>
      </c>
      <c r="M429" s="273" t="inlineStr">
        <is>
          <t>Steel</t>
        </is>
      </c>
      <c r="N429" t="inlineStr">
        <is>
          <t>326TS</t>
        </is>
      </c>
      <c r="O429" t="inlineStr">
        <is>
          <t>:Extended Drip Pan:</t>
        </is>
      </c>
      <c r="P429" s="235" t="inlineStr">
        <is>
          <t>Woods_Sureflex</t>
        </is>
      </c>
      <c r="Q429" t="inlineStr">
        <is>
          <t>Woods 9S</t>
        </is>
      </c>
      <c r="R429" t="inlineStr">
        <is>
          <t>RTF</t>
        </is>
      </c>
      <c r="S429" s="233" t="inlineStr">
        <is>
          <t>B101925</t>
        </is>
      </c>
      <c r="T429" s="233" t="n">
        <v>1834</v>
      </c>
      <c r="U429" s="233" t="inlineStr">
        <is>
          <t>Priced</t>
        </is>
      </c>
      <c r="V429" s="273" t="inlineStr">
        <is>
          <t>LT028</t>
        </is>
      </c>
      <c r="W429" t="n">
        <v>240</v>
      </c>
    </row>
    <row r="430">
      <c r="B430" t="n">
        <v>787</v>
      </c>
      <c r="C430">
        <f>IF(K430 = "BaseplateSteel","Y","N")</f>
        <v/>
      </c>
      <c r="D430">
        <f>OR(P430 = "Woods_Sureflex", P430 = "Falk_T10_Grid")</f>
        <v/>
      </c>
      <c r="E430">
        <f>IF(AND(C430="Y", D430=TRUE),"Y","N")</f>
        <v/>
      </c>
      <c r="F430" t="inlineStr">
        <is>
          <t>ConTab_BOM_KP_Baseplates_787</t>
        </is>
      </c>
      <c r="G430">
        <f>IF(E430="Y",F430,"")</f>
        <v/>
      </c>
      <c r="H430" s="273" t="inlineStr">
        <is>
          <t>4012-1_2-KP</t>
        </is>
      </c>
      <c r="I430" s="273" t="n"/>
      <c r="J430" s="273" t="n"/>
      <c r="K430" s="273" t="inlineStr">
        <is>
          <t>BaseplateSteel</t>
        </is>
      </c>
      <c r="L430" s="273" t="inlineStr">
        <is>
          <t>Baseplate_Steel</t>
        </is>
      </c>
      <c r="M430" s="273" t="inlineStr">
        <is>
          <t>Steel</t>
        </is>
      </c>
      <c r="N430" t="inlineStr">
        <is>
          <t>213T</t>
        </is>
      </c>
      <c r="O430" t="inlineStr">
        <is>
          <t>:Extended Drip Pan:</t>
        </is>
      </c>
      <c r="P430" s="235" t="inlineStr">
        <is>
          <t>Falk_T10_Grid</t>
        </is>
      </c>
      <c r="Q430" t="inlineStr">
        <is>
          <t>Falk 1040T10</t>
        </is>
      </c>
      <c r="R430" t="inlineStr">
        <is>
          <t>RTF</t>
        </is>
      </c>
      <c r="S430" s="233" t="inlineStr">
        <is>
          <t>B101926</t>
        </is>
      </c>
      <c r="T430" s="233" t="n">
        <v>1560</v>
      </c>
      <c r="U430" s="233" t="inlineStr">
        <is>
          <t>Priced</t>
        </is>
      </c>
      <c r="V430" s="273" t="inlineStr">
        <is>
          <t>LT028</t>
        </is>
      </c>
      <c r="W430" t="n">
        <v>70</v>
      </c>
    </row>
    <row r="431">
      <c r="B431" t="n">
        <v>788</v>
      </c>
      <c r="C431">
        <f>IF(K431 = "BaseplateSteel","Y","N")</f>
        <v/>
      </c>
      <c r="D431">
        <f>OR(P431 = "Woods_Sureflex", P431 = "Falk_T10_Grid")</f>
        <v/>
      </c>
      <c r="E431">
        <f>IF(AND(C431="Y", D431=TRUE),"Y","N")</f>
        <v/>
      </c>
      <c r="F431" t="inlineStr">
        <is>
          <t>ConTab_BOM_KP_Baseplates_788</t>
        </is>
      </c>
      <c r="G431">
        <f>IF(E431="Y",F431,"")</f>
        <v/>
      </c>
      <c r="H431" s="273" t="inlineStr">
        <is>
          <t>4012-1_2-KP</t>
        </is>
      </c>
      <c r="I431" s="273" t="n"/>
      <c r="J431" s="273" t="n"/>
      <c r="K431" s="273" t="inlineStr">
        <is>
          <t>BaseplateSteel</t>
        </is>
      </c>
      <c r="L431" s="273" t="inlineStr">
        <is>
          <t>Baseplate_Steel</t>
        </is>
      </c>
      <c r="M431" s="273" t="inlineStr">
        <is>
          <t>Steel</t>
        </is>
      </c>
      <c r="N431" t="inlineStr">
        <is>
          <t>215T</t>
        </is>
      </c>
      <c r="O431" t="inlineStr">
        <is>
          <t>:Extended Drip Pan:</t>
        </is>
      </c>
      <c r="P431" s="235" t="inlineStr">
        <is>
          <t>Falk_T10_Grid</t>
        </is>
      </c>
      <c r="Q431" t="inlineStr">
        <is>
          <t>Falk 1040T10</t>
        </is>
      </c>
      <c r="R431" t="inlineStr">
        <is>
          <t>RTF</t>
        </is>
      </c>
      <c r="S431" s="233" t="inlineStr">
        <is>
          <t>B101926</t>
        </is>
      </c>
      <c r="T431" s="233" t="n">
        <v>1560</v>
      </c>
      <c r="U431" s="233" t="inlineStr">
        <is>
          <t>Priced</t>
        </is>
      </c>
      <c r="V431" s="273" t="inlineStr">
        <is>
          <t>LT028</t>
        </is>
      </c>
      <c r="W431" t="n">
        <v>70</v>
      </c>
    </row>
    <row r="432">
      <c r="B432" t="n">
        <v>789</v>
      </c>
      <c r="C432">
        <f>IF(K432 = "BaseplateSteel","Y","N")</f>
        <v/>
      </c>
      <c r="D432">
        <f>OR(P432 = "Woods_Sureflex", P432 = "Falk_T10_Grid")</f>
        <v/>
      </c>
      <c r="E432">
        <f>IF(AND(C432="Y", D432=TRUE),"Y","N")</f>
        <v/>
      </c>
      <c r="F432" t="inlineStr">
        <is>
          <t>ConTab_BOM_KP_Baseplates_789</t>
        </is>
      </c>
      <c r="G432">
        <f>IF(E432="Y",F432,"")</f>
        <v/>
      </c>
      <c r="H432" s="273" t="inlineStr">
        <is>
          <t>4012-1_2-KP</t>
        </is>
      </c>
      <c r="I432" s="273" t="n"/>
      <c r="J432" s="273" t="n"/>
      <c r="K432" s="273" t="inlineStr">
        <is>
          <t>BaseplateSteel</t>
        </is>
      </c>
      <c r="L432" s="273" t="inlineStr">
        <is>
          <t>Baseplate_Steel</t>
        </is>
      </c>
      <c r="M432" s="273" t="inlineStr">
        <is>
          <t>Steel</t>
        </is>
      </c>
      <c r="N432" t="inlineStr">
        <is>
          <t>254T</t>
        </is>
      </c>
      <c r="O432" t="inlineStr">
        <is>
          <t>:Extended Drip Pan:</t>
        </is>
      </c>
      <c r="P432" s="235" t="inlineStr">
        <is>
          <t>Falk_T10_Grid</t>
        </is>
      </c>
      <c r="Q432" t="inlineStr">
        <is>
          <t>Falk 1040T10</t>
        </is>
      </c>
      <c r="R432" t="inlineStr">
        <is>
          <t>RTF</t>
        </is>
      </c>
      <c r="S432" s="233" t="inlineStr">
        <is>
          <t>B101927</t>
        </is>
      </c>
      <c r="T432" s="233" t="n">
        <v>1627</v>
      </c>
      <c r="U432" s="233" t="inlineStr">
        <is>
          <t>Priced</t>
        </is>
      </c>
      <c r="V432" s="273" t="inlineStr">
        <is>
          <t>LT028</t>
        </is>
      </c>
      <c r="W432" t="n">
        <v>135</v>
      </c>
    </row>
    <row r="433">
      <c r="B433" t="n">
        <v>790</v>
      </c>
      <c r="C433">
        <f>IF(K433 = "BaseplateSteel","Y","N")</f>
        <v/>
      </c>
      <c r="D433">
        <f>OR(P433 = "Woods_Sureflex", P433 = "Falk_T10_Grid")</f>
        <v/>
      </c>
      <c r="E433">
        <f>IF(AND(C433="Y", D433=TRUE),"Y","N")</f>
        <v/>
      </c>
      <c r="F433" t="inlineStr">
        <is>
          <t>ConTab_BOM_KP_Baseplates_790</t>
        </is>
      </c>
      <c r="G433">
        <f>IF(E433="Y",F433,"")</f>
        <v/>
      </c>
      <c r="H433" s="273" t="inlineStr">
        <is>
          <t>4012-1_2-KP</t>
        </is>
      </c>
      <c r="I433" s="273" t="n"/>
      <c r="J433" s="273" t="n"/>
      <c r="K433" s="273" t="inlineStr">
        <is>
          <t>BaseplateSteel</t>
        </is>
      </c>
      <c r="L433" s="273" t="inlineStr">
        <is>
          <t>Baseplate_Steel</t>
        </is>
      </c>
      <c r="M433" s="273" t="inlineStr">
        <is>
          <t>Steel</t>
        </is>
      </c>
      <c r="N433" t="inlineStr">
        <is>
          <t>256T</t>
        </is>
      </c>
      <c r="O433" t="inlineStr">
        <is>
          <t>:Extended Drip Pan:</t>
        </is>
      </c>
      <c r="P433" s="235" t="inlineStr">
        <is>
          <t>Falk_T10_Grid</t>
        </is>
      </c>
      <c r="Q433" t="inlineStr">
        <is>
          <t>Falk 1040T10</t>
        </is>
      </c>
      <c r="R433" t="inlineStr">
        <is>
          <t>RTF</t>
        </is>
      </c>
      <c r="S433" s="233" t="inlineStr">
        <is>
          <t>B101927</t>
        </is>
      </c>
      <c r="T433" s="233" t="n">
        <v>1627</v>
      </c>
      <c r="U433" s="233" t="inlineStr">
        <is>
          <t>Priced</t>
        </is>
      </c>
      <c r="V433" s="273" t="inlineStr">
        <is>
          <t>LT028</t>
        </is>
      </c>
      <c r="W433" t="n">
        <v>135</v>
      </c>
    </row>
    <row r="434">
      <c r="B434" t="n">
        <v>791</v>
      </c>
      <c r="C434">
        <f>IF(K434 = "BaseplateSteel","Y","N")</f>
        <v/>
      </c>
      <c r="D434">
        <f>OR(P434 = "Woods_Sureflex", P434 = "Falk_T10_Grid")</f>
        <v/>
      </c>
      <c r="E434">
        <f>IF(AND(C434="Y", D434=TRUE),"Y","N")</f>
        <v/>
      </c>
      <c r="F434" t="inlineStr">
        <is>
          <t>ConTab_BOM_KP_Baseplates_791</t>
        </is>
      </c>
      <c r="G434">
        <f>IF(E434="Y",F434,"")</f>
        <v/>
      </c>
      <c r="H434" s="273" t="inlineStr">
        <is>
          <t>4012-1_2-KP</t>
        </is>
      </c>
      <c r="I434" s="273" t="n"/>
      <c r="J434" s="273" t="n"/>
      <c r="K434" s="273" t="inlineStr">
        <is>
          <t>BaseplateSteel</t>
        </is>
      </c>
      <c r="L434" s="273" t="inlineStr">
        <is>
          <t>Baseplate_Steel</t>
        </is>
      </c>
      <c r="M434" s="273" t="inlineStr">
        <is>
          <t>Steel</t>
        </is>
      </c>
      <c r="N434" t="inlineStr">
        <is>
          <t>284T</t>
        </is>
      </c>
      <c r="O434" t="inlineStr">
        <is>
          <t>:Extended Drip Pan:</t>
        </is>
      </c>
      <c r="P434" s="235" t="inlineStr">
        <is>
          <t>Falk_T10_Grid</t>
        </is>
      </c>
      <c r="Q434" t="inlineStr">
        <is>
          <t>Falk 1050T10</t>
        </is>
      </c>
      <c r="R434" t="inlineStr">
        <is>
          <t>RTF</t>
        </is>
      </c>
      <c r="S434" s="233" t="inlineStr">
        <is>
          <t>B101928</t>
        </is>
      </c>
      <c r="T434" s="233" t="n">
        <v>1762</v>
      </c>
      <c r="U434" s="233" t="inlineStr">
        <is>
          <t>Priced</t>
        </is>
      </c>
      <c r="V434" s="273" t="inlineStr">
        <is>
          <t>LT028</t>
        </is>
      </c>
      <c r="W434" t="n">
        <v>200</v>
      </c>
    </row>
    <row r="435">
      <c r="B435" t="n">
        <v>792</v>
      </c>
      <c r="C435">
        <f>IF(K435 = "BaseplateSteel","Y","N")</f>
        <v/>
      </c>
      <c r="D435">
        <f>OR(P435 = "Woods_Sureflex", P435 = "Falk_T10_Grid")</f>
        <v/>
      </c>
      <c r="E435">
        <f>IF(AND(C435="Y", D435=TRUE),"Y","N")</f>
        <v/>
      </c>
      <c r="F435" t="inlineStr">
        <is>
          <t>ConTab_BOM_KP_Baseplates_792</t>
        </is>
      </c>
      <c r="G435">
        <f>IF(E435="Y",F435,"")</f>
        <v/>
      </c>
      <c r="H435" s="273" t="inlineStr">
        <is>
          <t>4012-1_2-KP</t>
        </is>
      </c>
      <c r="I435" s="273" t="n"/>
      <c r="J435" s="273" t="n"/>
      <c r="K435" s="273" t="inlineStr">
        <is>
          <t>BaseplateSteel</t>
        </is>
      </c>
      <c r="L435" s="273" t="inlineStr">
        <is>
          <t>Baseplate_Steel</t>
        </is>
      </c>
      <c r="M435" s="273" t="inlineStr">
        <is>
          <t>Steel</t>
        </is>
      </c>
      <c r="N435" t="inlineStr">
        <is>
          <t>286T</t>
        </is>
      </c>
      <c r="O435" t="inlineStr">
        <is>
          <t>:Extended Drip Pan:</t>
        </is>
      </c>
      <c r="P435" s="235" t="inlineStr">
        <is>
          <t>Falk_T10_Grid</t>
        </is>
      </c>
      <c r="Q435" t="inlineStr">
        <is>
          <t>Falk 1050T10</t>
        </is>
      </c>
      <c r="R435" t="inlineStr">
        <is>
          <t>RTF</t>
        </is>
      </c>
      <c r="S435" s="233" t="inlineStr">
        <is>
          <t>B101928</t>
        </is>
      </c>
      <c r="T435" s="233" t="n">
        <v>1762</v>
      </c>
      <c r="U435" s="233" t="inlineStr">
        <is>
          <t>Priced</t>
        </is>
      </c>
      <c r="V435" s="273" t="inlineStr">
        <is>
          <t>LT028</t>
        </is>
      </c>
      <c r="W435" t="n">
        <v>200</v>
      </c>
    </row>
    <row r="436">
      <c r="B436" t="n">
        <v>793</v>
      </c>
      <c r="C436">
        <f>IF(K436 = "BaseplateSteel","Y","N")</f>
        <v/>
      </c>
      <c r="D436">
        <f>OR(P436 = "Woods_Sureflex", P436 = "Falk_T10_Grid")</f>
        <v/>
      </c>
      <c r="E436">
        <f>IF(AND(C436="Y", D436=TRUE),"Y","N")</f>
        <v/>
      </c>
      <c r="F436" t="inlineStr">
        <is>
          <t>ConTab_BOM_KP_Baseplates_793</t>
        </is>
      </c>
      <c r="G436">
        <f>IF(E436="Y",F436,"")</f>
        <v/>
      </c>
      <c r="H436" s="273" t="inlineStr">
        <is>
          <t>4012-1_2-KP</t>
        </is>
      </c>
      <c r="I436" s="273" t="n"/>
      <c r="J436" s="273" t="n"/>
      <c r="K436" s="273" t="inlineStr">
        <is>
          <t>BaseplateSteel</t>
        </is>
      </c>
      <c r="L436" s="273" t="inlineStr">
        <is>
          <t>Baseplate_Steel</t>
        </is>
      </c>
      <c r="M436" s="273" t="inlineStr">
        <is>
          <t>Steel</t>
        </is>
      </c>
      <c r="N436" t="inlineStr">
        <is>
          <t>284TS</t>
        </is>
      </c>
      <c r="O436" t="inlineStr">
        <is>
          <t>:Extended Drip Pan:</t>
        </is>
      </c>
      <c r="P436" s="235" t="inlineStr">
        <is>
          <t>Falk_T10_Grid</t>
        </is>
      </c>
      <c r="Q436" t="inlineStr">
        <is>
          <t>Falk 1040T10</t>
        </is>
      </c>
      <c r="R436" t="inlineStr">
        <is>
          <t>RTF</t>
        </is>
      </c>
      <c r="S436" s="233" t="inlineStr">
        <is>
          <t>B101929</t>
        </is>
      </c>
      <c r="T436" s="233" t="n">
        <v>1696</v>
      </c>
      <c r="U436" s="233" t="inlineStr">
        <is>
          <t>Priced</t>
        </is>
      </c>
      <c r="V436" s="273" t="inlineStr">
        <is>
          <t>LT028</t>
        </is>
      </c>
      <c r="W436" t="n">
        <v>200</v>
      </c>
    </row>
    <row r="437">
      <c r="B437" t="n">
        <v>794</v>
      </c>
      <c r="C437">
        <f>IF(K437 = "BaseplateSteel","Y","N")</f>
        <v/>
      </c>
      <c r="D437">
        <f>OR(P437 = "Woods_Sureflex", P437 = "Falk_T10_Grid")</f>
        <v/>
      </c>
      <c r="E437">
        <f>IF(AND(C437="Y", D437=TRUE),"Y","N")</f>
        <v/>
      </c>
      <c r="F437" t="inlineStr">
        <is>
          <t>ConTab_BOM_KP_Baseplates_794</t>
        </is>
      </c>
      <c r="G437">
        <f>IF(E437="Y",F437,"")</f>
        <v/>
      </c>
      <c r="H437" s="273" t="inlineStr">
        <is>
          <t>4012-1_2-KP</t>
        </is>
      </c>
      <c r="I437" s="273" t="n"/>
      <c r="J437" s="273" t="n"/>
      <c r="K437" s="273" t="inlineStr">
        <is>
          <t>BaseplateSteel</t>
        </is>
      </c>
      <c r="L437" s="273" t="inlineStr">
        <is>
          <t>Baseplate_Steel</t>
        </is>
      </c>
      <c r="M437" s="273" t="inlineStr">
        <is>
          <t>Steel</t>
        </is>
      </c>
      <c r="N437" t="inlineStr">
        <is>
          <t>286TS</t>
        </is>
      </c>
      <c r="O437" t="inlineStr">
        <is>
          <t>:Extended Drip Pan:</t>
        </is>
      </c>
      <c r="P437" s="235" t="inlineStr">
        <is>
          <t>Falk_T10_Grid</t>
        </is>
      </c>
      <c r="Q437" t="inlineStr">
        <is>
          <t>Falk 1040T10</t>
        </is>
      </c>
      <c r="R437" t="inlineStr">
        <is>
          <t>RTF</t>
        </is>
      </c>
      <c r="S437" s="233" t="inlineStr">
        <is>
          <t>B101929</t>
        </is>
      </c>
      <c r="T437" s="233" t="n">
        <v>1696</v>
      </c>
      <c r="U437" s="233" t="inlineStr">
        <is>
          <t>Priced</t>
        </is>
      </c>
      <c r="V437" s="273" t="inlineStr">
        <is>
          <t>LT028</t>
        </is>
      </c>
      <c r="W437" t="n">
        <v>200</v>
      </c>
    </row>
    <row r="438">
      <c r="B438" t="n">
        <v>795</v>
      </c>
      <c r="C438">
        <f>IF(K438 = "BaseplateSteel","Y","N")</f>
        <v/>
      </c>
      <c r="D438">
        <f>OR(P438 = "Woods_Sureflex", P438 = "Falk_T10_Grid")</f>
        <v/>
      </c>
      <c r="E438">
        <f>IF(AND(C438="Y", D438=TRUE),"Y","N")</f>
        <v/>
      </c>
      <c r="F438" t="inlineStr">
        <is>
          <t>ConTab_BOM_KP_Baseplates_795</t>
        </is>
      </c>
      <c r="G438">
        <f>IF(E438="Y",F438,"")</f>
        <v/>
      </c>
      <c r="H438" s="273" t="inlineStr">
        <is>
          <t>4012-1_2-KP</t>
        </is>
      </c>
      <c r="I438" s="273" t="n"/>
      <c r="J438" s="273" t="n"/>
      <c r="K438" s="273" t="inlineStr">
        <is>
          <t>BaseplateSteel</t>
        </is>
      </c>
      <c r="L438" s="273" t="inlineStr">
        <is>
          <t>Baseplate_Steel</t>
        </is>
      </c>
      <c r="M438" s="273" t="inlineStr">
        <is>
          <t>Steel</t>
        </is>
      </c>
      <c r="N438" t="inlineStr">
        <is>
          <t>324T</t>
        </is>
      </c>
      <c r="O438" t="inlineStr">
        <is>
          <t>:Extended Drip Pan:</t>
        </is>
      </c>
      <c r="P438" s="235" t="inlineStr">
        <is>
          <t>Falk_T10_Grid</t>
        </is>
      </c>
      <c r="Q438" t="inlineStr">
        <is>
          <t>Falk 1060T10</t>
        </is>
      </c>
      <c r="R438" t="inlineStr">
        <is>
          <t>RTF</t>
        </is>
      </c>
      <c r="S438" s="233" t="inlineStr">
        <is>
          <t>B101930</t>
        </is>
      </c>
      <c r="T438" s="233" t="n">
        <v>1899</v>
      </c>
      <c r="U438" s="233" t="inlineStr">
        <is>
          <t>Priced</t>
        </is>
      </c>
      <c r="V438" s="273" t="inlineStr">
        <is>
          <t>LT028</t>
        </is>
      </c>
      <c r="W438" t="n">
        <v>240</v>
      </c>
    </row>
    <row r="439">
      <c r="B439" t="n">
        <v>796</v>
      </c>
      <c r="C439">
        <f>IF(K439 = "BaseplateSteel","Y","N")</f>
        <v/>
      </c>
      <c r="D439">
        <f>OR(P439 = "Woods_Sureflex", P439 = "Falk_T10_Grid")</f>
        <v/>
      </c>
      <c r="E439">
        <f>IF(AND(C439="Y", D439=TRUE),"Y","N")</f>
        <v/>
      </c>
      <c r="F439" t="inlineStr">
        <is>
          <t>ConTab_BOM_KP_Baseplates_796</t>
        </is>
      </c>
      <c r="G439">
        <f>IF(E439="Y",F439,"")</f>
        <v/>
      </c>
      <c r="H439" s="273" t="inlineStr">
        <is>
          <t>4012-1_2-KP</t>
        </is>
      </c>
      <c r="I439" s="273" t="n"/>
      <c r="J439" s="273" t="n"/>
      <c r="K439" s="273" t="inlineStr">
        <is>
          <t>BaseplateSteel</t>
        </is>
      </c>
      <c r="L439" s="273" t="inlineStr">
        <is>
          <t>Baseplate_Steel</t>
        </is>
      </c>
      <c r="M439" s="273" t="inlineStr">
        <is>
          <t>Steel</t>
        </is>
      </c>
      <c r="N439" t="inlineStr">
        <is>
          <t>326T</t>
        </is>
      </c>
      <c r="O439" t="inlineStr">
        <is>
          <t>:Extended Drip Pan:</t>
        </is>
      </c>
      <c r="P439" s="235" t="inlineStr">
        <is>
          <t>Falk_T10_Grid</t>
        </is>
      </c>
      <c r="Q439" t="inlineStr">
        <is>
          <t>Falk 1060T10</t>
        </is>
      </c>
      <c r="R439" t="inlineStr">
        <is>
          <t>RTF</t>
        </is>
      </c>
      <c r="S439" s="233" t="inlineStr">
        <is>
          <t>B101930</t>
        </is>
      </c>
      <c r="T439" s="233" t="n">
        <v>1899</v>
      </c>
      <c r="U439" s="233" t="inlineStr">
        <is>
          <t>Priced</t>
        </is>
      </c>
      <c r="V439" s="273" t="inlineStr">
        <is>
          <t>LT028</t>
        </is>
      </c>
      <c r="W439" t="n">
        <v>240</v>
      </c>
    </row>
    <row r="440">
      <c r="B440" t="n">
        <v>797</v>
      </c>
      <c r="C440">
        <f>IF(K440 = "BaseplateSteel","Y","N")</f>
        <v/>
      </c>
      <c r="D440">
        <f>OR(P440 = "Woods_Sureflex", P440 = "Falk_T10_Grid")</f>
        <v/>
      </c>
      <c r="E440">
        <f>IF(AND(C440="Y", D440=TRUE),"Y","N")</f>
        <v/>
      </c>
      <c r="F440" t="inlineStr">
        <is>
          <t>ConTab_BOM_KP_Baseplates_797</t>
        </is>
      </c>
      <c r="G440">
        <f>IF(E440="Y",F440,"")</f>
        <v/>
      </c>
      <c r="H440" s="273" t="inlineStr">
        <is>
          <t>4012-1_2-KP</t>
        </is>
      </c>
      <c r="I440" s="273" t="n"/>
      <c r="J440" s="273" t="n"/>
      <c r="K440" s="273" t="inlineStr">
        <is>
          <t>BaseplateSteel</t>
        </is>
      </c>
      <c r="L440" s="273" t="inlineStr">
        <is>
          <t>Baseplate_Steel</t>
        </is>
      </c>
      <c r="M440" s="273" t="inlineStr">
        <is>
          <t>Steel</t>
        </is>
      </c>
      <c r="N440" t="inlineStr">
        <is>
          <t>324TS</t>
        </is>
      </c>
      <c r="O440" t="inlineStr">
        <is>
          <t>:Extended Drip Pan:</t>
        </is>
      </c>
      <c r="P440" s="235" t="inlineStr">
        <is>
          <t>Falk_T10_Grid</t>
        </is>
      </c>
      <c r="Q440" t="inlineStr">
        <is>
          <t>Falk 1050T10</t>
        </is>
      </c>
      <c r="R440" t="inlineStr">
        <is>
          <t>RTF</t>
        </is>
      </c>
      <c r="S440" s="233" t="inlineStr">
        <is>
          <t>B101931</t>
        </is>
      </c>
      <c r="T440" s="233" t="n">
        <v>1834</v>
      </c>
      <c r="U440" s="233" t="inlineStr">
        <is>
          <t>Priced</t>
        </is>
      </c>
      <c r="V440" s="273" t="inlineStr">
        <is>
          <t>LT028</t>
        </is>
      </c>
      <c r="W440" t="n">
        <v>240</v>
      </c>
    </row>
    <row r="441">
      <c r="B441" t="n">
        <v>798</v>
      </c>
      <c r="C441">
        <f>IF(K441 = "BaseplateSteel","Y","N")</f>
        <v/>
      </c>
      <c r="D441">
        <f>OR(P441 = "Woods_Sureflex", P441 = "Falk_T10_Grid")</f>
        <v/>
      </c>
      <c r="E441">
        <f>IF(AND(C441="Y", D441=TRUE),"Y","N")</f>
        <v/>
      </c>
      <c r="F441" t="inlineStr">
        <is>
          <t>ConTab_BOM_KP_Baseplates_798</t>
        </is>
      </c>
      <c r="G441">
        <f>IF(E441="Y",F441,"")</f>
        <v/>
      </c>
      <c r="H441" s="273" t="inlineStr">
        <is>
          <t>4012-1_2-KP</t>
        </is>
      </c>
      <c r="I441" s="273" t="n"/>
      <c r="J441" s="273" t="n"/>
      <c r="K441" s="273" t="inlineStr">
        <is>
          <t>BaseplateSteel</t>
        </is>
      </c>
      <c r="L441" s="273" t="inlineStr">
        <is>
          <t>Baseplate_Steel</t>
        </is>
      </c>
      <c r="M441" s="273" t="inlineStr">
        <is>
          <t>Steel</t>
        </is>
      </c>
      <c r="N441" t="inlineStr">
        <is>
          <t>326TS</t>
        </is>
      </c>
      <c r="O441" t="inlineStr">
        <is>
          <t>:Extended Drip Pan:</t>
        </is>
      </c>
      <c r="P441" s="235" t="inlineStr">
        <is>
          <t>Falk_T10_Grid</t>
        </is>
      </c>
      <c r="Q441" t="inlineStr">
        <is>
          <t>Falk 1050T10</t>
        </is>
      </c>
      <c r="R441" t="inlineStr">
        <is>
          <t>RTF</t>
        </is>
      </c>
      <c r="S441" s="233" t="inlineStr">
        <is>
          <t>B101931</t>
        </is>
      </c>
      <c r="T441" s="233" t="n">
        <v>1834</v>
      </c>
      <c r="U441" s="233" t="inlineStr">
        <is>
          <t>Priced</t>
        </is>
      </c>
      <c r="V441" s="273" t="inlineStr">
        <is>
          <t>LT028</t>
        </is>
      </c>
      <c r="W441" t="n">
        <v>240</v>
      </c>
    </row>
    <row r="442">
      <c r="B442" t="n">
        <v>799</v>
      </c>
      <c r="C442">
        <f>IF(K442 = "BaseplateSteel","Y","N")</f>
        <v/>
      </c>
      <c r="D442">
        <f>OR(P442 = "Woods_Sureflex", P442 = "Falk_T10_Grid")</f>
        <v/>
      </c>
      <c r="E442">
        <f>IF(AND(C442="Y", D442=TRUE),"Y","N")</f>
        <v/>
      </c>
      <c r="F442" t="inlineStr">
        <is>
          <t>ConTab_BOM_KP_Baseplates_799</t>
        </is>
      </c>
      <c r="G442">
        <f>IF(E442="Y",F442,"")</f>
        <v/>
      </c>
      <c r="H442" s="273" t="inlineStr">
        <is>
          <t>4012-1_2-KP</t>
        </is>
      </c>
      <c r="I442" s="273" t="n"/>
      <c r="J442" s="273" t="n"/>
      <c r="K442" s="273" t="inlineStr">
        <is>
          <t>BaseplateSteel</t>
        </is>
      </c>
      <c r="L442" s="273" t="inlineStr">
        <is>
          <t>Baseplate_Steel</t>
        </is>
      </c>
      <c r="M442" s="273" t="inlineStr">
        <is>
          <t>Steel</t>
        </is>
      </c>
      <c r="N442" t="inlineStr">
        <is>
          <t>364TS</t>
        </is>
      </c>
      <c r="O442" t="inlineStr">
        <is>
          <t>:Extended Drip Pan:</t>
        </is>
      </c>
      <c r="P442" s="235" t="inlineStr">
        <is>
          <t>Falk_T10_Grid</t>
        </is>
      </c>
      <c r="Q442" t="inlineStr">
        <is>
          <t>Falk 1050T10</t>
        </is>
      </c>
      <c r="R442" t="inlineStr">
        <is>
          <t>RTF</t>
        </is>
      </c>
      <c r="S442" s="233" t="inlineStr">
        <is>
          <t>B101932</t>
        </is>
      </c>
      <c r="T442" s="233" t="n">
        <v>1970</v>
      </c>
      <c r="U442" s="233" t="inlineStr">
        <is>
          <t>Priced</t>
        </is>
      </c>
      <c r="V442" s="273" t="inlineStr">
        <is>
          <t>LT028</t>
        </is>
      </c>
      <c r="W442" t="n">
        <v>265</v>
      </c>
    </row>
    <row r="443">
      <c r="B443" t="n">
        <v>800</v>
      </c>
      <c r="C443">
        <f>IF(K443 = "BaseplateSteel","Y","N")</f>
        <v/>
      </c>
      <c r="D443">
        <f>OR(P443 = "Woods_Sureflex", P443 = "Falk_T10_Grid")</f>
        <v/>
      </c>
      <c r="E443">
        <f>IF(AND(C443="Y", D443=TRUE),"Y","N")</f>
        <v/>
      </c>
      <c r="F443" t="inlineStr">
        <is>
          <t>ConTab_BOM_KP_Baseplates_800</t>
        </is>
      </c>
      <c r="G443">
        <f>IF(E443="Y",F443,"")</f>
        <v/>
      </c>
      <c r="H443" s="273" t="inlineStr">
        <is>
          <t>4012-1_2-KP</t>
        </is>
      </c>
      <c r="I443" s="273" t="n"/>
      <c r="J443" s="273" t="n"/>
      <c r="K443" s="273" t="inlineStr">
        <is>
          <t>BaseplateSteel</t>
        </is>
      </c>
      <c r="L443" s="273" t="inlineStr">
        <is>
          <t>Baseplate_Steel</t>
        </is>
      </c>
      <c r="M443" s="273" t="inlineStr">
        <is>
          <t>Steel</t>
        </is>
      </c>
      <c r="N443" t="inlineStr">
        <is>
          <t>365TS</t>
        </is>
      </c>
      <c r="O443" t="inlineStr">
        <is>
          <t>:Extended Drip Pan:</t>
        </is>
      </c>
      <c r="P443" s="235" t="inlineStr">
        <is>
          <t>Falk_T10_Grid</t>
        </is>
      </c>
      <c r="Q443" t="inlineStr">
        <is>
          <t>Falk 1050T10</t>
        </is>
      </c>
      <c r="R443" t="inlineStr">
        <is>
          <t>RTF</t>
        </is>
      </c>
      <c r="S443" s="233" t="inlineStr">
        <is>
          <t>B101932</t>
        </is>
      </c>
      <c r="T443" s="233" t="n">
        <v>1970</v>
      </c>
      <c r="U443" s="233" t="inlineStr">
        <is>
          <t>Priced</t>
        </is>
      </c>
      <c r="V443" s="273" t="inlineStr">
        <is>
          <t>LT028</t>
        </is>
      </c>
      <c r="W443" t="n">
        <v>265</v>
      </c>
    </row>
    <row r="444">
      <c r="B444" t="n">
        <v>801</v>
      </c>
      <c r="C444">
        <f>IF(K444 = "BaseplateSteel","Y","N")</f>
        <v/>
      </c>
      <c r="D444">
        <f>OR(P444 = "Woods_Sureflex", P444 = "Falk_T10_Grid")</f>
        <v/>
      </c>
      <c r="E444">
        <f>IF(AND(C444="Y", D444=TRUE),"Y","N")</f>
        <v/>
      </c>
      <c r="F444" t="inlineStr">
        <is>
          <t>ConTab_BOM_KP_Baseplates_801</t>
        </is>
      </c>
      <c r="G444">
        <f>IF(E444="Y",F444,"")</f>
        <v/>
      </c>
      <c r="H444" s="273" t="inlineStr">
        <is>
          <t>4012-1_2-KP</t>
        </is>
      </c>
      <c r="I444" s="273" t="n"/>
      <c r="J444" s="273" t="n"/>
      <c r="K444" s="273" t="inlineStr">
        <is>
          <t>BaseplateSteel</t>
        </is>
      </c>
      <c r="L444" s="273" t="inlineStr">
        <is>
          <t>Baseplate_Steel</t>
        </is>
      </c>
      <c r="M444" s="273" t="inlineStr">
        <is>
          <t>Steel</t>
        </is>
      </c>
      <c r="N444" t="inlineStr">
        <is>
          <t>404TS</t>
        </is>
      </c>
      <c r="O444" t="inlineStr">
        <is>
          <t>:Extended Drip Pan:</t>
        </is>
      </c>
      <c r="P444" s="235" t="inlineStr">
        <is>
          <t>Falk_T10_Grid</t>
        </is>
      </c>
      <c r="Q444" t="inlineStr">
        <is>
          <t>Falk 1060T10</t>
        </is>
      </c>
      <c r="R444" t="inlineStr">
        <is>
          <t>RTF</t>
        </is>
      </c>
      <c r="S444" s="233" t="inlineStr">
        <is>
          <t>B101933</t>
        </is>
      </c>
      <c r="T444" s="233" t="n">
        <v>2378</v>
      </c>
      <c r="U444" s="233" t="inlineStr">
        <is>
          <t>Priced</t>
        </is>
      </c>
      <c r="V444" s="273" t="inlineStr">
        <is>
          <t>LT028</t>
        </is>
      </c>
      <c r="W444" t="n">
        <v>310</v>
      </c>
    </row>
    <row r="445">
      <c r="B445" t="n">
        <v>802</v>
      </c>
      <c r="C445">
        <f>IF(K445 = "BaseplateSteel","Y","N")</f>
        <v/>
      </c>
      <c r="D445">
        <f>OR(P445 = "Woods_Sureflex", P445 = "Falk_T10_Grid")</f>
        <v/>
      </c>
      <c r="E445">
        <f>IF(AND(C445="Y", D445=TRUE),"Y","N")</f>
        <v/>
      </c>
      <c r="F445" t="inlineStr">
        <is>
          <t>ConTab_BOM_KP_Baseplates_802</t>
        </is>
      </c>
      <c r="G445">
        <f>IF(E445="Y",F445,"")</f>
        <v/>
      </c>
      <c r="H445" s="273" t="inlineStr">
        <is>
          <t>4012-1_2-KP</t>
        </is>
      </c>
      <c r="I445" s="273" t="n"/>
      <c r="J445" s="273" t="n"/>
      <c r="K445" s="273" t="inlineStr">
        <is>
          <t>BaseplateSteel</t>
        </is>
      </c>
      <c r="L445" s="273" t="inlineStr">
        <is>
          <t>Baseplate_Steel</t>
        </is>
      </c>
      <c r="M445" s="273" t="inlineStr">
        <is>
          <t>Steel</t>
        </is>
      </c>
      <c r="N445" t="inlineStr">
        <is>
          <t>405TS</t>
        </is>
      </c>
      <c r="O445" t="inlineStr">
        <is>
          <t>:Extended Drip Pan:</t>
        </is>
      </c>
      <c r="P445" s="235" t="inlineStr">
        <is>
          <t>Falk_T10_Grid</t>
        </is>
      </c>
      <c r="Q445" t="inlineStr">
        <is>
          <t>Falk 1060T10</t>
        </is>
      </c>
      <c r="R445" t="inlineStr">
        <is>
          <t>RTF</t>
        </is>
      </c>
      <c r="S445" s="233" t="inlineStr">
        <is>
          <t>B101933</t>
        </is>
      </c>
      <c r="T445" s="233" t="n">
        <v>2378</v>
      </c>
      <c r="U445" s="233" t="inlineStr">
        <is>
          <t>Priced</t>
        </is>
      </c>
      <c r="V445" s="273" t="inlineStr">
        <is>
          <t>LT028</t>
        </is>
      </c>
      <c r="W445" t="n">
        <v>310</v>
      </c>
    </row>
    <row r="446">
      <c r="B446" t="n">
        <v>803</v>
      </c>
      <c r="C446">
        <f>IF(K446 = "BaseplateSteel","Y","N")</f>
        <v/>
      </c>
      <c r="D446">
        <f>OR(P446 = "Woods_Sureflex", P446 = "Falk_T10_Grid")</f>
        <v/>
      </c>
      <c r="E446">
        <f>IF(AND(C446="Y", D446=TRUE),"Y","N")</f>
        <v/>
      </c>
      <c r="F446" t="inlineStr">
        <is>
          <t>ConTab_BOM_KP_Baseplates_803</t>
        </is>
      </c>
      <c r="G446">
        <f>IF(E446="Y",F446,"")</f>
        <v/>
      </c>
      <c r="H446" s="273" t="inlineStr">
        <is>
          <t>4012-1_2-KP</t>
        </is>
      </c>
      <c r="I446" s="273" t="n"/>
      <c r="J446" s="273" t="n"/>
      <c r="K446" s="273" t="inlineStr">
        <is>
          <t>BaseplateSteel</t>
        </is>
      </c>
      <c r="L446" s="273" t="inlineStr">
        <is>
          <t>Baseplate_Steel</t>
        </is>
      </c>
      <c r="M446" s="273" t="inlineStr">
        <is>
          <t>Steel</t>
        </is>
      </c>
      <c r="N446" t="inlineStr">
        <is>
          <t>444TS</t>
        </is>
      </c>
      <c r="O446" t="inlineStr">
        <is>
          <t>:Extended Drip Pan:</t>
        </is>
      </c>
      <c r="P446" s="235" t="inlineStr">
        <is>
          <t>Falk_T10_Grid</t>
        </is>
      </c>
      <c r="Q446" t="inlineStr">
        <is>
          <t>Falk 1070T10</t>
        </is>
      </c>
      <c r="R446" t="inlineStr">
        <is>
          <t>RTF</t>
        </is>
      </c>
      <c r="S446" s="233" t="inlineStr">
        <is>
          <t>B101934</t>
        </is>
      </c>
      <c r="T446" s="233" t="n">
        <v>3876</v>
      </c>
      <c r="U446" s="233" t="inlineStr">
        <is>
          <t>Priced</t>
        </is>
      </c>
      <c r="V446" s="273" t="inlineStr">
        <is>
          <t>LT028</t>
        </is>
      </c>
      <c r="W446" t="n">
        <v>420</v>
      </c>
    </row>
    <row r="447">
      <c r="B447" t="n">
        <v>804</v>
      </c>
      <c r="C447">
        <f>IF(K447 = "BaseplateSteel","Y","N")</f>
        <v/>
      </c>
      <c r="D447">
        <f>OR(P447 = "Woods_Sureflex", P447 = "Falk_T10_Grid")</f>
        <v/>
      </c>
      <c r="E447">
        <f>IF(AND(C447="Y", D447=TRUE),"Y","N")</f>
        <v/>
      </c>
      <c r="F447" t="inlineStr">
        <is>
          <t>ConTab_BOM_KP_Baseplates_804</t>
        </is>
      </c>
      <c r="G447">
        <f>IF(E447="Y",F447,"")</f>
        <v/>
      </c>
      <c r="H447" s="273" t="inlineStr">
        <is>
          <t>4012-1_2-KP</t>
        </is>
      </c>
      <c r="I447" s="273" t="n"/>
      <c r="J447" s="273" t="n"/>
      <c r="K447" s="273" t="inlineStr">
        <is>
          <t>BaseplateSteel</t>
        </is>
      </c>
      <c r="L447" s="273" t="inlineStr">
        <is>
          <t>Baseplate_Steel</t>
        </is>
      </c>
      <c r="M447" s="273" t="inlineStr">
        <is>
          <t>Steel</t>
        </is>
      </c>
      <c r="N447" t="inlineStr">
        <is>
          <t>445TS</t>
        </is>
      </c>
      <c r="O447" t="inlineStr">
        <is>
          <t>:Extended Drip Pan:</t>
        </is>
      </c>
      <c r="P447" s="235" t="inlineStr">
        <is>
          <t>Falk_T10_Grid</t>
        </is>
      </c>
      <c r="Q447" t="inlineStr">
        <is>
          <t>Falk 1070T10</t>
        </is>
      </c>
      <c r="R447" t="inlineStr">
        <is>
          <t>RTF</t>
        </is>
      </c>
      <c r="S447" s="233" t="inlineStr">
        <is>
          <t>B101935</t>
        </is>
      </c>
      <c r="T447" s="233" t="n">
        <v>3876</v>
      </c>
      <c r="U447" s="233" t="inlineStr">
        <is>
          <t>Priced</t>
        </is>
      </c>
      <c r="V447" s="273" t="inlineStr">
        <is>
          <t>LT028</t>
        </is>
      </c>
      <c r="W447" t="n">
        <v>420</v>
      </c>
    </row>
    <row r="448">
      <c r="B448" t="n">
        <v>805</v>
      </c>
      <c r="C448">
        <f>IF(K448 = "BaseplateSteel","Y","N")</f>
        <v/>
      </c>
      <c r="D448">
        <f>OR(P448 = "Woods_Sureflex", P448 = "Falk_T10_Grid")</f>
        <v/>
      </c>
      <c r="E448">
        <f>IF(AND(C448="Y", D448=TRUE),"Y","N")</f>
        <v/>
      </c>
      <c r="F448" t="inlineStr">
        <is>
          <t>ConTab_BOM_KP_Baseplates_805</t>
        </is>
      </c>
      <c r="G448">
        <f>IF(E448="Y",F448,"")</f>
        <v/>
      </c>
      <c r="H448" s="273" t="inlineStr">
        <is>
          <t>4012-1_2-KP</t>
        </is>
      </c>
      <c r="I448" s="273" t="n"/>
      <c r="J448" s="273" t="n"/>
      <c r="K448" s="273" t="inlineStr">
        <is>
          <t>BaseplateSteel</t>
        </is>
      </c>
      <c r="L448" s="273" t="inlineStr">
        <is>
          <t>Baseplate_Steel</t>
        </is>
      </c>
      <c r="M448" s="273" t="inlineStr">
        <is>
          <t>Steel</t>
        </is>
      </c>
      <c r="N448" t="inlineStr">
        <is>
          <t>447TS</t>
        </is>
      </c>
      <c r="O448" t="inlineStr">
        <is>
          <t>:Extended Drip Pan:</t>
        </is>
      </c>
      <c r="P448" s="235" t="inlineStr">
        <is>
          <t>Falk_T10_Grid</t>
        </is>
      </c>
      <c r="Q448" t="inlineStr">
        <is>
          <t>Falk 1070T10</t>
        </is>
      </c>
      <c r="R448" t="inlineStr">
        <is>
          <t>RTF</t>
        </is>
      </c>
      <c r="S448" s="233" t="inlineStr">
        <is>
          <t>B101936</t>
        </is>
      </c>
      <c r="T448" s="233" t="n">
        <v>4421</v>
      </c>
      <c r="U448" s="233" t="inlineStr">
        <is>
          <t>Priced</t>
        </is>
      </c>
      <c r="V448" s="273" t="inlineStr">
        <is>
          <t>LT028</t>
        </is>
      </c>
      <c r="W448" t="n">
        <v>600</v>
      </c>
    </row>
    <row r="449">
      <c r="B449" t="n">
        <v>825</v>
      </c>
      <c r="C449">
        <f>IF(K449 = "BaseplateSteel","Y","N")</f>
        <v/>
      </c>
      <c r="D449">
        <f>OR(P449 = "Woods_Sureflex", P449 = "Falk_T10_Grid")</f>
        <v/>
      </c>
      <c r="E449">
        <f>IF(AND(C449="Y", D449=TRUE),"Y","N")</f>
        <v/>
      </c>
      <c r="F449" t="inlineStr">
        <is>
          <t>ConTab_BOM_KP_Baseplates_825</t>
        </is>
      </c>
      <c r="G449">
        <f>IF(E449="Y",F449,"")</f>
        <v/>
      </c>
      <c r="H449" s="273" t="inlineStr">
        <is>
          <t>4012-1_2-KP</t>
        </is>
      </c>
      <c r="I449" s="273" t="n"/>
      <c r="J449" s="273" t="n"/>
      <c r="K449" s="273" t="inlineStr">
        <is>
          <t>BaseplateSteel</t>
        </is>
      </c>
      <c r="L449" s="273" t="inlineStr">
        <is>
          <t>Baseplate_Steel</t>
        </is>
      </c>
      <c r="M449" s="273" t="inlineStr">
        <is>
          <t>Steel</t>
        </is>
      </c>
      <c r="N449" t="inlineStr">
        <is>
          <t>213T</t>
        </is>
      </c>
      <c r="O449" t="inlineStr">
        <is>
          <t>:Extended Drip Pan:</t>
        </is>
      </c>
      <c r="P449" s="235" t="inlineStr">
        <is>
          <t>Woods_Spacer</t>
        </is>
      </c>
      <c r="Q449" t="inlineStr">
        <is>
          <t>Woods 7SC</t>
        </is>
      </c>
      <c r="R449" t="inlineStr">
        <is>
          <t>RTF</t>
        </is>
      </c>
      <c r="S449" s="233" t="inlineStr">
        <is>
          <t>B101948</t>
        </is>
      </c>
      <c r="T449" s="233" t="n">
        <v>2107</v>
      </c>
      <c r="U449" s="233" t="inlineStr">
        <is>
          <t>Priced</t>
        </is>
      </c>
      <c r="V449" s="273" t="inlineStr">
        <is>
          <t>LT028</t>
        </is>
      </c>
      <c r="W449" t="n">
        <v>70</v>
      </c>
    </row>
    <row r="450">
      <c r="B450" t="n">
        <v>826</v>
      </c>
      <c r="C450">
        <f>IF(K450 = "BaseplateSteel","Y","N")</f>
        <v/>
      </c>
      <c r="D450">
        <f>OR(P450 = "Woods_Sureflex", P450 = "Falk_T10_Grid")</f>
        <v/>
      </c>
      <c r="E450">
        <f>IF(AND(C450="Y", D450=TRUE),"Y","N")</f>
        <v/>
      </c>
      <c r="F450" t="inlineStr">
        <is>
          <t>ConTab_BOM_KP_Baseplates_826</t>
        </is>
      </c>
      <c r="G450">
        <f>IF(E450="Y",F450,"")</f>
        <v/>
      </c>
      <c r="H450" s="273" t="inlineStr">
        <is>
          <t>4012-1_2-KP</t>
        </is>
      </c>
      <c r="I450" s="273" t="n"/>
      <c r="J450" s="273" t="n"/>
      <c r="K450" s="273" t="inlineStr">
        <is>
          <t>BaseplateSteel</t>
        </is>
      </c>
      <c r="L450" s="273" t="inlineStr">
        <is>
          <t>Baseplate_Steel</t>
        </is>
      </c>
      <c r="M450" s="273" t="inlineStr">
        <is>
          <t>Steel</t>
        </is>
      </c>
      <c r="N450" t="inlineStr">
        <is>
          <t>215T</t>
        </is>
      </c>
      <c r="O450" t="inlineStr">
        <is>
          <t>:Extended Drip Pan:</t>
        </is>
      </c>
      <c r="P450" s="235" t="inlineStr">
        <is>
          <t>Woods_Spacer</t>
        </is>
      </c>
      <c r="Q450" t="inlineStr">
        <is>
          <t>Woods 7SC</t>
        </is>
      </c>
      <c r="R450" t="inlineStr">
        <is>
          <t>RTF</t>
        </is>
      </c>
      <c r="S450" s="233" t="inlineStr">
        <is>
          <t>B101948</t>
        </is>
      </c>
      <c r="T450" s="233" t="n">
        <v>2107</v>
      </c>
      <c r="U450" s="233" t="inlineStr">
        <is>
          <t>Priced</t>
        </is>
      </c>
      <c r="V450" s="273" t="inlineStr">
        <is>
          <t>LT028</t>
        </is>
      </c>
      <c r="W450" t="n">
        <v>70</v>
      </c>
    </row>
    <row r="451">
      <c r="B451" t="n">
        <v>827</v>
      </c>
      <c r="C451">
        <f>IF(K451 = "BaseplateSteel","Y","N")</f>
        <v/>
      </c>
      <c r="D451">
        <f>OR(P451 = "Woods_Sureflex", P451 = "Falk_T10_Grid")</f>
        <v/>
      </c>
      <c r="E451">
        <f>IF(AND(C451="Y", D451=TRUE),"Y","N")</f>
        <v/>
      </c>
      <c r="F451" t="inlineStr">
        <is>
          <t>ConTab_BOM_KP_Baseplates_827</t>
        </is>
      </c>
      <c r="G451">
        <f>IF(E451="Y",F451,"")</f>
        <v/>
      </c>
      <c r="H451" s="273" t="inlineStr">
        <is>
          <t>4012-1_2-KP</t>
        </is>
      </c>
      <c r="I451" s="273" t="n"/>
      <c r="J451" s="273" t="n"/>
      <c r="K451" s="273" t="inlineStr">
        <is>
          <t>BaseplateSteel</t>
        </is>
      </c>
      <c r="L451" s="273" t="inlineStr">
        <is>
          <t>Baseplate_Steel</t>
        </is>
      </c>
      <c r="M451" s="273" t="inlineStr">
        <is>
          <t>Steel</t>
        </is>
      </c>
      <c r="N451" t="inlineStr">
        <is>
          <t>254T</t>
        </is>
      </c>
      <c r="O451" t="inlineStr">
        <is>
          <t>:Extended Drip Pan:</t>
        </is>
      </c>
      <c r="P451" s="235" t="inlineStr">
        <is>
          <t>Woods_Spacer</t>
        </is>
      </c>
      <c r="Q451" t="inlineStr">
        <is>
          <t>Woods 8SC</t>
        </is>
      </c>
      <c r="R451" t="inlineStr">
        <is>
          <t>RTF</t>
        </is>
      </c>
      <c r="S451" s="233" t="inlineStr">
        <is>
          <t>B101949</t>
        </is>
      </c>
      <c r="T451" s="233" t="n">
        <v>2172</v>
      </c>
      <c r="U451" s="233" t="inlineStr">
        <is>
          <t>Priced</t>
        </is>
      </c>
      <c r="V451" s="273" t="inlineStr">
        <is>
          <t>LT028</t>
        </is>
      </c>
      <c r="W451" t="n">
        <v>135</v>
      </c>
    </row>
    <row r="452">
      <c r="B452" t="n">
        <v>828</v>
      </c>
      <c r="C452">
        <f>IF(K452 = "BaseplateSteel","Y","N")</f>
        <v/>
      </c>
      <c r="D452">
        <f>OR(P452 = "Woods_Sureflex", P452 = "Falk_T10_Grid")</f>
        <v/>
      </c>
      <c r="E452">
        <f>IF(AND(C452="Y", D452=TRUE),"Y","N")</f>
        <v/>
      </c>
      <c r="F452" t="inlineStr">
        <is>
          <t>ConTab_BOM_KP_Baseplates_828</t>
        </is>
      </c>
      <c r="G452">
        <f>IF(E452="Y",F452,"")</f>
        <v/>
      </c>
      <c r="H452" s="273" t="inlineStr">
        <is>
          <t>4012-1_2-KP</t>
        </is>
      </c>
      <c r="I452" s="273" t="n"/>
      <c r="J452" s="273" t="n"/>
      <c r="K452" s="273" t="inlineStr">
        <is>
          <t>BaseplateSteel</t>
        </is>
      </c>
      <c r="L452" s="273" t="inlineStr">
        <is>
          <t>Baseplate_Steel</t>
        </is>
      </c>
      <c r="M452" s="273" t="inlineStr">
        <is>
          <t>Steel</t>
        </is>
      </c>
      <c r="N452" t="inlineStr">
        <is>
          <t>256T</t>
        </is>
      </c>
      <c r="O452" t="inlineStr">
        <is>
          <t>:Extended Drip Pan:</t>
        </is>
      </c>
      <c r="P452" s="235" t="inlineStr">
        <is>
          <t>Woods_Spacer</t>
        </is>
      </c>
      <c r="Q452" t="inlineStr">
        <is>
          <t>Woods 8SC</t>
        </is>
      </c>
      <c r="R452" t="inlineStr">
        <is>
          <t>RTF</t>
        </is>
      </c>
      <c r="S452" s="233" t="inlineStr">
        <is>
          <t>B101949</t>
        </is>
      </c>
      <c r="T452" s="233" t="n">
        <v>2172</v>
      </c>
      <c r="U452" s="233" t="inlineStr">
        <is>
          <t>Priced</t>
        </is>
      </c>
      <c r="V452" s="273" t="inlineStr">
        <is>
          <t>LT028</t>
        </is>
      </c>
      <c r="W452" t="n">
        <v>135</v>
      </c>
    </row>
    <row r="453">
      <c r="B453" t="n">
        <v>829</v>
      </c>
      <c r="C453">
        <f>IF(K453 = "BaseplateSteel","Y","N")</f>
        <v/>
      </c>
      <c r="D453">
        <f>OR(P453 = "Woods_Sureflex", P453 = "Falk_T10_Grid")</f>
        <v/>
      </c>
      <c r="E453">
        <f>IF(AND(C453="Y", D453=TRUE),"Y","N")</f>
        <v/>
      </c>
      <c r="F453" t="inlineStr">
        <is>
          <t>ConTab_BOM_KP_Baseplates_829</t>
        </is>
      </c>
      <c r="G453">
        <f>IF(E453="Y",F453,"")</f>
        <v/>
      </c>
      <c r="H453" s="273" t="inlineStr">
        <is>
          <t>4012-1_2-KP</t>
        </is>
      </c>
      <c r="I453" s="273" t="n"/>
      <c r="J453" s="273" t="n"/>
      <c r="K453" s="273" t="inlineStr">
        <is>
          <t>BaseplateSteel</t>
        </is>
      </c>
      <c r="L453" s="273" t="inlineStr">
        <is>
          <t>Baseplate_Steel</t>
        </is>
      </c>
      <c r="M453" s="273" t="inlineStr">
        <is>
          <t>Steel</t>
        </is>
      </c>
      <c r="N453" t="inlineStr">
        <is>
          <t>284T</t>
        </is>
      </c>
      <c r="O453" t="inlineStr">
        <is>
          <t>:Extended Drip Pan:</t>
        </is>
      </c>
      <c r="P453" s="235" t="inlineStr">
        <is>
          <t>Woods_Spacer</t>
        </is>
      </c>
      <c r="Q453" t="inlineStr">
        <is>
          <t>Woods 9SC</t>
        </is>
      </c>
      <c r="R453" t="inlineStr">
        <is>
          <t>RTF</t>
        </is>
      </c>
      <c r="S453" s="233" t="inlineStr">
        <is>
          <t>B101950</t>
        </is>
      </c>
      <c r="T453" s="233" t="n">
        <v>2309</v>
      </c>
      <c r="U453" s="233" t="inlineStr">
        <is>
          <t>Priced</t>
        </is>
      </c>
      <c r="V453" s="273" t="inlineStr">
        <is>
          <t>LT028</t>
        </is>
      </c>
      <c r="W453" t="n">
        <v>200</v>
      </c>
    </row>
    <row r="454">
      <c r="B454" t="n">
        <v>830</v>
      </c>
      <c r="C454">
        <f>IF(K454 = "BaseplateSteel","Y","N")</f>
        <v/>
      </c>
      <c r="D454">
        <f>OR(P454 = "Woods_Sureflex", P454 = "Falk_T10_Grid")</f>
        <v/>
      </c>
      <c r="E454">
        <f>IF(AND(C454="Y", D454=TRUE),"Y","N")</f>
        <v/>
      </c>
      <c r="F454" t="inlineStr">
        <is>
          <t>ConTab_BOM_KP_Baseplates_830</t>
        </is>
      </c>
      <c r="G454">
        <f>IF(E454="Y",F454,"")</f>
        <v/>
      </c>
      <c r="H454" s="273" t="inlineStr">
        <is>
          <t>4012-1_2-KP</t>
        </is>
      </c>
      <c r="I454" s="273" t="n"/>
      <c r="J454" s="273" t="n"/>
      <c r="K454" s="273" t="inlineStr">
        <is>
          <t>BaseplateSteel</t>
        </is>
      </c>
      <c r="L454" s="273" t="inlineStr">
        <is>
          <t>Baseplate_Steel</t>
        </is>
      </c>
      <c r="M454" s="273" t="inlineStr">
        <is>
          <t>Steel</t>
        </is>
      </c>
      <c r="N454" t="inlineStr">
        <is>
          <t>286T</t>
        </is>
      </c>
      <c r="O454" t="inlineStr">
        <is>
          <t>:Extended Drip Pan:</t>
        </is>
      </c>
      <c r="P454" s="235" t="inlineStr">
        <is>
          <t>Woods_Spacer</t>
        </is>
      </c>
      <c r="Q454" t="inlineStr">
        <is>
          <t>Woods 9SC</t>
        </is>
      </c>
      <c r="R454" t="inlineStr">
        <is>
          <t>RTF</t>
        </is>
      </c>
      <c r="S454" s="233" t="inlineStr">
        <is>
          <t>B101950</t>
        </is>
      </c>
      <c r="T454" s="233" t="n">
        <v>2309</v>
      </c>
      <c r="U454" s="233" t="inlineStr">
        <is>
          <t>Priced</t>
        </is>
      </c>
      <c r="V454" s="273" t="inlineStr">
        <is>
          <t>LT028</t>
        </is>
      </c>
      <c r="W454" t="n">
        <v>200</v>
      </c>
    </row>
    <row r="455">
      <c r="B455" t="n">
        <v>831</v>
      </c>
      <c r="C455">
        <f>IF(K455 = "BaseplateSteel","Y","N")</f>
        <v/>
      </c>
      <c r="D455">
        <f>OR(P455 = "Woods_Sureflex", P455 = "Falk_T10_Grid")</f>
        <v/>
      </c>
      <c r="E455">
        <f>IF(AND(C455="Y", D455=TRUE),"Y","N")</f>
        <v/>
      </c>
      <c r="F455" t="inlineStr">
        <is>
          <t>ConTab_BOM_KP_Baseplates_831</t>
        </is>
      </c>
      <c r="G455">
        <f>IF(E455="Y",F455,"")</f>
        <v/>
      </c>
      <c r="H455" s="273" t="inlineStr">
        <is>
          <t>4012-1_2-KP</t>
        </is>
      </c>
      <c r="I455" s="273" t="n"/>
      <c r="J455" s="273" t="n"/>
      <c r="K455" s="273" t="inlineStr">
        <is>
          <t>BaseplateSteel</t>
        </is>
      </c>
      <c r="L455" s="273" t="inlineStr">
        <is>
          <t>Baseplate_Steel</t>
        </is>
      </c>
      <c r="M455" s="273" t="inlineStr">
        <is>
          <t>Steel</t>
        </is>
      </c>
      <c r="N455" t="inlineStr">
        <is>
          <t>284TS</t>
        </is>
      </c>
      <c r="O455" t="inlineStr">
        <is>
          <t>:Extended Drip Pan:</t>
        </is>
      </c>
      <c r="P455" s="235" t="inlineStr">
        <is>
          <t>Woods_Spacer</t>
        </is>
      </c>
      <c r="Q455" t="inlineStr">
        <is>
          <t>Woods 8SC</t>
        </is>
      </c>
      <c r="R455" t="inlineStr">
        <is>
          <t>RTF</t>
        </is>
      </c>
      <c r="S455" s="233" t="inlineStr">
        <is>
          <t>B101951</t>
        </is>
      </c>
      <c r="T455" s="233" t="n">
        <v>2244</v>
      </c>
      <c r="U455" s="233" t="inlineStr">
        <is>
          <t>Priced</t>
        </is>
      </c>
      <c r="V455" s="273" t="inlineStr">
        <is>
          <t>LT028</t>
        </is>
      </c>
      <c r="W455" t="n">
        <v>200</v>
      </c>
    </row>
    <row r="456">
      <c r="B456" t="n">
        <v>832</v>
      </c>
      <c r="C456">
        <f>IF(K456 = "BaseplateSteel","Y","N")</f>
        <v/>
      </c>
      <c r="D456">
        <f>OR(P456 = "Woods_Sureflex", P456 = "Falk_T10_Grid")</f>
        <v/>
      </c>
      <c r="E456">
        <f>IF(AND(C456="Y", D456=TRUE),"Y","N")</f>
        <v/>
      </c>
      <c r="F456" t="inlineStr">
        <is>
          <t>ConTab_BOM_KP_Baseplates_832</t>
        </is>
      </c>
      <c r="G456">
        <f>IF(E456="Y",F456,"")</f>
        <v/>
      </c>
      <c r="H456" s="273" t="inlineStr">
        <is>
          <t>4012-1_2-KP</t>
        </is>
      </c>
      <c r="I456" s="273" t="n"/>
      <c r="J456" s="273" t="n"/>
      <c r="K456" s="273" t="inlineStr">
        <is>
          <t>BaseplateSteel</t>
        </is>
      </c>
      <c r="L456" s="273" t="inlineStr">
        <is>
          <t>Baseplate_Steel</t>
        </is>
      </c>
      <c r="M456" s="273" t="inlineStr">
        <is>
          <t>Steel</t>
        </is>
      </c>
      <c r="N456" t="inlineStr">
        <is>
          <t>286TS</t>
        </is>
      </c>
      <c r="O456" t="inlineStr">
        <is>
          <t>:Extended Drip Pan:</t>
        </is>
      </c>
      <c r="P456" s="235" t="inlineStr">
        <is>
          <t>Woods_Spacer</t>
        </is>
      </c>
      <c r="Q456" t="inlineStr">
        <is>
          <t>Woods 8SC</t>
        </is>
      </c>
      <c r="R456" t="inlineStr">
        <is>
          <t>RTF</t>
        </is>
      </c>
      <c r="S456" s="233" t="inlineStr">
        <is>
          <t>B101951</t>
        </is>
      </c>
      <c r="T456" s="233" t="n">
        <v>2244</v>
      </c>
      <c r="U456" s="233" t="inlineStr">
        <is>
          <t>Priced</t>
        </is>
      </c>
      <c r="V456" s="273" t="inlineStr">
        <is>
          <t>LT028</t>
        </is>
      </c>
      <c r="W456" t="n">
        <v>200</v>
      </c>
    </row>
    <row r="457">
      <c r="B457" t="n">
        <v>833</v>
      </c>
      <c r="C457">
        <f>IF(K457 = "BaseplateSteel","Y","N")</f>
        <v/>
      </c>
      <c r="D457">
        <f>OR(P457 = "Woods_Sureflex", P457 = "Falk_T10_Grid")</f>
        <v/>
      </c>
      <c r="E457">
        <f>IF(AND(C457="Y", D457=TRUE),"Y","N")</f>
        <v/>
      </c>
      <c r="F457" t="inlineStr">
        <is>
          <t>ConTab_BOM_KP_Baseplates_833</t>
        </is>
      </c>
      <c r="G457">
        <f>IF(E457="Y",F457,"")</f>
        <v/>
      </c>
      <c r="H457" s="273" t="inlineStr">
        <is>
          <t>4012-1_2-KP</t>
        </is>
      </c>
      <c r="I457" s="273" t="n"/>
      <c r="J457" s="273" t="n"/>
      <c r="K457" s="273" t="inlineStr">
        <is>
          <t>BaseplateSteel</t>
        </is>
      </c>
      <c r="L457" s="273" t="inlineStr">
        <is>
          <t>Baseplate_Steel</t>
        </is>
      </c>
      <c r="M457" s="273" t="inlineStr">
        <is>
          <t>Steel</t>
        </is>
      </c>
      <c r="N457" t="inlineStr">
        <is>
          <t>324T</t>
        </is>
      </c>
      <c r="O457" t="inlineStr">
        <is>
          <t>:Extended Drip Pan:</t>
        </is>
      </c>
      <c r="P457" s="235" t="inlineStr">
        <is>
          <t>Woods_Spacer</t>
        </is>
      </c>
      <c r="Q457" t="inlineStr">
        <is>
          <t>Woods 10SC</t>
        </is>
      </c>
      <c r="R457" t="inlineStr">
        <is>
          <t>RTF</t>
        </is>
      </c>
      <c r="S457" s="233" t="inlineStr">
        <is>
          <t>B101952</t>
        </is>
      </c>
      <c r="T457" s="233" t="n">
        <v>2445</v>
      </c>
      <c r="U457" s="233" t="inlineStr">
        <is>
          <t>Priced</t>
        </is>
      </c>
      <c r="V457" s="273" t="inlineStr">
        <is>
          <t>LT028</t>
        </is>
      </c>
      <c r="W457" t="n">
        <v>240</v>
      </c>
    </row>
    <row r="458">
      <c r="B458" t="n">
        <v>834</v>
      </c>
      <c r="C458">
        <f>IF(K458 = "BaseplateSteel","Y","N")</f>
        <v/>
      </c>
      <c r="D458">
        <f>OR(P458 = "Woods_Sureflex", P458 = "Falk_T10_Grid")</f>
        <v/>
      </c>
      <c r="E458">
        <f>IF(AND(C458="Y", D458=TRUE),"Y","N")</f>
        <v/>
      </c>
      <c r="F458" t="inlineStr">
        <is>
          <t>ConTab_BOM_KP_Baseplates_834</t>
        </is>
      </c>
      <c r="G458">
        <f>IF(E458="Y",F458,"")</f>
        <v/>
      </c>
      <c r="H458" s="273" t="inlineStr">
        <is>
          <t>4012-1_2-KP</t>
        </is>
      </c>
      <c r="I458" s="273" t="n"/>
      <c r="J458" s="273" t="n"/>
      <c r="K458" s="273" t="inlineStr">
        <is>
          <t>BaseplateSteel</t>
        </is>
      </c>
      <c r="L458" s="273" t="inlineStr">
        <is>
          <t>Baseplate_Steel</t>
        </is>
      </c>
      <c r="M458" s="273" t="inlineStr">
        <is>
          <t>Steel</t>
        </is>
      </c>
      <c r="N458" t="inlineStr">
        <is>
          <t>326T</t>
        </is>
      </c>
      <c r="O458" t="inlineStr">
        <is>
          <t>:Extended Drip Pan:</t>
        </is>
      </c>
      <c r="P458" s="235" t="inlineStr">
        <is>
          <t>Woods_Spacer</t>
        </is>
      </c>
      <c r="Q458" t="inlineStr">
        <is>
          <t>Woods 10SC</t>
        </is>
      </c>
      <c r="R458" t="inlineStr">
        <is>
          <t>RTF</t>
        </is>
      </c>
      <c r="S458" s="233" t="inlineStr">
        <is>
          <t>B101952</t>
        </is>
      </c>
      <c r="T458" s="233" t="n">
        <v>2445</v>
      </c>
      <c r="U458" s="233" t="inlineStr">
        <is>
          <t>Priced</t>
        </is>
      </c>
      <c r="V458" s="273" t="inlineStr">
        <is>
          <t>LT028</t>
        </is>
      </c>
      <c r="W458" t="n">
        <v>240</v>
      </c>
    </row>
    <row r="459">
      <c r="B459" t="n">
        <v>835</v>
      </c>
      <c r="C459">
        <f>IF(K459 = "BaseplateSteel","Y","N")</f>
        <v/>
      </c>
      <c r="D459">
        <f>OR(P459 = "Woods_Sureflex", P459 = "Falk_T10_Grid")</f>
        <v/>
      </c>
      <c r="E459">
        <f>IF(AND(C459="Y", D459=TRUE),"Y","N")</f>
        <v/>
      </c>
      <c r="F459" t="inlineStr">
        <is>
          <t>ConTab_BOM_KP_Baseplates_835</t>
        </is>
      </c>
      <c r="G459">
        <f>IF(E459="Y",F459,"")</f>
        <v/>
      </c>
      <c r="H459" s="273" t="inlineStr">
        <is>
          <t>4012-1_2-KP</t>
        </is>
      </c>
      <c r="I459" s="273" t="n"/>
      <c r="J459" s="273" t="n"/>
      <c r="K459" s="273" t="inlineStr">
        <is>
          <t>BaseplateSteel</t>
        </is>
      </c>
      <c r="L459" s="273" t="inlineStr">
        <is>
          <t>Baseplate_Steel</t>
        </is>
      </c>
      <c r="M459" s="273" t="inlineStr">
        <is>
          <t>Steel</t>
        </is>
      </c>
      <c r="N459" t="inlineStr">
        <is>
          <t>324TS</t>
        </is>
      </c>
      <c r="O459" t="inlineStr">
        <is>
          <t>:Extended Drip Pan:</t>
        </is>
      </c>
      <c r="P459" s="235" t="inlineStr">
        <is>
          <t>Woods_Spacer</t>
        </is>
      </c>
      <c r="Q459" t="inlineStr">
        <is>
          <t>Woods 9SC</t>
        </is>
      </c>
      <c r="R459" t="inlineStr">
        <is>
          <t>RTF</t>
        </is>
      </c>
      <c r="S459" s="233" t="inlineStr">
        <is>
          <t>B101953</t>
        </is>
      </c>
      <c r="T459" s="233" t="n">
        <v>2378</v>
      </c>
      <c r="U459" s="233" t="inlineStr">
        <is>
          <t>Priced</t>
        </is>
      </c>
      <c r="V459" s="273" t="inlineStr">
        <is>
          <t>LT028</t>
        </is>
      </c>
      <c r="W459" t="n">
        <v>240</v>
      </c>
    </row>
    <row r="460">
      <c r="B460" t="n">
        <v>836</v>
      </c>
      <c r="C460">
        <f>IF(K460 = "BaseplateSteel","Y","N")</f>
        <v/>
      </c>
      <c r="D460">
        <f>OR(P460 = "Woods_Sureflex", P460 = "Falk_T10_Grid")</f>
        <v/>
      </c>
      <c r="E460">
        <f>IF(AND(C460="Y", D460=TRUE),"Y","N")</f>
        <v/>
      </c>
      <c r="F460" t="inlineStr">
        <is>
          <t>ConTab_BOM_KP_Baseplates_836</t>
        </is>
      </c>
      <c r="G460">
        <f>IF(E460="Y",F460,"")</f>
        <v/>
      </c>
      <c r="H460" s="273" t="inlineStr">
        <is>
          <t>4012-1_2-KP</t>
        </is>
      </c>
      <c r="I460" s="273" t="n"/>
      <c r="J460" s="273" t="n"/>
      <c r="K460" s="273" t="inlineStr">
        <is>
          <t>BaseplateSteel</t>
        </is>
      </c>
      <c r="L460" s="273" t="inlineStr">
        <is>
          <t>Baseplate_Steel</t>
        </is>
      </c>
      <c r="M460" s="273" t="inlineStr">
        <is>
          <t>Steel</t>
        </is>
      </c>
      <c r="N460" t="inlineStr">
        <is>
          <t>326TS</t>
        </is>
      </c>
      <c r="O460" t="inlineStr">
        <is>
          <t>:Extended Drip Pan:</t>
        </is>
      </c>
      <c r="P460" s="235" t="inlineStr">
        <is>
          <t>Woods_Spacer</t>
        </is>
      </c>
      <c r="Q460" t="inlineStr">
        <is>
          <t>Woods 9SC</t>
        </is>
      </c>
      <c r="R460" t="inlineStr">
        <is>
          <t>RTF</t>
        </is>
      </c>
      <c r="S460" s="233" t="inlineStr">
        <is>
          <t>B101953</t>
        </is>
      </c>
      <c r="T460" s="233" t="n">
        <v>2378</v>
      </c>
      <c r="U460" s="233" t="inlineStr">
        <is>
          <t>Priced</t>
        </is>
      </c>
      <c r="V460" s="273" t="inlineStr">
        <is>
          <t>LT028</t>
        </is>
      </c>
      <c r="W460" t="n">
        <v>240</v>
      </c>
    </row>
    <row r="461">
      <c r="B461" t="n">
        <v>837</v>
      </c>
      <c r="C461">
        <f>IF(K461 = "BaseplateSteel","Y","N")</f>
        <v/>
      </c>
      <c r="D461">
        <f>OR(P461 = "Woods_Sureflex", P461 = "Falk_T10_Grid")</f>
        <v/>
      </c>
      <c r="E461">
        <f>IF(AND(C461="Y", D461=TRUE),"Y","N")</f>
        <v/>
      </c>
      <c r="F461" t="inlineStr">
        <is>
          <t>ConTab_BOM_KP_Baseplates_837</t>
        </is>
      </c>
      <c r="G461">
        <f>IF(E461="Y",F461,"")</f>
        <v/>
      </c>
      <c r="H461" s="273" t="inlineStr">
        <is>
          <t>4012-1_2-KP</t>
        </is>
      </c>
      <c r="I461" s="273" t="n"/>
      <c r="J461" s="273" t="n"/>
      <c r="K461" s="273" t="inlineStr">
        <is>
          <t>BaseplateSteel</t>
        </is>
      </c>
      <c r="L461" s="273" t="inlineStr">
        <is>
          <t>Baseplate_Steel</t>
        </is>
      </c>
      <c r="M461" s="273" t="inlineStr">
        <is>
          <t>Steel</t>
        </is>
      </c>
      <c r="N461" t="inlineStr">
        <is>
          <t>213T</t>
        </is>
      </c>
      <c r="O461" t="inlineStr">
        <is>
          <t>:Extended Drip Pan:</t>
        </is>
      </c>
      <c r="P461" s="235" t="inlineStr">
        <is>
          <t>Falk_Spacer</t>
        </is>
      </c>
      <c r="Q461" t="inlineStr">
        <is>
          <t>Falk 1040T31</t>
        </is>
      </c>
      <c r="R461" t="inlineStr">
        <is>
          <t>RTF</t>
        </is>
      </c>
      <c r="S461" s="233" t="inlineStr">
        <is>
          <t>B101954</t>
        </is>
      </c>
      <c r="T461" s="233" t="n">
        <v>2107</v>
      </c>
      <c r="U461" s="233" t="inlineStr">
        <is>
          <t>Priced</t>
        </is>
      </c>
      <c r="V461" s="273" t="inlineStr">
        <is>
          <t>LT028</t>
        </is>
      </c>
      <c r="W461" t="n">
        <v>70</v>
      </c>
    </row>
    <row r="462">
      <c r="B462" t="n">
        <v>838</v>
      </c>
      <c r="C462">
        <f>IF(K462 = "BaseplateSteel","Y","N")</f>
        <v/>
      </c>
      <c r="D462">
        <f>OR(P462 = "Woods_Sureflex", P462 = "Falk_T10_Grid")</f>
        <v/>
      </c>
      <c r="E462">
        <f>IF(AND(C462="Y", D462=TRUE),"Y","N")</f>
        <v/>
      </c>
      <c r="F462" t="inlineStr">
        <is>
          <t>ConTab_BOM_KP_Baseplates_838</t>
        </is>
      </c>
      <c r="G462">
        <f>IF(E462="Y",F462,"")</f>
        <v/>
      </c>
      <c r="H462" s="273" t="inlineStr">
        <is>
          <t>4012-1_2-KP</t>
        </is>
      </c>
      <c r="I462" s="273" t="n"/>
      <c r="J462" s="273" t="n"/>
      <c r="K462" s="273" t="inlineStr">
        <is>
          <t>BaseplateSteel</t>
        </is>
      </c>
      <c r="L462" s="273" t="inlineStr">
        <is>
          <t>Baseplate_Steel</t>
        </is>
      </c>
      <c r="M462" s="273" t="inlineStr">
        <is>
          <t>Steel</t>
        </is>
      </c>
      <c r="N462" t="inlineStr">
        <is>
          <t>215T</t>
        </is>
      </c>
      <c r="O462" t="inlineStr">
        <is>
          <t>:Extended Drip Pan:</t>
        </is>
      </c>
      <c r="P462" s="235" t="inlineStr">
        <is>
          <t>Falk_Spacer</t>
        </is>
      </c>
      <c r="Q462" t="inlineStr">
        <is>
          <t>Falk 1040T31</t>
        </is>
      </c>
      <c r="R462" t="inlineStr">
        <is>
          <t>RTF</t>
        </is>
      </c>
      <c r="S462" s="233" t="inlineStr">
        <is>
          <t>B101954</t>
        </is>
      </c>
      <c r="T462" s="233" t="n">
        <v>2107</v>
      </c>
      <c r="U462" s="233" t="inlineStr">
        <is>
          <t>Priced</t>
        </is>
      </c>
      <c r="V462" s="273" t="inlineStr">
        <is>
          <t>LT028</t>
        </is>
      </c>
      <c r="W462" t="n">
        <v>70</v>
      </c>
    </row>
    <row r="463">
      <c r="B463" t="n">
        <v>839</v>
      </c>
      <c r="C463">
        <f>IF(K463 = "BaseplateSteel","Y","N")</f>
        <v/>
      </c>
      <c r="D463">
        <f>OR(P463 = "Woods_Sureflex", P463 = "Falk_T10_Grid")</f>
        <v/>
      </c>
      <c r="E463">
        <f>IF(AND(C463="Y", D463=TRUE),"Y","N")</f>
        <v/>
      </c>
      <c r="F463" t="inlineStr">
        <is>
          <t>ConTab_BOM_KP_Baseplates_839</t>
        </is>
      </c>
      <c r="G463">
        <f>IF(E463="Y",F463,"")</f>
        <v/>
      </c>
      <c r="H463" s="273" t="inlineStr">
        <is>
          <t>4012-1_2-KP</t>
        </is>
      </c>
      <c r="I463" s="273" t="n"/>
      <c r="J463" s="273" t="n"/>
      <c r="K463" s="273" t="inlineStr">
        <is>
          <t>BaseplateSteel</t>
        </is>
      </c>
      <c r="L463" s="273" t="inlineStr">
        <is>
          <t>Baseplate_Steel</t>
        </is>
      </c>
      <c r="M463" s="273" t="inlineStr">
        <is>
          <t>Steel</t>
        </is>
      </c>
      <c r="N463" t="inlineStr">
        <is>
          <t>254T</t>
        </is>
      </c>
      <c r="O463" t="inlineStr">
        <is>
          <t>:Extended Drip Pan:</t>
        </is>
      </c>
      <c r="P463" s="235" t="inlineStr">
        <is>
          <t>Falk_Spacer</t>
        </is>
      </c>
      <c r="Q463" t="inlineStr">
        <is>
          <t>Falk 1040T31</t>
        </is>
      </c>
      <c r="R463" t="inlineStr">
        <is>
          <t>RTF</t>
        </is>
      </c>
      <c r="S463" s="233" t="inlineStr">
        <is>
          <t>B101955</t>
        </is>
      </c>
      <c r="T463" s="233" t="n">
        <v>2172</v>
      </c>
      <c r="U463" s="233" t="inlineStr">
        <is>
          <t>Priced</t>
        </is>
      </c>
      <c r="V463" s="273" t="inlineStr">
        <is>
          <t>LT028</t>
        </is>
      </c>
      <c r="W463" t="n">
        <v>135</v>
      </c>
    </row>
    <row r="464">
      <c r="B464" t="n">
        <v>840</v>
      </c>
      <c r="C464">
        <f>IF(K464 = "BaseplateSteel","Y","N")</f>
        <v/>
      </c>
      <c r="D464">
        <f>OR(P464 = "Woods_Sureflex", P464 = "Falk_T10_Grid")</f>
        <v/>
      </c>
      <c r="E464">
        <f>IF(AND(C464="Y", D464=TRUE),"Y","N")</f>
        <v/>
      </c>
      <c r="F464" t="inlineStr">
        <is>
          <t>ConTab_BOM_KP_Baseplates_840</t>
        </is>
      </c>
      <c r="G464">
        <f>IF(E464="Y",F464,"")</f>
        <v/>
      </c>
      <c r="H464" s="273" t="inlineStr">
        <is>
          <t>4012-1_2-KP</t>
        </is>
      </c>
      <c r="I464" s="273" t="n"/>
      <c r="J464" s="273" t="n"/>
      <c r="K464" s="273" t="inlineStr">
        <is>
          <t>BaseplateSteel</t>
        </is>
      </c>
      <c r="L464" s="273" t="inlineStr">
        <is>
          <t>Baseplate_Steel</t>
        </is>
      </c>
      <c r="M464" s="273" t="inlineStr">
        <is>
          <t>Steel</t>
        </is>
      </c>
      <c r="N464" t="inlineStr">
        <is>
          <t>256T</t>
        </is>
      </c>
      <c r="O464" t="inlineStr">
        <is>
          <t>:Extended Drip Pan:</t>
        </is>
      </c>
      <c r="P464" s="235" t="inlineStr">
        <is>
          <t>Falk_Spacer</t>
        </is>
      </c>
      <c r="Q464" t="inlineStr">
        <is>
          <t>Falk 1040T31</t>
        </is>
      </c>
      <c r="R464" t="inlineStr">
        <is>
          <t>RTF</t>
        </is>
      </c>
      <c r="S464" s="233" t="inlineStr">
        <is>
          <t>B101955</t>
        </is>
      </c>
      <c r="T464" s="233" t="n">
        <v>2172</v>
      </c>
      <c r="U464" s="233" t="inlineStr">
        <is>
          <t>Priced</t>
        </is>
      </c>
      <c r="V464" s="273" t="inlineStr">
        <is>
          <t>LT028</t>
        </is>
      </c>
      <c r="W464" t="n">
        <v>135</v>
      </c>
    </row>
    <row r="465">
      <c r="B465" t="n">
        <v>841</v>
      </c>
      <c r="C465">
        <f>IF(K465 = "BaseplateSteel","Y","N")</f>
        <v/>
      </c>
      <c r="D465">
        <f>OR(P465 = "Woods_Sureflex", P465 = "Falk_T10_Grid")</f>
        <v/>
      </c>
      <c r="E465">
        <f>IF(AND(C465="Y", D465=TRUE),"Y","N")</f>
        <v/>
      </c>
      <c r="F465" t="inlineStr">
        <is>
          <t>ConTab_BOM_KP_Baseplates_841</t>
        </is>
      </c>
      <c r="G465">
        <f>IF(E465="Y",F465,"")</f>
        <v/>
      </c>
      <c r="H465" s="273" t="inlineStr">
        <is>
          <t>4012-1_2-KP</t>
        </is>
      </c>
      <c r="I465" s="273" t="n"/>
      <c r="J465" s="273" t="n"/>
      <c r="K465" s="273" t="inlineStr">
        <is>
          <t>BaseplateSteel</t>
        </is>
      </c>
      <c r="L465" s="273" t="inlineStr">
        <is>
          <t>Baseplate_Steel</t>
        </is>
      </c>
      <c r="M465" s="273" t="inlineStr">
        <is>
          <t>Steel</t>
        </is>
      </c>
      <c r="N465" t="inlineStr">
        <is>
          <t>284T</t>
        </is>
      </c>
      <c r="O465" t="inlineStr">
        <is>
          <t>:Extended Drip Pan:</t>
        </is>
      </c>
      <c r="P465" s="235" t="inlineStr">
        <is>
          <t>Falk_Spacer</t>
        </is>
      </c>
      <c r="Q465" t="inlineStr">
        <is>
          <t>Falk 1050T31</t>
        </is>
      </c>
      <c r="R465" t="inlineStr">
        <is>
          <t>RTF</t>
        </is>
      </c>
      <c r="S465" s="233" t="inlineStr">
        <is>
          <t>B101956</t>
        </is>
      </c>
      <c r="T465" s="233" t="n">
        <v>2309</v>
      </c>
      <c r="U465" s="233" t="inlineStr">
        <is>
          <t>Priced</t>
        </is>
      </c>
      <c r="V465" s="273" t="inlineStr">
        <is>
          <t>LT028</t>
        </is>
      </c>
      <c r="W465" t="n">
        <v>200</v>
      </c>
    </row>
    <row r="466">
      <c r="B466" t="n">
        <v>842</v>
      </c>
      <c r="C466">
        <f>IF(K466 = "BaseplateSteel","Y","N")</f>
        <v/>
      </c>
      <c r="D466">
        <f>OR(P466 = "Woods_Sureflex", P466 = "Falk_T10_Grid")</f>
        <v/>
      </c>
      <c r="E466">
        <f>IF(AND(C466="Y", D466=TRUE),"Y","N")</f>
        <v/>
      </c>
      <c r="F466" t="inlineStr">
        <is>
          <t>ConTab_BOM_KP_Baseplates_842</t>
        </is>
      </c>
      <c r="G466">
        <f>IF(E466="Y",F466,"")</f>
        <v/>
      </c>
      <c r="H466" s="273" t="inlineStr">
        <is>
          <t>4012-1_2-KP</t>
        </is>
      </c>
      <c r="I466" s="273" t="n"/>
      <c r="J466" s="273" t="n"/>
      <c r="K466" s="273" t="inlineStr">
        <is>
          <t>BaseplateSteel</t>
        </is>
      </c>
      <c r="L466" s="273" t="inlineStr">
        <is>
          <t>Baseplate_Steel</t>
        </is>
      </c>
      <c r="M466" s="273" t="inlineStr">
        <is>
          <t>Steel</t>
        </is>
      </c>
      <c r="N466" t="inlineStr">
        <is>
          <t>286T</t>
        </is>
      </c>
      <c r="O466" t="inlineStr">
        <is>
          <t>:Extended Drip Pan:</t>
        </is>
      </c>
      <c r="P466" s="235" t="inlineStr">
        <is>
          <t>Falk_Spacer</t>
        </is>
      </c>
      <c r="Q466" t="inlineStr">
        <is>
          <t>Falk 1050T31</t>
        </is>
      </c>
      <c r="R466" t="inlineStr">
        <is>
          <t>RTF</t>
        </is>
      </c>
      <c r="S466" s="233" t="inlineStr">
        <is>
          <t>B101956</t>
        </is>
      </c>
      <c r="T466" s="233" t="n">
        <v>2309</v>
      </c>
      <c r="U466" s="233" t="inlineStr">
        <is>
          <t>Priced</t>
        </is>
      </c>
      <c r="V466" s="273" t="inlineStr">
        <is>
          <t>LT028</t>
        </is>
      </c>
      <c r="W466" t="n">
        <v>200</v>
      </c>
    </row>
    <row r="467">
      <c r="B467" t="n">
        <v>843</v>
      </c>
      <c r="C467">
        <f>IF(K467 = "BaseplateSteel","Y","N")</f>
        <v/>
      </c>
      <c r="D467">
        <f>OR(P467 = "Woods_Sureflex", P467 = "Falk_T10_Grid")</f>
        <v/>
      </c>
      <c r="E467">
        <f>IF(AND(C467="Y", D467=TRUE),"Y","N")</f>
        <v/>
      </c>
      <c r="F467" t="inlineStr">
        <is>
          <t>ConTab_BOM_KP_Baseplates_843</t>
        </is>
      </c>
      <c r="G467">
        <f>IF(E467="Y",F467,"")</f>
        <v/>
      </c>
      <c r="H467" s="273" t="inlineStr">
        <is>
          <t>4012-1_2-KP</t>
        </is>
      </c>
      <c r="I467" s="273" t="n"/>
      <c r="J467" s="273" t="n"/>
      <c r="K467" s="273" t="inlineStr">
        <is>
          <t>BaseplateSteel</t>
        </is>
      </c>
      <c r="L467" s="273" t="inlineStr">
        <is>
          <t>Baseplate_Steel</t>
        </is>
      </c>
      <c r="M467" s="273" t="inlineStr">
        <is>
          <t>Steel</t>
        </is>
      </c>
      <c r="N467" t="inlineStr">
        <is>
          <t>284TS</t>
        </is>
      </c>
      <c r="O467" t="inlineStr">
        <is>
          <t>:Extended Drip Pan:</t>
        </is>
      </c>
      <c r="P467" s="235" t="inlineStr">
        <is>
          <t>Falk_Spacer</t>
        </is>
      </c>
      <c r="Q467" t="inlineStr">
        <is>
          <t>Falk 1040T31</t>
        </is>
      </c>
      <c r="R467" t="inlineStr">
        <is>
          <t>RTF</t>
        </is>
      </c>
      <c r="S467" s="233" t="inlineStr">
        <is>
          <t>B101957</t>
        </is>
      </c>
      <c r="T467" s="233" t="n">
        <v>2244</v>
      </c>
      <c r="U467" s="233" t="inlineStr">
        <is>
          <t>Priced</t>
        </is>
      </c>
      <c r="V467" s="273" t="inlineStr">
        <is>
          <t>LT028</t>
        </is>
      </c>
      <c r="W467" t="n">
        <v>200</v>
      </c>
    </row>
    <row r="468">
      <c r="B468" t="n">
        <v>844</v>
      </c>
      <c r="C468">
        <f>IF(K468 = "BaseplateSteel","Y","N")</f>
        <v/>
      </c>
      <c r="D468">
        <f>OR(P468 = "Woods_Sureflex", P468 = "Falk_T10_Grid")</f>
        <v/>
      </c>
      <c r="E468">
        <f>IF(AND(C468="Y", D468=TRUE),"Y","N")</f>
        <v/>
      </c>
      <c r="F468" t="inlineStr">
        <is>
          <t>ConTab_BOM_KP_Baseplates_844</t>
        </is>
      </c>
      <c r="G468">
        <f>IF(E468="Y",F468,"")</f>
        <v/>
      </c>
      <c r="H468" s="273" t="inlineStr">
        <is>
          <t>4012-1_2-KP</t>
        </is>
      </c>
      <c r="I468" s="273" t="n"/>
      <c r="J468" s="273" t="n"/>
      <c r="K468" s="273" t="inlineStr">
        <is>
          <t>BaseplateSteel</t>
        </is>
      </c>
      <c r="L468" s="273" t="inlineStr">
        <is>
          <t>Baseplate_Steel</t>
        </is>
      </c>
      <c r="M468" s="273" t="inlineStr">
        <is>
          <t>Steel</t>
        </is>
      </c>
      <c r="N468" t="inlineStr">
        <is>
          <t>286TS</t>
        </is>
      </c>
      <c r="O468" t="inlineStr">
        <is>
          <t>:Extended Drip Pan:</t>
        </is>
      </c>
      <c r="P468" s="235" t="inlineStr">
        <is>
          <t>Falk_Spacer</t>
        </is>
      </c>
      <c r="Q468" t="inlineStr">
        <is>
          <t>Falk 1040T31</t>
        </is>
      </c>
      <c r="R468" t="inlineStr">
        <is>
          <t>RTF</t>
        </is>
      </c>
      <c r="S468" s="233" t="inlineStr">
        <is>
          <t>B101957</t>
        </is>
      </c>
      <c r="T468" s="233" t="n">
        <v>2244</v>
      </c>
      <c r="U468" s="233" t="inlineStr">
        <is>
          <t>Priced</t>
        </is>
      </c>
      <c r="V468" s="273" t="inlineStr">
        <is>
          <t>LT028</t>
        </is>
      </c>
      <c r="W468" t="n">
        <v>200</v>
      </c>
    </row>
    <row r="469">
      <c r="B469" t="n">
        <v>845</v>
      </c>
      <c r="C469">
        <f>IF(K469 = "BaseplateSteel","Y","N")</f>
        <v/>
      </c>
      <c r="D469">
        <f>OR(P469 = "Woods_Sureflex", P469 = "Falk_T10_Grid")</f>
        <v/>
      </c>
      <c r="E469">
        <f>IF(AND(C469="Y", D469=TRUE),"Y","N")</f>
        <v/>
      </c>
      <c r="F469" t="inlineStr">
        <is>
          <t>ConTab_BOM_KP_Baseplates_845</t>
        </is>
      </c>
      <c r="G469">
        <f>IF(E469="Y",F469,"")</f>
        <v/>
      </c>
      <c r="H469" s="273" t="inlineStr">
        <is>
          <t>4012-1_2-KP</t>
        </is>
      </c>
      <c r="I469" s="273" t="n"/>
      <c r="J469" s="273" t="n"/>
      <c r="K469" s="273" t="inlineStr">
        <is>
          <t>BaseplateSteel</t>
        </is>
      </c>
      <c r="L469" s="273" t="inlineStr">
        <is>
          <t>Baseplate_Steel</t>
        </is>
      </c>
      <c r="M469" s="273" t="inlineStr">
        <is>
          <t>Steel</t>
        </is>
      </c>
      <c r="N469" t="inlineStr">
        <is>
          <t>324T</t>
        </is>
      </c>
      <c r="O469" t="inlineStr">
        <is>
          <t>:Extended Drip Pan:</t>
        </is>
      </c>
      <c r="P469" s="235" t="inlineStr">
        <is>
          <t>Falk_Spacer</t>
        </is>
      </c>
      <c r="Q469" t="inlineStr">
        <is>
          <t>Falk 1060T31</t>
        </is>
      </c>
      <c r="R469" t="inlineStr">
        <is>
          <t>RTF</t>
        </is>
      </c>
      <c r="S469" s="233" t="inlineStr">
        <is>
          <t>B101958</t>
        </is>
      </c>
      <c r="T469" s="233" t="n">
        <v>2445</v>
      </c>
      <c r="U469" s="233" t="inlineStr">
        <is>
          <t>Priced</t>
        </is>
      </c>
      <c r="V469" s="273" t="inlineStr">
        <is>
          <t>LT028</t>
        </is>
      </c>
      <c r="W469" t="n">
        <v>240</v>
      </c>
    </row>
    <row r="470">
      <c r="B470" t="n">
        <v>846</v>
      </c>
      <c r="C470">
        <f>IF(K470 = "BaseplateSteel","Y","N")</f>
        <v/>
      </c>
      <c r="D470">
        <f>OR(P470 = "Woods_Sureflex", P470 = "Falk_T10_Grid")</f>
        <v/>
      </c>
      <c r="E470">
        <f>IF(AND(C470="Y", D470=TRUE),"Y","N")</f>
        <v/>
      </c>
      <c r="F470" t="inlineStr">
        <is>
          <t>ConTab_BOM_KP_Baseplates_846</t>
        </is>
      </c>
      <c r="G470">
        <f>IF(E470="Y",F470,"")</f>
        <v/>
      </c>
      <c r="H470" s="273" t="inlineStr">
        <is>
          <t>4012-1_2-KP</t>
        </is>
      </c>
      <c r="I470" s="273" t="n"/>
      <c r="J470" s="273" t="n"/>
      <c r="K470" s="273" t="inlineStr">
        <is>
          <t>BaseplateSteel</t>
        </is>
      </c>
      <c r="L470" s="273" t="inlineStr">
        <is>
          <t>Baseplate_Steel</t>
        </is>
      </c>
      <c r="M470" s="273" t="inlineStr">
        <is>
          <t>Steel</t>
        </is>
      </c>
      <c r="N470" t="inlineStr">
        <is>
          <t>326T</t>
        </is>
      </c>
      <c r="O470" t="inlineStr">
        <is>
          <t>:Extended Drip Pan:</t>
        </is>
      </c>
      <c r="P470" s="235" t="inlineStr">
        <is>
          <t>Falk_Spacer</t>
        </is>
      </c>
      <c r="Q470" t="inlineStr">
        <is>
          <t>Falk 1060T31</t>
        </is>
      </c>
      <c r="R470" t="inlineStr">
        <is>
          <t>RTF</t>
        </is>
      </c>
      <c r="S470" s="233" t="inlineStr">
        <is>
          <t>B101958</t>
        </is>
      </c>
      <c r="T470" s="233" t="n">
        <v>2445</v>
      </c>
      <c r="U470" s="233" t="inlineStr">
        <is>
          <t>Priced</t>
        </is>
      </c>
      <c r="V470" s="273" t="inlineStr">
        <is>
          <t>LT028</t>
        </is>
      </c>
      <c r="W470" t="n">
        <v>240</v>
      </c>
    </row>
    <row r="471">
      <c r="B471" t="n">
        <v>847</v>
      </c>
      <c r="C471">
        <f>IF(K471 = "BaseplateSteel","Y","N")</f>
        <v/>
      </c>
      <c r="D471">
        <f>OR(P471 = "Woods_Sureflex", P471 = "Falk_T10_Grid")</f>
        <v/>
      </c>
      <c r="E471">
        <f>IF(AND(C471="Y", D471=TRUE),"Y","N")</f>
        <v/>
      </c>
      <c r="F471" t="inlineStr">
        <is>
          <t>ConTab_BOM_KP_Baseplates_847</t>
        </is>
      </c>
      <c r="G471">
        <f>IF(E471="Y",F471,"")</f>
        <v/>
      </c>
      <c r="H471" s="273" t="inlineStr">
        <is>
          <t>4012-1_2-KP</t>
        </is>
      </c>
      <c r="I471" s="273" t="n"/>
      <c r="J471" s="273" t="n"/>
      <c r="K471" s="273" t="inlineStr">
        <is>
          <t>BaseplateSteel</t>
        </is>
      </c>
      <c r="L471" s="273" t="inlineStr">
        <is>
          <t>Baseplate_Steel</t>
        </is>
      </c>
      <c r="M471" s="273" t="inlineStr">
        <is>
          <t>Steel</t>
        </is>
      </c>
      <c r="N471" t="inlineStr">
        <is>
          <t>324TS</t>
        </is>
      </c>
      <c r="O471" t="inlineStr">
        <is>
          <t>:Extended Drip Pan:</t>
        </is>
      </c>
      <c r="P471" s="235" t="inlineStr">
        <is>
          <t>Falk_Spacer</t>
        </is>
      </c>
      <c r="Q471" t="inlineStr">
        <is>
          <t>Falk 1050T31</t>
        </is>
      </c>
      <c r="R471" t="inlineStr">
        <is>
          <t>RTF</t>
        </is>
      </c>
      <c r="S471" s="233" t="inlineStr">
        <is>
          <t>B101959</t>
        </is>
      </c>
      <c r="T471" s="233" t="n">
        <v>2378</v>
      </c>
      <c r="U471" s="233" t="inlineStr">
        <is>
          <t>Priced</t>
        </is>
      </c>
      <c r="V471" s="273" t="inlineStr">
        <is>
          <t>LT028</t>
        </is>
      </c>
      <c r="W471" t="n">
        <v>240</v>
      </c>
    </row>
    <row r="472">
      <c r="B472" t="n">
        <v>848</v>
      </c>
      <c r="C472">
        <f>IF(K472 = "BaseplateSteel","Y","N")</f>
        <v/>
      </c>
      <c r="D472">
        <f>OR(P472 = "Woods_Sureflex", P472 = "Falk_T10_Grid")</f>
        <v/>
      </c>
      <c r="E472">
        <f>IF(AND(C472="Y", D472=TRUE),"Y","N")</f>
        <v/>
      </c>
      <c r="F472" t="inlineStr">
        <is>
          <t>ConTab_BOM_KP_Baseplates_848</t>
        </is>
      </c>
      <c r="G472">
        <f>IF(E472="Y",F472,"")</f>
        <v/>
      </c>
      <c r="H472" s="273" t="inlineStr">
        <is>
          <t>4012-1_2-KP</t>
        </is>
      </c>
      <c r="I472" s="273" t="n"/>
      <c r="J472" s="273" t="n"/>
      <c r="K472" s="273" t="inlineStr">
        <is>
          <t>BaseplateSteel</t>
        </is>
      </c>
      <c r="L472" s="273" t="inlineStr">
        <is>
          <t>Baseplate_Steel</t>
        </is>
      </c>
      <c r="M472" s="273" t="inlineStr">
        <is>
          <t>Steel</t>
        </is>
      </c>
      <c r="N472" t="inlineStr">
        <is>
          <t>326TS</t>
        </is>
      </c>
      <c r="O472" t="inlineStr">
        <is>
          <t>:Extended Drip Pan:</t>
        </is>
      </c>
      <c r="P472" s="235" t="inlineStr">
        <is>
          <t>Falk_Spacer</t>
        </is>
      </c>
      <c r="Q472" t="inlineStr">
        <is>
          <t>Falk 1050T31</t>
        </is>
      </c>
      <c r="R472" t="inlineStr">
        <is>
          <t>RTF</t>
        </is>
      </c>
      <c r="S472" s="233" t="inlineStr">
        <is>
          <t>B101959</t>
        </is>
      </c>
      <c r="T472" s="233" t="n">
        <v>2378</v>
      </c>
      <c r="U472" s="233" t="inlineStr">
        <is>
          <t>Priced</t>
        </is>
      </c>
      <c r="V472" s="273" t="inlineStr">
        <is>
          <t>LT028</t>
        </is>
      </c>
      <c r="W472" t="n">
        <v>240</v>
      </c>
    </row>
    <row r="473">
      <c r="B473" t="n">
        <v>849</v>
      </c>
      <c r="C473">
        <f>IF(K473 = "BaseplateSteel","Y","N")</f>
        <v/>
      </c>
      <c r="D473">
        <f>OR(P473 = "Woods_Sureflex", P473 = "Falk_T10_Grid")</f>
        <v/>
      </c>
      <c r="E473">
        <f>IF(AND(C473="Y", D473=TRUE),"Y","N")</f>
        <v/>
      </c>
      <c r="F473" t="inlineStr">
        <is>
          <t>ConTab_BOM_KP_Baseplates_849</t>
        </is>
      </c>
      <c r="G473">
        <f>IF(E473="Y",F473,"")</f>
        <v/>
      </c>
      <c r="H473" s="273" t="inlineStr">
        <is>
          <t>4012-1_2-KP</t>
        </is>
      </c>
      <c r="I473" s="273" t="n"/>
      <c r="J473" s="273" t="n"/>
      <c r="K473" s="273" t="inlineStr">
        <is>
          <t>BaseplateSteel</t>
        </is>
      </c>
      <c r="L473" s="273" t="inlineStr">
        <is>
          <t>Baseplate_Steel</t>
        </is>
      </c>
      <c r="M473" s="273" t="inlineStr">
        <is>
          <t>Steel</t>
        </is>
      </c>
      <c r="N473" t="inlineStr">
        <is>
          <t>364TS</t>
        </is>
      </c>
      <c r="O473" t="inlineStr">
        <is>
          <t>:Extended Drip Pan:</t>
        </is>
      </c>
      <c r="P473" s="235" t="inlineStr">
        <is>
          <t>Falk_Spacer</t>
        </is>
      </c>
      <c r="Q473" t="inlineStr">
        <is>
          <t>Falk 1050T31</t>
        </is>
      </c>
      <c r="R473" t="inlineStr">
        <is>
          <t>RTF</t>
        </is>
      </c>
      <c r="S473" s="233" t="inlineStr">
        <is>
          <t>B101960</t>
        </is>
      </c>
      <c r="T473" s="233" t="n">
        <v>2515</v>
      </c>
      <c r="U473" s="233" t="inlineStr">
        <is>
          <t>Priced</t>
        </is>
      </c>
      <c r="V473" s="273" t="inlineStr">
        <is>
          <t>LT028</t>
        </is>
      </c>
      <c r="W473" t="n">
        <v>265</v>
      </c>
    </row>
    <row r="474">
      <c r="B474" t="n">
        <v>850</v>
      </c>
      <c r="C474">
        <f>IF(K474 = "BaseplateSteel","Y","N")</f>
        <v/>
      </c>
      <c r="D474">
        <f>OR(P474 = "Woods_Sureflex", P474 = "Falk_T10_Grid")</f>
        <v/>
      </c>
      <c r="E474">
        <f>IF(AND(C474="Y", D474=TRUE),"Y","N")</f>
        <v/>
      </c>
      <c r="F474" t="inlineStr">
        <is>
          <t>ConTab_BOM_KP_Baseplates_850</t>
        </is>
      </c>
      <c r="G474">
        <f>IF(E474="Y",F474,"")</f>
        <v/>
      </c>
      <c r="H474" s="273" t="inlineStr">
        <is>
          <t>4012-1_2-KP</t>
        </is>
      </c>
      <c r="I474" s="273" t="n"/>
      <c r="J474" s="273" t="n"/>
      <c r="K474" s="273" t="inlineStr">
        <is>
          <t>BaseplateSteel</t>
        </is>
      </c>
      <c r="L474" s="273" t="inlineStr">
        <is>
          <t>Baseplate_Steel</t>
        </is>
      </c>
      <c r="M474" s="273" t="inlineStr">
        <is>
          <t>Steel</t>
        </is>
      </c>
      <c r="N474" t="inlineStr">
        <is>
          <t>365TS</t>
        </is>
      </c>
      <c r="O474" t="inlineStr">
        <is>
          <t>:Extended Drip Pan:</t>
        </is>
      </c>
      <c r="P474" s="235" t="inlineStr">
        <is>
          <t>Falk_Spacer</t>
        </is>
      </c>
      <c r="Q474" t="inlineStr">
        <is>
          <t>Falk 1050T31</t>
        </is>
      </c>
      <c r="R474" t="inlineStr">
        <is>
          <t>RTF</t>
        </is>
      </c>
      <c r="S474" s="233" t="inlineStr">
        <is>
          <t>B101960</t>
        </is>
      </c>
      <c r="T474" s="233" t="n">
        <v>2515</v>
      </c>
      <c r="U474" s="233" t="inlineStr">
        <is>
          <t>Priced</t>
        </is>
      </c>
      <c r="V474" s="273" t="inlineStr">
        <is>
          <t>LT028</t>
        </is>
      </c>
      <c r="W474" t="n">
        <v>265</v>
      </c>
    </row>
    <row r="475">
      <c r="B475" t="n">
        <v>851</v>
      </c>
      <c r="C475">
        <f>IF(K475 = "BaseplateSteel","Y","N")</f>
        <v/>
      </c>
      <c r="D475">
        <f>OR(P475 = "Woods_Sureflex", P475 = "Falk_T10_Grid")</f>
        <v/>
      </c>
      <c r="E475">
        <f>IF(AND(C475="Y", D475=TRUE),"Y","N")</f>
        <v/>
      </c>
      <c r="F475" t="inlineStr">
        <is>
          <t>ConTab_BOM_KP_Baseplates_851</t>
        </is>
      </c>
      <c r="G475">
        <f>IF(E475="Y",F475,"")</f>
        <v/>
      </c>
      <c r="H475" s="273" t="inlineStr">
        <is>
          <t>4012-1_2-KP</t>
        </is>
      </c>
      <c r="I475" s="273" t="n"/>
      <c r="J475" s="273" t="n"/>
      <c r="K475" s="273" t="inlineStr">
        <is>
          <t>BaseplateSteel</t>
        </is>
      </c>
      <c r="L475" s="273" t="inlineStr">
        <is>
          <t>Baseplate_Steel</t>
        </is>
      </c>
      <c r="M475" s="273" t="inlineStr">
        <is>
          <t>Steel</t>
        </is>
      </c>
      <c r="N475" t="inlineStr">
        <is>
          <t>404TS</t>
        </is>
      </c>
      <c r="O475" t="inlineStr">
        <is>
          <t>:Extended Drip Pan:</t>
        </is>
      </c>
      <c r="P475" s="235" t="inlineStr">
        <is>
          <t>Falk_Spacer</t>
        </is>
      </c>
      <c r="Q475" t="inlineStr">
        <is>
          <t>Falk 1060T31</t>
        </is>
      </c>
      <c r="R475" t="inlineStr">
        <is>
          <t>RTF</t>
        </is>
      </c>
      <c r="S475" s="233" t="inlineStr">
        <is>
          <t>B101961</t>
        </is>
      </c>
      <c r="T475" s="233" t="n">
        <v>2923</v>
      </c>
      <c r="U475" s="233" t="inlineStr">
        <is>
          <t>Priced</t>
        </is>
      </c>
      <c r="V475" s="273" t="inlineStr">
        <is>
          <t>LT028</t>
        </is>
      </c>
      <c r="W475" t="n">
        <v>310</v>
      </c>
    </row>
    <row r="476">
      <c r="B476" t="n">
        <v>852</v>
      </c>
      <c r="C476">
        <f>IF(K476 = "BaseplateSteel","Y","N")</f>
        <v/>
      </c>
      <c r="D476">
        <f>OR(P476 = "Woods_Sureflex", P476 = "Falk_T10_Grid")</f>
        <v/>
      </c>
      <c r="E476">
        <f>IF(AND(C476="Y", D476=TRUE),"Y","N")</f>
        <v/>
      </c>
      <c r="F476" t="inlineStr">
        <is>
          <t>ConTab_BOM_KP_Baseplates_852</t>
        </is>
      </c>
      <c r="G476">
        <f>IF(E476="Y",F476,"")</f>
        <v/>
      </c>
      <c r="H476" s="273" t="inlineStr">
        <is>
          <t>4012-1_2-KP</t>
        </is>
      </c>
      <c r="I476" s="273" t="n"/>
      <c r="J476" s="273" t="n"/>
      <c r="K476" s="273" t="inlineStr">
        <is>
          <t>BaseplateSteel</t>
        </is>
      </c>
      <c r="L476" s="273" t="inlineStr">
        <is>
          <t>Baseplate_Steel</t>
        </is>
      </c>
      <c r="M476" s="273" t="inlineStr">
        <is>
          <t>Steel</t>
        </is>
      </c>
      <c r="N476" t="inlineStr">
        <is>
          <t>405TS</t>
        </is>
      </c>
      <c r="O476" t="inlineStr">
        <is>
          <t>:Extended Drip Pan:</t>
        </is>
      </c>
      <c r="P476" s="235" t="inlineStr">
        <is>
          <t>Falk_Spacer</t>
        </is>
      </c>
      <c r="Q476" t="inlineStr">
        <is>
          <t>Falk 1060T31</t>
        </is>
      </c>
      <c r="R476" t="inlineStr">
        <is>
          <t>RTF</t>
        </is>
      </c>
      <c r="S476" s="233" t="inlineStr">
        <is>
          <t>B101961</t>
        </is>
      </c>
      <c r="T476" s="233" t="n">
        <v>2923</v>
      </c>
      <c r="U476" s="233" t="inlineStr">
        <is>
          <t>Priced</t>
        </is>
      </c>
      <c r="V476" s="273" t="inlineStr">
        <is>
          <t>LT028</t>
        </is>
      </c>
      <c r="W476" t="n">
        <v>310</v>
      </c>
    </row>
    <row r="477">
      <c r="B477" t="n">
        <v>853</v>
      </c>
      <c r="C477">
        <f>IF(K477 = "BaseplateSteel","Y","N")</f>
        <v/>
      </c>
      <c r="D477">
        <f>OR(P477 = "Woods_Sureflex", P477 = "Falk_T10_Grid")</f>
        <v/>
      </c>
      <c r="E477">
        <f>IF(AND(C477="Y", D477=TRUE),"Y","N")</f>
        <v/>
      </c>
      <c r="F477" t="inlineStr">
        <is>
          <t>ConTab_BOM_KP_Baseplates_853</t>
        </is>
      </c>
      <c r="G477">
        <f>IF(E477="Y",F477,"")</f>
        <v/>
      </c>
      <c r="H477" s="273" t="inlineStr">
        <is>
          <t>4012-1_2-KP</t>
        </is>
      </c>
      <c r="I477" s="273" t="n"/>
      <c r="J477" s="273" t="n"/>
      <c r="K477" s="273" t="inlineStr">
        <is>
          <t>BaseplateSteel</t>
        </is>
      </c>
      <c r="L477" s="273" t="inlineStr">
        <is>
          <t>Baseplate_Steel</t>
        </is>
      </c>
      <c r="M477" s="273" t="inlineStr">
        <is>
          <t>Steel</t>
        </is>
      </c>
      <c r="N477" t="inlineStr">
        <is>
          <t>444TS</t>
        </is>
      </c>
      <c r="O477" t="inlineStr">
        <is>
          <t>:Extended Drip Pan:</t>
        </is>
      </c>
      <c r="P477" s="235" t="inlineStr">
        <is>
          <t>Falk_Spacer</t>
        </is>
      </c>
      <c r="Q477" t="inlineStr">
        <is>
          <t>Falk 1070T31</t>
        </is>
      </c>
      <c r="R477" t="inlineStr">
        <is>
          <t>RTF</t>
        </is>
      </c>
      <c r="S477" s="233" t="inlineStr">
        <is>
          <t>B101962</t>
        </is>
      </c>
      <c r="T477" s="233" t="n">
        <v>4421</v>
      </c>
      <c r="U477" s="233" t="inlineStr">
        <is>
          <t>Priced</t>
        </is>
      </c>
      <c r="V477" s="273" t="inlineStr">
        <is>
          <t>LT028</t>
        </is>
      </c>
      <c r="W477" t="n">
        <v>420</v>
      </c>
    </row>
    <row r="478">
      <c r="B478" t="n">
        <v>854</v>
      </c>
      <c r="C478">
        <f>IF(K478 = "BaseplateSteel","Y","N")</f>
        <v/>
      </c>
      <c r="D478">
        <f>OR(P478 = "Woods_Sureflex", P478 = "Falk_T10_Grid")</f>
        <v/>
      </c>
      <c r="E478">
        <f>IF(AND(C478="Y", D478=TRUE),"Y","N")</f>
        <v/>
      </c>
      <c r="F478" t="inlineStr">
        <is>
          <t>ConTab_BOM_KP_Baseplates_854</t>
        </is>
      </c>
      <c r="G478">
        <f>IF(E478="Y",F478,"")</f>
        <v/>
      </c>
      <c r="H478" s="273" t="inlineStr">
        <is>
          <t>4012-1_2-KP</t>
        </is>
      </c>
      <c r="I478" s="273" t="n"/>
      <c r="J478" s="273" t="n"/>
      <c r="K478" s="273" t="inlineStr">
        <is>
          <t>BaseplateSteel</t>
        </is>
      </c>
      <c r="L478" s="273" t="inlineStr">
        <is>
          <t>Baseplate_Steel</t>
        </is>
      </c>
      <c r="M478" s="273" t="inlineStr">
        <is>
          <t>Steel</t>
        </is>
      </c>
      <c r="N478" t="inlineStr">
        <is>
          <t>445TS</t>
        </is>
      </c>
      <c r="O478" t="inlineStr">
        <is>
          <t>:Extended Drip Pan:</t>
        </is>
      </c>
      <c r="P478" s="235" t="inlineStr">
        <is>
          <t>Falk_Spacer</t>
        </is>
      </c>
      <c r="Q478" t="inlineStr">
        <is>
          <t>Falk 1070T31</t>
        </is>
      </c>
      <c r="R478" t="inlineStr">
        <is>
          <t>RTF</t>
        </is>
      </c>
      <c r="S478" s="233" t="inlineStr">
        <is>
          <t>B101963</t>
        </is>
      </c>
      <c r="T478" s="233" t="n">
        <v>4421</v>
      </c>
      <c r="U478" s="233" t="inlineStr">
        <is>
          <t>Priced</t>
        </is>
      </c>
      <c r="V478" s="273" t="inlineStr">
        <is>
          <t>LT028</t>
        </is>
      </c>
      <c r="W478" t="n">
        <v>420</v>
      </c>
    </row>
    <row r="479">
      <c r="B479" t="n">
        <v>855</v>
      </c>
      <c r="C479">
        <f>IF(K479 = "BaseplateSteel","Y","N")</f>
        <v/>
      </c>
      <c r="D479">
        <f>OR(P479 = "Woods_Sureflex", P479 = "Falk_T10_Grid")</f>
        <v/>
      </c>
      <c r="E479">
        <f>IF(AND(C479="Y", D479=TRUE),"Y","N")</f>
        <v/>
      </c>
      <c r="F479" t="inlineStr">
        <is>
          <t>ConTab_BOM_KP_Baseplates_855</t>
        </is>
      </c>
      <c r="G479">
        <f>IF(E479="Y",F479,"")</f>
        <v/>
      </c>
      <c r="H479" s="273" t="inlineStr">
        <is>
          <t>4012-1_2-KP</t>
        </is>
      </c>
      <c r="I479" s="273" t="n"/>
      <c r="J479" s="273" t="n"/>
      <c r="K479" s="273" t="inlineStr">
        <is>
          <t>BaseplateSteel</t>
        </is>
      </c>
      <c r="L479" s="273" t="inlineStr">
        <is>
          <t>Baseplate_Steel</t>
        </is>
      </c>
      <c r="M479" s="273" t="inlineStr">
        <is>
          <t>Steel</t>
        </is>
      </c>
      <c r="N479" t="inlineStr">
        <is>
          <t>447TS</t>
        </is>
      </c>
      <c r="O479" t="inlineStr">
        <is>
          <t>:Extended Drip Pan:</t>
        </is>
      </c>
      <c r="P479" s="235" t="inlineStr">
        <is>
          <t>Falk_Spacer</t>
        </is>
      </c>
      <c r="Q479" t="inlineStr">
        <is>
          <t>Falk 1070T31</t>
        </is>
      </c>
      <c r="R479" t="inlineStr">
        <is>
          <t>RTF</t>
        </is>
      </c>
      <c r="S479" s="233" t="inlineStr">
        <is>
          <t>B101964</t>
        </is>
      </c>
      <c r="T479" s="233" t="n">
        <v>4966</v>
      </c>
      <c r="U479" s="233" t="inlineStr">
        <is>
          <t>Priced</t>
        </is>
      </c>
      <c r="V479" s="273" t="inlineStr">
        <is>
          <t>LT028</t>
        </is>
      </c>
      <c r="W479" t="n">
        <v>600</v>
      </c>
    </row>
    <row r="480">
      <c r="B480" t="n">
        <v>925</v>
      </c>
      <c r="C480">
        <f>IF(K480 = "BaseplateSteel","Y","N")</f>
        <v/>
      </c>
      <c r="D480">
        <f>OR(P480 = "Woods_Sureflex", P480 = "Falk_T10_Grid")</f>
        <v/>
      </c>
      <c r="E480">
        <f>IF(AND(C480="Y", D480=TRUE),"Y","N")</f>
        <v/>
      </c>
      <c r="F480" t="inlineStr">
        <is>
          <t>ConTab_BOM_KP_Baseplates_925</t>
        </is>
      </c>
      <c r="G480">
        <f>IF(E480="Y",F480,"")</f>
        <v/>
      </c>
      <c r="H480" s="273" t="inlineStr">
        <is>
          <t>4012-1_2-KP</t>
        </is>
      </c>
      <c r="I480" s="273" t="n"/>
      <c r="J480" s="273" t="n"/>
      <c r="K480" s="273" t="inlineStr">
        <is>
          <t>Baseplate_Special</t>
        </is>
      </c>
      <c r="L480" s="273" t="inlineStr">
        <is>
          <t>Baseplate_Special</t>
        </is>
      </c>
      <c r="M480" s="273" t="inlineStr">
        <is>
          <t>Special</t>
        </is>
      </c>
      <c r="P480" s="235" t="n"/>
      <c r="R480" t="inlineStr">
        <is>
          <t>RTF</t>
        </is>
      </c>
      <c r="S480" s="235" t="inlineStr">
        <is>
          <t>B101508</t>
        </is>
      </c>
      <c r="T480" s="233" t="n">
        <v>0</v>
      </c>
      <c r="U480" s="233" t="inlineStr">
        <is>
          <t>RFQ</t>
        </is>
      </c>
      <c r="V480" s="273" t="inlineStr">
        <is>
          <t>LT029</t>
        </is>
      </c>
    </row>
    <row r="481">
      <c r="B481" t="n">
        <v>926</v>
      </c>
      <c r="C481">
        <f>IF(K481 = "BaseplateSteel","Y","N")</f>
        <v/>
      </c>
      <c r="D481">
        <f>OR(P481 = "Woods_Sureflex", P481 = "Falk_T10_Grid")</f>
        <v/>
      </c>
      <c r="E481">
        <f>IF(AND(C481="Y", D481=TRUE),"Y","N")</f>
        <v/>
      </c>
      <c r="F481" t="inlineStr">
        <is>
          <t>ConTab_BOM_KP_Baseplates_926</t>
        </is>
      </c>
      <c r="G481">
        <f>IF(E481="Y",F481,"")</f>
        <v/>
      </c>
      <c r="H481" s="273" t="inlineStr">
        <is>
          <t>4012-7_8-KP</t>
        </is>
      </c>
      <c r="I481" s="273" t="n"/>
      <c r="J481" s="273" t="n"/>
      <c r="K481" s="273" t="inlineStr">
        <is>
          <t>BaseplateSteel</t>
        </is>
      </c>
      <c r="L481" s="273" t="inlineStr">
        <is>
          <t>Baseplate_Steel</t>
        </is>
      </c>
      <c r="M481" s="273" t="inlineStr">
        <is>
          <t>Steel</t>
        </is>
      </c>
      <c r="N481" t="inlineStr">
        <is>
          <t>213T</t>
        </is>
      </c>
      <c r="O481" t="inlineStr">
        <is>
          <t>:No Drip Pan:Standard Drip Pan:</t>
        </is>
      </c>
      <c r="P481" s="235" t="inlineStr">
        <is>
          <t>Woods_Sureflex</t>
        </is>
      </c>
      <c r="Q481" t="inlineStr">
        <is>
          <t>Woods 7S</t>
        </is>
      </c>
      <c r="R481" t="n">
        <v>96700689</v>
      </c>
      <c r="S481" s="233" t="inlineStr">
        <is>
          <t>B102004</t>
        </is>
      </c>
      <c r="T481" s="233" t="n">
        <v>1368</v>
      </c>
      <c r="U481" s="233" t="inlineStr">
        <is>
          <t>Priced</t>
        </is>
      </c>
      <c r="V481" s="273" t="inlineStr">
        <is>
          <t>LT028</t>
        </is>
      </c>
      <c r="W481" t="n">
        <v>70</v>
      </c>
    </row>
    <row r="482">
      <c r="B482" t="n">
        <v>927</v>
      </c>
      <c r="C482">
        <f>IF(K482 = "BaseplateSteel","Y","N")</f>
        <v/>
      </c>
      <c r="D482">
        <f>OR(P482 = "Woods_Sureflex", P482 = "Falk_T10_Grid")</f>
        <v/>
      </c>
      <c r="E482">
        <f>IF(AND(C482="Y", D482=TRUE),"Y","N")</f>
        <v/>
      </c>
      <c r="F482" t="inlineStr">
        <is>
          <t>ConTab_BOM_KP_Baseplates_927</t>
        </is>
      </c>
      <c r="G482">
        <f>IF(E482="Y",F482,"")</f>
        <v/>
      </c>
      <c r="H482" s="273" t="inlineStr">
        <is>
          <t>4012-7_8-KP</t>
        </is>
      </c>
      <c r="I482" s="273" t="n"/>
      <c r="J482" s="273" t="n"/>
      <c r="K482" s="273" t="inlineStr">
        <is>
          <t>BaseplateSteel</t>
        </is>
      </c>
      <c r="L482" s="273" t="inlineStr">
        <is>
          <t>Baseplate_Steel</t>
        </is>
      </c>
      <c r="M482" s="273" t="inlineStr">
        <is>
          <t>Steel</t>
        </is>
      </c>
      <c r="N482" t="inlineStr">
        <is>
          <t>215T</t>
        </is>
      </c>
      <c r="O482" t="inlineStr">
        <is>
          <t>:No Drip Pan:Standard Drip Pan:</t>
        </is>
      </c>
      <c r="P482" s="235" t="inlineStr">
        <is>
          <t>Woods_Sureflex</t>
        </is>
      </c>
      <c r="Q482" t="inlineStr">
        <is>
          <t>Woods 7S</t>
        </is>
      </c>
      <c r="R482" t="n">
        <v>96700689</v>
      </c>
      <c r="S482" s="233" t="inlineStr">
        <is>
          <t>B102004</t>
        </is>
      </c>
      <c r="T482" s="233" t="n">
        <v>1368</v>
      </c>
      <c r="U482" s="233" t="inlineStr">
        <is>
          <t>Priced</t>
        </is>
      </c>
      <c r="V482" s="273" t="inlineStr">
        <is>
          <t>LT028</t>
        </is>
      </c>
      <c r="W482" t="n">
        <v>70</v>
      </c>
    </row>
    <row r="483">
      <c r="B483" t="n">
        <v>928</v>
      </c>
      <c r="C483">
        <f>IF(K483 = "BaseplateSteel","Y","N")</f>
        <v/>
      </c>
      <c r="D483">
        <f>OR(P483 = "Woods_Sureflex", P483 = "Falk_T10_Grid")</f>
        <v/>
      </c>
      <c r="E483">
        <f>IF(AND(C483="Y", D483=TRUE),"Y","N")</f>
        <v/>
      </c>
      <c r="F483" t="inlineStr">
        <is>
          <t>ConTab_BOM_KP_Baseplates_928</t>
        </is>
      </c>
      <c r="G483">
        <f>IF(E483="Y",F483,"")</f>
        <v/>
      </c>
      <c r="H483" s="273" t="inlineStr">
        <is>
          <t>4012-7_8-KP</t>
        </is>
      </c>
      <c r="I483" s="273" t="n"/>
      <c r="J483" s="273" t="n"/>
      <c r="K483" s="273" t="inlineStr">
        <is>
          <t>BaseplateSteel</t>
        </is>
      </c>
      <c r="L483" s="273" t="inlineStr">
        <is>
          <t>Baseplate_Steel</t>
        </is>
      </c>
      <c r="M483" s="273" t="inlineStr">
        <is>
          <t>Steel</t>
        </is>
      </c>
      <c r="N483" t="inlineStr">
        <is>
          <t>254T</t>
        </is>
      </c>
      <c r="O483" t="inlineStr">
        <is>
          <t>:No Drip Pan:Standard Drip Pan:</t>
        </is>
      </c>
      <c r="P483" s="235" t="inlineStr">
        <is>
          <t>Woods_Sureflex</t>
        </is>
      </c>
      <c r="Q483" t="inlineStr">
        <is>
          <t>Woods 8S</t>
        </is>
      </c>
      <c r="R483" t="n">
        <v>96700690</v>
      </c>
      <c r="S483" s="233" t="inlineStr">
        <is>
          <t>B102005</t>
        </is>
      </c>
      <c r="T483" s="233" t="n">
        <v>1440</v>
      </c>
      <c r="U483" s="233" t="inlineStr">
        <is>
          <t>Priced</t>
        </is>
      </c>
      <c r="V483" s="273" t="inlineStr">
        <is>
          <t>LT028</t>
        </is>
      </c>
      <c r="W483" t="n">
        <v>135</v>
      </c>
    </row>
    <row r="484">
      <c r="B484" t="n">
        <v>929</v>
      </c>
      <c r="C484">
        <f>IF(K484 = "BaseplateSteel","Y","N")</f>
        <v/>
      </c>
      <c r="D484">
        <f>OR(P484 = "Woods_Sureflex", P484 = "Falk_T10_Grid")</f>
        <v/>
      </c>
      <c r="E484">
        <f>IF(AND(C484="Y", D484=TRUE),"Y","N")</f>
        <v/>
      </c>
      <c r="F484" t="inlineStr">
        <is>
          <t>ConTab_BOM_KP_Baseplates_929</t>
        </is>
      </c>
      <c r="G484">
        <f>IF(E484="Y",F484,"")</f>
        <v/>
      </c>
      <c r="H484" s="273" t="inlineStr">
        <is>
          <t>4012-7_8-KP</t>
        </is>
      </c>
      <c r="I484" s="273" t="n"/>
      <c r="J484" s="273" t="n"/>
      <c r="K484" s="273" t="inlineStr">
        <is>
          <t>BaseplateSteel</t>
        </is>
      </c>
      <c r="L484" s="273" t="inlineStr">
        <is>
          <t>Baseplate_Steel</t>
        </is>
      </c>
      <c r="M484" s="273" t="inlineStr">
        <is>
          <t>Steel</t>
        </is>
      </c>
      <c r="N484" t="inlineStr">
        <is>
          <t>256T</t>
        </is>
      </c>
      <c r="O484" t="inlineStr">
        <is>
          <t>:No Drip Pan:Standard Drip Pan:</t>
        </is>
      </c>
      <c r="P484" s="235" t="inlineStr">
        <is>
          <t>Woods_Sureflex</t>
        </is>
      </c>
      <c r="Q484" t="inlineStr">
        <is>
          <t>Woods 8S</t>
        </is>
      </c>
      <c r="R484" t="n">
        <v>96700690</v>
      </c>
      <c r="S484" s="233" t="inlineStr">
        <is>
          <t>B102005</t>
        </is>
      </c>
      <c r="T484" s="233" t="n">
        <v>1440</v>
      </c>
      <c r="U484" s="233" t="inlineStr">
        <is>
          <t>Priced</t>
        </is>
      </c>
      <c r="V484" s="273" t="inlineStr">
        <is>
          <t>LT028</t>
        </is>
      </c>
      <c r="W484" t="n">
        <v>135</v>
      </c>
    </row>
    <row r="485">
      <c r="B485" t="n">
        <v>930</v>
      </c>
      <c r="C485">
        <f>IF(K485 = "BaseplateSteel","Y","N")</f>
        <v/>
      </c>
      <c r="D485">
        <f>OR(P485 = "Woods_Sureflex", P485 = "Falk_T10_Grid")</f>
        <v/>
      </c>
      <c r="E485">
        <f>IF(AND(C485="Y", D485=TRUE),"Y","N")</f>
        <v/>
      </c>
      <c r="F485" t="inlineStr">
        <is>
          <t>ConTab_BOM_KP_Baseplates_930</t>
        </is>
      </c>
      <c r="G485">
        <f>IF(E485="Y",F485,"")</f>
        <v/>
      </c>
      <c r="H485" s="273" t="inlineStr">
        <is>
          <t>4012-7_8-KP</t>
        </is>
      </c>
      <c r="I485" s="273" t="n"/>
      <c r="J485" s="273" t="n"/>
      <c r="K485" s="273" t="inlineStr">
        <is>
          <t>BaseplateSteel</t>
        </is>
      </c>
      <c r="L485" s="273" t="inlineStr">
        <is>
          <t>Baseplate_Steel</t>
        </is>
      </c>
      <c r="M485" s="273" t="inlineStr">
        <is>
          <t>Steel</t>
        </is>
      </c>
      <c r="N485" t="inlineStr">
        <is>
          <t>284T</t>
        </is>
      </c>
      <c r="O485" t="inlineStr">
        <is>
          <t>:No Drip Pan:Standard Drip Pan:</t>
        </is>
      </c>
      <c r="P485" s="235" t="inlineStr">
        <is>
          <t>Woods_Sureflex</t>
        </is>
      </c>
      <c r="Q485" t="inlineStr">
        <is>
          <t>Woods 9S</t>
        </is>
      </c>
      <c r="R485" t="n">
        <v>96700691</v>
      </c>
      <c r="S485" s="233" t="inlineStr">
        <is>
          <t>B102006</t>
        </is>
      </c>
      <c r="T485" s="233" t="n">
        <v>1574</v>
      </c>
      <c r="U485" s="233" t="inlineStr">
        <is>
          <t>Priced</t>
        </is>
      </c>
      <c r="V485" s="273" t="inlineStr">
        <is>
          <t>LT028</t>
        </is>
      </c>
      <c r="W485" t="n">
        <v>200</v>
      </c>
    </row>
    <row r="486">
      <c r="B486" t="n">
        <v>931</v>
      </c>
      <c r="C486">
        <f>IF(K486 = "BaseplateSteel","Y","N")</f>
        <v/>
      </c>
      <c r="D486">
        <f>OR(P486 = "Woods_Sureflex", P486 = "Falk_T10_Grid")</f>
        <v/>
      </c>
      <c r="E486">
        <f>IF(AND(C486="Y", D486=TRUE),"Y","N")</f>
        <v/>
      </c>
      <c r="F486" t="inlineStr">
        <is>
          <t>ConTab_BOM_KP_Baseplates_931</t>
        </is>
      </c>
      <c r="G486">
        <f>IF(E486="Y",F486,"")</f>
        <v/>
      </c>
      <c r="H486" s="273" t="inlineStr">
        <is>
          <t>4012-7_8-KP</t>
        </is>
      </c>
      <c r="I486" s="273" t="n"/>
      <c r="J486" s="273" t="n"/>
      <c r="K486" s="273" t="inlineStr">
        <is>
          <t>BaseplateSteel</t>
        </is>
      </c>
      <c r="L486" s="273" t="inlineStr">
        <is>
          <t>Baseplate_Steel</t>
        </is>
      </c>
      <c r="M486" s="273" t="inlineStr">
        <is>
          <t>Steel</t>
        </is>
      </c>
      <c r="N486" t="inlineStr">
        <is>
          <t>286T</t>
        </is>
      </c>
      <c r="O486" t="inlineStr">
        <is>
          <t>:No Drip Pan:Standard Drip Pan:</t>
        </is>
      </c>
      <c r="P486" s="235" t="inlineStr">
        <is>
          <t>Woods_Sureflex</t>
        </is>
      </c>
      <c r="Q486" t="inlineStr">
        <is>
          <t>Woods 9S</t>
        </is>
      </c>
      <c r="R486" t="n">
        <v>96700691</v>
      </c>
      <c r="S486" s="233" t="inlineStr">
        <is>
          <t>B102006</t>
        </is>
      </c>
      <c r="T486" s="233" t="n">
        <v>1574</v>
      </c>
      <c r="U486" s="233" t="inlineStr">
        <is>
          <t>Priced</t>
        </is>
      </c>
      <c r="V486" s="273" t="inlineStr">
        <is>
          <t>LT028</t>
        </is>
      </c>
      <c r="W486" t="n">
        <v>200</v>
      </c>
    </row>
    <row r="487">
      <c r="B487" t="n">
        <v>932</v>
      </c>
      <c r="C487">
        <f>IF(K487 = "BaseplateSteel","Y","N")</f>
        <v/>
      </c>
      <c r="D487">
        <f>OR(P487 = "Woods_Sureflex", P487 = "Falk_T10_Grid")</f>
        <v/>
      </c>
      <c r="E487">
        <f>IF(AND(C487="Y", D487=TRUE),"Y","N")</f>
        <v/>
      </c>
      <c r="F487" t="inlineStr">
        <is>
          <t>ConTab_BOM_KP_Baseplates_932</t>
        </is>
      </c>
      <c r="G487">
        <f>IF(E487="Y",F487,"")</f>
        <v/>
      </c>
      <c r="H487" s="273" t="inlineStr">
        <is>
          <t>4012-7_8-KP</t>
        </is>
      </c>
      <c r="I487" s="273" t="n"/>
      <c r="J487" s="273" t="n"/>
      <c r="K487" s="273" t="inlineStr">
        <is>
          <t>BaseplateSteel</t>
        </is>
      </c>
      <c r="L487" s="273" t="inlineStr">
        <is>
          <t>Baseplate_Steel</t>
        </is>
      </c>
      <c r="M487" s="273" t="inlineStr">
        <is>
          <t>Steel</t>
        </is>
      </c>
      <c r="N487" t="inlineStr">
        <is>
          <t>284TS</t>
        </is>
      </c>
      <c r="O487" t="inlineStr">
        <is>
          <t>:No Drip Pan:Standard Drip Pan:</t>
        </is>
      </c>
      <c r="P487" s="235" t="inlineStr">
        <is>
          <t>Woods_Sureflex</t>
        </is>
      </c>
      <c r="Q487" t="inlineStr">
        <is>
          <t>Woods 8S</t>
        </is>
      </c>
      <c r="R487" t="n">
        <v>96700692</v>
      </c>
      <c r="S487" s="233" t="inlineStr">
        <is>
          <t>B102007</t>
        </is>
      </c>
      <c r="T487" s="233" t="n">
        <v>1504</v>
      </c>
      <c r="U487" s="233" t="inlineStr">
        <is>
          <t>Priced</t>
        </is>
      </c>
      <c r="V487" s="273" t="inlineStr">
        <is>
          <t>LT028</t>
        </is>
      </c>
      <c r="W487" t="n">
        <v>200</v>
      </c>
    </row>
    <row r="488">
      <c r="B488" t="n">
        <v>933</v>
      </c>
      <c r="C488">
        <f>IF(K488 = "BaseplateSteel","Y","N")</f>
        <v/>
      </c>
      <c r="D488">
        <f>OR(P488 = "Woods_Sureflex", P488 = "Falk_T10_Grid")</f>
        <v/>
      </c>
      <c r="E488">
        <f>IF(AND(C488="Y", D488=TRUE),"Y","N")</f>
        <v/>
      </c>
      <c r="F488" t="inlineStr">
        <is>
          <t>ConTab_BOM_KP_Baseplates_933</t>
        </is>
      </c>
      <c r="G488">
        <f>IF(E488="Y",F488,"")</f>
        <v/>
      </c>
      <c r="H488" s="273" t="inlineStr">
        <is>
          <t>4012-7_8-KP</t>
        </is>
      </c>
      <c r="I488" s="273" t="n"/>
      <c r="J488" s="273" t="n"/>
      <c r="K488" s="273" t="inlineStr">
        <is>
          <t>BaseplateSteel</t>
        </is>
      </c>
      <c r="L488" s="273" t="inlineStr">
        <is>
          <t>Baseplate_Steel</t>
        </is>
      </c>
      <c r="M488" s="273" t="inlineStr">
        <is>
          <t>Steel</t>
        </is>
      </c>
      <c r="N488" t="inlineStr">
        <is>
          <t>286TS</t>
        </is>
      </c>
      <c r="O488" t="inlineStr">
        <is>
          <t>:No Drip Pan:Standard Drip Pan:</t>
        </is>
      </c>
      <c r="P488" s="235" t="inlineStr">
        <is>
          <t>Woods_Sureflex</t>
        </is>
      </c>
      <c r="Q488" t="inlineStr">
        <is>
          <t>Woods 8S</t>
        </is>
      </c>
      <c r="R488" t="n">
        <v>96700692</v>
      </c>
      <c r="S488" s="233" t="inlineStr">
        <is>
          <t>B102007</t>
        </is>
      </c>
      <c r="T488" s="233" t="n">
        <v>1504</v>
      </c>
      <c r="U488" s="233" t="inlineStr">
        <is>
          <t>Priced</t>
        </is>
      </c>
      <c r="V488" s="273" t="inlineStr">
        <is>
          <t>LT028</t>
        </is>
      </c>
      <c r="W488" t="n">
        <v>200</v>
      </c>
    </row>
    <row r="489">
      <c r="B489" t="n">
        <v>934</v>
      </c>
      <c r="C489">
        <f>IF(K489 = "BaseplateSteel","Y","N")</f>
        <v/>
      </c>
      <c r="D489">
        <f>OR(P489 = "Woods_Sureflex", P489 = "Falk_T10_Grid")</f>
        <v/>
      </c>
      <c r="E489">
        <f>IF(AND(C489="Y", D489=TRUE),"Y","N")</f>
        <v/>
      </c>
      <c r="F489" t="inlineStr">
        <is>
          <t>ConTab_BOM_KP_Baseplates_934</t>
        </is>
      </c>
      <c r="G489">
        <f>IF(E489="Y",F489,"")</f>
        <v/>
      </c>
      <c r="H489" s="273" t="inlineStr">
        <is>
          <t>4012-7_8-KP</t>
        </is>
      </c>
      <c r="I489" s="273" t="n"/>
      <c r="J489" s="273" t="n"/>
      <c r="K489" s="273" t="inlineStr">
        <is>
          <t>BaseplateSteel</t>
        </is>
      </c>
      <c r="L489" s="273" t="inlineStr">
        <is>
          <t>Baseplate_Steel</t>
        </is>
      </c>
      <c r="M489" s="273" t="inlineStr">
        <is>
          <t>Steel</t>
        </is>
      </c>
      <c r="N489" t="inlineStr">
        <is>
          <t>324T</t>
        </is>
      </c>
      <c r="O489" t="inlineStr">
        <is>
          <t>:No Drip Pan:Standard Drip Pan:</t>
        </is>
      </c>
      <c r="P489" s="235" t="inlineStr">
        <is>
          <t>Woods_Sureflex</t>
        </is>
      </c>
      <c r="Q489" t="inlineStr">
        <is>
          <t>Woods 10S</t>
        </is>
      </c>
      <c r="R489" t="n">
        <v>96700693</v>
      </c>
      <c r="S489" s="233" t="inlineStr">
        <is>
          <t>B102008</t>
        </is>
      </c>
      <c r="T489" s="233" t="n">
        <v>1712</v>
      </c>
      <c r="U489" s="233" t="inlineStr">
        <is>
          <t>Priced</t>
        </is>
      </c>
      <c r="V489" s="273" t="inlineStr">
        <is>
          <t>LT028</t>
        </is>
      </c>
      <c r="W489" t="n">
        <v>240</v>
      </c>
    </row>
    <row r="490">
      <c r="B490" t="n">
        <v>935</v>
      </c>
      <c r="C490">
        <f>IF(K490 = "BaseplateSteel","Y","N")</f>
        <v/>
      </c>
      <c r="D490">
        <f>OR(P490 = "Woods_Sureflex", P490 = "Falk_T10_Grid")</f>
        <v/>
      </c>
      <c r="E490">
        <f>IF(AND(C490="Y", D490=TRUE),"Y","N")</f>
        <v/>
      </c>
      <c r="F490" t="inlineStr">
        <is>
          <t>ConTab_BOM_KP_Baseplates_935</t>
        </is>
      </c>
      <c r="G490">
        <f>IF(E490="Y",F490,"")</f>
        <v/>
      </c>
      <c r="H490" s="273" t="inlineStr">
        <is>
          <t>4012-7_8-KP</t>
        </is>
      </c>
      <c r="I490" s="273" t="n"/>
      <c r="J490" s="273" t="n"/>
      <c r="K490" s="273" t="inlineStr">
        <is>
          <t>BaseplateSteel</t>
        </is>
      </c>
      <c r="L490" s="273" t="inlineStr">
        <is>
          <t>Baseplate_Steel</t>
        </is>
      </c>
      <c r="M490" s="273" t="inlineStr">
        <is>
          <t>Steel</t>
        </is>
      </c>
      <c r="N490" t="inlineStr">
        <is>
          <t>326T</t>
        </is>
      </c>
      <c r="O490" t="inlineStr">
        <is>
          <t>:No Drip Pan:Standard Drip Pan:</t>
        </is>
      </c>
      <c r="P490" s="235" t="inlineStr">
        <is>
          <t>Woods_Sureflex</t>
        </is>
      </c>
      <c r="Q490" t="inlineStr">
        <is>
          <t>Woods 10S</t>
        </is>
      </c>
      <c r="R490" t="n">
        <v>96700693</v>
      </c>
      <c r="S490" s="233" t="inlineStr">
        <is>
          <t>B102008</t>
        </is>
      </c>
      <c r="T490" s="233" t="n">
        <v>1712</v>
      </c>
      <c r="U490" s="233" t="inlineStr">
        <is>
          <t>Priced</t>
        </is>
      </c>
      <c r="V490" s="273" t="inlineStr">
        <is>
          <t>LT028</t>
        </is>
      </c>
      <c r="W490" t="n">
        <v>240</v>
      </c>
    </row>
    <row r="491">
      <c r="B491" t="n">
        <v>936</v>
      </c>
      <c r="C491">
        <f>IF(K491 = "BaseplateSteel","Y","N")</f>
        <v/>
      </c>
      <c r="D491">
        <f>OR(P491 = "Woods_Sureflex", P491 = "Falk_T10_Grid")</f>
        <v/>
      </c>
      <c r="E491">
        <f>IF(AND(C491="Y", D491=TRUE),"Y","N")</f>
        <v/>
      </c>
      <c r="F491" t="inlineStr">
        <is>
          <t>ConTab_BOM_KP_Baseplates_936</t>
        </is>
      </c>
      <c r="G491">
        <f>IF(E491="Y",F491,"")</f>
        <v/>
      </c>
      <c r="H491" s="273" t="inlineStr">
        <is>
          <t>4012-7_8-KP</t>
        </is>
      </c>
      <c r="I491" s="273" t="n"/>
      <c r="J491" s="273" t="n"/>
      <c r="K491" s="273" t="inlineStr">
        <is>
          <t>BaseplateSteel</t>
        </is>
      </c>
      <c r="L491" s="273" t="inlineStr">
        <is>
          <t>Baseplate_Steel</t>
        </is>
      </c>
      <c r="M491" s="273" t="inlineStr">
        <is>
          <t>Steel</t>
        </is>
      </c>
      <c r="N491" t="inlineStr">
        <is>
          <t>324TS</t>
        </is>
      </c>
      <c r="O491" t="inlineStr">
        <is>
          <t>:No Drip Pan:Standard Drip Pan:</t>
        </is>
      </c>
      <c r="P491" s="235" t="inlineStr">
        <is>
          <t>Woods_Sureflex</t>
        </is>
      </c>
      <c r="Q491" t="inlineStr">
        <is>
          <t>Woods 9S</t>
        </is>
      </c>
      <c r="R491" t="n">
        <v>96700694</v>
      </c>
      <c r="S491" s="233" t="inlineStr">
        <is>
          <t>B102009</t>
        </is>
      </c>
      <c r="T491" s="233" t="n">
        <v>1640</v>
      </c>
      <c r="U491" s="233" t="inlineStr">
        <is>
          <t>Priced</t>
        </is>
      </c>
      <c r="V491" s="273" t="inlineStr">
        <is>
          <t>LT028</t>
        </is>
      </c>
      <c r="W491" t="n">
        <v>240</v>
      </c>
    </row>
    <row r="492">
      <c r="B492" t="n">
        <v>937</v>
      </c>
      <c r="C492">
        <f>IF(K492 = "BaseplateSteel","Y","N")</f>
        <v/>
      </c>
      <c r="D492">
        <f>OR(P492 = "Woods_Sureflex", P492 = "Falk_T10_Grid")</f>
        <v/>
      </c>
      <c r="E492">
        <f>IF(AND(C492="Y", D492=TRUE),"Y","N")</f>
        <v/>
      </c>
      <c r="F492" t="inlineStr">
        <is>
          <t>ConTab_BOM_KP_Baseplates_937</t>
        </is>
      </c>
      <c r="G492">
        <f>IF(E492="Y",F492,"")</f>
        <v/>
      </c>
      <c r="H492" s="273" t="inlineStr">
        <is>
          <t>4012-7_8-KP</t>
        </is>
      </c>
      <c r="I492" s="273" t="n"/>
      <c r="J492" s="273" t="n"/>
      <c r="K492" s="273" t="inlineStr">
        <is>
          <t>BaseplateSteel</t>
        </is>
      </c>
      <c r="L492" s="273" t="inlineStr">
        <is>
          <t>Baseplate_Steel</t>
        </is>
      </c>
      <c r="M492" s="273" t="inlineStr">
        <is>
          <t>Steel</t>
        </is>
      </c>
      <c r="N492" t="inlineStr">
        <is>
          <t>326TS</t>
        </is>
      </c>
      <c r="O492" t="inlineStr">
        <is>
          <t>:No Drip Pan:Standard Drip Pan:</t>
        </is>
      </c>
      <c r="P492" s="235" t="inlineStr">
        <is>
          <t>Woods_Sureflex</t>
        </is>
      </c>
      <c r="Q492" t="inlineStr">
        <is>
          <t>Woods 9S</t>
        </is>
      </c>
      <c r="R492" t="n">
        <v>96700694</v>
      </c>
      <c r="S492" s="233" t="inlineStr">
        <is>
          <t>B102009</t>
        </is>
      </c>
      <c r="T492" s="233" t="n">
        <v>1640</v>
      </c>
      <c r="U492" s="233" t="inlineStr">
        <is>
          <t>Priced</t>
        </is>
      </c>
      <c r="V492" s="273" t="inlineStr">
        <is>
          <t>LT028</t>
        </is>
      </c>
      <c r="W492" t="n">
        <v>240</v>
      </c>
    </row>
    <row r="493">
      <c r="B493" t="n">
        <v>938</v>
      </c>
      <c r="C493">
        <f>IF(K493 = "BaseplateSteel","Y","N")</f>
        <v/>
      </c>
      <c r="D493">
        <f>OR(P493 = "Woods_Sureflex", P493 = "Falk_T10_Grid")</f>
        <v/>
      </c>
      <c r="E493">
        <f>IF(AND(C493="Y", D493=TRUE),"Y","N")</f>
        <v/>
      </c>
      <c r="F493" t="inlineStr">
        <is>
          <t>ConTab_BOM_KP_Baseplates_938</t>
        </is>
      </c>
      <c r="G493">
        <f>IF(E493="Y",F493,"")</f>
        <v/>
      </c>
      <c r="H493" s="273" t="inlineStr">
        <is>
          <t>4012-7_8-KP</t>
        </is>
      </c>
      <c r="I493" s="273" t="n"/>
      <c r="J493" s="273" t="n"/>
      <c r="K493" s="273" t="inlineStr">
        <is>
          <t>BaseplateSteel</t>
        </is>
      </c>
      <c r="L493" s="273" t="inlineStr">
        <is>
          <t>Baseplate_Steel</t>
        </is>
      </c>
      <c r="M493" s="273" t="inlineStr">
        <is>
          <t>Steel</t>
        </is>
      </c>
      <c r="N493" t="inlineStr">
        <is>
          <t>213T</t>
        </is>
      </c>
      <c r="O493" t="inlineStr">
        <is>
          <t>:No Drip Pan:Standard Drip Pan:</t>
        </is>
      </c>
      <c r="P493" s="235" t="inlineStr">
        <is>
          <t>Falk_T10_Grid</t>
        </is>
      </c>
      <c r="Q493" t="inlineStr">
        <is>
          <t>Falk 1040T10</t>
        </is>
      </c>
      <c r="R493" t="n">
        <v>96700695</v>
      </c>
      <c r="S493" s="233" t="inlineStr">
        <is>
          <t>B102010</t>
        </is>
      </c>
      <c r="T493" s="233" t="n">
        <v>1368</v>
      </c>
      <c r="U493" s="233" t="inlineStr">
        <is>
          <t>Priced</t>
        </is>
      </c>
      <c r="V493" s="273" t="inlineStr">
        <is>
          <t>LT028</t>
        </is>
      </c>
      <c r="W493" t="n">
        <v>70</v>
      </c>
    </row>
    <row r="494">
      <c r="B494" t="n">
        <v>939</v>
      </c>
      <c r="C494">
        <f>IF(K494 = "BaseplateSteel","Y","N")</f>
        <v/>
      </c>
      <c r="D494">
        <f>OR(P494 = "Woods_Sureflex", P494 = "Falk_T10_Grid")</f>
        <v/>
      </c>
      <c r="E494">
        <f>IF(AND(C494="Y", D494=TRUE),"Y","N")</f>
        <v/>
      </c>
      <c r="F494" t="inlineStr">
        <is>
          <t>ConTab_BOM_KP_Baseplates_939</t>
        </is>
      </c>
      <c r="G494">
        <f>IF(E494="Y",F494,"")</f>
        <v/>
      </c>
      <c r="H494" s="273" t="inlineStr">
        <is>
          <t>4012-7_8-KP</t>
        </is>
      </c>
      <c r="I494" s="273" t="n"/>
      <c r="J494" s="273" t="n"/>
      <c r="K494" s="273" t="inlineStr">
        <is>
          <t>BaseplateSteel</t>
        </is>
      </c>
      <c r="L494" s="273" t="inlineStr">
        <is>
          <t>Baseplate_Steel</t>
        </is>
      </c>
      <c r="M494" s="273" t="inlineStr">
        <is>
          <t>Steel</t>
        </is>
      </c>
      <c r="N494" t="inlineStr">
        <is>
          <t>215T</t>
        </is>
      </c>
      <c r="O494" t="inlineStr">
        <is>
          <t>:No Drip Pan:Standard Drip Pan:</t>
        </is>
      </c>
      <c r="P494" s="235" t="inlineStr">
        <is>
          <t>Falk_T10_Grid</t>
        </is>
      </c>
      <c r="Q494" t="inlineStr">
        <is>
          <t>Falk 1040T10</t>
        </is>
      </c>
      <c r="R494" t="n">
        <v>96700695</v>
      </c>
      <c r="S494" s="233" t="inlineStr">
        <is>
          <t>B102010</t>
        </is>
      </c>
      <c r="T494" s="233" t="n">
        <v>1368</v>
      </c>
      <c r="U494" s="233" t="inlineStr">
        <is>
          <t>Priced</t>
        </is>
      </c>
      <c r="V494" s="273" t="inlineStr">
        <is>
          <t>LT028</t>
        </is>
      </c>
      <c r="W494" t="n">
        <v>70</v>
      </c>
    </row>
    <row r="495">
      <c r="B495" t="n">
        <v>940</v>
      </c>
      <c r="C495">
        <f>IF(K495 = "BaseplateSteel","Y","N")</f>
        <v/>
      </c>
      <c r="D495">
        <f>OR(P495 = "Woods_Sureflex", P495 = "Falk_T10_Grid")</f>
        <v/>
      </c>
      <c r="E495">
        <f>IF(AND(C495="Y", D495=TRUE),"Y","N")</f>
        <v/>
      </c>
      <c r="F495" t="inlineStr">
        <is>
          <t>ConTab_BOM_KP_Baseplates_940</t>
        </is>
      </c>
      <c r="G495">
        <f>IF(E495="Y",F495,"")</f>
        <v/>
      </c>
      <c r="H495" s="273" t="inlineStr">
        <is>
          <t>4012-7_8-KP</t>
        </is>
      </c>
      <c r="I495" s="273" t="n"/>
      <c r="J495" s="273" t="n"/>
      <c r="K495" s="273" t="inlineStr">
        <is>
          <t>BaseplateSteel</t>
        </is>
      </c>
      <c r="L495" s="273" t="inlineStr">
        <is>
          <t>Baseplate_Steel</t>
        </is>
      </c>
      <c r="M495" s="273" t="inlineStr">
        <is>
          <t>Steel</t>
        </is>
      </c>
      <c r="N495" t="inlineStr">
        <is>
          <t>254T</t>
        </is>
      </c>
      <c r="O495" t="inlineStr">
        <is>
          <t>:No Drip Pan:Standard Drip Pan:</t>
        </is>
      </c>
      <c r="P495" s="235" t="inlineStr">
        <is>
          <t>Falk_T10_Grid</t>
        </is>
      </c>
      <c r="Q495" t="inlineStr">
        <is>
          <t>Falk 1040T10</t>
        </is>
      </c>
      <c r="R495" t="n">
        <v>96700696</v>
      </c>
      <c r="S495" s="233" t="inlineStr">
        <is>
          <t>B102011</t>
        </is>
      </c>
      <c r="T495" s="233" t="n">
        <v>1440</v>
      </c>
      <c r="U495" s="233" t="inlineStr">
        <is>
          <t>Priced</t>
        </is>
      </c>
      <c r="V495" s="273" t="inlineStr">
        <is>
          <t>LT028</t>
        </is>
      </c>
      <c r="W495" t="n">
        <v>135</v>
      </c>
    </row>
    <row r="496">
      <c r="B496" t="n">
        <v>941</v>
      </c>
      <c r="C496">
        <f>IF(K496 = "BaseplateSteel","Y","N")</f>
        <v/>
      </c>
      <c r="D496">
        <f>OR(P496 = "Woods_Sureflex", P496 = "Falk_T10_Grid")</f>
        <v/>
      </c>
      <c r="E496">
        <f>IF(AND(C496="Y", D496=TRUE),"Y","N")</f>
        <v/>
      </c>
      <c r="F496" t="inlineStr">
        <is>
          <t>ConTab_BOM_KP_Baseplates_941</t>
        </is>
      </c>
      <c r="G496">
        <f>IF(E496="Y",F496,"")</f>
        <v/>
      </c>
      <c r="H496" s="273" t="inlineStr">
        <is>
          <t>4012-7_8-KP</t>
        </is>
      </c>
      <c r="I496" s="273" t="n"/>
      <c r="J496" s="273" t="n"/>
      <c r="K496" s="273" t="inlineStr">
        <is>
          <t>BaseplateSteel</t>
        </is>
      </c>
      <c r="L496" s="273" t="inlineStr">
        <is>
          <t>Baseplate_Steel</t>
        </is>
      </c>
      <c r="M496" s="273" t="inlineStr">
        <is>
          <t>Steel</t>
        </is>
      </c>
      <c r="N496" t="inlineStr">
        <is>
          <t>256T</t>
        </is>
      </c>
      <c r="O496" t="inlineStr">
        <is>
          <t>:No Drip Pan:Standard Drip Pan:</t>
        </is>
      </c>
      <c r="P496" s="235" t="inlineStr">
        <is>
          <t>Falk_T10_Grid</t>
        </is>
      </c>
      <c r="Q496" t="inlineStr">
        <is>
          <t>Falk 1040T10</t>
        </is>
      </c>
      <c r="R496" t="n">
        <v>96700696</v>
      </c>
      <c r="S496" s="233" t="inlineStr">
        <is>
          <t>B102011</t>
        </is>
      </c>
      <c r="T496" s="233" t="n">
        <v>1440</v>
      </c>
      <c r="U496" s="233" t="inlineStr">
        <is>
          <t>Priced</t>
        </is>
      </c>
      <c r="V496" s="273" t="inlineStr">
        <is>
          <t>LT028</t>
        </is>
      </c>
      <c r="W496" t="n">
        <v>135</v>
      </c>
    </row>
    <row r="497">
      <c r="B497" t="n">
        <v>942</v>
      </c>
      <c r="C497">
        <f>IF(K497 = "BaseplateSteel","Y","N")</f>
        <v/>
      </c>
      <c r="D497">
        <f>OR(P497 = "Woods_Sureflex", P497 = "Falk_T10_Grid")</f>
        <v/>
      </c>
      <c r="E497">
        <f>IF(AND(C497="Y", D497=TRUE),"Y","N")</f>
        <v/>
      </c>
      <c r="F497" t="inlineStr">
        <is>
          <t>ConTab_BOM_KP_Baseplates_942</t>
        </is>
      </c>
      <c r="G497">
        <f>IF(E497="Y",F497,"")</f>
        <v/>
      </c>
      <c r="H497" s="273" t="inlineStr">
        <is>
          <t>4012-7_8-KP</t>
        </is>
      </c>
      <c r="I497" s="273" t="n"/>
      <c r="J497" s="273" t="n"/>
      <c r="K497" s="273" t="inlineStr">
        <is>
          <t>BaseplateSteel</t>
        </is>
      </c>
      <c r="L497" s="273" t="inlineStr">
        <is>
          <t>Baseplate_Steel</t>
        </is>
      </c>
      <c r="M497" s="273" t="inlineStr">
        <is>
          <t>Steel</t>
        </is>
      </c>
      <c r="N497" t="inlineStr">
        <is>
          <t>284T</t>
        </is>
      </c>
      <c r="O497" t="inlineStr">
        <is>
          <t>:No Drip Pan:Standard Drip Pan:</t>
        </is>
      </c>
      <c r="P497" s="235" t="inlineStr">
        <is>
          <t>Falk_T10_Grid</t>
        </is>
      </c>
      <c r="Q497" t="inlineStr">
        <is>
          <t>Falk 1050T10</t>
        </is>
      </c>
      <c r="R497" t="n">
        <v>96700697</v>
      </c>
      <c r="S497" s="233" t="inlineStr">
        <is>
          <t>B102012</t>
        </is>
      </c>
      <c r="T497" s="233" t="n">
        <v>1574</v>
      </c>
      <c r="U497" s="233" t="inlineStr">
        <is>
          <t>Priced</t>
        </is>
      </c>
      <c r="V497" s="273" t="inlineStr">
        <is>
          <t>LT028</t>
        </is>
      </c>
      <c r="W497" t="n">
        <v>200</v>
      </c>
    </row>
    <row r="498">
      <c r="B498" t="n">
        <v>943</v>
      </c>
      <c r="C498">
        <f>IF(K498 = "BaseplateSteel","Y","N")</f>
        <v/>
      </c>
      <c r="D498">
        <f>OR(P498 = "Woods_Sureflex", P498 = "Falk_T10_Grid")</f>
        <v/>
      </c>
      <c r="E498">
        <f>IF(AND(C498="Y", D498=TRUE),"Y","N")</f>
        <v/>
      </c>
      <c r="F498" t="inlineStr">
        <is>
          <t>ConTab_BOM_KP_Baseplates_943</t>
        </is>
      </c>
      <c r="G498">
        <f>IF(E498="Y",F498,"")</f>
        <v/>
      </c>
      <c r="H498" s="273" t="inlineStr">
        <is>
          <t>4012-7_8-KP</t>
        </is>
      </c>
      <c r="I498" s="273" t="n"/>
      <c r="J498" s="273" t="n"/>
      <c r="K498" s="273" t="inlineStr">
        <is>
          <t>BaseplateSteel</t>
        </is>
      </c>
      <c r="L498" s="273" t="inlineStr">
        <is>
          <t>Baseplate_Steel</t>
        </is>
      </c>
      <c r="M498" s="273" t="inlineStr">
        <is>
          <t>Steel</t>
        </is>
      </c>
      <c r="N498" t="inlineStr">
        <is>
          <t>286T</t>
        </is>
      </c>
      <c r="O498" t="inlineStr">
        <is>
          <t>:No Drip Pan:Standard Drip Pan:</t>
        </is>
      </c>
      <c r="P498" s="235" t="inlineStr">
        <is>
          <t>Falk_T10_Grid</t>
        </is>
      </c>
      <c r="Q498" t="inlineStr">
        <is>
          <t>Falk 1050T10</t>
        </is>
      </c>
      <c r="R498" t="n">
        <v>96700697</v>
      </c>
      <c r="S498" s="233" t="inlineStr">
        <is>
          <t>B102012</t>
        </is>
      </c>
      <c r="T498" s="233" t="n">
        <v>1574</v>
      </c>
      <c r="U498" s="233" t="inlineStr">
        <is>
          <t>Priced</t>
        </is>
      </c>
      <c r="V498" s="273" t="inlineStr">
        <is>
          <t>LT028</t>
        </is>
      </c>
      <c r="W498" t="n">
        <v>200</v>
      </c>
    </row>
    <row r="499">
      <c r="B499" t="n">
        <v>944</v>
      </c>
      <c r="C499">
        <f>IF(K499 = "BaseplateSteel","Y","N")</f>
        <v/>
      </c>
      <c r="D499">
        <f>OR(P499 = "Woods_Sureflex", P499 = "Falk_T10_Grid")</f>
        <v/>
      </c>
      <c r="E499">
        <f>IF(AND(C499="Y", D499=TRUE),"Y","N")</f>
        <v/>
      </c>
      <c r="F499" t="inlineStr">
        <is>
          <t>ConTab_BOM_KP_Baseplates_944</t>
        </is>
      </c>
      <c r="G499">
        <f>IF(E499="Y",F499,"")</f>
        <v/>
      </c>
      <c r="H499" s="273" t="inlineStr">
        <is>
          <t>4012-7_8-KP</t>
        </is>
      </c>
      <c r="I499" s="273" t="n"/>
      <c r="J499" s="273" t="n"/>
      <c r="K499" s="273" t="inlineStr">
        <is>
          <t>BaseplateSteel</t>
        </is>
      </c>
      <c r="L499" s="273" t="inlineStr">
        <is>
          <t>Baseplate_Steel</t>
        </is>
      </c>
      <c r="M499" s="273" t="inlineStr">
        <is>
          <t>Steel</t>
        </is>
      </c>
      <c r="N499" t="inlineStr">
        <is>
          <t>284TS</t>
        </is>
      </c>
      <c r="O499" t="inlineStr">
        <is>
          <t>:No Drip Pan:Standard Drip Pan:</t>
        </is>
      </c>
      <c r="P499" s="235" t="inlineStr">
        <is>
          <t>Falk_T10_Grid</t>
        </is>
      </c>
      <c r="Q499" t="inlineStr">
        <is>
          <t>Falk 1040T10</t>
        </is>
      </c>
      <c r="R499" t="n">
        <v>96700698</v>
      </c>
      <c r="S499" s="233" t="inlineStr">
        <is>
          <t>B102013</t>
        </is>
      </c>
      <c r="T499" s="233" t="n">
        <v>1504</v>
      </c>
      <c r="U499" s="233" t="inlineStr">
        <is>
          <t>Priced</t>
        </is>
      </c>
      <c r="V499" s="273" t="inlineStr">
        <is>
          <t>LT028</t>
        </is>
      </c>
      <c r="W499" t="n">
        <v>200</v>
      </c>
    </row>
    <row r="500">
      <c r="B500" t="n">
        <v>945</v>
      </c>
      <c r="C500">
        <f>IF(K500 = "BaseplateSteel","Y","N")</f>
        <v/>
      </c>
      <c r="D500">
        <f>OR(P500 = "Woods_Sureflex", P500 = "Falk_T10_Grid")</f>
        <v/>
      </c>
      <c r="E500">
        <f>IF(AND(C500="Y", D500=TRUE),"Y","N")</f>
        <v/>
      </c>
      <c r="F500" t="inlineStr">
        <is>
          <t>ConTab_BOM_KP_Baseplates_945</t>
        </is>
      </c>
      <c r="G500">
        <f>IF(E500="Y",F500,"")</f>
        <v/>
      </c>
      <c r="H500" s="273" t="inlineStr">
        <is>
          <t>4012-7_8-KP</t>
        </is>
      </c>
      <c r="I500" s="273" t="n"/>
      <c r="J500" s="273" t="n"/>
      <c r="K500" s="273" t="inlineStr">
        <is>
          <t>BaseplateSteel</t>
        </is>
      </c>
      <c r="L500" s="273" t="inlineStr">
        <is>
          <t>Baseplate_Steel</t>
        </is>
      </c>
      <c r="M500" s="273" t="inlineStr">
        <is>
          <t>Steel</t>
        </is>
      </c>
      <c r="N500" t="inlineStr">
        <is>
          <t>286TS</t>
        </is>
      </c>
      <c r="O500" t="inlineStr">
        <is>
          <t>:No Drip Pan:Standard Drip Pan:</t>
        </is>
      </c>
      <c r="P500" s="235" t="inlineStr">
        <is>
          <t>Falk_T10_Grid</t>
        </is>
      </c>
      <c r="Q500" t="inlineStr">
        <is>
          <t>Falk 1040T10</t>
        </is>
      </c>
      <c r="R500" t="n">
        <v>96700698</v>
      </c>
      <c r="S500" s="233" t="inlineStr">
        <is>
          <t>B102013</t>
        </is>
      </c>
      <c r="T500" s="233" t="n">
        <v>1504</v>
      </c>
      <c r="U500" s="233" t="inlineStr">
        <is>
          <t>Priced</t>
        </is>
      </c>
      <c r="V500" s="273" t="inlineStr">
        <is>
          <t>LT028</t>
        </is>
      </c>
      <c r="W500" t="n">
        <v>200</v>
      </c>
    </row>
    <row r="501">
      <c r="B501" t="n">
        <v>946</v>
      </c>
      <c r="C501">
        <f>IF(K501 = "BaseplateSteel","Y","N")</f>
        <v/>
      </c>
      <c r="D501">
        <f>OR(P501 = "Woods_Sureflex", P501 = "Falk_T10_Grid")</f>
        <v/>
      </c>
      <c r="E501">
        <f>IF(AND(C501="Y", D501=TRUE),"Y","N")</f>
        <v/>
      </c>
      <c r="F501" t="inlineStr">
        <is>
          <t>ConTab_BOM_KP_Baseplates_946</t>
        </is>
      </c>
      <c r="G501">
        <f>IF(E501="Y",F501,"")</f>
        <v/>
      </c>
      <c r="H501" s="273" t="inlineStr">
        <is>
          <t>4012-7_8-KP</t>
        </is>
      </c>
      <c r="I501" s="273" t="n"/>
      <c r="J501" s="273" t="n"/>
      <c r="K501" s="273" t="inlineStr">
        <is>
          <t>BaseplateSteel</t>
        </is>
      </c>
      <c r="L501" s="273" t="inlineStr">
        <is>
          <t>Baseplate_Steel</t>
        </is>
      </c>
      <c r="M501" s="273" t="inlineStr">
        <is>
          <t>Steel</t>
        </is>
      </c>
      <c r="N501" t="inlineStr">
        <is>
          <t>324T</t>
        </is>
      </c>
      <c r="O501" t="inlineStr">
        <is>
          <t>:No Drip Pan:Standard Drip Pan:</t>
        </is>
      </c>
      <c r="P501" s="235" t="inlineStr">
        <is>
          <t>Falk_T10_Grid</t>
        </is>
      </c>
      <c r="Q501" t="inlineStr">
        <is>
          <t>Falk 1060T10</t>
        </is>
      </c>
      <c r="R501" t="n">
        <v>96700699</v>
      </c>
      <c r="S501" s="233" t="inlineStr">
        <is>
          <t>B102014</t>
        </is>
      </c>
      <c r="T501" s="233" t="n">
        <v>1712</v>
      </c>
      <c r="U501" s="233" t="inlineStr">
        <is>
          <t>Priced</t>
        </is>
      </c>
      <c r="V501" s="273" t="inlineStr">
        <is>
          <t>LT028</t>
        </is>
      </c>
      <c r="W501" t="n">
        <v>240</v>
      </c>
    </row>
    <row r="502">
      <c r="B502" t="n">
        <v>947</v>
      </c>
      <c r="C502">
        <f>IF(K502 = "BaseplateSteel","Y","N")</f>
        <v/>
      </c>
      <c r="D502">
        <f>OR(P502 = "Woods_Sureflex", P502 = "Falk_T10_Grid")</f>
        <v/>
      </c>
      <c r="E502">
        <f>IF(AND(C502="Y", D502=TRUE),"Y","N")</f>
        <v/>
      </c>
      <c r="F502" t="inlineStr">
        <is>
          <t>ConTab_BOM_KP_Baseplates_947</t>
        </is>
      </c>
      <c r="G502">
        <f>IF(E502="Y",F502,"")</f>
        <v/>
      </c>
      <c r="H502" s="273" t="inlineStr">
        <is>
          <t>4012-7_8-KP</t>
        </is>
      </c>
      <c r="I502" s="273" t="n"/>
      <c r="J502" s="273" t="n"/>
      <c r="K502" s="273" t="inlineStr">
        <is>
          <t>BaseplateSteel</t>
        </is>
      </c>
      <c r="L502" s="273" t="inlineStr">
        <is>
          <t>Baseplate_Steel</t>
        </is>
      </c>
      <c r="M502" s="273" t="inlineStr">
        <is>
          <t>Steel</t>
        </is>
      </c>
      <c r="N502" t="inlineStr">
        <is>
          <t>326T</t>
        </is>
      </c>
      <c r="O502" t="inlineStr">
        <is>
          <t>:No Drip Pan:Standard Drip Pan:</t>
        </is>
      </c>
      <c r="P502" s="235" t="inlineStr">
        <is>
          <t>Falk_T10_Grid</t>
        </is>
      </c>
      <c r="Q502" t="inlineStr">
        <is>
          <t>Falk 1060T10</t>
        </is>
      </c>
      <c r="R502" t="n">
        <v>96700699</v>
      </c>
      <c r="S502" s="233" t="inlineStr">
        <is>
          <t>B102014</t>
        </is>
      </c>
      <c r="T502" s="233" t="n">
        <v>1712</v>
      </c>
      <c r="U502" s="233" t="inlineStr">
        <is>
          <t>Priced</t>
        </is>
      </c>
      <c r="V502" s="273" t="inlineStr">
        <is>
          <t>LT028</t>
        </is>
      </c>
      <c r="W502" t="n">
        <v>240</v>
      </c>
    </row>
    <row r="503">
      <c r="B503" t="n">
        <v>948</v>
      </c>
      <c r="C503">
        <f>IF(K503 = "BaseplateSteel","Y","N")</f>
        <v/>
      </c>
      <c r="D503">
        <f>OR(P503 = "Woods_Sureflex", P503 = "Falk_T10_Grid")</f>
        <v/>
      </c>
      <c r="E503">
        <f>IF(AND(C503="Y", D503=TRUE),"Y","N")</f>
        <v/>
      </c>
      <c r="F503" t="inlineStr">
        <is>
          <t>ConTab_BOM_KP_Baseplates_948</t>
        </is>
      </c>
      <c r="G503">
        <f>IF(E503="Y",F503,"")</f>
        <v/>
      </c>
      <c r="H503" s="273" t="inlineStr">
        <is>
          <t>4012-7_8-KP</t>
        </is>
      </c>
      <c r="I503" s="273" t="n"/>
      <c r="J503" s="273" t="n"/>
      <c r="K503" s="273" t="inlineStr">
        <is>
          <t>BaseplateSteel</t>
        </is>
      </c>
      <c r="L503" s="273" t="inlineStr">
        <is>
          <t>Baseplate_Steel</t>
        </is>
      </c>
      <c r="M503" s="273" t="inlineStr">
        <is>
          <t>Steel</t>
        </is>
      </c>
      <c r="N503" t="inlineStr">
        <is>
          <t>324TS</t>
        </is>
      </c>
      <c r="O503" t="inlineStr">
        <is>
          <t>:No Drip Pan:Standard Drip Pan:</t>
        </is>
      </c>
      <c r="P503" s="235" t="inlineStr">
        <is>
          <t>Falk_T10_Grid</t>
        </is>
      </c>
      <c r="Q503" t="inlineStr">
        <is>
          <t>Falk 1050T10</t>
        </is>
      </c>
      <c r="R503" t="n">
        <v>96700700</v>
      </c>
      <c r="S503" s="233" t="inlineStr">
        <is>
          <t>B102015</t>
        </is>
      </c>
      <c r="T503" s="233" t="n">
        <v>1640</v>
      </c>
      <c r="U503" s="233" t="inlineStr">
        <is>
          <t>Priced</t>
        </is>
      </c>
      <c r="V503" s="273" t="inlineStr">
        <is>
          <t>LT028</t>
        </is>
      </c>
      <c r="W503" t="n">
        <v>240</v>
      </c>
    </row>
    <row r="504">
      <c r="B504" t="n">
        <v>949</v>
      </c>
      <c r="C504">
        <f>IF(K504 = "BaseplateSteel","Y","N")</f>
        <v/>
      </c>
      <c r="D504">
        <f>OR(P504 = "Woods_Sureflex", P504 = "Falk_T10_Grid")</f>
        <v/>
      </c>
      <c r="E504">
        <f>IF(AND(C504="Y", D504=TRUE),"Y","N")</f>
        <v/>
      </c>
      <c r="F504" t="inlineStr">
        <is>
          <t>ConTab_BOM_KP_Baseplates_949</t>
        </is>
      </c>
      <c r="G504">
        <f>IF(E504="Y",F504,"")</f>
        <v/>
      </c>
      <c r="H504" s="273" t="inlineStr">
        <is>
          <t>4012-7_8-KP</t>
        </is>
      </c>
      <c r="I504" s="273" t="n"/>
      <c r="J504" s="273" t="n"/>
      <c r="K504" s="273" t="inlineStr">
        <is>
          <t>BaseplateSteel</t>
        </is>
      </c>
      <c r="L504" s="273" t="inlineStr">
        <is>
          <t>Baseplate_Steel</t>
        </is>
      </c>
      <c r="M504" s="273" t="inlineStr">
        <is>
          <t>Steel</t>
        </is>
      </c>
      <c r="N504" t="inlineStr">
        <is>
          <t>326TS</t>
        </is>
      </c>
      <c r="O504" t="inlineStr">
        <is>
          <t>:No Drip Pan:Standard Drip Pan:</t>
        </is>
      </c>
      <c r="P504" s="235" t="inlineStr">
        <is>
          <t>Falk_T10_Grid</t>
        </is>
      </c>
      <c r="Q504" t="inlineStr">
        <is>
          <t>Falk 1050T10</t>
        </is>
      </c>
      <c r="R504" t="n">
        <v>96700700</v>
      </c>
      <c r="S504" s="233" t="inlineStr">
        <is>
          <t>B102015</t>
        </is>
      </c>
      <c r="T504" s="233" t="n">
        <v>1640</v>
      </c>
      <c r="U504" s="233" t="inlineStr">
        <is>
          <t>Priced</t>
        </is>
      </c>
      <c r="V504" s="273" t="inlineStr">
        <is>
          <t>LT028</t>
        </is>
      </c>
      <c r="W504" t="n">
        <v>240</v>
      </c>
    </row>
    <row r="505">
      <c r="B505" t="n">
        <v>950</v>
      </c>
      <c r="C505">
        <f>IF(K505 = "BaseplateSteel","Y","N")</f>
        <v/>
      </c>
      <c r="D505">
        <f>OR(P505 = "Woods_Sureflex", P505 = "Falk_T10_Grid")</f>
        <v/>
      </c>
      <c r="E505">
        <f>IF(AND(C505="Y", D505=TRUE),"Y","N")</f>
        <v/>
      </c>
      <c r="F505" t="inlineStr">
        <is>
          <t>ConTab_BOM_KP_Baseplates_950</t>
        </is>
      </c>
      <c r="G505">
        <f>IF(E505="Y",F505,"")</f>
        <v/>
      </c>
      <c r="H505" s="273" t="inlineStr">
        <is>
          <t>4012-7_8-KP</t>
        </is>
      </c>
      <c r="I505" s="273" t="n"/>
      <c r="J505" s="273" t="n"/>
      <c r="K505" s="273" t="inlineStr">
        <is>
          <t>BaseplateSteel</t>
        </is>
      </c>
      <c r="L505" s="273" t="inlineStr">
        <is>
          <t>Baseplate_Steel</t>
        </is>
      </c>
      <c r="M505" s="273" t="inlineStr">
        <is>
          <t>Steel</t>
        </is>
      </c>
      <c r="N505" t="inlineStr">
        <is>
          <t>364TS</t>
        </is>
      </c>
      <c r="O505" t="inlineStr">
        <is>
          <t>:No Drip Pan:Standard Drip Pan:</t>
        </is>
      </c>
      <c r="P505" s="235" t="inlineStr">
        <is>
          <t>Falk_T10_Grid</t>
        </is>
      </c>
      <c r="Q505" t="inlineStr">
        <is>
          <t>Falk 1050T10</t>
        </is>
      </c>
      <c r="R505" t="n">
        <v>96700701</v>
      </c>
      <c r="S505" s="233" t="inlineStr">
        <is>
          <t>B102016</t>
        </is>
      </c>
      <c r="T505" s="233" t="n">
        <v>1776</v>
      </c>
      <c r="U505" s="233" t="inlineStr">
        <is>
          <t>Priced</t>
        </is>
      </c>
      <c r="V505" s="273" t="inlineStr">
        <is>
          <t>LT028</t>
        </is>
      </c>
      <c r="W505" t="n">
        <v>265</v>
      </c>
    </row>
    <row r="506">
      <c r="B506" t="n">
        <v>951</v>
      </c>
      <c r="C506">
        <f>IF(K506 = "BaseplateSteel","Y","N")</f>
        <v/>
      </c>
      <c r="D506">
        <f>OR(P506 = "Woods_Sureflex", P506 = "Falk_T10_Grid")</f>
        <v/>
      </c>
      <c r="E506">
        <f>IF(AND(C506="Y", D506=TRUE),"Y","N")</f>
        <v/>
      </c>
      <c r="F506" t="inlineStr">
        <is>
          <t>ConTab_BOM_KP_Baseplates_951</t>
        </is>
      </c>
      <c r="G506">
        <f>IF(E506="Y",F506,"")</f>
        <v/>
      </c>
      <c r="H506" s="273" t="inlineStr">
        <is>
          <t>4012-7_8-KP</t>
        </is>
      </c>
      <c r="I506" s="273" t="n"/>
      <c r="J506" s="273" t="n"/>
      <c r="K506" s="273" t="inlineStr">
        <is>
          <t>BaseplateSteel</t>
        </is>
      </c>
      <c r="L506" s="273" t="inlineStr">
        <is>
          <t>Baseplate_Steel</t>
        </is>
      </c>
      <c r="M506" s="273" t="inlineStr">
        <is>
          <t>Steel</t>
        </is>
      </c>
      <c r="N506" t="inlineStr">
        <is>
          <t>365TS</t>
        </is>
      </c>
      <c r="O506" t="inlineStr">
        <is>
          <t>:No Drip Pan:Standard Drip Pan:</t>
        </is>
      </c>
      <c r="P506" s="235" t="inlineStr">
        <is>
          <t>Falk_T10_Grid</t>
        </is>
      </c>
      <c r="Q506" t="inlineStr">
        <is>
          <t>Falk 1050T10</t>
        </is>
      </c>
      <c r="R506" t="n">
        <v>96700701</v>
      </c>
      <c r="S506" s="233" t="inlineStr">
        <is>
          <t>B102016</t>
        </is>
      </c>
      <c r="T506" s="233" t="n">
        <v>1776</v>
      </c>
      <c r="U506" s="233" t="inlineStr">
        <is>
          <t>Priced</t>
        </is>
      </c>
      <c r="V506" s="273" t="inlineStr">
        <is>
          <t>LT028</t>
        </is>
      </c>
      <c r="W506" t="n">
        <v>265</v>
      </c>
    </row>
    <row r="507">
      <c r="B507" t="n">
        <v>952</v>
      </c>
      <c r="C507">
        <f>IF(K507 = "BaseplateSteel","Y","N")</f>
        <v/>
      </c>
      <c r="D507">
        <f>OR(P507 = "Woods_Sureflex", P507 = "Falk_T10_Grid")</f>
        <v/>
      </c>
      <c r="E507">
        <f>IF(AND(C507="Y", D507=TRUE),"Y","N")</f>
        <v/>
      </c>
      <c r="F507" t="inlineStr">
        <is>
          <t>ConTab_BOM_KP_Baseplates_952</t>
        </is>
      </c>
      <c r="G507">
        <f>IF(E507="Y",F507,"")</f>
        <v/>
      </c>
      <c r="H507" s="273" t="inlineStr">
        <is>
          <t>4012-7_8-KP</t>
        </is>
      </c>
      <c r="I507" s="273" t="n"/>
      <c r="J507" s="273" t="n"/>
      <c r="K507" s="273" t="inlineStr">
        <is>
          <t>BaseplateSteel</t>
        </is>
      </c>
      <c r="L507" s="273" t="inlineStr">
        <is>
          <t>Baseplate_Steel</t>
        </is>
      </c>
      <c r="M507" s="273" t="inlineStr">
        <is>
          <t>Steel</t>
        </is>
      </c>
      <c r="N507" t="inlineStr">
        <is>
          <t>404TS</t>
        </is>
      </c>
      <c r="O507" t="inlineStr">
        <is>
          <t>:No Drip Pan:Standard Drip Pan:</t>
        </is>
      </c>
      <c r="P507" s="235" t="inlineStr">
        <is>
          <t>Falk_T10_Grid</t>
        </is>
      </c>
      <c r="Q507" t="inlineStr">
        <is>
          <t>Falk 1060T10</t>
        </is>
      </c>
      <c r="R507" t="n">
        <v>96700702</v>
      </c>
      <c r="S507" s="233" t="inlineStr">
        <is>
          <t>B102017</t>
        </is>
      </c>
      <c r="T507" s="233" t="n">
        <v>2186</v>
      </c>
      <c r="U507" s="233" t="inlineStr">
        <is>
          <t>Priced</t>
        </is>
      </c>
      <c r="V507" s="273" t="inlineStr">
        <is>
          <t>LT028</t>
        </is>
      </c>
      <c r="W507" t="n">
        <v>310</v>
      </c>
    </row>
    <row r="508">
      <c r="B508" t="n">
        <v>953</v>
      </c>
      <c r="C508">
        <f>IF(K508 = "BaseplateSteel","Y","N")</f>
        <v/>
      </c>
      <c r="D508">
        <f>OR(P508 = "Woods_Sureflex", P508 = "Falk_T10_Grid")</f>
        <v/>
      </c>
      <c r="E508">
        <f>IF(AND(C508="Y", D508=TRUE),"Y","N")</f>
        <v/>
      </c>
      <c r="F508" t="inlineStr">
        <is>
          <t>ConTab_BOM_KP_Baseplates_953</t>
        </is>
      </c>
      <c r="G508">
        <f>IF(E508="Y",F508,"")</f>
        <v/>
      </c>
      <c r="H508" s="273" t="inlineStr">
        <is>
          <t>4012-7_8-KP</t>
        </is>
      </c>
      <c r="I508" s="273" t="n"/>
      <c r="J508" s="273" t="n"/>
      <c r="K508" s="273" t="inlineStr">
        <is>
          <t>BaseplateSteel</t>
        </is>
      </c>
      <c r="L508" s="273" t="inlineStr">
        <is>
          <t>Baseplate_Steel</t>
        </is>
      </c>
      <c r="M508" s="273" t="inlineStr">
        <is>
          <t>Steel</t>
        </is>
      </c>
      <c r="N508" t="inlineStr">
        <is>
          <t>405TS</t>
        </is>
      </c>
      <c r="O508" t="inlineStr">
        <is>
          <t>:No Drip Pan:Standard Drip Pan:</t>
        </is>
      </c>
      <c r="P508" s="235" t="inlineStr">
        <is>
          <t>Falk_T10_Grid</t>
        </is>
      </c>
      <c r="Q508" t="inlineStr">
        <is>
          <t>Falk 1060T10</t>
        </is>
      </c>
      <c r="R508" t="n">
        <v>96700702</v>
      </c>
      <c r="S508" s="233" t="inlineStr">
        <is>
          <t>B102017</t>
        </is>
      </c>
      <c r="T508" s="233" t="n">
        <v>2186</v>
      </c>
      <c r="U508" s="233" t="inlineStr">
        <is>
          <t>Priced</t>
        </is>
      </c>
      <c r="V508" s="273" t="inlineStr">
        <is>
          <t>LT028</t>
        </is>
      </c>
      <c r="W508" t="n">
        <v>310</v>
      </c>
    </row>
    <row r="509">
      <c r="B509" t="n">
        <v>954</v>
      </c>
      <c r="C509">
        <f>IF(K509 = "BaseplateSteel","Y","N")</f>
        <v/>
      </c>
      <c r="D509">
        <f>OR(P509 = "Woods_Sureflex", P509 = "Falk_T10_Grid")</f>
        <v/>
      </c>
      <c r="E509">
        <f>IF(AND(C509="Y", D509=TRUE),"Y","N")</f>
        <v/>
      </c>
      <c r="F509" t="inlineStr">
        <is>
          <t>ConTab_BOM_KP_Baseplates_954</t>
        </is>
      </c>
      <c r="G509">
        <f>IF(E509="Y",F509,"")</f>
        <v/>
      </c>
      <c r="H509" s="273" t="inlineStr">
        <is>
          <t>4012-7_8-KP</t>
        </is>
      </c>
      <c r="I509" s="273" t="n"/>
      <c r="J509" s="273" t="n"/>
      <c r="K509" s="273" t="inlineStr">
        <is>
          <t>BaseplateSteel</t>
        </is>
      </c>
      <c r="L509" s="273" t="inlineStr">
        <is>
          <t>Baseplate_Steel</t>
        </is>
      </c>
      <c r="M509" s="273" t="inlineStr">
        <is>
          <t>Steel</t>
        </is>
      </c>
      <c r="N509" t="inlineStr">
        <is>
          <t>444TS</t>
        </is>
      </c>
      <c r="O509" t="inlineStr">
        <is>
          <t>:No Drip Pan:Standard Drip Pan:</t>
        </is>
      </c>
      <c r="P509" s="235" t="inlineStr">
        <is>
          <t>Falk_T10_Grid</t>
        </is>
      </c>
      <c r="Q509" t="inlineStr">
        <is>
          <t>Falk 1070T10</t>
        </is>
      </c>
      <c r="R509" t="n">
        <v>96700703</v>
      </c>
      <c r="S509" s="233" t="inlineStr">
        <is>
          <t>B102018</t>
        </is>
      </c>
      <c r="T509" s="233" t="n">
        <v>3685</v>
      </c>
      <c r="U509" s="233" t="inlineStr">
        <is>
          <t>Priced</t>
        </is>
      </c>
      <c r="V509" s="273" t="inlineStr">
        <is>
          <t>LT028</t>
        </is>
      </c>
      <c r="W509" t="n">
        <v>420</v>
      </c>
    </row>
    <row r="510">
      <c r="B510" t="n">
        <v>955</v>
      </c>
      <c r="C510">
        <f>IF(K510 = "BaseplateSteel","Y","N")</f>
        <v/>
      </c>
      <c r="D510">
        <f>OR(P510 = "Woods_Sureflex", P510 = "Falk_T10_Grid")</f>
        <v/>
      </c>
      <c r="E510">
        <f>IF(AND(C510="Y", D510=TRUE),"Y","N")</f>
        <v/>
      </c>
      <c r="F510" t="inlineStr">
        <is>
          <t>ConTab_BOM_KP_Baseplates_955</t>
        </is>
      </c>
      <c r="G510">
        <f>IF(E510="Y",F510,"")</f>
        <v/>
      </c>
      <c r="H510" s="273" t="inlineStr">
        <is>
          <t>4012-7_8-KP</t>
        </is>
      </c>
      <c r="I510" s="273" t="n"/>
      <c r="J510" s="273" t="n"/>
      <c r="K510" s="273" t="inlineStr">
        <is>
          <t>BaseplateSteel</t>
        </is>
      </c>
      <c r="L510" s="273" t="inlineStr">
        <is>
          <t>Baseplate_Steel</t>
        </is>
      </c>
      <c r="M510" s="273" t="inlineStr">
        <is>
          <t>Steel</t>
        </is>
      </c>
      <c r="N510" t="inlineStr">
        <is>
          <t>445TS</t>
        </is>
      </c>
      <c r="O510" t="inlineStr">
        <is>
          <t>:No Drip Pan:Standard Drip Pan:</t>
        </is>
      </c>
      <c r="P510" s="235" t="inlineStr">
        <is>
          <t>Falk_T10_Grid</t>
        </is>
      </c>
      <c r="Q510" t="inlineStr">
        <is>
          <t>Falk 1070T10</t>
        </is>
      </c>
      <c r="R510" t="n">
        <v>96700703</v>
      </c>
      <c r="S510" s="233" t="inlineStr">
        <is>
          <t>B102019</t>
        </is>
      </c>
      <c r="T510" s="233" t="n">
        <v>3685</v>
      </c>
      <c r="U510" s="233" t="inlineStr">
        <is>
          <t>Priced</t>
        </is>
      </c>
      <c r="V510" s="273" t="inlineStr">
        <is>
          <t>LT028</t>
        </is>
      </c>
      <c r="W510" t="n">
        <v>420</v>
      </c>
    </row>
    <row r="511">
      <c r="B511" t="n">
        <v>956</v>
      </c>
      <c r="C511">
        <f>IF(K511 = "BaseplateSteel","Y","N")</f>
        <v/>
      </c>
      <c r="D511">
        <f>OR(P511 = "Woods_Sureflex", P511 = "Falk_T10_Grid")</f>
        <v/>
      </c>
      <c r="E511">
        <f>IF(AND(C511="Y", D511=TRUE),"Y","N")</f>
        <v/>
      </c>
      <c r="F511" t="inlineStr">
        <is>
          <t>ConTab_BOM_KP_Baseplates_956</t>
        </is>
      </c>
      <c r="G511">
        <f>IF(E511="Y",F511,"")</f>
        <v/>
      </c>
      <c r="H511" s="273" t="inlineStr">
        <is>
          <t>4012-7_8-KP</t>
        </is>
      </c>
      <c r="I511" s="273" t="n"/>
      <c r="J511" s="273" t="n"/>
      <c r="K511" s="273" t="inlineStr">
        <is>
          <t>BaseplateSteel</t>
        </is>
      </c>
      <c r="L511" s="273" t="inlineStr">
        <is>
          <t>Baseplate_Steel</t>
        </is>
      </c>
      <c r="M511" s="273" t="inlineStr">
        <is>
          <t>Steel</t>
        </is>
      </c>
      <c r="N511" t="inlineStr">
        <is>
          <t>447TS</t>
        </is>
      </c>
      <c r="O511" t="inlineStr">
        <is>
          <t>:No Drip Pan:Standard Drip Pan:</t>
        </is>
      </c>
      <c r="P511" s="235" t="inlineStr">
        <is>
          <t>Falk_T10_Grid</t>
        </is>
      </c>
      <c r="Q511" t="inlineStr">
        <is>
          <t>Falk 1070T10</t>
        </is>
      </c>
      <c r="R511" t="n">
        <v>96700704</v>
      </c>
      <c r="S511" s="233" t="inlineStr">
        <is>
          <t>B102020</t>
        </is>
      </c>
      <c r="T511" s="233" t="n">
        <v>4229</v>
      </c>
      <c r="U511" s="233" t="inlineStr">
        <is>
          <t>Priced</t>
        </is>
      </c>
      <c r="V511" s="273" t="inlineStr">
        <is>
          <t>LT028</t>
        </is>
      </c>
      <c r="W511" t="n">
        <v>600</v>
      </c>
    </row>
    <row r="512">
      <c r="B512" t="n">
        <v>976</v>
      </c>
      <c r="C512">
        <f>IF(K512 = "BaseplateSteel","Y","N")</f>
        <v/>
      </c>
      <c r="D512">
        <f>OR(P512 = "Woods_Sureflex", P512 = "Falk_T10_Grid")</f>
        <v/>
      </c>
      <c r="E512">
        <f>IF(AND(C512="Y", D512=TRUE),"Y","N")</f>
        <v/>
      </c>
      <c r="F512" t="inlineStr">
        <is>
          <t>ConTab_BOM_KP_Baseplates_976</t>
        </is>
      </c>
      <c r="G512">
        <f>IF(E512="Y",F512,"")</f>
        <v/>
      </c>
      <c r="H512" s="273" t="inlineStr">
        <is>
          <t>4012-7_8-KP</t>
        </is>
      </c>
      <c r="I512" s="273" t="n"/>
      <c r="J512" s="273" t="n"/>
      <c r="K512" s="273" t="inlineStr">
        <is>
          <t>BaseplateSteel</t>
        </is>
      </c>
      <c r="L512" s="273" t="inlineStr">
        <is>
          <t>Baseplate_Steel</t>
        </is>
      </c>
      <c r="M512" s="273" t="inlineStr">
        <is>
          <t>Steel</t>
        </is>
      </c>
      <c r="N512" t="inlineStr">
        <is>
          <t>213T</t>
        </is>
      </c>
      <c r="O512" t="inlineStr">
        <is>
          <t>:No Drip Pan:Standard Drip Pan:</t>
        </is>
      </c>
      <c r="P512" s="235" t="inlineStr">
        <is>
          <t>Woods_Spacer</t>
        </is>
      </c>
      <c r="Q512" t="inlineStr">
        <is>
          <t>Woods 7SC</t>
        </is>
      </c>
      <c r="R512" t="n">
        <v>96700705</v>
      </c>
      <c r="S512" s="233" t="inlineStr">
        <is>
          <t>B102032</t>
        </is>
      </c>
      <c r="T512" s="233" t="n">
        <v>1912</v>
      </c>
      <c r="U512" s="233" t="inlineStr">
        <is>
          <t>Priced</t>
        </is>
      </c>
      <c r="V512" s="273" t="inlineStr">
        <is>
          <t>LT028</t>
        </is>
      </c>
      <c r="W512" t="n">
        <v>70</v>
      </c>
    </row>
    <row r="513">
      <c r="B513" t="n">
        <v>977</v>
      </c>
      <c r="C513">
        <f>IF(K513 = "BaseplateSteel","Y","N")</f>
        <v/>
      </c>
      <c r="D513">
        <f>OR(P513 = "Woods_Sureflex", P513 = "Falk_T10_Grid")</f>
        <v/>
      </c>
      <c r="E513">
        <f>IF(AND(C513="Y", D513=TRUE),"Y","N")</f>
        <v/>
      </c>
      <c r="F513" t="inlineStr">
        <is>
          <t>ConTab_BOM_KP_Baseplates_977</t>
        </is>
      </c>
      <c r="G513">
        <f>IF(E513="Y",F513,"")</f>
        <v/>
      </c>
      <c r="H513" s="273" t="inlineStr">
        <is>
          <t>4012-7_8-KP</t>
        </is>
      </c>
      <c r="I513" s="273" t="n"/>
      <c r="J513" s="273" t="n"/>
      <c r="K513" s="273" t="inlineStr">
        <is>
          <t>BaseplateSteel</t>
        </is>
      </c>
      <c r="L513" s="273" t="inlineStr">
        <is>
          <t>Baseplate_Steel</t>
        </is>
      </c>
      <c r="M513" s="273" t="inlineStr">
        <is>
          <t>Steel</t>
        </is>
      </c>
      <c r="N513" t="inlineStr">
        <is>
          <t>215T</t>
        </is>
      </c>
      <c r="O513" t="inlineStr">
        <is>
          <t>:No Drip Pan:Standard Drip Pan:</t>
        </is>
      </c>
      <c r="P513" s="235" t="inlineStr">
        <is>
          <t>Woods_Spacer</t>
        </is>
      </c>
      <c r="Q513" t="inlineStr">
        <is>
          <t>Woods 7SC</t>
        </is>
      </c>
      <c r="R513" t="n">
        <v>96700705</v>
      </c>
      <c r="S513" s="233" t="inlineStr">
        <is>
          <t>B102032</t>
        </is>
      </c>
      <c r="T513" s="233" t="n">
        <v>1912</v>
      </c>
      <c r="U513" s="233" t="inlineStr">
        <is>
          <t>Priced</t>
        </is>
      </c>
      <c r="V513" s="273" t="inlineStr">
        <is>
          <t>LT028</t>
        </is>
      </c>
      <c r="W513" t="n">
        <v>70</v>
      </c>
    </row>
    <row r="514">
      <c r="B514" t="n">
        <v>978</v>
      </c>
      <c r="C514">
        <f>IF(K514 = "BaseplateSteel","Y","N")</f>
        <v/>
      </c>
      <c r="D514">
        <f>OR(P514 = "Woods_Sureflex", P514 = "Falk_T10_Grid")</f>
        <v/>
      </c>
      <c r="E514">
        <f>IF(AND(C514="Y", D514=TRUE),"Y","N")</f>
        <v/>
      </c>
      <c r="F514" t="inlineStr">
        <is>
          <t>ConTab_BOM_KP_Baseplates_978</t>
        </is>
      </c>
      <c r="G514">
        <f>IF(E514="Y",F514,"")</f>
        <v/>
      </c>
      <c r="H514" s="273" t="inlineStr">
        <is>
          <t>4012-7_8-KP</t>
        </is>
      </c>
      <c r="I514" s="273" t="n"/>
      <c r="J514" s="273" t="n"/>
      <c r="K514" s="273" t="inlineStr">
        <is>
          <t>BaseplateSteel</t>
        </is>
      </c>
      <c r="L514" s="273" t="inlineStr">
        <is>
          <t>Baseplate_Steel</t>
        </is>
      </c>
      <c r="M514" s="273" t="inlineStr">
        <is>
          <t>Steel</t>
        </is>
      </c>
      <c r="N514" t="inlineStr">
        <is>
          <t>254T</t>
        </is>
      </c>
      <c r="O514" t="inlineStr">
        <is>
          <t>:No Drip Pan:Standard Drip Pan:</t>
        </is>
      </c>
      <c r="P514" s="235" t="inlineStr">
        <is>
          <t>Woods_Spacer</t>
        </is>
      </c>
      <c r="Q514" t="inlineStr">
        <is>
          <t>Woods 8SC</t>
        </is>
      </c>
      <c r="R514" t="n">
        <v>96700706</v>
      </c>
      <c r="S514" s="233" t="inlineStr">
        <is>
          <t>B102033</t>
        </is>
      </c>
      <c r="T514" s="233" t="n">
        <v>1983</v>
      </c>
      <c r="U514" s="233" t="inlineStr">
        <is>
          <t>Priced</t>
        </is>
      </c>
      <c r="V514" s="273" t="inlineStr">
        <is>
          <t>LT028</t>
        </is>
      </c>
      <c r="W514" t="n">
        <v>135</v>
      </c>
    </row>
    <row r="515">
      <c r="B515" t="n">
        <v>979</v>
      </c>
      <c r="C515">
        <f>IF(K515 = "BaseplateSteel","Y","N")</f>
        <v/>
      </c>
      <c r="D515">
        <f>OR(P515 = "Woods_Sureflex", P515 = "Falk_T10_Grid")</f>
        <v/>
      </c>
      <c r="E515">
        <f>IF(AND(C515="Y", D515=TRUE),"Y","N")</f>
        <v/>
      </c>
      <c r="F515" t="inlineStr">
        <is>
          <t>ConTab_BOM_KP_Baseplates_979</t>
        </is>
      </c>
      <c r="G515">
        <f>IF(E515="Y",F515,"")</f>
        <v/>
      </c>
      <c r="H515" s="273" t="inlineStr">
        <is>
          <t>4012-7_8-KP</t>
        </is>
      </c>
      <c r="I515" s="273" t="n"/>
      <c r="J515" s="273" t="n"/>
      <c r="K515" s="273" t="inlineStr">
        <is>
          <t>BaseplateSteel</t>
        </is>
      </c>
      <c r="L515" s="273" t="inlineStr">
        <is>
          <t>Baseplate_Steel</t>
        </is>
      </c>
      <c r="M515" s="273" t="inlineStr">
        <is>
          <t>Steel</t>
        </is>
      </c>
      <c r="N515" t="inlineStr">
        <is>
          <t>256T</t>
        </is>
      </c>
      <c r="O515" t="inlineStr">
        <is>
          <t>:No Drip Pan:Standard Drip Pan:</t>
        </is>
      </c>
      <c r="P515" s="235" t="inlineStr">
        <is>
          <t>Woods_Spacer</t>
        </is>
      </c>
      <c r="Q515" t="inlineStr">
        <is>
          <t>Woods 8SC</t>
        </is>
      </c>
      <c r="R515" t="n">
        <v>96700706</v>
      </c>
      <c r="S515" s="233" t="inlineStr">
        <is>
          <t>B102033</t>
        </is>
      </c>
      <c r="T515" s="233" t="n">
        <v>1983</v>
      </c>
      <c r="U515" s="233" t="inlineStr">
        <is>
          <t>Priced</t>
        </is>
      </c>
      <c r="V515" s="273" t="inlineStr">
        <is>
          <t>LT028</t>
        </is>
      </c>
      <c r="W515" t="n">
        <v>135</v>
      </c>
    </row>
    <row r="516">
      <c r="B516" t="n">
        <v>980</v>
      </c>
      <c r="C516">
        <f>IF(K516 = "BaseplateSteel","Y","N")</f>
        <v/>
      </c>
      <c r="D516">
        <f>OR(P516 = "Woods_Sureflex", P516 = "Falk_T10_Grid")</f>
        <v/>
      </c>
      <c r="E516">
        <f>IF(AND(C516="Y", D516=TRUE),"Y","N")</f>
        <v/>
      </c>
      <c r="F516" t="inlineStr">
        <is>
          <t>ConTab_BOM_KP_Baseplates_980</t>
        </is>
      </c>
      <c r="G516">
        <f>IF(E516="Y",F516,"")</f>
        <v/>
      </c>
      <c r="H516" s="273" t="inlineStr">
        <is>
          <t>4012-7_8-KP</t>
        </is>
      </c>
      <c r="I516" s="273" t="n"/>
      <c r="J516" s="273" t="n"/>
      <c r="K516" s="273" t="inlineStr">
        <is>
          <t>BaseplateSteel</t>
        </is>
      </c>
      <c r="L516" s="273" t="inlineStr">
        <is>
          <t>Baseplate_Steel</t>
        </is>
      </c>
      <c r="M516" s="273" t="inlineStr">
        <is>
          <t>Steel</t>
        </is>
      </c>
      <c r="N516" t="inlineStr">
        <is>
          <t>284T</t>
        </is>
      </c>
      <c r="O516" t="inlineStr">
        <is>
          <t>:No Drip Pan:Standard Drip Pan:</t>
        </is>
      </c>
      <c r="P516" s="235" t="inlineStr">
        <is>
          <t>Woods_Spacer</t>
        </is>
      </c>
      <c r="Q516" t="inlineStr">
        <is>
          <t>Woods 9SC</t>
        </is>
      </c>
      <c r="R516" t="n">
        <v>96700707</v>
      </c>
      <c r="S516" s="233" t="inlineStr">
        <is>
          <t>B102034</t>
        </is>
      </c>
      <c r="T516" s="233" t="n">
        <v>2119</v>
      </c>
      <c r="U516" s="233" t="inlineStr">
        <is>
          <t>Priced</t>
        </is>
      </c>
      <c r="V516" s="273" t="inlineStr">
        <is>
          <t>LT028</t>
        </is>
      </c>
      <c r="W516" t="n">
        <v>200</v>
      </c>
    </row>
    <row r="517">
      <c r="B517" t="n">
        <v>981</v>
      </c>
      <c r="C517">
        <f>IF(K517 = "BaseplateSteel","Y","N")</f>
        <v/>
      </c>
      <c r="D517">
        <f>OR(P517 = "Woods_Sureflex", P517 = "Falk_T10_Grid")</f>
        <v/>
      </c>
      <c r="E517">
        <f>IF(AND(C517="Y", D517=TRUE),"Y","N")</f>
        <v/>
      </c>
      <c r="F517" t="inlineStr">
        <is>
          <t>ConTab_BOM_KP_Baseplates_981</t>
        </is>
      </c>
      <c r="G517">
        <f>IF(E517="Y",F517,"")</f>
        <v/>
      </c>
      <c r="H517" s="273" t="inlineStr">
        <is>
          <t>4012-7_8-KP</t>
        </is>
      </c>
      <c r="I517" s="273" t="n"/>
      <c r="J517" s="273" t="n"/>
      <c r="K517" s="273" t="inlineStr">
        <is>
          <t>BaseplateSteel</t>
        </is>
      </c>
      <c r="L517" s="273" t="inlineStr">
        <is>
          <t>Baseplate_Steel</t>
        </is>
      </c>
      <c r="M517" s="273" t="inlineStr">
        <is>
          <t>Steel</t>
        </is>
      </c>
      <c r="N517" t="inlineStr">
        <is>
          <t>286T</t>
        </is>
      </c>
      <c r="O517" t="inlineStr">
        <is>
          <t>:No Drip Pan:Standard Drip Pan:</t>
        </is>
      </c>
      <c r="P517" s="235" t="inlineStr">
        <is>
          <t>Woods_Spacer</t>
        </is>
      </c>
      <c r="Q517" t="inlineStr">
        <is>
          <t>Woods 9SC</t>
        </is>
      </c>
      <c r="R517" t="n">
        <v>96700707</v>
      </c>
      <c r="S517" s="233" t="inlineStr">
        <is>
          <t>B102034</t>
        </is>
      </c>
      <c r="T517" s="233" t="n">
        <v>2119</v>
      </c>
      <c r="U517" s="233" t="inlineStr">
        <is>
          <t>Priced</t>
        </is>
      </c>
      <c r="V517" s="273" t="inlineStr">
        <is>
          <t>LT028</t>
        </is>
      </c>
      <c r="W517" t="n">
        <v>200</v>
      </c>
    </row>
    <row r="518">
      <c r="B518" t="n">
        <v>982</v>
      </c>
      <c r="C518">
        <f>IF(K518 = "BaseplateSteel","Y","N")</f>
        <v/>
      </c>
      <c r="D518">
        <f>OR(P518 = "Woods_Sureflex", P518 = "Falk_T10_Grid")</f>
        <v/>
      </c>
      <c r="E518">
        <f>IF(AND(C518="Y", D518=TRUE),"Y","N")</f>
        <v/>
      </c>
      <c r="F518" t="inlineStr">
        <is>
          <t>ConTab_BOM_KP_Baseplates_982</t>
        </is>
      </c>
      <c r="G518">
        <f>IF(E518="Y",F518,"")</f>
        <v/>
      </c>
      <c r="H518" s="273" t="inlineStr">
        <is>
          <t>4012-7_8-KP</t>
        </is>
      </c>
      <c r="I518" s="273" t="n"/>
      <c r="J518" s="273" t="n"/>
      <c r="K518" s="273" t="inlineStr">
        <is>
          <t>BaseplateSteel</t>
        </is>
      </c>
      <c r="L518" s="273" t="inlineStr">
        <is>
          <t>Baseplate_Steel</t>
        </is>
      </c>
      <c r="M518" s="273" t="inlineStr">
        <is>
          <t>Steel</t>
        </is>
      </c>
      <c r="N518" t="inlineStr">
        <is>
          <t>284TS</t>
        </is>
      </c>
      <c r="O518" t="inlineStr">
        <is>
          <t>:No Drip Pan:Standard Drip Pan:</t>
        </is>
      </c>
      <c r="P518" s="235" t="inlineStr">
        <is>
          <t>Woods_Spacer</t>
        </is>
      </c>
      <c r="Q518" t="inlineStr">
        <is>
          <t>Woods 8SC</t>
        </is>
      </c>
      <c r="R518" t="n">
        <v>96700708</v>
      </c>
      <c r="S518" s="233" t="inlineStr">
        <is>
          <t>B102035</t>
        </is>
      </c>
      <c r="T518" s="233" t="n">
        <v>2050</v>
      </c>
      <c r="U518" s="233" t="inlineStr">
        <is>
          <t>Priced</t>
        </is>
      </c>
      <c r="V518" s="273" t="inlineStr">
        <is>
          <t>LT028</t>
        </is>
      </c>
      <c r="W518" t="n">
        <v>200</v>
      </c>
    </row>
    <row r="519">
      <c r="B519" t="n">
        <v>983</v>
      </c>
      <c r="C519">
        <f>IF(K519 = "BaseplateSteel","Y","N")</f>
        <v/>
      </c>
      <c r="D519">
        <f>OR(P519 = "Woods_Sureflex", P519 = "Falk_T10_Grid")</f>
        <v/>
      </c>
      <c r="E519">
        <f>IF(AND(C519="Y", D519=TRUE),"Y","N")</f>
        <v/>
      </c>
      <c r="F519" t="inlineStr">
        <is>
          <t>ConTab_BOM_KP_Baseplates_983</t>
        </is>
      </c>
      <c r="G519">
        <f>IF(E519="Y",F519,"")</f>
        <v/>
      </c>
      <c r="H519" s="273" t="inlineStr">
        <is>
          <t>4012-7_8-KP</t>
        </is>
      </c>
      <c r="I519" s="273" t="n"/>
      <c r="J519" s="273" t="n"/>
      <c r="K519" s="273" t="inlineStr">
        <is>
          <t>BaseplateSteel</t>
        </is>
      </c>
      <c r="L519" s="273" t="inlineStr">
        <is>
          <t>Baseplate_Steel</t>
        </is>
      </c>
      <c r="M519" s="273" t="inlineStr">
        <is>
          <t>Steel</t>
        </is>
      </c>
      <c r="N519" t="inlineStr">
        <is>
          <t>286TS</t>
        </is>
      </c>
      <c r="O519" t="inlineStr">
        <is>
          <t>:No Drip Pan:Standard Drip Pan:</t>
        </is>
      </c>
      <c r="P519" s="235" t="inlineStr">
        <is>
          <t>Woods_Spacer</t>
        </is>
      </c>
      <c r="Q519" t="inlineStr">
        <is>
          <t>Woods 8SC</t>
        </is>
      </c>
      <c r="R519" t="n">
        <v>96700708</v>
      </c>
      <c r="S519" s="233" t="inlineStr">
        <is>
          <t>B102035</t>
        </is>
      </c>
      <c r="T519" s="233" t="n">
        <v>2050</v>
      </c>
      <c r="U519" s="233" t="inlineStr">
        <is>
          <t>Priced</t>
        </is>
      </c>
      <c r="V519" s="273" t="inlineStr">
        <is>
          <t>LT028</t>
        </is>
      </c>
      <c r="W519" t="n">
        <v>200</v>
      </c>
    </row>
    <row r="520">
      <c r="B520" t="n">
        <v>984</v>
      </c>
      <c r="C520">
        <f>IF(K520 = "BaseplateSteel","Y","N")</f>
        <v/>
      </c>
      <c r="D520">
        <f>OR(P520 = "Woods_Sureflex", P520 = "Falk_T10_Grid")</f>
        <v/>
      </c>
      <c r="E520">
        <f>IF(AND(C520="Y", D520=TRUE),"Y","N")</f>
        <v/>
      </c>
      <c r="F520" t="inlineStr">
        <is>
          <t>ConTab_BOM_KP_Baseplates_984</t>
        </is>
      </c>
      <c r="G520">
        <f>IF(E520="Y",F520,"")</f>
        <v/>
      </c>
      <c r="H520" s="273" t="inlineStr">
        <is>
          <t>4012-7_8-KP</t>
        </is>
      </c>
      <c r="I520" s="273" t="n"/>
      <c r="J520" s="273" t="n"/>
      <c r="K520" s="273" t="inlineStr">
        <is>
          <t>BaseplateSteel</t>
        </is>
      </c>
      <c r="L520" s="273" t="inlineStr">
        <is>
          <t>Baseplate_Steel</t>
        </is>
      </c>
      <c r="M520" s="273" t="inlineStr">
        <is>
          <t>Steel</t>
        </is>
      </c>
      <c r="N520" t="inlineStr">
        <is>
          <t>324T</t>
        </is>
      </c>
      <c r="O520" t="inlineStr">
        <is>
          <t>:No Drip Pan:Standard Drip Pan:</t>
        </is>
      </c>
      <c r="P520" s="235" t="inlineStr">
        <is>
          <t>Woods_Spacer</t>
        </is>
      </c>
      <c r="Q520" t="inlineStr">
        <is>
          <t>Woods 10SC</t>
        </is>
      </c>
      <c r="R520" t="n">
        <v>96700709</v>
      </c>
      <c r="S520" s="233" t="inlineStr">
        <is>
          <t>B102036</t>
        </is>
      </c>
      <c r="T520" s="233" t="n">
        <v>2255</v>
      </c>
      <c r="U520" s="233" t="inlineStr">
        <is>
          <t>Priced</t>
        </is>
      </c>
      <c r="V520" s="273" t="inlineStr">
        <is>
          <t>LT028</t>
        </is>
      </c>
      <c r="W520" t="n">
        <v>240</v>
      </c>
    </row>
    <row r="521">
      <c r="B521" t="n">
        <v>985</v>
      </c>
      <c r="C521">
        <f>IF(K521 = "BaseplateSteel","Y","N")</f>
        <v/>
      </c>
      <c r="D521">
        <f>OR(P521 = "Woods_Sureflex", P521 = "Falk_T10_Grid")</f>
        <v/>
      </c>
      <c r="E521">
        <f>IF(AND(C521="Y", D521=TRUE),"Y","N")</f>
        <v/>
      </c>
      <c r="F521" t="inlineStr">
        <is>
          <t>ConTab_BOM_KP_Baseplates_985</t>
        </is>
      </c>
      <c r="G521">
        <f>IF(E521="Y",F521,"")</f>
        <v/>
      </c>
      <c r="H521" s="273" t="inlineStr">
        <is>
          <t>4012-7_8-KP</t>
        </is>
      </c>
      <c r="I521" s="273" t="n"/>
      <c r="J521" s="273" t="n"/>
      <c r="K521" s="273" t="inlineStr">
        <is>
          <t>BaseplateSteel</t>
        </is>
      </c>
      <c r="L521" s="273" t="inlineStr">
        <is>
          <t>Baseplate_Steel</t>
        </is>
      </c>
      <c r="M521" s="273" t="inlineStr">
        <is>
          <t>Steel</t>
        </is>
      </c>
      <c r="N521" t="inlineStr">
        <is>
          <t>326T</t>
        </is>
      </c>
      <c r="O521" t="inlineStr">
        <is>
          <t>:No Drip Pan:Standard Drip Pan:</t>
        </is>
      </c>
      <c r="P521" s="235" t="inlineStr">
        <is>
          <t>Woods_Spacer</t>
        </is>
      </c>
      <c r="Q521" t="inlineStr">
        <is>
          <t>Woods 10SC</t>
        </is>
      </c>
      <c r="R521" t="n">
        <v>96700709</v>
      </c>
      <c r="S521" s="233" t="inlineStr">
        <is>
          <t>B102036</t>
        </is>
      </c>
      <c r="T521" s="233" t="n">
        <v>2255</v>
      </c>
      <c r="U521" s="233" t="inlineStr">
        <is>
          <t>Priced</t>
        </is>
      </c>
      <c r="V521" s="273" t="inlineStr">
        <is>
          <t>LT028</t>
        </is>
      </c>
      <c r="W521" t="n">
        <v>240</v>
      </c>
    </row>
    <row r="522">
      <c r="B522" t="n">
        <v>986</v>
      </c>
      <c r="C522">
        <f>IF(K522 = "BaseplateSteel","Y","N")</f>
        <v/>
      </c>
      <c r="D522">
        <f>OR(P522 = "Woods_Sureflex", P522 = "Falk_T10_Grid")</f>
        <v/>
      </c>
      <c r="E522">
        <f>IF(AND(C522="Y", D522=TRUE),"Y","N")</f>
        <v/>
      </c>
      <c r="F522" t="inlineStr">
        <is>
          <t>ConTab_BOM_KP_Baseplates_986</t>
        </is>
      </c>
      <c r="G522">
        <f>IF(E522="Y",F522,"")</f>
        <v/>
      </c>
      <c r="H522" s="273" t="inlineStr">
        <is>
          <t>4012-7_8-KP</t>
        </is>
      </c>
      <c r="I522" s="273" t="n"/>
      <c r="J522" s="273" t="n"/>
      <c r="K522" s="273" t="inlineStr">
        <is>
          <t>BaseplateSteel</t>
        </is>
      </c>
      <c r="L522" s="273" t="inlineStr">
        <is>
          <t>Baseplate_Steel</t>
        </is>
      </c>
      <c r="M522" s="273" t="inlineStr">
        <is>
          <t>Steel</t>
        </is>
      </c>
      <c r="N522" t="inlineStr">
        <is>
          <t>324TS</t>
        </is>
      </c>
      <c r="O522" t="inlineStr">
        <is>
          <t>:No Drip Pan:Standard Drip Pan:</t>
        </is>
      </c>
      <c r="P522" s="235" t="inlineStr">
        <is>
          <t>Woods_Spacer</t>
        </is>
      </c>
      <c r="Q522" t="inlineStr">
        <is>
          <t>Woods 9SC</t>
        </is>
      </c>
      <c r="R522" t="n">
        <v>96700710</v>
      </c>
      <c r="S522" s="233" t="inlineStr">
        <is>
          <t>B102037</t>
        </is>
      </c>
      <c r="T522" s="233" t="n">
        <v>2186</v>
      </c>
      <c r="U522" s="233" t="inlineStr">
        <is>
          <t>Priced</t>
        </is>
      </c>
      <c r="V522" s="273" t="inlineStr">
        <is>
          <t>LT028</t>
        </is>
      </c>
      <c r="W522" t="n">
        <v>240</v>
      </c>
    </row>
    <row r="523">
      <c r="B523" t="n">
        <v>987</v>
      </c>
      <c r="C523">
        <f>IF(K523 = "BaseplateSteel","Y","N")</f>
        <v/>
      </c>
      <c r="D523">
        <f>OR(P523 = "Woods_Sureflex", P523 = "Falk_T10_Grid")</f>
        <v/>
      </c>
      <c r="E523">
        <f>IF(AND(C523="Y", D523=TRUE),"Y","N")</f>
        <v/>
      </c>
      <c r="F523" t="inlineStr">
        <is>
          <t>ConTab_BOM_KP_Baseplates_987</t>
        </is>
      </c>
      <c r="G523">
        <f>IF(E523="Y",F523,"")</f>
        <v/>
      </c>
      <c r="H523" s="273" t="inlineStr">
        <is>
          <t>4012-7_8-KP</t>
        </is>
      </c>
      <c r="I523" s="273" t="n"/>
      <c r="J523" s="273" t="n"/>
      <c r="K523" s="273" t="inlineStr">
        <is>
          <t>BaseplateSteel</t>
        </is>
      </c>
      <c r="L523" s="273" t="inlineStr">
        <is>
          <t>Baseplate_Steel</t>
        </is>
      </c>
      <c r="M523" s="273" t="inlineStr">
        <is>
          <t>Steel</t>
        </is>
      </c>
      <c r="N523" t="inlineStr">
        <is>
          <t>326TS</t>
        </is>
      </c>
      <c r="O523" t="inlineStr">
        <is>
          <t>:No Drip Pan:Standard Drip Pan:</t>
        </is>
      </c>
      <c r="P523" s="235" t="inlineStr">
        <is>
          <t>Woods_Spacer</t>
        </is>
      </c>
      <c r="Q523" t="inlineStr">
        <is>
          <t>Woods 9SC</t>
        </is>
      </c>
      <c r="R523" t="n">
        <v>96700710</v>
      </c>
      <c r="S523" s="233" t="inlineStr">
        <is>
          <t>B102037</t>
        </is>
      </c>
      <c r="T523" s="233" t="n">
        <v>2186</v>
      </c>
      <c r="U523" s="233" t="inlineStr">
        <is>
          <t>Priced</t>
        </is>
      </c>
      <c r="V523" s="273" t="inlineStr">
        <is>
          <t>LT028</t>
        </is>
      </c>
      <c r="W523" t="n">
        <v>240</v>
      </c>
    </row>
    <row r="524">
      <c r="B524" t="n">
        <v>988</v>
      </c>
      <c r="C524">
        <f>IF(K524 = "BaseplateSteel","Y","N")</f>
        <v/>
      </c>
      <c r="D524">
        <f>OR(P524 = "Woods_Sureflex", P524 = "Falk_T10_Grid")</f>
        <v/>
      </c>
      <c r="E524">
        <f>IF(AND(C524="Y", D524=TRUE),"Y","N")</f>
        <v/>
      </c>
      <c r="F524" t="inlineStr">
        <is>
          <t>ConTab_BOM_KP_Baseplates_988</t>
        </is>
      </c>
      <c r="G524">
        <f>IF(E524="Y",F524,"")</f>
        <v/>
      </c>
      <c r="H524" s="273" t="inlineStr">
        <is>
          <t>4012-7_8-KP</t>
        </is>
      </c>
      <c r="I524" s="273" t="n"/>
      <c r="J524" s="273" t="n"/>
      <c r="K524" s="273" t="inlineStr">
        <is>
          <t>BaseplateSteel</t>
        </is>
      </c>
      <c r="L524" s="273" t="inlineStr">
        <is>
          <t>Baseplate_Steel</t>
        </is>
      </c>
      <c r="M524" s="273" t="inlineStr">
        <is>
          <t>Steel</t>
        </is>
      </c>
      <c r="N524" t="inlineStr">
        <is>
          <t>213T</t>
        </is>
      </c>
      <c r="O524" t="inlineStr">
        <is>
          <t>:No Drip Pan:Standard Drip Pan:</t>
        </is>
      </c>
      <c r="P524" s="235" t="inlineStr">
        <is>
          <t>Falk_Spacer</t>
        </is>
      </c>
      <c r="Q524" t="inlineStr">
        <is>
          <t>Falk 1040T31</t>
        </is>
      </c>
      <c r="R524" t="n">
        <v>96700711</v>
      </c>
      <c r="S524" s="233" t="inlineStr">
        <is>
          <t>B102038</t>
        </is>
      </c>
      <c r="T524" s="233" t="n">
        <v>1912</v>
      </c>
      <c r="U524" s="233" t="inlineStr">
        <is>
          <t>Priced</t>
        </is>
      </c>
      <c r="V524" s="273" t="inlineStr">
        <is>
          <t>LT028</t>
        </is>
      </c>
      <c r="W524" t="n">
        <v>70</v>
      </c>
    </row>
    <row r="525">
      <c r="B525" t="n">
        <v>989</v>
      </c>
      <c r="C525">
        <f>IF(K525 = "BaseplateSteel","Y","N")</f>
        <v/>
      </c>
      <c r="D525">
        <f>OR(P525 = "Woods_Sureflex", P525 = "Falk_T10_Grid")</f>
        <v/>
      </c>
      <c r="E525">
        <f>IF(AND(C525="Y", D525=TRUE),"Y","N")</f>
        <v/>
      </c>
      <c r="F525" t="inlineStr">
        <is>
          <t>ConTab_BOM_KP_Baseplates_989</t>
        </is>
      </c>
      <c r="G525">
        <f>IF(E525="Y",F525,"")</f>
        <v/>
      </c>
      <c r="H525" s="273" t="inlineStr">
        <is>
          <t>4012-7_8-KP</t>
        </is>
      </c>
      <c r="I525" s="273" t="n"/>
      <c r="J525" s="273" t="n"/>
      <c r="K525" s="273" t="inlineStr">
        <is>
          <t>BaseplateSteel</t>
        </is>
      </c>
      <c r="L525" s="273" t="inlineStr">
        <is>
          <t>Baseplate_Steel</t>
        </is>
      </c>
      <c r="M525" s="273" t="inlineStr">
        <is>
          <t>Steel</t>
        </is>
      </c>
      <c r="N525" t="inlineStr">
        <is>
          <t>215T</t>
        </is>
      </c>
      <c r="O525" t="inlineStr">
        <is>
          <t>:No Drip Pan:Standard Drip Pan:</t>
        </is>
      </c>
      <c r="P525" s="235" t="inlineStr">
        <is>
          <t>Falk_Spacer</t>
        </is>
      </c>
      <c r="Q525" t="inlineStr">
        <is>
          <t>Falk 1040T31</t>
        </is>
      </c>
      <c r="R525" t="n">
        <v>96700711</v>
      </c>
      <c r="S525" s="233" t="inlineStr">
        <is>
          <t>B102038</t>
        </is>
      </c>
      <c r="T525" s="233" t="n">
        <v>1912</v>
      </c>
      <c r="U525" s="233" t="inlineStr">
        <is>
          <t>Priced</t>
        </is>
      </c>
      <c r="V525" s="273" t="inlineStr">
        <is>
          <t>LT028</t>
        </is>
      </c>
      <c r="W525" t="n">
        <v>70</v>
      </c>
    </row>
    <row r="526">
      <c r="B526" t="n">
        <v>990</v>
      </c>
      <c r="C526">
        <f>IF(K526 = "BaseplateSteel","Y","N")</f>
        <v/>
      </c>
      <c r="D526">
        <f>OR(P526 = "Woods_Sureflex", P526 = "Falk_T10_Grid")</f>
        <v/>
      </c>
      <c r="E526">
        <f>IF(AND(C526="Y", D526=TRUE),"Y","N")</f>
        <v/>
      </c>
      <c r="F526" t="inlineStr">
        <is>
          <t>ConTab_BOM_KP_Baseplates_990</t>
        </is>
      </c>
      <c r="G526">
        <f>IF(E526="Y",F526,"")</f>
        <v/>
      </c>
      <c r="H526" s="273" t="inlineStr">
        <is>
          <t>4012-7_8-KP</t>
        </is>
      </c>
      <c r="I526" s="273" t="n"/>
      <c r="J526" s="273" t="n"/>
      <c r="K526" s="273" t="inlineStr">
        <is>
          <t>BaseplateSteel</t>
        </is>
      </c>
      <c r="L526" s="273" t="inlineStr">
        <is>
          <t>Baseplate_Steel</t>
        </is>
      </c>
      <c r="M526" s="273" t="inlineStr">
        <is>
          <t>Steel</t>
        </is>
      </c>
      <c r="N526" t="inlineStr">
        <is>
          <t>254T</t>
        </is>
      </c>
      <c r="O526" t="inlineStr">
        <is>
          <t>:No Drip Pan:Standard Drip Pan:</t>
        </is>
      </c>
      <c r="P526" s="235" t="inlineStr">
        <is>
          <t>Falk_Spacer</t>
        </is>
      </c>
      <c r="Q526" t="inlineStr">
        <is>
          <t>Falk 1040T31</t>
        </is>
      </c>
      <c r="R526" t="n">
        <v>96700712</v>
      </c>
      <c r="S526" s="233" t="inlineStr">
        <is>
          <t>B102039</t>
        </is>
      </c>
      <c r="T526" s="233" t="n">
        <v>1983</v>
      </c>
      <c r="U526" s="233" t="inlineStr">
        <is>
          <t>Priced</t>
        </is>
      </c>
      <c r="V526" s="273" t="inlineStr">
        <is>
          <t>LT028</t>
        </is>
      </c>
      <c r="W526" t="n">
        <v>135</v>
      </c>
    </row>
    <row r="527">
      <c r="B527" t="n">
        <v>991</v>
      </c>
      <c r="C527">
        <f>IF(K527 = "BaseplateSteel","Y","N")</f>
        <v/>
      </c>
      <c r="D527">
        <f>OR(P527 = "Woods_Sureflex", P527 = "Falk_T10_Grid")</f>
        <v/>
      </c>
      <c r="E527">
        <f>IF(AND(C527="Y", D527=TRUE),"Y","N")</f>
        <v/>
      </c>
      <c r="F527" t="inlineStr">
        <is>
          <t>ConTab_BOM_KP_Baseplates_991</t>
        </is>
      </c>
      <c r="G527">
        <f>IF(E527="Y",F527,"")</f>
        <v/>
      </c>
      <c r="H527" s="273" t="inlineStr">
        <is>
          <t>4012-7_8-KP</t>
        </is>
      </c>
      <c r="I527" s="273" t="n"/>
      <c r="J527" s="273" t="n"/>
      <c r="K527" s="273" t="inlineStr">
        <is>
          <t>BaseplateSteel</t>
        </is>
      </c>
      <c r="L527" s="273" t="inlineStr">
        <is>
          <t>Baseplate_Steel</t>
        </is>
      </c>
      <c r="M527" s="273" t="inlineStr">
        <is>
          <t>Steel</t>
        </is>
      </c>
      <c r="N527" t="inlineStr">
        <is>
          <t>256T</t>
        </is>
      </c>
      <c r="O527" t="inlineStr">
        <is>
          <t>:No Drip Pan:Standard Drip Pan:</t>
        </is>
      </c>
      <c r="P527" s="235" t="inlineStr">
        <is>
          <t>Falk_Spacer</t>
        </is>
      </c>
      <c r="Q527" t="inlineStr">
        <is>
          <t>Falk 1040T31</t>
        </is>
      </c>
      <c r="R527" t="n">
        <v>96700712</v>
      </c>
      <c r="S527" s="233" t="inlineStr">
        <is>
          <t>B102039</t>
        </is>
      </c>
      <c r="T527" s="233" t="n">
        <v>1983</v>
      </c>
      <c r="U527" s="233" t="inlineStr">
        <is>
          <t>Priced</t>
        </is>
      </c>
      <c r="V527" s="273" t="inlineStr">
        <is>
          <t>LT028</t>
        </is>
      </c>
      <c r="W527" t="n">
        <v>135</v>
      </c>
    </row>
    <row r="528">
      <c r="B528" t="n">
        <v>992</v>
      </c>
      <c r="C528">
        <f>IF(K528 = "BaseplateSteel","Y","N")</f>
        <v/>
      </c>
      <c r="D528">
        <f>OR(P528 = "Woods_Sureflex", P528 = "Falk_T10_Grid")</f>
        <v/>
      </c>
      <c r="E528">
        <f>IF(AND(C528="Y", D528=TRUE),"Y","N")</f>
        <v/>
      </c>
      <c r="F528" t="inlineStr">
        <is>
          <t>ConTab_BOM_KP_Baseplates_992</t>
        </is>
      </c>
      <c r="G528">
        <f>IF(E528="Y",F528,"")</f>
        <v/>
      </c>
      <c r="H528" s="273" t="inlineStr">
        <is>
          <t>4012-7_8-KP</t>
        </is>
      </c>
      <c r="I528" s="273" t="n"/>
      <c r="J528" s="273" t="n"/>
      <c r="K528" s="273" t="inlineStr">
        <is>
          <t>BaseplateSteel</t>
        </is>
      </c>
      <c r="L528" s="273" t="inlineStr">
        <is>
          <t>Baseplate_Steel</t>
        </is>
      </c>
      <c r="M528" s="273" t="inlineStr">
        <is>
          <t>Steel</t>
        </is>
      </c>
      <c r="N528" t="inlineStr">
        <is>
          <t>284T</t>
        </is>
      </c>
      <c r="O528" t="inlineStr">
        <is>
          <t>:No Drip Pan:Standard Drip Pan:</t>
        </is>
      </c>
      <c r="P528" s="235" t="inlineStr">
        <is>
          <t>Falk_Spacer</t>
        </is>
      </c>
      <c r="Q528" t="inlineStr">
        <is>
          <t>Falk 1050T31</t>
        </is>
      </c>
      <c r="R528" t="n">
        <v>96700713</v>
      </c>
      <c r="S528" s="233" t="inlineStr">
        <is>
          <t>B102040</t>
        </is>
      </c>
      <c r="T528" s="233" t="n">
        <v>2119</v>
      </c>
      <c r="U528" s="233" t="inlineStr">
        <is>
          <t>Priced</t>
        </is>
      </c>
      <c r="V528" s="273" t="inlineStr">
        <is>
          <t>LT028</t>
        </is>
      </c>
      <c r="W528" t="n">
        <v>200</v>
      </c>
    </row>
    <row r="529">
      <c r="B529" t="n">
        <v>993</v>
      </c>
      <c r="C529">
        <f>IF(K529 = "BaseplateSteel","Y","N")</f>
        <v/>
      </c>
      <c r="D529">
        <f>OR(P529 = "Woods_Sureflex", P529 = "Falk_T10_Grid")</f>
        <v/>
      </c>
      <c r="E529">
        <f>IF(AND(C529="Y", D529=TRUE),"Y","N")</f>
        <v/>
      </c>
      <c r="F529" t="inlineStr">
        <is>
          <t>ConTab_BOM_KP_Baseplates_993</t>
        </is>
      </c>
      <c r="G529">
        <f>IF(E529="Y",F529,"")</f>
        <v/>
      </c>
      <c r="H529" s="273" t="inlineStr">
        <is>
          <t>4012-7_8-KP</t>
        </is>
      </c>
      <c r="I529" s="273" t="n"/>
      <c r="J529" s="273" t="n"/>
      <c r="K529" s="273" t="inlineStr">
        <is>
          <t>BaseplateSteel</t>
        </is>
      </c>
      <c r="L529" s="273" t="inlineStr">
        <is>
          <t>Baseplate_Steel</t>
        </is>
      </c>
      <c r="M529" s="273" t="inlineStr">
        <is>
          <t>Steel</t>
        </is>
      </c>
      <c r="N529" t="inlineStr">
        <is>
          <t>286T</t>
        </is>
      </c>
      <c r="O529" t="inlineStr">
        <is>
          <t>:No Drip Pan:Standard Drip Pan:</t>
        </is>
      </c>
      <c r="P529" s="235" t="inlineStr">
        <is>
          <t>Falk_Spacer</t>
        </is>
      </c>
      <c r="Q529" t="inlineStr">
        <is>
          <t>Falk 1050T31</t>
        </is>
      </c>
      <c r="R529" t="n">
        <v>96700713</v>
      </c>
      <c r="S529" s="233" t="inlineStr">
        <is>
          <t>B102040</t>
        </is>
      </c>
      <c r="T529" s="233" t="n">
        <v>2119</v>
      </c>
      <c r="U529" s="233" t="inlineStr">
        <is>
          <t>Priced</t>
        </is>
      </c>
      <c r="V529" s="273" t="inlineStr">
        <is>
          <t>LT028</t>
        </is>
      </c>
      <c r="W529" t="n">
        <v>200</v>
      </c>
    </row>
    <row r="530">
      <c r="B530" t="n">
        <v>994</v>
      </c>
      <c r="C530">
        <f>IF(K530 = "BaseplateSteel","Y","N")</f>
        <v/>
      </c>
      <c r="D530">
        <f>OR(P530 = "Woods_Sureflex", P530 = "Falk_T10_Grid")</f>
        <v/>
      </c>
      <c r="E530">
        <f>IF(AND(C530="Y", D530=TRUE),"Y","N")</f>
        <v/>
      </c>
      <c r="F530" t="inlineStr">
        <is>
          <t>ConTab_BOM_KP_Baseplates_994</t>
        </is>
      </c>
      <c r="G530">
        <f>IF(E530="Y",F530,"")</f>
        <v/>
      </c>
      <c r="H530" s="273" t="inlineStr">
        <is>
          <t>4012-7_8-KP</t>
        </is>
      </c>
      <c r="I530" s="273" t="n"/>
      <c r="J530" s="273" t="n"/>
      <c r="K530" s="273" t="inlineStr">
        <is>
          <t>BaseplateSteel</t>
        </is>
      </c>
      <c r="L530" s="273" t="inlineStr">
        <is>
          <t>Baseplate_Steel</t>
        </is>
      </c>
      <c r="M530" s="273" t="inlineStr">
        <is>
          <t>Steel</t>
        </is>
      </c>
      <c r="N530" t="inlineStr">
        <is>
          <t>284TS</t>
        </is>
      </c>
      <c r="O530" t="inlineStr">
        <is>
          <t>:No Drip Pan:Standard Drip Pan:</t>
        </is>
      </c>
      <c r="P530" s="235" t="inlineStr">
        <is>
          <t>Falk_Spacer</t>
        </is>
      </c>
      <c r="Q530" t="inlineStr">
        <is>
          <t>Falk 1040T31</t>
        </is>
      </c>
      <c r="R530" t="n">
        <v>96700714</v>
      </c>
      <c r="S530" s="233" t="inlineStr">
        <is>
          <t>B102041</t>
        </is>
      </c>
      <c r="T530" s="233" t="n">
        <v>2050</v>
      </c>
      <c r="U530" s="233" t="inlineStr">
        <is>
          <t>Priced</t>
        </is>
      </c>
      <c r="V530" s="273" t="inlineStr">
        <is>
          <t>LT028</t>
        </is>
      </c>
      <c r="W530" t="n">
        <v>200</v>
      </c>
    </row>
    <row r="531">
      <c r="B531" t="n">
        <v>995</v>
      </c>
      <c r="C531">
        <f>IF(K531 = "BaseplateSteel","Y","N")</f>
        <v/>
      </c>
      <c r="D531">
        <f>OR(P531 = "Woods_Sureflex", P531 = "Falk_T10_Grid")</f>
        <v/>
      </c>
      <c r="E531">
        <f>IF(AND(C531="Y", D531=TRUE),"Y","N")</f>
        <v/>
      </c>
      <c r="F531" t="inlineStr">
        <is>
          <t>ConTab_BOM_KP_Baseplates_995</t>
        </is>
      </c>
      <c r="G531">
        <f>IF(E531="Y",F531,"")</f>
        <v/>
      </c>
      <c r="H531" s="273" t="inlineStr">
        <is>
          <t>4012-7_8-KP</t>
        </is>
      </c>
      <c r="I531" s="273" t="n"/>
      <c r="J531" s="273" t="n"/>
      <c r="K531" s="273" t="inlineStr">
        <is>
          <t>BaseplateSteel</t>
        </is>
      </c>
      <c r="L531" s="273" t="inlineStr">
        <is>
          <t>Baseplate_Steel</t>
        </is>
      </c>
      <c r="M531" s="273" t="inlineStr">
        <is>
          <t>Steel</t>
        </is>
      </c>
      <c r="N531" t="inlineStr">
        <is>
          <t>286TS</t>
        </is>
      </c>
      <c r="O531" t="inlineStr">
        <is>
          <t>:No Drip Pan:Standard Drip Pan:</t>
        </is>
      </c>
      <c r="P531" s="235" t="inlineStr">
        <is>
          <t>Falk_Spacer</t>
        </is>
      </c>
      <c r="Q531" t="inlineStr">
        <is>
          <t>Falk 1040T31</t>
        </is>
      </c>
      <c r="R531" t="n">
        <v>96700714</v>
      </c>
      <c r="S531" s="233" t="inlineStr">
        <is>
          <t>B102041</t>
        </is>
      </c>
      <c r="T531" s="233" t="n">
        <v>2050</v>
      </c>
      <c r="U531" s="233" t="inlineStr">
        <is>
          <t>Priced</t>
        </is>
      </c>
      <c r="V531" s="273" t="inlineStr">
        <is>
          <t>LT028</t>
        </is>
      </c>
      <c r="W531" t="n">
        <v>200</v>
      </c>
    </row>
    <row r="532">
      <c r="B532" t="n">
        <v>996</v>
      </c>
      <c r="C532">
        <f>IF(K532 = "BaseplateSteel","Y","N")</f>
        <v/>
      </c>
      <c r="D532">
        <f>OR(P532 = "Woods_Sureflex", P532 = "Falk_T10_Grid")</f>
        <v/>
      </c>
      <c r="E532">
        <f>IF(AND(C532="Y", D532=TRUE),"Y","N")</f>
        <v/>
      </c>
      <c r="F532" t="inlineStr">
        <is>
          <t>ConTab_BOM_KP_Baseplates_996</t>
        </is>
      </c>
      <c r="G532">
        <f>IF(E532="Y",F532,"")</f>
        <v/>
      </c>
      <c r="H532" s="273" t="inlineStr">
        <is>
          <t>4012-7_8-KP</t>
        </is>
      </c>
      <c r="I532" s="273" t="n"/>
      <c r="J532" s="273" t="n"/>
      <c r="K532" s="273" t="inlineStr">
        <is>
          <t>BaseplateSteel</t>
        </is>
      </c>
      <c r="L532" s="273" t="inlineStr">
        <is>
          <t>Baseplate_Steel</t>
        </is>
      </c>
      <c r="M532" s="273" t="inlineStr">
        <is>
          <t>Steel</t>
        </is>
      </c>
      <c r="N532" t="inlineStr">
        <is>
          <t>324T</t>
        </is>
      </c>
      <c r="O532" t="inlineStr">
        <is>
          <t>:No Drip Pan:Standard Drip Pan:</t>
        </is>
      </c>
      <c r="P532" s="235" t="inlineStr">
        <is>
          <t>Falk_Spacer</t>
        </is>
      </c>
      <c r="Q532" t="inlineStr">
        <is>
          <t>Falk 1060T31</t>
        </is>
      </c>
      <c r="R532" t="n">
        <v>96700715</v>
      </c>
      <c r="S532" s="233" t="inlineStr">
        <is>
          <t>B102042</t>
        </is>
      </c>
      <c r="T532" s="233" t="n">
        <v>2255</v>
      </c>
      <c r="U532" s="233" t="inlineStr">
        <is>
          <t>Priced</t>
        </is>
      </c>
      <c r="V532" s="273" t="inlineStr">
        <is>
          <t>LT028</t>
        </is>
      </c>
      <c r="W532" t="n">
        <v>240</v>
      </c>
    </row>
    <row r="533">
      <c r="B533" t="n">
        <v>997</v>
      </c>
      <c r="C533">
        <f>IF(K533 = "BaseplateSteel","Y","N")</f>
        <v/>
      </c>
      <c r="D533">
        <f>OR(P533 = "Woods_Sureflex", P533 = "Falk_T10_Grid")</f>
        <v/>
      </c>
      <c r="E533">
        <f>IF(AND(C533="Y", D533=TRUE),"Y","N")</f>
        <v/>
      </c>
      <c r="F533" t="inlineStr">
        <is>
          <t>ConTab_BOM_KP_Baseplates_997</t>
        </is>
      </c>
      <c r="G533">
        <f>IF(E533="Y",F533,"")</f>
        <v/>
      </c>
      <c r="H533" s="273" t="inlineStr">
        <is>
          <t>4012-7_8-KP</t>
        </is>
      </c>
      <c r="I533" s="273" t="n"/>
      <c r="J533" s="273" t="n"/>
      <c r="K533" s="273" t="inlineStr">
        <is>
          <t>BaseplateSteel</t>
        </is>
      </c>
      <c r="L533" s="273" t="inlineStr">
        <is>
          <t>Baseplate_Steel</t>
        </is>
      </c>
      <c r="M533" s="273" t="inlineStr">
        <is>
          <t>Steel</t>
        </is>
      </c>
      <c r="N533" t="inlineStr">
        <is>
          <t>326T</t>
        </is>
      </c>
      <c r="O533" t="inlineStr">
        <is>
          <t>:No Drip Pan:Standard Drip Pan:</t>
        </is>
      </c>
      <c r="P533" s="235" t="inlineStr">
        <is>
          <t>Falk_Spacer</t>
        </is>
      </c>
      <c r="Q533" t="inlineStr">
        <is>
          <t>Falk 1060T31</t>
        </is>
      </c>
      <c r="R533" t="n">
        <v>96700715</v>
      </c>
      <c r="S533" s="233" t="inlineStr">
        <is>
          <t>B102042</t>
        </is>
      </c>
      <c r="T533" s="233" t="n">
        <v>2255</v>
      </c>
      <c r="U533" s="233" t="inlineStr">
        <is>
          <t>Priced</t>
        </is>
      </c>
      <c r="V533" s="273" t="inlineStr">
        <is>
          <t>LT028</t>
        </is>
      </c>
      <c r="W533" t="n">
        <v>240</v>
      </c>
    </row>
    <row r="534">
      <c r="B534" t="n">
        <v>998</v>
      </c>
      <c r="C534">
        <f>IF(K534 = "BaseplateSteel","Y","N")</f>
        <v/>
      </c>
      <c r="D534">
        <f>OR(P534 = "Woods_Sureflex", P534 = "Falk_T10_Grid")</f>
        <v/>
      </c>
      <c r="E534">
        <f>IF(AND(C534="Y", D534=TRUE),"Y","N")</f>
        <v/>
      </c>
      <c r="F534" t="inlineStr">
        <is>
          <t>ConTab_BOM_KP_Baseplates_998</t>
        </is>
      </c>
      <c r="G534">
        <f>IF(E534="Y",F534,"")</f>
        <v/>
      </c>
      <c r="H534" s="273" t="inlineStr">
        <is>
          <t>4012-7_8-KP</t>
        </is>
      </c>
      <c r="I534" s="273" t="n"/>
      <c r="J534" s="273" t="n"/>
      <c r="K534" s="273" t="inlineStr">
        <is>
          <t>BaseplateSteel</t>
        </is>
      </c>
      <c r="L534" s="273" t="inlineStr">
        <is>
          <t>Baseplate_Steel</t>
        </is>
      </c>
      <c r="M534" s="273" t="inlineStr">
        <is>
          <t>Steel</t>
        </is>
      </c>
      <c r="N534" t="inlineStr">
        <is>
          <t>324TS</t>
        </is>
      </c>
      <c r="O534" t="inlineStr">
        <is>
          <t>:No Drip Pan:Standard Drip Pan:</t>
        </is>
      </c>
      <c r="P534" s="235" t="inlineStr">
        <is>
          <t>Falk_Spacer</t>
        </is>
      </c>
      <c r="Q534" t="inlineStr">
        <is>
          <t>Falk 1050T31</t>
        </is>
      </c>
      <c r="R534" t="n">
        <v>96700716</v>
      </c>
      <c r="S534" s="233" t="inlineStr">
        <is>
          <t>B102043</t>
        </is>
      </c>
      <c r="T534" s="233" t="n">
        <v>2186</v>
      </c>
      <c r="U534" s="233" t="inlineStr">
        <is>
          <t>Priced</t>
        </is>
      </c>
      <c r="V534" s="273" t="inlineStr">
        <is>
          <t>LT028</t>
        </is>
      </c>
      <c r="W534" t="n">
        <v>240</v>
      </c>
    </row>
    <row r="535">
      <c r="B535" t="n">
        <v>999</v>
      </c>
      <c r="C535">
        <f>IF(K535 = "BaseplateSteel","Y","N")</f>
        <v/>
      </c>
      <c r="D535">
        <f>OR(P535 = "Woods_Sureflex", P535 = "Falk_T10_Grid")</f>
        <v/>
      </c>
      <c r="E535">
        <f>IF(AND(C535="Y", D535=TRUE),"Y","N")</f>
        <v/>
      </c>
      <c r="F535" t="inlineStr">
        <is>
          <t>ConTab_BOM_KP_Baseplates_999</t>
        </is>
      </c>
      <c r="G535">
        <f>IF(E535="Y",F535,"")</f>
        <v/>
      </c>
      <c r="H535" s="273" t="inlineStr">
        <is>
          <t>4012-7_8-KP</t>
        </is>
      </c>
      <c r="I535" s="273" t="n"/>
      <c r="J535" s="273" t="n"/>
      <c r="K535" s="273" t="inlineStr">
        <is>
          <t>BaseplateSteel</t>
        </is>
      </c>
      <c r="L535" s="273" t="inlineStr">
        <is>
          <t>Baseplate_Steel</t>
        </is>
      </c>
      <c r="M535" s="273" t="inlineStr">
        <is>
          <t>Steel</t>
        </is>
      </c>
      <c r="N535" t="inlineStr">
        <is>
          <t>326TS</t>
        </is>
      </c>
      <c r="O535" t="inlineStr">
        <is>
          <t>:No Drip Pan:Standard Drip Pan:</t>
        </is>
      </c>
      <c r="P535" s="235" t="inlineStr">
        <is>
          <t>Falk_Spacer</t>
        </is>
      </c>
      <c r="Q535" t="inlineStr">
        <is>
          <t>Falk 1050T31</t>
        </is>
      </c>
      <c r="R535" t="n">
        <v>96700716</v>
      </c>
      <c r="S535" s="233" t="inlineStr">
        <is>
          <t>B102043</t>
        </is>
      </c>
      <c r="T535" s="233" t="n">
        <v>2186</v>
      </c>
      <c r="U535" s="233" t="inlineStr">
        <is>
          <t>Priced</t>
        </is>
      </c>
      <c r="V535" s="273" t="inlineStr">
        <is>
          <t>LT028</t>
        </is>
      </c>
      <c r="W535" t="n">
        <v>240</v>
      </c>
    </row>
    <row r="536">
      <c r="B536" t="n">
        <v>1000</v>
      </c>
      <c r="C536">
        <f>IF(K536 = "BaseplateSteel","Y","N")</f>
        <v/>
      </c>
      <c r="D536">
        <f>OR(P536 = "Woods_Sureflex", P536 = "Falk_T10_Grid")</f>
        <v/>
      </c>
      <c r="E536">
        <f>IF(AND(C536="Y", D536=TRUE),"Y","N")</f>
        <v/>
      </c>
      <c r="F536" t="inlineStr">
        <is>
          <t>ConTab_BOM_KP_Baseplates_1000</t>
        </is>
      </c>
      <c r="G536">
        <f>IF(E536="Y",F536,"")</f>
        <v/>
      </c>
      <c r="H536" s="273" t="inlineStr">
        <is>
          <t>4012-7_8-KP</t>
        </is>
      </c>
      <c r="I536" s="273" t="n"/>
      <c r="J536" s="273" t="n"/>
      <c r="K536" s="273" t="inlineStr">
        <is>
          <t>BaseplateSteel</t>
        </is>
      </c>
      <c r="L536" s="273" t="inlineStr">
        <is>
          <t>Baseplate_Steel</t>
        </is>
      </c>
      <c r="M536" s="273" t="inlineStr">
        <is>
          <t>Steel</t>
        </is>
      </c>
      <c r="N536" t="inlineStr">
        <is>
          <t>364TS</t>
        </is>
      </c>
      <c r="O536" t="inlineStr">
        <is>
          <t>:No Drip Pan:Standard Drip Pan:</t>
        </is>
      </c>
      <c r="P536" s="235" t="inlineStr">
        <is>
          <t>Falk_Spacer</t>
        </is>
      </c>
      <c r="Q536" t="inlineStr">
        <is>
          <t>Falk 1050T31</t>
        </is>
      </c>
      <c r="R536" t="n">
        <v>96700717</v>
      </c>
      <c r="S536" s="233" t="inlineStr">
        <is>
          <t>B102044</t>
        </is>
      </c>
      <c r="T536" s="233" t="n">
        <v>2322</v>
      </c>
      <c r="U536" s="233" t="inlineStr">
        <is>
          <t>Priced</t>
        </is>
      </c>
      <c r="V536" s="273" t="inlineStr">
        <is>
          <t>LT028</t>
        </is>
      </c>
      <c r="W536" t="n">
        <v>265</v>
      </c>
    </row>
    <row r="537">
      <c r="B537" t="n">
        <v>1001</v>
      </c>
      <c r="C537">
        <f>IF(K537 = "BaseplateSteel","Y","N")</f>
        <v/>
      </c>
      <c r="D537">
        <f>OR(P537 = "Woods_Sureflex", P537 = "Falk_T10_Grid")</f>
        <v/>
      </c>
      <c r="E537">
        <f>IF(AND(C537="Y", D537=TRUE),"Y","N")</f>
        <v/>
      </c>
      <c r="F537" t="inlineStr">
        <is>
          <t>ConTab_BOM_KP_Baseplates_1001</t>
        </is>
      </c>
      <c r="G537">
        <f>IF(E537="Y",F537,"")</f>
        <v/>
      </c>
      <c r="H537" s="273" t="inlineStr">
        <is>
          <t>4012-7_8-KP</t>
        </is>
      </c>
      <c r="I537" s="273" t="n"/>
      <c r="J537" s="273" t="n"/>
      <c r="K537" s="273" t="inlineStr">
        <is>
          <t>BaseplateSteel</t>
        </is>
      </c>
      <c r="L537" s="273" t="inlineStr">
        <is>
          <t>Baseplate_Steel</t>
        </is>
      </c>
      <c r="M537" s="273" t="inlineStr">
        <is>
          <t>Steel</t>
        </is>
      </c>
      <c r="N537" t="inlineStr">
        <is>
          <t>365TS</t>
        </is>
      </c>
      <c r="O537" t="inlineStr">
        <is>
          <t>:No Drip Pan:Standard Drip Pan:</t>
        </is>
      </c>
      <c r="P537" s="235" t="inlineStr">
        <is>
          <t>Falk_Spacer</t>
        </is>
      </c>
      <c r="Q537" t="inlineStr">
        <is>
          <t>Falk 1050T31</t>
        </is>
      </c>
      <c r="R537" t="n">
        <v>96700717</v>
      </c>
      <c r="S537" s="233" t="inlineStr">
        <is>
          <t>B102044</t>
        </is>
      </c>
      <c r="T537" s="233" t="n">
        <v>2322</v>
      </c>
      <c r="U537" s="233" t="inlineStr">
        <is>
          <t>Priced</t>
        </is>
      </c>
      <c r="V537" s="273" t="inlineStr">
        <is>
          <t>LT028</t>
        </is>
      </c>
      <c r="W537" t="n">
        <v>265</v>
      </c>
    </row>
    <row r="538">
      <c r="B538" t="n">
        <v>1002</v>
      </c>
      <c r="C538">
        <f>IF(K538 = "BaseplateSteel","Y","N")</f>
        <v/>
      </c>
      <c r="D538">
        <f>OR(P538 = "Woods_Sureflex", P538 = "Falk_T10_Grid")</f>
        <v/>
      </c>
      <c r="E538">
        <f>IF(AND(C538="Y", D538=TRUE),"Y","N")</f>
        <v/>
      </c>
      <c r="F538" t="inlineStr">
        <is>
          <t>ConTab_BOM_KP_Baseplates_1002</t>
        </is>
      </c>
      <c r="G538">
        <f>IF(E538="Y",F538,"")</f>
        <v/>
      </c>
      <c r="H538" s="273" t="inlineStr">
        <is>
          <t>4012-7_8-KP</t>
        </is>
      </c>
      <c r="I538" s="273" t="n"/>
      <c r="J538" s="273" t="n"/>
      <c r="K538" s="273" t="inlineStr">
        <is>
          <t>BaseplateSteel</t>
        </is>
      </c>
      <c r="L538" s="273" t="inlineStr">
        <is>
          <t>Baseplate_Steel</t>
        </is>
      </c>
      <c r="M538" s="273" t="inlineStr">
        <is>
          <t>Steel</t>
        </is>
      </c>
      <c r="N538" t="inlineStr">
        <is>
          <t>404TS</t>
        </is>
      </c>
      <c r="O538" t="inlineStr">
        <is>
          <t>:No Drip Pan:Standard Drip Pan:</t>
        </is>
      </c>
      <c r="P538" s="235" t="inlineStr">
        <is>
          <t>Falk_Spacer</t>
        </is>
      </c>
      <c r="Q538" t="inlineStr">
        <is>
          <t>Falk 1060T31</t>
        </is>
      </c>
      <c r="R538" t="n">
        <v>96700718</v>
      </c>
      <c r="S538" s="233" t="inlineStr">
        <is>
          <t>B102045</t>
        </is>
      </c>
      <c r="T538" s="233" t="n">
        <v>2730</v>
      </c>
      <c r="U538" s="233" t="inlineStr">
        <is>
          <t>Priced</t>
        </is>
      </c>
      <c r="V538" s="273" t="inlineStr">
        <is>
          <t>LT028</t>
        </is>
      </c>
      <c r="W538" t="n">
        <v>310</v>
      </c>
    </row>
    <row r="539">
      <c r="B539" t="n">
        <v>1003</v>
      </c>
      <c r="C539">
        <f>IF(K539 = "BaseplateSteel","Y","N")</f>
        <v/>
      </c>
      <c r="D539">
        <f>OR(P539 = "Woods_Sureflex", P539 = "Falk_T10_Grid")</f>
        <v/>
      </c>
      <c r="E539">
        <f>IF(AND(C539="Y", D539=TRUE),"Y","N")</f>
        <v/>
      </c>
      <c r="F539" t="inlineStr">
        <is>
          <t>ConTab_BOM_KP_Baseplates_1003</t>
        </is>
      </c>
      <c r="G539">
        <f>IF(E539="Y",F539,"")</f>
        <v/>
      </c>
      <c r="H539" s="273" t="inlineStr">
        <is>
          <t>4012-7_8-KP</t>
        </is>
      </c>
      <c r="I539" s="273" t="n"/>
      <c r="J539" s="273" t="n"/>
      <c r="K539" s="273" t="inlineStr">
        <is>
          <t>BaseplateSteel</t>
        </is>
      </c>
      <c r="L539" s="273" t="inlineStr">
        <is>
          <t>Baseplate_Steel</t>
        </is>
      </c>
      <c r="M539" s="273" t="inlineStr">
        <is>
          <t>Steel</t>
        </is>
      </c>
      <c r="N539" t="inlineStr">
        <is>
          <t>405TS</t>
        </is>
      </c>
      <c r="O539" t="inlineStr">
        <is>
          <t>:No Drip Pan:Standard Drip Pan:</t>
        </is>
      </c>
      <c r="P539" s="235" t="inlineStr">
        <is>
          <t>Falk_Spacer</t>
        </is>
      </c>
      <c r="Q539" t="inlineStr">
        <is>
          <t>Falk 1060T31</t>
        </is>
      </c>
      <c r="R539" t="n">
        <v>96700718</v>
      </c>
      <c r="S539" s="233" t="inlineStr">
        <is>
          <t>B102045</t>
        </is>
      </c>
      <c r="T539" s="233" t="n">
        <v>2730</v>
      </c>
      <c r="U539" s="233" t="inlineStr">
        <is>
          <t>Priced</t>
        </is>
      </c>
      <c r="V539" s="273" t="inlineStr">
        <is>
          <t>LT028</t>
        </is>
      </c>
      <c r="W539" t="n">
        <v>310</v>
      </c>
    </row>
    <row r="540">
      <c r="B540" t="n">
        <v>1004</v>
      </c>
      <c r="C540">
        <f>IF(K540 = "BaseplateSteel","Y","N")</f>
        <v/>
      </c>
      <c r="D540">
        <f>OR(P540 = "Woods_Sureflex", P540 = "Falk_T10_Grid")</f>
        <v/>
      </c>
      <c r="E540">
        <f>IF(AND(C540="Y", D540=TRUE),"Y","N")</f>
        <v/>
      </c>
      <c r="F540" t="inlineStr">
        <is>
          <t>ConTab_BOM_KP_Baseplates_1004</t>
        </is>
      </c>
      <c r="G540">
        <f>IF(E540="Y",F540,"")</f>
        <v/>
      </c>
      <c r="H540" s="273" t="inlineStr">
        <is>
          <t>4012-7_8-KP</t>
        </is>
      </c>
      <c r="I540" s="273" t="n"/>
      <c r="J540" s="273" t="n"/>
      <c r="K540" s="273" t="inlineStr">
        <is>
          <t>BaseplateSteel</t>
        </is>
      </c>
      <c r="L540" s="273" t="inlineStr">
        <is>
          <t>Baseplate_Steel</t>
        </is>
      </c>
      <c r="M540" s="273" t="inlineStr">
        <is>
          <t>Steel</t>
        </is>
      </c>
      <c r="N540" t="inlineStr">
        <is>
          <t>444TS</t>
        </is>
      </c>
      <c r="O540" t="inlineStr">
        <is>
          <t>:No Drip Pan:Standard Drip Pan:</t>
        </is>
      </c>
      <c r="P540" s="235" t="inlineStr">
        <is>
          <t>Falk_Spacer</t>
        </is>
      </c>
      <c r="Q540" t="inlineStr">
        <is>
          <t>Falk 1070T31</t>
        </is>
      </c>
      <c r="R540" t="n">
        <v>96700719</v>
      </c>
      <c r="S540" s="233" t="inlineStr">
        <is>
          <t>B102046</t>
        </is>
      </c>
      <c r="T540" s="233" t="n">
        <v>4229</v>
      </c>
      <c r="U540" s="233" t="inlineStr">
        <is>
          <t>Priced</t>
        </is>
      </c>
      <c r="V540" s="273" t="inlineStr">
        <is>
          <t>LT028</t>
        </is>
      </c>
      <c r="W540" t="n">
        <v>420</v>
      </c>
    </row>
    <row r="541">
      <c r="B541" t="n">
        <v>1005</v>
      </c>
      <c r="C541">
        <f>IF(K541 = "BaseplateSteel","Y","N")</f>
        <v/>
      </c>
      <c r="D541">
        <f>OR(P541 = "Woods_Sureflex", P541 = "Falk_T10_Grid")</f>
        <v/>
      </c>
      <c r="E541">
        <f>IF(AND(C541="Y", D541=TRUE),"Y","N")</f>
        <v/>
      </c>
      <c r="F541" t="inlineStr">
        <is>
          <t>ConTab_BOM_KP_Baseplates_1005</t>
        </is>
      </c>
      <c r="G541">
        <f>IF(E541="Y",F541,"")</f>
        <v/>
      </c>
      <c r="H541" s="273" t="inlineStr">
        <is>
          <t>4012-7_8-KP</t>
        </is>
      </c>
      <c r="I541" s="273" t="n"/>
      <c r="J541" s="273" t="n"/>
      <c r="K541" s="273" t="inlineStr">
        <is>
          <t>BaseplateSteel</t>
        </is>
      </c>
      <c r="L541" s="273" t="inlineStr">
        <is>
          <t>Baseplate_Steel</t>
        </is>
      </c>
      <c r="M541" s="273" t="inlineStr">
        <is>
          <t>Steel</t>
        </is>
      </c>
      <c r="N541" t="inlineStr">
        <is>
          <t>445TS</t>
        </is>
      </c>
      <c r="O541" t="inlineStr">
        <is>
          <t>:No Drip Pan:Standard Drip Pan:</t>
        </is>
      </c>
      <c r="P541" s="235" t="inlineStr">
        <is>
          <t>Falk_Spacer</t>
        </is>
      </c>
      <c r="Q541" t="inlineStr">
        <is>
          <t>Falk 1070T31</t>
        </is>
      </c>
      <c r="R541" t="n">
        <v>96700719</v>
      </c>
      <c r="S541" s="233" t="inlineStr">
        <is>
          <t>B102047</t>
        </is>
      </c>
      <c r="T541" s="233" t="n">
        <v>4229</v>
      </c>
      <c r="U541" s="233" t="inlineStr">
        <is>
          <t>Priced</t>
        </is>
      </c>
      <c r="V541" s="273" t="inlineStr">
        <is>
          <t>LT028</t>
        </is>
      </c>
      <c r="W541" t="n">
        <v>420</v>
      </c>
    </row>
    <row r="542">
      <c r="B542" t="n">
        <v>1006</v>
      </c>
      <c r="C542">
        <f>IF(K542 = "BaseplateSteel","Y","N")</f>
        <v/>
      </c>
      <c r="D542">
        <f>OR(P542 = "Woods_Sureflex", P542 = "Falk_T10_Grid")</f>
        <v/>
      </c>
      <c r="E542">
        <f>IF(AND(C542="Y", D542=TRUE),"Y","N")</f>
        <v/>
      </c>
      <c r="F542" t="inlineStr">
        <is>
          <t>ConTab_BOM_KP_Baseplates_1006</t>
        </is>
      </c>
      <c r="G542">
        <f>IF(E542="Y",F542,"")</f>
        <v/>
      </c>
      <c r="H542" s="273" t="inlineStr">
        <is>
          <t>4012-7_8-KP</t>
        </is>
      </c>
      <c r="I542" s="273" t="n"/>
      <c r="J542" s="273" t="n"/>
      <c r="K542" s="273" t="inlineStr">
        <is>
          <t>BaseplateSteel</t>
        </is>
      </c>
      <c r="L542" s="273" t="inlineStr">
        <is>
          <t>Baseplate_Steel</t>
        </is>
      </c>
      <c r="M542" s="273" t="inlineStr">
        <is>
          <t>Steel</t>
        </is>
      </c>
      <c r="N542" t="inlineStr">
        <is>
          <t>447TS</t>
        </is>
      </c>
      <c r="O542" t="inlineStr">
        <is>
          <t>:No Drip Pan:Standard Drip Pan:</t>
        </is>
      </c>
      <c r="P542" s="235" t="inlineStr">
        <is>
          <t>Falk_Spacer</t>
        </is>
      </c>
      <c r="Q542" t="inlineStr">
        <is>
          <t>Falk 1070T31</t>
        </is>
      </c>
      <c r="R542" t="inlineStr">
        <is>
          <t>RTF</t>
        </is>
      </c>
      <c r="S542" s="233" t="inlineStr">
        <is>
          <t>B102048</t>
        </is>
      </c>
      <c r="T542" s="233" t="n">
        <v>4771</v>
      </c>
      <c r="U542" s="233" t="inlineStr">
        <is>
          <t>Priced</t>
        </is>
      </c>
      <c r="V542" s="273" t="inlineStr">
        <is>
          <t>LT028</t>
        </is>
      </c>
      <c r="W542" t="n">
        <v>600</v>
      </c>
    </row>
    <row r="543">
      <c r="B543" t="n">
        <v>1026</v>
      </c>
      <c r="C543">
        <f>IF(K543 = "BaseplateSteel","Y","N")</f>
        <v/>
      </c>
      <c r="D543">
        <f>OR(P543 = "Woods_Sureflex", P543 = "Falk_T10_Grid")</f>
        <v/>
      </c>
      <c r="E543">
        <f>IF(AND(C543="Y", D543=TRUE),"Y","N")</f>
        <v/>
      </c>
      <c r="F543" t="inlineStr">
        <is>
          <t>ConTab_BOM_KP_Baseplates_1026</t>
        </is>
      </c>
      <c r="G543">
        <f>IF(E543="Y",F543,"")</f>
        <v/>
      </c>
      <c r="H543" s="273" t="inlineStr">
        <is>
          <t>4012-7_8-KP</t>
        </is>
      </c>
      <c r="I543" s="273" t="n"/>
      <c r="J543" s="273" t="n"/>
      <c r="K543" s="273" t="inlineStr">
        <is>
          <t>BaseplateSteel</t>
        </is>
      </c>
      <c r="L543" s="273" t="inlineStr">
        <is>
          <t>Baseplate_Steel</t>
        </is>
      </c>
      <c r="M543" s="273" t="inlineStr">
        <is>
          <t>Steel</t>
        </is>
      </c>
      <c r="N543" t="inlineStr">
        <is>
          <t>213T</t>
        </is>
      </c>
      <c r="O543" t="inlineStr">
        <is>
          <t>:Extended Drip Pan:</t>
        </is>
      </c>
      <c r="P543" s="235" t="inlineStr">
        <is>
          <t>Woods_Sureflex</t>
        </is>
      </c>
      <c r="Q543" t="inlineStr">
        <is>
          <t>Woods 7S</t>
        </is>
      </c>
      <c r="R543" t="inlineStr">
        <is>
          <t>RTF</t>
        </is>
      </c>
      <c r="S543" s="233" t="inlineStr">
        <is>
          <t>B102060</t>
        </is>
      </c>
      <c r="T543" s="233" t="n">
        <v>1560</v>
      </c>
      <c r="U543" s="233" t="inlineStr">
        <is>
          <t>Priced</t>
        </is>
      </c>
      <c r="V543" s="273" t="inlineStr">
        <is>
          <t>LT028</t>
        </is>
      </c>
      <c r="W543" t="n">
        <v>70</v>
      </c>
    </row>
    <row r="544">
      <c r="B544" t="n">
        <v>1027</v>
      </c>
      <c r="C544">
        <f>IF(K544 = "BaseplateSteel","Y","N")</f>
        <v/>
      </c>
      <c r="D544">
        <f>OR(P544 = "Woods_Sureflex", P544 = "Falk_T10_Grid")</f>
        <v/>
      </c>
      <c r="E544">
        <f>IF(AND(C544="Y", D544=TRUE),"Y","N")</f>
        <v/>
      </c>
      <c r="F544" t="inlineStr">
        <is>
          <t>ConTab_BOM_KP_Baseplates_1027</t>
        </is>
      </c>
      <c r="G544">
        <f>IF(E544="Y",F544,"")</f>
        <v/>
      </c>
      <c r="H544" s="273" t="inlineStr">
        <is>
          <t>4012-7_8-KP</t>
        </is>
      </c>
      <c r="I544" s="273" t="n"/>
      <c r="J544" s="273" t="n"/>
      <c r="K544" s="273" t="inlineStr">
        <is>
          <t>BaseplateSteel</t>
        </is>
      </c>
      <c r="L544" s="273" t="inlineStr">
        <is>
          <t>Baseplate_Steel</t>
        </is>
      </c>
      <c r="M544" s="273" t="inlineStr">
        <is>
          <t>Steel</t>
        </is>
      </c>
      <c r="N544" t="inlineStr">
        <is>
          <t>215T</t>
        </is>
      </c>
      <c r="O544" t="inlineStr">
        <is>
          <t>:Extended Drip Pan:</t>
        </is>
      </c>
      <c r="P544" s="235" t="inlineStr">
        <is>
          <t>Woods_Sureflex</t>
        </is>
      </c>
      <c r="Q544" t="inlineStr">
        <is>
          <t>Woods 7S</t>
        </is>
      </c>
      <c r="R544" t="inlineStr">
        <is>
          <t>RTF</t>
        </is>
      </c>
      <c r="S544" s="233" t="inlineStr">
        <is>
          <t>B102060</t>
        </is>
      </c>
      <c r="T544" s="233" t="n">
        <v>1560</v>
      </c>
      <c r="U544" s="233" t="inlineStr">
        <is>
          <t>Priced</t>
        </is>
      </c>
      <c r="V544" s="273" t="inlineStr">
        <is>
          <t>LT028</t>
        </is>
      </c>
      <c r="W544" t="n">
        <v>70</v>
      </c>
    </row>
    <row r="545">
      <c r="B545" t="n">
        <v>1028</v>
      </c>
      <c r="C545">
        <f>IF(K545 = "BaseplateSteel","Y","N")</f>
        <v/>
      </c>
      <c r="D545">
        <f>OR(P545 = "Woods_Sureflex", P545 = "Falk_T10_Grid")</f>
        <v/>
      </c>
      <c r="E545">
        <f>IF(AND(C545="Y", D545=TRUE),"Y","N")</f>
        <v/>
      </c>
      <c r="F545" t="inlineStr">
        <is>
          <t>ConTab_BOM_KP_Baseplates_1028</t>
        </is>
      </c>
      <c r="G545">
        <f>IF(E545="Y",F545,"")</f>
        <v/>
      </c>
      <c r="H545" s="273" t="inlineStr">
        <is>
          <t>4012-7_8-KP</t>
        </is>
      </c>
      <c r="I545" s="273" t="n"/>
      <c r="J545" s="273" t="n"/>
      <c r="K545" s="273" t="inlineStr">
        <is>
          <t>BaseplateSteel</t>
        </is>
      </c>
      <c r="L545" s="273" t="inlineStr">
        <is>
          <t>Baseplate_Steel</t>
        </is>
      </c>
      <c r="M545" s="273" t="inlineStr">
        <is>
          <t>Steel</t>
        </is>
      </c>
      <c r="N545" t="inlineStr">
        <is>
          <t>254T</t>
        </is>
      </c>
      <c r="O545" t="inlineStr">
        <is>
          <t>:Extended Drip Pan:</t>
        </is>
      </c>
      <c r="P545" s="235" t="inlineStr">
        <is>
          <t>Woods_Sureflex</t>
        </is>
      </c>
      <c r="Q545" t="inlineStr">
        <is>
          <t>Woods 8S</t>
        </is>
      </c>
      <c r="R545" t="inlineStr">
        <is>
          <t>RTF</t>
        </is>
      </c>
      <c r="S545" s="233" t="inlineStr">
        <is>
          <t>B102061</t>
        </is>
      </c>
      <c r="T545" s="233" t="n">
        <v>1627</v>
      </c>
      <c r="U545" s="233" t="inlineStr">
        <is>
          <t>Priced</t>
        </is>
      </c>
      <c r="V545" s="273" t="inlineStr">
        <is>
          <t>LT028</t>
        </is>
      </c>
      <c r="W545" t="n">
        <v>135</v>
      </c>
    </row>
    <row r="546">
      <c r="B546" t="n">
        <v>1029</v>
      </c>
      <c r="C546">
        <f>IF(K546 = "BaseplateSteel","Y","N")</f>
        <v/>
      </c>
      <c r="D546">
        <f>OR(P546 = "Woods_Sureflex", P546 = "Falk_T10_Grid")</f>
        <v/>
      </c>
      <c r="E546">
        <f>IF(AND(C546="Y", D546=TRUE),"Y","N")</f>
        <v/>
      </c>
      <c r="F546" t="inlineStr">
        <is>
          <t>ConTab_BOM_KP_Baseplates_1029</t>
        </is>
      </c>
      <c r="G546">
        <f>IF(E546="Y",F546,"")</f>
        <v/>
      </c>
      <c r="H546" s="273" t="inlineStr">
        <is>
          <t>4012-7_8-KP</t>
        </is>
      </c>
      <c r="I546" s="273" t="n"/>
      <c r="J546" s="273" t="n"/>
      <c r="K546" s="273" t="inlineStr">
        <is>
          <t>BaseplateSteel</t>
        </is>
      </c>
      <c r="L546" s="273" t="inlineStr">
        <is>
          <t>Baseplate_Steel</t>
        </is>
      </c>
      <c r="M546" s="273" t="inlineStr">
        <is>
          <t>Steel</t>
        </is>
      </c>
      <c r="N546" t="inlineStr">
        <is>
          <t>256T</t>
        </is>
      </c>
      <c r="O546" t="inlineStr">
        <is>
          <t>:Extended Drip Pan:</t>
        </is>
      </c>
      <c r="P546" s="235" t="inlineStr">
        <is>
          <t>Woods_Sureflex</t>
        </is>
      </c>
      <c r="Q546" t="inlineStr">
        <is>
          <t>Woods 8S</t>
        </is>
      </c>
      <c r="R546" t="inlineStr">
        <is>
          <t>RTF</t>
        </is>
      </c>
      <c r="S546" s="233" t="inlineStr">
        <is>
          <t>B102061</t>
        </is>
      </c>
      <c r="T546" s="233" t="n">
        <v>1627</v>
      </c>
      <c r="U546" s="233" t="inlineStr">
        <is>
          <t>Priced</t>
        </is>
      </c>
      <c r="V546" s="273" t="inlineStr">
        <is>
          <t>LT028</t>
        </is>
      </c>
      <c r="W546" t="n">
        <v>135</v>
      </c>
    </row>
    <row r="547">
      <c r="B547" t="n">
        <v>1030</v>
      </c>
      <c r="C547">
        <f>IF(K547 = "BaseplateSteel","Y","N")</f>
        <v/>
      </c>
      <c r="D547">
        <f>OR(P547 = "Woods_Sureflex", P547 = "Falk_T10_Grid")</f>
        <v/>
      </c>
      <c r="E547">
        <f>IF(AND(C547="Y", D547=TRUE),"Y","N")</f>
        <v/>
      </c>
      <c r="F547" t="inlineStr">
        <is>
          <t>ConTab_BOM_KP_Baseplates_1030</t>
        </is>
      </c>
      <c r="G547">
        <f>IF(E547="Y",F547,"")</f>
        <v/>
      </c>
      <c r="H547" s="273" t="inlineStr">
        <is>
          <t>4012-7_8-KP</t>
        </is>
      </c>
      <c r="I547" s="273" t="n"/>
      <c r="J547" s="273" t="n"/>
      <c r="K547" s="273" t="inlineStr">
        <is>
          <t>BaseplateSteel</t>
        </is>
      </c>
      <c r="L547" s="273" t="inlineStr">
        <is>
          <t>Baseplate_Steel</t>
        </is>
      </c>
      <c r="M547" s="273" t="inlineStr">
        <is>
          <t>Steel</t>
        </is>
      </c>
      <c r="N547" t="inlineStr">
        <is>
          <t>284T</t>
        </is>
      </c>
      <c r="O547" t="inlineStr">
        <is>
          <t>:Extended Drip Pan:</t>
        </is>
      </c>
      <c r="P547" s="235" t="inlineStr">
        <is>
          <t>Woods_Sureflex</t>
        </is>
      </c>
      <c r="Q547" t="inlineStr">
        <is>
          <t>Woods 9S</t>
        </is>
      </c>
      <c r="R547" t="inlineStr">
        <is>
          <t>RTF</t>
        </is>
      </c>
      <c r="S547" s="233" t="inlineStr">
        <is>
          <t>B102062</t>
        </is>
      </c>
      <c r="T547" s="233" t="n">
        <v>1762</v>
      </c>
      <c r="U547" s="233" t="inlineStr">
        <is>
          <t>Priced</t>
        </is>
      </c>
      <c r="V547" s="273" t="inlineStr">
        <is>
          <t>LT028</t>
        </is>
      </c>
      <c r="W547" t="n">
        <v>200</v>
      </c>
    </row>
    <row r="548">
      <c r="B548" t="n">
        <v>1031</v>
      </c>
      <c r="C548">
        <f>IF(K548 = "BaseplateSteel","Y","N")</f>
        <v/>
      </c>
      <c r="D548">
        <f>OR(P548 = "Woods_Sureflex", P548 = "Falk_T10_Grid")</f>
        <v/>
      </c>
      <c r="E548">
        <f>IF(AND(C548="Y", D548=TRUE),"Y","N")</f>
        <v/>
      </c>
      <c r="F548" t="inlineStr">
        <is>
          <t>ConTab_BOM_KP_Baseplates_1031</t>
        </is>
      </c>
      <c r="G548">
        <f>IF(E548="Y",F548,"")</f>
        <v/>
      </c>
      <c r="H548" s="273" t="inlineStr">
        <is>
          <t>4012-7_8-KP</t>
        </is>
      </c>
      <c r="I548" s="273" t="n"/>
      <c r="J548" s="273" t="n"/>
      <c r="K548" s="273" t="inlineStr">
        <is>
          <t>BaseplateSteel</t>
        </is>
      </c>
      <c r="L548" s="273" t="inlineStr">
        <is>
          <t>Baseplate_Steel</t>
        </is>
      </c>
      <c r="M548" s="273" t="inlineStr">
        <is>
          <t>Steel</t>
        </is>
      </c>
      <c r="N548" t="inlineStr">
        <is>
          <t>286T</t>
        </is>
      </c>
      <c r="O548" t="inlineStr">
        <is>
          <t>:Extended Drip Pan:</t>
        </is>
      </c>
      <c r="P548" s="235" t="inlineStr">
        <is>
          <t>Woods_Sureflex</t>
        </is>
      </c>
      <c r="Q548" t="inlineStr">
        <is>
          <t>Woods 9S</t>
        </is>
      </c>
      <c r="R548" t="inlineStr">
        <is>
          <t>RTF</t>
        </is>
      </c>
      <c r="S548" s="233" t="inlineStr">
        <is>
          <t>B102062</t>
        </is>
      </c>
      <c r="T548" s="233" t="n">
        <v>1762</v>
      </c>
      <c r="U548" s="233" t="inlineStr">
        <is>
          <t>Priced</t>
        </is>
      </c>
      <c r="V548" s="273" t="inlineStr">
        <is>
          <t>LT028</t>
        </is>
      </c>
      <c r="W548" t="n">
        <v>200</v>
      </c>
    </row>
    <row r="549">
      <c r="B549" t="n">
        <v>1032</v>
      </c>
      <c r="C549">
        <f>IF(K549 = "BaseplateSteel","Y","N")</f>
        <v/>
      </c>
      <c r="D549">
        <f>OR(P549 = "Woods_Sureflex", P549 = "Falk_T10_Grid")</f>
        <v/>
      </c>
      <c r="E549">
        <f>IF(AND(C549="Y", D549=TRUE),"Y","N")</f>
        <v/>
      </c>
      <c r="F549" t="inlineStr">
        <is>
          <t>ConTab_BOM_KP_Baseplates_1032</t>
        </is>
      </c>
      <c r="G549">
        <f>IF(E549="Y",F549,"")</f>
        <v/>
      </c>
      <c r="H549" s="273" t="inlineStr">
        <is>
          <t>4012-7_8-KP</t>
        </is>
      </c>
      <c r="I549" s="273" t="n"/>
      <c r="J549" s="273" t="n"/>
      <c r="K549" s="273" t="inlineStr">
        <is>
          <t>BaseplateSteel</t>
        </is>
      </c>
      <c r="L549" s="273" t="inlineStr">
        <is>
          <t>Baseplate_Steel</t>
        </is>
      </c>
      <c r="M549" s="273" t="inlineStr">
        <is>
          <t>Steel</t>
        </is>
      </c>
      <c r="N549" t="inlineStr">
        <is>
          <t>284TS</t>
        </is>
      </c>
      <c r="O549" t="inlineStr">
        <is>
          <t>:Extended Drip Pan:</t>
        </is>
      </c>
      <c r="P549" s="235" t="inlineStr">
        <is>
          <t>Woods_Sureflex</t>
        </is>
      </c>
      <c r="Q549" t="inlineStr">
        <is>
          <t>Woods 8S</t>
        </is>
      </c>
      <c r="R549" t="inlineStr">
        <is>
          <t>RTF</t>
        </is>
      </c>
      <c r="S549" s="233" t="inlineStr">
        <is>
          <t>B102063</t>
        </is>
      </c>
      <c r="T549" s="233" t="n">
        <v>1696</v>
      </c>
      <c r="U549" s="233" t="inlineStr">
        <is>
          <t>Priced</t>
        </is>
      </c>
      <c r="V549" s="273" t="inlineStr">
        <is>
          <t>LT028</t>
        </is>
      </c>
      <c r="W549" t="n">
        <v>200</v>
      </c>
    </row>
    <row r="550">
      <c r="B550" t="n">
        <v>1033</v>
      </c>
      <c r="C550">
        <f>IF(K550 = "BaseplateSteel","Y","N")</f>
        <v/>
      </c>
      <c r="D550">
        <f>OR(P550 = "Woods_Sureflex", P550 = "Falk_T10_Grid")</f>
        <v/>
      </c>
      <c r="E550">
        <f>IF(AND(C550="Y", D550=TRUE),"Y","N")</f>
        <v/>
      </c>
      <c r="F550" t="inlineStr">
        <is>
          <t>ConTab_BOM_KP_Baseplates_1033</t>
        </is>
      </c>
      <c r="G550">
        <f>IF(E550="Y",F550,"")</f>
        <v/>
      </c>
      <c r="H550" s="273" t="inlineStr">
        <is>
          <t>4012-7_8-KP</t>
        </is>
      </c>
      <c r="I550" s="273" t="n"/>
      <c r="J550" s="273" t="n"/>
      <c r="K550" s="273" t="inlineStr">
        <is>
          <t>BaseplateSteel</t>
        </is>
      </c>
      <c r="L550" s="273" t="inlineStr">
        <is>
          <t>Baseplate_Steel</t>
        </is>
      </c>
      <c r="M550" s="273" t="inlineStr">
        <is>
          <t>Steel</t>
        </is>
      </c>
      <c r="N550" t="inlineStr">
        <is>
          <t>286TS</t>
        </is>
      </c>
      <c r="O550" t="inlineStr">
        <is>
          <t>:Extended Drip Pan:</t>
        </is>
      </c>
      <c r="P550" s="235" t="inlineStr">
        <is>
          <t>Woods_Sureflex</t>
        </is>
      </c>
      <c r="Q550" t="inlineStr">
        <is>
          <t>Woods 8S</t>
        </is>
      </c>
      <c r="R550" t="inlineStr">
        <is>
          <t>RTF</t>
        </is>
      </c>
      <c r="S550" s="233" t="inlineStr">
        <is>
          <t>B102063</t>
        </is>
      </c>
      <c r="T550" s="233" t="n">
        <v>1696</v>
      </c>
      <c r="U550" s="233" t="inlineStr">
        <is>
          <t>Priced</t>
        </is>
      </c>
      <c r="V550" s="273" t="inlineStr">
        <is>
          <t>LT028</t>
        </is>
      </c>
      <c r="W550" t="n">
        <v>200</v>
      </c>
    </row>
    <row r="551">
      <c r="B551" t="n">
        <v>1034</v>
      </c>
      <c r="C551">
        <f>IF(K551 = "BaseplateSteel","Y","N")</f>
        <v/>
      </c>
      <c r="D551">
        <f>OR(P551 = "Woods_Sureflex", P551 = "Falk_T10_Grid")</f>
        <v/>
      </c>
      <c r="E551">
        <f>IF(AND(C551="Y", D551=TRUE),"Y","N")</f>
        <v/>
      </c>
      <c r="F551" t="inlineStr">
        <is>
          <t>ConTab_BOM_KP_Baseplates_1034</t>
        </is>
      </c>
      <c r="G551">
        <f>IF(E551="Y",F551,"")</f>
        <v/>
      </c>
      <c r="H551" s="273" t="inlineStr">
        <is>
          <t>4012-7_8-KP</t>
        </is>
      </c>
      <c r="I551" s="273" t="n"/>
      <c r="J551" s="273" t="n"/>
      <c r="K551" s="273" t="inlineStr">
        <is>
          <t>BaseplateSteel</t>
        </is>
      </c>
      <c r="L551" s="273" t="inlineStr">
        <is>
          <t>Baseplate_Steel</t>
        </is>
      </c>
      <c r="M551" s="273" t="inlineStr">
        <is>
          <t>Steel</t>
        </is>
      </c>
      <c r="N551" t="inlineStr">
        <is>
          <t>324T</t>
        </is>
      </c>
      <c r="O551" t="inlineStr">
        <is>
          <t>:Extended Drip Pan:</t>
        </is>
      </c>
      <c r="P551" s="235" t="inlineStr">
        <is>
          <t>Woods_Sureflex</t>
        </is>
      </c>
      <c r="Q551" t="inlineStr">
        <is>
          <t>Woods 10S</t>
        </is>
      </c>
      <c r="R551" t="inlineStr">
        <is>
          <t>RTF</t>
        </is>
      </c>
      <c r="S551" s="233" t="inlineStr">
        <is>
          <t>B102064</t>
        </is>
      </c>
      <c r="T551" s="233" t="n">
        <v>1899</v>
      </c>
      <c r="U551" s="233" t="inlineStr">
        <is>
          <t>Priced</t>
        </is>
      </c>
      <c r="V551" s="273" t="inlineStr">
        <is>
          <t>LT028</t>
        </is>
      </c>
      <c r="W551" t="n">
        <v>240</v>
      </c>
    </row>
    <row r="552">
      <c r="B552" t="n">
        <v>1035</v>
      </c>
      <c r="C552">
        <f>IF(K552 = "BaseplateSteel","Y","N")</f>
        <v/>
      </c>
      <c r="D552">
        <f>OR(P552 = "Woods_Sureflex", P552 = "Falk_T10_Grid")</f>
        <v/>
      </c>
      <c r="E552">
        <f>IF(AND(C552="Y", D552=TRUE),"Y","N")</f>
        <v/>
      </c>
      <c r="F552" t="inlineStr">
        <is>
          <t>ConTab_BOM_KP_Baseplates_1035</t>
        </is>
      </c>
      <c r="G552">
        <f>IF(E552="Y",F552,"")</f>
        <v/>
      </c>
      <c r="H552" s="273" t="inlineStr">
        <is>
          <t>4012-7_8-KP</t>
        </is>
      </c>
      <c r="I552" s="273" t="n"/>
      <c r="J552" s="273" t="n"/>
      <c r="K552" s="273" t="inlineStr">
        <is>
          <t>BaseplateSteel</t>
        </is>
      </c>
      <c r="L552" s="273" t="inlineStr">
        <is>
          <t>Baseplate_Steel</t>
        </is>
      </c>
      <c r="M552" s="273" t="inlineStr">
        <is>
          <t>Steel</t>
        </is>
      </c>
      <c r="N552" t="inlineStr">
        <is>
          <t>326T</t>
        </is>
      </c>
      <c r="O552" t="inlineStr">
        <is>
          <t>:Extended Drip Pan:</t>
        </is>
      </c>
      <c r="P552" s="235" t="inlineStr">
        <is>
          <t>Woods_Sureflex</t>
        </is>
      </c>
      <c r="Q552" t="inlineStr">
        <is>
          <t>Woods 10S</t>
        </is>
      </c>
      <c r="R552" t="inlineStr">
        <is>
          <t>RTF</t>
        </is>
      </c>
      <c r="S552" s="233" t="inlineStr">
        <is>
          <t>B102064</t>
        </is>
      </c>
      <c r="T552" s="233" t="n">
        <v>1899</v>
      </c>
      <c r="U552" s="233" t="inlineStr">
        <is>
          <t>Priced</t>
        </is>
      </c>
      <c r="V552" s="273" t="inlineStr">
        <is>
          <t>LT028</t>
        </is>
      </c>
      <c r="W552" t="n">
        <v>240</v>
      </c>
    </row>
    <row r="553">
      <c r="B553" t="n">
        <v>1036</v>
      </c>
      <c r="C553">
        <f>IF(K553 = "BaseplateSteel","Y","N")</f>
        <v/>
      </c>
      <c r="D553">
        <f>OR(P553 = "Woods_Sureflex", P553 = "Falk_T10_Grid")</f>
        <v/>
      </c>
      <c r="E553">
        <f>IF(AND(C553="Y", D553=TRUE),"Y","N")</f>
        <v/>
      </c>
      <c r="F553" t="inlineStr">
        <is>
          <t>ConTab_BOM_KP_Baseplates_1036</t>
        </is>
      </c>
      <c r="G553">
        <f>IF(E553="Y",F553,"")</f>
        <v/>
      </c>
      <c r="H553" s="273" t="inlineStr">
        <is>
          <t>4012-7_8-KP</t>
        </is>
      </c>
      <c r="I553" s="273" t="n"/>
      <c r="J553" s="273" t="n"/>
      <c r="K553" s="273" t="inlineStr">
        <is>
          <t>BaseplateSteel</t>
        </is>
      </c>
      <c r="L553" s="273" t="inlineStr">
        <is>
          <t>Baseplate_Steel</t>
        </is>
      </c>
      <c r="M553" s="273" t="inlineStr">
        <is>
          <t>Steel</t>
        </is>
      </c>
      <c r="N553" t="inlineStr">
        <is>
          <t>324TS</t>
        </is>
      </c>
      <c r="O553" t="inlineStr">
        <is>
          <t>:Extended Drip Pan:</t>
        </is>
      </c>
      <c r="P553" s="235" t="inlineStr">
        <is>
          <t>Woods_Sureflex</t>
        </is>
      </c>
      <c r="Q553" t="inlineStr">
        <is>
          <t>Woods 9S</t>
        </is>
      </c>
      <c r="R553" t="inlineStr">
        <is>
          <t>RTF</t>
        </is>
      </c>
      <c r="S553" s="233" t="inlineStr">
        <is>
          <t>B102065</t>
        </is>
      </c>
      <c r="T553" s="233" t="n">
        <v>1834</v>
      </c>
      <c r="U553" s="233" t="inlineStr">
        <is>
          <t>Priced</t>
        </is>
      </c>
      <c r="V553" s="273" t="inlineStr">
        <is>
          <t>LT028</t>
        </is>
      </c>
      <c r="W553" t="n">
        <v>240</v>
      </c>
    </row>
    <row r="554">
      <c r="B554" t="n">
        <v>1037</v>
      </c>
      <c r="C554">
        <f>IF(K554 = "BaseplateSteel","Y","N")</f>
        <v/>
      </c>
      <c r="D554">
        <f>OR(P554 = "Woods_Sureflex", P554 = "Falk_T10_Grid")</f>
        <v/>
      </c>
      <c r="E554">
        <f>IF(AND(C554="Y", D554=TRUE),"Y","N")</f>
        <v/>
      </c>
      <c r="F554" t="inlineStr">
        <is>
          <t>ConTab_BOM_KP_Baseplates_1037</t>
        </is>
      </c>
      <c r="G554">
        <f>IF(E554="Y",F554,"")</f>
        <v/>
      </c>
      <c r="H554" s="273" t="inlineStr">
        <is>
          <t>4012-7_8-KP</t>
        </is>
      </c>
      <c r="I554" s="273" t="n"/>
      <c r="J554" s="273" t="n"/>
      <c r="K554" s="273" t="inlineStr">
        <is>
          <t>BaseplateSteel</t>
        </is>
      </c>
      <c r="L554" s="273" t="inlineStr">
        <is>
          <t>Baseplate_Steel</t>
        </is>
      </c>
      <c r="M554" s="273" t="inlineStr">
        <is>
          <t>Steel</t>
        </is>
      </c>
      <c r="N554" t="inlineStr">
        <is>
          <t>326TS</t>
        </is>
      </c>
      <c r="O554" t="inlineStr">
        <is>
          <t>:Extended Drip Pan:</t>
        </is>
      </c>
      <c r="P554" s="235" t="inlineStr">
        <is>
          <t>Woods_Sureflex</t>
        </is>
      </c>
      <c r="Q554" t="inlineStr">
        <is>
          <t>Woods 9S</t>
        </is>
      </c>
      <c r="R554" t="inlineStr">
        <is>
          <t>RTF</t>
        </is>
      </c>
      <c r="S554" s="233" t="inlineStr">
        <is>
          <t>B102065</t>
        </is>
      </c>
      <c r="T554" s="233" t="n">
        <v>1834</v>
      </c>
      <c r="U554" s="233" t="inlineStr">
        <is>
          <t>Priced</t>
        </is>
      </c>
      <c r="V554" s="273" t="inlineStr">
        <is>
          <t>LT028</t>
        </is>
      </c>
      <c r="W554" t="n">
        <v>240</v>
      </c>
    </row>
    <row r="555">
      <c r="B555" t="n">
        <v>1038</v>
      </c>
      <c r="C555">
        <f>IF(K555 = "BaseplateSteel","Y","N")</f>
        <v/>
      </c>
      <c r="D555">
        <f>OR(P555 = "Woods_Sureflex", P555 = "Falk_T10_Grid")</f>
        <v/>
      </c>
      <c r="E555">
        <f>IF(AND(C555="Y", D555=TRUE),"Y","N")</f>
        <v/>
      </c>
      <c r="F555" t="inlineStr">
        <is>
          <t>ConTab_BOM_KP_Baseplates_1038</t>
        </is>
      </c>
      <c r="G555">
        <f>IF(E555="Y",F555,"")</f>
        <v/>
      </c>
      <c r="H555" s="273" t="inlineStr">
        <is>
          <t>4012-7_8-KP</t>
        </is>
      </c>
      <c r="I555" s="273" t="n"/>
      <c r="J555" s="273" t="n"/>
      <c r="K555" s="273" t="inlineStr">
        <is>
          <t>BaseplateSteel</t>
        </is>
      </c>
      <c r="L555" s="273" t="inlineStr">
        <is>
          <t>Baseplate_Steel</t>
        </is>
      </c>
      <c r="M555" s="273" t="inlineStr">
        <is>
          <t>Steel</t>
        </is>
      </c>
      <c r="N555" t="inlineStr">
        <is>
          <t>213T</t>
        </is>
      </c>
      <c r="O555" t="inlineStr">
        <is>
          <t>:Extended Drip Pan:</t>
        </is>
      </c>
      <c r="P555" s="235" t="inlineStr">
        <is>
          <t>Falk_T10_Grid</t>
        </is>
      </c>
      <c r="Q555" t="inlineStr">
        <is>
          <t>Falk 1040T10</t>
        </is>
      </c>
      <c r="R555" t="inlineStr">
        <is>
          <t>RTF</t>
        </is>
      </c>
      <c r="S555" s="233" t="inlineStr">
        <is>
          <t>B102066</t>
        </is>
      </c>
      <c r="T555" s="233" t="n">
        <v>1560</v>
      </c>
      <c r="U555" s="233" t="inlineStr">
        <is>
          <t>Priced</t>
        </is>
      </c>
      <c r="V555" s="273" t="inlineStr">
        <is>
          <t>LT028</t>
        </is>
      </c>
      <c r="W555" t="n">
        <v>70</v>
      </c>
    </row>
    <row r="556">
      <c r="B556" t="n">
        <v>1039</v>
      </c>
      <c r="C556">
        <f>IF(K556 = "BaseplateSteel","Y","N")</f>
        <v/>
      </c>
      <c r="D556">
        <f>OR(P556 = "Woods_Sureflex", P556 = "Falk_T10_Grid")</f>
        <v/>
      </c>
      <c r="E556">
        <f>IF(AND(C556="Y", D556=TRUE),"Y","N")</f>
        <v/>
      </c>
      <c r="F556" t="inlineStr">
        <is>
          <t>ConTab_BOM_KP_Baseplates_1039</t>
        </is>
      </c>
      <c r="G556">
        <f>IF(E556="Y",F556,"")</f>
        <v/>
      </c>
      <c r="H556" s="273" t="inlineStr">
        <is>
          <t>4012-7_8-KP</t>
        </is>
      </c>
      <c r="I556" s="273" t="n"/>
      <c r="J556" s="273" t="n"/>
      <c r="K556" s="273" t="inlineStr">
        <is>
          <t>BaseplateSteel</t>
        </is>
      </c>
      <c r="L556" s="273" t="inlineStr">
        <is>
          <t>Baseplate_Steel</t>
        </is>
      </c>
      <c r="M556" s="273" t="inlineStr">
        <is>
          <t>Steel</t>
        </is>
      </c>
      <c r="N556" t="inlineStr">
        <is>
          <t>215T</t>
        </is>
      </c>
      <c r="O556" t="inlineStr">
        <is>
          <t>:Extended Drip Pan:</t>
        </is>
      </c>
      <c r="P556" s="235" t="inlineStr">
        <is>
          <t>Falk_T10_Grid</t>
        </is>
      </c>
      <c r="Q556" t="inlineStr">
        <is>
          <t>Falk 1040T10</t>
        </is>
      </c>
      <c r="R556" t="inlineStr">
        <is>
          <t>RTF</t>
        </is>
      </c>
      <c r="S556" s="233" t="inlineStr">
        <is>
          <t>B102066</t>
        </is>
      </c>
      <c r="T556" s="233" t="n">
        <v>1560</v>
      </c>
      <c r="U556" s="233" t="inlineStr">
        <is>
          <t>Priced</t>
        </is>
      </c>
      <c r="V556" s="273" t="inlineStr">
        <is>
          <t>LT028</t>
        </is>
      </c>
      <c r="W556" t="n">
        <v>70</v>
      </c>
    </row>
    <row r="557">
      <c r="B557" t="n">
        <v>1040</v>
      </c>
      <c r="C557">
        <f>IF(K557 = "BaseplateSteel","Y","N")</f>
        <v/>
      </c>
      <c r="D557">
        <f>OR(P557 = "Woods_Sureflex", P557 = "Falk_T10_Grid")</f>
        <v/>
      </c>
      <c r="E557">
        <f>IF(AND(C557="Y", D557=TRUE),"Y","N")</f>
        <v/>
      </c>
      <c r="F557" t="inlineStr">
        <is>
          <t>ConTab_BOM_KP_Baseplates_1040</t>
        </is>
      </c>
      <c r="G557">
        <f>IF(E557="Y",F557,"")</f>
        <v/>
      </c>
      <c r="H557" s="273" t="inlineStr">
        <is>
          <t>4012-7_8-KP</t>
        </is>
      </c>
      <c r="I557" s="273" t="n"/>
      <c r="J557" s="273" t="n"/>
      <c r="K557" s="273" t="inlineStr">
        <is>
          <t>BaseplateSteel</t>
        </is>
      </c>
      <c r="L557" s="273" t="inlineStr">
        <is>
          <t>Baseplate_Steel</t>
        </is>
      </c>
      <c r="M557" s="273" t="inlineStr">
        <is>
          <t>Steel</t>
        </is>
      </c>
      <c r="N557" t="inlineStr">
        <is>
          <t>254T</t>
        </is>
      </c>
      <c r="O557" t="inlineStr">
        <is>
          <t>:Extended Drip Pan:</t>
        </is>
      </c>
      <c r="P557" s="235" t="inlineStr">
        <is>
          <t>Falk_T10_Grid</t>
        </is>
      </c>
      <c r="Q557" t="inlineStr">
        <is>
          <t>Falk 1040T10</t>
        </is>
      </c>
      <c r="R557" t="inlineStr">
        <is>
          <t>RTF</t>
        </is>
      </c>
      <c r="S557" s="233" t="inlineStr">
        <is>
          <t>B102067</t>
        </is>
      </c>
      <c r="T557" s="233" t="n">
        <v>1627</v>
      </c>
      <c r="U557" s="233" t="inlineStr">
        <is>
          <t>Priced</t>
        </is>
      </c>
      <c r="V557" s="273" t="inlineStr">
        <is>
          <t>LT028</t>
        </is>
      </c>
      <c r="W557" t="n">
        <v>135</v>
      </c>
    </row>
    <row r="558">
      <c r="B558" t="n">
        <v>1041</v>
      </c>
      <c r="C558">
        <f>IF(K558 = "BaseplateSteel","Y","N")</f>
        <v/>
      </c>
      <c r="D558">
        <f>OR(P558 = "Woods_Sureflex", P558 = "Falk_T10_Grid")</f>
        <v/>
      </c>
      <c r="E558">
        <f>IF(AND(C558="Y", D558=TRUE),"Y","N")</f>
        <v/>
      </c>
      <c r="F558" t="inlineStr">
        <is>
          <t>ConTab_BOM_KP_Baseplates_1041</t>
        </is>
      </c>
      <c r="G558">
        <f>IF(E558="Y",F558,"")</f>
        <v/>
      </c>
      <c r="H558" s="273" t="inlineStr">
        <is>
          <t>4012-7_8-KP</t>
        </is>
      </c>
      <c r="I558" s="273" t="n"/>
      <c r="J558" s="273" t="n"/>
      <c r="K558" s="273" t="inlineStr">
        <is>
          <t>BaseplateSteel</t>
        </is>
      </c>
      <c r="L558" s="273" t="inlineStr">
        <is>
          <t>Baseplate_Steel</t>
        </is>
      </c>
      <c r="M558" s="273" t="inlineStr">
        <is>
          <t>Steel</t>
        </is>
      </c>
      <c r="N558" t="inlineStr">
        <is>
          <t>256T</t>
        </is>
      </c>
      <c r="O558" t="inlineStr">
        <is>
          <t>:Extended Drip Pan:</t>
        </is>
      </c>
      <c r="P558" s="235" t="inlineStr">
        <is>
          <t>Falk_T10_Grid</t>
        </is>
      </c>
      <c r="Q558" t="inlineStr">
        <is>
          <t>Falk 1040T10</t>
        </is>
      </c>
      <c r="R558" t="inlineStr">
        <is>
          <t>RTF</t>
        </is>
      </c>
      <c r="S558" s="233" t="inlineStr">
        <is>
          <t>B102067</t>
        </is>
      </c>
      <c r="T558" s="233" t="n">
        <v>1627</v>
      </c>
      <c r="U558" s="233" t="inlineStr">
        <is>
          <t>Priced</t>
        </is>
      </c>
      <c r="V558" s="273" t="inlineStr">
        <is>
          <t>LT028</t>
        </is>
      </c>
      <c r="W558" t="n">
        <v>135</v>
      </c>
    </row>
    <row r="559">
      <c r="B559" t="n">
        <v>1042</v>
      </c>
      <c r="C559">
        <f>IF(K559 = "BaseplateSteel","Y","N")</f>
        <v/>
      </c>
      <c r="D559">
        <f>OR(P559 = "Woods_Sureflex", P559 = "Falk_T10_Grid")</f>
        <v/>
      </c>
      <c r="E559">
        <f>IF(AND(C559="Y", D559=TRUE),"Y","N")</f>
        <v/>
      </c>
      <c r="F559" t="inlineStr">
        <is>
          <t>ConTab_BOM_KP_Baseplates_1042</t>
        </is>
      </c>
      <c r="G559">
        <f>IF(E559="Y",F559,"")</f>
        <v/>
      </c>
      <c r="H559" s="273" t="inlineStr">
        <is>
          <t>4012-7_8-KP</t>
        </is>
      </c>
      <c r="I559" s="273" t="n"/>
      <c r="J559" s="273" t="n"/>
      <c r="K559" s="273" t="inlineStr">
        <is>
          <t>BaseplateSteel</t>
        </is>
      </c>
      <c r="L559" s="273" t="inlineStr">
        <is>
          <t>Baseplate_Steel</t>
        </is>
      </c>
      <c r="M559" s="273" t="inlineStr">
        <is>
          <t>Steel</t>
        </is>
      </c>
      <c r="N559" t="inlineStr">
        <is>
          <t>284T</t>
        </is>
      </c>
      <c r="O559" t="inlineStr">
        <is>
          <t>:Extended Drip Pan:</t>
        </is>
      </c>
      <c r="P559" s="235" t="inlineStr">
        <is>
          <t>Falk_T10_Grid</t>
        </is>
      </c>
      <c r="Q559" t="inlineStr">
        <is>
          <t>Falk 1050T10</t>
        </is>
      </c>
      <c r="R559" t="inlineStr">
        <is>
          <t>RTF</t>
        </is>
      </c>
      <c r="S559" s="233" t="inlineStr">
        <is>
          <t>B102068</t>
        </is>
      </c>
      <c r="T559" s="233" t="n">
        <v>1762</v>
      </c>
      <c r="U559" s="233" t="inlineStr">
        <is>
          <t>Priced</t>
        </is>
      </c>
      <c r="V559" s="273" t="inlineStr">
        <is>
          <t>LT028</t>
        </is>
      </c>
      <c r="W559" t="n">
        <v>200</v>
      </c>
    </row>
    <row r="560">
      <c r="B560" t="n">
        <v>1043</v>
      </c>
      <c r="C560">
        <f>IF(K560 = "BaseplateSteel","Y","N")</f>
        <v/>
      </c>
      <c r="D560">
        <f>OR(P560 = "Woods_Sureflex", P560 = "Falk_T10_Grid")</f>
        <v/>
      </c>
      <c r="E560">
        <f>IF(AND(C560="Y", D560=TRUE),"Y","N")</f>
        <v/>
      </c>
      <c r="F560" t="inlineStr">
        <is>
          <t>ConTab_BOM_KP_Baseplates_1043</t>
        </is>
      </c>
      <c r="G560">
        <f>IF(E560="Y",F560,"")</f>
        <v/>
      </c>
      <c r="H560" s="273" t="inlineStr">
        <is>
          <t>4012-7_8-KP</t>
        </is>
      </c>
      <c r="I560" s="273" t="n"/>
      <c r="J560" s="273" t="n"/>
      <c r="K560" s="273" t="inlineStr">
        <is>
          <t>BaseplateSteel</t>
        </is>
      </c>
      <c r="L560" s="273" t="inlineStr">
        <is>
          <t>Baseplate_Steel</t>
        </is>
      </c>
      <c r="M560" s="273" t="inlineStr">
        <is>
          <t>Steel</t>
        </is>
      </c>
      <c r="N560" t="inlineStr">
        <is>
          <t>286T</t>
        </is>
      </c>
      <c r="O560" t="inlineStr">
        <is>
          <t>:Extended Drip Pan:</t>
        </is>
      </c>
      <c r="P560" s="235" t="inlineStr">
        <is>
          <t>Falk_T10_Grid</t>
        </is>
      </c>
      <c r="Q560" t="inlineStr">
        <is>
          <t>Falk 1050T10</t>
        </is>
      </c>
      <c r="R560" t="inlineStr">
        <is>
          <t>RTF</t>
        </is>
      </c>
      <c r="S560" s="233" t="inlineStr">
        <is>
          <t>B102068</t>
        </is>
      </c>
      <c r="T560" s="233" t="n">
        <v>1762</v>
      </c>
      <c r="U560" s="233" t="inlineStr">
        <is>
          <t>Priced</t>
        </is>
      </c>
      <c r="V560" s="273" t="inlineStr">
        <is>
          <t>LT028</t>
        </is>
      </c>
      <c r="W560" t="n">
        <v>200</v>
      </c>
    </row>
    <row r="561">
      <c r="B561" t="n">
        <v>1044</v>
      </c>
      <c r="C561">
        <f>IF(K561 = "BaseplateSteel","Y","N")</f>
        <v/>
      </c>
      <c r="D561">
        <f>OR(P561 = "Woods_Sureflex", P561 = "Falk_T10_Grid")</f>
        <v/>
      </c>
      <c r="E561">
        <f>IF(AND(C561="Y", D561=TRUE),"Y","N")</f>
        <v/>
      </c>
      <c r="F561" t="inlineStr">
        <is>
          <t>ConTab_BOM_KP_Baseplates_1044</t>
        </is>
      </c>
      <c r="G561">
        <f>IF(E561="Y",F561,"")</f>
        <v/>
      </c>
      <c r="H561" s="273" t="inlineStr">
        <is>
          <t>4012-7_8-KP</t>
        </is>
      </c>
      <c r="I561" s="273" t="n"/>
      <c r="J561" s="273" t="n"/>
      <c r="K561" s="273" t="inlineStr">
        <is>
          <t>BaseplateSteel</t>
        </is>
      </c>
      <c r="L561" s="273" t="inlineStr">
        <is>
          <t>Baseplate_Steel</t>
        </is>
      </c>
      <c r="M561" s="273" t="inlineStr">
        <is>
          <t>Steel</t>
        </is>
      </c>
      <c r="N561" t="inlineStr">
        <is>
          <t>284TS</t>
        </is>
      </c>
      <c r="O561" t="inlineStr">
        <is>
          <t>:Extended Drip Pan:</t>
        </is>
      </c>
      <c r="P561" s="235" t="inlineStr">
        <is>
          <t>Falk_T10_Grid</t>
        </is>
      </c>
      <c r="Q561" t="inlineStr">
        <is>
          <t>Falk 1040T10</t>
        </is>
      </c>
      <c r="R561" t="inlineStr">
        <is>
          <t>RTF</t>
        </is>
      </c>
      <c r="S561" s="233" t="inlineStr">
        <is>
          <t>B102069</t>
        </is>
      </c>
      <c r="T561" s="233" t="n">
        <v>1696</v>
      </c>
      <c r="U561" s="233" t="inlineStr">
        <is>
          <t>Priced</t>
        </is>
      </c>
      <c r="V561" s="273" t="inlineStr">
        <is>
          <t>LT028</t>
        </is>
      </c>
      <c r="W561" t="n">
        <v>200</v>
      </c>
    </row>
    <row r="562">
      <c r="B562" t="n">
        <v>1045</v>
      </c>
      <c r="C562">
        <f>IF(K562 = "BaseplateSteel","Y","N")</f>
        <v/>
      </c>
      <c r="D562">
        <f>OR(P562 = "Woods_Sureflex", P562 = "Falk_T10_Grid")</f>
        <v/>
      </c>
      <c r="E562">
        <f>IF(AND(C562="Y", D562=TRUE),"Y","N")</f>
        <v/>
      </c>
      <c r="F562" t="inlineStr">
        <is>
          <t>ConTab_BOM_KP_Baseplates_1045</t>
        </is>
      </c>
      <c r="G562">
        <f>IF(E562="Y",F562,"")</f>
        <v/>
      </c>
      <c r="H562" s="273" t="inlineStr">
        <is>
          <t>4012-7_8-KP</t>
        </is>
      </c>
      <c r="I562" s="273" t="n"/>
      <c r="J562" s="273" t="n"/>
      <c r="K562" s="273" t="inlineStr">
        <is>
          <t>BaseplateSteel</t>
        </is>
      </c>
      <c r="L562" s="273" t="inlineStr">
        <is>
          <t>Baseplate_Steel</t>
        </is>
      </c>
      <c r="M562" s="273" t="inlineStr">
        <is>
          <t>Steel</t>
        </is>
      </c>
      <c r="N562" t="inlineStr">
        <is>
          <t>286TS</t>
        </is>
      </c>
      <c r="O562" t="inlineStr">
        <is>
          <t>:Extended Drip Pan:</t>
        </is>
      </c>
      <c r="P562" s="235" t="inlineStr">
        <is>
          <t>Falk_T10_Grid</t>
        </is>
      </c>
      <c r="Q562" t="inlineStr">
        <is>
          <t>Falk 1040T10</t>
        </is>
      </c>
      <c r="R562" t="inlineStr">
        <is>
          <t>RTF</t>
        </is>
      </c>
      <c r="S562" s="233" t="inlineStr">
        <is>
          <t>B102069</t>
        </is>
      </c>
      <c r="T562" s="233" t="n">
        <v>1696</v>
      </c>
      <c r="U562" s="233" t="inlineStr">
        <is>
          <t>Priced</t>
        </is>
      </c>
      <c r="V562" s="273" t="inlineStr">
        <is>
          <t>LT028</t>
        </is>
      </c>
      <c r="W562" t="n">
        <v>200</v>
      </c>
    </row>
    <row r="563">
      <c r="B563" t="n">
        <v>1046</v>
      </c>
      <c r="C563">
        <f>IF(K563 = "BaseplateSteel","Y","N")</f>
        <v/>
      </c>
      <c r="D563">
        <f>OR(P563 = "Woods_Sureflex", P563 = "Falk_T10_Grid")</f>
        <v/>
      </c>
      <c r="E563">
        <f>IF(AND(C563="Y", D563=TRUE),"Y","N")</f>
        <v/>
      </c>
      <c r="F563" t="inlineStr">
        <is>
          <t>ConTab_BOM_KP_Baseplates_1046</t>
        </is>
      </c>
      <c r="G563">
        <f>IF(E563="Y",F563,"")</f>
        <v/>
      </c>
      <c r="H563" s="273" t="inlineStr">
        <is>
          <t>4012-7_8-KP</t>
        </is>
      </c>
      <c r="I563" s="273" t="n"/>
      <c r="J563" s="273" t="n"/>
      <c r="K563" s="273" t="inlineStr">
        <is>
          <t>BaseplateSteel</t>
        </is>
      </c>
      <c r="L563" s="273" t="inlineStr">
        <is>
          <t>Baseplate_Steel</t>
        </is>
      </c>
      <c r="M563" s="273" t="inlineStr">
        <is>
          <t>Steel</t>
        </is>
      </c>
      <c r="N563" t="inlineStr">
        <is>
          <t>324T</t>
        </is>
      </c>
      <c r="O563" t="inlineStr">
        <is>
          <t>:Extended Drip Pan:</t>
        </is>
      </c>
      <c r="P563" s="235" t="inlineStr">
        <is>
          <t>Falk_T10_Grid</t>
        </is>
      </c>
      <c r="Q563" t="inlineStr">
        <is>
          <t>Falk 1060T10</t>
        </is>
      </c>
      <c r="R563" t="inlineStr">
        <is>
          <t>RTF</t>
        </is>
      </c>
      <c r="S563" s="233" t="inlineStr">
        <is>
          <t>B102070</t>
        </is>
      </c>
      <c r="T563" s="233" t="n">
        <v>1899</v>
      </c>
      <c r="U563" s="233" t="inlineStr">
        <is>
          <t>Priced</t>
        </is>
      </c>
      <c r="V563" s="273" t="inlineStr">
        <is>
          <t>LT028</t>
        </is>
      </c>
      <c r="W563" t="n">
        <v>240</v>
      </c>
    </row>
    <row r="564">
      <c r="B564" t="n">
        <v>1047</v>
      </c>
      <c r="C564">
        <f>IF(K564 = "BaseplateSteel","Y","N")</f>
        <v/>
      </c>
      <c r="D564">
        <f>OR(P564 = "Woods_Sureflex", P564 = "Falk_T10_Grid")</f>
        <v/>
      </c>
      <c r="E564">
        <f>IF(AND(C564="Y", D564=TRUE),"Y","N")</f>
        <v/>
      </c>
      <c r="F564" t="inlineStr">
        <is>
          <t>ConTab_BOM_KP_Baseplates_1047</t>
        </is>
      </c>
      <c r="G564">
        <f>IF(E564="Y",F564,"")</f>
        <v/>
      </c>
      <c r="H564" s="273" t="inlineStr">
        <is>
          <t>4012-7_8-KP</t>
        </is>
      </c>
      <c r="I564" s="273" t="n"/>
      <c r="J564" s="273" t="n"/>
      <c r="K564" s="273" t="inlineStr">
        <is>
          <t>BaseplateSteel</t>
        </is>
      </c>
      <c r="L564" s="273" t="inlineStr">
        <is>
          <t>Baseplate_Steel</t>
        </is>
      </c>
      <c r="M564" s="273" t="inlineStr">
        <is>
          <t>Steel</t>
        </is>
      </c>
      <c r="N564" t="inlineStr">
        <is>
          <t>326T</t>
        </is>
      </c>
      <c r="O564" t="inlineStr">
        <is>
          <t>:Extended Drip Pan:</t>
        </is>
      </c>
      <c r="P564" s="235" t="inlineStr">
        <is>
          <t>Falk_T10_Grid</t>
        </is>
      </c>
      <c r="Q564" t="inlineStr">
        <is>
          <t>Falk 1060T10</t>
        </is>
      </c>
      <c r="R564" t="inlineStr">
        <is>
          <t>RTF</t>
        </is>
      </c>
      <c r="S564" s="233" t="inlineStr">
        <is>
          <t>B102070</t>
        </is>
      </c>
      <c r="T564" s="233" t="n">
        <v>1899</v>
      </c>
      <c r="U564" s="233" t="inlineStr">
        <is>
          <t>Priced</t>
        </is>
      </c>
      <c r="V564" s="273" t="inlineStr">
        <is>
          <t>LT028</t>
        </is>
      </c>
      <c r="W564" t="n">
        <v>240</v>
      </c>
    </row>
    <row r="565">
      <c r="B565" t="n">
        <v>1048</v>
      </c>
      <c r="C565">
        <f>IF(K565 = "BaseplateSteel","Y","N")</f>
        <v/>
      </c>
      <c r="D565">
        <f>OR(P565 = "Woods_Sureflex", P565 = "Falk_T10_Grid")</f>
        <v/>
      </c>
      <c r="E565">
        <f>IF(AND(C565="Y", D565=TRUE),"Y","N")</f>
        <v/>
      </c>
      <c r="F565" t="inlineStr">
        <is>
          <t>ConTab_BOM_KP_Baseplates_1048</t>
        </is>
      </c>
      <c r="G565">
        <f>IF(E565="Y",F565,"")</f>
        <v/>
      </c>
      <c r="H565" s="273" t="inlineStr">
        <is>
          <t>4012-7_8-KP</t>
        </is>
      </c>
      <c r="I565" s="273" t="n"/>
      <c r="J565" s="273" t="n"/>
      <c r="K565" s="273" t="inlineStr">
        <is>
          <t>BaseplateSteel</t>
        </is>
      </c>
      <c r="L565" s="273" t="inlineStr">
        <is>
          <t>Baseplate_Steel</t>
        </is>
      </c>
      <c r="M565" s="273" t="inlineStr">
        <is>
          <t>Steel</t>
        </is>
      </c>
      <c r="N565" t="inlineStr">
        <is>
          <t>324TS</t>
        </is>
      </c>
      <c r="O565" t="inlineStr">
        <is>
          <t>:Extended Drip Pan:</t>
        </is>
      </c>
      <c r="P565" s="235" t="inlineStr">
        <is>
          <t>Falk_T10_Grid</t>
        </is>
      </c>
      <c r="Q565" t="inlineStr">
        <is>
          <t>Falk 1050T10</t>
        </is>
      </c>
      <c r="R565" t="inlineStr">
        <is>
          <t>RTF</t>
        </is>
      </c>
      <c r="S565" s="233" t="inlineStr">
        <is>
          <t>B102071</t>
        </is>
      </c>
      <c r="T565" s="233" t="n">
        <v>1834</v>
      </c>
      <c r="U565" s="233" t="inlineStr">
        <is>
          <t>Priced</t>
        </is>
      </c>
      <c r="V565" s="273" t="inlineStr">
        <is>
          <t>LT028</t>
        </is>
      </c>
      <c r="W565" t="n">
        <v>240</v>
      </c>
    </row>
    <row r="566">
      <c r="B566" t="n">
        <v>1049</v>
      </c>
      <c r="C566">
        <f>IF(K566 = "BaseplateSteel","Y","N")</f>
        <v/>
      </c>
      <c r="D566">
        <f>OR(P566 = "Woods_Sureflex", P566 = "Falk_T10_Grid")</f>
        <v/>
      </c>
      <c r="E566">
        <f>IF(AND(C566="Y", D566=TRUE),"Y","N")</f>
        <v/>
      </c>
      <c r="F566" t="inlineStr">
        <is>
          <t>ConTab_BOM_KP_Baseplates_1049</t>
        </is>
      </c>
      <c r="G566">
        <f>IF(E566="Y",F566,"")</f>
        <v/>
      </c>
      <c r="H566" s="273" t="inlineStr">
        <is>
          <t>4012-7_8-KP</t>
        </is>
      </c>
      <c r="I566" s="273" t="n"/>
      <c r="J566" s="273" t="n"/>
      <c r="K566" s="273" t="inlineStr">
        <is>
          <t>BaseplateSteel</t>
        </is>
      </c>
      <c r="L566" s="273" t="inlineStr">
        <is>
          <t>Baseplate_Steel</t>
        </is>
      </c>
      <c r="M566" s="273" t="inlineStr">
        <is>
          <t>Steel</t>
        </is>
      </c>
      <c r="N566" t="inlineStr">
        <is>
          <t>326TS</t>
        </is>
      </c>
      <c r="O566" t="inlineStr">
        <is>
          <t>:Extended Drip Pan:</t>
        </is>
      </c>
      <c r="P566" s="235" t="inlineStr">
        <is>
          <t>Falk_T10_Grid</t>
        </is>
      </c>
      <c r="Q566" t="inlineStr">
        <is>
          <t>Falk 1050T10</t>
        </is>
      </c>
      <c r="R566" t="inlineStr">
        <is>
          <t>RTF</t>
        </is>
      </c>
      <c r="S566" s="233" t="inlineStr">
        <is>
          <t>B102071</t>
        </is>
      </c>
      <c r="T566" s="233" t="n">
        <v>1834</v>
      </c>
      <c r="U566" s="233" t="inlineStr">
        <is>
          <t>Priced</t>
        </is>
      </c>
      <c r="V566" s="273" t="inlineStr">
        <is>
          <t>LT028</t>
        </is>
      </c>
      <c r="W566" t="n">
        <v>240</v>
      </c>
    </row>
    <row r="567">
      <c r="B567" t="n">
        <v>1050</v>
      </c>
      <c r="C567">
        <f>IF(K567 = "BaseplateSteel","Y","N")</f>
        <v/>
      </c>
      <c r="D567">
        <f>OR(P567 = "Woods_Sureflex", P567 = "Falk_T10_Grid")</f>
        <v/>
      </c>
      <c r="E567">
        <f>IF(AND(C567="Y", D567=TRUE),"Y","N")</f>
        <v/>
      </c>
      <c r="F567" t="inlineStr">
        <is>
          <t>ConTab_BOM_KP_Baseplates_1050</t>
        </is>
      </c>
      <c r="G567">
        <f>IF(E567="Y",F567,"")</f>
        <v/>
      </c>
      <c r="H567" s="273" t="inlineStr">
        <is>
          <t>4012-7_8-KP</t>
        </is>
      </c>
      <c r="I567" s="273" t="n"/>
      <c r="J567" s="273" t="n"/>
      <c r="K567" s="273" t="inlineStr">
        <is>
          <t>BaseplateSteel</t>
        </is>
      </c>
      <c r="L567" s="273" t="inlineStr">
        <is>
          <t>Baseplate_Steel</t>
        </is>
      </c>
      <c r="M567" s="273" t="inlineStr">
        <is>
          <t>Steel</t>
        </is>
      </c>
      <c r="N567" t="inlineStr">
        <is>
          <t>364TS</t>
        </is>
      </c>
      <c r="O567" t="inlineStr">
        <is>
          <t>:Extended Drip Pan:</t>
        </is>
      </c>
      <c r="P567" s="235" t="inlineStr">
        <is>
          <t>Falk_T10_Grid</t>
        </is>
      </c>
      <c r="Q567" t="inlineStr">
        <is>
          <t>Falk 1050T10</t>
        </is>
      </c>
      <c r="R567" t="inlineStr">
        <is>
          <t>RTF</t>
        </is>
      </c>
      <c r="S567" s="233" t="inlineStr">
        <is>
          <t>B102072</t>
        </is>
      </c>
      <c r="T567" s="233" t="n">
        <v>1970</v>
      </c>
      <c r="U567" s="233" t="inlineStr">
        <is>
          <t>Priced</t>
        </is>
      </c>
      <c r="V567" s="273" t="inlineStr">
        <is>
          <t>LT028</t>
        </is>
      </c>
      <c r="W567" t="n">
        <v>265</v>
      </c>
    </row>
    <row r="568">
      <c r="B568" t="n">
        <v>1051</v>
      </c>
      <c r="C568">
        <f>IF(K568 = "BaseplateSteel","Y","N")</f>
        <v/>
      </c>
      <c r="D568">
        <f>OR(P568 = "Woods_Sureflex", P568 = "Falk_T10_Grid")</f>
        <v/>
      </c>
      <c r="E568">
        <f>IF(AND(C568="Y", D568=TRUE),"Y","N")</f>
        <v/>
      </c>
      <c r="F568" t="inlineStr">
        <is>
          <t>ConTab_BOM_KP_Baseplates_1051</t>
        </is>
      </c>
      <c r="G568">
        <f>IF(E568="Y",F568,"")</f>
        <v/>
      </c>
      <c r="H568" s="273" t="inlineStr">
        <is>
          <t>4012-7_8-KP</t>
        </is>
      </c>
      <c r="I568" s="273" t="n"/>
      <c r="J568" s="273" t="n"/>
      <c r="K568" s="273" t="inlineStr">
        <is>
          <t>BaseplateSteel</t>
        </is>
      </c>
      <c r="L568" s="273" t="inlineStr">
        <is>
          <t>Baseplate_Steel</t>
        </is>
      </c>
      <c r="M568" s="273" t="inlineStr">
        <is>
          <t>Steel</t>
        </is>
      </c>
      <c r="N568" t="inlineStr">
        <is>
          <t>365TS</t>
        </is>
      </c>
      <c r="O568" t="inlineStr">
        <is>
          <t>:Extended Drip Pan:</t>
        </is>
      </c>
      <c r="P568" s="235" t="inlineStr">
        <is>
          <t>Falk_T10_Grid</t>
        </is>
      </c>
      <c r="Q568" t="inlineStr">
        <is>
          <t>Falk 1050T10</t>
        </is>
      </c>
      <c r="R568" t="inlineStr">
        <is>
          <t>RTF</t>
        </is>
      </c>
      <c r="S568" s="233" t="inlineStr">
        <is>
          <t>B102072</t>
        </is>
      </c>
      <c r="T568" s="233" t="n">
        <v>1970</v>
      </c>
      <c r="U568" s="233" t="inlineStr">
        <is>
          <t>Priced</t>
        </is>
      </c>
      <c r="V568" s="273" t="inlineStr">
        <is>
          <t>LT028</t>
        </is>
      </c>
      <c r="W568" t="n">
        <v>265</v>
      </c>
    </row>
    <row r="569">
      <c r="B569" t="n">
        <v>1052</v>
      </c>
      <c r="C569">
        <f>IF(K569 = "BaseplateSteel","Y","N")</f>
        <v/>
      </c>
      <c r="D569">
        <f>OR(P569 = "Woods_Sureflex", P569 = "Falk_T10_Grid")</f>
        <v/>
      </c>
      <c r="E569">
        <f>IF(AND(C569="Y", D569=TRUE),"Y","N")</f>
        <v/>
      </c>
      <c r="F569" t="inlineStr">
        <is>
          <t>ConTab_BOM_KP_Baseplates_1052</t>
        </is>
      </c>
      <c r="G569">
        <f>IF(E569="Y",F569,"")</f>
        <v/>
      </c>
      <c r="H569" s="273" t="inlineStr">
        <is>
          <t>4012-7_8-KP</t>
        </is>
      </c>
      <c r="I569" s="273" t="n"/>
      <c r="J569" s="273" t="n"/>
      <c r="K569" s="273" t="inlineStr">
        <is>
          <t>BaseplateSteel</t>
        </is>
      </c>
      <c r="L569" s="273" t="inlineStr">
        <is>
          <t>Baseplate_Steel</t>
        </is>
      </c>
      <c r="M569" s="273" t="inlineStr">
        <is>
          <t>Steel</t>
        </is>
      </c>
      <c r="N569" t="inlineStr">
        <is>
          <t>404TS</t>
        </is>
      </c>
      <c r="O569" t="inlineStr">
        <is>
          <t>:Extended Drip Pan:</t>
        </is>
      </c>
      <c r="P569" s="235" t="inlineStr">
        <is>
          <t>Falk_T10_Grid</t>
        </is>
      </c>
      <c r="Q569" t="inlineStr">
        <is>
          <t>Falk 1060T10</t>
        </is>
      </c>
      <c r="R569" t="inlineStr">
        <is>
          <t>RTF</t>
        </is>
      </c>
      <c r="S569" s="233" t="inlineStr">
        <is>
          <t>B102073</t>
        </is>
      </c>
      <c r="T569" s="233" t="n">
        <v>2378</v>
      </c>
      <c r="U569" s="233" t="inlineStr">
        <is>
          <t>Priced</t>
        </is>
      </c>
      <c r="V569" s="273" t="inlineStr">
        <is>
          <t>LT028</t>
        </is>
      </c>
      <c r="W569" t="n">
        <v>310</v>
      </c>
    </row>
    <row r="570">
      <c r="B570" t="n">
        <v>1053</v>
      </c>
      <c r="C570">
        <f>IF(K570 = "BaseplateSteel","Y","N")</f>
        <v/>
      </c>
      <c r="D570">
        <f>OR(P570 = "Woods_Sureflex", P570 = "Falk_T10_Grid")</f>
        <v/>
      </c>
      <c r="E570">
        <f>IF(AND(C570="Y", D570=TRUE),"Y","N")</f>
        <v/>
      </c>
      <c r="F570" t="inlineStr">
        <is>
          <t>ConTab_BOM_KP_Baseplates_1053</t>
        </is>
      </c>
      <c r="G570">
        <f>IF(E570="Y",F570,"")</f>
        <v/>
      </c>
      <c r="H570" s="273" t="inlineStr">
        <is>
          <t>4012-7_8-KP</t>
        </is>
      </c>
      <c r="I570" s="273" t="n"/>
      <c r="J570" s="273" t="n"/>
      <c r="K570" s="273" t="inlineStr">
        <is>
          <t>BaseplateSteel</t>
        </is>
      </c>
      <c r="L570" s="273" t="inlineStr">
        <is>
          <t>Baseplate_Steel</t>
        </is>
      </c>
      <c r="M570" s="273" t="inlineStr">
        <is>
          <t>Steel</t>
        </is>
      </c>
      <c r="N570" t="inlineStr">
        <is>
          <t>405TS</t>
        </is>
      </c>
      <c r="O570" t="inlineStr">
        <is>
          <t>:Extended Drip Pan:</t>
        </is>
      </c>
      <c r="P570" s="235" t="inlineStr">
        <is>
          <t>Falk_T10_Grid</t>
        </is>
      </c>
      <c r="Q570" t="inlineStr">
        <is>
          <t>Falk 1060T10</t>
        </is>
      </c>
      <c r="R570" t="inlineStr">
        <is>
          <t>RTF</t>
        </is>
      </c>
      <c r="S570" s="233" t="inlineStr">
        <is>
          <t>B102073</t>
        </is>
      </c>
      <c r="T570" s="233" t="n">
        <v>2378</v>
      </c>
      <c r="U570" s="233" t="inlineStr">
        <is>
          <t>Priced</t>
        </is>
      </c>
      <c r="V570" s="273" t="inlineStr">
        <is>
          <t>LT028</t>
        </is>
      </c>
      <c r="W570" t="n">
        <v>310</v>
      </c>
    </row>
    <row r="571">
      <c r="B571" t="n">
        <v>1054</v>
      </c>
      <c r="C571">
        <f>IF(K571 = "BaseplateSteel","Y","N")</f>
        <v/>
      </c>
      <c r="D571">
        <f>OR(P571 = "Woods_Sureflex", P571 = "Falk_T10_Grid")</f>
        <v/>
      </c>
      <c r="E571">
        <f>IF(AND(C571="Y", D571=TRUE),"Y","N")</f>
        <v/>
      </c>
      <c r="F571" t="inlineStr">
        <is>
          <t>ConTab_BOM_KP_Baseplates_1054</t>
        </is>
      </c>
      <c r="G571">
        <f>IF(E571="Y",F571,"")</f>
        <v/>
      </c>
      <c r="H571" s="273" t="inlineStr">
        <is>
          <t>4012-7_8-KP</t>
        </is>
      </c>
      <c r="I571" s="273" t="n"/>
      <c r="J571" s="273" t="n"/>
      <c r="K571" s="273" t="inlineStr">
        <is>
          <t>BaseplateSteel</t>
        </is>
      </c>
      <c r="L571" s="273" t="inlineStr">
        <is>
          <t>Baseplate_Steel</t>
        </is>
      </c>
      <c r="M571" s="273" t="inlineStr">
        <is>
          <t>Steel</t>
        </is>
      </c>
      <c r="N571" t="inlineStr">
        <is>
          <t>444TS</t>
        </is>
      </c>
      <c r="O571" t="inlineStr">
        <is>
          <t>:Extended Drip Pan:</t>
        </is>
      </c>
      <c r="P571" s="235" t="inlineStr">
        <is>
          <t>Falk_T10_Grid</t>
        </is>
      </c>
      <c r="Q571" t="inlineStr">
        <is>
          <t>Falk 1070T10</t>
        </is>
      </c>
      <c r="R571" t="inlineStr">
        <is>
          <t>RTF</t>
        </is>
      </c>
      <c r="S571" s="233" t="inlineStr">
        <is>
          <t>B102074</t>
        </is>
      </c>
      <c r="T571" s="233" t="n">
        <v>3876</v>
      </c>
      <c r="U571" s="233" t="inlineStr">
        <is>
          <t>Priced</t>
        </is>
      </c>
      <c r="V571" s="273" t="inlineStr">
        <is>
          <t>LT028</t>
        </is>
      </c>
      <c r="W571" t="n">
        <v>420</v>
      </c>
    </row>
    <row r="572">
      <c r="B572" t="n">
        <v>1055</v>
      </c>
      <c r="C572">
        <f>IF(K572 = "BaseplateSteel","Y","N")</f>
        <v/>
      </c>
      <c r="D572">
        <f>OR(P572 = "Woods_Sureflex", P572 = "Falk_T10_Grid")</f>
        <v/>
      </c>
      <c r="E572">
        <f>IF(AND(C572="Y", D572=TRUE),"Y","N")</f>
        <v/>
      </c>
      <c r="F572" t="inlineStr">
        <is>
          <t>ConTab_BOM_KP_Baseplates_1055</t>
        </is>
      </c>
      <c r="G572">
        <f>IF(E572="Y",F572,"")</f>
        <v/>
      </c>
      <c r="H572" s="273" t="inlineStr">
        <is>
          <t>4012-7_8-KP</t>
        </is>
      </c>
      <c r="I572" s="273" t="n"/>
      <c r="J572" s="273" t="n"/>
      <c r="K572" s="273" t="inlineStr">
        <is>
          <t>BaseplateSteel</t>
        </is>
      </c>
      <c r="L572" s="273" t="inlineStr">
        <is>
          <t>Baseplate_Steel</t>
        </is>
      </c>
      <c r="M572" s="273" t="inlineStr">
        <is>
          <t>Steel</t>
        </is>
      </c>
      <c r="N572" t="inlineStr">
        <is>
          <t>445TS</t>
        </is>
      </c>
      <c r="O572" t="inlineStr">
        <is>
          <t>:Extended Drip Pan:</t>
        </is>
      </c>
      <c r="P572" s="235" t="inlineStr">
        <is>
          <t>Falk_T10_Grid</t>
        </is>
      </c>
      <c r="Q572" t="inlineStr">
        <is>
          <t>Falk 1070T10</t>
        </is>
      </c>
      <c r="R572" t="inlineStr">
        <is>
          <t>RTF</t>
        </is>
      </c>
      <c r="S572" s="233" t="inlineStr">
        <is>
          <t>B102075</t>
        </is>
      </c>
      <c r="T572" s="233" t="n">
        <v>3876</v>
      </c>
      <c r="U572" s="233" t="inlineStr">
        <is>
          <t>Priced</t>
        </is>
      </c>
      <c r="V572" s="273" t="inlineStr">
        <is>
          <t>LT028</t>
        </is>
      </c>
      <c r="W572" t="n">
        <v>420</v>
      </c>
    </row>
    <row r="573">
      <c r="B573" t="n">
        <v>1056</v>
      </c>
      <c r="C573">
        <f>IF(K573 = "BaseplateSteel","Y","N")</f>
        <v/>
      </c>
      <c r="D573">
        <f>OR(P573 = "Woods_Sureflex", P573 = "Falk_T10_Grid")</f>
        <v/>
      </c>
      <c r="E573">
        <f>IF(AND(C573="Y", D573=TRUE),"Y","N")</f>
        <v/>
      </c>
      <c r="F573" t="inlineStr">
        <is>
          <t>ConTab_BOM_KP_Baseplates_1056</t>
        </is>
      </c>
      <c r="G573">
        <f>IF(E573="Y",F573,"")</f>
        <v/>
      </c>
      <c r="H573" s="273" t="inlineStr">
        <is>
          <t>4012-7_8-KP</t>
        </is>
      </c>
      <c r="I573" s="273" t="n"/>
      <c r="J573" s="273" t="n"/>
      <c r="K573" s="273" t="inlineStr">
        <is>
          <t>BaseplateSteel</t>
        </is>
      </c>
      <c r="L573" s="273" t="inlineStr">
        <is>
          <t>Baseplate_Steel</t>
        </is>
      </c>
      <c r="M573" s="273" t="inlineStr">
        <is>
          <t>Steel</t>
        </is>
      </c>
      <c r="N573" t="inlineStr">
        <is>
          <t>447TS</t>
        </is>
      </c>
      <c r="O573" t="inlineStr">
        <is>
          <t>:Extended Drip Pan:</t>
        </is>
      </c>
      <c r="P573" s="235" t="inlineStr">
        <is>
          <t>Falk_T10_Grid</t>
        </is>
      </c>
      <c r="Q573" t="inlineStr">
        <is>
          <t>Falk 1070T10</t>
        </is>
      </c>
      <c r="R573" t="inlineStr">
        <is>
          <t>RTF</t>
        </is>
      </c>
      <c r="S573" s="233" t="inlineStr">
        <is>
          <t>B102076</t>
        </is>
      </c>
      <c r="T573" s="233" t="n">
        <v>4421</v>
      </c>
      <c r="U573" s="233" t="inlineStr">
        <is>
          <t>Priced</t>
        </is>
      </c>
      <c r="V573" s="273" t="inlineStr">
        <is>
          <t>LT028</t>
        </is>
      </c>
      <c r="W573" t="n">
        <v>600</v>
      </c>
    </row>
    <row r="574">
      <c r="B574" t="n">
        <v>1076</v>
      </c>
      <c r="C574">
        <f>IF(K574 = "BaseplateSteel","Y","N")</f>
        <v/>
      </c>
      <c r="D574">
        <f>OR(P574 = "Woods_Sureflex", P574 = "Falk_T10_Grid")</f>
        <v/>
      </c>
      <c r="E574">
        <f>IF(AND(C574="Y", D574=TRUE),"Y","N")</f>
        <v/>
      </c>
      <c r="F574" t="inlineStr">
        <is>
          <t>ConTab_BOM_KP_Baseplates_1076</t>
        </is>
      </c>
      <c r="G574">
        <f>IF(E574="Y",F574,"")</f>
        <v/>
      </c>
      <c r="H574" s="273" t="inlineStr">
        <is>
          <t>4012-7_8-KP</t>
        </is>
      </c>
      <c r="I574" s="273" t="n"/>
      <c r="J574" s="273" t="n"/>
      <c r="K574" s="273" t="inlineStr">
        <is>
          <t>BaseplateSteel</t>
        </is>
      </c>
      <c r="L574" s="273" t="inlineStr">
        <is>
          <t>Baseplate_Steel</t>
        </is>
      </c>
      <c r="M574" s="273" t="inlineStr">
        <is>
          <t>Steel</t>
        </is>
      </c>
      <c r="N574" t="inlineStr">
        <is>
          <t>213T</t>
        </is>
      </c>
      <c r="O574" t="inlineStr">
        <is>
          <t>:Extended Drip Pan:</t>
        </is>
      </c>
      <c r="P574" s="235" t="inlineStr">
        <is>
          <t>Woods_Spacer</t>
        </is>
      </c>
      <c r="Q574" t="inlineStr">
        <is>
          <t>Woods 7SC</t>
        </is>
      </c>
      <c r="R574" t="inlineStr">
        <is>
          <t>RTF</t>
        </is>
      </c>
      <c r="S574" s="233" t="inlineStr">
        <is>
          <t>B102088</t>
        </is>
      </c>
      <c r="T574" s="233" t="n">
        <v>2107</v>
      </c>
      <c r="U574" s="233" t="inlineStr">
        <is>
          <t>Priced</t>
        </is>
      </c>
      <c r="V574" s="273" t="inlineStr">
        <is>
          <t>LT028</t>
        </is>
      </c>
      <c r="W574" t="n">
        <v>70</v>
      </c>
    </row>
    <row r="575">
      <c r="B575" t="n">
        <v>1077</v>
      </c>
      <c r="C575">
        <f>IF(K575 = "BaseplateSteel","Y","N")</f>
        <v/>
      </c>
      <c r="D575">
        <f>OR(P575 = "Woods_Sureflex", P575 = "Falk_T10_Grid")</f>
        <v/>
      </c>
      <c r="E575">
        <f>IF(AND(C575="Y", D575=TRUE),"Y","N")</f>
        <v/>
      </c>
      <c r="F575" t="inlineStr">
        <is>
          <t>ConTab_BOM_KP_Baseplates_1077</t>
        </is>
      </c>
      <c r="G575">
        <f>IF(E575="Y",F575,"")</f>
        <v/>
      </c>
      <c r="H575" s="273" t="inlineStr">
        <is>
          <t>4012-7_8-KP</t>
        </is>
      </c>
      <c r="I575" s="273" t="n"/>
      <c r="J575" s="273" t="n"/>
      <c r="K575" s="273" t="inlineStr">
        <is>
          <t>BaseplateSteel</t>
        </is>
      </c>
      <c r="L575" s="273" t="inlineStr">
        <is>
          <t>Baseplate_Steel</t>
        </is>
      </c>
      <c r="M575" s="273" t="inlineStr">
        <is>
          <t>Steel</t>
        </is>
      </c>
      <c r="N575" t="inlineStr">
        <is>
          <t>215T</t>
        </is>
      </c>
      <c r="O575" t="inlineStr">
        <is>
          <t>:Extended Drip Pan:</t>
        </is>
      </c>
      <c r="P575" s="235" t="inlineStr">
        <is>
          <t>Woods_Spacer</t>
        </is>
      </c>
      <c r="Q575" t="inlineStr">
        <is>
          <t>Woods 7SC</t>
        </is>
      </c>
      <c r="R575" t="inlineStr">
        <is>
          <t>RTF</t>
        </is>
      </c>
      <c r="S575" s="233" t="inlineStr">
        <is>
          <t>B102088</t>
        </is>
      </c>
      <c r="T575" s="233" t="n">
        <v>2107</v>
      </c>
      <c r="U575" s="233" t="inlineStr">
        <is>
          <t>Priced</t>
        </is>
      </c>
      <c r="V575" s="273" t="inlineStr">
        <is>
          <t>LT028</t>
        </is>
      </c>
      <c r="W575" t="n">
        <v>70</v>
      </c>
    </row>
    <row r="576">
      <c r="B576" t="n">
        <v>1078</v>
      </c>
      <c r="C576">
        <f>IF(K576 = "BaseplateSteel","Y","N")</f>
        <v/>
      </c>
      <c r="D576">
        <f>OR(P576 = "Woods_Sureflex", P576 = "Falk_T10_Grid")</f>
        <v/>
      </c>
      <c r="E576">
        <f>IF(AND(C576="Y", D576=TRUE),"Y","N")</f>
        <v/>
      </c>
      <c r="F576" t="inlineStr">
        <is>
          <t>ConTab_BOM_KP_Baseplates_1078</t>
        </is>
      </c>
      <c r="G576">
        <f>IF(E576="Y",F576,"")</f>
        <v/>
      </c>
      <c r="H576" s="273" t="inlineStr">
        <is>
          <t>4012-7_8-KP</t>
        </is>
      </c>
      <c r="I576" s="273" t="n"/>
      <c r="J576" s="273" t="n"/>
      <c r="K576" s="273" t="inlineStr">
        <is>
          <t>BaseplateSteel</t>
        </is>
      </c>
      <c r="L576" s="273" t="inlineStr">
        <is>
          <t>Baseplate_Steel</t>
        </is>
      </c>
      <c r="M576" s="273" t="inlineStr">
        <is>
          <t>Steel</t>
        </is>
      </c>
      <c r="N576" t="inlineStr">
        <is>
          <t>254T</t>
        </is>
      </c>
      <c r="O576" t="inlineStr">
        <is>
          <t>:Extended Drip Pan:</t>
        </is>
      </c>
      <c r="P576" s="235" t="inlineStr">
        <is>
          <t>Woods_Spacer</t>
        </is>
      </c>
      <c r="Q576" t="inlineStr">
        <is>
          <t>Woods 8SC</t>
        </is>
      </c>
      <c r="R576" t="inlineStr">
        <is>
          <t>RTF</t>
        </is>
      </c>
      <c r="S576" s="233" t="inlineStr">
        <is>
          <t>B102089</t>
        </is>
      </c>
      <c r="T576" s="233" t="n">
        <v>2172</v>
      </c>
      <c r="U576" s="233" t="inlineStr">
        <is>
          <t>Priced</t>
        </is>
      </c>
      <c r="V576" s="273" t="inlineStr">
        <is>
          <t>LT028</t>
        </is>
      </c>
      <c r="W576" t="n">
        <v>135</v>
      </c>
    </row>
    <row r="577">
      <c r="B577" t="n">
        <v>1079</v>
      </c>
      <c r="C577">
        <f>IF(K577 = "BaseplateSteel","Y","N")</f>
        <v/>
      </c>
      <c r="D577">
        <f>OR(P577 = "Woods_Sureflex", P577 = "Falk_T10_Grid")</f>
        <v/>
      </c>
      <c r="E577">
        <f>IF(AND(C577="Y", D577=TRUE),"Y","N")</f>
        <v/>
      </c>
      <c r="F577" t="inlineStr">
        <is>
          <t>ConTab_BOM_KP_Baseplates_1079</t>
        </is>
      </c>
      <c r="G577">
        <f>IF(E577="Y",F577,"")</f>
        <v/>
      </c>
      <c r="H577" s="273" t="inlineStr">
        <is>
          <t>4012-7_8-KP</t>
        </is>
      </c>
      <c r="I577" s="273" t="n"/>
      <c r="J577" s="273" t="n"/>
      <c r="K577" s="273" t="inlineStr">
        <is>
          <t>BaseplateSteel</t>
        </is>
      </c>
      <c r="L577" s="273" t="inlineStr">
        <is>
          <t>Baseplate_Steel</t>
        </is>
      </c>
      <c r="M577" s="273" t="inlineStr">
        <is>
          <t>Steel</t>
        </is>
      </c>
      <c r="N577" t="inlineStr">
        <is>
          <t>256T</t>
        </is>
      </c>
      <c r="O577" t="inlineStr">
        <is>
          <t>:Extended Drip Pan:</t>
        </is>
      </c>
      <c r="P577" s="235" t="inlineStr">
        <is>
          <t>Woods_Spacer</t>
        </is>
      </c>
      <c r="Q577" t="inlineStr">
        <is>
          <t>Woods 8SC</t>
        </is>
      </c>
      <c r="R577" t="inlineStr">
        <is>
          <t>RTF</t>
        </is>
      </c>
      <c r="S577" s="233" t="inlineStr">
        <is>
          <t>B102089</t>
        </is>
      </c>
      <c r="T577" s="233" t="n">
        <v>2172</v>
      </c>
      <c r="U577" s="233" t="inlineStr">
        <is>
          <t>Priced</t>
        </is>
      </c>
      <c r="V577" s="273" t="inlineStr">
        <is>
          <t>LT028</t>
        </is>
      </c>
      <c r="W577" t="n">
        <v>135</v>
      </c>
    </row>
    <row r="578">
      <c r="B578" t="n">
        <v>1080</v>
      </c>
      <c r="C578">
        <f>IF(K578 = "BaseplateSteel","Y","N")</f>
        <v/>
      </c>
      <c r="D578">
        <f>OR(P578 = "Woods_Sureflex", P578 = "Falk_T10_Grid")</f>
        <v/>
      </c>
      <c r="E578">
        <f>IF(AND(C578="Y", D578=TRUE),"Y","N")</f>
        <v/>
      </c>
      <c r="F578" t="inlineStr">
        <is>
          <t>ConTab_BOM_KP_Baseplates_1080</t>
        </is>
      </c>
      <c r="G578">
        <f>IF(E578="Y",F578,"")</f>
        <v/>
      </c>
      <c r="H578" s="273" t="inlineStr">
        <is>
          <t>4012-7_8-KP</t>
        </is>
      </c>
      <c r="I578" s="273" t="n"/>
      <c r="J578" s="273" t="n"/>
      <c r="K578" s="273" t="inlineStr">
        <is>
          <t>BaseplateSteel</t>
        </is>
      </c>
      <c r="L578" s="273" t="inlineStr">
        <is>
          <t>Baseplate_Steel</t>
        </is>
      </c>
      <c r="M578" s="273" t="inlineStr">
        <is>
          <t>Steel</t>
        </is>
      </c>
      <c r="N578" t="inlineStr">
        <is>
          <t>284T</t>
        </is>
      </c>
      <c r="O578" t="inlineStr">
        <is>
          <t>:Extended Drip Pan:</t>
        </is>
      </c>
      <c r="P578" s="235" t="inlineStr">
        <is>
          <t>Woods_Spacer</t>
        </is>
      </c>
      <c r="Q578" t="inlineStr">
        <is>
          <t>Woods 9SC</t>
        </is>
      </c>
      <c r="R578" t="inlineStr">
        <is>
          <t>RTF</t>
        </is>
      </c>
      <c r="S578" s="233" t="inlineStr">
        <is>
          <t>B102090</t>
        </is>
      </c>
      <c r="T578" s="233" t="n">
        <v>2309</v>
      </c>
      <c r="U578" s="233" t="inlineStr">
        <is>
          <t>Priced</t>
        </is>
      </c>
      <c r="V578" s="273" t="inlineStr">
        <is>
          <t>LT028</t>
        </is>
      </c>
      <c r="W578" t="n">
        <v>200</v>
      </c>
    </row>
    <row r="579">
      <c r="B579" t="n">
        <v>1081</v>
      </c>
      <c r="C579">
        <f>IF(K579 = "BaseplateSteel","Y","N")</f>
        <v/>
      </c>
      <c r="D579">
        <f>OR(P579 = "Woods_Sureflex", P579 = "Falk_T10_Grid")</f>
        <v/>
      </c>
      <c r="E579">
        <f>IF(AND(C579="Y", D579=TRUE),"Y","N")</f>
        <v/>
      </c>
      <c r="F579" t="inlineStr">
        <is>
          <t>ConTab_BOM_KP_Baseplates_1081</t>
        </is>
      </c>
      <c r="G579">
        <f>IF(E579="Y",F579,"")</f>
        <v/>
      </c>
      <c r="H579" s="273" t="inlineStr">
        <is>
          <t>4012-7_8-KP</t>
        </is>
      </c>
      <c r="I579" s="273" t="n"/>
      <c r="J579" s="273" t="n"/>
      <c r="K579" s="273" t="inlineStr">
        <is>
          <t>BaseplateSteel</t>
        </is>
      </c>
      <c r="L579" s="273" t="inlineStr">
        <is>
          <t>Baseplate_Steel</t>
        </is>
      </c>
      <c r="M579" s="273" t="inlineStr">
        <is>
          <t>Steel</t>
        </is>
      </c>
      <c r="N579" t="inlineStr">
        <is>
          <t>286T</t>
        </is>
      </c>
      <c r="O579" t="inlineStr">
        <is>
          <t>:Extended Drip Pan:</t>
        </is>
      </c>
      <c r="P579" s="235" t="inlineStr">
        <is>
          <t>Woods_Spacer</t>
        </is>
      </c>
      <c r="Q579" t="inlineStr">
        <is>
          <t>Woods 9SC</t>
        </is>
      </c>
      <c r="R579" t="inlineStr">
        <is>
          <t>RTF</t>
        </is>
      </c>
      <c r="S579" s="233" t="inlineStr">
        <is>
          <t>B102090</t>
        </is>
      </c>
      <c r="T579" s="233" t="n">
        <v>2309</v>
      </c>
      <c r="U579" s="233" t="inlineStr">
        <is>
          <t>Priced</t>
        </is>
      </c>
      <c r="V579" s="273" t="inlineStr">
        <is>
          <t>LT028</t>
        </is>
      </c>
      <c r="W579" t="n">
        <v>200</v>
      </c>
    </row>
    <row r="580">
      <c r="B580" t="n">
        <v>1082</v>
      </c>
      <c r="C580">
        <f>IF(K580 = "BaseplateSteel","Y","N")</f>
        <v/>
      </c>
      <c r="D580">
        <f>OR(P580 = "Woods_Sureflex", P580 = "Falk_T10_Grid")</f>
        <v/>
      </c>
      <c r="E580">
        <f>IF(AND(C580="Y", D580=TRUE),"Y","N")</f>
        <v/>
      </c>
      <c r="F580" t="inlineStr">
        <is>
          <t>ConTab_BOM_KP_Baseplates_1082</t>
        </is>
      </c>
      <c r="G580">
        <f>IF(E580="Y",F580,"")</f>
        <v/>
      </c>
      <c r="H580" s="273" t="inlineStr">
        <is>
          <t>4012-7_8-KP</t>
        </is>
      </c>
      <c r="I580" s="273" t="n"/>
      <c r="J580" s="273" t="n"/>
      <c r="K580" s="273" t="inlineStr">
        <is>
          <t>BaseplateSteel</t>
        </is>
      </c>
      <c r="L580" s="273" t="inlineStr">
        <is>
          <t>Baseplate_Steel</t>
        </is>
      </c>
      <c r="M580" s="273" t="inlineStr">
        <is>
          <t>Steel</t>
        </is>
      </c>
      <c r="N580" t="inlineStr">
        <is>
          <t>284TS</t>
        </is>
      </c>
      <c r="O580" t="inlineStr">
        <is>
          <t>:Extended Drip Pan:</t>
        </is>
      </c>
      <c r="P580" s="235" t="inlineStr">
        <is>
          <t>Woods_Spacer</t>
        </is>
      </c>
      <c r="Q580" t="inlineStr">
        <is>
          <t>Woods 8SC</t>
        </is>
      </c>
      <c r="R580" t="inlineStr">
        <is>
          <t>RTF</t>
        </is>
      </c>
      <c r="S580" s="233" t="inlineStr">
        <is>
          <t>B102091</t>
        </is>
      </c>
      <c r="T580" s="233" t="n">
        <v>2244</v>
      </c>
      <c r="U580" s="233" t="inlineStr">
        <is>
          <t>Priced</t>
        </is>
      </c>
      <c r="V580" s="273" t="inlineStr">
        <is>
          <t>LT028</t>
        </is>
      </c>
      <c r="W580" t="n">
        <v>200</v>
      </c>
    </row>
    <row r="581">
      <c r="B581" t="n">
        <v>1083</v>
      </c>
      <c r="C581">
        <f>IF(K581 = "BaseplateSteel","Y","N")</f>
        <v/>
      </c>
      <c r="D581">
        <f>OR(P581 = "Woods_Sureflex", P581 = "Falk_T10_Grid")</f>
        <v/>
      </c>
      <c r="E581">
        <f>IF(AND(C581="Y", D581=TRUE),"Y","N")</f>
        <v/>
      </c>
      <c r="F581" t="inlineStr">
        <is>
          <t>ConTab_BOM_KP_Baseplates_1083</t>
        </is>
      </c>
      <c r="G581">
        <f>IF(E581="Y",F581,"")</f>
        <v/>
      </c>
      <c r="H581" s="273" t="inlineStr">
        <is>
          <t>4012-7_8-KP</t>
        </is>
      </c>
      <c r="I581" s="273" t="n"/>
      <c r="J581" s="273" t="n"/>
      <c r="K581" s="273" t="inlineStr">
        <is>
          <t>BaseplateSteel</t>
        </is>
      </c>
      <c r="L581" s="273" t="inlineStr">
        <is>
          <t>Baseplate_Steel</t>
        </is>
      </c>
      <c r="M581" s="273" t="inlineStr">
        <is>
          <t>Steel</t>
        </is>
      </c>
      <c r="N581" t="inlineStr">
        <is>
          <t>286TS</t>
        </is>
      </c>
      <c r="O581" t="inlineStr">
        <is>
          <t>:Extended Drip Pan:</t>
        </is>
      </c>
      <c r="P581" s="235" t="inlineStr">
        <is>
          <t>Woods_Spacer</t>
        </is>
      </c>
      <c r="Q581" t="inlineStr">
        <is>
          <t>Woods 8SC</t>
        </is>
      </c>
      <c r="R581" t="inlineStr">
        <is>
          <t>RTF</t>
        </is>
      </c>
      <c r="S581" s="233" t="inlineStr">
        <is>
          <t>B102091</t>
        </is>
      </c>
      <c r="T581" s="233" t="n">
        <v>2244</v>
      </c>
      <c r="U581" s="233" t="inlineStr">
        <is>
          <t>Priced</t>
        </is>
      </c>
      <c r="V581" s="273" t="inlineStr">
        <is>
          <t>LT028</t>
        </is>
      </c>
      <c r="W581" t="n">
        <v>200</v>
      </c>
    </row>
    <row r="582">
      <c r="B582" t="n">
        <v>1084</v>
      </c>
      <c r="C582">
        <f>IF(K582 = "BaseplateSteel","Y","N")</f>
        <v/>
      </c>
      <c r="D582">
        <f>OR(P582 = "Woods_Sureflex", P582 = "Falk_T10_Grid")</f>
        <v/>
      </c>
      <c r="E582">
        <f>IF(AND(C582="Y", D582=TRUE),"Y","N")</f>
        <v/>
      </c>
      <c r="F582" t="inlineStr">
        <is>
          <t>ConTab_BOM_KP_Baseplates_1084</t>
        </is>
      </c>
      <c r="G582">
        <f>IF(E582="Y",F582,"")</f>
        <v/>
      </c>
      <c r="H582" s="273" t="inlineStr">
        <is>
          <t>4012-7_8-KP</t>
        </is>
      </c>
      <c r="I582" s="273" t="n"/>
      <c r="J582" s="273" t="n"/>
      <c r="K582" s="273" t="inlineStr">
        <is>
          <t>BaseplateSteel</t>
        </is>
      </c>
      <c r="L582" s="273" t="inlineStr">
        <is>
          <t>Baseplate_Steel</t>
        </is>
      </c>
      <c r="M582" s="273" t="inlineStr">
        <is>
          <t>Steel</t>
        </is>
      </c>
      <c r="N582" t="inlineStr">
        <is>
          <t>324T</t>
        </is>
      </c>
      <c r="O582" t="inlineStr">
        <is>
          <t>:Extended Drip Pan:</t>
        </is>
      </c>
      <c r="P582" s="235" t="inlineStr">
        <is>
          <t>Woods_Spacer</t>
        </is>
      </c>
      <c r="Q582" t="inlineStr">
        <is>
          <t>Woods 10SC</t>
        </is>
      </c>
      <c r="R582" t="inlineStr">
        <is>
          <t>RTF</t>
        </is>
      </c>
      <c r="S582" s="233" t="inlineStr">
        <is>
          <t>B102092</t>
        </is>
      </c>
      <c r="T582" s="233" t="n">
        <v>2445</v>
      </c>
      <c r="U582" s="233" t="inlineStr">
        <is>
          <t>Priced</t>
        </is>
      </c>
      <c r="V582" s="273" t="inlineStr">
        <is>
          <t>LT028</t>
        </is>
      </c>
      <c r="W582" t="n">
        <v>240</v>
      </c>
    </row>
    <row r="583">
      <c r="B583" t="n">
        <v>1085</v>
      </c>
      <c r="C583">
        <f>IF(K583 = "BaseplateSteel","Y","N")</f>
        <v/>
      </c>
      <c r="D583">
        <f>OR(P583 = "Woods_Sureflex", P583 = "Falk_T10_Grid")</f>
        <v/>
      </c>
      <c r="E583">
        <f>IF(AND(C583="Y", D583=TRUE),"Y","N")</f>
        <v/>
      </c>
      <c r="F583" t="inlineStr">
        <is>
          <t>ConTab_BOM_KP_Baseplates_1085</t>
        </is>
      </c>
      <c r="G583">
        <f>IF(E583="Y",F583,"")</f>
        <v/>
      </c>
      <c r="H583" s="273" t="inlineStr">
        <is>
          <t>4012-7_8-KP</t>
        </is>
      </c>
      <c r="I583" s="273" t="n"/>
      <c r="J583" s="273" t="n"/>
      <c r="K583" s="273" t="inlineStr">
        <is>
          <t>BaseplateSteel</t>
        </is>
      </c>
      <c r="L583" s="273" t="inlineStr">
        <is>
          <t>Baseplate_Steel</t>
        </is>
      </c>
      <c r="M583" s="273" t="inlineStr">
        <is>
          <t>Steel</t>
        </is>
      </c>
      <c r="N583" t="inlineStr">
        <is>
          <t>326T</t>
        </is>
      </c>
      <c r="O583" t="inlineStr">
        <is>
          <t>:Extended Drip Pan:</t>
        </is>
      </c>
      <c r="P583" s="235" t="inlineStr">
        <is>
          <t>Woods_Spacer</t>
        </is>
      </c>
      <c r="Q583" t="inlineStr">
        <is>
          <t>Woods 10SC</t>
        </is>
      </c>
      <c r="R583" t="inlineStr">
        <is>
          <t>RTF</t>
        </is>
      </c>
      <c r="S583" s="233" t="inlineStr">
        <is>
          <t>B102092</t>
        </is>
      </c>
      <c r="T583" s="233" t="n">
        <v>2445</v>
      </c>
      <c r="U583" s="233" t="inlineStr">
        <is>
          <t>Priced</t>
        </is>
      </c>
      <c r="V583" s="273" t="inlineStr">
        <is>
          <t>LT028</t>
        </is>
      </c>
      <c r="W583" t="n">
        <v>240</v>
      </c>
    </row>
    <row r="584">
      <c r="B584" t="n">
        <v>1086</v>
      </c>
      <c r="C584">
        <f>IF(K584 = "BaseplateSteel","Y","N")</f>
        <v/>
      </c>
      <c r="D584">
        <f>OR(P584 = "Woods_Sureflex", P584 = "Falk_T10_Grid")</f>
        <v/>
      </c>
      <c r="E584">
        <f>IF(AND(C584="Y", D584=TRUE),"Y","N")</f>
        <v/>
      </c>
      <c r="F584" t="inlineStr">
        <is>
          <t>ConTab_BOM_KP_Baseplates_1086</t>
        </is>
      </c>
      <c r="G584">
        <f>IF(E584="Y",F584,"")</f>
        <v/>
      </c>
      <c r="H584" s="273" t="inlineStr">
        <is>
          <t>4012-7_8-KP</t>
        </is>
      </c>
      <c r="I584" s="273" t="n"/>
      <c r="J584" s="273" t="n"/>
      <c r="K584" s="273" t="inlineStr">
        <is>
          <t>BaseplateSteel</t>
        </is>
      </c>
      <c r="L584" s="273" t="inlineStr">
        <is>
          <t>Baseplate_Steel</t>
        </is>
      </c>
      <c r="M584" s="273" t="inlineStr">
        <is>
          <t>Steel</t>
        </is>
      </c>
      <c r="N584" t="inlineStr">
        <is>
          <t>324TS</t>
        </is>
      </c>
      <c r="O584" t="inlineStr">
        <is>
          <t>:Extended Drip Pan:</t>
        </is>
      </c>
      <c r="P584" s="235" t="inlineStr">
        <is>
          <t>Woods_Spacer</t>
        </is>
      </c>
      <c r="Q584" t="inlineStr">
        <is>
          <t>Woods 9SC</t>
        </is>
      </c>
      <c r="R584" t="inlineStr">
        <is>
          <t>RTF</t>
        </is>
      </c>
      <c r="S584" s="233" t="inlineStr">
        <is>
          <t>B102093</t>
        </is>
      </c>
      <c r="T584" s="233" t="n">
        <v>2378</v>
      </c>
      <c r="U584" s="233" t="inlineStr">
        <is>
          <t>Priced</t>
        </is>
      </c>
      <c r="V584" s="273" t="inlineStr">
        <is>
          <t>LT028</t>
        </is>
      </c>
      <c r="W584" t="n">
        <v>240</v>
      </c>
    </row>
    <row r="585">
      <c r="B585" t="n">
        <v>1087</v>
      </c>
      <c r="C585">
        <f>IF(K585 = "BaseplateSteel","Y","N")</f>
        <v/>
      </c>
      <c r="D585">
        <f>OR(P585 = "Woods_Sureflex", P585 = "Falk_T10_Grid")</f>
        <v/>
      </c>
      <c r="E585">
        <f>IF(AND(C585="Y", D585=TRUE),"Y","N")</f>
        <v/>
      </c>
      <c r="F585" t="inlineStr">
        <is>
          <t>ConTab_BOM_KP_Baseplates_1087</t>
        </is>
      </c>
      <c r="G585">
        <f>IF(E585="Y",F585,"")</f>
        <v/>
      </c>
      <c r="H585" s="273" t="inlineStr">
        <is>
          <t>4012-7_8-KP</t>
        </is>
      </c>
      <c r="I585" s="273" t="n"/>
      <c r="J585" s="273" t="n"/>
      <c r="K585" s="273" t="inlineStr">
        <is>
          <t>BaseplateSteel</t>
        </is>
      </c>
      <c r="L585" s="273" t="inlineStr">
        <is>
          <t>Baseplate_Steel</t>
        </is>
      </c>
      <c r="M585" s="273" t="inlineStr">
        <is>
          <t>Steel</t>
        </is>
      </c>
      <c r="N585" t="inlineStr">
        <is>
          <t>326TS</t>
        </is>
      </c>
      <c r="O585" t="inlineStr">
        <is>
          <t>:Extended Drip Pan:</t>
        </is>
      </c>
      <c r="P585" s="235" t="inlineStr">
        <is>
          <t>Woods_Spacer</t>
        </is>
      </c>
      <c r="Q585" t="inlineStr">
        <is>
          <t>Woods 9SC</t>
        </is>
      </c>
      <c r="R585" t="inlineStr">
        <is>
          <t>RTF</t>
        </is>
      </c>
      <c r="S585" s="233" t="inlineStr">
        <is>
          <t>B102093</t>
        </is>
      </c>
      <c r="T585" s="233" t="n">
        <v>2378</v>
      </c>
      <c r="U585" s="233" t="inlineStr">
        <is>
          <t>Priced</t>
        </is>
      </c>
      <c r="V585" s="273" t="inlineStr">
        <is>
          <t>LT028</t>
        </is>
      </c>
      <c r="W585" t="n">
        <v>240</v>
      </c>
    </row>
    <row r="586">
      <c r="B586" t="n">
        <v>1088</v>
      </c>
      <c r="C586">
        <f>IF(K586 = "BaseplateSteel","Y","N")</f>
        <v/>
      </c>
      <c r="D586">
        <f>OR(P586 = "Woods_Sureflex", P586 = "Falk_T10_Grid")</f>
        <v/>
      </c>
      <c r="E586">
        <f>IF(AND(C586="Y", D586=TRUE),"Y","N")</f>
        <v/>
      </c>
      <c r="F586" t="inlineStr">
        <is>
          <t>ConTab_BOM_KP_Baseplates_1088</t>
        </is>
      </c>
      <c r="G586">
        <f>IF(E586="Y",F586,"")</f>
        <v/>
      </c>
      <c r="H586" s="273" t="inlineStr">
        <is>
          <t>4012-7_8-KP</t>
        </is>
      </c>
      <c r="I586" s="273" t="n"/>
      <c r="J586" s="273" t="n"/>
      <c r="K586" s="273" t="inlineStr">
        <is>
          <t>BaseplateSteel</t>
        </is>
      </c>
      <c r="L586" s="273" t="inlineStr">
        <is>
          <t>Baseplate_Steel</t>
        </is>
      </c>
      <c r="M586" s="273" t="inlineStr">
        <is>
          <t>Steel</t>
        </is>
      </c>
      <c r="N586" t="inlineStr">
        <is>
          <t>213T</t>
        </is>
      </c>
      <c r="O586" t="inlineStr">
        <is>
          <t>:Extended Drip Pan:</t>
        </is>
      </c>
      <c r="P586" s="235" t="inlineStr">
        <is>
          <t>Falk_Spacer</t>
        </is>
      </c>
      <c r="Q586" t="inlineStr">
        <is>
          <t>Falk 1040T31</t>
        </is>
      </c>
      <c r="R586" t="inlineStr">
        <is>
          <t>RTF</t>
        </is>
      </c>
      <c r="S586" s="233" t="inlineStr">
        <is>
          <t>B102094</t>
        </is>
      </c>
      <c r="T586" s="233" t="n">
        <v>2107</v>
      </c>
      <c r="U586" s="233" t="inlineStr">
        <is>
          <t>Priced</t>
        </is>
      </c>
      <c r="V586" s="273" t="inlineStr">
        <is>
          <t>LT028</t>
        </is>
      </c>
      <c r="W586" t="n">
        <v>70</v>
      </c>
    </row>
    <row r="587">
      <c r="B587" t="n">
        <v>1089</v>
      </c>
      <c r="C587">
        <f>IF(K587 = "BaseplateSteel","Y","N")</f>
        <v/>
      </c>
      <c r="D587">
        <f>OR(P587 = "Woods_Sureflex", P587 = "Falk_T10_Grid")</f>
        <v/>
      </c>
      <c r="E587">
        <f>IF(AND(C587="Y", D587=TRUE),"Y","N")</f>
        <v/>
      </c>
      <c r="F587" t="inlineStr">
        <is>
          <t>ConTab_BOM_KP_Baseplates_1089</t>
        </is>
      </c>
      <c r="G587">
        <f>IF(E587="Y",F587,"")</f>
        <v/>
      </c>
      <c r="H587" s="273" t="inlineStr">
        <is>
          <t>4012-7_8-KP</t>
        </is>
      </c>
      <c r="I587" s="273" t="n"/>
      <c r="J587" s="273" t="n"/>
      <c r="K587" s="273" t="inlineStr">
        <is>
          <t>BaseplateSteel</t>
        </is>
      </c>
      <c r="L587" s="273" t="inlineStr">
        <is>
          <t>Baseplate_Steel</t>
        </is>
      </c>
      <c r="M587" s="273" t="inlineStr">
        <is>
          <t>Steel</t>
        </is>
      </c>
      <c r="N587" t="inlineStr">
        <is>
          <t>215T</t>
        </is>
      </c>
      <c r="O587" t="inlineStr">
        <is>
          <t>:Extended Drip Pan:</t>
        </is>
      </c>
      <c r="P587" s="235" t="inlineStr">
        <is>
          <t>Falk_Spacer</t>
        </is>
      </c>
      <c r="Q587" t="inlineStr">
        <is>
          <t>Falk 1040T31</t>
        </is>
      </c>
      <c r="R587" t="inlineStr">
        <is>
          <t>RTF</t>
        </is>
      </c>
      <c r="S587" s="233" t="inlineStr">
        <is>
          <t>B102094</t>
        </is>
      </c>
      <c r="T587" s="233" t="n">
        <v>2107</v>
      </c>
      <c r="U587" s="233" t="inlineStr">
        <is>
          <t>Priced</t>
        </is>
      </c>
      <c r="V587" s="273" t="inlineStr">
        <is>
          <t>LT028</t>
        </is>
      </c>
      <c r="W587" t="n">
        <v>70</v>
      </c>
    </row>
    <row r="588">
      <c r="B588" t="n">
        <v>1090</v>
      </c>
      <c r="C588">
        <f>IF(K588 = "BaseplateSteel","Y","N")</f>
        <v/>
      </c>
      <c r="D588">
        <f>OR(P588 = "Woods_Sureflex", P588 = "Falk_T10_Grid")</f>
        <v/>
      </c>
      <c r="E588">
        <f>IF(AND(C588="Y", D588=TRUE),"Y","N")</f>
        <v/>
      </c>
      <c r="F588" t="inlineStr">
        <is>
          <t>ConTab_BOM_KP_Baseplates_1090</t>
        </is>
      </c>
      <c r="G588">
        <f>IF(E588="Y",F588,"")</f>
        <v/>
      </c>
      <c r="H588" s="273" t="inlineStr">
        <is>
          <t>4012-7_8-KP</t>
        </is>
      </c>
      <c r="I588" s="273" t="n"/>
      <c r="J588" s="273" t="n"/>
      <c r="K588" s="273" t="inlineStr">
        <is>
          <t>BaseplateSteel</t>
        </is>
      </c>
      <c r="L588" s="273" t="inlineStr">
        <is>
          <t>Baseplate_Steel</t>
        </is>
      </c>
      <c r="M588" s="273" t="inlineStr">
        <is>
          <t>Steel</t>
        </is>
      </c>
      <c r="N588" t="inlineStr">
        <is>
          <t>254T</t>
        </is>
      </c>
      <c r="O588" t="inlineStr">
        <is>
          <t>:Extended Drip Pan:</t>
        </is>
      </c>
      <c r="P588" s="235" t="inlineStr">
        <is>
          <t>Falk_Spacer</t>
        </is>
      </c>
      <c r="Q588" t="inlineStr">
        <is>
          <t>Falk 1040T31</t>
        </is>
      </c>
      <c r="R588" t="inlineStr">
        <is>
          <t>RTF</t>
        </is>
      </c>
      <c r="S588" s="233" t="inlineStr">
        <is>
          <t>B102095</t>
        </is>
      </c>
      <c r="T588" s="233" t="n">
        <v>2172</v>
      </c>
      <c r="U588" s="233" t="inlineStr">
        <is>
          <t>Priced</t>
        </is>
      </c>
      <c r="V588" s="273" t="inlineStr">
        <is>
          <t>LT028</t>
        </is>
      </c>
      <c r="W588" t="n">
        <v>135</v>
      </c>
    </row>
    <row r="589">
      <c r="B589" t="n">
        <v>1091</v>
      </c>
      <c r="C589">
        <f>IF(K589 = "BaseplateSteel","Y","N")</f>
        <v/>
      </c>
      <c r="D589">
        <f>OR(P589 = "Woods_Sureflex", P589 = "Falk_T10_Grid")</f>
        <v/>
      </c>
      <c r="E589">
        <f>IF(AND(C589="Y", D589=TRUE),"Y","N")</f>
        <v/>
      </c>
      <c r="F589" t="inlineStr">
        <is>
          <t>ConTab_BOM_KP_Baseplates_1091</t>
        </is>
      </c>
      <c r="G589">
        <f>IF(E589="Y",F589,"")</f>
        <v/>
      </c>
      <c r="H589" s="273" t="inlineStr">
        <is>
          <t>4012-7_8-KP</t>
        </is>
      </c>
      <c r="I589" s="273" t="n"/>
      <c r="J589" s="273" t="n"/>
      <c r="K589" s="273" t="inlineStr">
        <is>
          <t>BaseplateSteel</t>
        </is>
      </c>
      <c r="L589" s="273" t="inlineStr">
        <is>
          <t>Baseplate_Steel</t>
        </is>
      </c>
      <c r="M589" s="273" t="inlineStr">
        <is>
          <t>Steel</t>
        </is>
      </c>
      <c r="N589" t="inlineStr">
        <is>
          <t>256T</t>
        </is>
      </c>
      <c r="O589" t="inlineStr">
        <is>
          <t>:Extended Drip Pan:</t>
        </is>
      </c>
      <c r="P589" s="235" t="inlineStr">
        <is>
          <t>Falk_Spacer</t>
        </is>
      </c>
      <c r="Q589" t="inlineStr">
        <is>
          <t>Falk 1040T31</t>
        </is>
      </c>
      <c r="R589" t="inlineStr">
        <is>
          <t>RTF</t>
        </is>
      </c>
      <c r="S589" s="233" t="inlineStr">
        <is>
          <t>B102095</t>
        </is>
      </c>
      <c r="T589" s="233" t="n">
        <v>2172</v>
      </c>
      <c r="U589" s="233" t="inlineStr">
        <is>
          <t>Priced</t>
        </is>
      </c>
      <c r="V589" s="273" t="inlineStr">
        <is>
          <t>LT028</t>
        </is>
      </c>
      <c r="W589" t="n">
        <v>135</v>
      </c>
    </row>
    <row r="590">
      <c r="B590" t="n">
        <v>1092</v>
      </c>
      <c r="C590">
        <f>IF(K590 = "BaseplateSteel","Y","N")</f>
        <v/>
      </c>
      <c r="D590">
        <f>OR(P590 = "Woods_Sureflex", P590 = "Falk_T10_Grid")</f>
        <v/>
      </c>
      <c r="E590">
        <f>IF(AND(C590="Y", D590=TRUE),"Y","N")</f>
        <v/>
      </c>
      <c r="F590" t="inlineStr">
        <is>
          <t>ConTab_BOM_KP_Baseplates_1092</t>
        </is>
      </c>
      <c r="G590">
        <f>IF(E590="Y",F590,"")</f>
        <v/>
      </c>
      <c r="H590" s="273" t="inlineStr">
        <is>
          <t>4012-7_8-KP</t>
        </is>
      </c>
      <c r="I590" s="273" t="n"/>
      <c r="J590" s="273" t="n"/>
      <c r="K590" s="273" t="inlineStr">
        <is>
          <t>BaseplateSteel</t>
        </is>
      </c>
      <c r="L590" s="273" t="inlineStr">
        <is>
          <t>Baseplate_Steel</t>
        </is>
      </c>
      <c r="M590" s="273" t="inlineStr">
        <is>
          <t>Steel</t>
        </is>
      </c>
      <c r="N590" t="inlineStr">
        <is>
          <t>284T</t>
        </is>
      </c>
      <c r="O590" t="inlineStr">
        <is>
          <t>:Extended Drip Pan:</t>
        </is>
      </c>
      <c r="P590" s="235" t="inlineStr">
        <is>
          <t>Falk_Spacer</t>
        </is>
      </c>
      <c r="Q590" t="inlineStr">
        <is>
          <t>Falk 1050T31</t>
        </is>
      </c>
      <c r="R590" t="inlineStr">
        <is>
          <t>RTF</t>
        </is>
      </c>
      <c r="S590" s="233" t="inlineStr">
        <is>
          <t>B102096</t>
        </is>
      </c>
      <c r="T590" s="233" t="n">
        <v>2309</v>
      </c>
      <c r="U590" s="233" t="inlineStr">
        <is>
          <t>Priced</t>
        </is>
      </c>
      <c r="V590" s="273" t="inlineStr">
        <is>
          <t>LT028</t>
        </is>
      </c>
      <c r="W590" t="n">
        <v>200</v>
      </c>
    </row>
    <row r="591">
      <c r="B591" t="n">
        <v>1093</v>
      </c>
      <c r="C591">
        <f>IF(K591 = "BaseplateSteel","Y","N")</f>
        <v/>
      </c>
      <c r="D591">
        <f>OR(P591 = "Woods_Sureflex", P591 = "Falk_T10_Grid")</f>
        <v/>
      </c>
      <c r="E591">
        <f>IF(AND(C591="Y", D591=TRUE),"Y","N")</f>
        <v/>
      </c>
      <c r="F591" t="inlineStr">
        <is>
          <t>ConTab_BOM_KP_Baseplates_1093</t>
        </is>
      </c>
      <c r="G591">
        <f>IF(E591="Y",F591,"")</f>
        <v/>
      </c>
      <c r="H591" s="273" t="inlineStr">
        <is>
          <t>4012-7_8-KP</t>
        </is>
      </c>
      <c r="I591" s="273" t="n"/>
      <c r="J591" s="273" t="n"/>
      <c r="K591" s="273" t="inlineStr">
        <is>
          <t>BaseplateSteel</t>
        </is>
      </c>
      <c r="L591" s="273" t="inlineStr">
        <is>
          <t>Baseplate_Steel</t>
        </is>
      </c>
      <c r="M591" s="273" t="inlineStr">
        <is>
          <t>Steel</t>
        </is>
      </c>
      <c r="N591" t="inlineStr">
        <is>
          <t>286T</t>
        </is>
      </c>
      <c r="O591" t="inlineStr">
        <is>
          <t>:Extended Drip Pan:</t>
        </is>
      </c>
      <c r="P591" s="235" t="inlineStr">
        <is>
          <t>Falk_Spacer</t>
        </is>
      </c>
      <c r="Q591" t="inlineStr">
        <is>
          <t>Falk 1050T31</t>
        </is>
      </c>
      <c r="R591" t="inlineStr">
        <is>
          <t>RTF</t>
        </is>
      </c>
      <c r="S591" s="233" t="inlineStr">
        <is>
          <t>B102096</t>
        </is>
      </c>
      <c r="T591" s="233" t="n">
        <v>2309</v>
      </c>
      <c r="U591" s="233" t="inlineStr">
        <is>
          <t>Priced</t>
        </is>
      </c>
      <c r="V591" s="273" t="inlineStr">
        <is>
          <t>LT028</t>
        </is>
      </c>
      <c r="W591" t="n">
        <v>200</v>
      </c>
    </row>
    <row r="592">
      <c r="B592" t="n">
        <v>1094</v>
      </c>
      <c r="C592">
        <f>IF(K592 = "BaseplateSteel","Y","N")</f>
        <v/>
      </c>
      <c r="D592">
        <f>OR(P592 = "Woods_Sureflex", P592 = "Falk_T10_Grid")</f>
        <v/>
      </c>
      <c r="E592">
        <f>IF(AND(C592="Y", D592=TRUE),"Y","N")</f>
        <v/>
      </c>
      <c r="F592" t="inlineStr">
        <is>
          <t>ConTab_BOM_KP_Baseplates_1094</t>
        </is>
      </c>
      <c r="G592">
        <f>IF(E592="Y",F592,"")</f>
        <v/>
      </c>
      <c r="H592" s="273" t="inlineStr">
        <is>
          <t>4012-7_8-KP</t>
        </is>
      </c>
      <c r="I592" s="273" t="n"/>
      <c r="J592" s="273" t="n"/>
      <c r="K592" s="273" t="inlineStr">
        <is>
          <t>BaseplateSteel</t>
        </is>
      </c>
      <c r="L592" s="273" t="inlineStr">
        <is>
          <t>Baseplate_Steel</t>
        </is>
      </c>
      <c r="M592" s="273" t="inlineStr">
        <is>
          <t>Steel</t>
        </is>
      </c>
      <c r="N592" t="inlineStr">
        <is>
          <t>284TS</t>
        </is>
      </c>
      <c r="O592" t="inlineStr">
        <is>
          <t>:Extended Drip Pan:</t>
        </is>
      </c>
      <c r="P592" s="235" t="inlineStr">
        <is>
          <t>Falk_Spacer</t>
        </is>
      </c>
      <c r="Q592" t="inlineStr">
        <is>
          <t>Falk 1040T31</t>
        </is>
      </c>
      <c r="R592" t="inlineStr">
        <is>
          <t>RTF</t>
        </is>
      </c>
      <c r="S592" s="233" t="inlineStr">
        <is>
          <t>B102097</t>
        </is>
      </c>
      <c r="T592" s="233" t="n">
        <v>2244</v>
      </c>
      <c r="U592" s="233" t="inlineStr">
        <is>
          <t>Priced</t>
        </is>
      </c>
      <c r="V592" s="273" t="inlineStr">
        <is>
          <t>LT028</t>
        </is>
      </c>
      <c r="W592" t="n">
        <v>200</v>
      </c>
    </row>
    <row r="593">
      <c r="B593" t="n">
        <v>1095</v>
      </c>
      <c r="C593">
        <f>IF(K593 = "BaseplateSteel","Y","N")</f>
        <v/>
      </c>
      <c r="D593">
        <f>OR(P593 = "Woods_Sureflex", P593 = "Falk_T10_Grid")</f>
        <v/>
      </c>
      <c r="E593">
        <f>IF(AND(C593="Y", D593=TRUE),"Y","N")</f>
        <v/>
      </c>
      <c r="F593" t="inlineStr">
        <is>
          <t>ConTab_BOM_KP_Baseplates_1095</t>
        </is>
      </c>
      <c r="G593">
        <f>IF(E593="Y",F593,"")</f>
        <v/>
      </c>
      <c r="H593" s="273" t="inlineStr">
        <is>
          <t>4012-7_8-KP</t>
        </is>
      </c>
      <c r="I593" s="273" t="n"/>
      <c r="J593" s="273" t="n"/>
      <c r="K593" s="273" t="inlineStr">
        <is>
          <t>BaseplateSteel</t>
        </is>
      </c>
      <c r="L593" s="273" t="inlineStr">
        <is>
          <t>Baseplate_Steel</t>
        </is>
      </c>
      <c r="M593" s="273" t="inlineStr">
        <is>
          <t>Steel</t>
        </is>
      </c>
      <c r="N593" t="inlineStr">
        <is>
          <t>286TS</t>
        </is>
      </c>
      <c r="O593" t="inlineStr">
        <is>
          <t>:Extended Drip Pan:</t>
        </is>
      </c>
      <c r="P593" s="235" t="inlineStr">
        <is>
          <t>Falk_Spacer</t>
        </is>
      </c>
      <c r="Q593" t="inlineStr">
        <is>
          <t>Falk 1040T31</t>
        </is>
      </c>
      <c r="R593" t="inlineStr">
        <is>
          <t>RTF</t>
        </is>
      </c>
      <c r="S593" s="233" t="inlineStr">
        <is>
          <t>B102097</t>
        </is>
      </c>
      <c r="T593" s="233" t="n">
        <v>2244</v>
      </c>
      <c r="U593" s="233" t="inlineStr">
        <is>
          <t>Priced</t>
        </is>
      </c>
      <c r="V593" s="273" t="inlineStr">
        <is>
          <t>LT028</t>
        </is>
      </c>
      <c r="W593" t="n">
        <v>200</v>
      </c>
    </row>
    <row r="594">
      <c r="B594" t="n">
        <v>1096</v>
      </c>
      <c r="C594">
        <f>IF(K594 = "BaseplateSteel","Y","N")</f>
        <v/>
      </c>
      <c r="D594">
        <f>OR(P594 = "Woods_Sureflex", P594 = "Falk_T10_Grid")</f>
        <v/>
      </c>
      <c r="E594">
        <f>IF(AND(C594="Y", D594=TRUE),"Y","N")</f>
        <v/>
      </c>
      <c r="F594" t="inlineStr">
        <is>
          <t>ConTab_BOM_KP_Baseplates_1096</t>
        </is>
      </c>
      <c r="G594">
        <f>IF(E594="Y",F594,"")</f>
        <v/>
      </c>
      <c r="H594" s="273" t="inlineStr">
        <is>
          <t>4012-7_8-KP</t>
        </is>
      </c>
      <c r="I594" s="273" t="n"/>
      <c r="J594" s="273" t="n"/>
      <c r="K594" s="273" t="inlineStr">
        <is>
          <t>BaseplateSteel</t>
        </is>
      </c>
      <c r="L594" s="273" t="inlineStr">
        <is>
          <t>Baseplate_Steel</t>
        </is>
      </c>
      <c r="M594" s="273" t="inlineStr">
        <is>
          <t>Steel</t>
        </is>
      </c>
      <c r="N594" t="inlineStr">
        <is>
          <t>324T</t>
        </is>
      </c>
      <c r="O594" t="inlineStr">
        <is>
          <t>:Extended Drip Pan:</t>
        </is>
      </c>
      <c r="P594" s="235" t="inlineStr">
        <is>
          <t>Falk_Spacer</t>
        </is>
      </c>
      <c r="Q594" t="inlineStr">
        <is>
          <t>Falk 1060T31</t>
        </is>
      </c>
      <c r="R594" t="inlineStr">
        <is>
          <t>RTF</t>
        </is>
      </c>
      <c r="S594" s="233" t="inlineStr">
        <is>
          <t>B102098</t>
        </is>
      </c>
      <c r="T594" s="233" t="n">
        <v>2445</v>
      </c>
      <c r="U594" s="233" t="inlineStr">
        <is>
          <t>Priced</t>
        </is>
      </c>
      <c r="V594" s="273" t="inlineStr">
        <is>
          <t>LT028</t>
        </is>
      </c>
      <c r="W594" t="n">
        <v>240</v>
      </c>
    </row>
    <row r="595">
      <c r="B595" t="n">
        <v>1097</v>
      </c>
      <c r="C595">
        <f>IF(K595 = "BaseplateSteel","Y","N")</f>
        <v/>
      </c>
      <c r="D595">
        <f>OR(P595 = "Woods_Sureflex", P595 = "Falk_T10_Grid")</f>
        <v/>
      </c>
      <c r="E595">
        <f>IF(AND(C595="Y", D595=TRUE),"Y","N")</f>
        <v/>
      </c>
      <c r="F595" t="inlineStr">
        <is>
          <t>ConTab_BOM_KP_Baseplates_1097</t>
        </is>
      </c>
      <c r="G595">
        <f>IF(E595="Y",F595,"")</f>
        <v/>
      </c>
      <c r="H595" s="273" t="inlineStr">
        <is>
          <t>4012-7_8-KP</t>
        </is>
      </c>
      <c r="I595" s="273" t="n"/>
      <c r="J595" s="273" t="n"/>
      <c r="K595" s="273" t="inlineStr">
        <is>
          <t>BaseplateSteel</t>
        </is>
      </c>
      <c r="L595" s="273" t="inlineStr">
        <is>
          <t>Baseplate_Steel</t>
        </is>
      </c>
      <c r="M595" s="273" t="inlineStr">
        <is>
          <t>Steel</t>
        </is>
      </c>
      <c r="N595" t="inlineStr">
        <is>
          <t>326T</t>
        </is>
      </c>
      <c r="O595" t="inlineStr">
        <is>
          <t>:Extended Drip Pan:</t>
        </is>
      </c>
      <c r="P595" s="235" t="inlineStr">
        <is>
          <t>Falk_Spacer</t>
        </is>
      </c>
      <c r="Q595" t="inlineStr">
        <is>
          <t>Falk 1060T31</t>
        </is>
      </c>
      <c r="R595" t="inlineStr">
        <is>
          <t>RTF</t>
        </is>
      </c>
      <c r="S595" s="233" t="inlineStr">
        <is>
          <t>B102098</t>
        </is>
      </c>
      <c r="T595" s="233" t="n">
        <v>2445</v>
      </c>
      <c r="U595" s="233" t="inlineStr">
        <is>
          <t>Priced</t>
        </is>
      </c>
      <c r="V595" s="273" t="inlineStr">
        <is>
          <t>LT028</t>
        </is>
      </c>
      <c r="W595" t="n">
        <v>240</v>
      </c>
    </row>
    <row r="596">
      <c r="B596" t="n">
        <v>1098</v>
      </c>
      <c r="C596">
        <f>IF(K596 = "BaseplateSteel","Y","N")</f>
        <v/>
      </c>
      <c r="D596">
        <f>OR(P596 = "Woods_Sureflex", P596 = "Falk_T10_Grid")</f>
        <v/>
      </c>
      <c r="E596">
        <f>IF(AND(C596="Y", D596=TRUE),"Y","N")</f>
        <v/>
      </c>
      <c r="F596" t="inlineStr">
        <is>
          <t>ConTab_BOM_KP_Baseplates_1098</t>
        </is>
      </c>
      <c r="G596">
        <f>IF(E596="Y",F596,"")</f>
        <v/>
      </c>
      <c r="H596" s="273" t="inlineStr">
        <is>
          <t>4012-7_8-KP</t>
        </is>
      </c>
      <c r="I596" s="273" t="n"/>
      <c r="J596" s="273" t="n"/>
      <c r="K596" s="273" t="inlineStr">
        <is>
          <t>BaseplateSteel</t>
        </is>
      </c>
      <c r="L596" s="273" t="inlineStr">
        <is>
          <t>Baseplate_Steel</t>
        </is>
      </c>
      <c r="M596" s="273" t="inlineStr">
        <is>
          <t>Steel</t>
        </is>
      </c>
      <c r="N596" t="inlineStr">
        <is>
          <t>324TS</t>
        </is>
      </c>
      <c r="O596" t="inlineStr">
        <is>
          <t>:Extended Drip Pan:</t>
        </is>
      </c>
      <c r="P596" s="235" t="inlineStr">
        <is>
          <t>Falk_Spacer</t>
        </is>
      </c>
      <c r="Q596" t="inlineStr">
        <is>
          <t>Falk 1050T31</t>
        </is>
      </c>
      <c r="R596" t="inlineStr">
        <is>
          <t>RTF</t>
        </is>
      </c>
      <c r="S596" s="233" t="inlineStr">
        <is>
          <t>B102099</t>
        </is>
      </c>
      <c r="T596" s="233" t="n">
        <v>2378</v>
      </c>
      <c r="U596" s="233" t="inlineStr">
        <is>
          <t>Priced</t>
        </is>
      </c>
      <c r="V596" s="273" t="inlineStr">
        <is>
          <t>LT028</t>
        </is>
      </c>
      <c r="W596" t="n">
        <v>240</v>
      </c>
    </row>
    <row r="597">
      <c r="B597" t="n">
        <v>1099</v>
      </c>
      <c r="C597">
        <f>IF(K597 = "BaseplateSteel","Y","N")</f>
        <v/>
      </c>
      <c r="D597">
        <f>OR(P597 = "Woods_Sureflex", P597 = "Falk_T10_Grid")</f>
        <v/>
      </c>
      <c r="E597">
        <f>IF(AND(C597="Y", D597=TRUE),"Y","N")</f>
        <v/>
      </c>
      <c r="F597" t="inlineStr">
        <is>
          <t>ConTab_BOM_KP_Baseplates_1099</t>
        </is>
      </c>
      <c r="G597">
        <f>IF(E597="Y",F597,"")</f>
        <v/>
      </c>
      <c r="H597" s="273" t="inlineStr">
        <is>
          <t>4012-7_8-KP</t>
        </is>
      </c>
      <c r="I597" s="273" t="n"/>
      <c r="J597" s="273" t="n"/>
      <c r="K597" s="273" t="inlineStr">
        <is>
          <t>BaseplateSteel</t>
        </is>
      </c>
      <c r="L597" s="273" t="inlineStr">
        <is>
          <t>Baseplate_Steel</t>
        </is>
      </c>
      <c r="M597" s="273" t="inlineStr">
        <is>
          <t>Steel</t>
        </is>
      </c>
      <c r="N597" t="inlineStr">
        <is>
          <t>326TS</t>
        </is>
      </c>
      <c r="O597" t="inlineStr">
        <is>
          <t>:Extended Drip Pan:</t>
        </is>
      </c>
      <c r="P597" s="235" t="inlineStr">
        <is>
          <t>Falk_Spacer</t>
        </is>
      </c>
      <c r="Q597" t="inlineStr">
        <is>
          <t>Falk 1050T31</t>
        </is>
      </c>
      <c r="R597" t="inlineStr">
        <is>
          <t>RTF</t>
        </is>
      </c>
      <c r="S597" s="233" t="inlineStr">
        <is>
          <t>B102099</t>
        </is>
      </c>
      <c r="T597" s="233" t="n">
        <v>2378</v>
      </c>
      <c r="U597" s="233" t="inlineStr">
        <is>
          <t>Priced</t>
        </is>
      </c>
      <c r="V597" s="273" t="inlineStr">
        <is>
          <t>LT028</t>
        </is>
      </c>
      <c r="W597" t="n">
        <v>240</v>
      </c>
    </row>
    <row r="598">
      <c r="B598" t="n">
        <v>1100</v>
      </c>
      <c r="C598">
        <f>IF(K598 = "BaseplateSteel","Y","N")</f>
        <v/>
      </c>
      <c r="D598">
        <f>OR(P598 = "Woods_Sureflex", P598 = "Falk_T10_Grid")</f>
        <v/>
      </c>
      <c r="E598">
        <f>IF(AND(C598="Y", D598=TRUE),"Y","N")</f>
        <v/>
      </c>
      <c r="F598" t="inlineStr">
        <is>
          <t>ConTab_BOM_KP_Baseplates_1100</t>
        </is>
      </c>
      <c r="G598">
        <f>IF(E598="Y",F598,"")</f>
        <v/>
      </c>
      <c r="H598" s="273" t="inlineStr">
        <is>
          <t>4012-7_8-KP</t>
        </is>
      </c>
      <c r="I598" s="273" t="n"/>
      <c r="J598" s="273" t="n"/>
      <c r="K598" s="273" t="inlineStr">
        <is>
          <t>BaseplateSteel</t>
        </is>
      </c>
      <c r="L598" s="273" t="inlineStr">
        <is>
          <t>Baseplate_Steel</t>
        </is>
      </c>
      <c r="M598" s="273" t="inlineStr">
        <is>
          <t>Steel</t>
        </is>
      </c>
      <c r="N598" t="inlineStr">
        <is>
          <t>364TS</t>
        </is>
      </c>
      <c r="O598" t="inlineStr">
        <is>
          <t>:Extended Drip Pan:</t>
        </is>
      </c>
      <c r="P598" s="235" t="inlineStr">
        <is>
          <t>Falk_Spacer</t>
        </is>
      </c>
      <c r="Q598" t="inlineStr">
        <is>
          <t>Falk 1050T31</t>
        </is>
      </c>
      <c r="R598" t="inlineStr">
        <is>
          <t>RTF</t>
        </is>
      </c>
      <c r="S598" s="233" t="inlineStr">
        <is>
          <t>B102100</t>
        </is>
      </c>
      <c r="T598" s="233" t="n">
        <v>2515</v>
      </c>
      <c r="U598" s="233" t="inlineStr">
        <is>
          <t>Priced</t>
        </is>
      </c>
      <c r="V598" s="273" t="inlineStr">
        <is>
          <t>LT028</t>
        </is>
      </c>
      <c r="W598" t="n">
        <v>265</v>
      </c>
    </row>
    <row r="599">
      <c r="B599" t="n">
        <v>1101</v>
      </c>
      <c r="C599">
        <f>IF(K599 = "BaseplateSteel","Y","N")</f>
        <v/>
      </c>
      <c r="D599">
        <f>OR(P599 = "Woods_Sureflex", P599 = "Falk_T10_Grid")</f>
        <v/>
      </c>
      <c r="E599">
        <f>IF(AND(C599="Y", D599=TRUE),"Y","N")</f>
        <v/>
      </c>
      <c r="F599" t="inlineStr">
        <is>
          <t>ConTab_BOM_KP_Baseplates_1101</t>
        </is>
      </c>
      <c r="G599">
        <f>IF(E599="Y",F599,"")</f>
        <v/>
      </c>
      <c r="H599" s="273" t="inlineStr">
        <is>
          <t>4012-7_8-KP</t>
        </is>
      </c>
      <c r="I599" s="273" t="n"/>
      <c r="J599" s="273" t="n"/>
      <c r="K599" s="273" t="inlineStr">
        <is>
          <t>BaseplateSteel</t>
        </is>
      </c>
      <c r="L599" s="273" t="inlineStr">
        <is>
          <t>Baseplate_Steel</t>
        </is>
      </c>
      <c r="M599" s="273" t="inlineStr">
        <is>
          <t>Steel</t>
        </is>
      </c>
      <c r="N599" t="inlineStr">
        <is>
          <t>365TS</t>
        </is>
      </c>
      <c r="O599" t="inlineStr">
        <is>
          <t>:Extended Drip Pan:</t>
        </is>
      </c>
      <c r="P599" s="235" t="inlineStr">
        <is>
          <t>Falk_Spacer</t>
        </is>
      </c>
      <c r="Q599" t="inlineStr">
        <is>
          <t>Falk 1050T31</t>
        </is>
      </c>
      <c r="R599" t="inlineStr">
        <is>
          <t>RTF</t>
        </is>
      </c>
      <c r="S599" s="233" t="inlineStr">
        <is>
          <t>B102100</t>
        </is>
      </c>
      <c r="T599" s="233" t="n">
        <v>2515</v>
      </c>
      <c r="U599" s="233" t="inlineStr">
        <is>
          <t>Priced</t>
        </is>
      </c>
      <c r="V599" s="273" t="inlineStr">
        <is>
          <t>LT028</t>
        </is>
      </c>
      <c r="W599" t="n">
        <v>265</v>
      </c>
    </row>
    <row r="600">
      <c r="B600" t="n">
        <v>1102</v>
      </c>
      <c r="C600">
        <f>IF(K600 = "BaseplateSteel","Y","N")</f>
        <v/>
      </c>
      <c r="D600">
        <f>OR(P600 = "Woods_Sureflex", P600 = "Falk_T10_Grid")</f>
        <v/>
      </c>
      <c r="E600">
        <f>IF(AND(C600="Y", D600=TRUE),"Y","N")</f>
        <v/>
      </c>
      <c r="F600" t="inlineStr">
        <is>
          <t>ConTab_BOM_KP_Baseplates_1102</t>
        </is>
      </c>
      <c r="G600">
        <f>IF(E600="Y",F600,"")</f>
        <v/>
      </c>
      <c r="H600" s="273" t="inlineStr">
        <is>
          <t>4012-7_8-KP</t>
        </is>
      </c>
      <c r="I600" s="273" t="n"/>
      <c r="J600" s="273" t="n"/>
      <c r="K600" s="273" t="inlineStr">
        <is>
          <t>BaseplateSteel</t>
        </is>
      </c>
      <c r="L600" s="273" t="inlineStr">
        <is>
          <t>Baseplate_Steel</t>
        </is>
      </c>
      <c r="M600" s="273" t="inlineStr">
        <is>
          <t>Steel</t>
        </is>
      </c>
      <c r="N600" t="inlineStr">
        <is>
          <t>404TS</t>
        </is>
      </c>
      <c r="O600" t="inlineStr">
        <is>
          <t>:Extended Drip Pan:</t>
        </is>
      </c>
      <c r="P600" s="235" t="inlineStr">
        <is>
          <t>Falk_Spacer</t>
        </is>
      </c>
      <c r="Q600" t="inlineStr">
        <is>
          <t>Falk 1060T31</t>
        </is>
      </c>
      <c r="R600" t="inlineStr">
        <is>
          <t>RTF</t>
        </is>
      </c>
      <c r="S600" s="233" t="inlineStr">
        <is>
          <t>B102101</t>
        </is>
      </c>
      <c r="T600" s="233" t="n">
        <v>2923</v>
      </c>
      <c r="U600" s="233" t="inlineStr">
        <is>
          <t>Priced</t>
        </is>
      </c>
      <c r="V600" s="273" t="inlineStr">
        <is>
          <t>LT028</t>
        </is>
      </c>
      <c r="W600" t="n">
        <v>310</v>
      </c>
    </row>
    <row r="601">
      <c r="B601" t="n">
        <v>1103</v>
      </c>
      <c r="C601">
        <f>IF(K601 = "BaseplateSteel","Y","N")</f>
        <v/>
      </c>
      <c r="D601">
        <f>OR(P601 = "Woods_Sureflex", P601 = "Falk_T10_Grid")</f>
        <v/>
      </c>
      <c r="E601">
        <f>IF(AND(C601="Y", D601=TRUE),"Y","N")</f>
        <v/>
      </c>
      <c r="F601" t="inlineStr">
        <is>
          <t>ConTab_BOM_KP_Baseplates_1103</t>
        </is>
      </c>
      <c r="G601">
        <f>IF(E601="Y",F601,"")</f>
        <v/>
      </c>
      <c r="H601" s="273" t="inlineStr">
        <is>
          <t>4012-7_8-KP</t>
        </is>
      </c>
      <c r="I601" s="273" t="n"/>
      <c r="J601" s="273" t="n"/>
      <c r="K601" s="273" t="inlineStr">
        <is>
          <t>BaseplateSteel</t>
        </is>
      </c>
      <c r="L601" s="273" t="inlineStr">
        <is>
          <t>Baseplate_Steel</t>
        </is>
      </c>
      <c r="M601" s="273" t="inlineStr">
        <is>
          <t>Steel</t>
        </is>
      </c>
      <c r="N601" t="inlineStr">
        <is>
          <t>405TS</t>
        </is>
      </c>
      <c r="O601" t="inlineStr">
        <is>
          <t>:Extended Drip Pan:</t>
        </is>
      </c>
      <c r="P601" s="235" t="inlineStr">
        <is>
          <t>Falk_Spacer</t>
        </is>
      </c>
      <c r="Q601" t="inlineStr">
        <is>
          <t>Falk 1060T31</t>
        </is>
      </c>
      <c r="R601" t="inlineStr">
        <is>
          <t>RTF</t>
        </is>
      </c>
      <c r="S601" s="233" t="inlineStr">
        <is>
          <t>B102101</t>
        </is>
      </c>
      <c r="T601" s="233" t="n">
        <v>2923</v>
      </c>
      <c r="U601" s="233" t="inlineStr">
        <is>
          <t>Priced</t>
        </is>
      </c>
      <c r="V601" s="273" t="inlineStr">
        <is>
          <t>LT028</t>
        </is>
      </c>
      <c r="W601" t="n">
        <v>310</v>
      </c>
    </row>
    <row r="602">
      <c r="B602" t="n">
        <v>1104</v>
      </c>
      <c r="C602">
        <f>IF(K602 = "BaseplateSteel","Y","N")</f>
        <v/>
      </c>
      <c r="D602">
        <f>OR(P602 = "Woods_Sureflex", P602 = "Falk_T10_Grid")</f>
        <v/>
      </c>
      <c r="E602">
        <f>IF(AND(C602="Y", D602=TRUE),"Y","N")</f>
        <v/>
      </c>
      <c r="F602" t="inlineStr">
        <is>
          <t>ConTab_BOM_KP_Baseplates_1104</t>
        </is>
      </c>
      <c r="G602">
        <f>IF(E602="Y",F602,"")</f>
        <v/>
      </c>
      <c r="H602" s="273" t="inlineStr">
        <is>
          <t>4012-7_8-KP</t>
        </is>
      </c>
      <c r="I602" s="273" t="n"/>
      <c r="J602" s="273" t="n"/>
      <c r="K602" s="273" t="inlineStr">
        <is>
          <t>BaseplateSteel</t>
        </is>
      </c>
      <c r="L602" s="273" t="inlineStr">
        <is>
          <t>Baseplate_Steel</t>
        </is>
      </c>
      <c r="M602" s="273" t="inlineStr">
        <is>
          <t>Steel</t>
        </is>
      </c>
      <c r="N602" t="inlineStr">
        <is>
          <t>444TS</t>
        </is>
      </c>
      <c r="O602" t="inlineStr">
        <is>
          <t>:Extended Drip Pan:</t>
        </is>
      </c>
      <c r="P602" s="235" t="inlineStr">
        <is>
          <t>Falk_Spacer</t>
        </is>
      </c>
      <c r="Q602" t="inlineStr">
        <is>
          <t>Falk 1070T31</t>
        </is>
      </c>
      <c r="R602" t="inlineStr">
        <is>
          <t>RTF</t>
        </is>
      </c>
      <c r="S602" s="233" t="inlineStr">
        <is>
          <t>B102102</t>
        </is>
      </c>
      <c r="T602" s="233" t="n">
        <v>4421</v>
      </c>
      <c r="U602" s="233" t="inlineStr">
        <is>
          <t>Priced</t>
        </is>
      </c>
      <c r="V602" s="273" t="inlineStr">
        <is>
          <t>LT028</t>
        </is>
      </c>
      <c r="W602" t="n">
        <v>420</v>
      </c>
    </row>
    <row r="603">
      <c r="B603" t="n">
        <v>1105</v>
      </c>
      <c r="C603">
        <f>IF(K603 = "BaseplateSteel","Y","N")</f>
        <v/>
      </c>
      <c r="D603">
        <f>OR(P603 = "Woods_Sureflex", P603 = "Falk_T10_Grid")</f>
        <v/>
      </c>
      <c r="E603">
        <f>IF(AND(C603="Y", D603=TRUE),"Y","N")</f>
        <v/>
      </c>
      <c r="F603" t="inlineStr">
        <is>
          <t>ConTab_BOM_KP_Baseplates_1105</t>
        </is>
      </c>
      <c r="G603">
        <f>IF(E603="Y",F603,"")</f>
        <v/>
      </c>
      <c r="H603" s="273" t="inlineStr">
        <is>
          <t>4012-7_8-KP</t>
        </is>
      </c>
      <c r="I603" s="273" t="n"/>
      <c r="J603" s="273" t="n"/>
      <c r="K603" s="273" t="inlineStr">
        <is>
          <t>BaseplateSteel</t>
        </is>
      </c>
      <c r="L603" s="273" t="inlineStr">
        <is>
          <t>Baseplate_Steel</t>
        </is>
      </c>
      <c r="M603" s="273" t="inlineStr">
        <is>
          <t>Steel</t>
        </is>
      </c>
      <c r="N603" t="inlineStr">
        <is>
          <t>445TS</t>
        </is>
      </c>
      <c r="O603" t="inlineStr">
        <is>
          <t>:Extended Drip Pan:</t>
        </is>
      </c>
      <c r="P603" s="235" t="inlineStr">
        <is>
          <t>Falk_Spacer</t>
        </is>
      </c>
      <c r="Q603" t="inlineStr">
        <is>
          <t>Falk 1070T31</t>
        </is>
      </c>
      <c r="R603" t="inlineStr">
        <is>
          <t>RTF</t>
        </is>
      </c>
      <c r="S603" s="233" t="inlineStr">
        <is>
          <t>B102103</t>
        </is>
      </c>
      <c r="T603" s="233" t="n">
        <v>4421</v>
      </c>
      <c r="U603" s="233" t="inlineStr">
        <is>
          <t>Priced</t>
        </is>
      </c>
      <c r="V603" s="273" t="inlineStr">
        <is>
          <t>LT028</t>
        </is>
      </c>
      <c r="W603" t="n">
        <v>420</v>
      </c>
    </row>
    <row r="604">
      <c r="B604" t="n">
        <v>1106</v>
      </c>
      <c r="C604">
        <f>IF(K604 = "BaseplateSteel","Y","N")</f>
        <v/>
      </c>
      <c r="D604">
        <f>OR(P604 = "Woods_Sureflex", P604 = "Falk_T10_Grid")</f>
        <v/>
      </c>
      <c r="E604">
        <f>IF(AND(C604="Y", D604=TRUE),"Y","N")</f>
        <v/>
      </c>
      <c r="F604" t="inlineStr">
        <is>
          <t>ConTab_BOM_KP_Baseplates_1106</t>
        </is>
      </c>
      <c r="G604">
        <f>IF(E604="Y",F604,"")</f>
        <v/>
      </c>
      <c r="H604" s="273" t="inlineStr">
        <is>
          <t>4012-7_8-KP</t>
        </is>
      </c>
      <c r="I604" s="273" t="n"/>
      <c r="J604" s="273" t="n"/>
      <c r="K604" s="273" t="inlineStr">
        <is>
          <t>BaseplateSteel</t>
        </is>
      </c>
      <c r="L604" s="273" t="inlineStr">
        <is>
          <t>Baseplate_Steel</t>
        </is>
      </c>
      <c r="M604" s="273" t="inlineStr">
        <is>
          <t>Steel</t>
        </is>
      </c>
      <c r="N604" t="inlineStr">
        <is>
          <t>447TS</t>
        </is>
      </c>
      <c r="O604" t="inlineStr">
        <is>
          <t>:Extended Drip Pan:</t>
        </is>
      </c>
      <c r="P604" s="235" t="inlineStr">
        <is>
          <t>Falk_Spacer</t>
        </is>
      </c>
      <c r="Q604" t="inlineStr">
        <is>
          <t>Falk 1070T31</t>
        </is>
      </c>
      <c r="R604" t="inlineStr">
        <is>
          <t>RTF</t>
        </is>
      </c>
      <c r="S604" s="233" t="inlineStr">
        <is>
          <t>B102104</t>
        </is>
      </c>
      <c r="T604" s="233" t="n">
        <v>4966</v>
      </c>
      <c r="U604" s="233" t="inlineStr">
        <is>
          <t>Priced</t>
        </is>
      </c>
      <c r="V604" s="273" t="inlineStr">
        <is>
          <t>LT028</t>
        </is>
      </c>
      <c r="W604" t="n">
        <v>600</v>
      </c>
    </row>
    <row r="605">
      <c r="B605" t="n">
        <v>1155</v>
      </c>
      <c r="C605">
        <f>IF(K605 = "BaseplateSteel","Y","N")</f>
        <v/>
      </c>
      <c r="D605">
        <f>OR(P605 = "Woods_Sureflex", P605 = "Falk_T10_Grid")</f>
        <v/>
      </c>
      <c r="E605">
        <f>IF(AND(C605="Y", D605=TRUE),"Y","N")</f>
        <v/>
      </c>
      <c r="F605" t="inlineStr">
        <is>
          <t>ConTab_BOM_KP_Baseplates_1155</t>
        </is>
      </c>
      <c r="G605">
        <f>IF(E605="Y",F605,"")</f>
        <v/>
      </c>
      <c r="H605" s="273" t="inlineStr">
        <is>
          <t>4012-7_8-KP</t>
        </is>
      </c>
      <c r="I605" s="273" t="n"/>
      <c r="J605" s="273" t="n"/>
      <c r="K605" s="273" t="inlineStr">
        <is>
          <t>BaseplateSteel</t>
        </is>
      </c>
      <c r="L605" s="273" t="inlineStr">
        <is>
          <t>Baseplate_Steel</t>
        </is>
      </c>
      <c r="M605" s="273" t="inlineStr">
        <is>
          <t>Steel</t>
        </is>
      </c>
      <c r="N605" t="inlineStr">
        <is>
          <t>445TS</t>
        </is>
      </c>
      <c r="O605" t="inlineStr">
        <is>
          <t>:No Drip Pan:Standard Drip Pan:</t>
        </is>
      </c>
      <c r="P605" s="235" t="inlineStr">
        <is>
          <t>Falk_T10_Grid</t>
        </is>
      </c>
      <c r="Q605" t="inlineStr">
        <is>
          <t>Falk 1070T10</t>
        </is>
      </c>
      <c r="R605" t="inlineStr">
        <is>
          <t>RTF</t>
        </is>
      </c>
      <c r="S605" s="233" t="inlineStr">
        <is>
          <t>B102131</t>
        </is>
      </c>
      <c r="T605" s="233" t="n">
        <v>3685</v>
      </c>
      <c r="U605" s="233" t="inlineStr">
        <is>
          <t>Priced</t>
        </is>
      </c>
      <c r="V605" s="273" t="inlineStr">
        <is>
          <t>LT028</t>
        </is>
      </c>
      <c r="W605" t="n">
        <v>420</v>
      </c>
    </row>
    <row r="606">
      <c r="B606" t="n">
        <v>1156</v>
      </c>
      <c r="C606">
        <f>IF(K606 = "BaseplateSteel","Y","N")</f>
        <v/>
      </c>
      <c r="D606">
        <f>OR(P606 = "Woods_Sureflex", P606 = "Falk_T10_Grid")</f>
        <v/>
      </c>
      <c r="E606">
        <f>IF(AND(C606="Y", D606=TRUE),"Y","N")</f>
        <v/>
      </c>
      <c r="F606" t="inlineStr">
        <is>
          <t>ConTab_BOM_KP_Baseplates_1156</t>
        </is>
      </c>
      <c r="G606">
        <f>IF(E606="Y",F606,"")</f>
        <v/>
      </c>
      <c r="H606" s="273" t="inlineStr">
        <is>
          <t>4012-7_8-KP</t>
        </is>
      </c>
      <c r="I606" s="273" t="n"/>
      <c r="J606" s="273" t="n"/>
      <c r="K606" s="273" t="inlineStr">
        <is>
          <t>BaseplateSteel</t>
        </is>
      </c>
      <c r="L606" s="273" t="inlineStr">
        <is>
          <t>Baseplate_Steel</t>
        </is>
      </c>
      <c r="M606" s="273" t="inlineStr">
        <is>
          <t>Steel</t>
        </is>
      </c>
      <c r="N606" t="inlineStr">
        <is>
          <t>447TS</t>
        </is>
      </c>
      <c r="O606" t="inlineStr">
        <is>
          <t>:No Drip Pan:Standard Drip Pan:</t>
        </is>
      </c>
      <c r="P606" s="235" t="inlineStr">
        <is>
          <t>Falk_T10_Grid</t>
        </is>
      </c>
      <c r="Q606" t="inlineStr">
        <is>
          <t>Falk 1070T10</t>
        </is>
      </c>
      <c r="R606" t="inlineStr">
        <is>
          <t>RTF</t>
        </is>
      </c>
      <c r="S606" s="233" t="inlineStr">
        <is>
          <t>B102132</t>
        </is>
      </c>
      <c r="T606" s="233" t="n">
        <v>4229</v>
      </c>
      <c r="U606" s="233" t="inlineStr">
        <is>
          <t>Priced</t>
        </is>
      </c>
      <c r="V606" s="273" t="inlineStr">
        <is>
          <t>LT028</t>
        </is>
      </c>
      <c r="W606" t="n">
        <v>600</v>
      </c>
    </row>
    <row r="607">
      <c r="B607" t="n">
        <v>1176</v>
      </c>
      <c r="C607">
        <f>IF(K607 = "BaseplateSteel","Y","N")</f>
        <v/>
      </c>
      <c r="D607">
        <f>OR(P607 = "Woods_Sureflex", P607 = "Falk_T10_Grid")</f>
        <v/>
      </c>
      <c r="E607">
        <f>IF(AND(C607="Y", D607=TRUE),"Y","N")</f>
        <v/>
      </c>
      <c r="F607" t="inlineStr">
        <is>
          <t>ConTab_BOM_KP_Baseplates_1176</t>
        </is>
      </c>
      <c r="G607">
        <f>IF(E607="Y",F607,"")</f>
        <v/>
      </c>
      <c r="H607" s="273" t="inlineStr">
        <is>
          <t>4012-7_8-KP</t>
        </is>
      </c>
      <c r="I607" s="273" t="n"/>
      <c r="J607" s="273" t="n"/>
      <c r="K607" s="273" t="inlineStr">
        <is>
          <t>Baseplate_Special</t>
        </is>
      </c>
      <c r="L607" s="273" t="inlineStr">
        <is>
          <t>Baseplate_Special</t>
        </is>
      </c>
      <c r="M607" s="273" t="inlineStr">
        <is>
          <t>Special</t>
        </is>
      </c>
      <c r="P607" s="235" t="n"/>
      <c r="R607" t="inlineStr">
        <is>
          <t>RTF</t>
        </is>
      </c>
      <c r="S607" s="235" t="inlineStr">
        <is>
          <t>B101509</t>
        </is>
      </c>
      <c r="T607" s="233" t="n">
        <v>0</v>
      </c>
      <c r="U607" s="233" t="inlineStr">
        <is>
          <t>RFQ</t>
        </is>
      </c>
      <c r="V607" s="273" t="inlineStr">
        <is>
          <t>LT029</t>
        </is>
      </c>
    </row>
    <row r="608">
      <c r="B608" t="n">
        <v>1177</v>
      </c>
      <c r="C608">
        <f>IF(K608 = "BaseplateSteel","Y","N")</f>
        <v/>
      </c>
      <c r="D608">
        <f>OR(P608 = "Woods_Sureflex", P608 = "Falk_T10_Grid")</f>
        <v/>
      </c>
      <c r="E608">
        <f>IF(AND(C608="Y", D608=TRUE),"Y","N")</f>
        <v/>
      </c>
      <c r="F608" t="inlineStr">
        <is>
          <t>ConTab_BOM_KP_Baseplates_1177</t>
        </is>
      </c>
      <c r="G608">
        <f>IF(E608="Y",F608,"")</f>
        <v/>
      </c>
      <c r="H608" s="87" t="inlineStr">
        <is>
          <t>4015-7_8-KP</t>
        </is>
      </c>
      <c r="I608" s="87" t="n"/>
      <c r="J608" s="87" t="n"/>
      <c r="K608" s="273" t="inlineStr">
        <is>
          <t>BaseplateSteel</t>
        </is>
      </c>
      <c r="L608" s="273" t="inlineStr">
        <is>
          <t>Baseplate_Steel</t>
        </is>
      </c>
      <c r="M608" s="273" t="inlineStr">
        <is>
          <t>Steel</t>
        </is>
      </c>
      <c r="N608" t="inlineStr">
        <is>
          <t>254T</t>
        </is>
      </c>
      <c r="O608" t="inlineStr">
        <is>
          <t>:No Drip Pan:Standard Drip Pan:</t>
        </is>
      </c>
      <c r="P608" s="235" t="inlineStr">
        <is>
          <t>Woods_Sureflex</t>
        </is>
      </c>
      <c r="Q608" t="inlineStr">
        <is>
          <t>Woods 7S</t>
        </is>
      </c>
      <c r="R608" t="n">
        <v>96700721</v>
      </c>
      <c r="S608" s="233" t="inlineStr">
        <is>
          <t>B102144</t>
        </is>
      </c>
      <c r="T608" s="233" t="n">
        <v>1440</v>
      </c>
      <c r="U608" s="233" t="inlineStr">
        <is>
          <t>Priced</t>
        </is>
      </c>
      <c r="V608" s="273" t="inlineStr">
        <is>
          <t>LT028</t>
        </is>
      </c>
      <c r="W608" t="n">
        <v>135</v>
      </c>
    </row>
    <row r="609">
      <c r="B609" t="n">
        <v>1178</v>
      </c>
      <c r="C609">
        <f>IF(K609 = "BaseplateSteel","Y","N")</f>
        <v/>
      </c>
      <c r="D609">
        <f>OR(P609 = "Woods_Sureflex", P609 = "Falk_T10_Grid")</f>
        <v/>
      </c>
      <c r="E609">
        <f>IF(AND(C609="Y", D609=TRUE),"Y","N")</f>
        <v/>
      </c>
      <c r="F609" t="inlineStr">
        <is>
          <t>ConTab_BOM_KP_Baseplates_1178</t>
        </is>
      </c>
      <c r="G609">
        <f>IF(E609="Y",F609,"")</f>
        <v/>
      </c>
      <c r="H609" s="87" t="inlineStr">
        <is>
          <t>4015-7_8-KP</t>
        </is>
      </c>
      <c r="I609" s="87" t="n"/>
      <c r="J609" s="87" t="n"/>
      <c r="K609" s="273" t="inlineStr">
        <is>
          <t>BaseplateSteel</t>
        </is>
      </c>
      <c r="L609" s="273" t="inlineStr">
        <is>
          <t>Baseplate_Steel</t>
        </is>
      </c>
      <c r="M609" s="273" t="inlineStr">
        <is>
          <t>Steel</t>
        </is>
      </c>
      <c r="N609" t="inlineStr">
        <is>
          <t>256T</t>
        </is>
      </c>
      <c r="O609" t="inlineStr">
        <is>
          <t>:No Drip Pan:Standard Drip Pan:</t>
        </is>
      </c>
      <c r="P609" s="235" t="inlineStr">
        <is>
          <t>Woods_Sureflex</t>
        </is>
      </c>
      <c r="Q609" t="inlineStr">
        <is>
          <t>Woods 7S</t>
        </is>
      </c>
      <c r="R609" t="n">
        <v>96700721</v>
      </c>
      <c r="S609" s="233" t="inlineStr">
        <is>
          <t>B102144</t>
        </is>
      </c>
      <c r="T609" s="233" t="n">
        <v>1440</v>
      </c>
      <c r="U609" s="233" t="inlineStr">
        <is>
          <t>Priced</t>
        </is>
      </c>
      <c r="V609" s="273" t="inlineStr">
        <is>
          <t>LT028</t>
        </is>
      </c>
      <c r="W609" t="n">
        <v>135</v>
      </c>
    </row>
    <row r="610">
      <c r="B610" t="n">
        <v>1179</v>
      </c>
      <c r="C610">
        <f>IF(K610 = "BaseplateSteel","Y","N")</f>
        <v/>
      </c>
      <c r="D610">
        <f>OR(P610 = "Woods_Sureflex", P610 = "Falk_T10_Grid")</f>
        <v/>
      </c>
      <c r="E610">
        <f>IF(AND(C610="Y", D610=TRUE),"Y","N")</f>
        <v/>
      </c>
      <c r="F610" t="inlineStr">
        <is>
          <t>ConTab_BOM_KP_Baseplates_1179</t>
        </is>
      </c>
      <c r="G610">
        <f>IF(E610="Y",F610,"")</f>
        <v/>
      </c>
      <c r="H610" s="87" t="inlineStr">
        <is>
          <t>4015-7_8-KP</t>
        </is>
      </c>
      <c r="I610" s="87" t="n"/>
      <c r="J610" s="87" t="n"/>
      <c r="K610" s="273" t="inlineStr">
        <is>
          <t>BaseplateSteel</t>
        </is>
      </c>
      <c r="L610" s="273" t="inlineStr">
        <is>
          <t>Baseplate_Steel</t>
        </is>
      </c>
      <c r="M610" s="273" t="inlineStr">
        <is>
          <t>Steel</t>
        </is>
      </c>
      <c r="N610" t="inlineStr">
        <is>
          <t>284T</t>
        </is>
      </c>
      <c r="O610" t="inlineStr">
        <is>
          <t>:No Drip Pan:Standard Drip Pan:</t>
        </is>
      </c>
      <c r="P610" s="235" t="inlineStr">
        <is>
          <t>Woods_Sureflex</t>
        </is>
      </c>
      <c r="Q610" t="inlineStr">
        <is>
          <t>Woods 9S</t>
        </is>
      </c>
      <c r="R610" t="n">
        <v>96700722</v>
      </c>
      <c r="S610" s="233" t="inlineStr">
        <is>
          <t>B102145</t>
        </is>
      </c>
      <c r="T610" s="233" t="n">
        <v>1574</v>
      </c>
      <c r="U610" s="233" t="inlineStr">
        <is>
          <t>Priced</t>
        </is>
      </c>
      <c r="V610" s="273" t="inlineStr">
        <is>
          <t>LT028</t>
        </is>
      </c>
      <c r="W610" t="n">
        <v>200</v>
      </c>
    </row>
    <row r="611">
      <c r="B611" t="n">
        <v>1180</v>
      </c>
      <c r="C611">
        <f>IF(K611 = "BaseplateSteel","Y","N")</f>
        <v/>
      </c>
      <c r="D611">
        <f>OR(P611 = "Woods_Sureflex", P611 = "Falk_T10_Grid")</f>
        <v/>
      </c>
      <c r="E611">
        <f>IF(AND(C611="Y", D611=TRUE),"Y","N")</f>
        <v/>
      </c>
      <c r="F611" t="inlineStr">
        <is>
          <t>ConTab_BOM_KP_Baseplates_1180</t>
        </is>
      </c>
      <c r="G611">
        <f>IF(E611="Y",F611,"")</f>
        <v/>
      </c>
      <c r="H611" s="87" t="inlineStr">
        <is>
          <t>4015-7_8-KP</t>
        </is>
      </c>
      <c r="I611" s="87" t="n"/>
      <c r="J611" s="87" t="n"/>
      <c r="K611" s="273" t="inlineStr">
        <is>
          <t>BaseplateSteel</t>
        </is>
      </c>
      <c r="L611" s="273" t="inlineStr">
        <is>
          <t>Baseplate_Steel</t>
        </is>
      </c>
      <c r="M611" s="273" t="inlineStr">
        <is>
          <t>Steel</t>
        </is>
      </c>
      <c r="N611" t="inlineStr">
        <is>
          <t>286T</t>
        </is>
      </c>
      <c r="O611" t="inlineStr">
        <is>
          <t>:No Drip Pan:Standard Drip Pan:</t>
        </is>
      </c>
      <c r="P611" s="235" t="inlineStr">
        <is>
          <t>Woods_Sureflex</t>
        </is>
      </c>
      <c r="Q611" t="inlineStr">
        <is>
          <t>Woods 9S</t>
        </is>
      </c>
      <c r="R611" t="n">
        <v>96700722</v>
      </c>
      <c r="S611" s="233" t="inlineStr">
        <is>
          <t>B102145</t>
        </is>
      </c>
      <c r="T611" s="233" t="n">
        <v>1574</v>
      </c>
      <c r="U611" s="233" t="inlineStr">
        <is>
          <t>Priced</t>
        </is>
      </c>
      <c r="V611" s="273" t="inlineStr">
        <is>
          <t>LT028</t>
        </is>
      </c>
      <c r="W611" t="n">
        <v>200</v>
      </c>
    </row>
    <row r="612">
      <c r="B612" t="n">
        <v>1181</v>
      </c>
      <c r="C612">
        <f>IF(K612 = "BaseplateSteel","Y","N")</f>
        <v/>
      </c>
      <c r="D612">
        <f>OR(P612 = "Woods_Sureflex", P612 = "Falk_T10_Grid")</f>
        <v/>
      </c>
      <c r="E612">
        <f>IF(AND(C612="Y", D612=TRUE),"Y","N")</f>
        <v/>
      </c>
      <c r="F612" t="inlineStr">
        <is>
          <t>ConTab_BOM_KP_Baseplates_1181</t>
        </is>
      </c>
      <c r="G612">
        <f>IF(E612="Y",F612,"")</f>
        <v/>
      </c>
      <c r="H612" s="87" t="inlineStr">
        <is>
          <t>4015-7_8-KP</t>
        </is>
      </c>
      <c r="I612" s="87" t="n"/>
      <c r="J612" s="87" t="n"/>
      <c r="K612" s="273" t="inlineStr">
        <is>
          <t>BaseplateSteel</t>
        </is>
      </c>
      <c r="L612" s="273" t="inlineStr">
        <is>
          <t>Baseplate_Steel</t>
        </is>
      </c>
      <c r="M612" s="273" t="inlineStr">
        <is>
          <t>Steel</t>
        </is>
      </c>
      <c r="N612" t="inlineStr">
        <is>
          <t>324T</t>
        </is>
      </c>
      <c r="O612" t="inlineStr">
        <is>
          <t>:No Drip Pan:Standard Drip Pan:</t>
        </is>
      </c>
      <c r="P612" s="235" t="inlineStr">
        <is>
          <t>Woods_Sureflex</t>
        </is>
      </c>
      <c r="Q612" t="inlineStr">
        <is>
          <t>Woods 10S</t>
        </is>
      </c>
      <c r="R612" t="n">
        <v>96700723</v>
      </c>
      <c r="S612" s="233" t="inlineStr">
        <is>
          <t>B102146</t>
        </is>
      </c>
      <c r="T612" s="233" t="n">
        <v>1712</v>
      </c>
      <c r="U612" s="233" t="inlineStr">
        <is>
          <t>Priced</t>
        </is>
      </c>
      <c r="V612" s="273" t="inlineStr">
        <is>
          <t>LT028</t>
        </is>
      </c>
      <c r="W612" t="n">
        <v>240</v>
      </c>
    </row>
    <row r="613">
      <c r="B613" t="n">
        <v>1182</v>
      </c>
      <c r="C613">
        <f>IF(K613 = "BaseplateSteel","Y","N")</f>
        <v/>
      </c>
      <c r="D613">
        <f>OR(P613 = "Woods_Sureflex", P613 = "Falk_T10_Grid")</f>
        <v/>
      </c>
      <c r="E613">
        <f>IF(AND(C613="Y", D613=TRUE),"Y","N")</f>
        <v/>
      </c>
      <c r="F613" t="inlineStr">
        <is>
          <t>ConTab_BOM_KP_Baseplates_1182</t>
        </is>
      </c>
      <c r="G613">
        <f>IF(E613="Y",F613,"")</f>
        <v/>
      </c>
      <c r="H613" s="87" t="inlineStr">
        <is>
          <t>4015-7_8-KP</t>
        </is>
      </c>
      <c r="I613" s="87" t="n"/>
      <c r="J613" s="87" t="n"/>
      <c r="K613" s="273" t="inlineStr">
        <is>
          <t>BaseplateSteel</t>
        </is>
      </c>
      <c r="L613" s="273" t="inlineStr">
        <is>
          <t>Baseplate_Steel</t>
        </is>
      </c>
      <c r="M613" s="273" t="inlineStr">
        <is>
          <t>Steel</t>
        </is>
      </c>
      <c r="N613" t="inlineStr">
        <is>
          <t>326T</t>
        </is>
      </c>
      <c r="O613" t="inlineStr">
        <is>
          <t>:No Drip Pan:Standard Drip Pan:</t>
        </is>
      </c>
      <c r="P613" s="235" t="inlineStr">
        <is>
          <t>Woods_Sureflex</t>
        </is>
      </c>
      <c r="Q613" t="inlineStr">
        <is>
          <t>Woods 10S</t>
        </is>
      </c>
      <c r="R613" t="n">
        <v>96700723</v>
      </c>
      <c r="S613" s="233" t="inlineStr">
        <is>
          <t>B102146</t>
        </is>
      </c>
      <c r="T613" s="233" t="n">
        <v>1712</v>
      </c>
      <c r="U613" s="233" t="inlineStr">
        <is>
          <t>Priced</t>
        </is>
      </c>
      <c r="V613" s="273" t="inlineStr">
        <is>
          <t>LT028</t>
        </is>
      </c>
      <c r="W613" t="n">
        <v>240</v>
      </c>
    </row>
    <row r="614">
      <c r="B614" t="n">
        <v>1183</v>
      </c>
      <c r="C614">
        <f>IF(K614 = "BaseplateSteel","Y","N")</f>
        <v/>
      </c>
      <c r="D614">
        <f>OR(P614 = "Woods_Sureflex", P614 = "Falk_T10_Grid")</f>
        <v/>
      </c>
      <c r="E614">
        <f>IF(AND(C614="Y", D614=TRUE),"Y","N")</f>
        <v/>
      </c>
      <c r="F614" t="inlineStr">
        <is>
          <t>ConTab_BOM_KP_Baseplates_1183</t>
        </is>
      </c>
      <c r="G614">
        <f>IF(E614="Y",F614,"")</f>
        <v/>
      </c>
      <c r="H614" s="87" t="inlineStr">
        <is>
          <t>4015-7_8-KP</t>
        </is>
      </c>
      <c r="I614" s="87" t="n"/>
      <c r="J614" s="87" t="n"/>
      <c r="K614" s="273" t="inlineStr">
        <is>
          <t>BaseplateSteel</t>
        </is>
      </c>
      <c r="L614" s="273" t="inlineStr">
        <is>
          <t>Baseplate_Steel</t>
        </is>
      </c>
      <c r="M614" s="273" t="inlineStr">
        <is>
          <t>Steel</t>
        </is>
      </c>
      <c r="N614" t="inlineStr">
        <is>
          <t>364T</t>
        </is>
      </c>
      <c r="O614" t="inlineStr">
        <is>
          <t>:No Drip Pan:Standard Drip Pan:</t>
        </is>
      </c>
      <c r="P614" s="235" t="inlineStr">
        <is>
          <t>Woods_Sureflex</t>
        </is>
      </c>
      <c r="Q614" t="inlineStr">
        <is>
          <t>Woods 11S</t>
        </is>
      </c>
      <c r="R614" t="n">
        <v>96700724</v>
      </c>
      <c r="S614" s="233" t="inlineStr">
        <is>
          <t>B102147</t>
        </is>
      </c>
      <c r="T614" s="233" t="n">
        <v>1847</v>
      </c>
      <c r="U614" s="233" t="inlineStr">
        <is>
          <t>Priced</t>
        </is>
      </c>
      <c r="V614" s="273" t="inlineStr">
        <is>
          <t>LT028</t>
        </is>
      </c>
      <c r="W614" t="n">
        <v>265</v>
      </c>
    </row>
    <row r="615">
      <c r="B615" t="n">
        <v>1184</v>
      </c>
      <c r="C615">
        <f>IF(K615 = "BaseplateSteel","Y","N")</f>
        <v/>
      </c>
      <c r="D615">
        <f>OR(P615 = "Woods_Sureflex", P615 = "Falk_T10_Grid")</f>
        <v/>
      </c>
      <c r="E615">
        <f>IF(AND(C615="Y", D615=TRUE),"Y","N")</f>
        <v/>
      </c>
      <c r="F615" t="inlineStr">
        <is>
          <t>ConTab_BOM_KP_Baseplates_1184</t>
        </is>
      </c>
      <c r="G615">
        <f>IF(E615="Y",F615,"")</f>
        <v/>
      </c>
      <c r="H615" s="87" t="inlineStr">
        <is>
          <t>4015-7_8-KP</t>
        </is>
      </c>
      <c r="I615" s="87" t="n"/>
      <c r="J615" s="87" t="n"/>
      <c r="K615" s="273" t="inlineStr">
        <is>
          <t>BaseplateSteel</t>
        </is>
      </c>
      <c r="L615" s="273" t="inlineStr">
        <is>
          <t>Baseplate_Steel</t>
        </is>
      </c>
      <c r="M615" s="273" t="inlineStr">
        <is>
          <t>Steel</t>
        </is>
      </c>
      <c r="N615" t="inlineStr">
        <is>
          <t>365T</t>
        </is>
      </c>
      <c r="O615" t="inlineStr">
        <is>
          <t>:No Drip Pan:Standard Drip Pan:</t>
        </is>
      </c>
      <c r="P615" s="235" t="inlineStr">
        <is>
          <t>Woods_Sureflex</t>
        </is>
      </c>
      <c r="Q615" t="inlineStr">
        <is>
          <t>Woods 11S</t>
        </is>
      </c>
      <c r="R615" t="n">
        <v>96700724</v>
      </c>
      <c r="S615" s="233" t="inlineStr">
        <is>
          <t>B102147</t>
        </is>
      </c>
      <c r="T615" s="233" t="n">
        <v>1847</v>
      </c>
      <c r="U615" s="233" t="inlineStr">
        <is>
          <t>Priced</t>
        </is>
      </c>
      <c r="V615" s="273" t="inlineStr">
        <is>
          <t>LT028</t>
        </is>
      </c>
      <c r="W615" t="n">
        <v>265</v>
      </c>
    </row>
    <row r="616">
      <c r="B616" t="n">
        <v>1185</v>
      </c>
      <c r="C616">
        <f>IF(K616 = "BaseplateSteel","Y","N")</f>
        <v/>
      </c>
      <c r="D616">
        <f>OR(P616 = "Woods_Sureflex", P616 = "Falk_T10_Grid")</f>
        <v/>
      </c>
      <c r="E616">
        <f>IF(AND(C616="Y", D616=TRUE),"Y","N")</f>
        <v/>
      </c>
      <c r="F616" t="inlineStr">
        <is>
          <t>ConTab_BOM_KP_Baseplates_1185</t>
        </is>
      </c>
      <c r="G616">
        <f>IF(E616="Y",F616,"")</f>
        <v/>
      </c>
      <c r="H616" s="87" t="inlineStr">
        <is>
          <t>4015-7_8-KP</t>
        </is>
      </c>
      <c r="I616" s="87" t="n"/>
      <c r="J616" s="87" t="n"/>
      <c r="K616" s="273" t="inlineStr">
        <is>
          <t>BaseplateSteel</t>
        </is>
      </c>
      <c r="L616" s="273" t="inlineStr">
        <is>
          <t>Baseplate_Steel</t>
        </is>
      </c>
      <c r="M616" s="273" t="inlineStr">
        <is>
          <t>Steel</t>
        </is>
      </c>
      <c r="N616" t="inlineStr">
        <is>
          <t>254T</t>
        </is>
      </c>
      <c r="O616" t="inlineStr">
        <is>
          <t>:No Drip Pan:Standard Drip Pan:</t>
        </is>
      </c>
      <c r="P616" s="235" t="inlineStr">
        <is>
          <t>Falk_T10_Grid</t>
        </is>
      </c>
      <c r="Q616" t="inlineStr">
        <is>
          <t>1040T10</t>
        </is>
      </c>
      <c r="R616" t="n">
        <v>96700725</v>
      </c>
      <c r="S616" s="233" t="inlineStr">
        <is>
          <t>B102148</t>
        </is>
      </c>
      <c r="T616" s="233" t="n">
        <v>1440</v>
      </c>
      <c r="U616" s="233" t="inlineStr">
        <is>
          <t>Priced</t>
        </is>
      </c>
      <c r="V616" s="273" t="inlineStr">
        <is>
          <t>LT028</t>
        </is>
      </c>
      <c r="W616" t="n">
        <v>135</v>
      </c>
    </row>
    <row r="617">
      <c r="B617" t="n">
        <v>1186</v>
      </c>
      <c r="C617">
        <f>IF(K617 = "BaseplateSteel","Y","N")</f>
        <v/>
      </c>
      <c r="D617">
        <f>OR(P617 = "Woods_Sureflex", P617 = "Falk_T10_Grid")</f>
        <v/>
      </c>
      <c r="E617">
        <f>IF(AND(C617="Y", D617=TRUE),"Y","N")</f>
        <v/>
      </c>
      <c r="F617" t="inlineStr">
        <is>
          <t>ConTab_BOM_KP_Baseplates_1186</t>
        </is>
      </c>
      <c r="G617">
        <f>IF(E617="Y",F617,"")</f>
        <v/>
      </c>
      <c r="H617" s="87" t="inlineStr">
        <is>
          <t>4015-7_8-KP</t>
        </is>
      </c>
      <c r="I617" s="87" t="n"/>
      <c r="J617" s="87" t="n"/>
      <c r="K617" s="273" t="inlineStr">
        <is>
          <t>BaseplateSteel</t>
        </is>
      </c>
      <c r="L617" s="273" t="inlineStr">
        <is>
          <t>Baseplate_Steel</t>
        </is>
      </c>
      <c r="M617" s="273" t="inlineStr">
        <is>
          <t>Steel</t>
        </is>
      </c>
      <c r="N617" t="inlineStr">
        <is>
          <t>256T</t>
        </is>
      </c>
      <c r="O617" t="inlineStr">
        <is>
          <t>:No Drip Pan:Standard Drip Pan:</t>
        </is>
      </c>
      <c r="P617" s="235" t="inlineStr">
        <is>
          <t>Falk_T10_Grid</t>
        </is>
      </c>
      <c r="Q617" t="inlineStr">
        <is>
          <t>1040T10</t>
        </is>
      </c>
      <c r="R617" t="n">
        <v>96700725</v>
      </c>
      <c r="S617" s="233" t="inlineStr">
        <is>
          <t>B102148</t>
        </is>
      </c>
      <c r="T617" s="233" t="n">
        <v>1440</v>
      </c>
      <c r="U617" s="233" t="inlineStr">
        <is>
          <t>Priced</t>
        </is>
      </c>
      <c r="V617" s="273" t="inlineStr">
        <is>
          <t>LT028</t>
        </is>
      </c>
      <c r="W617" t="n">
        <v>135</v>
      </c>
    </row>
    <row r="618">
      <c r="B618" t="n">
        <v>1187</v>
      </c>
      <c r="C618">
        <f>IF(K618 = "BaseplateSteel","Y","N")</f>
        <v/>
      </c>
      <c r="D618">
        <f>OR(P618 = "Woods_Sureflex", P618 = "Falk_T10_Grid")</f>
        <v/>
      </c>
      <c r="E618">
        <f>IF(AND(C618="Y", D618=TRUE),"Y","N")</f>
        <v/>
      </c>
      <c r="F618" t="inlineStr">
        <is>
          <t>ConTab_BOM_KP_Baseplates_1187</t>
        </is>
      </c>
      <c r="G618">
        <f>IF(E618="Y",F618,"")</f>
        <v/>
      </c>
      <c r="H618" s="87" t="inlineStr">
        <is>
          <t>4015-7_8-KP</t>
        </is>
      </c>
      <c r="I618" s="87" t="n"/>
      <c r="J618" s="87" t="n"/>
      <c r="K618" s="273" t="inlineStr">
        <is>
          <t>BaseplateSteel</t>
        </is>
      </c>
      <c r="L618" s="273" t="inlineStr">
        <is>
          <t>Baseplate_Steel</t>
        </is>
      </c>
      <c r="M618" s="273" t="inlineStr">
        <is>
          <t>Steel</t>
        </is>
      </c>
      <c r="N618" t="inlineStr">
        <is>
          <t>284T</t>
        </is>
      </c>
      <c r="O618" t="inlineStr">
        <is>
          <t>:No Drip Pan:Standard Drip Pan:</t>
        </is>
      </c>
      <c r="P618" s="235" t="inlineStr">
        <is>
          <t>Falk_T10_Grid</t>
        </is>
      </c>
      <c r="Q618" t="inlineStr">
        <is>
          <t>1050T10</t>
        </is>
      </c>
      <c r="R618" t="n">
        <v>96700726</v>
      </c>
      <c r="S618" s="233" t="inlineStr">
        <is>
          <t>B102149</t>
        </is>
      </c>
      <c r="T618" s="233" t="n">
        <v>1574</v>
      </c>
      <c r="U618" s="233" t="inlineStr">
        <is>
          <t>Priced</t>
        </is>
      </c>
      <c r="V618" s="273" t="inlineStr">
        <is>
          <t>LT028</t>
        </is>
      </c>
      <c r="W618" t="n">
        <v>200</v>
      </c>
    </row>
    <row r="619">
      <c r="B619" t="n">
        <v>1188</v>
      </c>
      <c r="C619">
        <f>IF(K619 = "BaseplateSteel","Y","N")</f>
        <v/>
      </c>
      <c r="D619">
        <f>OR(P619 = "Woods_Sureflex", P619 = "Falk_T10_Grid")</f>
        <v/>
      </c>
      <c r="E619">
        <f>IF(AND(C619="Y", D619=TRUE),"Y","N")</f>
        <v/>
      </c>
      <c r="F619" t="inlineStr">
        <is>
          <t>ConTab_BOM_KP_Baseplates_1188</t>
        </is>
      </c>
      <c r="G619">
        <f>IF(E619="Y",F619,"")</f>
        <v/>
      </c>
      <c r="H619" s="87" t="inlineStr">
        <is>
          <t>4015-7_8-KP</t>
        </is>
      </c>
      <c r="I619" s="87" t="n"/>
      <c r="J619" s="87" t="n"/>
      <c r="K619" s="273" t="inlineStr">
        <is>
          <t>BaseplateSteel</t>
        </is>
      </c>
      <c r="L619" s="273" t="inlineStr">
        <is>
          <t>Baseplate_Steel</t>
        </is>
      </c>
      <c r="M619" s="273" t="inlineStr">
        <is>
          <t>Steel</t>
        </is>
      </c>
      <c r="N619" t="inlineStr">
        <is>
          <t>286T</t>
        </is>
      </c>
      <c r="O619" t="inlineStr">
        <is>
          <t>:No Drip Pan:Standard Drip Pan:</t>
        </is>
      </c>
      <c r="P619" s="235" t="inlineStr">
        <is>
          <t>Falk_T10_Grid</t>
        </is>
      </c>
      <c r="Q619" t="inlineStr">
        <is>
          <t>1050T10</t>
        </is>
      </c>
      <c r="R619" t="n">
        <v>96700726</v>
      </c>
      <c r="S619" s="233" t="inlineStr">
        <is>
          <t>B102149</t>
        </is>
      </c>
      <c r="T619" s="233" t="n">
        <v>1574</v>
      </c>
      <c r="U619" s="233" t="inlineStr">
        <is>
          <t>Priced</t>
        </is>
      </c>
      <c r="V619" s="273" t="inlineStr">
        <is>
          <t>LT028</t>
        </is>
      </c>
      <c r="W619" t="n">
        <v>200</v>
      </c>
    </row>
    <row r="620">
      <c r="B620" t="n">
        <v>1189</v>
      </c>
      <c r="C620">
        <f>IF(K620 = "BaseplateSteel","Y","N")</f>
        <v/>
      </c>
      <c r="D620">
        <f>OR(P620 = "Woods_Sureflex", P620 = "Falk_T10_Grid")</f>
        <v/>
      </c>
      <c r="E620">
        <f>IF(AND(C620="Y", D620=TRUE),"Y","N")</f>
        <v/>
      </c>
      <c r="F620" t="inlineStr">
        <is>
          <t>ConTab_BOM_KP_Baseplates_1189</t>
        </is>
      </c>
      <c r="G620">
        <f>IF(E620="Y",F620,"")</f>
        <v/>
      </c>
      <c r="H620" s="87" t="inlineStr">
        <is>
          <t>4015-7_8-KP</t>
        </is>
      </c>
      <c r="I620" s="87" t="n"/>
      <c r="J620" s="87" t="n"/>
      <c r="K620" s="273" t="inlineStr">
        <is>
          <t>BaseplateSteel</t>
        </is>
      </c>
      <c r="L620" s="273" t="inlineStr">
        <is>
          <t>Baseplate_Steel</t>
        </is>
      </c>
      <c r="M620" s="273" t="inlineStr">
        <is>
          <t>Steel</t>
        </is>
      </c>
      <c r="N620" t="inlineStr">
        <is>
          <t>324T</t>
        </is>
      </c>
      <c r="O620" t="inlineStr">
        <is>
          <t>:No Drip Pan:Standard Drip Pan:</t>
        </is>
      </c>
      <c r="P620" s="235" t="inlineStr">
        <is>
          <t>Falk_T10_Grid</t>
        </is>
      </c>
      <c r="Q620" t="inlineStr">
        <is>
          <t>1060T10</t>
        </is>
      </c>
      <c r="R620" t="n">
        <v>96700727</v>
      </c>
      <c r="S620" s="233" t="inlineStr">
        <is>
          <t>B102150</t>
        </is>
      </c>
      <c r="T620" s="233" t="n">
        <v>1712</v>
      </c>
      <c r="U620" s="233" t="inlineStr">
        <is>
          <t>Priced</t>
        </is>
      </c>
      <c r="V620" s="273" t="inlineStr">
        <is>
          <t>LT028</t>
        </is>
      </c>
      <c r="W620" t="n">
        <v>240</v>
      </c>
    </row>
    <row r="621">
      <c r="B621" t="n">
        <v>1190</v>
      </c>
      <c r="C621">
        <f>IF(K621 = "BaseplateSteel","Y","N")</f>
        <v/>
      </c>
      <c r="D621">
        <f>OR(P621 = "Woods_Sureflex", P621 = "Falk_T10_Grid")</f>
        <v/>
      </c>
      <c r="E621">
        <f>IF(AND(C621="Y", D621=TRUE),"Y","N")</f>
        <v/>
      </c>
      <c r="F621" t="inlineStr">
        <is>
          <t>ConTab_BOM_KP_Baseplates_1190</t>
        </is>
      </c>
      <c r="G621">
        <f>IF(E621="Y",F621,"")</f>
        <v/>
      </c>
      <c r="H621" s="87" t="inlineStr">
        <is>
          <t>4015-7_8-KP</t>
        </is>
      </c>
      <c r="I621" s="87" t="n"/>
      <c r="J621" s="87" t="n"/>
      <c r="K621" s="273" t="inlineStr">
        <is>
          <t>BaseplateSteel</t>
        </is>
      </c>
      <c r="L621" s="273" t="inlineStr">
        <is>
          <t>Baseplate_Steel</t>
        </is>
      </c>
      <c r="M621" s="273" t="inlineStr">
        <is>
          <t>Steel</t>
        </is>
      </c>
      <c r="N621" t="inlineStr">
        <is>
          <t>326T</t>
        </is>
      </c>
      <c r="O621" t="inlineStr">
        <is>
          <t>:No Drip Pan:Standard Drip Pan:</t>
        </is>
      </c>
      <c r="P621" s="235" t="inlineStr">
        <is>
          <t>Falk_T10_Grid</t>
        </is>
      </c>
      <c r="Q621" t="inlineStr">
        <is>
          <t>1060T10</t>
        </is>
      </c>
      <c r="R621" t="n">
        <v>96700727</v>
      </c>
      <c r="S621" s="233" t="inlineStr">
        <is>
          <t>B102150</t>
        </is>
      </c>
      <c r="T621" s="233" t="n">
        <v>1712</v>
      </c>
      <c r="U621" s="233" t="inlineStr">
        <is>
          <t>Priced</t>
        </is>
      </c>
      <c r="V621" s="273" t="inlineStr">
        <is>
          <t>LT028</t>
        </is>
      </c>
      <c r="W621" t="n">
        <v>240</v>
      </c>
    </row>
    <row r="622">
      <c r="B622" t="n">
        <v>1191</v>
      </c>
      <c r="C622">
        <f>IF(K622 = "BaseplateSteel","Y","N")</f>
        <v/>
      </c>
      <c r="D622">
        <f>OR(P622 = "Woods_Sureflex", P622 = "Falk_T10_Grid")</f>
        <v/>
      </c>
      <c r="E622">
        <f>IF(AND(C622="Y", D622=TRUE),"Y","N")</f>
        <v/>
      </c>
      <c r="F622" t="inlineStr">
        <is>
          <t>ConTab_BOM_KP_Baseplates_1191</t>
        </is>
      </c>
      <c r="G622">
        <f>IF(E622="Y",F622,"")</f>
        <v/>
      </c>
      <c r="H622" s="87" t="inlineStr">
        <is>
          <t>4015-7_8-KP</t>
        </is>
      </c>
      <c r="I622" s="87" t="n"/>
      <c r="J622" s="87" t="n"/>
      <c r="K622" s="273" t="inlineStr">
        <is>
          <t>BaseplateSteel</t>
        </is>
      </c>
      <c r="L622" s="273" t="inlineStr">
        <is>
          <t>Baseplate_Steel</t>
        </is>
      </c>
      <c r="M622" s="273" t="inlineStr">
        <is>
          <t>Steel</t>
        </is>
      </c>
      <c r="N622" t="inlineStr">
        <is>
          <t>364T</t>
        </is>
      </c>
      <c r="O622" t="inlineStr">
        <is>
          <t>:No Drip Pan:Standard Drip Pan:</t>
        </is>
      </c>
      <c r="P622" s="235" t="inlineStr">
        <is>
          <t>Falk_T10_Grid</t>
        </is>
      </c>
      <c r="Q622" t="inlineStr">
        <is>
          <t>1070T10</t>
        </is>
      </c>
      <c r="R622" t="n">
        <v>96700728</v>
      </c>
      <c r="S622" s="233" t="inlineStr">
        <is>
          <t>B102151</t>
        </is>
      </c>
      <c r="T622" s="233" t="n">
        <v>1847</v>
      </c>
      <c r="U622" s="233" t="inlineStr">
        <is>
          <t>Priced</t>
        </is>
      </c>
      <c r="V622" s="273" t="inlineStr">
        <is>
          <t>LT028</t>
        </is>
      </c>
      <c r="W622" t="n">
        <v>265</v>
      </c>
    </row>
    <row r="623">
      <c r="B623" t="n">
        <v>1192</v>
      </c>
      <c r="C623">
        <f>IF(K623 = "BaseplateSteel","Y","N")</f>
        <v/>
      </c>
      <c r="D623">
        <f>OR(P623 = "Woods_Sureflex", P623 = "Falk_T10_Grid")</f>
        <v/>
      </c>
      <c r="E623">
        <f>IF(AND(C623="Y", D623=TRUE),"Y","N")</f>
        <v/>
      </c>
      <c r="F623" t="inlineStr">
        <is>
          <t>ConTab_BOM_KP_Baseplates_1192</t>
        </is>
      </c>
      <c r="G623">
        <f>IF(E623="Y",F623,"")</f>
        <v/>
      </c>
      <c r="H623" s="87" t="inlineStr">
        <is>
          <t>4015-7_8-KP</t>
        </is>
      </c>
      <c r="I623" s="87" t="n"/>
      <c r="J623" s="87" t="n"/>
      <c r="K623" s="273" t="inlineStr">
        <is>
          <t>BaseplateSteel</t>
        </is>
      </c>
      <c r="L623" s="273" t="inlineStr">
        <is>
          <t>Baseplate_Steel</t>
        </is>
      </c>
      <c r="M623" s="273" t="inlineStr">
        <is>
          <t>Steel</t>
        </is>
      </c>
      <c r="N623" t="inlineStr">
        <is>
          <t>365T</t>
        </is>
      </c>
      <c r="O623" t="inlineStr">
        <is>
          <t>:No Drip Pan:Standard Drip Pan:</t>
        </is>
      </c>
      <c r="P623" s="235" t="inlineStr">
        <is>
          <t>Falk_T10_Grid</t>
        </is>
      </c>
      <c r="Q623" t="inlineStr">
        <is>
          <t>1070T10</t>
        </is>
      </c>
      <c r="R623" t="n">
        <v>96700728</v>
      </c>
      <c r="S623" s="233" t="inlineStr">
        <is>
          <t>B102151</t>
        </is>
      </c>
      <c r="T623" s="233" t="n">
        <v>1847</v>
      </c>
      <c r="U623" s="233" t="inlineStr">
        <is>
          <t>Priced</t>
        </is>
      </c>
      <c r="V623" s="273" t="inlineStr">
        <is>
          <t>LT028</t>
        </is>
      </c>
      <c r="W623" t="n">
        <v>265</v>
      </c>
    </row>
    <row r="624">
      <c r="B624" t="n">
        <v>1193</v>
      </c>
      <c r="C624">
        <f>IF(K624 = "BaseplateSteel","Y","N")</f>
        <v/>
      </c>
      <c r="D624">
        <f>OR(P624 = "Woods_Sureflex", P624 = "Falk_T10_Grid")</f>
        <v/>
      </c>
      <c r="E624">
        <f>IF(AND(C624="Y", D624=TRUE),"Y","N")</f>
        <v/>
      </c>
      <c r="F624" t="inlineStr">
        <is>
          <t>ConTab_BOM_KP_Baseplates_1193</t>
        </is>
      </c>
      <c r="G624">
        <f>IF(E624="Y",F624,"")</f>
        <v/>
      </c>
      <c r="H624" s="87" t="inlineStr">
        <is>
          <t>4015-7_8-KP</t>
        </is>
      </c>
      <c r="I624" s="87" t="n"/>
      <c r="J624" s="87" t="n"/>
      <c r="K624" s="273" t="inlineStr">
        <is>
          <t>BaseplateSteel</t>
        </is>
      </c>
      <c r="L624" s="273" t="inlineStr">
        <is>
          <t>Baseplate_Steel</t>
        </is>
      </c>
      <c r="M624" s="273" t="inlineStr">
        <is>
          <t>Steel</t>
        </is>
      </c>
      <c r="N624" t="inlineStr">
        <is>
          <t>364TS</t>
        </is>
      </c>
      <c r="O624" t="inlineStr">
        <is>
          <t>:No Drip Pan:Standard Drip Pan:</t>
        </is>
      </c>
      <c r="P624" s="235" t="inlineStr">
        <is>
          <t>Falk_T10_Grid</t>
        </is>
      </c>
      <c r="Q624" t="inlineStr">
        <is>
          <t>1050T10</t>
        </is>
      </c>
      <c r="R624" t="n">
        <v>96700729</v>
      </c>
      <c r="S624" s="233" t="inlineStr">
        <is>
          <t>B102152</t>
        </is>
      </c>
      <c r="T624" s="233" t="n">
        <v>1776</v>
      </c>
      <c r="U624" s="233" t="inlineStr">
        <is>
          <t>Priced</t>
        </is>
      </c>
      <c r="V624" s="273" t="inlineStr">
        <is>
          <t>LT028</t>
        </is>
      </c>
      <c r="W624" t="n">
        <v>265</v>
      </c>
    </row>
    <row r="625">
      <c r="B625" t="n">
        <v>1194</v>
      </c>
      <c r="C625">
        <f>IF(K625 = "BaseplateSteel","Y","N")</f>
        <v/>
      </c>
      <c r="D625">
        <f>OR(P625 = "Woods_Sureflex", P625 = "Falk_T10_Grid")</f>
        <v/>
      </c>
      <c r="E625">
        <f>IF(AND(C625="Y", D625=TRUE),"Y","N")</f>
        <v/>
      </c>
      <c r="F625" t="inlineStr">
        <is>
          <t>ConTab_BOM_KP_Baseplates_1194</t>
        </is>
      </c>
      <c r="G625">
        <f>IF(E625="Y",F625,"")</f>
        <v/>
      </c>
      <c r="H625" s="87" t="inlineStr">
        <is>
          <t>4015-7_8-KP</t>
        </is>
      </c>
      <c r="I625" s="87" t="n"/>
      <c r="J625" s="87" t="n"/>
      <c r="K625" s="273" t="inlineStr">
        <is>
          <t>BaseplateSteel</t>
        </is>
      </c>
      <c r="L625" s="273" t="inlineStr">
        <is>
          <t>Baseplate_Steel</t>
        </is>
      </c>
      <c r="M625" s="273" t="inlineStr">
        <is>
          <t>Steel</t>
        </is>
      </c>
      <c r="N625" t="inlineStr">
        <is>
          <t>365TS</t>
        </is>
      </c>
      <c r="O625" t="inlineStr">
        <is>
          <t>:No Drip Pan:Standard Drip Pan:</t>
        </is>
      </c>
      <c r="P625" s="235" t="inlineStr">
        <is>
          <t>Falk_T10_Grid</t>
        </is>
      </c>
      <c r="Q625" t="inlineStr">
        <is>
          <t>1050T10</t>
        </is>
      </c>
      <c r="R625" t="n">
        <v>96700729</v>
      </c>
      <c r="S625" s="233" t="inlineStr">
        <is>
          <t>B102152</t>
        </is>
      </c>
      <c r="T625" s="233" t="n">
        <v>1776</v>
      </c>
      <c r="U625" s="233" t="inlineStr">
        <is>
          <t>Priced</t>
        </is>
      </c>
      <c r="V625" s="273" t="inlineStr">
        <is>
          <t>LT028</t>
        </is>
      </c>
      <c r="W625" t="n">
        <v>265</v>
      </c>
    </row>
    <row r="626">
      <c r="B626" t="n">
        <v>1205</v>
      </c>
      <c r="C626">
        <f>IF(K626 = "BaseplateSteel","Y","N")</f>
        <v/>
      </c>
      <c r="D626">
        <f>OR(P626 = "Woods_Sureflex", P626 = "Falk_T10_Grid")</f>
        <v/>
      </c>
      <c r="E626">
        <f>IF(AND(C626="Y", D626=TRUE),"Y","N")</f>
        <v/>
      </c>
      <c r="F626" t="inlineStr">
        <is>
          <t>ConTab_BOM_KP_Baseplates_1205</t>
        </is>
      </c>
      <c r="G626">
        <f>IF(E626="Y",F626,"")</f>
        <v/>
      </c>
      <c r="H626" s="87" t="inlineStr">
        <is>
          <t>4015-7_8-KP</t>
        </is>
      </c>
      <c r="I626" s="87" t="n"/>
      <c r="J626" s="87" t="n"/>
      <c r="K626" s="273" t="inlineStr">
        <is>
          <t>BaseplateSteel</t>
        </is>
      </c>
      <c r="L626" s="273" t="inlineStr">
        <is>
          <t>Baseplate_Steel</t>
        </is>
      </c>
      <c r="M626" s="273" t="inlineStr">
        <is>
          <t>Steel</t>
        </is>
      </c>
      <c r="N626" t="inlineStr">
        <is>
          <t>254T</t>
        </is>
      </c>
      <c r="O626" t="inlineStr">
        <is>
          <t>:No Drip Pan:Standard Drip Pan:</t>
        </is>
      </c>
      <c r="P626" s="235" t="inlineStr">
        <is>
          <t>Woods_Spacer</t>
        </is>
      </c>
      <c r="Q626" t="inlineStr">
        <is>
          <t>Woods 7SC</t>
        </is>
      </c>
      <c r="R626" t="n">
        <v>96700730</v>
      </c>
      <c r="S626" s="233" t="inlineStr">
        <is>
          <t>B102158</t>
        </is>
      </c>
      <c r="T626" s="233" t="n">
        <v>1983</v>
      </c>
      <c r="U626" s="233" t="inlineStr">
        <is>
          <t>Priced</t>
        </is>
      </c>
      <c r="V626" s="273" t="inlineStr">
        <is>
          <t>LT028</t>
        </is>
      </c>
      <c r="W626" t="n">
        <v>135</v>
      </c>
    </row>
    <row r="627">
      <c r="B627" t="n">
        <v>1206</v>
      </c>
      <c r="C627">
        <f>IF(K627 = "BaseplateSteel","Y","N")</f>
        <v/>
      </c>
      <c r="D627">
        <f>OR(P627 = "Woods_Sureflex", P627 = "Falk_T10_Grid")</f>
        <v/>
      </c>
      <c r="E627">
        <f>IF(AND(C627="Y", D627=TRUE),"Y","N")</f>
        <v/>
      </c>
      <c r="F627" t="inlineStr">
        <is>
          <t>ConTab_BOM_KP_Baseplates_1206</t>
        </is>
      </c>
      <c r="G627">
        <f>IF(E627="Y",F627,"")</f>
        <v/>
      </c>
      <c r="H627" s="87" t="inlineStr">
        <is>
          <t>4015-7_8-KP</t>
        </is>
      </c>
      <c r="I627" s="87" t="n"/>
      <c r="J627" s="87" t="n"/>
      <c r="K627" s="273" t="inlineStr">
        <is>
          <t>BaseplateSteel</t>
        </is>
      </c>
      <c r="L627" s="273" t="inlineStr">
        <is>
          <t>Baseplate_Steel</t>
        </is>
      </c>
      <c r="M627" s="273" t="inlineStr">
        <is>
          <t>Steel</t>
        </is>
      </c>
      <c r="N627" t="inlineStr">
        <is>
          <t>256T</t>
        </is>
      </c>
      <c r="O627" t="inlineStr">
        <is>
          <t>:No Drip Pan:Standard Drip Pan:</t>
        </is>
      </c>
      <c r="P627" s="235" t="inlineStr">
        <is>
          <t>Woods_Spacer</t>
        </is>
      </c>
      <c r="Q627" t="inlineStr">
        <is>
          <t>Woods 7SC</t>
        </is>
      </c>
      <c r="R627" t="n">
        <v>96700730</v>
      </c>
      <c r="S627" s="233" t="inlineStr">
        <is>
          <t>B102158</t>
        </is>
      </c>
      <c r="T627" s="233" t="n">
        <v>1983</v>
      </c>
      <c r="U627" s="233" t="inlineStr">
        <is>
          <t>Priced</t>
        </is>
      </c>
      <c r="V627" s="273" t="inlineStr">
        <is>
          <t>LT028</t>
        </is>
      </c>
      <c r="W627" t="n">
        <v>135</v>
      </c>
    </row>
    <row r="628">
      <c r="B628" t="n">
        <v>1207</v>
      </c>
      <c r="C628">
        <f>IF(K628 = "BaseplateSteel","Y","N")</f>
        <v/>
      </c>
      <c r="D628">
        <f>OR(P628 = "Woods_Sureflex", P628 = "Falk_T10_Grid")</f>
        <v/>
      </c>
      <c r="E628">
        <f>IF(AND(C628="Y", D628=TRUE),"Y","N")</f>
        <v/>
      </c>
      <c r="F628" t="inlineStr">
        <is>
          <t>ConTab_BOM_KP_Baseplates_1207</t>
        </is>
      </c>
      <c r="G628">
        <f>IF(E628="Y",F628,"")</f>
        <v/>
      </c>
      <c r="H628" s="87" t="inlineStr">
        <is>
          <t>4015-7_8-KP</t>
        </is>
      </c>
      <c r="I628" s="87" t="n"/>
      <c r="J628" s="87" t="n"/>
      <c r="K628" s="273" t="inlineStr">
        <is>
          <t>BaseplateSteel</t>
        </is>
      </c>
      <c r="L628" s="273" t="inlineStr">
        <is>
          <t>Baseplate_Steel</t>
        </is>
      </c>
      <c r="M628" s="273" t="inlineStr">
        <is>
          <t>Steel</t>
        </is>
      </c>
      <c r="N628" t="inlineStr">
        <is>
          <t>284T</t>
        </is>
      </c>
      <c r="O628" t="inlineStr">
        <is>
          <t>:No Drip Pan:Standard Drip Pan:</t>
        </is>
      </c>
      <c r="P628" s="235" t="inlineStr">
        <is>
          <t>Woods_Spacer</t>
        </is>
      </c>
      <c r="Q628" t="inlineStr">
        <is>
          <t>Woods 9SC</t>
        </is>
      </c>
      <c r="R628" t="n">
        <v>96700731</v>
      </c>
      <c r="S628" s="233" t="inlineStr">
        <is>
          <t>B102159</t>
        </is>
      </c>
      <c r="T628" s="233" t="n">
        <v>2119</v>
      </c>
      <c r="U628" s="233" t="inlineStr">
        <is>
          <t>Priced</t>
        </is>
      </c>
      <c r="V628" s="273" t="inlineStr">
        <is>
          <t>LT028</t>
        </is>
      </c>
      <c r="W628" t="n">
        <v>200</v>
      </c>
    </row>
    <row r="629">
      <c r="B629" t="n">
        <v>1208</v>
      </c>
      <c r="C629">
        <f>IF(K629 = "BaseplateSteel","Y","N")</f>
        <v/>
      </c>
      <c r="D629">
        <f>OR(P629 = "Woods_Sureflex", P629 = "Falk_T10_Grid")</f>
        <v/>
      </c>
      <c r="E629">
        <f>IF(AND(C629="Y", D629=TRUE),"Y","N")</f>
        <v/>
      </c>
      <c r="F629" t="inlineStr">
        <is>
          <t>ConTab_BOM_KP_Baseplates_1208</t>
        </is>
      </c>
      <c r="G629">
        <f>IF(E629="Y",F629,"")</f>
        <v/>
      </c>
      <c r="H629" s="87" t="inlineStr">
        <is>
          <t>4015-7_8-KP</t>
        </is>
      </c>
      <c r="I629" s="87" t="n"/>
      <c r="J629" s="87" t="n"/>
      <c r="K629" s="273" t="inlineStr">
        <is>
          <t>BaseplateSteel</t>
        </is>
      </c>
      <c r="L629" s="273" t="inlineStr">
        <is>
          <t>Baseplate_Steel</t>
        </is>
      </c>
      <c r="M629" s="273" t="inlineStr">
        <is>
          <t>Steel</t>
        </is>
      </c>
      <c r="N629" t="inlineStr">
        <is>
          <t>286T</t>
        </is>
      </c>
      <c r="O629" t="inlineStr">
        <is>
          <t>:No Drip Pan:Standard Drip Pan:</t>
        </is>
      </c>
      <c r="P629" s="235" t="inlineStr">
        <is>
          <t>Woods_Spacer</t>
        </is>
      </c>
      <c r="Q629" t="inlineStr">
        <is>
          <t>Woods 9SC</t>
        </is>
      </c>
      <c r="R629" t="n">
        <v>96700731</v>
      </c>
      <c r="S629" s="233" t="inlineStr">
        <is>
          <t>B102159</t>
        </is>
      </c>
      <c r="T629" s="233" t="n">
        <v>2119</v>
      </c>
      <c r="U629" s="233" t="inlineStr">
        <is>
          <t>Priced</t>
        </is>
      </c>
      <c r="V629" s="273" t="inlineStr">
        <is>
          <t>LT028</t>
        </is>
      </c>
      <c r="W629" t="n">
        <v>200</v>
      </c>
    </row>
    <row r="630">
      <c r="B630" t="n">
        <v>1209</v>
      </c>
      <c r="C630">
        <f>IF(K630 = "BaseplateSteel","Y","N")</f>
        <v/>
      </c>
      <c r="D630">
        <f>OR(P630 = "Woods_Sureflex", P630 = "Falk_T10_Grid")</f>
        <v/>
      </c>
      <c r="E630">
        <f>IF(AND(C630="Y", D630=TRUE),"Y","N")</f>
        <v/>
      </c>
      <c r="F630" t="inlineStr">
        <is>
          <t>ConTab_BOM_KP_Baseplates_1209</t>
        </is>
      </c>
      <c r="G630">
        <f>IF(E630="Y",F630,"")</f>
        <v/>
      </c>
      <c r="H630" s="87" t="inlineStr">
        <is>
          <t>4015-7_8-KP</t>
        </is>
      </c>
      <c r="I630" s="87" t="n"/>
      <c r="J630" s="87" t="n"/>
      <c r="K630" s="273" t="inlineStr">
        <is>
          <t>BaseplateSteel</t>
        </is>
      </c>
      <c r="L630" s="273" t="inlineStr">
        <is>
          <t>Baseplate_Steel</t>
        </is>
      </c>
      <c r="M630" s="273" t="inlineStr">
        <is>
          <t>Steel</t>
        </is>
      </c>
      <c r="N630" t="inlineStr">
        <is>
          <t>324T</t>
        </is>
      </c>
      <c r="O630" t="inlineStr">
        <is>
          <t>:No Drip Pan:Standard Drip Pan:</t>
        </is>
      </c>
      <c r="P630" s="235" t="inlineStr">
        <is>
          <t>Woods_Spacer</t>
        </is>
      </c>
      <c r="Q630" t="inlineStr">
        <is>
          <t>Woods 10SC</t>
        </is>
      </c>
      <c r="R630" t="n">
        <v>96700732</v>
      </c>
      <c r="S630" s="233" t="inlineStr">
        <is>
          <t>B102160</t>
        </is>
      </c>
      <c r="T630" s="233" t="n">
        <v>2255</v>
      </c>
      <c r="U630" s="233" t="inlineStr">
        <is>
          <t>Priced</t>
        </is>
      </c>
      <c r="V630" s="273" t="inlineStr">
        <is>
          <t>LT028</t>
        </is>
      </c>
      <c r="W630" t="n">
        <v>240</v>
      </c>
    </row>
    <row r="631">
      <c r="B631" t="n">
        <v>1210</v>
      </c>
      <c r="C631">
        <f>IF(K631 = "BaseplateSteel","Y","N")</f>
        <v/>
      </c>
      <c r="D631">
        <f>OR(P631 = "Woods_Sureflex", P631 = "Falk_T10_Grid")</f>
        <v/>
      </c>
      <c r="E631">
        <f>IF(AND(C631="Y", D631=TRUE),"Y","N")</f>
        <v/>
      </c>
      <c r="F631" t="inlineStr">
        <is>
          <t>ConTab_BOM_KP_Baseplates_1210</t>
        </is>
      </c>
      <c r="G631">
        <f>IF(E631="Y",F631,"")</f>
        <v/>
      </c>
      <c r="H631" s="87" t="inlineStr">
        <is>
          <t>4015-7_8-KP</t>
        </is>
      </c>
      <c r="I631" s="87" t="n"/>
      <c r="J631" s="87" t="n"/>
      <c r="K631" s="273" t="inlineStr">
        <is>
          <t>BaseplateSteel</t>
        </is>
      </c>
      <c r="L631" s="273" t="inlineStr">
        <is>
          <t>Baseplate_Steel</t>
        </is>
      </c>
      <c r="M631" s="273" t="inlineStr">
        <is>
          <t>Steel</t>
        </is>
      </c>
      <c r="N631" t="inlineStr">
        <is>
          <t>326T</t>
        </is>
      </c>
      <c r="O631" t="inlineStr">
        <is>
          <t>:No Drip Pan:Standard Drip Pan:</t>
        </is>
      </c>
      <c r="P631" s="235" t="inlineStr">
        <is>
          <t>Woods_Spacer</t>
        </is>
      </c>
      <c r="Q631" t="inlineStr">
        <is>
          <t>Woods 10SC</t>
        </is>
      </c>
      <c r="R631" t="n">
        <v>96700732</v>
      </c>
      <c r="S631" s="233" t="inlineStr">
        <is>
          <t>B102160</t>
        </is>
      </c>
      <c r="T631" s="233" t="n">
        <v>2255</v>
      </c>
      <c r="U631" s="233" t="inlineStr">
        <is>
          <t>Priced</t>
        </is>
      </c>
      <c r="V631" s="273" t="inlineStr">
        <is>
          <t>LT028</t>
        </is>
      </c>
      <c r="W631" t="n">
        <v>240</v>
      </c>
    </row>
    <row r="632">
      <c r="B632" t="n">
        <v>1211</v>
      </c>
      <c r="C632">
        <f>IF(K632 = "BaseplateSteel","Y","N")</f>
        <v/>
      </c>
      <c r="D632">
        <f>OR(P632 = "Woods_Sureflex", P632 = "Falk_T10_Grid")</f>
        <v/>
      </c>
      <c r="E632">
        <f>IF(AND(C632="Y", D632=TRUE),"Y","N")</f>
        <v/>
      </c>
      <c r="F632" t="inlineStr">
        <is>
          <t>ConTab_BOM_KP_Baseplates_1211</t>
        </is>
      </c>
      <c r="G632">
        <f>IF(E632="Y",F632,"")</f>
        <v/>
      </c>
      <c r="H632" s="87" t="inlineStr">
        <is>
          <t>4015-7_8-KP</t>
        </is>
      </c>
      <c r="I632" s="87" t="n"/>
      <c r="J632" s="87" t="n"/>
      <c r="K632" s="273" t="inlineStr">
        <is>
          <t>BaseplateSteel</t>
        </is>
      </c>
      <c r="L632" s="273" t="inlineStr">
        <is>
          <t>Baseplate_Steel</t>
        </is>
      </c>
      <c r="M632" s="273" t="inlineStr">
        <is>
          <t>Steel</t>
        </is>
      </c>
      <c r="N632" t="inlineStr">
        <is>
          <t>364T</t>
        </is>
      </c>
      <c r="O632" t="inlineStr">
        <is>
          <t>:No Drip Pan:Standard Drip Pan:</t>
        </is>
      </c>
      <c r="P632" s="235" t="inlineStr">
        <is>
          <t>Woods_Spacer</t>
        </is>
      </c>
      <c r="Q632" t="inlineStr">
        <is>
          <t>Woods 11SC</t>
        </is>
      </c>
      <c r="R632" t="n">
        <v>96700733</v>
      </c>
      <c r="S632" s="233" t="inlineStr">
        <is>
          <t>B102161</t>
        </is>
      </c>
      <c r="T632" s="233" t="n">
        <v>2390</v>
      </c>
      <c r="U632" s="233" t="inlineStr">
        <is>
          <t>Priced</t>
        </is>
      </c>
      <c r="V632" s="273" t="inlineStr">
        <is>
          <t>LT028</t>
        </is>
      </c>
      <c r="W632" t="n">
        <v>265</v>
      </c>
    </row>
    <row r="633">
      <c r="B633" t="n">
        <v>1212</v>
      </c>
      <c r="C633">
        <f>IF(K633 = "BaseplateSteel","Y","N")</f>
        <v/>
      </c>
      <c r="D633">
        <f>OR(P633 = "Woods_Sureflex", P633 = "Falk_T10_Grid")</f>
        <v/>
      </c>
      <c r="E633">
        <f>IF(AND(C633="Y", D633=TRUE),"Y","N")</f>
        <v/>
      </c>
      <c r="F633" t="inlineStr">
        <is>
          <t>ConTab_BOM_KP_Baseplates_1212</t>
        </is>
      </c>
      <c r="G633">
        <f>IF(E633="Y",F633,"")</f>
        <v/>
      </c>
      <c r="H633" s="87" t="inlineStr">
        <is>
          <t>4015-7_8-KP</t>
        </is>
      </c>
      <c r="I633" s="87" t="n"/>
      <c r="J633" s="87" t="n"/>
      <c r="K633" s="273" t="inlineStr">
        <is>
          <t>BaseplateSteel</t>
        </is>
      </c>
      <c r="L633" s="273" t="inlineStr">
        <is>
          <t>Baseplate_Steel</t>
        </is>
      </c>
      <c r="M633" s="273" t="inlineStr">
        <is>
          <t>Steel</t>
        </is>
      </c>
      <c r="N633" t="inlineStr">
        <is>
          <t>365T</t>
        </is>
      </c>
      <c r="O633" t="inlineStr">
        <is>
          <t>:No Drip Pan:Standard Drip Pan:</t>
        </is>
      </c>
      <c r="P633" s="235" t="inlineStr">
        <is>
          <t>Woods_Spacer</t>
        </is>
      </c>
      <c r="Q633" t="inlineStr">
        <is>
          <t>Woods 11SC</t>
        </is>
      </c>
      <c r="R633" t="n">
        <v>96700733</v>
      </c>
      <c r="S633" s="233" t="inlineStr">
        <is>
          <t>B102161</t>
        </is>
      </c>
      <c r="T633" s="233" t="n">
        <v>2390</v>
      </c>
      <c r="U633" s="233" t="inlineStr">
        <is>
          <t>Priced</t>
        </is>
      </c>
      <c r="V633" s="273" t="inlineStr">
        <is>
          <t>LT028</t>
        </is>
      </c>
      <c r="W633" t="n">
        <v>265</v>
      </c>
    </row>
    <row r="634">
      <c r="B634" t="n">
        <v>1213</v>
      </c>
      <c r="C634">
        <f>IF(K634 = "BaseplateSteel","Y","N")</f>
        <v/>
      </c>
      <c r="D634">
        <f>OR(P634 = "Woods_Sureflex", P634 = "Falk_T10_Grid")</f>
        <v/>
      </c>
      <c r="E634">
        <f>IF(AND(C634="Y", D634=TRUE),"Y","N")</f>
        <v/>
      </c>
      <c r="F634" t="inlineStr">
        <is>
          <t>ConTab_BOM_KP_Baseplates_1213</t>
        </is>
      </c>
      <c r="G634">
        <f>IF(E634="Y",F634,"")</f>
        <v/>
      </c>
      <c r="H634" s="87" t="inlineStr">
        <is>
          <t>4015-7_8-KP</t>
        </is>
      </c>
      <c r="I634" s="87" t="n"/>
      <c r="J634" s="87" t="n"/>
      <c r="K634" s="273" t="inlineStr">
        <is>
          <t>BaseplateSteel</t>
        </is>
      </c>
      <c r="L634" s="273" t="inlineStr">
        <is>
          <t>Baseplate_Steel</t>
        </is>
      </c>
      <c r="M634" s="273" t="inlineStr">
        <is>
          <t>Steel</t>
        </is>
      </c>
      <c r="N634" t="inlineStr">
        <is>
          <t>254T</t>
        </is>
      </c>
      <c r="O634" t="inlineStr">
        <is>
          <t>:No Drip Pan:Standard Drip Pan:</t>
        </is>
      </c>
      <c r="P634" s="235" t="inlineStr">
        <is>
          <t>Falk_Spacer</t>
        </is>
      </c>
      <c r="Q634" t="inlineStr">
        <is>
          <t>1040T31</t>
        </is>
      </c>
      <c r="R634" t="n">
        <v>96700734</v>
      </c>
      <c r="S634" s="233" t="inlineStr">
        <is>
          <t>B102162</t>
        </is>
      </c>
      <c r="T634" s="233" t="n">
        <v>1983</v>
      </c>
      <c r="U634" s="233" t="inlineStr">
        <is>
          <t>Priced</t>
        </is>
      </c>
      <c r="V634" s="273" t="inlineStr">
        <is>
          <t>LT028</t>
        </is>
      </c>
      <c r="W634" t="n">
        <v>135</v>
      </c>
    </row>
    <row r="635">
      <c r="B635" t="n">
        <v>1214</v>
      </c>
      <c r="C635">
        <f>IF(K635 = "BaseplateSteel","Y","N")</f>
        <v/>
      </c>
      <c r="D635">
        <f>OR(P635 = "Woods_Sureflex", P635 = "Falk_T10_Grid")</f>
        <v/>
      </c>
      <c r="E635">
        <f>IF(AND(C635="Y", D635=TRUE),"Y","N")</f>
        <v/>
      </c>
      <c r="F635" t="inlineStr">
        <is>
          <t>ConTab_BOM_KP_Baseplates_1214</t>
        </is>
      </c>
      <c r="G635">
        <f>IF(E635="Y",F635,"")</f>
        <v/>
      </c>
      <c r="H635" s="87" t="inlineStr">
        <is>
          <t>4015-7_8-KP</t>
        </is>
      </c>
      <c r="I635" s="87" t="n"/>
      <c r="J635" s="87" t="n"/>
      <c r="K635" s="273" t="inlineStr">
        <is>
          <t>BaseplateSteel</t>
        </is>
      </c>
      <c r="L635" s="273" t="inlineStr">
        <is>
          <t>Baseplate_Steel</t>
        </is>
      </c>
      <c r="M635" s="273" t="inlineStr">
        <is>
          <t>Steel</t>
        </is>
      </c>
      <c r="N635" t="inlineStr">
        <is>
          <t>256T</t>
        </is>
      </c>
      <c r="O635" t="inlineStr">
        <is>
          <t>:No Drip Pan:Standard Drip Pan:</t>
        </is>
      </c>
      <c r="P635" s="235" t="inlineStr">
        <is>
          <t>Falk_Spacer</t>
        </is>
      </c>
      <c r="Q635" t="inlineStr">
        <is>
          <t>1040T31</t>
        </is>
      </c>
      <c r="R635" t="n">
        <v>96700734</v>
      </c>
      <c r="S635" s="233" t="inlineStr">
        <is>
          <t>B102162</t>
        </is>
      </c>
      <c r="T635" s="233" t="n">
        <v>1983</v>
      </c>
      <c r="U635" s="233" t="inlineStr">
        <is>
          <t>Priced</t>
        </is>
      </c>
      <c r="V635" s="273" t="inlineStr">
        <is>
          <t>LT028</t>
        </is>
      </c>
      <c r="W635" t="n">
        <v>135</v>
      </c>
    </row>
    <row r="636">
      <c r="B636" t="n">
        <v>1215</v>
      </c>
      <c r="C636">
        <f>IF(K636 = "BaseplateSteel","Y","N")</f>
        <v/>
      </c>
      <c r="D636">
        <f>OR(P636 = "Woods_Sureflex", P636 = "Falk_T10_Grid")</f>
        <v/>
      </c>
      <c r="E636">
        <f>IF(AND(C636="Y", D636=TRUE),"Y","N")</f>
        <v/>
      </c>
      <c r="F636" t="inlineStr">
        <is>
          <t>ConTab_BOM_KP_Baseplates_1215</t>
        </is>
      </c>
      <c r="G636">
        <f>IF(E636="Y",F636,"")</f>
        <v/>
      </c>
      <c r="H636" s="87" t="inlineStr">
        <is>
          <t>4015-7_8-KP</t>
        </is>
      </c>
      <c r="I636" s="87" t="n"/>
      <c r="J636" s="87" t="n"/>
      <c r="K636" s="273" t="inlineStr">
        <is>
          <t>BaseplateSteel</t>
        </is>
      </c>
      <c r="L636" s="273" t="inlineStr">
        <is>
          <t>Baseplate_Steel</t>
        </is>
      </c>
      <c r="M636" s="273" t="inlineStr">
        <is>
          <t>Steel</t>
        </is>
      </c>
      <c r="N636" t="inlineStr">
        <is>
          <t>284T</t>
        </is>
      </c>
      <c r="O636" t="inlineStr">
        <is>
          <t>:No Drip Pan:Standard Drip Pan:</t>
        </is>
      </c>
      <c r="P636" s="235" t="inlineStr">
        <is>
          <t>Falk_Spacer</t>
        </is>
      </c>
      <c r="Q636" t="inlineStr">
        <is>
          <t>1050T31</t>
        </is>
      </c>
      <c r="R636" t="n">
        <v>96700735</v>
      </c>
      <c r="S636" s="233" t="inlineStr">
        <is>
          <t>B102163</t>
        </is>
      </c>
      <c r="T636" s="233" t="n">
        <v>2119</v>
      </c>
      <c r="U636" s="233" t="inlineStr">
        <is>
          <t>Priced</t>
        </is>
      </c>
      <c r="V636" s="273" t="inlineStr">
        <is>
          <t>LT028</t>
        </is>
      </c>
      <c r="W636" t="n">
        <v>200</v>
      </c>
    </row>
    <row r="637">
      <c r="B637" t="n">
        <v>1216</v>
      </c>
      <c r="C637">
        <f>IF(K637 = "BaseplateSteel","Y","N")</f>
        <v/>
      </c>
      <c r="D637">
        <f>OR(P637 = "Woods_Sureflex", P637 = "Falk_T10_Grid")</f>
        <v/>
      </c>
      <c r="E637">
        <f>IF(AND(C637="Y", D637=TRUE),"Y","N")</f>
        <v/>
      </c>
      <c r="F637" t="inlineStr">
        <is>
          <t>ConTab_BOM_KP_Baseplates_1216</t>
        </is>
      </c>
      <c r="G637">
        <f>IF(E637="Y",F637,"")</f>
        <v/>
      </c>
      <c r="H637" s="87" t="inlineStr">
        <is>
          <t>4015-7_8-KP</t>
        </is>
      </c>
      <c r="I637" s="87" t="n"/>
      <c r="J637" s="87" t="n"/>
      <c r="K637" s="273" t="inlineStr">
        <is>
          <t>BaseplateSteel</t>
        </is>
      </c>
      <c r="L637" s="273" t="inlineStr">
        <is>
          <t>Baseplate_Steel</t>
        </is>
      </c>
      <c r="M637" s="273" t="inlineStr">
        <is>
          <t>Steel</t>
        </is>
      </c>
      <c r="N637" t="inlineStr">
        <is>
          <t>286T</t>
        </is>
      </c>
      <c r="O637" t="inlineStr">
        <is>
          <t>:No Drip Pan:Standard Drip Pan:</t>
        </is>
      </c>
      <c r="P637" s="235" t="inlineStr">
        <is>
          <t>Falk_Spacer</t>
        </is>
      </c>
      <c r="Q637" t="inlineStr">
        <is>
          <t>1050T31</t>
        </is>
      </c>
      <c r="R637" t="n">
        <v>96700735</v>
      </c>
      <c r="S637" s="233" t="inlineStr">
        <is>
          <t>B102163</t>
        </is>
      </c>
      <c r="T637" s="233" t="n">
        <v>2119</v>
      </c>
      <c r="U637" s="233" t="inlineStr">
        <is>
          <t>Priced</t>
        </is>
      </c>
      <c r="V637" s="273" t="inlineStr">
        <is>
          <t>LT028</t>
        </is>
      </c>
      <c r="W637" t="n">
        <v>200</v>
      </c>
    </row>
    <row r="638">
      <c r="B638" t="n">
        <v>1217</v>
      </c>
      <c r="C638">
        <f>IF(K638 = "BaseplateSteel","Y","N")</f>
        <v/>
      </c>
      <c r="D638">
        <f>OR(P638 = "Woods_Sureflex", P638 = "Falk_T10_Grid")</f>
        <v/>
      </c>
      <c r="E638">
        <f>IF(AND(C638="Y", D638=TRUE),"Y","N")</f>
        <v/>
      </c>
      <c r="F638" t="inlineStr">
        <is>
          <t>ConTab_BOM_KP_Baseplates_1217</t>
        </is>
      </c>
      <c r="G638">
        <f>IF(E638="Y",F638,"")</f>
        <v/>
      </c>
      <c r="H638" s="87" t="inlineStr">
        <is>
          <t>4015-7_8-KP</t>
        </is>
      </c>
      <c r="I638" s="87" t="n"/>
      <c r="J638" s="87" t="n"/>
      <c r="K638" s="273" t="inlineStr">
        <is>
          <t>BaseplateSteel</t>
        </is>
      </c>
      <c r="L638" s="273" t="inlineStr">
        <is>
          <t>Baseplate_Steel</t>
        </is>
      </c>
      <c r="M638" s="273" t="inlineStr">
        <is>
          <t>Steel</t>
        </is>
      </c>
      <c r="N638" t="inlineStr">
        <is>
          <t>324T</t>
        </is>
      </c>
      <c r="O638" t="inlineStr">
        <is>
          <t>:No Drip Pan:Standard Drip Pan:</t>
        </is>
      </c>
      <c r="P638" s="235" t="inlineStr">
        <is>
          <t>Falk_Spacer</t>
        </is>
      </c>
      <c r="Q638" t="inlineStr">
        <is>
          <t>1060T31</t>
        </is>
      </c>
      <c r="R638" t="n">
        <v>96700736</v>
      </c>
      <c r="S638" s="233" t="inlineStr">
        <is>
          <t>B102164</t>
        </is>
      </c>
      <c r="T638" s="233" t="n">
        <v>2255</v>
      </c>
      <c r="U638" s="233" t="inlineStr">
        <is>
          <t>Priced</t>
        </is>
      </c>
      <c r="V638" s="273" t="inlineStr">
        <is>
          <t>LT028</t>
        </is>
      </c>
      <c r="W638" t="n">
        <v>240</v>
      </c>
    </row>
    <row r="639">
      <c r="B639" t="n">
        <v>1218</v>
      </c>
      <c r="C639">
        <f>IF(K639 = "BaseplateSteel","Y","N")</f>
        <v/>
      </c>
      <c r="D639">
        <f>OR(P639 = "Woods_Sureflex", P639 = "Falk_T10_Grid")</f>
        <v/>
      </c>
      <c r="E639">
        <f>IF(AND(C639="Y", D639=TRUE),"Y","N")</f>
        <v/>
      </c>
      <c r="F639" t="inlineStr">
        <is>
          <t>ConTab_BOM_KP_Baseplates_1218</t>
        </is>
      </c>
      <c r="G639">
        <f>IF(E639="Y",F639,"")</f>
        <v/>
      </c>
      <c r="H639" s="87" t="inlineStr">
        <is>
          <t>4015-7_8-KP</t>
        </is>
      </c>
      <c r="I639" s="87" t="n"/>
      <c r="J639" s="87" t="n"/>
      <c r="K639" s="273" t="inlineStr">
        <is>
          <t>BaseplateSteel</t>
        </is>
      </c>
      <c r="L639" s="273" t="inlineStr">
        <is>
          <t>Baseplate_Steel</t>
        </is>
      </c>
      <c r="M639" s="273" t="inlineStr">
        <is>
          <t>Steel</t>
        </is>
      </c>
      <c r="N639" t="inlineStr">
        <is>
          <t>326T</t>
        </is>
      </c>
      <c r="O639" t="inlineStr">
        <is>
          <t>:No Drip Pan:Standard Drip Pan:</t>
        </is>
      </c>
      <c r="P639" s="235" t="inlineStr">
        <is>
          <t>Falk_Spacer</t>
        </is>
      </c>
      <c r="Q639" t="inlineStr">
        <is>
          <t>1060T31</t>
        </is>
      </c>
      <c r="R639" t="n">
        <v>96700736</v>
      </c>
      <c r="S639" s="233" t="inlineStr">
        <is>
          <t>B102164</t>
        </is>
      </c>
      <c r="T639" s="233" t="n">
        <v>2255</v>
      </c>
      <c r="U639" s="233" t="inlineStr">
        <is>
          <t>Priced</t>
        </is>
      </c>
      <c r="V639" s="273" t="inlineStr">
        <is>
          <t>LT028</t>
        </is>
      </c>
      <c r="W639" t="n">
        <v>240</v>
      </c>
    </row>
    <row r="640">
      <c r="B640" t="n">
        <v>1219</v>
      </c>
      <c r="C640">
        <f>IF(K640 = "BaseplateSteel","Y","N")</f>
        <v/>
      </c>
      <c r="D640">
        <f>OR(P640 = "Woods_Sureflex", P640 = "Falk_T10_Grid")</f>
        <v/>
      </c>
      <c r="E640">
        <f>IF(AND(C640="Y", D640=TRUE),"Y","N")</f>
        <v/>
      </c>
      <c r="F640" t="inlineStr">
        <is>
          <t>ConTab_BOM_KP_Baseplates_1219</t>
        </is>
      </c>
      <c r="G640">
        <f>IF(E640="Y",F640,"")</f>
        <v/>
      </c>
      <c r="H640" s="87" t="inlineStr">
        <is>
          <t>4015-7_8-KP</t>
        </is>
      </c>
      <c r="I640" s="87" t="n"/>
      <c r="J640" s="87" t="n"/>
      <c r="K640" s="273" t="inlineStr">
        <is>
          <t>BaseplateSteel</t>
        </is>
      </c>
      <c r="L640" s="273" t="inlineStr">
        <is>
          <t>Baseplate_Steel</t>
        </is>
      </c>
      <c r="M640" s="273" t="inlineStr">
        <is>
          <t>Steel</t>
        </is>
      </c>
      <c r="N640" t="inlineStr">
        <is>
          <t>364T</t>
        </is>
      </c>
      <c r="O640" t="inlineStr">
        <is>
          <t>:No Drip Pan:Standard Drip Pan:</t>
        </is>
      </c>
      <c r="P640" s="235" t="inlineStr">
        <is>
          <t>Falk_Spacer</t>
        </is>
      </c>
      <c r="Q640" t="inlineStr">
        <is>
          <t>1070T31</t>
        </is>
      </c>
      <c r="R640" t="n">
        <v>96700737</v>
      </c>
      <c r="S640" s="233" t="inlineStr">
        <is>
          <t>B102165</t>
        </is>
      </c>
      <c r="T640" s="233" t="n">
        <v>2390</v>
      </c>
      <c r="U640" s="233" t="inlineStr">
        <is>
          <t>Priced</t>
        </is>
      </c>
      <c r="V640" s="273" t="inlineStr">
        <is>
          <t>LT028</t>
        </is>
      </c>
      <c r="W640" t="n">
        <v>265</v>
      </c>
    </row>
    <row r="641">
      <c r="B641" t="n">
        <v>1220</v>
      </c>
      <c r="C641">
        <f>IF(K641 = "BaseplateSteel","Y","N")</f>
        <v/>
      </c>
      <c r="D641">
        <f>OR(P641 = "Woods_Sureflex", P641 = "Falk_T10_Grid")</f>
        <v/>
      </c>
      <c r="E641">
        <f>IF(AND(C641="Y", D641=TRUE),"Y","N")</f>
        <v/>
      </c>
      <c r="F641" t="inlineStr">
        <is>
          <t>ConTab_BOM_KP_Baseplates_1220</t>
        </is>
      </c>
      <c r="G641">
        <f>IF(E641="Y",F641,"")</f>
        <v/>
      </c>
      <c r="H641" s="87" t="inlineStr">
        <is>
          <t>4015-7_8-KP</t>
        </is>
      </c>
      <c r="I641" s="87" t="n"/>
      <c r="J641" s="87" t="n"/>
      <c r="K641" s="273" t="inlineStr">
        <is>
          <t>BaseplateSteel</t>
        </is>
      </c>
      <c r="L641" s="273" t="inlineStr">
        <is>
          <t>Baseplate_Steel</t>
        </is>
      </c>
      <c r="M641" s="273" t="inlineStr">
        <is>
          <t>Steel</t>
        </is>
      </c>
      <c r="N641" t="inlineStr">
        <is>
          <t>365T</t>
        </is>
      </c>
      <c r="O641" t="inlineStr">
        <is>
          <t>:No Drip Pan:Standard Drip Pan:</t>
        </is>
      </c>
      <c r="P641" s="235" t="inlineStr">
        <is>
          <t>Falk_Spacer</t>
        </is>
      </c>
      <c r="Q641" t="inlineStr">
        <is>
          <t>1070T31</t>
        </is>
      </c>
      <c r="R641" t="n">
        <v>96700737</v>
      </c>
      <c r="S641" s="233" t="inlineStr">
        <is>
          <t>B102165</t>
        </is>
      </c>
      <c r="T641" s="233" t="n">
        <v>2390</v>
      </c>
      <c r="U641" s="233" t="inlineStr">
        <is>
          <t>Priced</t>
        </is>
      </c>
      <c r="V641" s="273" t="inlineStr">
        <is>
          <t>LT028</t>
        </is>
      </c>
      <c r="W641" t="n">
        <v>265</v>
      </c>
    </row>
    <row r="642">
      <c r="B642" t="n">
        <v>1221</v>
      </c>
      <c r="C642">
        <f>IF(K642 = "BaseplateSteel","Y","N")</f>
        <v/>
      </c>
      <c r="D642">
        <f>OR(P642 = "Woods_Sureflex", P642 = "Falk_T10_Grid")</f>
        <v/>
      </c>
      <c r="E642">
        <f>IF(AND(C642="Y", D642=TRUE),"Y","N")</f>
        <v/>
      </c>
      <c r="F642" t="inlineStr">
        <is>
          <t>ConTab_BOM_KP_Baseplates_1221</t>
        </is>
      </c>
      <c r="G642">
        <f>IF(E642="Y",F642,"")</f>
        <v/>
      </c>
      <c r="H642" s="87" t="inlineStr">
        <is>
          <t>4015-7_8-KP</t>
        </is>
      </c>
      <c r="I642" s="87" t="n"/>
      <c r="J642" s="87" t="n"/>
      <c r="K642" s="273" t="inlineStr">
        <is>
          <t>BaseplateSteel</t>
        </is>
      </c>
      <c r="L642" s="273" t="inlineStr">
        <is>
          <t>Baseplate_Steel</t>
        </is>
      </c>
      <c r="M642" s="273" t="inlineStr">
        <is>
          <t>Steel</t>
        </is>
      </c>
      <c r="N642" t="inlineStr">
        <is>
          <t>364TS</t>
        </is>
      </c>
      <c r="O642" t="inlineStr">
        <is>
          <t>:No Drip Pan:Standard Drip Pan:</t>
        </is>
      </c>
      <c r="P642" s="235" t="inlineStr">
        <is>
          <t>Falk_Spacer</t>
        </is>
      </c>
      <c r="Q642" t="inlineStr">
        <is>
          <t>1050T31</t>
        </is>
      </c>
      <c r="R642" t="n">
        <v>96700738</v>
      </c>
      <c r="S642" s="233" t="inlineStr">
        <is>
          <t>B102166</t>
        </is>
      </c>
      <c r="T642" s="233" t="n">
        <v>2322</v>
      </c>
      <c r="U642" s="233" t="inlineStr">
        <is>
          <t>Priced</t>
        </is>
      </c>
      <c r="V642" s="273" t="inlineStr">
        <is>
          <t>LT028</t>
        </is>
      </c>
      <c r="W642" t="n">
        <v>265</v>
      </c>
    </row>
    <row r="643">
      <c r="B643" t="n">
        <v>1222</v>
      </c>
      <c r="C643">
        <f>IF(K643 = "BaseplateSteel","Y","N")</f>
        <v/>
      </c>
      <c r="D643">
        <f>OR(P643 = "Woods_Sureflex", P643 = "Falk_T10_Grid")</f>
        <v/>
      </c>
      <c r="E643">
        <f>IF(AND(C643="Y", D643=TRUE),"Y","N")</f>
        <v/>
      </c>
      <c r="F643" t="inlineStr">
        <is>
          <t>ConTab_BOM_KP_Baseplates_1222</t>
        </is>
      </c>
      <c r="G643">
        <f>IF(E643="Y",F643,"")</f>
        <v/>
      </c>
      <c r="H643" s="87" t="inlineStr">
        <is>
          <t>4015-7_8-KP</t>
        </is>
      </c>
      <c r="I643" s="87" t="n"/>
      <c r="J643" s="87" t="n"/>
      <c r="K643" s="273" t="inlineStr">
        <is>
          <t>BaseplateSteel</t>
        </is>
      </c>
      <c r="L643" s="273" t="inlineStr">
        <is>
          <t>Baseplate_Steel</t>
        </is>
      </c>
      <c r="M643" s="273" t="inlineStr">
        <is>
          <t>Steel</t>
        </is>
      </c>
      <c r="N643" t="inlineStr">
        <is>
          <t>365TS</t>
        </is>
      </c>
      <c r="O643" t="inlineStr">
        <is>
          <t>:No Drip Pan:Standard Drip Pan:</t>
        </is>
      </c>
      <c r="P643" s="235" t="inlineStr">
        <is>
          <t>Falk_Spacer</t>
        </is>
      </c>
      <c r="Q643" t="inlineStr">
        <is>
          <t>1050T31</t>
        </is>
      </c>
      <c r="R643" t="n">
        <v>96700738</v>
      </c>
      <c r="S643" s="233" t="inlineStr">
        <is>
          <t>B102166</t>
        </is>
      </c>
      <c r="T643" s="233" t="n">
        <v>2322</v>
      </c>
      <c r="U643" s="233" t="inlineStr">
        <is>
          <t>Priced</t>
        </is>
      </c>
      <c r="V643" s="273" t="inlineStr">
        <is>
          <t>LT028</t>
        </is>
      </c>
      <c r="W643" t="n">
        <v>265</v>
      </c>
    </row>
    <row r="644">
      <c r="B644" t="n">
        <v>1233</v>
      </c>
      <c r="C644">
        <f>IF(K644 = "BaseplateSteel","Y","N")</f>
        <v/>
      </c>
      <c r="D644">
        <f>OR(P644 = "Woods_Sureflex", P644 = "Falk_T10_Grid")</f>
        <v/>
      </c>
      <c r="E644">
        <f>IF(AND(C644="Y", D644=TRUE),"Y","N")</f>
        <v/>
      </c>
      <c r="F644" t="inlineStr">
        <is>
          <t>ConTab_BOM_KP_Baseplates_1233</t>
        </is>
      </c>
      <c r="G644">
        <f>IF(E644="Y",F644,"")</f>
        <v/>
      </c>
      <c r="H644" s="87" t="inlineStr">
        <is>
          <t>4015-7_8-KP</t>
        </is>
      </c>
      <c r="I644" s="87" t="n"/>
      <c r="J644" s="87" t="n"/>
      <c r="K644" s="273" t="inlineStr">
        <is>
          <t>BaseplateSteel</t>
        </is>
      </c>
      <c r="L644" s="273" t="inlineStr">
        <is>
          <t>Baseplate_Steel</t>
        </is>
      </c>
      <c r="M644" s="273" t="inlineStr">
        <is>
          <t>Steel</t>
        </is>
      </c>
      <c r="N644" t="inlineStr">
        <is>
          <t>254T</t>
        </is>
      </c>
      <c r="O644" t="inlineStr">
        <is>
          <t>:Extended Drip Pan:</t>
        </is>
      </c>
      <c r="P644" s="235" t="inlineStr">
        <is>
          <t>Woods_Sureflex</t>
        </is>
      </c>
      <c r="Q644" t="inlineStr">
        <is>
          <t>Woods 7S</t>
        </is>
      </c>
      <c r="R644" t="n">
        <v>96700721</v>
      </c>
      <c r="S644" s="233" t="inlineStr">
        <is>
          <t>B102172</t>
        </is>
      </c>
      <c r="T644" s="233" t="n">
        <v>1627</v>
      </c>
      <c r="U644" s="233" t="inlineStr">
        <is>
          <t>Priced</t>
        </is>
      </c>
      <c r="V644" s="273" t="inlineStr">
        <is>
          <t>LT028</t>
        </is>
      </c>
      <c r="W644" t="n">
        <v>135</v>
      </c>
    </row>
    <row r="645">
      <c r="B645" t="n">
        <v>1234</v>
      </c>
      <c r="C645">
        <f>IF(K645 = "BaseplateSteel","Y","N")</f>
        <v/>
      </c>
      <c r="D645">
        <f>OR(P645 = "Woods_Sureflex", P645 = "Falk_T10_Grid")</f>
        <v/>
      </c>
      <c r="E645">
        <f>IF(AND(C645="Y", D645=TRUE),"Y","N")</f>
        <v/>
      </c>
      <c r="F645" t="inlineStr">
        <is>
          <t>ConTab_BOM_KP_Baseplates_1234</t>
        </is>
      </c>
      <c r="G645">
        <f>IF(E645="Y",F645,"")</f>
        <v/>
      </c>
      <c r="H645" s="87" t="inlineStr">
        <is>
          <t>4015-7_8-KP</t>
        </is>
      </c>
      <c r="I645" s="87" t="n"/>
      <c r="J645" s="87" t="n"/>
      <c r="K645" s="273" t="inlineStr">
        <is>
          <t>BaseplateSteel</t>
        </is>
      </c>
      <c r="L645" s="273" t="inlineStr">
        <is>
          <t>Baseplate_Steel</t>
        </is>
      </c>
      <c r="M645" s="273" t="inlineStr">
        <is>
          <t>Steel</t>
        </is>
      </c>
      <c r="N645" t="inlineStr">
        <is>
          <t>256T</t>
        </is>
      </c>
      <c r="O645" t="inlineStr">
        <is>
          <t>:Extended Drip Pan:</t>
        </is>
      </c>
      <c r="P645" s="235" t="inlineStr">
        <is>
          <t>Woods_Sureflex</t>
        </is>
      </c>
      <c r="Q645" t="inlineStr">
        <is>
          <t>Woods 7S</t>
        </is>
      </c>
      <c r="R645" t="n">
        <v>96700721</v>
      </c>
      <c r="S645" s="233" t="inlineStr">
        <is>
          <t>B102172</t>
        </is>
      </c>
      <c r="T645" s="233" t="n">
        <v>1627</v>
      </c>
      <c r="U645" s="233" t="inlineStr">
        <is>
          <t>Priced</t>
        </is>
      </c>
      <c r="V645" s="273" t="inlineStr">
        <is>
          <t>LT028</t>
        </is>
      </c>
      <c r="W645" t="n">
        <v>135</v>
      </c>
    </row>
    <row r="646">
      <c r="B646" t="n">
        <v>1235</v>
      </c>
      <c r="C646">
        <f>IF(K646 = "BaseplateSteel","Y","N")</f>
        <v/>
      </c>
      <c r="D646">
        <f>OR(P646 = "Woods_Sureflex", P646 = "Falk_T10_Grid")</f>
        <v/>
      </c>
      <c r="E646">
        <f>IF(AND(C646="Y", D646=TRUE),"Y","N")</f>
        <v/>
      </c>
      <c r="F646" t="inlineStr">
        <is>
          <t>ConTab_BOM_KP_Baseplates_1235</t>
        </is>
      </c>
      <c r="G646">
        <f>IF(E646="Y",F646,"")</f>
        <v/>
      </c>
      <c r="H646" s="87" t="inlineStr">
        <is>
          <t>4015-7_8-KP</t>
        </is>
      </c>
      <c r="I646" s="87" t="n"/>
      <c r="J646" s="87" t="n"/>
      <c r="K646" s="273" t="inlineStr">
        <is>
          <t>BaseplateSteel</t>
        </is>
      </c>
      <c r="L646" s="273" t="inlineStr">
        <is>
          <t>Baseplate_Steel</t>
        </is>
      </c>
      <c r="M646" s="273" t="inlineStr">
        <is>
          <t>Steel</t>
        </is>
      </c>
      <c r="N646" t="inlineStr">
        <is>
          <t>284T</t>
        </is>
      </c>
      <c r="O646" t="inlineStr">
        <is>
          <t>:Extended Drip Pan:</t>
        </is>
      </c>
      <c r="P646" s="235" t="inlineStr">
        <is>
          <t>Woods_Sureflex</t>
        </is>
      </c>
      <c r="Q646" t="inlineStr">
        <is>
          <t>Woods 9S</t>
        </is>
      </c>
      <c r="R646" t="n">
        <v>96700722</v>
      </c>
      <c r="S646" s="233" t="inlineStr">
        <is>
          <t>B102173</t>
        </is>
      </c>
      <c r="T646" s="233" t="n">
        <v>1762</v>
      </c>
      <c r="U646" s="233" t="inlineStr">
        <is>
          <t>Priced</t>
        </is>
      </c>
      <c r="V646" s="273" t="inlineStr">
        <is>
          <t>LT028</t>
        </is>
      </c>
      <c r="W646" t="n">
        <v>200</v>
      </c>
    </row>
    <row r="647">
      <c r="B647" t="n">
        <v>1236</v>
      </c>
      <c r="C647">
        <f>IF(K647 = "BaseplateSteel","Y","N")</f>
        <v/>
      </c>
      <c r="D647">
        <f>OR(P647 = "Woods_Sureflex", P647 = "Falk_T10_Grid")</f>
        <v/>
      </c>
      <c r="E647">
        <f>IF(AND(C647="Y", D647=TRUE),"Y","N")</f>
        <v/>
      </c>
      <c r="F647" t="inlineStr">
        <is>
          <t>ConTab_BOM_KP_Baseplates_1236</t>
        </is>
      </c>
      <c r="G647">
        <f>IF(E647="Y",F647,"")</f>
        <v/>
      </c>
      <c r="H647" s="87" t="inlineStr">
        <is>
          <t>4015-7_8-KP</t>
        </is>
      </c>
      <c r="I647" s="87" t="n"/>
      <c r="J647" s="87" t="n"/>
      <c r="K647" s="273" t="inlineStr">
        <is>
          <t>BaseplateSteel</t>
        </is>
      </c>
      <c r="L647" s="273" t="inlineStr">
        <is>
          <t>Baseplate_Steel</t>
        </is>
      </c>
      <c r="M647" s="273" t="inlineStr">
        <is>
          <t>Steel</t>
        </is>
      </c>
      <c r="N647" t="inlineStr">
        <is>
          <t>286T</t>
        </is>
      </c>
      <c r="O647" t="inlineStr">
        <is>
          <t>:Extended Drip Pan:</t>
        </is>
      </c>
      <c r="P647" s="235" t="inlineStr">
        <is>
          <t>Woods_Sureflex</t>
        </is>
      </c>
      <c r="Q647" t="inlineStr">
        <is>
          <t>Woods 9S</t>
        </is>
      </c>
      <c r="R647" t="n">
        <v>96700722</v>
      </c>
      <c r="S647" s="233" t="inlineStr">
        <is>
          <t>B102173</t>
        </is>
      </c>
      <c r="T647" s="233" t="n">
        <v>1762</v>
      </c>
      <c r="U647" s="233" t="inlineStr">
        <is>
          <t>Priced</t>
        </is>
      </c>
      <c r="V647" s="273" t="inlineStr">
        <is>
          <t>LT028</t>
        </is>
      </c>
      <c r="W647" t="n">
        <v>200</v>
      </c>
    </row>
    <row r="648">
      <c r="B648" t="n">
        <v>1237</v>
      </c>
      <c r="C648">
        <f>IF(K648 = "BaseplateSteel","Y","N")</f>
        <v/>
      </c>
      <c r="D648">
        <f>OR(P648 = "Woods_Sureflex", P648 = "Falk_T10_Grid")</f>
        <v/>
      </c>
      <c r="E648">
        <f>IF(AND(C648="Y", D648=TRUE),"Y","N")</f>
        <v/>
      </c>
      <c r="F648" t="inlineStr">
        <is>
          <t>ConTab_BOM_KP_Baseplates_1237</t>
        </is>
      </c>
      <c r="G648">
        <f>IF(E648="Y",F648,"")</f>
        <v/>
      </c>
      <c r="H648" s="87" t="inlineStr">
        <is>
          <t>4015-7_8-KP</t>
        </is>
      </c>
      <c r="I648" s="87" t="n"/>
      <c r="J648" s="87" t="n"/>
      <c r="K648" s="273" t="inlineStr">
        <is>
          <t>BaseplateSteel</t>
        </is>
      </c>
      <c r="L648" s="273" t="inlineStr">
        <is>
          <t>Baseplate_Steel</t>
        </is>
      </c>
      <c r="M648" s="273" t="inlineStr">
        <is>
          <t>Steel</t>
        </is>
      </c>
      <c r="N648" t="inlineStr">
        <is>
          <t>324T</t>
        </is>
      </c>
      <c r="O648" t="inlineStr">
        <is>
          <t>:Extended Drip Pan:</t>
        </is>
      </c>
      <c r="P648" s="235" t="inlineStr">
        <is>
          <t>Woods_Sureflex</t>
        </is>
      </c>
      <c r="Q648" t="inlineStr">
        <is>
          <t>Woods 10S</t>
        </is>
      </c>
      <c r="R648" t="n">
        <v>96700723</v>
      </c>
      <c r="S648" s="233" t="inlineStr">
        <is>
          <t>B102174</t>
        </is>
      </c>
      <c r="T648" s="233" t="n">
        <v>1899</v>
      </c>
      <c r="U648" s="233" t="inlineStr">
        <is>
          <t>Priced</t>
        </is>
      </c>
      <c r="V648" s="273" t="inlineStr">
        <is>
          <t>LT028</t>
        </is>
      </c>
      <c r="W648" t="n">
        <v>240</v>
      </c>
    </row>
    <row r="649">
      <c r="B649" t="n">
        <v>1238</v>
      </c>
      <c r="C649">
        <f>IF(K649 = "BaseplateSteel","Y","N")</f>
        <v/>
      </c>
      <c r="D649">
        <f>OR(P649 = "Woods_Sureflex", P649 = "Falk_T10_Grid")</f>
        <v/>
      </c>
      <c r="E649">
        <f>IF(AND(C649="Y", D649=TRUE),"Y","N")</f>
        <v/>
      </c>
      <c r="F649" t="inlineStr">
        <is>
          <t>ConTab_BOM_KP_Baseplates_1238</t>
        </is>
      </c>
      <c r="G649">
        <f>IF(E649="Y",F649,"")</f>
        <v/>
      </c>
      <c r="H649" s="87" t="inlineStr">
        <is>
          <t>4015-7_8-KP</t>
        </is>
      </c>
      <c r="I649" s="87" t="n"/>
      <c r="J649" s="87" t="n"/>
      <c r="K649" s="273" t="inlineStr">
        <is>
          <t>BaseplateSteel</t>
        </is>
      </c>
      <c r="L649" s="273" t="inlineStr">
        <is>
          <t>Baseplate_Steel</t>
        </is>
      </c>
      <c r="M649" s="273" t="inlineStr">
        <is>
          <t>Steel</t>
        </is>
      </c>
      <c r="N649" t="inlineStr">
        <is>
          <t>326T</t>
        </is>
      </c>
      <c r="O649" t="inlineStr">
        <is>
          <t>:Extended Drip Pan:</t>
        </is>
      </c>
      <c r="P649" s="235" t="inlineStr">
        <is>
          <t>Woods_Sureflex</t>
        </is>
      </c>
      <c r="Q649" t="inlineStr">
        <is>
          <t>Woods 10S</t>
        </is>
      </c>
      <c r="R649" t="n">
        <v>96700723</v>
      </c>
      <c r="S649" s="233" t="inlineStr">
        <is>
          <t>B102174</t>
        </is>
      </c>
      <c r="T649" s="233" t="n">
        <v>1899</v>
      </c>
      <c r="U649" s="233" t="inlineStr">
        <is>
          <t>Priced</t>
        </is>
      </c>
      <c r="V649" s="273" t="inlineStr">
        <is>
          <t>LT028</t>
        </is>
      </c>
      <c r="W649" t="n">
        <v>240</v>
      </c>
    </row>
    <row r="650">
      <c r="B650" t="n">
        <v>1239</v>
      </c>
      <c r="C650">
        <f>IF(K650 = "BaseplateSteel","Y","N")</f>
        <v/>
      </c>
      <c r="D650">
        <f>OR(P650 = "Woods_Sureflex", P650 = "Falk_T10_Grid")</f>
        <v/>
      </c>
      <c r="E650">
        <f>IF(AND(C650="Y", D650=TRUE),"Y","N")</f>
        <v/>
      </c>
      <c r="F650" t="inlineStr">
        <is>
          <t>ConTab_BOM_KP_Baseplates_1239</t>
        </is>
      </c>
      <c r="G650">
        <f>IF(E650="Y",F650,"")</f>
        <v/>
      </c>
      <c r="H650" s="87" t="inlineStr">
        <is>
          <t>4015-7_8-KP</t>
        </is>
      </c>
      <c r="I650" s="87" t="n"/>
      <c r="J650" s="87" t="n"/>
      <c r="K650" s="273" t="inlineStr">
        <is>
          <t>BaseplateSteel</t>
        </is>
      </c>
      <c r="L650" s="273" t="inlineStr">
        <is>
          <t>Baseplate_Steel</t>
        </is>
      </c>
      <c r="M650" s="273" t="inlineStr">
        <is>
          <t>Steel</t>
        </is>
      </c>
      <c r="N650" t="inlineStr">
        <is>
          <t>364T</t>
        </is>
      </c>
      <c r="O650" t="inlineStr">
        <is>
          <t>:Extended Drip Pan:</t>
        </is>
      </c>
      <c r="P650" s="235" t="inlineStr">
        <is>
          <t>Woods_Sureflex</t>
        </is>
      </c>
      <c r="Q650" t="inlineStr">
        <is>
          <t>Woods 11S</t>
        </is>
      </c>
      <c r="R650" t="n">
        <v>96700724</v>
      </c>
      <c r="S650" s="233" t="inlineStr">
        <is>
          <t>B102175</t>
        </is>
      </c>
      <c r="T650" s="233" t="n">
        <v>2035</v>
      </c>
      <c r="U650" s="233" t="inlineStr">
        <is>
          <t>Priced</t>
        </is>
      </c>
      <c r="V650" s="273" t="inlineStr">
        <is>
          <t>LT028</t>
        </is>
      </c>
      <c r="W650" t="n">
        <v>265</v>
      </c>
    </row>
    <row r="651">
      <c r="B651" t="n">
        <v>1240</v>
      </c>
      <c r="C651">
        <f>IF(K651 = "BaseplateSteel","Y","N")</f>
        <v/>
      </c>
      <c r="D651">
        <f>OR(P651 = "Woods_Sureflex", P651 = "Falk_T10_Grid")</f>
        <v/>
      </c>
      <c r="E651">
        <f>IF(AND(C651="Y", D651=TRUE),"Y","N")</f>
        <v/>
      </c>
      <c r="F651" t="inlineStr">
        <is>
          <t>ConTab_BOM_KP_Baseplates_1240</t>
        </is>
      </c>
      <c r="G651">
        <f>IF(E651="Y",F651,"")</f>
        <v/>
      </c>
      <c r="H651" s="87" t="inlineStr">
        <is>
          <t>4015-7_8-KP</t>
        </is>
      </c>
      <c r="I651" s="87" t="n"/>
      <c r="J651" s="87" t="n"/>
      <c r="K651" s="273" t="inlineStr">
        <is>
          <t>BaseplateSteel</t>
        </is>
      </c>
      <c r="L651" s="273" t="inlineStr">
        <is>
          <t>Baseplate_Steel</t>
        </is>
      </c>
      <c r="M651" s="273" t="inlineStr">
        <is>
          <t>Steel</t>
        </is>
      </c>
      <c r="N651" t="inlineStr">
        <is>
          <t>365T</t>
        </is>
      </c>
      <c r="O651" t="inlineStr">
        <is>
          <t>:Extended Drip Pan:</t>
        </is>
      </c>
      <c r="P651" s="235" t="inlineStr">
        <is>
          <t>Woods_Sureflex</t>
        </is>
      </c>
      <c r="Q651" t="inlineStr">
        <is>
          <t>Woods 11S</t>
        </is>
      </c>
      <c r="R651" t="n">
        <v>96700724</v>
      </c>
      <c r="S651" s="233" t="inlineStr">
        <is>
          <t>B102175</t>
        </is>
      </c>
      <c r="T651" s="233" t="n">
        <v>2035</v>
      </c>
      <c r="U651" s="233" t="inlineStr">
        <is>
          <t>Priced</t>
        </is>
      </c>
      <c r="V651" s="273" t="inlineStr">
        <is>
          <t>LT028</t>
        </is>
      </c>
      <c r="W651" t="n">
        <v>265</v>
      </c>
    </row>
    <row r="652">
      <c r="B652" t="n">
        <v>1241</v>
      </c>
      <c r="C652">
        <f>IF(K652 = "BaseplateSteel","Y","N")</f>
        <v/>
      </c>
      <c r="D652">
        <f>OR(P652 = "Woods_Sureflex", P652 = "Falk_T10_Grid")</f>
        <v/>
      </c>
      <c r="E652">
        <f>IF(AND(C652="Y", D652=TRUE),"Y","N")</f>
        <v/>
      </c>
      <c r="F652" t="inlineStr">
        <is>
          <t>ConTab_BOM_KP_Baseplates_1241</t>
        </is>
      </c>
      <c r="G652">
        <f>IF(E652="Y",F652,"")</f>
        <v/>
      </c>
      <c r="H652" s="87" t="inlineStr">
        <is>
          <t>4015-7_8-KP</t>
        </is>
      </c>
      <c r="I652" s="87" t="n"/>
      <c r="J652" s="87" t="n"/>
      <c r="K652" s="273" t="inlineStr">
        <is>
          <t>BaseplateSteel</t>
        </is>
      </c>
      <c r="L652" s="273" t="inlineStr">
        <is>
          <t>Baseplate_Steel</t>
        </is>
      </c>
      <c r="M652" s="273" t="inlineStr">
        <is>
          <t>Steel</t>
        </is>
      </c>
      <c r="N652" t="inlineStr">
        <is>
          <t>254T</t>
        </is>
      </c>
      <c r="O652" t="inlineStr">
        <is>
          <t>:Extended Drip Pan:</t>
        </is>
      </c>
      <c r="P652" s="235" t="inlineStr">
        <is>
          <t>Falk_T10_Grid</t>
        </is>
      </c>
      <c r="Q652" t="inlineStr">
        <is>
          <t>1040T10</t>
        </is>
      </c>
      <c r="R652" t="n">
        <v>96700725</v>
      </c>
      <c r="S652" s="233" t="inlineStr">
        <is>
          <t>B102176</t>
        </is>
      </c>
      <c r="T652" s="233" t="n">
        <v>1627</v>
      </c>
      <c r="U652" s="233" t="inlineStr">
        <is>
          <t>Priced</t>
        </is>
      </c>
      <c r="V652" s="273" t="inlineStr">
        <is>
          <t>LT028</t>
        </is>
      </c>
      <c r="W652" t="n">
        <v>135</v>
      </c>
    </row>
    <row r="653">
      <c r="B653" t="n">
        <v>1242</v>
      </c>
      <c r="C653">
        <f>IF(K653 = "BaseplateSteel","Y","N")</f>
        <v/>
      </c>
      <c r="D653">
        <f>OR(P653 = "Woods_Sureflex", P653 = "Falk_T10_Grid")</f>
        <v/>
      </c>
      <c r="E653">
        <f>IF(AND(C653="Y", D653=TRUE),"Y","N")</f>
        <v/>
      </c>
      <c r="F653" t="inlineStr">
        <is>
          <t>ConTab_BOM_KP_Baseplates_1242</t>
        </is>
      </c>
      <c r="G653">
        <f>IF(E653="Y",F653,"")</f>
        <v/>
      </c>
      <c r="H653" s="87" t="inlineStr">
        <is>
          <t>4015-7_8-KP</t>
        </is>
      </c>
      <c r="I653" s="87" t="n"/>
      <c r="J653" s="87" t="n"/>
      <c r="K653" s="273" t="inlineStr">
        <is>
          <t>BaseplateSteel</t>
        </is>
      </c>
      <c r="L653" s="273" t="inlineStr">
        <is>
          <t>Baseplate_Steel</t>
        </is>
      </c>
      <c r="M653" s="273" t="inlineStr">
        <is>
          <t>Steel</t>
        </is>
      </c>
      <c r="N653" t="inlineStr">
        <is>
          <t>256T</t>
        </is>
      </c>
      <c r="O653" t="inlineStr">
        <is>
          <t>:Extended Drip Pan:</t>
        </is>
      </c>
      <c r="P653" s="235" t="inlineStr">
        <is>
          <t>Falk_T10_Grid</t>
        </is>
      </c>
      <c r="Q653" t="inlineStr">
        <is>
          <t>1040T10</t>
        </is>
      </c>
      <c r="R653" t="n">
        <v>96700725</v>
      </c>
      <c r="S653" s="233" t="inlineStr">
        <is>
          <t>B102176</t>
        </is>
      </c>
      <c r="T653" s="233" t="n">
        <v>1627</v>
      </c>
      <c r="U653" s="233" t="inlineStr">
        <is>
          <t>Priced</t>
        </is>
      </c>
      <c r="V653" s="273" t="inlineStr">
        <is>
          <t>LT028</t>
        </is>
      </c>
      <c r="W653" t="n">
        <v>135</v>
      </c>
    </row>
    <row r="654">
      <c r="B654" t="n">
        <v>1243</v>
      </c>
      <c r="C654">
        <f>IF(K654 = "BaseplateSteel","Y","N")</f>
        <v/>
      </c>
      <c r="D654">
        <f>OR(P654 = "Woods_Sureflex", P654 = "Falk_T10_Grid")</f>
        <v/>
      </c>
      <c r="E654">
        <f>IF(AND(C654="Y", D654=TRUE),"Y","N")</f>
        <v/>
      </c>
      <c r="F654" t="inlineStr">
        <is>
          <t>ConTab_BOM_KP_Baseplates_1243</t>
        </is>
      </c>
      <c r="G654">
        <f>IF(E654="Y",F654,"")</f>
        <v/>
      </c>
      <c r="H654" s="87" t="inlineStr">
        <is>
          <t>4015-7_8-KP</t>
        </is>
      </c>
      <c r="I654" s="87" t="n"/>
      <c r="J654" s="87" t="n"/>
      <c r="K654" s="273" t="inlineStr">
        <is>
          <t>BaseplateSteel</t>
        </is>
      </c>
      <c r="L654" s="273" t="inlineStr">
        <is>
          <t>Baseplate_Steel</t>
        </is>
      </c>
      <c r="M654" s="273" t="inlineStr">
        <is>
          <t>Steel</t>
        </is>
      </c>
      <c r="N654" t="inlineStr">
        <is>
          <t>284T</t>
        </is>
      </c>
      <c r="O654" t="inlineStr">
        <is>
          <t>:Extended Drip Pan:</t>
        </is>
      </c>
      <c r="P654" s="235" t="inlineStr">
        <is>
          <t>Falk_T10_Grid</t>
        </is>
      </c>
      <c r="Q654" t="inlineStr">
        <is>
          <t>1050T10</t>
        </is>
      </c>
      <c r="R654" t="n">
        <v>96700726</v>
      </c>
      <c r="S654" s="233" t="inlineStr">
        <is>
          <t>B102177</t>
        </is>
      </c>
      <c r="T654" s="233" t="n">
        <v>1762</v>
      </c>
      <c r="U654" s="233" t="inlineStr">
        <is>
          <t>Priced</t>
        </is>
      </c>
      <c r="V654" s="273" t="inlineStr">
        <is>
          <t>LT028</t>
        </is>
      </c>
      <c r="W654" t="n">
        <v>200</v>
      </c>
    </row>
    <row r="655">
      <c r="B655" t="n">
        <v>1244</v>
      </c>
      <c r="C655">
        <f>IF(K655 = "BaseplateSteel","Y","N")</f>
        <v/>
      </c>
      <c r="D655">
        <f>OR(P655 = "Woods_Sureflex", P655 = "Falk_T10_Grid")</f>
        <v/>
      </c>
      <c r="E655">
        <f>IF(AND(C655="Y", D655=TRUE),"Y","N")</f>
        <v/>
      </c>
      <c r="F655" t="inlineStr">
        <is>
          <t>ConTab_BOM_KP_Baseplates_1244</t>
        </is>
      </c>
      <c r="G655">
        <f>IF(E655="Y",F655,"")</f>
        <v/>
      </c>
      <c r="H655" s="87" t="inlineStr">
        <is>
          <t>4015-7_8-KP</t>
        </is>
      </c>
      <c r="I655" s="87" t="n"/>
      <c r="J655" s="87" t="n"/>
      <c r="K655" s="273" t="inlineStr">
        <is>
          <t>BaseplateSteel</t>
        </is>
      </c>
      <c r="L655" s="273" t="inlineStr">
        <is>
          <t>Baseplate_Steel</t>
        </is>
      </c>
      <c r="M655" s="273" t="inlineStr">
        <is>
          <t>Steel</t>
        </is>
      </c>
      <c r="N655" t="inlineStr">
        <is>
          <t>286T</t>
        </is>
      </c>
      <c r="O655" t="inlineStr">
        <is>
          <t>:Extended Drip Pan:</t>
        </is>
      </c>
      <c r="P655" s="235" t="inlineStr">
        <is>
          <t>Falk_T10_Grid</t>
        </is>
      </c>
      <c r="Q655" t="inlineStr">
        <is>
          <t>1050T10</t>
        </is>
      </c>
      <c r="R655" t="n">
        <v>96700726</v>
      </c>
      <c r="S655" s="233" t="inlineStr">
        <is>
          <t>B102177</t>
        </is>
      </c>
      <c r="T655" s="233" t="n">
        <v>1762</v>
      </c>
      <c r="U655" s="233" t="inlineStr">
        <is>
          <t>Priced</t>
        </is>
      </c>
      <c r="V655" s="273" t="inlineStr">
        <is>
          <t>LT028</t>
        </is>
      </c>
      <c r="W655" t="n">
        <v>200</v>
      </c>
    </row>
    <row r="656">
      <c r="B656" t="n">
        <v>1245</v>
      </c>
      <c r="C656">
        <f>IF(K656 = "BaseplateSteel","Y","N")</f>
        <v/>
      </c>
      <c r="D656">
        <f>OR(P656 = "Woods_Sureflex", P656 = "Falk_T10_Grid")</f>
        <v/>
      </c>
      <c r="E656">
        <f>IF(AND(C656="Y", D656=TRUE),"Y","N")</f>
        <v/>
      </c>
      <c r="F656" t="inlineStr">
        <is>
          <t>ConTab_BOM_KP_Baseplates_1245</t>
        </is>
      </c>
      <c r="G656">
        <f>IF(E656="Y",F656,"")</f>
        <v/>
      </c>
      <c r="H656" s="87" t="inlineStr">
        <is>
          <t>4015-7_8-KP</t>
        </is>
      </c>
      <c r="I656" s="87" t="n"/>
      <c r="J656" s="87" t="n"/>
      <c r="K656" s="273" t="inlineStr">
        <is>
          <t>BaseplateSteel</t>
        </is>
      </c>
      <c r="L656" s="273" t="inlineStr">
        <is>
          <t>Baseplate_Steel</t>
        </is>
      </c>
      <c r="M656" s="273" t="inlineStr">
        <is>
          <t>Steel</t>
        </is>
      </c>
      <c r="N656" t="inlineStr">
        <is>
          <t>324T</t>
        </is>
      </c>
      <c r="O656" t="inlineStr">
        <is>
          <t>:Extended Drip Pan:</t>
        </is>
      </c>
      <c r="P656" s="235" t="inlineStr">
        <is>
          <t>Falk_T10_Grid</t>
        </is>
      </c>
      <c r="Q656" t="inlineStr">
        <is>
          <t>1060T10</t>
        </is>
      </c>
      <c r="R656" t="n">
        <v>96700727</v>
      </c>
      <c r="S656" s="233" t="inlineStr">
        <is>
          <t>B102178</t>
        </is>
      </c>
      <c r="T656" s="233" t="n">
        <v>1899</v>
      </c>
      <c r="U656" s="233" t="inlineStr">
        <is>
          <t>Priced</t>
        </is>
      </c>
      <c r="V656" s="273" t="inlineStr">
        <is>
          <t>LT028</t>
        </is>
      </c>
      <c r="W656" t="n">
        <v>240</v>
      </c>
    </row>
    <row r="657">
      <c r="B657" t="n">
        <v>1246</v>
      </c>
      <c r="C657">
        <f>IF(K657 = "BaseplateSteel","Y","N")</f>
        <v/>
      </c>
      <c r="D657">
        <f>OR(P657 = "Woods_Sureflex", P657 = "Falk_T10_Grid")</f>
        <v/>
      </c>
      <c r="E657">
        <f>IF(AND(C657="Y", D657=TRUE),"Y","N")</f>
        <v/>
      </c>
      <c r="F657" t="inlineStr">
        <is>
          <t>ConTab_BOM_KP_Baseplates_1246</t>
        </is>
      </c>
      <c r="G657">
        <f>IF(E657="Y",F657,"")</f>
        <v/>
      </c>
      <c r="H657" s="87" t="inlineStr">
        <is>
          <t>4015-7_8-KP</t>
        </is>
      </c>
      <c r="I657" s="87" t="n"/>
      <c r="J657" s="87" t="n"/>
      <c r="K657" s="273" t="inlineStr">
        <is>
          <t>BaseplateSteel</t>
        </is>
      </c>
      <c r="L657" s="273" t="inlineStr">
        <is>
          <t>Baseplate_Steel</t>
        </is>
      </c>
      <c r="M657" s="273" t="inlineStr">
        <is>
          <t>Steel</t>
        </is>
      </c>
      <c r="N657" t="inlineStr">
        <is>
          <t>326T</t>
        </is>
      </c>
      <c r="O657" t="inlineStr">
        <is>
          <t>:Extended Drip Pan:</t>
        </is>
      </c>
      <c r="P657" s="235" t="inlineStr">
        <is>
          <t>Falk_T10_Grid</t>
        </is>
      </c>
      <c r="Q657" t="inlineStr">
        <is>
          <t>1060T10</t>
        </is>
      </c>
      <c r="R657" t="n">
        <v>96700727</v>
      </c>
      <c r="S657" s="233" t="inlineStr">
        <is>
          <t>B102178</t>
        </is>
      </c>
      <c r="T657" s="233" t="n">
        <v>1899</v>
      </c>
      <c r="U657" s="233" t="inlineStr">
        <is>
          <t>Priced</t>
        </is>
      </c>
      <c r="V657" s="273" t="inlineStr">
        <is>
          <t>LT028</t>
        </is>
      </c>
      <c r="W657" t="n">
        <v>240</v>
      </c>
    </row>
    <row r="658">
      <c r="B658" t="n">
        <v>1247</v>
      </c>
      <c r="C658">
        <f>IF(K658 = "BaseplateSteel","Y","N")</f>
        <v/>
      </c>
      <c r="D658">
        <f>OR(P658 = "Woods_Sureflex", P658 = "Falk_T10_Grid")</f>
        <v/>
      </c>
      <c r="E658">
        <f>IF(AND(C658="Y", D658=TRUE),"Y","N")</f>
        <v/>
      </c>
      <c r="F658" t="inlineStr">
        <is>
          <t>ConTab_BOM_KP_Baseplates_1247</t>
        </is>
      </c>
      <c r="G658">
        <f>IF(E658="Y",F658,"")</f>
        <v/>
      </c>
      <c r="H658" s="87" t="inlineStr">
        <is>
          <t>4015-7_8-KP</t>
        </is>
      </c>
      <c r="I658" s="87" t="n"/>
      <c r="J658" s="87" t="n"/>
      <c r="K658" s="273" t="inlineStr">
        <is>
          <t>BaseplateSteel</t>
        </is>
      </c>
      <c r="L658" s="273" t="inlineStr">
        <is>
          <t>Baseplate_Steel</t>
        </is>
      </c>
      <c r="M658" s="273" t="inlineStr">
        <is>
          <t>Steel</t>
        </is>
      </c>
      <c r="N658" t="inlineStr">
        <is>
          <t>364T</t>
        </is>
      </c>
      <c r="O658" t="inlineStr">
        <is>
          <t>:Extended Drip Pan:</t>
        </is>
      </c>
      <c r="P658" s="235" t="inlineStr">
        <is>
          <t>Falk_T10_Grid</t>
        </is>
      </c>
      <c r="Q658" t="inlineStr">
        <is>
          <t>1070T10</t>
        </is>
      </c>
      <c r="R658" t="n">
        <v>96700728</v>
      </c>
      <c r="S658" s="233" t="inlineStr">
        <is>
          <t>B102179</t>
        </is>
      </c>
      <c r="T658" s="233" t="n">
        <v>2035</v>
      </c>
      <c r="U658" s="233" t="inlineStr">
        <is>
          <t>Priced</t>
        </is>
      </c>
      <c r="V658" s="273" t="inlineStr">
        <is>
          <t>LT028</t>
        </is>
      </c>
      <c r="W658" t="n">
        <v>265</v>
      </c>
    </row>
    <row r="659">
      <c r="B659" t="n">
        <v>1248</v>
      </c>
      <c r="C659">
        <f>IF(K659 = "BaseplateSteel","Y","N")</f>
        <v/>
      </c>
      <c r="D659">
        <f>OR(P659 = "Woods_Sureflex", P659 = "Falk_T10_Grid")</f>
        <v/>
      </c>
      <c r="E659">
        <f>IF(AND(C659="Y", D659=TRUE),"Y","N")</f>
        <v/>
      </c>
      <c r="F659" t="inlineStr">
        <is>
          <t>ConTab_BOM_KP_Baseplates_1248</t>
        </is>
      </c>
      <c r="G659">
        <f>IF(E659="Y",F659,"")</f>
        <v/>
      </c>
      <c r="H659" s="87" t="inlineStr">
        <is>
          <t>4015-7_8-KP</t>
        </is>
      </c>
      <c r="I659" s="87" t="n"/>
      <c r="J659" s="87" t="n"/>
      <c r="K659" s="273" t="inlineStr">
        <is>
          <t>BaseplateSteel</t>
        </is>
      </c>
      <c r="L659" s="273" t="inlineStr">
        <is>
          <t>Baseplate_Steel</t>
        </is>
      </c>
      <c r="M659" s="273" t="inlineStr">
        <is>
          <t>Steel</t>
        </is>
      </c>
      <c r="N659" t="inlineStr">
        <is>
          <t>365T</t>
        </is>
      </c>
      <c r="O659" t="inlineStr">
        <is>
          <t>:Extended Drip Pan:</t>
        </is>
      </c>
      <c r="P659" s="235" t="inlineStr">
        <is>
          <t>Falk_T10_Grid</t>
        </is>
      </c>
      <c r="Q659" t="inlineStr">
        <is>
          <t>1070T10</t>
        </is>
      </c>
      <c r="R659" t="n">
        <v>96700728</v>
      </c>
      <c r="S659" s="233" t="inlineStr">
        <is>
          <t>B102179</t>
        </is>
      </c>
      <c r="T659" s="233" t="n">
        <v>2035</v>
      </c>
      <c r="U659" s="233" t="inlineStr">
        <is>
          <t>Priced</t>
        </is>
      </c>
      <c r="V659" s="273" t="inlineStr">
        <is>
          <t>LT028</t>
        </is>
      </c>
      <c r="W659" t="n">
        <v>265</v>
      </c>
    </row>
    <row r="660">
      <c r="B660" t="n">
        <v>1249</v>
      </c>
      <c r="C660">
        <f>IF(K660 = "BaseplateSteel","Y","N")</f>
        <v/>
      </c>
      <c r="D660">
        <f>OR(P660 = "Woods_Sureflex", P660 = "Falk_T10_Grid")</f>
        <v/>
      </c>
      <c r="E660">
        <f>IF(AND(C660="Y", D660=TRUE),"Y","N")</f>
        <v/>
      </c>
      <c r="F660" t="inlineStr">
        <is>
          <t>ConTab_BOM_KP_Baseplates_1249</t>
        </is>
      </c>
      <c r="G660">
        <f>IF(E660="Y",F660,"")</f>
        <v/>
      </c>
      <c r="H660" s="87" t="inlineStr">
        <is>
          <t>4015-7_8-KP</t>
        </is>
      </c>
      <c r="I660" s="87" t="n"/>
      <c r="J660" s="87" t="n"/>
      <c r="K660" s="273" t="inlineStr">
        <is>
          <t>BaseplateSteel</t>
        </is>
      </c>
      <c r="L660" s="273" t="inlineStr">
        <is>
          <t>Baseplate_Steel</t>
        </is>
      </c>
      <c r="M660" s="273" t="inlineStr">
        <is>
          <t>Steel</t>
        </is>
      </c>
      <c r="N660" t="inlineStr">
        <is>
          <t>364TS</t>
        </is>
      </c>
      <c r="O660" t="inlineStr">
        <is>
          <t>:Extended Drip Pan:</t>
        </is>
      </c>
      <c r="P660" s="235" t="inlineStr">
        <is>
          <t>Falk_T10_Grid</t>
        </is>
      </c>
      <c r="Q660" t="inlineStr">
        <is>
          <t>1050T10</t>
        </is>
      </c>
      <c r="R660" t="n">
        <v>96700729</v>
      </c>
      <c r="S660" s="233" t="inlineStr">
        <is>
          <t>B102180</t>
        </is>
      </c>
      <c r="T660" s="233" t="n">
        <v>1970</v>
      </c>
      <c r="U660" s="233" t="inlineStr">
        <is>
          <t>Priced</t>
        </is>
      </c>
      <c r="V660" s="273" t="inlineStr">
        <is>
          <t>LT028</t>
        </is>
      </c>
      <c r="W660" t="n">
        <v>265</v>
      </c>
    </row>
    <row r="661">
      <c r="B661" t="n">
        <v>1250</v>
      </c>
      <c r="C661">
        <f>IF(K661 = "BaseplateSteel","Y","N")</f>
        <v/>
      </c>
      <c r="D661">
        <f>OR(P661 = "Woods_Sureflex", P661 = "Falk_T10_Grid")</f>
        <v/>
      </c>
      <c r="E661">
        <f>IF(AND(C661="Y", D661=TRUE),"Y","N")</f>
        <v/>
      </c>
      <c r="F661" t="inlineStr">
        <is>
          <t>ConTab_BOM_KP_Baseplates_1250</t>
        </is>
      </c>
      <c r="G661">
        <f>IF(E661="Y",F661,"")</f>
        <v/>
      </c>
      <c r="H661" s="87" t="inlineStr">
        <is>
          <t>4015-7_8-KP</t>
        </is>
      </c>
      <c r="I661" s="87" t="n"/>
      <c r="J661" s="87" t="n"/>
      <c r="K661" s="273" t="inlineStr">
        <is>
          <t>BaseplateSteel</t>
        </is>
      </c>
      <c r="L661" s="273" t="inlineStr">
        <is>
          <t>Baseplate_Steel</t>
        </is>
      </c>
      <c r="M661" s="273" t="inlineStr">
        <is>
          <t>Steel</t>
        </is>
      </c>
      <c r="N661" t="inlineStr">
        <is>
          <t>365TS</t>
        </is>
      </c>
      <c r="O661" t="inlineStr">
        <is>
          <t>:Extended Drip Pan:</t>
        </is>
      </c>
      <c r="P661" s="235" t="inlineStr">
        <is>
          <t>Falk_T10_Grid</t>
        </is>
      </c>
      <c r="Q661" t="inlineStr">
        <is>
          <t>1050T10</t>
        </is>
      </c>
      <c r="R661" t="n">
        <v>96700729</v>
      </c>
      <c r="S661" s="233" t="inlineStr">
        <is>
          <t>B102180</t>
        </is>
      </c>
      <c r="T661" s="233" t="n">
        <v>1970</v>
      </c>
      <c r="U661" s="233" t="inlineStr">
        <is>
          <t>Priced</t>
        </is>
      </c>
      <c r="V661" s="273" t="inlineStr">
        <is>
          <t>LT028</t>
        </is>
      </c>
      <c r="W661" t="n">
        <v>265</v>
      </c>
    </row>
    <row r="662">
      <c r="B662" t="n">
        <v>1261</v>
      </c>
      <c r="C662">
        <f>IF(K662 = "BaseplateSteel","Y","N")</f>
        <v/>
      </c>
      <c r="D662">
        <f>OR(P662 = "Woods_Sureflex", P662 = "Falk_T10_Grid")</f>
        <v/>
      </c>
      <c r="E662">
        <f>IF(AND(C662="Y", D662=TRUE),"Y","N")</f>
        <v/>
      </c>
      <c r="F662" t="inlineStr">
        <is>
          <t>ConTab_BOM_KP_Baseplates_1261</t>
        </is>
      </c>
      <c r="G662">
        <f>IF(E662="Y",F662,"")</f>
        <v/>
      </c>
      <c r="H662" s="87" t="inlineStr">
        <is>
          <t>4015-7_8-KP</t>
        </is>
      </c>
      <c r="I662" s="87" t="n"/>
      <c r="J662" s="87" t="n"/>
      <c r="K662" s="273" t="inlineStr">
        <is>
          <t>BaseplateSteel</t>
        </is>
      </c>
      <c r="L662" s="273" t="inlineStr">
        <is>
          <t>Baseplate_Steel</t>
        </is>
      </c>
      <c r="M662" s="273" t="inlineStr">
        <is>
          <t>Steel</t>
        </is>
      </c>
      <c r="N662" t="inlineStr">
        <is>
          <t>254T</t>
        </is>
      </c>
      <c r="O662" t="inlineStr">
        <is>
          <t>:Extended Drip Pan:</t>
        </is>
      </c>
      <c r="P662" s="235" t="inlineStr">
        <is>
          <t>Woods_Spacer</t>
        </is>
      </c>
      <c r="Q662" t="inlineStr">
        <is>
          <t>Woods 7SC</t>
        </is>
      </c>
      <c r="R662" t="n">
        <v>96700730</v>
      </c>
      <c r="S662" s="233" t="inlineStr">
        <is>
          <t>B102186</t>
        </is>
      </c>
      <c r="T662" s="233" t="n">
        <v>2172</v>
      </c>
      <c r="U662" s="233" t="inlineStr">
        <is>
          <t>Priced</t>
        </is>
      </c>
      <c r="V662" s="273" t="inlineStr">
        <is>
          <t>LT028</t>
        </is>
      </c>
      <c r="W662" t="n">
        <v>135</v>
      </c>
    </row>
    <row r="663">
      <c r="B663" t="n">
        <v>1262</v>
      </c>
      <c r="C663">
        <f>IF(K663 = "BaseplateSteel","Y","N")</f>
        <v/>
      </c>
      <c r="D663">
        <f>OR(P663 = "Woods_Sureflex", P663 = "Falk_T10_Grid")</f>
        <v/>
      </c>
      <c r="E663">
        <f>IF(AND(C663="Y", D663=TRUE),"Y","N")</f>
        <v/>
      </c>
      <c r="F663" t="inlineStr">
        <is>
          <t>ConTab_BOM_KP_Baseplates_1262</t>
        </is>
      </c>
      <c r="G663">
        <f>IF(E663="Y",F663,"")</f>
        <v/>
      </c>
      <c r="H663" s="87" t="inlineStr">
        <is>
          <t>4015-7_8-KP</t>
        </is>
      </c>
      <c r="I663" s="87" t="n"/>
      <c r="J663" s="87" t="n"/>
      <c r="K663" s="273" t="inlineStr">
        <is>
          <t>BaseplateSteel</t>
        </is>
      </c>
      <c r="L663" s="273" t="inlineStr">
        <is>
          <t>Baseplate_Steel</t>
        </is>
      </c>
      <c r="M663" s="273" t="inlineStr">
        <is>
          <t>Steel</t>
        </is>
      </c>
      <c r="N663" t="inlineStr">
        <is>
          <t>256T</t>
        </is>
      </c>
      <c r="O663" t="inlineStr">
        <is>
          <t>:Extended Drip Pan:</t>
        </is>
      </c>
      <c r="P663" s="235" t="inlineStr">
        <is>
          <t>Woods_Spacer</t>
        </is>
      </c>
      <c r="Q663" t="inlineStr">
        <is>
          <t>Woods 7SC</t>
        </is>
      </c>
      <c r="R663" t="n">
        <v>96700730</v>
      </c>
      <c r="S663" s="233" t="inlineStr">
        <is>
          <t>B102186</t>
        </is>
      </c>
      <c r="T663" s="233" t="n">
        <v>2172</v>
      </c>
      <c r="U663" s="233" t="inlineStr">
        <is>
          <t>Priced</t>
        </is>
      </c>
      <c r="V663" s="273" t="inlineStr">
        <is>
          <t>LT028</t>
        </is>
      </c>
      <c r="W663" t="n">
        <v>135</v>
      </c>
    </row>
    <row r="664">
      <c r="B664" t="n">
        <v>1263</v>
      </c>
      <c r="C664">
        <f>IF(K664 = "BaseplateSteel","Y","N")</f>
        <v/>
      </c>
      <c r="D664">
        <f>OR(P664 = "Woods_Sureflex", P664 = "Falk_T10_Grid")</f>
        <v/>
      </c>
      <c r="E664">
        <f>IF(AND(C664="Y", D664=TRUE),"Y","N")</f>
        <v/>
      </c>
      <c r="F664" t="inlineStr">
        <is>
          <t>ConTab_BOM_KP_Baseplates_1263</t>
        </is>
      </c>
      <c r="G664">
        <f>IF(E664="Y",F664,"")</f>
        <v/>
      </c>
      <c r="H664" s="87" t="inlineStr">
        <is>
          <t>4015-7_8-KP</t>
        </is>
      </c>
      <c r="I664" s="87" t="n"/>
      <c r="J664" s="87" t="n"/>
      <c r="K664" s="273" t="inlineStr">
        <is>
          <t>BaseplateSteel</t>
        </is>
      </c>
      <c r="L664" s="273" t="inlineStr">
        <is>
          <t>Baseplate_Steel</t>
        </is>
      </c>
      <c r="M664" s="273" t="inlineStr">
        <is>
          <t>Steel</t>
        </is>
      </c>
      <c r="N664" t="inlineStr">
        <is>
          <t>284T</t>
        </is>
      </c>
      <c r="O664" t="inlineStr">
        <is>
          <t>:Extended Drip Pan:</t>
        </is>
      </c>
      <c r="P664" s="235" t="inlineStr">
        <is>
          <t>Woods_Spacer</t>
        </is>
      </c>
      <c r="Q664" t="inlineStr">
        <is>
          <t>Woods 9SC</t>
        </is>
      </c>
      <c r="R664" t="n">
        <v>96700731</v>
      </c>
      <c r="S664" s="233" t="inlineStr">
        <is>
          <t>B102187</t>
        </is>
      </c>
      <c r="T664" s="233" t="n">
        <v>2309</v>
      </c>
      <c r="U664" s="233" t="inlineStr">
        <is>
          <t>Priced</t>
        </is>
      </c>
      <c r="V664" s="273" t="inlineStr">
        <is>
          <t>LT028</t>
        </is>
      </c>
      <c r="W664" t="n">
        <v>200</v>
      </c>
    </row>
    <row r="665">
      <c r="B665" t="n">
        <v>1264</v>
      </c>
      <c r="C665">
        <f>IF(K665 = "BaseplateSteel","Y","N")</f>
        <v/>
      </c>
      <c r="D665">
        <f>OR(P665 = "Woods_Sureflex", P665 = "Falk_T10_Grid")</f>
        <v/>
      </c>
      <c r="E665">
        <f>IF(AND(C665="Y", D665=TRUE),"Y","N")</f>
        <v/>
      </c>
      <c r="F665" t="inlineStr">
        <is>
          <t>ConTab_BOM_KP_Baseplates_1264</t>
        </is>
      </c>
      <c r="G665">
        <f>IF(E665="Y",F665,"")</f>
        <v/>
      </c>
      <c r="H665" s="87" t="inlineStr">
        <is>
          <t>4015-7_8-KP</t>
        </is>
      </c>
      <c r="I665" s="87" t="n"/>
      <c r="J665" s="87" t="n"/>
      <c r="K665" s="273" t="inlineStr">
        <is>
          <t>BaseplateSteel</t>
        </is>
      </c>
      <c r="L665" s="273" t="inlineStr">
        <is>
          <t>Baseplate_Steel</t>
        </is>
      </c>
      <c r="M665" s="273" t="inlineStr">
        <is>
          <t>Steel</t>
        </is>
      </c>
      <c r="N665" t="inlineStr">
        <is>
          <t>286T</t>
        </is>
      </c>
      <c r="O665" t="inlineStr">
        <is>
          <t>:Extended Drip Pan:</t>
        </is>
      </c>
      <c r="P665" s="235" t="inlineStr">
        <is>
          <t>Woods_Spacer</t>
        </is>
      </c>
      <c r="Q665" t="inlineStr">
        <is>
          <t>Woods 9SC</t>
        </is>
      </c>
      <c r="R665" t="n">
        <v>96700731</v>
      </c>
      <c r="S665" s="233" t="inlineStr">
        <is>
          <t>B102187</t>
        </is>
      </c>
      <c r="T665" s="233" t="n">
        <v>2309</v>
      </c>
      <c r="U665" s="233" t="inlineStr">
        <is>
          <t>Priced</t>
        </is>
      </c>
      <c r="V665" s="273" t="inlineStr">
        <is>
          <t>LT028</t>
        </is>
      </c>
      <c r="W665" t="n">
        <v>200</v>
      </c>
    </row>
    <row r="666">
      <c r="B666" t="n">
        <v>1265</v>
      </c>
      <c r="C666">
        <f>IF(K666 = "BaseplateSteel","Y","N")</f>
        <v/>
      </c>
      <c r="D666">
        <f>OR(P666 = "Woods_Sureflex", P666 = "Falk_T10_Grid")</f>
        <v/>
      </c>
      <c r="E666">
        <f>IF(AND(C666="Y", D666=TRUE),"Y","N")</f>
        <v/>
      </c>
      <c r="F666" t="inlineStr">
        <is>
          <t>ConTab_BOM_KP_Baseplates_1265</t>
        </is>
      </c>
      <c r="G666">
        <f>IF(E666="Y",F666,"")</f>
        <v/>
      </c>
      <c r="H666" s="87" t="inlineStr">
        <is>
          <t>4015-7_8-KP</t>
        </is>
      </c>
      <c r="I666" s="87" t="n"/>
      <c r="J666" s="87" t="n"/>
      <c r="K666" s="273" t="inlineStr">
        <is>
          <t>BaseplateSteel</t>
        </is>
      </c>
      <c r="L666" s="273" t="inlineStr">
        <is>
          <t>Baseplate_Steel</t>
        </is>
      </c>
      <c r="M666" s="273" t="inlineStr">
        <is>
          <t>Steel</t>
        </is>
      </c>
      <c r="N666" t="inlineStr">
        <is>
          <t>324T</t>
        </is>
      </c>
      <c r="O666" t="inlineStr">
        <is>
          <t>:Extended Drip Pan:</t>
        </is>
      </c>
      <c r="P666" s="235" t="inlineStr">
        <is>
          <t>Woods_Spacer</t>
        </is>
      </c>
      <c r="Q666" t="inlineStr">
        <is>
          <t>Woods 10SC</t>
        </is>
      </c>
      <c r="R666" t="n">
        <v>96700732</v>
      </c>
      <c r="S666" s="233" t="inlineStr">
        <is>
          <t>B102188</t>
        </is>
      </c>
      <c r="T666" s="233" t="n">
        <v>2445</v>
      </c>
      <c r="U666" s="233" t="inlineStr">
        <is>
          <t>Priced</t>
        </is>
      </c>
      <c r="V666" s="273" t="inlineStr">
        <is>
          <t>LT028</t>
        </is>
      </c>
      <c r="W666" t="n">
        <v>240</v>
      </c>
    </row>
    <row r="667">
      <c r="B667" t="n">
        <v>1266</v>
      </c>
      <c r="C667">
        <f>IF(K667 = "BaseplateSteel","Y","N")</f>
        <v/>
      </c>
      <c r="D667">
        <f>OR(P667 = "Woods_Sureflex", P667 = "Falk_T10_Grid")</f>
        <v/>
      </c>
      <c r="E667">
        <f>IF(AND(C667="Y", D667=TRUE),"Y","N")</f>
        <v/>
      </c>
      <c r="F667" t="inlineStr">
        <is>
          <t>ConTab_BOM_KP_Baseplates_1266</t>
        </is>
      </c>
      <c r="G667">
        <f>IF(E667="Y",F667,"")</f>
        <v/>
      </c>
      <c r="H667" s="87" t="inlineStr">
        <is>
          <t>4015-7_8-KP</t>
        </is>
      </c>
      <c r="I667" s="87" t="n"/>
      <c r="J667" s="87" t="n"/>
      <c r="K667" s="273" t="inlineStr">
        <is>
          <t>BaseplateSteel</t>
        </is>
      </c>
      <c r="L667" s="273" t="inlineStr">
        <is>
          <t>Baseplate_Steel</t>
        </is>
      </c>
      <c r="M667" s="273" t="inlineStr">
        <is>
          <t>Steel</t>
        </is>
      </c>
      <c r="N667" t="inlineStr">
        <is>
          <t>326T</t>
        </is>
      </c>
      <c r="O667" t="inlineStr">
        <is>
          <t>:Extended Drip Pan:</t>
        </is>
      </c>
      <c r="P667" s="235" t="inlineStr">
        <is>
          <t>Woods_Spacer</t>
        </is>
      </c>
      <c r="Q667" t="inlineStr">
        <is>
          <t>Woods 10SC</t>
        </is>
      </c>
      <c r="R667" t="n">
        <v>96700732</v>
      </c>
      <c r="S667" s="233" t="inlineStr">
        <is>
          <t>B102188</t>
        </is>
      </c>
      <c r="T667" s="233" t="n">
        <v>2445</v>
      </c>
      <c r="U667" s="233" t="inlineStr">
        <is>
          <t>Priced</t>
        </is>
      </c>
      <c r="V667" s="273" t="inlineStr">
        <is>
          <t>LT028</t>
        </is>
      </c>
      <c r="W667" t="n">
        <v>240</v>
      </c>
    </row>
    <row r="668">
      <c r="B668" t="n">
        <v>1267</v>
      </c>
      <c r="C668">
        <f>IF(K668 = "BaseplateSteel","Y","N")</f>
        <v/>
      </c>
      <c r="D668">
        <f>OR(P668 = "Woods_Sureflex", P668 = "Falk_T10_Grid")</f>
        <v/>
      </c>
      <c r="E668">
        <f>IF(AND(C668="Y", D668=TRUE),"Y","N")</f>
        <v/>
      </c>
      <c r="F668" t="inlineStr">
        <is>
          <t>ConTab_BOM_KP_Baseplates_1267</t>
        </is>
      </c>
      <c r="G668">
        <f>IF(E668="Y",F668,"")</f>
        <v/>
      </c>
      <c r="H668" s="87" t="inlineStr">
        <is>
          <t>4015-7_8-KP</t>
        </is>
      </c>
      <c r="I668" s="87" t="n"/>
      <c r="J668" s="87" t="n"/>
      <c r="K668" s="273" t="inlineStr">
        <is>
          <t>BaseplateSteel</t>
        </is>
      </c>
      <c r="L668" s="273" t="inlineStr">
        <is>
          <t>Baseplate_Steel</t>
        </is>
      </c>
      <c r="M668" s="273" t="inlineStr">
        <is>
          <t>Steel</t>
        </is>
      </c>
      <c r="N668" t="inlineStr">
        <is>
          <t>364T</t>
        </is>
      </c>
      <c r="O668" t="inlineStr">
        <is>
          <t>:Extended Drip Pan:</t>
        </is>
      </c>
      <c r="P668" s="235" t="inlineStr">
        <is>
          <t>Woods_Spacer</t>
        </is>
      </c>
      <c r="Q668" t="inlineStr">
        <is>
          <t>Woods 11SC</t>
        </is>
      </c>
      <c r="R668" t="n">
        <v>96700733</v>
      </c>
      <c r="S668" s="233" t="inlineStr">
        <is>
          <t>B102189</t>
        </is>
      </c>
      <c r="T668" s="233" t="n">
        <v>2580</v>
      </c>
      <c r="U668" s="233" t="inlineStr">
        <is>
          <t>Priced</t>
        </is>
      </c>
      <c r="V668" s="273" t="inlineStr">
        <is>
          <t>LT028</t>
        </is>
      </c>
      <c r="W668" t="n">
        <v>265</v>
      </c>
    </row>
    <row r="669">
      <c r="B669" t="n">
        <v>1268</v>
      </c>
      <c r="C669">
        <f>IF(K669 = "BaseplateSteel","Y","N")</f>
        <v/>
      </c>
      <c r="D669">
        <f>OR(P669 = "Woods_Sureflex", P669 = "Falk_T10_Grid")</f>
        <v/>
      </c>
      <c r="E669">
        <f>IF(AND(C669="Y", D669=TRUE),"Y","N")</f>
        <v/>
      </c>
      <c r="F669" t="inlineStr">
        <is>
          <t>ConTab_BOM_KP_Baseplates_1268</t>
        </is>
      </c>
      <c r="G669">
        <f>IF(E669="Y",F669,"")</f>
        <v/>
      </c>
      <c r="H669" s="87" t="inlineStr">
        <is>
          <t>4015-7_8-KP</t>
        </is>
      </c>
      <c r="I669" s="87" t="n"/>
      <c r="J669" s="87" t="n"/>
      <c r="K669" s="273" t="inlineStr">
        <is>
          <t>BaseplateSteel</t>
        </is>
      </c>
      <c r="L669" s="273" t="inlineStr">
        <is>
          <t>Baseplate_Steel</t>
        </is>
      </c>
      <c r="M669" s="273" t="inlineStr">
        <is>
          <t>Steel</t>
        </is>
      </c>
      <c r="N669" t="inlineStr">
        <is>
          <t>365T</t>
        </is>
      </c>
      <c r="O669" t="inlineStr">
        <is>
          <t>:Extended Drip Pan:</t>
        </is>
      </c>
      <c r="P669" s="235" t="inlineStr">
        <is>
          <t>Woods_Spacer</t>
        </is>
      </c>
      <c r="Q669" t="inlineStr">
        <is>
          <t>Woods 11SC</t>
        </is>
      </c>
      <c r="R669" t="n">
        <v>96700733</v>
      </c>
      <c r="S669" s="233" t="inlineStr">
        <is>
          <t>B102189</t>
        </is>
      </c>
      <c r="T669" s="233" t="n">
        <v>2580</v>
      </c>
      <c r="U669" s="233" t="inlineStr">
        <is>
          <t>Priced</t>
        </is>
      </c>
      <c r="V669" s="273" t="inlineStr">
        <is>
          <t>LT028</t>
        </is>
      </c>
      <c r="W669" t="n">
        <v>265</v>
      </c>
    </row>
    <row r="670">
      <c r="B670" t="n">
        <v>1269</v>
      </c>
      <c r="C670">
        <f>IF(K670 = "BaseplateSteel","Y","N")</f>
        <v/>
      </c>
      <c r="D670">
        <f>OR(P670 = "Woods_Sureflex", P670 = "Falk_T10_Grid")</f>
        <v/>
      </c>
      <c r="E670">
        <f>IF(AND(C670="Y", D670=TRUE),"Y","N")</f>
        <v/>
      </c>
      <c r="F670" t="inlineStr">
        <is>
          <t>ConTab_BOM_KP_Baseplates_1269</t>
        </is>
      </c>
      <c r="G670">
        <f>IF(E670="Y",F670,"")</f>
        <v/>
      </c>
      <c r="H670" s="87" t="inlineStr">
        <is>
          <t>4015-7_8-KP</t>
        </is>
      </c>
      <c r="I670" s="87" t="n"/>
      <c r="J670" s="87" t="n"/>
      <c r="K670" s="273" t="inlineStr">
        <is>
          <t>BaseplateSteel</t>
        </is>
      </c>
      <c r="L670" s="273" t="inlineStr">
        <is>
          <t>Baseplate_Steel</t>
        </is>
      </c>
      <c r="M670" s="273" t="inlineStr">
        <is>
          <t>Steel</t>
        </is>
      </c>
      <c r="N670" t="inlineStr">
        <is>
          <t>254T</t>
        </is>
      </c>
      <c r="O670" t="inlineStr">
        <is>
          <t>:Extended Drip Pan:</t>
        </is>
      </c>
      <c r="P670" s="235" t="inlineStr">
        <is>
          <t>Falk_Spacer</t>
        </is>
      </c>
      <c r="Q670" t="inlineStr">
        <is>
          <t>1040T31</t>
        </is>
      </c>
      <c r="R670" t="n">
        <v>96700734</v>
      </c>
      <c r="S670" s="233" t="inlineStr">
        <is>
          <t>B102190</t>
        </is>
      </c>
      <c r="T670" s="233" t="n">
        <v>2172</v>
      </c>
      <c r="U670" s="233" t="inlineStr">
        <is>
          <t>Priced</t>
        </is>
      </c>
      <c r="V670" s="273" t="inlineStr">
        <is>
          <t>LT028</t>
        </is>
      </c>
      <c r="W670" t="n">
        <v>135</v>
      </c>
    </row>
    <row r="671">
      <c r="B671" t="n">
        <v>1270</v>
      </c>
      <c r="C671">
        <f>IF(K671 = "BaseplateSteel","Y","N")</f>
        <v/>
      </c>
      <c r="D671">
        <f>OR(P671 = "Woods_Sureflex", P671 = "Falk_T10_Grid")</f>
        <v/>
      </c>
      <c r="E671">
        <f>IF(AND(C671="Y", D671=TRUE),"Y","N")</f>
        <v/>
      </c>
      <c r="F671" t="inlineStr">
        <is>
          <t>ConTab_BOM_KP_Baseplates_1270</t>
        </is>
      </c>
      <c r="G671">
        <f>IF(E671="Y",F671,"")</f>
        <v/>
      </c>
      <c r="H671" s="87" t="inlineStr">
        <is>
          <t>4015-7_8-KP</t>
        </is>
      </c>
      <c r="I671" s="87" t="n"/>
      <c r="J671" s="87" t="n"/>
      <c r="K671" s="273" t="inlineStr">
        <is>
          <t>BaseplateSteel</t>
        </is>
      </c>
      <c r="L671" s="273" t="inlineStr">
        <is>
          <t>Baseplate_Steel</t>
        </is>
      </c>
      <c r="M671" s="273" t="inlineStr">
        <is>
          <t>Steel</t>
        </is>
      </c>
      <c r="N671" t="inlineStr">
        <is>
          <t>256T</t>
        </is>
      </c>
      <c r="O671" t="inlineStr">
        <is>
          <t>:Extended Drip Pan:</t>
        </is>
      </c>
      <c r="P671" s="235" t="inlineStr">
        <is>
          <t>Falk_Spacer</t>
        </is>
      </c>
      <c r="Q671" t="inlineStr">
        <is>
          <t>1040T31</t>
        </is>
      </c>
      <c r="R671" t="n">
        <v>96700734</v>
      </c>
      <c r="S671" s="233" t="inlineStr">
        <is>
          <t>B102190</t>
        </is>
      </c>
      <c r="T671" s="233" t="n">
        <v>2172</v>
      </c>
      <c r="U671" s="233" t="inlineStr">
        <is>
          <t>Priced</t>
        </is>
      </c>
      <c r="V671" s="273" t="inlineStr">
        <is>
          <t>LT028</t>
        </is>
      </c>
      <c r="W671" t="n">
        <v>135</v>
      </c>
    </row>
    <row r="672">
      <c r="B672" t="n">
        <v>1271</v>
      </c>
      <c r="C672">
        <f>IF(K672 = "BaseplateSteel","Y","N")</f>
        <v/>
      </c>
      <c r="D672">
        <f>OR(P672 = "Woods_Sureflex", P672 = "Falk_T10_Grid")</f>
        <v/>
      </c>
      <c r="E672">
        <f>IF(AND(C672="Y", D672=TRUE),"Y","N")</f>
        <v/>
      </c>
      <c r="F672" t="inlineStr">
        <is>
          <t>ConTab_BOM_KP_Baseplates_1271</t>
        </is>
      </c>
      <c r="G672">
        <f>IF(E672="Y",F672,"")</f>
        <v/>
      </c>
      <c r="H672" s="87" t="inlineStr">
        <is>
          <t>4015-7_8-KP</t>
        </is>
      </c>
      <c r="I672" s="87" t="n"/>
      <c r="J672" s="87" t="n"/>
      <c r="K672" s="273" t="inlineStr">
        <is>
          <t>BaseplateSteel</t>
        </is>
      </c>
      <c r="L672" s="273" t="inlineStr">
        <is>
          <t>Baseplate_Steel</t>
        </is>
      </c>
      <c r="M672" s="273" t="inlineStr">
        <is>
          <t>Steel</t>
        </is>
      </c>
      <c r="N672" t="inlineStr">
        <is>
          <t>284T</t>
        </is>
      </c>
      <c r="O672" t="inlineStr">
        <is>
          <t>:Extended Drip Pan:</t>
        </is>
      </c>
      <c r="P672" s="235" t="inlineStr">
        <is>
          <t>Falk_Spacer</t>
        </is>
      </c>
      <c r="Q672" t="inlineStr">
        <is>
          <t>1050T31</t>
        </is>
      </c>
      <c r="R672" t="n">
        <v>96700735</v>
      </c>
      <c r="S672" s="233" t="inlineStr">
        <is>
          <t>B102191</t>
        </is>
      </c>
      <c r="T672" s="233" t="n">
        <v>2309</v>
      </c>
      <c r="U672" s="233" t="inlineStr">
        <is>
          <t>Priced</t>
        </is>
      </c>
      <c r="V672" s="273" t="inlineStr">
        <is>
          <t>LT028</t>
        </is>
      </c>
      <c r="W672" t="n">
        <v>200</v>
      </c>
    </row>
    <row r="673">
      <c r="B673" t="n">
        <v>1272</v>
      </c>
      <c r="C673">
        <f>IF(K673 = "BaseplateSteel","Y","N")</f>
        <v/>
      </c>
      <c r="D673">
        <f>OR(P673 = "Woods_Sureflex", P673 = "Falk_T10_Grid")</f>
        <v/>
      </c>
      <c r="E673">
        <f>IF(AND(C673="Y", D673=TRUE),"Y","N")</f>
        <v/>
      </c>
      <c r="F673" t="inlineStr">
        <is>
          <t>ConTab_BOM_KP_Baseplates_1272</t>
        </is>
      </c>
      <c r="G673">
        <f>IF(E673="Y",F673,"")</f>
        <v/>
      </c>
      <c r="H673" s="87" t="inlineStr">
        <is>
          <t>4015-7_8-KP</t>
        </is>
      </c>
      <c r="I673" s="87" t="n"/>
      <c r="J673" s="87" t="n"/>
      <c r="K673" s="273" t="inlineStr">
        <is>
          <t>BaseplateSteel</t>
        </is>
      </c>
      <c r="L673" s="273" t="inlineStr">
        <is>
          <t>Baseplate_Steel</t>
        </is>
      </c>
      <c r="M673" s="273" t="inlineStr">
        <is>
          <t>Steel</t>
        </is>
      </c>
      <c r="N673" t="inlineStr">
        <is>
          <t>286T</t>
        </is>
      </c>
      <c r="O673" t="inlineStr">
        <is>
          <t>:Extended Drip Pan:</t>
        </is>
      </c>
      <c r="P673" s="235" t="inlineStr">
        <is>
          <t>Falk_Spacer</t>
        </is>
      </c>
      <c r="Q673" t="inlineStr">
        <is>
          <t>1050T31</t>
        </is>
      </c>
      <c r="R673" t="n">
        <v>96700735</v>
      </c>
      <c r="S673" s="233" t="inlineStr">
        <is>
          <t>B102191</t>
        </is>
      </c>
      <c r="T673" s="233" t="n">
        <v>2309</v>
      </c>
      <c r="U673" s="233" t="inlineStr">
        <is>
          <t>Priced</t>
        </is>
      </c>
      <c r="V673" s="273" t="inlineStr">
        <is>
          <t>LT028</t>
        </is>
      </c>
      <c r="W673" t="n">
        <v>200</v>
      </c>
    </row>
    <row r="674">
      <c r="B674" t="n">
        <v>1273</v>
      </c>
      <c r="C674">
        <f>IF(K674 = "BaseplateSteel","Y","N")</f>
        <v/>
      </c>
      <c r="D674">
        <f>OR(P674 = "Woods_Sureflex", P674 = "Falk_T10_Grid")</f>
        <v/>
      </c>
      <c r="E674">
        <f>IF(AND(C674="Y", D674=TRUE),"Y","N")</f>
        <v/>
      </c>
      <c r="F674" t="inlineStr">
        <is>
          <t>ConTab_BOM_KP_Baseplates_1273</t>
        </is>
      </c>
      <c r="G674">
        <f>IF(E674="Y",F674,"")</f>
        <v/>
      </c>
      <c r="H674" s="87" t="inlineStr">
        <is>
          <t>4015-7_8-KP</t>
        </is>
      </c>
      <c r="I674" s="87" t="n"/>
      <c r="J674" s="87" t="n"/>
      <c r="K674" s="273" t="inlineStr">
        <is>
          <t>BaseplateSteel</t>
        </is>
      </c>
      <c r="L674" s="273" t="inlineStr">
        <is>
          <t>Baseplate_Steel</t>
        </is>
      </c>
      <c r="M674" s="273" t="inlineStr">
        <is>
          <t>Steel</t>
        </is>
      </c>
      <c r="N674" t="inlineStr">
        <is>
          <t>324T</t>
        </is>
      </c>
      <c r="O674" t="inlineStr">
        <is>
          <t>:Extended Drip Pan:</t>
        </is>
      </c>
      <c r="P674" s="235" t="inlineStr">
        <is>
          <t>Falk_Spacer</t>
        </is>
      </c>
      <c r="Q674" t="inlineStr">
        <is>
          <t>1060T31</t>
        </is>
      </c>
      <c r="R674" t="n">
        <v>96700736</v>
      </c>
      <c r="S674" s="233" t="inlineStr">
        <is>
          <t>B102192</t>
        </is>
      </c>
      <c r="T674" s="233" t="n">
        <v>2445</v>
      </c>
      <c r="U674" s="233" t="inlineStr">
        <is>
          <t>Priced</t>
        </is>
      </c>
      <c r="V674" s="273" t="inlineStr">
        <is>
          <t>LT028</t>
        </is>
      </c>
      <c r="W674" t="n">
        <v>240</v>
      </c>
    </row>
    <row r="675">
      <c r="B675" t="n">
        <v>1274</v>
      </c>
      <c r="C675">
        <f>IF(K675 = "BaseplateSteel","Y","N")</f>
        <v/>
      </c>
      <c r="D675">
        <f>OR(P675 = "Woods_Sureflex", P675 = "Falk_T10_Grid")</f>
        <v/>
      </c>
      <c r="E675">
        <f>IF(AND(C675="Y", D675=TRUE),"Y","N")</f>
        <v/>
      </c>
      <c r="F675" t="inlineStr">
        <is>
          <t>ConTab_BOM_KP_Baseplates_1274</t>
        </is>
      </c>
      <c r="G675">
        <f>IF(E675="Y",F675,"")</f>
        <v/>
      </c>
      <c r="H675" s="87" t="inlineStr">
        <is>
          <t>4015-7_8-KP</t>
        </is>
      </c>
      <c r="I675" s="87" t="n"/>
      <c r="J675" s="87" t="n"/>
      <c r="K675" s="273" t="inlineStr">
        <is>
          <t>BaseplateSteel</t>
        </is>
      </c>
      <c r="L675" s="273" t="inlineStr">
        <is>
          <t>Baseplate_Steel</t>
        </is>
      </c>
      <c r="M675" s="273" t="inlineStr">
        <is>
          <t>Steel</t>
        </is>
      </c>
      <c r="N675" t="inlineStr">
        <is>
          <t>326T</t>
        </is>
      </c>
      <c r="O675" t="inlineStr">
        <is>
          <t>:Extended Drip Pan:</t>
        </is>
      </c>
      <c r="P675" s="235" t="inlineStr">
        <is>
          <t>Falk_Spacer</t>
        </is>
      </c>
      <c r="Q675" t="inlineStr">
        <is>
          <t>1060T31</t>
        </is>
      </c>
      <c r="R675" t="n">
        <v>96700736</v>
      </c>
      <c r="S675" s="233" t="inlineStr">
        <is>
          <t>B102192</t>
        </is>
      </c>
      <c r="T675" s="233" t="n">
        <v>2445</v>
      </c>
      <c r="U675" s="233" t="inlineStr">
        <is>
          <t>Priced</t>
        </is>
      </c>
      <c r="V675" s="273" t="inlineStr">
        <is>
          <t>LT028</t>
        </is>
      </c>
      <c r="W675" t="n">
        <v>240</v>
      </c>
    </row>
    <row r="676">
      <c r="B676" t="n">
        <v>1275</v>
      </c>
      <c r="C676">
        <f>IF(K676 = "BaseplateSteel","Y","N")</f>
        <v/>
      </c>
      <c r="D676">
        <f>OR(P676 = "Woods_Sureflex", P676 = "Falk_T10_Grid")</f>
        <v/>
      </c>
      <c r="E676">
        <f>IF(AND(C676="Y", D676=TRUE),"Y","N")</f>
        <v/>
      </c>
      <c r="F676" t="inlineStr">
        <is>
          <t>ConTab_BOM_KP_Baseplates_1275</t>
        </is>
      </c>
      <c r="G676">
        <f>IF(E676="Y",F676,"")</f>
        <v/>
      </c>
      <c r="H676" s="87" t="inlineStr">
        <is>
          <t>4015-7_8-KP</t>
        </is>
      </c>
      <c r="I676" s="87" t="n"/>
      <c r="J676" s="87" t="n"/>
      <c r="K676" s="273" t="inlineStr">
        <is>
          <t>BaseplateSteel</t>
        </is>
      </c>
      <c r="L676" s="273" t="inlineStr">
        <is>
          <t>Baseplate_Steel</t>
        </is>
      </c>
      <c r="M676" s="273" t="inlineStr">
        <is>
          <t>Steel</t>
        </is>
      </c>
      <c r="N676" t="inlineStr">
        <is>
          <t>364T</t>
        </is>
      </c>
      <c r="O676" t="inlineStr">
        <is>
          <t>:Extended Drip Pan:</t>
        </is>
      </c>
      <c r="P676" s="235" t="inlineStr">
        <is>
          <t>Falk_Spacer</t>
        </is>
      </c>
      <c r="Q676" t="inlineStr">
        <is>
          <t>1070T31</t>
        </is>
      </c>
      <c r="R676" t="n">
        <v>96700737</v>
      </c>
      <c r="S676" s="233" t="inlineStr">
        <is>
          <t>B102193</t>
        </is>
      </c>
      <c r="T676" s="233" t="n">
        <v>2580</v>
      </c>
      <c r="U676" s="233" t="inlineStr">
        <is>
          <t>Priced</t>
        </is>
      </c>
      <c r="V676" s="273" t="inlineStr">
        <is>
          <t>LT028</t>
        </is>
      </c>
      <c r="W676" t="n">
        <v>265</v>
      </c>
    </row>
    <row r="677">
      <c r="B677" t="n">
        <v>1276</v>
      </c>
      <c r="C677">
        <f>IF(K677 = "BaseplateSteel","Y","N")</f>
        <v/>
      </c>
      <c r="D677">
        <f>OR(P677 = "Woods_Sureflex", P677 = "Falk_T10_Grid")</f>
        <v/>
      </c>
      <c r="E677">
        <f>IF(AND(C677="Y", D677=TRUE),"Y","N")</f>
        <v/>
      </c>
      <c r="F677" t="inlineStr">
        <is>
          <t>ConTab_BOM_KP_Baseplates_1276</t>
        </is>
      </c>
      <c r="G677">
        <f>IF(E677="Y",F677,"")</f>
        <v/>
      </c>
      <c r="H677" s="87" t="inlineStr">
        <is>
          <t>4015-7_8-KP</t>
        </is>
      </c>
      <c r="I677" s="87" t="n"/>
      <c r="J677" s="87" t="n"/>
      <c r="K677" s="273" t="inlineStr">
        <is>
          <t>BaseplateSteel</t>
        </is>
      </c>
      <c r="L677" s="273" t="inlineStr">
        <is>
          <t>Baseplate_Steel</t>
        </is>
      </c>
      <c r="M677" s="273" t="inlineStr">
        <is>
          <t>Steel</t>
        </is>
      </c>
      <c r="N677" t="inlineStr">
        <is>
          <t>365T</t>
        </is>
      </c>
      <c r="O677" t="inlineStr">
        <is>
          <t>:Extended Drip Pan:</t>
        </is>
      </c>
      <c r="P677" s="235" t="inlineStr">
        <is>
          <t>Falk_Spacer</t>
        </is>
      </c>
      <c r="Q677" t="inlineStr">
        <is>
          <t>1070T31</t>
        </is>
      </c>
      <c r="R677" t="n">
        <v>96700737</v>
      </c>
      <c r="S677" s="233" t="inlineStr">
        <is>
          <t>B102193</t>
        </is>
      </c>
      <c r="T677" s="233" t="n">
        <v>2580</v>
      </c>
      <c r="U677" s="233" t="inlineStr">
        <is>
          <t>Priced</t>
        </is>
      </c>
      <c r="V677" s="273" t="inlineStr">
        <is>
          <t>LT028</t>
        </is>
      </c>
      <c r="W677" t="n">
        <v>265</v>
      </c>
    </row>
    <row r="678">
      <c r="B678" t="n">
        <v>1277</v>
      </c>
      <c r="C678">
        <f>IF(K678 = "BaseplateSteel","Y","N")</f>
        <v/>
      </c>
      <c r="D678">
        <f>OR(P678 = "Woods_Sureflex", P678 = "Falk_T10_Grid")</f>
        <v/>
      </c>
      <c r="E678">
        <f>IF(AND(C678="Y", D678=TRUE),"Y","N")</f>
        <v/>
      </c>
      <c r="F678" t="inlineStr">
        <is>
          <t>ConTab_BOM_KP_Baseplates_1277</t>
        </is>
      </c>
      <c r="G678">
        <f>IF(E678="Y",F678,"")</f>
        <v/>
      </c>
      <c r="H678" s="87" t="inlineStr">
        <is>
          <t>4015-7_8-KP</t>
        </is>
      </c>
      <c r="I678" s="87" t="n"/>
      <c r="J678" s="87" t="n"/>
      <c r="K678" s="273" t="inlineStr">
        <is>
          <t>BaseplateSteel</t>
        </is>
      </c>
      <c r="L678" s="273" t="inlineStr">
        <is>
          <t>Baseplate_Steel</t>
        </is>
      </c>
      <c r="M678" s="273" t="inlineStr">
        <is>
          <t>Steel</t>
        </is>
      </c>
      <c r="N678" t="inlineStr">
        <is>
          <t>364TS</t>
        </is>
      </c>
      <c r="O678" t="inlineStr">
        <is>
          <t>:Extended Drip Pan:</t>
        </is>
      </c>
      <c r="P678" s="235" t="inlineStr">
        <is>
          <t>Falk_Spacer</t>
        </is>
      </c>
      <c r="Q678" t="inlineStr">
        <is>
          <t>1050T31</t>
        </is>
      </c>
      <c r="R678" t="n">
        <v>96700738</v>
      </c>
      <c r="S678" s="233" t="inlineStr">
        <is>
          <t>B102194</t>
        </is>
      </c>
      <c r="T678" s="233" t="n">
        <v>2515</v>
      </c>
      <c r="U678" s="233" t="inlineStr">
        <is>
          <t>Priced</t>
        </is>
      </c>
      <c r="V678" s="273" t="inlineStr">
        <is>
          <t>LT028</t>
        </is>
      </c>
      <c r="W678" t="n">
        <v>265</v>
      </c>
    </row>
    <row r="679">
      <c r="B679" t="n">
        <v>1278</v>
      </c>
      <c r="C679">
        <f>IF(K679 = "BaseplateSteel","Y","N")</f>
        <v/>
      </c>
      <c r="D679">
        <f>OR(P679 = "Woods_Sureflex", P679 = "Falk_T10_Grid")</f>
        <v/>
      </c>
      <c r="E679">
        <f>IF(AND(C679="Y", D679=TRUE),"Y","N")</f>
        <v/>
      </c>
      <c r="F679" t="inlineStr">
        <is>
          <t>ConTab_BOM_KP_Baseplates_1278</t>
        </is>
      </c>
      <c r="G679">
        <f>IF(E679="Y",F679,"")</f>
        <v/>
      </c>
      <c r="H679" s="87" t="inlineStr">
        <is>
          <t>4015-7_8-KP</t>
        </is>
      </c>
      <c r="I679" s="87" t="n"/>
      <c r="J679" s="87" t="n"/>
      <c r="K679" s="273" t="inlineStr">
        <is>
          <t>BaseplateSteel</t>
        </is>
      </c>
      <c r="L679" s="273" t="inlineStr">
        <is>
          <t>Baseplate_Steel</t>
        </is>
      </c>
      <c r="M679" s="273" t="inlineStr">
        <is>
          <t>Steel</t>
        </is>
      </c>
      <c r="N679" t="inlineStr">
        <is>
          <t>365TS</t>
        </is>
      </c>
      <c r="O679" t="inlineStr">
        <is>
          <t>:Extended Drip Pan:</t>
        </is>
      </c>
      <c r="P679" s="235" t="inlineStr">
        <is>
          <t>Falk_Spacer</t>
        </is>
      </c>
      <c r="Q679" t="inlineStr">
        <is>
          <t>1050T31</t>
        </is>
      </c>
      <c r="R679" t="n">
        <v>96700738</v>
      </c>
      <c r="S679" s="233" t="inlineStr">
        <is>
          <t>B102194</t>
        </is>
      </c>
      <c r="T679" s="233" t="n">
        <v>2515</v>
      </c>
      <c r="U679" s="233" t="inlineStr">
        <is>
          <t>Priced</t>
        </is>
      </c>
      <c r="V679" s="273" t="inlineStr">
        <is>
          <t>LT028</t>
        </is>
      </c>
      <c r="W679" t="n">
        <v>265</v>
      </c>
    </row>
    <row r="680">
      <c r="B680" t="n">
        <v>1317</v>
      </c>
      <c r="C680">
        <f>IF(K680 = "BaseplateSteel","Y","N")</f>
        <v/>
      </c>
      <c r="D680">
        <f>OR(P680 = "Woods_Sureflex", P680 = "Falk_T10_Grid")</f>
        <v/>
      </c>
      <c r="E680">
        <f>IF(AND(C680="Y", D680=TRUE),"Y","N")</f>
        <v/>
      </c>
      <c r="F680" t="inlineStr">
        <is>
          <t>ConTab_BOM_KP_Baseplates_1317</t>
        </is>
      </c>
      <c r="G680">
        <f>IF(E680="Y",F680,"")</f>
        <v/>
      </c>
      <c r="H680" s="87" t="inlineStr">
        <is>
          <t>4015-7_8-KP</t>
        </is>
      </c>
      <c r="I680" s="87" t="n"/>
      <c r="J680" s="87" t="n"/>
      <c r="K680" s="273" t="inlineStr">
        <is>
          <t>Baseplate_Special</t>
        </is>
      </c>
      <c r="L680" s="273" t="inlineStr">
        <is>
          <t>Baseplate_Special</t>
        </is>
      </c>
      <c r="M680" s="273" t="inlineStr">
        <is>
          <t>Special</t>
        </is>
      </c>
      <c r="P680" s="235" t="n"/>
      <c r="R680" t="inlineStr">
        <is>
          <t>RTF</t>
        </is>
      </c>
      <c r="S680" s="235" t="inlineStr">
        <is>
          <t>B101510</t>
        </is>
      </c>
      <c r="T680" s="233" t="n">
        <v>0</v>
      </c>
      <c r="U680" s="233" t="inlineStr">
        <is>
          <t>RFQ</t>
        </is>
      </c>
      <c r="V680" s="273" t="inlineStr">
        <is>
          <t>LT029</t>
        </is>
      </c>
    </row>
    <row r="681">
      <c r="B681" t="n">
        <v>1318</v>
      </c>
      <c r="C681">
        <f>IF(K681 = "BaseplateSteel","Y","N")</f>
        <v/>
      </c>
      <c r="D681">
        <f>OR(P681 = "Woods_Sureflex", P681 = "Falk_T10_Grid")</f>
        <v/>
      </c>
      <c r="E681">
        <f>IF(AND(C681="Y", D681=TRUE),"Y","N")</f>
        <v/>
      </c>
      <c r="F681" t="inlineStr">
        <is>
          <t>ConTab_BOM_KP_Baseplates_1318</t>
        </is>
      </c>
      <c r="G681">
        <f>IF(E681="Y",F681,"")</f>
        <v/>
      </c>
      <c r="H681" s="87" t="inlineStr">
        <is>
          <t>5012-7_8-KP</t>
        </is>
      </c>
      <c r="I681" s="87" t="n"/>
      <c r="J681" s="87" t="n"/>
      <c r="K681" s="273" t="inlineStr">
        <is>
          <t>BaseplateSteel</t>
        </is>
      </c>
      <c r="L681" s="273" t="inlineStr">
        <is>
          <t>Baseplate_Steel</t>
        </is>
      </c>
      <c r="M681" s="273" t="inlineStr">
        <is>
          <t>Steel</t>
        </is>
      </c>
      <c r="N681" t="inlineStr">
        <is>
          <t>213T</t>
        </is>
      </c>
      <c r="O681" t="inlineStr">
        <is>
          <t>:No Drip Pan:Standard Drip Pan:</t>
        </is>
      </c>
      <c r="P681" s="235" t="inlineStr">
        <is>
          <t>Woods_Sureflex</t>
        </is>
      </c>
      <c r="Q681" t="inlineStr">
        <is>
          <t>Woods 6S</t>
        </is>
      </c>
      <c r="R681" t="n">
        <v>96700739</v>
      </c>
      <c r="S681" s="233" t="inlineStr">
        <is>
          <t>B102215</t>
        </is>
      </c>
      <c r="T681" s="233" t="n">
        <v>1368</v>
      </c>
      <c r="U681" s="233" t="inlineStr">
        <is>
          <t>Priced</t>
        </is>
      </c>
      <c r="V681" s="273" t="inlineStr">
        <is>
          <t>LT028</t>
        </is>
      </c>
      <c r="W681" t="n">
        <v>70</v>
      </c>
    </row>
    <row r="682">
      <c r="B682" t="n">
        <v>1319</v>
      </c>
      <c r="C682">
        <f>IF(K682 = "BaseplateSteel","Y","N")</f>
        <v/>
      </c>
      <c r="D682">
        <f>OR(P682 = "Woods_Sureflex", P682 = "Falk_T10_Grid")</f>
        <v/>
      </c>
      <c r="E682">
        <f>IF(AND(C682="Y", D682=TRUE),"Y","N")</f>
        <v/>
      </c>
      <c r="F682" t="inlineStr">
        <is>
          <t>ConTab_BOM_KP_Baseplates_1319</t>
        </is>
      </c>
      <c r="G682">
        <f>IF(E682="Y",F682,"")</f>
        <v/>
      </c>
      <c r="H682" s="87" t="inlineStr">
        <is>
          <t>5012-7_8-KP</t>
        </is>
      </c>
      <c r="I682" s="87" t="n"/>
      <c r="J682" s="87" t="n"/>
      <c r="K682" s="273" t="inlineStr">
        <is>
          <t>BaseplateSteel</t>
        </is>
      </c>
      <c r="L682" s="273" t="inlineStr">
        <is>
          <t>Baseplate_Steel</t>
        </is>
      </c>
      <c r="M682" s="273" t="inlineStr">
        <is>
          <t>Steel</t>
        </is>
      </c>
      <c r="N682" t="inlineStr">
        <is>
          <t>215T</t>
        </is>
      </c>
      <c r="O682" t="inlineStr">
        <is>
          <t>:No Drip Pan:Standard Drip Pan:</t>
        </is>
      </c>
      <c r="P682" s="235" t="inlineStr">
        <is>
          <t>Woods_Sureflex</t>
        </is>
      </c>
      <c r="Q682" t="inlineStr">
        <is>
          <t>Woods 6S</t>
        </is>
      </c>
      <c r="R682" t="n">
        <v>96700739</v>
      </c>
      <c r="S682" s="233" t="inlineStr">
        <is>
          <t>B102215</t>
        </is>
      </c>
      <c r="T682" s="233" t="n">
        <v>1368</v>
      </c>
      <c r="U682" s="233" t="inlineStr">
        <is>
          <t>Priced</t>
        </is>
      </c>
      <c r="V682" s="273" t="inlineStr">
        <is>
          <t>LT028</t>
        </is>
      </c>
      <c r="W682" t="n">
        <v>70</v>
      </c>
    </row>
    <row r="683">
      <c r="B683" t="n">
        <v>1320</v>
      </c>
      <c r="C683">
        <f>IF(K683 = "BaseplateSteel","Y","N")</f>
        <v/>
      </c>
      <c r="D683">
        <f>OR(P683 = "Woods_Sureflex", P683 = "Falk_T10_Grid")</f>
        <v/>
      </c>
      <c r="E683">
        <f>IF(AND(C683="Y", D683=TRUE),"Y","N")</f>
        <v/>
      </c>
      <c r="F683" t="inlineStr">
        <is>
          <t>ConTab_BOM_KP_Baseplates_1320</t>
        </is>
      </c>
      <c r="G683">
        <f>IF(E683="Y",F683,"")</f>
        <v/>
      </c>
      <c r="H683" s="87" t="inlineStr">
        <is>
          <t>5012-7_8-KP</t>
        </is>
      </c>
      <c r="I683" s="87" t="n"/>
      <c r="J683" s="87" t="n"/>
      <c r="K683" s="273" t="inlineStr">
        <is>
          <t>BaseplateSteel</t>
        </is>
      </c>
      <c r="L683" s="273" t="inlineStr">
        <is>
          <t>Baseplate_Steel</t>
        </is>
      </c>
      <c r="M683" s="273" t="inlineStr">
        <is>
          <t>Steel</t>
        </is>
      </c>
      <c r="N683" t="inlineStr">
        <is>
          <t>254T</t>
        </is>
      </c>
      <c r="O683" t="inlineStr">
        <is>
          <t>:No Drip Pan:Standard Drip Pan:</t>
        </is>
      </c>
      <c r="P683" s="235" t="inlineStr">
        <is>
          <t>Woods_Sureflex</t>
        </is>
      </c>
      <c r="Q683" t="inlineStr">
        <is>
          <t>Woods 8S</t>
        </is>
      </c>
      <c r="R683" t="n">
        <v>96700740</v>
      </c>
      <c r="S683" s="233" t="inlineStr">
        <is>
          <t>B102216</t>
        </is>
      </c>
      <c r="T683" s="233" t="n">
        <v>1440</v>
      </c>
      <c r="U683" s="233" t="inlineStr">
        <is>
          <t>Priced</t>
        </is>
      </c>
      <c r="V683" s="273" t="inlineStr">
        <is>
          <t>LT028</t>
        </is>
      </c>
      <c r="W683" t="n">
        <v>135</v>
      </c>
    </row>
    <row r="684">
      <c r="B684" t="n">
        <v>1321</v>
      </c>
      <c r="C684">
        <f>IF(K684 = "BaseplateSteel","Y","N")</f>
        <v/>
      </c>
      <c r="D684">
        <f>OR(P684 = "Woods_Sureflex", P684 = "Falk_T10_Grid")</f>
        <v/>
      </c>
      <c r="E684">
        <f>IF(AND(C684="Y", D684=TRUE),"Y","N")</f>
        <v/>
      </c>
      <c r="F684" t="inlineStr">
        <is>
          <t>ConTab_BOM_KP_Baseplates_1321</t>
        </is>
      </c>
      <c r="G684">
        <f>IF(E684="Y",F684,"")</f>
        <v/>
      </c>
      <c r="H684" s="87" t="inlineStr">
        <is>
          <t>5012-7_8-KP</t>
        </is>
      </c>
      <c r="I684" s="87" t="n"/>
      <c r="J684" s="87" t="n"/>
      <c r="K684" s="273" t="inlineStr">
        <is>
          <t>BaseplateSteel</t>
        </is>
      </c>
      <c r="L684" s="273" t="inlineStr">
        <is>
          <t>Baseplate_Steel</t>
        </is>
      </c>
      <c r="M684" s="273" t="inlineStr">
        <is>
          <t>Steel</t>
        </is>
      </c>
      <c r="N684" t="inlineStr">
        <is>
          <t>256T</t>
        </is>
      </c>
      <c r="O684" t="inlineStr">
        <is>
          <t>:No Drip Pan:Standard Drip Pan:</t>
        </is>
      </c>
      <c r="P684" s="235" t="inlineStr">
        <is>
          <t>Woods_Sureflex</t>
        </is>
      </c>
      <c r="Q684" t="inlineStr">
        <is>
          <t>Woods 8S</t>
        </is>
      </c>
      <c r="R684" t="n">
        <v>96700740</v>
      </c>
      <c r="S684" s="233" t="inlineStr">
        <is>
          <t>B102216</t>
        </is>
      </c>
      <c r="T684" s="233" t="n">
        <v>1440</v>
      </c>
      <c r="U684" s="233" t="inlineStr">
        <is>
          <t>Priced</t>
        </is>
      </c>
      <c r="V684" s="273" t="inlineStr">
        <is>
          <t>LT028</t>
        </is>
      </c>
      <c r="W684" t="n">
        <v>135</v>
      </c>
    </row>
    <row r="685">
      <c r="B685" t="n">
        <v>1322</v>
      </c>
      <c r="C685">
        <f>IF(K685 = "BaseplateSteel","Y","N")</f>
        <v/>
      </c>
      <c r="D685">
        <f>OR(P685 = "Woods_Sureflex", P685 = "Falk_T10_Grid")</f>
        <v/>
      </c>
      <c r="E685">
        <f>IF(AND(C685="Y", D685=TRUE),"Y","N")</f>
        <v/>
      </c>
      <c r="F685" t="inlineStr">
        <is>
          <t>ConTab_BOM_KP_Baseplates_1322</t>
        </is>
      </c>
      <c r="G685">
        <f>IF(E685="Y",F685,"")</f>
        <v/>
      </c>
      <c r="H685" s="87" t="inlineStr">
        <is>
          <t>5012-7_8-KP</t>
        </is>
      </c>
      <c r="I685" s="87" t="n"/>
      <c r="J685" s="87" t="n"/>
      <c r="K685" s="273" t="inlineStr">
        <is>
          <t>BaseplateSteel</t>
        </is>
      </c>
      <c r="L685" s="273" t="inlineStr">
        <is>
          <t>Baseplate_Steel</t>
        </is>
      </c>
      <c r="M685" s="273" t="inlineStr">
        <is>
          <t>Steel</t>
        </is>
      </c>
      <c r="N685" t="inlineStr">
        <is>
          <t>284T</t>
        </is>
      </c>
      <c r="O685" t="inlineStr">
        <is>
          <t>:No Drip Pan:Standard Drip Pan:</t>
        </is>
      </c>
      <c r="P685" s="235" t="inlineStr">
        <is>
          <t>Woods_Sureflex</t>
        </is>
      </c>
      <c r="Q685" t="inlineStr">
        <is>
          <t>Woods 9S</t>
        </is>
      </c>
      <c r="R685" t="n">
        <v>96700741</v>
      </c>
      <c r="S685" s="233" t="inlineStr">
        <is>
          <t>B102217</t>
        </is>
      </c>
      <c r="T685" s="233" t="n">
        <v>1574</v>
      </c>
      <c r="U685" s="233" t="inlineStr">
        <is>
          <t>Priced</t>
        </is>
      </c>
      <c r="V685" s="273" t="inlineStr">
        <is>
          <t>LT028</t>
        </is>
      </c>
      <c r="W685" t="n">
        <v>200</v>
      </c>
    </row>
    <row r="686">
      <c r="B686" t="n">
        <v>1323</v>
      </c>
      <c r="C686">
        <f>IF(K686 = "BaseplateSteel","Y","N")</f>
        <v/>
      </c>
      <c r="D686">
        <f>OR(P686 = "Woods_Sureflex", P686 = "Falk_T10_Grid")</f>
        <v/>
      </c>
      <c r="E686">
        <f>IF(AND(C686="Y", D686=TRUE),"Y","N")</f>
        <v/>
      </c>
      <c r="F686" t="inlineStr">
        <is>
          <t>ConTab_BOM_KP_Baseplates_1323</t>
        </is>
      </c>
      <c r="G686">
        <f>IF(E686="Y",F686,"")</f>
        <v/>
      </c>
      <c r="H686" s="87" t="inlineStr">
        <is>
          <t>5012-7_8-KP</t>
        </is>
      </c>
      <c r="I686" s="87" t="n"/>
      <c r="J686" s="87" t="n"/>
      <c r="K686" s="273" t="inlineStr">
        <is>
          <t>BaseplateSteel</t>
        </is>
      </c>
      <c r="L686" s="273" t="inlineStr">
        <is>
          <t>Baseplate_Steel</t>
        </is>
      </c>
      <c r="M686" s="273" t="inlineStr">
        <is>
          <t>Steel</t>
        </is>
      </c>
      <c r="N686" t="inlineStr">
        <is>
          <t>286T</t>
        </is>
      </c>
      <c r="O686" t="inlineStr">
        <is>
          <t>:No Drip Pan:Standard Drip Pan:</t>
        </is>
      </c>
      <c r="P686" s="235" t="inlineStr">
        <is>
          <t>Woods_Sureflex</t>
        </is>
      </c>
      <c r="Q686" t="inlineStr">
        <is>
          <t>Woods 9S</t>
        </is>
      </c>
      <c r="R686" t="n">
        <v>96700741</v>
      </c>
      <c r="S686" s="233" t="inlineStr">
        <is>
          <t>B102217</t>
        </is>
      </c>
      <c r="T686" s="233" t="n">
        <v>1574</v>
      </c>
      <c r="U686" s="233" t="inlineStr">
        <is>
          <t>Priced</t>
        </is>
      </c>
      <c r="V686" s="273" t="inlineStr">
        <is>
          <t>LT028</t>
        </is>
      </c>
      <c r="W686" t="n">
        <v>200</v>
      </c>
    </row>
    <row r="687">
      <c r="B687" t="n">
        <v>1324</v>
      </c>
      <c r="C687">
        <f>IF(K687 = "BaseplateSteel","Y","N")</f>
        <v/>
      </c>
      <c r="D687">
        <f>OR(P687 = "Woods_Sureflex", P687 = "Falk_T10_Grid")</f>
        <v/>
      </c>
      <c r="E687">
        <f>IF(AND(C687="Y", D687=TRUE),"Y","N")</f>
        <v/>
      </c>
      <c r="F687" t="inlineStr">
        <is>
          <t>ConTab_BOM_KP_Baseplates_1324</t>
        </is>
      </c>
      <c r="G687">
        <f>IF(E687="Y",F687,"")</f>
        <v/>
      </c>
      <c r="H687" s="87" t="inlineStr">
        <is>
          <t>5012-7_8-KP</t>
        </is>
      </c>
      <c r="I687" s="87" t="n"/>
      <c r="J687" s="87" t="n"/>
      <c r="K687" s="273" t="inlineStr">
        <is>
          <t>BaseplateSteel</t>
        </is>
      </c>
      <c r="L687" s="273" t="inlineStr">
        <is>
          <t>Baseplate_Steel</t>
        </is>
      </c>
      <c r="M687" s="273" t="inlineStr">
        <is>
          <t>Steel</t>
        </is>
      </c>
      <c r="N687" t="inlineStr">
        <is>
          <t>324T</t>
        </is>
      </c>
      <c r="O687" t="inlineStr">
        <is>
          <t>:No Drip Pan:Standard Drip Pan:</t>
        </is>
      </c>
      <c r="P687" s="235" t="inlineStr">
        <is>
          <t>Woods_Sureflex</t>
        </is>
      </c>
      <c r="Q687" t="inlineStr">
        <is>
          <t>Woods 10S</t>
        </is>
      </c>
      <c r="R687" t="n">
        <v>96700742</v>
      </c>
      <c r="S687" s="233" t="inlineStr">
        <is>
          <t>B102218</t>
        </is>
      </c>
      <c r="T687" s="233" t="n">
        <v>1712</v>
      </c>
      <c r="U687" s="233" t="inlineStr">
        <is>
          <t>Priced</t>
        </is>
      </c>
      <c r="V687" s="273" t="inlineStr">
        <is>
          <t>LT028</t>
        </is>
      </c>
      <c r="W687" t="n">
        <v>240</v>
      </c>
    </row>
    <row r="688">
      <c r="B688" t="n">
        <v>1325</v>
      </c>
      <c r="C688">
        <f>IF(K688 = "BaseplateSteel","Y","N")</f>
        <v/>
      </c>
      <c r="D688">
        <f>OR(P688 = "Woods_Sureflex", P688 = "Falk_T10_Grid")</f>
        <v/>
      </c>
      <c r="E688">
        <f>IF(AND(C688="Y", D688=TRUE),"Y","N")</f>
        <v/>
      </c>
      <c r="F688" t="inlineStr">
        <is>
          <t>ConTab_BOM_KP_Baseplates_1325</t>
        </is>
      </c>
      <c r="G688">
        <f>IF(E688="Y",F688,"")</f>
        <v/>
      </c>
      <c r="H688" s="87" t="inlineStr">
        <is>
          <t>5012-7_8-KP</t>
        </is>
      </c>
      <c r="I688" s="87" t="n"/>
      <c r="J688" s="87" t="n"/>
      <c r="K688" s="273" t="inlineStr">
        <is>
          <t>BaseplateSteel</t>
        </is>
      </c>
      <c r="L688" s="273" t="inlineStr">
        <is>
          <t>Baseplate_Steel</t>
        </is>
      </c>
      <c r="M688" s="273" t="inlineStr">
        <is>
          <t>Steel</t>
        </is>
      </c>
      <c r="N688" t="inlineStr">
        <is>
          <t>326T</t>
        </is>
      </c>
      <c r="O688" t="inlineStr">
        <is>
          <t>:No Drip Pan:Standard Drip Pan:</t>
        </is>
      </c>
      <c r="P688" s="235" t="inlineStr">
        <is>
          <t>Woods_Sureflex</t>
        </is>
      </c>
      <c r="Q688" t="inlineStr">
        <is>
          <t>Woods 10S</t>
        </is>
      </c>
      <c r="R688" t="n">
        <v>96700742</v>
      </c>
      <c r="S688" s="233" t="inlineStr">
        <is>
          <t>B102218</t>
        </is>
      </c>
      <c r="T688" s="233" t="n">
        <v>1712</v>
      </c>
      <c r="U688" s="233" t="inlineStr">
        <is>
          <t>Priced</t>
        </is>
      </c>
      <c r="V688" s="273" t="inlineStr">
        <is>
          <t>LT028</t>
        </is>
      </c>
      <c r="W688" t="n">
        <v>240</v>
      </c>
    </row>
    <row r="689">
      <c r="B689" t="n">
        <v>1326</v>
      </c>
      <c r="C689">
        <f>IF(K689 = "BaseplateSteel","Y","N")</f>
        <v/>
      </c>
      <c r="D689">
        <f>OR(P689 = "Woods_Sureflex", P689 = "Falk_T10_Grid")</f>
        <v/>
      </c>
      <c r="E689">
        <f>IF(AND(C689="Y", D689=TRUE),"Y","N")</f>
        <v/>
      </c>
      <c r="F689" t="inlineStr">
        <is>
          <t>ConTab_BOM_KP_Baseplates_1326</t>
        </is>
      </c>
      <c r="G689">
        <f>IF(E689="Y",F689,"")</f>
        <v/>
      </c>
      <c r="H689" s="87" t="inlineStr">
        <is>
          <t>5012-7_8-KP</t>
        </is>
      </c>
      <c r="I689" s="87" t="n"/>
      <c r="J689" s="87" t="n"/>
      <c r="K689" s="273" t="inlineStr">
        <is>
          <t>BaseplateSteel</t>
        </is>
      </c>
      <c r="L689" s="273" t="inlineStr">
        <is>
          <t>Baseplate_Steel</t>
        </is>
      </c>
      <c r="M689" s="273" t="inlineStr">
        <is>
          <t>Steel</t>
        </is>
      </c>
      <c r="N689" t="inlineStr">
        <is>
          <t>364T</t>
        </is>
      </c>
      <c r="O689" t="inlineStr">
        <is>
          <t>:No Drip Pan:Standard Drip Pan:</t>
        </is>
      </c>
      <c r="P689" s="235" t="inlineStr">
        <is>
          <t>Woods_Sureflex</t>
        </is>
      </c>
      <c r="Q689" t="inlineStr">
        <is>
          <t>Woods 11S</t>
        </is>
      </c>
      <c r="R689" t="n">
        <v>96700743</v>
      </c>
      <c r="S689" s="233" t="inlineStr">
        <is>
          <t>B102219</t>
        </is>
      </c>
      <c r="T689" s="233" t="n">
        <v>1847</v>
      </c>
      <c r="U689" s="233" t="inlineStr">
        <is>
          <t>Priced</t>
        </is>
      </c>
      <c r="V689" s="273" t="inlineStr">
        <is>
          <t>LT028</t>
        </is>
      </c>
      <c r="W689" t="n">
        <v>265</v>
      </c>
    </row>
    <row r="690">
      <c r="B690" t="n">
        <v>1327</v>
      </c>
      <c r="C690">
        <f>IF(K690 = "BaseplateSteel","Y","N")</f>
        <v/>
      </c>
      <c r="D690">
        <f>OR(P690 = "Woods_Sureflex", P690 = "Falk_T10_Grid")</f>
        <v/>
      </c>
      <c r="E690">
        <f>IF(AND(C690="Y", D690=TRUE),"Y","N")</f>
        <v/>
      </c>
      <c r="F690" t="inlineStr">
        <is>
          <t>ConTab_BOM_KP_Baseplates_1327</t>
        </is>
      </c>
      <c r="G690">
        <f>IF(E690="Y",F690,"")</f>
        <v/>
      </c>
      <c r="H690" s="87" t="inlineStr">
        <is>
          <t>5012-7_8-KP</t>
        </is>
      </c>
      <c r="I690" s="87" t="n"/>
      <c r="J690" s="87" t="n"/>
      <c r="K690" s="273" t="inlineStr">
        <is>
          <t>BaseplateSteel</t>
        </is>
      </c>
      <c r="L690" s="273" t="inlineStr">
        <is>
          <t>Baseplate_Steel</t>
        </is>
      </c>
      <c r="M690" s="273" t="inlineStr">
        <is>
          <t>Steel</t>
        </is>
      </c>
      <c r="N690" t="inlineStr">
        <is>
          <t>365T</t>
        </is>
      </c>
      <c r="O690" t="inlineStr">
        <is>
          <t>:No Drip Pan:Standard Drip Pan:</t>
        </is>
      </c>
      <c r="P690" s="235" t="inlineStr">
        <is>
          <t>Woods_Sureflex</t>
        </is>
      </c>
      <c r="Q690" t="inlineStr">
        <is>
          <t>Woods 11S</t>
        </is>
      </c>
      <c r="R690" t="n">
        <v>96700743</v>
      </c>
      <c r="S690" s="233" t="inlineStr">
        <is>
          <t>B102219</t>
        </is>
      </c>
      <c r="T690" s="233" t="n">
        <v>1847</v>
      </c>
      <c r="U690" s="233" t="inlineStr">
        <is>
          <t>Priced</t>
        </is>
      </c>
      <c r="V690" s="273" t="inlineStr">
        <is>
          <t>LT028</t>
        </is>
      </c>
      <c r="W690" t="n">
        <v>265</v>
      </c>
    </row>
    <row r="691">
      <c r="B691" t="n">
        <v>1328</v>
      </c>
      <c r="C691">
        <f>IF(K691 = "BaseplateSteel","Y","N")</f>
        <v/>
      </c>
      <c r="D691">
        <f>OR(P691 = "Woods_Sureflex", P691 = "Falk_T10_Grid")</f>
        <v/>
      </c>
      <c r="E691">
        <f>IF(AND(C691="Y", D691=TRUE),"Y","N")</f>
        <v/>
      </c>
      <c r="F691" t="inlineStr">
        <is>
          <t>ConTab_BOM_KP_Baseplates_1328</t>
        </is>
      </c>
      <c r="G691">
        <f>IF(E691="Y",F691,"")</f>
        <v/>
      </c>
      <c r="H691" s="87" t="inlineStr">
        <is>
          <t>5012-7_8-KP</t>
        </is>
      </c>
      <c r="I691" s="87" t="n"/>
      <c r="J691" s="87" t="n"/>
      <c r="K691" s="273" t="inlineStr">
        <is>
          <t>BaseplateSteel</t>
        </is>
      </c>
      <c r="L691" s="273" t="inlineStr">
        <is>
          <t>Baseplate_Steel</t>
        </is>
      </c>
      <c r="M691" s="273" t="inlineStr">
        <is>
          <t>Steel</t>
        </is>
      </c>
      <c r="N691" t="inlineStr">
        <is>
          <t>213T</t>
        </is>
      </c>
      <c r="O691" t="inlineStr">
        <is>
          <t>:No Drip Pan:Standard Drip Pan:</t>
        </is>
      </c>
      <c r="P691" s="235" t="inlineStr">
        <is>
          <t>Falk_T10_Grid</t>
        </is>
      </c>
      <c r="Q691" t="inlineStr">
        <is>
          <t>1040T10</t>
        </is>
      </c>
      <c r="R691" t="n">
        <v>96700744</v>
      </c>
      <c r="S691" s="233" t="inlineStr">
        <is>
          <t>B102220</t>
        </is>
      </c>
      <c r="T691" s="233" t="n">
        <v>1368</v>
      </c>
      <c r="U691" s="233" t="inlineStr">
        <is>
          <t>Priced</t>
        </is>
      </c>
      <c r="V691" s="273" t="inlineStr">
        <is>
          <t>LT028</t>
        </is>
      </c>
      <c r="W691" t="n">
        <v>70</v>
      </c>
    </row>
    <row r="692">
      <c r="B692" t="n">
        <v>1329</v>
      </c>
      <c r="C692">
        <f>IF(K692 = "BaseplateSteel","Y","N")</f>
        <v/>
      </c>
      <c r="D692">
        <f>OR(P692 = "Woods_Sureflex", P692 = "Falk_T10_Grid")</f>
        <v/>
      </c>
      <c r="E692">
        <f>IF(AND(C692="Y", D692=TRUE),"Y","N")</f>
        <v/>
      </c>
      <c r="F692" t="inlineStr">
        <is>
          <t>ConTab_BOM_KP_Baseplates_1329</t>
        </is>
      </c>
      <c r="G692">
        <f>IF(E692="Y",F692,"")</f>
        <v/>
      </c>
      <c r="H692" s="87" t="inlineStr">
        <is>
          <t>5012-7_8-KP</t>
        </is>
      </c>
      <c r="I692" s="87" t="n"/>
      <c r="J692" s="87" t="n"/>
      <c r="K692" s="273" t="inlineStr">
        <is>
          <t>BaseplateSteel</t>
        </is>
      </c>
      <c r="L692" s="273" t="inlineStr">
        <is>
          <t>Baseplate_Steel</t>
        </is>
      </c>
      <c r="M692" s="273" t="inlineStr">
        <is>
          <t>Steel</t>
        </is>
      </c>
      <c r="N692" t="inlineStr">
        <is>
          <t>215T</t>
        </is>
      </c>
      <c r="O692" t="inlineStr">
        <is>
          <t>:No Drip Pan:Standard Drip Pan:</t>
        </is>
      </c>
      <c r="P692" s="235" t="inlineStr">
        <is>
          <t>Falk_T10_Grid</t>
        </is>
      </c>
      <c r="Q692" t="inlineStr">
        <is>
          <t>1040T10</t>
        </is>
      </c>
      <c r="R692" t="n">
        <v>96700744</v>
      </c>
      <c r="S692" s="233" t="inlineStr">
        <is>
          <t>B102220</t>
        </is>
      </c>
      <c r="T692" s="233" t="n">
        <v>1368</v>
      </c>
      <c r="U692" s="233" t="inlineStr">
        <is>
          <t>Priced</t>
        </is>
      </c>
      <c r="V692" s="273" t="inlineStr">
        <is>
          <t>LT028</t>
        </is>
      </c>
      <c r="W692" t="n">
        <v>70</v>
      </c>
    </row>
    <row r="693">
      <c r="B693" t="n">
        <v>1330</v>
      </c>
      <c r="C693">
        <f>IF(K693 = "BaseplateSteel","Y","N")</f>
        <v/>
      </c>
      <c r="D693">
        <f>OR(P693 = "Woods_Sureflex", P693 = "Falk_T10_Grid")</f>
        <v/>
      </c>
      <c r="E693">
        <f>IF(AND(C693="Y", D693=TRUE),"Y","N")</f>
        <v/>
      </c>
      <c r="F693" t="inlineStr">
        <is>
          <t>ConTab_BOM_KP_Baseplates_1330</t>
        </is>
      </c>
      <c r="G693">
        <f>IF(E693="Y",F693,"")</f>
        <v/>
      </c>
      <c r="H693" s="87" t="inlineStr">
        <is>
          <t>5012-7_8-KP</t>
        </is>
      </c>
      <c r="I693" s="87" t="n"/>
      <c r="J693" s="87" t="n"/>
      <c r="K693" s="273" t="inlineStr">
        <is>
          <t>BaseplateSteel</t>
        </is>
      </c>
      <c r="L693" s="273" t="inlineStr">
        <is>
          <t>Baseplate_Steel</t>
        </is>
      </c>
      <c r="M693" s="273" t="inlineStr">
        <is>
          <t>Steel</t>
        </is>
      </c>
      <c r="N693" t="inlineStr">
        <is>
          <t>254T</t>
        </is>
      </c>
      <c r="O693" t="inlineStr">
        <is>
          <t>:No Drip Pan:Standard Drip Pan:</t>
        </is>
      </c>
      <c r="P693" s="235" t="inlineStr">
        <is>
          <t>Falk_T10_Grid</t>
        </is>
      </c>
      <c r="Q693" t="inlineStr">
        <is>
          <t>1040T10</t>
        </is>
      </c>
      <c r="R693" t="n">
        <v>96700745</v>
      </c>
      <c r="S693" s="233" t="inlineStr">
        <is>
          <t>B102221</t>
        </is>
      </c>
      <c r="T693" s="233" t="n">
        <v>1440</v>
      </c>
      <c r="U693" s="233" t="inlineStr">
        <is>
          <t>Priced</t>
        </is>
      </c>
      <c r="V693" s="273" t="inlineStr">
        <is>
          <t>LT028</t>
        </is>
      </c>
      <c r="W693" t="n">
        <v>135</v>
      </c>
    </row>
    <row r="694">
      <c r="B694" t="n">
        <v>1331</v>
      </c>
      <c r="C694">
        <f>IF(K694 = "BaseplateSteel","Y","N")</f>
        <v/>
      </c>
      <c r="D694">
        <f>OR(P694 = "Woods_Sureflex", P694 = "Falk_T10_Grid")</f>
        <v/>
      </c>
      <c r="E694">
        <f>IF(AND(C694="Y", D694=TRUE),"Y","N")</f>
        <v/>
      </c>
      <c r="F694" t="inlineStr">
        <is>
          <t>ConTab_BOM_KP_Baseplates_1331</t>
        </is>
      </c>
      <c r="G694">
        <f>IF(E694="Y",F694,"")</f>
        <v/>
      </c>
      <c r="H694" s="87" t="inlineStr">
        <is>
          <t>5012-7_8-KP</t>
        </is>
      </c>
      <c r="I694" s="87" t="n"/>
      <c r="J694" s="87" t="n"/>
      <c r="K694" s="273" t="inlineStr">
        <is>
          <t>BaseplateSteel</t>
        </is>
      </c>
      <c r="L694" s="273" t="inlineStr">
        <is>
          <t>Baseplate_Steel</t>
        </is>
      </c>
      <c r="M694" s="273" t="inlineStr">
        <is>
          <t>Steel</t>
        </is>
      </c>
      <c r="N694" t="inlineStr">
        <is>
          <t>256T</t>
        </is>
      </c>
      <c r="O694" t="inlineStr">
        <is>
          <t>:No Drip Pan:Standard Drip Pan:</t>
        </is>
      </c>
      <c r="P694" s="235" t="inlineStr">
        <is>
          <t>Falk_T10_Grid</t>
        </is>
      </c>
      <c r="Q694" t="inlineStr">
        <is>
          <t>1040T10</t>
        </is>
      </c>
      <c r="R694" t="n">
        <v>96700745</v>
      </c>
      <c r="S694" s="233" t="inlineStr">
        <is>
          <t>B102221</t>
        </is>
      </c>
      <c r="T694" s="233" t="n">
        <v>1440</v>
      </c>
      <c r="U694" s="233" t="inlineStr">
        <is>
          <t>Priced</t>
        </is>
      </c>
      <c r="V694" s="273" t="inlineStr">
        <is>
          <t>LT028</t>
        </is>
      </c>
      <c r="W694" t="n">
        <v>135</v>
      </c>
    </row>
    <row r="695">
      <c r="B695" t="n">
        <v>1332</v>
      </c>
      <c r="C695">
        <f>IF(K695 = "BaseplateSteel","Y","N")</f>
        <v/>
      </c>
      <c r="D695">
        <f>OR(P695 = "Woods_Sureflex", P695 = "Falk_T10_Grid")</f>
        <v/>
      </c>
      <c r="E695">
        <f>IF(AND(C695="Y", D695=TRUE),"Y","N")</f>
        <v/>
      </c>
      <c r="F695" t="inlineStr">
        <is>
          <t>ConTab_BOM_KP_Baseplates_1332</t>
        </is>
      </c>
      <c r="G695">
        <f>IF(E695="Y",F695,"")</f>
        <v/>
      </c>
      <c r="H695" s="87" t="inlineStr">
        <is>
          <t>5012-7_8-KP</t>
        </is>
      </c>
      <c r="I695" s="87" t="n"/>
      <c r="J695" s="87" t="n"/>
      <c r="K695" s="273" t="inlineStr">
        <is>
          <t>BaseplateSteel</t>
        </is>
      </c>
      <c r="L695" s="273" t="inlineStr">
        <is>
          <t>Baseplate_Steel</t>
        </is>
      </c>
      <c r="M695" s="273" t="inlineStr">
        <is>
          <t>Steel</t>
        </is>
      </c>
      <c r="N695" t="inlineStr">
        <is>
          <t>284T</t>
        </is>
      </c>
      <c r="O695" t="inlineStr">
        <is>
          <t>:No Drip Pan:Standard Drip Pan:</t>
        </is>
      </c>
      <c r="P695" s="235" t="inlineStr">
        <is>
          <t>Falk_T10_Grid</t>
        </is>
      </c>
      <c r="Q695" t="inlineStr">
        <is>
          <t>1050T10</t>
        </is>
      </c>
      <c r="R695" t="n">
        <v>96700746</v>
      </c>
      <c r="S695" s="233" t="inlineStr">
        <is>
          <t>B102222</t>
        </is>
      </c>
      <c r="T695" s="233" t="n">
        <v>1574</v>
      </c>
      <c r="U695" s="233" t="inlineStr">
        <is>
          <t>Priced</t>
        </is>
      </c>
      <c r="V695" s="273" t="inlineStr">
        <is>
          <t>LT028</t>
        </is>
      </c>
      <c r="W695" t="n">
        <v>200</v>
      </c>
    </row>
    <row r="696">
      <c r="B696" t="n">
        <v>1333</v>
      </c>
      <c r="C696">
        <f>IF(K696 = "BaseplateSteel","Y","N")</f>
        <v/>
      </c>
      <c r="D696">
        <f>OR(P696 = "Woods_Sureflex", P696 = "Falk_T10_Grid")</f>
        <v/>
      </c>
      <c r="E696">
        <f>IF(AND(C696="Y", D696=TRUE),"Y","N")</f>
        <v/>
      </c>
      <c r="F696" t="inlineStr">
        <is>
          <t>ConTab_BOM_KP_Baseplates_1333</t>
        </is>
      </c>
      <c r="G696">
        <f>IF(E696="Y",F696,"")</f>
        <v/>
      </c>
      <c r="H696" s="87" t="inlineStr">
        <is>
          <t>5012-7_8-KP</t>
        </is>
      </c>
      <c r="I696" s="87" t="n"/>
      <c r="J696" s="87" t="n"/>
      <c r="K696" s="273" t="inlineStr">
        <is>
          <t>BaseplateSteel</t>
        </is>
      </c>
      <c r="L696" s="273" t="inlineStr">
        <is>
          <t>Baseplate_Steel</t>
        </is>
      </c>
      <c r="M696" s="273" t="inlineStr">
        <is>
          <t>Steel</t>
        </is>
      </c>
      <c r="N696" t="inlineStr">
        <is>
          <t>286T</t>
        </is>
      </c>
      <c r="O696" t="inlineStr">
        <is>
          <t>:No Drip Pan:Standard Drip Pan:</t>
        </is>
      </c>
      <c r="P696" s="235" t="inlineStr">
        <is>
          <t>Falk_T10_Grid</t>
        </is>
      </c>
      <c r="Q696" t="inlineStr">
        <is>
          <t>1050T10</t>
        </is>
      </c>
      <c r="R696" t="n">
        <v>96700746</v>
      </c>
      <c r="S696" s="233" t="inlineStr">
        <is>
          <t>B102222</t>
        </is>
      </c>
      <c r="T696" s="233" t="n">
        <v>1574</v>
      </c>
      <c r="U696" s="233" t="inlineStr">
        <is>
          <t>Priced</t>
        </is>
      </c>
      <c r="V696" s="273" t="inlineStr">
        <is>
          <t>LT028</t>
        </is>
      </c>
      <c r="W696" t="n">
        <v>200</v>
      </c>
    </row>
    <row r="697">
      <c r="B697" t="n">
        <v>1334</v>
      </c>
      <c r="C697">
        <f>IF(K697 = "BaseplateSteel","Y","N")</f>
        <v/>
      </c>
      <c r="D697">
        <f>OR(P697 = "Woods_Sureflex", P697 = "Falk_T10_Grid")</f>
        <v/>
      </c>
      <c r="E697">
        <f>IF(AND(C697="Y", D697=TRUE),"Y","N")</f>
        <v/>
      </c>
      <c r="F697" t="inlineStr">
        <is>
          <t>ConTab_BOM_KP_Baseplates_1334</t>
        </is>
      </c>
      <c r="G697">
        <f>IF(E697="Y",F697,"")</f>
        <v/>
      </c>
      <c r="H697" s="87" t="inlineStr">
        <is>
          <t>5012-7_8-KP</t>
        </is>
      </c>
      <c r="I697" s="87" t="n"/>
      <c r="J697" s="87" t="n"/>
      <c r="K697" s="273" t="inlineStr">
        <is>
          <t>BaseplateSteel</t>
        </is>
      </c>
      <c r="L697" s="273" t="inlineStr">
        <is>
          <t>Baseplate_Steel</t>
        </is>
      </c>
      <c r="M697" s="273" t="inlineStr">
        <is>
          <t>Steel</t>
        </is>
      </c>
      <c r="N697" t="inlineStr">
        <is>
          <t>324T</t>
        </is>
      </c>
      <c r="O697" t="inlineStr">
        <is>
          <t>:No Drip Pan:Standard Drip Pan:</t>
        </is>
      </c>
      <c r="P697" s="235" t="inlineStr">
        <is>
          <t>Falk_T10_Grid</t>
        </is>
      </c>
      <c r="Q697" t="inlineStr">
        <is>
          <t>1060T10</t>
        </is>
      </c>
      <c r="R697" t="n">
        <v>96700747</v>
      </c>
      <c r="S697" s="233" t="inlineStr">
        <is>
          <t>B102223</t>
        </is>
      </c>
      <c r="T697" s="233" t="n">
        <v>1712</v>
      </c>
      <c r="U697" s="233" t="inlineStr">
        <is>
          <t>Priced</t>
        </is>
      </c>
      <c r="V697" s="273" t="inlineStr">
        <is>
          <t>LT028</t>
        </is>
      </c>
      <c r="W697" t="n">
        <v>240</v>
      </c>
    </row>
    <row r="698">
      <c r="B698" t="n">
        <v>1335</v>
      </c>
      <c r="C698">
        <f>IF(K698 = "BaseplateSteel","Y","N")</f>
        <v/>
      </c>
      <c r="D698">
        <f>OR(P698 = "Woods_Sureflex", P698 = "Falk_T10_Grid")</f>
        <v/>
      </c>
      <c r="E698">
        <f>IF(AND(C698="Y", D698=TRUE),"Y","N")</f>
        <v/>
      </c>
      <c r="F698" t="inlineStr">
        <is>
          <t>ConTab_BOM_KP_Baseplates_1335</t>
        </is>
      </c>
      <c r="G698">
        <f>IF(E698="Y",F698,"")</f>
        <v/>
      </c>
      <c r="H698" s="87" t="inlineStr">
        <is>
          <t>5012-7_8-KP</t>
        </is>
      </c>
      <c r="I698" s="87" t="n"/>
      <c r="J698" s="87" t="n"/>
      <c r="K698" s="273" t="inlineStr">
        <is>
          <t>BaseplateSteel</t>
        </is>
      </c>
      <c r="L698" s="273" t="inlineStr">
        <is>
          <t>Baseplate_Steel</t>
        </is>
      </c>
      <c r="M698" s="273" t="inlineStr">
        <is>
          <t>Steel</t>
        </is>
      </c>
      <c r="N698" t="inlineStr">
        <is>
          <t>326T</t>
        </is>
      </c>
      <c r="O698" t="inlineStr">
        <is>
          <t>:No Drip Pan:Standard Drip Pan:</t>
        </is>
      </c>
      <c r="P698" s="235" t="inlineStr">
        <is>
          <t>Falk_T10_Grid</t>
        </is>
      </c>
      <c r="Q698" t="inlineStr">
        <is>
          <t>1060T10</t>
        </is>
      </c>
      <c r="R698" t="n">
        <v>96700747</v>
      </c>
      <c r="S698" s="233" t="inlineStr">
        <is>
          <t>B102223</t>
        </is>
      </c>
      <c r="T698" s="233" t="n">
        <v>1712</v>
      </c>
      <c r="U698" s="233" t="inlineStr">
        <is>
          <t>Priced</t>
        </is>
      </c>
      <c r="V698" s="273" t="inlineStr">
        <is>
          <t>LT028</t>
        </is>
      </c>
      <c r="W698" t="n">
        <v>240</v>
      </c>
    </row>
    <row r="699">
      <c r="B699" t="n">
        <v>1336</v>
      </c>
      <c r="C699">
        <f>IF(K699 = "BaseplateSteel","Y","N")</f>
        <v/>
      </c>
      <c r="D699">
        <f>OR(P699 = "Woods_Sureflex", P699 = "Falk_T10_Grid")</f>
        <v/>
      </c>
      <c r="E699">
        <f>IF(AND(C699="Y", D699=TRUE),"Y","N")</f>
        <v/>
      </c>
      <c r="F699" t="inlineStr">
        <is>
          <t>ConTab_BOM_KP_Baseplates_1336</t>
        </is>
      </c>
      <c r="G699">
        <f>IF(E699="Y",F699,"")</f>
        <v/>
      </c>
      <c r="H699" s="87" t="inlineStr">
        <is>
          <t>5012-7_8-KP</t>
        </is>
      </c>
      <c r="I699" s="87" t="n"/>
      <c r="J699" s="87" t="n"/>
      <c r="K699" s="273" t="inlineStr">
        <is>
          <t>BaseplateSteel</t>
        </is>
      </c>
      <c r="L699" s="273" t="inlineStr">
        <is>
          <t>Baseplate_Steel</t>
        </is>
      </c>
      <c r="M699" s="273" t="inlineStr">
        <is>
          <t>Steel</t>
        </is>
      </c>
      <c r="N699" t="inlineStr">
        <is>
          <t>364T</t>
        </is>
      </c>
      <c r="O699" t="inlineStr">
        <is>
          <t>:No Drip Pan:Standard Drip Pan:</t>
        </is>
      </c>
      <c r="P699" s="235" t="inlineStr">
        <is>
          <t>Falk_T10_Grid</t>
        </is>
      </c>
      <c r="Q699" t="inlineStr">
        <is>
          <t>1070T10</t>
        </is>
      </c>
      <c r="R699" t="n">
        <v>96700748</v>
      </c>
      <c r="S699" s="233" t="inlineStr">
        <is>
          <t>B102224</t>
        </is>
      </c>
      <c r="T699" s="233" t="n">
        <v>1847</v>
      </c>
      <c r="U699" s="233" t="inlineStr">
        <is>
          <t>Priced</t>
        </is>
      </c>
      <c r="V699" s="273" t="inlineStr">
        <is>
          <t>LT028</t>
        </is>
      </c>
      <c r="W699" t="n">
        <v>265</v>
      </c>
    </row>
    <row r="700">
      <c r="B700" t="n">
        <v>1337</v>
      </c>
      <c r="C700">
        <f>IF(K700 = "BaseplateSteel","Y","N")</f>
        <v/>
      </c>
      <c r="D700">
        <f>OR(P700 = "Woods_Sureflex", P700 = "Falk_T10_Grid")</f>
        <v/>
      </c>
      <c r="E700">
        <f>IF(AND(C700="Y", D700=TRUE),"Y","N")</f>
        <v/>
      </c>
      <c r="F700" t="inlineStr">
        <is>
          <t>ConTab_BOM_KP_Baseplates_1337</t>
        </is>
      </c>
      <c r="G700">
        <f>IF(E700="Y",F700,"")</f>
        <v/>
      </c>
      <c r="H700" s="87" t="inlineStr">
        <is>
          <t>5012-7_8-KP</t>
        </is>
      </c>
      <c r="I700" s="87" t="n"/>
      <c r="J700" s="87" t="n"/>
      <c r="K700" s="273" t="inlineStr">
        <is>
          <t>BaseplateSteel</t>
        </is>
      </c>
      <c r="L700" s="273" t="inlineStr">
        <is>
          <t>Baseplate_Steel</t>
        </is>
      </c>
      <c r="M700" s="273" t="inlineStr">
        <is>
          <t>Steel</t>
        </is>
      </c>
      <c r="N700" t="inlineStr">
        <is>
          <t>365T</t>
        </is>
      </c>
      <c r="O700" t="inlineStr">
        <is>
          <t>:No Drip Pan:Standard Drip Pan:</t>
        </is>
      </c>
      <c r="P700" s="235" t="inlineStr">
        <is>
          <t>Falk_T10_Grid</t>
        </is>
      </c>
      <c r="Q700" t="inlineStr">
        <is>
          <t>1070T10</t>
        </is>
      </c>
      <c r="R700" t="n">
        <v>96700748</v>
      </c>
      <c r="S700" s="233" t="inlineStr">
        <is>
          <t>B102224</t>
        </is>
      </c>
      <c r="T700" s="233" t="n">
        <v>1847</v>
      </c>
      <c r="U700" s="233" t="inlineStr">
        <is>
          <t>Priced</t>
        </is>
      </c>
      <c r="V700" s="273" t="inlineStr">
        <is>
          <t>LT028</t>
        </is>
      </c>
      <c r="W700" t="n">
        <v>265</v>
      </c>
    </row>
    <row r="701">
      <c r="B701" t="n">
        <v>1338</v>
      </c>
      <c r="C701">
        <f>IF(K701 = "BaseplateSteel","Y","N")</f>
        <v/>
      </c>
      <c r="D701">
        <f>OR(P701 = "Woods_Sureflex", P701 = "Falk_T10_Grid")</f>
        <v/>
      </c>
      <c r="E701">
        <f>IF(AND(C701="Y", D701=TRUE),"Y","N")</f>
        <v/>
      </c>
      <c r="F701" t="inlineStr">
        <is>
          <t>ConTab_BOM_KP_Baseplates_1338</t>
        </is>
      </c>
      <c r="G701">
        <f>IF(E701="Y",F701,"")</f>
        <v/>
      </c>
      <c r="H701" s="87" t="inlineStr">
        <is>
          <t>5012-7_8-KP</t>
        </is>
      </c>
      <c r="I701" s="87" t="n"/>
      <c r="J701" s="87" t="n"/>
      <c r="K701" s="273" t="inlineStr">
        <is>
          <t>BaseplateSteel</t>
        </is>
      </c>
      <c r="L701" s="273" t="inlineStr">
        <is>
          <t>Baseplate_Steel</t>
        </is>
      </c>
      <c r="M701" s="273" t="inlineStr">
        <is>
          <t>Steel</t>
        </is>
      </c>
      <c r="N701" t="inlineStr">
        <is>
          <t>364TS</t>
        </is>
      </c>
      <c r="O701" t="inlineStr">
        <is>
          <t>:No Drip Pan:Standard Drip Pan:</t>
        </is>
      </c>
      <c r="P701" s="235" t="inlineStr">
        <is>
          <t>Falk_T10_Grid</t>
        </is>
      </c>
      <c r="Q701" t="inlineStr">
        <is>
          <t>1050T10</t>
        </is>
      </c>
      <c r="R701" t="n">
        <v>96700749</v>
      </c>
      <c r="S701" s="233" t="inlineStr">
        <is>
          <t>B102225</t>
        </is>
      </c>
      <c r="T701" s="233" t="n">
        <v>1776</v>
      </c>
      <c r="U701" s="233" t="inlineStr">
        <is>
          <t>Priced</t>
        </is>
      </c>
      <c r="V701" s="273" t="inlineStr">
        <is>
          <t>LT028</t>
        </is>
      </c>
      <c r="W701" t="n">
        <v>265</v>
      </c>
    </row>
    <row r="702">
      <c r="B702" t="n">
        <v>1339</v>
      </c>
      <c r="C702">
        <f>IF(K702 = "BaseplateSteel","Y","N")</f>
        <v/>
      </c>
      <c r="D702">
        <f>OR(P702 = "Woods_Sureflex", P702 = "Falk_T10_Grid")</f>
        <v/>
      </c>
      <c r="E702">
        <f>IF(AND(C702="Y", D702=TRUE),"Y","N")</f>
        <v/>
      </c>
      <c r="F702" t="inlineStr">
        <is>
          <t>ConTab_BOM_KP_Baseplates_1339</t>
        </is>
      </c>
      <c r="G702">
        <f>IF(E702="Y",F702,"")</f>
        <v/>
      </c>
      <c r="H702" s="87" t="inlineStr">
        <is>
          <t>5012-7_8-KP</t>
        </is>
      </c>
      <c r="I702" s="87" t="n"/>
      <c r="J702" s="87" t="n"/>
      <c r="K702" s="273" t="inlineStr">
        <is>
          <t>BaseplateSteel</t>
        </is>
      </c>
      <c r="L702" s="273" t="inlineStr">
        <is>
          <t>Baseplate_Steel</t>
        </is>
      </c>
      <c r="M702" s="273" t="inlineStr">
        <is>
          <t>Steel</t>
        </is>
      </c>
      <c r="N702" t="inlineStr">
        <is>
          <t>365TS</t>
        </is>
      </c>
      <c r="O702" t="inlineStr">
        <is>
          <t>:No Drip Pan:Standard Drip Pan:</t>
        </is>
      </c>
      <c r="P702" s="235" t="inlineStr">
        <is>
          <t>Falk_T10_Grid</t>
        </is>
      </c>
      <c r="Q702" t="inlineStr">
        <is>
          <t>1050T10</t>
        </is>
      </c>
      <c r="R702" t="n">
        <v>96700749</v>
      </c>
      <c r="S702" s="233" t="inlineStr">
        <is>
          <t>B102225</t>
        </is>
      </c>
      <c r="T702" s="233" t="n">
        <v>1776</v>
      </c>
      <c r="U702" s="233" t="inlineStr">
        <is>
          <t>Priced</t>
        </is>
      </c>
      <c r="V702" s="273" t="inlineStr">
        <is>
          <t>LT028</t>
        </is>
      </c>
      <c r="W702" t="n">
        <v>265</v>
      </c>
    </row>
    <row r="703">
      <c r="B703" t="n">
        <v>1352</v>
      </c>
      <c r="C703">
        <f>IF(K703 = "BaseplateSteel","Y","N")</f>
        <v/>
      </c>
      <c r="D703">
        <f>OR(P703 = "Woods_Sureflex", P703 = "Falk_T10_Grid")</f>
        <v/>
      </c>
      <c r="E703">
        <f>IF(AND(C703="Y", D703=TRUE),"Y","N")</f>
        <v/>
      </c>
      <c r="F703" t="inlineStr">
        <is>
          <t>ConTab_BOM_KP_Baseplates_1352</t>
        </is>
      </c>
      <c r="G703">
        <f>IF(E703="Y",F703,"")</f>
        <v/>
      </c>
      <c r="H703" s="87" t="inlineStr">
        <is>
          <t>5012-7_8-KP</t>
        </is>
      </c>
      <c r="I703" s="87" t="n"/>
      <c r="J703" s="87" t="n"/>
      <c r="K703" s="273" t="inlineStr">
        <is>
          <t>BaseplateSteel</t>
        </is>
      </c>
      <c r="L703" s="273" t="inlineStr">
        <is>
          <t>Baseplate_Steel</t>
        </is>
      </c>
      <c r="M703" s="273" t="inlineStr">
        <is>
          <t>Steel</t>
        </is>
      </c>
      <c r="N703" t="inlineStr">
        <is>
          <t>213T</t>
        </is>
      </c>
      <c r="O703" t="inlineStr">
        <is>
          <t>:No Drip Pan:Standard Drip Pan:</t>
        </is>
      </c>
      <c r="P703" s="235" t="inlineStr">
        <is>
          <t>Woods_Spacer</t>
        </is>
      </c>
      <c r="Q703" t="inlineStr">
        <is>
          <t>Woods 6SC</t>
        </is>
      </c>
      <c r="R703" t="n">
        <v>96700750</v>
      </c>
      <c r="S703" s="233" t="inlineStr">
        <is>
          <t>B102232</t>
        </is>
      </c>
      <c r="T703" s="233" t="n">
        <v>1912</v>
      </c>
      <c r="U703" s="233" t="inlineStr">
        <is>
          <t>Priced</t>
        </is>
      </c>
      <c r="V703" s="273" t="inlineStr">
        <is>
          <t>LT028</t>
        </is>
      </c>
      <c r="W703" t="n">
        <v>70</v>
      </c>
    </row>
    <row r="704">
      <c r="B704" t="n">
        <v>1353</v>
      </c>
      <c r="C704">
        <f>IF(K704 = "BaseplateSteel","Y","N")</f>
        <v/>
      </c>
      <c r="D704">
        <f>OR(P704 = "Woods_Sureflex", P704 = "Falk_T10_Grid")</f>
        <v/>
      </c>
      <c r="E704">
        <f>IF(AND(C704="Y", D704=TRUE),"Y","N")</f>
        <v/>
      </c>
      <c r="F704" t="inlineStr">
        <is>
          <t>ConTab_BOM_KP_Baseplates_1353</t>
        </is>
      </c>
      <c r="G704">
        <f>IF(E704="Y",F704,"")</f>
        <v/>
      </c>
      <c r="H704" s="87" t="inlineStr">
        <is>
          <t>5012-7_8-KP</t>
        </is>
      </c>
      <c r="I704" s="87" t="n"/>
      <c r="J704" s="87" t="n"/>
      <c r="K704" s="273" t="inlineStr">
        <is>
          <t>BaseplateSteel</t>
        </is>
      </c>
      <c r="L704" s="273" t="inlineStr">
        <is>
          <t>Baseplate_Steel</t>
        </is>
      </c>
      <c r="M704" s="273" t="inlineStr">
        <is>
          <t>Steel</t>
        </is>
      </c>
      <c r="N704" t="inlineStr">
        <is>
          <t>215T</t>
        </is>
      </c>
      <c r="O704" t="inlineStr">
        <is>
          <t>:No Drip Pan:Standard Drip Pan:</t>
        </is>
      </c>
      <c r="P704" s="235" t="inlineStr">
        <is>
          <t>Woods_Spacer</t>
        </is>
      </c>
      <c r="Q704" t="inlineStr">
        <is>
          <t>Woods 6SC</t>
        </is>
      </c>
      <c r="R704" t="n">
        <v>96700750</v>
      </c>
      <c r="S704" s="233" t="inlineStr">
        <is>
          <t>B102232</t>
        </is>
      </c>
      <c r="T704" s="233" t="n">
        <v>1912</v>
      </c>
      <c r="U704" s="233" t="inlineStr">
        <is>
          <t>Priced</t>
        </is>
      </c>
      <c r="V704" s="273" t="inlineStr">
        <is>
          <t>LT028</t>
        </is>
      </c>
      <c r="W704" t="n">
        <v>70</v>
      </c>
    </row>
    <row r="705">
      <c r="B705" t="n">
        <v>1354</v>
      </c>
      <c r="C705">
        <f>IF(K705 = "BaseplateSteel","Y","N")</f>
        <v/>
      </c>
      <c r="D705">
        <f>OR(P705 = "Woods_Sureflex", P705 = "Falk_T10_Grid")</f>
        <v/>
      </c>
      <c r="E705">
        <f>IF(AND(C705="Y", D705=TRUE),"Y","N")</f>
        <v/>
      </c>
      <c r="F705" t="inlineStr">
        <is>
          <t>ConTab_BOM_KP_Baseplates_1354</t>
        </is>
      </c>
      <c r="G705">
        <f>IF(E705="Y",F705,"")</f>
        <v/>
      </c>
      <c r="H705" s="87" t="inlineStr">
        <is>
          <t>5012-7_8-KP</t>
        </is>
      </c>
      <c r="I705" s="87" t="n"/>
      <c r="J705" s="87" t="n"/>
      <c r="K705" s="273" t="inlineStr">
        <is>
          <t>BaseplateSteel</t>
        </is>
      </c>
      <c r="L705" s="273" t="inlineStr">
        <is>
          <t>Baseplate_Steel</t>
        </is>
      </c>
      <c r="M705" s="273" t="inlineStr">
        <is>
          <t>Steel</t>
        </is>
      </c>
      <c r="N705" t="inlineStr">
        <is>
          <t>254T</t>
        </is>
      </c>
      <c r="O705" t="inlineStr">
        <is>
          <t>:No Drip Pan:Standard Drip Pan:</t>
        </is>
      </c>
      <c r="P705" s="235" t="inlineStr">
        <is>
          <t>Woods_Spacer</t>
        </is>
      </c>
      <c r="Q705" t="inlineStr">
        <is>
          <t>Woods 8SC</t>
        </is>
      </c>
      <c r="R705" t="n">
        <v>96700751</v>
      </c>
      <c r="S705" s="233" t="inlineStr">
        <is>
          <t>B102233</t>
        </is>
      </c>
      <c r="T705" s="233" t="n">
        <v>1983</v>
      </c>
      <c r="U705" s="233" t="inlineStr">
        <is>
          <t>Priced</t>
        </is>
      </c>
      <c r="V705" s="273" t="inlineStr">
        <is>
          <t>LT028</t>
        </is>
      </c>
      <c r="W705" t="n">
        <v>135</v>
      </c>
    </row>
    <row r="706">
      <c r="B706" t="n">
        <v>1355</v>
      </c>
      <c r="C706">
        <f>IF(K706 = "BaseplateSteel","Y","N")</f>
        <v/>
      </c>
      <c r="D706">
        <f>OR(P706 = "Woods_Sureflex", P706 = "Falk_T10_Grid")</f>
        <v/>
      </c>
      <c r="E706">
        <f>IF(AND(C706="Y", D706=TRUE),"Y","N")</f>
        <v/>
      </c>
      <c r="F706" t="inlineStr">
        <is>
          <t>ConTab_BOM_KP_Baseplates_1355</t>
        </is>
      </c>
      <c r="G706">
        <f>IF(E706="Y",F706,"")</f>
        <v/>
      </c>
      <c r="H706" s="87" t="inlineStr">
        <is>
          <t>5012-7_8-KP</t>
        </is>
      </c>
      <c r="I706" s="87" t="n"/>
      <c r="J706" s="87" t="n"/>
      <c r="K706" s="273" t="inlineStr">
        <is>
          <t>BaseplateSteel</t>
        </is>
      </c>
      <c r="L706" s="273" t="inlineStr">
        <is>
          <t>Baseplate_Steel</t>
        </is>
      </c>
      <c r="M706" s="273" t="inlineStr">
        <is>
          <t>Steel</t>
        </is>
      </c>
      <c r="N706" t="inlineStr">
        <is>
          <t>256T</t>
        </is>
      </c>
      <c r="O706" t="inlineStr">
        <is>
          <t>:No Drip Pan:Standard Drip Pan:</t>
        </is>
      </c>
      <c r="P706" s="235" t="inlineStr">
        <is>
          <t>Woods_Spacer</t>
        </is>
      </c>
      <c r="Q706" t="inlineStr">
        <is>
          <t>Woods 8SC</t>
        </is>
      </c>
      <c r="R706" t="n">
        <v>96700751</v>
      </c>
      <c r="S706" s="233" t="inlineStr">
        <is>
          <t>B102233</t>
        </is>
      </c>
      <c r="T706" s="233" t="n">
        <v>1983</v>
      </c>
      <c r="U706" s="233" t="inlineStr">
        <is>
          <t>Priced</t>
        </is>
      </c>
      <c r="V706" s="273" t="inlineStr">
        <is>
          <t>LT028</t>
        </is>
      </c>
      <c r="W706" t="n">
        <v>135</v>
      </c>
    </row>
    <row r="707">
      <c r="B707" t="n">
        <v>1356</v>
      </c>
      <c r="C707">
        <f>IF(K707 = "BaseplateSteel","Y","N")</f>
        <v/>
      </c>
      <c r="D707">
        <f>OR(P707 = "Woods_Sureflex", P707 = "Falk_T10_Grid")</f>
        <v/>
      </c>
      <c r="E707">
        <f>IF(AND(C707="Y", D707=TRUE),"Y","N")</f>
        <v/>
      </c>
      <c r="F707" t="inlineStr">
        <is>
          <t>ConTab_BOM_KP_Baseplates_1356</t>
        </is>
      </c>
      <c r="G707">
        <f>IF(E707="Y",F707,"")</f>
        <v/>
      </c>
      <c r="H707" s="87" t="inlineStr">
        <is>
          <t>5012-7_8-KP</t>
        </is>
      </c>
      <c r="I707" s="87" t="n"/>
      <c r="J707" s="87" t="n"/>
      <c r="K707" s="273" t="inlineStr">
        <is>
          <t>BaseplateSteel</t>
        </is>
      </c>
      <c r="L707" s="273" t="inlineStr">
        <is>
          <t>Baseplate_Steel</t>
        </is>
      </c>
      <c r="M707" s="273" t="inlineStr">
        <is>
          <t>Steel</t>
        </is>
      </c>
      <c r="N707" t="inlineStr">
        <is>
          <t>284T</t>
        </is>
      </c>
      <c r="O707" t="inlineStr">
        <is>
          <t>:No Drip Pan:Standard Drip Pan:</t>
        </is>
      </c>
      <c r="P707" s="235" t="inlineStr">
        <is>
          <t>Woods_Spacer</t>
        </is>
      </c>
      <c r="Q707" t="inlineStr">
        <is>
          <t>Woods 9SC</t>
        </is>
      </c>
      <c r="R707" t="n">
        <v>96700752</v>
      </c>
      <c r="S707" s="233" t="inlineStr">
        <is>
          <t>B102234</t>
        </is>
      </c>
      <c r="T707" s="233" t="n">
        <v>2119</v>
      </c>
      <c r="U707" s="233" t="inlineStr">
        <is>
          <t>Priced</t>
        </is>
      </c>
      <c r="V707" s="273" t="inlineStr">
        <is>
          <t>LT028</t>
        </is>
      </c>
      <c r="W707" t="n">
        <v>200</v>
      </c>
    </row>
    <row r="708">
      <c r="B708" t="n">
        <v>1357</v>
      </c>
      <c r="C708">
        <f>IF(K708 = "BaseplateSteel","Y","N")</f>
        <v/>
      </c>
      <c r="D708">
        <f>OR(P708 = "Woods_Sureflex", P708 = "Falk_T10_Grid")</f>
        <v/>
      </c>
      <c r="E708">
        <f>IF(AND(C708="Y", D708=TRUE),"Y","N")</f>
        <v/>
      </c>
      <c r="F708" t="inlineStr">
        <is>
          <t>ConTab_BOM_KP_Baseplates_1357</t>
        </is>
      </c>
      <c r="G708">
        <f>IF(E708="Y",F708,"")</f>
        <v/>
      </c>
      <c r="H708" s="87" t="inlineStr">
        <is>
          <t>5012-7_8-KP</t>
        </is>
      </c>
      <c r="I708" s="87" t="n"/>
      <c r="J708" s="87" t="n"/>
      <c r="K708" s="273" t="inlineStr">
        <is>
          <t>BaseplateSteel</t>
        </is>
      </c>
      <c r="L708" s="273" t="inlineStr">
        <is>
          <t>Baseplate_Steel</t>
        </is>
      </c>
      <c r="M708" s="273" t="inlineStr">
        <is>
          <t>Steel</t>
        </is>
      </c>
      <c r="N708" t="inlineStr">
        <is>
          <t>286T</t>
        </is>
      </c>
      <c r="O708" t="inlineStr">
        <is>
          <t>:No Drip Pan:Standard Drip Pan:</t>
        </is>
      </c>
      <c r="P708" s="235" t="inlineStr">
        <is>
          <t>Woods_Spacer</t>
        </is>
      </c>
      <c r="Q708" t="inlineStr">
        <is>
          <t>Woods 9SC</t>
        </is>
      </c>
      <c r="R708" t="n">
        <v>96700752</v>
      </c>
      <c r="S708" s="233" t="inlineStr">
        <is>
          <t>B102234</t>
        </is>
      </c>
      <c r="T708" s="233" t="n">
        <v>2119</v>
      </c>
      <c r="U708" s="233" t="inlineStr">
        <is>
          <t>Priced</t>
        </is>
      </c>
      <c r="V708" s="273" t="inlineStr">
        <is>
          <t>LT028</t>
        </is>
      </c>
      <c r="W708" t="n">
        <v>200</v>
      </c>
    </row>
    <row r="709">
      <c r="B709" t="n">
        <v>1358</v>
      </c>
      <c r="C709">
        <f>IF(K709 = "BaseplateSteel","Y","N")</f>
        <v/>
      </c>
      <c r="D709">
        <f>OR(P709 = "Woods_Sureflex", P709 = "Falk_T10_Grid")</f>
        <v/>
      </c>
      <c r="E709">
        <f>IF(AND(C709="Y", D709=TRUE),"Y","N")</f>
        <v/>
      </c>
      <c r="F709" t="inlineStr">
        <is>
          <t>ConTab_BOM_KP_Baseplates_1358</t>
        </is>
      </c>
      <c r="G709">
        <f>IF(E709="Y",F709,"")</f>
        <v/>
      </c>
      <c r="H709" s="87" t="inlineStr">
        <is>
          <t>5012-7_8-KP</t>
        </is>
      </c>
      <c r="I709" s="87" t="n"/>
      <c r="J709" s="87" t="n"/>
      <c r="K709" s="273" t="inlineStr">
        <is>
          <t>BaseplateSteel</t>
        </is>
      </c>
      <c r="L709" s="273" t="inlineStr">
        <is>
          <t>Baseplate_Steel</t>
        </is>
      </c>
      <c r="M709" s="273" t="inlineStr">
        <is>
          <t>Steel</t>
        </is>
      </c>
      <c r="N709" t="inlineStr">
        <is>
          <t>324T</t>
        </is>
      </c>
      <c r="O709" t="inlineStr">
        <is>
          <t>:No Drip Pan:Standard Drip Pan:</t>
        </is>
      </c>
      <c r="P709" s="235" t="inlineStr">
        <is>
          <t>Woods_Spacer</t>
        </is>
      </c>
      <c r="Q709" t="inlineStr">
        <is>
          <t>Woods 10SC</t>
        </is>
      </c>
      <c r="R709" t="n">
        <v>96700753</v>
      </c>
      <c r="S709" s="233" t="inlineStr">
        <is>
          <t>B102235</t>
        </is>
      </c>
      <c r="T709" s="233" t="n">
        <v>2255</v>
      </c>
      <c r="U709" s="233" t="inlineStr">
        <is>
          <t>Priced</t>
        </is>
      </c>
      <c r="V709" s="273" t="inlineStr">
        <is>
          <t>LT028</t>
        </is>
      </c>
      <c r="W709" t="n">
        <v>240</v>
      </c>
    </row>
    <row r="710">
      <c r="B710" t="n">
        <v>1359</v>
      </c>
      <c r="C710">
        <f>IF(K710 = "BaseplateSteel","Y","N")</f>
        <v/>
      </c>
      <c r="D710">
        <f>OR(P710 = "Woods_Sureflex", P710 = "Falk_T10_Grid")</f>
        <v/>
      </c>
      <c r="E710">
        <f>IF(AND(C710="Y", D710=TRUE),"Y","N")</f>
        <v/>
      </c>
      <c r="F710" t="inlineStr">
        <is>
          <t>ConTab_BOM_KP_Baseplates_1359</t>
        </is>
      </c>
      <c r="G710">
        <f>IF(E710="Y",F710,"")</f>
        <v/>
      </c>
      <c r="H710" s="87" t="inlineStr">
        <is>
          <t>5012-7_8-KP</t>
        </is>
      </c>
      <c r="I710" s="87" t="n"/>
      <c r="J710" s="87" t="n"/>
      <c r="K710" s="273" t="inlineStr">
        <is>
          <t>BaseplateSteel</t>
        </is>
      </c>
      <c r="L710" s="273" t="inlineStr">
        <is>
          <t>Baseplate_Steel</t>
        </is>
      </c>
      <c r="M710" s="273" t="inlineStr">
        <is>
          <t>Steel</t>
        </is>
      </c>
      <c r="N710" t="inlineStr">
        <is>
          <t>326T</t>
        </is>
      </c>
      <c r="O710" t="inlineStr">
        <is>
          <t>:No Drip Pan:Standard Drip Pan:</t>
        </is>
      </c>
      <c r="P710" s="235" t="inlineStr">
        <is>
          <t>Woods_Spacer</t>
        </is>
      </c>
      <c r="Q710" t="inlineStr">
        <is>
          <t>Woods 10SC</t>
        </is>
      </c>
      <c r="R710" t="n">
        <v>96700753</v>
      </c>
      <c r="S710" s="233" t="inlineStr">
        <is>
          <t>B102235</t>
        </is>
      </c>
      <c r="T710" s="233" t="n">
        <v>2255</v>
      </c>
      <c r="U710" s="233" t="inlineStr">
        <is>
          <t>Priced</t>
        </is>
      </c>
      <c r="V710" s="273" t="inlineStr">
        <is>
          <t>LT028</t>
        </is>
      </c>
      <c r="W710" t="n">
        <v>240</v>
      </c>
    </row>
    <row r="711">
      <c r="B711" t="n">
        <v>1360</v>
      </c>
      <c r="C711">
        <f>IF(K711 = "BaseplateSteel","Y","N")</f>
        <v/>
      </c>
      <c r="D711">
        <f>OR(P711 = "Woods_Sureflex", P711 = "Falk_T10_Grid")</f>
        <v/>
      </c>
      <c r="E711">
        <f>IF(AND(C711="Y", D711=TRUE),"Y","N")</f>
        <v/>
      </c>
      <c r="F711" t="inlineStr">
        <is>
          <t>ConTab_BOM_KP_Baseplates_1360</t>
        </is>
      </c>
      <c r="G711">
        <f>IF(E711="Y",F711,"")</f>
        <v/>
      </c>
      <c r="H711" s="87" t="inlineStr">
        <is>
          <t>5012-7_8-KP</t>
        </is>
      </c>
      <c r="I711" s="87" t="n"/>
      <c r="J711" s="87" t="n"/>
      <c r="K711" s="273" t="inlineStr">
        <is>
          <t>BaseplateSteel</t>
        </is>
      </c>
      <c r="L711" s="273" t="inlineStr">
        <is>
          <t>Baseplate_Steel</t>
        </is>
      </c>
      <c r="M711" s="273" t="inlineStr">
        <is>
          <t>Steel</t>
        </is>
      </c>
      <c r="N711" t="inlineStr">
        <is>
          <t>364T</t>
        </is>
      </c>
      <c r="O711" t="inlineStr">
        <is>
          <t>:No Drip Pan:Standard Drip Pan:</t>
        </is>
      </c>
      <c r="P711" s="235" t="inlineStr">
        <is>
          <t>Woods_Spacer</t>
        </is>
      </c>
      <c r="Q711" t="inlineStr">
        <is>
          <t>Woods 11SC</t>
        </is>
      </c>
      <c r="R711" t="n">
        <v>96700754</v>
      </c>
      <c r="S711" s="233" t="inlineStr">
        <is>
          <t>B102236</t>
        </is>
      </c>
      <c r="T711" s="233" t="n">
        <v>2390</v>
      </c>
      <c r="U711" s="233" t="inlineStr">
        <is>
          <t>Priced</t>
        </is>
      </c>
      <c r="V711" s="273" t="inlineStr">
        <is>
          <t>LT028</t>
        </is>
      </c>
      <c r="W711" t="n">
        <v>265</v>
      </c>
    </row>
    <row r="712">
      <c r="B712" t="n">
        <v>1361</v>
      </c>
      <c r="C712">
        <f>IF(K712 = "BaseplateSteel","Y","N")</f>
        <v/>
      </c>
      <c r="D712">
        <f>OR(P712 = "Woods_Sureflex", P712 = "Falk_T10_Grid")</f>
        <v/>
      </c>
      <c r="E712">
        <f>IF(AND(C712="Y", D712=TRUE),"Y","N")</f>
        <v/>
      </c>
      <c r="F712" t="inlineStr">
        <is>
          <t>ConTab_BOM_KP_Baseplates_1361</t>
        </is>
      </c>
      <c r="G712">
        <f>IF(E712="Y",F712,"")</f>
        <v/>
      </c>
      <c r="H712" s="87" t="inlineStr">
        <is>
          <t>5012-7_8-KP</t>
        </is>
      </c>
      <c r="I712" s="87" t="n"/>
      <c r="J712" s="87" t="n"/>
      <c r="K712" s="273" t="inlineStr">
        <is>
          <t>BaseplateSteel</t>
        </is>
      </c>
      <c r="L712" s="273" t="inlineStr">
        <is>
          <t>Baseplate_Steel</t>
        </is>
      </c>
      <c r="M712" s="273" t="inlineStr">
        <is>
          <t>Steel</t>
        </is>
      </c>
      <c r="N712" t="inlineStr">
        <is>
          <t>365T</t>
        </is>
      </c>
      <c r="O712" t="inlineStr">
        <is>
          <t>:No Drip Pan:Standard Drip Pan:</t>
        </is>
      </c>
      <c r="P712" s="235" t="inlineStr">
        <is>
          <t>Woods_Spacer</t>
        </is>
      </c>
      <c r="Q712" t="inlineStr">
        <is>
          <t>Woods 11SC</t>
        </is>
      </c>
      <c r="R712" t="n">
        <v>96700754</v>
      </c>
      <c r="S712" s="233" t="inlineStr">
        <is>
          <t>B102236</t>
        </is>
      </c>
      <c r="T712" s="233" t="n">
        <v>2390</v>
      </c>
      <c r="U712" s="233" t="inlineStr">
        <is>
          <t>Priced</t>
        </is>
      </c>
      <c r="V712" s="273" t="inlineStr">
        <is>
          <t>LT028</t>
        </is>
      </c>
      <c r="W712" t="n">
        <v>265</v>
      </c>
    </row>
    <row r="713">
      <c r="B713" t="n">
        <v>1362</v>
      </c>
      <c r="C713">
        <f>IF(K713 = "BaseplateSteel","Y","N")</f>
        <v/>
      </c>
      <c r="D713">
        <f>OR(P713 = "Woods_Sureflex", P713 = "Falk_T10_Grid")</f>
        <v/>
      </c>
      <c r="E713">
        <f>IF(AND(C713="Y", D713=TRUE),"Y","N")</f>
        <v/>
      </c>
      <c r="F713" t="inlineStr">
        <is>
          <t>ConTab_BOM_KP_Baseplates_1362</t>
        </is>
      </c>
      <c r="G713">
        <f>IF(E713="Y",F713,"")</f>
        <v/>
      </c>
      <c r="H713" s="87" t="inlineStr">
        <is>
          <t>5012-7_8-KP</t>
        </is>
      </c>
      <c r="I713" s="87" t="n"/>
      <c r="J713" s="87" t="n"/>
      <c r="K713" s="273" t="inlineStr">
        <is>
          <t>BaseplateSteel</t>
        </is>
      </c>
      <c r="L713" s="273" t="inlineStr">
        <is>
          <t>Baseplate_Steel</t>
        </is>
      </c>
      <c r="M713" s="273" t="inlineStr">
        <is>
          <t>Steel</t>
        </is>
      </c>
      <c r="N713" t="inlineStr">
        <is>
          <t>213T</t>
        </is>
      </c>
      <c r="O713" t="inlineStr">
        <is>
          <t>:No Drip Pan:Standard Drip Pan:</t>
        </is>
      </c>
      <c r="P713" s="235" t="inlineStr">
        <is>
          <t>Falk_Spacer</t>
        </is>
      </c>
      <c r="Q713" t="inlineStr">
        <is>
          <t>1040T31</t>
        </is>
      </c>
      <c r="R713" t="n">
        <v>96700755</v>
      </c>
      <c r="S713" s="233" t="inlineStr">
        <is>
          <t>B102237</t>
        </is>
      </c>
      <c r="T713" s="233" t="n">
        <v>1912</v>
      </c>
      <c r="U713" s="233" t="inlineStr">
        <is>
          <t>Priced</t>
        </is>
      </c>
      <c r="V713" s="273" t="inlineStr">
        <is>
          <t>LT028</t>
        </is>
      </c>
      <c r="W713" t="n">
        <v>70</v>
      </c>
    </row>
    <row r="714">
      <c r="B714" t="n">
        <v>1363</v>
      </c>
      <c r="C714">
        <f>IF(K714 = "BaseplateSteel","Y","N")</f>
        <v/>
      </c>
      <c r="D714">
        <f>OR(P714 = "Woods_Sureflex", P714 = "Falk_T10_Grid")</f>
        <v/>
      </c>
      <c r="E714">
        <f>IF(AND(C714="Y", D714=TRUE),"Y","N")</f>
        <v/>
      </c>
      <c r="F714" t="inlineStr">
        <is>
          <t>ConTab_BOM_KP_Baseplates_1363</t>
        </is>
      </c>
      <c r="G714">
        <f>IF(E714="Y",F714,"")</f>
        <v/>
      </c>
      <c r="H714" s="87" t="inlineStr">
        <is>
          <t>5012-7_8-KP</t>
        </is>
      </c>
      <c r="I714" s="87" t="n"/>
      <c r="J714" s="87" t="n"/>
      <c r="K714" s="273" t="inlineStr">
        <is>
          <t>BaseplateSteel</t>
        </is>
      </c>
      <c r="L714" s="273" t="inlineStr">
        <is>
          <t>Baseplate_Steel</t>
        </is>
      </c>
      <c r="M714" s="273" t="inlineStr">
        <is>
          <t>Steel</t>
        </is>
      </c>
      <c r="N714" t="inlineStr">
        <is>
          <t>215T</t>
        </is>
      </c>
      <c r="O714" t="inlineStr">
        <is>
          <t>:No Drip Pan:Standard Drip Pan:</t>
        </is>
      </c>
      <c r="P714" s="235" t="inlineStr">
        <is>
          <t>Falk_Spacer</t>
        </is>
      </c>
      <c r="Q714" t="inlineStr">
        <is>
          <t>1040T31</t>
        </is>
      </c>
      <c r="R714" t="n">
        <v>96700755</v>
      </c>
      <c r="S714" s="233" t="inlineStr">
        <is>
          <t>B102237</t>
        </is>
      </c>
      <c r="T714" s="233" t="n">
        <v>1912</v>
      </c>
      <c r="U714" s="233" t="inlineStr">
        <is>
          <t>Priced</t>
        </is>
      </c>
      <c r="V714" s="273" t="inlineStr">
        <is>
          <t>LT028</t>
        </is>
      </c>
      <c r="W714" t="n">
        <v>70</v>
      </c>
    </row>
    <row r="715">
      <c r="B715" t="n">
        <v>1364</v>
      </c>
      <c r="C715">
        <f>IF(K715 = "BaseplateSteel","Y","N")</f>
        <v/>
      </c>
      <c r="D715">
        <f>OR(P715 = "Woods_Sureflex", P715 = "Falk_T10_Grid")</f>
        <v/>
      </c>
      <c r="E715">
        <f>IF(AND(C715="Y", D715=TRUE),"Y","N")</f>
        <v/>
      </c>
      <c r="F715" t="inlineStr">
        <is>
          <t>ConTab_BOM_KP_Baseplates_1364</t>
        </is>
      </c>
      <c r="G715">
        <f>IF(E715="Y",F715,"")</f>
        <v/>
      </c>
      <c r="H715" s="87" t="inlineStr">
        <is>
          <t>5012-7_8-KP</t>
        </is>
      </c>
      <c r="I715" s="87" t="n"/>
      <c r="J715" s="87" t="n"/>
      <c r="K715" s="273" t="inlineStr">
        <is>
          <t>BaseplateSteel</t>
        </is>
      </c>
      <c r="L715" s="273" t="inlineStr">
        <is>
          <t>Baseplate_Steel</t>
        </is>
      </c>
      <c r="M715" s="273" t="inlineStr">
        <is>
          <t>Steel</t>
        </is>
      </c>
      <c r="N715" t="inlineStr">
        <is>
          <t>254T</t>
        </is>
      </c>
      <c r="O715" t="inlineStr">
        <is>
          <t>:No Drip Pan:Standard Drip Pan:</t>
        </is>
      </c>
      <c r="P715" s="235" t="inlineStr">
        <is>
          <t>Falk_Spacer</t>
        </is>
      </c>
      <c r="Q715" t="inlineStr">
        <is>
          <t>1040T31</t>
        </is>
      </c>
      <c r="R715" t="n">
        <v>96700756</v>
      </c>
      <c r="S715" s="233" t="inlineStr">
        <is>
          <t>B102238</t>
        </is>
      </c>
      <c r="T715" s="233" t="n">
        <v>1983</v>
      </c>
      <c r="U715" s="233" t="inlineStr">
        <is>
          <t>Priced</t>
        </is>
      </c>
      <c r="V715" s="273" t="inlineStr">
        <is>
          <t>LT028</t>
        </is>
      </c>
      <c r="W715" t="n">
        <v>135</v>
      </c>
    </row>
    <row r="716">
      <c r="B716" t="n">
        <v>1365</v>
      </c>
      <c r="C716">
        <f>IF(K716 = "BaseplateSteel","Y","N")</f>
        <v/>
      </c>
      <c r="D716">
        <f>OR(P716 = "Woods_Sureflex", P716 = "Falk_T10_Grid")</f>
        <v/>
      </c>
      <c r="E716">
        <f>IF(AND(C716="Y", D716=TRUE),"Y","N")</f>
        <v/>
      </c>
      <c r="F716" t="inlineStr">
        <is>
          <t>ConTab_BOM_KP_Baseplates_1365</t>
        </is>
      </c>
      <c r="G716">
        <f>IF(E716="Y",F716,"")</f>
        <v/>
      </c>
      <c r="H716" s="87" t="inlineStr">
        <is>
          <t>5012-7_8-KP</t>
        </is>
      </c>
      <c r="I716" s="87" t="n"/>
      <c r="J716" s="87" t="n"/>
      <c r="K716" s="273" t="inlineStr">
        <is>
          <t>BaseplateSteel</t>
        </is>
      </c>
      <c r="L716" s="273" t="inlineStr">
        <is>
          <t>Baseplate_Steel</t>
        </is>
      </c>
      <c r="M716" s="273" t="inlineStr">
        <is>
          <t>Steel</t>
        </is>
      </c>
      <c r="N716" t="inlineStr">
        <is>
          <t>256T</t>
        </is>
      </c>
      <c r="O716" t="inlineStr">
        <is>
          <t>:No Drip Pan:Standard Drip Pan:</t>
        </is>
      </c>
      <c r="P716" s="235" t="inlineStr">
        <is>
          <t>Falk_Spacer</t>
        </is>
      </c>
      <c r="Q716" t="inlineStr">
        <is>
          <t>1040T31</t>
        </is>
      </c>
      <c r="R716" t="n">
        <v>96700756</v>
      </c>
      <c r="S716" s="233" t="inlineStr">
        <is>
          <t>B102238</t>
        </is>
      </c>
      <c r="T716" s="233" t="n">
        <v>1983</v>
      </c>
      <c r="U716" s="233" t="inlineStr">
        <is>
          <t>Priced</t>
        </is>
      </c>
      <c r="V716" s="273" t="inlineStr">
        <is>
          <t>LT028</t>
        </is>
      </c>
      <c r="W716" t="n">
        <v>135</v>
      </c>
    </row>
    <row r="717">
      <c r="B717" t="n">
        <v>1366</v>
      </c>
      <c r="C717">
        <f>IF(K717 = "BaseplateSteel","Y","N")</f>
        <v/>
      </c>
      <c r="D717">
        <f>OR(P717 = "Woods_Sureflex", P717 = "Falk_T10_Grid")</f>
        <v/>
      </c>
      <c r="E717">
        <f>IF(AND(C717="Y", D717=TRUE),"Y","N")</f>
        <v/>
      </c>
      <c r="F717" t="inlineStr">
        <is>
          <t>ConTab_BOM_KP_Baseplates_1366</t>
        </is>
      </c>
      <c r="G717">
        <f>IF(E717="Y",F717,"")</f>
        <v/>
      </c>
      <c r="H717" s="87" t="inlineStr">
        <is>
          <t>5012-7_8-KP</t>
        </is>
      </c>
      <c r="I717" s="87" t="n"/>
      <c r="J717" s="87" t="n"/>
      <c r="K717" s="273" t="inlineStr">
        <is>
          <t>BaseplateSteel</t>
        </is>
      </c>
      <c r="L717" s="273" t="inlineStr">
        <is>
          <t>Baseplate_Steel</t>
        </is>
      </c>
      <c r="M717" s="273" t="inlineStr">
        <is>
          <t>Steel</t>
        </is>
      </c>
      <c r="N717" t="inlineStr">
        <is>
          <t>284T</t>
        </is>
      </c>
      <c r="O717" t="inlineStr">
        <is>
          <t>:No Drip Pan:Standard Drip Pan:</t>
        </is>
      </c>
      <c r="P717" s="235" t="inlineStr">
        <is>
          <t>Falk_Spacer</t>
        </is>
      </c>
      <c r="Q717" t="inlineStr">
        <is>
          <t>1050T31</t>
        </is>
      </c>
      <c r="R717" t="n">
        <v>96700757</v>
      </c>
      <c r="S717" s="233" t="inlineStr">
        <is>
          <t>B102239</t>
        </is>
      </c>
      <c r="T717" s="233" t="n">
        <v>2119</v>
      </c>
      <c r="U717" s="233" t="inlineStr">
        <is>
          <t>Priced</t>
        </is>
      </c>
      <c r="V717" s="273" t="inlineStr">
        <is>
          <t>LT028</t>
        </is>
      </c>
      <c r="W717" t="n">
        <v>200</v>
      </c>
    </row>
    <row r="718">
      <c r="B718" t="n">
        <v>1367</v>
      </c>
      <c r="C718">
        <f>IF(K718 = "BaseplateSteel","Y","N")</f>
        <v/>
      </c>
      <c r="D718">
        <f>OR(P718 = "Woods_Sureflex", P718 = "Falk_T10_Grid")</f>
        <v/>
      </c>
      <c r="E718">
        <f>IF(AND(C718="Y", D718=TRUE),"Y","N")</f>
        <v/>
      </c>
      <c r="F718" t="inlineStr">
        <is>
          <t>ConTab_BOM_KP_Baseplates_1367</t>
        </is>
      </c>
      <c r="G718">
        <f>IF(E718="Y",F718,"")</f>
        <v/>
      </c>
      <c r="H718" s="87" t="inlineStr">
        <is>
          <t>5012-7_8-KP</t>
        </is>
      </c>
      <c r="I718" s="87" t="n"/>
      <c r="J718" s="87" t="n"/>
      <c r="K718" s="273" t="inlineStr">
        <is>
          <t>BaseplateSteel</t>
        </is>
      </c>
      <c r="L718" s="273" t="inlineStr">
        <is>
          <t>Baseplate_Steel</t>
        </is>
      </c>
      <c r="M718" s="273" t="inlineStr">
        <is>
          <t>Steel</t>
        </is>
      </c>
      <c r="N718" t="inlineStr">
        <is>
          <t>286T</t>
        </is>
      </c>
      <c r="O718" t="inlineStr">
        <is>
          <t>:No Drip Pan:Standard Drip Pan:</t>
        </is>
      </c>
      <c r="P718" s="235" t="inlineStr">
        <is>
          <t>Falk_Spacer</t>
        </is>
      </c>
      <c r="Q718" t="inlineStr">
        <is>
          <t>1050T31</t>
        </is>
      </c>
      <c r="R718" t="n">
        <v>96700757</v>
      </c>
      <c r="S718" s="233" t="inlineStr">
        <is>
          <t>B102239</t>
        </is>
      </c>
      <c r="T718" s="233" t="n">
        <v>2119</v>
      </c>
      <c r="U718" s="233" t="inlineStr">
        <is>
          <t>Priced</t>
        </is>
      </c>
      <c r="V718" s="273" t="inlineStr">
        <is>
          <t>LT028</t>
        </is>
      </c>
      <c r="W718" t="n">
        <v>200</v>
      </c>
    </row>
    <row r="719">
      <c r="B719" t="n">
        <v>1368</v>
      </c>
      <c r="C719">
        <f>IF(K719 = "BaseplateSteel","Y","N")</f>
        <v/>
      </c>
      <c r="D719">
        <f>OR(P719 = "Woods_Sureflex", P719 = "Falk_T10_Grid")</f>
        <v/>
      </c>
      <c r="E719">
        <f>IF(AND(C719="Y", D719=TRUE),"Y","N")</f>
        <v/>
      </c>
      <c r="F719" t="inlineStr">
        <is>
          <t>ConTab_BOM_KP_Baseplates_1368</t>
        </is>
      </c>
      <c r="G719">
        <f>IF(E719="Y",F719,"")</f>
        <v/>
      </c>
      <c r="H719" s="87" t="inlineStr">
        <is>
          <t>5012-7_8-KP</t>
        </is>
      </c>
      <c r="I719" s="87" t="n"/>
      <c r="J719" s="87" t="n"/>
      <c r="K719" s="273" t="inlineStr">
        <is>
          <t>BaseplateSteel</t>
        </is>
      </c>
      <c r="L719" s="273" t="inlineStr">
        <is>
          <t>Baseplate_Steel</t>
        </is>
      </c>
      <c r="M719" s="273" t="inlineStr">
        <is>
          <t>Steel</t>
        </is>
      </c>
      <c r="N719" t="inlineStr">
        <is>
          <t>324T</t>
        </is>
      </c>
      <c r="O719" t="inlineStr">
        <is>
          <t>:No Drip Pan:Standard Drip Pan:</t>
        </is>
      </c>
      <c r="P719" s="235" t="inlineStr">
        <is>
          <t>Falk_Spacer</t>
        </is>
      </c>
      <c r="Q719" t="inlineStr">
        <is>
          <t>1060T31</t>
        </is>
      </c>
      <c r="R719" t="n">
        <v>96700758</v>
      </c>
      <c r="S719" s="233" t="inlineStr">
        <is>
          <t>B102240</t>
        </is>
      </c>
      <c r="T719" s="233" t="n">
        <v>2255</v>
      </c>
      <c r="U719" s="233" t="inlineStr">
        <is>
          <t>Priced</t>
        </is>
      </c>
      <c r="V719" s="273" t="inlineStr">
        <is>
          <t>LT028</t>
        </is>
      </c>
      <c r="W719" t="n">
        <v>240</v>
      </c>
    </row>
    <row r="720">
      <c r="B720" t="n">
        <v>1369</v>
      </c>
      <c r="C720">
        <f>IF(K720 = "BaseplateSteel","Y","N")</f>
        <v/>
      </c>
      <c r="D720">
        <f>OR(P720 = "Woods_Sureflex", P720 = "Falk_T10_Grid")</f>
        <v/>
      </c>
      <c r="E720">
        <f>IF(AND(C720="Y", D720=TRUE),"Y","N")</f>
        <v/>
      </c>
      <c r="F720" t="inlineStr">
        <is>
          <t>ConTab_BOM_KP_Baseplates_1369</t>
        </is>
      </c>
      <c r="G720">
        <f>IF(E720="Y",F720,"")</f>
        <v/>
      </c>
      <c r="H720" s="87" t="inlineStr">
        <is>
          <t>5012-7_8-KP</t>
        </is>
      </c>
      <c r="I720" s="87" t="n"/>
      <c r="J720" s="87" t="n"/>
      <c r="K720" s="273" t="inlineStr">
        <is>
          <t>BaseplateSteel</t>
        </is>
      </c>
      <c r="L720" s="273" t="inlineStr">
        <is>
          <t>Baseplate_Steel</t>
        </is>
      </c>
      <c r="M720" s="273" t="inlineStr">
        <is>
          <t>Steel</t>
        </is>
      </c>
      <c r="N720" t="inlineStr">
        <is>
          <t>326T</t>
        </is>
      </c>
      <c r="O720" t="inlineStr">
        <is>
          <t>:No Drip Pan:Standard Drip Pan:</t>
        </is>
      </c>
      <c r="P720" s="235" t="inlineStr">
        <is>
          <t>Falk_Spacer</t>
        </is>
      </c>
      <c r="Q720" t="inlineStr">
        <is>
          <t>1060T31</t>
        </is>
      </c>
      <c r="R720" t="n">
        <v>96700758</v>
      </c>
      <c r="S720" s="233" t="inlineStr">
        <is>
          <t>B102240</t>
        </is>
      </c>
      <c r="T720" s="233" t="n">
        <v>2255</v>
      </c>
      <c r="U720" s="233" t="inlineStr">
        <is>
          <t>Priced</t>
        </is>
      </c>
      <c r="V720" s="273" t="inlineStr">
        <is>
          <t>LT028</t>
        </is>
      </c>
      <c r="W720" t="n">
        <v>240</v>
      </c>
    </row>
    <row r="721">
      <c r="B721" t="n">
        <v>1370</v>
      </c>
      <c r="C721">
        <f>IF(K721 = "BaseplateSteel","Y","N")</f>
        <v/>
      </c>
      <c r="D721">
        <f>OR(P721 = "Woods_Sureflex", P721 = "Falk_T10_Grid")</f>
        <v/>
      </c>
      <c r="E721">
        <f>IF(AND(C721="Y", D721=TRUE),"Y","N")</f>
        <v/>
      </c>
      <c r="F721" t="inlineStr">
        <is>
          <t>ConTab_BOM_KP_Baseplates_1370</t>
        </is>
      </c>
      <c r="G721">
        <f>IF(E721="Y",F721,"")</f>
        <v/>
      </c>
      <c r="H721" s="87" t="inlineStr">
        <is>
          <t>5012-7_8-KP</t>
        </is>
      </c>
      <c r="I721" s="87" t="n"/>
      <c r="J721" s="87" t="n"/>
      <c r="K721" s="273" t="inlineStr">
        <is>
          <t>BaseplateSteel</t>
        </is>
      </c>
      <c r="L721" s="273" t="inlineStr">
        <is>
          <t>Baseplate_Steel</t>
        </is>
      </c>
      <c r="M721" s="273" t="inlineStr">
        <is>
          <t>Steel</t>
        </is>
      </c>
      <c r="N721" t="inlineStr">
        <is>
          <t>364T</t>
        </is>
      </c>
      <c r="O721" t="inlineStr">
        <is>
          <t>:No Drip Pan:Standard Drip Pan:</t>
        </is>
      </c>
      <c r="P721" s="235" t="inlineStr">
        <is>
          <t>Falk_Spacer</t>
        </is>
      </c>
      <c r="Q721" t="inlineStr">
        <is>
          <t>1070T31</t>
        </is>
      </c>
      <c r="R721" t="n">
        <v>96700759</v>
      </c>
      <c r="S721" s="233" t="inlineStr">
        <is>
          <t>B102241</t>
        </is>
      </c>
      <c r="T721" s="233" t="n">
        <v>2390</v>
      </c>
      <c r="U721" s="233" t="inlineStr">
        <is>
          <t>Priced</t>
        </is>
      </c>
      <c r="V721" s="273" t="inlineStr">
        <is>
          <t>LT028</t>
        </is>
      </c>
      <c r="W721" t="n">
        <v>265</v>
      </c>
    </row>
    <row r="722">
      <c r="B722" t="n">
        <v>1371</v>
      </c>
      <c r="C722">
        <f>IF(K722 = "BaseplateSteel","Y","N")</f>
        <v/>
      </c>
      <c r="D722">
        <f>OR(P722 = "Woods_Sureflex", P722 = "Falk_T10_Grid")</f>
        <v/>
      </c>
      <c r="E722">
        <f>IF(AND(C722="Y", D722=TRUE),"Y","N")</f>
        <v/>
      </c>
      <c r="F722" t="inlineStr">
        <is>
          <t>ConTab_BOM_KP_Baseplates_1371</t>
        </is>
      </c>
      <c r="G722">
        <f>IF(E722="Y",F722,"")</f>
        <v/>
      </c>
      <c r="H722" s="87" t="inlineStr">
        <is>
          <t>5012-7_8-KP</t>
        </is>
      </c>
      <c r="I722" s="87" t="n"/>
      <c r="J722" s="87" t="n"/>
      <c r="K722" s="273" t="inlineStr">
        <is>
          <t>BaseplateSteel</t>
        </is>
      </c>
      <c r="L722" s="273" t="inlineStr">
        <is>
          <t>Baseplate_Steel</t>
        </is>
      </c>
      <c r="M722" s="273" t="inlineStr">
        <is>
          <t>Steel</t>
        </is>
      </c>
      <c r="N722" t="inlineStr">
        <is>
          <t>365T</t>
        </is>
      </c>
      <c r="O722" t="inlineStr">
        <is>
          <t>:No Drip Pan:Standard Drip Pan:</t>
        </is>
      </c>
      <c r="P722" s="235" t="inlineStr">
        <is>
          <t>Falk_Spacer</t>
        </is>
      </c>
      <c r="Q722" t="inlineStr">
        <is>
          <t>1070T31</t>
        </is>
      </c>
      <c r="R722" t="n">
        <v>96700759</v>
      </c>
      <c r="S722" s="233" t="inlineStr">
        <is>
          <t>B102241</t>
        </is>
      </c>
      <c r="T722" s="233" t="n">
        <v>2390</v>
      </c>
      <c r="U722" s="233" t="inlineStr">
        <is>
          <t>Priced</t>
        </is>
      </c>
      <c r="V722" s="273" t="inlineStr">
        <is>
          <t>LT028</t>
        </is>
      </c>
      <c r="W722" t="n">
        <v>265</v>
      </c>
    </row>
    <row r="723">
      <c r="B723" t="n">
        <v>1372</v>
      </c>
      <c r="C723">
        <f>IF(K723 = "BaseplateSteel","Y","N")</f>
        <v/>
      </c>
      <c r="D723">
        <f>OR(P723 = "Woods_Sureflex", P723 = "Falk_T10_Grid")</f>
        <v/>
      </c>
      <c r="E723">
        <f>IF(AND(C723="Y", D723=TRUE),"Y","N")</f>
        <v/>
      </c>
      <c r="F723" t="inlineStr">
        <is>
          <t>ConTab_BOM_KP_Baseplates_1372</t>
        </is>
      </c>
      <c r="G723">
        <f>IF(E723="Y",F723,"")</f>
        <v/>
      </c>
      <c r="H723" s="87" t="inlineStr">
        <is>
          <t>5012-7_8-KP</t>
        </is>
      </c>
      <c r="I723" s="87" t="n"/>
      <c r="J723" s="87" t="n"/>
      <c r="K723" s="273" t="inlineStr">
        <is>
          <t>BaseplateSteel</t>
        </is>
      </c>
      <c r="L723" s="273" t="inlineStr">
        <is>
          <t>Baseplate_Steel</t>
        </is>
      </c>
      <c r="M723" s="273" t="inlineStr">
        <is>
          <t>Steel</t>
        </is>
      </c>
      <c r="N723" t="inlineStr">
        <is>
          <t>364TS</t>
        </is>
      </c>
      <c r="O723" t="inlineStr">
        <is>
          <t>:No Drip Pan:Standard Drip Pan:</t>
        </is>
      </c>
      <c r="P723" s="235" t="inlineStr">
        <is>
          <t>Falk_Spacer</t>
        </is>
      </c>
      <c r="Q723" t="inlineStr">
        <is>
          <t>1050T31</t>
        </is>
      </c>
      <c r="R723" t="n">
        <v>96700760</v>
      </c>
      <c r="S723" s="233" t="inlineStr">
        <is>
          <t>B102242</t>
        </is>
      </c>
      <c r="T723" s="233" t="n">
        <v>2322</v>
      </c>
      <c r="U723" s="233" t="inlineStr">
        <is>
          <t>Priced</t>
        </is>
      </c>
      <c r="V723" s="273" t="inlineStr">
        <is>
          <t>LT028</t>
        </is>
      </c>
      <c r="W723" t="n">
        <v>265</v>
      </c>
    </row>
    <row r="724">
      <c r="B724" t="n">
        <v>1373</v>
      </c>
      <c r="C724">
        <f>IF(K724 = "BaseplateSteel","Y","N")</f>
        <v/>
      </c>
      <c r="D724">
        <f>OR(P724 = "Woods_Sureflex", P724 = "Falk_T10_Grid")</f>
        <v/>
      </c>
      <c r="E724">
        <f>IF(AND(C724="Y", D724=TRUE),"Y","N")</f>
        <v/>
      </c>
      <c r="F724" t="inlineStr">
        <is>
          <t>ConTab_BOM_KP_Baseplates_1373</t>
        </is>
      </c>
      <c r="G724">
        <f>IF(E724="Y",F724,"")</f>
        <v/>
      </c>
      <c r="H724" s="87" t="inlineStr">
        <is>
          <t>5012-7_8-KP</t>
        </is>
      </c>
      <c r="I724" s="87" t="n"/>
      <c r="J724" s="87" t="n"/>
      <c r="K724" s="273" t="inlineStr">
        <is>
          <t>BaseplateSteel</t>
        </is>
      </c>
      <c r="L724" s="273" t="inlineStr">
        <is>
          <t>Baseplate_Steel</t>
        </is>
      </c>
      <c r="M724" s="273" t="inlineStr">
        <is>
          <t>Steel</t>
        </is>
      </c>
      <c r="N724" t="inlineStr">
        <is>
          <t>365TS</t>
        </is>
      </c>
      <c r="O724" t="inlineStr">
        <is>
          <t>:No Drip Pan:Standard Drip Pan:</t>
        </is>
      </c>
      <c r="P724" s="235" t="inlineStr">
        <is>
          <t>Falk_Spacer</t>
        </is>
      </c>
      <c r="Q724" t="inlineStr">
        <is>
          <t>1050T31</t>
        </is>
      </c>
      <c r="R724" t="n">
        <v>96700760</v>
      </c>
      <c r="S724" s="233" t="inlineStr">
        <is>
          <t>B102242</t>
        </is>
      </c>
      <c r="T724" s="233" t="n">
        <v>2322</v>
      </c>
      <c r="U724" s="233" t="inlineStr">
        <is>
          <t>Priced</t>
        </is>
      </c>
      <c r="V724" s="273" t="inlineStr">
        <is>
          <t>LT028</t>
        </is>
      </c>
      <c r="W724" t="n">
        <v>265</v>
      </c>
    </row>
    <row r="725">
      <c r="B725" t="n">
        <v>1386</v>
      </c>
      <c r="C725">
        <f>IF(K725 = "BaseplateSteel","Y","N")</f>
        <v/>
      </c>
      <c r="D725">
        <f>OR(P725 = "Woods_Sureflex", P725 = "Falk_T10_Grid")</f>
        <v/>
      </c>
      <c r="E725">
        <f>IF(AND(C725="Y", D725=TRUE),"Y","N")</f>
        <v/>
      </c>
      <c r="F725" t="inlineStr">
        <is>
          <t>ConTab_BOM_KP_Baseplates_1386</t>
        </is>
      </c>
      <c r="G725">
        <f>IF(E725="Y",F725,"")</f>
        <v/>
      </c>
      <c r="H725" s="87" t="inlineStr">
        <is>
          <t>5012-7_8-KP</t>
        </is>
      </c>
      <c r="I725" s="87" t="n"/>
      <c r="J725" s="87" t="n"/>
      <c r="K725" s="273" t="inlineStr">
        <is>
          <t>BaseplateSteel</t>
        </is>
      </c>
      <c r="L725" s="273" t="inlineStr">
        <is>
          <t>Baseplate_Steel</t>
        </is>
      </c>
      <c r="M725" s="273" t="inlineStr">
        <is>
          <t>Steel</t>
        </is>
      </c>
      <c r="N725" t="inlineStr">
        <is>
          <t>213T</t>
        </is>
      </c>
      <c r="O725" t="inlineStr">
        <is>
          <t>:Extended Drip Pan:</t>
        </is>
      </c>
      <c r="P725" s="235" t="inlineStr">
        <is>
          <t>Woods_Sureflex</t>
        </is>
      </c>
      <c r="Q725" t="inlineStr">
        <is>
          <t>Woods 6S</t>
        </is>
      </c>
      <c r="R725" t="inlineStr">
        <is>
          <t>RTF</t>
        </is>
      </c>
      <c r="S725" s="233" t="inlineStr">
        <is>
          <t>B102249</t>
        </is>
      </c>
      <c r="T725" s="233" t="n">
        <v>1560</v>
      </c>
      <c r="U725" s="233" t="inlineStr">
        <is>
          <t>Priced</t>
        </is>
      </c>
      <c r="V725" s="273" t="inlineStr">
        <is>
          <t>LT028</t>
        </is>
      </c>
      <c r="W725" t="n">
        <v>70</v>
      </c>
    </row>
    <row r="726">
      <c r="B726" t="n">
        <v>1387</v>
      </c>
      <c r="C726">
        <f>IF(K726 = "BaseplateSteel","Y","N")</f>
        <v/>
      </c>
      <c r="D726">
        <f>OR(P726 = "Woods_Sureflex", P726 = "Falk_T10_Grid")</f>
        <v/>
      </c>
      <c r="E726">
        <f>IF(AND(C726="Y", D726=TRUE),"Y","N")</f>
        <v/>
      </c>
      <c r="F726" t="inlineStr">
        <is>
          <t>ConTab_BOM_KP_Baseplates_1387</t>
        </is>
      </c>
      <c r="G726">
        <f>IF(E726="Y",F726,"")</f>
        <v/>
      </c>
      <c r="H726" s="87" t="inlineStr">
        <is>
          <t>5012-7_8-KP</t>
        </is>
      </c>
      <c r="I726" s="87" t="n"/>
      <c r="J726" s="87" t="n"/>
      <c r="K726" s="273" t="inlineStr">
        <is>
          <t>BaseplateSteel</t>
        </is>
      </c>
      <c r="L726" s="273" t="inlineStr">
        <is>
          <t>Baseplate_Steel</t>
        </is>
      </c>
      <c r="M726" s="273" t="inlineStr">
        <is>
          <t>Steel</t>
        </is>
      </c>
      <c r="N726" t="inlineStr">
        <is>
          <t>215T</t>
        </is>
      </c>
      <c r="O726" t="inlineStr">
        <is>
          <t>:Extended Drip Pan:</t>
        </is>
      </c>
      <c r="P726" s="235" t="inlineStr">
        <is>
          <t>Woods_Sureflex</t>
        </is>
      </c>
      <c r="Q726" t="inlineStr">
        <is>
          <t>Woods 6S</t>
        </is>
      </c>
      <c r="R726" t="inlineStr">
        <is>
          <t>RTF</t>
        </is>
      </c>
      <c r="S726" s="233" t="inlineStr">
        <is>
          <t>B102249</t>
        </is>
      </c>
      <c r="T726" s="233" t="n">
        <v>1560</v>
      </c>
      <c r="U726" s="233" t="inlineStr">
        <is>
          <t>Priced</t>
        </is>
      </c>
      <c r="V726" s="273" t="inlineStr">
        <is>
          <t>LT028</t>
        </is>
      </c>
      <c r="W726" t="n">
        <v>70</v>
      </c>
    </row>
    <row r="727">
      <c r="B727" t="n">
        <v>1388</v>
      </c>
      <c r="C727">
        <f>IF(K727 = "BaseplateSteel","Y","N")</f>
        <v/>
      </c>
      <c r="D727">
        <f>OR(P727 = "Woods_Sureflex", P727 = "Falk_T10_Grid")</f>
        <v/>
      </c>
      <c r="E727">
        <f>IF(AND(C727="Y", D727=TRUE),"Y","N")</f>
        <v/>
      </c>
      <c r="F727" t="inlineStr">
        <is>
          <t>ConTab_BOM_KP_Baseplates_1388</t>
        </is>
      </c>
      <c r="G727">
        <f>IF(E727="Y",F727,"")</f>
        <v/>
      </c>
      <c r="H727" s="87" t="inlineStr">
        <is>
          <t>5012-7_8-KP</t>
        </is>
      </c>
      <c r="I727" s="87" t="n"/>
      <c r="J727" s="87" t="n"/>
      <c r="K727" s="273" t="inlineStr">
        <is>
          <t>BaseplateSteel</t>
        </is>
      </c>
      <c r="L727" s="273" t="inlineStr">
        <is>
          <t>Baseplate_Steel</t>
        </is>
      </c>
      <c r="M727" s="273" t="inlineStr">
        <is>
          <t>Steel</t>
        </is>
      </c>
      <c r="N727" t="inlineStr">
        <is>
          <t>254T</t>
        </is>
      </c>
      <c r="O727" t="inlineStr">
        <is>
          <t>:Extended Drip Pan:</t>
        </is>
      </c>
      <c r="P727" s="235" t="inlineStr">
        <is>
          <t>Woods_Sureflex</t>
        </is>
      </c>
      <c r="Q727" t="inlineStr">
        <is>
          <t>Woods 8S</t>
        </is>
      </c>
      <c r="R727" t="inlineStr">
        <is>
          <t>RTF</t>
        </is>
      </c>
      <c r="S727" s="233" t="inlineStr">
        <is>
          <t>B102250</t>
        </is>
      </c>
      <c r="T727" s="233" t="n">
        <v>1627</v>
      </c>
      <c r="U727" s="233" t="inlineStr">
        <is>
          <t>Priced</t>
        </is>
      </c>
      <c r="V727" s="273" t="inlineStr">
        <is>
          <t>LT028</t>
        </is>
      </c>
      <c r="W727" t="n">
        <v>135</v>
      </c>
    </row>
    <row r="728">
      <c r="B728" t="n">
        <v>1389</v>
      </c>
      <c r="C728">
        <f>IF(K728 = "BaseplateSteel","Y","N")</f>
        <v/>
      </c>
      <c r="D728">
        <f>OR(P728 = "Woods_Sureflex", P728 = "Falk_T10_Grid")</f>
        <v/>
      </c>
      <c r="E728">
        <f>IF(AND(C728="Y", D728=TRUE),"Y","N")</f>
        <v/>
      </c>
      <c r="F728" t="inlineStr">
        <is>
          <t>ConTab_BOM_KP_Baseplates_1389</t>
        </is>
      </c>
      <c r="G728">
        <f>IF(E728="Y",F728,"")</f>
        <v/>
      </c>
      <c r="H728" s="87" t="inlineStr">
        <is>
          <t>5012-7_8-KP</t>
        </is>
      </c>
      <c r="I728" s="87" t="n"/>
      <c r="J728" s="87" t="n"/>
      <c r="K728" s="273" t="inlineStr">
        <is>
          <t>BaseplateSteel</t>
        </is>
      </c>
      <c r="L728" s="273" t="inlineStr">
        <is>
          <t>Baseplate_Steel</t>
        </is>
      </c>
      <c r="M728" s="273" t="inlineStr">
        <is>
          <t>Steel</t>
        </is>
      </c>
      <c r="N728" t="inlineStr">
        <is>
          <t>256T</t>
        </is>
      </c>
      <c r="O728" t="inlineStr">
        <is>
          <t>:Extended Drip Pan:</t>
        </is>
      </c>
      <c r="P728" s="235" t="inlineStr">
        <is>
          <t>Woods_Sureflex</t>
        </is>
      </c>
      <c r="Q728" t="inlineStr">
        <is>
          <t>Woods 8S</t>
        </is>
      </c>
      <c r="R728" t="inlineStr">
        <is>
          <t>RTF</t>
        </is>
      </c>
      <c r="S728" s="233" t="inlineStr">
        <is>
          <t>B102250</t>
        </is>
      </c>
      <c r="T728" s="233" t="n">
        <v>1627</v>
      </c>
      <c r="U728" s="233" t="inlineStr">
        <is>
          <t>Priced</t>
        </is>
      </c>
      <c r="V728" s="273" t="inlineStr">
        <is>
          <t>LT028</t>
        </is>
      </c>
      <c r="W728" t="n">
        <v>135</v>
      </c>
    </row>
    <row r="729">
      <c r="B729" t="n">
        <v>1390</v>
      </c>
      <c r="C729">
        <f>IF(K729 = "BaseplateSteel","Y","N")</f>
        <v/>
      </c>
      <c r="D729">
        <f>OR(P729 = "Woods_Sureflex", P729 = "Falk_T10_Grid")</f>
        <v/>
      </c>
      <c r="E729">
        <f>IF(AND(C729="Y", D729=TRUE),"Y","N")</f>
        <v/>
      </c>
      <c r="F729" t="inlineStr">
        <is>
          <t>ConTab_BOM_KP_Baseplates_1390</t>
        </is>
      </c>
      <c r="G729">
        <f>IF(E729="Y",F729,"")</f>
        <v/>
      </c>
      <c r="H729" s="87" t="inlineStr">
        <is>
          <t>5012-7_8-KP</t>
        </is>
      </c>
      <c r="I729" s="87" t="n"/>
      <c r="J729" s="87" t="n"/>
      <c r="K729" s="273" t="inlineStr">
        <is>
          <t>BaseplateSteel</t>
        </is>
      </c>
      <c r="L729" s="273" t="inlineStr">
        <is>
          <t>Baseplate_Steel</t>
        </is>
      </c>
      <c r="M729" s="273" t="inlineStr">
        <is>
          <t>Steel</t>
        </is>
      </c>
      <c r="N729" t="inlineStr">
        <is>
          <t>284T</t>
        </is>
      </c>
      <c r="O729" t="inlineStr">
        <is>
          <t>:Extended Drip Pan:</t>
        </is>
      </c>
      <c r="P729" s="235" t="inlineStr">
        <is>
          <t>Woods_Sureflex</t>
        </is>
      </c>
      <c r="Q729" t="inlineStr">
        <is>
          <t>Woods 9S</t>
        </is>
      </c>
      <c r="R729" t="inlineStr">
        <is>
          <t>RTF</t>
        </is>
      </c>
      <c r="S729" s="233" t="inlineStr">
        <is>
          <t>B102251</t>
        </is>
      </c>
      <c r="T729" s="233" t="n">
        <v>1762</v>
      </c>
      <c r="U729" s="233" t="inlineStr">
        <is>
          <t>Priced</t>
        </is>
      </c>
      <c r="V729" s="273" t="inlineStr">
        <is>
          <t>LT028</t>
        </is>
      </c>
      <c r="W729" t="n">
        <v>200</v>
      </c>
    </row>
    <row r="730">
      <c r="B730" t="n">
        <v>1391</v>
      </c>
      <c r="C730">
        <f>IF(K730 = "BaseplateSteel","Y","N")</f>
        <v/>
      </c>
      <c r="D730">
        <f>OR(P730 = "Woods_Sureflex", P730 = "Falk_T10_Grid")</f>
        <v/>
      </c>
      <c r="E730">
        <f>IF(AND(C730="Y", D730=TRUE),"Y","N")</f>
        <v/>
      </c>
      <c r="F730" t="inlineStr">
        <is>
          <t>ConTab_BOM_KP_Baseplates_1391</t>
        </is>
      </c>
      <c r="G730">
        <f>IF(E730="Y",F730,"")</f>
        <v/>
      </c>
      <c r="H730" s="87" t="inlineStr">
        <is>
          <t>5012-7_8-KP</t>
        </is>
      </c>
      <c r="I730" s="87" t="n"/>
      <c r="J730" s="87" t="n"/>
      <c r="K730" s="273" t="inlineStr">
        <is>
          <t>BaseplateSteel</t>
        </is>
      </c>
      <c r="L730" s="273" t="inlineStr">
        <is>
          <t>Baseplate_Steel</t>
        </is>
      </c>
      <c r="M730" s="273" t="inlineStr">
        <is>
          <t>Steel</t>
        </is>
      </c>
      <c r="N730" t="inlineStr">
        <is>
          <t>286T</t>
        </is>
      </c>
      <c r="O730" t="inlineStr">
        <is>
          <t>:Extended Drip Pan:</t>
        </is>
      </c>
      <c r="P730" s="235" t="inlineStr">
        <is>
          <t>Woods_Sureflex</t>
        </is>
      </c>
      <c r="Q730" t="inlineStr">
        <is>
          <t>Woods 9S</t>
        </is>
      </c>
      <c r="R730" t="inlineStr">
        <is>
          <t>RTF</t>
        </is>
      </c>
      <c r="S730" s="233" t="inlineStr">
        <is>
          <t>B102251</t>
        </is>
      </c>
      <c r="T730" s="233" t="n">
        <v>1762</v>
      </c>
      <c r="U730" s="233" t="inlineStr">
        <is>
          <t>Priced</t>
        </is>
      </c>
      <c r="V730" s="273" t="inlineStr">
        <is>
          <t>LT028</t>
        </is>
      </c>
      <c r="W730" t="n">
        <v>200</v>
      </c>
    </row>
    <row r="731">
      <c r="B731" t="n">
        <v>1392</v>
      </c>
      <c r="C731">
        <f>IF(K731 = "BaseplateSteel","Y","N")</f>
        <v/>
      </c>
      <c r="D731">
        <f>OR(P731 = "Woods_Sureflex", P731 = "Falk_T10_Grid")</f>
        <v/>
      </c>
      <c r="E731">
        <f>IF(AND(C731="Y", D731=TRUE),"Y","N")</f>
        <v/>
      </c>
      <c r="F731" t="inlineStr">
        <is>
          <t>ConTab_BOM_KP_Baseplates_1392</t>
        </is>
      </c>
      <c r="G731">
        <f>IF(E731="Y",F731,"")</f>
        <v/>
      </c>
      <c r="H731" s="87" t="inlineStr">
        <is>
          <t>5012-7_8-KP</t>
        </is>
      </c>
      <c r="I731" s="87" t="n"/>
      <c r="J731" s="87" t="n"/>
      <c r="K731" s="273" t="inlineStr">
        <is>
          <t>BaseplateSteel</t>
        </is>
      </c>
      <c r="L731" s="273" t="inlineStr">
        <is>
          <t>Baseplate_Steel</t>
        </is>
      </c>
      <c r="M731" s="273" t="inlineStr">
        <is>
          <t>Steel</t>
        </is>
      </c>
      <c r="N731" t="inlineStr">
        <is>
          <t>324T</t>
        </is>
      </c>
      <c r="O731" t="inlineStr">
        <is>
          <t>:Extended Drip Pan:</t>
        </is>
      </c>
      <c r="P731" s="235" t="inlineStr">
        <is>
          <t>Woods_Sureflex</t>
        </is>
      </c>
      <c r="Q731" t="inlineStr">
        <is>
          <t>Woods 10S</t>
        </is>
      </c>
      <c r="R731" t="inlineStr">
        <is>
          <t>RTF</t>
        </is>
      </c>
      <c r="S731" s="233" t="inlineStr">
        <is>
          <t>B102253</t>
        </is>
      </c>
      <c r="T731" s="233" t="n">
        <v>1899</v>
      </c>
      <c r="U731" s="233" t="inlineStr">
        <is>
          <t>Priced</t>
        </is>
      </c>
      <c r="V731" s="273" t="inlineStr">
        <is>
          <t>LT028</t>
        </is>
      </c>
      <c r="W731" t="n">
        <v>240</v>
      </c>
    </row>
    <row r="732">
      <c r="B732" t="n">
        <v>1393</v>
      </c>
      <c r="C732">
        <f>IF(K732 = "BaseplateSteel","Y","N")</f>
        <v/>
      </c>
      <c r="D732">
        <f>OR(P732 = "Woods_Sureflex", P732 = "Falk_T10_Grid")</f>
        <v/>
      </c>
      <c r="E732">
        <f>IF(AND(C732="Y", D732=TRUE),"Y","N")</f>
        <v/>
      </c>
      <c r="F732" t="inlineStr">
        <is>
          <t>ConTab_BOM_KP_Baseplates_1393</t>
        </is>
      </c>
      <c r="G732">
        <f>IF(E732="Y",F732,"")</f>
        <v/>
      </c>
      <c r="H732" s="87" t="inlineStr">
        <is>
          <t>5012-7_8-KP</t>
        </is>
      </c>
      <c r="I732" s="87" t="n"/>
      <c r="J732" s="87" t="n"/>
      <c r="K732" s="273" t="inlineStr">
        <is>
          <t>BaseplateSteel</t>
        </is>
      </c>
      <c r="L732" s="273" t="inlineStr">
        <is>
          <t>Baseplate_Steel</t>
        </is>
      </c>
      <c r="M732" s="273" t="inlineStr">
        <is>
          <t>Steel</t>
        </is>
      </c>
      <c r="N732" t="inlineStr">
        <is>
          <t>326T</t>
        </is>
      </c>
      <c r="O732" t="inlineStr">
        <is>
          <t>:Extended Drip Pan:</t>
        </is>
      </c>
      <c r="P732" s="235" t="inlineStr">
        <is>
          <t>Woods_Sureflex</t>
        </is>
      </c>
      <c r="Q732" t="inlineStr">
        <is>
          <t>Woods 10S</t>
        </is>
      </c>
      <c r="R732" t="inlineStr">
        <is>
          <t>RTF</t>
        </is>
      </c>
      <c r="S732" s="233" t="inlineStr">
        <is>
          <t>B102253</t>
        </is>
      </c>
      <c r="T732" s="233" t="n">
        <v>1899</v>
      </c>
      <c r="U732" s="233" t="inlineStr">
        <is>
          <t>Priced</t>
        </is>
      </c>
      <c r="V732" s="273" t="inlineStr">
        <is>
          <t>LT028</t>
        </is>
      </c>
      <c r="W732" t="n">
        <v>240</v>
      </c>
    </row>
    <row r="733">
      <c r="B733" t="n">
        <v>1394</v>
      </c>
      <c r="C733">
        <f>IF(K733 = "BaseplateSteel","Y","N")</f>
        <v/>
      </c>
      <c r="D733">
        <f>OR(P733 = "Woods_Sureflex", P733 = "Falk_T10_Grid")</f>
        <v/>
      </c>
      <c r="E733">
        <f>IF(AND(C733="Y", D733=TRUE),"Y","N")</f>
        <v/>
      </c>
      <c r="F733" t="inlineStr">
        <is>
          <t>ConTab_BOM_KP_Baseplates_1394</t>
        </is>
      </c>
      <c r="G733">
        <f>IF(E733="Y",F733,"")</f>
        <v/>
      </c>
      <c r="H733" s="87" t="inlineStr">
        <is>
          <t>5012-7_8-KP</t>
        </is>
      </c>
      <c r="I733" s="87" t="n"/>
      <c r="J733" s="87" t="n"/>
      <c r="K733" s="273" t="inlineStr">
        <is>
          <t>BaseplateSteel</t>
        </is>
      </c>
      <c r="L733" s="273" t="inlineStr">
        <is>
          <t>Baseplate_Steel</t>
        </is>
      </c>
      <c r="M733" s="273" t="inlineStr">
        <is>
          <t>Steel</t>
        </is>
      </c>
      <c r="N733" t="inlineStr">
        <is>
          <t>364T</t>
        </is>
      </c>
      <c r="O733" t="inlineStr">
        <is>
          <t>:Extended Drip Pan:</t>
        </is>
      </c>
      <c r="P733" s="235" t="inlineStr">
        <is>
          <t>Woods_Sureflex</t>
        </is>
      </c>
      <c r="Q733" t="inlineStr">
        <is>
          <t>Woods 11S</t>
        </is>
      </c>
      <c r="R733" t="inlineStr">
        <is>
          <t>RTF</t>
        </is>
      </c>
      <c r="S733" s="233" t="inlineStr">
        <is>
          <t>B102255</t>
        </is>
      </c>
      <c r="T733" s="233" t="n">
        <v>2035</v>
      </c>
      <c r="U733" s="233" t="inlineStr">
        <is>
          <t>Priced</t>
        </is>
      </c>
      <c r="V733" s="273" t="inlineStr">
        <is>
          <t>LT028</t>
        </is>
      </c>
      <c r="W733" t="n">
        <v>265</v>
      </c>
    </row>
    <row r="734">
      <c r="B734" t="n">
        <v>1395</v>
      </c>
      <c r="C734">
        <f>IF(K734 = "BaseplateSteel","Y","N")</f>
        <v/>
      </c>
      <c r="D734">
        <f>OR(P734 = "Woods_Sureflex", P734 = "Falk_T10_Grid")</f>
        <v/>
      </c>
      <c r="E734">
        <f>IF(AND(C734="Y", D734=TRUE),"Y","N")</f>
        <v/>
      </c>
      <c r="F734" t="inlineStr">
        <is>
          <t>ConTab_BOM_KP_Baseplates_1395</t>
        </is>
      </c>
      <c r="G734">
        <f>IF(E734="Y",F734,"")</f>
        <v/>
      </c>
      <c r="H734" s="87" t="inlineStr">
        <is>
          <t>5012-7_8-KP</t>
        </is>
      </c>
      <c r="I734" s="87" t="n"/>
      <c r="J734" s="87" t="n"/>
      <c r="K734" s="273" t="inlineStr">
        <is>
          <t>BaseplateSteel</t>
        </is>
      </c>
      <c r="L734" s="273" t="inlineStr">
        <is>
          <t>Baseplate_Steel</t>
        </is>
      </c>
      <c r="M734" s="273" t="inlineStr">
        <is>
          <t>Steel</t>
        </is>
      </c>
      <c r="N734" t="inlineStr">
        <is>
          <t>365T</t>
        </is>
      </c>
      <c r="O734" t="inlineStr">
        <is>
          <t>:Extended Drip Pan:</t>
        </is>
      </c>
      <c r="P734" s="235" t="inlineStr">
        <is>
          <t>Woods_Sureflex</t>
        </is>
      </c>
      <c r="Q734" t="inlineStr">
        <is>
          <t>Woods 11S</t>
        </is>
      </c>
      <c r="R734" t="inlineStr">
        <is>
          <t>RTF</t>
        </is>
      </c>
      <c r="S734" s="233" t="inlineStr">
        <is>
          <t>B102255</t>
        </is>
      </c>
      <c r="T734" s="233" t="n">
        <v>2035</v>
      </c>
      <c r="U734" s="233" t="inlineStr">
        <is>
          <t>Priced</t>
        </is>
      </c>
      <c r="V734" s="273" t="inlineStr">
        <is>
          <t>LT028</t>
        </is>
      </c>
      <c r="W734" t="n">
        <v>265</v>
      </c>
    </row>
    <row r="735">
      <c r="B735" t="n">
        <v>1396</v>
      </c>
      <c r="C735">
        <f>IF(K735 = "BaseplateSteel","Y","N")</f>
        <v/>
      </c>
      <c r="D735">
        <f>OR(P735 = "Woods_Sureflex", P735 = "Falk_T10_Grid")</f>
        <v/>
      </c>
      <c r="E735">
        <f>IF(AND(C735="Y", D735=TRUE),"Y","N")</f>
        <v/>
      </c>
      <c r="F735" t="inlineStr">
        <is>
          <t>ConTab_BOM_KP_Baseplates_1396</t>
        </is>
      </c>
      <c r="G735">
        <f>IF(E735="Y",F735,"")</f>
        <v/>
      </c>
      <c r="H735" s="87" t="inlineStr">
        <is>
          <t>5012-7_8-KP</t>
        </is>
      </c>
      <c r="I735" s="87" t="n"/>
      <c r="J735" s="87" t="n"/>
      <c r="K735" s="273" t="inlineStr">
        <is>
          <t>BaseplateSteel</t>
        </is>
      </c>
      <c r="L735" s="273" t="inlineStr">
        <is>
          <t>Baseplate_Steel</t>
        </is>
      </c>
      <c r="M735" s="273" t="inlineStr">
        <is>
          <t>Steel</t>
        </is>
      </c>
      <c r="N735" t="inlineStr">
        <is>
          <t>213T</t>
        </is>
      </c>
      <c r="O735" t="inlineStr">
        <is>
          <t>:Extended Drip Pan:</t>
        </is>
      </c>
      <c r="P735" s="235" t="inlineStr">
        <is>
          <t>Falk_T10_Grid</t>
        </is>
      </c>
      <c r="Q735" t="inlineStr">
        <is>
          <t>1040T10</t>
        </is>
      </c>
      <c r="R735" t="inlineStr">
        <is>
          <t>RTF</t>
        </is>
      </c>
      <c r="S735" s="233" t="inlineStr">
        <is>
          <t>B102256</t>
        </is>
      </c>
      <c r="T735" s="233" t="n">
        <v>1560</v>
      </c>
      <c r="U735" s="233" t="inlineStr">
        <is>
          <t>Priced</t>
        </is>
      </c>
      <c r="V735" s="273" t="inlineStr">
        <is>
          <t>LT028</t>
        </is>
      </c>
      <c r="W735" t="n">
        <v>70</v>
      </c>
    </row>
    <row r="736">
      <c r="B736" t="n">
        <v>1397</v>
      </c>
      <c r="C736">
        <f>IF(K736 = "BaseplateSteel","Y","N")</f>
        <v/>
      </c>
      <c r="D736">
        <f>OR(P736 = "Woods_Sureflex", P736 = "Falk_T10_Grid")</f>
        <v/>
      </c>
      <c r="E736">
        <f>IF(AND(C736="Y", D736=TRUE),"Y","N")</f>
        <v/>
      </c>
      <c r="F736" t="inlineStr">
        <is>
          <t>ConTab_BOM_KP_Baseplates_1397</t>
        </is>
      </c>
      <c r="G736">
        <f>IF(E736="Y",F736,"")</f>
        <v/>
      </c>
      <c r="H736" s="87" t="inlineStr">
        <is>
          <t>5012-7_8-KP</t>
        </is>
      </c>
      <c r="I736" s="87" t="n"/>
      <c r="J736" s="87" t="n"/>
      <c r="K736" s="273" t="inlineStr">
        <is>
          <t>BaseplateSteel</t>
        </is>
      </c>
      <c r="L736" s="273" t="inlineStr">
        <is>
          <t>Baseplate_Steel</t>
        </is>
      </c>
      <c r="M736" s="273" t="inlineStr">
        <is>
          <t>Steel</t>
        </is>
      </c>
      <c r="N736" t="inlineStr">
        <is>
          <t>215T</t>
        </is>
      </c>
      <c r="O736" t="inlineStr">
        <is>
          <t>:Extended Drip Pan:</t>
        </is>
      </c>
      <c r="P736" s="235" t="inlineStr">
        <is>
          <t>Falk_T10_Grid</t>
        </is>
      </c>
      <c r="Q736" t="inlineStr">
        <is>
          <t>1040T10</t>
        </is>
      </c>
      <c r="R736" t="inlineStr">
        <is>
          <t>RTF</t>
        </is>
      </c>
      <c r="S736" s="233" t="inlineStr">
        <is>
          <t>B102256</t>
        </is>
      </c>
      <c r="T736" s="233" t="n">
        <v>1560</v>
      </c>
      <c r="U736" s="233" t="inlineStr">
        <is>
          <t>Priced</t>
        </is>
      </c>
      <c r="V736" s="273" t="inlineStr">
        <is>
          <t>LT028</t>
        </is>
      </c>
      <c r="W736" t="n">
        <v>70</v>
      </c>
    </row>
    <row r="737">
      <c r="B737" t="n">
        <v>1398</v>
      </c>
      <c r="C737">
        <f>IF(K737 = "BaseplateSteel","Y","N")</f>
        <v/>
      </c>
      <c r="D737">
        <f>OR(P737 = "Woods_Sureflex", P737 = "Falk_T10_Grid")</f>
        <v/>
      </c>
      <c r="E737">
        <f>IF(AND(C737="Y", D737=TRUE),"Y","N")</f>
        <v/>
      </c>
      <c r="F737" t="inlineStr">
        <is>
          <t>ConTab_BOM_KP_Baseplates_1398</t>
        </is>
      </c>
      <c r="G737">
        <f>IF(E737="Y",F737,"")</f>
        <v/>
      </c>
      <c r="H737" s="87" t="inlineStr">
        <is>
          <t>5012-7_8-KP</t>
        </is>
      </c>
      <c r="I737" s="87" t="n"/>
      <c r="J737" s="87" t="n"/>
      <c r="K737" s="273" t="inlineStr">
        <is>
          <t>BaseplateSteel</t>
        </is>
      </c>
      <c r="L737" s="273" t="inlineStr">
        <is>
          <t>Baseplate_Steel</t>
        </is>
      </c>
      <c r="M737" s="273" t="inlineStr">
        <is>
          <t>Steel</t>
        </is>
      </c>
      <c r="N737" t="inlineStr">
        <is>
          <t>254T</t>
        </is>
      </c>
      <c r="O737" t="inlineStr">
        <is>
          <t>:Extended Drip Pan:</t>
        </is>
      </c>
      <c r="P737" s="235" t="inlineStr">
        <is>
          <t>Falk_T10_Grid</t>
        </is>
      </c>
      <c r="Q737" t="inlineStr">
        <is>
          <t>1040T10</t>
        </is>
      </c>
      <c r="R737" t="inlineStr">
        <is>
          <t>RTF</t>
        </is>
      </c>
      <c r="S737" s="233" t="inlineStr">
        <is>
          <t>B102257</t>
        </is>
      </c>
      <c r="T737" s="233" t="n">
        <v>1627</v>
      </c>
      <c r="U737" s="233" t="inlineStr">
        <is>
          <t>Priced</t>
        </is>
      </c>
      <c r="V737" s="273" t="inlineStr">
        <is>
          <t>LT028</t>
        </is>
      </c>
      <c r="W737" t="n">
        <v>135</v>
      </c>
    </row>
    <row r="738">
      <c r="B738" t="n">
        <v>1399</v>
      </c>
      <c r="C738">
        <f>IF(K738 = "BaseplateSteel","Y","N")</f>
        <v/>
      </c>
      <c r="D738">
        <f>OR(P738 = "Woods_Sureflex", P738 = "Falk_T10_Grid")</f>
        <v/>
      </c>
      <c r="E738">
        <f>IF(AND(C738="Y", D738=TRUE),"Y","N")</f>
        <v/>
      </c>
      <c r="F738" t="inlineStr">
        <is>
          <t>ConTab_BOM_KP_Baseplates_1399</t>
        </is>
      </c>
      <c r="G738">
        <f>IF(E738="Y",F738,"")</f>
        <v/>
      </c>
      <c r="H738" s="87" t="inlineStr">
        <is>
          <t>5012-7_8-KP</t>
        </is>
      </c>
      <c r="I738" s="87" t="n"/>
      <c r="J738" s="87" t="n"/>
      <c r="K738" s="273" t="inlineStr">
        <is>
          <t>BaseplateSteel</t>
        </is>
      </c>
      <c r="L738" s="273" t="inlineStr">
        <is>
          <t>Baseplate_Steel</t>
        </is>
      </c>
      <c r="M738" s="273" t="inlineStr">
        <is>
          <t>Steel</t>
        </is>
      </c>
      <c r="N738" t="inlineStr">
        <is>
          <t>256T</t>
        </is>
      </c>
      <c r="O738" t="inlineStr">
        <is>
          <t>:Extended Drip Pan:</t>
        </is>
      </c>
      <c r="P738" s="235" t="inlineStr">
        <is>
          <t>Falk_T10_Grid</t>
        </is>
      </c>
      <c r="Q738" t="inlineStr">
        <is>
          <t>1040T10</t>
        </is>
      </c>
      <c r="R738" t="inlineStr">
        <is>
          <t>RTF</t>
        </is>
      </c>
      <c r="S738" s="233" t="inlineStr">
        <is>
          <t>B102257</t>
        </is>
      </c>
      <c r="T738" s="233" t="n">
        <v>1627</v>
      </c>
      <c r="U738" s="233" t="inlineStr">
        <is>
          <t>Priced</t>
        </is>
      </c>
      <c r="V738" s="273" t="inlineStr">
        <is>
          <t>LT028</t>
        </is>
      </c>
      <c r="W738" t="n">
        <v>135</v>
      </c>
    </row>
    <row r="739">
      <c r="B739" t="n">
        <v>1400</v>
      </c>
      <c r="C739">
        <f>IF(K739 = "BaseplateSteel","Y","N")</f>
        <v/>
      </c>
      <c r="D739">
        <f>OR(P739 = "Woods_Sureflex", P739 = "Falk_T10_Grid")</f>
        <v/>
      </c>
      <c r="E739">
        <f>IF(AND(C739="Y", D739=TRUE),"Y","N")</f>
        <v/>
      </c>
      <c r="F739" t="inlineStr">
        <is>
          <t>ConTab_BOM_KP_Baseplates_1400</t>
        </is>
      </c>
      <c r="G739">
        <f>IF(E739="Y",F739,"")</f>
        <v/>
      </c>
      <c r="H739" s="87" t="inlineStr">
        <is>
          <t>5012-7_8-KP</t>
        </is>
      </c>
      <c r="I739" s="87" t="n"/>
      <c r="J739" s="87" t="n"/>
      <c r="K739" s="273" t="inlineStr">
        <is>
          <t>BaseplateSteel</t>
        </is>
      </c>
      <c r="L739" s="273" t="inlineStr">
        <is>
          <t>Baseplate_Steel</t>
        </is>
      </c>
      <c r="M739" s="273" t="inlineStr">
        <is>
          <t>Steel</t>
        </is>
      </c>
      <c r="N739" t="inlineStr">
        <is>
          <t>284T</t>
        </is>
      </c>
      <c r="O739" t="inlineStr">
        <is>
          <t>:Extended Drip Pan:</t>
        </is>
      </c>
      <c r="P739" s="235" t="inlineStr">
        <is>
          <t>Falk_T10_Grid</t>
        </is>
      </c>
      <c r="Q739" t="inlineStr">
        <is>
          <t>1050T10</t>
        </is>
      </c>
      <c r="R739" t="inlineStr">
        <is>
          <t>RTF</t>
        </is>
      </c>
      <c r="S739" s="233" t="inlineStr">
        <is>
          <t>B102258</t>
        </is>
      </c>
      <c r="T739" s="233" t="n">
        <v>1762</v>
      </c>
      <c r="U739" s="233" t="inlineStr">
        <is>
          <t>Priced</t>
        </is>
      </c>
      <c r="V739" s="273" t="inlineStr">
        <is>
          <t>LT028</t>
        </is>
      </c>
      <c r="W739" t="n">
        <v>200</v>
      </c>
    </row>
    <row r="740">
      <c r="B740" t="n">
        <v>1401</v>
      </c>
      <c r="C740">
        <f>IF(K740 = "BaseplateSteel","Y","N")</f>
        <v/>
      </c>
      <c r="D740">
        <f>OR(P740 = "Woods_Sureflex", P740 = "Falk_T10_Grid")</f>
        <v/>
      </c>
      <c r="E740">
        <f>IF(AND(C740="Y", D740=TRUE),"Y","N")</f>
        <v/>
      </c>
      <c r="F740" t="inlineStr">
        <is>
          <t>ConTab_BOM_KP_Baseplates_1401</t>
        </is>
      </c>
      <c r="G740">
        <f>IF(E740="Y",F740,"")</f>
        <v/>
      </c>
      <c r="H740" s="87" t="inlineStr">
        <is>
          <t>5012-7_8-KP</t>
        </is>
      </c>
      <c r="I740" s="87" t="n"/>
      <c r="J740" s="87" t="n"/>
      <c r="K740" s="273" t="inlineStr">
        <is>
          <t>BaseplateSteel</t>
        </is>
      </c>
      <c r="L740" s="273" t="inlineStr">
        <is>
          <t>Baseplate_Steel</t>
        </is>
      </c>
      <c r="M740" s="273" t="inlineStr">
        <is>
          <t>Steel</t>
        </is>
      </c>
      <c r="N740" t="inlineStr">
        <is>
          <t>286T</t>
        </is>
      </c>
      <c r="O740" t="inlineStr">
        <is>
          <t>:Extended Drip Pan:</t>
        </is>
      </c>
      <c r="P740" s="235" t="inlineStr">
        <is>
          <t>Falk_T10_Grid</t>
        </is>
      </c>
      <c r="Q740" t="inlineStr">
        <is>
          <t>1050T10</t>
        </is>
      </c>
      <c r="R740" t="inlineStr">
        <is>
          <t>RTF</t>
        </is>
      </c>
      <c r="S740" s="233" t="inlineStr">
        <is>
          <t>B102258</t>
        </is>
      </c>
      <c r="T740" s="233" t="n">
        <v>1762</v>
      </c>
      <c r="U740" s="233" t="inlineStr">
        <is>
          <t>Priced</t>
        </is>
      </c>
      <c r="V740" s="273" t="inlineStr">
        <is>
          <t>LT028</t>
        </is>
      </c>
      <c r="W740" t="n">
        <v>200</v>
      </c>
    </row>
    <row r="741">
      <c r="B741" t="n">
        <v>1402</v>
      </c>
      <c r="C741">
        <f>IF(K741 = "BaseplateSteel","Y","N")</f>
        <v/>
      </c>
      <c r="D741">
        <f>OR(P741 = "Woods_Sureflex", P741 = "Falk_T10_Grid")</f>
        <v/>
      </c>
      <c r="E741">
        <f>IF(AND(C741="Y", D741=TRUE),"Y","N")</f>
        <v/>
      </c>
      <c r="F741" t="inlineStr">
        <is>
          <t>ConTab_BOM_KP_Baseplates_1402</t>
        </is>
      </c>
      <c r="G741">
        <f>IF(E741="Y",F741,"")</f>
        <v/>
      </c>
      <c r="H741" s="87" t="inlineStr">
        <is>
          <t>5012-7_8-KP</t>
        </is>
      </c>
      <c r="I741" s="87" t="n"/>
      <c r="J741" s="87" t="n"/>
      <c r="K741" s="273" t="inlineStr">
        <is>
          <t>BaseplateSteel</t>
        </is>
      </c>
      <c r="L741" s="273" t="inlineStr">
        <is>
          <t>Baseplate_Steel</t>
        </is>
      </c>
      <c r="M741" s="273" t="inlineStr">
        <is>
          <t>Steel</t>
        </is>
      </c>
      <c r="N741" t="inlineStr">
        <is>
          <t>324T</t>
        </is>
      </c>
      <c r="O741" t="inlineStr">
        <is>
          <t>:Extended Drip Pan:</t>
        </is>
      </c>
      <c r="P741" s="235" t="inlineStr">
        <is>
          <t>Falk_T10_Grid</t>
        </is>
      </c>
      <c r="Q741" t="inlineStr">
        <is>
          <t>1060T10</t>
        </is>
      </c>
      <c r="R741" t="inlineStr">
        <is>
          <t>RTF</t>
        </is>
      </c>
      <c r="S741" s="233" t="inlineStr">
        <is>
          <t>B102260</t>
        </is>
      </c>
      <c r="T741" s="233" t="n">
        <v>1899</v>
      </c>
      <c r="U741" s="233" t="inlineStr">
        <is>
          <t>Priced</t>
        </is>
      </c>
      <c r="V741" s="273" t="inlineStr">
        <is>
          <t>LT028</t>
        </is>
      </c>
      <c r="W741" t="n">
        <v>240</v>
      </c>
    </row>
    <row r="742">
      <c r="B742" t="n">
        <v>1403</v>
      </c>
      <c r="C742">
        <f>IF(K742 = "BaseplateSteel","Y","N")</f>
        <v/>
      </c>
      <c r="D742">
        <f>OR(P742 = "Woods_Sureflex", P742 = "Falk_T10_Grid")</f>
        <v/>
      </c>
      <c r="E742">
        <f>IF(AND(C742="Y", D742=TRUE),"Y","N")</f>
        <v/>
      </c>
      <c r="F742" t="inlineStr">
        <is>
          <t>ConTab_BOM_KP_Baseplates_1403</t>
        </is>
      </c>
      <c r="G742">
        <f>IF(E742="Y",F742,"")</f>
        <v/>
      </c>
      <c r="H742" s="87" t="inlineStr">
        <is>
          <t>5012-7_8-KP</t>
        </is>
      </c>
      <c r="I742" s="87" t="n"/>
      <c r="J742" s="87" t="n"/>
      <c r="K742" s="273" t="inlineStr">
        <is>
          <t>BaseplateSteel</t>
        </is>
      </c>
      <c r="L742" s="273" t="inlineStr">
        <is>
          <t>Baseplate_Steel</t>
        </is>
      </c>
      <c r="M742" s="273" t="inlineStr">
        <is>
          <t>Steel</t>
        </is>
      </c>
      <c r="N742" t="inlineStr">
        <is>
          <t>326T</t>
        </is>
      </c>
      <c r="O742" t="inlineStr">
        <is>
          <t>:Extended Drip Pan:</t>
        </is>
      </c>
      <c r="P742" s="235" t="inlineStr">
        <is>
          <t>Falk_T10_Grid</t>
        </is>
      </c>
      <c r="Q742" t="inlineStr">
        <is>
          <t>1060T10</t>
        </is>
      </c>
      <c r="R742" t="inlineStr">
        <is>
          <t>RTF</t>
        </is>
      </c>
      <c r="S742" s="233" t="inlineStr">
        <is>
          <t>B102260</t>
        </is>
      </c>
      <c r="T742" s="233" t="n">
        <v>1899</v>
      </c>
      <c r="U742" s="233" t="inlineStr">
        <is>
          <t>Priced</t>
        </is>
      </c>
      <c r="V742" s="273" t="inlineStr">
        <is>
          <t>LT028</t>
        </is>
      </c>
      <c r="W742" t="n">
        <v>240</v>
      </c>
    </row>
    <row r="743">
      <c r="B743" t="n">
        <v>1404</v>
      </c>
      <c r="C743">
        <f>IF(K743 = "BaseplateSteel","Y","N")</f>
        <v/>
      </c>
      <c r="D743">
        <f>OR(P743 = "Woods_Sureflex", P743 = "Falk_T10_Grid")</f>
        <v/>
      </c>
      <c r="E743">
        <f>IF(AND(C743="Y", D743=TRUE),"Y","N")</f>
        <v/>
      </c>
      <c r="F743" t="inlineStr">
        <is>
          <t>ConTab_BOM_KP_Baseplates_1404</t>
        </is>
      </c>
      <c r="G743">
        <f>IF(E743="Y",F743,"")</f>
        <v/>
      </c>
      <c r="H743" s="87" t="inlineStr">
        <is>
          <t>5012-7_8-KP</t>
        </is>
      </c>
      <c r="I743" s="87" t="n"/>
      <c r="J743" s="87" t="n"/>
      <c r="K743" s="273" t="inlineStr">
        <is>
          <t>BaseplateSteel</t>
        </is>
      </c>
      <c r="L743" s="273" t="inlineStr">
        <is>
          <t>Baseplate_Steel</t>
        </is>
      </c>
      <c r="M743" s="273" t="inlineStr">
        <is>
          <t>Steel</t>
        </is>
      </c>
      <c r="N743" t="inlineStr">
        <is>
          <t>364T</t>
        </is>
      </c>
      <c r="O743" t="inlineStr">
        <is>
          <t>:Extended Drip Pan:</t>
        </is>
      </c>
      <c r="P743" s="235" t="inlineStr">
        <is>
          <t>Falk_T10_Grid</t>
        </is>
      </c>
      <c r="Q743" t="inlineStr">
        <is>
          <t>1070T10</t>
        </is>
      </c>
      <c r="R743" t="inlineStr">
        <is>
          <t>RTF</t>
        </is>
      </c>
      <c r="S743" s="233" t="inlineStr">
        <is>
          <t>B102262</t>
        </is>
      </c>
      <c r="T743" s="233" t="n">
        <v>2035</v>
      </c>
      <c r="U743" s="233" t="inlineStr">
        <is>
          <t>Priced</t>
        </is>
      </c>
      <c r="V743" s="273" t="inlineStr">
        <is>
          <t>LT028</t>
        </is>
      </c>
      <c r="W743" t="n">
        <v>265</v>
      </c>
    </row>
    <row r="744">
      <c r="B744" t="n">
        <v>1405</v>
      </c>
      <c r="C744">
        <f>IF(K744 = "BaseplateSteel","Y","N")</f>
        <v/>
      </c>
      <c r="D744">
        <f>OR(P744 = "Woods_Sureflex", P744 = "Falk_T10_Grid")</f>
        <v/>
      </c>
      <c r="E744">
        <f>IF(AND(C744="Y", D744=TRUE),"Y","N")</f>
        <v/>
      </c>
      <c r="F744" t="inlineStr">
        <is>
          <t>ConTab_BOM_KP_Baseplates_1405</t>
        </is>
      </c>
      <c r="G744">
        <f>IF(E744="Y",F744,"")</f>
        <v/>
      </c>
      <c r="H744" s="87" t="inlineStr">
        <is>
          <t>5012-7_8-KP</t>
        </is>
      </c>
      <c r="I744" s="87" t="n"/>
      <c r="J744" s="87" t="n"/>
      <c r="K744" s="273" t="inlineStr">
        <is>
          <t>BaseplateSteel</t>
        </is>
      </c>
      <c r="L744" s="273" t="inlineStr">
        <is>
          <t>Baseplate_Steel</t>
        </is>
      </c>
      <c r="M744" s="273" t="inlineStr">
        <is>
          <t>Steel</t>
        </is>
      </c>
      <c r="N744" t="inlineStr">
        <is>
          <t>365T</t>
        </is>
      </c>
      <c r="O744" t="inlineStr">
        <is>
          <t>:Extended Drip Pan:</t>
        </is>
      </c>
      <c r="P744" s="235" t="inlineStr">
        <is>
          <t>Falk_T10_Grid</t>
        </is>
      </c>
      <c r="Q744" t="inlineStr">
        <is>
          <t>1070T10</t>
        </is>
      </c>
      <c r="R744" t="inlineStr">
        <is>
          <t>RTF</t>
        </is>
      </c>
      <c r="S744" s="233" t="inlineStr">
        <is>
          <t>B102262</t>
        </is>
      </c>
      <c r="T744" s="233" t="n">
        <v>2035</v>
      </c>
      <c r="U744" s="233" t="inlineStr">
        <is>
          <t>Priced</t>
        </is>
      </c>
      <c r="V744" s="273" t="inlineStr">
        <is>
          <t>LT028</t>
        </is>
      </c>
      <c r="W744" t="n">
        <v>265</v>
      </c>
    </row>
    <row r="745">
      <c r="B745" t="n">
        <v>1406</v>
      </c>
      <c r="C745">
        <f>IF(K745 = "BaseplateSteel","Y","N")</f>
        <v/>
      </c>
      <c r="D745">
        <f>OR(P745 = "Woods_Sureflex", P745 = "Falk_T10_Grid")</f>
        <v/>
      </c>
      <c r="E745">
        <f>IF(AND(C745="Y", D745=TRUE),"Y","N")</f>
        <v/>
      </c>
      <c r="F745" t="inlineStr">
        <is>
          <t>ConTab_BOM_KP_Baseplates_1406</t>
        </is>
      </c>
      <c r="G745">
        <f>IF(E745="Y",F745,"")</f>
        <v/>
      </c>
      <c r="H745" s="87" t="inlineStr">
        <is>
          <t>5012-7_8-KP</t>
        </is>
      </c>
      <c r="I745" s="87" t="n"/>
      <c r="J745" s="87" t="n"/>
      <c r="K745" s="273" t="inlineStr">
        <is>
          <t>BaseplateSteel</t>
        </is>
      </c>
      <c r="L745" s="273" t="inlineStr">
        <is>
          <t>Baseplate_Steel</t>
        </is>
      </c>
      <c r="M745" s="273" t="inlineStr">
        <is>
          <t>Steel</t>
        </is>
      </c>
      <c r="N745" t="inlineStr">
        <is>
          <t>364TS</t>
        </is>
      </c>
      <c r="O745" t="inlineStr">
        <is>
          <t>:Extended Drip Pan:</t>
        </is>
      </c>
      <c r="P745" s="235" t="inlineStr">
        <is>
          <t>Falk_T10_Grid</t>
        </is>
      </c>
      <c r="Q745" t="inlineStr">
        <is>
          <t>1050T10</t>
        </is>
      </c>
      <c r="R745" t="inlineStr">
        <is>
          <t>RTF</t>
        </is>
      </c>
      <c r="S745" s="233" t="inlineStr">
        <is>
          <t>B102263</t>
        </is>
      </c>
      <c r="T745" s="233" t="n">
        <v>1970</v>
      </c>
      <c r="U745" s="233" t="inlineStr">
        <is>
          <t>Priced</t>
        </is>
      </c>
      <c r="V745" s="273" t="inlineStr">
        <is>
          <t>LT028</t>
        </is>
      </c>
      <c r="W745" t="n">
        <v>265</v>
      </c>
    </row>
    <row r="746">
      <c r="B746" t="n">
        <v>1407</v>
      </c>
      <c r="C746">
        <f>IF(K746 = "BaseplateSteel","Y","N")</f>
        <v/>
      </c>
      <c r="D746">
        <f>OR(P746 = "Woods_Sureflex", P746 = "Falk_T10_Grid")</f>
        <v/>
      </c>
      <c r="E746">
        <f>IF(AND(C746="Y", D746=TRUE),"Y","N")</f>
        <v/>
      </c>
      <c r="F746" t="inlineStr">
        <is>
          <t>ConTab_BOM_KP_Baseplates_1407</t>
        </is>
      </c>
      <c r="G746">
        <f>IF(E746="Y",F746,"")</f>
        <v/>
      </c>
      <c r="H746" s="87" t="inlineStr">
        <is>
          <t>5012-7_8-KP</t>
        </is>
      </c>
      <c r="I746" s="87" t="n"/>
      <c r="J746" s="87" t="n"/>
      <c r="K746" s="273" t="inlineStr">
        <is>
          <t>BaseplateSteel</t>
        </is>
      </c>
      <c r="L746" s="273" t="inlineStr">
        <is>
          <t>Baseplate_Steel</t>
        </is>
      </c>
      <c r="M746" s="273" t="inlineStr">
        <is>
          <t>Steel</t>
        </is>
      </c>
      <c r="N746" t="inlineStr">
        <is>
          <t>365TS</t>
        </is>
      </c>
      <c r="O746" t="inlineStr">
        <is>
          <t>:Extended Drip Pan:</t>
        </is>
      </c>
      <c r="P746" s="235" t="inlineStr">
        <is>
          <t>Falk_T10_Grid</t>
        </is>
      </c>
      <c r="Q746" t="inlineStr">
        <is>
          <t>1050T10</t>
        </is>
      </c>
      <c r="R746" t="inlineStr">
        <is>
          <t>RTF</t>
        </is>
      </c>
      <c r="S746" s="233" t="inlineStr">
        <is>
          <t>B102263</t>
        </is>
      </c>
      <c r="T746" s="233" t="n">
        <v>1970</v>
      </c>
      <c r="U746" s="233" t="inlineStr">
        <is>
          <t>Priced</t>
        </is>
      </c>
      <c r="V746" s="273" t="inlineStr">
        <is>
          <t>LT028</t>
        </is>
      </c>
      <c r="W746" t="n">
        <v>265</v>
      </c>
    </row>
    <row r="747">
      <c r="B747" t="n">
        <v>1420</v>
      </c>
      <c r="C747">
        <f>IF(K747 = "BaseplateSteel","Y","N")</f>
        <v/>
      </c>
      <c r="D747">
        <f>OR(P747 = "Woods_Sureflex", P747 = "Falk_T10_Grid")</f>
        <v/>
      </c>
      <c r="E747">
        <f>IF(AND(C747="Y", D747=TRUE),"Y","N")</f>
        <v/>
      </c>
      <c r="F747" t="inlineStr">
        <is>
          <t>ConTab_BOM_KP_Baseplates_1420</t>
        </is>
      </c>
      <c r="G747">
        <f>IF(E747="Y",F747,"")</f>
        <v/>
      </c>
      <c r="H747" s="87" t="inlineStr">
        <is>
          <t>5012-7_8-KP</t>
        </is>
      </c>
      <c r="I747" s="87" t="n"/>
      <c r="J747" s="87" t="n"/>
      <c r="K747" s="273" t="inlineStr">
        <is>
          <t>BaseplateSteel</t>
        </is>
      </c>
      <c r="L747" s="273" t="inlineStr">
        <is>
          <t>Baseplate_Steel</t>
        </is>
      </c>
      <c r="M747" s="273" t="inlineStr">
        <is>
          <t>Steel</t>
        </is>
      </c>
      <c r="N747" t="inlineStr">
        <is>
          <t>213T</t>
        </is>
      </c>
      <c r="O747" t="inlineStr">
        <is>
          <t>:Extended Drip Pan:</t>
        </is>
      </c>
      <c r="P747" s="235" t="inlineStr">
        <is>
          <t>Woods_Spacer</t>
        </is>
      </c>
      <c r="Q747" t="inlineStr">
        <is>
          <t>Woods 6SC</t>
        </is>
      </c>
      <c r="R747" t="inlineStr">
        <is>
          <t>RTF</t>
        </is>
      </c>
      <c r="S747" s="233" t="inlineStr">
        <is>
          <t>B102270</t>
        </is>
      </c>
      <c r="T747" s="233" t="n">
        <v>2107</v>
      </c>
      <c r="U747" s="233" t="inlineStr">
        <is>
          <t>Priced</t>
        </is>
      </c>
      <c r="V747" s="273" t="inlineStr">
        <is>
          <t>LT028</t>
        </is>
      </c>
      <c r="W747" t="n">
        <v>70</v>
      </c>
    </row>
    <row r="748">
      <c r="B748" t="n">
        <v>1421</v>
      </c>
      <c r="C748">
        <f>IF(K748 = "BaseplateSteel","Y","N")</f>
        <v/>
      </c>
      <c r="D748">
        <f>OR(P748 = "Woods_Sureflex", P748 = "Falk_T10_Grid")</f>
        <v/>
      </c>
      <c r="E748">
        <f>IF(AND(C748="Y", D748=TRUE),"Y","N")</f>
        <v/>
      </c>
      <c r="F748" t="inlineStr">
        <is>
          <t>ConTab_BOM_KP_Baseplates_1421</t>
        </is>
      </c>
      <c r="G748">
        <f>IF(E748="Y",F748,"")</f>
        <v/>
      </c>
      <c r="H748" s="87" t="inlineStr">
        <is>
          <t>5012-7_8-KP</t>
        </is>
      </c>
      <c r="I748" s="87" t="n"/>
      <c r="J748" s="87" t="n"/>
      <c r="K748" s="273" t="inlineStr">
        <is>
          <t>BaseplateSteel</t>
        </is>
      </c>
      <c r="L748" s="273" t="inlineStr">
        <is>
          <t>Baseplate_Steel</t>
        </is>
      </c>
      <c r="M748" s="273" t="inlineStr">
        <is>
          <t>Steel</t>
        </is>
      </c>
      <c r="N748" t="inlineStr">
        <is>
          <t>215T</t>
        </is>
      </c>
      <c r="O748" t="inlineStr">
        <is>
          <t>:Extended Drip Pan:</t>
        </is>
      </c>
      <c r="P748" s="235" t="inlineStr">
        <is>
          <t>Woods_Spacer</t>
        </is>
      </c>
      <c r="Q748" t="inlineStr">
        <is>
          <t>Woods 6SC</t>
        </is>
      </c>
      <c r="R748" t="inlineStr">
        <is>
          <t>RTF</t>
        </is>
      </c>
      <c r="S748" s="233" t="inlineStr">
        <is>
          <t>B102270</t>
        </is>
      </c>
      <c r="T748" s="233" t="n">
        <v>2107</v>
      </c>
      <c r="U748" s="233" t="inlineStr">
        <is>
          <t>Priced</t>
        </is>
      </c>
      <c r="V748" s="273" t="inlineStr">
        <is>
          <t>LT028</t>
        </is>
      </c>
      <c r="W748" t="n">
        <v>70</v>
      </c>
    </row>
    <row r="749">
      <c r="B749" t="n">
        <v>1422</v>
      </c>
      <c r="C749">
        <f>IF(K749 = "BaseplateSteel","Y","N")</f>
        <v/>
      </c>
      <c r="D749">
        <f>OR(P749 = "Woods_Sureflex", P749 = "Falk_T10_Grid")</f>
        <v/>
      </c>
      <c r="E749">
        <f>IF(AND(C749="Y", D749=TRUE),"Y","N")</f>
        <v/>
      </c>
      <c r="F749" t="inlineStr">
        <is>
          <t>ConTab_BOM_KP_Baseplates_1422</t>
        </is>
      </c>
      <c r="G749">
        <f>IF(E749="Y",F749,"")</f>
        <v/>
      </c>
      <c r="H749" s="87" t="inlineStr">
        <is>
          <t>5012-7_8-KP</t>
        </is>
      </c>
      <c r="I749" s="87" t="n"/>
      <c r="J749" s="87" t="n"/>
      <c r="K749" s="273" t="inlineStr">
        <is>
          <t>BaseplateSteel</t>
        </is>
      </c>
      <c r="L749" s="273" t="inlineStr">
        <is>
          <t>Baseplate_Steel</t>
        </is>
      </c>
      <c r="M749" s="273" t="inlineStr">
        <is>
          <t>Steel</t>
        </is>
      </c>
      <c r="N749" t="inlineStr">
        <is>
          <t>254T</t>
        </is>
      </c>
      <c r="O749" t="inlineStr">
        <is>
          <t>:Extended Drip Pan:</t>
        </is>
      </c>
      <c r="P749" s="235" t="inlineStr">
        <is>
          <t>Woods_Spacer</t>
        </is>
      </c>
      <c r="Q749" t="inlineStr">
        <is>
          <t>Woods 8SC</t>
        </is>
      </c>
      <c r="R749" t="inlineStr">
        <is>
          <t>RTF</t>
        </is>
      </c>
      <c r="S749" s="233" t="inlineStr">
        <is>
          <t>B102271</t>
        </is>
      </c>
      <c r="T749" s="233" t="n">
        <v>2172</v>
      </c>
      <c r="U749" s="233" t="inlineStr">
        <is>
          <t>Priced</t>
        </is>
      </c>
      <c r="V749" s="273" t="inlineStr">
        <is>
          <t>LT028</t>
        </is>
      </c>
      <c r="W749" t="n">
        <v>135</v>
      </c>
    </row>
    <row r="750">
      <c r="B750" t="n">
        <v>1423</v>
      </c>
      <c r="C750">
        <f>IF(K750 = "BaseplateSteel","Y","N")</f>
        <v/>
      </c>
      <c r="D750">
        <f>OR(P750 = "Woods_Sureflex", P750 = "Falk_T10_Grid")</f>
        <v/>
      </c>
      <c r="E750">
        <f>IF(AND(C750="Y", D750=TRUE),"Y","N")</f>
        <v/>
      </c>
      <c r="F750" t="inlineStr">
        <is>
          <t>ConTab_BOM_KP_Baseplates_1423</t>
        </is>
      </c>
      <c r="G750">
        <f>IF(E750="Y",F750,"")</f>
        <v/>
      </c>
      <c r="H750" s="87" t="inlineStr">
        <is>
          <t>5012-7_8-KP</t>
        </is>
      </c>
      <c r="I750" s="87" t="n"/>
      <c r="J750" s="87" t="n"/>
      <c r="K750" s="273" t="inlineStr">
        <is>
          <t>BaseplateSteel</t>
        </is>
      </c>
      <c r="L750" s="273" t="inlineStr">
        <is>
          <t>Baseplate_Steel</t>
        </is>
      </c>
      <c r="M750" s="273" t="inlineStr">
        <is>
          <t>Steel</t>
        </is>
      </c>
      <c r="N750" t="inlineStr">
        <is>
          <t>256T</t>
        </is>
      </c>
      <c r="O750" t="inlineStr">
        <is>
          <t>:Extended Drip Pan:</t>
        </is>
      </c>
      <c r="P750" s="235" t="inlineStr">
        <is>
          <t>Woods_Spacer</t>
        </is>
      </c>
      <c r="Q750" t="inlineStr">
        <is>
          <t>Woods 8SC</t>
        </is>
      </c>
      <c r="R750" t="inlineStr">
        <is>
          <t>RTF</t>
        </is>
      </c>
      <c r="S750" s="233" t="inlineStr">
        <is>
          <t>B102271</t>
        </is>
      </c>
      <c r="T750" s="233" t="n">
        <v>2172</v>
      </c>
      <c r="U750" s="233" t="inlineStr">
        <is>
          <t>Priced</t>
        </is>
      </c>
      <c r="V750" s="273" t="inlineStr">
        <is>
          <t>LT028</t>
        </is>
      </c>
      <c r="W750" t="n">
        <v>135</v>
      </c>
    </row>
    <row r="751">
      <c r="B751" t="n">
        <v>1424</v>
      </c>
      <c r="C751">
        <f>IF(K751 = "BaseplateSteel","Y","N")</f>
        <v/>
      </c>
      <c r="D751">
        <f>OR(P751 = "Woods_Sureflex", P751 = "Falk_T10_Grid")</f>
        <v/>
      </c>
      <c r="E751">
        <f>IF(AND(C751="Y", D751=TRUE),"Y","N")</f>
        <v/>
      </c>
      <c r="F751" t="inlineStr">
        <is>
          <t>ConTab_BOM_KP_Baseplates_1424</t>
        </is>
      </c>
      <c r="G751">
        <f>IF(E751="Y",F751,"")</f>
        <v/>
      </c>
      <c r="H751" s="87" t="inlineStr">
        <is>
          <t>5012-7_8-KP</t>
        </is>
      </c>
      <c r="I751" s="87" t="n"/>
      <c r="J751" s="87" t="n"/>
      <c r="K751" s="273" t="inlineStr">
        <is>
          <t>BaseplateSteel</t>
        </is>
      </c>
      <c r="L751" s="273" t="inlineStr">
        <is>
          <t>Baseplate_Steel</t>
        </is>
      </c>
      <c r="M751" s="273" t="inlineStr">
        <is>
          <t>Steel</t>
        </is>
      </c>
      <c r="N751" t="inlineStr">
        <is>
          <t>284T</t>
        </is>
      </c>
      <c r="O751" t="inlineStr">
        <is>
          <t>:Extended Drip Pan:</t>
        </is>
      </c>
      <c r="P751" s="235" t="inlineStr">
        <is>
          <t>Woods_Spacer</t>
        </is>
      </c>
      <c r="Q751" t="inlineStr">
        <is>
          <t>Woods 9SC</t>
        </is>
      </c>
      <c r="R751" t="inlineStr">
        <is>
          <t>RTF</t>
        </is>
      </c>
      <c r="S751" s="233" t="inlineStr">
        <is>
          <t>B102272</t>
        </is>
      </c>
      <c r="T751" s="233" t="n">
        <v>2309</v>
      </c>
      <c r="U751" s="233" t="inlineStr">
        <is>
          <t>Priced</t>
        </is>
      </c>
      <c r="V751" s="273" t="inlineStr">
        <is>
          <t>LT028</t>
        </is>
      </c>
      <c r="W751" t="n">
        <v>200</v>
      </c>
    </row>
    <row r="752">
      <c r="B752" t="n">
        <v>1425</v>
      </c>
      <c r="C752">
        <f>IF(K752 = "BaseplateSteel","Y","N")</f>
        <v/>
      </c>
      <c r="D752">
        <f>OR(P752 = "Woods_Sureflex", P752 = "Falk_T10_Grid")</f>
        <v/>
      </c>
      <c r="E752">
        <f>IF(AND(C752="Y", D752=TRUE),"Y","N")</f>
        <v/>
      </c>
      <c r="F752" t="inlineStr">
        <is>
          <t>ConTab_BOM_KP_Baseplates_1425</t>
        </is>
      </c>
      <c r="G752">
        <f>IF(E752="Y",F752,"")</f>
        <v/>
      </c>
      <c r="H752" s="87" t="inlineStr">
        <is>
          <t>5012-7_8-KP</t>
        </is>
      </c>
      <c r="I752" s="87" t="n"/>
      <c r="J752" s="87" t="n"/>
      <c r="K752" s="273" t="inlineStr">
        <is>
          <t>BaseplateSteel</t>
        </is>
      </c>
      <c r="L752" s="273" t="inlineStr">
        <is>
          <t>Baseplate_Steel</t>
        </is>
      </c>
      <c r="M752" s="273" t="inlineStr">
        <is>
          <t>Steel</t>
        </is>
      </c>
      <c r="N752" t="inlineStr">
        <is>
          <t>286T</t>
        </is>
      </c>
      <c r="O752" t="inlineStr">
        <is>
          <t>:Extended Drip Pan:</t>
        </is>
      </c>
      <c r="P752" s="235" t="inlineStr">
        <is>
          <t>Woods_Spacer</t>
        </is>
      </c>
      <c r="Q752" t="inlineStr">
        <is>
          <t>Woods 9SC</t>
        </is>
      </c>
      <c r="R752" t="inlineStr">
        <is>
          <t>RTF</t>
        </is>
      </c>
      <c r="S752" s="233" t="inlineStr">
        <is>
          <t>B102272</t>
        </is>
      </c>
      <c r="T752" s="233" t="n">
        <v>2309</v>
      </c>
      <c r="U752" s="233" t="inlineStr">
        <is>
          <t>Priced</t>
        </is>
      </c>
      <c r="V752" s="273" t="inlineStr">
        <is>
          <t>LT028</t>
        </is>
      </c>
      <c r="W752" t="n">
        <v>200</v>
      </c>
    </row>
    <row r="753">
      <c r="B753" t="n">
        <v>1426</v>
      </c>
      <c r="C753">
        <f>IF(K753 = "BaseplateSteel","Y","N")</f>
        <v/>
      </c>
      <c r="D753">
        <f>OR(P753 = "Woods_Sureflex", P753 = "Falk_T10_Grid")</f>
        <v/>
      </c>
      <c r="E753">
        <f>IF(AND(C753="Y", D753=TRUE),"Y","N")</f>
        <v/>
      </c>
      <c r="F753" t="inlineStr">
        <is>
          <t>ConTab_BOM_KP_Baseplates_1426</t>
        </is>
      </c>
      <c r="G753">
        <f>IF(E753="Y",F753,"")</f>
        <v/>
      </c>
      <c r="H753" s="87" t="inlineStr">
        <is>
          <t>5012-7_8-KP</t>
        </is>
      </c>
      <c r="I753" s="87" t="n"/>
      <c r="J753" s="87" t="n"/>
      <c r="K753" s="273" t="inlineStr">
        <is>
          <t>BaseplateSteel</t>
        </is>
      </c>
      <c r="L753" s="273" t="inlineStr">
        <is>
          <t>Baseplate_Steel</t>
        </is>
      </c>
      <c r="M753" s="273" t="inlineStr">
        <is>
          <t>Steel</t>
        </is>
      </c>
      <c r="N753" t="inlineStr">
        <is>
          <t>324T</t>
        </is>
      </c>
      <c r="O753" t="inlineStr">
        <is>
          <t>:Extended Drip Pan:</t>
        </is>
      </c>
      <c r="P753" s="235" t="inlineStr">
        <is>
          <t>Woods_Spacer</t>
        </is>
      </c>
      <c r="Q753" t="inlineStr">
        <is>
          <t>Woods 10SC</t>
        </is>
      </c>
      <c r="R753" t="inlineStr">
        <is>
          <t>RTF</t>
        </is>
      </c>
      <c r="S753" s="233" t="inlineStr">
        <is>
          <t>B102273</t>
        </is>
      </c>
      <c r="T753" s="233" t="n">
        <v>2445</v>
      </c>
      <c r="U753" s="233" t="inlineStr">
        <is>
          <t>Priced</t>
        </is>
      </c>
      <c r="V753" s="273" t="inlineStr">
        <is>
          <t>LT028</t>
        </is>
      </c>
      <c r="W753" t="n">
        <v>240</v>
      </c>
    </row>
    <row r="754">
      <c r="B754" t="n">
        <v>1427</v>
      </c>
      <c r="C754">
        <f>IF(K754 = "BaseplateSteel","Y","N")</f>
        <v/>
      </c>
      <c r="D754">
        <f>OR(P754 = "Woods_Sureflex", P754 = "Falk_T10_Grid")</f>
        <v/>
      </c>
      <c r="E754">
        <f>IF(AND(C754="Y", D754=TRUE),"Y","N")</f>
        <v/>
      </c>
      <c r="F754" t="inlineStr">
        <is>
          <t>ConTab_BOM_KP_Baseplates_1427</t>
        </is>
      </c>
      <c r="G754">
        <f>IF(E754="Y",F754,"")</f>
        <v/>
      </c>
      <c r="H754" s="87" t="inlineStr">
        <is>
          <t>5012-7_8-KP</t>
        </is>
      </c>
      <c r="I754" s="87" t="n"/>
      <c r="J754" s="87" t="n"/>
      <c r="K754" s="273" t="inlineStr">
        <is>
          <t>BaseplateSteel</t>
        </is>
      </c>
      <c r="L754" s="273" t="inlineStr">
        <is>
          <t>Baseplate_Steel</t>
        </is>
      </c>
      <c r="M754" s="273" t="inlineStr">
        <is>
          <t>Steel</t>
        </is>
      </c>
      <c r="N754" t="inlineStr">
        <is>
          <t>326T</t>
        </is>
      </c>
      <c r="O754" t="inlineStr">
        <is>
          <t>:Extended Drip Pan:</t>
        </is>
      </c>
      <c r="P754" s="235" t="inlineStr">
        <is>
          <t>Woods_Spacer</t>
        </is>
      </c>
      <c r="Q754" t="inlineStr">
        <is>
          <t>Woods 10SC</t>
        </is>
      </c>
      <c r="R754" t="inlineStr">
        <is>
          <t>RTF</t>
        </is>
      </c>
      <c r="S754" s="233" t="inlineStr">
        <is>
          <t>B102273</t>
        </is>
      </c>
      <c r="T754" s="233" t="n">
        <v>2445</v>
      </c>
      <c r="U754" s="233" t="inlineStr">
        <is>
          <t>Priced</t>
        </is>
      </c>
      <c r="V754" s="273" t="inlineStr">
        <is>
          <t>LT028</t>
        </is>
      </c>
      <c r="W754" t="n">
        <v>240</v>
      </c>
    </row>
    <row r="755">
      <c r="B755" t="n">
        <v>1428</v>
      </c>
      <c r="C755">
        <f>IF(K755 = "BaseplateSteel","Y","N")</f>
        <v/>
      </c>
      <c r="D755">
        <f>OR(P755 = "Woods_Sureflex", P755 = "Falk_T10_Grid")</f>
        <v/>
      </c>
      <c r="E755">
        <f>IF(AND(C755="Y", D755=TRUE),"Y","N")</f>
        <v/>
      </c>
      <c r="F755" t="inlineStr">
        <is>
          <t>ConTab_BOM_KP_Baseplates_1428</t>
        </is>
      </c>
      <c r="G755">
        <f>IF(E755="Y",F755,"")</f>
        <v/>
      </c>
      <c r="H755" s="87" t="inlineStr">
        <is>
          <t>5012-7_8-KP</t>
        </is>
      </c>
      <c r="I755" s="87" t="n"/>
      <c r="J755" s="87" t="n"/>
      <c r="K755" s="273" t="inlineStr">
        <is>
          <t>BaseplateSteel</t>
        </is>
      </c>
      <c r="L755" s="273" t="inlineStr">
        <is>
          <t>Baseplate_Steel</t>
        </is>
      </c>
      <c r="M755" s="273" t="inlineStr">
        <is>
          <t>Steel</t>
        </is>
      </c>
      <c r="N755" t="inlineStr">
        <is>
          <t>364T</t>
        </is>
      </c>
      <c r="O755" t="inlineStr">
        <is>
          <t>:Extended Drip Pan:</t>
        </is>
      </c>
      <c r="P755" s="235" t="inlineStr">
        <is>
          <t>Woods_Spacer</t>
        </is>
      </c>
      <c r="Q755" t="inlineStr">
        <is>
          <t>Woods 11SC</t>
        </is>
      </c>
      <c r="R755" t="inlineStr">
        <is>
          <t>RTF</t>
        </is>
      </c>
      <c r="S755" s="233" t="inlineStr">
        <is>
          <t>B102274</t>
        </is>
      </c>
      <c r="T755" s="233" t="n">
        <v>2580</v>
      </c>
      <c r="U755" s="233" t="inlineStr">
        <is>
          <t>Priced</t>
        </is>
      </c>
      <c r="V755" s="273" t="inlineStr">
        <is>
          <t>LT028</t>
        </is>
      </c>
      <c r="W755" t="n">
        <v>265</v>
      </c>
    </row>
    <row r="756">
      <c r="B756" t="n">
        <v>1429</v>
      </c>
      <c r="C756">
        <f>IF(K756 = "BaseplateSteel","Y","N")</f>
        <v/>
      </c>
      <c r="D756">
        <f>OR(P756 = "Woods_Sureflex", P756 = "Falk_T10_Grid")</f>
        <v/>
      </c>
      <c r="E756">
        <f>IF(AND(C756="Y", D756=TRUE),"Y","N")</f>
        <v/>
      </c>
      <c r="F756" t="inlineStr">
        <is>
          <t>ConTab_BOM_KP_Baseplates_1429</t>
        </is>
      </c>
      <c r="G756">
        <f>IF(E756="Y",F756,"")</f>
        <v/>
      </c>
      <c r="H756" s="87" t="inlineStr">
        <is>
          <t>5012-7_8-KP</t>
        </is>
      </c>
      <c r="I756" s="87" t="n"/>
      <c r="J756" s="87" t="n"/>
      <c r="K756" s="273" t="inlineStr">
        <is>
          <t>BaseplateSteel</t>
        </is>
      </c>
      <c r="L756" s="273" t="inlineStr">
        <is>
          <t>Baseplate_Steel</t>
        </is>
      </c>
      <c r="M756" s="273" t="inlineStr">
        <is>
          <t>Steel</t>
        </is>
      </c>
      <c r="N756" t="inlineStr">
        <is>
          <t>365T</t>
        </is>
      </c>
      <c r="O756" t="inlineStr">
        <is>
          <t>:Extended Drip Pan:</t>
        </is>
      </c>
      <c r="P756" s="235" t="inlineStr">
        <is>
          <t>Woods_Spacer</t>
        </is>
      </c>
      <c r="Q756" t="inlineStr">
        <is>
          <t>Woods 11SC</t>
        </is>
      </c>
      <c r="R756" t="inlineStr">
        <is>
          <t>RTF</t>
        </is>
      </c>
      <c r="S756" s="233" t="inlineStr">
        <is>
          <t>B102274</t>
        </is>
      </c>
      <c r="T756" s="233" t="n">
        <v>2580</v>
      </c>
      <c r="U756" s="233" t="inlineStr">
        <is>
          <t>Priced</t>
        </is>
      </c>
      <c r="V756" s="273" t="inlineStr">
        <is>
          <t>LT028</t>
        </is>
      </c>
      <c r="W756" t="n">
        <v>265</v>
      </c>
    </row>
    <row r="757">
      <c r="B757" t="n">
        <v>1430</v>
      </c>
      <c r="C757">
        <f>IF(K757 = "BaseplateSteel","Y","N")</f>
        <v/>
      </c>
      <c r="D757">
        <f>OR(P757 = "Woods_Sureflex", P757 = "Falk_T10_Grid")</f>
        <v/>
      </c>
      <c r="E757">
        <f>IF(AND(C757="Y", D757=TRUE),"Y","N")</f>
        <v/>
      </c>
      <c r="F757" t="inlineStr">
        <is>
          <t>ConTab_BOM_KP_Baseplates_1430</t>
        </is>
      </c>
      <c r="G757">
        <f>IF(E757="Y",F757,"")</f>
        <v/>
      </c>
      <c r="H757" s="87" t="inlineStr">
        <is>
          <t>5012-7_8-KP</t>
        </is>
      </c>
      <c r="I757" s="87" t="n"/>
      <c r="J757" s="87" t="n"/>
      <c r="K757" s="273" t="inlineStr">
        <is>
          <t>BaseplateSteel</t>
        </is>
      </c>
      <c r="L757" s="273" t="inlineStr">
        <is>
          <t>Baseplate_Steel</t>
        </is>
      </c>
      <c r="M757" s="273" t="inlineStr">
        <is>
          <t>Steel</t>
        </is>
      </c>
      <c r="N757" t="inlineStr">
        <is>
          <t>213T</t>
        </is>
      </c>
      <c r="O757" t="inlineStr">
        <is>
          <t>:Extended Drip Pan:</t>
        </is>
      </c>
      <c r="P757" s="235" t="inlineStr">
        <is>
          <t>Falk_Spacer</t>
        </is>
      </c>
      <c r="Q757" t="inlineStr">
        <is>
          <t>1040T31</t>
        </is>
      </c>
      <c r="R757" t="inlineStr">
        <is>
          <t>RTF</t>
        </is>
      </c>
      <c r="S757" s="233" t="inlineStr">
        <is>
          <t>B102275</t>
        </is>
      </c>
      <c r="T757" s="233" t="n">
        <v>2107</v>
      </c>
      <c r="U757" s="233" t="inlineStr">
        <is>
          <t>Priced</t>
        </is>
      </c>
      <c r="V757" s="273" t="inlineStr">
        <is>
          <t>LT028</t>
        </is>
      </c>
      <c r="W757" t="n">
        <v>70</v>
      </c>
    </row>
    <row r="758">
      <c r="B758" t="n">
        <v>1431</v>
      </c>
      <c r="C758">
        <f>IF(K758 = "BaseplateSteel","Y","N")</f>
        <v/>
      </c>
      <c r="D758">
        <f>OR(P758 = "Woods_Sureflex", P758 = "Falk_T10_Grid")</f>
        <v/>
      </c>
      <c r="E758">
        <f>IF(AND(C758="Y", D758=TRUE),"Y","N")</f>
        <v/>
      </c>
      <c r="F758" t="inlineStr">
        <is>
          <t>ConTab_BOM_KP_Baseplates_1431</t>
        </is>
      </c>
      <c r="G758">
        <f>IF(E758="Y",F758,"")</f>
        <v/>
      </c>
      <c r="H758" s="87" t="inlineStr">
        <is>
          <t>5012-7_8-KP</t>
        </is>
      </c>
      <c r="I758" s="87" t="n"/>
      <c r="J758" s="87" t="n"/>
      <c r="K758" s="273" t="inlineStr">
        <is>
          <t>BaseplateSteel</t>
        </is>
      </c>
      <c r="L758" s="273" t="inlineStr">
        <is>
          <t>Baseplate_Steel</t>
        </is>
      </c>
      <c r="M758" s="273" t="inlineStr">
        <is>
          <t>Steel</t>
        </is>
      </c>
      <c r="N758" t="inlineStr">
        <is>
          <t>215T</t>
        </is>
      </c>
      <c r="O758" t="inlineStr">
        <is>
          <t>:Extended Drip Pan:</t>
        </is>
      </c>
      <c r="P758" s="235" t="inlineStr">
        <is>
          <t>Falk_Spacer</t>
        </is>
      </c>
      <c r="Q758" t="inlineStr">
        <is>
          <t>1040T31</t>
        </is>
      </c>
      <c r="R758" t="inlineStr">
        <is>
          <t>RTF</t>
        </is>
      </c>
      <c r="S758" s="233" t="inlineStr">
        <is>
          <t>B102275</t>
        </is>
      </c>
      <c r="T758" s="233" t="n">
        <v>2107</v>
      </c>
      <c r="U758" s="233" t="inlineStr">
        <is>
          <t>Priced</t>
        </is>
      </c>
      <c r="V758" s="273" t="inlineStr">
        <is>
          <t>LT028</t>
        </is>
      </c>
      <c r="W758" t="n">
        <v>70</v>
      </c>
    </row>
    <row r="759">
      <c r="B759" t="n">
        <v>1432</v>
      </c>
      <c r="C759">
        <f>IF(K759 = "BaseplateSteel","Y","N")</f>
        <v/>
      </c>
      <c r="D759">
        <f>OR(P759 = "Woods_Sureflex", P759 = "Falk_T10_Grid")</f>
        <v/>
      </c>
      <c r="E759">
        <f>IF(AND(C759="Y", D759=TRUE),"Y","N")</f>
        <v/>
      </c>
      <c r="F759" t="inlineStr">
        <is>
          <t>ConTab_BOM_KP_Baseplates_1432</t>
        </is>
      </c>
      <c r="G759">
        <f>IF(E759="Y",F759,"")</f>
        <v/>
      </c>
      <c r="H759" s="87" t="inlineStr">
        <is>
          <t>5012-7_8-KP</t>
        </is>
      </c>
      <c r="I759" s="87" t="n"/>
      <c r="J759" s="87" t="n"/>
      <c r="K759" s="273" t="inlineStr">
        <is>
          <t>BaseplateSteel</t>
        </is>
      </c>
      <c r="L759" s="273" t="inlineStr">
        <is>
          <t>Baseplate_Steel</t>
        </is>
      </c>
      <c r="M759" s="273" t="inlineStr">
        <is>
          <t>Steel</t>
        </is>
      </c>
      <c r="N759" t="inlineStr">
        <is>
          <t>254T</t>
        </is>
      </c>
      <c r="O759" t="inlineStr">
        <is>
          <t>:Extended Drip Pan:</t>
        </is>
      </c>
      <c r="P759" s="235" t="inlineStr">
        <is>
          <t>Falk_Spacer</t>
        </is>
      </c>
      <c r="Q759" t="inlineStr">
        <is>
          <t>1040T31</t>
        </is>
      </c>
      <c r="R759" t="inlineStr">
        <is>
          <t>RTF</t>
        </is>
      </c>
      <c r="S759" s="233" t="inlineStr">
        <is>
          <t>B102276</t>
        </is>
      </c>
      <c r="T759" s="233" t="n">
        <v>2172</v>
      </c>
      <c r="U759" s="233" t="inlineStr">
        <is>
          <t>Priced</t>
        </is>
      </c>
      <c r="V759" s="273" t="inlineStr">
        <is>
          <t>LT028</t>
        </is>
      </c>
      <c r="W759" t="n">
        <v>135</v>
      </c>
    </row>
    <row r="760">
      <c r="B760" t="n">
        <v>1433</v>
      </c>
      <c r="C760">
        <f>IF(K760 = "BaseplateSteel","Y","N")</f>
        <v/>
      </c>
      <c r="D760">
        <f>OR(P760 = "Woods_Sureflex", P760 = "Falk_T10_Grid")</f>
        <v/>
      </c>
      <c r="E760">
        <f>IF(AND(C760="Y", D760=TRUE),"Y","N")</f>
        <v/>
      </c>
      <c r="F760" t="inlineStr">
        <is>
          <t>ConTab_BOM_KP_Baseplates_1433</t>
        </is>
      </c>
      <c r="G760">
        <f>IF(E760="Y",F760,"")</f>
        <v/>
      </c>
      <c r="H760" s="87" t="inlineStr">
        <is>
          <t>5012-7_8-KP</t>
        </is>
      </c>
      <c r="I760" s="87" t="n"/>
      <c r="J760" s="87" t="n"/>
      <c r="K760" s="273" t="inlineStr">
        <is>
          <t>BaseplateSteel</t>
        </is>
      </c>
      <c r="L760" s="273" t="inlineStr">
        <is>
          <t>Baseplate_Steel</t>
        </is>
      </c>
      <c r="M760" s="273" t="inlineStr">
        <is>
          <t>Steel</t>
        </is>
      </c>
      <c r="N760" t="inlineStr">
        <is>
          <t>256T</t>
        </is>
      </c>
      <c r="O760" t="inlineStr">
        <is>
          <t>:Extended Drip Pan:</t>
        </is>
      </c>
      <c r="P760" s="235" t="inlineStr">
        <is>
          <t>Falk_Spacer</t>
        </is>
      </c>
      <c r="Q760" t="inlineStr">
        <is>
          <t>1040T31</t>
        </is>
      </c>
      <c r="R760" t="inlineStr">
        <is>
          <t>RTF</t>
        </is>
      </c>
      <c r="S760" s="233" t="inlineStr">
        <is>
          <t>B102276</t>
        </is>
      </c>
      <c r="T760" s="233" t="n">
        <v>2172</v>
      </c>
      <c r="U760" s="233" t="inlineStr">
        <is>
          <t>Priced</t>
        </is>
      </c>
      <c r="V760" s="273" t="inlineStr">
        <is>
          <t>LT028</t>
        </is>
      </c>
      <c r="W760" t="n">
        <v>135</v>
      </c>
    </row>
    <row r="761">
      <c r="B761" t="n">
        <v>1434</v>
      </c>
      <c r="C761">
        <f>IF(K761 = "BaseplateSteel","Y","N")</f>
        <v/>
      </c>
      <c r="D761">
        <f>OR(P761 = "Woods_Sureflex", P761 = "Falk_T10_Grid")</f>
        <v/>
      </c>
      <c r="E761">
        <f>IF(AND(C761="Y", D761=TRUE),"Y","N")</f>
        <v/>
      </c>
      <c r="F761" t="inlineStr">
        <is>
          <t>ConTab_BOM_KP_Baseplates_1434</t>
        </is>
      </c>
      <c r="G761">
        <f>IF(E761="Y",F761,"")</f>
        <v/>
      </c>
      <c r="H761" s="87" t="inlineStr">
        <is>
          <t>5012-7_8-KP</t>
        </is>
      </c>
      <c r="I761" s="87" t="n"/>
      <c r="J761" s="87" t="n"/>
      <c r="K761" s="273" t="inlineStr">
        <is>
          <t>BaseplateSteel</t>
        </is>
      </c>
      <c r="L761" s="273" t="inlineStr">
        <is>
          <t>Baseplate_Steel</t>
        </is>
      </c>
      <c r="M761" s="273" t="inlineStr">
        <is>
          <t>Steel</t>
        </is>
      </c>
      <c r="N761" t="inlineStr">
        <is>
          <t>284T</t>
        </is>
      </c>
      <c r="O761" t="inlineStr">
        <is>
          <t>:Extended Drip Pan:</t>
        </is>
      </c>
      <c r="P761" s="235" t="inlineStr">
        <is>
          <t>Falk_Spacer</t>
        </is>
      </c>
      <c r="Q761" t="inlineStr">
        <is>
          <t>1050T31</t>
        </is>
      </c>
      <c r="R761" t="inlineStr">
        <is>
          <t>RTF</t>
        </is>
      </c>
      <c r="S761" s="233" t="inlineStr">
        <is>
          <t>B102277</t>
        </is>
      </c>
      <c r="T761" s="233" t="n">
        <v>2309</v>
      </c>
      <c r="U761" s="233" t="inlineStr">
        <is>
          <t>Priced</t>
        </is>
      </c>
      <c r="V761" s="273" t="inlineStr">
        <is>
          <t>LT028</t>
        </is>
      </c>
      <c r="W761" t="n">
        <v>200</v>
      </c>
    </row>
    <row r="762">
      <c r="B762" t="n">
        <v>1435</v>
      </c>
      <c r="C762">
        <f>IF(K762 = "BaseplateSteel","Y","N")</f>
        <v/>
      </c>
      <c r="D762">
        <f>OR(P762 = "Woods_Sureflex", P762 = "Falk_T10_Grid")</f>
        <v/>
      </c>
      <c r="E762">
        <f>IF(AND(C762="Y", D762=TRUE),"Y","N")</f>
        <v/>
      </c>
      <c r="F762" t="inlineStr">
        <is>
          <t>ConTab_BOM_KP_Baseplates_1435</t>
        </is>
      </c>
      <c r="G762">
        <f>IF(E762="Y",F762,"")</f>
        <v/>
      </c>
      <c r="H762" s="87" t="inlineStr">
        <is>
          <t>5012-7_8-KP</t>
        </is>
      </c>
      <c r="I762" s="87" t="n"/>
      <c r="J762" s="87" t="n"/>
      <c r="K762" s="273" t="inlineStr">
        <is>
          <t>BaseplateSteel</t>
        </is>
      </c>
      <c r="L762" s="273" t="inlineStr">
        <is>
          <t>Baseplate_Steel</t>
        </is>
      </c>
      <c r="M762" s="273" t="inlineStr">
        <is>
          <t>Steel</t>
        </is>
      </c>
      <c r="N762" t="inlineStr">
        <is>
          <t>286T</t>
        </is>
      </c>
      <c r="O762" t="inlineStr">
        <is>
          <t>:Extended Drip Pan:</t>
        </is>
      </c>
      <c r="P762" s="235" t="inlineStr">
        <is>
          <t>Falk_Spacer</t>
        </is>
      </c>
      <c r="Q762" t="inlineStr">
        <is>
          <t>1050T31</t>
        </is>
      </c>
      <c r="R762" t="inlineStr">
        <is>
          <t>RTF</t>
        </is>
      </c>
      <c r="S762" s="233" t="inlineStr">
        <is>
          <t>B102277</t>
        </is>
      </c>
      <c r="T762" s="233" t="n">
        <v>2309</v>
      </c>
      <c r="U762" s="233" t="inlineStr">
        <is>
          <t>Priced</t>
        </is>
      </c>
      <c r="V762" s="273" t="inlineStr">
        <is>
          <t>LT028</t>
        </is>
      </c>
      <c r="W762" t="n">
        <v>200</v>
      </c>
    </row>
    <row r="763">
      <c r="B763" t="n">
        <v>1436</v>
      </c>
      <c r="C763">
        <f>IF(K763 = "BaseplateSteel","Y","N")</f>
        <v/>
      </c>
      <c r="D763">
        <f>OR(P763 = "Woods_Sureflex", P763 = "Falk_T10_Grid")</f>
        <v/>
      </c>
      <c r="E763">
        <f>IF(AND(C763="Y", D763=TRUE),"Y","N")</f>
        <v/>
      </c>
      <c r="F763" t="inlineStr">
        <is>
          <t>ConTab_BOM_KP_Baseplates_1436</t>
        </is>
      </c>
      <c r="G763">
        <f>IF(E763="Y",F763,"")</f>
        <v/>
      </c>
      <c r="H763" s="87" t="inlineStr">
        <is>
          <t>5012-7_8-KP</t>
        </is>
      </c>
      <c r="I763" s="87" t="n"/>
      <c r="J763" s="87" t="n"/>
      <c r="K763" s="273" t="inlineStr">
        <is>
          <t>BaseplateSteel</t>
        </is>
      </c>
      <c r="L763" s="273" t="inlineStr">
        <is>
          <t>Baseplate_Steel</t>
        </is>
      </c>
      <c r="M763" s="273" t="inlineStr">
        <is>
          <t>Steel</t>
        </is>
      </c>
      <c r="N763" t="inlineStr">
        <is>
          <t>324T</t>
        </is>
      </c>
      <c r="O763" t="inlineStr">
        <is>
          <t>:Extended Drip Pan:</t>
        </is>
      </c>
      <c r="P763" s="235" t="inlineStr">
        <is>
          <t>Falk_Spacer</t>
        </is>
      </c>
      <c r="Q763" t="inlineStr">
        <is>
          <t>1060T31</t>
        </is>
      </c>
      <c r="R763" t="inlineStr">
        <is>
          <t>RTF</t>
        </is>
      </c>
      <c r="S763" s="233" t="inlineStr">
        <is>
          <t>B102278</t>
        </is>
      </c>
      <c r="T763" s="233" t="n">
        <v>2445</v>
      </c>
      <c r="U763" s="233" t="inlineStr">
        <is>
          <t>Priced</t>
        </is>
      </c>
      <c r="V763" s="273" t="inlineStr">
        <is>
          <t>LT028</t>
        </is>
      </c>
      <c r="W763" t="n">
        <v>240</v>
      </c>
    </row>
    <row r="764">
      <c r="B764" t="n">
        <v>1437</v>
      </c>
      <c r="C764">
        <f>IF(K764 = "BaseplateSteel","Y","N")</f>
        <v/>
      </c>
      <c r="D764">
        <f>OR(P764 = "Woods_Sureflex", P764 = "Falk_T10_Grid")</f>
        <v/>
      </c>
      <c r="E764">
        <f>IF(AND(C764="Y", D764=TRUE),"Y","N")</f>
        <v/>
      </c>
      <c r="F764" t="inlineStr">
        <is>
          <t>ConTab_BOM_KP_Baseplates_1437</t>
        </is>
      </c>
      <c r="G764">
        <f>IF(E764="Y",F764,"")</f>
        <v/>
      </c>
      <c r="H764" s="87" t="inlineStr">
        <is>
          <t>5012-7_8-KP</t>
        </is>
      </c>
      <c r="I764" s="87" t="n"/>
      <c r="J764" s="87" t="n"/>
      <c r="K764" s="273" t="inlineStr">
        <is>
          <t>BaseplateSteel</t>
        </is>
      </c>
      <c r="L764" s="273" t="inlineStr">
        <is>
          <t>Baseplate_Steel</t>
        </is>
      </c>
      <c r="M764" s="273" t="inlineStr">
        <is>
          <t>Steel</t>
        </is>
      </c>
      <c r="N764" t="inlineStr">
        <is>
          <t>326T</t>
        </is>
      </c>
      <c r="O764" t="inlineStr">
        <is>
          <t>:Extended Drip Pan:</t>
        </is>
      </c>
      <c r="P764" s="235" t="inlineStr">
        <is>
          <t>Falk_Spacer</t>
        </is>
      </c>
      <c r="Q764" t="inlineStr">
        <is>
          <t>1060T31</t>
        </is>
      </c>
      <c r="R764" t="inlineStr">
        <is>
          <t>RTF</t>
        </is>
      </c>
      <c r="S764" s="233" t="inlineStr">
        <is>
          <t>B102278</t>
        </is>
      </c>
      <c r="T764" s="233" t="n">
        <v>2445</v>
      </c>
      <c r="U764" s="233" t="inlineStr">
        <is>
          <t>Priced</t>
        </is>
      </c>
      <c r="V764" s="273" t="inlineStr">
        <is>
          <t>LT028</t>
        </is>
      </c>
      <c r="W764" t="n">
        <v>240</v>
      </c>
    </row>
    <row r="765">
      <c r="B765" t="n">
        <v>1438</v>
      </c>
      <c r="C765">
        <f>IF(K765 = "BaseplateSteel","Y","N")</f>
        <v/>
      </c>
      <c r="D765">
        <f>OR(P765 = "Woods_Sureflex", P765 = "Falk_T10_Grid")</f>
        <v/>
      </c>
      <c r="E765">
        <f>IF(AND(C765="Y", D765=TRUE),"Y","N")</f>
        <v/>
      </c>
      <c r="F765" t="inlineStr">
        <is>
          <t>ConTab_BOM_KP_Baseplates_1438</t>
        </is>
      </c>
      <c r="G765">
        <f>IF(E765="Y",F765,"")</f>
        <v/>
      </c>
      <c r="H765" s="87" t="inlineStr">
        <is>
          <t>5012-7_8-KP</t>
        </is>
      </c>
      <c r="I765" s="87" t="n"/>
      <c r="J765" s="87" t="n"/>
      <c r="K765" s="273" t="inlineStr">
        <is>
          <t>BaseplateSteel</t>
        </is>
      </c>
      <c r="L765" s="273" t="inlineStr">
        <is>
          <t>Baseplate_Steel</t>
        </is>
      </c>
      <c r="M765" s="273" t="inlineStr">
        <is>
          <t>Steel</t>
        </is>
      </c>
      <c r="N765" t="inlineStr">
        <is>
          <t>364T</t>
        </is>
      </c>
      <c r="O765" t="inlineStr">
        <is>
          <t>:Extended Drip Pan:</t>
        </is>
      </c>
      <c r="P765" s="235" t="inlineStr">
        <is>
          <t>Falk_Spacer</t>
        </is>
      </c>
      <c r="Q765" t="inlineStr">
        <is>
          <t>1070T31</t>
        </is>
      </c>
      <c r="R765" t="inlineStr">
        <is>
          <t>RTF</t>
        </is>
      </c>
      <c r="S765" s="233" t="inlineStr">
        <is>
          <t>B102279</t>
        </is>
      </c>
      <c r="T765" s="233" t="n">
        <v>2580</v>
      </c>
      <c r="U765" s="233" t="inlineStr">
        <is>
          <t>Priced</t>
        </is>
      </c>
      <c r="V765" s="273" t="inlineStr">
        <is>
          <t>LT028</t>
        </is>
      </c>
      <c r="W765" t="n">
        <v>265</v>
      </c>
    </row>
    <row r="766">
      <c r="B766" t="n">
        <v>1439</v>
      </c>
      <c r="C766">
        <f>IF(K766 = "BaseplateSteel","Y","N")</f>
        <v/>
      </c>
      <c r="D766">
        <f>OR(P766 = "Woods_Sureflex", P766 = "Falk_T10_Grid")</f>
        <v/>
      </c>
      <c r="E766">
        <f>IF(AND(C766="Y", D766=TRUE),"Y","N")</f>
        <v/>
      </c>
      <c r="F766" t="inlineStr">
        <is>
          <t>ConTab_BOM_KP_Baseplates_1439</t>
        </is>
      </c>
      <c r="G766">
        <f>IF(E766="Y",F766,"")</f>
        <v/>
      </c>
      <c r="H766" s="87" t="inlineStr">
        <is>
          <t>5012-7_8-KP</t>
        </is>
      </c>
      <c r="I766" s="87" t="n"/>
      <c r="J766" s="87" t="n"/>
      <c r="K766" s="273" t="inlineStr">
        <is>
          <t>BaseplateSteel</t>
        </is>
      </c>
      <c r="L766" s="273" t="inlineStr">
        <is>
          <t>Baseplate_Steel</t>
        </is>
      </c>
      <c r="M766" s="273" t="inlineStr">
        <is>
          <t>Steel</t>
        </is>
      </c>
      <c r="N766" t="inlineStr">
        <is>
          <t>365T</t>
        </is>
      </c>
      <c r="O766" t="inlineStr">
        <is>
          <t>:Extended Drip Pan:</t>
        </is>
      </c>
      <c r="P766" s="235" t="inlineStr">
        <is>
          <t>Falk_Spacer</t>
        </is>
      </c>
      <c r="Q766" t="inlineStr">
        <is>
          <t>1070T31</t>
        </is>
      </c>
      <c r="R766" t="inlineStr">
        <is>
          <t>RTF</t>
        </is>
      </c>
      <c r="S766" s="233" t="inlineStr">
        <is>
          <t>B102279</t>
        </is>
      </c>
      <c r="T766" s="233" t="n">
        <v>2580</v>
      </c>
      <c r="U766" s="233" t="inlineStr">
        <is>
          <t>Priced</t>
        </is>
      </c>
      <c r="V766" s="273" t="inlineStr">
        <is>
          <t>LT028</t>
        </is>
      </c>
      <c r="W766" t="n">
        <v>265</v>
      </c>
    </row>
    <row r="767">
      <c r="B767" t="n">
        <v>1440</v>
      </c>
      <c r="C767">
        <f>IF(K767 = "BaseplateSteel","Y","N")</f>
        <v/>
      </c>
      <c r="D767">
        <f>OR(P767 = "Woods_Sureflex", P767 = "Falk_T10_Grid")</f>
        <v/>
      </c>
      <c r="E767">
        <f>IF(AND(C767="Y", D767=TRUE),"Y","N")</f>
        <v/>
      </c>
      <c r="F767" t="inlineStr">
        <is>
          <t>ConTab_BOM_KP_Baseplates_1440</t>
        </is>
      </c>
      <c r="G767">
        <f>IF(E767="Y",F767,"")</f>
        <v/>
      </c>
      <c r="H767" s="87" t="inlineStr">
        <is>
          <t>5012-7_8-KP</t>
        </is>
      </c>
      <c r="I767" s="87" t="n"/>
      <c r="J767" s="87" t="n"/>
      <c r="K767" s="273" t="inlineStr">
        <is>
          <t>BaseplateSteel</t>
        </is>
      </c>
      <c r="L767" s="273" t="inlineStr">
        <is>
          <t>Baseplate_Steel</t>
        </is>
      </c>
      <c r="M767" s="273" t="inlineStr">
        <is>
          <t>Steel</t>
        </is>
      </c>
      <c r="N767" t="inlineStr">
        <is>
          <t>364TS</t>
        </is>
      </c>
      <c r="O767" t="inlineStr">
        <is>
          <t>:Extended Drip Pan:</t>
        </is>
      </c>
      <c r="P767" s="235" t="inlineStr">
        <is>
          <t>Falk_Spacer</t>
        </is>
      </c>
      <c r="Q767" t="inlineStr">
        <is>
          <t>1050T31</t>
        </is>
      </c>
      <c r="R767" t="inlineStr">
        <is>
          <t>RTF</t>
        </is>
      </c>
      <c r="S767" s="233" t="inlineStr">
        <is>
          <t>B102280</t>
        </is>
      </c>
      <c r="T767" s="233" t="n">
        <v>2515</v>
      </c>
      <c r="U767" s="233" t="inlineStr">
        <is>
          <t>Priced</t>
        </is>
      </c>
      <c r="V767" s="273" t="inlineStr">
        <is>
          <t>LT028</t>
        </is>
      </c>
      <c r="W767" t="n">
        <v>265</v>
      </c>
    </row>
    <row r="768">
      <c r="B768" t="n">
        <v>1441</v>
      </c>
      <c r="C768">
        <f>IF(K768 = "BaseplateSteel","Y","N")</f>
        <v/>
      </c>
      <c r="D768">
        <f>OR(P768 = "Woods_Sureflex", P768 = "Falk_T10_Grid")</f>
        <v/>
      </c>
      <c r="E768">
        <f>IF(AND(C768="Y", D768=TRUE),"Y","N")</f>
        <v/>
      </c>
      <c r="F768" t="inlineStr">
        <is>
          <t>ConTab_BOM_KP_Baseplates_1441</t>
        </is>
      </c>
      <c r="G768">
        <f>IF(E768="Y",F768,"")</f>
        <v/>
      </c>
      <c r="H768" s="87" t="inlineStr">
        <is>
          <t>5012-7_8-KP</t>
        </is>
      </c>
      <c r="I768" s="87" t="n"/>
      <c r="J768" s="87" t="n"/>
      <c r="K768" s="273" t="inlineStr">
        <is>
          <t>BaseplateSteel</t>
        </is>
      </c>
      <c r="L768" s="273" t="inlineStr">
        <is>
          <t>Baseplate_Steel</t>
        </is>
      </c>
      <c r="M768" s="273" t="inlineStr">
        <is>
          <t>Steel</t>
        </is>
      </c>
      <c r="N768" t="inlineStr">
        <is>
          <t>365TS</t>
        </is>
      </c>
      <c r="O768" t="inlineStr">
        <is>
          <t>:Extended Drip Pan:</t>
        </is>
      </c>
      <c r="P768" s="235" t="inlineStr">
        <is>
          <t>Falk_Spacer</t>
        </is>
      </c>
      <c r="Q768" t="inlineStr">
        <is>
          <t>1050T31</t>
        </is>
      </c>
      <c r="R768" t="inlineStr">
        <is>
          <t>RTF</t>
        </is>
      </c>
      <c r="S768" s="233" t="inlineStr">
        <is>
          <t>B102280</t>
        </is>
      </c>
      <c r="T768" s="233" t="n">
        <v>2515</v>
      </c>
      <c r="U768" s="233" t="inlineStr">
        <is>
          <t>Priced</t>
        </is>
      </c>
      <c r="V768" s="273" t="inlineStr">
        <is>
          <t>LT028</t>
        </is>
      </c>
      <c r="W768" t="n">
        <v>265</v>
      </c>
    </row>
    <row r="769">
      <c r="B769" t="n">
        <v>1454</v>
      </c>
      <c r="C769">
        <f>IF(K769 = "BaseplateSteel","Y","N")</f>
        <v/>
      </c>
      <c r="D769">
        <f>OR(P769 = "Woods_Sureflex", P769 = "Falk_T10_Grid")</f>
        <v/>
      </c>
      <c r="E769">
        <f>IF(AND(C769="Y", D769=TRUE),"Y","N")</f>
        <v/>
      </c>
      <c r="F769" t="inlineStr">
        <is>
          <t>ConTab_BOM_KP_Baseplates_1454</t>
        </is>
      </c>
      <c r="G769">
        <f>IF(E769="Y",F769,"")</f>
        <v/>
      </c>
      <c r="H769" s="87" t="inlineStr">
        <is>
          <t>5012-7_8-KP</t>
        </is>
      </c>
      <c r="I769" s="87" t="n"/>
      <c r="J769" s="87" t="n"/>
      <c r="K769" s="273" t="inlineStr">
        <is>
          <t>Baseplate_Special</t>
        </is>
      </c>
      <c r="L769" s="273" t="inlineStr">
        <is>
          <t>Baseplate_Special</t>
        </is>
      </c>
      <c r="M769" s="273" t="inlineStr">
        <is>
          <t>Special</t>
        </is>
      </c>
      <c r="P769" s="235" t="n"/>
      <c r="R769" t="inlineStr">
        <is>
          <t>RTF</t>
        </is>
      </c>
      <c r="S769" s="235" t="inlineStr">
        <is>
          <t>B101511</t>
        </is>
      </c>
      <c r="T769" s="233" t="n">
        <v>0</v>
      </c>
      <c r="U769" s="233" t="inlineStr">
        <is>
          <t>RFQ</t>
        </is>
      </c>
      <c r="V769" s="273" t="inlineStr">
        <is>
          <t>LT029</t>
        </is>
      </c>
    </row>
    <row r="770">
      <c r="B770" t="n">
        <v>1455</v>
      </c>
      <c r="C770">
        <f>IF(K770 = "BaseplateSteel","Y","N")</f>
        <v/>
      </c>
      <c r="D770">
        <f>OR(P770 = "Woods_Sureflex", P770 = "Falk_T10_Grid")</f>
        <v/>
      </c>
      <c r="E770">
        <f>IF(AND(C770="Y", D770=TRUE),"Y","N")</f>
        <v/>
      </c>
      <c r="F770" t="inlineStr">
        <is>
          <t>ConTab_BOM_KP_Baseplates_1455</t>
        </is>
      </c>
      <c r="G770">
        <f>IF(E770="Y",F770,"")</f>
        <v/>
      </c>
      <c r="H770" s="87" t="inlineStr">
        <is>
          <t>5015-9_0-KP</t>
        </is>
      </c>
      <c r="I770" s="87" t="n"/>
      <c r="J770" s="87" t="n"/>
      <c r="K770" s="273" t="inlineStr">
        <is>
          <t>BaseplateSteel</t>
        </is>
      </c>
      <c r="L770" s="273" t="inlineStr">
        <is>
          <t>Baseplate_Steel</t>
        </is>
      </c>
      <c r="M770" s="273" t="inlineStr">
        <is>
          <t>Steel</t>
        </is>
      </c>
      <c r="N770" t="inlineStr">
        <is>
          <t>254T</t>
        </is>
      </c>
      <c r="O770" t="inlineStr">
        <is>
          <t>:No Drip Pan:Standard Drip Pan:</t>
        </is>
      </c>
      <c r="P770" s="235" t="inlineStr">
        <is>
          <t>Woods_Sureflex</t>
        </is>
      </c>
      <c r="Q770" t="inlineStr">
        <is>
          <t>Woods 7S</t>
        </is>
      </c>
      <c r="R770" t="n">
        <v>96700761</v>
      </c>
      <c r="S770" s="233" t="inlineStr">
        <is>
          <t>B102287</t>
        </is>
      </c>
      <c r="T770" s="233" t="n">
        <v>1440</v>
      </c>
      <c r="U770" s="233" t="inlineStr">
        <is>
          <t>Priced</t>
        </is>
      </c>
      <c r="V770" s="273" t="inlineStr">
        <is>
          <t>LT028</t>
        </is>
      </c>
      <c r="W770" t="n">
        <v>135</v>
      </c>
    </row>
    <row r="771">
      <c r="B771" t="n">
        <v>1456</v>
      </c>
      <c r="C771">
        <f>IF(K771 = "BaseplateSteel","Y","N")</f>
        <v/>
      </c>
      <c r="D771">
        <f>OR(P771 = "Woods_Sureflex", P771 = "Falk_T10_Grid")</f>
        <v/>
      </c>
      <c r="E771">
        <f>IF(AND(C771="Y", D771=TRUE),"Y","N")</f>
        <v/>
      </c>
      <c r="F771" t="inlineStr">
        <is>
          <t>ConTab_BOM_KP_Baseplates_1456</t>
        </is>
      </c>
      <c r="G771">
        <f>IF(E771="Y",F771,"")</f>
        <v/>
      </c>
      <c r="H771" s="87" t="inlineStr">
        <is>
          <t>5015-9_0-KP</t>
        </is>
      </c>
      <c r="I771" s="87" t="n"/>
      <c r="J771" s="87" t="n"/>
      <c r="K771" s="273" t="inlineStr">
        <is>
          <t>BaseplateSteel</t>
        </is>
      </c>
      <c r="L771" s="273" t="inlineStr">
        <is>
          <t>Baseplate_Steel</t>
        </is>
      </c>
      <c r="M771" s="273" t="inlineStr">
        <is>
          <t>Steel</t>
        </is>
      </c>
      <c r="N771" t="inlineStr">
        <is>
          <t>256T</t>
        </is>
      </c>
      <c r="O771" t="inlineStr">
        <is>
          <t>:No Drip Pan:Standard Drip Pan:</t>
        </is>
      </c>
      <c r="P771" s="235" t="inlineStr">
        <is>
          <t>Woods_Sureflex</t>
        </is>
      </c>
      <c r="Q771" t="inlineStr">
        <is>
          <t>Woods 7S</t>
        </is>
      </c>
      <c r="R771" t="n">
        <v>96700761</v>
      </c>
      <c r="S771" s="233" t="inlineStr">
        <is>
          <t>B102287</t>
        </is>
      </c>
      <c r="T771" s="233" t="n">
        <v>1440</v>
      </c>
      <c r="U771" s="233" t="inlineStr">
        <is>
          <t>Priced</t>
        </is>
      </c>
      <c r="V771" s="273" t="inlineStr">
        <is>
          <t>LT028</t>
        </is>
      </c>
      <c r="W771" t="n">
        <v>135</v>
      </c>
    </row>
    <row r="772">
      <c r="B772" t="n">
        <v>1457</v>
      </c>
      <c r="C772">
        <f>IF(K772 = "BaseplateSteel","Y","N")</f>
        <v/>
      </c>
      <c r="D772">
        <f>OR(P772 = "Woods_Sureflex", P772 = "Falk_T10_Grid")</f>
        <v/>
      </c>
      <c r="E772">
        <f>IF(AND(C772="Y", D772=TRUE),"Y","N")</f>
        <v/>
      </c>
      <c r="F772" t="inlineStr">
        <is>
          <t>ConTab_BOM_KP_Baseplates_1457</t>
        </is>
      </c>
      <c r="G772">
        <f>IF(E772="Y",F772,"")</f>
        <v/>
      </c>
      <c r="H772" s="87" t="inlineStr">
        <is>
          <t>5015-9_0-KP</t>
        </is>
      </c>
      <c r="I772" s="87" t="n"/>
      <c r="J772" s="87" t="n"/>
      <c r="K772" s="273" t="inlineStr">
        <is>
          <t>BaseplateSteel</t>
        </is>
      </c>
      <c r="L772" s="273" t="inlineStr">
        <is>
          <t>Baseplate_Steel</t>
        </is>
      </c>
      <c r="M772" s="273" t="inlineStr">
        <is>
          <t>Steel</t>
        </is>
      </c>
      <c r="N772" t="inlineStr">
        <is>
          <t>284T</t>
        </is>
      </c>
      <c r="O772" t="inlineStr">
        <is>
          <t>:No Drip Pan:Standard Drip Pan:</t>
        </is>
      </c>
      <c r="P772" s="235" t="inlineStr">
        <is>
          <t>Woods_Sureflex</t>
        </is>
      </c>
      <c r="Q772" t="inlineStr">
        <is>
          <t>Woods 9S</t>
        </is>
      </c>
      <c r="R772" t="n">
        <v>96700762</v>
      </c>
      <c r="S772" s="233" t="inlineStr">
        <is>
          <t>B102288</t>
        </is>
      </c>
      <c r="T772" s="233" t="n">
        <v>1574</v>
      </c>
      <c r="U772" s="233" t="inlineStr">
        <is>
          <t>Priced</t>
        </is>
      </c>
      <c r="V772" s="273" t="inlineStr">
        <is>
          <t>LT028</t>
        </is>
      </c>
      <c r="W772" t="n">
        <v>200</v>
      </c>
    </row>
    <row r="773">
      <c r="B773" t="n">
        <v>1458</v>
      </c>
      <c r="C773">
        <f>IF(K773 = "BaseplateSteel","Y","N")</f>
        <v/>
      </c>
      <c r="D773">
        <f>OR(P773 = "Woods_Sureflex", P773 = "Falk_T10_Grid")</f>
        <v/>
      </c>
      <c r="E773">
        <f>IF(AND(C773="Y", D773=TRUE),"Y","N")</f>
        <v/>
      </c>
      <c r="F773" t="inlineStr">
        <is>
          <t>ConTab_BOM_KP_Baseplates_1458</t>
        </is>
      </c>
      <c r="G773">
        <f>IF(E773="Y",F773,"")</f>
        <v/>
      </c>
      <c r="H773" s="87" t="inlineStr">
        <is>
          <t>5015-9_0-KP</t>
        </is>
      </c>
      <c r="I773" s="87" t="n"/>
      <c r="J773" s="87" t="n"/>
      <c r="K773" s="273" t="inlineStr">
        <is>
          <t>BaseplateSteel</t>
        </is>
      </c>
      <c r="L773" s="273" t="inlineStr">
        <is>
          <t>Baseplate_Steel</t>
        </is>
      </c>
      <c r="M773" s="273" t="inlineStr">
        <is>
          <t>Steel</t>
        </is>
      </c>
      <c r="N773" t="inlineStr">
        <is>
          <t>286T</t>
        </is>
      </c>
      <c r="O773" t="inlineStr">
        <is>
          <t>:No Drip Pan:Standard Drip Pan:</t>
        </is>
      </c>
      <c r="P773" s="235" t="inlineStr">
        <is>
          <t>Woods_Sureflex</t>
        </is>
      </c>
      <c r="Q773" t="inlineStr">
        <is>
          <t>Woods 9S</t>
        </is>
      </c>
      <c r="R773" t="n">
        <v>96700762</v>
      </c>
      <c r="S773" s="233" t="inlineStr">
        <is>
          <t>B102288</t>
        </is>
      </c>
      <c r="T773" s="233" t="n">
        <v>1574</v>
      </c>
      <c r="U773" s="233" t="inlineStr">
        <is>
          <t>Priced</t>
        </is>
      </c>
      <c r="V773" s="273" t="inlineStr">
        <is>
          <t>LT028</t>
        </is>
      </c>
      <c r="W773" t="n">
        <v>200</v>
      </c>
    </row>
    <row r="774">
      <c r="B774" t="n">
        <v>1459</v>
      </c>
      <c r="C774">
        <f>IF(K774 = "BaseplateSteel","Y","N")</f>
        <v/>
      </c>
      <c r="D774">
        <f>OR(P774 = "Woods_Sureflex", P774 = "Falk_T10_Grid")</f>
        <v/>
      </c>
      <c r="E774">
        <f>IF(AND(C774="Y", D774=TRUE),"Y","N")</f>
        <v/>
      </c>
      <c r="F774" t="inlineStr">
        <is>
          <t>ConTab_BOM_KP_Baseplates_1459</t>
        </is>
      </c>
      <c r="G774">
        <f>IF(E774="Y",F774,"")</f>
        <v/>
      </c>
      <c r="H774" s="87" t="inlineStr">
        <is>
          <t>5015-9_0-KP</t>
        </is>
      </c>
      <c r="I774" s="87" t="n"/>
      <c r="J774" s="87" t="n"/>
      <c r="K774" s="273" t="inlineStr">
        <is>
          <t>BaseplateSteel</t>
        </is>
      </c>
      <c r="L774" s="273" t="inlineStr">
        <is>
          <t>Baseplate_Steel</t>
        </is>
      </c>
      <c r="M774" s="273" t="inlineStr">
        <is>
          <t>Steel</t>
        </is>
      </c>
      <c r="N774" t="inlineStr">
        <is>
          <t>324T</t>
        </is>
      </c>
      <c r="O774" t="inlineStr">
        <is>
          <t>:No Drip Pan:Standard Drip Pan:</t>
        </is>
      </c>
      <c r="P774" s="235" t="inlineStr">
        <is>
          <t>Woods_Sureflex</t>
        </is>
      </c>
      <c r="Q774" t="inlineStr">
        <is>
          <t>Woods 10S</t>
        </is>
      </c>
      <c r="R774" t="n">
        <v>97657996</v>
      </c>
      <c r="S774" s="233" t="inlineStr">
        <is>
          <t>B102289</t>
        </is>
      </c>
      <c r="T774" s="233" t="n">
        <v>1712</v>
      </c>
      <c r="U774" s="233" t="inlineStr">
        <is>
          <t>Priced</t>
        </is>
      </c>
      <c r="V774" s="273" t="inlineStr">
        <is>
          <t>LT028</t>
        </is>
      </c>
      <c r="W774" t="n">
        <v>240</v>
      </c>
    </row>
    <row r="775">
      <c r="B775" t="n">
        <v>1460</v>
      </c>
      <c r="C775">
        <f>IF(K775 = "BaseplateSteel","Y","N")</f>
        <v/>
      </c>
      <c r="D775">
        <f>OR(P775 = "Woods_Sureflex", P775 = "Falk_T10_Grid")</f>
        <v/>
      </c>
      <c r="E775">
        <f>IF(AND(C775="Y", D775=TRUE),"Y","N")</f>
        <v/>
      </c>
      <c r="F775" t="inlineStr">
        <is>
          <t>ConTab_BOM_KP_Baseplates_1460</t>
        </is>
      </c>
      <c r="G775">
        <f>IF(E775="Y",F775,"")</f>
        <v/>
      </c>
      <c r="H775" s="87" t="inlineStr">
        <is>
          <t>5015-9_0-KP</t>
        </is>
      </c>
      <c r="I775" s="87" t="n"/>
      <c r="J775" s="87" t="n"/>
      <c r="K775" s="273" t="inlineStr">
        <is>
          <t>BaseplateSteel</t>
        </is>
      </c>
      <c r="L775" s="273" t="inlineStr">
        <is>
          <t>Baseplate_Steel</t>
        </is>
      </c>
      <c r="M775" s="273" t="inlineStr">
        <is>
          <t>Steel</t>
        </is>
      </c>
      <c r="N775" t="inlineStr">
        <is>
          <t>326T</t>
        </is>
      </c>
      <c r="O775" t="inlineStr">
        <is>
          <t>:No Drip Pan:Standard Drip Pan:</t>
        </is>
      </c>
      <c r="P775" s="235" t="inlineStr">
        <is>
          <t>Woods_Sureflex</t>
        </is>
      </c>
      <c r="Q775" t="inlineStr">
        <is>
          <t>Woods 10S</t>
        </is>
      </c>
      <c r="R775" t="n">
        <v>97657996</v>
      </c>
      <c r="S775" s="233" t="inlineStr">
        <is>
          <t>B102289</t>
        </is>
      </c>
      <c r="T775" s="233" t="n">
        <v>1712</v>
      </c>
      <c r="U775" s="233" t="inlineStr">
        <is>
          <t>Priced</t>
        </is>
      </c>
      <c r="V775" s="273" t="inlineStr">
        <is>
          <t>LT028</t>
        </is>
      </c>
      <c r="W775" t="n">
        <v>240</v>
      </c>
    </row>
    <row r="776">
      <c r="B776" t="n">
        <v>1461</v>
      </c>
      <c r="C776">
        <f>IF(K776 = "BaseplateSteel","Y","N")</f>
        <v/>
      </c>
      <c r="D776">
        <f>OR(P776 = "Woods_Sureflex", P776 = "Falk_T10_Grid")</f>
        <v/>
      </c>
      <c r="E776">
        <f>IF(AND(C776="Y", D776=TRUE),"Y","N")</f>
        <v/>
      </c>
      <c r="F776" t="inlineStr">
        <is>
          <t>ConTab_BOM_KP_Baseplates_1461</t>
        </is>
      </c>
      <c r="G776">
        <f>IF(E776="Y",F776,"")</f>
        <v/>
      </c>
      <c r="H776" s="87" t="inlineStr">
        <is>
          <t>5015-9_0-KP</t>
        </is>
      </c>
      <c r="I776" s="87" t="n"/>
      <c r="J776" s="87" t="n"/>
      <c r="K776" s="273" t="inlineStr">
        <is>
          <t>BaseplateSteel</t>
        </is>
      </c>
      <c r="L776" s="273" t="inlineStr">
        <is>
          <t>Baseplate_Steel</t>
        </is>
      </c>
      <c r="M776" s="273" t="inlineStr">
        <is>
          <t>Steel</t>
        </is>
      </c>
      <c r="N776" t="inlineStr">
        <is>
          <t>364T</t>
        </is>
      </c>
      <c r="O776" t="inlineStr">
        <is>
          <t>:No Drip Pan:Standard Drip Pan:</t>
        </is>
      </c>
      <c r="P776" s="235" t="inlineStr">
        <is>
          <t>Woods_Sureflex</t>
        </is>
      </c>
      <c r="Q776" t="inlineStr">
        <is>
          <t>Woods 11S</t>
        </is>
      </c>
      <c r="R776" t="inlineStr">
        <is>
          <t>RTF</t>
        </is>
      </c>
      <c r="S776" s="233" t="inlineStr">
        <is>
          <t>B102290</t>
        </is>
      </c>
      <c r="T776" s="233" t="n">
        <v>1847</v>
      </c>
      <c r="U776" s="233" t="inlineStr">
        <is>
          <t>Priced</t>
        </is>
      </c>
      <c r="V776" s="273" t="inlineStr">
        <is>
          <t>LT028</t>
        </is>
      </c>
      <c r="W776" t="n">
        <v>265</v>
      </c>
    </row>
    <row r="777">
      <c r="B777" t="n">
        <v>1462</v>
      </c>
      <c r="C777">
        <f>IF(K777 = "BaseplateSteel","Y","N")</f>
        <v/>
      </c>
      <c r="D777">
        <f>OR(P777 = "Woods_Sureflex", P777 = "Falk_T10_Grid")</f>
        <v/>
      </c>
      <c r="E777">
        <f>IF(AND(C777="Y", D777=TRUE),"Y","N")</f>
        <v/>
      </c>
      <c r="F777" t="inlineStr">
        <is>
          <t>ConTab_BOM_KP_Baseplates_1462</t>
        </is>
      </c>
      <c r="G777">
        <f>IF(E777="Y",F777,"")</f>
        <v/>
      </c>
      <c r="H777" s="87" t="inlineStr">
        <is>
          <t>5015-9_0-KP</t>
        </is>
      </c>
      <c r="I777" s="87" t="n"/>
      <c r="J777" s="87" t="n"/>
      <c r="K777" s="273" t="inlineStr">
        <is>
          <t>BaseplateSteel</t>
        </is>
      </c>
      <c r="L777" s="273" t="inlineStr">
        <is>
          <t>Baseplate_Steel</t>
        </is>
      </c>
      <c r="M777" s="273" t="inlineStr">
        <is>
          <t>Steel</t>
        </is>
      </c>
      <c r="N777" t="inlineStr">
        <is>
          <t>365T</t>
        </is>
      </c>
      <c r="O777" t="inlineStr">
        <is>
          <t>:No Drip Pan:Standard Drip Pan:</t>
        </is>
      </c>
      <c r="P777" s="235" t="inlineStr">
        <is>
          <t>Woods_Sureflex</t>
        </is>
      </c>
      <c r="Q777" t="inlineStr">
        <is>
          <t>Woods 11S</t>
        </is>
      </c>
      <c r="R777" t="inlineStr">
        <is>
          <t>RTF</t>
        </is>
      </c>
      <c r="S777" s="233" t="inlineStr">
        <is>
          <t>B102290</t>
        </is>
      </c>
      <c r="T777" s="233" t="n">
        <v>1847</v>
      </c>
      <c r="U777" s="233" t="inlineStr">
        <is>
          <t>Priced</t>
        </is>
      </c>
      <c r="V777" s="273" t="inlineStr">
        <is>
          <t>LT028</t>
        </is>
      </c>
      <c r="W777" t="n">
        <v>265</v>
      </c>
    </row>
    <row r="778">
      <c r="B778" t="n">
        <v>1463</v>
      </c>
      <c r="C778">
        <f>IF(K778 = "BaseplateSteel","Y","N")</f>
        <v/>
      </c>
      <c r="D778">
        <f>OR(P778 = "Woods_Sureflex", P778 = "Falk_T10_Grid")</f>
        <v/>
      </c>
      <c r="E778">
        <f>IF(AND(C778="Y", D778=TRUE),"Y","N")</f>
        <v/>
      </c>
      <c r="F778" t="inlineStr">
        <is>
          <t>ConTab_BOM_KP_Baseplates_1463</t>
        </is>
      </c>
      <c r="G778">
        <f>IF(E778="Y",F778,"")</f>
        <v/>
      </c>
      <c r="H778" s="87" t="inlineStr">
        <is>
          <t>5015-9_0-KP</t>
        </is>
      </c>
      <c r="I778" s="87" t="n"/>
      <c r="J778" s="87" t="n"/>
      <c r="K778" s="273" t="inlineStr">
        <is>
          <t>BaseplateSteel</t>
        </is>
      </c>
      <c r="L778" s="273" t="inlineStr">
        <is>
          <t>Baseplate_Steel</t>
        </is>
      </c>
      <c r="M778" s="273" t="inlineStr">
        <is>
          <t>Steel</t>
        </is>
      </c>
      <c r="N778" t="inlineStr">
        <is>
          <t>404T</t>
        </is>
      </c>
      <c r="O778" t="inlineStr">
        <is>
          <t>:No Drip Pan:Standard Drip Pan:</t>
        </is>
      </c>
      <c r="P778" s="235" t="inlineStr">
        <is>
          <t>Woods_Sureflex</t>
        </is>
      </c>
      <c r="Q778" t="inlineStr">
        <is>
          <t>Woods 12S</t>
        </is>
      </c>
      <c r="R778" t="n">
        <v>96700772</v>
      </c>
      <c r="S778" s="233" t="inlineStr">
        <is>
          <t>B102291</t>
        </is>
      </c>
      <c r="T778" s="233" t="n">
        <v>2322</v>
      </c>
      <c r="U778" s="233" t="inlineStr">
        <is>
          <t>Priced</t>
        </is>
      </c>
      <c r="V778" s="273" t="inlineStr">
        <is>
          <t>LT028</t>
        </is>
      </c>
      <c r="W778" t="n">
        <v>310</v>
      </c>
    </row>
    <row r="779">
      <c r="B779" t="n">
        <v>1464</v>
      </c>
      <c r="C779">
        <f>IF(K779 = "BaseplateSteel","Y","N")</f>
        <v/>
      </c>
      <c r="D779">
        <f>OR(P779 = "Woods_Sureflex", P779 = "Falk_T10_Grid")</f>
        <v/>
      </c>
      <c r="E779">
        <f>IF(AND(C779="Y", D779=TRUE),"Y","N")</f>
        <v/>
      </c>
      <c r="F779" t="inlineStr">
        <is>
          <t>ConTab_BOM_KP_Baseplates_1464</t>
        </is>
      </c>
      <c r="G779">
        <f>IF(E779="Y",F779,"")</f>
        <v/>
      </c>
      <c r="H779" s="87" t="inlineStr">
        <is>
          <t>5015-9_0-KP</t>
        </is>
      </c>
      <c r="I779" s="87" t="n"/>
      <c r="J779" s="87" t="n"/>
      <c r="K779" s="273" t="inlineStr">
        <is>
          <t>BaseplateSteel</t>
        </is>
      </c>
      <c r="L779" s="273" t="inlineStr">
        <is>
          <t>Baseplate_Steel</t>
        </is>
      </c>
      <c r="M779" s="273" t="inlineStr">
        <is>
          <t>Steel</t>
        </is>
      </c>
      <c r="N779" t="inlineStr">
        <is>
          <t>405T</t>
        </is>
      </c>
      <c r="O779" t="inlineStr">
        <is>
          <t>:No Drip Pan:Standard Drip Pan:</t>
        </is>
      </c>
      <c r="P779" s="235" t="inlineStr">
        <is>
          <t>Woods_Sureflex</t>
        </is>
      </c>
      <c r="Q779" t="inlineStr">
        <is>
          <t>Woods 12S</t>
        </is>
      </c>
      <c r="R779" t="n">
        <v>96700772</v>
      </c>
      <c r="S779" s="233" t="inlineStr">
        <is>
          <t>B102291</t>
        </is>
      </c>
      <c r="T779" s="233" t="n">
        <v>2322</v>
      </c>
      <c r="U779" s="233" t="inlineStr">
        <is>
          <t>Priced</t>
        </is>
      </c>
      <c r="V779" s="273" t="inlineStr">
        <is>
          <t>LT028</t>
        </is>
      </c>
      <c r="W779" t="n">
        <v>310</v>
      </c>
    </row>
    <row r="780">
      <c r="B780" t="n">
        <v>1465</v>
      </c>
      <c r="C780">
        <f>IF(K780 = "BaseplateSteel","Y","N")</f>
        <v/>
      </c>
      <c r="D780">
        <f>OR(P780 = "Woods_Sureflex", P780 = "Falk_T10_Grid")</f>
        <v/>
      </c>
      <c r="E780">
        <f>IF(AND(C780="Y", D780=TRUE),"Y","N")</f>
        <v/>
      </c>
      <c r="F780" t="inlineStr">
        <is>
          <t>ConTab_BOM_KP_Baseplates_1465</t>
        </is>
      </c>
      <c r="G780">
        <f>IF(E780="Y",F780,"")</f>
        <v/>
      </c>
      <c r="H780" s="87" t="inlineStr">
        <is>
          <t>5015-9_0-KP</t>
        </is>
      </c>
      <c r="I780" s="87" t="n"/>
      <c r="J780" s="87" t="n"/>
      <c r="K780" s="273" t="inlineStr">
        <is>
          <t>BaseplateSteel</t>
        </is>
      </c>
      <c r="L780" s="273" t="inlineStr">
        <is>
          <t>Baseplate_Steel</t>
        </is>
      </c>
      <c r="M780" s="273" t="inlineStr">
        <is>
          <t>Steel</t>
        </is>
      </c>
      <c r="N780" t="inlineStr">
        <is>
          <t>254T</t>
        </is>
      </c>
      <c r="O780" t="inlineStr">
        <is>
          <t>:No Drip Pan:Standard Drip Pan:</t>
        </is>
      </c>
      <c r="P780" s="235" t="inlineStr">
        <is>
          <t>Falk_T10_Grid</t>
        </is>
      </c>
      <c r="Q780" t="inlineStr">
        <is>
          <t>Falk 1040T10</t>
        </is>
      </c>
      <c r="R780" t="n">
        <v>96700766</v>
      </c>
      <c r="S780" s="233" t="inlineStr">
        <is>
          <t>B102292</t>
        </is>
      </c>
      <c r="T780" s="233" t="n">
        <v>1440</v>
      </c>
      <c r="U780" s="233" t="inlineStr">
        <is>
          <t>Priced</t>
        </is>
      </c>
      <c r="V780" s="273" t="inlineStr">
        <is>
          <t>LT028</t>
        </is>
      </c>
      <c r="W780" t="n">
        <v>135</v>
      </c>
    </row>
    <row r="781">
      <c r="B781" t="n">
        <v>1466</v>
      </c>
      <c r="C781">
        <f>IF(K781 = "BaseplateSteel","Y","N")</f>
        <v/>
      </c>
      <c r="D781">
        <f>OR(P781 = "Woods_Sureflex", P781 = "Falk_T10_Grid")</f>
        <v/>
      </c>
      <c r="E781">
        <f>IF(AND(C781="Y", D781=TRUE),"Y","N")</f>
        <v/>
      </c>
      <c r="F781" t="inlineStr">
        <is>
          <t>ConTab_BOM_KP_Baseplates_1466</t>
        </is>
      </c>
      <c r="G781">
        <f>IF(E781="Y",F781,"")</f>
        <v/>
      </c>
      <c r="H781" s="87" t="inlineStr">
        <is>
          <t>5015-9_0-KP</t>
        </is>
      </c>
      <c r="I781" s="87" t="n"/>
      <c r="J781" s="87" t="n"/>
      <c r="K781" s="273" t="inlineStr">
        <is>
          <t>BaseplateSteel</t>
        </is>
      </c>
      <c r="L781" s="273" t="inlineStr">
        <is>
          <t>Baseplate_Steel</t>
        </is>
      </c>
      <c r="M781" s="273" t="inlineStr">
        <is>
          <t>Steel</t>
        </is>
      </c>
      <c r="N781" t="inlineStr">
        <is>
          <t>256T</t>
        </is>
      </c>
      <c r="O781" t="inlineStr">
        <is>
          <t>:No Drip Pan:Standard Drip Pan:</t>
        </is>
      </c>
      <c r="P781" s="235" t="inlineStr">
        <is>
          <t>Falk_T10_Grid</t>
        </is>
      </c>
      <c r="Q781" t="inlineStr">
        <is>
          <t>Falk 1040T10</t>
        </is>
      </c>
      <c r="R781" t="n">
        <v>96700766</v>
      </c>
      <c r="S781" s="233" t="inlineStr">
        <is>
          <t>B102292</t>
        </is>
      </c>
      <c r="T781" s="233" t="n">
        <v>1440</v>
      </c>
      <c r="U781" s="233" t="inlineStr">
        <is>
          <t>Priced</t>
        </is>
      </c>
      <c r="V781" s="273" t="inlineStr">
        <is>
          <t>LT028</t>
        </is>
      </c>
      <c r="W781" t="n">
        <v>135</v>
      </c>
    </row>
    <row r="782">
      <c r="B782" t="n">
        <v>1467</v>
      </c>
      <c r="C782">
        <f>IF(K782 = "BaseplateSteel","Y","N")</f>
        <v/>
      </c>
      <c r="D782">
        <f>OR(P782 = "Woods_Sureflex", P782 = "Falk_T10_Grid")</f>
        <v/>
      </c>
      <c r="E782">
        <f>IF(AND(C782="Y", D782=TRUE),"Y","N")</f>
        <v/>
      </c>
      <c r="F782" t="inlineStr">
        <is>
          <t>ConTab_BOM_KP_Baseplates_1467</t>
        </is>
      </c>
      <c r="G782">
        <f>IF(E782="Y",F782,"")</f>
        <v/>
      </c>
      <c r="H782" s="87" t="inlineStr">
        <is>
          <t>5015-9_0-KP</t>
        </is>
      </c>
      <c r="I782" s="87" t="n"/>
      <c r="J782" s="87" t="n"/>
      <c r="K782" s="273" t="inlineStr">
        <is>
          <t>BaseplateSteel</t>
        </is>
      </c>
      <c r="L782" s="273" t="inlineStr">
        <is>
          <t>Baseplate_Steel</t>
        </is>
      </c>
      <c r="M782" s="273" t="inlineStr">
        <is>
          <t>Steel</t>
        </is>
      </c>
      <c r="N782" t="inlineStr">
        <is>
          <t>284T</t>
        </is>
      </c>
      <c r="O782" t="inlineStr">
        <is>
          <t>:No Drip Pan:Standard Drip Pan:</t>
        </is>
      </c>
      <c r="P782" s="235" t="inlineStr">
        <is>
          <t>Falk_T10_Grid</t>
        </is>
      </c>
      <c r="Q782" t="inlineStr">
        <is>
          <t>Falk 1050T10</t>
        </is>
      </c>
      <c r="R782" t="n">
        <v>96700767</v>
      </c>
      <c r="S782" s="233" t="inlineStr">
        <is>
          <t>B102293</t>
        </is>
      </c>
      <c r="T782" s="233" t="n">
        <v>1574</v>
      </c>
      <c r="U782" s="233" t="inlineStr">
        <is>
          <t>Priced</t>
        </is>
      </c>
      <c r="V782" s="273" t="inlineStr">
        <is>
          <t>LT028</t>
        </is>
      </c>
      <c r="W782" t="n">
        <v>200</v>
      </c>
    </row>
    <row r="783">
      <c r="B783" t="n">
        <v>1468</v>
      </c>
      <c r="C783">
        <f>IF(K783 = "BaseplateSteel","Y","N")</f>
        <v/>
      </c>
      <c r="D783">
        <f>OR(P783 = "Woods_Sureflex", P783 = "Falk_T10_Grid")</f>
        <v/>
      </c>
      <c r="E783">
        <f>IF(AND(C783="Y", D783=TRUE),"Y","N")</f>
        <v/>
      </c>
      <c r="F783" t="inlineStr">
        <is>
          <t>ConTab_BOM_KP_Baseplates_1468</t>
        </is>
      </c>
      <c r="G783">
        <f>IF(E783="Y",F783,"")</f>
        <v/>
      </c>
      <c r="H783" s="87" t="inlineStr">
        <is>
          <t>5015-9_0-KP</t>
        </is>
      </c>
      <c r="I783" s="87" t="n"/>
      <c r="J783" s="87" t="n"/>
      <c r="K783" s="273" t="inlineStr">
        <is>
          <t>BaseplateSteel</t>
        </is>
      </c>
      <c r="L783" s="273" t="inlineStr">
        <is>
          <t>Baseplate_Steel</t>
        </is>
      </c>
      <c r="M783" s="273" t="inlineStr">
        <is>
          <t>Steel</t>
        </is>
      </c>
      <c r="N783" t="inlineStr">
        <is>
          <t>286T</t>
        </is>
      </c>
      <c r="O783" t="inlineStr">
        <is>
          <t>:No Drip Pan:Standard Drip Pan:</t>
        </is>
      </c>
      <c r="P783" s="235" t="inlineStr">
        <is>
          <t>Falk_T10_Grid</t>
        </is>
      </c>
      <c r="Q783" t="inlineStr">
        <is>
          <t>Falk 1050T10</t>
        </is>
      </c>
      <c r="R783" t="n">
        <v>96700767</v>
      </c>
      <c r="S783" s="233" t="inlineStr">
        <is>
          <t>B102293</t>
        </is>
      </c>
      <c r="T783" s="233" t="n">
        <v>1574</v>
      </c>
      <c r="U783" s="233" t="inlineStr">
        <is>
          <t>Priced</t>
        </is>
      </c>
      <c r="V783" s="273" t="inlineStr">
        <is>
          <t>LT028</t>
        </is>
      </c>
      <c r="W783" t="n">
        <v>200</v>
      </c>
    </row>
    <row r="784">
      <c r="B784" t="n">
        <v>1469</v>
      </c>
      <c r="C784">
        <f>IF(K784 = "BaseplateSteel","Y","N")</f>
        <v/>
      </c>
      <c r="D784">
        <f>OR(P784 = "Woods_Sureflex", P784 = "Falk_T10_Grid")</f>
        <v/>
      </c>
      <c r="E784">
        <f>IF(AND(C784="Y", D784=TRUE),"Y","N")</f>
        <v/>
      </c>
      <c r="F784" t="inlineStr">
        <is>
          <t>ConTab_BOM_KP_Baseplates_1469</t>
        </is>
      </c>
      <c r="G784">
        <f>IF(E784="Y",F784,"")</f>
        <v/>
      </c>
      <c r="H784" s="87" t="inlineStr">
        <is>
          <t>5015-9_0-KP</t>
        </is>
      </c>
      <c r="I784" s="87" t="n"/>
      <c r="J784" s="87" t="n"/>
      <c r="K784" s="273" t="inlineStr">
        <is>
          <t>BaseplateSteel</t>
        </is>
      </c>
      <c r="L784" s="273" t="inlineStr">
        <is>
          <t>Baseplate_Steel</t>
        </is>
      </c>
      <c r="M784" s="273" t="inlineStr">
        <is>
          <t>Steel</t>
        </is>
      </c>
      <c r="N784" t="inlineStr">
        <is>
          <t>324T</t>
        </is>
      </c>
      <c r="O784" t="inlineStr">
        <is>
          <t>:No Drip Pan:Standard Drip Pan:</t>
        </is>
      </c>
      <c r="P784" s="235" t="inlineStr">
        <is>
          <t>Falk_T10_Grid</t>
        </is>
      </c>
      <c r="Q784" t="inlineStr">
        <is>
          <t>Falk 1060T10</t>
        </is>
      </c>
      <c r="R784" t="n">
        <v>98256073</v>
      </c>
      <c r="S784" s="233" t="inlineStr">
        <is>
          <t>B102294</t>
        </is>
      </c>
      <c r="T784" s="233" t="n">
        <v>1712</v>
      </c>
      <c r="U784" s="233" t="inlineStr">
        <is>
          <t>Priced</t>
        </is>
      </c>
      <c r="V784" s="273" t="inlineStr">
        <is>
          <t>LT028</t>
        </is>
      </c>
      <c r="W784" t="n">
        <v>240</v>
      </c>
    </row>
    <row r="785">
      <c r="B785" t="n">
        <v>1470</v>
      </c>
      <c r="C785">
        <f>IF(K785 = "BaseplateSteel","Y","N")</f>
        <v/>
      </c>
      <c r="D785">
        <f>OR(P785 = "Woods_Sureflex", P785 = "Falk_T10_Grid")</f>
        <v/>
      </c>
      <c r="E785">
        <f>IF(AND(C785="Y", D785=TRUE),"Y","N")</f>
        <v/>
      </c>
      <c r="F785" t="inlineStr">
        <is>
          <t>ConTab_BOM_KP_Baseplates_1470</t>
        </is>
      </c>
      <c r="G785">
        <f>IF(E785="Y",F785,"")</f>
        <v/>
      </c>
      <c r="H785" s="87" t="inlineStr">
        <is>
          <t>5015-9_0-KP</t>
        </is>
      </c>
      <c r="I785" s="87" t="n"/>
      <c r="J785" s="87" t="n"/>
      <c r="K785" s="273" t="inlineStr">
        <is>
          <t>BaseplateSteel</t>
        </is>
      </c>
      <c r="L785" s="273" t="inlineStr">
        <is>
          <t>Baseplate_Steel</t>
        </is>
      </c>
      <c r="M785" s="273" t="inlineStr">
        <is>
          <t>Steel</t>
        </is>
      </c>
      <c r="N785" t="inlineStr">
        <is>
          <t>326T</t>
        </is>
      </c>
      <c r="O785" t="inlineStr">
        <is>
          <t>:No Drip Pan:Standard Drip Pan:</t>
        </is>
      </c>
      <c r="P785" s="235" t="inlineStr">
        <is>
          <t>Falk_T10_Grid</t>
        </is>
      </c>
      <c r="Q785" t="inlineStr">
        <is>
          <t>Falk 1060T10</t>
        </is>
      </c>
      <c r="R785" t="n">
        <v>98256073</v>
      </c>
      <c r="S785" s="233" t="inlineStr">
        <is>
          <t>B102294</t>
        </is>
      </c>
      <c r="T785" s="233" t="n">
        <v>1712</v>
      </c>
      <c r="U785" s="233" t="inlineStr">
        <is>
          <t>Priced</t>
        </is>
      </c>
      <c r="V785" s="273" t="inlineStr">
        <is>
          <t>LT028</t>
        </is>
      </c>
      <c r="W785" t="n">
        <v>240</v>
      </c>
    </row>
    <row r="786">
      <c r="B786" t="n">
        <v>1471</v>
      </c>
      <c r="C786">
        <f>IF(K786 = "BaseplateSteel","Y","N")</f>
        <v/>
      </c>
      <c r="D786">
        <f>OR(P786 = "Woods_Sureflex", P786 = "Falk_T10_Grid")</f>
        <v/>
      </c>
      <c r="E786">
        <f>IF(AND(C786="Y", D786=TRUE),"Y","N")</f>
        <v/>
      </c>
      <c r="F786" t="inlineStr">
        <is>
          <t>ConTab_BOM_KP_Baseplates_1471</t>
        </is>
      </c>
      <c r="G786">
        <f>IF(E786="Y",F786,"")</f>
        <v/>
      </c>
      <c r="H786" s="87" t="inlineStr">
        <is>
          <t>5015-9_0-KP</t>
        </is>
      </c>
      <c r="I786" s="87" t="n"/>
      <c r="J786" s="87" t="n"/>
      <c r="K786" s="273" t="inlineStr">
        <is>
          <t>BaseplateSteel</t>
        </is>
      </c>
      <c r="L786" s="273" t="inlineStr">
        <is>
          <t>Baseplate_Steel</t>
        </is>
      </c>
      <c r="M786" s="273" t="inlineStr">
        <is>
          <t>Steel</t>
        </is>
      </c>
      <c r="N786" t="inlineStr">
        <is>
          <t>364T</t>
        </is>
      </c>
      <c r="O786" t="inlineStr">
        <is>
          <t>:No Drip Pan:Standard Drip Pan:</t>
        </is>
      </c>
      <c r="P786" s="235" t="inlineStr">
        <is>
          <t>Falk_T10_Grid</t>
        </is>
      </c>
      <c r="Q786" t="inlineStr">
        <is>
          <t>Falk 1070T10</t>
        </is>
      </c>
      <c r="R786" t="n">
        <v>96700770</v>
      </c>
      <c r="S786" s="233" t="inlineStr">
        <is>
          <t>B102295</t>
        </is>
      </c>
      <c r="T786" s="233" t="n">
        <v>1847</v>
      </c>
      <c r="U786" s="233" t="inlineStr">
        <is>
          <t>Priced</t>
        </is>
      </c>
      <c r="V786" s="273" t="inlineStr">
        <is>
          <t>LT028</t>
        </is>
      </c>
      <c r="W786" t="n">
        <v>265</v>
      </c>
    </row>
    <row r="787">
      <c r="B787" t="n">
        <v>1472</v>
      </c>
      <c r="C787">
        <f>IF(K787 = "BaseplateSteel","Y","N")</f>
        <v/>
      </c>
      <c r="D787">
        <f>OR(P787 = "Woods_Sureflex", P787 = "Falk_T10_Grid")</f>
        <v/>
      </c>
      <c r="E787">
        <f>IF(AND(C787="Y", D787=TRUE),"Y","N")</f>
        <v/>
      </c>
      <c r="F787" t="inlineStr">
        <is>
          <t>ConTab_BOM_KP_Baseplates_1472</t>
        </is>
      </c>
      <c r="G787">
        <f>IF(E787="Y",F787,"")</f>
        <v/>
      </c>
      <c r="H787" s="87" t="inlineStr">
        <is>
          <t>5015-9_0-KP</t>
        </is>
      </c>
      <c r="I787" s="87" t="n"/>
      <c r="J787" s="87" t="n"/>
      <c r="K787" s="273" t="inlineStr">
        <is>
          <t>BaseplateSteel</t>
        </is>
      </c>
      <c r="L787" s="273" t="inlineStr">
        <is>
          <t>Baseplate_Steel</t>
        </is>
      </c>
      <c r="M787" s="273" t="inlineStr">
        <is>
          <t>Steel</t>
        </is>
      </c>
      <c r="N787" t="inlineStr">
        <is>
          <t>365T</t>
        </is>
      </c>
      <c r="O787" t="inlineStr">
        <is>
          <t>:No Drip Pan:Standard Drip Pan:</t>
        </is>
      </c>
      <c r="P787" s="235" t="inlineStr">
        <is>
          <t>Falk_T10_Grid</t>
        </is>
      </c>
      <c r="Q787" t="inlineStr">
        <is>
          <t>Falk 1070T10</t>
        </is>
      </c>
      <c r="R787" t="n">
        <v>96700770</v>
      </c>
      <c r="S787" s="233" t="inlineStr">
        <is>
          <t>B102295</t>
        </is>
      </c>
      <c r="T787" s="233" t="n">
        <v>1847</v>
      </c>
      <c r="U787" s="233" t="inlineStr">
        <is>
          <t>Priced</t>
        </is>
      </c>
      <c r="V787" s="273" t="inlineStr">
        <is>
          <t>LT028</t>
        </is>
      </c>
      <c r="W787" t="n">
        <v>265</v>
      </c>
    </row>
    <row r="788">
      <c r="B788" t="n">
        <v>1473</v>
      </c>
      <c r="C788">
        <f>IF(K788 = "BaseplateSteel","Y","N")</f>
        <v/>
      </c>
      <c r="D788">
        <f>OR(P788 = "Woods_Sureflex", P788 = "Falk_T10_Grid")</f>
        <v/>
      </c>
      <c r="E788">
        <f>IF(AND(C788="Y", D788=TRUE),"Y","N")</f>
        <v/>
      </c>
      <c r="F788" t="inlineStr">
        <is>
          <t>ConTab_BOM_KP_Baseplates_1473</t>
        </is>
      </c>
      <c r="G788">
        <f>IF(E788="Y",F788,"")</f>
        <v/>
      </c>
      <c r="H788" s="87" t="inlineStr">
        <is>
          <t>5015-9_0-KP</t>
        </is>
      </c>
      <c r="I788" s="87" t="n"/>
      <c r="J788" s="87" t="n"/>
      <c r="K788" s="273" t="inlineStr">
        <is>
          <t>BaseplateSteel</t>
        </is>
      </c>
      <c r="L788" s="273" t="inlineStr">
        <is>
          <t>Baseplate_Steel</t>
        </is>
      </c>
      <c r="M788" s="273" t="inlineStr">
        <is>
          <t>Steel</t>
        </is>
      </c>
      <c r="N788" t="inlineStr">
        <is>
          <t>364TS</t>
        </is>
      </c>
      <c r="O788" t="inlineStr">
        <is>
          <t>:No Drip Pan:Standard Drip Pan:</t>
        </is>
      </c>
      <c r="P788" s="235" t="inlineStr">
        <is>
          <t>Falk_T10_Grid</t>
        </is>
      </c>
      <c r="Q788" t="inlineStr">
        <is>
          <t>Falk 1050T10</t>
        </is>
      </c>
      <c r="R788" t="n">
        <v>96700771</v>
      </c>
      <c r="S788" s="233" t="inlineStr">
        <is>
          <t>B102296</t>
        </is>
      </c>
      <c r="T788" s="233" t="n">
        <v>1776</v>
      </c>
      <c r="U788" s="233" t="inlineStr">
        <is>
          <t>Priced</t>
        </is>
      </c>
      <c r="V788" s="273" t="inlineStr">
        <is>
          <t>LT028</t>
        </is>
      </c>
      <c r="W788" t="n">
        <v>265</v>
      </c>
    </row>
    <row r="789">
      <c r="B789" t="n">
        <v>1474</v>
      </c>
      <c r="C789">
        <f>IF(K789 = "BaseplateSteel","Y","N")</f>
        <v/>
      </c>
      <c r="D789">
        <f>OR(P789 = "Woods_Sureflex", P789 = "Falk_T10_Grid")</f>
        <v/>
      </c>
      <c r="E789">
        <f>IF(AND(C789="Y", D789=TRUE),"Y","N")</f>
        <v/>
      </c>
      <c r="F789" t="inlineStr">
        <is>
          <t>ConTab_BOM_KP_Baseplates_1474</t>
        </is>
      </c>
      <c r="G789">
        <f>IF(E789="Y",F789,"")</f>
        <v/>
      </c>
      <c r="H789" s="87" t="inlineStr">
        <is>
          <t>5015-9_0-KP</t>
        </is>
      </c>
      <c r="I789" s="87" t="n"/>
      <c r="J789" s="87" t="n"/>
      <c r="K789" s="273" t="inlineStr">
        <is>
          <t>BaseplateSteel</t>
        </is>
      </c>
      <c r="L789" s="273" t="inlineStr">
        <is>
          <t>Baseplate_Steel</t>
        </is>
      </c>
      <c r="M789" s="273" t="inlineStr">
        <is>
          <t>Steel</t>
        </is>
      </c>
      <c r="N789" t="inlineStr">
        <is>
          <t>365TS</t>
        </is>
      </c>
      <c r="O789" t="inlineStr">
        <is>
          <t>:No Drip Pan:Standard Drip Pan:</t>
        </is>
      </c>
      <c r="P789" s="235" t="inlineStr">
        <is>
          <t>Falk_T10_Grid</t>
        </is>
      </c>
      <c r="Q789" t="inlineStr">
        <is>
          <t>Falk 1050T10</t>
        </is>
      </c>
      <c r="R789" t="n">
        <v>96700771</v>
      </c>
      <c r="S789" s="233" t="inlineStr">
        <is>
          <t>B102296</t>
        </is>
      </c>
      <c r="T789" s="233" t="n">
        <v>1776</v>
      </c>
      <c r="U789" s="233" t="inlineStr">
        <is>
          <t>Priced</t>
        </is>
      </c>
      <c r="V789" s="273" t="inlineStr">
        <is>
          <t>LT028</t>
        </is>
      </c>
      <c r="W789" t="n">
        <v>265</v>
      </c>
    </row>
    <row r="790">
      <c r="B790" t="n">
        <v>1475</v>
      </c>
      <c r="C790">
        <f>IF(K790 = "BaseplateSteel","Y","N")</f>
        <v/>
      </c>
      <c r="D790">
        <f>OR(P790 = "Woods_Sureflex", P790 = "Falk_T10_Grid")</f>
        <v/>
      </c>
      <c r="E790">
        <f>IF(AND(C790="Y", D790=TRUE),"Y","N")</f>
        <v/>
      </c>
      <c r="F790" t="inlineStr">
        <is>
          <t>ConTab_BOM_KP_Baseplates_1475</t>
        </is>
      </c>
      <c r="G790">
        <f>IF(E790="Y",F790,"")</f>
        <v/>
      </c>
      <c r="H790" s="87" t="inlineStr">
        <is>
          <t>5015-9_0-KP</t>
        </is>
      </c>
      <c r="I790" s="87" t="n"/>
      <c r="J790" s="87" t="n"/>
      <c r="K790" s="273" t="inlineStr">
        <is>
          <t>BaseplateSteel</t>
        </is>
      </c>
      <c r="L790" s="273" t="inlineStr">
        <is>
          <t>Baseplate_Steel</t>
        </is>
      </c>
      <c r="M790" s="273" t="inlineStr">
        <is>
          <t>Steel</t>
        </is>
      </c>
      <c r="N790" t="inlineStr">
        <is>
          <t>404T</t>
        </is>
      </c>
      <c r="O790" t="inlineStr">
        <is>
          <t>:No Drip Pan:Standard Drip Pan:</t>
        </is>
      </c>
      <c r="P790" s="235" t="inlineStr">
        <is>
          <t>Falk_T10_Grid</t>
        </is>
      </c>
      <c r="Q790" t="inlineStr">
        <is>
          <t>Falk 1080T10</t>
        </is>
      </c>
      <c r="R790" t="n">
        <v>96700772</v>
      </c>
      <c r="S790" s="233" t="inlineStr">
        <is>
          <t>B102297</t>
        </is>
      </c>
      <c r="T790" s="233" t="n">
        <v>2322</v>
      </c>
      <c r="U790" s="233" t="inlineStr">
        <is>
          <t>Priced</t>
        </is>
      </c>
      <c r="V790" s="273" t="inlineStr">
        <is>
          <t>LT028</t>
        </is>
      </c>
      <c r="W790" t="n">
        <v>310</v>
      </c>
    </row>
    <row r="791">
      <c r="B791" t="n">
        <v>1476</v>
      </c>
      <c r="C791">
        <f>IF(K791 = "BaseplateSteel","Y","N")</f>
        <v/>
      </c>
      <c r="D791">
        <f>OR(P791 = "Woods_Sureflex", P791 = "Falk_T10_Grid")</f>
        <v/>
      </c>
      <c r="E791">
        <f>IF(AND(C791="Y", D791=TRUE),"Y","N")</f>
        <v/>
      </c>
      <c r="F791" t="inlineStr">
        <is>
          <t>ConTab_BOM_KP_Baseplates_1476</t>
        </is>
      </c>
      <c r="G791">
        <f>IF(E791="Y",F791,"")</f>
        <v/>
      </c>
      <c r="H791" s="87" t="inlineStr">
        <is>
          <t>5015-9_0-KP</t>
        </is>
      </c>
      <c r="I791" s="87" t="n"/>
      <c r="J791" s="87" t="n"/>
      <c r="K791" s="273" t="inlineStr">
        <is>
          <t>BaseplateSteel</t>
        </is>
      </c>
      <c r="L791" s="273" t="inlineStr">
        <is>
          <t>Baseplate_Steel</t>
        </is>
      </c>
      <c r="M791" s="273" t="inlineStr">
        <is>
          <t>Steel</t>
        </is>
      </c>
      <c r="N791" t="inlineStr">
        <is>
          <t>405T</t>
        </is>
      </c>
      <c r="O791" t="inlineStr">
        <is>
          <t>:No Drip Pan:Standard Drip Pan:</t>
        </is>
      </c>
      <c r="P791" s="235" t="inlineStr">
        <is>
          <t>Falk_T10_Grid</t>
        </is>
      </c>
      <c r="Q791" t="inlineStr">
        <is>
          <t>Falk 1080T10</t>
        </is>
      </c>
      <c r="R791" t="n">
        <v>96700772</v>
      </c>
      <c r="S791" s="233" t="inlineStr">
        <is>
          <t>B102297</t>
        </is>
      </c>
      <c r="T791" s="233" t="n">
        <v>2322</v>
      </c>
      <c r="U791" s="233" t="inlineStr">
        <is>
          <t>Priced</t>
        </is>
      </c>
      <c r="V791" s="273" t="inlineStr">
        <is>
          <t>LT028</t>
        </is>
      </c>
      <c r="W791" t="n">
        <v>310</v>
      </c>
    </row>
    <row r="792">
      <c r="B792" t="n">
        <v>1477</v>
      </c>
      <c r="C792">
        <f>IF(K792 = "BaseplateSteel","Y","N")</f>
        <v/>
      </c>
      <c r="D792">
        <f>OR(P792 = "Woods_Sureflex", P792 = "Falk_T10_Grid")</f>
        <v/>
      </c>
      <c r="E792">
        <f>IF(AND(C792="Y", D792=TRUE),"Y","N")</f>
        <v/>
      </c>
      <c r="F792" t="inlineStr">
        <is>
          <t>ConTab_BOM_KP_Baseplates_1477</t>
        </is>
      </c>
      <c r="G792">
        <f>IF(E792="Y",F792,"")</f>
        <v/>
      </c>
      <c r="H792" s="87" t="inlineStr">
        <is>
          <t>5015-9_0-KP</t>
        </is>
      </c>
      <c r="I792" s="87" t="n"/>
      <c r="J792" s="87" t="n"/>
      <c r="K792" s="273" t="inlineStr">
        <is>
          <t>BaseplateSteel</t>
        </is>
      </c>
      <c r="L792" s="273" t="inlineStr">
        <is>
          <t>Baseplate_Steel</t>
        </is>
      </c>
      <c r="M792" s="273" t="inlineStr">
        <is>
          <t>Steel</t>
        </is>
      </c>
      <c r="N792" t="inlineStr">
        <is>
          <t>404TS</t>
        </is>
      </c>
      <c r="O792" t="inlineStr">
        <is>
          <t>:No Drip Pan:Standard Drip Pan:</t>
        </is>
      </c>
      <c r="P792" s="235" t="inlineStr">
        <is>
          <t>Falk_T10_Grid</t>
        </is>
      </c>
      <c r="Q792" t="inlineStr">
        <is>
          <t>Falk 1060T10</t>
        </is>
      </c>
      <c r="R792" t="n">
        <v>96700773</v>
      </c>
      <c r="S792" s="233" t="inlineStr">
        <is>
          <t>B102298</t>
        </is>
      </c>
      <c r="T792" s="233" t="n">
        <v>2186</v>
      </c>
      <c r="U792" s="233" t="inlineStr">
        <is>
          <t>Priced</t>
        </is>
      </c>
      <c r="V792" s="273" t="inlineStr">
        <is>
          <t>LT028</t>
        </is>
      </c>
      <c r="W792" t="n">
        <v>310</v>
      </c>
    </row>
    <row r="793">
      <c r="B793" t="n">
        <v>1478</v>
      </c>
      <c r="C793">
        <f>IF(K793 = "BaseplateSteel","Y","N")</f>
        <v/>
      </c>
      <c r="D793">
        <f>OR(P793 = "Woods_Sureflex", P793 = "Falk_T10_Grid")</f>
        <v/>
      </c>
      <c r="E793">
        <f>IF(AND(C793="Y", D793=TRUE),"Y","N")</f>
        <v/>
      </c>
      <c r="F793" t="inlineStr">
        <is>
          <t>ConTab_BOM_KP_Baseplates_1478</t>
        </is>
      </c>
      <c r="G793">
        <f>IF(E793="Y",F793,"")</f>
        <v/>
      </c>
      <c r="H793" s="87" t="inlineStr">
        <is>
          <t>5015-9_0-KP</t>
        </is>
      </c>
      <c r="I793" s="87" t="n"/>
      <c r="J793" s="87" t="n"/>
      <c r="K793" s="273" t="inlineStr">
        <is>
          <t>BaseplateSteel</t>
        </is>
      </c>
      <c r="L793" s="273" t="inlineStr">
        <is>
          <t>Baseplate_Steel</t>
        </is>
      </c>
      <c r="M793" s="273" t="inlineStr">
        <is>
          <t>Steel</t>
        </is>
      </c>
      <c r="N793" t="inlineStr">
        <is>
          <t>405TS</t>
        </is>
      </c>
      <c r="O793" t="inlineStr">
        <is>
          <t>:No Drip Pan:Standard Drip Pan:</t>
        </is>
      </c>
      <c r="P793" s="235" t="inlineStr">
        <is>
          <t>Falk_T10_Grid</t>
        </is>
      </c>
      <c r="Q793" t="inlineStr">
        <is>
          <t>Falk 1060T10</t>
        </is>
      </c>
      <c r="R793" t="n">
        <v>96700773</v>
      </c>
      <c r="S793" s="233" t="inlineStr">
        <is>
          <t>B102298</t>
        </is>
      </c>
      <c r="T793" s="233" t="n">
        <v>2186</v>
      </c>
      <c r="U793" s="233" t="inlineStr">
        <is>
          <t>Priced</t>
        </is>
      </c>
      <c r="V793" s="273" t="inlineStr">
        <is>
          <t>LT028</t>
        </is>
      </c>
      <c r="W793" t="n">
        <v>310</v>
      </c>
    </row>
    <row r="794">
      <c r="B794" t="n">
        <v>1479</v>
      </c>
      <c r="C794">
        <f>IF(K794 = "BaseplateSteel","Y","N")</f>
        <v/>
      </c>
      <c r="D794">
        <f>OR(P794 = "Woods_Sureflex", P794 = "Falk_T10_Grid")</f>
        <v/>
      </c>
      <c r="E794">
        <f>IF(AND(C794="Y", D794=TRUE),"Y","N")</f>
        <v/>
      </c>
      <c r="F794" t="inlineStr">
        <is>
          <t>ConTab_BOM_KP_Baseplates_1479</t>
        </is>
      </c>
      <c r="G794">
        <f>IF(E794="Y",F794,"")</f>
        <v/>
      </c>
      <c r="H794" s="87" t="inlineStr">
        <is>
          <t>5015-9_0-KP</t>
        </is>
      </c>
      <c r="I794" s="87" t="n"/>
      <c r="J794" s="87" t="n"/>
      <c r="K794" s="273" t="inlineStr">
        <is>
          <t>BaseplateSteel</t>
        </is>
      </c>
      <c r="L794" s="273" t="inlineStr">
        <is>
          <t>Baseplate_Steel</t>
        </is>
      </c>
      <c r="M794" s="273" t="inlineStr">
        <is>
          <t>Steel</t>
        </is>
      </c>
      <c r="N794" t="inlineStr">
        <is>
          <t>444T</t>
        </is>
      </c>
      <c r="O794" t="inlineStr">
        <is>
          <t>:No Drip Pan:Standard Drip Pan:</t>
        </is>
      </c>
      <c r="P794" s="235" t="inlineStr">
        <is>
          <t>Falk_T10_Grid</t>
        </is>
      </c>
      <c r="Q794" t="inlineStr">
        <is>
          <t>Falk 1090T10</t>
        </is>
      </c>
      <c r="R794" t="n">
        <v>98245926</v>
      </c>
      <c r="S794" s="233" t="inlineStr">
        <is>
          <t>B102299</t>
        </is>
      </c>
      <c r="T794" s="233" t="n">
        <v>3685</v>
      </c>
      <c r="U794" s="233" t="inlineStr">
        <is>
          <t>Priced</t>
        </is>
      </c>
      <c r="V794" s="273" t="inlineStr">
        <is>
          <t>LT028</t>
        </is>
      </c>
      <c r="W794" t="n">
        <v>420</v>
      </c>
    </row>
    <row r="795">
      <c r="B795" t="n">
        <v>1480</v>
      </c>
      <c r="C795">
        <f>IF(K795 = "BaseplateSteel","Y","N")</f>
        <v/>
      </c>
      <c r="D795">
        <f>OR(P795 = "Woods_Sureflex", P795 = "Falk_T10_Grid")</f>
        <v/>
      </c>
      <c r="E795">
        <f>IF(AND(C795="Y", D795=TRUE),"Y","N")</f>
        <v/>
      </c>
      <c r="F795" t="inlineStr">
        <is>
          <t>ConTab_BOM_KP_Baseplates_1480</t>
        </is>
      </c>
      <c r="G795">
        <f>IF(E795="Y",F795,"")</f>
        <v/>
      </c>
      <c r="H795" s="87" t="inlineStr">
        <is>
          <t>5015-9_0-KP</t>
        </is>
      </c>
      <c r="I795" s="87" t="n"/>
      <c r="J795" s="87" t="n"/>
      <c r="K795" s="273" t="inlineStr">
        <is>
          <t>BaseplateSteel</t>
        </is>
      </c>
      <c r="L795" s="273" t="inlineStr">
        <is>
          <t>Baseplate_Steel</t>
        </is>
      </c>
      <c r="M795" s="273" t="inlineStr">
        <is>
          <t>Steel</t>
        </is>
      </c>
      <c r="N795" t="inlineStr">
        <is>
          <t>445T</t>
        </is>
      </c>
      <c r="O795" t="inlineStr">
        <is>
          <t>:No Drip Pan:Standard Drip Pan:</t>
        </is>
      </c>
      <c r="P795" s="235" t="inlineStr">
        <is>
          <t>Falk_T10_Grid</t>
        </is>
      </c>
      <c r="Q795" t="inlineStr">
        <is>
          <t>Falk 1090T10</t>
        </is>
      </c>
      <c r="R795" t="n">
        <v>98245926</v>
      </c>
      <c r="S795" s="233" t="inlineStr">
        <is>
          <t>B102300</t>
        </is>
      </c>
      <c r="T795" s="233" t="n">
        <v>3685</v>
      </c>
      <c r="U795" s="233" t="inlineStr">
        <is>
          <t>Priced</t>
        </is>
      </c>
      <c r="V795" s="273" t="inlineStr">
        <is>
          <t>LT028</t>
        </is>
      </c>
      <c r="W795" t="n">
        <v>420</v>
      </c>
    </row>
    <row r="796">
      <c r="B796" t="n">
        <v>1481</v>
      </c>
      <c r="C796">
        <f>IF(K796 = "BaseplateSteel","Y","N")</f>
        <v/>
      </c>
      <c r="D796">
        <f>OR(P796 = "Woods_Sureflex", P796 = "Falk_T10_Grid")</f>
        <v/>
      </c>
      <c r="E796">
        <f>IF(AND(C796="Y", D796=TRUE),"Y","N")</f>
        <v/>
      </c>
      <c r="F796" t="inlineStr">
        <is>
          <t>ConTab_BOM_KP_Baseplates_1481</t>
        </is>
      </c>
      <c r="G796">
        <f>IF(E796="Y",F796,"")</f>
        <v/>
      </c>
      <c r="H796" s="87" t="inlineStr">
        <is>
          <t>5015-9_0-KP</t>
        </is>
      </c>
      <c r="I796" s="87" t="n"/>
      <c r="J796" s="87" t="n"/>
      <c r="K796" s="273" t="inlineStr">
        <is>
          <t>BaseplateSteel</t>
        </is>
      </c>
      <c r="L796" s="273" t="inlineStr">
        <is>
          <t>Baseplate_Steel</t>
        </is>
      </c>
      <c r="M796" s="273" t="inlineStr">
        <is>
          <t>Steel</t>
        </is>
      </c>
      <c r="N796" t="inlineStr">
        <is>
          <t>444TS</t>
        </is>
      </c>
      <c r="O796" t="inlineStr">
        <is>
          <t>:No Drip Pan:Standard Drip Pan:</t>
        </is>
      </c>
      <c r="P796" s="235" t="inlineStr">
        <is>
          <t>Falk_T10_Grid</t>
        </is>
      </c>
      <c r="Q796" t="inlineStr">
        <is>
          <t>Falk 1070T10</t>
        </is>
      </c>
      <c r="R796" t="n">
        <v>96700774</v>
      </c>
      <c r="S796" s="233" t="inlineStr">
        <is>
          <t>B102301</t>
        </is>
      </c>
      <c r="T796" s="233" t="n">
        <v>3685</v>
      </c>
      <c r="U796" s="233" t="inlineStr">
        <is>
          <t>Priced</t>
        </is>
      </c>
      <c r="V796" s="273" t="inlineStr">
        <is>
          <t>LT028</t>
        </is>
      </c>
      <c r="W796" t="n">
        <v>420</v>
      </c>
    </row>
    <row r="797">
      <c r="B797" t="n">
        <v>1482</v>
      </c>
      <c r="C797">
        <f>IF(K797 = "BaseplateSteel","Y","N")</f>
        <v/>
      </c>
      <c r="D797">
        <f>OR(P797 = "Woods_Sureflex", P797 = "Falk_T10_Grid")</f>
        <v/>
      </c>
      <c r="E797">
        <f>IF(AND(C797="Y", D797=TRUE),"Y","N")</f>
        <v/>
      </c>
      <c r="F797" t="inlineStr">
        <is>
          <t>ConTab_BOM_KP_Baseplates_1482</t>
        </is>
      </c>
      <c r="G797">
        <f>IF(E797="Y",F797,"")</f>
        <v/>
      </c>
      <c r="H797" s="87" t="inlineStr">
        <is>
          <t>5015-9_0-KP</t>
        </is>
      </c>
      <c r="I797" s="87" t="n"/>
      <c r="J797" s="87" t="n"/>
      <c r="K797" s="273" t="inlineStr">
        <is>
          <t>BaseplateSteel</t>
        </is>
      </c>
      <c r="L797" s="273" t="inlineStr">
        <is>
          <t>Baseplate_Steel</t>
        </is>
      </c>
      <c r="M797" s="273" t="inlineStr">
        <is>
          <t>Steel</t>
        </is>
      </c>
      <c r="N797" t="inlineStr">
        <is>
          <t>445TS</t>
        </is>
      </c>
      <c r="O797" t="inlineStr">
        <is>
          <t>:No Drip Pan:Standard Drip Pan:</t>
        </is>
      </c>
      <c r="P797" s="235" t="inlineStr">
        <is>
          <t>Falk_T10_Grid</t>
        </is>
      </c>
      <c r="Q797" t="inlineStr">
        <is>
          <t>Falk 1070T10</t>
        </is>
      </c>
      <c r="R797" t="n">
        <v>96700774</v>
      </c>
      <c r="S797" s="233" t="inlineStr">
        <is>
          <t>B102302</t>
        </is>
      </c>
      <c r="T797" s="233" t="n">
        <v>3685</v>
      </c>
      <c r="U797" s="233" t="inlineStr">
        <is>
          <t>Priced</t>
        </is>
      </c>
      <c r="V797" s="273" t="inlineStr">
        <is>
          <t>LT028</t>
        </is>
      </c>
      <c r="W797" t="n">
        <v>420</v>
      </c>
    </row>
    <row r="798">
      <c r="B798" t="n">
        <v>1501</v>
      </c>
      <c r="C798">
        <f>IF(K798 = "BaseplateSteel","Y","N")</f>
        <v/>
      </c>
      <c r="D798">
        <f>OR(P798 = "Woods_Sureflex", P798 = "Falk_T10_Grid")</f>
        <v/>
      </c>
      <c r="E798">
        <f>IF(AND(C798="Y", D798=TRUE),"Y","N")</f>
        <v/>
      </c>
      <c r="F798" t="inlineStr">
        <is>
          <t>ConTab_BOM_KP_Baseplates_1501</t>
        </is>
      </c>
      <c r="G798">
        <f>IF(E798="Y",F798,"")</f>
        <v/>
      </c>
      <c r="H798" s="87" t="inlineStr">
        <is>
          <t>5015-9_0-KP</t>
        </is>
      </c>
      <c r="I798" s="87" t="n"/>
      <c r="J798" s="87" t="n"/>
      <c r="K798" s="273" t="inlineStr">
        <is>
          <t>BaseplateSteel</t>
        </is>
      </c>
      <c r="L798" s="273" t="inlineStr">
        <is>
          <t>Baseplate_Steel</t>
        </is>
      </c>
      <c r="M798" s="273" t="inlineStr">
        <is>
          <t>Steel</t>
        </is>
      </c>
      <c r="N798" t="inlineStr">
        <is>
          <t>254T</t>
        </is>
      </c>
      <c r="O798" t="inlineStr">
        <is>
          <t>:No Drip Pan:Standard Drip Pan:</t>
        </is>
      </c>
      <c r="P798" s="235" t="inlineStr">
        <is>
          <t>Woods_Spacer</t>
        </is>
      </c>
      <c r="Q798" t="inlineStr">
        <is>
          <t>Woods 7SC</t>
        </is>
      </c>
      <c r="R798" t="n">
        <v>96700775</v>
      </c>
      <c r="S798" s="233" t="inlineStr">
        <is>
          <t>B102314</t>
        </is>
      </c>
      <c r="T798" s="233" t="n">
        <v>1983</v>
      </c>
      <c r="U798" s="233" t="inlineStr">
        <is>
          <t>Priced</t>
        </is>
      </c>
      <c r="V798" s="273" t="inlineStr">
        <is>
          <t>LT028</t>
        </is>
      </c>
      <c r="W798" t="n">
        <v>135</v>
      </c>
    </row>
    <row r="799">
      <c r="B799" t="n">
        <v>1502</v>
      </c>
      <c r="C799">
        <f>IF(K799 = "BaseplateSteel","Y","N")</f>
        <v/>
      </c>
      <c r="D799">
        <f>OR(P799 = "Woods_Sureflex", P799 = "Falk_T10_Grid")</f>
        <v/>
      </c>
      <c r="E799">
        <f>IF(AND(C799="Y", D799=TRUE),"Y","N")</f>
        <v/>
      </c>
      <c r="F799" t="inlineStr">
        <is>
          <t>ConTab_BOM_KP_Baseplates_1502</t>
        </is>
      </c>
      <c r="G799">
        <f>IF(E799="Y",F799,"")</f>
        <v/>
      </c>
      <c r="H799" s="87" t="inlineStr">
        <is>
          <t>5015-9_0-KP</t>
        </is>
      </c>
      <c r="I799" s="87" t="n"/>
      <c r="J799" s="87" t="n"/>
      <c r="K799" s="273" t="inlineStr">
        <is>
          <t>BaseplateSteel</t>
        </is>
      </c>
      <c r="L799" s="273" t="inlineStr">
        <is>
          <t>Baseplate_Steel</t>
        </is>
      </c>
      <c r="M799" s="273" t="inlineStr">
        <is>
          <t>Steel</t>
        </is>
      </c>
      <c r="N799" t="inlineStr">
        <is>
          <t>256T</t>
        </is>
      </c>
      <c r="O799" t="inlineStr">
        <is>
          <t>:No Drip Pan:Standard Drip Pan:</t>
        </is>
      </c>
      <c r="P799" s="235" t="inlineStr">
        <is>
          <t>Woods_Spacer</t>
        </is>
      </c>
      <c r="Q799" t="inlineStr">
        <is>
          <t>Woods 7SC</t>
        </is>
      </c>
      <c r="R799" t="n">
        <v>96700775</v>
      </c>
      <c r="S799" s="233" t="inlineStr">
        <is>
          <t>B102314</t>
        </is>
      </c>
      <c r="T799" s="233" t="n">
        <v>1983</v>
      </c>
      <c r="U799" s="233" t="inlineStr">
        <is>
          <t>Priced</t>
        </is>
      </c>
      <c r="V799" s="273" t="inlineStr">
        <is>
          <t>LT028</t>
        </is>
      </c>
      <c r="W799" t="n">
        <v>135</v>
      </c>
    </row>
    <row r="800">
      <c r="B800" t="n">
        <v>1503</v>
      </c>
      <c r="C800">
        <f>IF(K800 = "BaseplateSteel","Y","N")</f>
        <v/>
      </c>
      <c r="D800">
        <f>OR(P800 = "Woods_Sureflex", P800 = "Falk_T10_Grid")</f>
        <v/>
      </c>
      <c r="E800">
        <f>IF(AND(C800="Y", D800=TRUE),"Y","N")</f>
        <v/>
      </c>
      <c r="F800" t="inlineStr">
        <is>
          <t>ConTab_BOM_KP_Baseplates_1503</t>
        </is>
      </c>
      <c r="G800">
        <f>IF(E800="Y",F800,"")</f>
        <v/>
      </c>
      <c r="H800" s="87" t="inlineStr">
        <is>
          <t>5015-9_0-KP</t>
        </is>
      </c>
      <c r="I800" s="87" t="n"/>
      <c r="J800" s="87" t="n"/>
      <c r="K800" s="273" t="inlineStr">
        <is>
          <t>BaseplateSteel</t>
        </is>
      </c>
      <c r="L800" s="273" t="inlineStr">
        <is>
          <t>Baseplate_Steel</t>
        </is>
      </c>
      <c r="M800" s="273" t="inlineStr">
        <is>
          <t>Steel</t>
        </is>
      </c>
      <c r="N800" t="inlineStr">
        <is>
          <t>284T</t>
        </is>
      </c>
      <c r="O800" t="inlineStr">
        <is>
          <t>:No Drip Pan:Standard Drip Pan:</t>
        </is>
      </c>
      <c r="P800" s="235" t="inlineStr">
        <is>
          <t>Woods_Spacer</t>
        </is>
      </c>
      <c r="Q800" t="inlineStr">
        <is>
          <t>Woods 9SC</t>
        </is>
      </c>
      <c r="R800" t="n">
        <v>96700776</v>
      </c>
      <c r="S800" s="233" t="inlineStr">
        <is>
          <t>B102315</t>
        </is>
      </c>
      <c r="T800" s="233" t="n">
        <v>2119</v>
      </c>
      <c r="U800" s="233" t="inlineStr">
        <is>
          <t>Priced</t>
        </is>
      </c>
      <c r="V800" s="273" t="inlineStr">
        <is>
          <t>LT028</t>
        </is>
      </c>
      <c r="W800" t="n">
        <v>200</v>
      </c>
    </row>
    <row r="801">
      <c r="B801" t="n">
        <v>1504</v>
      </c>
      <c r="C801">
        <f>IF(K801 = "BaseplateSteel","Y","N")</f>
        <v/>
      </c>
      <c r="D801">
        <f>OR(P801 = "Woods_Sureflex", P801 = "Falk_T10_Grid")</f>
        <v/>
      </c>
      <c r="E801">
        <f>IF(AND(C801="Y", D801=TRUE),"Y","N")</f>
        <v/>
      </c>
      <c r="F801" t="inlineStr">
        <is>
          <t>ConTab_BOM_KP_Baseplates_1504</t>
        </is>
      </c>
      <c r="G801">
        <f>IF(E801="Y",F801,"")</f>
        <v/>
      </c>
      <c r="H801" s="87" t="inlineStr">
        <is>
          <t>5015-9_0-KP</t>
        </is>
      </c>
      <c r="I801" s="87" t="n"/>
      <c r="J801" s="87" t="n"/>
      <c r="K801" s="273" t="inlineStr">
        <is>
          <t>BaseplateSteel</t>
        </is>
      </c>
      <c r="L801" s="273" t="inlineStr">
        <is>
          <t>Baseplate_Steel</t>
        </is>
      </c>
      <c r="M801" s="273" t="inlineStr">
        <is>
          <t>Steel</t>
        </is>
      </c>
      <c r="N801" t="inlineStr">
        <is>
          <t>286T</t>
        </is>
      </c>
      <c r="O801" t="inlineStr">
        <is>
          <t>:No Drip Pan:Standard Drip Pan:</t>
        </is>
      </c>
      <c r="P801" s="235" t="inlineStr">
        <is>
          <t>Woods_Spacer</t>
        </is>
      </c>
      <c r="Q801" t="inlineStr">
        <is>
          <t>Woods 9SC</t>
        </is>
      </c>
      <c r="R801" t="n">
        <v>96700776</v>
      </c>
      <c r="S801" s="233" t="inlineStr">
        <is>
          <t>B102315</t>
        </is>
      </c>
      <c r="T801" s="233" t="n">
        <v>2119</v>
      </c>
      <c r="U801" s="233" t="inlineStr">
        <is>
          <t>Priced</t>
        </is>
      </c>
      <c r="V801" s="273" t="inlineStr">
        <is>
          <t>LT028</t>
        </is>
      </c>
      <c r="W801" t="n">
        <v>200</v>
      </c>
    </row>
    <row r="802">
      <c r="B802" t="n">
        <v>1505</v>
      </c>
      <c r="C802">
        <f>IF(K802 = "BaseplateSteel","Y","N")</f>
        <v/>
      </c>
      <c r="D802">
        <f>OR(P802 = "Woods_Sureflex", P802 = "Falk_T10_Grid")</f>
        <v/>
      </c>
      <c r="E802">
        <f>IF(AND(C802="Y", D802=TRUE),"Y","N")</f>
        <v/>
      </c>
      <c r="F802" t="inlineStr">
        <is>
          <t>ConTab_BOM_KP_Baseplates_1505</t>
        </is>
      </c>
      <c r="G802">
        <f>IF(E802="Y",F802,"")</f>
        <v/>
      </c>
      <c r="H802" s="87" t="inlineStr">
        <is>
          <t>5015-9_0-KP</t>
        </is>
      </c>
      <c r="I802" s="87" t="n"/>
      <c r="J802" s="87" t="n"/>
      <c r="K802" s="273" t="inlineStr">
        <is>
          <t>BaseplateSteel</t>
        </is>
      </c>
      <c r="L802" s="273" t="inlineStr">
        <is>
          <t>Baseplate_Steel</t>
        </is>
      </c>
      <c r="M802" s="273" t="inlineStr">
        <is>
          <t>Steel</t>
        </is>
      </c>
      <c r="N802" t="inlineStr">
        <is>
          <t>324T</t>
        </is>
      </c>
      <c r="O802" t="inlineStr">
        <is>
          <t>:No Drip Pan:Standard Drip Pan:</t>
        </is>
      </c>
      <c r="P802" s="235" t="inlineStr">
        <is>
          <t>Woods_Spacer</t>
        </is>
      </c>
      <c r="Q802" t="inlineStr">
        <is>
          <t>Woods 10SC</t>
        </is>
      </c>
      <c r="R802" t="inlineStr">
        <is>
          <t>RTF</t>
        </is>
      </c>
      <c r="S802" s="233" t="inlineStr">
        <is>
          <t>B102317</t>
        </is>
      </c>
      <c r="T802" s="233" t="n">
        <v>2255</v>
      </c>
      <c r="U802" s="233" t="inlineStr">
        <is>
          <t>Priced</t>
        </is>
      </c>
      <c r="V802" s="273" t="inlineStr">
        <is>
          <t>LT028</t>
        </is>
      </c>
      <c r="W802" t="n">
        <v>240</v>
      </c>
    </row>
    <row r="803">
      <c r="B803" t="n">
        <v>1506</v>
      </c>
      <c r="C803">
        <f>IF(K803 = "BaseplateSteel","Y","N")</f>
        <v/>
      </c>
      <c r="D803">
        <f>OR(P803 = "Woods_Sureflex", P803 = "Falk_T10_Grid")</f>
        <v/>
      </c>
      <c r="E803">
        <f>IF(AND(C803="Y", D803=TRUE),"Y","N")</f>
        <v/>
      </c>
      <c r="F803" t="inlineStr">
        <is>
          <t>ConTab_BOM_KP_Baseplates_1506</t>
        </is>
      </c>
      <c r="G803">
        <f>IF(E803="Y",F803,"")</f>
        <v/>
      </c>
      <c r="H803" s="87" t="inlineStr">
        <is>
          <t>5015-9_0-KP</t>
        </is>
      </c>
      <c r="I803" s="87" t="n"/>
      <c r="J803" s="87" t="n"/>
      <c r="K803" s="273" t="inlineStr">
        <is>
          <t>BaseplateSteel</t>
        </is>
      </c>
      <c r="L803" s="273" t="inlineStr">
        <is>
          <t>Baseplate_Steel</t>
        </is>
      </c>
      <c r="M803" s="273" t="inlineStr">
        <is>
          <t>Steel</t>
        </is>
      </c>
      <c r="N803" t="inlineStr">
        <is>
          <t>326T</t>
        </is>
      </c>
      <c r="O803" t="inlineStr">
        <is>
          <t>:No Drip Pan:Standard Drip Pan:</t>
        </is>
      </c>
      <c r="P803" s="235" t="inlineStr">
        <is>
          <t>Woods_Spacer</t>
        </is>
      </c>
      <c r="Q803" t="inlineStr">
        <is>
          <t>Woods 10SC</t>
        </is>
      </c>
      <c r="R803" t="inlineStr">
        <is>
          <t>RTF</t>
        </is>
      </c>
      <c r="S803" s="233" t="inlineStr">
        <is>
          <t>B102317</t>
        </is>
      </c>
      <c r="T803" s="233" t="n">
        <v>2255</v>
      </c>
      <c r="U803" s="233" t="inlineStr">
        <is>
          <t>Priced</t>
        </is>
      </c>
      <c r="V803" s="273" t="inlineStr">
        <is>
          <t>LT028</t>
        </is>
      </c>
      <c r="W803" t="n">
        <v>240</v>
      </c>
    </row>
    <row r="804">
      <c r="B804" t="n">
        <v>1507</v>
      </c>
      <c r="C804">
        <f>IF(K804 = "BaseplateSteel","Y","N")</f>
        <v/>
      </c>
      <c r="D804">
        <f>OR(P804 = "Woods_Sureflex", P804 = "Falk_T10_Grid")</f>
        <v/>
      </c>
      <c r="E804">
        <f>IF(AND(C804="Y", D804=TRUE),"Y","N")</f>
        <v/>
      </c>
      <c r="F804" t="inlineStr">
        <is>
          <t>ConTab_BOM_KP_Baseplates_1507</t>
        </is>
      </c>
      <c r="G804">
        <f>IF(E804="Y",F804,"")</f>
        <v/>
      </c>
      <c r="H804" s="87" t="inlineStr">
        <is>
          <t>5015-9_0-KP</t>
        </is>
      </c>
      <c r="I804" s="87" t="n"/>
      <c r="J804" s="87" t="n"/>
      <c r="K804" s="273" t="inlineStr">
        <is>
          <t>BaseplateSteel</t>
        </is>
      </c>
      <c r="L804" s="273" t="inlineStr">
        <is>
          <t>Baseplate_Steel</t>
        </is>
      </c>
      <c r="M804" s="273" t="inlineStr">
        <is>
          <t>Steel</t>
        </is>
      </c>
      <c r="N804" t="inlineStr">
        <is>
          <t>364T</t>
        </is>
      </c>
      <c r="O804" t="inlineStr">
        <is>
          <t>:No Drip Pan:Standard Drip Pan:</t>
        </is>
      </c>
      <c r="P804" s="235" t="inlineStr">
        <is>
          <t>Woods_Spacer</t>
        </is>
      </c>
      <c r="Q804" t="inlineStr">
        <is>
          <t>Woods 11SC</t>
        </is>
      </c>
      <c r="R804" t="inlineStr">
        <is>
          <t>RTF</t>
        </is>
      </c>
      <c r="S804" s="233" t="inlineStr">
        <is>
          <t>B102319</t>
        </is>
      </c>
      <c r="T804" s="233" t="n">
        <v>2390</v>
      </c>
      <c r="U804" s="233" t="inlineStr">
        <is>
          <t>Priced</t>
        </is>
      </c>
      <c r="V804" s="273" t="inlineStr">
        <is>
          <t>LT028</t>
        </is>
      </c>
      <c r="W804" t="n">
        <v>265</v>
      </c>
    </row>
    <row r="805">
      <c r="B805" t="n">
        <v>1508</v>
      </c>
      <c r="C805">
        <f>IF(K805 = "BaseplateSteel","Y","N")</f>
        <v/>
      </c>
      <c r="D805">
        <f>OR(P805 = "Woods_Sureflex", P805 = "Falk_T10_Grid")</f>
        <v/>
      </c>
      <c r="E805">
        <f>IF(AND(C805="Y", D805=TRUE),"Y","N")</f>
        <v/>
      </c>
      <c r="F805" t="inlineStr">
        <is>
          <t>ConTab_BOM_KP_Baseplates_1508</t>
        </is>
      </c>
      <c r="G805">
        <f>IF(E805="Y",F805,"")</f>
        <v/>
      </c>
      <c r="H805" s="87" t="inlineStr">
        <is>
          <t>5015-9_0-KP</t>
        </is>
      </c>
      <c r="I805" s="87" t="n"/>
      <c r="J805" s="87" t="n"/>
      <c r="K805" s="273" t="inlineStr">
        <is>
          <t>BaseplateSteel</t>
        </is>
      </c>
      <c r="L805" s="273" t="inlineStr">
        <is>
          <t>Baseplate_Steel</t>
        </is>
      </c>
      <c r="M805" s="273" t="inlineStr">
        <is>
          <t>Steel</t>
        </is>
      </c>
      <c r="N805" t="inlineStr">
        <is>
          <t>365T</t>
        </is>
      </c>
      <c r="O805" t="inlineStr">
        <is>
          <t>:No Drip Pan:Standard Drip Pan:</t>
        </is>
      </c>
      <c r="P805" s="235" t="inlineStr">
        <is>
          <t>Woods_Spacer</t>
        </is>
      </c>
      <c r="Q805" t="inlineStr">
        <is>
          <t>Woods 11SC</t>
        </is>
      </c>
      <c r="R805" t="inlineStr">
        <is>
          <t>RTF</t>
        </is>
      </c>
      <c r="S805" s="233" t="inlineStr">
        <is>
          <t>B102319</t>
        </is>
      </c>
      <c r="T805" s="233" t="n">
        <v>2390</v>
      </c>
      <c r="U805" s="233" t="inlineStr">
        <is>
          <t>Priced</t>
        </is>
      </c>
      <c r="V805" s="273" t="inlineStr">
        <is>
          <t>LT028</t>
        </is>
      </c>
      <c r="W805" t="n">
        <v>265</v>
      </c>
    </row>
    <row r="806">
      <c r="B806" t="n">
        <v>1509</v>
      </c>
      <c r="C806">
        <f>IF(K806 = "BaseplateSteel","Y","N")</f>
        <v/>
      </c>
      <c r="D806">
        <f>OR(P806 = "Woods_Sureflex", P806 = "Falk_T10_Grid")</f>
        <v/>
      </c>
      <c r="E806">
        <f>IF(AND(C806="Y", D806=TRUE),"Y","N")</f>
        <v/>
      </c>
      <c r="F806" t="inlineStr">
        <is>
          <t>ConTab_BOM_KP_Baseplates_1509</t>
        </is>
      </c>
      <c r="G806">
        <f>IF(E806="Y",F806,"")</f>
        <v/>
      </c>
      <c r="H806" s="87" t="inlineStr">
        <is>
          <t>5015-9_0-KP</t>
        </is>
      </c>
      <c r="I806" s="87" t="n"/>
      <c r="J806" s="87" t="n"/>
      <c r="K806" s="273" t="inlineStr">
        <is>
          <t>BaseplateSteel</t>
        </is>
      </c>
      <c r="L806" s="273" t="inlineStr">
        <is>
          <t>Baseplate_Steel</t>
        </is>
      </c>
      <c r="M806" s="273" t="inlineStr">
        <is>
          <t>Steel</t>
        </is>
      </c>
      <c r="N806" t="inlineStr">
        <is>
          <t>404T</t>
        </is>
      </c>
      <c r="O806" t="inlineStr">
        <is>
          <t>:No Drip Pan:Standard Drip Pan:</t>
        </is>
      </c>
      <c r="P806" s="235" t="inlineStr">
        <is>
          <t>Woods_Spacer</t>
        </is>
      </c>
      <c r="Q806" t="inlineStr">
        <is>
          <t>Woods 12SC</t>
        </is>
      </c>
      <c r="R806" t="inlineStr">
        <is>
          <t>RTF</t>
        </is>
      </c>
      <c r="S806" s="233" t="inlineStr">
        <is>
          <t>B102320</t>
        </is>
      </c>
      <c r="T806" s="233" t="n">
        <v>2867</v>
      </c>
      <c r="U806" s="233" t="inlineStr">
        <is>
          <t>Priced</t>
        </is>
      </c>
      <c r="V806" s="273" t="inlineStr">
        <is>
          <t>LT028</t>
        </is>
      </c>
      <c r="W806" t="n">
        <v>310</v>
      </c>
    </row>
    <row r="807">
      <c r="B807" t="n">
        <v>1510</v>
      </c>
      <c r="C807">
        <f>IF(K807 = "BaseplateSteel","Y","N")</f>
        <v/>
      </c>
      <c r="D807">
        <f>OR(P807 = "Woods_Sureflex", P807 = "Falk_T10_Grid")</f>
        <v/>
      </c>
      <c r="E807">
        <f>IF(AND(C807="Y", D807=TRUE),"Y","N")</f>
        <v/>
      </c>
      <c r="F807" t="inlineStr">
        <is>
          <t>ConTab_BOM_KP_Baseplates_1510</t>
        </is>
      </c>
      <c r="G807">
        <f>IF(E807="Y",F807,"")</f>
        <v/>
      </c>
      <c r="H807" s="87" t="inlineStr">
        <is>
          <t>5015-9_0-KP</t>
        </is>
      </c>
      <c r="I807" s="87" t="n"/>
      <c r="J807" s="87" t="n"/>
      <c r="K807" s="273" t="inlineStr">
        <is>
          <t>BaseplateSteel</t>
        </is>
      </c>
      <c r="L807" s="273" t="inlineStr">
        <is>
          <t>Baseplate_Steel</t>
        </is>
      </c>
      <c r="M807" s="273" t="inlineStr">
        <is>
          <t>Steel</t>
        </is>
      </c>
      <c r="N807" t="inlineStr">
        <is>
          <t>405T</t>
        </is>
      </c>
      <c r="O807" t="inlineStr">
        <is>
          <t>:No Drip Pan:Standard Drip Pan:</t>
        </is>
      </c>
      <c r="P807" s="235" t="inlineStr">
        <is>
          <t>Woods_Spacer</t>
        </is>
      </c>
      <c r="Q807" t="inlineStr">
        <is>
          <t>Woods 12SC</t>
        </is>
      </c>
      <c r="R807" t="inlineStr">
        <is>
          <t>RTF</t>
        </is>
      </c>
      <c r="S807" s="233" t="inlineStr">
        <is>
          <t>B102320</t>
        </is>
      </c>
      <c r="T807" s="233" t="n">
        <v>2867</v>
      </c>
      <c r="U807" s="233" t="inlineStr">
        <is>
          <t>Priced</t>
        </is>
      </c>
      <c r="V807" s="273" t="inlineStr">
        <is>
          <t>LT028</t>
        </is>
      </c>
      <c r="W807" t="n">
        <v>310</v>
      </c>
    </row>
    <row r="808">
      <c r="B808" t="n">
        <v>1511</v>
      </c>
      <c r="C808">
        <f>IF(K808 = "BaseplateSteel","Y","N")</f>
        <v/>
      </c>
      <c r="D808">
        <f>OR(P808 = "Woods_Sureflex", P808 = "Falk_T10_Grid")</f>
        <v/>
      </c>
      <c r="E808">
        <f>IF(AND(C808="Y", D808=TRUE),"Y","N")</f>
        <v/>
      </c>
      <c r="F808" t="inlineStr">
        <is>
          <t>ConTab_BOM_KP_Baseplates_1511</t>
        </is>
      </c>
      <c r="G808">
        <f>IF(E808="Y",F808,"")</f>
        <v/>
      </c>
      <c r="H808" s="87" t="inlineStr">
        <is>
          <t>5015-9_0-KP</t>
        </is>
      </c>
      <c r="I808" s="87" t="n"/>
      <c r="J808" s="87" t="n"/>
      <c r="K808" s="273" t="inlineStr">
        <is>
          <t>BaseplateSteel</t>
        </is>
      </c>
      <c r="L808" s="273" t="inlineStr">
        <is>
          <t>Baseplate_Steel</t>
        </is>
      </c>
      <c r="M808" s="273" t="inlineStr">
        <is>
          <t>Steel</t>
        </is>
      </c>
      <c r="N808" t="inlineStr">
        <is>
          <t>254T</t>
        </is>
      </c>
      <c r="O808" t="inlineStr">
        <is>
          <t>:No Drip Pan:Standard Drip Pan:</t>
        </is>
      </c>
      <c r="P808" s="235" t="inlineStr">
        <is>
          <t>Falk_Spacer</t>
        </is>
      </c>
      <c r="Q808" t="inlineStr">
        <is>
          <t>Falk 1040T31</t>
        </is>
      </c>
      <c r="R808" t="n">
        <v>96700779</v>
      </c>
      <c r="S808" s="233" t="inlineStr">
        <is>
          <t>B102321</t>
        </is>
      </c>
      <c r="T808" s="233" t="n">
        <v>1983</v>
      </c>
      <c r="U808" s="233" t="inlineStr">
        <is>
          <t>Priced</t>
        </is>
      </c>
      <c r="V808" s="273" t="inlineStr">
        <is>
          <t>LT028</t>
        </is>
      </c>
      <c r="W808" t="n">
        <v>135</v>
      </c>
    </row>
    <row r="809">
      <c r="B809" t="n">
        <v>1512</v>
      </c>
      <c r="C809">
        <f>IF(K809 = "BaseplateSteel","Y","N")</f>
        <v/>
      </c>
      <c r="D809">
        <f>OR(P809 = "Woods_Sureflex", P809 = "Falk_T10_Grid")</f>
        <v/>
      </c>
      <c r="E809">
        <f>IF(AND(C809="Y", D809=TRUE),"Y","N")</f>
        <v/>
      </c>
      <c r="F809" t="inlineStr">
        <is>
          <t>ConTab_BOM_KP_Baseplates_1512</t>
        </is>
      </c>
      <c r="G809">
        <f>IF(E809="Y",F809,"")</f>
        <v/>
      </c>
      <c r="H809" s="87" t="inlineStr">
        <is>
          <t>5015-9_0-KP</t>
        </is>
      </c>
      <c r="I809" s="87" t="n"/>
      <c r="J809" s="87" t="n"/>
      <c r="K809" s="273" t="inlineStr">
        <is>
          <t>BaseplateSteel</t>
        </is>
      </c>
      <c r="L809" s="273" t="inlineStr">
        <is>
          <t>Baseplate_Steel</t>
        </is>
      </c>
      <c r="M809" s="273" t="inlineStr">
        <is>
          <t>Steel</t>
        </is>
      </c>
      <c r="N809" t="inlineStr">
        <is>
          <t>256T</t>
        </is>
      </c>
      <c r="O809" t="inlineStr">
        <is>
          <t>:No Drip Pan:Standard Drip Pan:</t>
        </is>
      </c>
      <c r="P809" s="235" t="inlineStr">
        <is>
          <t>Falk_Spacer</t>
        </is>
      </c>
      <c r="Q809" t="inlineStr">
        <is>
          <t>Falk 1040T31</t>
        </is>
      </c>
      <c r="R809" t="n">
        <v>96700779</v>
      </c>
      <c r="S809" s="233" t="inlineStr">
        <is>
          <t>B102321</t>
        </is>
      </c>
      <c r="T809" s="233" t="n">
        <v>1983</v>
      </c>
      <c r="U809" s="233" t="inlineStr">
        <is>
          <t>Priced</t>
        </is>
      </c>
      <c r="V809" s="273" t="inlineStr">
        <is>
          <t>LT028</t>
        </is>
      </c>
      <c r="W809" t="n">
        <v>135</v>
      </c>
    </row>
    <row r="810">
      <c r="B810" t="n">
        <v>1513</v>
      </c>
      <c r="C810">
        <f>IF(K810 = "BaseplateSteel","Y","N")</f>
        <v/>
      </c>
      <c r="D810">
        <f>OR(P810 = "Woods_Sureflex", P810 = "Falk_T10_Grid")</f>
        <v/>
      </c>
      <c r="E810">
        <f>IF(AND(C810="Y", D810=TRUE),"Y","N")</f>
        <v/>
      </c>
      <c r="F810" t="inlineStr">
        <is>
          <t>ConTab_BOM_KP_Baseplates_1513</t>
        </is>
      </c>
      <c r="G810">
        <f>IF(E810="Y",F810,"")</f>
        <v/>
      </c>
      <c r="H810" s="87" t="inlineStr">
        <is>
          <t>5015-9_0-KP</t>
        </is>
      </c>
      <c r="I810" s="87" t="n"/>
      <c r="J810" s="87" t="n"/>
      <c r="K810" s="273" t="inlineStr">
        <is>
          <t>BaseplateSteel</t>
        </is>
      </c>
      <c r="L810" s="273" t="inlineStr">
        <is>
          <t>Baseplate_Steel</t>
        </is>
      </c>
      <c r="M810" s="273" t="inlineStr">
        <is>
          <t>Steel</t>
        </is>
      </c>
      <c r="N810" t="inlineStr">
        <is>
          <t>284T</t>
        </is>
      </c>
      <c r="O810" t="inlineStr">
        <is>
          <t>:No Drip Pan:Standard Drip Pan:</t>
        </is>
      </c>
      <c r="P810" s="235" t="inlineStr">
        <is>
          <t>Falk_Spacer</t>
        </is>
      </c>
      <c r="Q810" t="inlineStr">
        <is>
          <t>Falk 1050T31</t>
        </is>
      </c>
      <c r="R810" t="n">
        <v>96700780</v>
      </c>
      <c r="S810" s="233" t="inlineStr">
        <is>
          <t>B102322</t>
        </is>
      </c>
      <c r="T810" s="233" t="n">
        <v>2119</v>
      </c>
      <c r="U810" s="233" t="inlineStr">
        <is>
          <t>Priced</t>
        </is>
      </c>
      <c r="V810" s="273" t="inlineStr">
        <is>
          <t>LT028</t>
        </is>
      </c>
      <c r="W810" t="n">
        <v>200</v>
      </c>
    </row>
    <row r="811">
      <c r="B811" t="n">
        <v>1514</v>
      </c>
      <c r="C811">
        <f>IF(K811 = "BaseplateSteel","Y","N")</f>
        <v/>
      </c>
      <c r="D811">
        <f>OR(P811 = "Woods_Sureflex", P811 = "Falk_T10_Grid")</f>
        <v/>
      </c>
      <c r="E811">
        <f>IF(AND(C811="Y", D811=TRUE),"Y","N")</f>
        <v/>
      </c>
      <c r="F811" t="inlineStr">
        <is>
          <t>ConTab_BOM_KP_Baseplates_1514</t>
        </is>
      </c>
      <c r="G811">
        <f>IF(E811="Y",F811,"")</f>
        <v/>
      </c>
      <c r="H811" s="87" t="inlineStr">
        <is>
          <t>5015-9_0-KP</t>
        </is>
      </c>
      <c r="I811" s="87" t="n"/>
      <c r="J811" s="87" t="n"/>
      <c r="K811" s="273" t="inlineStr">
        <is>
          <t>BaseplateSteel</t>
        </is>
      </c>
      <c r="L811" s="273" t="inlineStr">
        <is>
          <t>Baseplate_Steel</t>
        </is>
      </c>
      <c r="M811" s="273" t="inlineStr">
        <is>
          <t>Steel</t>
        </is>
      </c>
      <c r="N811" t="inlineStr">
        <is>
          <t>286T</t>
        </is>
      </c>
      <c r="O811" t="inlineStr">
        <is>
          <t>:No Drip Pan:Standard Drip Pan:</t>
        </is>
      </c>
      <c r="P811" s="235" t="inlineStr">
        <is>
          <t>Falk_Spacer</t>
        </is>
      </c>
      <c r="Q811" t="inlineStr">
        <is>
          <t>Falk 1050T31</t>
        </is>
      </c>
      <c r="R811" t="n">
        <v>96700780</v>
      </c>
      <c r="S811" s="233" t="inlineStr">
        <is>
          <t>B102322</t>
        </is>
      </c>
      <c r="T811" s="233" t="n">
        <v>2119</v>
      </c>
      <c r="U811" s="233" t="inlineStr">
        <is>
          <t>Priced</t>
        </is>
      </c>
      <c r="V811" s="273" t="inlineStr">
        <is>
          <t>LT028</t>
        </is>
      </c>
      <c r="W811" t="n">
        <v>200</v>
      </c>
    </row>
    <row r="812">
      <c r="B812" t="n">
        <v>1515</v>
      </c>
      <c r="C812">
        <f>IF(K812 = "BaseplateSteel","Y","N")</f>
        <v/>
      </c>
      <c r="D812">
        <f>OR(P812 = "Woods_Sureflex", P812 = "Falk_T10_Grid")</f>
        <v/>
      </c>
      <c r="E812">
        <f>IF(AND(C812="Y", D812=TRUE),"Y","N")</f>
        <v/>
      </c>
      <c r="F812" t="inlineStr">
        <is>
          <t>ConTab_BOM_KP_Baseplates_1515</t>
        </is>
      </c>
      <c r="G812">
        <f>IF(E812="Y",F812,"")</f>
        <v/>
      </c>
      <c r="H812" s="87" t="inlineStr">
        <is>
          <t>5015-9_0-KP</t>
        </is>
      </c>
      <c r="I812" s="87" t="n"/>
      <c r="J812" s="87" t="n"/>
      <c r="K812" s="273" t="inlineStr">
        <is>
          <t>BaseplateSteel</t>
        </is>
      </c>
      <c r="L812" s="273" t="inlineStr">
        <is>
          <t>Baseplate_Steel</t>
        </is>
      </c>
      <c r="M812" s="273" t="inlineStr">
        <is>
          <t>Steel</t>
        </is>
      </c>
      <c r="N812" t="inlineStr">
        <is>
          <t>324T</t>
        </is>
      </c>
      <c r="O812" t="inlineStr">
        <is>
          <t>:No Drip Pan:Standard Drip Pan:</t>
        </is>
      </c>
      <c r="P812" s="235" t="inlineStr">
        <is>
          <t>Falk_Spacer</t>
        </is>
      </c>
      <c r="Q812" t="inlineStr">
        <is>
          <t>Falk 1060T31</t>
        </is>
      </c>
      <c r="R812" t="inlineStr">
        <is>
          <t>RTF</t>
        </is>
      </c>
      <c r="S812" s="233" t="inlineStr">
        <is>
          <t>B102323</t>
        </is>
      </c>
      <c r="T812" s="233" t="n">
        <v>2255</v>
      </c>
      <c r="U812" s="233" t="inlineStr">
        <is>
          <t>Priced</t>
        </is>
      </c>
      <c r="V812" s="273" t="inlineStr">
        <is>
          <t>LT028</t>
        </is>
      </c>
      <c r="W812" t="n">
        <v>240</v>
      </c>
    </row>
    <row r="813">
      <c r="B813" t="n">
        <v>1516</v>
      </c>
      <c r="C813">
        <f>IF(K813 = "BaseplateSteel","Y","N")</f>
        <v/>
      </c>
      <c r="D813">
        <f>OR(P813 = "Woods_Sureflex", P813 = "Falk_T10_Grid")</f>
        <v/>
      </c>
      <c r="E813">
        <f>IF(AND(C813="Y", D813=TRUE),"Y","N")</f>
        <v/>
      </c>
      <c r="F813" t="inlineStr">
        <is>
          <t>ConTab_BOM_KP_Baseplates_1516</t>
        </is>
      </c>
      <c r="G813">
        <f>IF(E813="Y",F813,"")</f>
        <v/>
      </c>
      <c r="H813" s="87" t="inlineStr">
        <is>
          <t>5015-9_0-KP</t>
        </is>
      </c>
      <c r="I813" s="87" t="n"/>
      <c r="J813" s="87" t="n"/>
      <c r="K813" s="273" t="inlineStr">
        <is>
          <t>BaseplateSteel</t>
        </is>
      </c>
      <c r="L813" s="273" t="inlineStr">
        <is>
          <t>Baseplate_Steel</t>
        </is>
      </c>
      <c r="M813" s="273" t="inlineStr">
        <is>
          <t>Steel</t>
        </is>
      </c>
      <c r="N813" t="inlineStr">
        <is>
          <t>326T</t>
        </is>
      </c>
      <c r="O813" t="inlineStr">
        <is>
          <t>:No Drip Pan:Standard Drip Pan:</t>
        </is>
      </c>
      <c r="P813" s="235" t="inlineStr">
        <is>
          <t>Falk_Spacer</t>
        </is>
      </c>
      <c r="Q813" t="inlineStr">
        <is>
          <t>Falk 1060T31</t>
        </is>
      </c>
      <c r="R813" t="inlineStr">
        <is>
          <t>RTF</t>
        </is>
      </c>
      <c r="S813" s="233" t="inlineStr">
        <is>
          <t>B102323</t>
        </is>
      </c>
      <c r="T813" s="233" t="n">
        <v>2255</v>
      </c>
      <c r="U813" s="233" t="inlineStr">
        <is>
          <t>Priced</t>
        </is>
      </c>
      <c r="V813" s="273" t="inlineStr">
        <is>
          <t>LT028</t>
        </is>
      </c>
      <c r="W813" t="n">
        <v>240</v>
      </c>
    </row>
    <row r="814">
      <c r="B814" t="n">
        <v>1517</v>
      </c>
      <c r="C814">
        <f>IF(K814 = "BaseplateSteel","Y","N")</f>
        <v/>
      </c>
      <c r="D814">
        <f>OR(P814 = "Woods_Sureflex", P814 = "Falk_T10_Grid")</f>
        <v/>
      </c>
      <c r="E814">
        <f>IF(AND(C814="Y", D814=TRUE),"Y","N")</f>
        <v/>
      </c>
      <c r="F814" t="inlineStr">
        <is>
          <t>ConTab_BOM_KP_Baseplates_1517</t>
        </is>
      </c>
      <c r="G814">
        <f>IF(E814="Y",F814,"")</f>
        <v/>
      </c>
      <c r="H814" s="87" t="inlineStr">
        <is>
          <t>5015-9_0-KP</t>
        </is>
      </c>
      <c r="I814" s="87" t="n"/>
      <c r="J814" s="87" t="n"/>
      <c r="K814" s="273" t="inlineStr">
        <is>
          <t>BaseplateSteel</t>
        </is>
      </c>
      <c r="L814" s="273" t="inlineStr">
        <is>
          <t>Baseplate_Steel</t>
        </is>
      </c>
      <c r="M814" s="273" t="inlineStr">
        <is>
          <t>Steel</t>
        </is>
      </c>
      <c r="N814" t="inlineStr">
        <is>
          <t>364T</t>
        </is>
      </c>
      <c r="O814" t="inlineStr">
        <is>
          <t>:No Drip Pan:Standard Drip Pan:</t>
        </is>
      </c>
      <c r="P814" s="235" t="inlineStr">
        <is>
          <t>Falk_Spacer</t>
        </is>
      </c>
      <c r="Q814" t="inlineStr">
        <is>
          <t>Falk 1070T31</t>
        </is>
      </c>
      <c r="R814" t="n">
        <v>96700783</v>
      </c>
      <c r="S814" s="233" t="inlineStr">
        <is>
          <t>B102324</t>
        </is>
      </c>
      <c r="T814" s="233" t="n">
        <v>2390</v>
      </c>
      <c r="U814" s="233" t="inlineStr">
        <is>
          <t>Priced</t>
        </is>
      </c>
      <c r="V814" s="273" t="inlineStr">
        <is>
          <t>LT028</t>
        </is>
      </c>
      <c r="W814" t="n">
        <v>265</v>
      </c>
    </row>
    <row r="815">
      <c r="B815" t="n">
        <v>1518</v>
      </c>
      <c r="C815">
        <f>IF(K815 = "BaseplateSteel","Y","N")</f>
        <v/>
      </c>
      <c r="D815">
        <f>OR(P815 = "Woods_Sureflex", P815 = "Falk_T10_Grid")</f>
        <v/>
      </c>
      <c r="E815">
        <f>IF(AND(C815="Y", D815=TRUE),"Y","N")</f>
        <v/>
      </c>
      <c r="F815" t="inlineStr">
        <is>
          <t>ConTab_BOM_KP_Baseplates_1518</t>
        </is>
      </c>
      <c r="G815">
        <f>IF(E815="Y",F815,"")</f>
        <v/>
      </c>
      <c r="H815" s="87" t="inlineStr">
        <is>
          <t>5015-9_0-KP</t>
        </is>
      </c>
      <c r="I815" s="87" t="n"/>
      <c r="J815" s="87" t="n"/>
      <c r="K815" s="273" t="inlineStr">
        <is>
          <t>BaseplateSteel</t>
        </is>
      </c>
      <c r="L815" s="273" t="inlineStr">
        <is>
          <t>Baseplate_Steel</t>
        </is>
      </c>
      <c r="M815" s="273" t="inlineStr">
        <is>
          <t>Steel</t>
        </is>
      </c>
      <c r="N815" t="inlineStr">
        <is>
          <t>365T</t>
        </is>
      </c>
      <c r="O815" t="inlineStr">
        <is>
          <t>:No Drip Pan:Standard Drip Pan:</t>
        </is>
      </c>
      <c r="P815" s="235" t="inlineStr">
        <is>
          <t>Falk_Spacer</t>
        </is>
      </c>
      <c r="Q815" t="inlineStr">
        <is>
          <t>Falk 1070T31</t>
        </is>
      </c>
      <c r="R815" t="n">
        <v>96700783</v>
      </c>
      <c r="S815" s="233" t="inlineStr">
        <is>
          <t>B102324</t>
        </is>
      </c>
      <c r="T815" s="233" t="n">
        <v>2390</v>
      </c>
      <c r="U815" s="233" t="inlineStr">
        <is>
          <t>Priced</t>
        </is>
      </c>
      <c r="V815" s="273" t="inlineStr">
        <is>
          <t>LT028</t>
        </is>
      </c>
      <c r="W815" t="n">
        <v>265</v>
      </c>
    </row>
    <row r="816">
      <c r="B816" t="n">
        <v>1519</v>
      </c>
      <c r="C816">
        <f>IF(K816 = "BaseplateSteel","Y","N")</f>
        <v/>
      </c>
      <c r="D816">
        <f>OR(P816 = "Woods_Sureflex", P816 = "Falk_T10_Grid")</f>
        <v/>
      </c>
      <c r="E816">
        <f>IF(AND(C816="Y", D816=TRUE),"Y","N")</f>
        <v/>
      </c>
      <c r="F816" t="inlineStr">
        <is>
          <t>ConTab_BOM_KP_Baseplates_1519</t>
        </is>
      </c>
      <c r="G816">
        <f>IF(E816="Y",F816,"")</f>
        <v/>
      </c>
      <c r="H816" s="87" t="inlineStr">
        <is>
          <t>5015-9_0-KP</t>
        </is>
      </c>
      <c r="I816" s="87" t="n"/>
      <c r="J816" s="87" t="n"/>
      <c r="K816" s="273" t="inlineStr">
        <is>
          <t>BaseplateSteel</t>
        </is>
      </c>
      <c r="L816" s="273" t="inlineStr">
        <is>
          <t>Baseplate_Steel</t>
        </is>
      </c>
      <c r="M816" s="273" t="inlineStr">
        <is>
          <t>Steel</t>
        </is>
      </c>
      <c r="N816" t="inlineStr">
        <is>
          <t>364TS</t>
        </is>
      </c>
      <c r="O816" t="inlineStr">
        <is>
          <t>:No Drip Pan:Standard Drip Pan:</t>
        </is>
      </c>
      <c r="P816" s="235" t="inlineStr">
        <is>
          <t>Falk_Spacer</t>
        </is>
      </c>
      <c r="Q816" t="inlineStr">
        <is>
          <t>Falk 1050T31</t>
        </is>
      </c>
      <c r="R816" t="n">
        <v>96700784</v>
      </c>
      <c r="S816" s="233" t="inlineStr">
        <is>
          <t>B102325</t>
        </is>
      </c>
      <c r="T816" s="233" t="n">
        <v>2322</v>
      </c>
      <c r="U816" s="233" t="inlineStr">
        <is>
          <t>Priced</t>
        </is>
      </c>
      <c r="V816" s="273" t="inlineStr">
        <is>
          <t>LT028</t>
        </is>
      </c>
      <c r="W816" t="n">
        <v>265</v>
      </c>
    </row>
    <row r="817">
      <c r="B817" t="n">
        <v>1520</v>
      </c>
      <c r="C817">
        <f>IF(K817 = "BaseplateSteel","Y","N")</f>
        <v/>
      </c>
      <c r="D817">
        <f>OR(P817 = "Woods_Sureflex", P817 = "Falk_T10_Grid")</f>
        <v/>
      </c>
      <c r="E817">
        <f>IF(AND(C817="Y", D817=TRUE),"Y","N")</f>
        <v/>
      </c>
      <c r="F817" t="inlineStr">
        <is>
          <t>ConTab_BOM_KP_Baseplates_1520</t>
        </is>
      </c>
      <c r="G817">
        <f>IF(E817="Y",F817,"")</f>
        <v/>
      </c>
      <c r="H817" s="87" t="inlineStr">
        <is>
          <t>5015-9_0-KP</t>
        </is>
      </c>
      <c r="I817" s="87" t="n"/>
      <c r="J817" s="87" t="n"/>
      <c r="K817" s="273" t="inlineStr">
        <is>
          <t>BaseplateSteel</t>
        </is>
      </c>
      <c r="L817" s="273" t="inlineStr">
        <is>
          <t>Baseplate_Steel</t>
        </is>
      </c>
      <c r="M817" s="273" t="inlineStr">
        <is>
          <t>Steel</t>
        </is>
      </c>
      <c r="N817" t="inlineStr">
        <is>
          <t>365TS</t>
        </is>
      </c>
      <c r="O817" t="inlineStr">
        <is>
          <t>:No Drip Pan:Standard Drip Pan:</t>
        </is>
      </c>
      <c r="P817" s="235" t="inlineStr">
        <is>
          <t>Falk_Spacer</t>
        </is>
      </c>
      <c r="Q817" t="inlineStr">
        <is>
          <t>Falk 1050T31</t>
        </is>
      </c>
      <c r="R817" t="n">
        <v>96700784</v>
      </c>
      <c r="S817" s="233" t="inlineStr">
        <is>
          <t>B102325</t>
        </is>
      </c>
      <c r="T817" s="233" t="n">
        <v>2322</v>
      </c>
      <c r="U817" s="233" t="inlineStr">
        <is>
          <t>Priced</t>
        </is>
      </c>
      <c r="V817" s="273" t="inlineStr">
        <is>
          <t>LT028</t>
        </is>
      </c>
      <c r="W817" t="n">
        <v>265</v>
      </c>
    </row>
    <row r="818">
      <c r="B818" t="n">
        <v>1521</v>
      </c>
      <c r="C818">
        <f>IF(K818 = "BaseplateSteel","Y","N")</f>
        <v/>
      </c>
      <c r="D818">
        <f>OR(P818 = "Woods_Sureflex", P818 = "Falk_T10_Grid")</f>
        <v/>
      </c>
      <c r="E818">
        <f>IF(AND(C818="Y", D818=TRUE),"Y","N")</f>
        <v/>
      </c>
      <c r="F818" t="inlineStr">
        <is>
          <t>ConTab_BOM_KP_Baseplates_1521</t>
        </is>
      </c>
      <c r="G818">
        <f>IF(E818="Y",F818,"")</f>
        <v/>
      </c>
      <c r="H818" s="87" t="inlineStr">
        <is>
          <t>5015-9_0-KP</t>
        </is>
      </c>
      <c r="I818" s="87" t="n"/>
      <c r="J818" s="87" t="n"/>
      <c r="K818" s="273" t="inlineStr">
        <is>
          <t>BaseplateSteel</t>
        </is>
      </c>
      <c r="L818" s="273" t="inlineStr">
        <is>
          <t>Baseplate_Steel</t>
        </is>
      </c>
      <c r="M818" s="273" t="inlineStr">
        <is>
          <t>Steel</t>
        </is>
      </c>
      <c r="N818" t="inlineStr">
        <is>
          <t>404T</t>
        </is>
      </c>
      <c r="O818" t="inlineStr">
        <is>
          <t>:No Drip Pan:Standard Drip Pan:</t>
        </is>
      </c>
      <c r="P818" s="235" t="inlineStr">
        <is>
          <t>Falk_Spacer</t>
        </is>
      </c>
      <c r="Q818" t="inlineStr">
        <is>
          <t>Falk 1080T31</t>
        </is>
      </c>
      <c r="R818" t="n">
        <v>96700785</v>
      </c>
      <c r="S818" s="233" t="inlineStr">
        <is>
          <t>B102326</t>
        </is>
      </c>
      <c r="T818" s="233" t="n">
        <v>2867</v>
      </c>
      <c r="U818" s="233" t="inlineStr">
        <is>
          <t>Priced</t>
        </is>
      </c>
      <c r="V818" s="273" t="inlineStr">
        <is>
          <t>LT028</t>
        </is>
      </c>
      <c r="W818" t="n">
        <v>310</v>
      </c>
    </row>
    <row r="819">
      <c r="B819" t="n">
        <v>1522</v>
      </c>
      <c r="C819">
        <f>IF(K819 = "BaseplateSteel","Y","N")</f>
        <v/>
      </c>
      <c r="D819">
        <f>OR(P819 = "Woods_Sureflex", P819 = "Falk_T10_Grid")</f>
        <v/>
      </c>
      <c r="E819">
        <f>IF(AND(C819="Y", D819=TRUE),"Y","N")</f>
        <v/>
      </c>
      <c r="F819" t="inlineStr">
        <is>
          <t>ConTab_BOM_KP_Baseplates_1522</t>
        </is>
      </c>
      <c r="G819">
        <f>IF(E819="Y",F819,"")</f>
        <v/>
      </c>
      <c r="H819" s="87" t="inlineStr">
        <is>
          <t>5015-9_0-KP</t>
        </is>
      </c>
      <c r="I819" s="87" t="n"/>
      <c r="J819" s="87" t="n"/>
      <c r="K819" s="273" t="inlineStr">
        <is>
          <t>BaseplateSteel</t>
        </is>
      </c>
      <c r="L819" s="273" t="inlineStr">
        <is>
          <t>Baseplate_Steel</t>
        </is>
      </c>
      <c r="M819" s="273" t="inlineStr">
        <is>
          <t>Steel</t>
        </is>
      </c>
      <c r="N819" t="inlineStr">
        <is>
          <t>405T</t>
        </is>
      </c>
      <c r="O819" t="inlineStr">
        <is>
          <t>:No Drip Pan:Standard Drip Pan:</t>
        </is>
      </c>
      <c r="P819" s="235" t="inlineStr">
        <is>
          <t>Falk_Spacer</t>
        </is>
      </c>
      <c r="Q819" t="inlineStr">
        <is>
          <t>Falk 1080T31</t>
        </is>
      </c>
      <c r="R819" t="n">
        <v>96700785</v>
      </c>
      <c r="S819" s="233" t="inlineStr">
        <is>
          <t>B102326</t>
        </is>
      </c>
      <c r="T819" s="233" t="n">
        <v>2867</v>
      </c>
      <c r="U819" s="233" t="inlineStr">
        <is>
          <t>Priced</t>
        </is>
      </c>
      <c r="V819" s="273" t="inlineStr">
        <is>
          <t>LT028</t>
        </is>
      </c>
      <c r="W819" t="n">
        <v>310</v>
      </c>
    </row>
    <row r="820">
      <c r="B820" t="n">
        <v>1523</v>
      </c>
      <c r="C820">
        <f>IF(K820 = "BaseplateSteel","Y","N")</f>
        <v/>
      </c>
      <c r="D820">
        <f>OR(P820 = "Woods_Sureflex", P820 = "Falk_T10_Grid")</f>
        <v/>
      </c>
      <c r="E820">
        <f>IF(AND(C820="Y", D820=TRUE),"Y","N")</f>
        <v/>
      </c>
      <c r="F820" t="inlineStr">
        <is>
          <t>ConTab_BOM_KP_Baseplates_1523</t>
        </is>
      </c>
      <c r="G820">
        <f>IF(E820="Y",F820,"")</f>
        <v/>
      </c>
      <c r="H820" s="87" t="inlineStr">
        <is>
          <t>5015-9_0-KP</t>
        </is>
      </c>
      <c r="I820" s="87" t="n"/>
      <c r="J820" s="87" t="n"/>
      <c r="K820" s="273" t="inlineStr">
        <is>
          <t>BaseplateSteel</t>
        </is>
      </c>
      <c r="L820" s="273" t="inlineStr">
        <is>
          <t>Baseplate_Steel</t>
        </is>
      </c>
      <c r="M820" s="273" t="inlineStr">
        <is>
          <t>Steel</t>
        </is>
      </c>
      <c r="N820" t="inlineStr">
        <is>
          <t>404TS</t>
        </is>
      </c>
      <c r="O820" t="inlineStr">
        <is>
          <t>:No Drip Pan:Standard Drip Pan:</t>
        </is>
      </c>
      <c r="P820" s="235" t="inlineStr">
        <is>
          <t>Falk_Spacer</t>
        </is>
      </c>
      <c r="Q820" t="inlineStr">
        <is>
          <t>Falk 1060T31</t>
        </is>
      </c>
      <c r="R820" t="n">
        <v>96700786</v>
      </c>
      <c r="S820" s="233" t="inlineStr">
        <is>
          <t>B102327</t>
        </is>
      </c>
      <c r="T820" s="233" t="n">
        <v>2730</v>
      </c>
      <c r="U820" s="233" t="inlineStr">
        <is>
          <t>Priced</t>
        </is>
      </c>
      <c r="V820" s="273" t="inlineStr">
        <is>
          <t>LT028</t>
        </is>
      </c>
      <c r="W820" t="n">
        <v>310</v>
      </c>
    </row>
    <row r="821">
      <c r="B821" t="n">
        <v>1524</v>
      </c>
      <c r="C821">
        <f>IF(K821 = "BaseplateSteel","Y","N")</f>
        <v/>
      </c>
      <c r="D821">
        <f>OR(P821 = "Woods_Sureflex", P821 = "Falk_T10_Grid")</f>
        <v/>
      </c>
      <c r="E821">
        <f>IF(AND(C821="Y", D821=TRUE),"Y","N")</f>
        <v/>
      </c>
      <c r="F821" t="inlineStr">
        <is>
          <t>ConTab_BOM_KP_Baseplates_1524</t>
        </is>
      </c>
      <c r="G821">
        <f>IF(E821="Y",F821,"")</f>
        <v/>
      </c>
      <c r="H821" s="87" t="inlineStr">
        <is>
          <t>5015-9_0-KP</t>
        </is>
      </c>
      <c r="I821" s="87" t="n"/>
      <c r="J821" s="87" t="n"/>
      <c r="K821" s="273" t="inlineStr">
        <is>
          <t>BaseplateSteel</t>
        </is>
      </c>
      <c r="L821" s="273" t="inlineStr">
        <is>
          <t>Baseplate_Steel</t>
        </is>
      </c>
      <c r="M821" s="273" t="inlineStr">
        <is>
          <t>Steel</t>
        </is>
      </c>
      <c r="N821" t="inlineStr">
        <is>
          <t>405TS</t>
        </is>
      </c>
      <c r="O821" t="inlineStr">
        <is>
          <t>:No Drip Pan:Standard Drip Pan:</t>
        </is>
      </c>
      <c r="P821" s="235" t="inlineStr">
        <is>
          <t>Falk_Spacer</t>
        </is>
      </c>
      <c r="Q821" t="inlineStr">
        <is>
          <t>Falk 1060T31</t>
        </is>
      </c>
      <c r="R821" t="n">
        <v>96700786</v>
      </c>
      <c r="S821" s="233" t="inlineStr">
        <is>
          <t>B102327</t>
        </is>
      </c>
      <c r="T821" s="233" t="n">
        <v>2730</v>
      </c>
      <c r="U821" s="233" t="inlineStr">
        <is>
          <t>Priced</t>
        </is>
      </c>
      <c r="V821" s="273" t="inlineStr">
        <is>
          <t>LT028</t>
        </is>
      </c>
      <c r="W821" t="n">
        <v>310</v>
      </c>
    </row>
    <row r="822">
      <c r="B822" t="n">
        <v>1525</v>
      </c>
      <c r="C822">
        <f>IF(K822 = "BaseplateSteel","Y","N")</f>
        <v/>
      </c>
      <c r="D822">
        <f>OR(P822 = "Woods_Sureflex", P822 = "Falk_T10_Grid")</f>
        <v/>
      </c>
      <c r="E822">
        <f>IF(AND(C822="Y", D822=TRUE),"Y","N")</f>
        <v/>
      </c>
      <c r="F822" t="inlineStr">
        <is>
          <t>ConTab_BOM_KP_Baseplates_1525</t>
        </is>
      </c>
      <c r="G822">
        <f>IF(E822="Y",F822,"")</f>
        <v/>
      </c>
      <c r="H822" s="87" t="inlineStr">
        <is>
          <t>5015-9_0-KP</t>
        </is>
      </c>
      <c r="I822" s="87" t="n"/>
      <c r="J822" s="87" t="n"/>
      <c r="K822" s="273" t="inlineStr">
        <is>
          <t>BaseplateSteel</t>
        </is>
      </c>
      <c r="L822" s="273" t="inlineStr">
        <is>
          <t>Baseplate_Steel</t>
        </is>
      </c>
      <c r="M822" s="273" t="inlineStr">
        <is>
          <t>Steel</t>
        </is>
      </c>
      <c r="N822" t="inlineStr">
        <is>
          <t>444T</t>
        </is>
      </c>
      <c r="O822" t="inlineStr">
        <is>
          <t>:No Drip Pan:Standard Drip Pan:</t>
        </is>
      </c>
      <c r="P822" s="235" t="inlineStr">
        <is>
          <t>Falk_Spacer</t>
        </is>
      </c>
      <c r="Q822" t="inlineStr">
        <is>
          <t>Falk 1090T31</t>
        </is>
      </c>
      <c r="R822" t="inlineStr">
        <is>
          <t>RTF</t>
        </is>
      </c>
      <c r="S822" s="233" t="inlineStr">
        <is>
          <t>B102328</t>
        </is>
      </c>
      <c r="T822" s="233" t="n">
        <v>4229</v>
      </c>
      <c r="U822" s="233" t="inlineStr">
        <is>
          <t>Priced</t>
        </is>
      </c>
      <c r="V822" s="273" t="inlineStr">
        <is>
          <t>LT028</t>
        </is>
      </c>
      <c r="W822" t="n">
        <v>420</v>
      </c>
    </row>
    <row r="823">
      <c r="B823" t="n">
        <v>1526</v>
      </c>
      <c r="C823">
        <f>IF(K823 = "BaseplateSteel","Y","N")</f>
        <v/>
      </c>
      <c r="D823">
        <f>OR(P823 = "Woods_Sureflex", P823 = "Falk_T10_Grid")</f>
        <v/>
      </c>
      <c r="E823">
        <f>IF(AND(C823="Y", D823=TRUE),"Y","N")</f>
        <v/>
      </c>
      <c r="F823" t="inlineStr">
        <is>
          <t>ConTab_BOM_KP_Baseplates_1526</t>
        </is>
      </c>
      <c r="G823">
        <f>IF(E823="Y",F823,"")</f>
        <v/>
      </c>
      <c r="H823" s="87" t="inlineStr">
        <is>
          <t>5015-9_0-KP</t>
        </is>
      </c>
      <c r="I823" s="87" t="n"/>
      <c r="J823" s="87" t="n"/>
      <c r="K823" s="273" t="inlineStr">
        <is>
          <t>BaseplateSteel</t>
        </is>
      </c>
      <c r="L823" s="273" t="inlineStr">
        <is>
          <t>Baseplate_Steel</t>
        </is>
      </c>
      <c r="M823" s="273" t="inlineStr">
        <is>
          <t>Steel</t>
        </is>
      </c>
      <c r="N823" t="inlineStr">
        <is>
          <t>445T</t>
        </is>
      </c>
      <c r="O823" t="inlineStr">
        <is>
          <t>:No Drip Pan:Standard Drip Pan:</t>
        </is>
      </c>
      <c r="P823" s="235" t="inlineStr">
        <is>
          <t>Falk_Spacer</t>
        </is>
      </c>
      <c r="Q823" t="inlineStr">
        <is>
          <t>Falk 1090T31</t>
        </is>
      </c>
      <c r="R823" t="inlineStr">
        <is>
          <t>RTF</t>
        </is>
      </c>
      <c r="S823" s="233" t="inlineStr">
        <is>
          <t>B102329</t>
        </is>
      </c>
      <c r="T823" s="233" t="n">
        <v>4229</v>
      </c>
      <c r="U823" s="233" t="inlineStr">
        <is>
          <t>Priced</t>
        </is>
      </c>
      <c r="V823" s="273" t="inlineStr">
        <is>
          <t>LT028</t>
        </is>
      </c>
      <c r="W823" t="n">
        <v>420</v>
      </c>
    </row>
    <row r="824">
      <c r="B824" t="n">
        <v>1527</v>
      </c>
      <c r="C824">
        <f>IF(K824 = "BaseplateSteel","Y","N")</f>
        <v/>
      </c>
      <c r="D824">
        <f>OR(P824 = "Woods_Sureflex", P824 = "Falk_T10_Grid")</f>
        <v/>
      </c>
      <c r="E824">
        <f>IF(AND(C824="Y", D824=TRUE),"Y","N")</f>
        <v/>
      </c>
      <c r="F824" t="inlineStr">
        <is>
          <t>ConTab_BOM_KP_Baseplates_1527</t>
        </is>
      </c>
      <c r="G824">
        <f>IF(E824="Y",F824,"")</f>
        <v/>
      </c>
      <c r="H824" s="87" t="inlineStr">
        <is>
          <t>5015-9_0-KP</t>
        </is>
      </c>
      <c r="I824" s="87" t="n"/>
      <c r="J824" s="87" t="n"/>
      <c r="K824" s="273" t="inlineStr">
        <is>
          <t>BaseplateSteel</t>
        </is>
      </c>
      <c r="L824" s="273" t="inlineStr">
        <is>
          <t>Baseplate_Steel</t>
        </is>
      </c>
      <c r="M824" s="273" t="inlineStr">
        <is>
          <t>Steel</t>
        </is>
      </c>
      <c r="N824" t="inlineStr">
        <is>
          <t>444TS</t>
        </is>
      </c>
      <c r="O824" t="inlineStr">
        <is>
          <t>:No Drip Pan:Standard Drip Pan:</t>
        </is>
      </c>
      <c r="P824" s="235" t="inlineStr">
        <is>
          <t>Falk_Spacer</t>
        </is>
      </c>
      <c r="Q824" t="inlineStr">
        <is>
          <t>Falk 1070T31</t>
        </is>
      </c>
      <c r="R824" t="n">
        <v>96700787</v>
      </c>
      <c r="S824" s="233" t="inlineStr">
        <is>
          <t>B102330</t>
        </is>
      </c>
      <c r="T824" s="233" t="n">
        <v>4229</v>
      </c>
      <c r="U824" s="233" t="inlineStr">
        <is>
          <t>Priced</t>
        </is>
      </c>
      <c r="V824" s="273" t="inlineStr">
        <is>
          <t>LT028</t>
        </is>
      </c>
      <c r="W824" t="n">
        <v>420</v>
      </c>
    </row>
    <row r="825">
      <c r="B825" t="n">
        <v>1528</v>
      </c>
      <c r="C825">
        <f>IF(K825 = "BaseplateSteel","Y","N")</f>
        <v/>
      </c>
      <c r="D825">
        <f>OR(P825 = "Woods_Sureflex", P825 = "Falk_T10_Grid")</f>
        <v/>
      </c>
      <c r="E825">
        <f>IF(AND(C825="Y", D825=TRUE),"Y","N")</f>
        <v/>
      </c>
      <c r="F825" t="inlineStr">
        <is>
          <t>ConTab_BOM_KP_Baseplates_1528</t>
        </is>
      </c>
      <c r="G825">
        <f>IF(E825="Y",F825,"")</f>
        <v/>
      </c>
      <c r="H825" s="87" t="inlineStr">
        <is>
          <t>5015-9_0-KP</t>
        </is>
      </c>
      <c r="I825" s="87" t="n"/>
      <c r="J825" s="87" t="n"/>
      <c r="K825" s="273" t="inlineStr">
        <is>
          <t>BaseplateSteel</t>
        </is>
      </c>
      <c r="L825" s="273" t="inlineStr">
        <is>
          <t>Baseplate_Steel</t>
        </is>
      </c>
      <c r="M825" s="273" t="inlineStr">
        <is>
          <t>Steel</t>
        </is>
      </c>
      <c r="N825" t="inlineStr">
        <is>
          <t>445TS</t>
        </is>
      </c>
      <c r="O825" t="inlineStr">
        <is>
          <t>:No Drip Pan:Standard Drip Pan:</t>
        </is>
      </c>
      <c r="P825" s="235" t="inlineStr">
        <is>
          <t>Falk_Spacer</t>
        </is>
      </c>
      <c r="Q825" t="inlineStr">
        <is>
          <t>Falk 1070T31</t>
        </is>
      </c>
      <c r="R825" t="n">
        <v>96700787</v>
      </c>
      <c r="S825" s="233" t="inlineStr">
        <is>
          <t>B102331</t>
        </is>
      </c>
      <c r="T825" s="233" t="n">
        <v>4229</v>
      </c>
      <c r="U825" s="233" t="inlineStr">
        <is>
          <t>Priced</t>
        </is>
      </c>
      <c r="V825" s="273" t="inlineStr">
        <is>
          <t>LT028</t>
        </is>
      </c>
      <c r="W825" t="n">
        <v>420</v>
      </c>
    </row>
    <row r="826">
      <c r="B826" t="n">
        <v>1547</v>
      </c>
      <c r="C826">
        <f>IF(K826 = "BaseplateSteel","Y","N")</f>
        <v/>
      </c>
      <c r="D826">
        <f>OR(P826 = "Woods_Sureflex", P826 = "Falk_T10_Grid")</f>
        <v/>
      </c>
      <c r="E826">
        <f>IF(AND(C826="Y", D826=TRUE),"Y","N")</f>
        <v/>
      </c>
      <c r="F826" t="inlineStr">
        <is>
          <t>ConTab_BOM_KP_Baseplates_1547</t>
        </is>
      </c>
      <c r="G826">
        <f>IF(E826="Y",F826,"")</f>
        <v/>
      </c>
      <c r="H826" s="87" t="inlineStr">
        <is>
          <t>5015-9_0-KP</t>
        </is>
      </c>
      <c r="I826" s="87" t="n"/>
      <c r="J826" s="87" t="n"/>
      <c r="K826" s="273" t="inlineStr">
        <is>
          <t>BaseplateSteel</t>
        </is>
      </c>
      <c r="L826" s="273" t="inlineStr">
        <is>
          <t>Baseplate_Steel</t>
        </is>
      </c>
      <c r="M826" s="273" t="inlineStr">
        <is>
          <t>Steel</t>
        </is>
      </c>
      <c r="N826" t="inlineStr">
        <is>
          <t>254T</t>
        </is>
      </c>
      <c r="O826" t="inlineStr">
        <is>
          <t>:Extended Drip Pan:</t>
        </is>
      </c>
      <c r="P826" s="235" t="inlineStr">
        <is>
          <t>Woods_Sureflex</t>
        </is>
      </c>
      <c r="Q826" t="inlineStr">
        <is>
          <t>Woods 7S</t>
        </is>
      </c>
      <c r="R826" t="inlineStr">
        <is>
          <t>RTF</t>
        </is>
      </c>
      <c r="S826" s="233" t="inlineStr">
        <is>
          <t>B102343</t>
        </is>
      </c>
      <c r="T826" s="233" t="n">
        <v>1627</v>
      </c>
      <c r="U826" s="233" t="inlineStr">
        <is>
          <t>Priced</t>
        </is>
      </c>
      <c r="V826" s="273" t="inlineStr">
        <is>
          <t>LT028</t>
        </is>
      </c>
      <c r="W826" t="n">
        <v>135</v>
      </c>
    </row>
    <row r="827">
      <c r="B827" t="n">
        <v>1548</v>
      </c>
      <c r="C827">
        <f>IF(K827 = "BaseplateSteel","Y","N")</f>
        <v/>
      </c>
      <c r="D827">
        <f>OR(P827 = "Woods_Sureflex", P827 = "Falk_T10_Grid")</f>
        <v/>
      </c>
      <c r="E827">
        <f>IF(AND(C827="Y", D827=TRUE),"Y","N")</f>
        <v/>
      </c>
      <c r="F827" t="inlineStr">
        <is>
          <t>ConTab_BOM_KP_Baseplates_1548</t>
        </is>
      </c>
      <c r="G827">
        <f>IF(E827="Y",F827,"")</f>
        <v/>
      </c>
      <c r="H827" s="87" t="inlineStr">
        <is>
          <t>5015-9_0-KP</t>
        </is>
      </c>
      <c r="I827" s="87" t="n"/>
      <c r="J827" s="87" t="n"/>
      <c r="K827" s="273" t="inlineStr">
        <is>
          <t>BaseplateSteel</t>
        </is>
      </c>
      <c r="L827" s="273" t="inlineStr">
        <is>
          <t>Baseplate_Steel</t>
        </is>
      </c>
      <c r="M827" s="273" t="inlineStr">
        <is>
          <t>Steel</t>
        </is>
      </c>
      <c r="N827" t="inlineStr">
        <is>
          <t>256T</t>
        </is>
      </c>
      <c r="O827" t="inlineStr">
        <is>
          <t>:Extended Drip Pan:</t>
        </is>
      </c>
      <c r="P827" s="235" t="inlineStr">
        <is>
          <t>Woods_Sureflex</t>
        </is>
      </c>
      <c r="Q827" t="inlineStr">
        <is>
          <t>Woods 7S</t>
        </is>
      </c>
      <c r="R827" t="inlineStr">
        <is>
          <t>RTF</t>
        </is>
      </c>
      <c r="S827" s="233" t="inlineStr">
        <is>
          <t>B102343</t>
        </is>
      </c>
      <c r="T827" s="233" t="n">
        <v>1627</v>
      </c>
      <c r="U827" s="233" t="inlineStr">
        <is>
          <t>Priced</t>
        </is>
      </c>
      <c r="V827" s="273" t="inlineStr">
        <is>
          <t>LT028</t>
        </is>
      </c>
      <c r="W827" t="n">
        <v>135</v>
      </c>
    </row>
    <row r="828">
      <c r="B828" t="n">
        <v>1549</v>
      </c>
      <c r="C828">
        <f>IF(K828 = "BaseplateSteel","Y","N")</f>
        <v/>
      </c>
      <c r="D828">
        <f>OR(P828 = "Woods_Sureflex", P828 = "Falk_T10_Grid")</f>
        <v/>
      </c>
      <c r="E828">
        <f>IF(AND(C828="Y", D828=TRUE),"Y","N")</f>
        <v/>
      </c>
      <c r="F828" t="inlineStr">
        <is>
          <t>ConTab_BOM_KP_Baseplates_1549</t>
        </is>
      </c>
      <c r="G828">
        <f>IF(E828="Y",F828,"")</f>
        <v/>
      </c>
      <c r="H828" s="87" t="inlineStr">
        <is>
          <t>5015-9_0-KP</t>
        </is>
      </c>
      <c r="I828" s="87" t="n"/>
      <c r="J828" s="87" t="n"/>
      <c r="K828" s="273" t="inlineStr">
        <is>
          <t>BaseplateSteel</t>
        </is>
      </c>
      <c r="L828" s="273" t="inlineStr">
        <is>
          <t>Baseplate_Steel</t>
        </is>
      </c>
      <c r="M828" s="273" t="inlineStr">
        <is>
          <t>Steel</t>
        </is>
      </c>
      <c r="N828" t="inlineStr">
        <is>
          <t>284T</t>
        </is>
      </c>
      <c r="O828" t="inlineStr">
        <is>
          <t>:Extended Drip Pan:</t>
        </is>
      </c>
      <c r="P828" s="235" t="inlineStr">
        <is>
          <t>Woods_Sureflex</t>
        </is>
      </c>
      <c r="Q828" t="inlineStr">
        <is>
          <t>Woods 9S</t>
        </is>
      </c>
      <c r="R828" t="inlineStr">
        <is>
          <t>RTF</t>
        </is>
      </c>
      <c r="S828" s="233" t="inlineStr">
        <is>
          <t>B102344</t>
        </is>
      </c>
      <c r="T828" s="233" t="n">
        <v>1762</v>
      </c>
      <c r="U828" s="233" t="inlineStr">
        <is>
          <t>Priced</t>
        </is>
      </c>
      <c r="V828" s="273" t="inlineStr">
        <is>
          <t>LT028</t>
        </is>
      </c>
      <c r="W828" t="n">
        <v>200</v>
      </c>
    </row>
    <row r="829">
      <c r="B829" t="n">
        <v>1550</v>
      </c>
      <c r="C829">
        <f>IF(K829 = "BaseplateSteel","Y","N")</f>
        <v/>
      </c>
      <c r="D829">
        <f>OR(P829 = "Woods_Sureflex", P829 = "Falk_T10_Grid")</f>
        <v/>
      </c>
      <c r="E829">
        <f>IF(AND(C829="Y", D829=TRUE),"Y","N")</f>
        <v/>
      </c>
      <c r="F829" t="inlineStr">
        <is>
          <t>ConTab_BOM_KP_Baseplates_1550</t>
        </is>
      </c>
      <c r="G829">
        <f>IF(E829="Y",F829,"")</f>
        <v/>
      </c>
      <c r="H829" s="87" t="inlineStr">
        <is>
          <t>5015-9_0-KP</t>
        </is>
      </c>
      <c r="I829" s="87" t="n"/>
      <c r="J829" s="87" t="n"/>
      <c r="K829" s="273" t="inlineStr">
        <is>
          <t>BaseplateSteel</t>
        </is>
      </c>
      <c r="L829" s="273" t="inlineStr">
        <is>
          <t>Baseplate_Steel</t>
        </is>
      </c>
      <c r="M829" s="273" t="inlineStr">
        <is>
          <t>Steel</t>
        </is>
      </c>
      <c r="N829" t="inlineStr">
        <is>
          <t>286T</t>
        </is>
      </c>
      <c r="O829" t="inlineStr">
        <is>
          <t>:Extended Drip Pan:</t>
        </is>
      </c>
      <c r="P829" s="235" t="inlineStr">
        <is>
          <t>Woods_Sureflex</t>
        </is>
      </c>
      <c r="Q829" t="inlineStr">
        <is>
          <t>Woods 9S</t>
        </is>
      </c>
      <c r="R829" t="inlineStr">
        <is>
          <t>RTF</t>
        </is>
      </c>
      <c r="S829" s="233" t="inlineStr">
        <is>
          <t>B102344</t>
        </is>
      </c>
      <c r="T829" s="233" t="n">
        <v>1762</v>
      </c>
      <c r="U829" s="233" t="inlineStr">
        <is>
          <t>Priced</t>
        </is>
      </c>
      <c r="V829" s="273" t="inlineStr">
        <is>
          <t>LT028</t>
        </is>
      </c>
      <c r="W829" t="n">
        <v>200</v>
      </c>
    </row>
    <row r="830">
      <c r="B830" t="n">
        <v>1551</v>
      </c>
      <c r="C830">
        <f>IF(K830 = "BaseplateSteel","Y","N")</f>
        <v/>
      </c>
      <c r="D830">
        <f>OR(P830 = "Woods_Sureflex", P830 = "Falk_T10_Grid")</f>
        <v/>
      </c>
      <c r="E830">
        <f>IF(AND(C830="Y", D830=TRUE),"Y","N")</f>
        <v/>
      </c>
      <c r="F830" t="inlineStr">
        <is>
          <t>ConTab_BOM_KP_Baseplates_1551</t>
        </is>
      </c>
      <c r="G830">
        <f>IF(E830="Y",F830,"")</f>
        <v/>
      </c>
      <c r="H830" s="87" t="inlineStr">
        <is>
          <t>5015-9_0-KP</t>
        </is>
      </c>
      <c r="I830" s="87" t="n"/>
      <c r="J830" s="87" t="n"/>
      <c r="K830" s="273" t="inlineStr">
        <is>
          <t>BaseplateSteel</t>
        </is>
      </c>
      <c r="L830" s="273" t="inlineStr">
        <is>
          <t>Baseplate_Steel</t>
        </is>
      </c>
      <c r="M830" s="273" t="inlineStr">
        <is>
          <t>Steel</t>
        </is>
      </c>
      <c r="N830" t="inlineStr">
        <is>
          <t>324T</t>
        </is>
      </c>
      <c r="O830" t="inlineStr">
        <is>
          <t>:Extended Drip Pan:</t>
        </is>
      </c>
      <c r="P830" s="235" t="inlineStr">
        <is>
          <t>Woods_Sureflex</t>
        </is>
      </c>
      <c r="Q830" t="inlineStr">
        <is>
          <t>Woods 10S</t>
        </is>
      </c>
      <c r="R830" t="inlineStr">
        <is>
          <t>RTF</t>
        </is>
      </c>
      <c r="S830" s="233" t="inlineStr">
        <is>
          <t>B102345</t>
        </is>
      </c>
      <c r="T830" s="233" t="n">
        <v>1899</v>
      </c>
      <c r="U830" s="233" t="inlineStr">
        <is>
          <t>Priced</t>
        </is>
      </c>
      <c r="V830" s="273" t="inlineStr">
        <is>
          <t>LT028</t>
        </is>
      </c>
      <c r="W830" t="n">
        <v>240</v>
      </c>
    </row>
    <row r="831">
      <c r="B831" t="n">
        <v>1552</v>
      </c>
      <c r="C831">
        <f>IF(K831 = "BaseplateSteel","Y","N")</f>
        <v/>
      </c>
      <c r="D831">
        <f>OR(P831 = "Woods_Sureflex", P831 = "Falk_T10_Grid")</f>
        <v/>
      </c>
      <c r="E831">
        <f>IF(AND(C831="Y", D831=TRUE),"Y","N")</f>
        <v/>
      </c>
      <c r="F831" t="inlineStr">
        <is>
          <t>ConTab_BOM_KP_Baseplates_1552</t>
        </is>
      </c>
      <c r="G831">
        <f>IF(E831="Y",F831,"")</f>
        <v/>
      </c>
      <c r="H831" s="87" t="inlineStr">
        <is>
          <t>5015-9_0-KP</t>
        </is>
      </c>
      <c r="I831" s="87" t="n"/>
      <c r="J831" s="87" t="n"/>
      <c r="K831" s="273" t="inlineStr">
        <is>
          <t>BaseplateSteel</t>
        </is>
      </c>
      <c r="L831" s="273" t="inlineStr">
        <is>
          <t>Baseplate_Steel</t>
        </is>
      </c>
      <c r="M831" s="273" t="inlineStr">
        <is>
          <t>Steel</t>
        </is>
      </c>
      <c r="N831" t="inlineStr">
        <is>
          <t>326T</t>
        </is>
      </c>
      <c r="O831" t="inlineStr">
        <is>
          <t>:Extended Drip Pan:</t>
        </is>
      </c>
      <c r="P831" s="235" t="inlineStr">
        <is>
          <t>Woods_Sureflex</t>
        </is>
      </c>
      <c r="Q831" t="inlineStr">
        <is>
          <t>Woods 10S</t>
        </is>
      </c>
      <c r="R831" t="inlineStr">
        <is>
          <t>RTF</t>
        </is>
      </c>
      <c r="S831" s="233" t="inlineStr">
        <is>
          <t>B102345</t>
        </is>
      </c>
      <c r="T831" s="233" t="n">
        <v>1899</v>
      </c>
      <c r="U831" s="233" t="inlineStr">
        <is>
          <t>Priced</t>
        </is>
      </c>
      <c r="V831" s="273" t="inlineStr">
        <is>
          <t>LT028</t>
        </is>
      </c>
      <c r="W831" t="n">
        <v>240</v>
      </c>
    </row>
    <row r="832">
      <c r="B832" t="n">
        <v>1553</v>
      </c>
      <c r="C832">
        <f>IF(K832 = "BaseplateSteel","Y","N")</f>
        <v/>
      </c>
      <c r="D832">
        <f>OR(P832 = "Woods_Sureflex", P832 = "Falk_T10_Grid")</f>
        <v/>
      </c>
      <c r="E832">
        <f>IF(AND(C832="Y", D832=TRUE),"Y","N")</f>
        <v/>
      </c>
      <c r="F832" t="inlineStr">
        <is>
          <t>ConTab_BOM_KP_Baseplates_1553</t>
        </is>
      </c>
      <c r="G832">
        <f>IF(E832="Y",F832,"")</f>
        <v/>
      </c>
      <c r="H832" s="87" t="inlineStr">
        <is>
          <t>5015-9_0-KP</t>
        </is>
      </c>
      <c r="I832" s="87" t="n"/>
      <c r="J832" s="87" t="n"/>
      <c r="K832" s="273" t="inlineStr">
        <is>
          <t>BaseplateSteel</t>
        </is>
      </c>
      <c r="L832" s="273" t="inlineStr">
        <is>
          <t>Baseplate_Steel</t>
        </is>
      </c>
      <c r="M832" s="273" t="inlineStr">
        <is>
          <t>Steel</t>
        </is>
      </c>
      <c r="N832" t="inlineStr">
        <is>
          <t>364T</t>
        </is>
      </c>
      <c r="O832" t="inlineStr">
        <is>
          <t>:Extended Drip Pan:</t>
        </is>
      </c>
      <c r="P832" s="235" t="inlineStr">
        <is>
          <t>Woods_Sureflex</t>
        </is>
      </c>
      <c r="Q832" t="inlineStr">
        <is>
          <t>Woods 11S</t>
        </is>
      </c>
      <c r="R832" t="inlineStr">
        <is>
          <t>RTF</t>
        </is>
      </c>
      <c r="S832" s="233" t="inlineStr">
        <is>
          <t>B102346</t>
        </is>
      </c>
      <c r="T832" s="233" t="n">
        <v>2035</v>
      </c>
      <c r="U832" s="233" t="inlineStr">
        <is>
          <t>Priced</t>
        </is>
      </c>
      <c r="V832" s="273" t="inlineStr">
        <is>
          <t>LT028</t>
        </is>
      </c>
      <c r="W832" t="n">
        <v>265</v>
      </c>
    </row>
    <row r="833">
      <c r="B833" t="n">
        <v>1554</v>
      </c>
      <c r="C833">
        <f>IF(K833 = "BaseplateSteel","Y","N")</f>
        <v/>
      </c>
      <c r="D833">
        <f>OR(P833 = "Woods_Sureflex", P833 = "Falk_T10_Grid")</f>
        <v/>
      </c>
      <c r="E833">
        <f>IF(AND(C833="Y", D833=TRUE),"Y","N")</f>
        <v/>
      </c>
      <c r="F833" t="inlineStr">
        <is>
          <t>ConTab_BOM_KP_Baseplates_1554</t>
        </is>
      </c>
      <c r="G833">
        <f>IF(E833="Y",F833,"")</f>
        <v/>
      </c>
      <c r="H833" s="87" t="inlineStr">
        <is>
          <t>5015-9_0-KP</t>
        </is>
      </c>
      <c r="I833" s="87" t="n"/>
      <c r="J833" s="87" t="n"/>
      <c r="K833" s="273" t="inlineStr">
        <is>
          <t>BaseplateSteel</t>
        </is>
      </c>
      <c r="L833" s="273" t="inlineStr">
        <is>
          <t>Baseplate_Steel</t>
        </is>
      </c>
      <c r="M833" s="273" t="inlineStr">
        <is>
          <t>Steel</t>
        </is>
      </c>
      <c r="N833" t="inlineStr">
        <is>
          <t>365T</t>
        </is>
      </c>
      <c r="O833" t="inlineStr">
        <is>
          <t>:Extended Drip Pan:</t>
        </is>
      </c>
      <c r="P833" s="235" t="inlineStr">
        <is>
          <t>Woods_Sureflex</t>
        </is>
      </c>
      <c r="Q833" t="inlineStr">
        <is>
          <t>Woods 11S</t>
        </is>
      </c>
      <c r="R833" t="inlineStr">
        <is>
          <t>RTF</t>
        </is>
      </c>
      <c r="S833" s="233" t="inlineStr">
        <is>
          <t>B102346</t>
        </is>
      </c>
      <c r="T833" s="233" t="n">
        <v>2035</v>
      </c>
      <c r="U833" s="233" t="inlineStr">
        <is>
          <t>Priced</t>
        </is>
      </c>
      <c r="V833" s="273" t="inlineStr">
        <is>
          <t>LT028</t>
        </is>
      </c>
      <c r="W833" t="n">
        <v>265</v>
      </c>
    </row>
    <row r="834">
      <c r="B834" t="n">
        <v>1555</v>
      </c>
      <c r="C834">
        <f>IF(K834 = "BaseplateSteel","Y","N")</f>
        <v/>
      </c>
      <c r="D834">
        <f>OR(P834 = "Woods_Sureflex", P834 = "Falk_T10_Grid")</f>
        <v/>
      </c>
      <c r="E834">
        <f>IF(AND(C834="Y", D834=TRUE),"Y","N")</f>
        <v/>
      </c>
      <c r="F834" t="inlineStr">
        <is>
          <t>ConTab_BOM_KP_Baseplates_1555</t>
        </is>
      </c>
      <c r="G834">
        <f>IF(E834="Y",F834,"")</f>
        <v/>
      </c>
      <c r="H834" s="87" t="inlineStr">
        <is>
          <t>5015-9_0-KP</t>
        </is>
      </c>
      <c r="I834" s="87" t="n"/>
      <c r="J834" s="87" t="n"/>
      <c r="K834" s="273" t="inlineStr">
        <is>
          <t>BaseplateSteel</t>
        </is>
      </c>
      <c r="L834" s="273" t="inlineStr">
        <is>
          <t>Baseplate_Steel</t>
        </is>
      </c>
      <c r="M834" s="273" t="inlineStr">
        <is>
          <t>Steel</t>
        </is>
      </c>
      <c r="N834" t="inlineStr">
        <is>
          <t>404T</t>
        </is>
      </c>
      <c r="O834" t="inlineStr">
        <is>
          <t>:Extended Drip Pan:</t>
        </is>
      </c>
      <c r="P834" s="235" t="inlineStr">
        <is>
          <t>Woods_Sureflex</t>
        </is>
      </c>
      <c r="Q834" t="inlineStr">
        <is>
          <t>Woods 12S</t>
        </is>
      </c>
      <c r="R834" t="inlineStr">
        <is>
          <t>RTF</t>
        </is>
      </c>
      <c r="S834" s="233" t="inlineStr">
        <is>
          <t>B102347</t>
        </is>
      </c>
      <c r="T834" s="233" t="n">
        <v>2515</v>
      </c>
      <c r="U834" s="233" t="inlineStr">
        <is>
          <t>Priced</t>
        </is>
      </c>
      <c r="V834" s="273" t="inlineStr">
        <is>
          <t>LT028</t>
        </is>
      </c>
      <c r="W834" t="n">
        <v>310</v>
      </c>
    </row>
    <row r="835">
      <c r="B835" t="n">
        <v>1556</v>
      </c>
      <c r="C835">
        <f>IF(K835 = "BaseplateSteel","Y","N")</f>
        <v/>
      </c>
      <c r="D835">
        <f>OR(P835 = "Woods_Sureflex", P835 = "Falk_T10_Grid")</f>
        <v/>
      </c>
      <c r="E835">
        <f>IF(AND(C835="Y", D835=TRUE),"Y","N")</f>
        <v/>
      </c>
      <c r="F835" t="inlineStr">
        <is>
          <t>ConTab_BOM_KP_Baseplates_1556</t>
        </is>
      </c>
      <c r="G835">
        <f>IF(E835="Y",F835,"")</f>
        <v/>
      </c>
      <c r="H835" s="87" t="inlineStr">
        <is>
          <t>5015-9_0-KP</t>
        </is>
      </c>
      <c r="I835" s="87" t="n"/>
      <c r="J835" s="87" t="n"/>
      <c r="K835" s="273" t="inlineStr">
        <is>
          <t>BaseplateSteel</t>
        </is>
      </c>
      <c r="L835" s="273" t="inlineStr">
        <is>
          <t>Baseplate_Steel</t>
        </is>
      </c>
      <c r="M835" s="273" t="inlineStr">
        <is>
          <t>Steel</t>
        </is>
      </c>
      <c r="N835" t="inlineStr">
        <is>
          <t>405T</t>
        </is>
      </c>
      <c r="O835" t="inlineStr">
        <is>
          <t>:Extended Drip Pan:</t>
        </is>
      </c>
      <c r="P835" s="235" t="inlineStr">
        <is>
          <t>Woods_Sureflex</t>
        </is>
      </c>
      <c r="Q835" t="inlineStr">
        <is>
          <t>Woods 12S</t>
        </is>
      </c>
      <c r="R835" t="inlineStr">
        <is>
          <t>RTF</t>
        </is>
      </c>
      <c r="S835" s="233" t="inlineStr">
        <is>
          <t>B102347</t>
        </is>
      </c>
      <c r="T835" s="233" t="n">
        <v>2515</v>
      </c>
      <c r="U835" s="233" t="inlineStr">
        <is>
          <t>Priced</t>
        </is>
      </c>
      <c r="V835" s="273" t="inlineStr">
        <is>
          <t>LT028</t>
        </is>
      </c>
      <c r="W835" t="n">
        <v>310</v>
      </c>
    </row>
    <row r="836">
      <c r="B836" t="n">
        <v>1557</v>
      </c>
      <c r="C836">
        <f>IF(K836 = "BaseplateSteel","Y","N")</f>
        <v/>
      </c>
      <c r="D836">
        <f>OR(P836 = "Woods_Sureflex", P836 = "Falk_T10_Grid")</f>
        <v/>
      </c>
      <c r="E836">
        <f>IF(AND(C836="Y", D836=TRUE),"Y","N")</f>
        <v/>
      </c>
      <c r="F836" t="inlineStr">
        <is>
          <t>ConTab_BOM_KP_Baseplates_1557</t>
        </is>
      </c>
      <c r="G836">
        <f>IF(E836="Y",F836,"")</f>
        <v/>
      </c>
      <c r="H836" s="87" t="inlineStr">
        <is>
          <t>5015-9_0-KP</t>
        </is>
      </c>
      <c r="I836" s="87" t="n"/>
      <c r="J836" s="87" t="n"/>
      <c r="K836" s="273" t="inlineStr">
        <is>
          <t>BaseplateSteel</t>
        </is>
      </c>
      <c r="L836" s="273" t="inlineStr">
        <is>
          <t>Baseplate_Steel</t>
        </is>
      </c>
      <c r="M836" s="273" t="inlineStr">
        <is>
          <t>Steel</t>
        </is>
      </c>
      <c r="N836" t="inlineStr">
        <is>
          <t>254T</t>
        </is>
      </c>
      <c r="O836" t="inlineStr">
        <is>
          <t>:Extended Drip Pan:</t>
        </is>
      </c>
      <c r="P836" s="235" t="inlineStr">
        <is>
          <t>Falk_T10_Grid</t>
        </is>
      </c>
      <c r="Q836" t="inlineStr">
        <is>
          <t>Falk 1040T10</t>
        </is>
      </c>
      <c r="R836" t="inlineStr">
        <is>
          <t>RTF</t>
        </is>
      </c>
      <c r="S836" s="233" t="inlineStr">
        <is>
          <t>B102348</t>
        </is>
      </c>
      <c r="T836" s="233" t="n">
        <v>1627</v>
      </c>
      <c r="U836" s="233" t="inlineStr">
        <is>
          <t>Priced</t>
        </is>
      </c>
      <c r="V836" s="273" t="inlineStr">
        <is>
          <t>LT028</t>
        </is>
      </c>
      <c r="W836" t="n">
        <v>135</v>
      </c>
    </row>
    <row r="837">
      <c r="B837" t="n">
        <v>1558</v>
      </c>
      <c r="C837">
        <f>IF(K837 = "BaseplateSteel","Y","N")</f>
        <v/>
      </c>
      <c r="D837">
        <f>OR(P837 = "Woods_Sureflex", P837 = "Falk_T10_Grid")</f>
        <v/>
      </c>
      <c r="E837">
        <f>IF(AND(C837="Y", D837=TRUE),"Y","N")</f>
        <v/>
      </c>
      <c r="F837" t="inlineStr">
        <is>
          <t>ConTab_BOM_KP_Baseplates_1558</t>
        </is>
      </c>
      <c r="G837">
        <f>IF(E837="Y",F837,"")</f>
        <v/>
      </c>
      <c r="H837" s="87" t="inlineStr">
        <is>
          <t>5015-9_0-KP</t>
        </is>
      </c>
      <c r="I837" s="87" t="n"/>
      <c r="J837" s="87" t="n"/>
      <c r="K837" s="273" t="inlineStr">
        <is>
          <t>BaseplateSteel</t>
        </is>
      </c>
      <c r="L837" s="273" t="inlineStr">
        <is>
          <t>Baseplate_Steel</t>
        </is>
      </c>
      <c r="M837" s="273" t="inlineStr">
        <is>
          <t>Steel</t>
        </is>
      </c>
      <c r="N837" t="inlineStr">
        <is>
          <t>256T</t>
        </is>
      </c>
      <c r="O837" t="inlineStr">
        <is>
          <t>:Extended Drip Pan:</t>
        </is>
      </c>
      <c r="P837" s="235" t="inlineStr">
        <is>
          <t>Falk_T10_Grid</t>
        </is>
      </c>
      <c r="Q837" t="inlineStr">
        <is>
          <t>Falk 1040T10</t>
        </is>
      </c>
      <c r="R837" t="inlineStr">
        <is>
          <t>RTF</t>
        </is>
      </c>
      <c r="S837" s="233" t="inlineStr">
        <is>
          <t>B102348</t>
        </is>
      </c>
      <c r="T837" s="233" t="n">
        <v>1627</v>
      </c>
      <c r="U837" s="233" t="inlineStr">
        <is>
          <t>Priced</t>
        </is>
      </c>
      <c r="V837" s="273" t="inlineStr">
        <is>
          <t>LT028</t>
        </is>
      </c>
      <c r="W837" t="n">
        <v>135</v>
      </c>
    </row>
    <row r="838">
      <c r="B838" t="n">
        <v>1559</v>
      </c>
      <c r="C838">
        <f>IF(K838 = "BaseplateSteel","Y","N")</f>
        <v/>
      </c>
      <c r="D838">
        <f>OR(P838 = "Woods_Sureflex", P838 = "Falk_T10_Grid")</f>
        <v/>
      </c>
      <c r="E838">
        <f>IF(AND(C838="Y", D838=TRUE),"Y","N")</f>
        <v/>
      </c>
      <c r="F838" t="inlineStr">
        <is>
          <t>ConTab_BOM_KP_Baseplates_1559</t>
        </is>
      </c>
      <c r="G838">
        <f>IF(E838="Y",F838,"")</f>
        <v/>
      </c>
      <c r="H838" s="87" t="inlineStr">
        <is>
          <t>5015-9_0-KP</t>
        </is>
      </c>
      <c r="I838" s="87" t="n"/>
      <c r="J838" s="87" t="n"/>
      <c r="K838" s="273" t="inlineStr">
        <is>
          <t>BaseplateSteel</t>
        </is>
      </c>
      <c r="L838" s="273" t="inlineStr">
        <is>
          <t>Baseplate_Steel</t>
        </is>
      </c>
      <c r="M838" s="273" t="inlineStr">
        <is>
          <t>Steel</t>
        </is>
      </c>
      <c r="N838" t="inlineStr">
        <is>
          <t>284T</t>
        </is>
      </c>
      <c r="O838" t="inlineStr">
        <is>
          <t>:Extended Drip Pan:</t>
        </is>
      </c>
      <c r="P838" s="235" t="inlineStr">
        <is>
          <t>Falk_T10_Grid</t>
        </is>
      </c>
      <c r="Q838" t="inlineStr">
        <is>
          <t>Falk 1050T10</t>
        </is>
      </c>
      <c r="R838" t="inlineStr">
        <is>
          <t>RTF</t>
        </is>
      </c>
      <c r="S838" s="233" t="inlineStr">
        <is>
          <t>B102349</t>
        </is>
      </c>
      <c r="T838" s="233" t="n">
        <v>1762</v>
      </c>
      <c r="U838" s="233" t="inlineStr">
        <is>
          <t>Priced</t>
        </is>
      </c>
      <c r="V838" s="273" t="inlineStr">
        <is>
          <t>LT028</t>
        </is>
      </c>
      <c r="W838" t="n">
        <v>200</v>
      </c>
    </row>
    <row r="839">
      <c r="B839" t="n">
        <v>1560</v>
      </c>
      <c r="C839">
        <f>IF(K839 = "BaseplateSteel","Y","N")</f>
        <v/>
      </c>
      <c r="D839">
        <f>OR(P839 = "Woods_Sureflex", P839 = "Falk_T10_Grid")</f>
        <v/>
      </c>
      <c r="E839">
        <f>IF(AND(C839="Y", D839=TRUE),"Y","N")</f>
        <v/>
      </c>
      <c r="F839" t="inlineStr">
        <is>
          <t>ConTab_BOM_KP_Baseplates_1560</t>
        </is>
      </c>
      <c r="G839">
        <f>IF(E839="Y",F839,"")</f>
        <v/>
      </c>
      <c r="H839" s="87" t="inlineStr">
        <is>
          <t>5015-9_0-KP</t>
        </is>
      </c>
      <c r="I839" s="87" t="n"/>
      <c r="J839" s="87" t="n"/>
      <c r="K839" s="273" t="inlineStr">
        <is>
          <t>BaseplateSteel</t>
        </is>
      </c>
      <c r="L839" s="273" t="inlineStr">
        <is>
          <t>Baseplate_Steel</t>
        </is>
      </c>
      <c r="M839" s="273" t="inlineStr">
        <is>
          <t>Steel</t>
        </is>
      </c>
      <c r="N839" t="inlineStr">
        <is>
          <t>286T</t>
        </is>
      </c>
      <c r="O839" t="inlineStr">
        <is>
          <t>:Extended Drip Pan:</t>
        </is>
      </c>
      <c r="P839" s="235" t="inlineStr">
        <is>
          <t>Falk_T10_Grid</t>
        </is>
      </c>
      <c r="Q839" t="inlineStr">
        <is>
          <t>Falk 1050T10</t>
        </is>
      </c>
      <c r="R839" t="inlineStr">
        <is>
          <t>RTF</t>
        </is>
      </c>
      <c r="S839" s="233" t="inlineStr">
        <is>
          <t>B102349</t>
        </is>
      </c>
      <c r="T839" s="233" t="n">
        <v>1762</v>
      </c>
      <c r="U839" s="233" t="inlineStr">
        <is>
          <t>Priced</t>
        </is>
      </c>
      <c r="V839" s="273" t="inlineStr">
        <is>
          <t>LT028</t>
        </is>
      </c>
      <c r="W839" t="n">
        <v>200</v>
      </c>
    </row>
    <row r="840">
      <c r="B840" t="n">
        <v>1561</v>
      </c>
      <c r="C840">
        <f>IF(K840 = "BaseplateSteel","Y","N")</f>
        <v/>
      </c>
      <c r="D840">
        <f>OR(P840 = "Woods_Sureflex", P840 = "Falk_T10_Grid")</f>
        <v/>
      </c>
      <c r="E840">
        <f>IF(AND(C840="Y", D840=TRUE),"Y","N")</f>
        <v/>
      </c>
      <c r="F840" t="inlineStr">
        <is>
          <t>ConTab_BOM_KP_Baseplates_1561</t>
        </is>
      </c>
      <c r="G840">
        <f>IF(E840="Y",F840,"")</f>
        <v/>
      </c>
      <c r="H840" s="87" t="inlineStr">
        <is>
          <t>5015-9_0-KP</t>
        </is>
      </c>
      <c r="I840" s="87" t="n"/>
      <c r="J840" s="87" t="n"/>
      <c r="K840" s="273" t="inlineStr">
        <is>
          <t>BaseplateSteel</t>
        </is>
      </c>
      <c r="L840" s="273" t="inlineStr">
        <is>
          <t>Baseplate_Steel</t>
        </is>
      </c>
      <c r="M840" s="273" t="inlineStr">
        <is>
          <t>Steel</t>
        </is>
      </c>
      <c r="N840" t="inlineStr">
        <is>
          <t>324T</t>
        </is>
      </c>
      <c r="O840" t="inlineStr">
        <is>
          <t>:Extended Drip Pan:</t>
        </is>
      </c>
      <c r="P840" s="235" t="inlineStr">
        <is>
          <t>Falk_T10_Grid</t>
        </is>
      </c>
      <c r="Q840" t="inlineStr">
        <is>
          <t>Falk 1060T10</t>
        </is>
      </c>
      <c r="R840" t="inlineStr">
        <is>
          <t>RTF</t>
        </is>
      </c>
      <c r="S840" s="233" t="inlineStr">
        <is>
          <t>B102350</t>
        </is>
      </c>
      <c r="T840" s="233" t="n">
        <v>1899</v>
      </c>
      <c r="U840" s="233" t="inlineStr">
        <is>
          <t>Priced</t>
        </is>
      </c>
      <c r="V840" s="273" t="inlineStr">
        <is>
          <t>LT028</t>
        </is>
      </c>
      <c r="W840" t="n">
        <v>240</v>
      </c>
    </row>
    <row r="841">
      <c r="B841" t="n">
        <v>1562</v>
      </c>
      <c r="C841">
        <f>IF(K841 = "BaseplateSteel","Y","N")</f>
        <v/>
      </c>
      <c r="D841">
        <f>OR(P841 = "Woods_Sureflex", P841 = "Falk_T10_Grid")</f>
        <v/>
      </c>
      <c r="E841">
        <f>IF(AND(C841="Y", D841=TRUE),"Y","N")</f>
        <v/>
      </c>
      <c r="F841" t="inlineStr">
        <is>
          <t>ConTab_BOM_KP_Baseplates_1562</t>
        </is>
      </c>
      <c r="G841">
        <f>IF(E841="Y",F841,"")</f>
        <v/>
      </c>
      <c r="H841" s="87" t="inlineStr">
        <is>
          <t>5015-9_0-KP</t>
        </is>
      </c>
      <c r="I841" s="87" t="n"/>
      <c r="J841" s="87" t="n"/>
      <c r="K841" s="273" t="inlineStr">
        <is>
          <t>BaseplateSteel</t>
        </is>
      </c>
      <c r="L841" s="273" t="inlineStr">
        <is>
          <t>Baseplate_Steel</t>
        </is>
      </c>
      <c r="M841" s="273" t="inlineStr">
        <is>
          <t>Steel</t>
        </is>
      </c>
      <c r="N841" t="inlineStr">
        <is>
          <t>326T</t>
        </is>
      </c>
      <c r="O841" t="inlineStr">
        <is>
          <t>:Extended Drip Pan:</t>
        </is>
      </c>
      <c r="P841" s="235" t="inlineStr">
        <is>
          <t>Falk_T10_Grid</t>
        </is>
      </c>
      <c r="Q841" t="inlineStr">
        <is>
          <t>Falk 1060T10</t>
        </is>
      </c>
      <c r="R841" t="inlineStr">
        <is>
          <t>RTF</t>
        </is>
      </c>
      <c r="S841" s="233" t="inlineStr">
        <is>
          <t>B102350</t>
        </is>
      </c>
      <c r="T841" s="233" t="n">
        <v>1899</v>
      </c>
      <c r="U841" s="233" t="inlineStr">
        <is>
          <t>Priced</t>
        </is>
      </c>
      <c r="V841" s="273" t="inlineStr">
        <is>
          <t>LT028</t>
        </is>
      </c>
      <c r="W841" t="n">
        <v>240</v>
      </c>
    </row>
    <row r="842">
      <c r="B842" t="n">
        <v>1563</v>
      </c>
      <c r="C842">
        <f>IF(K842 = "BaseplateSteel","Y","N")</f>
        <v/>
      </c>
      <c r="D842">
        <f>OR(P842 = "Woods_Sureflex", P842 = "Falk_T10_Grid")</f>
        <v/>
      </c>
      <c r="E842">
        <f>IF(AND(C842="Y", D842=TRUE),"Y","N")</f>
        <v/>
      </c>
      <c r="F842" t="inlineStr">
        <is>
          <t>ConTab_BOM_KP_Baseplates_1563</t>
        </is>
      </c>
      <c r="G842">
        <f>IF(E842="Y",F842,"")</f>
        <v/>
      </c>
      <c r="H842" s="87" t="inlineStr">
        <is>
          <t>5015-9_0-KP</t>
        </is>
      </c>
      <c r="I842" s="87" t="n"/>
      <c r="J842" s="87" t="n"/>
      <c r="K842" s="273" t="inlineStr">
        <is>
          <t>BaseplateSteel</t>
        </is>
      </c>
      <c r="L842" s="273" t="inlineStr">
        <is>
          <t>Baseplate_Steel</t>
        </is>
      </c>
      <c r="M842" s="273" t="inlineStr">
        <is>
          <t>Steel</t>
        </is>
      </c>
      <c r="N842" t="inlineStr">
        <is>
          <t>364T</t>
        </is>
      </c>
      <c r="O842" t="inlineStr">
        <is>
          <t>:Extended Drip Pan:</t>
        </is>
      </c>
      <c r="P842" s="235" t="inlineStr">
        <is>
          <t>Falk_T10_Grid</t>
        </is>
      </c>
      <c r="Q842" t="inlineStr">
        <is>
          <t>Falk 1070T10</t>
        </is>
      </c>
      <c r="R842" t="inlineStr">
        <is>
          <t>RTF</t>
        </is>
      </c>
      <c r="S842" s="233" t="inlineStr">
        <is>
          <t>B102351</t>
        </is>
      </c>
      <c r="T842" s="233" t="n">
        <v>2035</v>
      </c>
      <c r="U842" s="233" t="inlineStr">
        <is>
          <t>Priced</t>
        </is>
      </c>
      <c r="V842" s="273" t="inlineStr">
        <is>
          <t>LT028</t>
        </is>
      </c>
      <c r="W842" t="n">
        <v>265</v>
      </c>
    </row>
    <row r="843">
      <c r="B843" t="n">
        <v>1564</v>
      </c>
      <c r="C843">
        <f>IF(K843 = "BaseplateSteel","Y","N")</f>
        <v/>
      </c>
      <c r="D843">
        <f>OR(P843 = "Woods_Sureflex", P843 = "Falk_T10_Grid")</f>
        <v/>
      </c>
      <c r="E843">
        <f>IF(AND(C843="Y", D843=TRUE),"Y","N")</f>
        <v/>
      </c>
      <c r="F843" t="inlineStr">
        <is>
          <t>ConTab_BOM_KP_Baseplates_1564</t>
        </is>
      </c>
      <c r="G843">
        <f>IF(E843="Y",F843,"")</f>
        <v/>
      </c>
      <c r="H843" s="87" t="inlineStr">
        <is>
          <t>5015-9_0-KP</t>
        </is>
      </c>
      <c r="I843" s="87" t="n"/>
      <c r="J843" s="87" t="n"/>
      <c r="K843" s="273" t="inlineStr">
        <is>
          <t>BaseplateSteel</t>
        </is>
      </c>
      <c r="L843" s="273" t="inlineStr">
        <is>
          <t>Baseplate_Steel</t>
        </is>
      </c>
      <c r="M843" s="273" t="inlineStr">
        <is>
          <t>Steel</t>
        </is>
      </c>
      <c r="N843" t="inlineStr">
        <is>
          <t>365T</t>
        </is>
      </c>
      <c r="O843" t="inlineStr">
        <is>
          <t>:Extended Drip Pan:</t>
        </is>
      </c>
      <c r="P843" s="235" t="inlineStr">
        <is>
          <t>Falk_T10_Grid</t>
        </is>
      </c>
      <c r="Q843" t="inlineStr">
        <is>
          <t>Falk 1070T10</t>
        </is>
      </c>
      <c r="R843" t="inlineStr">
        <is>
          <t>RTF</t>
        </is>
      </c>
      <c r="S843" s="233" t="inlineStr">
        <is>
          <t>B102351</t>
        </is>
      </c>
      <c r="T843" s="233" t="n">
        <v>2035</v>
      </c>
      <c r="U843" s="233" t="inlineStr">
        <is>
          <t>Priced</t>
        </is>
      </c>
      <c r="V843" s="273" t="inlineStr">
        <is>
          <t>LT028</t>
        </is>
      </c>
      <c r="W843" t="n">
        <v>265</v>
      </c>
    </row>
    <row r="844">
      <c r="B844" t="n">
        <v>1565</v>
      </c>
      <c r="C844">
        <f>IF(K844 = "BaseplateSteel","Y","N")</f>
        <v/>
      </c>
      <c r="D844">
        <f>OR(P844 = "Woods_Sureflex", P844 = "Falk_T10_Grid")</f>
        <v/>
      </c>
      <c r="E844">
        <f>IF(AND(C844="Y", D844=TRUE),"Y","N")</f>
        <v/>
      </c>
      <c r="F844" t="inlineStr">
        <is>
          <t>ConTab_BOM_KP_Baseplates_1565</t>
        </is>
      </c>
      <c r="G844">
        <f>IF(E844="Y",F844,"")</f>
        <v/>
      </c>
      <c r="H844" s="87" t="inlineStr">
        <is>
          <t>5015-9_0-KP</t>
        </is>
      </c>
      <c r="I844" s="87" t="n"/>
      <c r="J844" s="87" t="n"/>
      <c r="K844" s="273" t="inlineStr">
        <is>
          <t>BaseplateSteel</t>
        </is>
      </c>
      <c r="L844" s="273" t="inlineStr">
        <is>
          <t>Baseplate_Steel</t>
        </is>
      </c>
      <c r="M844" s="273" t="inlineStr">
        <is>
          <t>Steel</t>
        </is>
      </c>
      <c r="N844" t="inlineStr">
        <is>
          <t>364TS</t>
        </is>
      </c>
      <c r="O844" t="inlineStr">
        <is>
          <t>:Extended Drip Pan:</t>
        </is>
      </c>
      <c r="P844" s="235" t="inlineStr">
        <is>
          <t>Falk_T10_Grid</t>
        </is>
      </c>
      <c r="Q844" t="inlineStr">
        <is>
          <t>Falk 1050T10</t>
        </is>
      </c>
      <c r="R844" t="inlineStr">
        <is>
          <t>RTF</t>
        </is>
      </c>
      <c r="S844" s="233" t="inlineStr">
        <is>
          <t>B102352</t>
        </is>
      </c>
      <c r="T844" s="233" t="n">
        <v>1970</v>
      </c>
      <c r="U844" s="233" t="inlineStr">
        <is>
          <t>Priced</t>
        </is>
      </c>
      <c r="V844" s="273" t="inlineStr">
        <is>
          <t>LT028</t>
        </is>
      </c>
      <c r="W844" t="n">
        <v>265</v>
      </c>
    </row>
    <row r="845">
      <c r="B845" t="n">
        <v>1566</v>
      </c>
      <c r="C845">
        <f>IF(K845 = "BaseplateSteel","Y","N")</f>
        <v/>
      </c>
      <c r="D845">
        <f>OR(P845 = "Woods_Sureflex", P845 = "Falk_T10_Grid")</f>
        <v/>
      </c>
      <c r="E845">
        <f>IF(AND(C845="Y", D845=TRUE),"Y","N")</f>
        <v/>
      </c>
      <c r="F845" t="inlineStr">
        <is>
          <t>ConTab_BOM_KP_Baseplates_1566</t>
        </is>
      </c>
      <c r="G845">
        <f>IF(E845="Y",F845,"")</f>
        <v/>
      </c>
      <c r="H845" s="87" t="inlineStr">
        <is>
          <t>5015-9_0-KP</t>
        </is>
      </c>
      <c r="I845" s="87" t="n"/>
      <c r="J845" s="87" t="n"/>
      <c r="K845" s="273" t="inlineStr">
        <is>
          <t>BaseplateSteel</t>
        </is>
      </c>
      <c r="L845" s="273" t="inlineStr">
        <is>
          <t>Baseplate_Steel</t>
        </is>
      </c>
      <c r="M845" s="273" t="inlineStr">
        <is>
          <t>Steel</t>
        </is>
      </c>
      <c r="N845" t="inlineStr">
        <is>
          <t>365TS</t>
        </is>
      </c>
      <c r="O845" t="inlineStr">
        <is>
          <t>:Extended Drip Pan:</t>
        </is>
      </c>
      <c r="P845" s="235" t="inlineStr">
        <is>
          <t>Falk_T10_Grid</t>
        </is>
      </c>
      <c r="Q845" t="inlineStr">
        <is>
          <t>Falk 1050T10</t>
        </is>
      </c>
      <c r="R845" t="inlineStr">
        <is>
          <t>RTF</t>
        </is>
      </c>
      <c r="S845" s="233" t="inlineStr">
        <is>
          <t>B102352</t>
        </is>
      </c>
      <c r="T845" s="233" t="n">
        <v>1970</v>
      </c>
      <c r="U845" s="233" t="inlineStr">
        <is>
          <t>Priced</t>
        </is>
      </c>
      <c r="V845" s="273" t="inlineStr">
        <is>
          <t>LT028</t>
        </is>
      </c>
      <c r="W845" t="n">
        <v>265</v>
      </c>
    </row>
    <row r="846">
      <c r="B846" t="n">
        <v>1567</v>
      </c>
      <c r="C846">
        <f>IF(K846 = "BaseplateSteel","Y","N")</f>
        <v/>
      </c>
      <c r="D846">
        <f>OR(P846 = "Woods_Sureflex", P846 = "Falk_T10_Grid")</f>
        <v/>
      </c>
      <c r="E846">
        <f>IF(AND(C846="Y", D846=TRUE),"Y","N")</f>
        <v/>
      </c>
      <c r="F846" t="inlineStr">
        <is>
          <t>ConTab_BOM_KP_Baseplates_1567</t>
        </is>
      </c>
      <c r="G846">
        <f>IF(E846="Y",F846,"")</f>
        <v/>
      </c>
      <c r="H846" s="87" t="inlineStr">
        <is>
          <t>5015-9_0-KP</t>
        </is>
      </c>
      <c r="I846" s="87" t="n"/>
      <c r="J846" s="87" t="n"/>
      <c r="K846" s="273" t="inlineStr">
        <is>
          <t>BaseplateSteel</t>
        </is>
      </c>
      <c r="L846" s="273" t="inlineStr">
        <is>
          <t>Baseplate_Steel</t>
        </is>
      </c>
      <c r="M846" s="273" t="inlineStr">
        <is>
          <t>Steel</t>
        </is>
      </c>
      <c r="N846" t="inlineStr">
        <is>
          <t>404T</t>
        </is>
      </c>
      <c r="O846" t="inlineStr">
        <is>
          <t>:Extended Drip Pan:</t>
        </is>
      </c>
      <c r="P846" s="235" t="inlineStr">
        <is>
          <t>Falk_T10_Grid</t>
        </is>
      </c>
      <c r="Q846" t="inlineStr">
        <is>
          <t>Falk 1080T10</t>
        </is>
      </c>
      <c r="R846" t="inlineStr">
        <is>
          <t>RTF</t>
        </is>
      </c>
      <c r="S846" s="233" t="inlineStr">
        <is>
          <t>B102353</t>
        </is>
      </c>
      <c r="T846" s="233" t="n">
        <v>2515</v>
      </c>
      <c r="U846" s="233" t="inlineStr">
        <is>
          <t>Priced</t>
        </is>
      </c>
      <c r="V846" s="273" t="inlineStr">
        <is>
          <t>LT028</t>
        </is>
      </c>
      <c r="W846" t="n">
        <v>310</v>
      </c>
    </row>
    <row r="847">
      <c r="B847" t="n">
        <v>1568</v>
      </c>
      <c r="C847">
        <f>IF(K847 = "BaseplateSteel","Y","N")</f>
        <v/>
      </c>
      <c r="D847">
        <f>OR(P847 = "Woods_Sureflex", P847 = "Falk_T10_Grid")</f>
        <v/>
      </c>
      <c r="E847">
        <f>IF(AND(C847="Y", D847=TRUE),"Y","N")</f>
        <v/>
      </c>
      <c r="F847" t="inlineStr">
        <is>
          <t>ConTab_BOM_KP_Baseplates_1568</t>
        </is>
      </c>
      <c r="G847">
        <f>IF(E847="Y",F847,"")</f>
        <v/>
      </c>
      <c r="H847" s="87" t="inlineStr">
        <is>
          <t>5015-9_0-KP</t>
        </is>
      </c>
      <c r="I847" s="87" t="n"/>
      <c r="J847" s="87" t="n"/>
      <c r="K847" s="273" t="inlineStr">
        <is>
          <t>BaseplateSteel</t>
        </is>
      </c>
      <c r="L847" s="273" t="inlineStr">
        <is>
          <t>Baseplate_Steel</t>
        </is>
      </c>
      <c r="M847" s="273" t="inlineStr">
        <is>
          <t>Steel</t>
        </is>
      </c>
      <c r="N847" t="inlineStr">
        <is>
          <t>405T</t>
        </is>
      </c>
      <c r="O847" t="inlineStr">
        <is>
          <t>:Extended Drip Pan:</t>
        </is>
      </c>
      <c r="P847" s="235" t="inlineStr">
        <is>
          <t>Falk_T10_Grid</t>
        </is>
      </c>
      <c r="Q847" t="inlineStr">
        <is>
          <t>Falk 1080T10</t>
        </is>
      </c>
      <c r="R847" t="inlineStr">
        <is>
          <t>RTF</t>
        </is>
      </c>
      <c r="S847" s="233" t="inlineStr">
        <is>
          <t>B102353</t>
        </is>
      </c>
      <c r="T847" s="233" t="n">
        <v>2515</v>
      </c>
      <c r="U847" s="233" t="inlineStr">
        <is>
          <t>Priced</t>
        </is>
      </c>
      <c r="V847" s="273" t="inlineStr">
        <is>
          <t>LT028</t>
        </is>
      </c>
      <c r="W847" t="n">
        <v>310</v>
      </c>
    </row>
    <row r="848">
      <c r="B848" t="n">
        <v>1569</v>
      </c>
      <c r="C848">
        <f>IF(K848 = "BaseplateSteel","Y","N")</f>
        <v/>
      </c>
      <c r="D848">
        <f>OR(P848 = "Woods_Sureflex", P848 = "Falk_T10_Grid")</f>
        <v/>
      </c>
      <c r="E848">
        <f>IF(AND(C848="Y", D848=TRUE),"Y","N")</f>
        <v/>
      </c>
      <c r="F848" t="inlineStr">
        <is>
          <t>ConTab_BOM_KP_Baseplates_1569</t>
        </is>
      </c>
      <c r="G848">
        <f>IF(E848="Y",F848,"")</f>
        <v/>
      </c>
      <c r="H848" s="87" t="inlineStr">
        <is>
          <t>5015-9_0-KP</t>
        </is>
      </c>
      <c r="I848" s="87" t="n"/>
      <c r="J848" s="87" t="n"/>
      <c r="K848" s="273" t="inlineStr">
        <is>
          <t>BaseplateSteel</t>
        </is>
      </c>
      <c r="L848" s="273" t="inlineStr">
        <is>
          <t>Baseplate_Steel</t>
        </is>
      </c>
      <c r="M848" s="273" t="inlineStr">
        <is>
          <t>Steel</t>
        </is>
      </c>
      <c r="N848" t="inlineStr">
        <is>
          <t>404TS</t>
        </is>
      </c>
      <c r="O848" t="inlineStr">
        <is>
          <t>:Extended Drip Pan:</t>
        </is>
      </c>
      <c r="P848" s="235" t="inlineStr">
        <is>
          <t>Falk_T10_Grid</t>
        </is>
      </c>
      <c r="Q848" t="inlineStr">
        <is>
          <t>Falk 1060T10</t>
        </is>
      </c>
      <c r="R848" t="inlineStr">
        <is>
          <t>RTF</t>
        </is>
      </c>
      <c r="S848" s="233" t="inlineStr">
        <is>
          <t>B102354</t>
        </is>
      </c>
      <c r="T848" s="233" t="n">
        <v>2378</v>
      </c>
      <c r="U848" s="233" t="inlineStr">
        <is>
          <t>Priced</t>
        </is>
      </c>
      <c r="V848" s="273" t="inlineStr">
        <is>
          <t>LT028</t>
        </is>
      </c>
      <c r="W848" t="n">
        <v>310</v>
      </c>
    </row>
    <row r="849">
      <c r="B849" t="n">
        <v>1570</v>
      </c>
      <c r="C849">
        <f>IF(K849 = "BaseplateSteel","Y","N")</f>
        <v/>
      </c>
      <c r="D849">
        <f>OR(P849 = "Woods_Sureflex", P849 = "Falk_T10_Grid")</f>
        <v/>
      </c>
      <c r="E849">
        <f>IF(AND(C849="Y", D849=TRUE),"Y","N")</f>
        <v/>
      </c>
      <c r="F849" t="inlineStr">
        <is>
          <t>ConTab_BOM_KP_Baseplates_1570</t>
        </is>
      </c>
      <c r="G849">
        <f>IF(E849="Y",F849,"")</f>
        <v/>
      </c>
      <c r="H849" s="87" t="inlineStr">
        <is>
          <t>5015-9_0-KP</t>
        </is>
      </c>
      <c r="I849" s="87" t="n"/>
      <c r="J849" s="87" t="n"/>
      <c r="K849" s="273" t="inlineStr">
        <is>
          <t>BaseplateSteel</t>
        </is>
      </c>
      <c r="L849" s="273" t="inlineStr">
        <is>
          <t>Baseplate_Steel</t>
        </is>
      </c>
      <c r="M849" s="273" t="inlineStr">
        <is>
          <t>Steel</t>
        </is>
      </c>
      <c r="N849" t="inlineStr">
        <is>
          <t>405TS</t>
        </is>
      </c>
      <c r="O849" t="inlineStr">
        <is>
          <t>:Extended Drip Pan:</t>
        </is>
      </c>
      <c r="P849" s="235" t="inlineStr">
        <is>
          <t>Falk_T10_Grid</t>
        </is>
      </c>
      <c r="Q849" t="inlineStr">
        <is>
          <t>Falk 1060T10</t>
        </is>
      </c>
      <c r="R849" t="inlineStr">
        <is>
          <t>RTF</t>
        </is>
      </c>
      <c r="S849" s="233" t="inlineStr">
        <is>
          <t>B102354</t>
        </is>
      </c>
      <c r="T849" s="233" t="n">
        <v>2378</v>
      </c>
      <c r="U849" s="233" t="inlineStr">
        <is>
          <t>Priced</t>
        </is>
      </c>
      <c r="V849" s="273" t="inlineStr">
        <is>
          <t>LT028</t>
        </is>
      </c>
      <c r="W849" t="n">
        <v>310</v>
      </c>
    </row>
    <row r="850">
      <c r="B850" t="n">
        <v>1571</v>
      </c>
      <c r="C850">
        <f>IF(K850 = "BaseplateSteel","Y","N")</f>
        <v/>
      </c>
      <c r="D850">
        <f>OR(P850 = "Woods_Sureflex", P850 = "Falk_T10_Grid")</f>
        <v/>
      </c>
      <c r="E850">
        <f>IF(AND(C850="Y", D850=TRUE),"Y","N")</f>
        <v/>
      </c>
      <c r="F850" t="inlineStr">
        <is>
          <t>ConTab_BOM_KP_Baseplates_1571</t>
        </is>
      </c>
      <c r="G850">
        <f>IF(E850="Y",F850,"")</f>
        <v/>
      </c>
      <c r="H850" s="87" t="inlineStr">
        <is>
          <t>5015-9_0-KP</t>
        </is>
      </c>
      <c r="I850" s="87" t="n"/>
      <c r="J850" s="87" t="n"/>
      <c r="K850" s="273" t="inlineStr">
        <is>
          <t>BaseplateSteel</t>
        </is>
      </c>
      <c r="L850" s="273" t="inlineStr">
        <is>
          <t>Baseplate_Steel</t>
        </is>
      </c>
      <c r="M850" s="273" t="inlineStr">
        <is>
          <t>Steel</t>
        </is>
      </c>
      <c r="N850" t="inlineStr">
        <is>
          <t>444T</t>
        </is>
      </c>
      <c r="O850" t="inlineStr">
        <is>
          <t>:Extended Drip Pan:</t>
        </is>
      </c>
      <c r="P850" s="235" t="inlineStr">
        <is>
          <t>Falk_T10_Grid</t>
        </is>
      </c>
      <c r="Q850" t="inlineStr">
        <is>
          <t>Falk 1090T10</t>
        </is>
      </c>
      <c r="R850" t="inlineStr">
        <is>
          <t>RTF</t>
        </is>
      </c>
      <c r="S850" s="233" t="inlineStr">
        <is>
          <t>B102355</t>
        </is>
      </c>
      <c r="T850" s="233" t="n">
        <v>3876</v>
      </c>
      <c r="U850" s="233" t="inlineStr">
        <is>
          <t>Priced</t>
        </is>
      </c>
      <c r="V850" s="273" t="inlineStr">
        <is>
          <t>LT028</t>
        </is>
      </c>
      <c r="W850" t="n">
        <v>420</v>
      </c>
    </row>
    <row r="851">
      <c r="B851" t="n">
        <v>1572</v>
      </c>
      <c r="C851">
        <f>IF(K851 = "BaseplateSteel","Y","N")</f>
        <v/>
      </c>
      <c r="D851">
        <f>OR(P851 = "Woods_Sureflex", P851 = "Falk_T10_Grid")</f>
        <v/>
      </c>
      <c r="E851">
        <f>IF(AND(C851="Y", D851=TRUE),"Y","N")</f>
        <v/>
      </c>
      <c r="F851" t="inlineStr">
        <is>
          <t>ConTab_BOM_KP_Baseplates_1572</t>
        </is>
      </c>
      <c r="G851">
        <f>IF(E851="Y",F851,"")</f>
        <v/>
      </c>
      <c r="H851" s="87" t="inlineStr">
        <is>
          <t>5015-9_0-KP</t>
        </is>
      </c>
      <c r="I851" s="87" t="n"/>
      <c r="J851" s="87" t="n"/>
      <c r="K851" s="273" t="inlineStr">
        <is>
          <t>BaseplateSteel</t>
        </is>
      </c>
      <c r="L851" s="273" t="inlineStr">
        <is>
          <t>Baseplate_Steel</t>
        </is>
      </c>
      <c r="M851" s="273" t="inlineStr">
        <is>
          <t>Steel</t>
        </is>
      </c>
      <c r="N851" t="inlineStr">
        <is>
          <t>445T</t>
        </is>
      </c>
      <c r="O851" t="inlineStr">
        <is>
          <t>:Extended Drip Pan:</t>
        </is>
      </c>
      <c r="P851" s="235" t="inlineStr">
        <is>
          <t>Falk_T10_Grid</t>
        </is>
      </c>
      <c r="Q851" t="inlineStr">
        <is>
          <t>Falk 1090T10</t>
        </is>
      </c>
      <c r="R851" t="inlineStr">
        <is>
          <t>RTF</t>
        </is>
      </c>
      <c r="S851" s="233" t="inlineStr">
        <is>
          <t>B102356</t>
        </is>
      </c>
      <c r="T851" s="233" t="n">
        <v>3876</v>
      </c>
      <c r="U851" s="233" t="inlineStr">
        <is>
          <t>Priced</t>
        </is>
      </c>
      <c r="V851" s="273" t="inlineStr">
        <is>
          <t>LT028</t>
        </is>
      </c>
      <c r="W851" t="n">
        <v>420</v>
      </c>
    </row>
    <row r="852">
      <c r="B852" t="n">
        <v>1573</v>
      </c>
      <c r="C852">
        <f>IF(K852 = "BaseplateSteel","Y","N")</f>
        <v/>
      </c>
      <c r="D852">
        <f>OR(P852 = "Woods_Sureflex", P852 = "Falk_T10_Grid")</f>
        <v/>
      </c>
      <c r="E852">
        <f>IF(AND(C852="Y", D852=TRUE),"Y","N")</f>
        <v/>
      </c>
      <c r="F852" t="inlineStr">
        <is>
          <t>ConTab_BOM_KP_Baseplates_1573</t>
        </is>
      </c>
      <c r="G852">
        <f>IF(E852="Y",F852,"")</f>
        <v/>
      </c>
      <c r="H852" s="87" t="inlineStr">
        <is>
          <t>5015-9_0-KP</t>
        </is>
      </c>
      <c r="I852" s="87" t="n"/>
      <c r="J852" s="87" t="n"/>
      <c r="K852" s="273" t="inlineStr">
        <is>
          <t>BaseplateSteel</t>
        </is>
      </c>
      <c r="L852" s="273" t="inlineStr">
        <is>
          <t>Baseplate_Steel</t>
        </is>
      </c>
      <c r="M852" s="273" t="inlineStr">
        <is>
          <t>Steel</t>
        </is>
      </c>
      <c r="N852" t="inlineStr">
        <is>
          <t>444TS</t>
        </is>
      </c>
      <c r="O852" t="inlineStr">
        <is>
          <t>:Extended Drip Pan:</t>
        </is>
      </c>
      <c r="P852" s="235" t="inlineStr">
        <is>
          <t>Falk_T10_Grid</t>
        </is>
      </c>
      <c r="Q852" t="inlineStr">
        <is>
          <t>Falk 1070T10</t>
        </is>
      </c>
      <c r="R852" t="inlineStr">
        <is>
          <t>RTF</t>
        </is>
      </c>
      <c r="S852" s="233" t="inlineStr">
        <is>
          <t>B102357</t>
        </is>
      </c>
      <c r="T852" s="233" t="n">
        <v>3876</v>
      </c>
      <c r="U852" s="233" t="inlineStr">
        <is>
          <t>Priced</t>
        </is>
      </c>
      <c r="V852" s="273" t="inlineStr">
        <is>
          <t>LT028</t>
        </is>
      </c>
      <c r="W852" t="n">
        <v>420</v>
      </c>
    </row>
    <row r="853">
      <c r="B853" t="n">
        <v>1574</v>
      </c>
      <c r="C853">
        <f>IF(K853 = "BaseplateSteel","Y","N")</f>
        <v/>
      </c>
      <c r="D853">
        <f>OR(P853 = "Woods_Sureflex", P853 = "Falk_T10_Grid")</f>
        <v/>
      </c>
      <c r="E853">
        <f>IF(AND(C853="Y", D853=TRUE),"Y","N")</f>
        <v/>
      </c>
      <c r="F853" t="inlineStr">
        <is>
          <t>ConTab_BOM_KP_Baseplates_1574</t>
        </is>
      </c>
      <c r="G853">
        <f>IF(E853="Y",F853,"")</f>
        <v/>
      </c>
      <c r="H853" s="87" t="inlineStr">
        <is>
          <t>5015-9_0-KP</t>
        </is>
      </c>
      <c r="I853" s="87" t="n"/>
      <c r="J853" s="87" t="n"/>
      <c r="K853" s="273" t="inlineStr">
        <is>
          <t>BaseplateSteel</t>
        </is>
      </c>
      <c r="L853" s="273" t="inlineStr">
        <is>
          <t>Baseplate_Steel</t>
        </is>
      </c>
      <c r="M853" s="273" t="inlineStr">
        <is>
          <t>Steel</t>
        </is>
      </c>
      <c r="N853" t="inlineStr">
        <is>
          <t>445TS</t>
        </is>
      </c>
      <c r="O853" t="inlineStr">
        <is>
          <t>:Extended Drip Pan:</t>
        </is>
      </c>
      <c r="P853" s="235" t="inlineStr">
        <is>
          <t>Falk_T10_Grid</t>
        </is>
      </c>
      <c r="Q853" t="inlineStr">
        <is>
          <t>Falk 1070T10</t>
        </is>
      </c>
      <c r="R853" t="inlineStr">
        <is>
          <t>RTF</t>
        </is>
      </c>
      <c r="S853" s="233" t="inlineStr">
        <is>
          <t>B102358</t>
        </is>
      </c>
      <c r="T853" s="233" t="n">
        <v>3876</v>
      </c>
      <c r="U853" s="233" t="inlineStr">
        <is>
          <t>Priced</t>
        </is>
      </c>
      <c r="V853" s="273" t="inlineStr">
        <is>
          <t>LT028</t>
        </is>
      </c>
      <c r="W853" t="n">
        <v>420</v>
      </c>
    </row>
    <row r="854">
      <c r="B854" t="n">
        <v>1593</v>
      </c>
      <c r="C854">
        <f>IF(K854 = "BaseplateSteel","Y","N")</f>
        <v/>
      </c>
      <c r="D854">
        <f>OR(P854 = "Woods_Sureflex", P854 = "Falk_T10_Grid")</f>
        <v/>
      </c>
      <c r="E854">
        <f>IF(AND(C854="Y", D854=TRUE),"Y","N")</f>
        <v/>
      </c>
      <c r="F854" t="inlineStr">
        <is>
          <t>ConTab_BOM_KP_Baseplates_1593</t>
        </is>
      </c>
      <c r="G854">
        <f>IF(E854="Y",F854,"")</f>
        <v/>
      </c>
      <c r="H854" s="87" t="inlineStr">
        <is>
          <t>5015-9_0-KP</t>
        </is>
      </c>
      <c r="I854" s="87" t="n"/>
      <c r="J854" s="87" t="n"/>
      <c r="K854" s="273" t="inlineStr">
        <is>
          <t>BaseplateSteel</t>
        </is>
      </c>
      <c r="L854" s="273" t="inlineStr">
        <is>
          <t>Baseplate_Steel</t>
        </is>
      </c>
      <c r="M854" s="273" t="inlineStr">
        <is>
          <t>Steel</t>
        </is>
      </c>
      <c r="N854" t="inlineStr">
        <is>
          <t>254T</t>
        </is>
      </c>
      <c r="O854" t="inlineStr">
        <is>
          <t>:Extended Drip Pan:</t>
        </is>
      </c>
      <c r="P854" s="235" t="inlineStr">
        <is>
          <t>Woods_Spacer</t>
        </is>
      </c>
      <c r="Q854" t="inlineStr">
        <is>
          <t>Woods 7SC</t>
        </is>
      </c>
      <c r="R854" t="inlineStr">
        <is>
          <t>RTF</t>
        </is>
      </c>
      <c r="S854" s="233" t="inlineStr">
        <is>
          <t>B102370</t>
        </is>
      </c>
      <c r="T854" s="233" t="n">
        <v>2172</v>
      </c>
      <c r="U854" s="233" t="inlineStr">
        <is>
          <t>Priced</t>
        </is>
      </c>
      <c r="V854" s="273" t="inlineStr">
        <is>
          <t>LT028</t>
        </is>
      </c>
      <c r="W854" t="n">
        <v>135</v>
      </c>
    </row>
    <row r="855">
      <c r="B855" t="n">
        <v>1594</v>
      </c>
      <c r="C855">
        <f>IF(K855 = "BaseplateSteel","Y","N")</f>
        <v/>
      </c>
      <c r="D855">
        <f>OR(P855 = "Woods_Sureflex", P855 = "Falk_T10_Grid")</f>
        <v/>
      </c>
      <c r="E855">
        <f>IF(AND(C855="Y", D855=TRUE),"Y","N")</f>
        <v/>
      </c>
      <c r="F855" t="inlineStr">
        <is>
          <t>ConTab_BOM_KP_Baseplates_1594</t>
        </is>
      </c>
      <c r="G855">
        <f>IF(E855="Y",F855,"")</f>
        <v/>
      </c>
      <c r="H855" s="87" t="inlineStr">
        <is>
          <t>5015-9_0-KP</t>
        </is>
      </c>
      <c r="I855" s="87" t="n"/>
      <c r="J855" s="87" t="n"/>
      <c r="K855" s="273" t="inlineStr">
        <is>
          <t>BaseplateSteel</t>
        </is>
      </c>
      <c r="L855" s="273" t="inlineStr">
        <is>
          <t>Baseplate_Steel</t>
        </is>
      </c>
      <c r="M855" s="273" t="inlineStr">
        <is>
          <t>Steel</t>
        </is>
      </c>
      <c r="N855" t="inlineStr">
        <is>
          <t>256T</t>
        </is>
      </c>
      <c r="O855" t="inlineStr">
        <is>
          <t>:Extended Drip Pan:</t>
        </is>
      </c>
      <c r="P855" s="235" t="inlineStr">
        <is>
          <t>Woods_Spacer</t>
        </is>
      </c>
      <c r="Q855" t="inlineStr">
        <is>
          <t>Woods 7SC</t>
        </is>
      </c>
      <c r="R855" t="inlineStr">
        <is>
          <t>RTF</t>
        </is>
      </c>
      <c r="S855" s="233" t="inlineStr">
        <is>
          <t>B102370</t>
        </is>
      </c>
      <c r="T855" s="233" t="n">
        <v>2172</v>
      </c>
      <c r="U855" s="233" t="inlineStr">
        <is>
          <t>Priced</t>
        </is>
      </c>
      <c r="V855" s="273" t="inlineStr">
        <is>
          <t>LT028</t>
        </is>
      </c>
      <c r="W855" t="n">
        <v>135</v>
      </c>
    </row>
    <row r="856">
      <c r="B856" t="n">
        <v>1595</v>
      </c>
      <c r="C856">
        <f>IF(K856 = "BaseplateSteel","Y","N")</f>
        <v/>
      </c>
      <c r="D856">
        <f>OR(P856 = "Woods_Sureflex", P856 = "Falk_T10_Grid")</f>
        <v/>
      </c>
      <c r="E856">
        <f>IF(AND(C856="Y", D856=TRUE),"Y","N")</f>
        <v/>
      </c>
      <c r="F856" t="inlineStr">
        <is>
          <t>ConTab_BOM_KP_Baseplates_1595</t>
        </is>
      </c>
      <c r="G856">
        <f>IF(E856="Y",F856,"")</f>
        <v/>
      </c>
      <c r="H856" s="87" t="inlineStr">
        <is>
          <t>5015-9_0-KP</t>
        </is>
      </c>
      <c r="I856" s="87" t="n"/>
      <c r="J856" s="87" t="n"/>
      <c r="K856" s="273" t="inlineStr">
        <is>
          <t>BaseplateSteel</t>
        </is>
      </c>
      <c r="L856" s="273" t="inlineStr">
        <is>
          <t>Baseplate_Steel</t>
        </is>
      </c>
      <c r="M856" s="273" t="inlineStr">
        <is>
          <t>Steel</t>
        </is>
      </c>
      <c r="N856" t="inlineStr">
        <is>
          <t>284T</t>
        </is>
      </c>
      <c r="O856" t="inlineStr">
        <is>
          <t>:Extended Drip Pan:</t>
        </is>
      </c>
      <c r="P856" s="235" t="inlineStr">
        <is>
          <t>Woods_Spacer</t>
        </is>
      </c>
      <c r="Q856" t="inlineStr">
        <is>
          <t>Woods 9SC</t>
        </is>
      </c>
      <c r="R856" t="inlineStr">
        <is>
          <t>RTF</t>
        </is>
      </c>
      <c r="S856" s="233" t="inlineStr">
        <is>
          <t>B102371</t>
        </is>
      </c>
      <c r="T856" s="233" t="n">
        <v>2309</v>
      </c>
      <c r="U856" s="233" t="inlineStr">
        <is>
          <t>Priced</t>
        </is>
      </c>
      <c r="V856" s="273" t="inlineStr">
        <is>
          <t>LT028</t>
        </is>
      </c>
      <c r="W856" t="n">
        <v>200</v>
      </c>
    </row>
    <row r="857">
      <c r="B857" t="n">
        <v>1596</v>
      </c>
      <c r="C857">
        <f>IF(K857 = "BaseplateSteel","Y","N")</f>
        <v/>
      </c>
      <c r="D857">
        <f>OR(P857 = "Woods_Sureflex", P857 = "Falk_T10_Grid")</f>
        <v/>
      </c>
      <c r="E857">
        <f>IF(AND(C857="Y", D857=TRUE),"Y","N")</f>
        <v/>
      </c>
      <c r="F857" t="inlineStr">
        <is>
          <t>ConTab_BOM_KP_Baseplates_1596</t>
        </is>
      </c>
      <c r="G857">
        <f>IF(E857="Y",F857,"")</f>
        <v/>
      </c>
      <c r="H857" s="87" t="inlineStr">
        <is>
          <t>5015-9_0-KP</t>
        </is>
      </c>
      <c r="I857" s="87" t="n"/>
      <c r="J857" s="87" t="n"/>
      <c r="K857" s="273" t="inlineStr">
        <is>
          <t>BaseplateSteel</t>
        </is>
      </c>
      <c r="L857" s="273" t="inlineStr">
        <is>
          <t>Baseplate_Steel</t>
        </is>
      </c>
      <c r="M857" s="273" t="inlineStr">
        <is>
          <t>Steel</t>
        </is>
      </c>
      <c r="N857" t="inlineStr">
        <is>
          <t>286T</t>
        </is>
      </c>
      <c r="O857" t="inlineStr">
        <is>
          <t>:Extended Drip Pan:</t>
        </is>
      </c>
      <c r="P857" s="235" t="inlineStr">
        <is>
          <t>Woods_Spacer</t>
        </is>
      </c>
      <c r="Q857" t="inlineStr">
        <is>
          <t>Woods 9SC</t>
        </is>
      </c>
      <c r="R857" t="inlineStr">
        <is>
          <t>RTF</t>
        </is>
      </c>
      <c r="S857" s="233" t="inlineStr">
        <is>
          <t>B102371</t>
        </is>
      </c>
      <c r="T857" s="233" t="n">
        <v>2309</v>
      </c>
      <c r="U857" s="233" t="inlineStr">
        <is>
          <t>Priced</t>
        </is>
      </c>
      <c r="V857" s="273" t="inlineStr">
        <is>
          <t>LT028</t>
        </is>
      </c>
      <c r="W857" t="n">
        <v>200</v>
      </c>
    </row>
    <row r="858">
      <c r="B858" t="n">
        <v>1597</v>
      </c>
      <c r="C858">
        <f>IF(K858 = "BaseplateSteel","Y","N")</f>
        <v/>
      </c>
      <c r="D858">
        <f>OR(P858 = "Woods_Sureflex", P858 = "Falk_T10_Grid")</f>
        <v/>
      </c>
      <c r="E858">
        <f>IF(AND(C858="Y", D858=TRUE),"Y","N")</f>
        <v/>
      </c>
      <c r="F858" t="inlineStr">
        <is>
          <t>ConTab_BOM_KP_Baseplates_1597</t>
        </is>
      </c>
      <c r="G858">
        <f>IF(E858="Y",F858,"")</f>
        <v/>
      </c>
      <c r="H858" s="87" t="inlineStr">
        <is>
          <t>5015-9_0-KP</t>
        </is>
      </c>
      <c r="I858" s="87" t="n"/>
      <c r="J858" s="87" t="n"/>
      <c r="K858" s="273" t="inlineStr">
        <is>
          <t>BaseplateSteel</t>
        </is>
      </c>
      <c r="L858" s="273" t="inlineStr">
        <is>
          <t>Baseplate_Steel</t>
        </is>
      </c>
      <c r="M858" s="273" t="inlineStr">
        <is>
          <t>Steel</t>
        </is>
      </c>
      <c r="N858" t="inlineStr">
        <is>
          <t>324T</t>
        </is>
      </c>
      <c r="O858" t="inlineStr">
        <is>
          <t>:Extended Drip Pan:</t>
        </is>
      </c>
      <c r="P858" s="235" t="inlineStr">
        <is>
          <t>Woods_Spacer</t>
        </is>
      </c>
      <c r="Q858" t="inlineStr">
        <is>
          <t>Woods 10SC</t>
        </is>
      </c>
      <c r="R858" t="inlineStr">
        <is>
          <t>RTF</t>
        </is>
      </c>
      <c r="S858" s="233" t="inlineStr">
        <is>
          <t>B102372</t>
        </is>
      </c>
      <c r="T858" s="233" t="n">
        <v>2445</v>
      </c>
      <c r="U858" s="233" t="inlineStr">
        <is>
          <t>Priced</t>
        </is>
      </c>
      <c r="V858" s="273" t="inlineStr">
        <is>
          <t>LT028</t>
        </is>
      </c>
      <c r="W858" t="n">
        <v>240</v>
      </c>
    </row>
    <row r="859">
      <c r="B859" t="n">
        <v>1598</v>
      </c>
      <c r="C859">
        <f>IF(K859 = "BaseplateSteel","Y","N")</f>
        <v/>
      </c>
      <c r="D859">
        <f>OR(P859 = "Woods_Sureflex", P859 = "Falk_T10_Grid")</f>
        <v/>
      </c>
      <c r="E859">
        <f>IF(AND(C859="Y", D859=TRUE),"Y","N")</f>
        <v/>
      </c>
      <c r="F859" t="inlineStr">
        <is>
          <t>ConTab_BOM_KP_Baseplates_1598</t>
        </is>
      </c>
      <c r="G859">
        <f>IF(E859="Y",F859,"")</f>
        <v/>
      </c>
      <c r="H859" s="87" t="inlineStr">
        <is>
          <t>5015-9_0-KP</t>
        </is>
      </c>
      <c r="I859" s="87" t="n"/>
      <c r="J859" s="87" t="n"/>
      <c r="K859" s="273" t="inlineStr">
        <is>
          <t>BaseplateSteel</t>
        </is>
      </c>
      <c r="L859" s="273" t="inlineStr">
        <is>
          <t>Baseplate_Steel</t>
        </is>
      </c>
      <c r="M859" s="273" t="inlineStr">
        <is>
          <t>Steel</t>
        </is>
      </c>
      <c r="N859" t="inlineStr">
        <is>
          <t>326T</t>
        </is>
      </c>
      <c r="O859" t="inlineStr">
        <is>
          <t>:Extended Drip Pan:</t>
        </is>
      </c>
      <c r="P859" s="235" t="inlineStr">
        <is>
          <t>Woods_Spacer</t>
        </is>
      </c>
      <c r="Q859" t="inlineStr">
        <is>
          <t>Woods 10SC</t>
        </is>
      </c>
      <c r="R859" t="inlineStr">
        <is>
          <t>RTF</t>
        </is>
      </c>
      <c r="S859" s="233" t="inlineStr">
        <is>
          <t>B102372</t>
        </is>
      </c>
      <c r="T859" s="233" t="n">
        <v>2445</v>
      </c>
      <c r="U859" s="233" t="inlineStr">
        <is>
          <t>Priced</t>
        </is>
      </c>
      <c r="V859" s="273" t="inlineStr">
        <is>
          <t>LT028</t>
        </is>
      </c>
      <c r="W859" t="n">
        <v>240</v>
      </c>
    </row>
    <row r="860">
      <c r="B860" t="n">
        <v>1599</v>
      </c>
      <c r="C860">
        <f>IF(K860 = "BaseplateSteel","Y","N")</f>
        <v/>
      </c>
      <c r="D860">
        <f>OR(P860 = "Woods_Sureflex", P860 = "Falk_T10_Grid")</f>
        <v/>
      </c>
      <c r="E860">
        <f>IF(AND(C860="Y", D860=TRUE),"Y","N")</f>
        <v/>
      </c>
      <c r="F860" t="inlineStr">
        <is>
          <t>ConTab_BOM_KP_Baseplates_1599</t>
        </is>
      </c>
      <c r="G860">
        <f>IF(E860="Y",F860,"")</f>
        <v/>
      </c>
      <c r="H860" s="87" t="inlineStr">
        <is>
          <t>5015-9_0-KP</t>
        </is>
      </c>
      <c r="I860" s="87" t="n"/>
      <c r="J860" s="87" t="n"/>
      <c r="K860" s="273" t="inlineStr">
        <is>
          <t>BaseplateSteel</t>
        </is>
      </c>
      <c r="L860" s="273" t="inlineStr">
        <is>
          <t>Baseplate_Steel</t>
        </is>
      </c>
      <c r="M860" s="273" t="inlineStr">
        <is>
          <t>Steel</t>
        </is>
      </c>
      <c r="N860" t="inlineStr">
        <is>
          <t>364T</t>
        </is>
      </c>
      <c r="O860" t="inlineStr">
        <is>
          <t>:Extended Drip Pan:</t>
        </is>
      </c>
      <c r="P860" s="235" t="inlineStr">
        <is>
          <t>Woods_Spacer</t>
        </is>
      </c>
      <c r="Q860" t="inlineStr">
        <is>
          <t>Woods 11SC</t>
        </is>
      </c>
      <c r="R860" t="inlineStr">
        <is>
          <t>RTF</t>
        </is>
      </c>
      <c r="S860" s="233" t="inlineStr">
        <is>
          <t>B102373</t>
        </is>
      </c>
      <c r="T860" s="233" t="n">
        <v>2580</v>
      </c>
      <c r="U860" s="233" t="inlineStr">
        <is>
          <t>Priced</t>
        </is>
      </c>
      <c r="V860" s="273" t="inlineStr">
        <is>
          <t>LT028</t>
        </is>
      </c>
      <c r="W860" t="n">
        <v>265</v>
      </c>
    </row>
    <row r="861">
      <c r="B861" t="n">
        <v>1600</v>
      </c>
      <c r="C861">
        <f>IF(K861 = "BaseplateSteel","Y","N")</f>
        <v/>
      </c>
      <c r="D861">
        <f>OR(P861 = "Woods_Sureflex", P861 = "Falk_T10_Grid")</f>
        <v/>
      </c>
      <c r="E861">
        <f>IF(AND(C861="Y", D861=TRUE),"Y","N")</f>
        <v/>
      </c>
      <c r="F861" t="inlineStr">
        <is>
          <t>ConTab_BOM_KP_Baseplates_1600</t>
        </is>
      </c>
      <c r="G861">
        <f>IF(E861="Y",F861,"")</f>
        <v/>
      </c>
      <c r="H861" s="87" t="inlineStr">
        <is>
          <t>5015-9_0-KP</t>
        </is>
      </c>
      <c r="I861" s="87" t="n"/>
      <c r="J861" s="87" t="n"/>
      <c r="K861" s="273" t="inlineStr">
        <is>
          <t>BaseplateSteel</t>
        </is>
      </c>
      <c r="L861" s="273" t="inlineStr">
        <is>
          <t>Baseplate_Steel</t>
        </is>
      </c>
      <c r="M861" s="273" t="inlineStr">
        <is>
          <t>Steel</t>
        </is>
      </c>
      <c r="N861" t="inlineStr">
        <is>
          <t>365T</t>
        </is>
      </c>
      <c r="O861" t="inlineStr">
        <is>
          <t>:Extended Drip Pan:</t>
        </is>
      </c>
      <c r="P861" s="235" t="inlineStr">
        <is>
          <t>Woods_Spacer</t>
        </is>
      </c>
      <c r="Q861" t="inlineStr">
        <is>
          <t>Woods 11SC</t>
        </is>
      </c>
      <c r="R861" t="inlineStr">
        <is>
          <t>RTF</t>
        </is>
      </c>
      <c r="S861" s="233" t="inlineStr">
        <is>
          <t>B102373</t>
        </is>
      </c>
      <c r="T861" s="233" t="n">
        <v>2580</v>
      </c>
      <c r="U861" s="233" t="inlineStr">
        <is>
          <t>Priced</t>
        </is>
      </c>
      <c r="V861" s="273" t="inlineStr">
        <is>
          <t>LT028</t>
        </is>
      </c>
      <c r="W861" t="n">
        <v>265</v>
      </c>
    </row>
    <row r="862">
      <c r="B862" t="n">
        <v>1601</v>
      </c>
      <c r="C862">
        <f>IF(K862 = "BaseplateSteel","Y","N")</f>
        <v/>
      </c>
      <c r="D862">
        <f>OR(P862 = "Woods_Sureflex", P862 = "Falk_T10_Grid")</f>
        <v/>
      </c>
      <c r="E862">
        <f>IF(AND(C862="Y", D862=TRUE),"Y","N")</f>
        <v/>
      </c>
      <c r="F862" t="inlineStr">
        <is>
          <t>ConTab_BOM_KP_Baseplates_1601</t>
        </is>
      </c>
      <c r="G862">
        <f>IF(E862="Y",F862,"")</f>
        <v/>
      </c>
      <c r="H862" s="87" t="inlineStr">
        <is>
          <t>5015-9_0-KP</t>
        </is>
      </c>
      <c r="I862" s="87" t="n"/>
      <c r="J862" s="87" t="n"/>
      <c r="K862" s="273" t="inlineStr">
        <is>
          <t>BaseplateSteel</t>
        </is>
      </c>
      <c r="L862" s="273" t="inlineStr">
        <is>
          <t>Baseplate_Steel</t>
        </is>
      </c>
      <c r="M862" s="273" t="inlineStr">
        <is>
          <t>Steel</t>
        </is>
      </c>
      <c r="N862" t="inlineStr">
        <is>
          <t>404T</t>
        </is>
      </c>
      <c r="O862" t="inlineStr">
        <is>
          <t>:Extended Drip Pan:</t>
        </is>
      </c>
      <c r="P862" s="235" t="inlineStr">
        <is>
          <t>Woods_Spacer</t>
        </is>
      </c>
      <c r="Q862" t="inlineStr">
        <is>
          <t>Woods 12SC</t>
        </is>
      </c>
      <c r="R862" t="inlineStr">
        <is>
          <t>RTF</t>
        </is>
      </c>
      <c r="S862" s="233" t="inlineStr">
        <is>
          <t>B102374</t>
        </is>
      </c>
      <c r="T862" s="233" t="n">
        <v>3060</v>
      </c>
      <c r="U862" s="233" t="inlineStr">
        <is>
          <t>Priced</t>
        </is>
      </c>
      <c r="V862" s="273" t="inlineStr">
        <is>
          <t>LT028</t>
        </is>
      </c>
      <c r="W862" t="n">
        <v>310</v>
      </c>
    </row>
    <row r="863">
      <c r="B863" t="n">
        <v>1602</v>
      </c>
      <c r="C863">
        <f>IF(K863 = "BaseplateSteel","Y","N")</f>
        <v/>
      </c>
      <c r="D863">
        <f>OR(P863 = "Woods_Sureflex", P863 = "Falk_T10_Grid")</f>
        <v/>
      </c>
      <c r="E863">
        <f>IF(AND(C863="Y", D863=TRUE),"Y","N")</f>
        <v/>
      </c>
      <c r="F863" t="inlineStr">
        <is>
          <t>ConTab_BOM_KP_Baseplates_1602</t>
        </is>
      </c>
      <c r="G863">
        <f>IF(E863="Y",F863,"")</f>
        <v/>
      </c>
      <c r="H863" s="87" t="inlineStr">
        <is>
          <t>5015-9_0-KP</t>
        </is>
      </c>
      <c r="I863" s="87" t="n"/>
      <c r="J863" s="87" t="n"/>
      <c r="K863" s="273" t="inlineStr">
        <is>
          <t>BaseplateSteel</t>
        </is>
      </c>
      <c r="L863" s="273" t="inlineStr">
        <is>
          <t>Baseplate_Steel</t>
        </is>
      </c>
      <c r="M863" s="273" t="inlineStr">
        <is>
          <t>Steel</t>
        </is>
      </c>
      <c r="N863" t="inlineStr">
        <is>
          <t>405T</t>
        </is>
      </c>
      <c r="O863" t="inlineStr">
        <is>
          <t>:Extended Drip Pan:</t>
        </is>
      </c>
      <c r="P863" s="235" t="inlineStr">
        <is>
          <t>Woods_Spacer</t>
        </is>
      </c>
      <c r="Q863" t="inlineStr">
        <is>
          <t>Woods 12SC</t>
        </is>
      </c>
      <c r="R863" t="inlineStr">
        <is>
          <t>RTF</t>
        </is>
      </c>
      <c r="S863" s="233" t="inlineStr">
        <is>
          <t>B102374</t>
        </is>
      </c>
      <c r="T863" s="233" t="n">
        <v>3060</v>
      </c>
      <c r="U863" s="233" t="inlineStr">
        <is>
          <t>Priced</t>
        </is>
      </c>
      <c r="V863" s="273" t="inlineStr">
        <is>
          <t>LT028</t>
        </is>
      </c>
      <c r="W863" t="n">
        <v>310</v>
      </c>
    </row>
    <row r="864">
      <c r="B864" t="n">
        <v>1603</v>
      </c>
      <c r="C864">
        <f>IF(K864 = "BaseplateSteel","Y","N")</f>
        <v/>
      </c>
      <c r="D864">
        <f>OR(P864 = "Woods_Sureflex", P864 = "Falk_T10_Grid")</f>
        <v/>
      </c>
      <c r="E864">
        <f>IF(AND(C864="Y", D864=TRUE),"Y","N")</f>
        <v/>
      </c>
      <c r="F864" t="inlineStr">
        <is>
          <t>ConTab_BOM_KP_Baseplates_1603</t>
        </is>
      </c>
      <c r="G864">
        <f>IF(E864="Y",F864,"")</f>
        <v/>
      </c>
      <c r="H864" s="87" t="inlineStr">
        <is>
          <t>5015-9_0-KP</t>
        </is>
      </c>
      <c r="I864" s="87" t="n"/>
      <c r="J864" s="87" t="n"/>
      <c r="K864" s="273" t="inlineStr">
        <is>
          <t>BaseplateSteel</t>
        </is>
      </c>
      <c r="L864" s="273" t="inlineStr">
        <is>
          <t>Baseplate_Steel</t>
        </is>
      </c>
      <c r="M864" s="273" t="inlineStr">
        <is>
          <t>Steel</t>
        </is>
      </c>
      <c r="N864" t="inlineStr">
        <is>
          <t>254T</t>
        </is>
      </c>
      <c r="O864" t="inlineStr">
        <is>
          <t>:Extended Drip Pan:</t>
        </is>
      </c>
      <c r="P864" s="235" t="inlineStr">
        <is>
          <t>Falk_Spacer</t>
        </is>
      </c>
      <c r="Q864" t="inlineStr">
        <is>
          <t>Falk 1040T31</t>
        </is>
      </c>
      <c r="R864" t="inlineStr">
        <is>
          <t>RTF</t>
        </is>
      </c>
      <c r="S864" s="233" t="inlineStr">
        <is>
          <t>B102375</t>
        </is>
      </c>
      <c r="T864" s="233" t="n">
        <v>2172</v>
      </c>
      <c r="U864" s="233" t="inlineStr">
        <is>
          <t>Priced</t>
        </is>
      </c>
      <c r="V864" s="273" t="inlineStr">
        <is>
          <t>LT028</t>
        </is>
      </c>
      <c r="W864" t="n">
        <v>135</v>
      </c>
    </row>
    <row r="865">
      <c r="B865" t="n">
        <v>1604</v>
      </c>
      <c r="C865">
        <f>IF(K865 = "BaseplateSteel","Y","N")</f>
        <v/>
      </c>
      <c r="D865">
        <f>OR(P865 = "Woods_Sureflex", P865 = "Falk_T10_Grid")</f>
        <v/>
      </c>
      <c r="E865">
        <f>IF(AND(C865="Y", D865=TRUE),"Y","N")</f>
        <v/>
      </c>
      <c r="F865" t="inlineStr">
        <is>
          <t>ConTab_BOM_KP_Baseplates_1604</t>
        </is>
      </c>
      <c r="G865">
        <f>IF(E865="Y",F865,"")</f>
        <v/>
      </c>
      <c r="H865" s="87" t="inlineStr">
        <is>
          <t>5015-9_0-KP</t>
        </is>
      </c>
      <c r="I865" s="87" t="n"/>
      <c r="J865" s="87" t="n"/>
      <c r="K865" s="273" t="inlineStr">
        <is>
          <t>BaseplateSteel</t>
        </is>
      </c>
      <c r="L865" s="273" t="inlineStr">
        <is>
          <t>Baseplate_Steel</t>
        </is>
      </c>
      <c r="M865" s="273" t="inlineStr">
        <is>
          <t>Steel</t>
        </is>
      </c>
      <c r="N865" t="inlineStr">
        <is>
          <t>256T</t>
        </is>
      </c>
      <c r="O865" t="inlineStr">
        <is>
          <t>:Extended Drip Pan:</t>
        </is>
      </c>
      <c r="P865" s="235" t="inlineStr">
        <is>
          <t>Falk_Spacer</t>
        </is>
      </c>
      <c r="Q865" t="inlineStr">
        <is>
          <t>Falk 1040T31</t>
        </is>
      </c>
      <c r="R865" t="inlineStr">
        <is>
          <t>RTF</t>
        </is>
      </c>
      <c r="S865" s="233" t="inlineStr">
        <is>
          <t>B102375</t>
        </is>
      </c>
      <c r="T865" s="233" t="n">
        <v>2172</v>
      </c>
      <c r="U865" s="233" t="inlineStr">
        <is>
          <t>Priced</t>
        </is>
      </c>
      <c r="V865" s="273" t="inlineStr">
        <is>
          <t>LT028</t>
        </is>
      </c>
      <c r="W865" t="n">
        <v>135</v>
      </c>
    </row>
    <row r="866">
      <c r="B866" t="n">
        <v>1605</v>
      </c>
      <c r="C866">
        <f>IF(K866 = "BaseplateSteel","Y","N")</f>
        <v/>
      </c>
      <c r="D866">
        <f>OR(P866 = "Woods_Sureflex", P866 = "Falk_T10_Grid")</f>
        <v/>
      </c>
      <c r="E866">
        <f>IF(AND(C866="Y", D866=TRUE),"Y","N")</f>
        <v/>
      </c>
      <c r="F866" t="inlineStr">
        <is>
          <t>ConTab_BOM_KP_Baseplates_1605</t>
        </is>
      </c>
      <c r="G866">
        <f>IF(E866="Y",F866,"")</f>
        <v/>
      </c>
      <c r="H866" s="87" t="inlineStr">
        <is>
          <t>5015-9_0-KP</t>
        </is>
      </c>
      <c r="I866" s="87" t="n"/>
      <c r="J866" s="87" t="n"/>
      <c r="K866" s="273" t="inlineStr">
        <is>
          <t>BaseplateSteel</t>
        </is>
      </c>
      <c r="L866" s="273" t="inlineStr">
        <is>
          <t>Baseplate_Steel</t>
        </is>
      </c>
      <c r="M866" s="273" t="inlineStr">
        <is>
          <t>Steel</t>
        </is>
      </c>
      <c r="N866" t="inlineStr">
        <is>
          <t>284T</t>
        </is>
      </c>
      <c r="O866" t="inlineStr">
        <is>
          <t>:Extended Drip Pan:</t>
        </is>
      </c>
      <c r="P866" s="235" t="inlineStr">
        <is>
          <t>Falk_Spacer</t>
        </is>
      </c>
      <c r="Q866" t="inlineStr">
        <is>
          <t>Falk 1050T31</t>
        </is>
      </c>
      <c r="R866" t="inlineStr">
        <is>
          <t>RTF</t>
        </is>
      </c>
      <c r="S866" s="233" t="inlineStr">
        <is>
          <t>B102376</t>
        </is>
      </c>
      <c r="T866" s="233" t="n">
        <v>2309</v>
      </c>
      <c r="U866" s="233" t="inlineStr">
        <is>
          <t>Priced</t>
        </is>
      </c>
      <c r="V866" s="273" t="inlineStr">
        <is>
          <t>LT028</t>
        </is>
      </c>
      <c r="W866" t="n">
        <v>200</v>
      </c>
    </row>
    <row r="867">
      <c r="B867" t="n">
        <v>1606</v>
      </c>
      <c r="C867">
        <f>IF(K867 = "BaseplateSteel","Y","N")</f>
        <v/>
      </c>
      <c r="D867">
        <f>OR(P867 = "Woods_Sureflex", P867 = "Falk_T10_Grid")</f>
        <v/>
      </c>
      <c r="E867">
        <f>IF(AND(C867="Y", D867=TRUE),"Y","N")</f>
        <v/>
      </c>
      <c r="F867" t="inlineStr">
        <is>
          <t>ConTab_BOM_KP_Baseplates_1606</t>
        </is>
      </c>
      <c r="G867">
        <f>IF(E867="Y",F867,"")</f>
        <v/>
      </c>
      <c r="H867" s="87" t="inlineStr">
        <is>
          <t>5015-9_0-KP</t>
        </is>
      </c>
      <c r="I867" s="87" t="n"/>
      <c r="J867" s="87" t="n"/>
      <c r="K867" s="273" t="inlineStr">
        <is>
          <t>BaseplateSteel</t>
        </is>
      </c>
      <c r="L867" s="273" t="inlineStr">
        <is>
          <t>Baseplate_Steel</t>
        </is>
      </c>
      <c r="M867" s="273" t="inlineStr">
        <is>
          <t>Steel</t>
        </is>
      </c>
      <c r="N867" t="inlineStr">
        <is>
          <t>286T</t>
        </is>
      </c>
      <c r="O867" t="inlineStr">
        <is>
          <t>:Extended Drip Pan:</t>
        </is>
      </c>
      <c r="P867" s="235" t="inlineStr">
        <is>
          <t>Falk_Spacer</t>
        </is>
      </c>
      <c r="Q867" t="inlineStr">
        <is>
          <t>Falk 1050T31</t>
        </is>
      </c>
      <c r="R867" t="inlineStr">
        <is>
          <t>RTF</t>
        </is>
      </c>
      <c r="S867" s="233" t="inlineStr">
        <is>
          <t>B102376</t>
        </is>
      </c>
      <c r="T867" s="233" t="n">
        <v>2309</v>
      </c>
      <c r="U867" s="233" t="inlineStr">
        <is>
          <t>Priced</t>
        </is>
      </c>
      <c r="V867" s="273" t="inlineStr">
        <is>
          <t>LT028</t>
        </is>
      </c>
      <c r="W867" t="n">
        <v>200</v>
      </c>
    </row>
    <row r="868">
      <c r="B868" t="n">
        <v>1607</v>
      </c>
      <c r="C868">
        <f>IF(K868 = "BaseplateSteel","Y","N")</f>
        <v/>
      </c>
      <c r="D868">
        <f>OR(P868 = "Woods_Sureflex", P868 = "Falk_T10_Grid")</f>
        <v/>
      </c>
      <c r="E868">
        <f>IF(AND(C868="Y", D868=TRUE),"Y","N")</f>
        <v/>
      </c>
      <c r="F868" t="inlineStr">
        <is>
          <t>ConTab_BOM_KP_Baseplates_1607</t>
        </is>
      </c>
      <c r="G868">
        <f>IF(E868="Y",F868,"")</f>
        <v/>
      </c>
      <c r="H868" s="87" t="inlineStr">
        <is>
          <t>5015-9_0-KP</t>
        </is>
      </c>
      <c r="I868" s="87" t="n"/>
      <c r="J868" s="87" t="n"/>
      <c r="K868" s="273" t="inlineStr">
        <is>
          <t>BaseplateSteel</t>
        </is>
      </c>
      <c r="L868" s="273" t="inlineStr">
        <is>
          <t>Baseplate_Steel</t>
        </is>
      </c>
      <c r="M868" s="273" t="inlineStr">
        <is>
          <t>Steel</t>
        </is>
      </c>
      <c r="N868" t="inlineStr">
        <is>
          <t>324T</t>
        </is>
      </c>
      <c r="O868" t="inlineStr">
        <is>
          <t>:Extended Drip Pan:</t>
        </is>
      </c>
      <c r="P868" s="235" t="inlineStr">
        <is>
          <t>Falk_Spacer</t>
        </is>
      </c>
      <c r="Q868" t="inlineStr">
        <is>
          <t>Falk 1060T31</t>
        </is>
      </c>
      <c r="R868" t="inlineStr">
        <is>
          <t>RTF</t>
        </is>
      </c>
      <c r="S868" s="233" t="inlineStr">
        <is>
          <t>B102377</t>
        </is>
      </c>
      <c r="T868" s="233" t="n">
        <v>2445</v>
      </c>
      <c r="U868" s="233" t="inlineStr">
        <is>
          <t>Priced</t>
        </is>
      </c>
      <c r="V868" s="273" t="inlineStr">
        <is>
          <t>LT028</t>
        </is>
      </c>
      <c r="W868" t="n">
        <v>240</v>
      </c>
    </row>
    <row r="869">
      <c r="B869" t="n">
        <v>1608</v>
      </c>
      <c r="C869">
        <f>IF(K869 = "BaseplateSteel","Y","N")</f>
        <v/>
      </c>
      <c r="D869">
        <f>OR(P869 = "Woods_Sureflex", P869 = "Falk_T10_Grid")</f>
        <v/>
      </c>
      <c r="E869">
        <f>IF(AND(C869="Y", D869=TRUE),"Y","N")</f>
        <v/>
      </c>
      <c r="F869" t="inlineStr">
        <is>
          <t>ConTab_BOM_KP_Baseplates_1608</t>
        </is>
      </c>
      <c r="G869">
        <f>IF(E869="Y",F869,"")</f>
        <v/>
      </c>
      <c r="H869" s="87" t="inlineStr">
        <is>
          <t>5015-9_0-KP</t>
        </is>
      </c>
      <c r="I869" s="87" t="n"/>
      <c r="J869" s="87" t="n"/>
      <c r="K869" s="273" t="inlineStr">
        <is>
          <t>BaseplateSteel</t>
        </is>
      </c>
      <c r="L869" s="273" t="inlineStr">
        <is>
          <t>Baseplate_Steel</t>
        </is>
      </c>
      <c r="M869" s="273" t="inlineStr">
        <is>
          <t>Steel</t>
        </is>
      </c>
      <c r="N869" t="inlineStr">
        <is>
          <t>326T</t>
        </is>
      </c>
      <c r="O869" t="inlineStr">
        <is>
          <t>:Extended Drip Pan:</t>
        </is>
      </c>
      <c r="P869" s="235" t="inlineStr">
        <is>
          <t>Falk_Spacer</t>
        </is>
      </c>
      <c r="Q869" t="inlineStr">
        <is>
          <t>Falk 1060T31</t>
        </is>
      </c>
      <c r="R869" t="inlineStr">
        <is>
          <t>RTF</t>
        </is>
      </c>
      <c r="S869" s="233" t="inlineStr">
        <is>
          <t>B102377</t>
        </is>
      </c>
      <c r="T869" s="233" t="n">
        <v>2445</v>
      </c>
      <c r="U869" s="233" t="inlineStr">
        <is>
          <t>Priced</t>
        </is>
      </c>
      <c r="V869" s="273" t="inlineStr">
        <is>
          <t>LT028</t>
        </is>
      </c>
      <c r="W869" t="n">
        <v>240</v>
      </c>
    </row>
    <row r="870">
      <c r="B870" t="n">
        <v>1609</v>
      </c>
      <c r="C870">
        <f>IF(K870 = "BaseplateSteel","Y","N")</f>
        <v/>
      </c>
      <c r="D870">
        <f>OR(P870 = "Woods_Sureflex", P870 = "Falk_T10_Grid")</f>
        <v/>
      </c>
      <c r="E870">
        <f>IF(AND(C870="Y", D870=TRUE),"Y","N")</f>
        <v/>
      </c>
      <c r="F870" t="inlineStr">
        <is>
          <t>ConTab_BOM_KP_Baseplates_1609</t>
        </is>
      </c>
      <c r="G870">
        <f>IF(E870="Y",F870,"")</f>
        <v/>
      </c>
      <c r="H870" s="87" t="inlineStr">
        <is>
          <t>5015-9_0-KP</t>
        </is>
      </c>
      <c r="I870" s="87" t="n"/>
      <c r="J870" s="87" t="n"/>
      <c r="K870" s="273" t="inlineStr">
        <is>
          <t>BaseplateSteel</t>
        </is>
      </c>
      <c r="L870" s="273" t="inlineStr">
        <is>
          <t>Baseplate_Steel</t>
        </is>
      </c>
      <c r="M870" s="273" t="inlineStr">
        <is>
          <t>Steel</t>
        </is>
      </c>
      <c r="N870" t="inlineStr">
        <is>
          <t>364T</t>
        </is>
      </c>
      <c r="O870" t="inlineStr">
        <is>
          <t>:Extended Drip Pan:</t>
        </is>
      </c>
      <c r="P870" s="235" t="inlineStr">
        <is>
          <t>Falk_Spacer</t>
        </is>
      </c>
      <c r="Q870" t="inlineStr">
        <is>
          <t>Falk 1070T31</t>
        </is>
      </c>
      <c r="R870" t="inlineStr">
        <is>
          <t>RTF</t>
        </is>
      </c>
      <c r="S870" s="233" t="inlineStr">
        <is>
          <t>B102378</t>
        </is>
      </c>
      <c r="T870" s="233" t="n">
        <v>2580</v>
      </c>
      <c r="U870" s="233" t="inlineStr">
        <is>
          <t>Priced</t>
        </is>
      </c>
      <c r="V870" s="273" t="inlineStr">
        <is>
          <t>LT028</t>
        </is>
      </c>
      <c r="W870" t="n">
        <v>265</v>
      </c>
    </row>
    <row r="871">
      <c r="B871" t="n">
        <v>1610</v>
      </c>
      <c r="C871">
        <f>IF(K871 = "BaseplateSteel","Y","N")</f>
        <v/>
      </c>
      <c r="D871">
        <f>OR(P871 = "Woods_Sureflex", P871 = "Falk_T10_Grid")</f>
        <v/>
      </c>
      <c r="E871">
        <f>IF(AND(C871="Y", D871=TRUE),"Y","N")</f>
        <v/>
      </c>
      <c r="F871" t="inlineStr">
        <is>
          <t>ConTab_BOM_KP_Baseplates_1610</t>
        </is>
      </c>
      <c r="G871">
        <f>IF(E871="Y",F871,"")</f>
        <v/>
      </c>
      <c r="H871" s="87" t="inlineStr">
        <is>
          <t>5015-9_0-KP</t>
        </is>
      </c>
      <c r="I871" s="87" t="n"/>
      <c r="J871" s="87" t="n"/>
      <c r="K871" s="273" t="inlineStr">
        <is>
          <t>BaseplateSteel</t>
        </is>
      </c>
      <c r="L871" s="273" t="inlineStr">
        <is>
          <t>Baseplate_Steel</t>
        </is>
      </c>
      <c r="M871" s="273" t="inlineStr">
        <is>
          <t>Steel</t>
        </is>
      </c>
      <c r="N871" t="inlineStr">
        <is>
          <t>365T</t>
        </is>
      </c>
      <c r="O871" t="inlineStr">
        <is>
          <t>:Extended Drip Pan:</t>
        </is>
      </c>
      <c r="P871" s="235" t="inlineStr">
        <is>
          <t>Falk_Spacer</t>
        </is>
      </c>
      <c r="Q871" t="inlineStr">
        <is>
          <t>Falk 1070T31</t>
        </is>
      </c>
      <c r="R871" t="inlineStr">
        <is>
          <t>RTF</t>
        </is>
      </c>
      <c r="S871" s="233" t="inlineStr">
        <is>
          <t>B102378</t>
        </is>
      </c>
      <c r="T871" s="233" t="n">
        <v>2580</v>
      </c>
      <c r="U871" s="233" t="inlineStr">
        <is>
          <t>Priced</t>
        </is>
      </c>
      <c r="V871" s="273" t="inlineStr">
        <is>
          <t>LT028</t>
        </is>
      </c>
      <c r="W871" t="n">
        <v>265</v>
      </c>
    </row>
    <row r="872">
      <c r="B872" t="n">
        <v>1611</v>
      </c>
      <c r="C872">
        <f>IF(K872 = "BaseplateSteel","Y","N")</f>
        <v/>
      </c>
      <c r="D872">
        <f>OR(P872 = "Woods_Sureflex", P872 = "Falk_T10_Grid")</f>
        <v/>
      </c>
      <c r="E872">
        <f>IF(AND(C872="Y", D872=TRUE),"Y","N")</f>
        <v/>
      </c>
      <c r="F872" t="inlineStr">
        <is>
          <t>ConTab_BOM_KP_Baseplates_1611</t>
        </is>
      </c>
      <c r="G872">
        <f>IF(E872="Y",F872,"")</f>
        <v/>
      </c>
      <c r="H872" s="87" t="inlineStr">
        <is>
          <t>5015-9_0-KP</t>
        </is>
      </c>
      <c r="I872" s="87" t="n"/>
      <c r="J872" s="87" t="n"/>
      <c r="K872" s="273" t="inlineStr">
        <is>
          <t>BaseplateSteel</t>
        </is>
      </c>
      <c r="L872" s="273" t="inlineStr">
        <is>
          <t>Baseplate_Steel</t>
        </is>
      </c>
      <c r="M872" s="273" t="inlineStr">
        <is>
          <t>Steel</t>
        </is>
      </c>
      <c r="N872" t="inlineStr">
        <is>
          <t>364TS</t>
        </is>
      </c>
      <c r="O872" t="inlineStr">
        <is>
          <t>:Extended Drip Pan:</t>
        </is>
      </c>
      <c r="P872" s="235" t="inlineStr">
        <is>
          <t>Falk_Spacer</t>
        </is>
      </c>
      <c r="Q872" t="inlineStr">
        <is>
          <t>Falk 1050T31</t>
        </is>
      </c>
      <c r="R872" t="inlineStr">
        <is>
          <t>RTF</t>
        </is>
      </c>
      <c r="S872" s="233" t="inlineStr">
        <is>
          <t>B102379</t>
        </is>
      </c>
      <c r="T872" s="233" t="n">
        <v>2515</v>
      </c>
      <c r="U872" s="233" t="inlineStr">
        <is>
          <t>Priced</t>
        </is>
      </c>
      <c r="V872" s="273" t="inlineStr">
        <is>
          <t>LT028</t>
        </is>
      </c>
      <c r="W872" t="n">
        <v>265</v>
      </c>
    </row>
    <row r="873">
      <c r="B873" t="n">
        <v>1612</v>
      </c>
      <c r="C873">
        <f>IF(K873 = "BaseplateSteel","Y","N")</f>
        <v/>
      </c>
      <c r="D873">
        <f>OR(P873 = "Woods_Sureflex", P873 = "Falk_T10_Grid")</f>
        <v/>
      </c>
      <c r="E873">
        <f>IF(AND(C873="Y", D873=TRUE),"Y","N")</f>
        <v/>
      </c>
      <c r="F873" t="inlineStr">
        <is>
          <t>ConTab_BOM_KP_Baseplates_1612</t>
        </is>
      </c>
      <c r="G873">
        <f>IF(E873="Y",F873,"")</f>
        <v/>
      </c>
      <c r="H873" s="87" t="inlineStr">
        <is>
          <t>5015-9_0-KP</t>
        </is>
      </c>
      <c r="I873" s="87" t="n"/>
      <c r="J873" s="87" t="n"/>
      <c r="K873" s="273" t="inlineStr">
        <is>
          <t>BaseplateSteel</t>
        </is>
      </c>
      <c r="L873" s="273" t="inlineStr">
        <is>
          <t>Baseplate_Steel</t>
        </is>
      </c>
      <c r="M873" s="273" t="inlineStr">
        <is>
          <t>Steel</t>
        </is>
      </c>
      <c r="N873" t="inlineStr">
        <is>
          <t>365TS</t>
        </is>
      </c>
      <c r="O873" t="inlineStr">
        <is>
          <t>:Extended Drip Pan:</t>
        </is>
      </c>
      <c r="P873" s="235" t="inlineStr">
        <is>
          <t>Falk_Spacer</t>
        </is>
      </c>
      <c r="Q873" t="inlineStr">
        <is>
          <t>Falk 1050T31</t>
        </is>
      </c>
      <c r="R873" t="inlineStr">
        <is>
          <t>RTF</t>
        </is>
      </c>
      <c r="S873" s="233" t="inlineStr">
        <is>
          <t>B102379</t>
        </is>
      </c>
      <c r="T873" s="233" t="n">
        <v>2515</v>
      </c>
      <c r="U873" s="233" t="inlineStr">
        <is>
          <t>Priced</t>
        </is>
      </c>
      <c r="V873" s="273" t="inlineStr">
        <is>
          <t>LT028</t>
        </is>
      </c>
      <c r="W873" t="n">
        <v>265</v>
      </c>
    </row>
    <row r="874">
      <c r="B874" t="n">
        <v>1613</v>
      </c>
      <c r="C874">
        <f>IF(K874 = "BaseplateSteel","Y","N")</f>
        <v/>
      </c>
      <c r="D874">
        <f>OR(P874 = "Woods_Sureflex", P874 = "Falk_T10_Grid")</f>
        <v/>
      </c>
      <c r="E874">
        <f>IF(AND(C874="Y", D874=TRUE),"Y","N")</f>
        <v/>
      </c>
      <c r="F874" t="inlineStr">
        <is>
          <t>ConTab_BOM_KP_Baseplates_1613</t>
        </is>
      </c>
      <c r="G874">
        <f>IF(E874="Y",F874,"")</f>
        <v/>
      </c>
      <c r="H874" s="87" t="inlineStr">
        <is>
          <t>5015-9_0-KP</t>
        </is>
      </c>
      <c r="I874" s="87" t="n"/>
      <c r="J874" s="87" t="n"/>
      <c r="K874" s="273" t="inlineStr">
        <is>
          <t>BaseplateSteel</t>
        </is>
      </c>
      <c r="L874" s="273" t="inlineStr">
        <is>
          <t>Baseplate_Steel</t>
        </is>
      </c>
      <c r="M874" s="273" t="inlineStr">
        <is>
          <t>Steel</t>
        </is>
      </c>
      <c r="N874" t="inlineStr">
        <is>
          <t>404T</t>
        </is>
      </c>
      <c r="O874" t="inlineStr">
        <is>
          <t>:Extended Drip Pan:</t>
        </is>
      </c>
      <c r="P874" s="235" t="inlineStr">
        <is>
          <t>Falk_Spacer</t>
        </is>
      </c>
      <c r="Q874" t="inlineStr">
        <is>
          <t>Falk 1080T31</t>
        </is>
      </c>
      <c r="R874" t="inlineStr">
        <is>
          <t>RTF</t>
        </is>
      </c>
      <c r="S874" s="233" t="inlineStr">
        <is>
          <t>B102380</t>
        </is>
      </c>
      <c r="T874" s="233" t="n">
        <v>3060</v>
      </c>
      <c r="U874" s="233" t="inlineStr">
        <is>
          <t>Priced</t>
        </is>
      </c>
      <c r="V874" s="273" t="inlineStr">
        <is>
          <t>LT028</t>
        </is>
      </c>
      <c r="W874" t="n">
        <v>310</v>
      </c>
    </row>
    <row r="875">
      <c r="B875" t="n">
        <v>1614</v>
      </c>
      <c r="C875">
        <f>IF(K875 = "BaseplateSteel","Y","N")</f>
        <v/>
      </c>
      <c r="D875">
        <f>OR(P875 = "Woods_Sureflex", P875 = "Falk_T10_Grid")</f>
        <v/>
      </c>
      <c r="E875">
        <f>IF(AND(C875="Y", D875=TRUE),"Y","N")</f>
        <v/>
      </c>
      <c r="F875" t="inlineStr">
        <is>
          <t>ConTab_BOM_KP_Baseplates_1614</t>
        </is>
      </c>
      <c r="G875">
        <f>IF(E875="Y",F875,"")</f>
        <v/>
      </c>
      <c r="H875" s="87" t="inlineStr">
        <is>
          <t>5015-9_0-KP</t>
        </is>
      </c>
      <c r="I875" s="87" t="n"/>
      <c r="J875" s="87" t="n"/>
      <c r="K875" s="273" t="inlineStr">
        <is>
          <t>BaseplateSteel</t>
        </is>
      </c>
      <c r="L875" s="273" t="inlineStr">
        <is>
          <t>Baseplate_Steel</t>
        </is>
      </c>
      <c r="M875" s="273" t="inlineStr">
        <is>
          <t>Steel</t>
        </is>
      </c>
      <c r="N875" t="inlineStr">
        <is>
          <t>405T</t>
        </is>
      </c>
      <c r="O875" t="inlineStr">
        <is>
          <t>:Extended Drip Pan:</t>
        </is>
      </c>
      <c r="P875" s="235" t="inlineStr">
        <is>
          <t>Falk_Spacer</t>
        </is>
      </c>
      <c r="Q875" t="inlineStr">
        <is>
          <t>Falk 1080T31</t>
        </is>
      </c>
      <c r="R875" t="inlineStr">
        <is>
          <t>RTF</t>
        </is>
      </c>
      <c r="S875" s="233" t="inlineStr">
        <is>
          <t>B102380</t>
        </is>
      </c>
      <c r="T875" s="233" t="n">
        <v>3060</v>
      </c>
      <c r="U875" s="233" t="inlineStr">
        <is>
          <t>Priced</t>
        </is>
      </c>
      <c r="V875" s="273" t="inlineStr">
        <is>
          <t>LT028</t>
        </is>
      </c>
      <c r="W875" t="n">
        <v>310</v>
      </c>
    </row>
    <row r="876">
      <c r="B876" t="n">
        <v>1615</v>
      </c>
      <c r="C876">
        <f>IF(K876 = "BaseplateSteel","Y","N")</f>
        <v/>
      </c>
      <c r="D876">
        <f>OR(P876 = "Woods_Sureflex", P876 = "Falk_T10_Grid")</f>
        <v/>
      </c>
      <c r="E876">
        <f>IF(AND(C876="Y", D876=TRUE),"Y","N")</f>
        <v/>
      </c>
      <c r="F876" t="inlineStr">
        <is>
          <t>ConTab_BOM_KP_Baseplates_1615</t>
        </is>
      </c>
      <c r="G876">
        <f>IF(E876="Y",F876,"")</f>
        <v/>
      </c>
      <c r="H876" s="87" t="inlineStr">
        <is>
          <t>5015-9_0-KP</t>
        </is>
      </c>
      <c r="I876" s="87" t="n"/>
      <c r="J876" s="87" t="n"/>
      <c r="K876" s="273" t="inlineStr">
        <is>
          <t>BaseplateSteel</t>
        </is>
      </c>
      <c r="L876" s="273" t="inlineStr">
        <is>
          <t>Baseplate_Steel</t>
        </is>
      </c>
      <c r="M876" s="273" t="inlineStr">
        <is>
          <t>Steel</t>
        </is>
      </c>
      <c r="N876" t="inlineStr">
        <is>
          <t>404TS</t>
        </is>
      </c>
      <c r="O876" t="inlineStr">
        <is>
          <t>:Extended Drip Pan:</t>
        </is>
      </c>
      <c r="P876" s="235" t="inlineStr">
        <is>
          <t>Falk_Spacer</t>
        </is>
      </c>
      <c r="Q876" t="inlineStr">
        <is>
          <t>Falk 1060T31</t>
        </is>
      </c>
      <c r="R876" t="inlineStr">
        <is>
          <t>RTF</t>
        </is>
      </c>
      <c r="S876" s="233" t="inlineStr">
        <is>
          <t>B102381</t>
        </is>
      </c>
      <c r="T876" s="233" t="n">
        <v>2923</v>
      </c>
      <c r="U876" s="233" t="inlineStr">
        <is>
          <t>Priced</t>
        </is>
      </c>
      <c r="V876" s="273" t="inlineStr">
        <is>
          <t>LT028</t>
        </is>
      </c>
      <c r="W876" t="n">
        <v>310</v>
      </c>
    </row>
    <row r="877">
      <c r="B877" t="n">
        <v>1616</v>
      </c>
      <c r="C877">
        <f>IF(K877 = "BaseplateSteel","Y","N")</f>
        <v/>
      </c>
      <c r="D877">
        <f>OR(P877 = "Woods_Sureflex", P877 = "Falk_T10_Grid")</f>
        <v/>
      </c>
      <c r="E877">
        <f>IF(AND(C877="Y", D877=TRUE),"Y","N")</f>
        <v/>
      </c>
      <c r="F877" t="inlineStr">
        <is>
          <t>ConTab_BOM_KP_Baseplates_1616</t>
        </is>
      </c>
      <c r="G877">
        <f>IF(E877="Y",F877,"")</f>
        <v/>
      </c>
      <c r="H877" s="87" t="inlineStr">
        <is>
          <t>5015-9_0-KP</t>
        </is>
      </c>
      <c r="I877" s="87" t="n"/>
      <c r="J877" s="87" t="n"/>
      <c r="K877" s="273" t="inlineStr">
        <is>
          <t>BaseplateSteel</t>
        </is>
      </c>
      <c r="L877" s="273" t="inlineStr">
        <is>
          <t>Baseplate_Steel</t>
        </is>
      </c>
      <c r="M877" s="273" t="inlineStr">
        <is>
          <t>Steel</t>
        </is>
      </c>
      <c r="N877" t="inlineStr">
        <is>
          <t>405TS</t>
        </is>
      </c>
      <c r="O877" t="inlineStr">
        <is>
          <t>:Extended Drip Pan:</t>
        </is>
      </c>
      <c r="P877" s="235" t="inlineStr">
        <is>
          <t>Falk_Spacer</t>
        </is>
      </c>
      <c r="Q877" t="inlineStr">
        <is>
          <t>Falk 1060T31</t>
        </is>
      </c>
      <c r="R877" t="inlineStr">
        <is>
          <t>RTF</t>
        </is>
      </c>
      <c r="S877" s="233" t="inlineStr">
        <is>
          <t>B102381</t>
        </is>
      </c>
      <c r="T877" s="233" t="n">
        <v>2923</v>
      </c>
      <c r="U877" s="233" t="inlineStr">
        <is>
          <t>Priced</t>
        </is>
      </c>
      <c r="V877" s="273" t="inlineStr">
        <is>
          <t>LT028</t>
        </is>
      </c>
      <c r="W877" t="n">
        <v>310</v>
      </c>
    </row>
    <row r="878">
      <c r="B878" t="n">
        <v>1617</v>
      </c>
      <c r="C878">
        <f>IF(K878 = "BaseplateSteel","Y","N")</f>
        <v/>
      </c>
      <c r="D878">
        <f>OR(P878 = "Woods_Sureflex", P878 = "Falk_T10_Grid")</f>
        <v/>
      </c>
      <c r="E878">
        <f>IF(AND(C878="Y", D878=TRUE),"Y","N")</f>
        <v/>
      </c>
      <c r="F878" t="inlineStr">
        <is>
          <t>ConTab_BOM_KP_Baseplates_1617</t>
        </is>
      </c>
      <c r="G878">
        <f>IF(E878="Y",F878,"")</f>
        <v/>
      </c>
      <c r="H878" s="87" t="inlineStr">
        <is>
          <t>5015-9_0-KP</t>
        </is>
      </c>
      <c r="I878" s="87" t="n"/>
      <c r="J878" s="87" t="n"/>
      <c r="K878" s="273" t="inlineStr">
        <is>
          <t>BaseplateSteel</t>
        </is>
      </c>
      <c r="L878" s="273" t="inlineStr">
        <is>
          <t>Baseplate_Steel</t>
        </is>
      </c>
      <c r="M878" s="273" t="inlineStr">
        <is>
          <t>Steel</t>
        </is>
      </c>
      <c r="N878" t="inlineStr">
        <is>
          <t>444T</t>
        </is>
      </c>
      <c r="O878" t="inlineStr">
        <is>
          <t>:Extended Drip Pan:</t>
        </is>
      </c>
      <c r="P878" s="235" t="inlineStr">
        <is>
          <t>Falk_Spacer</t>
        </is>
      </c>
      <c r="Q878" t="inlineStr">
        <is>
          <t>Falk 1090T31</t>
        </is>
      </c>
      <c r="R878" t="inlineStr">
        <is>
          <t>RTF</t>
        </is>
      </c>
      <c r="S878" s="233" t="inlineStr">
        <is>
          <t>B102382</t>
        </is>
      </c>
      <c r="T878" s="233" t="n">
        <v>4421</v>
      </c>
      <c r="U878" s="233" t="inlineStr">
        <is>
          <t>Priced</t>
        </is>
      </c>
      <c r="V878" s="273" t="inlineStr">
        <is>
          <t>LT028</t>
        </is>
      </c>
      <c r="W878" t="n">
        <v>420</v>
      </c>
    </row>
    <row r="879">
      <c r="B879" t="n">
        <v>1618</v>
      </c>
      <c r="C879">
        <f>IF(K879 = "BaseplateSteel","Y","N")</f>
        <v/>
      </c>
      <c r="D879">
        <f>OR(P879 = "Woods_Sureflex", P879 = "Falk_T10_Grid")</f>
        <v/>
      </c>
      <c r="E879">
        <f>IF(AND(C879="Y", D879=TRUE),"Y","N")</f>
        <v/>
      </c>
      <c r="F879" t="inlineStr">
        <is>
          <t>ConTab_BOM_KP_Baseplates_1618</t>
        </is>
      </c>
      <c r="G879">
        <f>IF(E879="Y",F879,"")</f>
        <v/>
      </c>
      <c r="H879" s="87" t="inlineStr">
        <is>
          <t>5015-9_0-KP</t>
        </is>
      </c>
      <c r="I879" s="87" t="n"/>
      <c r="J879" s="87" t="n"/>
      <c r="K879" s="273" t="inlineStr">
        <is>
          <t>BaseplateSteel</t>
        </is>
      </c>
      <c r="L879" s="273" t="inlineStr">
        <is>
          <t>Baseplate_Steel</t>
        </is>
      </c>
      <c r="M879" s="273" t="inlineStr">
        <is>
          <t>Steel</t>
        </is>
      </c>
      <c r="N879" t="inlineStr">
        <is>
          <t>445T</t>
        </is>
      </c>
      <c r="O879" t="inlineStr">
        <is>
          <t>:Extended Drip Pan:</t>
        </is>
      </c>
      <c r="P879" s="235" t="inlineStr">
        <is>
          <t>Falk_Spacer</t>
        </is>
      </c>
      <c r="Q879" t="inlineStr">
        <is>
          <t>Falk 1090T31</t>
        </is>
      </c>
      <c r="R879" t="inlineStr">
        <is>
          <t>RTF</t>
        </is>
      </c>
      <c r="S879" s="233" t="inlineStr">
        <is>
          <t>B102383</t>
        </is>
      </c>
      <c r="T879" s="233" t="n">
        <v>4421</v>
      </c>
      <c r="U879" s="233" t="inlineStr">
        <is>
          <t>Priced</t>
        </is>
      </c>
      <c r="V879" s="273" t="inlineStr">
        <is>
          <t>LT028</t>
        </is>
      </c>
      <c r="W879" t="n">
        <v>420</v>
      </c>
    </row>
    <row r="880">
      <c r="B880" t="n">
        <v>1619</v>
      </c>
      <c r="C880">
        <f>IF(K880 = "BaseplateSteel","Y","N")</f>
        <v/>
      </c>
      <c r="D880">
        <f>OR(P880 = "Woods_Sureflex", P880 = "Falk_T10_Grid")</f>
        <v/>
      </c>
      <c r="E880">
        <f>IF(AND(C880="Y", D880=TRUE),"Y","N")</f>
        <v/>
      </c>
      <c r="F880" t="inlineStr">
        <is>
          <t>ConTab_BOM_KP_Baseplates_1619</t>
        </is>
      </c>
      <c r="G880">
        <f>IF(E880="Y",F880,"")</f>
        <v/>
      </c>
      <c r="H880" s="87" t="inlineStr">
        <is>
          <t>5015-9_0-KP</t>
        </is>
      </c>
      <c r="I880" s="87" t="n"/>
      <c r="J880" s="87" t="n"/>
      <c r="K880" s="273" t="inlineStr">
        <is>
          <t>BaseplateSteel</t>
        </is>
      </c>
      <c r="L880" s="273" t="inlineStr">
        <is>
          <t>Baseplate_Steel</t>
        </is>
      </c>
      <c r="M880" s="273" t="inlineStr">
        <is>
          <t>Steel</t>
        </is>
      </c>
      <c r="N880" t="inlineStr">
        <is>
          <t>444TS</t>
        </is>
      </c>
      <c r="O880" t="inlineStr">
        <is>
          <t>:Extended Drip Pan:</t>
        </is>
      </c>
      <c r="P880" s="235" t="inlineStr">
        <is>
          <t>Falk_Spacer</t>
        </is>
      </c>
      <c r="Q880" t="inlineStr">
        <is>
          <t>Falk 1070T31</t>
        </is>
      </c>
      <c r="R880" t="inlineStr">
        <is>
          <t>RTF</t>
        </is>
      </c>
      <c r="S880" s="233" t="inlineStr">
        <is>
          <t>B102384</t>
        </is>
      </c>
      <c r="T880" s="233" t="n">
        <v>4421</v>
      </c>
      <c r="U880" s="233" t="inlineStr">
        <is>
          <t>Priced</t>
        </is>
      </c>
      <c r="V880" s="273" t="inlineStr">
        <is>
          <t>LT028</t>
        </is>
      </c>
      <c r="W880" t="n">
        <v>420</v>
      </c>
    </row>
    <row r="881">
      <c r="B881" t="n">
        <v>1620</v>
      </c>
      <c r="C881">
        <f>IF(K881 = "BaseplateSteel","Y","N")</f>
        <v/>
      </c>
      <c r="D881">
        <f>OR(P881 = "Woods_Sureflex", P881 = "Falk_T10_Grid")</f>
        <v/>
      </c>
      <c r="E881">
        <f>IF(AND(C881="Y", D881=TRUE),"Y","N")</f>
        <v/>
      </c>
      <c r="F881" t="inlineStr">
        <is>
          <t>ConTab_BOM_KP_Baseplates_1620</t>
        </is>
      </c>
      <c r="G881">
        <f>IF(E881="Y",F881,"")</f>
        <v/>
      </c>
      <c r="H881" s="87" t="inlineStr">
        <is>
          <t>5015-9_0-KP</t>
        </is>
      </c>
      <c r="I881" s="87" t="n"/>
      <c r="J881" s="87" t="n"/>
      <c r="K881" s="273" t="inlineStr">
        <is>
          <t>BaseplateSteel</t>
        </is>
      </c>
      <c r="L881" s="273" t="inlineStr">
        <is>
          <t>Baseplate_Steel</t>
        </is>
      </c>
      <c r="M881" s="273" t="inlineStr">
        <is>
          <t>Steel</t>
        </is>
      </c>
      <c r="N881" t="inlineStr">
        <is>
          <t>445TS</t>
        </is>
      </c>
      <c r="O881" t="inlineStr">
        <is>
          <t>:Extended Drip Pan:</t>
        </is>
      </c>
      <c r="P881" s="235" t="inlineStr">
        <is>
          <t>Falk_Spacer</t>
        </is>
      </c>
      <c r="Q881" t="inlineStr">
        <is>
          <t>Falk 1070T31</t>
        </is>
      </c>
      <c r="R881" t="inlineStr">
        <is>
          <t>RTF</t>
        </is>
      </c>
      <c r="S881" s="233" t="inlineStr">
        <is>
          <t>B102385</t>
        </is>
      </c>
      <c r="T881" s="233" t="n">
        <v>4421</v>
      </c>
      <c r="U881" s="233" t="inlineStr">
        <is>
          <t>Priced</t>
        </is>
      </c>
      <c r="V881" s="273" t="inlineStr">
        <is>
          <t>LT028</t>
        </is>
      </c>
      <c r="W881" t="n">
        <v>420</v>
      </c>
    </row>
    <row r="882">
      <c r="B882" t="n">
        <v>1663</v>
      </c>
      <c r="C882">
        <f>IF(K882 = "BaseplateSteel","Y","N")</f>
        <v/>
      </c>
      <c r="D882">
        <f>OR(P882 = "Woods_Sureflex", P882 = "Falk_T10_Grid")</f>
        <v/>
      </c>
      <c r="E882">
        <f>IF(AND(C882="Y", D882=TRUE),"Y","N")</f>
        <v/>
      </c>
      <c r="F882" t="inlineStr">
        <is>
          <t>ConTab_BOM_KP_Baseplates_1663</t>
        </is>
      </c>
      <c r="G882">
        <f>IF(E882="Y",F882,"")</f>
        <v/>
      </c>
      <c r="H882" s="87" t="inlineStr">
        <is>
          <t>8020-5_6-KP</t>
        </is>
      </c>
      <c r="I882" s="87" t="n"/>
      <c r="J882" s="87" t="n"/>
      <c r="K882" s="273" t="inlineStr">
        <is>
          <t>BaseplateSteel</t>
        </is>
      </c>
      <c r="L882" s="273" t="inlineStr">
        <is>
          <t>Baseplate_Steel</t>
        </is>
      </c>
      <c r="M882" s="273" t="inlineStr">
        <is>
          <t>Steel</t>
        </is>
      </c>
      <c r="N882" t="inlineStr">
        <is>
          <t>444T</t>
        </is>
      </c>
      <c r="O882" t="inlineStr">
        <is>
          <t>:No Drip Pan:Standard Drip Pan:</t>
        </is>
      </c>
      <c r="P882" s="235" t="inlineStr">
        <is>
          <t>Falk_T10_Grid</t>
        </is>
      </c>
      <c r="Q882" t="inlineStr">
        <is>
          <t>Falk 1080T10</t>
        </is>
      </c>
      <c r="R882" t="n">
        <v>98245947</v>
      </c>
      <c r="S882" s="233" t="inlineStr">
        <is>
          <t>B103263</t>
        </is>
      </c>
      <c r="T882" s="233" t="n">
        <v>6679</v>
      </c>
      <c r="U882" s="233" t="inlineStr">
        <is>
          <t>Priced</t>
        </is>
      </c>
      <c r="V882" s="273" t="inlineStr">
        <is>
          <t>LT028</t>
        </is>
      </c>
    </row>
    <row r="883">
      <c r="B883" t="n">
        <v>1664</v>
      </c>
      <c r="C883">
        <f>IF(K883 = "BaseplateSteel","Y","N")</f>
        <v/>
      </c>
      <c r="D883">
        <f>OR(P883 = "Woods_Sureflex", P883 = "Falk_T10_Grid")</f>
        <v/>
      </c>
      <c r="E883">
        <f>IF(AND(C883="Y", D883=TRUE),"Y","N")</f>
        <v/>
      </c>
      <c r="F883" t="inlineStr">
        <is>
          <t>ConTab_BOM_KP_Baseplates_1664</t>
        </is>
      </c>
      <c r="G883">
        <f>IF(E883="Y",F883,"")</f>
        <v/>
      </c>
      <c r="H883" s="87" t="inlineStr">
        <is>
          <t>8020-5_6-KP</t>
        </is>
      </c>
      <c r="I883" s="87" t="n"/>
      <c r="J883" s="87" t="n"/>
      <c r="K883" s="273" t="inlineStr">
        <is>
          <t>BaseplateSteel</t>
        </is>
      </c>
      <c r="L883" s="273" t="inlineStr">
        <is>
          <t>Baseplate_Steel</t>
        </is>
      </c>
      <c r="M883" s="273" t="inlineStr">
        <is>
          <t>Steel</t>
        </is>
      </c>
      <c r="N883" t="inlineStr">
        <is>
          <t>445T</t>
        </is>
      </c>
      <c r="O883" t="inlineStr">
        <is>
          <t>:No Drip Pan:Standard Drip Pan:</t>
        </is>
      </c>
      <c r="P883" s="235" t="inlineStr">
        <is>
          <t>Falk_T10_Grid</t>
        </is>
      </c>
      <c r="Q883" t="inlineStr">
        <is>
          <t>Falk 1080T10</t>
        </is>
      </c>
      <c r="R883" t="n">
        <v>98245947</v>
      </c>
      <c r="S883" s="233" t="inlineStr">
        <is>
          <t>B103264</t>
        </is>
      </c>
      <c r="T883" s="233" t="n">
        <v>6679</v>
      </c>
      <c r="U883" s="233" t="inlineStr">
        <is>
          <t>Priced</t>
        </is>
      </c>
      <c r="V883" s="273" t="inlineStr">
        <is>
          <t>LT028</t>
        </is>
      </c>
    </row>
    <row r="884">
      <c r="B884" t="n">
        <v>1681</v>
      </c>
      <c r="C884">
        <f>IF(K884 = "BaseplateSteel","Y","N")</f>
        <v/>
      </c>
      <c r="D884">
        <f>OR(P884 = "Woods_Sureflex", P884 = "Falk_T10_Grid")</f>
        <v/>
      </c>
      <c r="E884">
        <f>IF(AND(C884="Y", D884=TRUE),"Y","N")</f>
        <v/>
      </c>
      <c r="F884" s="233" t="inlineStr">
        <is>
          <t>ConTab_BOM_KP_Baseplates_1681</t>
        </is>
      </c>
      <c r="G884">
        <f>IF(E884="Y",F884,"")</f>
        <v/>
      </c>
      <c r="H884" s="87" t="inlineStr">
        <is>
          <t>8020-5_6-KP</t>
        </is>
      </c>
      <c r="I884" s="87" t="n"/>
      <c r="J884" s="87" t="n"/>
      <c r="K884" s="273" t="inlineStr">
        <is>
          <t>BaseplateSteel</t>
        </is>
      </c>
      <c r="L884" s="273" t="inlineStr">
        <is>
          <t>Baseplate_Steel</t>
        </is>
      </c>
      <c r="M884" s="273" t="inlineStr">
        <is>
          <t>Steel</t>
        </is>
      </c>
      <c r="N884" t="inlineStr">
        <is>
          <t>444T</t>
        </is>
      </c>
      <c r="O884" t="inlineStr">
        <is>
          <t>:No Drip Pan:Standard Drip Pan:</t>
        </is>
      </c>
      <c r="P884" s="235" t="inlineStr">
        <is>
          <t>Falk_T10_Grid</t>
        </is>
      </c>
      <c r="Q884" s="235" t="inlineStr">
        <is>
          <t>Fald 1090T10</t>
        </is>
      </c>
      <c r="R884" t="n">
        <v>98245947</v>
      </c>
      <c r="S884" s="233" t="inlineStr">
        <is>
          <t>B103263</t>
        </is>
      </c>
      <c r="T884" s="233" t="n">
        <v>6679</v>
      </c>
      <c r="U884" s="233" t="inlineStr">
        <is>
          <t>Priced</t>
        </is>
      </c>
      <c r="V884" s="273" t="inlineStr">
        <is>
          <t>LT028</t>
        </is>
      </c>
    </row>
    <row r="885">
      <c r="B885" t="n">
        <v>1682</v>
      </c>
      <c r="C885">
        <f>IF(K885 = "BaseplateSteel","Y","N")</f>
        <v/>
      </c>
      <c r="D885">
        <f>OR(P885 = "Woods_Sureflex", P885 = "Falk_T10_Grid")</f>
        <v/>
      </c>
      <c r="E885">
        <f>IF(AND(C885="Y", D885=TRUE),"Y","N")</f>
        <v/>
      </c>
      <c r="F885" t="inlineStr">
        <is>
          <t>ConTab_BOM_KP_Baseplates_1682</t>
        </is>
      </c>
      <c r="G885">
        <f>IF(E885="Y",F885,"")</f>
        <v/>
      </c>
      <c r="H885" s="87" t="inlineStr">
        <is>
          <t>8020-5_6-KP</t>
        </is>
      </c>
      <c r="I885" s="87" t="n"/>
      <c r="J885" s="87" t="n"/>
      <c r="K885" s="273" t="inlineStr">
        <is>
          <t>BaseplateSteel</t>
        </is>
      </c>
      <c r="L885" s="273" t="inlineStr">
        <is>
          <t>Baseplate_Steel</t>
        </is>
      </c>
      <c r="M885" s="273" t="inlineStr">
        <is>
          <t>Steel</t>
        </is>
      </c>
      <c r="N885" t="inlineStr">
        <is>
          <t>445T</t>
        </is>
      </c>
      <c r="O885" t="inlineStr">
        <is>
          <t>:No Drip Pan:Standard Drip Pan:</t>
        </is>
      </c>
      <c r="P885" s="235" t="inlineStr">
        <is>
          <t>Falk_T10_Grid</t>
        </is>
      </c>
      <c r="Q885" s="235" t="inlineStr">
        <is>
          <t>Fald 1090T10</t>
        </is>
      </c>
      <c r="R885" t="n">
        <v>98245947</v>
      </c>
      <c r="S885" s="233" t="inlineStr">
        <is>
          <t>B103264</t>
        </is>
      </c>
      <c r="T885" s="233" t="n">
        <v>6679</v>
      </c>
      <c r="U885" s="233" t="inlineStr">
        <is>
          <t>Priced</t>
        </is>
      </c>
      <c r="V885" s="273" t="inlineStr">
        <is>
          <t>LT028</t>
        </is>
      </c>
    </row>
    <row r="886">
      <c r="B886" t="n">
        <v>1685</v>
      </c>
      <c r="C886">
        <f>IF(K886 = "BaseplateSteel","Y","N")</f>
        <v/>
      </c>
      <c r="D886">
        <f>OR(P886 = "Woods_Sureflex", P886 = "Falk_T10_Grid")</f>
        <v/>
      </c>
      <c r="E886">
        <f>IF(AND(C886="Y", D886=TRUE),"Y","N")</f>
        <v/>
      </c>
      <c r="F886" t="inlineStr">
        <is>
          <t>ConTab_BOM_KP_Baseplates_1685</t>
        </is>
      </c>
      <c r="G886">
        <f>IF(E886="Y",F886,"")</f>
        <v/>
      </c>
      <c r="H886" s="87" t="inlineStr">
        <is>
          <t>5015-9_0-KP</t>
        </is>
      </c>
      <c r="I886" s="87" t="n"/>
      <c r="J886" s="87" t="n"/>
      <c r="K886" s="273" t="inlineStr">
        <is>
          <t>Baseplate_Special</t>
        </is>
      </c>
      <c r="L886" s="273" t="inlineStr">
        <is>
          <t>Baseplate_Special</t>
        </is>
      </c>
      <c r="M886" s="273" t="inlineStr">
        <is>
          <t>Special</t>
        </is>
      </c>
      <c r="P886" s="235" t="n"/>
      <c r="R886" t="inlineStr">
        <is>
          <t>RTF</t>
        </is>
      </c>
      <c r="S886" s="235" t="inlineStr">
        <is>
          <t>B101512</t>
        </is>
      </c>
      <c r="T886" s="233" t="n">
        <v>0</v>
      </c>
      <c r="U886" s="233" t="inlineStr">
        <is>
          <t>RFQ</t>
        </is>
      </c>
      <c r="V886" s="273" t="inlineStr">
        <is>
          <t>LT029</t>
        </is>
      </c>
    </row>
    <row r="887">
      <c r="B887" t="n">
        <v>1686</v>
      </c>
      <c r="C887">
        <f>IF(K887 = "BaseplateSteel","Y","N")</f>
        <v/>
      </c>
      <c r="D887">
        <f>OR(P887 = "Woods_Sureflex", P887 = "Falk_T10_Grid")</f>
        <v/>
      </c>
      <c r="E887">
        <f>IF(AND(C887="Y", D887=TRUE),"Y","N")</f>
        <v/>
      </c>
      <c r="F887" t="inlineStr">
        <is>
          <t>ConTab_BOM_KP_Baseplates_1686</t>
        </is>
      </c>
      <c r="G887">
        <f>IF(E887="Y",F887,"")</f>
        <v/>
      </c>
      <c r="H887" s="87" t="inlineStr">
        <is>
          <t>6012-1_2-KP</t>
        </is>
      </c>
      <c r="I887" s="87" t="n"/>
      <c r="J887" s="87" t="n"/>
      <c r="K887" s="273" t="inlineStr">
        <is>
          <t>BaseplateSteel</t>
        </is>
      </c>
      <c r="L887" s="273" t="inlineStr">
        <is>
          <t>Baseplate_Steel</t>
        </is>
      </c>
      <c r="M887" s="273" t="inlineStr">
        <is>
          <t>Steel</t>
        </is>
      </c>
      <c r="N887" t="inlineStr">
        <is>
          <t>213T</t>
        </is>
      </c>
      <c r="O887" t="inlineStr">
        <is>
          <t>:No Drip Pan:Standard Drip Pan:</t>
        </is>
      </c>
      <c r="P887" s="235" t="inlineStr">
        <is>
          <t>Woods_Sureflex</t>
        </is>
      </c>
      <c r="Q887" t="inlineStr">
        <is>
          <t>Woods 6S</t>
        </is>
      </c>
      <c r="R887" t="n">
        <v>96700788</v>
      </c>
      <c r="S887" s="233" t="inlineStr">
        <is>
          <t>B102424</t>
        </is>
      </c>
      <c r="T887" s="233" t="n">
        <v>1368</v>
      </c>
      <c r="U887" s="233" t="inlineStr">
        <is>
          <t>Priced</t>
        </is>
      </c>
      <c r="V887" s="273" t="inlineStr">
        <is>
          <t>LT028</t>
        </is>
      </c>
      <c r="W887" t="n">
        <v>70</v>
      </c>
    </row>
    <row r="888">
      <c r="B888" t="n">
        <v>1687</v>
      </c>
      <c r="C888">
        <f>IF(K888 = "BaseplateSteel","Y","N")</f>
        <v/>
      </c>
      <c r="D888">
        <f>OR(P888 = "Woods_Sureflex", P888 = "Falk_T10_Grid")</f>
        <v/>
      </c>
      <c r="E888">
        <f>IF(AND(C888="Y", D888=TRUE),"Y","N")</f>
        <v/>
      </c>
      <c r="F888" t="inlineStr">
        <is>
          <t>ConTab_BOM_KP_Baseplates_1687</t>
        </is>
      </c>
      <c r="G888">
        <f>IF(E888="Y",F888,"")</f>
        <v/>
      </c>
      <c r="H888" s="87" t="inlineStr">
        <is>
          <t>6012-1_2-KP</t>
        </is>
      </c>
      <c r="I888" s="87" t="n"/>
      <c r="J888" s="87" t="n"/>
      <c r="K888" s="273" t="inlineStr">
        <is>
          <t>BaseplateSteel</t>
        </is>
      </c>
      <c r="L888" s="273" t="inlineStr">
        <is>
          <t>Baseplate_Steel</t>
        </is>
      </c>
      <c r="M888" s="273" t="inlineStr">
        <is>
          <t>Steel</t>
        </is>
      </c>
      <c r="N888" t="inlineStr">
        <is>
          <t>215T</t>
        </is>
      </c>
      <c r="O888" t="inlineStr">
        <is>
          <t>:No Drip Pan:Standard Drip Pan:</t>
        </is>
      </c>
      <c r="P888" s="235" t="inlineStr">
        <is>
          <t>Woods_Sureflex</t>
        </is>
      </c>
      <c r="Q888" t="inlineStr">
        <is>
          <t>Woods 6S</t>
        </is>
      </c>
      <c r="R888" t="n">
        <v>96700788</v>
      </c>
      <c r="S888" s="233" t="inlineStr">
        <is>
          <t>B102424</t>
        </is>
      </c>
      <c r="T888" s="233" t="n">
        <v>1368</v>
      </c>
      <c r="U888" s="233" t="inlineStr">
        <is>
          <t>Priced</t>
        </is>
      </c>
      <c r="V888" s="273" t="inlineStr">
        <is>
          <t>LT028</t>
        </is>
      </c>
      <c r="W888" t="n">
        <v>70</v>
      </c>
    </row>
    <row r="889">
      <c r="B889" t="n">
        <v>1688</v>
      </c>
      <c r="C889">
        <f>IF(K889 = "BaseplateSteel","Y","N")</f>
        <v/>
      </c>
      <c r="D889">
        <f>OR(P889 = "Woods_Sureflex", P889 = "Falk_T10_Grid")</f>
        <v/>
      </c>
      <c r="E889">
        <f>IF(AND(C889="Y", D889=TRUE),"Y","N")</f>
        <v/>
      </c>
      <c r="F889" t="inlineStr">
        <is>
          <t>ConTab_BOM_KP_Baseplates_1688</t>
        </is>
      </c>
      <c r="G889">
        <f>IF(E889="Y",F889,"")</f>
        <v/>
      </c>
      <c r="H889" s="87" t="inlineStr">
        <is>
          <t>6012-1_2-KP</t>
        </is>
      </c>
      <c r="I889" s="87" t="n"/>
      <c r="J889" s="87" t="n"/>
      <c r="K889" s="273" t="inlineStr">
        <is>
          <t>BaseplateSteel</t>
        </is>
      </c>
      <c r="L889" s="273" t="inlineStr">
        <is>
          <t>Baseplate_Steel</t>
        </is>
      </c>
      <c r="M889" s="273" t="inlineStr">
        <is>
          <t>Steel</t>
        </is>
      </c>
      <c r="N889" t="inlineStr">
        <is>
          <t>254T</t>
        </is>
      </c>
      <c r="O889" t="inlineStr">
        <is>
          <t>:No Drip Pan:Standard Drip Pan:</t>
        </is>
      </c>
      <c r="P889" s="235" t="inlineStr">
        <is>
          <t>Woods_Sureflex</t>
        </is>
      </c>
      <c r="Q889" t="inlineStr">
        <is>
          <t>Woods 8S</t>
        </is>
      </c>
      <c r="R889" t="n">
        <v>96700789</v>
      </c>
      <c r="S889" s="233" t="inlineStr">
        <is>
          <t>B102425</t>
        </is>
      </c>
      <c r="T889" s="233" t="n">
        <v>1440</v>
      </c>
      <c r="U889" s="233" t="inlineStr">
        <is>
          <t>Priced</t>
        </is>
      </c>
      <c r="V889" s="273" t="inlineStr">
        <is>
          <t>LT028</t>
        </is>
      </c>
      <c r="W889" t="n">
        <v>135</v>
      </c>
    </row>
    <row r="890">
      <c r="B890" t="n">
        <v>1689</v>
      </c>
      <c r="C890">
        <f>IF(K890 = "BaseplateSteel","Y","N")</f>
        <v/>
      </c>
      <c r="D890">
        <f>OR(P890 = "Woods_Sureflex", P890 = "Falk_T10_Grid")</f>
        <v/>
      </c>
      <c r="E890">
        <f>IF(AND(C890="Y", D890=TRUE),"Y","N")</f>
        <v/>
      </c>
      <c r="F890" t="inlineStr">
        <is>
          <t>ConTab_BOM_KP_Baseplates_1689</t>
        </is>
      </c>
      <c r="G890">
        <f>IF(E890="Y",F890,"")</f>
        <v/>
      </c>
      <c r="H890" s="87" t="inlineStr">
        <is>
          <t>6012-1_2-KP</t>
        </is>
      </c>
      <c r="I890" s="87" t="n"/>
      <c r="J890" s="87" t="n"/>
      <c r="K890" s="273" t="inlineStr">
        <is>
          <t>BaseplateSteel</t>
        </is>
      </c>
      <c r="L890" s="273" t="inlineStr">
        <is>
          <t>Baseplate_Steel</t>
        </is>
      </c>
      <c r="M890" s="273" t="inlineStr">
        <is>
          <t>Steel</t>
        </is>
      </c>
      <c r="N890" t="inlineStr">
        <is>
          <t>256T</t>
        </is>
      </c>
      <c r="O890" t="inlineStr">
        <is>
          <t>:No Drip Pan:Standard Drip Pan:</t>
        </is>
      </c>
      <c r="P890" s="235" t="inlineStr">
        <is>
          <t>Woods_Sureflex</t>
        </is>
      </c>
      <c r="Q890" t="inlineStr">
        <is>
          <t>Woods 8S</t>
        </is>
      </c>
      <c r="R890" t="n">
        <v>96700789</v>
      </c>
      <c r="S890" s="233" t="inlineStr">
        <is>
          <t>B102425</t>
        </is>
      </c>
      <c r="T890" s="233" t="n">
        <v>1440</v>
      </c>
      <c r="U890" s="233" t="inlineStr">
        <is>
          <t>Priced</t>
        </is>
      </c>
      <c r="V890" s="273" t="inlineStr">
        <is>
          <t>LT028</t>
        </is>
      </c>
      <c r="W890" t="n">
        <v>135</v>
      </c>
    </row>
    <row r="891">
      <c r="B891" t="n">
        <v>1690</v>
      </c>
      <c r="C891">
        <f>IF(K891 = "BaseplateSteel","Y","N")</f>
        <v/>
      </c>
      <c r="D891">
        <f>OR(P891 = "Woods_Sureflex", P891 = "Falk_T10_Grid")</f>
        <v/>
      </c>
      <c r="E891">
        <f>IF(AND(C891="Y", D891=TRUE),"Y","N")</f>
        <v/>
      </c>
      <c r="F891" t="inlineStr">
        <is>
          <t>ConTab_BOM_KP_Baseplates_1690</t>
        </is>
      </c>
      <c r="G891">
        <f>IF(E891="Y",F891,"")</f>
        <v/>
      </c>
      <c r="H891" s="87" t="inlineStr">
        <is>
          <t>6012-1_2-KP</t>
        </is>
      </c>
      <c r="I891" s="87" t="n"/>
      <c r="J891" s="87" t="n"/>
      <c r="K891" s="273" t="inlineStr">
        <is>
          <t>BaseplateSteel</t>
        </is>
      </c>
      <c r="L891" s="273" t="inlineStr">
        <is>
          <t>Baseplate_Steel</t>
        </is>
      </c>
      <c r="M891" s="273" t="inlineStr">
        <is>
          <t>Steel</t>
        </is>
      </c>
      <c r="N891" t="inlineStr">
        <is>
          <t>284T</t>
        </is>
      </c>
      <c r="O891" t="inlineStr">
        <is>
          <t>:No Drip Pan:Standard Drip Pan:</t>
        </is>
      </c>
      <c r="P891" s="235" t="inlineStr">
        <is>
          <t>Woods_Sureflex</t>
        </is>
      </c>
      <c r="Q891" t="inlineStr">
        <is>
          <t>Woods 9S</t>
        </is>
      </c>
      <c r="R891" t="n">
        <v>96700790</v>
      </c>
      <c r="S891" s="233" t="inlineStr">
        <is>
          <t>B102426</t>
        </is>
      </c>
      <c r="T891" s="233" t="n">
        <v>1574</v>
      </c>
      <c r="U891" s="233" t="inlineStr">
        <is>
          <t>Priced</t>
        </is>
      </c>
      <c r="V891" s="273" t="inlineStr">
        <is>
          <t>LT028</t>
        </is>
      </c>
      <c r="W891" t="n">
        <v>200</v>
      </c>
    </row>
    <row r="892">
      <c r="B892" t="n">
        <v>1691</v>
      </c>
      <c r="C892">
        <f>IF(K892 = "BaseplateSteel","Y","N")</f>
        <v/>
      </c>
      <c r="D892">
        <f>OR(P892 = "Woods_Sureflex", P892 = "Falk_T10_Grid")</f>
        <v/>
      </c>
      <c r="E892">
        <f>IF(AND(C892="Y", D892=TRUE),"Y","N")</f>
        <v/>
      </c>
      <c r="F892" t="inlineStr">
        <is>
          <t>ConTab_BOM_KP_Baseplates_1691</t>
        </is>
      </c>
      <c r="G892">
        <f>IF(E892="Y",F892,"")</f>
        <v/>
      </c>
      <c r="H892" s="87" t="inlineStr">
        <is>
          <t>6012-1_2-KP</t>
        </is>
      </c>
      <c r="I892" s="87" t="n"/>
      <c r="J892" s="87" t="n"/>
      <c r="K892" s="273" t="inlineStr">
        <is>
          <t>BaseplateSteel</t>
        </is>
      </c>
      <c r="L892" s="273" t="inlineStr">
        <is>
          <t>Baseplate_Steel</t>
        </is>
      </c>
      <c r="M892" s="273" t="inlineStr">
        <is>
          <t>Steel</t>
        </is>
      </c>
      <c r="N892" t="inlineStr">
        <is>
          <t>286T</t>
        </is>
      </c>
      <c r="O892" t="inlineStr">
        <is>
          <t>:No Drip Pan:Standard Drip Pan:</t>
        </is>
      </c>
      <c r="P892" s="235" t="inlineStr">
        <is>
          <t>Woods_Sureflex</t>
        </is>
      </c>
      <c r="Q892" t="inlineStr">
        <is>
          <t>Woods 9S</t>
        </is>
      </c>
      <c r="R892" t="n">
        <v>96700790</v>
      </c>
      <c r="S892" s="233" t="inlineStr">
        <is>
          <t>B102426</t>
        </is>
      </c>
      <c r="T892" s="233" t="n">
        <v>1574</v>
      </c>
      <c r="U892" s="233" t="inlineStr">
        <is>
          <t>Priced</t>
        </is>
      </c>
      <c r="V892" s="273" t="inlineStr">
        <is>
          <t>LT028</t>
        </is>
      </c>
      <c r="W892" t="n">
        <v>200</v>
      </c>
    </row>
    <row r="893">
      <c r="B893" t="n">
        <v>1692</v>
      </c>
      <c r="C893">
        <f>IF(K893 = "BaseplateSteel","Y","N")</f>
        <v/>
      </c>
      <c r="D893">
        <f>OR(P893 = "Woods_Sureflex", P893 = "Falk_T10_Grid")</f>
        <v/>
      </c>
      <c r="E893">
        <f>IF(AND(C893="Y", D893=TRUE),"Y","N")</f>
        <v/>
      </c>
      <c r="F893" t="inlineStr">
        <is>
          <t>ConTab_BOM_KP_Baseplates_1692</t>
        </is>
      </c>
      <c r="G893">
        <f>IF(E893="Y",F893,"")</f>
        <v/>
      </c>
      <c r="H893" s="87" t="inlineStr">
        <is>
          <t>6012-1_2-KP</t>
        </is>
      </c>
      <c r="I893" s="87" t="n"/>
      <c r="J893" s="87" t="n"/>
      <c r="K893" s="273" t="inlineStr">
        <is>
          <t>BaseplateSteel</t>
        </is>
      </c>
      <c r="L893" s="273" t="inlineStr">
        <is>
          <t>Baseplate_Steel</t>
        </is>
      </c>
      <c r="M893" s="273" t="inlineStr">
        <is>
          <t>Steel</t>
        </is>
      </c>
      <c r="N893" t="inlineStr">
        <is>
          <t>324T</t>
        </is>
      </c>
      <c r="O893" t="inlineStr">
        <is>
          <t>:No Drip Pan:Standard Drip Pan:</t>
        </is>
      </c>
      <c r="P893" s="235" t="inlineStr">
        <is>
          <t>Woods_Sureflex</t>
        </is>
      </c>
      <c r="Q893" t="inlineStr">
        <is>
          <t>Woods 10S</t>
        </is>
      </c>
      <c r="R893" t="n">
        <v>96700791</v>
      </c>
      <c r="S893" s="233" t="inlineStr">
        <is>
          <t>B102427</t>
        </is>
      </c>
      <c r="T893" s="233" t="n">
        <v>1712</v>
      </c>
      <c r="U893" s="233" t="inlineStr">
        <is>
          <t>Priced</t>
        </is>
      </c>
      <c r="V893" s="273" t="inlineStr">
        <is>
          <t>LT028</t>
        </is>
      </c>
      <c r="W893" t="n">
        <v>240</v>
      </c>
    </row>
    <row r="894">
      <c r="B894" t="n">
        <v>1693</v>
      </c>
      <c r="C894">
        <f>IF(K894 = "BaseplateSteel","Y","N")</f>
        <v/>
      </c>
      <c r="D894">
        <f>OR(P894 = "Woods_Sureflex", P894 = "Falk_T10_Grid")</f>
        <v/>
      </c>
      <c r="E894">
        <f>IF(AND(C894="Y", D894=TRUE),"Y","N")</f>
        <v/>
      </c>
      <c r="F894" t="inlineStr">
        <is>
          <t>ConTab_BOM_KP_Baseplates_1693</t>
        </is>
      </c>
      <c r="G894">
        <f>IF(E894="Y",F894,"")</f>
        <v/>
      </c>
      <c r="H894" s="87" t="inlineStr">
        <is>
          <t>6012-1_2-KP</t>
        </is>
      </c>
      <c r="I894" s="87" t="n"/>
      <c r="J894" s="87" t="n"/>
      <c r="K894" s="273" t="inlineStr">
        <is>
          <t>BaseplateSteel</t>
        </is>
      </c>
      <c r="L894" s="273" t="inlineStr">
        <is>
          <t>Baseplate_Steel</t>
        </is>
      </c>
      <c r="M894" s="273" t="inlineStr">
        <is>
          <t>Steel</t>
        </is>
      </c>
      <c r="N894" t="inlineStr">
        <is>
          <t>326T</t>
        </is>
      </c>
      <c r="O894" t="inlineStr">
        <is>
          <t>:No Drip Pan:Standard Drip Pan:</t>
        </is>
      </c>
      <c r="P894" s="235" t="inlineStr">
        <is>
          <t>Woods_Sureflex</t>
        </is>
      </c>
      <c r="Q894" t="inlineStr">
        <is>
          <t>Woods 10S</t>
        </is>
      </c>
      <c r="R894" t="n">
        <v>96700791</v>
      </c>
      <c r="S894" s="233" t="inlineStr">
        <is>
          <t>B102427</t>
        </is>
      </c>
      <c r="T894" s="233" t="n">
        <v>1712</v>
      </c>
      <c r="U894" s="233" t="inlineStr">
        <is>
          <t>Priced</t>
        </is>
      </c>
      <c r="V894" s="273" t="inlineStr">
        <is>
          <t>LT028</t>
        </is>
      </c>
      <c r="W894" t="n">
        <v>240</v>
      </c>
    </row>
    <row r="895">
      <c r="B895" t="n">
        <v>1694</v>
      </c>
      <c r="C895">
        <f>IF(K895 = "BaseplateSteel","Y","N")</f>
        <v/>
      </c>
      <c r="D895">
        <f>OR(P895 = "Woods_Sureflex", P895 = "Falk_T10_Grid")</f>
        <v/>
      </c>
      <c r="E895">
        <f>IF(AND(C895="Y", D895=TRUE),"Y","N")</f>
        <v/>
      </c>
      <c r="F895" t="inlineStr">
        <is>
          <t>ConTab_BOM_KP_Baseplates_1694</t>
        </is>
      </c>
      <c r="G895">
        <f>IF(E895="Y",F895,"")</f>
        <v/>
      </c>
      <c r="H895" s="87" t="inlineStr">
        <is>
          <t>6012-1_2-KP</t>
        </is>
      </c>
      <c r="I895" s="87" t="n"/>
      <c r="J895" s="87" t="n"/>
      <c r="K895" s="273" t="inlineStr">
        <is>
          <t>BaseplateSteel</t>
        </is>
      </c>
      <c r="L895" s="273" t="inlineStr">
        <is>
          <t>Baseplate_Steel</t>
        </is>
      </c>
      <c r="M895" s="273" t="inlineStr">
        <is>
          <t>Steel</t>
        </is>
      </c>
      <c r="N895" t="inlineStr">
        <is>
          <t>364T</t>
        </is>
      </c>
      <c r="O895" t="inlineStr">
        <is>
          <t>:No Drip Pan:Standard Drip Pan:</t>
        </is>
      </c>
      <c r="P895" s="235" t="inlineStr">
        <is>
          <t>Woods_Sureflex</t>
        </is>
      </c>
      <c r="Q895" t="inlineStr">
        <is>
          <t>Woods 11S</t>
        </is>
      </c>
      <c r="R895" t="n">
        <v>96700792</v>
      </c>
      <c r="S895" s="233" t="inlineStr">
        <is>
          <t>B102428</t>
        </is>
      </c>
      <c r="T895" s="233" t="n">
        <v>1847</v>
      </c>
      <c r="U895" s="233" t="inlineStr">
        <is>
          <t>Priced</t>
        </is>
      </c>
      <c r="V895" s="273" t="inlineStr">
        <is>
          <t>LT028</t>
        </is>
      </c>
      <c r="W895" t="n">
        <v>265</v>
      </c>
    </row>
    <row r="896">
      <c r="B896" t="n">
        <v>1695</v>
      </c>
      <c r="C896">
        <f>IF(K896 = "BaseplateSteel","Y","N")</f>
        <v/>
      </c>
      <c r="D896">
        <f>OR(P896 = "Woods_Sureflex", P896 = "Falk_T10_Grid")</f>
        <v/>
      </c>
      <c r="E896">
        <f>IF(AND(C896="Y", D896=TRUE),"Y","N")</f>
        <v/>
      </c>
      <c r="F896" t="inlineStr">
        <is>
          <t>ConTab_BOM_KP_Baseplates_1695</t>
        </is>
      </c>
      <c r="G896">
        <f>IF(E896="Y",F896,"")</f>
        <v/>
      </c>
      <c r="H896" s="87" t="inlineStr">
        <is>
          <t>6012-1_2-KP</t>
        </is>
      </c>
      <c r="I896" s="87" t="n"/>
      <c r="J896" s="87" t="n"/>
      <c r="K896" s="273" t="inlineStr">
        <is>
          <t>BaseplateSteel</t>
        </is>
      </c>
      <c r="L896" s="273" t="inlineStr">
        <is>
          <t>Baseplate_Steel</t>
        </is>
      </c>
      <c r="M896" s="273" t="inlineStr">
        <is>
          <t>Steel</t>
        </is>
      </c>
      <c r="N896" t="inlineStr">
        <is>
          <t>365T</t>
        </is>
      </c>
      <c r="O896" t="inlineStr">
        <is>
          <t>:No Drip Pan:Standard Drip Pan:</t>
        </is>
      </c>
      <c r="P896" s="235" t="inlineStr">
        <is>
          <t>Woods_Sureflex</t>
        </is>
      </c>
      <c r="Q896" t="inlineStr">
        <is>
          <t>Woods 11S</t>
        </is>
      </c>
      <c r="R896" t="n">
        <v>96700792</v>
      </c>
      <c r="S896" s="233" t="inlineStr">
        <is>
          <t>B102428</t>
        </is>
      </c>
      <c r="T896" s="233" t="n">
        <v>1847</v>
      </c>
      <c r="U896" s="233" t="inlineStr">
        <is>
          <t>Priced</t>
        </is>
      </c>
      <c r="V896" s="273" t="inlineStr">
        <is>
          <t>LT028</t>
        </is>
      </c>
      <c r="W896" t="n">
        <v>265</v>
      </c>
    </row>
    <row r="897">
      <c r="B897" t="n">
        <v>1696</v>
      </c>
      <c r="C897">
        <f>IF(K897 = "BaseplateSteel","Y","N")</f>
        <v/>
      </c>
      <c r="D897">
        <f>OR(P897 = "Woods_Sureflex", P897 = "Falk_T10_Grid")</f>
        <v/>
      </c>
      <c r="E897">
        <f>IF(AND(C897="Y", D897=TRUE),"Y","N")</f>
        <v/>
      </c>
      <c r="F897" t="inlineStr">
        <is>
          <t>ConTab_BOM_KP_Baseplates_1696</t>
        </is>
      </c>
      <c r="G897">
        <f>IF(E897="Y",F897,"")</f>
        <v/>
      </c>
      <c r="H897" s="87" t="inlineStr">
        <is>
          <t>6012-1_2-KP</t>
        </is>
      </c>
      <c r="I897" s="87" t="n"/>
      <c r="J897" s="87" t="n"/>
      <c r="K897" s="273" t="inlineStr">
        <is>
          <t>BaseplateSteel</t>
        </is>
      </c>
      <c r="L897" s="273" t="inlineStr">
        <is>
          <t>Baseplate_Steel</t>
        </is>
      </c>
      <c r="M897" s="273" t="inlineStr">
        <is>
          <t>Steel</t>
        </is>
      </c>
      <c r="N897" t="inlineStr">
        <is>
          <t>213T</t>
        </is>
      </c>
      <c r="O897" t="inlineStr">
        <is>
          <t>:No Drip Pan:Standard Drip Pan:</t>
        </is>
      </c>
      <c r="P897" s="235" t="inlineStr">
        <is>
          <t>Falk_T10_Grid</t>
        </is>
      </c>
      <c r="Q897" t="inlineStr">
        <is>
          <t>Falk 1040T10</t>
        </is>
      </c>
      <c r="R897" t="n">
        <v>96700793</v>
      </c>
      <c r="S897" s="233" t="inlineStr">
        <is>
          <t>B102429</t>
        </is>
      </c>
      <c r="T897" s="233" t="n">
        <v>1368</v>
      </c>
      <c r="U897" s="233" t="inlineStr">
        <is>
          <t>Priced</t>
        </is>
      </c>
      <c r="V897" s="273" t="inlineStr">
        <is>
          <t>LT028</t>
        </is>
      </c>
      <c r="W897" t="n">
        <v>70</v>
      </c>
    </row>
    <row r="898">
      <c r="B898" t="n">
        <v>1697</v>
      </c>
      <c r="C898">
        <f>IF(K898 = "BaseplateSteel","Y","N")</f>
        <v/>
      </c>
      <c r="D898">
        <f>OR(P898 = "Woods_Sureflex", P898 = "Falk_T10_Grid")</f>
        <v/>
      </c>
      <c r="E898">
        <f>IF(AND(C898="Y", D898=TRUE),"Y","N")</f>
        <v/>
      </c>
      <c r="F898" t="inlineStr">
        <is>
          <t>ConTab_BOM_KP_Baseplates_1697</t>
        </is>
      </c>
      <c r="G898">
        <f>IF(E898="Y",F898,"")</f>
        <v/>
      </c>
      <c r="H898" s="87" t="inlineStr">
        <is>
          <t>6012-1_2-KP</t>
        </is>
      </c>
      <c r="I898" s="87" t="n"/>
      <c r="J898" s="87" t="n"/>
      <c r="K898" s="273" t="inlineStr">
        <is>
          <t>BaseplateSteel</t>
        </is>
      </c>
      <c r="L898" s="273" t="inlineStr">
        <is>
          <t>Baseplate_Steel</t>
        </is>
      </c>
      <c r="M898" s="273" t="inlineStr">
        <is>
          <t>Steel</t>
        </is>
      </c>
      <c r="N898" t="inlineStr">
        <is>
          <t>215T</t>
        </is>
      </c>
      <c r="O898" t="inlineStr">
        <is>
          <t>:No Drip Pan:Standard Drip Pan:</t>
        </is>
      </c>
      <c r="P898" s="235" t="inlineStr">
        <is>
          <t>Falk_T10_Grid</t>
        </is>
      </c>
      <c r="Q898" t="inlineStr">
        <is>
          <t>Falk 1040T10</t>
        </is>
      </c>
      <c r="R898" t="n">
        <v>96700793</v>
      </c>
      <c r="S898" s="233" t="inlineStr">
        <is>
          <t>B102429</t>
        </is>
      </c>
      <c r="T898" s="233" t="n">
        <v>1368</v>
      </c>
      <c r="U898" s="233" t="inlineStr">
        <is>
          <t>Priced</t>
        </is>
      </c>
      <c r="V898" s="273" t="inlineStr">
        <is>
          <t>LT028</t>
        </is>
      </c>
      <c r="W898" t="n">
        <v>70</v>
      </c>
    </row>
    <row r="899">
      <c r="B899" t="n">
        <v>1698</v>
      </c>
      <c r="C899">
        <f>IF(K899 = "BaseplateSteel","Y","N")</f>
        <v/>
      </c>
      <c r="D899">
        <f>OR(P899 = "Woods_Sureflex", P899 = "Falk_T10_Grid")</f>
        <v/>
      </c>
      <c r="E899">
        <f>IF(AND(C899="Y", D899=TRUE),"Y","N")</f>
        <v/>
      </c>
      <c r="F899" t="inlineStr">
        <is>
          <t>ConTab_BOM_KP_Baseplates_1698</t>
        </is>
      </c>
      <c r="G899">
        <f>IF(E899="Y",F899,"")</f>
        <v/>
      </c>
      <c r="H899" s="87" t="inlineStr">
        <is>
          <t>6012-1_2-KP</t>
        </is>
      </c>
      <c r="I899" s="87" t="n"/>
      <c r="J899" s="87" t="n"/>
      <c r="K899" s="273" t="inlineStr">
        <is>
          <t>BaseplateSteel</t>
        </is>
      </c>
      <c r="L899" s="273" t="inlineStr">
        <is>
          <t>Baseplate_Steel</t>
        </is>
      </c>
      <c r="M899" s="273" t="inlineStr">
        <is>
          <t>Steel</t>
        </is>
      </c>
      <c r="N899" t="inlineStr">
        <is>
          <t>254T</t>
        </is>
      </c>
      <c r="O899" t="inlineStr">
        <is>
          <t>:No Drip Pan:Standard Drip Pan:</t>
        </is>
      </c>
      <c r="P899" s="235" t="inlineStr">
        <is>
          <t>Falk_T10_Grid</t>
        </is>
      </c>
      <c r="Q899" t="inlineStr">
        <is>
          <t>Falk 1040T10</t>
        </is>
      </c>
      <c r="R899" t="n">
        <v>96700794</v>
      </c>
      <c r="S899" s="233" t="inlineStr">
        <is>
          <t>B102430</t>
        </is>
      </c>
      <c r="T899" s="233" t="n">
        <v>1440</v>
      </c>
      <c r="U899" s="233" t="inlineStr">
        <is>
          <t>Priced</t>
        </is>
      </c>
      <c r="V899" s="273" t="inlineStr">
        <is>
          <t>LT028</t>
        </is>
      </c>
      <c r="W899" t="n">
        <v>135</v>
      </c>
    </row>
    <row r="900">
      <c r="B900" t="n">
        <v>1699</v>
      </c>
      <c r="C900">
        <f>IF(K900 = "BaseplateSteel","Y","N")</f>
        <v/>
      </c>
      <c r="D900">
        <f>OR(P900 = "Woods_Sureflex", P900 = "Falk_T10_Grid")</f>
        <v/>
      </c>
      <c r="E900">
        <f>IF(AND(C900="Y", D900=TRUE),"Y","N")</f>
        <v/>
      </c>
      <c r="F900" t="inlineStr">
        <is>
          <t>ConTab_BOM_KP_Baseplates_1699</t>
        </is>
      </c>
      <c r="G900">
        <f>IF(E900="Y",F900,"")</f>
        <v/>
      </c>
      <c r="H900" s="87" t="inlineStr">
        <is>
          <t>6012-1_2-KP</t>
        </is>
      </c>
      <c r="I900" s="87" t="n"/>
      <c r="J900" s="87" t="n"/>
      <c r="K900" s="273" t="inlineStr">
        <is>
          <t>BaseplateSteel</t>
        </is>
      </c>
      <c r="L900" s="273" t="inlineStr">
        <is>
          <t>Baseplate_Steel</t>
        </is>
      </c>
      <c r="M900" s="273" t="inlineStr">
        <is>
          <t>Steel</t>
        </is>
      </c>
      <c r="N900" t="inlineStr">
        <is>
          <t>256T</t>
        </is>
      </c>
      <c r="O900" t="inlineStr">
        <is>
          <t>:No Drip Pan:Standard Drip Pan:</t>
        </is>
      </c>
      <c r="P900" s="235" t="inlineStr">
        <is>
          <t>Falk_T10_Grid</t>
        </is>
      </c>
      <c r="Q900" t="inlineStr">
        <is>
          <t>Falk 1040T10</t>
        </is>
      </c>
      <c r="R900" t="n">
        <v>96700794</v>
      </c>
      <c r="S900" s="233" t="inlineStr">
        <is>
          <t>B102430</t>
        </is>
      </c>
      <c r="T900" s="233" t="n">
        <v>1440</v>
      </c>
      <c r="U900" s="233" t="inlineStr">
        <is>
          <t>Priced</t>
        </is>
      </c>
      <c r="V900" s="273" t="inlineStr">
        <is>
          <t>LT028</t>
        </is>
      </c>
      <c r="W900" t="n">
        <v>135</v>
      </c>
    </row>
    <row r="901">
      <c r="B901" t="n">
        <v>1700</v>
      </c>
      <c r="C901">
        <f>IF(K901 = "BaseplateSteel","Y","N")</f>
        <v/>
      </c>
      <c r="D901">
        <f>OR(P901 = "Woods_Sureflex", P901 = "Falk_T10_Grid")</f>
        <v/>
      </c>
      <c r="E901">
        <f>IF(AND(C901="Y", D901=TRUE),"Y","N")</f>
        <v/>
      </c>
      <c r="F901" t="inlineStr">
        <is>
          <t>ConTab_BOM_KP_Baseplates_1700</t>
        </is>
      </c>
      <c r="G901">
        <f>IF(E901="Y",F901,"")</f>
        <v/>
      </c>
      <c r="H901" s="87" t="inlineStr">
        <is>
          <t>6012-1_2-KP</t>
        </is>
      </c>
      <c r="I901" s="87" t="n"/>
      <c r="J901" s="87" t="n"/>
      <c r="K901" s="273" t="inlineStr">
        <is>
          <t>BaseplateSteel</t>
        </is>
      </c>
      <c r="L901" s="273" t="inlineStr">
        <is>
          <t>Baseplate_Steel</t>
        </is>
      </c>
      <c r="M901" s="273" t="inlineStr">
        <is>
          <t>Steel</t>
        </is>
      </c>
      <c r="N901" t="inlineStr">
        <is>
          <t>284T</t>
        </is>
      </c>
      <c r="O901" t="inlineStr">
        <is>
          <t>:No Drip Pan:Standard Drip Pan:</t>
        </is>
      </c>
      <c r="P901" s="235" t="inlineStr">
        <is>
          <t>Falk_T10_Grid</t>
        </is>
      </c>
      <c r="Q901" t="inlineStr">
        <is>
          <t>Falk 1050T10</t>
        </is>
      </c>
      <c r="R901" t="n">
        <v>96700795</v>
      </c>
      <c r="S901" s="233" t="inlineStr">
        <is>
          <t>B102431</t>
        </is>
      </c>
      <c r="T901" s="233" t="n">
        <v>1574</v>
      </c>
      <c r="U901" s="233" t="inlineStr">
        <is>
          <t>Priced</t>
        </is>
      </c>
      <c r="V901" s="273" t="inlineStr">
        <is>
          <t>LT028</t>
        </is>
      </c>
      <c r="W901" t="n">
        <v>200</v>
      </c>
    </row>
    <row r="902">
      <c r="B902" t="n">
        <v>1701</v>
      </c>
      <c r="C902">
        <f>IF(K902 = "BaseplateSteel","Y","N")</f>
        <v/>
      </c>
      <c r="D902">
        <f>OR(P902 = "Woods_Sureflex", P902 = "Falk_T10_Grid")</f>
        <v/>
      </c>
      <c r="E902">
        <f>IF(AND(C902="Y", D902=TRUE),"Y","N")</f>
        <v/>
      </c>
      <c r="F902" t="inlineStr">
        <is>
          <t>ConTab_BOM_KP_Baseplates_1701</t>
        </is>
      </c>
      <c r="G902">
        <f>IF(E902="Y",F902,"")</f>
        <v/>
      </c>
      <c r="H902" s="87" t="inlineStr">
        <is>
          <t>6012-1_2-KP</t>
        </is>
      </c>
      <c r="I902" s="87" t="n"/>
      <c r="J902" s="87" t="n"/>
      <c r="K902" s="273" t="inlineStr">
        <is>
          <t>BaseplateSteel</t>
        </is>
      </c>
      <c r="L902" s="273" t="inlineStr">
        <is>
          <t>Baseplate_Steel</t>
        </is>
      </c>
      <c r="M902" s="273" t="inlineStr">
        <is>
          <t>Steel</t>
        </is>
      </c>
      <c r="N902" t="inlineStr">
        <is>
          <t>286T</t>
        </is>
      </c>
      <c r="O902" t="inlineStr">
        <is>
          <t>:No Drip Pan:Standard Drip Pan:</t>
        </is>
      </c>
      <c r="P902" s="235" t="inlineStr">
        <is>
          <t>Falk_T10_Grid</t>
        </is>
      </c>
      <c r="Q902" t="inlineStr">
        <is>
          <t>Falk 1050T10</t>
        </is>
      </c>
      <c r="R902" t="n">
        <v>96700795</v>
      </c>
      <c r="S902" s="233" t="inlineStr">
        <is>
          <t>B102431</t>
        </is>
      </c>
      <c r="T902" s="233" t="n">
        <v>1574</v>
      </c>
      <c r="U902" s="233" t="inlineStr">
        <is>
          <t>Priced</t>
        </is>
      </c>
      <c r="V902" s="273" t="inlineStr">
        <is>
          <t>LT028</t>
        </is>
      </c>
      <c r="W902" t="n">
        <v>200</v>
      </c>
    </row>
    <row r="903">
      <c r="B903" t="n">
        <v>1702</v>
      </c>
      <c r="C903">
        <f>IF(K903 = "BaseplateSteel","Y","N")</f>
        <v/>
      </c>
      <c r="D903">
        <f>OR(P903 = "Woods_Sureflex", P903 = "Falk_T10_Grid")</f>
        <v/>
      </c>
      <c r="E903">
        <f>IF(AND(C903="Y", D903=TRUE),"Y","N")</f>
        <v/>
      </c>
      <c r="F903" t="inlineStr">
        <is>
          <t>ConTab_BOM_KP_Baseplates_1702</t>
        </is>
      </c>
      <c r="G903">
        <f>IF(E903="Y",F903,"")</f>
        <v/>
      </c>
      <c r="H903" s="87" t="inlineStr">
        <is>
          <t>6012-1_2-KP</t>
        </is>
      </c>
      <c r="I903" s="87" t="n"/>
      <c r="J903" s="87" t="n"/>
      <c r="K903" s="273" t="inlineStr">
        <is>
          <t>BaseplateSteel</t>
        </is>
      </c>
      <c r="L903" s="273" t="inlineStr">
        <is>
          <t>Baseplate_Steel</t>
        </is>
      </c>
      <c r="M903" s="273" t="inlineStr">
        <is>
          <t>Steel</t>
        </is>
      </c>
      <c r="N903" t="inlineStr">
        <is>
          <t>324T</t>
        </is>
      </c>
      <c r="O903" t="inlineStr">
        <is>
          <t>:No Drip Pan:Standard Drip Pan:</t>
        </is>
      </c>
      <c r="P903" s="235" t="inlineStr">
        <is>
          <t>Falk_T10_Grid</t>
        </is>
      </c>
      <c r="Q903" t="inlineStr">
        <is>
          <t>Falk 1060T10</t>
        </is>
      </c>
      <c r="R903" t="n">
        <v>96700796</v>
      </c>
      <c r="S903" s="233" t="inlineStr">
        <is>
          <t>B102432</t>
        </is>
      </c>
      <c r="T903" s="233" t="n">
        <v>1712</v>
      </c>
      <c r="U903" s="233" t="inlineStr">
        <is>
          <t>Priced</t>
        </is>
      </c>
      <c r="V903" s="273" t="inlineStr">
        <is>
          <t>LT028</t>
        </is>
      </c>
      <c r="W903" t="n">
        <v>240</v>
      </c>
    </row>
    <row r="904">
      <c r="B904" t="n">
        <v>1703</v>
      </c>
      <c r="C904">
        <f>IF(K904 = "BaseplateSteel","Y","N")</f>
        <v/>
      </c>
      <c r="D904">
        <f>OR(P904 = "Woods_Sureflex", P904 = "Falk_T10_Grid")</f>
        <v/>
      </c>
      <c r="E904">
        <f>IF(AND(C904="Y", D904=TRUE),"Y","N")</f>
        <v/>
      </c>
      <c r="F904" t="inlineStr">
        <is>
          <t>ConTab_BOM_KP_Baseplates_1703</t>
        </is>
      </c>
      <c r="G904">
        <f>IF(E904="Y",F904,"")</f>
        <v/>
      </c>
      <c r="H904" s="87" t="inlineStr">
        <is>
          <t>6012-1_2-KP</t>
        </is>
      </c>
      <c r="I904" s="87" t="n"/>
      <c r="J904" s="87" t="n"/>
      <c r="K904" s="273" t="inlineStr">
        <is>
          <t>BaseplateSteel</t>
        </is>
      </c>
      <c r="L904" s="273" t="inlineStr">
        <is>
          <t>Baseplate_Steel</t>
        </is>
      </c>
      <c r="M904" s="273" t="inlineStr">
        <is>
          <t>Steel</t>
        </is>
      </c>
      <c r="N904" t="inlineStr">
        <is>
          <t>326T</t>
        </is>
      </c>
      <c r="O904" t="inlineStr">
        <is>
          <t>:No Drip Pan:Standard Drip Pan:</t>
        </is>
      </c>
      <c r="P904" s="235" t="inlineStr">
        <is>
          <t>Falk_T10_Grid</t>
        </is>
      </c>
      <c r="Q904" t="inlineStr">
        <is>
          <t>Falk 1060T10</t>
        </is>
      </c>
      <c r="R904" t="n">
        <v>96700796</v>
      </c>
      <c r="S904" s="233" t="inlineStr">
        <is>
          <t>B102432</t>
        </is>
      </c>
      <c r="T904" s="233" t="n">
        <v>1712</v>
      </c>
      <c r="U904" s="233" t="inlineStr">
        <is>
          <t>Priced</t>
        </is>
      </c>
      <c r="V904" s="273" t="inlineStr">
        <is>
          <t>LT028</t>
        </is>
      </c>
      <c r="W904" t="n">
        <v>240</v>
      </c>
    </row>
    <row r="905">
      <c r="B905" t="n">
        <v>1704</v>
      </c>
      <c r="C905">
        <f>IF(K905 = "BaseplateSteel","Y","N")</f>
        <v/>
      </c>
      <c r="D905">
        <f>OR(P905 = "Woods_Sureflex", P905 = "Falk_T10_Grid")</f>
        <v/>
      </c>
      <c r="E905">
        <f>IF(AND(C905="Y", D905=TRUE),"Y","N")</f>
        <v/>
      </c>
      <c r="F905" t="inlineStr">
        <is>
          <t>ConTab_BOM_KP_Baseplates_1704</t>
        </is>
      </c>
      <c r="G905">
        <f>IF(E905="Y",F905,"")</f>
        <v/>
      </c>
      <c r="H905" s="87" t="inlineStr">
        <is>
          <t>6012-1_2-KP</t>
        </is>
      </c>
      <c r="I905" s="87" t="n"/>
      <c r="J905" s="87" t="n"/>
      <c r="K905" s="273" t="inlineStr">
        <is>
          <t>BaseplateSteel</t>
        </is>
      </c>
      <c r="L905" s="273" t="inlineStr">
        <is>
          <t>Baseplate_Steel</t>
        </is>
      </c>
      <c r="M905" s="273" t="inlineStr">
        <is>
          <t>Steel</t>
        </is>
      </c>
      <c r="N905" t="inlineStr">
        <is>
          <t>364T</t>
        </is>
      </c>
      <c r="O905" t="inlineStr">
        <is>
          <t>:No Drip Pan:Standard Drip Pan:</t>
        </is>
      </c>
      <c r="P905" s="235" t="inlineStr">
        <is>
          <t>Falk_T10_Grid</t>
        </is>
      </c>
      <c r="Q905" t="inlineStr">
        <is>
          <t>Falk 1070T10</t>
        </is>
      </c>
      <c r="R905" t="n">
        <v>96700796</v>
      </c>
      <c r="S905" s="233" t="inlineStr">
        <is>
          <t>B102433</t>
        </is>
      </c>
      <c r="T905" s="233" t="n">
        <v>1847</v>
      </c>
      <c r="U905" s="233" t="inlineStr">
        <is>
          <t>Priced</t>
        </is>
      </c>
      <c r="V905" s="273" t="inlineStr">
        <is>
          <t>LT028</t>
        </is>
      </c>
      <c r="W905" t="n">
        <v>265</v>
      </c>
    </row>
    <row r="906">
      <c r="B906" t="n">
        <v>1705</v>
      </c>
      <c r="C906">
        <f>IF(K906 = "BaseplateSteel","Y","N")</f>
        <v/>
      </c>
      <c r="D906">
        <f>OR(P906 = "Woods_Sureflex", P906 = "Falk_T10_Grid")</f>
        <v/>
      </c>
      <c r="E906">
        <f>IF(AND(C906="Y", D906=TRUE),"Y","N")</f>
        <v/>
      </c>
      <c r="F906" t="inlineStr">
        <is>
          <t>ConTab_BOM_KP_Baseplates_1705</t>
        </is>
      </c>
      <c r="G906">
        <f>IF(E906="Y",F906,"")</f>
        <v/>
      </c>
      <c r="H906" s="87" t="inlineStr">
        <is>
          <t>6012-1_2-KP</t>
        </is>
      </c>
      <c r="I906" s="87" t="n"/>
      <c r="J906" s="87" t="n"/>
      <c r="K906" s="273" t="inlineStr">
        <is>
          <t>BaseplateSteel</t>
        </is>
      </c>
      <c r="L906" s="273" t="inlineStr">
        <is>
          <t>Baseplate_Steel</t>
        </is>
      </c>
      <c r="M906" s="273" t="inlineStr">
        <is>
          <t>Steel</t>
        </is>
      </c>
      <c r="N906" t="inlineStr">
        <is>
          <t>365T</t>
        </is>
      </c>
      <c r="O906" t="inlineStr">
        <is>
          <t>:No Drip Pan:Standard Drip Pan:</t>
        </is>
      </c>
      <c r="P906" s="235" t="inlineStr">
        <is>
          <t>Falk_T10_Grid</t>
        </is>
      </c>
      <c r="Q906" t="inlineStr">
        <is>
          <t>Falk 1070T10</t>
        </is>
      </c>
      <c r="R906" t="n">
        <v>96700796</v>
      </c>
      <c r="S906" s="233" t="inlineStr">
        <is>
          <t>B102433</t>
        </is>
      </c>
      <c r="T906" s="233" t="n">
        <v>1847</v>
      </c>
      <c r="U906" s="233" t="inlineStr">
        <is>
          <t>Priced</t>
        </is>
      </c>
      <c r="V906" s="273" t="inlineStr">
        <is>
          <t>LT028</t>
        </is>
      </c>
      <c r="W906" t="n">
        <v>265</v>
      </c>
    </row>
    <row r="907">
      <c r="B907" t="n">
        <v>1706</v>
      </c>
      <c r="C907">
        <f>IF(K907 = "BaseplateSteel","Y","N")</f>
        <v/>
      </c>
      <c r="D907">
        <f>OR(P907 = "Woods_Sureflex", P907 = "Falk_T10_Grid")</f>
        <v/>
      </c>
      <c r="E907">
        <f>IF(AND(C907="Y", D907=TRUE),"Y","N")</f>
        <v/>
      </c>
      <c r="F907" t="inlineStr">
        <is>
          <t>ConTab_BOM_KP_Baseplates_1706</t>
        </is>
      </c>
      <c r="G907">
        <f>IF(E907="Y",F907,"")</f>
        <v/>
      </c>
      <c r="H907" s="87" t="inlineStr">
        <is>
          <t>6012-1_2-KP</t>
        </is>
      </c>
      <c r="I907" s="87" t="n"/>
      <c r="J907" s="87" t="n"/>
      <c r="K907" s="273" t="inlineStr">
        <is>
          <t>BaseplateSteel</t>
        </is>
      </c>
      <c r="L907" s="273" t="inlineStr">
        <is>
          <t>Baseplate_Steel</t>
        </is>
      </c>
      <c r="M907" s="273" t="inlineStr">
        <is>
          <t>Steel</t>
        </is>
      </c>
      <c r="N907" t="inlineStr">
        <is>
          <t>364TS</t>
        </is>
      </c>
      <c r="O907" t="inlineStr">
        <is>
          <t>:No Drip Pan:Standard Drip Pan:</t>
        </is>
      </c>
      <c r="P907" s="235" t="inlineStr">
        <is>
          <t>Falk_T10_Grid</t>
        </is>
      </c>
      <c r="Q907" t="inlineStr">
        <is>
          <t>Falk 1050T10</t>
        </is>
      </c>
      <c r="R907" t="n">
        <v>96700797</v>
      </c>
      <c r="S907" s="233" t="inlineStr">
        <is>
          <t>B102434</t>
        </is>
      </c>
      <c r="T907" s="233" t="n">
        <v>1776</v>
      </c>
      <c r="U907" s="233" t="inlineStr">
        <is>
          <t>Priced</t>
        </is>
      </c>
      <c r="V907" s="273" t="inlineStr">
        <is>
          <t>LT028</t>
        </is>
      </c>
      <c r="W907" t="n">
        <v>265</v>
      </c>
    </row>
    <row r="908">
      <c r="B908" t="n">
        <v>1707</v>
      </c>
      <c r="C908">
        <f>IF(K908 = "BaseplateSteel","Y","N")</f>
        <v/>
      </c>
      <c r="D908">
        <f>OR(P908 = "Woods_Sureflex", P908 = "Falk_T10_Grid")</f>
        <v/>
      </c>
      <c r="E908">
        <f>IF(AND(C908="Y", D908=TRUE),"Y","N")</f>
        <v/>
      </c>
      <c r="F908" t="inlineStr">
        <is>
          <t>ConTab_BOM_KP_Baseplates_1707</t>
        </is>
      </c>
      <c r="G908">
        <f>IF(E908="Y",F908,"")</f>
        <v/>
      </c>
      <c r="H908" s="87" t="inlineStr">
        <is>
          <t>6012-1_2-KP</t>
        </is>
      </c>
      <c r="I908" s="87" t="n"/>
      <c r="J908" s="87" t="n"/>
      <c r="K908" s="273" t="inlineStr">
        <is>
          <t>BaseplateSteel</t>
        </is>
      </c>
      <c r="L908" s="273" t="inlineStr">
        <is>
          <t>Baseplate_Steel</t>
        </is>
      </c>
      <c r="M908" s="273" t="inlineStr">
        <is>
          <t>Steel</t>
        </is>
      </c>
      <c r="N908" t="inlineStr">
        <is>
          <t>365TS</t>
        </is>
      </c>
      <c r="O908" t="inlineStr">
        <is>
          <t>:No Drip Pan:Standard Drip Pan:</t>
        </is>
      </c>
      <c r="P908" s="235" t="inlineStr">
        <is>
          <t>Falk_T10_Grid</t>
        </is>
      </c>
      <c r="Q908" t="inlineStr">
        <is>
          <t>Falk 1050T10</t>
        </is>
      </c>
      <c r="R908" t="n">
        <v>96700797</v>
      </c>
      <c r="S908" s="233" t="inlineStr">
        <is>
          <t>B102434</t>
        </is>
      </c>
      <c r="T908" s="233" t="n">
        <v>1776</v>
      </c>
      <c r="U908" s="233" t="inlineStr">
        <is>
          <t>Priced</t>
        </is>
      </c>
      <c r="V908" s="273" t="inlineStr">
        <is>
          <t>LT028</t>
        </is>
      </c>
      <c r="W908" t="n">
        <v>265</v>
      </c>
    </row>
    <row r="909">
      <c r="B909" t="n">
        <v>1720</v>
      </c>
      <c r="C909">
        <f>IF(K909 = "BaseplateSteel","Y","N")</f>
        <v/>
      </c>
      <c r="D909">
        <f>OR(P909 = "Woods_Sureflex", P909 = "Falk_T10_Grid")</f>
        <v/>
      </c>
      <c r="E909">
        <f>IF(AND(C909="Y", D909=TRUE),"Y","N")</f>
        <v/>
      </c>
      <c r="F909" t="inlineStr">
        <is>
          <t>ConTab_BOM_KP_Baseplates_1720</t>
        </is>
      </c>
      <c r="G909">
        <f>IF(E909="Y",F909,"")</f>
        <v/>
      </c>
      <c r="H909" s="87" t="inlineStr">
        <is>
          <t>6012-1_2-KP</t>
        </is>
      </c>
      <c r="I909" s="87" t="n"/>
      <c r="J909" s="87" t="n"/>
      <c r="K909" s="273" t="inlineStr">
        <is>
          <t>BaseplateSteel</t>
        </is>
      </c>
      <c r="L909" s="273" t="inlineStr">
        <is>
          <t>Baseplate_Steel</t>
        </is>
      </c>
      <c r="M909" s="273" t="inlineStr">
        <is>
          <t>Steel</t>
        </is>
      </c>
      <c r="N909" t="inlineStr">
        <is>
          <t>213T</t>
        </is>
      </c>
      <c r="O909" t="inlineStr">
        <is>
          <t>:No Drip Pan:Standard Drip Pan:</t>
        </is>
      </c>
      <c r="P909" s="235" t="inlineStr">
        <is>
          <t>Woods_Spacer</t>
        </is>
      </c>
      <c r="Q909" t="inlineStr">
        <is>
          <t>Woods 6SC</t>
        </is>
      </c>
      <c r="R909" t="n">
        <v>96700797</v>
      </c>
      <c r="S909" s="233" t="inlineStr">
        <is>
          <t>B102441</t>
        </is>
      </c>
      <c r="T909" s="233" t="n">
        <v>1912</v>
      </c>
      <c r="U909" s="233" t="inlineStr">
        <is>
          <t>Priced</t>
        </is>
      </c>
      <c r="V909" s="273" t="inlineStr">
        <is>
          <t>LT028</t>
        </is>
      </c>
      <c r="W909" t="n">
        <v>70</v>
      </c>
    </row>
    <row r="910">
      <c r="B910" t="n">
        <v>1721</v>
      </c>
      <c r="C910">
        <f>IF(K910 = "BaseplateSteel","Y","N")</f>
        <v/>
      </c>
      <c r="D910">
        <f>OR(P910 = "Woods_Sureflex", P910 = "Falk_T10_Grid")</f>
        <v/>
      </c>
      <c r="E910">
        <f>IF(AND(C910="Y", D910=TRUE),"Y","N")</f>
        <v/>
      </c>
      <c r="F910" t="inlineStr">
        <is>
          <t>ConTab_BOM_KP_Baseplates_1721</t>
        </is>
      </c>
      <c r="G910">
        <f>IF(E910="Y",F910,"")</f>
        <v/>
      </c>
      <c r="H910" s="87" t="inlineStr">
        <is>
          <t>6012-1_2-KP</t>
        </is>
      </c>
      <c r="I910" s="87" t="n"/>
      <c r="J910" s="87" t="n"/>
      <c r="K910" s="273" t="inlineStr">
        <is>
          <t>BaseplateSteel</t>
        </is>
      </c>
      <c r="L910" s="273" t="inlineStr">
        <is>
          <t>Baseplate_Steel</t>
        </is>
      </c>
      <c r="M910" s="273" t="inlineStr">
        <is>
          <t>Steel</t>
        </is>
      </c>
      <c r="N910" t="inlineStr">
        <is>
          <t>215T</t>
        </is>
      </c>
      <c r="O910" t="inlineStr">
        <is>
          <t>:No Drip Pan:Standard Drip Pan:</t>
        </is>
      </c>
      <c r="P910" s="235" t="inlineStr">
        <is>
          <t>Woods_Spacer</t>
        </is>
      </c>
      <c r="Q910" t="inlineStr">
        <is>
          <t>Woods 6SC</t>
        </is>
      </c>
      <c r="R910" t="n">
        <v>96700797</v>
      </c>
      <c r="S910" s="233" t="inlineStr">
        <is>
          <t>B102441</t>
        </is>
      </c>
      <c r="T910" s="233" t="n">
        <v>1912</v>
      </c>
      <c r="U910" s="233" t="inlineStr">
        <is>
          <t>Priced</t>
        </is>
      </c>
      <c r="V910" s="273" t="inlineStr">
        <is>
          <t>LT028</t>
        </is>
      </c>
      <c r="W910" t="n">
        <v>70</v>
      </c>
    </row>
    <row r="911">
      <c r="B911" t="n">
        <v>1722</v>
      </c>
      <c r="C911">
        <f>IF(K911 = "BaseplateSteel","Y","N")</f>
        <v/>
      </c>
      <c r="D911">
        <f>OR(P911 = "Woods_Sureflex", P911 = "Falk_T10_Grid")</f>
        <v/>
      </c>
      <c r="E911">
        <f>IF(AND(C911="Y", D911=TRUE),"Y","N")</f>
        <v/>
      </c>
      <c r="F911" t="inlineStr">
        <is>
          <t>ConTab_BOM_KP_Baseplates_1722</t>
        </is>
      </c>
      <c r="G911">
        <f>IF(E911="Y",F911,"")</f>
        <v/>
      </c>
      <c r="H911" s="87" t="inlineStr">
        <is>
          <t>6012-1_2-KP</t>
        </is>
      </c>
      <c r="I911" s="87" t="n"/>
      <c r="J911" s="87" t="n"/>
      <c r="K911" s="273" t="inlineStr">
        <is>
          <t>BaseplateSteel</t>
        </is>
      </c>
      <c r="L911" s="273" t="inlineStr">
        <is>
          <t>Baseplate_Steel</t>
        </is>
      </c>
      <c r="M911" s="273" t="inlineStr">
        <is>
          <t>Steel</t>
        </is>
      </c>
      <c r="N911" t="inlineStr">
        <is>
          <t>254T</t>
        </is>
      </c>
      <c r="O911" t="inlineStr">
        <is>
          <t>:No Drip Pan:Standard Drip Pan:</t>
        </is>
      </c>
      <c r="P911" s="235" t="inlineStr">
        <is>
          <t>Woods_Spacer</t>
        </is>
      </c>
      <c r="Q911" t="inlineStr">
        <is>
          <t>Woods 8SC</t>
        </is>
      </c>
      <c r="R911" t="n">
        <v>96700798</v>
      </c>
      <c r="S911" s="233" t="inlineStr">
        <is>
          <t>B102442</t>
        </is>
      </c>
      <c r="T911" s="233" t="n">
        <v>1983</v>
      </c>
      <c r="U911" s="233" t="inlineStr">
        <is>
          <t>Priced</t>
        </is>
      </c>
      <c r="V911" s="273" t="inlineStr">
        <is>
          <t>LT028</t>
        </is>
      </c>
      <c r="W911" t="n">
        <v>135</v>
      </c>
    </row>
    <row r="912">
      <c r="B912" t="n">
        <v>1723</v>
      </c>
      <c r="C912">
        <f>IF(K912 = "BaseplateSteel","Y","N")</f>
        <v/>
      </c>
      <c r="D912">
        <f>OR(P912 = "Woods_Sureflex", P912 = "Falk_T10_Grid")</f>
        <v/>
      </c>
      <c r="E912">
        <f>IF(AND(C912="Y", D912=TRUE),"Y","N")</f>
        <v/>
      </c>
      <c r="F912" t="inlineStr">
        <is>
          <t>ConTab_BOM_KP_Baseplates_1723</t>
        </is>
      </c>
      <c r="G912">
        <f>IF(E912="Y",F912,"")</f>
        <v/>
      </c>
      <c r="H912" s="87" t="inlineStr">
        <is>
          <t>6012-1_2-KP</t>
        </is>
      </c>
      <c r="I912" s="87" t="n"/>
      <c r="J912" s="87" t="n"/>
      <c r="K912" s="273" t="inlineStr">
        <is>
          <t>BaseplateSteel</t>
        </is>
      </c>
      <c r="L912" s="273" t="inlineStr">
        <is>
          <t>Baseplate_Steel</t>
        </is>
      </c>
      <c r="M912" s="273" t="inlineStr">
        <is>
          <t>Steel</t>
        </is>
      </c>
      <c r="N912" t="inlineStr">
        <is>
          <t>256T</t>
        </is>
      </c>
      <c r="O912" t="inlineStr">
        <is>
          <t>:No Drip Pan:Standard Drip Pan:</t>
        </is>
      </c>
      <c r="P912" s="235" t="inlineStr">
        <is>
          <t>Woods_Spacer</t>
        </is>
      </c>
      <c r="Q912" t="inlineStr">
        <is>
          <t>Woods 8SC</t>
        </is>
      </c>
      <c r="R912" t="n">
        <v>96700798</v>
      </c>
      <c r="S912" s="233" t="inlineStr">
        <is>
          <t>B102442</t>
        </is>
      </c>
      <c r="T912" s="233" t="n">
        <v>1983</v>
      </c>
      <c r="U912" s="233" t="inlineStr">
        <is>
          <t>Priced</t>
        </is>
      </c>
      <c r="V912" s="273" t="inlineStr">
        <is>
          <t>LT028</t>
        </is>
      </c>
      <c r="W912" t="n">
        <v>135</v>
      </c>
    </row>
    <row r="913">
      <c r="B913" t="n">
        <v>1724</v>
      </c>
      <c r="C913">
        <f>IF(K913 = "BaseplateSteel","Y","N")</f>
        <v/>
      </c>
      <c r="D913">
        <f>OR(P913 = "Woods_Sureflex", P913 = "Falk_T10_Grid")</f>
        <v/>
      </c>
      <c r="E913">
        <f>IF(AND(C913="Y", D913=TRUE),"Y","N")</f>
        <v/>
      </c>
      <c r="F913" t="inlineStr">
        <is>
          <t>ConTab_BOM_KP_Baseplates_1724</t>
        </is>
      </c>
      <c r="G913">
        <f>IF(E913="Y",F913,"")</f>
        <v/>
      </c>
      <c r="H913" s="87" t="inlineStr">
        <is>
          <t>6012-1_2-KP</t>
        </is>
      </c>
      <c r="I913" s="87" t="n"/>
      <c r="J913" s="87" t="n"/>
      <c r="K913" s="273" t="inlineStr">
        <is>
          <t>BaseplateSteel</t>
        </is>
      </c>
      <c r="L913" s="273" t="inlineStr">
        <is>
          <t>Baseplate_Steel</t>
        </is>
      </c>
      <c r="M913" s="273" t="inlineStr">
        <is>
          <t>Steel</t>
        </is>
      </c>
      <c r="N913" t="inlineStr">
        <is>
          <t>284T</t>
        </is>
      </c>
      <c r="O913" t="inlineStr">
        <is>
          <t>:No Drip Pan:Standard Drip Pan:</t>
        </is>
      </c>
      <c r="P913" s="235" t="inlineStr">
        <is>
          <t>Woods_Spacer</t>
        </is>
      </c>
      <c r="Q913" t="inlineStr">
        <is>
          <t>Woods 9SC</t>
        </is>
      </c>
      <c r="R913" t="n">
        <v>96700799</v>
      </c>
      <c r="S913" s="233" t="inlineStr">
        <is>
          <t>B102443</t>
        </is>
      </c>
      <c r="T913" s="233" t="n">
        <v>2119</v>
      </c>
      <c r="U913" s="233" t="inlineStr">
        <is>
          <t>Priced</t>
        </is>
      </c>
      <c r="V913" s="273" t="inlineStr">
        <is>
          <t>LT028</t>
        </is>
      </c>
      <c r="W913" t="n">
        <v>200</v>
      </c>
    </row>
    <row r="914">
      <c r="B914" t="n">
        <v>1725</v>
      </c>
      <c r="C914">
        <f>IF(K914 = "BaseplateSteel","Y","N")</f>
        <v/>
      </c>
      <c r="D914">
        <f>OR(P914 = "Woods_Sureflex", P914 = "Falk_T10_Grid")</f>
        <v/>
      </c>
      <c r="E914">
        <f>IF(AND(C914="Y", D914=TRUE),"Y","N")</f>
        <v/>
      </c>
      <c r="F914" t="inlineStr">
        <is>
          <t>ConTab_BOM_KP_Baseplates_1725</t>
        </is>
      </c>
      <c r="G914">
        <f>IF(E914="Y",F914,"")</f>
        <v/>
      </c>
      <c r="H914" s="87" t="inlineStr">
        <is>
          <t>6012-1_2-KP</t>
        </is>
      </c>
      <c r="I914" s="87" t="n"/>
      <c r="J914" s="87" t="n"/>
      <c r="K914" s="273" t="inlineStr">
        <is>
          <t>BaseplateSteel</t>
        </is>
      </c>
      <c r="L914" s="273" t="inlineStr">
        <is>
          <t>Baseplate_Steel</t>
        </is>
      </c>
      <c r="M914" s="273" t="inlineStr">
        <is>
          <t>Steel</t>
        </is>
      </c>
      <c r="N914" t="inlineStr">
        <is>
          <t>286T</t>
        </is>
      </c>
      <c r="O914" t="inlineStr">
        <is>
          <t>:No Drip Pan:Standard Drip Pan:</t>
        </is>
      </c>
      <c r="P914" s="235" t="inlineStr">
        <is>
          <t>Woods_Spacer</t>
        </is>
      </c>
      <c r="Q914" t="inlineStr">
        <is>
          <t>Woods 9SC</t>
        </is>
      </c>
      <c r="R914" t="n">
        <v>96700799</v>
      </c>
      <c r="S914" s="233" t="inlineStr">
        <is>
          <t>B102443</t>
        </is>
      </c>
      <c r="T914" s="233" t="n">
        <v>2119</v>
      </c>
      <c r="U914" s="233" t="inlineStr">
        <is>
          <t>Priced</t>
        </is>
      </c>
      <c r="V914" s="273" t="inlineStr">
        <is>
          <t>LT028</t>
        </is>
      </c>
      <c r="W914" t="n">
        <v>200</v>
      </c>
    </row>
    <row r="915">
      <c r="B915" t="n">
        <v>1726</v>
      </c>
      <c r="C915">
        <f>IF(K915 = "BaseplateSteel","Y","N")</f>
        <v/>
      </c>
      <c r="D915">
        <f>OR(P915 = "Woods_Sureflex", P915 = "Falk_T10_Grid")</f>
        <v/>
      </c>
      <c r="E915">
        <f>IF(AND(C915="Y", D915=TRUE),"Y","N")</f>
        <v/>
      </c>
      <c r="F915" t="inlineStr">
        <is>
          <t>ConTab_BOM_KP_Baseplates_1726</t>
        </is>
      </c>
      <c r="G915">
        <f>IF(E915="Y",F915,"")</f>
        <v/>
      </c>
      <c r="H915" s="87" t="inlineStr">
        <is>
          <t>6012-1_2-KP</t>
        </is>
      </c>
      <c r="I915" s="87" t="n"/>
      <c r="J915" s="87" t="n"/>
      <c r="K915" s="273" t="inlineStr">
        <is>
          <t>BaseplateSteel</t>
        </is>
      </c>
      <c r="L915" s="273" t="inlineStr">
        <is>
          <t>Baseplate_Steel</t>
        </is>
      </c>
      <c r="M915" s="273" t="inlineStr">
        <is>
          <t>Steel</t>
        </is>
      </c>
      <c r="N915" t="inlineStr">
        <is>
          <t>324T</t>
        </is>
      </c>
      <c r="O915" t="inlineStr">
        <is>
          <t>:No Drip Pan:Standard Drip Pan:</t>
        </is>
      </c>
      <c r="P915" s="235" t="inlineStr">
        <is>
          <t>Woods_Spacer</t>
        </is>
      </c>
      <c r="Q915" t="inlineStr">
        <is>
          <t>Woods 10SC</t>
        </is>
      </c>
      <c r="R915" t="n">
        <v>96700800</v>
      </c>
      <c r="S915" s="233" t="inlineStr">
        <is>
          <t>B102444</t>
        </is>
      </c>
      <c r="T915" s="233" t="n">
        <v>2255</v>
      </c>
      <c r="U915" s="233" t="inlineStr">
        <is>
          <t>Priced</t>
        </is>
      </c>
      <c r="V915" s="273" t="inlineStr">
        <is>
          <t>LT028</t>
        </is>
      </c>
      <c r="W915" t="n">
        <v>240</v>
      </c>
    </row>
    <row r="916">
      <c r="B916" t="n">
        <v>1727</v>
      </c>
      <c r="C916">
        <f>IF(K916 = "BaseplateSteel","Y","N")</f>
        <v/>
      </c>
      <c r="D916">
        <f>OR(P916 = "Woods_Sureflex", P916 = "Falk_T10_Grid")</f>
        <v/>
      </c>
      <c r="E916">
        <f>IF(AND(C916="Y", D916=TRUE),"Y","N")</f>
        <v/>
      </c>
      <c r="F916" t="inlineStr">
        <is>
          <t>ConTab_BOM_KP_Baseplates_1727</t>
        </is>
      </c>
      <c r="G916">
        <f>IF(E916="Y",F916,"")</f>
        <v/>
      </c>
      <c r="H916" s="87" t="inlineStr">
        <is>
          <t>6012-1_2-KP</t>
        </is>
      </c>
      <c r="I916" s="87" t="n"/>
      <c r="J916" s="87" t="n"/>
      <c r="K916" s="273" t="inlineStr">
        <is>
          <t>BaseplateSteel</t>
        </is>
      </c>
      <c r="L916" s="273" t="inlineStr">
        <is>
          <t>Baseplate_Steel</t>
        </is>
      </c>
      <c r="M916" s="273" t="inlineStr">
        <is>
          <t>Steel</t>
        </is>
      </c>
      <c r="N916" t="inlineStr">
        <is>
          <t>326T</t>
        </is>
      </c>
      <c r="O916" t="inlineStr">
        <is>
          <t>:No Drip Pan:Standard Drip Pan:</t>
        </is>
      </c>
      <c r="P916" s="235" t="inlineStr">
        <is>
          <t>Woods_Spacer</t>
        </is>
      </c>
      <c r="Q916" t="inlineStr">
        <is>
          <t>Woods 10SC</t>
        </is>
      </c>
      <c r="R916" t="n">
        <v>96700800</v>
      </c>
      <c r="S916" s="233" t="inlineStr">
        <is>
          <t>B102444</t>
        </is>
      </c>
      <c r="T916" s="233" t="n">
        <v>2255</v>
      </c>
      <c r="U916" s="233" t="inlineStr">
        <is>
          <t>Priced</t>
        </is>
      </c>
      <c r="V916" s="273" t="inlineStr">
        <is>
          <t>LT028</t>
        </is>
      </c>
      <c r="W916" t="n">
        <v>240</v>
      </c>
    </row>
    <row r="917">
      <c r="B917" t="n">
        <v>1728</v>
      </c>
      <c r="C917">
        <f>IF(K917 = "BaseplateSteel","Y","N")</f>
        <v/>
      </c>
      <c r="D917">
        <f>OR(P917 = "Woods_Sureflex", P917 = "Falk_T10_Grid")</f>
        <v/>
      </c>
      <c r="E917">
        <f>IF(AND(C917="Y", D917=TRUE),"Y","N")</f>
        <v/>
      </c>
      <c r="F917" t="inlineStr">
        <is>
          <t>ConTab_BOM_KP_Baseplates_1728</t>
        </is>
      </c>
      <c r="G917">
        <f>IF(E917="Y",F917,"")</f>
        <v/>
      </c>
      <c r="H917" s="87" t="inlineStr">
        <is>
          <t>6012-1_2-KP</t>
        </is>
      </c>
      <c r="I917" s="87" t="n"/>
      <c r="J917" s="87" t="n"/>
      <c r="K917" s="273" t="inlineStr">
        <is>
          <t>BaseplateSteel</t>
        </is>
      </c>
      <c r="L917" s="273" t="inlineStr">
        <is>
          <t>Baseplate_Steel</t>
        </is>
      </c>
      <c r="M917" s="273" t="inlineStr">
        <is>
          <t>Steel</t>
        </is>
      </c>
      <c r="N917" t="inlineStr">
        <is>
          <t>364T</t>
        </is>
      </c>
      <c r="O917" t="inlineStr">
        <is>
          <t>:No Drip Pan:Standard Drip Pan:</t>
        </is>
      </c>
      <c r="P917" s="235" t="inlineStr">
        <is>
          <t>Woods_Spacer</t>
        </is>
      </c>
      <c r="Q917" t="inlineStr">
        <is>
          <t>Woods 11SC</t>
        </is>
      </c>
      <c r="R917" t="n">
        <v>96700801</v>
      </c>
      <c r="S917" s="233" t="inlineStr">
        <is>
          <t>B102445</t>
        </is>
      </c>
      <c r="T917" s="233" t="n">
        <v>2390</v>
      </c>
      <c r="U917" s="233" t="inlineStr">
        <is>
          <t>Priced</t>
        </is>
      </c>
      <c r="V917" s="273" t="inlineStr">
        <is>
          <t>LT028</t>
        </is>
      </c>
      <c r="W917" t="n">
        <v>265</v>
      </c>
    </row>
    <row r="918">
      <c r="B918" t="n">
        <v>1729</v>
      </c>
      <c r="C918">
        <f>IF(K918 = "BaseplateSteel","Y","N")</f>
        <v/>
      </c>
      <c r="D918">
        <f>OR(P918 = "Woods_Sureflex", P918 = "Falk_T10_Grid")</f>
        <v/>
      </c>
      <c r="E918">
        <f>IF(AND(C918="Y", D918=TRUE),"Y","N")</f>
        <v/>
      </c>
      <c r="F918" t="inlineStr">
        <is>
          <t>ConTab_BOM_KP_Baseplates_1729</t>
        </is>
      </c>
      <c r="G918">
        <f>IF(E918="Y",F918,"")</f>
        <v/>
      </c>
      <c r="H918" s="87" t="inlineStr">
        <is>
          <t>6012-1_2-KP</t>
        </is>
      </c>
      <c r="I918" s="87" t="n"/>
      <c r="J918" s="87" t="n"/>
      <c r="K918" s="273" t="inlineStr">
        <is>
          <t>BaseplateSteel</t>
        </is>
      </c>
      <c r="L918" s="273" t="inlineStr">
        <is>
          <t>Baseplate_Steel</t>
        </is>
      </c>
      <c r="M918" s="273" t="inlineStr">
        <is>
          <t>Steel</t>
        </is>
      </c>
      <c r="N918" t="inlineStr">
        <is>
          <t>365T</t>
        </is>
      </c>
      <c r="O918" t="inlineStr">
        <is>
          <t>:No Drip Pan:Standard Drip Pan:</t>
        </is>
      </c>
      <c r="P918" s="235" t="inlineStr">
        <is>
          <t>Woods_Spacer</t>
        </is>
      </c>
      <c r="Q918" t="inlineStr">
        <is>
          <t>Woods 11SC</t>
        </is>
      </c>
      <c r="R918" t="n">
        <v>96700801</v>
      </c>
      <c r="S918" s="233" t="inlineStr">
        <is>
          <t>B102445</t>
        </is>
      </c>
      <c r="T918" s="233" t="n">
        <v>2390</v>
      </c>
      <c r="U918" s="233" t="inlineStr">
        <is>
          <t>Priced</t>
        </is>
      </c>
      <c r="V918" s="273" t="inlineStr">
        <is>
          <t>LT028</t>
        </is>
      </c>
      <c r="W918" t="n">
        <v>265</v>
      </c>
    </row>
    <row r="919">
      <c r="B919" t="n">
        <v>1730</v>
      </c>
      <c r="C919">
        <f>IF(K919 = "BaseplateSteel","Y","N")</f>
        <v/>
      </c>
      <c r="D919">
        <f>OR(P919 = "Woods_Sureflex", P919 = "Falk_T10_Grid")</f>
        <v/>
      </c>
      <c r="E919">
        <f>IF(AND(C919="Y", D919=TRUE),"Y","N")</f>
        <v/>
      </c>
      <c r="F919" t="inlineStr">
        <is>
          <t>ConTab_BOM_KP_Baseplates_1730</t>
        </is>
      </c>
      <c r="G919">
        <f>IF(E919="Y",F919,"")</f>
        <v/>
      </c>
      <c r="H919" s="87" t="inlineStr">
        <is>
          <t>6012-1_2-KP</t>
        </is>
      </c>
      <c r="I919" s="87" t="n"/>
      <c r="J919" s="87" t="n"/>
      <c r="K919" s="273" t="inlineStr">
        <is>
          <t>BaseplateSteel</t>
        </is>
      </c>
      <c r="L919" s="273" t="inlineStr">
        <is>
          <t>Baseplate_Steel</t>
        </is>
      </c>
      <c r="M919" s="273" t="inlineStr">
        <is>
          <t>Steel</t>
        </is>
      </c>
      <c r="N919" t="inlineStr">
        <is>
          <t>213T</t>
        </is>
      </c>
      <c r="O919" t="inlineStr">
        <is>
          <t>:No Drip Pan:Standard Drip Pan:</t>
        </is>
      </c>
      <c r="P919" s="235" t="inlineStr">
        <is>
          <t>Falk_Spacer</t>
        </is>
      </c>
      <c r="Q919" t="inlineStr">
        <is>
          <t>Falk 1040T31</t>
        </is>
      </c>
      <c r="R919" t="n">
        <v>96700802</v>
      </c>
      <c r="S919" s="233" t="inlineStr">
        <is>
          <t>B102446</t>
        </is>
      </c>
      <c r="T919" s="233" t="n">
        <v>1912</v>
      </c>
      <c r="U919" s="233" t="inlineStr">
        <is>
          <t>Priced</t>
        </is>
      </c>
      <c r="V919" s="273" t="inlineStr">
        <is>
          <t>LT028</t>
        </is>
      </c>
      <c r="W919" t="n">
        <v>70</v>
      </c>
    </row>
    <row r="920">
      <c r="B920" t="n">
        <v>1731</v>
      </c>
      <c r="C920">
        <f>IF(K920 = "BaseplateSteel","Y","N")</f>
        <v/>
      </c>
      <c r="D920">
        <f>OR(P920 = "Woods_Sureflex", P920 = "Falk_T10_Grid")</f>
        <v/>
      </c>
      <c r="E920">
        <f>IF(AND(C920="Y", D920=TRUE),"Y","N")</f>
        <v/>
      </c>
      <c r="F920" t="inlineStr">
        <is>
          <t>ConTab_BOM_KP_Baseplates_1731</t>
        </is>
      </c>
      <c r="G920">
        <f>IF(E920="Y",F920,"")</f>
        <v/>
      </c>
      <c r="H920" s="87" t="inlineStr">
        <is>
          <t>6012-1_2-KP</t>
        </is>
      </c>
      <c r="I920" s="87" t="n"/>
      <c r="J920" s="87" t="n"/>
      <c r="K920" s="273" t="inlineStr">
        <is>
          <t>BaseplateSteel</t>
        </is>
      </c>
      <c r="L920" s="273" t="inlineStr">
        <is>
          <t>Baseplate_Steel</t>
        </is>
      </c>
      <c r="M920" s="273" t="inlineStr">
        <is>
          <t>Steel</t>
        </is>
      </c>
      <c r="N920" t="inlineStr">
        <is>
          <t>215T</t>
        </is>
      </c>
      <c r="O920" t="inlineStr">
        <is>
          <t>:No Drip Pan:Standard Drip Pan:</t>
        </is>
      </c>
      <c r="P920" s="235" t="inlineStr">
        <is>
          <t>Falk_Spacer</t>
        </is>
      </c>
      <c r="Q920" t="inlineStr">
        <is>
          <t>Falk 1040T31</t>
        </is>
      </c>
      <c r="R920" t="n">
        <v>96700802</v>
      </c>
      <c r="S920" s="233" t="inlineStr">
        <is>
          <t>B102446</t>
        </is>
      </c>
      <c r="T920" s="233" t="n">
        <v>1912</v>
      </c>
      <c r="U920" s="233" t="inlineStr">
        <is>
          <t>Priced</t>
        </is>
      </c>
      <c r="V920" s="273" t="inlineStr">
        <is>
          <t>LT028</t>
        </is>
      </c>
      <c r="W920" t="n">
        <v>70</v>
      </c>
    </row>
    <row r="921">
      <c r="B921" t="n">
        <v>1732</v>
      </c>
      <c r="C921">
        <f>IF(K921 = "BaseplateSteel","Y","N")</f>
        <v/>
      </c>
      <c r="D921">
        <f>OR(P921 = "Woods_Sureflex", P921 = "Falk_T10_Grid")</f>
        <v/>
      </c>
      <c r="E921">
        <f>IF(AND(C921="Y", D921=TRUE),"Y","N")</f>
        <v/>
      </c>
      <c r="F921" t="inlineStr">
        <is>
          <t>ConTab_BOM_KP_Baseplates_1732</t>
        </is>
      </c>
      <c r="G921">
        <f>IF(E921="Y",F921,"")</f>
        <v/>
      </c>
      <c r="H921" s="87" t="inlineStr">
        <is>
          <t>6012-1_2-KP</t>
        </is>
      </c>
      <c r="I921" s="87" t="n"/>
      <c r="J921" s="87" t="n"/>
      <c r="K921" s="273" t="inlineStr">
        <is>
          <t>BaseplateSteel</t>
        </is>
      </c>
      <c r="L921" s="273" t="inlineStr">
        <is>
          <t>Baseplate_Steel</t>
        </is>
      </c>
      <c r="M921" s="273" t="inlineStr">
        <is>
          <t>Steel</t>
        </is>
      </c>
      <c r="N921" t="inlineStr">
        <is>
          <t>254T</t>
        </is>
      </c>
      <c r="O921" t="inlineStr">
        <is>
          <t>:No Drip Pan:Standard Drip Pan:</t>
        </is>
      </c>
      <c r="P921" s="235" t="inlineStr">
        <is>
          <t>Falk_Spacer</t>
        </is>
      </c>
      <c r="Q921" t="inlineStr">
        <is>
          <t>Falk 1040T31</t>
        </is>
      </c>
      <c r="R921" t="n">
        <v>96700803</v>
      </c>
      <c r="S921" s="233" t="inlineStr">
        <is>
          <t>B102447</t>
        </is>
      </c>
      <c r="T921" s="233" t="n">
        <v>1983</v>
      </c>
      <c r="U921" s="233" t="inlineStr">
        <is>
          <t>Priced</t>
        </is>
      </c>
      <c r="V921" s="273" t="inlineStr">
        <is>
          <t>LT028</t>
        </is>
      </c>
      <c r="W921" t="n">
        <v>135</v>
      </c>
    </row>
    <row r="922">
      <c r="B922" t="n">
        <v>1733</v>
      </c>
      <c r="C922">
        <f>IF(K922 = "BaseplateSteel","Y","N")</f>
        <v/>
      </c>
      <c r="D922">
        <f>OR(P922 = "Woods_Sureflex", P922 = "Falk_T10_Grid")</f>
        <v/>
      </c>
      <c r="E922">
        <f>IF(AND(C922="Y", D922=TRUE),"Y","N")</f>
        <v/>
      </c>
      <c r="F922" t="inlineStr">
        <is>
          <t>ConTab_BOM_KP_Baseplates_1733</t>
        </is>
      </c>
      <c r="G922">
        <f>IF(E922="Y",F922,"")</f>
        <v/>
      </c>
      <c r="H922" s="87" t="inlineStr">
        <is>
          <t>6012-1_2-KP</t>
        </is>
      </c>
      <c r="I922" s="87" t="n"/>
      <c r="J922" s="87" t="n"/>
      <c r="K922" s="273" t="inlineStr">
        <is>
          <t>BaseplateSteel</t>
        </is>
      </c>
      <c r="L922" s="273" t="inlineStr">
        <is>
          <t>Baseplate_Steel</t>
        </is>
      </c>
      <c r="M922" s="273" t="inlineStr">
        <is>
          <t>Steel</t>
        </is>
      </c>
      <c r="N922" t="inlineStr">
        <is>
          <t>256T</t>
        </is>
      </c>
      <c r="O922" t="inlineStr">
        <is>
          <t>:No Drip Pan:Standard Drip Pan:</t>
        </is>
      </c>
      <c r="P922" s="235" t="inlineStr">
        <is>
          <t>Falk_Spacer</t>
        </is>
      </c>
      <c r="Q922" t="inlineStr">
        <is>
          <t>Falk 1040T31</t>
        </is>
      </c>
      <c r="R922" t="n">
        <v>96700803</v>
      </c>
      <c r="S922" s="233" t="inlineStr">
        <is>
          <t>B102447</t>
        </is>
      </c>
      <c r="T922" s="233" t="n">
        <v>1983</v>
      </c>
      <c r="U922" s="233" t="inlineStr">
        <is>
          <t>Priced</t>
        </is>
      </c>
      <c r="V922" s="273" t="inlineStr">
        <is>
          <t>LT028</t>
        </is>
      </c>
      <c r="W922" t="n">
        <v>135</v>
      </c>
    </row>
    <row r="923">
      <c r="B923" t="n">
        <v>1734</v>
      </c>
      <c r="C923">
        <f>IF(K923 = "BaseplateSteel","Y","N")</f>
        <v/>
      </c>
      <c r="D923">
        <f>OR(P923 = "Woods_Sureflex", P923 = "Falk_T10_Grid")</f>
        <v/>
      </c>
      <c r="E923">
        <f>IF(AND(C923="Y", D923=TRUE),"Y","N")</f>
        <v/>
      </c>
      <c r="F923" t="inlineStr">
        <is>
          <t>ConTab_BOM_KP_Baseplates_1734</t>
        </is>
      </c>
      <c r="G923">
        <f>IF(E923="Y",F923,"")</f>
        <v/>
      </c>
      <c r="H923" s="87" t="inlineStr">
        <is>
          <t>6012-1_2-KP</t>
        </is>
      </c>
      <c r="I923" s="87" t="n"/>
      <c r="J923" s="87" t="n"/>
      <c r="K923" s="273" t="inlineStr">
        <is>
          <t>BaseplateSteel</t>
        </is>
      </c>
      <c r="L923" s="273" t="inlineStr">
        <is>
          <t>Baseplate_Steel</t>
        </is>
      </c>
      <c r="M923" s="273" t="inlineStr">
        <is>
          <t>Steel</t>
        </is>
      </c>
      <c r="N923" t="inlineStr">
        <is>
          <t>284T</t>
        </is>
      </c>
      <c r="O923" t="inlineStr">
        <is>
          <t>:No Drip Pan:Standard Drip Pan:</t>
        </is>
      </c>
      <c r="P923" s="235" t="inlineStr">
        <is>
          <t>Falk_Spacer</t>
        </is>
      </c>
      <c r="Q923" t="inlineStr">
        <is>
          <t>Falk 1050T31</t>
        </is>
      </c>
      <c r="R923" t="n">
        <v>97714477</v>
      </c>
      <c r="S923" s="233" t="inlineStr">
        <is>
          <t>B102448</t>
        </is>
      </c>
      <c r="T923" s="233" t="n">
        <v>2119</v>
      </c>
      <c r="U923" s="233" t="inlineStr">
        <is>
          <t>Priced</t>
        </is>
      </c>
      <c r="V923" s="273" t="inlineStr">
        <is>
          <t>LT028</t>
        </is>
      </c>
      <c r="W923" t="n">
        <v>200</v>
      </c>
    </row>
    <row r="924">
      <c r="B924" t="n">
        <v>1735</v>
      </c>
      <c r="C924">
        <f>IF(K924 = "BaseplateSteel","Y","N")</f>
        <v/>
      </c>
      <c r="D924">
        <f>OR(P924 = "Woods_Sureflex", P924 = "Falk_T10_Grid")</f>
        <v/>
      </c>
      <c r="E924">
        <f>IF(AND(C924="Y", D924=TRUE),"Y","N")</f>
        <v/>
      </c>
      <c r="F924" t="inlineStr">
        <is>
          <t>ConTab_BOM_KP_Baseplates_1735</t>
        </is>
      </c>
      <c r="G924">
        <f>IF(E924="Y",F924,"")</f>
        <v/>
      </c>
      <c r="H924" s="87" t="inlineStr">
        <is>
          <t>6012-1_2-KP</t>
        </is>
      </c>
      <c r="I924" s="87" t="n"/>
      <c r="J924" s="87" t="n"/>
      <c r="K924" s="273" t="inlineStr">
        <is>
          <t>BaseplateSteel</t>
        </is>
      </c>
      <c r="L924" s="273" t="inlineStr">
        <is>
          <t>Baseplate_Steel</t>
        </is>
      </c>
      <c r="M924" s="273" t="inlineStr">
        <is>
          <t>Steel</t>
        </is>
      </c>
      <c r="N924" t="inlineStr">
        <is>
          <t>286T</t>
        </is>
      </c>
      <c r="O924" t="inlineStr">
        <is>
          <t>:No Drip Pan:Standard Drip Pan:</t>
        </is>
      </c>
      <c r="P924" s="235" t="inlineStr">
        <is>
          <t>Falk_Spacer</t>
        </is>
      </c>
      <c r="Q924" t="inlineStr">
        <is>
          <t>Falk 1050T31</t>
        </is>
      </c>
      <c r="R924" t="inlineStr">
        <is>
          <t>RTF</t>
        </is>
      </c>
      <c r="S924" s="233" t="inlineStr">
        <is>
          <t>B102448</t>
        </is>
      </c>
      <c r="T924" s="233" t="n">
        <v>2119</v>
      </c>
      <c r="U924" s="233" t="inlineStr">
        <is>
          <t>Priced</t>
        </is>
      </c>
      <c r="V924" s="273" t="inlineStr">
        <is>
          <t>LT028</t>
        </is>
      </c>
      <c r="W924" t="n">
        <v>200</v>
      </c>
    </row>
    <row r="925">
      <c r="B925" t="n">
        <v>1736</v>
      </c>
      <c r="C925">
        <f>IF(K925 = "BaseplateSteel","Y","N")</f>
        <v/>
      </c>
      <c r="D925">
        <f>OR(P925 = "Woods_Sureflex", P925 = "Falk_T10_Grid")</f>
        <v/>
      </c>
      <c r="E925">
        <f>IF(AND(C925="Y", D925=TRUE),"Y","N")</f>
        <v/>
      </c>
      <c r="F925" t="inlineStr">
        <is>
          <t>ConTab_BOM_KP_Baseplates_1736</t>
        </is>
      </c>
      <c r="G925">
        <f>IF(E925="Y",F925,"")</f>
        <v/>
      </c>
      <c r="H925" s="87" t="inlineStr">
        <is>
          <t>6012-1_2-KP</t>
        </is>
      </c>
      <c r="I925" s="87" t="n"/>
      <c r="J925" s="87" t="n"/>
      <c r="K925" s="273" t="inlineStr">
        <is>
          <t>BaseplateSteel</t>
        </is>
      </c>
      <c r="L925" s="273" t="inlineStr">
        <is>
          <t>Baseplate_Steel</t>
        </is>
      </c>
      <c r="M925" s="273" t="inlineStr">
        <is>
          <t>Steel</t>
        </is>
      </c>
      <c r="N925" t="inlineStr">
        <is>
          <t>324T</t>
        </is>
      </c>
      <c r="O925" t="inlineStr">
        <is>
          <t>:No Drip Pan:Standard Drip Pan:</t>
        </is>
      </c>
      <c r="P925" s="235" t="inlineStr">
        <is>
          <t>Falk_Spacer</t>
        </is>
      </c>
      <c r="Q925" t="inlineStr">
        <is>
          <t>Falk 1060T31</t>
        </is>
      </c>
      <c r="R925" t="n">
        <v>96700804</v>
      </c>
      <c r="S925" s="233" t="inlineStr">
        <is>
          <t>B102449</t>
        </is>
      </c>
      <c r="T925" s="233" t="n">
        <v>2255</v>
      </c>
      <c r="U925" s="233" t="inlineStr">
        <is>
          <t>Priced</t>
        </is>
      </c>
      <c r="V925" s="273" t="inlineStr">
        <is>
          <t>LT028</t>
        </is>
      </c>
      <c r="W925" t="n">
        <v>240</v>
      </c>
    </row>
    <row r="926">
      <c r="B926" t="n">
        <v>1737</v>
      </c>
      <c r="C926">
        <f>IF(K926 = "BaseplateSteel","Y","N")</f>
        <v/>
      </c>
      <c r="D926">
        <f>OR(P926 = "Woods_Sureflex", P926 = "Falk_T10_Grid")</f>
        <v/>
      </c>
      <c r="E926">
        <f>IF(AND(C926="Y", D926=TRUE),"Y","N")</f>
        <v/>
      </c>
      <c r="F926" t="inlineStr">
        <is>
          <t>ConTab_BOM_KP_Baseplates_1737</t>
        </is>
      </c>
      <c r="G926">
        <f>IF(E926="Y",F926,"")</f>
        <v/>
      </c>
      <c r="H926" s="87" t="inlineStr">
        <is>
          <t>6012-1_2-KP</t>
        </is>
      </c>
      <c r="I926" s="87" t="n"/>
      <c r="J926" s="87" t="n"/>
      <c r="K926" s="273" t="inlineStr">
        <is>
          <t>BaseplateSteel</t>
        </is>
      </c>
      <c r="L926" s="273" t="inlineStr">
        <is>
          <t>Baseplate_Steel</t>
        </is>
      </c>
      <c r="M926" s="273" t="inlineStr">
        <is>
          <t>Steel</t>
        </is>
      </c>
      <c r="N926" t="inlineStr">
        <is>
          <t>326T</t>
        </is>
      </c>
      <c r="O926" t="inlineStr">
        <is>
          <t>:No Drip Pan:Standard Drip Pan:</t>
        </is>
      </c>
      <c r="P926" s="235" t="inlineStr">
        <is>
          <t>Falk_Spacer</t>
        </is>
      </c>
      <c r="Q926" t="inlineStr">
        <is>
          <t>Falk 1060T31</t>
        </is>
      </c>
      <c r="R926" t="n">
        <v>96700804</v>
      </c>
      <c r="S926" s="233" t="inlineStr">
        <is>
          <t>B102449</t>
        </is>
      </c>
      <c r="T926" s="233" t="n">
        <v>2255</v>
      </c>
      <c r="U926" s="233" t="inlineStr">
        <is>
          <t>Priced</t>
        </is>
      </c>
      <c r="V926" s="273" t="inlineStr">
        <is>
          <t>LT028</t>
        </is>
      </c>
      <c r="W926" t="n">
        <v>240</v>
      </c>
    </row>
    <row r="927">
      <c r="B927" t="n">
        <v>1738</v>
      </c>
      <c r="C927">
        <f>IF(K927 = "BaseplateSteel","Y","N")</f>
        <v/>
      </c>
      <c r="D927">
        <f>OR(P927 = "Woods_Sureflex", P927 = "Falk_T10_Grid")</f>
        <v/>
      </c>
      <c r="E927">
        <f>IF(AND(C927="Y", D927=TRUE),"Y","N")</f>
        <v/>
      </c>
      <c r="F927" t="inlineStr">
        <is>
          <t>ConTab_BOM_KP_Baseplates_1738</t>
        </is>
      </c>
      <c r="G927">
        <f>IF(E927="Y",F927,"")</f>
        <v/>
      </c>
      <c r="H927" s="87" t="inlineStr">
        <is>
          <t>6012-1_2-KP</t>
        </is>
      </c>
      <c r="I927" s="87" t="n"/>
      <c r="J927" s="87" t="n"/>
      <c r="K927" s="273" t="inlineStr">
        <is>
          <t>BaseplateSteel</t>
        </is>
      </c>
      <c r="L927" s="273" t="inlineStr">
        <is>
          <t>Baseplate_Steel</t>
        </is>
      </c>
      <c r="M927" s="273" t="inlineStr">
        <is>
          <t>Steel</t>
        </is>
      </c>
      <c r="N927" t="inlineStr">
        <is>
          <t>364T</t>
        </is>
      </c>
      <c r="O927" t="inlineStr">
        <is>
          <t>:No Drip Pan:Standard Drip Pan:</t>
        </is>
      </c>
      <c r="P927" s="235" t="inlineStr">
        <is>
          <t>Falk_Spacer</t>
        </is>
      </c>
      <c r="Q927" t="inlineStr">
        <is>
          <t>Falk 1070T31</t>
        </is>
      </c>
      <c r="R927" t="n">
        <v>96700805</v>
      </c>
      <c r="S927" s="233" t="inlineStr">
        <is>
          <t>B102450</t>
        </is>
      </c>
      <c r="T927" s="233" t="n">
        <v>2390</v>
      </c>
      <c r="U927" s="233" t="inlineStr">
        <is>
          <t>Priced</t>
        </is>
      </c>
      <c r="V927" s="273" t="inlineStr">
        <is>
          <t>LT028</t>
        </is>
      </c>
      <c r="W927" t="n">
        <v>265</v>
      </c>
    </row>
    <row r="928">
      <c r="B928" t="n">
        <v>1739</v>
      </c>
      <c r="C928">
        <f>IF(K928 = "BaseplateSteel","Y","N")</f>
        <v/>
      </c>
      <c r="D928">
        <f>OR(P928 = "Woods_Sureflex", P928 = "Falk_T10_Grid")</f>
        <v/>
      </c>
      <c r="E928">
        <f>IF(AND(C928="Y", D928=TRUE),"Y","N")</f>
        <v/>
      </c>
      <c r="F928" t="inlineStr">
        <is>
          <t>ConTab_BOM_KP_Baseplates_1739</t>
        </is>
      </c>
      <c r="G928">
        <f>IF(E928="Y",F928,"")</f>
        <v/>
      </c>
      <c r="H928" s="87" t="inlineStr">
        <is>
          <t>6012-1_2-KP</t>
        </is>
      </c>
      <c r="I928" s="87" t="n"/>
      <c r="J928" s="87" t="n"/>
      <c r="K928" s="273" t="inlineStr">
        <is>
          <t>BaseplateSteel</t>
        </is>
      </c>
      <c r="L928" s="273" t="inlineStr">
        <is>
          <t>Baseplate_Steel</t>
        </is>
      </c>
      <c r="M928" s="273" t="inlineStr">
        <is>
          <t>Steel</t>
        </is>
      </c>
      <c r="N928" t="inlineStr">
        <is>
          <t>365T</t>
        </is>
      </c>
      <c r="O928" t="inlineStr">
        <is>
          <t>:No Drip Pan:Standard Drip Pan:</t>
        </is>
      </c>
      <c r="P928" s="235" t="inlineStr">
        <is>
          <t>Falk_Spacer</t>
        </is>
      </c>
      <c r="Q928" t="inlineStr">
        <is>
          <t>Falk 1070T31</t>
        </is>
      </c>
      <c r="R928" t="n">
        <v>96700805</v>
      </c>
      <c r="S928" s="233" t="inlineStr">
        <is>
          <t>B102450</t>
        </is>
      </c>
      <c r="T928" s="233" t="n">
        <v>2390</v>
      </c>
      <c r="U928" s="233" t="inlineStr">
        <is>
          <t>Priced</t>
        </is>
      </c>
      <c r="V928" s="273" t="inlineStr">
        <is>
          <t>LT028</t>
        </is>
      </c>
      <c r="W928" t="n">
        <v>265</v>
      </c>
    </row>
    <row r="929">
      <c r="B929" t="n">
        <v>1740</v>
      </c>
      <c r="C929">
        <f>IF(K929 = "BaseplateSteel","Y","N")</f>
        <v/>
      </c>
      <c r="D929">
        <f>OR(P929 = "Woods_Sureflex", P929 = "Falk_T10_Grid")</f>
        <v/>
      </c>
      <c r="E929">
        <f>IF(AND(C929="Y", D929=TRUE),"Y","N")</f>
        <v/>
      </c>
      <c r="F929" t="inlineStr">
        <is>
          <t>ConTab_BOM_KP_Baseplates_1740</t>
        </is>
      </c>
      <c r="G929">
        <f>IF(E929="Y",F929,"")</f>
        <v/>
      </c>
      <c r="H929" s="87" t="inlineStr">
        <is>
          <t>6012-1_2-KP</t>
        </is>
      </c>
      <c r="I929" s="87" t="n"/>
      <c r="J929" s="87" t="n"/>
      <c r="K929" s="273" t="inlineStr">
        <is>
          <t>BaseplateSteel</t>
        </is>
      </c>
      <c r="L929" s="273" t="inlineStr">
        <is>
          <t>Baseplate_Steel</t>
        </is>
      </c>
      <c r="M929" s="273" t="inlineStr">
        <is>
          <t>Steel</t>
        </is>
      </c>
      <c r="N929" t="inlineStr">
        <is>
          <t>364TS</t>
        </is>
      </c>
      <c r="O929" t="inlineStr">
        <is>
          <t>:No Drip Pan:Standard Drip Pan:</t>
        </is>
      </c>
      <c r="P929" s="235" t="inlineStr">
        <is>
          <t>Falk_Spacer</t>
        </is>
      </c>
      <c r="Q929" t="inlineStr">
        <is>
          <t>Falk 1050T31</t>
        </is>
      </c>
      <c r="R929" t="n">
        <v>96700806</v>
      </c>
      <c r="S929" s="233" t="inlineStr">
        <is>
          <t>B102451</t>
        </is>
      </c>
      <c r="T929" s="233" t="n">
        <v>2322</v>
      </c>
      <c r="U929" s="233" t="inlineStr">
        <is>
          <t>Priced</t>
        </is>
      </c>
      <c r="V929" s="273" t="inlineStr">
        <is>
          <t>LT028</t>
        </is>
      </c>
      <c r="W929" t="n">
        <v>265</v>
      </c>
    </row>
    <row r="930">
      <c r="B930" t="n">
        <v>1741</v>
      </c>
      <c r="C930">
        <f>IF(K930 = "BaseplateSteel","Y","N")</f>
        <v/>
      </c>
      <c r="D930">
        <f>OR(P930 = "Woods_Sureflex", P930 = "Falk_T10_Grid")</f>
        <v/>
      </c>
      <c r="E930">
        <f>IF(AND(C930="Y", D930=TRUE),"Y","N")</f>
        <v/>
      </c>
      <c r="F930" t="inlineStr">
        <is>
          <t>ConTab_BOM_KP_Baseplates_1741</t>
        </is>
      </c>
      <c r="G930">
        <f>IF(E930="Y",F930,"")</f>
        <v/>
      </c>
      <c r="H930" s="87" t="inlineStr">
        <is>
          <t>6012-1_2-KP</t>
        </is>
      </c>
      <c r="I930" s="87" t="n"/>
      <c r="J930" s="87" t="n"/>
      <c r="K930" s="273" t="inlineStr">
        <is>
          <t>BaseplateSteel</t>
        </is>
      </c>
      <c r="L930" s="273" t="inlineStr">
        <is>
          <t>Baseplate_Steel</t>
        </is>
      </c>
      <c r="M930" s="273" t="inlineStr">
        <is>
          <t>Steel</t>
        </is>
      </c>
      <c r="N930" t="inlineStr">
        <is>
          <t>365TS</t>
        </is>
      </c>
      <c r="O930" t="inlineStr">
        <is>
          <t>:No Drip Pan:Standard Drip Pan:</t>
        </is>
      </c>
      <c r="P930" s="235" t="inlineStr">
        <is>
          <t>Falk_Spacer</t>
        </is>
      </c>
      <c r="Q930" t="inlineStr">
        <is>
          <t>Falk 1050T31</t>
        </is>
      </c>
      <c r="R930" t="n">
        <v>96700806</v>
      </c>
      <c r="S930" s="233" t="inlineStr">
        <is>
          <t>B102451</t>
        </is>
      </c>
      <c r="T930" s="233" t="n">
        <v>2322</v>
      </c>
      <c r="U930" s="233" t="inlineStr">
        <is>
          <t>Priced</t>
        </is>
      </c>
      <c r="V930" s="273" t="inlineStr">
        <is>
          <t>LT028</t>
        </is>
      </c>
      <c r="W930" t="n">
        <v>265</v>
      </c>
    </row>
    <row r="931">
      <c r="B931" t="n">
        <v>1754</v>
      </c>
      <c r="C931">
        <f>IF(K931 = "BaseplateSteel","Y","N")</f>
        <v/>
      </c>
      <c r="D931">
        <f>OR(P931 = "Woods_Sureflex", P931 = "Falk_T10_Grid")</f>
        <v/>
      </c>
      <c r="E931">
        <f>IF(AND(C931="Y", D931=TRUE),"Y","N")</f>
        <v/>
      </c>
      <c r="F931" t="inlineStr">
        <is>
          <t>ConTab_BOM_KP_Baseplates_1754</t>
        </is>
      </c>
      <c r="G931">
        <f>IF(E931="Y",F931,"")</f>
        <v/>
      </c>
      <c r="H931" s="87" t="inlineStr">
        <is>
          <t>6012-1_2-KP</t>
        </is>
      </c>
      <c r="I931" s="87" t="n"/>
      <c r="J931" s="87" t="n"/>
      <c r="K931" s="273" t="inlineStr">
        <is>
          <t>BaseplateSteel</t>
        </is>
      </c>
      <c r="L931" s="273" t="inlineStr">
        <is>
          <t>Baseplate_Steel</t>
        </is>
      </c>
      <c r="M931" s="273" t="inlineStr">
        <is>
          <t>Steel</t>
        </is>
      </c>
      <c r="N931" t="inlineStr">
        <is>
          <t>213T</t>
        </is>
      </c>
      <c r="O931" t="inlineStr">
        <is>
          <t>:Extended Drip Pan:</t>
        </is>
      </c>
      <c r="P931" s="235" t="inlineStr">
        <is>
          <t>Woods_Sureflex</t>
        </is>
      </c>
      <c r="Q931" t="inlineStr">
        <is>
          <t>Woods 6S</t>
        </is>
      </c>
      <c r="R931" t="inlineStr">
        <is>
          <t>RTF</t>
        </is>
      </c>
      <c r="S931" s="233" t="inlineStr">
        <is>
          <t>B102458</t>
        </is>
      </c>
      <c r="T931" s="233" t="n">
        <v>1560</v>
      </c>
      <c r="U931" s="233" t="inlineStr">
        <is>
          <t>Priced</t>
        </is>
      </c>
      <c r="V931" s="273" t="inlineStr">
        <is>
          <t>LT028</t>
        </is>
      </c>
      <c r="W931" t="n">
        <v>70</v>
      </c>
    </row>
    <row r="932">
      <c r="B932" t="n">
        <v>1755</v>
      </c>
      <c r="C932">
        <f>IF(K932 = "BaseplateSteel","Y","N")</f>
        <v/>
      </c>
      <c r="D932">
        <f>OR(P932 = "Woods_Sureflex", P932 = "Falk_T10_Grid")</f>
        <v/>
      </c>
      <c r="E932">
        <f>IF(AND(C932="Y", D932=TRUE),"Y","N")</f>
        <v/>
      </c>
      <c r="F932" t="inlineStr">
        <is>
          <t>ConTab_BOM_KP_Baseplates_1755</t>
        </is>
      </c>
      <c r="G932">
        <f>IF(E932="Y",F932,"")</f>
        <v/>
      </c>
      <c r="H932" s="87" t="inlineStr">
        <is>
          <t>6012-1_2-KP</t>
        </is>
      </c>
      <c r="I932" s="87" t="n"/>
      <c r="J932" s="87" t="n"/>
      <c r="K932" s="273" t="inlineStr">
        <is>
          <t>BaseplateSteel</t>
        </is>
      </c>
      <c r="L932" s="273" t="inlineStr">
        <is>
          <t>Baseplate_Steel</t>
        </is>
      </c>
      <c r="M932" s="273" t="inlineStr">
        <is>
          <t>Steel</t>
        </is>
      </c>
      <c r="N932" t="inlineStr">
        <is>
          <t>215T</t>
        </is>
      </c>
      <c r="O932" t="inlineStr">
        <is>
          <t>:Extended Drip Pan:</t>
        </is>
      </c>
      <c r="P932" s="235" t="inlineStr">
        <is>
          <t>Woods_Sureflex</t>
        </is>
      </c>
      <c r="Q932" t="inlineStr">
        <is>
          <t>Woods 6S</t>
        </is>
      </c>
      <c r="R932" t="inlineStr">
        <is>
          <t>RTF</t>
        </is>
      </c>
      <c r="S932" s="233" t="inlineStr">
        <is>
          <t>B102458</t>
        </is>
      </c>
      <c r="T932" s="233" t="n">
        <v>1560</v>
      </c>
      <c r="U932" s="233" t="inlineStr">
        <is>
          <t>Priced</t>
        </is>
      </c>
      <c r="V932" s="273" t="inlineStr">
        <is>
          <t>LT028</t>
        </is>
      </c>
      <c r="W932" t="n">
        <v>70</v>
      </c>
    </row>
    <row r="933">
      <c r="B933" t="n">
        <v>1756</v>
      </c>
      <c r="C933">
        <f>IF(K933 = "BaseplateSteel","Y","N")</f>
        <v/>
      </c>
      <c r="D933">
        <f>OR(P933 = "Woods_Sureflex", P933 = "Falk_T10_Grid")</f>
        <v/>
      </c>
      <c r="E933">
        <f>IF(AND(C933="Y", D933=TRUE),"Y","N")</f>
        <v/>
      </c>
      <c r="F933" t="inlineStr">
        <is>
          <t>ConTab_BOM_KP_Baseplates_1756</t>
        </is>
      </c>
      <c r="G933">
        <f>IF(E933="Y",F933,"")</f>
        <v/>
      </c>
      <c r="H933" s="87" t="inlineStr">
        <is>
          <t>6012-1_2-KP</t>
        </is>
      </c>
      <c r="I933" s="87" t="n"/>
      <c r="J933" s="87" t="n"/>
      <c r="K933" s="273" t="inlineStr">
        <is>
          <t>BaseplateSteel</t>
        </is>
      </c>
      <c r="L933" s="273" t="inlineStr">
        <is>
          <t>Baseplate_Steel</t>
        </is>
      </c>
      <c r="M933" s="273" t="inlineStr">
        <is>
          <t>Steel</t>
        </is>
      </c>
      <c r="N933" t="inlineStr">
        <is>
          <t>254T</t>
        </is>
      </c>
      <c r="O933" t="inlineStr">
        <is>
          <t>:Extended Drip Pan:</t>
        </is>
      </c>
      <c r="P933" s="235" t="inlineStr">
        <is>
          <t>Woods_Sureflex</t>
        </is>
      </c>
      <c r="Q933" t="inlineStr">
        <is>
          <t>Woods 8S</t>
        </is>
      </c>
      <c r="R933" t="inlineStr">
        <is>
          <t>RTF</t>
        </is>
      </c>
      <c r="S933" s="233" t="inlineStr">
        <is>
          <t>B102459</t>
        </is>
      </c>
      <c r="T933" s="233" t="n">
        <v>1627</v>
      </c>
      <c r="U933" s="233" t="inlineStr">
        <is>
          <t>Priced</t>
        </is>
      </c>
      <c r="V933" s="273" t="inlineStr">
        <is>
          <t>LT028</t>
        </is>
      </c>
      <c r="W933" t="n">
        <v>135</v>
      </c>
    </row>
    <row r="934">
      <c r="B934" t="n">
        <v>1757</v>
      </c>
      <c r="C934">
        <f>IF(K934 = "BaseplateSteel","Y","N")</f>
        <v/>
      </c>
      <c r="D934">
        <f>OR(P934 = "Woods_Sureflex", P934 = "Falk_T10_Grid")</f>
        <v/>
      </c>
      <c r="E934">
        <f>IF(AND(C934="Y", D934=TRUE),"Y","N")</f>
        <v/>
      </c>
      <c r="F934" t="inlineStr">
        <is>
          <t>ConTab_BOM_KP_Baseplates_1757</t>
        </is>
      </c>
      <c r="G934">
        <f>IF(E934="Y",F934,"")</f>
        <v/>
      </c>
      <c r="H934" s="87" t="inlineStr">
        <is>
          <t>6012-1_2-KP</t>
        </is>
      </c>
      <c r="I934" s="87" t="n"/>
      <c r="J934" s="87" t="n"/>
      <c r="K934" s="273" t="inlineStr">
        <is>
          <t>BaseplateSteel</t>
        </is>
      </c>
      <c r="L934" s="273" t="inlineStr">
        <is>
          <t>Baseplate_Steel</t>
        </is>
      </c>
      <c r="M934" s="273" t="inlineStr">
        <is>
          <t>Steel</t>
        </is>
      </c>
      <c r="N934" t="inlineStr">
        <is>
          <t>256T</t>
        </is>
      </c>
      <c r="O934" t="inlineStr">
        <is>
          <t>:Extended Drip Pan:</t>
        </is>
      </c>
      <c r="P934" s="235" t="inlineStr">
        <is>
          <t>Woods_Sureflex</t>
        </is>
      </c>
      <c r="Q934" t="inlineStr">
        <is>
          <t>Woods 8S</t>
        </is>
      </c>
      <c r="R934" t="inlineStr">
        <is>
          <t>RTF</t>
        </is>
      </c>
      <c r="S934" s="233" t="inlineStr">
        <is>
          <t>B102459</t>
        </is>
      </c>
      <c r="T934" s="233" t="n">
        <v>1627</v>
      </c>
      <c r="U934" s="233" t="inlineStr">
        <is>
          <t>Priced</t>
        </is>
      </c>
      <c r="V934" s="273" t="inlineStr">
        <is>
          <t>LT028</t>
        </is>
      </c>
      <c r="W934" t="n">
        <v>135</v>
      </c>
    </row>
    <row r="935">
      <c r="B935" t="n">
        <v>1758</v>
      </c>
      <c r="C935">
        <f>IF(K935 = "BaseplateSteel","Y","N")</f>
        <v/>
      </c>
      <c r="D935">
        <f>OR(P935 = "Woods_Sureflex", P935 = "Falk_T10_Grid")</f>
        <v/>
      </c>
      <c r="E935">
        <f>IF(AND(C935="Y", D935=TRUE),"Y","N")</f>
        <v/>
      </c>
      <c r="F935" t="inlineStr">
        <is>
          <t>ConTab_BOM_KP_Baseplates_1758</t>
        </is>
      </c>
      <c r="G935">
        <f>IF(E935="Y",F935,"")</f>
        <v/>
      </c>
      <c r="H935" s="87" t="inlineStr">
        <is>
          <t>6012-1_2-KP</t>
        </is>
      </c>
      <c r="I935" s="87" t="n"/>
      <c r="J935" s="87" t="n"/>
      <c r="K935" s="273" t="inlineStr">
        <is>
          <t>BaseplateSteel</t>
        </is>
      </c>
      <c r="L935" s="273" t="inlineStr">
        <is>
          <t>Baseplate_Steel</t>
        </is>
      </c>
      <c r="M935" s="273" t="inlineStr">
        <is>
          <t>Steel</t>
        </is>
      </c>
      <c r="N935" t="inlineStr">
        <is>
          <t>284T</t>
        </is>
      </c>
      <c r="O935" t="inlineStr">
        <is>
          <t>:Extended Drip Pan:</t>
        </is>
      </c>
      <c r="P935" s="235" t="inlineStr">
        <is>
          <t>Woods_Sureflex</t>
        </is>
      </c>
      <c r="Q935" t="inlineStr">
        <is>
          <t>Woods 9S</t>
        </is>
      </c>
      <c r="R935" t="inlineStr">
        <is>
          <t>RTF</t>
        </is>
      </c>
      <c r="S935" s="233" t="inlineStr">
        <is>
          <t>B102460</t>
        </is>
      </c>
      <c r="T935" s="233" t="n">
        <v>1762</v>
      </c>
      <c r="U935" s="233" t="inlineStr">
        <is>
          <t>Priced</t>
        </is>
      </c>
      <c r="V935" s="273" t="inlineStr">
        <is>
          <t>LT028</t>
        </is>
      </c>
      <c r="W935" t="n">
        <v>200</v>
      </c>
    </row>
    <row r="936">
      <c r="B936" t="n">
        <v>1759</v>
      </c>
      <c r="C936">
        <f>IF(K936 = "BaseplateSteel","Y","N")</f>
        <v/>
      </c>
      <c r="D936">
        <f>OR(P936 = "Woods_Sureflex", P936 = "Falk_T10_Grid")</f>
        <v/>
      </c>
      <c r="E936">
        <f>IF(AND(C936="Y", D936=TRUE),"Y","N")</f>
        <v/>
      </c>
      <c r="F936" t="inlineStr">
        <is>
          <t>ConTab_BOM_KP_Baseplates_1759</t>
        </is>
      </c>
      <c r="G936">
        <f>IF(E936="Y",F936,"")</f>
        <v/>
      </c>
      <c r="H936" s="87" t="inlineStr">
        <is>
          <t>6012-1_2-KP</t>
        </is>
      </c>
      <c r="I936" s="87" t="n"/>
      <c r="J936" s="87" t="n"/>
      <c r="K936" s="273" t="inlineStr">
        <is>
          <t>BaseplateSteel</t>
        </is>
      </c>
      <c r="L936" s="273" t="inlineStr">
        <is>
          <t>Baseplate_Steel</t>
        </is>
      </c>
      <c r="M936" s="273" t="inlineStr">
        <is>
          <t>Steel</t>
        </is>
      </c>
      <c r="N936" t="inlineStr">
        <is>
          <t>286T</t>
        </is>
      </c>
      <c r="O936" t="inlineStr">
        <is>
          <t>:Extended Drip Pan:</t>
        </is>
      </c>
      <c r="P936" s="235" t="inlineStr">
        <is>
          <t>Woods_Sureflex</t>
        </is>
      </c>
      <c r="Q936" t="inlineStr">
        <is>
          <t>Woods 9S</t>
        </is>
      </c>
      <c r="R936" t="inlineStr">
        <is>
          <t>RTF</t>
        </is>
      </c>
      <c r="S936" s="233" t="inlineStr">
        <is>
          <t>B102460</t>
        </is>
      </c>
      <c r="T936" s="233" t="n">
        <v>1762</v>
      </c>
      <c r="U936" s="233" t="inlineStr">
        <is>
          <t>Priced</t>
        </is>
      </c>
      <c r="V936" s="273" t="inlineStr">
        <is>
          <t>LT028</t>
        </is>
      </c>
      <c r="W936" t="n">
        <v>200</v>
      </c>
    </row>
    <row r="937">
      <c r="B937" t="n">
        <v>1760</v>
      </c>
      <c r="C937">
        <f>IF(K937 = "BaseplateSteel","Y","N")</f>
        <v/>
      </c>
      <c r="D937">
        <f>OR(P937 = "Woods_Sureflex", P937 = "Falk_T10_Grid")</f>
        <v/>
      </c>
      <c r="E937">
        <f>IF(AND(C937="Y", D937=TRUE),"Y","N")</f>
        <v/>
      </c>
      <c r="F937" t="inlineStr">
        <is>
          <t>ConTab_BOM_KP_Baseplates_1760</t>
        </is>
      </c>
      <c r="G937">
        <f>IF(E937="Y",F937,"")</f>
        <v/>
      </c>
      <c r="H937" s="87" t="inlineStr">
        <is>
          <t>6012-1_2-KP</t>
        </is>
      </c>
      <c r="I937" s="87" t="n"/>
      <c r="J937" s="87" t="n"/>
      <c r="K937" s="273" t="inlineStr">
        <is>
          <t>BaseplateSteel</t>
        </is>
      </c>
      <c r="L937" s="273" t="inlineStr">
        <is>
          <t>Baseplate_Steel</t>
        </is>
      </c>
      <c r="M937" s="273" t="inlineStr">
        <is>
          <t>Steel</t>
        </is>
      </c>
      <c r="N937" t="inlineStr">
        <is>
          <t>324T</t>
        </is>
      </c>
      <c r="O937" t="inlineStr">
        <is>
          <t>:Extended Drip Pan:</t>
        </is>
      </c>
      <c r="P937" s="235" t="inlineStr">
        <is>
          <t>Woods_Sureflex</t>
        </is>
      </c>
      <c r="Q937" t="inlineStr">
        <is>
          <t>Woods 10S</t>
        </is>
      </c>
      <c r="R937" t="inlineStr">
        <is>
          <t>RTF</t>
        </is>
      </c>
      <c r="S937" s="233" t="inlineStr">
        <is>
          <t>B102461</t>
        </is>
      </c>
      <c r="T937" s="233" t="n">
        <v>1899</v>
      </c>
      <c r="U937" s="233" t="inlineStr">
        <is>
          <t>Priced</t>
        </is>
      </c>
      <c r="V937" s="273" t="inlineStr">
        <is>
          <t>LT028</t>
        </is>
      </c>
      <c r="W937" t="n">
        <v>240</v>
      </c>
    </row>
    <row r="938">
      <c r="B938" t="n">
        <v>1761</v>
      </c>
      <c r="C938">
        <f>IF(K938 = "BaseplateSteel","Y","N")</f>
        <v/>
      </c>
      <c r="D938">
        <f>OR(P938 = "Woods_Sureflex", P938 = "Falk_T10_Grid")</f>
        <v/>
      </c>
      <c r="E938">
        <f>IF(AND(C938="Y", D938=TRUE),"Y","N")</f>
        <v/>
      </c>
      <c r="F938" t="inlineStr">
        <is>
          <t>ConTab_BOM_KP_Baseplates_1761</t>
        </is>
      </c>
      <c r="G938">
        <f>IF(E938="Y",F938,"")</f>
        <v/>
      </c>
      <c r="H938" s="87" t="inlineStr">
        <is>
          <t>6012-1_2-KP</t>
        </is>
      </c>
      <c r="I938" s="87" t="n"/>
      <c r="J938" s="87" t="n"/>
      <c r="K938" s="273" t="inlineStr">
        <is>
          <t>BaseplateSteel</t>
        </is>
      </c>
      <c r="L938" s="273" t="inlineStr">
        <is>
          <t>Baseplate_Steel</t>
        </is>
      </c>
      <c r="M938" s="273" t="inlineStr">
        <is>
          <t>Steel</t>
        </is>
      </c>
      <c r="N938" t="inlineStr">
        <is>
          <t>326T</t>
        </is>
      </c>
      <c r="O938" t="inlineStr">
        <is>
          <t>:Extended Drip Pan:</t>
        </is>
      </c>
      <c r="P938" s="235" t="inlineStr">
        <is>
          <t>Woods_Sureflex</t>
        </is>
      </c>
      <c r="Q938" t="inlineStr">
        <is>
          <t>Woods 10S</t>
        </is>
      </c>
      <c r="R938" t="inlineStr">
        <is>
          <t>RTF</t>
        </is>
      </c>
      <c r="S938" s="233" t="inlineStr">
        <is>
          <t>B102461</t>
        </is>
      </c>
      <c r="T938" s="233" t="n">
        <v>1899</v>
      </c>
      <c r="U938" s="233" t="inlineStr">
        <is>
          <t>Priced</t>
        </is>
      </c>
      <c r="V938" s="273" t="inlineStr">
        <is>
          <t>LT028</t>
        </is>
      </c>
      <c r="W938" t="n">
        <v>240</v>
      </c>
    </row>
    <row r="939">
      <c r="B939" t="n">
        <v>1762</v>
      </c>
      <c r="C939">
        <f>IF(K939 = "BaseplateSteel","Y","N")</f>
        <v/>
      </c>
      <c r="D939">
        <f>OR(P939 = "Woods_Sureflex", P939 = "Falk_T10_Grid")</f>
        <v/>
      </c>
      <c r="E939">
        <f>IF(AND(C939="Y", D939=TRUE),"Y","N")</f>
        <v/>
      </c>
      <c r="F939" t="inlineStr">
        <is>
          <t>ConTab_BOM_KP_Baseplates_1762</t>
        </is>
      </c>
      <c r="G939">
        <f>IF(E939="Y",F939,"")</f>
        <v/>
      </c>
      <c r="H939" s="87" t="inlineStr">
        <is>
          <t>6012-1_2-KP</t>
        </is>
      </c>
      <c r="I939" s="87" t="n"/>
      <c r="J939" s="87" t="n"/>
      <c r="K939" s="273" t="inlineStr">
        <is>
          <t>BaseplateSteel</t>
        </is>
      </c>
      <c r="L939" s="273" t="inlineStr">
        <is>
          <t>Baseplate_Steel</t>
        </is>
      </c>
      <c r="M939" s="273" t="inlineStr">
        <is>
          <t>Steel</t>
        </is>
      </c>
      <c r="N939" t="inlineStr">
        <is>
          <t>364T</t>
        </is>
      </c>
      <c r="O939" t="inlineStr">
        <is>
          <t>:Extended Drip Pan:</t>
        </is>
      </c>
      <c r="P939" s="235" t="inlineStr">
        <is>
          <t>Woods_Sureflex</t>
        </is>
      </c>
      <c r="Q939" t="inlineStr">
        <is>
          <t>Woods 11S</t>
        </is>
      </c>
      <c r="R939" t="inlineStr">
        <is>
          <t>RTF</t>
        </is>
      </c>
      <c r="S939" s="233" t="inlineStr">
        <is>
          <t>B102462</t>
        </is>
      </c>
      <c r="T939" s="233" t="n">
        <v>2035</v>
      </c>
      <c r="U939" s="233" t="inlineStr">
        <is>
          <t>Priced</t>
        </is>
      </c>
      <c r="V939" s="273" t="inlineStr">
        <is>
          <t>LT028</t>
        </is>
      </c>
      <c r="W939" t="n">
        <v>265</v>
      </c>
    </row>
    <row r="940">
      <c r="B940" t="n">
        <v>1763</v>
      </c>
      <c r="C940">
        <f>IF(K940 = "BaseplateSteel","Y","N")</f>
        <v/>
      </c>
      <c r="D940">
        <f>OR(P940 = "Woods_Sureflex", P940 = "Falk_T10_Grid")</f>
        <v/>
      </c>
      <c r="E940">
        <f>IF(AND(C940="Y", D940=TRUE),"Y","N")</f>
        <v/>
      </c>
      <c r="F940" t="inlineStr">
        <is>
          <t>ConTab_BOM_KP_Baseplates_1763</t>
        </is>
      </c>
      <c r="G940">
        <f>IF(E940="Y",F940,"")</f>
        <v/>
      </c>
      <c r="H940" s="87" t="inlineStr">
        <is>
          <t>6012-1_2-KP</t>
        </is>
      </c>
      <c r="I940" s="87" t="n"/>
      <c r="J940" s="87" t="n"/>
      <c r="K940" s="273" t="inlineStr">
        <is>
          <t>BaseplateSteel</t>
        </is>
      </c>
      <c r="L940" s="273" t="inlineStr">
        <is>
          <t>Baseplate_Steel</t>
        </is>
      </c>
      <c r="M940" s="273" t="inlineStr">
        <is>
          <t>Steel</t>
        </is>
      </c>
      <c r="N940" t="inlineStr">
        <is>
          <t>365T</t>
        </is>
      </c>
      <c r="O940" t="inlineStr">
        <is>
          <t>:Extended Drip Pan:</t>
        </is>
      </c>
      <c r="P940" s="235" t="inlineStr">
        <is>
          <t>Woods_Sureflex</t>
        </is>
      </c>
      <c r="Q940" t="inlineStr">
        <is>
          <t>Woods 11S</t>
        </is>
      </c>
      <c r="R940" t="inlineStr">
        <is>
          <t>RTF</t>
        </is>
      </c>
      <c r="S940" s="233" t="inlineStr">
        <is>
          <t>B102462</t>
        </is>
      </c>
      <c r="T940" s="233" t="n">
        <v>2035</v>
      </c>
      <c r="U940" s="233" t="inlineStr">
        <is>
          <t>Priced</t>
        </is>
      </c>
      <c r="V940" s="273" t="inlineStr">
        <is>
          <t>LT028</t>
        </is>
      </c>
      <c r="W940" t="n">
        <v>265</v>
      </c>
    </row>
    <row r="941">
      <c r="B941" t="n">
        <v>1764</v>
      </c>
      <c r="C941">
        <f>IF(K941 = "BaseplateSteel","Y","N")</f>
        <v/>
      </c>
      <c r="D941">
        <f>OR(P941 = "Woods_Sureflex", P941 = "Falk_T10_Grid")</f>
        <v/>
      </c>
      <c r="E941">
        <f>IF(AND(C941="Y", D941=TRUE),"Y","N")</f>
        <v/>
      </c>
      <c r="F941" t="inlineStr">
        <is>
          <t>ConTab_BOM_KP_Baseplates_1764</t>
        </is>
      </c>
      <c r="G941">
        <f>IF(E941="Y",F941,"")</f>
        <v/>
      </c>
      <c r="H941" s="87" t="inlineStr">
        <is>
          <t>6012-1_2-KP</t>
        </is>
      </c>
      <c r="I941" s="87" t="n"/>
      <c r="J941" s="87" t="n"/>
      <c r="K941" s="273" t="inlineStr">
        <is>
          <t>BaseplateSteel</t>
        </is>
      </c>
      <c r="L941" s="273" t="inlineStr">
        <is>
          <t>Baseplate_Steel</t>
        </is>
      </c>
      <c r="M941" s="273" t="inlineStr">
        <is>
          <t>Steel</t>
        </is>
      </c>
      <c r="N941" t="inlineStr">
        <is>
          <t>213T</t>
        </is>
      </c>
      <c r="O941" t="inlineStr">
        <is>
          <t>:Extended Drip Pan:</t>
        </is>
      </c>
      <c r="P941" s="235" t="inlineStr">
        <is>
          <t>Falk_T10_Grid</t>
        </is>
      </c>
      <c r="Q941" t="inlineStr">
        <is>
          <t>Falk 1040T10</t>
        </is>
      </c>
      <c r="R941" t="inlineStr">
        <is>
          <t>RTF</t>
        </is>
      </c>
      <c r="S941" s="233" t="inlineStr">
        <is>
          <t>B102463</t>
        </is>
      </c>
      <c r="T941" s="233" t="n">
        <v>1560</v>
      </c>
      <c r="U941" s="233" t="inlineStr">
        <is>
          <t>Priced</t>
        </is>
      </c>
      <c r="V941" s="273" t="inlineStr">
        <is>
          <t>LT028</t>
        </is>
      </c>
      <c r="W941" t="n">
        <v>70</v>
      </c>
    </row>
    <row r="942">
      <c r="B942" t="n">
        <v>1765</v>
      </c>
      <c r="C942">
        <f>IF(K942 = "BaseplateSteel","Y","N")</f>
        <v/>
      </c>
      <c r="D942">
        <f>OR(P942 = "Woods_Sureflex", P942 = "Falk_T10_Grid")</f>
        <v/>
      </c>
      <c r="E942">
        <f>IF(AND(C942="Y", D942=TRUE),"Y","N")</f>
        <v/>
      </c>
      <c r="F942" t="inlineStr">
        <is>
          <t>ConTab_BOM_KP_Baseplates_1765</t>
        </is>
      </c>
      <c r="G942">
        <f>IF(E942="Y",F942,"")</f>
        <v/>
      </c>
      <c r="H942" s="87" t="inlineStr">
        <is>
          <t>6012-1_2-KP</t>
        </is>
      </c>
      <c r="I942" s="87" t="n"/>
      <c r="J942" s="87" t="n"/>
      <c r="K942" s="273" t="inlineStr">
        <is>
          <t>BaseplateSteel</t>
        </is>
      </c>
      <c r="L942" s="273" t="inlineStr">
        <is>
          <t>Baseplate_Steel</t>
        </is>
      </c>
      <c r="M942" s="273" t="inlineStr">
        <is>
          <t>Steel</t>
        </is>
      </c>
      <c r="N942" t="inlineStr">
        <is>
          <t>215T</t>
        </is>
      </c>
      <c r="O942" t="inlineStr">
        <is>
          <t>:Extended Drip Pan:</t>
        </is>
      </c>
      <c r="P942" s="235" t="inlineStr">
        <is>
          <t>Falk_T10_Grid</t>
        </is>
      </c>
      <c r="Q942" t="inlineStr">
        <is>
          <t>Falk 1040T10</t>
        </is>
      </c>
      <c r="R942" t="inlineStr">
        <is>
          <t>RTF</t>
        </is>
      </c>
      <c r="S942" s="233" t="inlineStr">
        <is>
          <t>B102463</t>
        </is>
      </c>
      <c r="T942" s="233" t="n">
        <v>1560</v>
      </c>
      <c r="U942" s="233" t="inlineStr">
        <is>
          <t>Priced</t>
        </is>
      </c>
      <c r="V942" s="273" t="inlineStr">
        <is>
          <t>LT028</t>
        </is>
      </c>
      <c r="W942" t="n">
        <v>70</v>
      </c>
    </row>
    <row r="943">
      <c r="B943" t="n">
        <v>1766</v>
      </c>
      <c r="C943">
        <f>IF(K943 = "BaseplateSteel","Y","N")</f>
        <v/>
      </c>
      <c r="D943">
        <f>OR(P943 = "Woods_Sureflex", P943 = "Falk_T10_Grid")</f>
        <v/>
      </c>
      <c r="E943">
        <f>IF(AND(C943="Y", D943=TRUE),"Y","N")</f>
        <v/>
      </c>
      <c r="F943" t="inlineStr">
        <is>
          <t>ConTab_BOM_KP_Baseplates_1766</t>
        </is>
      </c>
      <c r="G943">
        <f>IF(E943="Y",F943,"")</f>
        <v/>
      </c>
      <c r="H943" s="87" t="inlineStr">
        <is>
          <t>6012-1_2-KP</t>
        </is>
      </c>
      <c r="I943" s="87" t="n"/>
      <c r="J943" s="87" t="n"/>
      <c r="K943" s="273" t="inlineStr">
        <is>
          <t>BaseplateSteel</t>
        </is>
      </c>
      <c r="L943" s="273" t="inlineStr">
        <is>
          <t>Baseplate_Steel</t>
        </is>
      </c>
      <c r="M943" s="273" t="inlineStr">
        <is>
          <t>Steel</t>
        </is>
      </c>
      <c r="N943" t="inlineStr">
        <is>
          <t>254T</t>
        </is>
      </c>
      <c r="O943" t="inlineStr">
        <is>
          <t>:Extended Drip Pan:</t>
        </is>
      </c>
      <c r="P943" s="235" t="inlineStr">
        <is>
          <t>Falk_T10_Grid</t>
        </is>
      </c>
      <c r="Q943" t="inlineStr">
        <is>
          <t>Falk 1040T10</t>
        </is>
      </c>
      <c r="R943" t="inlineStr">
        <is>
          <t>RTF</t>
        </is>
      </c>
      <c r="S943" s="233" t="inlineStr">
        <is>
          <t>B102464</t>
        </is>
      </c>
      <c r="T943" s="233" t="n">
        <v>1627</v>
      </c>
      <c r="U943" s="233" t="inlineStr">
        <is>
          <t>Priced</t>
        </is>
      </c>
      <c r="V943" s="273" t="inlineStr">
        <is>
          <t>LT028</t>
        </is>
      </c>
      <c r="W943" t="n">
        <v>135</v>
      </c>
    </row>
    <row r="944">
      <c r="B944" t="n">
        <v>1767</v>
      </c>
      <c r="C944">
        <f>IF(K944 = "BaseplateSteel","Y","N")</f>
        <v/>
      </c>
      <c r="D944">
        <f>OR(P944 = "Woods_Sureflex", P944 = "Falk_T10_Grid")</f>
        <v/>
      </c>
      <c r="E944">
        <f>IF(AND(C944="Y", D944=TRUE),"Y","N")</f>
        <v/>
      </c>
      <c r="F944" t="inlineStr">
        <is>
          <t>ConTab_BOM_KP_Baseplates_1767</t>
        </is>
      </c>
      <c r="G944">
        <f>IF(E944="Y",F944,"")</f>
        <v/>
      </c>
      <c r="H944" s="87" t="inlineStr">
        <is>
          <t>6012-1_2-KP</t>
        </is>
      </c>
      <c r="I944" s="87" t="n"/>
      <c r="J944" s="87" t="n"/>
      <c r="K944" s="273" t="inlineStr">
        <is>
          <t>BaseplateSteel</t>
        </is>
      </c>
      <c r="L944" s="273" t="inlineStr">
        <is>
          <t>Baseplate_Steel</t>
        </is>
      </c>
      <c r="M944" s="273" t="inlineStr">
        <is>
          <t>Steel</t>
        </is>
      </c>
      <c r="N944" t="inlineStr">
        <is>
          <t>256T</t>
        </is>
      </c>
      <c r="O944" t="inlineStr">
        <is>
          <t>:Extended Drip Pan:</t>
        </is>
      </c>
      <c r="P944" s="235" t="inlineStr">
        <is>
          <t>Falk_T10_Grid</t>
        </is>
      </c>
      <c r="Q944" t="inlineStr">
        <is>
          <t>Falk 1040T10</t>
        </is>
      </c>
      <c r="R944" t="inlineStr">
        <is>
          <t>RTF</t>
        </is>
      </c>
      <c r="S944" s="233" t="inlineStr">
        <is>
          <t>B102464</t>
        </is>
      </c>
      <c r="T944" s="233" t="n">
        <v>1627</v>
      </c>
      <c r="U944" s="233" t="inlineStr">
        <is>
          <t>Priced</t>
        </is>
      </c>
      <c r="V944" s="273" t="inlineStr">
        <is>
          <t>LT028</t>
        </is>
      </c>
      <c r="W944" t="n">
        <v>135</v>
      </c>
    </row>
    <row r="945">
      <c r="B945" t="n">
        <v>1768</v>
      </c>
      <c r="C945">
        <f>IF(K945 = "BaseplateSteel","Y","N")</f>
        <v/>
      </c>
      <c r="D945">
        <f>OR(P945 = "Woods_Sureflex", P945 = "Falk_T10_Grid")</f>
        <v/>
      </c>
      <c r="E945">
        <f>IF(AND(C945="Y", D945=TRUE),"Y","N")</f>
        <v/>
      </c>
      <c r="F945" t="inlineStr">
        <is>
          <t>ConTab_BOM_KP_Baseplates_1768</t>
        </is>
      </c>
      <c r="G945">
        <f>IF(E945="Y",F945,"")</f>
        <v/>
      </c>
      <c r="H945" s="87" t="inlineStr">
        <is>
          <t>6012-1_2-KP</t>
        </is>
      </c>
      <c r="I945" s="87" t="n"/>
      <c r="J945" s="87" t="n"/>
      <c r="K945" s="273" t="inlineStr">
        <is>
          <t>BaseplateSteel</t>
        </is>
      </c>
      <c r="L945" s="273" t="inlineStr">
        <is>
          <t>Baseplate_Steel</t>
        </is>
      </c>
      <c r="M945" s="273" t="inlineStr">
        <is>
          <t>Steel</t>
        </is>
      </c>
      <c r="N945" t="inlineStr">
        <is>
          <t>284T</t>
        </is>
      </c>
      <c r="O945" t="inlineStr">
        <is>
          <t>:Extended Drip Pan:</t>
        </is>
      </c>
      <c r="P945" s="235" t="inlineStr">
        <is>
          <t>Falk_T10_Grid</t>
        </is>
      </c>
      <c r="Q945" t="inlineStr">
        <is>
          <t>Falk 1050T10</t>
        </is>
      </c>
      <c r="R945" t="inlineStr">
        <is>
          <t>RTF</t>
        </is>
      </c>
      <c r="S945" s="233" t="inlineStr">
        <is>
          <t>B102465</t>
        </is>
      </c>
      <c r="T945" s="233" t="n">
        <v>1762</v>
      </c>
      <c r="U945" s="233" t="inlineStr">
        <is>
          <t>Priced</t>
        </is>
      </c>
      <c r="V945" s="273" t="inlineStr">
        <is>
          <t>LT028</t>
        </is>
      </c>
      <c r="W945" t="n">
        <v>200</v>
      </c>
    </row>
    <row r="946">
      <c r="B946" t="n">
        <v>1769</v>
      </c>
      <c r="C946">
        <f>IF(K946 = "BaseplateSteel","Y","N")</f>
        <v/>
      </c>
      <c r="D946">
        <f>OR(P946 = "Woods_Sureflex", P946 = "Falk_T10_Grid")</f>
        <v/>
      </c>
      <c r="E946">
        <f>IF(AND(C946="Y", D946=TRUE),"Y","N")</f>
        <v/>
      </c>
      <c r="F946" t="inlineStr">
        <is>
          <t>ConTab_BOM_KP_Baseplates_1769</t>
        </is>
      </c>
      <c r="G946">
        <f>IF(E946="Y",F946,"")</f>
        <v/>
      </c>
      <c r="H946" s="87" t="inlineStr">
        <is>
          <t>6012-1_2-KP</t>
        </is>
      </c>
      <c r="I946" s="87" t="n"/>
      <c r="J946" s="87" t="n"/>
      <c r="K946" s="273" t="inlineStr">
        <is>
          <t>BaseplateSteel</t>
        </is>
      </c>
      <c r="L946" s="273" t="inlineStr">
        <is>
          <t>Baseplate_Steel</t>
        </is>
      </c>
      <c r="M946" s="273" t="inlineStr">
        <is>
          <t>Steel</t>
        </is>
      </c>
      <c r="N946" t="inlineStr">
        <is>
          <t>286T</t>
        </is>
      </c>
      <c r="O946" t="inlineStr">
        <is>
          <t>:Extended Drip Pan:</t>
        </is>
      </c>
      <c r="P946" s="235" t="inlineStr">
        <is>
          <t>Falk_T10_Grid</t>
        </is>
      </c>
      <c r="Q946" t="inlineStr">
        <is>
          <t>Falk 1050T10</t>
        </is>
      </c>
      <c r="R946" t="inlineStr">
        <is>
          <t>RTF</t>
        </is>
      </c>
      <c r="S946" s="233" t="inlineStr">
        <is>
          <t>B102465</t>
        </is>
      </c>
      <c r="T946" s="233" t="n">
        <v>1762</v>
      </c>
      <c r="U946" s="233" t="inlineStr">
        <is>
          <t>Priced</t>
        </is>
      </c>
      <c r="V946" s="273" t="inlineStr">
        <is>
          <t>LT028</t>
        </is>
      </c>
      <c r="W946" t="n">
        <v>200</v>
      </c>
    </row>
    <row r="947">
      <c r="B947" t="n">
        <v>1770</v>
      </c>
      <c r="C947">
        <f>IF(K947 = "BaseplateSteel","Y","N")</f>
        <v/>
      </c>
      <c r="D947">
        <f>OR(P947 = "Woods_Sureflex", P947 = "Falk_T10_Grid")</f>
        <v/>
      </c>
      <c r="E947">
        <f>IF(AND(C947="Y", D947=TRUE),"Y","N")</f>
        <v/>
      </c>
      <c r="F947" t="inlineStr">
        <is>
          <t>ConTab_BOM_KP_Baseplates_1770</t>
        </is>
      </c>
      <c r="G947">
        <f>IF(E947="Y",F947,"")</f>
        <v/>
      </c>
      <c r="H947" s="87" t="inlineStr">
        <is>
          <t>6012-1_2-KP</t>
        </is>
      </c>
      <c r="I947" s="87" t="n"/>
      <c r="J947" s="87" t="n"/>
      <c r="K947" s="273" t="inlineStr">
        <is>
          <t>BaseplateSteel</t>
        </is>
      </c>
      <c r="L947" s="273" t="inlineStr">
        <is>
          <t>Baseplate_Steel</t>
        </is>
      </c>
      <c r="M947" s="273" t="inlineStr">
        <is>
          <t>Steel</t>
        </is>
      </c>
      <c r="N947" t="inlineStr">
        <is>
          <t>324T</t>
        </is>
      </c>
      <c r="O947" t="inlineStr">
        <is>
          <t>:Extended Drip Pan:</t>
        </is>
      </c>
      <c r="P947" s="235" t="inlineStr">
        <is>
          <t>Falk_T10_Grid</t>
        </is>
      </c>
      <c r="Q947" t="inlineStr">
        <is>
          <t>Falk 1060T10</t>
        </is>
      </c>
      <c r="R947" t="inlineStr">
        <is>
          <t>RTF</t>
        </is>
      </c>
      <c r="S947" s="233" t="inlineStr">
        <is>
          <t>B102466</t>
        </is>
      </c>
      <c r="T947" s="233" t="n">
        <v>1899</v>
      </c>
      <c r="U947" s="233" t="inlineStr">
        <is>
          <t>Priced</t>
        </is>
      </c>
      <c r="V947" s="273" t="inlineStr">
        <is>
          <t>LT028</t>
        </is>
      </c>
      <c r="W947" t="n">
        <v>240</v>
      </c>
    </row>
    <row r="948">
      <c r="B948" t="n">
        <v>1771</v>
      </c>
      <c r="C948">
        <f>IF(K948 = "BaseplateSteel","Y","N")</f>
        <v/>
      </c>
      <c r="D948">
        <f>OR(P948 = "Woods_Sureflex", P948 = "Falk_T10_Grid")</f>
        <v/>
      </c>
      <c r="E948">
        <f>IF(AND(C948="Y", D948=TRUE),"Y","N")</f>
        <v/>
      </c>
      <c r="F948" t="inlineStr">
        <is>
          <t>ConTab_BOM_KP_Baseplates_1771</t>
        </is>
      </c>
      <c r="G948">
        <f>IF(E948="Y",F948,"")</f>
        <v/>
      </c>
      <c r="H948" s="87" t="inlineStr">
        <is>
          <t>6012-1_2-KP</t>
        </is>
      </c>
      <c r="I948" s="87" t="n"/>
      <c r="J948" s="87" t="n"/>
      <c r="K948" s="273" t="inlineStr">
        <is>
          <t>BaseplateSteel</t>
        </is>
      </c>
      <c r="L948" s="273" t="inlineStr">
        <is>
          <t>Baseplate_Steel</t>
        </is>
      </c>
      <c r="M948" s="273" t="inlineStr">
        <is>
          <t>Steel</t>
        </is>
      </c>
      <c r="N948" t="inlineStr">
        <is>
          <t>326T</t>
        </is>
      </c>
      <c r="O948" t="inlineStr">
        <is>
          <t>:Extended Drip Pan:</t>
        </is>
      </c>
      <c r="P948" s="235" t="inlineStr">
        <is>
          <t>Falk_T10_Grid</t>
        </is>
      </c>
      <c r="Q948" t="inlineStr">
        <is>
          <t>Falk 1060T10</t>
        </is>
      </c>
      <c r="R948" t="inlineStr">
        <is>
          <t>RTF</t>
        </is>
      </c>
      <c r="S948" s="233" t="inlineStr">
        <is>
          <t>B102466</t>
        </is>
      </c>
      <c r="T948" s="233" t="n">
        <v>1899</v>
      </c>
      <c r="U948" s="233" t="inlineStr">
        <is>
          <t>Priced</t>
        </is>
      </c>
      <c r="V948" s="273" t="inlineStr">
        <is>
          <t>LT028</t>
        </is>
      </c>
      <c r="W948" t="n">
        <v>240</v>
      </c>
    </row>
    <row r="949">
      <c r="B949" t="n">
        <v>1772</v>
      </c>
      <c r="C949">
        <f>IF(K949 = "BaseplateSteel","Y","N")</f>
        <v/>
      </c>
      <c r="D949">
        <f>OR(P949 = "Woods_Sureflex", P949 = "Falk_T10_Grid")</f>
        <v/>
      </c>
      <c r="E949">
        <f>IF(AND(C949="Y", D949=TRUE),"Y","N")</f>
        <v/>
      </c>
      <c r="F949" t="inlineStr">
        <is>
          <t>ConTab_BOM_KP_Baseplates_1772</t>
        </is>
      </c>
      <c r="G949">
        <f>IF(E949="Y",F949,"")</f>
        <v/>
      </c>
      <c r="H949" s="87" t="inlineStr">
        <is>
          <t>6012-1_2-KP</t>
        </is>
      </c>
      <c r="I949" s="87" t="n"/>
      <c r="J949" s="87" t="n"/>
      <c r="K949" s="273" t="inlineStr">
        <is>
          <t>BaseplateSteel</t>
        </is>
      </c>
      <c r="L949" s="273" t="inlineStr">
        <is>
          <t>Baseplate_Steel</t>
        </is>
      </c>
      <c r="M949" s="273" t="inlineStr">
        <is>
          <t>Steel</t>
        </is>
      </c>
      <c r="N949" t="inlineStr">
        <is>
          <t>364T</t>
        </is>
      </c>
      <c r="O949" t="inlineStr">
        <is>
          <t>:Extended Drip Pan:</t>
        </is>
      </c>
      <c r="P949" s="235" t="inlineStr">
        <is>
          <t>Falk_T10_Grid</t>
        </is>
      </c>
      <c r="Q949" t="inlineStr">
        <is>
          <t>Falk 1070T10</t>
        </is>
      </c>
      <c r="R949" t="inlineStr">
        <is>
          <t>RTF</t>
        </is>
      </c>
      <c r="S949" s="233" t="inlineStr">
        <is>
          <t>B102467</t>
        </is>
      </c>
      <c r="T949" s="233" t="n">
        <v>2035</v>
      </c>
      <c r="U949" s="233" t="inlineStr">
        <is>
          <t>Priced</t>
        </is>
      </c>
      <c r="V949" s="273" t="inlineStr">
        <is>
          <t>LT028</t>
        </is>
      </c>
      <c r="W949" t="n">
        <v>265</v>
      </c>
    </row>
    <row r="950">
      <c r="B950" t="n">
        <v>1773</v>
      </c>
      <c r="C950">
        <f>IF(K950 = "BaseplateSteel","Y","N")</f>
        <v/>
      </c>
      <c r="D950">
        <f>OR(P950 = "Woods_Sureflex", P950 = "Falk_T10_Grid")</f>
        <v/>
      </c>
      <c r="E950">
        <f>IF(AND(C950="Y", D950=TRUE),"Y","N")</f>
        <v/>
      </c>
      <c r="F950" t="inlineStr">
        <is>
          <t>ConTab_BOM_KP_Baseplates_1773</t>
        </is>
      </c>
      <c r="G950">
        <f>IF(E950="Y",F950,"")</f>
        <v/>
      </c>
      <c r="H950" s="87" t="inlineStr">
        <is>
          <t>6012-1_2-KP</t>
        </is>
      </c>
      <c r="I950" s="87" t="n"/>
      <c r="J950" s="87" t="n"/>
      <c r="K950" s="273" t="inlineStr">
        <is>
          <t>BaseplateSteel</t>
        </is>
      </c>
      <c r="L950" s="273" t="inlineStr">
        <is>
          <t>Baseplate_Steel</t>
        </is>
      </c>
      <c r="M950" s="273" t="inlineStr">
        <is>
          <t>Steel</t>
        </is>
      </c>
      <c r="N950" t="inlineStr">
        <is>
          <t>365T</t>
        </is>
      </c>
      <c r="O950" t="inlineStr">
        <is>
          <t>:Extended Drip Pan:</t>
        </is>
      </c>
      <c r="P950" s="235" t="inlineStr">
        <is>
          <t>Falk_T10_Grid</t>
        </is>
      </c>
      <c r="Q950" t="inlineStr">
        <is>
          <t>Falk 1070T10</t>
        </is>
      </c>
      <c r="R950" t="inlineStr">
        <is>
          <t>RTF</t>
        </is>
      </c>
      <c r="S950" s="233" t="inlineStr">
        <is>
          <t>B102467</t>
        </is>
      </c>
      <c r="T950" s="233" t="n">
        <v>2035</v>
      </c>
      <c r="U950" s="233" t="inlineStr">
        <is>
          <t>Priced</t>
        </is>
      </c>
      <c r="V950" s="273" t="inlineStr">
        <is>
          <t>LT028</t>
        </is>
      </c>
      <c r="W950" t="n">
        <v>265</v>
      </c>
    </row>
    <row r="951">
      <c r="B951" t="n">
        <v>1774</v>
      </c>
      <c r="C951">
        <f>IF(K951 = "BaseplateSteel","Y","N")</f>
        <v/>
      </c>
      <c r="D951">
        <f>OR(P951 = "Woods_Sureflex", P951 = "Falk_T10_Grid")</f>
        <v/>
      </c>
      <c r="E951">
        <f>IF(AND(C951="Y", D951=TRUE),"Y","N")</f>
        <v/>
      </c>
      <c r="F951" t="inlineStr">
        <is>
          <t>ConTab_BOM_KP_Baseplates_1774</t>
        </is>
      </c>
      <c r="G951">
        <f>IF(E951="Y",F951,"")</f>
        <v/>
      </c>
      <c r="H951" s="87" t="inlineStr">
        <is>
          <t>6012-1_2-KP</t>
        </is>
      </c>
      <c r="I951" s="87" t="n"/>
      <c r="J951" s="87" t="n"/>
      <c r="K951" s="273" t="inlineStr">
        <is>
          <t>BaseplateSteel</t>
        </is>
      </c>
      <c r="L951" s="273" t="inlineStr">
        <is>
          <t>Baseplate_Steel</t>
        </is>
      </c>
      <c r="M951" s="273" t="inlineStr">
        <is>
          <t>Steel</t>
        </is>
      </c>
      <c r="N951" t="inlineStr">
        <is>
          <t>364TS</t>
        </is>
      </c>
      <c r="O951" t="inlineStr">
        <is>
          <t>:Extended Drip Pan:</t>
        </is>
      </c>
      <c r="P951" s="235" t="inlineStr">
        <is>
          <t>Falk_T10_Grid</t>
        </is>
      </c>
      <c r="Q951" t="inlineStr">
        <is>
          <t>Falk 1050T10</t>
        </is>
      </c>
      <c r="R951" t="inlineStr">
        <is>
          <t>RTF</t>
        </is>
      </c>
      <c r="S951" s="233" t="inlineStr">
        <is>
          <t>B102468</t>
        </is>
      </c>
      <c r="T951" s="233" t="n">
        <v>1970</v>
      </c>
      <c r="U951" s="233" t="inlineStr">
        <is>
          <t>Priced</t>
        </is>
      </c>
      <c r="V951" s="273" t="inlineStr">
        <is>
          <t>LT028</t>
        </is>
      </c>
      <c r="W951" t="n">
        <v>265</v>
      </c>
    </row>
    <row r="952">
      <c r="B952" t="n">
        <v>1775</v>
      </c>
      <c r="C952">
        <f>IF(K952 = "BaseplateSteel","Y","N")</f>
        <v/>
      </c>
      <c r="D952">
        <f>OR(P952 = "Woods_Sureflex", P952 = "Falk_T10_Grid")</f>
        <v/>
      </c>
      <c r="E952">
        <f>IF(AND(C952="Y", D952=TRUE),"Y","N")</f>
        <v/>
      </c>
      <c r="F952" t="inlineStr">
        <is>
          <t>ConTab_BOM_KP_Baseplates_1775</t>
        </is>
      </c>
      <c r="G952">
        <f>IF(E952="Y",F952,"")</f>
        <v/>
      </c>
      <c r="H952" s="87" t="inlineStr">
        <is>
          <t>6012-1_2-KP</t>
        </is>
      </c>
      <c r="I952" s="87" t="n"/>
      <c r="J952" s="87" t="n"/>
      <c r="K952" s="273" t="inlineStr">
        <is>
          <t>BaseplateSteel</t>
        </is>
      </c>
      <c r="L952" s="273" t="inlineStr">
        <is>
          <t>Baseplate_Steel</t>
        </is>
      </c>
      <c r="M952" s="273" t="inlineStr">
        <is>
          <t>Steel</t>
        </is>
      </c>
      <c r="N952" t="inlineStr">
        <is>
          <t>365TS</t>
        </is>
      </c>
      <c r="O952" t="inlineStr">
        <is>
          <t>:Extended Drip Pan:</t>
        </is>
      </c>
      <c r="P952" s="235" t="inlineStr">
        <is>
          <t>Falk_T10_Grid</t>
        </is>
      </c>
      <c r="Q952" t="inlineStr">
        <is>
          <t>Falk 1050T10</t>
        </is>
      </c>
      <c r="R952" t="inlineStr">
        <is>
          <t>RTF</t>
        </is>
      </c>
      <c r="S952" s="233" t="inlineStr">
        <is>
          <t>B102468</t>
        </is>
      </c>
      <c r="T952" s="233" t="n">
        <v>1970</v>
      </c>
      <c r="U952" s="233" t="inlineStr">
        <is>
          <t>Priced</t>
        </is>
      </c>
      <c r="V952" s="273" t="inlineStr">
        <is>
          <t>LT028</t>
        </is>
      </c>
      <c r="W952" t="n">
        <v>265</v>
      </c>
    </row>
    <row r="953">
      <c r="B953" t="n">
        <v>1788</v>
      </c>
      <c r="C953">
        <f>IF(K953 = "BaseplateSteel","Y","N")</f>
        <v/>
      </c>
      <c r="D953">
        <f>OR(P953 = "Woods_Sureflex", P953 = "Falk_T10_Grid")</f>
        <v/>
      </c>
      <c r="E953">
        <f>IF(AND(C953="Y", D953=TRUE),"Y","N")</f>
        <v/>
      </c>
      <c r="F953" t="inlineStr">
        <is>
          <t>ConTab_BOM_KP_Baseplates_1788</t>
        </is>
      </c>
      <c r="G953">
        <f>IF(E953="Y",F953,"")</f>
        <v/>
      </c>
      <c r="H953" s="87" t="inlineStr">
        <is>
          <t>6012-1_2-KP</t>
        </is>
      </c>
      <c r="I953" s="87" t="n"/>
      <c r="J953" s="87" t="n"/>
      <c r="K953" s="273" t="inlineStr">
        <is>
          <t>BaseplateSteel</t>
        </is>
      </c>
      <c r="L953" s="273" t="inlineStr">
        <is>
          <t>Baseplate_Steel</t>
        </is>
      </c>
      <c r="M953" s="273" t="inlineStr">
        <is>
          <t>Steel</t>
        </is>
      </c>
      <c r="N953" t="inlineStr">
        <is>
          <t>213T</t>
        </is>
      </c>
      <c r="O953" t="inlineStr">
        <is>
          <t>:Extended Drip Pan:</t>
        </is>
      </c>
      <c r="P953" s="235" t="inlineStr">
        <is>
          <t>Woods_Spacer</t>
        </is>
      </c>
      <c r="Q953" t="inlineStr">
        <is>
          <t>Woods 6SC</t>
        </is>
      </c>
      <c r="R953" t="inlineStr">
        <is>
          <t>RTF</t>
        </is>
      </c>
      <c r="S953" s="233" t="inlineStr">
        <is>
          <t>B102475</t>
        </is>
      </c>
      <c r="T953" s="233" t="n">
        <v>2107</v>
      </c>
      <c r="U953" s="233" t="inlineStr">
        <is>
          <t>Priced</t>
        </is>
      </c>
      <c r="V953" s="273" t="inlineStr">
        <is>
          <t>LT028</t>
        </is>
      </c>
      <c r="W953" t="n">
        <v>70</v>
      </c>
    </row>
    <row r="954">
      <c r="B954" t="n">
        <v>1789</v>
      </c>
      <c r="C954">
        <f>IF(K954 = "BaseplateSteel","Y","N")</f>
        <v/>
      </c>
      <c r="D954">
        <f>OR(P954 = "Woods_Sureflex", P954 = "Falk_T10_Grid")</f>
        <v/>
      </c>
      <c r="E954">
        <f>IF(AND(C954="Y", D954=TRUE),"Y","N")</f>
        <v/>
      </c>
      <c r="F954" t="inlineStr">
        <is>
          <t>ConTab_BOM_KP_Baseplates_1789</t>
        </is>
      </c>
      <c r="G954">
        <f>IF(E954="Y",F954,"")</f>
        <v/>
      </c>
      <c r="H954" s="87" t="inlineStr">
        <is>
          <t>6012-1_2-KP</t>
        </is>
      </c>
      <c r="I954" s="87" t="n"/>
      <c r="J954" s="87" t="n"/>
      <c r="K954" s="273" t="inlineStr">
        <is>
          <t>BaseplateSteel</t>
        </is>
      </c>
      <c r="L954" s="273" t="inlineStr">
        <is>
          <t>Baseplate_Steel</t>
        </is>
      </c>
      <c r="M954" s="273" t="inlineStr">
        <is>
          <t>Steel</t>
        </is>
      </c>
      <c r="N954" t="inlineStr">
        <is>
          <t>215T</t>
        </is>
      </c>
      <c r="O954" t="inlineStr">
        <is>
          <t>:Extended Drip Pan:</t>
        </is>
      </c>
      <c r="P954" s="235" t="inlineStr">
        <is>
          <t>Woods_Spacer</t>
        </is>
      </c>
      <c r="Q954" t="inlineStr">
        <is>
          <t>Woods 6SC</t>
        </is>
      </c>
      <c r="R954" t="inlineStr">
        <is>
          <t>RTF</t>
        </is>
      </c>
      <c r="S954" s="233" t="inlineStr">
        <is>
          <t>B102475</t>
        </is>
      </c>
      <c r="T954" s="233" t="n">
        <v>2107</v>
      </c>
      <c r="U954" s="233" t="inlineStr">
        <is>
          <t>Priced</t>
        </is>
      </c>
      <c r="V954" s="273" t="inlineStr">
        <is>
          <t>LT028</t>
        </is>
      </c>
      <c r="W954" t="n">
        <v>70</v>
      </c>
    </row>
    <row r="955">
      <c r="B955" t="n">
        <v>1790</v>
      </c>
      <c r="C955">
        <f>IF(K955 = "BaseplateSteel","Y","N")</f>
        <v/>
      </c>
      <c r="D955">
        <f>OR(P955 = "Woods_Sureflex", P955 = "Falk_T10_Grid")</f>
        <v/>
      </c>
      <c r="E955">
        <f>IF(AND(C955="Y", D955=TRUE),"Y","N")</f>
        <v/>
      </c>
      <c r="F955" t="inlineStr">
        <is>
          <t>ConTab_BOM_KP_Baseplates_1790</t>
        </is>
      </c>
      <c r="G955">
        <f>IF(E955="Y",F955,"")</f>
        <v/>
      </c>
      <c r="H955" s="87" t="inlineStr">
        <is>
          <t>6012-1_2-KP</t>
        </is>
      </c>
      <c r="I955" s="87" t="n"/>
      <c r="J955" s="87" t="n"/>
      <c r="K955" s="273" t="inlineStr">
        <is>
          <t>BaseplateSteel</t>
        </is>
      </c>
      <c r="L955" s="273" t="inlineStr">
        <is>
          <t>Baseplate_Steel</t>
        </is>
      </c>
      <c r="M955" s="273" t="inlineStr">
        <is>
          <t>Steel</t>
        </is>
      </c>
      <c r="N955" t="inlineStr">
        <is>
          <t>254T</t>
        </is>
      </c>
      <c r="O955" t="inlineStr">
        <is>
          <t>:Extended Drip Pan:</t>
        </is>
      </c>
      <c r="P955" s="235" t="inlineStr">
        <is>
          <t>Woods_Spacer</t>
        </is>
      </c>
      <c r="Q955" t="inlineStr">
        <is>
          <t>Woods 8SC</t>
        </is>
      </c>
      <c r="R955" t="inlineStr">
        <is>
          <t>RTF</t>
        </is>
      </c>
      <c r="S955" s="233" t="inlineStr">
        <is>
          <t>B102476</t>
        </is>
      </c>
      <c r="T955" s="233" t="n">
        <v>2172</v>
      </c>
      <c r="U955" s="233" t="inlineStr">
        <is>
          <t>Priced</t>
        </is>
      </c>
      <c r="V955" s="273" t="inlineStr">
        <is>
          <t>LT028</t>
        </is>
      </c>
      <c r="W955" t="n">
        <v>135</v>
      </c>
    </row>
    <row r="956">
      <c r="B956" t="n">
        <v>1791</v>
      </c>
      <c r="C956">
        <f>IF(K956 = "BaseplateSteel","Y","N")</f>
        <v/>
      </c>
      <c r="D956">
        <f>OR(P956 = "Woods_Sureflex", P956 = "Falk_T10_Grid")</f>
        <v/>
      </c>
      <c r="E956">
        <f>IF(AND(C956="Y", D956=TRUE),"Y","N")</f>
        <v/>
      </c>
      <c r="F956" t="inlineStr">
        <is>
          <t>ConTab_BOM_KP_Baseplates_1791</t>
        </is>
      </c>
      <c r="G956">
        <f>IF(E956="Y",F956,"")</f>
        <v/>
      </c>
      <c r="H956" s="87" t="inlineStr">
        <is>
          <t>6012-1_2-KP</t>
        </is>
      </c>
      <c r="I956" s="87" t="n"/>
      <c r="J956" s="87" t="n"/>
      <c r="K956" s="273" t="inlineStr">
        <is>
          <t>BaseplateSteel</t>
        </is>
      </c>
      <c r="L956" s="273" t="inlineStr">
        <is>
          <t>Baseplate_Steel</t>
        </is>
      </c>
      <c r="M956" s="273" t="inlineStr">
        <is>
          <t>Steel</t>
        </is>
      </c>
      <c r="N956" t="inlineStr">
        <is>
          <t>256T</t>
        </is>
      </c>
      <c r="O956" t="inlineStr">
        <is>
          <t>:Extended Drip Pan:</t>
        </is>
      </c>
      <c r="P956" s="235" t="inlineStr">
        <is>
          <t>Woods_Spacer</t>
        </is>
      </c>
      <c r="Q956" t="inlineStr">
        <is>
          <t>Woods 8SC</t>
        </is>
      </c>
      <c r="R956" t="inlineStr">
        <is>
          <t>RTF</t>
        </is>
      </c>
      <c r="S956" s="233" t="inlineStr">
        <is>
          <t>B102476</t>
        </is>
      </c>
      <c r="T956" s="233" t="n">
        <v>2172</v>
      </c>
      <c r="U956" s="233" t="inlineStr">
        <is>
          <t>Priced</t>
        </is>
      </c>
      <c r="V956" s="273" t="inlineStr">
        <is>
          <t>LT028</t>
        </is>
      </c>
      <c r="W956" t="n">
        <v>135</v>
      </c>
    </row>
    <row r="957">
      <c r="B957" t="n">
        <v>1792</v>
      </c>
      <c r="C957">
        <f>IF(K957 = "BaseplateSteel","Y","N")</f>
        <v/>
      </c>
      <c r="D957">
        <f>OR(P957 = "Woods_Sureflex", P957 = "Falk_T10_Grid")</f>
        <v/>
      </c>
      <c r="E957">
        <f>IF(AND(C957="Y", D957=TRUE),"Y","N")</f>
        <v/>
      </c>
      <c r="F957" t="inlineStr">
        <is>
          <t>ConTab_BOM_KP_Baseplates_1792</t>
        </is>
      </c>
      <c r="G957">
        <f>IF(E957="Y",F957,"")</f>
        <v/>
      </c>
      <c r="H957" s="87" t="inlineStr">
        <is>
          <t>6012-1_2-KP</t>
        </is>
      </c>
      <c r="I957" s="87" t="n"/>
      <c r="J957" s="87" t="n"/>
      <c r="K957" s="273" t="inlineStr">
        <is>
          <t>BaseplateSteel</t>
        </is>
      </c>
      <c r="L957" s="273" t="inlineStr">
        <is>
          <t>Baseplate_Steel</t>
        </is>
      </c>
      <c r="M957" s="273" t="inlineStr">
        <is>
          <t>Steel</t>
        </is>
      </c>
      <c r="N957" t="inlineStr">
        <is>
          <t>284T</t>
        </is>
      </c>
      <c r="O957" t="inlineStr">
        <is>
          <t>:Extended Drip Pan:</t>
        </is>
      </c>
      <c r="P957" s="235" t="inlineStr">
        <is>
          <t>Woods_Spacer</t>
        </is>
      </c>
      <c r="Q957" t="inlineStr">
        <is>
          <t>Woods 9SC</t>
        </is>
      </c>
      <c r="R957" t="inlineStr">
        <is>
          <t>RTF</t>
        </is>
      </c>
      <c r="S957" s="233" t="inlineStr">
        <is>
          <t>B102477</t>
        </is>
      </c>
      <c r="T957" s="233" t="n">
        <v>2309</v>
      </c>
      <c r="U957" s="233" t="inlineStr">
        <is>
          <t>Priced</t>
        </is>
      </c>
      <c r="V957" s="273" t="inlineStr">
        <is>
          <t>LT028</t>
        </is>
      </c>
      <c r="W957" t="n">
        <v>200</v>
      </c>
    </row>
    <row r="958">
      <c r="B958" t="n">
        <v>1793</v>
      </c>
      <c r="C958">
        <f>IF(K958 = "BaseplateSteel","Y","N")</f>
        <v/>
      </c>
      <c r="D958">
        <f>OR(P958 = "Woods_Sureflex", P958 = "Falk_T10_Grid")</f>
        <v/>
      </c>
      <c r="E958">
        <f>IF(AND(C958="Y", D958=TRUE),"Y","N")</f>
        <v/>
      </c>
      <c r="F958" t="inlineStr">
        <is>
          <t>ConTab_BOM_KP_Baseplates_1793</t>
        </is>
      </c>
      <c r="G958">
        <f>IF(E958="Y",F958,"")</f>
        <v/>
      </c>
      <c r="H958" s="87" t="inlineStr">
        <is>
          <t>6012-1_2-KP</t>
        </is>
      </c>
      <c r="I958" s="87" t="n"/>
      <c r="J958" s="87" t="n"/>
      <c r="K958" s="273" t="inlineStr">
        <is>
          <t>BaseplateSteel</t>
        </is>
      </c>
      <c r="L958" s="273" t="inlineStr">
        <is>
          <t>Baseplate_Steel</t>
        </is>
      </c>
      <c r="M958" s="273" t="inlineStr">
        <is>
          <t>Steel</t>
        </is>
      </c>
      <c r="N958" t="inlineStr">
        <is>
          <t>286T</t>
        </is>
      </c>
      <c r="O958" t="inlineStr">
        <is>
          <t>:Extended Drip Pan:</t>
        </is>
      </c>
      <c r="P958" s="235" t="inlineStr">
        <is>
          <t>Woods_Spacer</t>
        </is>
      </c>
      <c r="Q958" t="inlineStr">
        <is>
          <t>Woods 9SC</t>
        </is>
      </c>
      <c r="R958" t="inlineStr">
        <is>
          <t>RTF</t>
        </is>
      </c>
      <c r="S958" s="233" t="inlineStr">
        <is>
          <t>B102477</t>
        </is>
      </c>
      <c r="T958" s="233" t="n">
        <v>2309</v>
      </c>
      <c r="U958" s="233" t="inlineStr">
        <is>
          <t>Priced</t>
        </is>
      </c>
      <c r="V958" s="273" t="inlineStr">
        <is>
          <t>LT028</t>
        </is>
      </c>
      <c r="W958" t="n">
        <v>200</v>
      </c>
    </row>
    <row r="959">
      <c r="B959" t="n">
        <v>1794</v>
      </c>
      <c r="C959">
        <f>IF(K959 = "BaseplateSteel","Y","N")</f>
        <v/>
      </c>
      <c r="D959">
        <f>OR(P959 = "Woods_Sureflex", P959 = "Falk_T10_Grid")</f>
        <v/>
      </c>
      <c r="E959">
        <f>IF(AND(C959="Y", D959=TRUE),"Y","N")</f>
        <v/>
      </c>
      <c r="F959" t="inlineStr">
        <is>
          <t>ConTab_BOM_KP_Baseplates_1794</t>
        </is>
      </c>
      <c r="G959">
        <f>IF(E959="Y",F959,"")</f>
        <v/>
      </c>
      <c r="H959" s="87" t="inlineStr">
        <is>
          <t>6012-1_2-KP</t>
        </is>
      </c>
      <c r="I959" s="87" t="n"/>
      <c r="J959" s="87" t="n"/>
      <c r="K959" s="273" t="inlineStr">
        <is>
          <t>BaseplateSteel</t>
        </is>
      </c>
      <c r="L959" s="273" t="inlineStr">
        <is>
          <t>Baseplate_Steel</t>
        </is>
      </c>
      <c r="M959" s="273" t="inlineStr">
        <is>
          <t>Steel</t>
        </is>
      </c>
      <c r="N959" t="inlineStr">
        <is>
          <t>324T</t>
        </is>
      </c>
      <c r="O959" t="inlineStr">
        <is>
          <t>:Extended Drip Pan:</t>
        </is>
      </c>
      <c r="P959" s="235" t="inlineStr">
        <is>
          <t>Woods_Spacer</t>
        </is>
      </c>
      <c r="Q959" t="inlineStr">
        <is>
          <t>Woods 10SC</t>
        </is>
      </c>
      <c r="R959" t="inlineStr">
        <is>
          <t>RTF</t>
        </is>
      </c>
      <c r="S959" s="233" t="inlineStr">
        <is>
          <t>B102478</t>
        </is>
      </c>
      <c r="T959" s="233" t="n">
        <v>2445</v>
      </c>
      <c r="U959" s="233" t="inlineStr">
        <is>
          <t>Priced</t>
        </is>
      </c>
      <c r="V959" s="273" t="inlineStr">
        <is>
          <t>LT028</t>
        </is>
      </c>
      <c r="W959" t="n">
        <v>240</v>
      </c>
    </row>
    <row r="960">
      <c r="B960" t="n">
        <v>1795</v>
      </c>
      <c r="C960">
        <f>IF(K960 = "BaseplateSteel","Y","N")</f>
        <v/>
      </c>
      <c r="D960">
        <f>OR(P960 = "Woods_Sureflex", P960 = "Falk_T10_Grid")</f>
        <v/>
      </c>
      <c r="E960">
        <f>IF(AND(C960="Y", D960=TRUE),"Y","N")</f>
        <v/>
      </c>
      <c r="F960" t="inlineStr">
        <is>
          <t>ConTab_BOM_KP_Baseplates_1795</t>
        </is>
      </c>
      <c r="G960">
        <f>IF(E960="Y",F960,"")</f>
        <v/>
      </c>
      <c r="H960" s="87" t="inlineStr">
        <is>
          <t>6012-1_2-KP</t>
        </is>
      </c>
      <c r="I960" s="87" t="n"/>
      <c r="J960" s="87" t="n"/>
      <c r="K960" s="273" t="inlineStr">
        <is>
          <t>BaseplateSteel</t>
        </is>
      </c>
      <c r="L960" s="273" t="inlineStr">
        <is>
          <t>Baseplate_Steel</t>
        </is>
      </c>
      <c r="M960" s="273" t="inlineStr">
        <is>
          <t>Steel</t>
        </is>
      </c>
      <c r="N960" t="inlineStr">
        <is>
          <t>326T</t>
        </is>
      </c>
      <c r="O960" t="inlineStr">
        <is>
          <t>:Extended Drip Pan:</t>
        </is>
      </c>
      <c r="P960" s="235" t="inlineStr">
        <is>
          <t>Woods_Spacer</t>
        </is>
      </c>
      <c r="Q960" t="inlineStr">
        <is>
          <t>Woods 10SC</t>
        </is>
      </c>
      <c r="R960" t="inlineStr">
        <is>
          <t>RTF</t>
        </is>
      </c>
      <c r="S960" s="233" t="inlineStr">
        <is>
          <t>B102478</t>
        </is>
      </c>
      <c r="T960" s="233" t="n">
        <v>2445</v>
      </c>
      <c r="U960" s="233" t="inlineStr">
        <is>
          <t>Priced</t>
        </is>
      </c>
      <c r="V960" s="273" t="inlineStr">
        <is>
          <t>LT028</t>
        </is>
      </c>
      <c r="W960" t="n">
        <v>240</v>
      </c>
    </row>
    <row r="961">
      <c r="B961" t="n">
        <v>1796</v>
      </c>
      <c r="C961">
        <f>IF(K961 = "BaseplateSteel","Y","N")</f>
        <v/>
      </c>
      <c r="D961">
        <f>OR(P961 = "Woods_Sureflex", P961 = "Falk_T10_Grid")</f>
        <v/>
      </c>
      <c r="E961">
        <f>IF(AND(C961="Y", D961=TRUE),"Y","N")</f>
        <v/>
      </c>
      <c r="F961" t="inlineStr">
        <is>
          <t>ConTab_BOM_KP_Baseplates_1796</t>
        </is>
      </c>
      <c r="G961">
        <f>IF(E961="Y",F961,"")</f>
        <v/>
      </c>
      <c r="H961" s="87" t="inlineStr">
        <is>
          <t>6012-1_2-KP</t>
        </is>
      </c>
      <c r="I961" s="87" t="n"/>
      <c r="J961" s="87" t="n"/>
      <c r="K961" s="273" t="inlineStr">
        <is>
          <t>BaseplateSteel</t>
        </is>
      </c>
      <c r="L961" s="273" t="inlineStr">
        <is>
          <t>Baseplate_Steel</t>
        </is>
      </c>
      <c r="M961" s="273" t="inlineStr">
        <is>
          <t>Steel</t>
        </is>
      </c>
      <c r="N961" t="inlineStr">
        <is>
          <t>364T</t>
        </is>
      </c>
      <c r="O961" t="inlineStr">
        <is>
          <t>:Extended Drip Pan:</t>
        </is>
      </c>
      <c r="P961" s="235" t="inlineStr">
        <is>
          <t>Woods_Spacer</t>
        </is>
      </c>
      <c r="Q961" t="inlineStr">
        <is>
          <t>Woods 11SC</t>
        </is>
      </c>
      <c r="R961" t="inlineStr">
        <is>
          <t>RTF</t>
        </is>
      </c>
      <c r="S961" s="233" t="inlineStr">
        <is>
          <t>B102479</t>
        </is>
      </c>
      <c r="T961" s="233" t="n">
        <v>2580</v>
      </c>
      <c r="U961" s="233" t="inlineStr">
        <is>
          <t>Priced</t>
        </is>
      </c>
      <c r="V961" s="273" t="inlineStr">
        <is>
          <t>LT028</t>
        </is>
      </c>
      <c r="W961" t="n">
        <v>265</v>
      </c>
    </row>
    <row r="962">
      <c r="B962" t="n">
        <v>1797</v>
      </c>
      <c r="C962">
        <f>IF(K962 = "BaseplateSteel","Y","N")</f>
        <v/>
      </c>
      <c r="D962">
        <f>OR(P962 = "Woods_Sureflex", P962 = "Falk_T10_Grid")</f>
        <v/>
      </c>
      <c r="E962">
        <f>IF(AND(C962="Y", D962=TRUE),"Y","N")</f>
        <v/>
      </c>
      <c r="F962" t="inlineStr">
        <is>
          <t>ConTab_BOM_KP_Baseplates_1797</t>
        </is>
      </c>
      <c r="G962">
        <f>IF(E962="Y",F962,"")</f>
        <v/>
      </c>
      <c r="H962" s="87" t="inlineStr">
        <is>
          <t>6012-1_2-KP</t>
        </is>
      </c>
      <c r="I962" s="87" t="n"/>
      <c r="J962" s="87" t="n"/>
      <c r="K962" s="273" t="inlineStr">
        <is>
          <t>BaseplateSteel</t>
        </is>
      </c>
      <c r="L962" s="273" t="inlineStr">
        <is>
          <t>Baseplate_Steel</t>
        </is>
      </c>
      <c r="M962" s="273" t="inlineStr">
        <is>
          <t>Steel</t>
        </is>
      </c>
      <c r="N962" t="inlineStr">
        <is>
          <t>365T</t>
        </is>
      </c>
      <c r="O962" t="inlineStr">
        <is>
          <t>:Extended Drip Pan:</t>
        </is>
      </c>
      <c r="P962" s="235" t="inlineStr">
        <is>
          <t>Woods_Spacer</t>
        </is>
      </c>
      <c r="Q962" t="inlineStr">
        <is>
          <t>Woods 11SC</t>
        </is>
      </c>
      <c r="R962" t="inlineStr">
        <is>
          <t>RTF</t>
        </is>
      </c>
      <c r="S962" s="233" t="inlineStr">
        <is>
          <t>B102479</t>
        </is>
      </c>
      <c r="T962" s="233" t="n">
        <v>2580</v>
      </c>
      <c r="U962" s="233" t="inlineStr">
        <is>
          <t>Priced</t>
        </is>
      </c>
      <c r="V962" s="273" t="inlineStr">
        <is>
          <t>LT028</t>
        </is>
      </c>
      <c r="W962" t="n">
        <v>265</v>
      </c>
    </row>
    <row r="963">
      <c r="B963" t="n">
        <v>1798</v>
      </c>
      <c r="C963">
        <f>IF(K963 = "BaseplateSteel","Y","N")</f>
        <v/>
      </c>
      <c r="D963">
        <f>OR(P963 = "Woods_Sureflex", P963 = "Falk_T10_Grid")</f>
        <v/>
      </c>
      <c r="E963">
        <f>IF(AND(C963="Y", D963=TRUE),"Y","N")</f>
        <v/>
      </c>
      <c r="F963" t="inlineStr">
        <is>
          <t>ConTab_BOM_KP_Baseplates_1798</t>
        </is>
      </c>
      <c r="G963">
        <f>IF(E963="Y",F963,"")</f>
        <v/>
      </c>
      <c r="H963" s="87" t="inlineStr">
        <is>
          <t>6012-1_2-KP</t>
        </is>
      </c>
      <c r="I963" s="87" t="n"/>
      <c r="J963" s="87" t="n"/>
      <c r="K963" s="273" t="inlineStr">
        <is>
          <t>BaseplateSteel</t>
        </is>
      </c>
      <c r="L963" s="273" t="inlineStr">
        <is>
          <t>Baseplate_Steel</t>
        </is>
      </c>
      <c r="M963" s="273" t="inlineStr">
        <is>
          <t>Steel</t>
        </is>
      </c>
      <c r="N963" t="inlineStr">
        <is>
          <t>213T</t>
        </is>
      </c>
      <c r="O963" t="inlineStr">
        <is>
          <t>:Extended Drip Pan:</t>
        </is>
      </c>
      <c r="P963" s="235" t="inlineStr">
        <is>
          <t>Falk_Spacer</t>
        </is>
      </c>
      <c r="Q963" t="inlineStr">
        <is>
          <t>Falk 1040T31</t>
        </is>
      </c>
      <c r="R963" t="inlineStr">
        <is>
          <t>RTF</t>
        </is>
      </c>
      <c r="S963" s="233" t="inlineStr">
        <is>
          <t>B102480</t>
        </is>
      </c>
      <c r="T963" s="233" t="n">
        <v>2107</v>
      </c>
      <c r="U963" s="233" t="inlineStr">
        <is>
          <t>Priced</t>
        </is>
      </c>
      <c r="V963" s="273" t="inlineStr">
        <is>
          <t>LT028</t>
        </is>
      </c>
      <c r="W963" t="n">
        <v>70</v>
      </c>
    </row>
    <row r="964">
      <c r="B964" t="n">
        <v>1799</v>
      </c>
      <c r="C964">
        <f>IF(K964 = "BaseplateSteel","Y","N")</f>
        <v/>
      </c>
      <c r="D964">
        <f>OR(P964 = "Woods_Sureflex", P964 = "Falk_T10_Grid")</f>
        <v/>
      </c>
      <c r="E964">
        <f>IF(AND(C964="Y", D964=TRUE),"Y","N")</f>
        <v/>
      </c>
      <c r="F964" t="inlineStr">
        <is>
          <t>ConTab_BOM_KP_Baseplates_1799</t>
        </is>
      </c>
      <c r="G964">
        <f>IF(E964="Y",F964,"")</f>
        <v/>
      </c>
      <c r="H964" s="87" t="inlineStr">
        <is>
          <t>6012-1_2-KP</t>
        </is>
      </c>
      <c r="I964" s="87" t="n"/>
      <c r="J964" s="87" t="n"/>
      <c r="K964" s="273" t="inlineStr">
        <is>
          <t>BaseplateSteel</t>
        </is>
      </c>
      <c r="L964" s="273" t="inlineStr">
        <is>
          <t>Baseplate_Steel</t>
        </is>
      </c>
      <c r="M964" s="273" t="inlineStr">
        <is>
          <t>Steel</t>
        </is>
      </c>
      <c r="N964" t="inlineStr">
        <is>
          <t>215T</t>
        </is>
      </c>
      <c r="O964" t="inlineStr">
        <is>
          <t>:Extended Drip Pan:</t>
        </is>
      </c>
      <c r="P964" s="235" t="inlineStr">
        <is>
          <t>Falk_Spacer</t>
        </is>
      </c>
      <c r="Q964" t="inlineStr">
        <is>
          <t>Falk 1040T31</t>
        </is>
      </c>
      <c r="R964" t="inlineStr">
        <is>
          <t>RTF</t>
        </is>
      </c>
      <c r="S964" s="233" t="inlineStr">
        <is>
          <t>B102480</t>
        </is>
      </c>
      <c r="T964" s="233" t="n">
        <v>2107</v>
      </c>
      <c r="U964" s="233" t="inlineStr">
        <is>
          <t>Priced</t>
        </is>
      </c>
      <c r="V964" s="273" t="inlineStr">
        <is>
          <t>LT028</t>
        </is>
      </c>
      <c r="W964" t="n">
        <v>70</v>
      </c>
    </row>
    <row r="965">
      <c r="B965" t="n">
        <v>1800</v>
      </c>
      <c r="C965">
        <f>IF(K965 = "BaseplateSteel","Y","N")</f>
        <v/>
      </c>
      <c r="D965">
        <f>OR(P965 = "Woods_Sureflex", P965 = "Falk_T10_Grid")</f>
        <v/>
      </c>
      <c r="E965">
        <f>IF(AND(C965="Y", D965=TRUE),"Y","N")</f>
        <v/>
      </c>
      <c r="F965" t="inlineStr">
        <is>
          <t>ConTab_BOM_KP_Baseplates_1800</t>
        </is>
      </c>
      <c r="G965">
        <f>IF(E965="Y",F965,"")</f>
        <v/>
      </c>
      <c r="H965" s="87" t="inlineStr">
        <is>
          <t>6012-1_2-KP</t>
        </is>
      </c>
      <c r="I965" s="87" t="n"/>
      <c r="J965" s="87" t="n"/>
      <c r="K965" s="273" t="inlineStr">
        <is>
          <t>BaseplateSteel</t>
        </is>
      </c>
      <c r="L965" s="273" t="inlineStr">
        <is>
          <t>Baseplate_Steel</t>
        </is>
      </c>
      <c r="M965" s="273" t="inlineStr">
        <is>
          <t>Steel</t>
        </is>
      </c>
      <c r="N965" t="inlineStr">
        <is>
          <t>254T</t>
        </is>
      </c>
      <c r="O965" t="inlineStr">
        <is>
          <t>:Extended Drip Pan:</t>
        </is>
      </c>
      <c r="P965" s="235" t="inlineStr">
        <is>
          <t>Falk_Spacer</t>
        </is>
      </c>
      <c r="Q965" t="inlineStr">
        <is>
          <t>Falk 1040T31</t>
        </is>
      </c>
      <c r="R965" t="inlineStr">
        <is>
          <t>RTF</t>
        </is>
      </c>
      <c r="S965" s="233" t="inlineStr">
        <is>
          <t>B102481</t>
        </is>
      </c>
      <c r="T965" s="233" t="n">
        <v>2172</v>
      </c>
      <c r="U965" s="233" t="inlineStr">
        <is>
          <t>Priced</t>
        </is>
      </c>
      <c r="V965" s="273" t="inlineStr">
        <is>
          <t>LT028</t>
        </is>
      </c>
      <c r="W965" t="n">
        <v>135</v>
      </c>
    </row>
    <row r="966">
      <c r="B966" t="n">
        <v>1801</v>
      </c>
      <c r="C966">
        <f>IF(K966 = "BaseplateSteel","Y","N")</f>
        <v/>
      </c>
      <c r="D966">
        <f>OR(P966 = "Woods_Sureflex", P966 = "Falk_T10_Grid")</f>
        <v/>
      </c>
      <c r="E966">
        <f>IF(AND(C966="Y", D966=TRUE),"Y","N")</f>
        <v/>
      </c>
      <c r="F966" t="inlineStr">
        <is>
          <t>ConTab_BOM_KP_Baseplates_1801</t>
        </is>
      </c>
      <c r="G966">
        <f>IF(E966="Y",F966,"")</f>
        <v/>
      </c>
      <c r="H966" s="87" t="inlineStr">
        <is>
          <t>6012-1_2-KP</t>
        </is>
      </c>
      <c r="I966" s="87" t="n"/>
      <c r="J966" s="87" t="n"/>
      <c r="K966" s="273" t="inlineStr">
        <is>
          <t>BaseplateSteel</t>
        </is>
      </c>
      <c r="L966" s="273" t="inlineStr">
        <is>
          <t>Baseplate_Steel</t>
        </is>
      </c>
      <c r="M966" s="273" t="inlineStr">
        <is>
          <t>Steel</t>
        </is>
      </c>
      <c r="N966" t="inlineStr">
        <is>
          <t>256T</t>
        </is>
      </c>
      <c r="O966" t="inlineStr">
        <is>
          <t>:Extended Drip Pan:</t>
        </is>
      </c>
      <c r="P966" s="235" t="inlineStr">
        <is>
          <t>Falk_Spacer</t>
        </is>
      </c>
      <c r="Q966" t="inlineStr">
        <is>
          <t>Falk 1040T31</t>
        </is>
      </c>
      <c r="R966" t="inlineStr">
        <is>
          <t>RTF</t>
        </is>
      </c>
      <c r="S966" s="233" t="inlineStr">
        <is>
          <t>B102481</t>
        </is>
      </c>
      <c r="T966" s="233" t="n">
        <v>2172</v>
      </c>
      <c r="U966" s="233" t="inlineStr">
        <is>
          <t>Priced</t>
        </is>
      </c>
      <c r="V966" s="273" t="inlineStr">
        <is>
          <t>LT028</t>
        </is>
      </c>
      <c r="W966" t="n">
        <v>135</v>
      </c>
    </row>
    <row r="967">
      <c r="B967" t="n">
        <v>1802</v>
      </c>
      <c r="C967">
        <f>IF(K967 = "BaseplateSteel","Y","N")</f>
        <v/>
      </c>
      <c r="D967">
        <f>OR(P967 = "Woods_Sureflex", P967 = "Falk_T10_Grid")</f>
        <v/>
      </c>
      <c r="E967">
        <f>IF(AND(C967="Y", D967=TRUE),"Y","N")</f>
        <v/>
      </c>
      <c r="F967" t="inlineStr">
        <is>
          <t>ConTab_BOM_KP_Baseplates_1802</t>
        </is>
      </c>
      <c r="G967">
        <f>IF(E967="Y",F967,"")</f>
        <v/>
      </c>
      <c r="H967" s="87" t="inlineStr">
        <is>
          <t>6012-1_2-KP</t>
        </is>
      </c>
      <c r="I967" s="87" t="n"/>
      <c r="J967" s="87" t="n"/>
      <c r="K967" s="273" t="inlineStr">
        <is>
          <t>BaseplateSteel</t>
        </is>
      </c>
      <c r="L967" s="273" t="inlineStr">
        <is>
          <t>Baseplate_Steel</t>
        </is>
      </c>
      <c r="M967" s="273" t="inlineStr">
        <is>
          <t>Steel</t>
        </is>
      </c>
      <c r="N967" t="inlineStr">
        <is>
          <t>284T</t>
        </is>
      </c>
      <c r="O967" t="inlineStr">
        <is>
          <t>:Extended Drip Pan:</t>
        </is>
      </c>
      <c r="P967" s="235" t="inlineStr">
        <is>
          <t>Falk_Spacer</t>
        </is>
      </c>
      <c r="Q967" t="inlineStr">
        <is>
          <t>Falk 1050T31</t>
        </is>
      </c>
      <c r="R967" t="inlineStr">
        <is>
          <t>RTF</t>
        </is>
      </c>
      <c r="S967" s="233" t="inlineStr">
        <is>
          <t>B102482</t>
        </is>
      </c>
      <c r="T967" s="233" t="n">
        <v>2309</v>
      </c>
      <c r="U967" s="233" t="inlineStr">
        <is>
          <t>Priced</t>
        </is>
      </c>
      <c r="V967" s="273" t="inlineStr">
        <is>
          <t>LT028</t>
        </is>
      </c>
      <c r="W967" t="n">
        <v>200</v>
      </c>
    </row>
    <row r="968">
      <c r="B968" t="n">
        <v>1803</v>
      </c>
      <c r="C968">
        <f>IF(K968 = "BaseplateSteel","Y","N")</f>
        <v/>
      </c>
      <c r="D968">
        <f>OR(P968 = "Woods_Sureflex", P968 = "Falk_T10_Grid")</f>
        <v/>
      </c>
      <c r="E968">
        <f>IF(AND(C968="Y", D968=TRUE),"Y","N")</f>
        <v/>
      </c>
      <c r="F968" t="inlineStr">
        <is>
          <t>ConTab_BOM_KP_Baseplates_1803</t>
        </is>
      </c>
      <c r="G968">
        <f>IF(E968="Y",F968,"")</f>
        <v/>
      </c>
      <c r="H968" s="87" t="inlineStr">
        <is>
          <t>6012-1_2-KP</t>
        </is>
      </c>
      <c r="I968" s="87" t="n"/>
      <c r="J968" s="87" t="n"/>
      <c r="K968" s="273" t="inlineStr">
        <is>
          <t>BaseplateSteel</t>
        </is>
      </c>
      <c r="L968" s="273" t="inlineStr">
        <is>
          <t>Baseplate_Steel</t>
        </is>
      </c>
      <c r="M968" s="273" t="inlineStr">
        <is>
          <t>Steel</t>
        </is>
      </c>
      <c r="N968" t="inlineStr">
        <is>
          <t>286T</t>
        </is>
      </c>
      <c r="O968" t="inlineStr">
        <is>
          <t>:Extended Drip Pan:</t>
        </is>
      </c>
      <c r="P968" s="235" t="inlineStr">
        <is>
          <t>Falk_Spacer</t>
        </is>
      </c>
      <c r="Q968" t="inlineStr">
        <is>
          <t>Falk 1050T31</t>
        </is>
      </c>
      <c r="R968" t="inlineStr">
        <is>
          <t>RTF</t>
        </is>
      </c>
      <c r="S968" s="233" t="inlineStr">
        <is>
          <t>B102482</t>
        </is>
      </c>
      <c r="T968" s="233" t="n">
        <v>2309</v>
      </c>
      <c r="U968" s="233" t="inlineStr">
        <is>
          <t>Priced</t>
        </is>
      </c>
      <c r="V968" s="273" t="inlineStr">
        <is>
          <t>LT028</t>
        </is>
      </c>
      <c r="W968" t="n">
        <v>200</v>
      </c>
    </row>
    <row r="969">
      <c r="B969" t="n">
        <v>1804</v>
      </c>
      <c r="C969">
        <f>IF(K969 = "BaseplateSteel","Y","N")</f>
        <v/>
      </c>
      <c r="D969">
        <f>OR(P969 = "Woods_Sureflex", P969 = "Falk_T10_Grid")</f>
        <v/>
      </c>
      <c r="E969">
        <f>IF(AND(C969="Y", D969=TRUE),"Y","N")</f>
        <v/>
      </c>
      <c r="F969" t="inlineStr">
        <is>
          <t>ConTab_BOM_KP_Baseplates_1804</t>
        </is>
      </c>
      <c r="G969">
        <f>IF(E969="Y",F969,"")</f>
        <v/>
      </c>
      <c r="H969" s="87" t="inlineStr">
        <is>
          <t>6012-1_2-KP</t>
        </is>
      </c>
      <c r="I969" s="87" t="n"/>
      <c r="J969" s="87" t="n"/>
      <c r="K969" s="273" t="inlineStr">
        <is>
          <t>BaseplateSteel</t>
        </is>
      </c>
      <c r="L969" s="273" t="inlineStr">
        <is>
          <t>Baseplate_Steel</t>
        </is>
      </c>
      <c r="M969" s="273" t="inlineStr">
        <is>
          <t>Steel</t>
        </is>
      </c>
      <c r="N969" t="inlineStr">
        <is>
          <t>324T</t>
        </is>
      </c>
      <c r="O969" t="inlineStr">
        <is>
          <t>:Extended Drip Pan:</t>
        </is>
      </c>
      <c r="P969" s="235" t="inlineStr">
        <is>
          <t>Falk_Spacer</t>
        </is>
      </c>
      <c r="Q969" t="inlineStr">
        <is>
          <t>Falk 1060T31</t>
        </is>
      </c>
      <c r="R969" t="inlineStr">
        <is>
          <t>RTF</t>
        </is>
      </c>
      <c r="S969" s="233" t="inlineStr">
        <is>
          <t>B102483</t>
        </is>
      </c>
      <c r="T969" s="233" t="n">
        <v>2445</v>
      </c>
      <c r="U969" s="233" t="inlineStr">
        <is>
          <t>Priced</t>
        </is>
      </c>
      <c r="V969" s="273" t="inlineStr">
        <is>
          <t>LT028</t>
        </is>
      </c>
      <c r="W969" t="n">
        <v>240</v>
      </c>
    </row>
    <row r="970">
      <c r="B970" t="n">
        <v>1805</v>
      </c>
      <c r="C970">
        <f>IF(K970 = "BaseplateSteel","Y","N")</f>
        <v/>
      </c>
      <c r="D970">
        <f>OR(P970 = "Woods_Sureflex", P970 = "Falk_T10_Grid")</f>
        <v/>
      </c>
      <c r="E970">
        <f>IF(AND(C970="Y", D970=TRUE),"Y","N")</f>
        <v/>
      </c>
      <c r="F970" t="inlineStr">
        <is>
          <t>ConTab_BOM_KP_Baseplates_1805</t>
        </is>
      </c>
      <c r="G970">
        <f>IF(E970="Y",F970,"")</f>
        <v/>
      </c>
      <c r="H970" s="87" t="inlineStr">
        <is>
          <t>6012-1_2-KP</t>
        </is>
      </c>
      <c r="I970" s="87" t="n"/>
      <c r="J970" s="87" t="n"/>
      <c r="K970" s="273" t="inlineStr">
        <is>
          <t>BaseplateSteel</t>
        </is>
      </c>
      <c r="L970" s="273" t="inlineStr">
        <is>
          <t>Baseplate_Steel</t>
        </is>
      </c>
      <c r="M970" s="273" t="inlineStr">
        <is>
          <t>Steel</t>
        </is>
      </c>
      <c r="N970" t="inlineStr">
        <is>
          <t>326T</t>
        </is>
      </c>
      <c r="O970" t="inlineStr">
        <is>
          <t>:Extended Drip Pan:</t>
        </is>
      </c>
      <c r="P970" s="235" t="inlineStr">
        <is>
          <t>Falk_Spacer</t>
        </is>
      </c>
      <c r="Q970" t="inlineStr">
        <is>
          <t>Falk 1060T31</t>
        </is>
      </c>
      <c r="R970" t="inlineStr">
        <is>
          <t>RTF</t>
        </is>
      </c>
      <c r="S970" s="233" t="inlineStr">
        <is>
          <t>B102483</t>
        </is>
      </c>
      <c r="T970" s="233" t="n">
        <v>2445</v>
      </c>
      <c r="U970" s="233" t="inlineStr">
        <is>
          <t>Priced</t>
        </is>
      </c>
      <c r="V970" s="273" t="inlineStr">
        <is>
          <t>LT028</t>
        </is>
      </c>
      <c r="W970" t="n">
        <v>240</v>
      </c>
    </row>
    <row r="971">
      <c r="B971" t="n">
        <v>1806</v>
      </c>
      <c r="C971">
        <f>IF(K971 = "BaseplateSteel","Y","N")</f>
        <v/>
      </c>
      <c r="D971">
        <f>OR(P971 = "Woods_Sureflex", P971 = "Falk_T10_Grid")</f>
        <v/>
      </c>
      <c r="E971">
        <f>IF(AND(C971="Y", D971=TRUE),"Y","N")</f>
        <v/>
      </c>
      <c r="F971" t="inlineStr">
        <is>
          <t>ConTab_BOM_KP_Baseplates_1806</t>
        </is>
      </c>
      <c r="G971">
        <f>IF(E971="Y",F971,"")</f>
        <v/>
      </c>
      <c r="H971" s="87" t="inlineStr">
        <is>
          <t>6012-1_2-KP</t>
        </is>
      </c>
      <c r="I971" s="87" t="n"/>
      <c r="J971" s="87" t="n"/>
      <c r="K971" s="273" t="inlineStr">
        <is>
          <t>BaseplateSteel</t>
        </is>
      </c>
      <c r="L971" s="273" t="inlineStr">
        <is>
          <t>Baseplate_Steel</t>
        </is>
      </c>
      <c r="M971" s="273" t="inlineStr">
        <is>
          <t>Steel</t>
        </is>
      </c>
      <c r="N971" t="inlineStr">
        <is>
          <t>364T</t>
        </is>
      </c>
      <c r="O971" t="inlineStr">
        <is>
          <t>:Extended Drip Pan:</t>
        </is>
      </c>
      <c r="P971" s="235" t="inlineStr">
        <is>
          <t>Falk_Spacer</t>
        </is>
      </c>
      <c r="Q971" t="inlineStr">
        <is>
          <t>Falk 1070T31</t>
        </is>
      </c>
      <c r="R971" t="inlineStr">
        <is>
          <t>RTF</t>
        </is>
      </c>
      <c r="S971" s="233" t="inlineStr">
        <is>
          <t>B102484</t>
        </is>
      </c>
      <c r="T971" s="233" t="n">
        <v>2580</v>
      </c>
      <c r="U971" s="233" t="inlineStr">
        <is>
          <t>Priced</t>
        </is>
      </c>
      <c r="V971" s="273" t="inlineStr">
        <is>
          <t>LT028</t>
        </is>
      </c>
      <c r="W971" t="n">
        <v>265</v>
      </c>
    </row>
    <row r="972">
      <c r="B972" t="n">
        <v>1807</v>
      </c>
      <c r="C972">
        <f>IF(K972 = "BaseplateSteel","Y","N")</f>
        <v/>
      </c>
      <c r="D972">
        <f>OR(P972 = "Woods_Sureflex", P972 = "Falk_T10_Grid")</f>
        <v/>
      </c>
      <c r="E972">
        <f>IF(AND(C972="Y", D972=TRUE),"Y","N")</f>
        <v/>
      </c>
      <c r="F972" t="inlineStr">
        <is>
          <t>ConTab_BOM_KP_Baseplates_1807</t>
        </is>
      </c>
      <c r="G972">
        <f>IF(E972="Y",F972,"")</f>
        <v/>
      </c>
      <c r="H972" s="87" t="inlineStr">
        <is>
          <t>6012-1_2-KP</t>
        </is>
      </c>
      <c r="I972" s="87" t="n"/>
      <c r="J972" s="87" t="n"/>
      <c r="K972" s="273" t="inlineStr">
        <is>
          <t>BaseplateSteel</t>
        </is>
      </c>
      <c r="L972" s="273" t="inlineStr">
        <is>
          <t>Baseplate_Steel</t>
        </is>
      </c>
      <c r="M972" s="273" t="inlineStr">
        <is>
          <t>Steel</t>
        </is>
      </c>
      <c r="N972" t="inlineStr">
        <is>
          <t>365T</t>
        </is>
      </c>
      <c r="O972" t="inlineStr">
        <is>
          <t>:Extended Drip Pan:</t>
        </is>
      </c>
      <c r="P972" s="235" t="inlineStr">
        <is>
          <t>Falk_Spacer</t>
        </is>
      </c>
      <c r="Q972" t="inlineStr">
        <is>
          <t>Falk 1070T31</t>
        </is>
      </c>
      <c r="R972" t="inlineStr">
        <is>
          <t>RTF</t>
        </is>
      </c>
      <c r="S972" s="233" t="inlineStr">
        <is>
          <t>B102484</t>
        </is>
      </c>
      <c r="T972" s="233" t="n">
        <v>2580</v>
      </c>
      <c r="U972" s="233" t="inlineStr">
        <is>
          <t>Priced</t>
        </is>
      </c>
      <c r="V972" s="273" t="inlineStr">
        <is>
          <t>LT028</t>
        </is>
      </c>
      <c r="W972" t="n">
        <v>265</v>
      </c>
    </row>
    <row r="973">
      <c r="B973" t="n">
        <v>1808</v>
      </c>
      <c r="C973">
        <f>IF(K973 = "BaseplateSteel","Y","N")</f>
        <v/>
      </c>
      <c r="D973">
        <f>OR(P973 = "Woods_Sureflex", P973 = "Falk_T10_Grid")</f>
        <v/>
      </c>
      <c r="E973">
        <f>IF(AND(C973="Y", D973=TRUE),"Y","N")</f>
        <v/>
      </c>
      <c r="F973" t="inlineStr">
        <is>
          <t>ConTab_BOM_KP_Baseplates_1808</t>
        </is>
      </c>
      <c r="G973">
        <f>IF(E973="Y",F973,"")</f>
        <v/>
      </c>
      <c r="H973" s="87" t="inlineStr">
        <is>
          <t>6012-1_2-KP</t>
        </is>
      </c>
      <c r="I973" s="87" t="n"/>
      <c r="J973" s="87" t="n"/>
      <c r="K973" s="273" t="inlineStr">
        <is>
          <t>BaseplateSteel</t>
        </is>
      </c>
      <c r="L973" s="273" t="inlineStr">
        <is>
          <t>Baseplate_Steel</t>
        </is>
      </c>
      <c r="M973" s="273" t="inlineStr">
        <is>
          <t>Steel</t>
        </is>
      </c>
      <c r="N973" t="inlineStr">
        <is>
          <t>364TS</t>
        </is>
      </c>
      <c r="O973" t="inlineStr">
        <is>
          <t>:Extended Drip Pan:</t>
        </is>
      </c>
      <c r="P973" s="235" t="inlineStr">
        <is>
          <t>Falk_Spacer</t>
        </is>
      </c>
      <c r="Q973" t="inlineStr">
        <is>
          <t>Falk 1050T31</t>
        </is>
      </c>
      <c r="R973" t="inlineStr">
        <is>
          <t>RTF</t>
        </is>
      </c>
      <c r="S973" s="233" t="inlineStr">
        <is>
          <t>B102485</t>
        </is>
      </c>
      <c r="T973" s="233" t="n">
        <v>2515</v>
      </c>
      <c r="U973" s="233" t="inlineStr">
        <is>
          <t>Priced</t>
        </is>
      </c>
      <c r="V973" s="273" t="inlineStr">
        <is>
          <t>LT028</t>
        </is>
      </c>
      <c r="W973" t="n">
        <v>265</v>
      </c>
    </row>
    <row r="974">
      <c r="B974" t="n">
        <v>1809</v>
      </c>
      <c r="C974">
        <f>IF(K974 = "BaseplateSteel","Y","N")</f>
        <v/>
      </c>
      <c r="D974">
        <f>OR(P974 = "Woods_Sureflex", P974 = "Falk_T10_Grid")</f>
        <v/>
      </c>
      <c r="E974">
        <f>IF(AND(C974="Y", D974=TRUE),"Y","N")</f>
        <v/>
      </c>
      <c r="F974" t="inlineStr">
        <is>
          <t>ConTab_BOM_KP_Baseplates_1809</t>
        </is>
      </c>
      <c r="G974">
        <f>IF(E974="Y",F974,"")</f>
        <v/>
      </c>
      <c r="H974" s="87" t="inlineStr">
        <is>
          <t>6012-1_2-KP</t>
        </is>
      </c>
      <c r="I974" s="87" t="n"/>
      <c r="J974" s="87" t="n"/>
      <c r="K974" s="273" t="inlineStr">
        <is>
          <t>BaseplateSteel</t>
        </is>
      </c>
      <c r="L974" s="273" t="inlineStr">
        <is>
          <t>Baseplate_Steel</t>
        </is>
      </c>
      <c r="M974" s="273" t="inlineStr">
        <is>
          <t>Steel</t>
        </is>
      </c>
      <c r="N974" t="inlineStr">
        <is>
          <t>365TS</t>
        </is>
      </c>
      <c r="O974" t="inlineStr">
        <is>
          <t>:Extended Drip Pan:</t>
        </is>
      </c>
      <c r="P974" s="235" t="inlineStr">
        <is>
          <t>Falk_Spacer</t>
        </is>
      </c>
      <c r="Q974" t="inlineStr">
        <is>
          <t>Falk 1050T31</t>
        </is>
      </c>
      <c r="R974" t="inlineStr">
        <is>
          <t>RTF</t>
        </is>
      </c>
      <c r="S974" s="233" t="inlineStr">
        <is>
          <t>B102485</t>
        </is>
      </c>
      <c r="T974" s="233" t="n">
        <v>2515</v>
      </c>
      <c r="U974" s="233" t="inlineStr">
        <is>
          <t>Priced</t>
        </is>
      </c>
      <c r="V974" s="273" t="inlineStr">
        <is>
          <t>LT028</t>
        </is>
      </c>
      <c r="W974" t="n">
        <v>265</v>
      </c>
    </row>
    <row r="975">
      <c r="B975" t="n">
        <v>1856</v>
      </c>
      <c r="C975">
        <f>IF(K975 = "BaseplateSteel","Y","N")</f>
        <v/>
      </c>
      <c r="D975">
        <f>OR(P975 = "Woods_Sureflex", P975 = "Falk_T10_Grid")</f>
        <v/>
      </c>
      <c r="E975">
        <f>IF(AND(C975="Y", D975=TRUE),"Y","N")</f>
        <v/>
      </c>
      <c r="F975" t="inlineStr">
        <is>
          <t>ConTab_BOM_KP_Baseplates_1856</t>
        </is>
      </c>
      <c r="G975">
        <f>IF(E975="Y",F975,"")</f>
        <v/>
      </c>
      <c r="H975" s="87" t="inlineStr">
        <is>
          <t>6012-1_2-KP</t>
        </is>
      </c>
      <c r="I975" s="87" t="n"/>
      <c r="J975" s="87" t="n"/>
      <c r="K975" s="273" t="inlineStr">
        <is>
          <t>Baseplate_Special</t>
        </is>
      </c>
      <c r="L975" s="273" t="inlineStr">
        <is>
          <t>Baseplate_Special</t>
        </is>
      </c>
      <c r="M975" s="273" t="inlineStr">
        <is>
          <t>Special</t>
        </is>
      </c>
      <c r="P975" s="235" t="n"/>
      <c r="R975" t="inlineStr">
        <is>
          <t>RTF</t>
        </is>
      </c>
      <c r="S975" s="235" t="inlineStr">
        <is>
          <t>B101513</t>
        </is>
      </c>
      <c r="T975" s="233" t="n">
        <v>0</v>
      </c>
      <c r="U975" s="233" t="inlineStr">
        <is>
          <t>RFQ</t>
        </is>
      </c>
      <c r="V975" s="273" t="inlineStr">
        <is>
          <t>LT029</t>
        </is>
      </c>
    </row>
    <row r="976">
      <c r="B976" t="n">
        <v>1857</v>
      </c>
      <c r="C976">
        <f>IF(K976 = "BaseplateSteel","Y","N")</f>
        <v/>
      </c>
      <c r="D976">
        <f>OR(P976 = "Woods_Sureflex", P976 = "Falk_T10_Grid")</f>
        <v/>
      </c>
      <c r="E976">
        <f>IF(AND(C976="Y", D976=TRUE),"Y","N")</f>
        <v/>
      </c>
      <c r="F976" t="inlineStr">
        <is>
          <t>ConTab_BOM_KP_Baseplates_1857</t>
        </is>
      </c>
      <c r="G976">
        <f>IF(E976="Y",F976,"")</f>
        <v/>
      </c>
      <c r="H976" s="87" t="inlineStr">
        <is>
          <t>6012-3_4-KP</t>
        </is>
      </c>
      <c r="I976" s="87" t="n"/>
      <c r="J976" s="87" t="n"/>
      <c r="K976" s="273" t="inlineStr">
        <is>
          <t>BaseplateSteel</t>
        </is>
      </c>
      <c r="L976" s="273" t="inlineStr">
        <is>
          <t>Baseplate_Steel</t>
        </is>
      </c>
      <c r="M976" s="273" t="inlineStr">
        <is>
          <t>Steel</t>
        </is>
      </c>
      <c r="N976" t="inlineStr">
        <is>
          <t>254T</t>
        </is>
      </c>
      <c r="O976" t="inlineStr">
        <is>
          <t>:No Drip Pan:Standard Drip Pan:</t>
        </is>
      </c>
      <c r="P976" s="235" t="inlineStr">
        <is>
          <t>Woods_Sureflex</t>
        </is>
      </c>
      <c r="Q976" t="inlineStr">
        <is>
          <t>Woods 8S</t>
        </is>
      </c>
      <c r="R976" t="n">
        <v>96700807</v>
      </c>
      <c r="S976" s="233" t="inlineStr">
        <is>
          <t>B102509</t>
        </is>
      </c>
      <c r="T976" s="233" t="n">
        <v>1440</v>
      </c>
      <c r="U976" s="233" t="inlineStr">
        <is>
          <t>Priced</t>
        </is>
      </c>
      <c r="V976" s="273" t="inlineStr">
        <is>
          <t>LT028</t>
        </is>
      </c>
      <c r="W976" t="n">
        <v>135</v>
      </c>
    </row>
    <row r="977">
      <c r="B977" t="n">
        <v>1858</v>
      </c>
      <c r="C977">
        <f>IF(K977 = "BaseplateSteel","Y","N")</f>
        <v/>
      </c>
      <c r="D977">
        <f>OR(P977 = "Woods_Sureflex", P977 = "Falk_T10_Grid")</f>
        <v/>
      </c>
      <c r="E977">
        <f>IF(AND(C977="Y", D977=TRUE),"Y","N")</f>
        <v/>
      </c>
      <c r="F977" t="inlineStr">
        <is>
          <t>ConTab_BOM_KP_Baseplates_1858</t>
        </is>
      </c>
      <c r="G977">
        <f>IF(E977="Y",F977,"")</f>
        <v/>
      </c>
      <c r="H977" s="87" t="inlineStr">
        <is>
          <t>6012-3_4-KP</t>
        </is>
      </c>
      <c r="I977" s="87" t="n"/>
      <c r="J977" s="87" t="n"/>
      <c r="K977" s="273" t="inlineStr">
        <is>
          <t>BaseplateSteel</t>
        </is>
      </c>
      <c r="L977" s="273" t="inlineStr">
        <is>
          <t>Baseplate_Steel</t>
        </is>
      </c>
      <c r="M977" s="273" t="inlineStr">
        <is>
          <t>Steel</t>
        </is>
      </c>
      <c r="N977" t="inlineStr">
        <is>
          <t>256T</t>
        </is>
      </c>
      <c r="O977" t="inlineStr">
        <is>
          <t>:No Drip Pan:Standard Drip Pan:</t>
        </is>
      </c>
      <c r="P977" s="235" t="inlineStr">
        <is>
          <t>Woods_Sureflex</t>
        </is>
      </c>
      <c r="Q977" t="inlineStr">
        <is>
          <t>Woods 8S</t>
        </is>
      </c>
      <c r="R977" t="n">
        <v>96700807</v>
      </c>
      <c r="S977" s="233" t="inlineStr">
        <is>
          <t>B102509</t>
        </is>
      </c>
      <c r="T977" s="233" t="n">
        <v>1440</v>
      </c>
      <c r="U977" s="233" t="inlineStr">
        <is>
          <t>Priced</t>
        </is>
      </c>
      <c r="V977" s="273" t="inlineStr">
        <is>
          <t>LT028</t>
        </is>
      </c>
      <c r="W977" t="n">
        <v>135</v>
      </c>
    </row>
    <row r="978">
      <c r="B978" t="n">
        <v>1859</v>
      </c>
      <c r="C978">
        <f>IF(K978 = "BaseplateSteel","Y","N")</f>
        <v/>
      </c>
      <c r="D978">
        <f>OR(P978 = "Woods_Sureflex", P978 = "Falk_T10_Grid")</f>
        <v/>
      </c>
      <c r="E978">
        <f>IF(AND(C978="Y", D978=TRUE),"Y","N")</f>
        <v/>
      </c>
      <c r="F978" t="inlineStr">
        <is>
          <t>ConTab_BOM_KP_Baseplates_1859</t>
        </is>
      </c>
      <c r="G978">
        <f>IF(E978="Y",F978,"")</f>
        <v/>
      </c>
      <c r="H978" s="87" t="inlineStr">
        <is>
          <t>6012-3_4-KP</t>
        </is>
      </c>
      <c r="I978" s="87" t="n"/>
      <c r="J978" s="87" t="n"/>
      <c r="K978" s="273" t="inlineStr">
        <is>
          <t>BaseplateSteel</t>
        </is>
      </c>
      <c r="L978" s="273" t="inlineStr">
        <is>
          <t>Baseplate_Steel</t>
        </is>
      </c>
      <c r="M978" s="273" t="inlineStr">
        <is>
          <t>Steel</t>
        </is>
      </c>
      <c r="N978" t="inlineStr">
        <is>
          <t>284T</t>
        </is>
      </c>
      <c r="O978" t="inlineStr">
        <is>
          <t>:No Drip Pan:Standard Drip Pan:</t>
        </is>
      </c>
      <c r="P978" s="235" t="inlineStr">
        <is>
          <t>Woods_Sureflex</t>
        </is>
      </c>
      <c r="Q978" t="inlineStr">
        <is>
          <t>Woods 9S</t>
        </is>
      </c>
      <c r="R978" t="n">
        <v>96700808</v>
      </c>
      <c r="S978" s="233" t="inlineStr">
        <is>
          <t>B102510</t>
        </is>
      </c>
      <c r="T978" s="233" t="n">
        <v>1574</v>
      </c>
      <c r="U978" s="233" t="inlineStr">
        <is>
          <t>Priced</t>
        </is>
      </c>
      <c r="V978" s="273" t="inlineStr">
        <is>
          <t>LT028</t>
        </is>
      </c>
      <c r="W978" t="n">
        <v>200</v>
      </c>
    </row>
    <row r="979">
      <c r="B979" t="n">
        <v>1860</v>
      </c>
      <c r="C979">
        <f>IF(K979 = "BaseplateSteel","Y","N")</f>
        <v/>
      </c>
      <c r="D979">
        <f>OR(P979 = "Woods_Sureflex", P979 = "Falk_T10_Grid")</f>
        <v/>
      </c>
      <c r="E979">
        <f>IF(AND(C979="Y", D979=TRUE),"Y","N")</f>
        <v/>
      </c>
      <c r="F979" t="inlineStr">
        <is>
          <t>ConTab_BOM_KP_Baseplates_1860</t>
        </is>
      </c>
      <c r="G979">
        <f>IF(E979="Y",F979,"")</f>
        <v/>
      </c>
      <c r="H979" s="87" t="inlineStr">
        <is>
          <t>6012-3_4-KP</t>
        </is>
      </c>
      <c r="I979" s="87" t="n"/>
      <c r="J979" s="87" t="n"/>
      <c r="K979" s="273" t="inlineStr">
        <is>
          <t>BaseplateSteel</t>
        </is>
      </c>
      <c r="L979" s="273" t="inlineStr">
        <is>
          <t>Baseplate_Steel</t>
        </is>
      </c>
      <c r="M979" s="273" t="inlineStr">
        <is>
          <t>Steel</t>
        </is>
      </c>
      <c r="N979" t="inlineStr">
        <is>
          <t>286T</t>
        </is>
      </c>
      <c r="O979" t="inlineStr">
        <is>
          <t>:No Drip Pan:Standard Drip Pan:</t>
        </is>
      </c>
      <c r="P979" s="235" t="inlineStr">
        <is>
          <t>Woods_Sureflex</t>
        </is>
      </c>
      <c r="Q979" t="inlineStr">
        <is>
          <t>Woods 9S</t>
        </is>
      </c>
      <c r="R979" t="n">
        <v>96700808</v>
      </c>
      <c r="S979" s="233" t="inlineStr">
        <is>
          <t>B102510</t>
        </is>
      </c>
      <c r="T979" s="233" t="n">
        <v>1574</v>
      </c>
      <c r="U979" s="233" t="inlineStr">
        <is>
          <t>Priced</t>
        </is>
      </c>
      <c r="V979" s="273" t="inlineStr">
        <is>
          <t>LT028</t>
        </is>
      </c>
      <c r="W979" t="n">
        <v>200</v>
      </c>
    </row>
    <row r="980">
      <c r="B980" t="n">
        <v>1861</v>
      </c>
      <c r="C980">
        <f>IF(K980 = "BaseplateSteel","Y","N")</f>
        <v/>
      </c>
      <c r="D980">
        <f>OR(P980 = "Woods_Sureflex", P980 = "Falk_T10_Grid")</f>
        <v/>
      </c>
      <c r="E980">
        <f>IF(AND(C980="Y", D980=TRUE),"Y","N")</f>
        <v/>
      </c>
      <c r="F980" t="inlineStr">
        <is>
          <t>ConTab_BOM_KP_Baseplates_1861</t>
        </is>
      </c>
      <c r="G980">
        <f>IF(E980="Y",F980,"")</f>
        <v/>
      </c>
      <c r="H980" s="87" t="inlineStr">
        <is>
          <t>6012-3_4-KP</t>
        </is>
      </c>
      <c r="I980" s="87" t="n"/>
      <c r="J980" s="87" t="n"/>
      <c r="K980" s="273" t="inlineStr">
        <is>
          <t>BaseplateSteel</t>
        </is>
      </c>
      <c r="L980" s="273" t="inlineStr">
        <is>
          <t>Baseplate_Steel</t>
        </is>
      </c>
      <c r="M980" s="273" t="inlineStr">
        <is>
          <t>Steel</t>
        </is>
      </c>
      <c r="N980" t="inlineStr">
        <is>
          <t>324T</t>
        </is>
      </c>
      <c r="O980" t="inlineStr">
        <is>
          <t>:No Drip Pan:Standard Drip Pan:</t>
        </is>
      </c>
      <c r="P980" s="235" t="inlineStr">
        <is>
          <t>Woods_Sureflex</t>
        </is>
      </c>
      <c r="Q980" t="inlineStr">
        <is>
          <t>Woods 10S</t>
        </is>
      </c>
      <c r="R980" t="n">
        <v>96700809</v>
      </c>
      <c r="S980" s="233" t="inlineStr">
        <is>
          <t>B102511</t>
        </is>
      </c>
      <c r="T980" s="233" t="n">
        <v>1712</v>
      </c>
      <c r="U980" s="233" t="inlineStr">
        <is>
          <t>Priced</t>
        </is>
      </c>
      <c r="V980" s="273" t="inlineStr">
        <is>
          <t>LT028</t>
        </is>
      </c>
      <c r="W980" t="n">
        <v>240</v>
      </c>
    </row>
    <row r="981">
      <c r="B981" t="n">
        <v>1862</v>
      </c>
      <c r="C981">
        <f>IF(K981 = "BaseplateSteel","Y","N")</f>
        <v/>
      </c>
      <c r="D981">
        <f>OR(P981 = "Woods_Sureflex", P981 = "Falk_T10_Grid")</f>
        <v/>
      </c>
      <c r="E981">
        <f>IF(AND(C981="Y", D981=TRUE),"Y","N")</f>
        <v/>
      </c>
      <c r="F981" t="inlineStr">
        <is>
          <t>ConTab_BOM_KP_Baseplates_1862</t>
        </is>
      </c>
      <c r="G981">
        <f>IF(E981="Y",F981,"")</f>
        <v/>
      </c>
      <c r="H981" s="87" t="inlineStr">
        <is>
          <t>6012-3_4-KP</t>
        </is>
      </c>
      <c r="I981" s="87" t="n"/>
      <c r="J981" s="87" t="n"/>
      <c r="K981" s="273" t="inlineStr">
        <is>
          <t>BaseplateSteel</t>
        </is>
      </c>
      <c r="L981" s="273" t="inlineStr">
        <is>
          <t>Baseplate_Steel</t>
        </is>
      </c>
      <c r="M981" s="273" t="inlineStr">
        <is>
          <t>Steel</t>
        </is>
      </c>
      <c r="N981" t="inlineStr">
        <is>
          <t>326T</t>
        </is>
      </c>
      <c r="O981" t="inlineStr">
        <is>
          <t>:No Drip Pan:Standard Drip Pan:</t>
        </is>
      </c>
      <c r="P981" s="235" t="inlineStr">
        <is>
          <t>Woods_Sureflex</t>
        </is>
      </c>
      <c r="Q981" t="inlineStr">
        <is>
          <t>Woods 10S</t>
        </is>
      </c>
      <c r="R981" t="n">
        <v>96700809</v>
      </c>
      <c r="S981" s="233" t="inlineStr">
        <is>
          <t>B102511</t>
        </is>
      </c>
      <c r="T981" s="233" t="n">
        <v>1712</v>
      </c>
      <c r="U981" s="233" t="inlineStr">
        <is>
          <t>Priced</t>
        </is>
      </c>
      <c r="V981" s="273" t="inlineStr">
        <is>
          <t>LT028</t>
        </is>
      </c>
      <c r="W981" t="n">
        <v>240</v>
      </c>
    </row>
    <row r="982">
      <c r="B982" t="n">
        <v>1863</v>
      </c>
      <c r="C982">
        <f>IF(K982 = "BaseplateSteel","Y","N")</f>
        <v/>
      </c>
      <c r="D982">
        <f>OR(P982 = "Woods_Sureflex", P982 = "Falk_T10_Grid")</f>
        <v/>
      </c>
      <c r="E982">
        <f>IF(AND(C982="Y", D982=TRUE),"Y","N")</f>
        <v/>
      </c>
      <c r="F982" t="inlineStr">
        <is>
          <t>ConTab_BOM_KP_Baseplates_1863</t>
        </is>
      </c>
      <c r="G982">
        <f>IF(E982="Y",F982,"")</f>
        <v/>
      </c>
      <c r="H982" s="87" t="inlineStr">
        <is>
          <t>6012-3_4-KP</t>
        </is>
      </c>
      <c r="I982" s="87" t="n"/>
      <c r="J982" s="87" t="n"/>
      <c r="K982" s="273" t="inlineStr">
        <is>
          <t>BaseplateSteel</t>
        </is>
      </c>
      <c r="L982" s="273" t="inlineStr">
        <is>
          <t>Baseplate_Steel</t>
        </is>
      </c>
      <c r="M982" s="273" t="inlineStr">
        <is>
          <t>Steel</t>
        </is>
      </c>
      <c r="N982" t="inlineStr">
        <is>
          <t>364T</t>
        </is>
      </c>
      <c r="O982" t="inlineStr">
        <is>
          <t>:No Drip Pan:Standard Drip Pan:</t>
        </is>
      </c>
      <c r="P982" s="235" t="inlineStr">
        <is>
          <t>Woods_Sureflex</t>
        </is>
      </c>
      <c r="Q982" t="inlineStr">
        <is>
          <t>Woods 11S</t>
        </is>
      </c>
      <c r="R982" t="n">
        <v>96700810</v>
      </c>
      <c r="S982" s="233" t="inlineStr">
        <is>
          <t>B102512</t>
        </is>
      </c>
      <c r="T982" s="233" t="n">
        <v>1847</v>
      </c>
      <c r="U982" s="233" t="inlineStr">
        <is>
          <t>Priced</t>
        </is>
      </c>
      <c r="V982" s="273" t="inlineStr">
        <is>
          <t>LT028</t>
        </is>
      </c>
      <c r="W982" t="n">
        <v>265</v>
      </c>
    </row>
    <row r="983">
      <c r="B983" t="n">
        <v>1864</v>
      </c>
      <c r="C983">
        <f>IF(K983 = "BaseplateSteel","Y","N")</f>
        <v/>
      </c>
      <c r="D983">
        <f>OR(P983 = "Woods_Sureflex", P983 = "Falk_T10_Grid")</f>
        <v/>
      </c>
      <c r="E983">
        <f>IF(AND(C983="Y", D983=TRUE),"Y","N")</f>
        <v/>
      </c>
      <c r="F983" t="inlineStr">
        <is>
          <t>ConTab_BOM_KP_Baseplates_1864</t>
        </is>
      </c>
      <c r="G983">
        <f>IF(E983="Y",F983,"")</f>
        <v/>
      </c>
      <c r="H983" s="87" t="inlineStr">
        <is>
          <t>6012-3_4-KP</t>
        </is>
      </c>
      <c r="I983" s="87" t="n"/>
      <c r="J983" s="87" t="n"/>
      <c r="K983" s="273" t="inlineStr">
        <is>
          <t>BaseplateSteel</t>
        </is>
      </c>
      <c r="L983" s="273" t="inlineStr">
        <is>
          <t>Baseplate_Steel</t>
        </is>
      </c>
      <c r="M983" s="273" t="inlineStr">
        <is>
          <t>Steel</t>
        </is>
      </c>
      <c r="N983" t="inlineStr">
        <is>
          <t>365T</t>
        </is>
      </c>
      <c r="O983" t="inlineStr">
        <is>
          <t>:No Drip Pan:Standard Drip Pan:</t>
        </is>
      </c>
      <c r="P983" s="235" t="inlineStr">
        <is>
          <t>Woods_Sureflex</t>
        </is>
      </c>
      <c r="Q983" t="inlineStr">
        <is>
          <t>Woods 11S</t>
        </is>
      </c>
      <c r="R983" t="n">
        <v>96700810</v>
      </c>
      <c r="S983" s="233" t="inlineStr">
        <is>
          <t>B102512</t>
        </is>
      </c>
      <c r="T983" s="233" t="n">
        <v>1847</v>
      </c>
      <c r="U983" s="233" t="inlineStr">
        <is>
          <t>Priced</t>
        </is>
      </c>
      <c r="V983" s="273" t="inlineStr">
        <is>
          <t>LT028</t>
        </is>
      </c>
      <c r="W983" t="n">
        <v>265</v>
      </c>
    </row>
    <row r="984">
      <c r="B984" t="n">
        <v>1865</v>
      </c>
      <c r="C984">
        <f>IF(K984 = "BaseplateSteel","Y","N")</f>
        <v/>
      </c>
      <c r="D984">
        <f>OR(P984 = "Woods_Sureflex", P984 = "Falk_T10_Grid")</f>
        <v/>
      </c>
      <c r="E984">
        <f>IF(AND(C984="Y", D984=TRUE),"Y","N")</f>
        <v/>
      </c>
      <c r="F984" t="inlineStr">
        <is>
          <t>ConTab_BOM_KP_Baseplates_1865</t>
        </is>
      </c>
      <c r="G984">
        <f>IF(E984="Y",F984,"")</f>
        <v/>
      </c>
      <c r="H984" s="87" t="inlineStr">
        <is>
          <t>6012-3_4-KP</t>
        </is>
      </c>
      <c r="I984" s="87" t="n"/>
      <c r="J984" s="87" t="n"/>
      <c r="K984" s="273" t="inlineStr">
        <is>
          <t>BaseplateSteel</t>
        </is>
      </c>
      <c r="L984" s="273" t="inlineStr">
        <is>
          <t>Baseplate_Steel</t>
        </is>
      </c>
      <c r="M984" s="273" t="inlineStr">
        <is>
          <t>Steel</t>
        </is>
      </c>
      <c r="N984" t="inlineStr">
        <is>
          <t>404T</t>
        </is>
      </c>
      <c r="O984" t="inlineStr">
        <is>
          <t>:No Drip Pan:Standard Drip Pan:</t>
        </is>
      </c>
      <c r="P984" s="235" t="inlineStr">
        <is>
          <t>Woods_Sureflex</t>
        </is>
      </c>
      <c r="Q984" t="inlineStr">
        <is>
          <t>Woods 11S</t>
        </is>
      </c>
      <c r="R984" t="n">
        <v>96700811</v>
      </c>
      <c r="S984" s="233" t="inlineStr">
        <is>
          <t>B102513</t>
        </is>
      </c>
      <c r="T984" s="233" t="n">
        <v>2322</v>
      </c>
      <c r="U984" s="233" t="inlineStr">
        <is>
          <t>Priced</t>
        </is>
      </c>
      <c r="V984" s="273" t="inlineStr">
        <is>
          <t>LT028</t>
        </is>
      </c>
      <c r="W984" t="n">
        <v>310</v>
      </c>
    </row>
    <row r="985">
      <c r="B985" t="n">
        <v>1866</v>
      </c>
      <c r="C985">
        <f>IF(K985 = "BaseplateSteel","Y","N")</f>
        <v/>
      </c>
      <c r="D985">
        <f>OR(P985 = "Woods_Sureflex", P985 = "Falk_T10_Grid")</f>
        <v/>
      </c>
      <c r="E985">
        <f>IF(AND(C985="Y", D985=TRUE),"Y","N")</f>
        <v/>
      </c>
      <c r="F985" t="inlineStr">
        <is>
          <t>ConTab_BOM_KP_Baseplates_1866</t>
        </is>
      </c>
      <c r="G985">
        <f>IF(E985="Y",F985,"")</f>
        <v/>
      </c>
      <c r="H985" s="87" t="inlineStr">
        <is>
          <t>6012-3_4-KP</t>
        </is>
      </c>
      <c r="I985" s="87" t="n"/>
      <c r="J985" s="87" t="n"/>
      <c r="K985" s="273" t="inlineStr">
        <is>
          <t>BaseplateSteel</t>
        </is>
      </c>
      <c r="L985" s="273" t="inlineStr">
        <is>
          <t>Baseplate_Steel</t>
        </is>
      </c>
      <c r="M985" s="273" t="inlineStr">
        <is>
          <t>Steel</t>
        </is>
      </c>
      <c r="N985" t="inlineStr">
        <is>
          <t>405T</t>
        </is>
      </c>
      <c r="O985" t="inlineStr">
        <is>
          <t>:No Drip Pan:Standard Drip Pan:</t>
        </is>
      </c>
      <c r="P985" s="235" t="inlineStr">
        <is>
          <t>Woods_Sureflex</t>
        </is>
      </c>
      <c r="Q985" t="inlineStr">
        <is>
          <t>Woods 11S</t>
        </is>
      </c>
      <c r="R985" t="n">
        <v>96700811</v>
      </c>
      <c r="S985" s="233" t="inlineStr">
        <is>
          <t>B102513</t>
        </is>
      </c>
      <c r="T985" s="233" t="n">
        <v>2322</v>
      </c>
      <c r="U985" s="233" t="inlineStr">
        <is>
          <t>Priced</t>
        </is>
      </c>
      <c r="V985" s="273" t="inlineStr">
        <is>
          <t>LT028</t>
        </is>
      </c>
      <c r="W985" t="n">
        <v>310</v>
      </c>
    </row>
    <row r="986">
      <c r="B986" t="n">
        <v>1867</v>
      </c>
      <c r="C986">
        <f>IF(K986 = "BaseplateSteel","Y","N")</f>
        <v/>
      </c>
      <c r="D986">
        <f>OR(P986 = "Woods_Sureflex", P986 = "Falk_T10_Grid")</f>
        <v/>
      </c>
      <c r="E986">
        <f>IF(AND(C986="Y", D986=TRUE),"Y","N")</f>
        <v/>
      </c>
      <c r="F986" t="inlineStr">
        <is>
          <t>ConTab_BOM_KP_Baseplates_1867</t>
        </is>
      </c>
      <c r="G986">
        <f>IF(E986="Y",F986,"")</f>
        <v/>
      </c>
      <c r="H986" s="87" t="inlineStr">
        <is>
          <t>6012-3_4-KP</t>
        </is>
      </c>
      <c r="I986" s="87" t="n"/>
      <c r="J986" s="87" t="n"/>
      <c r="K986" s="273" t="inlineStr">
        <is>
          <t>BaseplateSteel</t>
        </is>
      </c>
      <c r="L986" s="273" t="inlineStr">
        <is>
          <t>Baseplate_Steel</t>
        </is>
      </c>
      <c r="M986" s="273" t="inlineStr">
        <is>
          <t>Steel</t>
        </is>
      </c>
      <c r="N986" t="inlineStr">
        <is>
          <t>254T</t>
        </is>
      </c>
      <c r="O986" t="inlineStr">
        <is>
          <t>:No Drip Pan:Standard Drip Pan:</t>
        </is>
      </c>
      <c r="P986" s="235" t="inlineStr">
        <is>
          <t>Falk_T10_Grid</t>
        </is>
      </c>
      <c r="Q986" t="inlineStr">
        <is>
          <t>Falk 1040T10</t>
        </is>
      </c>
      <c r="R986" t="n">
        <v>96700812</v>
      </c>
      <c r="S986" s="233" t="inlineStr">
        <is>
          <t>B102514</t>
        </is>
      </c>
      <c r="T986" s="233" t="n">
        <v>1440</v>
      </c>
      <c r="U986" s="233" t="inlineStr">
        <is>
          <t>Priced</t>
        </is>
      </c>
      <c r="V986" s="273" t="inlineStr">
        <is>
          <t>LT028</t>
        </is>
      </c>
      <c r="W986" t="n">
        <v>135</v>
      </c>
    </row>
    <row r="987">
      <c r="B987" t="n">
        <v>1868</v>
      </c>
      <c r="C987">
        <f>IF(K987 = "BaseplateSteel","Y","N")</f>
        <v/>
      </c>
      <c r="D987">
        <f>OR(P987 = "Woods_Sureflex", P987 = "Falk_T10_Grid")</f>
        <v/>
      </c>
      <c r="E987">
        <f>IF(AND(C987="Y", D987=TRUE),"Y","N")</f>
        <v/>
      </c>
      <c r="F987" t="inlineStr">
        <is>
          <t>ConTab_BOM_KP_Baseplates_1868</t>
        </is>
      </c>
      <c r="G987">
        <f>IF(E987="Y",F987,"")</f>
        <v/>
      </c>
      <c r="H987" s="87" t="inlineStr">
        <is>
          <t>6012-3_4-KP</t>
        </is>
      </c>
      <c r="I987" s="87" t="n"/>
      <c r="J987" s="87" t="n"/>
      <c r="K987" s="273" t="inlineStr">
        <is>
          <t>BaseplateSteel</t>
        </is>
      </c>
      <c r="L987" s="273" t="inlineStr">
        <is>
          <t>Baseplate_Steel</t>
        </is>
      </c>
      <c r="M987" s="273" t="inlineStr">
        <is>
          <t>Steel</t>
        </is>
      </c>
      <c r="N987" t="inlineStr">
        <is>
          <t>256T</t>
        </is>
      </c>
      <c r="O987" t="inlineStr">
        <is>
          <t>:No Drip Pan:Standard Drip Pan:</t>
        </is>
      </c>
      <c r="P987" s="235" t="inlineStr">
        <is>
          <t>Falk_T10_Grid</t>
        </is>
      </c>
      <c r="Q987" t="inlineStr">
        <is>
          <t>Falk 1040T10</t>
        </is>
      </c>
      <c r="R987" t="n">
        <v>96700812</v>
      </c>
      <c r="S987" s="233" t="inlineStr">
        <is>
          <t>B102514</t>
        </is>
      </c>
      <c r="T987" s="233" t="n">
        <v>1440</v>
      </c>
      <c r="U987" s="233" t="inlineStr">
        <is>
          <t>Priced</t>
        </is>
      </c>
      <c r="V987" s="273" t="inlineStr">
        <is>
          <t>LT028</t>
        </is>
      </c>
      <c r="W987" t="n">
        <v>135</v>
      </c>
    </row>
    <row r="988">
      <c r="B988" t="n">
        <v>1869</v>
      </c>
      <c r="C988">
        <f>IF(K988 = "BaseplateSteel","Y","N")</f>
        <v/>
      </c>
      <c r="D988">
        <f>OR(P988 = "Woods_Sureflex", P988 = "Falk_T10_Grid")</f>
        <v/>
      </c>
      <c r="E988">
        <f>IF(AND(C988="Y", D988=TRUE),"Y","N")</f>
        <v/>
      </c>
      <c r="F988" t="inlineStr">
        <is>
          <t>ConTab_BOM_KP_Baseplates_1869</t>
        </is>
      </c>
      <c r="G988">
        <f>IF(E988="Y",F988,"")</f>
        <v/>
      </c>
      <c r="H988" s="87" t="inlineStr">
        <is>
          <t>6012-3_4-KP</t>
        </is>
      </c>
      <c r="I988" s="87" t="n"/>
      <c r="J988" s="87" t="n"/>
      <c r="K988" s="273" t="inlineStr">
        <is>
          <t>BaseplateSteel</t>
        </is>
      </c>
      <c r="L988" s="273" t="inlineStr">
        <is>
          <t>Baseplate_Steel</t>
        </is>
      </c>
      <c r="M988" s="273" t="inlineStr">
        <is>
          <t>Steel</t>
        </is>
      </c>
      <c r="N988" t="inlineStr">
        <is>
          <t>284T</t>
        </is>
      </c>
      <c r="O988" t="inlineStr">
        <is>
          <t>:No Drip Pan:Standard Drip Pan:</t>
        </is>
      </c>
      <c r="P988" s="235" t="inlineStr">
        <is>
          <t>Falk_T10_Grid</t>
        </is>
      </c>
      <c r="Q988" t="inlineStr">
        <is>
          <t>Falk 1050T10</t>
        </is>
      </c>
      <c r="R988" t="n">
        <v>96700813</v>
      </c>
      <c r="S988" s="233" t="inlineStr">
        <is>
          <t>B102515</t>
        </is>
      </c>
      <c r="T988" s="233" t="n">
        <v>1574</v>
      </c>
      <c r="U988" s="233" t="inlineStr">
        <is>
          <t>Priced</t>
        </is>
      </c>
      <c r="V988" s="273" t="inlineStr">
        <is>
          <t>LT028</t>
        </is>
      </c>
      <c r="W988" t="n">
        <v>200</v>
      </c>
    </row>
    <row r="989">
      <c r="B989" t="n">
        <v>1870</v>
      </c>
      <c r="C989">
        <f>IF(K989 = "BaseplateSteel","Y","N")</f>
        <v/>
      </c>
      <c r="D989">
        <f>OR(P989 = "Woods_Sureflex", P989 = "Falk_T10_Grid")</f>
        <v/>
      </c>
      <c r="E989">
        <f>IF(AND(C989="Y", D989=TRUE),"Y","N")</f>
        <v/>
      </c>
      <c r="F989" t="inlineStr">
        <is>
          <t>ConTab_BOM_KP_Baseplates_1870</t>
        </is>
      </c>
      <c r="G989">
        <f>IF(E989="Y",F989,"")</f>
        <v/>
      </c>
      <c r="H989" s="87" t="inlineStr">
        <is>
          <t>6012-3_4-KP</t>
        </is>
      </c>
      <c r="I989" s="87" t="n"/>
      <c r="J989" s="87" t="n"/>
      <c r="K989" s="273" t="inlineStr">
        <is>
          <t>BaseplateSteel</t>
        </is>
      </c>
      <c r="L989" s="273" t="inlineStr">
        <is>
          <t>Baseplate_Steel</t>
        </is>
      </c>
      <c r="M989" s="273" t="inlineStr">
        <is>
          <t>Steel</t>
        </is>
      </c>
      <c r="N989" t="inlineStr">
        <is>
          <t>286T</t>
        </is>
      </c>
      <c r="O989" t="inlineStr">
        <is>
          <t>:No Drip Pan:Standard Drip Pan:</t>
        </is>
      </c>
      <c r="P989" s="235" t="inlineStr">
        <is>
          <t>Falk_T10_Grid</t>
        </is>
      </c>
      <c r="Q989" t="inlineStr">
        <is>
          <t>Falk 1050T10</t>
        </is>
      </c>
      <c r="R989" t="n">
        <v>96700813</v>
      </c>
      <c r="S989" s="233" t="inlineStr">
        <is>
          <t>B102515</t>
        </is>
      </c>
      <c r="T989" s="233" t="n">
        <v>1574</v>
      </c>
      <c r="U989" s="233" t="inlineStr">
        <is>
          <t>Priced</t>
        </is>
      </c>
      <c r="V989" s="273" t="inlineStr">
        <is>
          <t>LT028</t>
        </is>
      </c>
      <c r="W989" t="n">
        <v>200</v>
      </c>
    </row>
    <row r="990">
      <c r="B990" t="n">
        <v>1871</v>
      </c>
      <c r="C990">
        <f>IF(K990 = "BaseplateSteel","Y","N")</f>
        <v/>
      </c>
      <c r="D990">
        <f>OR(P990 = "Woods_Sureflex", P990 = "Falk_T10_Grid")</f>
        <v/>
      </c>
      <c r="E990">
        <f>IF(AND(C990="Y", D990=TRUE),"Y","N")</f>
        <v/>
      </c>
      <c r="F990" t="inlineStr">
        <is>
          <t>ConTab_BOM_KP_Baseplates_1871</t>
        </is>
      </c>
      <c r="G990">
        <f>IF(E990="Y",F990,"")</f>
        <v/>
      </c>
      <c r="H990" s="87" t="inlineStr">
        <is>
          <t>6012-3_4-KP</t>
        </is>
      </c>
      <c r="I990" s="87" t="n"/>
      <c r="J990" s="87" t="n"/>
      <c r="K990" s="273" t="inlineStr">
        <is>
          <t>BaseplateSteel</t>
        </is>
      </c>
      <c r="L990" s="273" t="inlineStr">
        <is>
          <t>Baseplate_Steel</t>
        </is>
      </c>
      <c r="M990" s="273" t="inlineStr">
        <is>
          <t>Steel</t>
        </is>
      </c>
      <c r="N990" t="inlineStr">
        <is>
          <t>324T</t>
        </is>
      </c>
      <c r="O990" t="inlineStr">
        <is>
          <t>:No Drip Pan:Standard Drip Pan:</t>
        </is>
      </c>
      <c r="P990" s="235" t="inlineStr">
        <is>
          <t>Falk_T10_Grid</t>
        </is>
      </c>
      <c r="Q990" t="inlineStr">
        <is>
          <t>Falk 1060T10</t>
        </is>
      </c>
      <c r="R990" t="n">
        <v>96700814</v>
      </c>
      <c r="S990" s="233" t="inlineStr">
        <is>
          <t>B102516</t>
        </is>
      </c>
      <c r="T990" s="233" t="n">
        <v>1712</v>
      </c>
      <c r="U990" s="233" t="inlineStr">
        <is>
          <t>Priced</t>
        </is>
      </c>
      <c r="V990" s="273" t="inlineStr">
        <is>
          <t>LT028</t>
        </is>
      </c>
      <c r="W990" t="n">
        <v>240</v>
      </c>
    </row>
    <row r="991">
      <c r="B991" t="n">
        <v>1872</v>
      </c>
      <c r="C991">
        <f>IF(K991 = "BaseplateSteel","Y","N")</f>
        <v/>
      </c>
      <c r="D991">
        <f>OR(P991 = "Woods_Sureflex", P991 = "Falk_T10_Grid")</f>
        <v/>
      </c>
      <c r="E991">
        <f>IF(AND(C991="Y", D991=TRUE),"Y","N")</f>
        <v/>
      </c>
      <c r="F991" t="inlineStr">
        <is>
          <t>ConTab_BOM_KP_Baseplates_1872</t>
        </is>
      </c>
      <c r="G991">
        <f>IF(E991="Y",F991,"")</f>
        <v/>
      </c>
      <c r="H991" s="87" t="inlineStr">
        <is>
          <t>6012-3_4-KP</t>
        </is>
      </c>
      <c r="I991" s="87" t="n"/>
      <c r="J991" s="87" t="n"/>
      <c r="K991" s="273" t="inlineStr">
        <is>
          <t>BaseplateSteel</t>
        </is>
      </c>
      <c r="L991" s="273" t="inlineStr">
        <is>
          <t>Baseplate_Steel</t>
        </is>
      </c>
      <c r="M991" s="273" t="inlineStr">
        <is>
          <t>Steel</t>
        </is>
      </c>
      <c r="N991" t="inlineStr">
        <is>
          <t>326T</t>
        </is>
      </c>
      <c r="O991" t="inlineStr">
        <is>
          <t>:No Drip Pan:Standard Drip Pan:</t>
        </is>
      </c>
      <c r="P991" s="235" t="inlineStr">
        <is>
          <t>Falk_T10_Grid</t>
        </is>
      </c>
      <c r="Q991" t="inlineStr">
        <is>
          <t>Falk 1060T10</t>
        </is>
      </c>
      <c r="R991" t="n">
        <v>96700814</v>
      </c>
      <c r="S991" s="233" t="inlineStr">
        <is>
          <t>B102516</t>
        </is>
      </c>
      <c r="T991" s="233" t="n">
        <v>1712</v>
      </c>
      <c r="U991" s="233" t="inlineStr">
        <is>
          <t>Priced</t>
        </is>
      </c>
      <c r="V991" s="273" t="inlineStr">
        <is>
          <t>LT028</t>
        </is>
      </c>
      <c r="W991" t="n">
        <v>240</v>
      </c>
    </row>
    <row r="992">
      <c r="B992" t="n">
        <v>1873</v>
      </c>
      <c r="C992">
        <f>IF(K992 = "BaseplateSteel","Y","N")</f>
        <v/>
      </c>
      <c r="D992">
        <f>OR(P992 = "Woods_Sureflex", P992 = "Falk_T10_Grid")</f>
        <v/>
      </c>
      <c r="E992">
        <f>IF(AND(C992="Y", D992=TRUE),"Y","N")</f>
        <v/>
      </c>
      <c r="F992" t="inlineStr">
        <is>
          <t>ConTab_BOM_KP_Baseplates_1873</t>
        </is>
      </c>
      <c r="G992">
        <f>IF(E992="Y",F992,"")</f>
        <v/>
      </c>
      <c r="H992" s="87" t="inlineStr">
        <is>
          <t>6012-3_4-KP</t>
        </is>
      </c>
      <c r="I992" s="87" t="n"/>
      <c r="J992" s="87" t="n"/>
      <c r="K992" s="273" t="inlineStr">
        <is>
          <t>BaseplateSteel</t>
        </is>
      </c>
      <c r="L992" s="273" t="inlineStr">
        <is>
          <t>Baseplate_Steel</t>
        </is>
      </c>
      <c r="M992" s="273" t="inlineStr">
        <is>
          <t>Steel</t>
        </is>
      </c>
      <c r="N992" t="inlineStr">
        <is>
          <t>364T</t>
        </is>
      </c>
      <c r="O992" t="inlineStr">
        <is>
          <t>:No Drip Pan:Standard Drip Pan:</t>
        </is>
      </c>
      <c r="P992" s="235" t="inlineStr">
        <is>
          <t>Falk_T10_Grid</t>
        </is>
      </c>
      <c r="Q992" t="inlineStr">
        <is>
          <t>Falk 1070T10</t>
        </is>
      </c>
      <c r="R992" t="n">
        <v>96700815</v>
      </c>
      <c r="S992" s="233" t="inlineStr">
        <is>
          <t>B102517</t>
        </is>
      </c>
      <c r="T992" s="233" t="n">
        <v>1847</v>
      </c>
      <c r="U992" s="233" t="inlineStr">
        <is>
          <t>Priced</t>
        </is>
      </c>
      <c r="V992" s="273" t="inlineStr">
        <is>
          <t>LT028</t>
        </is>
      </c>
      <c r="W992" t="n">
        <v>265</v>
      </c>
    </row>
    <row r="993">
      <c r="B993" t="n">
        <v>1874</v>
      </c>
      <c r="C993">
        <f>IF(K993 = "BaseplateSteel","Y","N")</f>
        <v/>
      </c>
      <c r="D993">
        <f>OR(P993 = "Woods_Sureflex", P993 = "Falk_T10_Grid")</f>
        <v/>
      </c>
      <c r="E993">
        <f>IF(AND(C993="Y", D993=TRUE),"Y","N")</f>
        <v/>
      </c>
      <c r="F993" t="inlineStr">
        <is>
          <t>ConTab_BOM_KP_Baseplates_1874</t>
        </is>
      </c>
      <c r="G993">
        <f>IF(E993="Y",F993,"")</f>
        <v/>
      </c>
      <c r="H993" s="87" t="inlineStr">
        <is>
          <t>6012-3_4-KP</t>
        </is>
      </c>
      <c r="I993" s="87" t="n"/>
      <c r="J993" s="87" t="n"/>
      <c r="K993" s="273" t="inlineStr">
        <is>
          <t>BaseplateSteel</t>
        </is>
      </c>
      <c r="L993" s="273" t="inlineStr">
        <is>
          <t>Baseplate_Steel</t>
        </is>
      </c>
      <c r="M993" s="273" t="inlineStr">
        <is>
          <t>Steel</t>
        </is>
      </c>
      <c r="N993" t="inlineStr">
        <is>
          <t>365T</t>
        </is>
      </c>
      <c r="O993" t="inlineStr">
        <is>
          <t>:No Drip Pan:Standard Drip Pan:</t>
        </is>
      </c>
      <c r="P993" s="235" t="inlineStr">
        <is>
          <t>Falk_T10_Grid</t>
        </is>
      </c>
      <c r="Q993" t="inlineStr">
        <is>
          <t>Falk 1070T10</t>
        </is>
      </c>
      <c r="R993" t="n">
        <v>96700815</v>
      </c>
      <c r="S993" s="233" t="inlineStr">
        <is>
          <t>B102517</t>
        </is>
      </c>
      <c r="T993" s="233" t="n">
        <v>1847</v>
      </c>
      <c r="U993" s="233" t="inlineStr">
        <is>
          <t>Priced</t>
        </is>
      </c>
      <c r="V993" s="273" t="inlineStr">
        <is>
          <t>LT028</t>
        </is>
      </c>
      <c r="W993" t="n">
        <v>265</v>
      </c>
    </row>
    <row r="994">
      <c r="B994" t="n">
        <v>1875</v>
      </c>
      <c r="C994">
        <f>IF(K994 = "BaseplateSteel","Y","N")</f>
        <v/>
      </c>
      <c r="D994">
        <f>OR(P994 = "Woods_Sureflex", P994 = "Falk_T10_Grid")</f>
        <v/>
      </c>
      <c r="E994">
        <f>IF(AND(C994="Y", D994=TRUE),"Y","N")</f>
        <v/>
      </c>
      <c r="F994" t="inlineStr">
        <is>
          <t>ConTab_BOM_KP_Baseplates_1875</t>
        </is>
      </c>
      <c r="G994">
        <f>IF(E994="Y",F994,"")</f>
        <v/>
      </c>
      <c r="H994" s="87" t="inlineStr">
        <is>
          <t>6012-3_4-KP</t>
        </is>
      </c>
      <c r="I994" s="87" t="n"/>
      <c r="J994" s="87" t="n"/>
      <c r="K994" s="273" t="inlineStr">
        <is>
          <t>BaseplateSteel</t>
        </is>
      </c>
      <c r="L994" s="273" t="inlineStr">
        <is>
          <t>Baseplate_Steel</t>
        </is>
      </c>
      <c r="M994" s="273" t="inlineStr">
        <is>
          <t>Steel</t>
        </is>
      </c>
      <c r="N994" t="inlineStr">
        <is>
          <t>364TS</t>
        </is>
      </c>
      <c r="O994" t="inlineStr">
        <is>
          <t>:No Drip Pan:Standard Drip Pan:</t>
        </is>
      </c>
      <c r="P994" s="235" t="inlineStr">
        <is>
          <t>Falk_T10_Grid</t>
        </is>
      </c>
      <c r="Q994" t="inlineStr">
        <is>
          <t>Falk 1050T10</t>
        </is>
      </c>
      <c r="R994" t="n">
        <v>96700816</v>
      </c>
      <c r="S994" s="233" t="inlineStr">
        <is>
          <t>B102518</t>
        </is>
      </c>
      <c r="T994" s="233" t="n">
        <v>1776</v>
      </c>
      <c r="U994" s="233" t="inlineStr">
        <is>
          <t>Priced</t>
        </is>
      </c>
      <c r="V994" s="273" t="inlineStr">
        <is>
          <t>LT028</t>
        </is>
      </c>
      <c r="W994" t="n">
        <v>265</v>
      </c>
    </row>
    <row r="995">
      <c r="B995" t="n">
        <v>1876</v>
      </c>
      <c r="C995">
        <f>IF(K995 = "BaseplateSteel","Y","N")</f>
        <v/>
      </c>
      <c r="D995">
        <f>OR(P995 = "Woods_Sureflex", P995 = "Falk_T10_Grid")</f>
        <v/>
      </c>
      <c r="E995">
        <f>IF(AND(C995="Y", D995=TRUE),"Y","N")</f>
        <v/>
      </c>
      <c r="F995" t="inlineStr">
        <is>
          <t>ConTab_BOM_KP_Baseplates_1876</t>
        </is>
      </c>
      <c r="G995">
        <f>IF(E995="Y",F995,"")</f>
        <v/>
      </c>
      <c r="H995" s="87" t="inlineStr">
        <is>
          <t>6012-3_4-KP</t>
        </is>
      </c>
      <c r="I995" s="87" t="n"/>
      <c r="J995" s="87" t="n"/>
      <c r="K995" s="273" t="inlineStr">
        <is>
          <t>BaseplateSteel</t>
        </is>
      </c>
      <c r="L995" s="273" t="inlineStr">
        <is>
          <t>Baseplate_Steel</t>
        </is>
      </c>
      <c r="M995" s="273" t="inlineStr">
        <is>
          <t>Steel</t>
        </is>
      </c>
      <c r="N995" t="inlineStr">
        <is>
          <t>365TS</t>
        </is>
      </c>
      <c r="O995" t="inlineStr">
        <is>
          <t>:No Drip Pan:Standard Drip Pan:</t>
        </is>
      </c>
      <c r="P995" s="235" t="inlineStr">
        <is>
          <t>Falk_T10_Grid</t>
        </is>
      </c>
      <c r="Q995" t="inlineStr">
        <is>
          <t>Falk 1050T10</t>
        </is>
      </c>
      <c r="R995" t="n">
        <v>96700816</v>
      </c>
      <c r="S995" s="233" t="inlineStr">
        <is>
          <t>B102518</t>
        </is>
      </c>
      <c r="T995" s="233" t="n">
        <v>1776</v>
      </c>
      <c r="U995" s="233" t="inlineStr">
        <is>
          <t>Priced</t>
        </is>
      </c>
      <c r="V995" s="273" t="inlineStr">
        <is>
          <t>LT028</t>
        </is>
      </c>
      <c r="W995" t="n">
        <v>265</v>
      </c>
    </row>
    <row r="996">
      <c r="B996" t="n">
        <v>1877</v>
      </c>
      <c r="C996">
        <f>IF(K996 = "BaseplateSteel","Y","N")</f>
        <v/>
      </c>
      <c r="D996">
        <f>OR(P996 = "Woods_Sureflex", P996 = "Falk_T10_Grid")</f>
        <v/>
      </c>
      <c r="E996">
        <f>IF(AND(C996="Y", D996=TRUE),"Y","N")</f>
        <v/>
      </c>
      <c r="F996" t="inlineStr">
        <is>
          <t>ConTab_BOM_KP_Baseplates_1877</t>
        </is>
      </c>
      <c r="G996">
        <f>IF(E996="Y",F996,"")</f>
        <v/>
      </c>
      <c r="H996" s="87" t="inlineStr">
        <is>
          <t>6012-3_4-KP</t>
        </is>
      </c>
      <c r="I996" s="87" t="n"/>
      <c r="J996" s="87" t="n"/>
      <c r="K996" s="273" t="inlineStr">
        <is>
          <t>BaseplateSteel</t>
        </is>
      </c>
      <c r="L996" s="273" t="inlineStr">
        <is>
          <t>Baseplate_Steel</t>
        </is>
      </c>
      <c r="M996" s="273" t="inlineStr">
        <is>
          <t>Steel</t>
        </is>
      </c>
      <c r="N996" t="inlineStr">
        <is>
          <t>404T</t>
        </is>
      </c>
      <c r="O996" t="inlineStr">
        <is>
          <t>:No Drip Pan:Standard Drip Pan:</t>
        </is>
      </c>
      <c r="P996" s="235" t="inlineStr">
        <is>
          <t>Falk_T10_Grid</t>
        </is>
      </c>
      <c r="Q996" t="inlineStr">
        <is>
          <t>Falk 1080T10</t>
        </is>
      </c>
      <c r="R996" t="n">
        <v>96700817</v>
      </c>
      <c r="S996" s="233" t="inlineStr">
        <is>
          <t>B102519</t>
        </is>
      </c>
      <c r="T996" s="233" t="n">
        <v>2322</v>
      </c>
      <c r="U996" s="233" t="inlineStr">
        <is>
          <t>Priced</t>
        </is>
      </c>
      <c r="V996" s="273" t="inlineStr">
        <is>
          <t>LT028</t>
        </is>
      </c>
      <c r="W996" t="n">
        <v>310</v>
      </c>
    </row>
    <row r="997">
      <c r="B997" t="n">
        <v>1878</v>
      </c>
      <c r="C997">
        <f>IF(K997 = "BaseplateSteel","Y","N")</f>
        <v/>
      </c>
      <c r="D997">
        <f>OR(P997 = "Woods_Sureflex", P997 = "Falk_T10_Grid")</f>
        <v/>
      </c>
      <c r="E997">
        <f>IF(AND(C997="Y", D997=TRUE),"Y","N")</f>
        <v/>
      </c>
      <c r="F997" t="inlineStr">
        <is>
          <t>ConTab_BOM_KP_Baseplates_1878</t>
        </is>
      </c>
      <c r="G997">
        <f>IF(E997="Y",F997,"")</f>
        <v/>
      </c>
      <c r="H997" s="87" t="inlineStr">
        <is>
          <t>6012-3_4-KP</t>
        </is>
      </c>
      <c r="I997" s="87" t="n"/>
      <c r="J997" s="87" t="n"/>
      <c r="K997" s="273" t="inlineStr">
        <is>
          <t>BaseplateSteel</t>
        </is>
      </c>
      <c r="L997" s="273" t="inlineStr">
        <is>
          <t>Baseplate_Steel</t>
        </is>
      </c>
      <c r="M997" s="273" t="inlineStr">
        <is>
          <t>Steel</t>
        </is>
      </c>
      <c r="N997" t="inlineStr">
        <is>
          <t>405T</t>
        </is>
      </c>
      <c r="O997" t="inlineStr">
        <is>
          <t>:No Drip Pan:Standard Drip Pan:</t>
        </is>
      </c>
      <c r="P997" s="235" t="inlineStr">
        <is>
          <t>Falk_T10_Grid</t>
        </is>
      </c>
      <c r="Q997" t="inlineStr">
        <is>
          <t>Falk 1080T10</t>
        </is>
      </c>
      <c r="R997" t="n">
        <v>96700817</v>
      </c>
      <c r="S997" s="233" t="inlineStr">
        <is>
          <t>B102519</t>
        </is>
      </c>
      <c r="T997" s="233" t="n">
        <v>2322</v>
      </c>
      <c r="U997" s="233" t="inlineStr">
        <is>
          <t>Priced</t>
        </is>
      </c>
      <c r="V997" s="273" t="inlineStr">
        <is>
          <t>LT028</t>
        </is>
      </c>
      <c r="W997" t="n">
        <v>310</v>
      </c>
    </row>
    <row r="998">
      <c r="B998" t="n">
        <v>1879</v>
      </c>
      <c r="C998">
        <f>IF(K998 = "BaseplateSteel","Y","N")</f>
        <v/>
      </c>
      <c r="D998">
        <f>OR(P998 = "Woods_Sureflex", P998 = "Falk_T10_Grid")</f>
        <v/>
      </c>
      <c r="E998">
        <f>IF(AND(C998="Y", D998=TRUE),"Y","N")</f>
        <v/>
      </c>
      <c r="F998" t="inlineStr">
        <is>
          <t>ConTab_BOM_KP_Baseplates_1879</t>
        </is>
      </c>
      <c r="G998">
        <f>IF(E998="Y",F998,"")</f>
        <v/>
      </c>
      <c r="H998" s="87" t="inlineStr">
        <is>
          <t>6012-3_4-KP</t>
        </is>
      </c>
      <c r="I998" s="87" t="n"/>
      <c r="J998" s="87" t="n"/>
      <c r="K998" s="273" t="inlineStr">
        <is>
          <t>BaseplateSteel</t>
        </is>
      </c>
      <c r="L998" s="273" t="inlineStr">
        <is>
          <t>Baseplate_Steel</t>
        </is>
      </c>
      <c r="M998" s="273" t="inlineStr">
        <is>
          <t>Steel</t>
        </is>
      </c>
      <c r="N998" t="inlineStr">
        <is>
          <t>404TS</t>
        </is>
      </c>
      <c r="O998" t="inlineStr">
        <is>
          <t>:No Drip Pan:Standard Drip Pan:</t>
        </is>
      </c>
      <c r="P998" s="235" t="inlineStr">
        <is>
          <t>Falk_T10_Grid</t>
        </is>
      </c>
      <c r="Q998" t="inlineStr">
        <is>
          <t>Falk 1060T10</t>
        </is>
      </c>
      <c r="R998" t="n">
        <v>96700818</v>
      </c>
      <c r="S998" s="233" t="inlineStr">
        <is>
          <t>B102520</t>
        </is>
      </c>
      <c r="T998" s="233" t="n">
        <v>2186</v>
      </c>
      <c r="U998" s="233" t="inlineStr">
        <is>
          <t>Priced</t>
        </is>
      </c>
      <c r="V998" s="273" t="inlineStr">
        <is>
          <t>LT028</t>
        </is>
      </c>
      <c r="W998" t="n">
        <v>310</v>
      </c>
    </row>
    <row r="999">
      <c r="B999" t="n">
        <v>1880</v>
      </c>
      <c r="C999">
        <f>IF(K999 = "BaseplateSteel","Y","N")</f>
        <v/>
      </c>
      <c r="D999">
        <f>OR(P999 = "Woods_Sureflex", P999 = "Falk_T10_Grid")</f>
        <v/>
      </c>
      <c r="E999">
        <f>IF(AND(C999="Y", D999=TRUE),"Y","N")</f>
        <v/>
      </c>
      <c r="F999" t="inlineStr">
        <is>
          <t>ConTab_BOM_KP_Baseplates_1880</t>
        </is>
      </c>
      <c r="G999">
        <f>IF(E999="Y",F999,"")</f>
        <v/>
      </c>
      <c r="H999" s="87" t="inlineStr">
        <is>
          <t>6012-3_4-KP</t>
        </is>
      </c>
      <c r="I999" s="87" t="n"/>
      <c r="J999" s="87" t="n"/>
      <c r="K999" s="273" t="inlineStr">
        <is>
          <t>BaseplateSteel</t>
        </is>
      </c>
      <c r="L999" s="273" t="inlineStr">
        <is>
          <t>Baseplate_Steel</t>
        </is>
      </c>
      <c r="M999" s="273" t="inlineStr">
        <is>
          <t>Steel</t>
        </is>
      </c>
      <c r="N999" t="inlineStr">
        <is>
          <t>405TS</t>
        </is>
      </c>
      <c r="O999" t="inlineStr">
        <is>
          <t>:No Drip Pan:Standard Drip Pan:</t>
        </is>
      </c>
      <c r="P999" s="235" t="inlineStr">
        <is>
          <t>Falk_T10_Grid</t>
        </is>
      </c>
      <c r="Q999" t="inlineStr">
        <is>
          <t>Falk 1060T10</t>
        </is>
      </c>
      <c r="R999" t="n">
        <v>96700818</v>
      </c>
      <c r="S999" s="233" t="inlineStr">
        <is>
          <t>B102520</t>
        </is>
      </c>
      <c r="T999" s="233" t="n">
        <v>2186</v>
      </c>
      <c r="U999" s="233" t="inlineStr">
        <is>
          <t>Priced</t>
        </is>
      </c>
      <c r="V999" s="273" t="inlineStr">
        <is>
          <t>LT028</t>
        </is>
      </c>
      <c r="W999" t="n">
        <v>310</v>
      </c>
    </row>
    <row r="1000">
      <c r="B1000" t="n">
        <v>1895</v>
      </c>
      <c r="C1000">
        <f>IF(K1000 = "BaseplateSteel","Y","N")</f>
        <v/>
      </c>
      <c r="D1000">
        <f>OR(P1000 = "Woods_Sureflex", P1000 = "Falk_T10_Grid")</f>
        <v/>
      </c>
      <c r="E1000">
        <f>IF(AND(C1000="Y", D1000=TRUE),"Y","N")</f>
        <v/>
      </c>
      <c r="F1000" t="inlineStr">
        <is>
          <t>ConTab_BOM_KP_Baseplates_1895</t>
        </is>
      </c>
      <c r="G1000">
        <f>IF(E1000="Y",F1000,"")</f>
        <v/>
      </c>
      <c r="H1000" s="87" t="inlineStr">
        <is>
          <t>6012-3_4-KP</t>
        </is>
      </c>
      <c r="I1000" s="87" t="n"/>
      <c r="J1000" s="87" t="n"/>
      <c r="K1000" s="273" t="inlineStr">
        <is>
          <t>BaseplateSteel</t>
        </is>
      </c>
      <c r="L1000" s="273" t="inlineStr">
        <is>
          <t>Baseplate_Steel</t>
        </is>
      </c>
      <c r="M1000" s="273" t="inlineStr">
        <is>
          <t>Steel</t>
        </is>
      </c>
      <c r="N1000" t="inlineStr">
        <is>
          <t>254T</t>
        </is>
      </c>
      <c r="O1000" t="inlineStr">
        <is>
          <t>:No Drip Pan:Standard Drip Pan:</t>
        </is>
      </c>
      <c r="P1000" s="235" t="inlineStr">
        <is>
          <t>Woods_Spacer</t>
        </is>
      </c>
      <c r="Q1000" t="inlineStr">
        <is>
          <t>Woods 8SC</t>
        </is>
      </c>
      <c r="R1000" t="n">
        <v>96700819</v>
      </c>
      <c r="S1000" s="233" t="inlineStr">
        <is>
          <t>B102528</t>
        </is>
      </c>
      <c r="T1000" s="233" t="n">
        <v>1983</v>
      </c>
      <c r="U1000" s="233" t="inlineStr">
        <is>
          <t>Priced</t>
        </is>
      </c>
      <c r="V1000" s="273" t="inlineStr">
        <is>
          <t>LT028</t>
        </is>
      </c>
      <c r="W1000" t="n">
        <v>135</v>
      </c>
    </row>
    <row r="1001">
      <c r="B1001" t="n">
        <v>1896</v>
      </c>
      <c r="C1001">
        <f>IF(K1001 = "BaseplateSteel","Y","N")</f>
        <v/>
      </c>
      <c r="D1001">
        <f>OR(P1001 = "Woods_Sureflex", P1001 = "Falk_T10_Grid")</f>
        <v/>
      </c>
      <c r="E1001">
        <f>IF(AND(C1001="Y", D1001=TRUE),"Y","N")</f>
        <v/>
      </c>
      <c r="F1001" t="inlineStr">
        <is>
          <t>ConTab_BOM_KP_Baseplates_1896</t>
        </is>
      </c>
      <c r="G1001">
        <f>IF(E1001="Y",F1001,"")</f>
        <v/>
      </c>
      <c r="H1001" s="87" t="inlineStr">
        <is>
          <t>6012-3_4-KP</t>
        </is>
      </c>
      <c r="I1001" s="87" t="n"/>
      <c r="J1001" s="87" t="n"/>
      <c r="K1001" s="273" t="inlineStr">
        <is>
          <t>BaseplateSteel</t>
        </is>
      </c>
      <c r="L1001" s="273" t="inlineStr">
        <is>
          <t>Baseplate_Steel</t>
        </is>
      </c>
      <c r="M1001" s="273" t="inlineStr">
        <is>
          <t>Steel</t>
        </is>
      </c>
      <c r="N1001" t="inlineStr">
        <is>
          <t>256T</t>
        </is>
      </c>
      <c r="O1001" t="inlineStr">
        <is>
          <t>:No Drip Pan:Standard Drip Pan:</t>
        </is>
      </c>
      <c r="P1001" s="235" t="inlineStr">
        <is>
          <t>Woods_Spacer</t>
        </is>
      </c>
      <c r="Q1001" t="inlineStr">
        <is>
          <t>Woods 8SC</t>
        </is>
      </c>
      <c r="R1001" t="n">
        <v>96700819</v>
      </c>
      <c r="S1001" s="233" t="inlineStr">
        <is>
          <t>B102528</t>
        </is>
      </c>
      <c r="T1001" s="233" t="n">
        <v>1983</v>
      </c>
      <c r="U1001" s="233" t="inlineStr">
        <is>
          <t>Priced</t>
        </is>
      </c>
      <c r="V1001" s="273" t="inlineStr">
        <is>
          <t>LT028</t>
        </is>
      </c>
      <c r="W1001" t="n">
        <v>135</v>
      </c>
    </row>
    <row r="1002">
      <c r="B1002" t="n">
        <v>1897</v>
      </c>
      <c r="C1002">
        <f>IF(K1002 = "BaseplateSteel","Y","N")</f>
        <v/>
      </c>
      <c r="D1002">
        <f>OR(P1002 = "Woods_Sureflex", P1002 = "Falk_T10_Grid")</f>
        <v/>
      </c>
      <c r="E1002">
        <f>IF(AND(C1002="Y", D1002=TRUE),"Y","N")</f>
        <v/>
      </c>
      <c r="F1002" t="inlineStr">
        <is>
          <t>ConTab_BOM_KP_Baseplates_1897</t>
        </is>
      </c>
      <c r="G1002">
        <f>IF(E1002="Y",F1002,"")</f>
        <v/>
      </c>
      <c r="H1002" s="87" t="inlineStr">
        <is>
          <t>6012-3_4-KP</t>
        </is>
      </c>
      <c r="I1002" s="87" t="n"/>
      <c r="J1002" s="87" t="n"/>
      <c r="K1002" s="273" t="inlineStr">
        <is>
          <t>BaseplateSteel</t>
        </is>
      </c>
      <c r="L1002" s="273" t="inlineStr">
        <is>
          <t>Baseplate_Steel</t>
        </is>
      </c>
      <c r="M1002" s="273" t="inlineStr">
        <is>
          <t>Steel</t>
        </is>
      </c>
      <c r="N1002" t="inlineStr">
        <is>
          <t>284T</t>
        </is>
      </c>
      <c r="O1002" t="inlineStr">
        <is>
          <t>:No Drip Pan:Standard Drip Pan:</t>
        </is>
      </c>
      <c r="P1002" s="235" t="inlineStr">
        <is>
          <t>Woods_Spacer</t>
        </is>
      </c>
      <c r="Q1002" t="inlineStr">
        <is>
          <t>Woods 9SC</t>
        </is>
      </c>
      <c r="R1002" t="n">
        <v>96700820</v>
      </c>
      <c r="S1002" s="233" t="inlineStr">
        <is>
          <t>B102529</t>
        </is>
      </c>
      <c r="T1002" s="233" t="n">
        <v>2119</v>
      </c>
      <c r="U1002" s="233" t="inlineStr">
        <is>
          <t>Priced</t>
        </is>
      </c>
      <c r="V1002" s="273" t="inlineStr">
        <is>
          <t>LT028</t>
        </is>
      </c>
      <c r="W1002" t="n">
        <v>200</v>
      </c>
    </row>
    <row r="1003">
      <c r="B1003" t="n">
        <v>1898</v>
      </c>
      <c r="C1003">
        <f>IF(K1003 = "BaseplateSteel","Y","N")</f>
        <v/>
      </c>
      <c r="D1003">
        <f>OR(P1003 = "Woods_Sureflex", P1003 = "Falk_T10_Grid")</f>
        <v/>
      </c>
      <c r="E1003">
        <f>IF(AND(C1003="Y", D1003=TRUE),"Y","N")</f>
        <v/>
      </c>
      <c r="F1003" t="inlineStr">
        <is>
          <t>ConTab_BOM_KP_Baseplates_1898</t>
        </is>
      </c>
      <c r="G1003">
        <f>IF(E1003="Y",F1003,"")</f>
        <v/>
      </c>
      <c r="H1003" s="87" t="inlineStr">
        <is>
          <t>6012-3_4-KP</t>
        </is>
      </c>
      <c r="I1003" s="87" t="n"/>
      <c r="J1003" s="87" t="n"/>
      <c r="K1003" s="273" t="inlineStr">
        <is>
          <t>BaseplateSteel</t>
        </is>
      </c>
      <c r="L1003" s="273" t="inlineStr">
        <is>
          <t>Baseplate_Steel</t>
        </is>
      </c>
      <c r="M1003" s="273" t="inlineStr">
        <is>
          <t>Steel</t>
        </is>
      </c>
      <c r="N1003" t="inlineStr">
        <is>
          <t>286T</t>
        </is>
      </c>
      <c r="O1003" t="inlineStr">
        <is>
          <t>:No Drip Pan:Standard Drip Pan:</t>
        </is>
      </c>
      <c r="P1003" s="235" t="inlineStr">
        <is>
          <t>Woods_Spacer</t>
        </is>
      </c>
      <c r="Q1003" t="inlineStr">
        <is>
          <t>Woods 9SC</t>
        </is>
      </c>
      <c r="R1003" t="n">
        <v>96700820</v>
      </c>
      <c r="S1003" s="233" t="inlineStr">
        <is>
          <t>B102529</t>
        </is>
      </c>
      <c r="T1003" s="233" t="n">
        <v>2119</v>
      </c>
      <c r="U1003" s="233" t="inlineStr">
        <is>
          <t>Priced</t>
        </is>
      </c>
      <c r="V1003" s="273" t="inlineStr">
        <is>
          <t>LT028</t>
        </is>
      </c>
      <c r="W1003" t="n">
        <v>200</v>
      </c>
    </row>
    <row r="1004">
      <c r="B1004" t="n">
        <v>1899</v>
      </c>
      <c r="C1004">
        <f>IF(K1004 = "BaseplateSteel","Y","N")</f>
        <v/>
      </c>
      <c r="D1004">
        <f>OR(P1004 = "Woods_Sureflex", P1004 = "Falk_T10_Grid")</f>
        <v/>
      </c>
      <c r="E1004">
        <f>IF(AND(C1004="Y", D1004=TRUE),"Y","N")</f>
        <v/>
      </c>
      <c r="F1004" t="inlineStr">
        <is>
          <t>ConTab_BOM_KP_Baseplates_1899</t>
        </is>
      </c>
      <c r="G1004">
        <f>IF(E1004="Y",F1004,"")</f>
        <v/>
      </c>
      <c r="H1004" s="87" t="inlineStr">
        <is>
          <t>6012-3_4-KP</t>
        </is>
      </c>
      <c r="I1004" s="87" t="n"/>
      <c r="J1004" s="87" t="n"/>
      <c r="K1004" s="273" t="inlineStr">
        <is>
          <t>BaseplateSteel</t>
        </is>
      </c>
      <c r="L1004" s="273" t="inlineStr">
        <is>
          <t>Baseplate_Steel</t>
        </is>
      </c>
      <c r="M1004" s="273" t="inlineStr">
        <is>
          <t>Steel</t>
        </is>
      </c>
      <c r="N1004" t="inlineStr">
        <is>
          <t>324T</t>
        </is>
      </c>
      <c r="O1004" t="inlineStr">
        <is>
          <t>:No Drip Pan:Standard Drip Pan:</t>
        </is>
      </c>
      <c r="P1004" s="235" t="inlineStr">
        <is>
          <t>Woods_Spacer</t>
        </is>
      </c>
      <c r="Q1004" t="inlineStr">
        <is>
          <t>Woods 10SC</t>
        </is>
      </c>
      <c r="R1004" t="n">
        <v>96700821</v>
      </c>
      <c r="S1004" s="233" t="inlineStr">
        <is>
          <t>B102530</t>
        </is>
      </c>
      <c r="T1004" s="233" t="n">
        <v>2255</v>
      </c>
      <c r="U1004" s="233" t="inlineStr">
        <is>
          <t>Priced</t>
        </is>
      </c>
      <c r="V1004" s="273" t="inlineStr">
        <is>
          <t>LT028</t>
        </is>
      </c>
      <c r="W1004" t="n">
        <v>240</v>
      </c>
    </row>
    <row r="1005">
      <c r="B1005" t="n">
        <v>1900</v>
      </c>
      <c r="C1005">
        <f>IF(K1005 = "BaseplateSteel","Y","N")</f>
        <v/>
      </c>
      <c r="D1005">
        <f>OR(P1005 = "Woods_Sureflex", P1005 = "Falk_T10_Grid")</f>
        <v/>
      </c>
      <c r="E1005">
        <f>IF(AND(C1005="Y", D1005=TRUE),"Y","N")</f>
        <v/>
      </c>
      <c r="F1005" t="inlineStr">
        <is>
          <t>ConTab_BOM_KP_Baseplates_1900</t>
        </is>
      </c>
      <c r="G1005">
        <f>IF(E1005="Y",F1005,"")</f>
        <v/>
      </c>
      <c r="H1005" s="87" t="inlineStr">
        <is>
          <t>6012-3_4-KP</t>
        </is>
      </c>
      <c r="I1005" s="87" t="n"/>
      <c r="J1005" s="87" t="n"/>
      <c r="K1005" s="273" t="inlineStr">
        <is>
          <t>BaseplateSteel</t>
        </is>
      </c>
      <c r="L1005" s="273" t="inlineStr">
        <is>
          <t>Baseplate_Steel</t>
        </is>
      </c>
      <c r="M1005" s="273" t="inlineStr">
        <is>
          <t>Steel</t>
        </is>
      </c>
      <c r="N1005" t="inlineStr">
        <is>
          <t>326T</t>
        </is>
      </c>
      <c r="O1005" t="inlineStr">
        <is>
          <t>:No Drip Pan:Standard Drip Pan:</t>
        </is>
      </c>
      <c r="P1005" s="235" t="inlineStr">
        <is>
          <t>Woods_Spacer</t>
        </is>
      </c>
      <c r="Q1005" t="inlineStr">
        <is>
          <t>Woods 10SC</t>
        </is>
      </c>
      <c r="R1005" t="n">
        <v>96700821</v>
      </c>
      <c r="S1005" s="233" t="inlineStr">
        <is>
          <t>B102530</t>
        </is>
      </c>
      <c r="T1005" s="233" t="n">
        <v>2255</v>
      </c>
      <c r="U1005" s="233" t="inlineStr">
        <is>
          <t>Priced</t>
        </is>
      </c>
      <c r="V1005" s="273" t="inlineStr">
        <is>
          <t>LT028</t>
        </is>
      </c>
      <c r="W1005" t="n">
        <v>240</v>
      </c>
    </row>
    <row r="1006">
      <c r="B1006" t="n">
        <v>1901</v>
      </c>
      <c r="C1006">
        <f>IF(K1006 = "BaseplateSteel","Y","N")</f>
        <v/>
      </c>
      <c r="D1006">
        <f>OR(P1006 = "Woods_Sureflex", P1006 = "Falk_T10_Grid")</f>
        <v/>
      </c>
      <c r="E1006">
        <f>IF(AND(C1006="Y", D1006=TRUE),"Y","N")</f>
        <v/>
      </c>
      <c r="F1006" t="inlineStr">
        <is>
          <t>ConTab_BOM_KP_Baseplates_1901</t>
        </is>
      </c>
      <c r="G1006">
        <f>IF(E1006="Y",F1006,"")</f>
        <v/>
      </c>
      <c r="H1006" s="87" t="inlineStr">
        <is>
          <t>6012-3_4-KP</t>
        </is>
      </c>
      <c r="I1006" s="87" t="n"/>
      <c r="J1006" s="87" t="n"/>
      <c r="K1006" s="273" t="inlineStr">
        <is>
          <t>BaseplateSteel</t>
        </is>
      </c>
      <c r="L1006" s="273" t="inlineStr">
        <is>
          <t>Baseplate_Steel</t>
        </is>
      </c>
      <c r="M1006" s="273" t="inlineStr">
        <is>
          <t>Steel</t>
        </is>
      </c>
      <c r="N1006" t="inlineStr">
        <is>
          <t>364T</t>
        </is>
      </c>
      <c r="O1006" t="inlineStr">
        <is>
          <t>:No Drip Pan:Standard Drip Pan:</t>
        </is>
      </c>
      <c r="P1006" s="235" t="inlineStr">
        <is>
          <t>Woods_Spacer</t>
        </is>
      </c>
      <c r="Q1006" t="inlineStr">
        <is>
          <t>Woods 11SC</t>
        </is>
      </c>
      <c r="R1006" t="inlineStr">
        <is>
          <t>RTF</t>
        </is>
      </c>
      <c r="S1006" s="233" t="inlineStr">
        <is>
          <t>B102531</t>
        </is>
      </c>
      <c r="T1006" s="233" t="n">
        <v>2390</v>
      </c>
      <c r="U1006" s="233" t="inlineStr">
        <is>
          <t>Priced</t>
        </is>
      </c>
      <c r="V1006" s="273" t="inlineStr">
        <is>
          <t>LT028</t>
        </is>
      </c>
      <c r="W1006" t="n">
        <v>265</v>
      </c>
    </row>
    <row r="1007">
      <c r="B1007" t="n">
        <v>1902</v>
      </c>
      <c r="C1007">
        <f>IF(K1007 = "BaseplateSteel","Y","N")</f>
        <v/>
      </c>
      <c r="D1007">
        <f>OR(P1007 = "Woods_Sureflex", P1007 = "Falk_T10_Grid")</f>
        <v/>
      </c>
      <c r="E1007">
        <f>IF(AND(C1007="Y", D1007=TRUE),"Y","N")</f>
        <v/>
      </c>
      <c r="F1007" t="inlineStr">
        <is>
          <t>ConTab_BOM_KP_Baseplates_1902</t>
        </is>
      </c>
      <c r="G1007">
        <f>IF(E1007="Y",F1007,"")</f>
        <v/>
      </c>
      <c r="H1007" s="87" t="inlineStr">
        <is>
          <t>6012-3_4-KP</t>
        </is>
      </c>
      <c r="I1007" s="87" t="n"/>
      <c r="J1007" s="87" t="n"/>
      <c r="K1007" s="273" t="inlineStr">
        <is>
          <t>BaseplateSteel</t>
        </is>
      </c>
      <c r="L1007" s="273" t="inlineStr">
        <is>
          <t>Baseplate_Steel</t>
        </is>
      </c>
      <c r="M1007" s="273" t="inlineStr">
        <is>
          <t>Steel</t>
        </is>
      </c>
      <c r="N1007" t="inlineStr">
        <is>
          <t>365T</t>
        </is>
      </c>
      <c r="O1007" t="inlineStr">
        <is>
          <t>:No Drip Pan:Standard Drip Pan:</t>
        </is>
      </c>
      <c r="P1007" s="235" t="inlineStr">
        <is>
          <t>Woods_Spacer</t>
        </is>
      </c>
      <c r="Q1007" t="inlineStr">
        <is>
          <t>Woods 11SC</t>
        </is>
      </c>
      <c r="R1007" t="inlineStr">
        <is>
          <t>RTF</t>
        </is>
      </c>
      <c r="S1007" s="233" t="inlineStr">
        <is>
          <t>B102531</t>
        </is>
      </c>
      <c r="T1007" s="233" t="n">
        <v>2390</v>
      </c>
      <c r="U1007" s="233" t="inlineStr">
        <is>
          <t>Priced</t>
        </is>
      </c>
      <c r="V1007" s="273" t="inlineStr">
        <is>
          <t>LT028</t>
        </is>
      </c>
      <c r="W1007" t="n">
        <v>265</v>
      </c>
    </row>
    <row r="1008">
      <c r="B1008" t="n">
        <v>1903</v>
      </c>
      <c r="C1008">
        <f>IF(K1008 = "BaseplateSteel","Y","N")</f>
        <v/>
      </c>
      <c r="D1008">
        <f>OR(P1008 = "Woods_Sureflex", P1008 = "Falk_T10_Grid")</f>
        <v/>
      </c>
      <c r="E1008">
        <f>IF(AND(C1008="Y", D1008=TRUE),"Y","N")</f>
        <v/>
      </c>
      <c r="F1008" t="inlineStr">
        <is>
          <t>ConTab_BOM_KP_Baseplates_1903</t>
        </is>
      </c>
      <c r="G1008">
        <f>IF(E1008="Y",F1008,"")</f>
        <v/>
      </c>
      <c r="H1008" s="87" t="inlineStr">
        <is>
          <t>6012-3_4-KP</t>
        </is>
      </c>
      <c r="I1008" s="87" t="n"/>
      <c r="J1008" s="87" t="n"/>
      <c r="K1008" s="273" t="inlineStr">
        <is>
          <t>BaseplateSteel</t>
        </is>
      </c>
      <c r="L1008" s="273" t="inlineStr">
        <is>
          <t>Baseplate_Steel</t>
        </is>
      </c>
      <c r="M1008" s="273" t="inlineStr">
        <is>
          <t>Steel</t>
        </is>
      </c>
      <c r="N1008" t="inlineStr">
        <is>
          <t>404T</t>
        </is>
      </c>
      <c r="O1008" t="inlineStr">
        <is>
          <t>:No Drip Pan:Standard Drip Pan:</t>
        </is>
      </c>
      <c r="P1008" s="235" t="inlineStr">
        <is>
          <t>Woods_Spacer</t>
        </is>
      </c>
      <c r="Q1008" t="inlineStr">
        <is>
          <t>Woods 11SC</t>
        </is>
      </c>
      <c r="R1008" t="n">
        <v>96700823</v>
      </c>
      <c r="S1008" s="233" t="inlineStr">
        <is>
          <t>B102532</t>
        </is>
      </c>
      <c r="T1008" s="233" t="n">
        <v>2867</v>
      </c>
      <c r="U1008" s="233" t="inlineStr">
        <is>
          <t>Priced</t>
        </is>
      </c>
      <c r="V1008" s="273" t="inlineStr">
        <is>
          <t>LT028</t>
        </is>
      </c>
      <c r="W1008" t="n">
        <v>310</v>
      </c>
    </row>
    <row r="1009">
      <c r="B1009" t="n">
        <v>1904</v>
      </c>
      <c r="C1009">
        <f>IF(K1009 = "BaseplateSteel","Y","N")</f>
        <v/>
      </c>
      <c r="D1009">
        <f>OR(P1009 = "Woods_Sureflex", P1009 = "Falk_T10_Grid")</f>
        <v/>
      </c>
      <c r="E1009">
        <f>IF(AND(C1009="Y", D1009=TRUE),"Y","N")</f>
        <v/>
      </c>
      <c r="F1009" t="inlineStr">
        <is>
          <t>ConTab_BOM_KP_Baseplates_1904</t>
        </is>
      </c>
      <c r="G1009">
        <f>IF(E1009="Y",F1009,"")</f>
        <v/>
      </c>
      <c r="H1009" s="87" t="inlineStr">
        <is>
          <t>6012-3_4-KP</t>
        </is>
      </c>
      <c r="I1009" s="87" t="n"/>
      <c r="J1009" s="87" t="n"/>
      <c r="K1009" s="273" t="inlineStr">
        <is>
          <t>BaseplateSteel</t>
        </is>
      </c>
      <c r="L1009" s="273" t="inlineStr">
        <is>
          <t>Baseplate_Steel</t>
        </is>
      </c>
      <c r="M1009" s="273" t="inlineStr">
        <is>
          <t>Steel</t>
        </is>
      </c>
      <c r="N1009" t="inlineStr">
        <is>
          <t>405T</t>
        </is>
      </c>
      <c r="O1009" t="inlineStr">
        <is>
          <t>:No Drip Pan:Standard Drip Pan:</t>
        </is>
      </c>
      <c r="P1009" s="235" t="inlineStr">
        <is>
          <t>Woods_Spacer</t>
        </is>
      </c>
      <c r="Q1009" t="inlineStr">
        <is>
          <t>Woods 11SC</t>
        </is>
      </c>
      <c r="R1009" t="n">
        <v>96700823</v>
      </c>
      <c r="S1009" s="233" t="inlineStr">
        <is>
          <t>B102532</t>
        </is>
      </c>
      <c r="T1009" s="233" t="n">
        <v>2867</v>
      </c>
      <c r="U1009" s="233" t="inlineStr">
        <is>
          <t>Priced</t>
        </is>
      </c>
      <c r="V1009" s="273" t="inlineStr">
        <is>
          <t>LT028</t>
        </is>
      </c>
      <c r="W1009" t="n">
        <v>310</v>
      </c>
    </row>
    <row r="1010">
      <c r="B1010" t="n">
        <v>1905</v>
      </c>
      <c r="C1010">
        <f>IF(K1010 = "BaseplateSteel","Y","N")</f>
        <v/>
      </c>
      <c r="D1010">
        <f>OR(P1010 = "Woods_Sureflex", P1010 = "Falk_T10_Grid")</f>
        <v/>
      </c>
      <c r="E1010">
        <f>IF(AND(C1010="Y", D1010=TRUE),"Y","N")</f>
        <v/>
      </c>
      <c r="F1010" t="inlineStr">
        <is>
          <t>ConTab_BOM_KP_Baseplates_1905</t>
        </is>
      </c>
      <c r="G1010">
        <f>IF(E1010="Y",F1010,"")</f>
        <v/>
      </c>
      <c r="H1010" s="87" t="inlineStr">
        <is>
          <t>6012-3_4-KP</t>
        </is>
      </c>
      <c r="I1010" s="87" t="n"/>
      <c r="J1010" s="87" t="n"/>
      <c r="K1010" s="273" t="inlineStr">
        <is>
          <t>BaseplateSteel</t>
        </is>
      </c>
      <c r="L1010" s="273" t="inlineStr">
        <is>
          <t>Baseplate_Steel</t>
        </is>
      </c>
      <c r="M1010" s="273" t="inlineStr">
        <is>
          <t>Steel</t>
        </is>
      </c>
      <c r="N1010" t="inlineStr">
        <is>
          <t>254T</t>
        </is>
      </c>
      <c r="O1010" t="inlineStr">
        <is>
          <t>:No Drip Pan:Standard Drip Pan:</t>
        </is>
      </c>
      <c r="P1010" s="235" t="inlineStr">
        <is>
          <t>Falk_Spacer</t>
        </is>
      </c>
      <c r="Q1010" t="inlineStr">
        <is>
          <t>Falk 1040T31</t>
        </is>
      </c>
      <c r="R1010" t="n">
        <v>96700824</v>
      </c>
      <c r="S1010" s="233" t="inlineStr">
        <is>
          <t>B102533</t>
        </is>
      </c>
      <c r="T1010" s="233" t="n">
        <v>1983</v>
      </c>
      <c r="U1010" s="233" t="inlineStr">
        <is>
          <t>Priced</t>
        </is>
      </c>
      <c r="V1010" s="273" t="inlineStr">
        <is>
          <t>LT028</t>
        </is>
      </c>
      <c r="W1010" t="n">
        <v>135</v>
      </c>
    </row>
    <row r="1011">
      <c r="B1011" t="n">
        <v>1906</v>
      </c>
      <c r="C1011">
        <f>IF(K1011 = "BaseplateSteel","Y","N")</f>
        <v/>
      </c>
      <c r="D1011">
        <f>OR(P1011 = "Woods_Sureflex", P1011 = "Falk_T10_Grid")</f>
        <v/>
      </c>
      <c r="E1011">
        <f>IF(AND(C1011="Y", D1011=TRUE),"Y","N")</f>
        <v/>
      </c>
      <c r="F1011" t="inlineStr">
        <is>
          <t>ConTab_BOM_KP_Baseplates_1906</t>
        </is>
      </c>
      <c r="G1011">
        <f>IF(E1011="Y",F1011,"")</f>
        <v/>
      </c>
      <c r="H1011" s="87" t="inlineStr">
        <is>
          <t>6012-3_4-KP</t>
        </is>
      </c>
      <c r="I1011" s="87" t="n"/>
      <c r="J1011" s="87" t="n"/>
      <c r="K1011" s="273" t="inlineStr">
        <is>
          <t>BaseplateSteel</t>
        </is>
      </c>
      <c r="L1011" s="273" t="inlineStr">
        <is>
          <t>Baseplate_Steel</t>
        </is>
      </c>
      <c r="M1011" s="273" t="inlineStr">
        <is>
          <t>Steel</t>
        </is>
      </c>
      <c r="N1011" t="inlineStr">
        <is>
          <t>256T</t>
        </is>
      </c>
      <c r="O1011" t="inlineStr">
        <is>
          <t>:No Drip Pan:Standard Drip Pan:</t>
        </is>
      </c>
      <c r="P1011" s="235" t="inlineStr">
        <is>
          <t>Falk_Spacer</t>
        </is>
      </c>
      <c r="Q1011" t="inlineStr">
        <is>
          <t>Falk 1040T31</t>
        </is>
      </c>
      <c r="R1011" t="n">
        <v>96700824</v>
      </c>
      <c r="S1011" s="233" t="inlineStr">
        <is>
          <t>B102533</t>
        </is>
      </c>
      <c r="T1011" s="233" t="n">
        <v>1983</v>
      </c>
      <c r="U1011" s="233" t="inlineStr">
        <is>
          <t>Priced</t>
        </is>
      </c>
      <c r="V1011" s="273" t="inlineStr">
        <is>
          <t>LT028</t>
        </is>
      </c>
      <c r="W1011" t="n">
        <v>135</v>
      </c>
    </row>
    <row r="1012">
      <c r="B1012" t="n">
        <v>1907</v>
      </c>
      <c r="C1012">
        <f>IF(K1012 = "BaseplateSteel","Y","N")</f>
        <v/>
      </c>
      <c r="D1012">
        <f>OR(P1012 = "Woods_Sureflex", P1012 = "Falk_T10_Grid")</f>
        <v/>
      </c>
      <c r="E1012">
        <f>IF(AND(C1012="Y", D1012=TRUE),"Y","N")</f>
        <v/>
      </c>
      <c r="F1012" t="inlineStr">
        <is>
          <t>ConTab_BOM_KP_Baseplates_1907</t>
        </is>
      </c>
      <c r="G1012">
        <f>IF(E1012="Y",F1012,"")</f>
        <v/>
      </c>
      <c r="H1012" s="87" t="inlineStr">
        <is>
          <t>6012-3_4-KP</t>
        </is>
      </c>
      <c r="I1012" s="87" t="n"/>
      <c r="J1012" s="87" t="n"/>
      <c r="K1012" s="273" t="inlineStr">
        <is>
          <t>BaseplateSteel</t>
        </is>
      </c>
      <c r="L1012" s="273" t="inlineStr">
        <is>
          <t>Baseplate_Steel</t>
        </is>
      </c>
      <c r="M1012" s="273" t="inlineStr">
        <is>
          <t>Steel</t>
        </is>
      </c>
      <c r="N1012" t="inlineStr">
        <is>
          <t>284T</t>
        </is>
      </c>
      <c r="O1012" t="inlineStr">
        <is>
          <t>:No Drip Pan:Standard Drip Pan:</t>
        </is>
      </c>
      <c r="P1012" s="235" t="inlineStr">
        <is>
          <t>Falk_Spacer</t>
        </is>
      </c>
      <c r="Q1012" t="inlineStr">
        <is>
          <t>Falk 1050T31</t>
        </is>
      </c>
      <c r="R1012" t="n">
        <v>96700825</v>
      </c>
      <c r="S1012" s="233" t="inlineStr">
        <is>
          <t>B102534</t>
        </is>
      </c>
      <c r="T1012" s="233" t="n">
        <v>2119</v>
      </c>
      <c r="U1012" s="233" t="inlineStr">
        <is>
          <t>Priced</t>
        </is>
      </c>
      <c r="V1012" s="273" t="inlineStr">
        <is>
          <t>LT028</t>
        </is>
      </c>
      <c r="W1012" t="n">
        <v>200</v>
      </c>
    </row>
    <row r="1013">
      <c r="B1013" t="n">
        <v>1908</v>
      </c>
      <c r="C1013">
        <f>IF(K1013 = "BaseplateSteel","Y","N")</f>
        <v/>
      </c>
      <c r="D1013">
        <f>OR(P1013 = "Woods_Sureflex", P1013 = "Falk_T10_Grid")</f>
        <v/>
      </c>
      <c r="E1013">
        <f>IF(AND(C1013="Y", D1013=TRUE),"Y","N")</f>
        <v/>
      </c>
      <c r="F1013" t="inlineStr">
        <is>
          <t>ConTab_BOM_KP_Baseplates_1908</t>
        </is>
      </c>
      <c r="G1013">
        <f>IF(E1013="Y",F1013,"")</f>
        <v/>
      </c>
      <c r="H1013" s="87" t="inlineStr">
        <is>
          <t>6012-3_4-KP</t>
        </is>
      </c>
      <c r="I1013" s="87" t="n"/>
      <c r="J1013" s="87" t="n"/>
      <c r="K1013" s="273" t="inlineStr">
        <is>
          <t>BaseplateSteel</t>
        </is>
      </c>
      <c r="L1013" s="273" t="inlineStr">
        <is>
          <t>Baseplate_Steel</t>
        </is>
      </c>
      <c r="M1013" s="273" t="inlineStr">
        <is>
          <t>Steel</t>
        </is>
      </c>
      <c r="N1013" t="inlineStr">
        <is>
          <t>286T</t>
        </is>
      </c>
      <c r="O1013" t="inlineStr">
        <is>
          <t>:No Drip Pan:Standard Drip Pan:</t>
        </is>
      </c>
      <c r="P1013" s="235" t="inlineStr">
        <is>
          <t>Falk_Spacer</t>
        </is>
      </c>
      <c r="Q1013" t="inlineStr">
        <is>
          <t>Falk 1050T31</t>
        </is>
      </c>
      <c r="R1013" t="n">
        <v>96700825</v>
      </c>
      <c r="S1013" s="233" t="inlineStr">
        <is>
          <t>B102534</t>
        </is>
      </c>
      <c r="T1013" s="233" t="n">
        <v>2119</v>
      </c>
      <c r="U1013" s="233" t="inlineStr">
        <is>
          <t>Priced</t>
        </is>
      </c>
      <c r="V1013" s="273" t="inlineStr">
        <is>
          <t>LT028</t>
        </is>
      </c>
      <c r="W1013" t="n">
        <v>200</v>
      </c>
    </row>
    <row r="1014">
      <c r="B1014" t="n">
        <v>1909</v>
      </c>
      <c r="C1014">
        <f>IF(K1014 = "BaseplateSteel","Y","N")</f>
        <v/>
      </c>
      <c r="D1014">
        <f>OR(P1014 = "Woods_Sureflex", P1014 = "Falk_T10_Grid")</f>
        <v/>
      </c>
      <c r="E1014">
        <f>IF(AND(C1014="Y", D1014=TRUE),"Y","N")</f>
        <v/>
      </c>
      <c r="F1014" t="inlineStr">
        <is>
          <t>ConTab_BOM_KP_Baseplates_1909</t>
        </is>
      </c>
      <c r="G1014">
        <f>IF(E1014="Y",F1014,"")</f>
        <v/>
      </c>
      <c r="H1014" s="87" t="inlineStr">
        <is>
          <t>6012-3_4-KP</t>
        </is>
      </c>
      <c r="I1014" s="87" t="n"/>
      <c r="J1014" s="87" t="n"/>
      <c r="K1014" s="273" t="inlineStr">
        <is>
          <t>BaseplateSteel</t>
        </is>
      </c>
      <c r="L1014" s="273" t="inlineStr">
        <is>
          <t>Baseplate_Steel</t>
        </is>
      </c>
      <c r="M1014" s="273" t="inlineStr">
        <is>
          <t>Steel</t>
        </is>
      </c>
      <c r="N1014" t="inlineStr">
        <is>
          <t>324T</t>
        </is>
      </c>
      <c r="O1014" t="inlineStr">
        <is>
          <t>:No Drip Pan:Standard Drip Pan:</t>
        </is>
      </c>
      <c r="P1014" s="235" t="inlineStr">
        <is>
          <t>Falk_Spacer</t>
        </is>
      </c>
      <c r="Q1014" t="inlineStr">
        <is>
          <t>Falk 1060T31</t>
        </is>
      </c>
      <c r="R1014" t="n">
        <v>96700826</v>
      </c>
      <c r="S1014" s="233" t="inlineStr">
        <is>
          <t>B102535</t>
        </is>
      </c>
      <c r="T1014" s="233" t="n">
        <v>2255</v>
      </c>
      <c r="U1014" s="233" t="inlineStr">
        <is>
          <t>Priced</t>
        </is>
      </c>
      <c r="V1014" s="273" t="inlineStr">
        <is>
          <t>LT028</t>
        </is>
      </c>
      <c r="W1014" t="n">
        <v>240</v>
      </c>
    </row>
    <row r="1015">
      <c r="B1015" t="n">
        <v>1910</v>
      </c>
      <c r="C1015">
        <f>IF(K1015 = "BaseplateSteel","Y","N")</f>
        <v/>
      </c>
      <c r="D1015">
        <f>OR(P1015 = "Woods_Sureflex", P1015 = "Falk_T10_Grid")</f>
        <v/>
      </c>
      <c r="E1015">
        <f>IF(AND(C1015="Y", D1015=TRUE),"Y","N")</f>
        <v/>
      </c>
      <c r="F1015" t="inlineStr">
        <is>
          <t>ConTab_BOM_KP_Baseplates_1910</t>
        </is>
      </c>
      <c r="G1015">
        <f>IF(E1015="Y",F1015,"")</f>
        <v/>
      </c>
      <c r="H1015" s="87" t="inlineStr">
        <is>
          <t>6012-3_4-KP</t>
        </is>
      </c>
      <c r="I1015" s="87" t="n"/>
      <c r="J1015" s="87" t="n"/>
      <c r="K1015" s="273" t="inlineStr">
        <is>
          <t>BaseplateSteel</t>
        </is>
      </c>
      <c r="L1015" s="273" t="inlineStr">
        <is>
          <t>Baseplate_Steel</t>
        </is>
      </c>
      <c r="M1015" s="273" t="inlineStr">
        <is>
          <t>Steel</t>
        </is>
      </c>
      <c r="N1015" t="inlineStr">
        <is>
          <t>326T</t>
        </is>
      </c>
      <c r="O1015" t="inlineStr">
        <is>
          <t>:No Drip Pan:Standard Drip Pan:</t>
        </is>
      </c>
      <c r="P1015" s="235" t="inlineStr">
        <is>
          <t>Falk_Spacer</t>
        </is>
      </c>
      <c r="Q1015" t="inlineStr">
        <is>
          <t>Falk 1060T31</t>
        </is>
      </c>
      <c r="R1015" t="n">
        <v>96700826</v>
      </c>
      <c r="S1015" s="233" t="inlineStr">
        <is>
          <t>B102535</t>
        </is>
      </c>
      <c r="T1015" s="233" t="n">
        <v>2255</v>
      </c>
      <c r="U1015" s="233" t="inlineStr">
        <is>
          <t>Priced</t>
        </is>
      </c>
      <c r="V1015" s="273" t="inlineStr">
        <is>
          <t>LT028</t>
        </is>
      </c>
      <c r="W1015" t="n">
        <v>240</v>
      </c>
    </row>
    <row r="1016">
      <c r="B1016" t="n">
        <v>1911</v>
      </c>
      <c r="C1016">
        <f>IF(K1016 = "BaseplateSteel","Y","N")</f>
        <v/>
      </c>
      <c r="D1016">
        <f>OR(P1016 = "Woods_Sureflex", P1016 = "Falk_T10_Grid")</f>
        <v/>
      </c>
      <c r="E1016">
        <f>IF(AND(C1016="Y", D1016=TRUE),"Y","N")</f>
        <v/>
      </c>
      <c r="F1016" t="inlineStr">
        <is>
          <t>ConTab_BOM_KP_Baseplates_1911</t>
        </is>
      </c>
      <c r="G1016">
        <f>IF(E1016="Y",F1016,"")</f>
        <v/>
      </c>
      <c r="H1016" s="87" t="inlineStr">
        <is>
          <t>6012-3_4-KP</t>
        </is>
      </c>
      <c r="I1016" s="87" t="n"/>
      <c r="J1016" s="87" t="n"/>
      <c r="K1016" s="273" t="inlineStr">
        <is>
          <t>BaseplateSteel</t>
        </is>
      </c>
      <c r="L1016" s="273" t="inlineStr">
        <is>
          <t>Baseplate_Steel</t>
        </is>
      </c>
      <c r="M1016" s="273" t="inlineStr">
        <is>
          <t>Steel</t>
        </is>
      </c>
      <c r="N1016" t="inlineStr">
        <is>
          <t>364T</t>
        </is>
      </c>
      <c r="O1016" t="inlineStr">
        <is>
          <t>:No Drip Pan:Standard Drip Pan:</t>
        </is>
      </c>
      <c r="P1016" s="235" t="inlineStr">
        <is>
          <t>Falk_Spacer</t>
        </is>
      </c>
      <c r="Q1016" t="inlineStr">
        <is>
          <t>Falk 1070T31</t>
        </is>
      </c>
      <c r="R1016" t="n">
        <v>96700827</v>
      </c>
      <c r="S1016" s="233" t="inlineStr">
        <is>
          <t>B102536</t>
        </is>
      </c>
      <c r="T1016" s="233" t="n">
        <v>2390</v>
      </c>
      <c r="U1016" s="233" t="inlineStr">
        <is>
          <t>Priced</t>
        </is>
      </c>
      <c r="V1016" s="273" t="inlineStr">
        <is>
          <t>LT028</t>
        </is>
      </c>
      <c r="W1016" t="n">
        <v>265</v>
      </c>
    </row>
    <row r="1017">
      <c r="B1017" t="n">
        <v>1912</v>
      </c>
      <c r="C1017">
        <f>IF(K1017 = "BaseplateSteel","Y","N")</f>
        <v/>
      </c>
      <c r="D1017">
        <f>OR(P1017 = "Woods_Sureflex", P1017 = "Falk_T10_Grid")</f>
        <v/>
      </c>
      <c r="E1017">
        <f>IF(AND(C1017="Y", D1017=TRUE),"Y","N")</f>
        <v/>
      </c>
      <c r="F1017" t="inlineStr">
        <is>
          <t>ConTab_BOM_KP_Baseplates_1912</t>
        </is>
      </c>
      <c r="G1017">
        <f>IF(E1017="Y",F1017,"")</f>
        <v/>
      </c>
      <c r="H1017" s="87" t="inlineStr">
        <is>
          <t>6012-3_4-KP</t>
        </is>
      </c>
      <c r="I1017" s="87" t="n"/>
      <c r="J1017" s="87" t="n"/>
      <c r="K1017" s="273" t="inlineStr">
        <is>
          <t>BaseplateSteel</t>
        </is>
      </c>
      <c r="L1017" s="273" t="inlineStr">
        <is>
          <t>Baseplate_Steel</t>
        </is>
      </c>
      <c r="M1017" s="273" t="inlineStr">
        <is>
          <t>Steel</t>
        </is>
      </c>
      <c r="N1017" t="inlineStr">
        <is>
          <t>365T</t>
        </is>
      </c>
      <c r="O1017" t="inlineStr">
        <is>
          <t>:No Drip Pan:Standard Drip Pan:</t>
        </is>
      </c>
      <c r="P1017" s="235" t="inlineStr">
        <is>
          <t>Falk_Spacer</t>
        </is>
      </c>
      <c r="Q1017" t="inlineStr">
        <is>
          <t>Falk 1070T31</t>
        </is>
      </c>
      <c r="R1017" t="n">
        <v>96700827</v>
      </c>
      <c r="S1017" s="233" t="inlineStr">
        <is>
          <t>B102536</t>
        </is>
      </c>
      <c r="T1017" s="233" t="n">
        <v>2390</v>
      </c>
      <c r="U1017" s="233" t="inlineStr">
        <is>
          <t>Priced</t>
        </is>
      </c>
      <c r="V1017" s="273" t="inlineStr">
        <is>
          <t>LT028</t>
        </is>
      </c>
      <c r="W1017" t="n">
        <v>265</v>
      </c>
    </row>
    <row r="1018">
      <c r="B1018" t="n">
        <v>1913</v>
      </c>
      <c r="C1018">
        <f>IF(K1018 = "BaseplateSteel","Y","N")</f>
        <v/>
      </c>
      <c r="D1018">
        <f>OR(P1018 = "Woods_Sureflex", P1018 = "Falk_T10_Grid")</f>
        <v/>
      </c>
      <c r="E1018">
        <f>IF(AND(C1018="Y", D1018=TRUE),"Y","N")</f>
        <v/>
      </c>
      <c r="F1018" t="inlineStr">
        <is>
          <t>ConTab_BOM_KP_Baseplates_1913</t>
        </is>
      </c>
      <c r="G1018">
        <f>IF(E1018="Y",F1018,"")</f>
        <v/>
      </c>
      <c r="H1018" s="87" t="inlineStr">
        <is>
          <t>6012-3_4-KP</t>
        </is>
      </c>
      <c r="I1018" s="87" t="n"/>
      <c r="J1018" s="87" t="n"/>
      <c r="K1018" s="273" t="inlineStr">
        <is>
          <t>BaseplateSteel</t>
        </is>
      </c>
      <c r="L1018" s="273" t="inlineStr">
        <is>
          <t>Baseplate_Steel</t>
        </is>
      </c>
      <c r="M1018" s="273" t="inlineStr">
        <is>
          <t>Steel</t>
        </is>
      </c>
      <c r="N1018" t="inlineStr">
        <is>
          <t>364TS</t>
        </is>
      </c>
      <c r="O1018" t="inlineStr">
        <is>
          <t>:No Drip Pan:Standard Drip Pan:</t>
        </is>
      </c>
      <c r="P1018" s="235" t="inlineStr">
        <is>
          <t>Falk_Spacer</t>
        </is>
      </c>
      <c r="Q1018" t="inlineStr">
        <is>
          <t>Falk 1050T31</t>
        </is>
      </c>
      <c r="R1018" t="n">
        <v>96700828</v>
      </c>
      <c r="S1018" s="233" t="inlineStr">
        <is>
          <t>B102537</t>
        </is>
      </c>
      <c r="T1018" s="233" t="n">
        <v>2322</v>
      </c>
      <c r="U1018" s="233" t="inlineStr">
        <is>
          <t>Priced</t>
        </is>
      </c>
      <c r="V1018" s="273" t="inlineStr">
        <is>
          <t>LT028</t>
        </is>
      </c>
      <c r="W1018" t="n">
        <v>265</v>
      </c>
    </row>
    <row r="1019">
      <c r="B1019" t="n">
        <v>1914</v>
      </c>
      <c r="C1019">
        <f>IF(K1019 = "BaseplateSteel","Y","N")</f>
        <v/>
      </c>
      <c r="D1019">
        <f>OR(P1019 = "Woods_Sureflex", P1019 = "Falk_T10_Grid")</f>
        <v/>
      </c>
      <c r="E1019">
        <f>IF(AND(C1019="Y", D1019=TRUE),"Y","N")</f>
        <v/>
      </c>
      <c r="F1019" t="inlineStr">
        <is>
          <t>ConTab_BOM_KP_Baseplates_1914</t>
        </is>
      </c>
      <c r="G1019">
        <f>IF(E1019="Y",F1019,"")</f>
        <v/>
      </c>
      <c r="H1019" s="87" t="inlineStr">
        <is>
          <t>6012-3_4-KP</t>
        </is>
      </c>
      <c r="I1019" s="87" t="n"/>
      <c r="J1019" s="87" t="n"/>
      <c r="K1019" s="273" t="inlineStr">
        <is>
          <t>BaseplateSteel</t>
        </is>
      </c>
      <c r="L1019" s="273" t="inlineStr">
        <is>
          <t>Baseplate_Steel</t>
        </is>
      </c>
      <c r="M1019" s="273" t="inlineStr">
        <is>
          <t>Steel</t>
        </is>
      </c>
      <c r="N1019" t="inlineStr">
        <is>
          <t>365TS</t>
        </is>
      </c>
      <c r="O1019" t="inlineStr">
        <is>
          <t>:No Drip Pan:Standard Drip Pan:</t>
        </is>
      </c>
      <c r="P1019" s="235" t="inlineStr">
        <is>
          <t>Falk_Spacer</t>
        </is>
      </c>
      <c r="Q1019" t="inlineStr">
        <is>
          <t>Falk 1050T31</t>
        </is>
      </c>
      <c r="R1019" t="n">
        <v>96700828</v>
      </c>
      <c r="S1019" s="233" t="inlineStr">
        <is>
          <t>B102537</t>
        </is>
      </c>
      <c r="T1019" s="233" t="n">
        <v>2322</v>
      </c>
      <c r="U1019" s="233" t="inlineStr">
        <is>
          <t>Priced</t>
        </is>
      </c>
      <c r="V1019" s="273" t="inlineStr">
        <is>
          <t>LT028</t>
        </is>
      </c>
      <c r="W1019" t="n">
        <v>265</v>
      </c>
    </row>
    <row r="1020">
      <c r="B1020" t="n">
        <v>1915</v>
      </c>
      <c r="C1020">
        <f>IF(K1020 = "BaseplateSteel","Y","N")</f>
        <v/>
      </c>
      <c r="D1020">
        <f>OR(P1020 = "Woods_Sureflex", P1020 = "Falk_T10_Grid")</f>
        <v/>
      </c>
      <c r="E1020">
        <f>IF(AND(C1020="Y", D1020=TRUE),"Y","N")</f>
        <v/>
      </c>
      <c r="F1020" t="inlineStr">
        <is>
          <t>ConTab_BOM_KP_Baseplates_1915</t>
        </is>
      </c>
      <c r="G1020">
        <f>IF(E1020="Y",F1020,"")</f>
        <v/>
      </c>
      <c r="H1020" s="87" t="inlineStr">
        <is>
          <t>6012-3_4-KP</t>
        </is>
      </c>
      <c r="I1020" s="87" t="n"/>
      <c r="J1020" s="87" t="n"/>
      <c r="K1020" s="273" t="inlineStr">
        <is>
          <t>BaseplateSteel</t>
        </is>
      </c>
      <c r="L1020" s="273" t="inlineStr">
        <is>
          <t>Baseplate_Steel</t>
        </is>
      </c>
      <c r="M1020" s="273" t="inlineStr">
        <is>
          <t>Steel</t>
        </is>
      </c>
      <c r="N1020" t="inlineStr">
        <is>
          <t>404T</t>
        </is>
      </c>
      <c r="O1020" t="inlineStr">
        <is>
          <t>:No Drip Pan:Standard Drip Pan:</t>
        </is>
      </c>
      <c r="P1020" s="235" t="inlineStr">
        <is>
          <t>Falk_Spacer</t>
        </is>
      </c>
      <c r="Q1020" t="inlineStr">
        <is>
          <t>Falk 1080T31</t>
        </is>
      </c>
      <c r="R1020" t="n">
        <v>96700829</v>
      </c>
      <c r="S1020" s="233" t="inlineStr">
        <is>
          <t>B102538</t>
        </is>
      </c>
      <c r="T1020" s="233" t="n">
        <v>2867</v>
      </c>
      <c r="U1020" s="233" t="inlineStr">
        <is>
          <t>Priced</t>
        </is>
      </c>
      <c r="V1020" s="273" t="inlineStr">
        <is>
          <t>LT028</t>
        </is>
      </c>
      <c r="W1020" t="n">
        <v>310</v>
      </c>
    </row>
    <row r="1021">
      <c r="B1021" t="n">
        <v>1916</v>
      </c>
      <c r="C1021">
        <f>IF(K1021 = "BaseplateSteel","Y","N")</f>
        <v/>
      </c>
      <c r="D1021">
        <f>OR(P1021 = "Woods_Sureflex", P1021 = "Falk_T10_Grid")</f>
        <v/>
      </c>
      <c r="E1021">
        <f>IF(AND(C1021="Y", D1021=TRUE),"Y","N")</f>
        <v/>
      </c>
      <c r="F1021" t="inlineStr">
        <is>
          <t>ConTab_BOM_KP_Baseplates_1916</t>
        </is>
      </c>
      <c r="G1021">
        <f>IF(E1021="Y",F1021,"")</f>
        <v/>
      </c>
      <c r="H1021" s="87" t="inlineStr">
        <is>
          <t>6012-3_4-KP</t>
        </is>
      </c>
      <c r="I1021" s="87" t="n"/>
      <c r="J1021" s="87" t="n"/>
      <c r="K1021" s="273" t="inlineStr">
        <is>
          <t>BaseplateSteel</t>
        </is>
      </c>
      <c r="L1021" s="273" t="inlineStr">
        <is>
          <t>Baseplate_Steel</t>
        </is>
      </c>
      <c r="M1021" s="273" t="inlineStr">
        <is>
          <t>Steel</t>
        </is>
      </c>
      <c r="N1021" t="inlineStr">
        <is>
          <t>405T</t>
        </is>
      </c>
      <c r="O1021" t="inlineStr">
        <is>
          <t>:No Drip Pan:Standard Drip Pan:</t>
        </is>
      </c>
      <c r="P1021" s="235" t="inlineStr">
        <is>
          <t>Falk_Spacer</t>
        </is>
      </c>
      <c r="Q1021" t="inlineStr">
        <is>
          <t>Falk 1080T31</t>
        </is>
      </c>
      <c r="R1021" t="n">
        <v>96700829</v>
      </c>
      <c r="S1021" s="233" t="inlineStr">
        <is>
          <t>B102538</t>
        </is>
      </c>
      <c r="T1021" s="233" t="n">
        <v>2867</v>
      </c>
      <c r="U1021" s="233" t="inlineStr">
        <is>
          <t>Priced</t>
        </is>
      </c>
      <c r="V1021" s="273" t="inlineStr">
        <is>
          <t>LT028</t>
        </is>
      </c>
      <c r="W1021" t="n">
        <v>310</v>
      </c>
    </row>
    <row r="1022">
      <c r="B1022" t="n">
        <v>1917</v>
      </c>
      <c r="C1022">
        <f>IF(K1022 = "BaseplateSteel","Y","N")</f>
        <v/>
      </c>
      <c r="D1022">
        <f>OR(P1022 = "Woods_Sureflex", P1022 = "Falk_T10_Grid")</f>
        <v/>
      </c>
      <c r="E1022">
        <f>IF(AND(C1022="Y", D1022=TRUE),"Y","N")</f>
        <v/>
      </c>
      <c r="F1022" t="inlineStr">
        <is>
          <t>ConTab_BOM_KP_Baseplates_1917</t>
        </is>
      </c>
      <c r="G1022">
        <f>IF(E1022="Y",F1022,"")</f>
        <v/>
      </c>
      <c r="H1022" s="87" t="inlineStr">
        <is>
          <t>6012-3_4-KP</t>
        </is>
      </c>
      <c r="I1022" s="87" t="n"/>
      <c r="J1022" s="87" t="n"/>
      <c r="K1022" s="273" t="inlineStr">
        <is>
          <t>BaseplateSteel</t>
        </is>
      </c>
      <c r="L1022" s="273" t="inlineStr">
        <is>
          <t>Baseplate_Steel</t>
        </is>
      </c>
      <c r="M1022" s="273" t="inlineStr">
        <is>
          <t>Steel</t>
        </is>
      </c>
      <c r="N1022" t="inlineStr">
        <is>
          <t>404TS</t>
        </is>
      </c>
      <c r="O1022" t="inlineStr">
        <is>
          <t>:No Drip Pan:Standard Drip Pan:</t>
        </is>
      </c>
      <c r="P1022" s="235" t="inlineStr">
        <is>
          <t>Falk_Spacer</t>
        </is>
      </c>
      <c r="Q1022" t="inlineStr">
        <is>
          <t>Falk 1060T31</t>
        </is>
      </c>
      <c r="R1022" t="n">
        <v>96700830</v>
      </c>
      <c r="S1022" s="233" t="inlineStr">
        <is>
          <t>B102539</t>
        </is>
      </c>
      <c r="T1022" s="233" t="n">
        <v>2730</v>
      </c>
      <c r="U1022" s="233" t="inlineStr">
        <is>
          <t>Priced</t>
        </is>
      </c>
      <c r="V1022" s="273" t="inlineStr">
        <is>
          <t>LT028</t>
        </is>
      </c>
      <c r="W1022" t="n">
        <v>310</v>
      </c>
    </row>
    <row r="1023">
      <c r="B1023" t="n">
        <v>1918</v>
      </c>
      <c r="C1023">
        <f>IF(K1023 = "BaseplateSteel","Y","N")</f>
        <v/>
      </c>
      <c r="D1023">
        <f>OR(P1023 = "Woods_Sureflex", P1023 = "Falk_T10_Grid")</f>
        <v/>
      </c>
      <c r="E1023">
        <f>IF(AND(C1023="Y", D1023=TRUE),"Y","N")</f>
        <v/>
      </c>
      <c r="F1023" t="inlineStr">
        <is>
          <t>ConTab_BOM_KP_Baseplates_1918</t>
        </is>
      </c>
      <c r="G1023">
        <f>IF(E1023="Y",F1023,"")</f>
        <v/>
      </c>
      <c r="H1023" s="87" t="inlineStr">
        <is>
          <t>6012-3_4-KP</t>
        </is>
      </c>
      <c r="I1023" s="87" t="n"/>
      <c r="J1023" s="87" t="n"/>
      <c r="K1023" s="273" t="inlineStr">
        <is>
          <t>BaseplateSteel</t>
        </is>
      </c>
      <c r="L1023" s="273" t="inlineStr">
        <is>
          <t>Baseplate_Steel</t>
        </is>
      </c>
      <c r="M1023" s="273" t="inlineStr">
        <is>
          <t>Steel</t>
        </is>
      </c>
      <c r="N1023" t="inlineStr">
        <is>
          <t>405TS</t>
        </is>
      </c>
      <c r="O1023" t="inlineStr">
        <is>
          <t>:No Drip Pan:Standard Drip Pan:</t>
        </is>
      </c>
      <c r="P1023" s="235" t="inlineStr">
        <is>
          <t>Falk_Spacer</t>
        </is>
      </c>
      <c r="Q1023" t="inlineStr">
        <is>
          <t>Falk 1060T31</t>
        </is>
      </c>
      <c r="R1023" t="n">
        <v>96700830</v>
      </c>
      <c r="S1023" s="233" t="inlineStr">
        <is>
          <t>B102539</t>
        </is>
      </c>
      <c r="T1023" s="233" t="n">
        <v>2730</v>
      </c>
      <c r="U1023" s="233" t="inlineStr">
        <is>
          <t>Priced</t>
        </is>
      </c>
      <c r="V1023" s="273" t="inlineStr">
        <is>
          <t>LT028</t>
        </is>
      </c>
      <c r="W1023" t="n">
        <v>310</v>
      </c>
    </row>
    <row r="1024">
      <c r="B1024" t="n">
        <v>1933</v>
      </c>
      <c r="C1024">
        <f>IF(K1024 = "BaseplateSteel","Y","N")</f>
        <v/>
      </c>
      <c r="D1024">
        <f>OR(P1024 = "Woods_Sureflex", P1024 = "Falk_T10_Grid")</f>
        <v/>
      </c>
      <c r="E1024">
        <f>IF(AND(C1024="Y", D1024=TRUE),"Y","N")</f>
        <v/>
      </c>
      <c r="F1024" t="inlineStr">
        <is>
          <t>ConTab_BOM_KP_Baseplates_1933</t>
        </is>
      </c>
      <c r="G1024">
        <f>IF(E1024="Y",F1024,"")</f>
        <v/>
      </c>
      <c r="H1024" s="87" t="inlineStr">
        <is>
          <t>6012-3_4-KP</t>
        </is>
      </c>
      <c r="I1024" s="87" t="n"/>
      <c r="J1024" s="87" t="n"/>
      <c r="K1024" s="273" t="inlineStr">
        <is>
          <t>BaseplateSteel</t>
        </is>
      </c>
      <c r="L1024" s="273" t="inlineStr">
        <is>
          <t>Baseplate_Steel</t>
        </is>
      </c>
      <c r="M1024" s="273" t="inlineStr">
        <is>
          <t>Steel</t>
        </is>
      </c>
      <c r="N1024" t="inlineStr">
        <is>
          <t>254T</t>
        </is>
      </c>
      <c r="O1024" t="inlineStr">
        <is>
          <t>:Extended Drip Pan:</t>
        </is>
      </c>
      <c r="P1024" s="235" t="inlineStr">
        <is>
          <t>Woods_Sureflex</t>
        </is>
      </c>
      <c r="Q1024" t="inlineStr">
        <is>
          <t>Woods 8S</t>
        </is>
      </c>
      <c r="R1024" t="inlineStr">
        <is>
          <t>RTF</t>
        </is>
      </c>
      <c r="S1024" s="233" t="inlineStr">
        <is>
          <t>B102547</t>
        </is>
      </c>
      <c r="T1024" s="233" t="n">
        <v>1627</v>
      </c>
      <c r="U1024" s="233" t="inlineStr">
        <is>
          <t>Priced</t>
        </is>
      </c>
      <c r="V1024" s="273" t="inlineStr">
        <is>
          <t>LT028</t>
        </is>
      </c>
      <c r="W1024" t="n">
        <v>135</v>
      </c>
    </row>
    <row r="1025">
      <c r="B1025" t="n">
        <v>1934</v>
      </c>
      <c r="C1025">
        <f>IF(K1025 = "BaseplateSteel","Y","N")</f>
        <v/>
      </c>
      <c r="D1025">
        <f>OR(P1025 = "Woods_Sureflex", P1025 = "Falk_T10_Grid")</f>
        <v/>
      </c>
      <c r="E1025">
        <f>IF(AND(C1025="Y", D1025=TRUE),"Y","N")</f>
        <v/>
      </c>
      <c r="F1025" t="inlineStr">
        <is>
          <t>ConTab_BOM_KP_Baseplates_1934</t>
        </is>
      </c>
      <c r="G1025">
        <f>IF(E1025="Y",F1025,"")</f>
        <v/>
      </c>
      <c r="H1025" s="87" t="inlineStr">
        <is>
          <t>6012-3_4-KP</t>
        </is>
      </c>
      <c r="I1025" s="87" t="n"/>
      <c r="J1025" s="87" t="n"/>
      <c r="K1025" s="273" t="inlineStr">
        <is>
          <t>BaseplateSteel</t>
        </is>
      </c>
      <c r="L1025" s="273" t="inlineStr">
        <is>
          <t>Baseplate_Steel</t>
        </is>
      </c>
      <c r="M1025" s="273" t="inlineStr">
        <is>
          <t>Steel</t>
        </is>
      </c>
      <c r="N1025" t="inlineStr">
        <is>
          <t>256T</t>
        </is>
      </c>
      <c r="O1025" t="inlineStr">
        <is>
          <t>:Extended Drip Pan:</t>
        </is>
      </c>
      <c r="P1025" s="235" t="inlineStr">
        <is>
          <t>Woods_Sureflex</t>
        </is>
      </c>
      <c r="Q1025" t="inlineStr">
        <is>
          <t>Woods 8S</t>
        </is>
      </c>
      <c r="R1025" t="inlineStr">
        <is>
          <t>RTF</t>
        </is>
      </c>
      <c r="S1025" s="233" t="inlineStr">
        <is>
          <t>B102547</t>
        </is>
      </c>
      <c r="T1025" s="233" t="n">
        <v>1627</v>
      </c>
      <c r="U1025" s="233" t="inlineStr">
        <is>
          <t>Priced</t>
        </is>
      </c>
      <c r="V1025" s="273" t="inlineStr">
        <is>
          <t>LT028</t>
        </is>
      </c>
      <c r="W1025" t="n">
        <v>135</v>
      </c>
    </row>
    <row r="1026">
      <c r="B1026" t="n">
        <v>1935</v>
      </c>
      <c r="C1026">
        <f>IF(K1026 = "BaseplateSteel","Y","N")</f>
        <v/>
      </c>
      <c r="D1026">
        <f>OR(P1026 = "Woods_Sureflex", P1026 = "Falk_T10_Grid")</f>
        <v/>
      </c>
      <c r="E1026">
        <f>IF(AND(C1026="Y", D1026=TRUE),"Y","N")</f>
        <v/>
      </c>
      <c r="F1026" t="inlineStr">
        <is>
          <t>ConTab_BOM_KP_Baseplates_1935</t>
        </is>
      </c>
      <c r="G1026">
        <f>IF(E1026="Y",F1026,"")</f>
        <v/>
      </c>
      <c r="H1026" s="87" t="inlineStr">
        <is>
          <t>6012-3_4-KP</t>
        </is>
      </c>
      <c r="I1026" s="87" t="n"/>
      <c r="J1026" s="87" t="n"/>
      <c r="K1026" s="273" t="inlineStr">
        <is>
          <t>BaseplateSteel</t>
        </is>
      </c>
      <c r="L1026" s="273" t="inlineStr">
        <is>
          <t>Baseplate_Steel</t>
        </is>
      </c>
      <c r="M1026" s="273" t="inlineStr">
        <is>
          <t>Steel</t>
        </is>
      </c>
      <c r="N1026" t="inlineStr">
        <is>
          <t>284T</t>
        </is>
      </c>
      <c r="O1026" t="inlineStr">
        <is>
          <t>:Extended Drip Pan:</t>
        </is>
      </c>
      <c r="P1026" s="235" t="inlineStr">
        <is>
          <t>Woods_Sureflex</t>
        </is>
      </c>
      <c r="Q1026" t="inlineStr">
        <is>
          <t>Woods 9S</t>
        </is>
      </c>
      <c r="R1026" t="inlineStr">
        <is>
          <t>RTF</t>
        </is>
      </c>
      <c r="S1026" s="233" t="inlineStr">
        <is>
          <t>B102548</t>
        </is>
      </c>
      <c r="T1026" s="233" t="n">
        <v>1762</v>
      </c>
      <c r="U1026" s="233" t="inlineStr">
        <is>
          <t>Priced</t>
        </is>
      </c>
      <c r="V1026" s="273" t="inlineStr">
        <is>
          <t>LT028</t>
        </is>
      </c>
      <c r="W1026" t="n">
        <v>200</v>
      </c>
    </row>
    <row r="1027">
      <c r="B1027" t="n">
        <v>1936</v>
      </c>
      <c r="C1027">
        <f>IF(K1027 = "BaseplateSteel","Y","N")</f>
        <v/>
      </c>
      <c r="D1027">
        <f>OR(P1027 = "Woods_Sureflex", P1027 = "Falk_T10_Grid")</f>
        <v/>
      </c>
      <c r="E1027">
        <f>IF(AND(C1027="Y", D1027=TRUE),"Y","N")</f>
        <v/>
      </c>
      <c r="F1027" t="inlineStr">
        <is>
          <t>ConTab_BOM_KP_Baseplates_1936</t>
        </is>
      </c>
      <c r="G1027">
        <f>IF(E1027="Y",F1027,"")</f>
        <v/>
      </c>
      <c r="H1027" s="87" t="inlineStr">
        <is>
          <t>6012-3_4-KP</t>
        </is>
      </c>
      <c r="I1027" s="87" t="n"/>
      <c r="J1027" s="87" t="n"/>
      <c r="K1027" s="273" t="inlineStr">
        <is>
          <t>BaseplateSteel</t>
        </is>
      </c>
      <c r="L1027" s="273" t="inlineStr">
        <is>
          <t>Baseplate_Steel</t>
        </is>
      </c>
      <c r="M1027" s="273" t="inlineStr">
        <is>
          <t>Steel</t>
        </is>
      </c>
      <c r="N1027" t="inlineStr">
        <is>
          <t>286T</t>
        </is>
      </c>
      <c r="O1027" t="inlineStr">
        <is>
          <t>:Extended Drip Pan:</t>
        </is>
      </c>
      <c r="P1027" s="235" t="inlineStr">
        <is>
          <t>Woods_Sureflex</t>
        </is>
      </c>
      <c r="Q1027" t="inlineStr">
        <is>
          <t>Woods 9S</t>
        </is>
      </c>
      <c r="R1027" t="inlineStr">
        <is>
          <t>RTF</t>
        </is>
      </c>
      <c r="S1027" s="233" t="inlineStr">
        <is>
          <t>B102548</t>
        </is>
      </c>
      <c r="T1027" s="233" t="n">
        <v>1762</v>
      </c>
      <c r="U1027" s="233" t="inlineStr">
        <is>
          <t>Priced</t>
        </is>
      </c>
      <c r="V1027" s="273" t="inlineStr">
        <is>
          <t>LT028</t>
        </is>
      </c>
      <c r="W1027" t="n">
        <v>200</v>
      </c>
    </row>
    <row r="1028">
      <c r="B1028" t="n">
        <v>1937</v>
      </c>
      <c r="C1028">
        <f>IF(K1028 = "BaseplateSteel","Y","N")</f>
        <v/>
      </c>
      <c r="D1028">
        <f>OR(P1028 = "Woods_Sureflex", P1028 = "Falk_T10_Grid")</f>
        <v/>
      </c>
      <c r="E1028">
        <f>IF(AND(C1028="Y", D1028=TRUE),"Y","N")</f>
        <v/>
      </c>
      <c r="F1028" t="inlineStr">
        <is>
          <t>ConTab_BOM_KP_Baseplates_1937</t>
        </is>
      </c>
      <c r="G1028">
        <f>IF(E1028="Y",F1028,"")</f>
        <v/>
      </c>
      <c r="H1028" s="87" t="inlineStr">
        <is>
          <t>6012-3_4-KP</t>
        </is>
      </c>
      <c r="I1028" s="87" t="n"/>
      <c r="J1028" s="87" t="n"/>
      <c r="K1028" s="273" t="inlineStr">
        <is>
          <t>BaseplateSteel</t>
        </is>
      </c>
      <c r="L1028" s="273" t="inlineStr">
        <is>
          <t>Baseplate_Steel</t>
        </is>
      </c>
      <c r="M1028" s="273" t="inlineStr">
        <is>
          <t>Steel</t>
        </is>
      </c>
      <c r="N1028" t="inlineStr">
        <is>
          <t>324T</t>
        </is>
      </c>
      <c r="O1028" t="inlineStr">
        <is>
          <t>:Extended Drip Pan:</t>
        </is>
      </c>
      <c r="P1028" s="235" t="inlineStr">
        <is>
          <t>Woods_Sureflex</t>
        </is>
      </c>
      <c r="Q1028" t="inlineStr">
        <is>
          <t>Woods 10S</t>
        </is>
      </c>
      <c r="R1028" t="inlineStr">
        <is>
          <t>RTF</t>
        </is>
      </c>
      <c r="S1028" s="233" t="inlineStr">
        <is>
          <t>B102549</t>
        </is>
      </c>
      <c r="T1028" s="233" t="n">
        <v>1899</v>
      </c>
      <c r="U1028" s="233" t="inlineStr">
        <is>
          <t>Priced</t>
        </is>
      </c>
      <c r="V1028" s="273" t="inlineStr">
        <is>
          <t>LT028</t>
        </is>
      </c>
      <c r="W1028" t="n">
        <v>240</v>
      </c>
    </row>
    <row r="1029">
      <c r="B1029" t="n">
        <v>1938</v>
      </c>
      <c r="C1029">
        <f>IF(K1029 = "BaseplateSteel","Y","N")</f>
        <v/>
      </c>
      <c r="D1029">
        <f>OR(P1029 = "Woods_Sureflex", P1029 = "Falk_T10_Grid")</f>
        <v/>
      </c>
      <c r="E1029">
        <f>IF(AND(C1029="Y", D1029=TRUE),"Y","N")</f>
        <v/>
      </c>
      <c r="F1029" t="inlineStr">
        <is>
          <t>ConTab_BOM_KP_Baseplates_1938</t>
        </is>
      </c>
      <c r="G1029">
        <f>IF(E1029="Y",F1029,"")</f>
        <v/>
      </c>
      <c r="H1029" s="87" t="inlineStr">
        <is>
          <t>6012-3_4-KP</t>
        </is>
      </c>
      <c r="I1029" s="87" t="n"/>
      <c r="J1029" s="87" t="n"/>
      <c r="K1029" s="273" t="inlineStr">
        <is>
          <t>BaseplateSteel</t>
        </is>
      </c>
      <c r="L1029" s="273" t="inlineStr">
        <is>
          <t>Baseplate_Steel</t>
        </is>
      </c>
      <c r="M1029" s="273" t="inlineStr">
        <is>
          <t>Steel</t>
        </is>
      </c>
      <c r="N1029" t="inlineStr">
        <is>
          <t>326T</t>
        </is>
      </c>
      <c r="O1029" t="inlineStr">
        <is>
          <t>:Extended Drip Pan:</t>
        </is>
      </c>
      <c r="P1029" s="235" t="inlineStr">
        <is>
          <t>Woods_Sureflex</t>
        </is>
      </c>
      <c r="Q1029" t="inlineStr">
        <is>
          <t>Woods 10S</t>
        </is>
      </c>
      <c r="R1029" t="inlineStr">
        <is>
          <t>RTF</t>
        </is>
      </c>
      <c r="S1029" s="233" t="inlineStr">
        <is>
          <t>B102549</t>
        </is>
      </c>
      <c r="T1029" s="233" t="n">
        <v>1899</v>
      </c>
      <c r="U1029" s="233" t="inlineStr">
        <is>
          <t>Priced</t>
        </is>
      </c>
      <c r="V1029" s="273" t="inlineStr">
        <is>
          <t>LT028</t>
        </is>
      </c>
      <c r="W1029" t="n">
        <v>240</v>
      </c>
    </row>
    <row r="1030">
      <c r="B1030" t="n">
        <v>1939</v>
      </c>
      <c r="C1030">
        <f>IF(K1030 = "BaseplateSteel","Y","N")</f>
        <v/>
      </c>
      <c r="D1030">
        <f>OR(P1030 = "Woods_Sureflex", P1030 = "Falk_T10_Grid")</f>
        <v/>
      </c>
      <c r="E1030">
        <f>IF(AND(C1030="Y", D1030=TRUE),"Y","N")</f>
        <v/>
      </c>
      <c r="F1030" t="inlineStr">
        <is>
          <t>ConTab_BOM_KP_Baseplates_1939</t>
        </is>
      </c>
      <c r="G1030">
        <f>IF(E1030="Y",F1030,"")</f>
        <v/>
      </c>
      <c r="H1030" s="87" t="inlineStr">
        <is>
          <t>6012-3_4-KP</t>
        </is>
      </c>
      <c r="I1030" s="87" t="n"/>
      <c r="J1030" s="87" t="n"/>
      <c r="K1030" s="273" t="inlineStr">
        <is>
          <t>BaseplateSteel</t>
        </is>
      </c>
      <c r="L1030" s="273" t="inlineStr">
        <is>
          <t>Baseplate_Steel</t>
        </is>
      </c>
      <c r="M1030" s="273" t="inlineStr">
        <is>
          <t>Steel</t>
        </is>
      </c>
      <c r="N1030" t="inlineStr">
        <is>
          <t>364T</t>
        </is>
      </c>
      <c r="O1030" t="inlineStr">
        <is>
          <t>:Extended Drip Pan:</t>
        </is>
      </c>
      <c r="P1030" s="235" t="inlineStr">
        <is>
          <t>Woods_Sureflex</t>
        </is>
      </c>
      <c r="Q1030" t="inlineStr">
        <is>
          <t>Woods 11S</t>
        </is>
      </c>
      <c r="R1030" t="inlineStr">
        <is>
          <t>RTF</t>
        </is>
      </c>
      <c r="S1030" s="233" t="inlineStr">
        <is>
          <t>B102550</t>
        </is>
      </c>
      <c r="T1030" s="233" t="n">
        <v>2035</v>
      </c>
      <c r="U1030" s="233" t="inlineStr">
        <is>
          <t>Priced</t>
        </is>
      </c>
      <c r="V1030" s="273" t="inlineStr">
        <is>
          <t>LT028</t>
        </is>
      </c>
      <c r="W1030" t="n">
        <v>265</v>
      </c>
    </row>
    <row r="1031">
      <c r="B1031" t="n">
        <v>1940</v>
      </c>
      <c r="C1031">
        <f>IF(K1031 = "BaseplateSteel","Y","N")</f>
        <v/>
      </c>
      <c r="D1031">
        <f>OR(P1031 = "Woods_Sureflex", P1031 = "Falk_T10_Grid")</f>
        <v/>
      </c>
      <c r="E1031">
        <f>IF(AND(C1031="Y", D1031=TRUE),"Y","N")</f>
        <v/>
      </c>
      <c r="F1031" t="inlineStr">
        <is>
          <t>ConTab_BOM_KP_Baseplates_1940</t>
        </is>
      </c>
      <c r="G1031">
        <f>IF(E1031="Y",F1031,"")</f>
        <v/>
      </c>
      <c r="H1031" s="87" t="inlineStr">
        <is>
          <t>6012-3_4-KP</t>
        </is>
      </c>
      <c r="I1031" s="87" t="n"/>
      <c r="J1031" s="87" t="n"/>
      <c r="K1031" s="273" t="inlineStr">
        <is>
          <t>BaseplateSteel</t>
        </is>
      </c>
      <c r="L1031" s="273" t="inlineStr">
        <is>
          <t>Baseplate_Steel</t>
        </is>
      </c>
      <c r="M1031" s="273" t="inlineStr">
        <is>
          <t>Steel</t>
        </is>
      </c>
      <c r="N1031" t="inlineStr">
        <is>
          <t>365T</t>
        </is>
      </c>
      <c r="O1031" t="inlineStr">
        <is>
          <t>:Extended Drip Pan:</t>
        </is>
      </c>
      <c r="P1031" s="235" t="inlineStr">
        <is>
          <t>Woods_Sureflex</t>
        </is>
      </c>
      <c r="Q1031" t="inlineStr">
        <is>
          <t>Woods 11S</t>
        </is>
      </c>
      <c r="R1031" t="inlineStr">
        <is>
          <t>RTF</t>
        </is>
      </c>
      <c r="S1031" s="233" t="inlineStr">
        <is>
          <t>B102550</t>
        </is>
      </c>
      <c r="T1031" s="233" t="n">
        <v>2035</v>
      </c>
      <c r="U1031" s="233" t="inlineStr">
        <is>
          <t>Priced</t>
        </is>
      </c>
      <c r="V1031" s="273" t="inlineStr">
        <is>
          <t>LT028</t>
        </is>
      </c>
      <c r="W1031" t="n">
        <v>265</v>
      </c>
    </row>
    <row r="1032">
      <c r="B1032" t="n">
        <v>1941</v>
      </c>
      <c r="C1032">
        <f>IF(K1032 = "BaseplateSteel","Y","N")</f>
        <v/>
      </c>
      <c r="D1032">
        <f>OR(P1032 = "Woods_Sureflex", P1032 = "Falk_T10_Grid")</f>
        <v/>
      </c>
      <c r="E1032">
        <f>IF(AND(C1032="Y", D1032=TRUE),"Y","N")</f>
        <v/>
      </c>
      <c r="F1032" t="inlineStr">
        <is>
          <t>ConTab_BOM_KP_Baseplates_1941</t>
        </is>
      </c>
      <c r="G1032">
        <f>IF(E1032="Y",F1032,"")</f>
        <v/>
      </c>
      <c r="H1032" s="87" t="inlineStr">
        <is>
          <t>6012-3_4-KP</t>
        </is>
      </c>
      <c r="I1032" s="87" t="n"/>
      <c r="J1032" s="87" t="n"/>
      <c r="K1032" s="273" t="inlineStr">
        <is>
          <t>BaseplateSteel</t>
        </is>
      </c>
      <c r="L1032" s="273" t="inlineStr">
        <is>
          <t>Baseplate_Steel</t>
        </is>
      </c>
      <c r="M1032" s="273" t="inlineStr">
        <is>
          <t>Steel</t>
        </is>
      </c>
      <c r="N1032" t="inlineStr">
        <is>
          <t>404T</t>
        </is>
      </c>
      <c r="O1032" t="inlineStr">
        <is>
          <t>:Extended Drip Pan:</t>
        </is>
      </c>
      <c r="P1032" s="235" t="inlineStr">
        <is>
          <t>Woods_Sureflex</t>
        </is>
      </c>
      <c r="Q1032" t="inlineStr">
        <is>
          <t>Woods 11S</t>
        </is>
      </c>
      <c r="R1032" t="inlineStr">
        <is>
          <t>RTF</t>
        </is>
      </c>
      <c r="S1032" s="233" t="inlineStr">
        <is>
          <t>B102551</t>
        </is>
      </c>
      <c r="T1032" s="233" t="n">
        <v>2515</v>
      </c>
      <c r="U1032" s="233" t="inlineStr">
        <is>
          <t>Priced</t>
        </is>
      </c>
      <c r="V1032" s="273" t="inlineStr">
        <is>
          <t>LT028</t>
        </is>
      </c>
      <c r="W1032" t="n">
        <v>310</v>
      </c>
    </row>
    <row r="1033">
      <c r="B1033" t="n">
        <v>1942</v>
      </c>
      <c r="C1033">
        <f>IF(K1033 = "BaseplateSteel","Y","N")</f>
        <v/>
      </c>
      <c r="D1033">
        <f>OR(P1033 = "Woods_Sureflex", P1033 = "Falk_T10_Grid")</f>
        <v/>
      </c>
      <c r="E1033">
        <f>IF(AND(C1033="Y", D1033=TRUE),"Y","N")</f>
        <v/>
      </c>
      <c r="F1033" t="inlineStr">
        <is>
          <t>ConTab_BOM_KP_Baseplates_1942</t>
        </is>
      </c>
      <c r="G1033">
        <f>IF(E1033="Y",F1033,"")</f>
        <v/>
      </c>
      <c r="H1033" s="87" t="inlineStr">
        <is>
          <t>6012-3_4-KP</t>
        </is>
      </c>
      <c r="I1033" s="87" t="n"/>
      <c r="J1033" s="87" t="n"/>
      <c r="K1033" s="273" t="inlineStr">
        <is>
          <t>BaseplateSteel</t>
        </is>
      </c>
      <c r="L1033" s="273" t="inlineStr">
        <is>
          <t>Baseplate_Steel</t>
        </is>
      </c>
      <c r="M1033" s="273" t="inlineStr">
        <is>
          <t>Steel</t>
        </is>
      </c>
      <c r="N1033" t="inlineStr">
        <is>
          <t>405T</t>
        </is>
      </c>
      <c r="O1033" t="inlineStr">
        <is>
          <t>:Extended Drip Pan:</t>
        </is>
      </c>
      <c r="P1033" s="235" t="inlineStr">
        <is>
          <t>Woods_Sureflex</t>
        </is>
      </c>
      <c r="Q1033" t="inlineStr">
        <is>
          <t>Woods 11S</t>
        </is>
      </c>
      <c r="R1033" t="inlineStr">
        <is>
          <t>RTF</t>
        </is>
      </c>
      <c r="S1033" s="233" t="inlineStr">
        <is>
          <t>B102551</t>
        </is>
      </c>
      <c r="T1033" s="233" t="n">
        <v>2515</v>
      </c>
      <c r="U1033" s="233" t="inlineStr">
        <is>
          <t>Priced</t>
        </is>
      </c>
      <c r="V1033" s="273" t="inlineStr">
        <is>
          <t>LT028</t>
        </is>
      </c>
      <c r="W1033" t="n">
        <v>310</v>
      </c>
    </row>
    <row r="1034">
      <c r="B1034" t="n">
        <v>1943</v>
      </c>
      <c r="C1034">
        <f>IF(K1034 = "BaseplateSteel","Y","N")</f>
        <v/>
      </c>
      <c r="D1034">
        <f>OR(P1034 = "Woods_Sureflex", P1034 = "Falk_T10_Grid")</f>
        <v/>
      </c>
      <c r="E1034">
        <f>IF(AND(C1034="Y", D1034=TRUE),"Y","N")</f>
        <v/>
      </c>
      <c r="F1034" t="inlineStr">
        <is>
          <t>ConTab_BOM_KP_Baseplates_1943</t>
        </is>
      </c>
      <c r="G1034">
        <f>IF(E1034="Y",F1034,"")</f>
        <v/>
      </c>
      <c r="H1034" s="87" t="inlineStr">
        <is>
          <t>6012-3_4-KP</t>
        </is>
      </c>
      <c r="I1034" s="87" t="n"/>
      <c r="J1034" s="87" t="n"/>
      <c r="K1034" s="273" t="inlineStr">
        <is>
          <t>BaseplateSteel</t>
        </is>
      </c>
      <c r="L1034" s="273" t="inlineStr">
        <is>
          <t>Baseplate_Steel</t>
        </is>
      </c>
      <c r="M1034" s="273" t="inlineStr">
        <is>
          <t>Steel</t>
        </is>
      </c>
      <c r="N1034" t="inlineStr">
        <is>
          <t>254T</t>
        </is>
      </c>
      <c r="O1034" t="inlineStr">
        <is>
          <t>:Extended Drip Pan:</t>
        </is>
      </c>
      <c r="P1034" s="235" t="inlineStr">
        <is>
          <t>Falk_T10_Grid</t>
        </is>
      </c>
      <c r="Q1034" t="inlineStr">
        <is>
          <t>Falk 1040T10</t>
        </is>
      </c>
      <c r="R1034" t="inlineStr">
        <is>
          <t>RTF</t>
        </is>
      </c>
      <c r="S1034" s="233" t="inlineStr">
        <is>
          <t>B102552</t>
        </is>
      </c>
      <c r="T1034" s="233" t="n">
        <v>1627</v>
      </c>
      <c r="U1034" s="233" t="inlineStr">
        <is>
          <t>Priced</t>
        </is>
      </c>
      <c r="V1034" s="273" t="inlineStr">
        <is>
          <t>LT028</t>
        </is>
      </c>
      <c r="W1034" t="n">
        <v>135</v>
      </c>
    </row>
    <row r="1035">
      <c r="B1035" t="n">
        <v>1944</v>
      </c>
      <c r="C1035">
        <f>IF(K1035 = "BaseplateSteel","Y","N")</f>
        <v/>
      </c>
      <c r="D1035">
        <f>OR(P1035 = "Woods_Sureflex", P1035 = "Falk_T10_Grid")</f>
        <v/>
      </c>
      <c r="E1035">
        <f>IF(AND(C1035="Y", D1035=TRUE),"Y","N")</f>
        <v/>
      </c>
      <c r="F1035" t="inlineStr">
        <is>
          <t>ConTab_BOM_KP_Baseplates_1944</t>
        </is>
      </c>
      <c r="G1035">
        <f>IF(E1035="Y",F1035,"")</f>
        <v/>
      </c>
      <c r="H1035" s="87" t="inlineStr">
        <is>
          <t>6012-3_4-KP</t>
        </is>
      </c>
      <c r="I1035" s="87" t="n"/>
      <c r="J1035" s="87" t="n"/>
      <c r="K1035" s="273" t="inlineStr">
        <is>
          <t>BaseplateSteel</t>
        </is>
      </c>
      <c r="L1035" s="273" t="inlineStr">
        <is>
          <t>Baseplate_Steel</t>
        </is>
      </c>
      <c r="M1035" s="273" t="inlineStr">
        <is>
          <t>Steel</t>
        </is>
      </c>
      <c r="N1035" t="inlineStr">
        <is>
          <t>256T</t>
        </is>
      </c>
      <c r="O1035" t="inlineStr">
        <is>
          <t>:Extended Drip Pan:</t>
        </is>
      </c>
      <c r="P1035" s="235" t="inlineStr">
        <is>
          <t>Falk_T10_Grid</t>
        </is>
      </c>
      <c r="Q1035" t="inlineStr">
        <is>
          <t>Falk 1040T10</t>
        </is>
      </c>
      <c r="R1035" t="inlineStr">
        <is>
          <t>RTF</t>
        </is>
      </c>
      <c r="S1035" s="233" t="inlineStr">
        <is>
          <t>B102552</t>
        </is>
      </c>
      <c r="T1035" s="233" t="n">
        <v>1627</v>
      </c>
      <c r="U1035" s="233" t="inlineStr">
        <is>
          <t>Priced</t>
        </is>
      </c>
      <c r="V1035" s="273" t="inlineStr">
        <is>
          <t>LT028</t>
        </is>
      </c>
      <c r="W1035" t="n">
        <v>135</v>
      </c>
    </row>
    <row r="1036">
      <c r="B1036" t="n">
        <v>1945</v>
      </c>
      <c r="C1036">
        <f>IF(K1036 = "BaseplateSteel","Y","N")</f>
        <v/>
      </c>
      <c r="D1036">
        <f>OR(P1036 = "Woods_Sureflex", P1036 = "Falk_T10_Grid")</f>
        <v/>
      </c>
      <c r="E1036">
        <f>IF(AND(C1036="Y", D1036=TRUE),"Y","N")</f>
        <v/>
      </c>
      <c r="F1036" t="inlineStr">
        <is>
          <t>ConTab_BOM_KP_Baseplates_1945</t>
        </is>
      </c>
      <c r="G1036">
        <f>IF(E1036="Y",F1036,"")</f>
        <v/>
      </c>
      <c r="H1036" s="87" t="inlineStr">
        <is>
          <t>6012-3_4-KP</t>
        </is>
      </c>
      <c r="I1036" s="87" t="n"/>
      <c r="J1036" s="87" t="n"/>
      <c r="K1036" s="273" t="inlineStr">
        <is>
          <t>BaseplateSteel</t>
        </is>
      </c>
      <c r="L1036" s="273" t="inlineStr">
        <is>
          <t>Baseplate_Steel</t>
        </is>
      </c>
      <c r="M1036" s="273" t="inlineStr">
        <is>
          <t>Steel</t>
        </is>
      </c>
      <c r="N1036" t="inlineStr">
        <is>
          <t>284T</t>
        </is>
      </c>
      <c r="O1036" t="inlineStr">
        <is>
          <t>:Extended Drip Pan:</t>
        </is>
      </c>
      <c r="P1036" s="235" t="inlineStr">
        <is>
          <t>Falk_T10_Grid</t>
        </is>
      </c>
      <c r="Q1036" t="inlineStr">
        <is>
          <t>Falk 1050T10</t>
        </is>
      </c>
      <c r="R1036" t="inlineStr">
        <is>
          <t>RTF</t>
        </is>
      </c>
      <c r="S1036" s="233" t="inlineStr">
        <is>
          <t>B102553</t>
        </is>
      </c>
      <c r="T1036" s="233" t="n">
        <v>1762</v>
      </c>
      <c r="U1036" s="233" t="inlineStr">
        <is>
          <t>Priced</t>
        </is>
      </c>
      <c r="V1036" s="273" t="inlineStr">
        <is>
          <t>LT028</t>
        </is>
      </c>
      <c r="W1036" t="n">
        <v>200</v>
      </c>
    </row>
    <row r="1037">
      <c r="B1037" t="n">
        <v>1946</v>
      </c>
      <c r="C1037">
        <f>IF(K1037 = "BaseplateSteel","Y","N")</f>
        <v/>
      </c>
      <c r="D1037">
        <f>OR(P1037 = "Woods_Sureflex", P1037 = "Falk_T10_Grid")</f>
        <v/>
      </c>
      <c r="E1037">
        <f>IF(AND(C1037="Y", D1037=TRUE),"Y","N")</f>
        <v/>
      </c>
      <c r="F1037" t="inlineStr">
        <is>
          <t>ConTab_BOM_KP_Baseplates_1946</t>
        </is>
      </c>
      <c r="G1037">
        <f>IF(E1037="Y",F1037,"")</f>
        <v/>
      </c>
      <c r="H1037" s="87" t="inlineStr">
        <is>
          <t>6012-3_4-KP</t>
        </is>
      </c>
      <c r="I1037" s="87" t="n"/>
      <c r="J1037" s="87" t="n"/>
      <c r="K1037" s="273" t="inlineStr">
        <is>
          <t>BaseplateSteel</t>
        </is>
      </c>
      <c r="L1037" s="273" t="inlineStr">
        <is>
          <t>Baseplate_Steel</t>
        </is>
      </c>
      <c r="M1037" s="273" t="inlineStr">
        <is>
          <t>Steel</t>
        </is>
      </c>
      <c r="N1037" t="inlineStr">
        <is>
          <t>286T</t>
        </is>
      </c>
      <c r="O1037" t="inlineStr">
        <is>
          <t>:Extended Drip Pan:</t>
        </is>
      </c>
      <c r="P1037" s="235" t="inlineStr">
        <is>
          <t>Falk_T10_Grid</t>
        </is>
      </c>
      <c r="Q1037" t="inlineStr">
        <is>
          <t>Falk 1050T10</t>
        </is>
      </c>
      <c r="R1037" t="inlineStr">
        <is>
          <t>RTF</t>
        </is>
      </c>
      <c r="S1037" s="233" t="inlineStr">
        <is>
          <t>B102553</t>
        </is>
      </c>
      <c r="T1037" s="233" t="n">
        <v>1762</v>
      </c>
      <c r="U1037" s="233" t="inlineStr">
        <is>
          <t>Priced</t>
        </is>
      </c>
      <c r="V1037" s="273" t="inlineStr">
        <is>
          <t>LT028</t>
        </is>
      </c>
      <c r="W1037" t="n">
        <v>200</v>
      </c>
    </row>
    <row r="1038">
      <c r="B1038" t="n">
        <v>1947</v>
      </c>
      <c r="C1038">
        <f>IF(K1038 = "BaseplateSteel","Y","N")</f>
        <v/>
      </c>
      <c r="D1038">
        <f>OR(P1038 = "Woods_Sureflex", P1038 = "Falk_T10_Grid")</f>
        <v/>
      </c>
      <c r="E1038">
        <f>IF(AND(C1038="Y", D1038=TRUE),"Y","N")</f>
        <v/>
      </c>
      <c r="F1038" t="inlineStr">
        <is>
          <t>ConTab_BOM_KP_Baseplates_1947</t>
        </is>
      </c>
      <c r="G1038">
        <f>IF(E1038="Y",F1038,"")</f>
        <v/>
      </c>
      <c r="H1038" s="87" t="inlineStr">
        <is>
          <t>6012-3_4-KP</t>
        </is>
      </c>
      <c r="I1038" s="87" t="n"/>
      <c r="J1038" s="87" t="n"/>
      <c r="K1038" s="273" t="inlineStr">
        <is>
          <t>BaseplateSteel</t>
        </is>
      </c>
      <c r="L1038" s="273" t="inlineStr">
        <is>
          <t>Baseplate_Steel</t>
        </is>
      </c>
      <c r="M1038" s="273" t="inlineStr">
        <is>
          <t>Steel</t>
        </is>
      </c>
      <c r="N1038" t="inlineStr">
        <is>
          <t>324T</t>
        </is>
      </c>
      <c r="O1038" t="inlineStr">
        <is>
          <t>:Extended Drip Pan:</t>
        </is>
      </c>
      <c r="P1038" s="235" t="inlineStr">
        <is>
          <t>Falk_T10_Grid</t>
        </is>
      </c>
      <c r="Q1038" t="inlineStr">
        <is>
          <t>Falk 1060T10</t>
        </is>
      </c>
      <c r="R1038" t="inlineStr">
        <is>
          <t>RTF</t>
        </is>
      </c>
      <c r="S1038" s="233" t="inlineStr">
        <is>
          <t>B102554</t>
        </is>
      </c>
      <c r="T1038" s="233" t="n">
        <v>1899</v>
      </c>
      <c r="U1038" s="233" t="inlineStr">
        <is>
          <t>Priced</t>
        </is>
      </c>
      <c r="V1038" s="273" t="inlineStr">
        <is>
          <t>LT028</t>
        </is>
      </c>
      <c r="W1038" t="n">
        <v>240</v>
      </c>
    </row>
    <row r="1039">
      <c r="B1039" t="n">
        <v>1948</v>
      </c>
      <c r="C1039">
        <f>IF(K1039 = "BaseplateSteel","Y","N")</f>
        <v/>
      </c>
      <c r="D1039">
        <f>OR(P1039 = "Woods_Sureflex", P1039 = "Falk_T10_Grid")</f>
        <v/>
      </c>
      <c r="E1039">
        <f>IF(AND(C1039="Y", D1039=TRUE),"Y","N")</f>
        <v/>
      </c>
      <c r="F1039" t="inlineStr">
        <is>
          <t>ConTab_BOM_KP_Baseplates_1948</t>
        </is>
      </c>
      <c r="G1039">
        <f>IF(E1039="Y",F1039,"")</f>
        <v/>
      </c>
      <c r="H1039" s="87" t="inlineStr">
        <is>
          <t>6012-3_4-KP</t>
        </is>
      </c>
      <c r="I1039" s="87" t="n"/>
      <c r="J1039" s="87" t="n"/>
      <c r="K1039" s="273" t="inlineStr">
        <is>
          <t>BaseplateSteel</t>
        </is>
      </c>
      <c r="L1039" s="273" t="inlineStr">
        <is>
          <t>Baseplate_Steel</t>
        </is>
      </c>
      <c r="M1039" s="273" t="inlineStr">
        <is>
          <t>Steel</t>
        </is>
      </c>
      <c r="N1039" t="inlineStr">
        <is>
          <t>326T</t>
        </is>
      </c>
      <c r="O1039" t="inlineStr">
        <is>
          <t>:Extended Drip Pan:</t>
        </is>
      </c>
      <c r="P1039" s="235" t="inlineStr">
        <is>
          <t>Falk_T10_Grid</t>
        </is>
      </c>
      <c r="Q1039" t="inlineStr">
        <is>
          <t>Falk 1060T10</t>
        </is>
      </c>
      <c r="R1039" t="inlineStr">
        <is>
          <t>RTF</t>
        </is>
      </c>
      <c r="S1039" s="233" t="inlineStr">
        <is>
          <t>B102554</t>
        </is>
      </c>
      <c r="T1039" s="233" t="n">
        <v>1899</v>
      </c>
      <c r="U1039" s="233" t="inlineStr">
        <is>
          <t>Priced</t>
        </is>
      </c>
      <c r="V1039" s="273" t="inlineStr">
        <is>
          <t>LT028</t>
        </is>
      </c>
      <c r="W1039" t="n">
        <v>240</v>
      </c>
    </row>
    <row r="1040">
      <c r="B1040" t="n">
        <v>1949</v>
      </c>
      <c r="C1040">
        <f>IF(K1040 = "BaseplateSteel","Y","N")</f>
        <v/>
      </c>
      <c r="D1040">
        <f>OR(P1040 = "Woods_Sureflex", P1040 = "Falk_T10_Grid")</f>
        <v/>
      </c>
      <c r="E1040">
        <f>IF(AND(C1040="Y", D1040=TRUE),"Y","N")</f>
        <v/>
      </c>
      <c r="F1040" t="inlineStr">
        <is>
          <t>ConTab_BOM_KP_Baseplates_1949</t>
        </is>
      </c>
      <c r="G1040">
        <f>IF(E1040="Y",F1040,"")</f>
        <v/>
      </c>
      <c r="H1040" s="87" t="inlineStr">
        <is>
          <t>6012-3_4-KP</t>
        </is>
      </c>
      <c r="I1040" s="87" t="n"/>
      <c r="J1040" s="87" t="n"/>
      <c r="K1040" s="273" t="inlineStr">
        <is>
          <t>BaseplateSteel</t>
        </is>
      </c>
      <c r="L1040" s="273" t="inlineStr">
        <is>
          <t>Baseplate_Steel</t>
        </is>
      </c>
      <c r="M1040" s="273" t="inlineStr">
        <is>
          <t>Steel</t>
        </is>
      </c>
      <c r="N1040" t="inlineStr">
        <is>
          <t>364T</t>
        </is>
      </c>
      <c r="O1040" t="inlineStr">
        <is>
          <t>:Extended Drip Pan:</t>
        </is>
      </c>
      <c r="P1040" s="235" t="inlineStr">
        <is>
          <t>Falk_T10_Grid</t>
        </is>
      </c>
      <c r="Q1040" t="inlineStr">
        <is>
          <t>Falk 1070T10</t>
        </is>
      </c>
      <c r="R1040" t="inlineStr">
        <is>
          <t>RTF</t>
        </is>
      </c>
      <c r="S1040" s="233" t="inlineStr">
        <is>
          <t>B102555</t>
        </is>
      </c>
      <c r="T1040" s="233" t="n">
        <v>2035</v>
      </c>
      <c r="U1040" s="233" t="inlineStr">
        <is>
          <t>Priced</t>
        </is>
      </c>
      <c r="V1040" s="273" t="inlineStr">
        <is>
          <t>LT028</t>
        </is>
      </c>
      <c r="W1040" t="n">
        <v>265</v>
      </c>
    </row>
    <row r="1041">
      <c r="B1041" t="n">
        <v>1950</v>
      </c>
      <c r="C1041">
        <f>IF(K1041 = "BaseplateSteel","Y","N")</f>
        <v/>
      </c>
      <c r="D1041">
        <f>OR(P1041 = "Woods_Sureflex", P1041 = "Falk_T10_Grid")</f>
        <v/>
      </c>
      <c r="E1041">
        <f>IF(AND(C1041="Y", D1041=TRUE),"Y","N")</f>
        <v/>
      </c>
      <c r="F1041" t="inlineStr">
        <is>
          <t>ConTab_BOM_KP_Baseplates_1950</t>
        </is>
      </c>
      <c r="G1041">
        <f>IF(E1041="Y",F1041,"")</f>
        <v/>
      </c>
      <c r="H1041" s="87" t="inlineStr">
        <is>
          <t>6012-3_4-KP</t>
        </is>
      </c>
      <c r="I1041" s="87" t="n"/>
      <c r="J1041" s="87" t="n"/>
      <c r="K1041" s="273" t="inlineStr">
        <is>
          <t>BaseplateSteel</t>
        </is>
      </c>
      <c r="L1041" s="273" t="inlineStr">
        <is>
          <t>Baseplate_Steel</t>
        </is>
      </c>
      <c r="M1041" s="273" t="inlineStr">
        <is>
          <t>Steel</t>
        </is>
      </c>
      <c r="N1041" t="inlineStr">
        <is>
          <t>365T</t>
        </is>
      </c>
      <c r="O1041" t="inlineStr">
        <is>
          <t>:Extended Drip Pan:</t>
        </is>
      </c>
      <c r="P1041" s="235" t="inlineStr">
        <is>
          <t>Falk_T10_Grid</t>
        </is>
      </c>
      <c r="Q1041" t="inlineStr">
        <is>
          <t>Falk 1070T10</t>
        </is>
      </c>
      <c r="R1041" t="inlineStr">
        <is>
          <t>RTF</t>
        </is>
      </c>
      <c r="S1041" s="233" t="inlineStr">
        <is>
          <t>B102555</t>
        </is>
      </c>
      <c r="T1041" s="233" t="n">
        <v>2035</v>
      </c>
      <c r="U1041" s="233" t="inlineStr">
        <is>
          <t>Priced</t>
        </is>
      </c>
      <c r="V1041" s="273" t="inlineStr">
        <is>
          <t>LT028</t>
        </is>
      </c>
      <c r="W1041" t="n">
        <v>265</v>
      </c>
    </row>
    <row r="1042">
      <c r="B1042" t="n">
        <v>1951</v>
      </c>
      <c r="C1042">
        <f>IF(K1042 = "BaseplateSteel","Y","N")</f>
        <v/>
      </c>
      <c r="D1042">
        <f>OR(P1042 = "Woods_Sureflex", P1042 = "Falk_T10_Grid")</f>
        <v/>
      </c>
      <c r="E1042">
        <f>IF(AND(C1042="Y", D1042=TRUE),"Y","N")</f>
        <v/>
      </c>
      <c r="F1042" t="inlineStr">
        <is>
          <t>ConTab_BOM_KP_Baseplates_1951</t>
        </is>
      </c>
      <c r="G1042">
        <f>IF(E1042="Y",F1042,"")</f>
        <v/>
      </c>
      <c r="H1042" s="87" t="inlineStr">
        <is>
          <t>6012-3_4-KP</t>
        </is>
      </c>
      <c r="I1042" s="87" t="n"/>
      <c r="J1042" s="87" t="n"/>
      <c r="K1042" s="273" t="inlineStr">
        <is>
          <t>BaseplateSteel</t>
        </is>
      </c>
      <c r="L1042" s="273" t="inlineStr">
        <is>
          <t>Baseplate_Steel</t>
        </is>
      </c>
      <c r="M1042" s="273" t="inlineStr">
        <is>
          <t>Steel</t>
        </is>
      </c>
      <c r="N1042" t="inlineStr">
        <is>
          <t>364TS</t>
        </is>
      </c>
      <c r="O1042" t="inlineStr">
        <is>
          <t>:Extended Drip Pan:</t>
        </is>
      </c>
      <c r="P1042" s="235" t="inlineStr">
        <is>
          <t>Falk_T10_Grid</t>
        </is>
      </c>
      <c r="Q1042" t="inlineStr">
        <is>
          <t>Falk 1050T10</t>
        </is>
      </c>
      <c r="R1042" t="inlineStr">
        <is>
          <t>RTF</t>
        </is>
      </c>
      <c r="S1042" s="233" t="inlineStr">
        <is>
          <t>B102556</t>
        </is>
      </c>
      <c r="T1042" s="233" t="n">
        <v>1970</v>
      </c>
      <c r="U1042" s="233" t="inlineStr">
        <is>
          <t>Priced</t>
        </is>
      </c>
      <c r="V1042" s="273" t="inlineStr">
        <is>
          <t>LT028</t>
        </is>
      </c>
      <c r="W1042" t="n">
        <v>265</v>
      </c>
    </row>
    <row r="1043">
      <c r="B1043" t="n">
        <v>1952</v>
      </c>
      <c r="C1043">
        <f>IF(K1043 = "BaseplateSteel","Y","N")</f>
        <v/>
      </c>
      <c r="D1043">
        <f>OR(P1043 = "Woods_Sureflex", P1043 = "Falk_T10_Grid")</f>
        <v/>
      </c>
      <c r="E1043">
        <f>IF(AND(C1043="Y", D1043=TRUE),"Y","N")</f>
        <v/>
      </c>
      <c r="F1043" t="inlineStr">
        <is>
          <t>ConTab_BOM_KP_Baseplates_1952</t>
        </is>
      </c>
      <c r="G1043">
        <f>IF(E1043="Y",F1043,"")</f>
        <v/>
      </c>
      <c r="H1043" s="87" t="inlineStr">
        <is>
          <t>6012-3_4-KP</t>
        </is>
      </c>
      <c r="I1043" s="87" t="n"/>
      <c r="J1043" s="87" t="n"/>
      <c r="K1043" s="273" t="inlineStr">
        <is>
          <t>BaseplateSteel</t>
        </is>
      </c>
      <c r="L1043" s="273" t="inlineStr">
        <is>
          <t>Baseplate_Steel</t>
        </is>
      </c>
      <c r="M1043" s="273" t="inlineStr">
        <is>
          <t>Steel</t>
        </is>
      </c>
      <c r="N1043" t="inlineStr">
        <is>
          <t>365TS</t>
        </is>
      </c>
      <c r="O1043" t="inlineStr">
        <is>
          <t>:Extended Drip Pan:</t>
        </is>
      </c>
      <c r="P1043" s="235" t="inlineStr">
        <is>
          <t>Falk_T10_Grid</t>
        </is>
      </c>
      <c r="Q1043" t="inlineStr">
        <is>
          <t>Falk 1050T10</t>
        </is>
      </c>
      <c r="R1043" t="inlineStr">
        <is>
          <t>RTF</t>
        </is>
      </c>
      <c r="S1043" s="233" t="inlineStr">
        <is>
          <t>B102556</t>
        </is>
      </c>
      <c r="T1043" s="233" t="n">
        <v>1970</v>
      </c>
      <c r="U1043" s="233" t="inlineStr">
        <is>
          <t>Priced</t>
        </is>
      </c>
      <c r="V1043" s="273" t="inlineStr">
        <is>
          <t>LT028</t>
        </is>
      </c>
      <c r="W1043" t="n">
        <v>265</v>
      </c>
    </row>
    <row r="1044">
      <c r="B1044" t="n">
        <v>1953</v>
      </c>
      <c r="C1044">
        <f>IF(K1044 = "BaseplateSteel","Y","N")</f>
        <v/>
      </c>
      <c r="D1044">
        <f>OR(P1044 = "Woods_Sureflex", P1044 = "Falk_T10_Grid")</f>
        <v/>
      </c>
      <c r="E1044">
        <f>IF(AND(C1044="Y", D1044=TRUE),"Y","N")</f>
        <v/>
      </c>
      <c r="F1044" t="inlineStr">
        <is>
          <t>ConTab_BOM_KP_Baseplates_1953</t>
        </is>
      </c>
      <c r="G1044">
        <f>IF(E1044="Y",F1044,"")</f>
        <v/>
      </c>
      <c r="H1044" s="87" t="inlineStr">
        <is>
          <t>6012-3_4-KP</t>
        </is>
      </c>
      <c r="I1044" s="87" t="n"/>
      <c r="J1044" s="87" t="n"/>
      <c r="K1044" s="273" t="inlineStr">
        <is>
          <t>BaseplateSteel</t>
        </is>
      </c>
      <c r="L1044" s="273" t="inlineStr">
        <is>
          <t>Baseplate_Steel</t>
        </is>
      </c>
      <c r="M1044" s="273" t="inlineStr">
        <is>
          <t>Steel</t>
        </is>
      </c>
      <c r="N1044" t="inlineStr">
        <is>
          <t>404T</t>
        </is>
      </c>
      <c r="O1044" t="inlineStr">
        <is>
          <t>:Extended Drip Pan:</t>
        </is>
      </c>
      <c r="P1044" s="235" t="inlineStr">
        <is>
          <t>Falk_T10_Grid</t>
        </is>
      </c>
      <c r="Q1044" t="inlineStr">
        <is>
          <t>Falk 1080T10</t>
        </is>
      </c>
      <c r="R1044" t="inlineStr">
        <is>
          <t>RTF</t>
        </is>
      </c>
      <c r="S1044" s="233" t="inlineStr">
        <is>
          <t>B102557</t>
        </is>
      </c>
      <c r="T1044" s="233" t="n">
        <v>2515</v>
      </c>
      <c r="U1044" s="233" t="inlineStr">
        <is>
          <t>Priced</t>
        </is>
      </c>
      <c r="V1044" s="273" t="inlineStr">
        <is>
          <t>LT028</t>
        </is>
      </c>
      <c r="W1044" t="n">
        <v>310</v>
      </c>
    </row>
    <row r="1045">
      <c r="B1045" t="n">
        <v>1954</v>
      </c>
      <c r="C1045">
        <f>IF(K1045 = "BaseplateSteel","Y","N")</f>
        <v/>
      </c>
      <c r="D1045">
        <f>OR(P1045 = "Woods_Sureflex", P1045 = "Falk_T10_Grid")</f>
        <v/>
      </c>
      <c r="E1045">
        <f>IF(AND(C1045="Y", D1045=TRUE),"Y","N")</f>
        <v/>
      </c>
      <c r="F1045" t="inlineStr">
        <is>
          <t>ConTab_BOM_KP_Baseplates_1954</t>
        </is>
      </c>
      <c r="G1045">
        <f>IF(E1045="Y",F1045,"")</f>
        <v/>
      </c>
      <c r="H1045" s="87" t="inlineStr">
        <is>
          <t>6012-3_4-KP</t>
        </is>
      </c>
      <c r="I1045" s="87" t="n"/>
      <c r="J1045" s="87" t="n"/>
      <c r="K1045" s="273" t="inlineStr">
        <is>
          <t>BaseplateSteel</t>
        </is>
      </c>
      <c r="L1045" s="273" t="inlineStr">
        <is>
          <t>Baseplate_Steel</t>
        </is>
      </c>
      <c r="M1045" s="273" t="inlineStr">
        <is>
          <t>Steel</t>
        </is>
      </c>
      <c r="N1045" t="inlineStr">
        <is>
          <t>405T</t>
        </is>
      </c>
      <c r="O1045" t="inlineStr">
        <is>
          <t>:Extended Drip Pan:</t>
        </is>
      </c>
      <c r="P1045" s="235" t="inlineStr">
        <is>
          <t>Falk_T10_Grid</t>
        </is>
      </c>
      <c r="Q1045" t="inlineStr">
        <is>
          <t>Falk 1080T10</t>
        </is>
      </c>
      <c r="R1045" t="inlineStr">
        <is>
          <t>RTF</t>
        </is>
      </c>
      <c r="S1045" s="233" t="inlineStr">
        <is>
          <t>B102557</t>
        </is>
      </c>
      <c r="T1045" s="233" t="n">
        <v>2515</v>
      </c>
      <c r="U1045" s="233" t="inlineStr">
        <is>
          <t>Priced</t>
        </is>
      </c>
      <c r="V1045" s="273" t="inlineStr">
        <is>
          <t>LT028</t>
        </is>
      </c>
      <c r="W1045" t="n">
        <v>310</v>
      </c>
    </row>
    <row r="1046">
      <c r="B1046" t="n">
        <v>1955</v>
      </c>
      <c r="C1046">
        <f>IF(K1046 = "BaseplateSteel","Y","N")</f>
        <v/>
      </c>
      <c r="D1046">
        <f>OR(P1046 = "Woods_Sureflex", P1046 = "Falk_T10_Grid")</f>
        <v/>
      </c>
      <c r="E1046">
        <f>IF(AND(C1046="Y", D1046=TRUE),"Y","N")</f>
        <v/>
      </c>
      <c r="F1046" t="inlineStr">
        <is>
          <t>ConTab_BOM_KP_Baseplates_1955</t>
        </is>
      </c>
      <c r="G1046">
        <f>IF(E1046="Y",F1046,"")</f>
        <v/>
      </c>
      <c r="H1046" s="87" t="inlineStr">
        <is>
          <t>6012-3_4-KP</t>
        </is>
      </c>
      <c r="I1046" s="87" t="n"/>
      <c r="J1046" s="87" t="n"/>
      <c r="K1046" s="273" t="inlineStr">
        <is>
          <t>BaseplateSteel</t>
        </is>
      </c>
      <c r="L1046" s="273" t="inlineStr">
        <is>
          <t>Baseplate_Steel</t>
        </is>
      </c>
      <c r="M1046" s="273" t="inlineStr">
        <is>
          <t>Steel</t>
        </is>
      </c>
      <c r="N1046" t="inlineStr">
        <is>
          <t>404TS</t>
        </is>
      </c>
      <c r="O1046" t="inlineStr">
        <is>
          <t>:Extended Drip Pan:</t>
        </is>
      </c>
      <c r="P1046" s="235" t="inlineStr">
        <is>
          <t>Falk_T10_Grid</t>
        </is>
      </c>
      <c r="Q1046" t="inlineStr">
        <is>
          <t>Falk 1060T10</t>
        </is>
      </c>
      <c r="R1046" t="inlineStr">
        <is>
          <t>RTF</t>
        </is>
      </c>
      <c r="S1046" s="233" t="inlineStr">
        <is>
          <t>B102558</t>
        </is>
      </c>
      <c r="T1046" s="233" t="n">
        <v>2378</v>
      </c>
      <c r="U1046" s="233" t="inlineStr">
        <is>
          <t>Priced</t>
        </is>
      </c>
      <c r="V1046" s="273" t="inlineStr">
        <is>
          <t>LT028</t>
        </is>
      </c>
      <c r="W1046" t="n">
        <v>310</v>
      </c>
    </row>
    <row r="1047">
      <c r="B1047" t="n">
        <v>1956</v>
      </c>
      <c r="C1047">
        <f>IF(K1047 = "BaseplateSteel","Y","N")</f>
        <v/>
      </c>
      <c r="D1047">
        <f>OR(P1047 = "Woods_Sureflex", P1047 = "Falk_T10_Grid")</f>
        <v/>
      </c>
      <c r="E1047">
        <f>IF(AND(C1047="Y", D1047=TRUE),"Y","N")</f>
        <v/>
      </c>
      <c r="F1047" t="inlineStr">
        <is>
          <t>ConTab_BOM_KP_Baseplates_1956</t>
        </is>
      </c>
      <c r="G1047">
        <f>IF(E1047="Y",F1047,"")</f>
        <v/>
      </c>
      <c r="H1047" s="87" t="inlineStr">
        <is>
          <t>6012-3_4-KP</t>
        </is>
      </c>
      <c r="I1047" s="87" t="n"/>
      <c r="J1047" s="87" t="n"/>
      <c r="K1047" s="273" t="inlineStr">
        <is>
          <t>BaseplateSteel</t>
        </is>
      </c>
      <c r="L1047" s="273" t="inlineStr">
        <is>
          <t>Baseplate_Steel</t>
        </is>
      </c>
      <c r="M1047" s="273" t="inlineStr">
        <is>
          <t>Steel</t>
        </is>
      </c>
      <c r="N1047" t="inlineStr">
        <is>
          <t>405TS</t>
        </is>
      </c>
      <c r="O1047" t="inlineStr">
        <is>
          <t>:Extended Drip Pan:</t>
        </is>
      </c>
      <c r="P1047" s="235" t="inlineStr">
        <is>
          <t>Falk_T10_Grid</t>
        </is>
      </c>
      <c r="Q1047" t="inlineStr">
        <is>
          <t>Falk 1060T10</t>
        </is>
      </c>
      <c r="R1047" t="inlineStr">
        <is>
          <t>RTF</t>
        </is>
      </c>
      <c r="S1047" s="233" t="inlineStr">
        <is>
          <t>B102558</t>
        </is>
      </c>
      <c r="T1047" s="233" t="n">
        <v>2378</v>
      </c>
      <c r="U1047" s="233" t="inlineStr">
        <is>
          <t>Priced</t>
        </is>
      </c>
      <c r="V1047" s="273" t="inlineStr">
        <is>
          <t>LT028</t>
        </is>
      </c>
      <c r="W1047" t="n">
        <v>310</v>
      </c>
    </row>
    <row r="1048">
      <c r="B1048" t="n">
        <v>1971</v>
      </c>
      <c r="C1048">
        <f>IF(K1048 = "BaseplateSteel","Y","N")</f>
        <v/>
      </c>
      <c r="D1048">
        <f>OR(P1048 = "Woods_Sureflex", P1048 = "Falk_T10_Grid")</f>
        <v/>
      </c>
      <c r="E1048">
        <f>IF(AND(C1048="Y", D1048=TRUE),"Y","N")</f>
        <v/>
      </c>
      <c r="F1048" t="inlineStr">
        <is>
          <t>ConTab_BOM_KP_Baseplates_1971</t>
        </is>
      </c>
      <c r="G1048">
        <f>IF(E1048="Y",F1048,"")</f>
        <v/>
      </c>
      <c r="H1048" s="87" t="inlineStr">
        <is>
          <t>6012-3_4-KP</t>
        </is>
      </c>
      <c r="I1048" s="87" t="n"/>
      <c r="J1048" s="87" t="n"/>
      <c r="K1048" s="273" t="inlineStr">
        <is>
          <t>BaseplateSteel</t>
        </is>
      </c>
      <c r="L1048" s="273" t="inlineStr">
        <is>
          <t>Baseplate_Steel</t>
        </is>
      </c>
      <c r="M1048" s="273" t="inlineStr">
        <is>
          <t>Steel</t>
        </is>
      </c>
      <c r="N1048" t="inlineStr">
        <is>
          <t>254T</t>
        </is>
      </c>
      <c r="O1048" t="inlineStr">
        <is>
          <t>:Extended Drip Pan:</t>
        </is>
      </c>
      <c r="P1048" s="235" t="inlineStr">
        <is>
          <t>Woods_Spacer</t>
        </is>
      </c>
      <c r="Q1048" t="inlineStr">
        <is>
          <t>Woods 8SC</t>
        </is>
      </c>
      <c r="R1048" t="inlineStr">
        <is>
          <t>RTF</t>
        </is>
      </c>
      <c r="S1048" s="233" t="inlineStr">
        <is>
          <t>B102566</t>
        </is>
      </c>
      <c r="T1048" s="233" t="n">
        <v>2172</v>
      </c>
      <c r="U1048" s="233" t="inlineStr">
        <is>
          <t>Priced</t>
        </is>
      </c>
      <c r="V1048" s="273" t="inlineStr">
        <is>
          <t>LT028</t>
        </is>
      </c>
      <c r="W1048" t="n">
        <v>135</v>
      </c>
    </row>
    <row r="1049">
      <c r="B1049" t="n">
        <v>1972</v>
      </c>
      <c r="C1049">
        <f>IF(K1049 = "BaseplateSteel","Y","N")</f>
        <v/>
      </c>
      <c r="D1049">
        <f>OR(P1049 = "Woods_Sureflex", P1049 = "Falk_T10_Grid")</f>
        <v/>
      </c>
      <c r="E1049">
        <f>IF(AND(C1049="Y", D1049=TRUE),"Y","N")</f>
        <v/>
      </c>
      <c r="F1049" t="inlineStr">
        <is>
          <t>ConTab_BOM_KP_Baseplates_1972</t>
        </is>
      </c>
      <c r="G1049">
        <f>IF(E1049="Y",F1049,"")</f>
        <v/>
      </c>
      <c r="H1049" s="87" t="inlineStr">
        <is>
          <t>6012-3_4-KP</t>
        </is>
      </c>
      <c r="I1049" s="87" t="n"/>
      <c r="J1049" s="87" t="n"/>
      <c r="K1049" s="273" t="inlineStr">
        <is>
          <t>BaseplateSteel</t>
        </is>
      </c>
      <c r="L1049" s="273" t="inlineStr">
        <is>
          <t>Baseplate_Steel</t>
        </is>
      </c>
      <c r="M1049" s="273" t="inlineStr">
        <is>
          <t>Steel</t>
        </is>
      </c>
      <c r="N1049" t="inlineStr">
        <is>
          <t>256T</t>
        </is>
      </c>
      <c r="O1049" t="inlineStr">
        <is>
          <t>:Extended Drip Pan:</t>
        </is>
      </c>
      <c r="P1049" s="235" t="inlineStr">
        <is>
          <t>Woods_Spacer</t>
        </is>
      </c>
      <c r="Q1049" t="inlineStr">
        <is>
          <t>Woods 8SC</t>
        </is>
      </c>
      <c r="R1049" t="inlineStr">
        <is>
          <t>RTF</t>
        </is>
      </c>
      <c r="S1049" s="233" t="inlineStr">
        <is>
          <t>B102566</t>
        </is>
      </c>
      <c r="T1049" s="233" t="n">
        <v>2172</v>
      </c>
      <c r="U1049" s="233" t="inlineStr">
        <is>
          <t>Priced</t>
        </is>
      </c>
      <c r="V1049" s="273" t="inlineStr">
        <is>
          <t>LT028</t>
        </is>
      </c>
      <c r="W1049" t="n">
        <v>135</v>
      </c>
    </row>
    <row r="1050">
      <c r="B1050" t="n">
        <v>1973</v>
      </c>
      <c r="C1050">
        <f>IF(K1050 = "BaseplateSteel","Y","N")</f>
        <v/>
      </c>
      <c r="D1050">
        <f>OR(P1050 = "Woods_Sureflex", P1050 = "Falk_T10_Grid")</f>
        <v/>
      </c>
      <c r="E1050">
        <f>IF(AND(C1050="Y", D1050=TRUE),"Y","N")</f>
        <v/>
      </c>
      <c r="F1050" t="inlineStr">
        <is>
          <t>ConTab_BOM_KP_Baseplates_1973</t>
        </is>
      </c>
      <c r="G1050">
        <f>IF(E1050="Y",F1050,"")</f>
        <v/>
      </c>
      <c r="H1050" s="87" t="inlineStr">
        <is>
          <t>6012-3_4-KP</t>
        </is>
      </c>
      <c r="I1050" s="87" t="n"/>
      <c r="J1050" s="87" t="n"/>
      <c r="K1050" s="273" t="inlineStr">
        <is>
          <t>BaseplateSteel</t>
        </is>
      </c>
      <c r="L1050" s="273" t="inlineStr">
        <is>
          <t>Baseplate_Steel</t>
        </is>
      </c>
      <c r="M1050" s="273" t="inlineStr">
        <is>
          <t>Steel</t>
        </is>
      </c>
      <c r="N1050" t="inlineStr">
        <is>
          <t>284T</t>
        </is>
      </c>
      <c r="O1050" t="inlineStr">
        <is>
          <t>:Extended Drip Pan:</t>
        </is>
      </c>
      <c r="P1050" s="235" t="inlineStr">
        <is>
          <t>Woods_Spacer</t>
        </is>
      </c>
      <c r="Q1050" t="inlineStr">
        <is>
          <t>Woods 9SC</t>
        </is>
      </c>
      <c r="R1050" t="inlineStr">
        <is>
          <t>RTF</t>
        </is>
      </c>
      <c r="S1050" s="233" t="inlineStr">
        <is>
          <t>B102567</t>
        </is>
      </c>
      <c r="T1050" s="233" t="n">
        <v>2309</v>
      </c>
      <c r="U1050" s="233" t="inlineStr">
        <is>
          <t>Priced</t>
        </is>
      </c>
      <c r="V1050" s="273" t="inlineStr">
        <is>
          <t>LT028</t>
        </is>
      </c>
      <c r="W1050" t="n">
        <v>200</v>
      </c>
    </row>
    <row r="1051">
      <c r="B1051" t="n">
        <v>1974</v>
      </c>
      <c r="C1051">
        <f>IF(K1051 = "BaseplateSteel","Y","N")</f>
        <v/>
      </c>
      <c r="D1051">
        <f>OR(P1051 = "Woods_Sureflex", P1051 = "Falk_T10_Grid")</f>
        <v/>
      </c>
      <c r="E1051">
        <f>IF(AND(C1051="Y", D1051=TRUE),"Y","N")</f>
        <v/>
      </c>
      <c r="F1051" t="inlineStr">
        <is>
          <t>ConTab_BOM_KP_Baseplates_1974</t>
        </is>
      </c>
      <c r="G1051">
        <f>IF(E1051="Y",F1051,"")</f>
        <v/>
      </c>
      <c r="H1051" s="87" t="inlineStr">
        <is>
          <t>6012-3_4-KP</t>
        </is>
      </c>
      <c r="I1051" s="87" t="n"/>
      <c r="J1051" s="87" t="n"/>
      <c r="K1051" s="273" t="inlineStr">
        <is>
          <t>BaseplateSteel</t>
        </is>
      </c>
      <c r="L1051" s="273" t="inlineStr">
        <is>
          <t>Baseplate_Steel</t>
        </is>
      </c>
      <c r="M1051" s="273" t="inlineStr">
        <is>
          <t>Steel</t>
        </is>
      </c>
      <c r="N1051" t="inlineStr">
        <is>
          <t>286T</t>
        </is>
      </c>
      <c r="O1051" t="inlineStr">
        <is>
          <t>:Extended Drip Pan:</t>
        </is>
      </c>
      <c r="P1051" s="235" t="inlineStr">
        <is>
          <t>Woods_Spacer</t>
        </is>
      </c>
      <c r="Q1051" t="inlineStr">
        <is>
          <t>Woods 9SC</t>
        </is>
      </c>
      <c r="R1051" t="inlineStr">
        <is>
          <t>RTF</t>
        </is>
      </c>
      <c r="S1051" s="233" t="inlineStr">
        <is>
          <t>B102567</t>
        </is>
      </c>
      <c r="T1051" s="233" t="n">
        <v>2309</v>
      </c>
      <c r="U1051" s="233" t="inlineStr">
        <is>
          <t>Priced</t>
        </is>
      </c>
      <c r="V1051" s="273" t="inlineStr">
        <is>
          <t>LT028</t>
        </is>
      </c>
      <c r="W1051" t="n">
        <v>200</v>
      </c>
    </row>
    <row r="1052">
      <c r="B1052" t="n">
        <v>1975</v>
      </c>
      <c r="C1052">
        <f>IF(K1052 = "BaseplateSteel","Y","N")</f>
        <v/>
      </c>
      <c r="D1052">
        <f>OR(P1052 = "Woods_Sureflex", P1052 = "Falk_T10_Grid")</f>
        <v/>
      </c>
      <c r="E1052">
        <f>IF(AND(C1052="Y", D1052=TRUE),"Y","N")</f>
        <v/>
      </c>
      <c r="F1052" t="inlineStr">
        <is>
          <t>ConTab_BOM_KP_Baseplates_1975</t>
        </is>
      </c>
      <c r="G1052">
        <f>IF(E1052="Y",F1052,"")</f>
        <v/>
      </c>
      <c r="H1052" s="87" t="inlineStr">
        <is>
          <t>6012-3_4-KP</t>
        </is>
      </c>
      <c r="I1052" s="87" t="n"/>
      <c r="J1052" s="87" t="n"/>
      <c r="K1052" s="273" t="inlineStr">
        <is>
          <t>BaseplateSteel</t>
        </is>
      </c>
      <c r="L1052" s="273" t="inlineStr">
        <is>
          <t>Baseplate_Steel</t>
        </is>
      </c>
      <c r="M1052" s="273" t="inlineStr">
        <is>
          <t>Steel</t>
        </is>
      </c>
      <c r="N1052" t="inlineStr">
        <is>
          <t>324T</t>
        </is>
      </c>
      <c r="O1052" t="inlineStr">
        <is>
          <t>:Extended Drip Pan:</t>
        </is>
      </c>
      <c r="P1052" s="235" t="inlineStr">
        <is>
          <t>Woods_Spacer</t>
        </is>
      </c>
      <c r="Q1052" t="inlineStr">
        <is>
          <t>Woods 10SC</t>
        </is>
      </c>
      <c r="R1052" t="inlineStr">
        <is>
          <t>RTF</t>
        </is>
      </c>
      <c r="S1052" s="233" t="inlineStr">
        <is>
          <t>B102568</t>
        </is>
      </c>
      <c r="T1052" s="233" t="n">
        <v>2445</v>
      </c>
      <c r="U1052" s="233" t="inlineStr">
        <is>
          <t>Priced</t>
        </is>
      </c>
      <c r="V1052" s="273" t="inlineStr">
        <is>
          <t>LT028</t>
        </is>
      </c>
      <c r="W1052" t="n">
        <v>240</v>
      </c>
    </row>
    <row r="1053">
      <c r="B1053" t="n">
        <v>1976</v>
      </c>
      <c r="C1053">
        <f>IF(K1053 = "BaseplateSteel","Y","N")</f>
        <v/>
      </c>
      <c r="D1053">
        <f>OR(P1053 = "Woods_Sureflex", P1053 = "Falk_T10_Grid")</f>
        <v/>
      </c>
      <c r="E1053">
        <f>IF(AND(C1053="Y", D1053=TRUE),"Y","N")</f>
        <v/>
      </c>
      <c r="F1053" t="inlineStr">
        <is>
          <t>ConTab_BOM_KP_Baseplates_1976</t>
        </is>
      </c>
      <c r="G1053">
        <f>IF(E1053="Y",F1053,"")</f>
        <v/>
      </c>
      <c r="H1053" s="87" t="inlineStr">
        <is>
          <t>6012-3_4-KP</t>
        </is>
      </c>
      <c r="I1053" s="87" t="n"/>
      <c r="J1053" s="87" t="n"/>
      <c r="K1053" s="273" t="inlineStr">
        <is>
          <t>BaseplateSteel</t>
        </is>
      </c>
      <c r="L1053" s="273" t="inlineStr">
        <is>
          <t>Baseplate_Steel</t>
        </is>
      </c>
      <c r="M1053" s="273" t="inlineStr">
        <is>
          <t>Steel</t>
        </is>
      </c>
      <c r="N1053" t="inlineStr">
        <is>
          <t>326T</t>
        </is>
      </c>
      <c r="O1053" t="inlineStr">
        <is>
          <t>:Extended Drip Pan:</t>
        </is>
      </c>
      <c r="P1053" s="235" t="inlineStr">
        <is>
          <t>Woods_Spacer</t>
        </is>
      </c>
      <c r="Q1053" t="inlineStr">
        <is>
          <t>Woods 10SC</t>
        </is>
      </c>
      <c r="R1053" t="inlineStr">
        <is>
          <t>RTF</t>
        </is>
      </c>
      <c r="S1053" s="233" t="inlineStr">
        <is>
          <t>B102568</t>
        </is>
      </c>
      <c r="T1053" s="233" t="n">
        <v>2445</v>
      </c>
      <c r="U1053" s="233" t="inlineStr">
        <is>
          <t>Priced</t>
        </is>
      </c>
      <c r="V1053" s="273" t="inlineStr">
        <is>
          <t>LT028</t>
        </is>
      </c>
      <c r="W1053" t="n">
        <v>240</v>
      </c>
    </row>
    <row r="1054">
      <c r="B1054" t="n">
        <v>1977</v>
      </c>
      <c r="C1054">
        <f>IF(K1054 = "BaseplateSteel","Y","N")</f>
        <v/>
      </c>
      <c r="D1054">
        <f>OR(P1054 = "Woods_Sureflex", P1054 = "Falk_T10_Grid")</f>
        <v/>
      </c>
      <c r="E1054">
        <f>IF(AND(C1054="Y", D1054=TRUE),"Y","N")</f>
        <v/>
      </c>
      <c r="F1054" t="inlineStr">
        <is>
          <t>ConTab_BOM_KP_Baseplates_1977</t>
        </is>
      </c>
      <c r="G1054">
        <f>IF(E1054="Y",F1054,"")</f>
        <v/>
      </c>
      <c r="H1054" s="87" t="inlineStr">
        <is>
          <t>6012-3_4-KP</t>
        </is>
      </c>
      <c r="I1054" s="87" t="n"/>
      <c r="J1054" s="87" t="n"/>
      <c r="K1054" s="273" t="inlineStr">
        <is>
          <t>BaseplateSteel</t>
        </is>
      </c>
      <c r="L1054" s="273" t="inlineStr">
        <is>
          <t>Baseplate_Steel</t>
        </is>
      </c>
      <c r="M1054" s="273" t="inlineStr">
        <is>
          <t>Steel</t>
        </is>
      </c>
      <c r="N1054" t="inlineStr">
        <is>
          <t>364T</t>
        </is>
      </c>
      <c r="O1054" t="inlineStr">
        <is>
          <t>:Extended Drip Pan:</t>
        </is>
      </c>
      <c r="P1054" s="235" t="inlineStr">
        <is>
          <t>Woods_Spacer</t>
        </is>
      </c>
      <c r="Q1054" t="inlineStr">
        <is>
          <t>Woods 11SC</t>
        </is>
      </c>
      <c r="R1054" t="inlineStr">
        <is>
          <t>RTF</t>
        </is>
      </c>
      <c r="S1054" s="233" t="inlineStr">
        <is>
          <t>B102569</t>
        </is>
      </c>
      <c r="T1054" s="233" t="n">
        <v>2580</v>
      </c>
      <c r="U1054" s="233" t="inlineStr">
        <is>
          <t>Priced</t>
        </is>
      </c>
      <c r="V1054" s="273" t="inlineStr">
        <is>
          <t>LT028</t>
        </is>
      </c>
      <c r="W1054" t="n">
        <v>265</v>
      </c>
    </row>
    <row r="1055">
      <c r="B1055" t="n">
        <v>1978</v>
      </c>
      <c r="C1055">
        <f>IF(K1055 = "BaseplateSteel","Y","N")</f>
        <v/>
      </c>
      <c r="D1055">
        <f>OR(P1055 = "Woods_Sureflex", P1055 = "Falk_T10_Grid")</f>
        <v/>
      </c>
      <c r="E1055">
        <f>IF(AND(C1055="Y", D1055=TRUE),"Y","N")</f>
        <v/>
      </c>
      <c r="F1055" t="inlineStr">
        <is>
          <t>ConTab_BOM_KP_Baseplates_1978</t>
        </is>
      </c>
      <c r="G1055">
        <f>IF(E1055="Y",F1055,"")</f>
        <v/>
      </c>
      <c r="H1055" s="87" t="inlineStr">
        <is>
          <t>6012-3_4-KP</t>
        </is>
      </c>
      <c r="I1055" s="87" t="n"/>
      <c r="J1055" s="87" t="n"/>
      <c r="K1055" s="273" t="inlineStr">
        <is>
          <t>BaseplateSteel</t>
        </is>
      </c>
      <c r="L1055" s="273" t="inlineStr">
        <is>
          <t>Baseplate_Steel</t>
        </is>
      </c>
      <c r="M1055" s="273" t="inlineStr">
        <is>
          <t>Steel</t>
        </is>
      </c>
      <c r="N1055" t="inlineStr">
        <is>
          <t>365T</t>
        </is>
      </c>
      <c r="O1055" t="inlineStr">
        <is>
          <t>:Extended Drip Pan:</t>
        </is>
      </c>
      <c r="P1055" s="235" t="inlineStr">
        <is>
          <t>Woods_Spacer</t>
        </is>
      </c>
      <c r="Q1055" t="inlineStr">
        <is>
          <t>Woods 11SC</t>
        </is>
      </c>
      <c r="R1055" t="inlineStr">
        <is>
          <t>RTF</t>
        </is>
      </c>
      <c r="S1055" s="233" t="inlineStr">
        <is>
          <t>B102569</t>
        </is>
      </c>
      <c r="T1055" s="233" t="n">
        <v>2580</v>
      </c>
      <c r="U1055" s="233" t="inlineStr">
        <is>
          <t>Priced</t>
        </is>
      </c>
      <c r="V1055" s="273" t="inlineStr">
        <is>
          <t>LT028</t>
        </is>
      </c>
      <c r="W1055" t="n">
        <v>265</v>
      </c>
    </row>
    <row r="1056">
      <c r="B1056" t="n">
        <v>1979</v>
      </c>
      <c r="C1056">
        <f>IF(K1056 = "BaseplateSteel","Y","N")</f>
        <v/>
      </c>
      <c r="D1056">
        <f>OR(P1056 = "Woods_Sureflex", P1056 = "Falk_T10_Grid")</f>
        <v/>
      </c>
      <c r="E1056">
        <f>IF(AND(C1056="Y", D1056=TRUE),"Y","N")</f>
        <v/>
      </c>
      <c r="F1056" t="inlineStr">
        <is>
          <t>ConTab_BOM_KP_Baseplates_1979</t>
        </is>
      </c>
      <c r="G1056">
        <f>IF(E1056="Y",F1056,"")</f>
        <v/>
      </c>
      <c r="H1056" s="87" t="inlineStr">
        <is>
          <t>6012-3_4-KP</t>
        </is>
      </c>
      <c r="I1056" s="87" t="n"/>
      <c r="J1056" s="87" t="n"/>
      <c r="K1056" s="273" t="inlineStr">
        <is>
          <t>BaseplateSteel</t>
        </is>
      </c>
      <c r="L1056" s="273" t="inlineStr">
        <is>
          <t>Baseplate_Steel</t>
        </is>
      </c>
      <c r="M1056" s="273" t="inlineStr">
        <is>
          <t>Steel</t>
        </is>
      </c>
      <c r="N1056" t="inlineStr">
        <is>
          <t>404T</t>
        </is>
      </c>
      <c r="O1056" t="inlineStr">
        <is>
          <t>:Extended Drip Pan:</t>
        </is>
      </c>
      <c r="P1056" s="235" t="inlineStr">
        <is>
          <t>Woods_Spacer</t>
        </is>
      </c>
      <c r="Q1056" t="inlineStr">
        <is>
          <t>Woods 11SC</t>
        </is>
      </c>
      <c r="R1056" t="inlineStr">
        <is>
          <t>RTF</t>
        </is>
      </c>
      <c r="S1056" s="233" t="inlineStr">
        <is>
          <t>B102570</t>
        </is>
      </c>
      <c r="T1056" s="233" t="n">
        <v>3060</v>
      </c>
      <c r="U1056" s="233" t="inlineStr">
        <is>
          <t>Priced</t>
        </is>
      </c>
      <c r="V1056" s="273" t="inlineStr">
        <is>
          <t>LT028</t>
        </is>
      </c>
      <c r="W1056" t="n">
        <v>310</v>
      </c>
    </row>
    <row r="1057">
      <c r="B1057" t="n">
        <v>1980</v>
      </c>
      <c r="C1057">
        <f>IF(K1057 = "BaseplateSteel","Y","N")</f>
        <v/>
      </c>
      <c r="D1057">
        <f>OR(P1057 = "Woods_Sureflex", P1057 = "Falk_T10_Grid")</f>
        <v/>
      </c>
      <c r="E1057">
        <f>IF(AND(C1057="Y", D1057=TRUE),"Y","N")</f>
        <v/>
      </c>
      <c r="F1057" t="inlineStr">
        <is>
          <t>ConTab_BOM_KP_Baseplates_1980</t>
        </is>
      </c>
      <c r="G1057">
        <f>IF(E1057="Y",F1057,"")</f>
        <v/>
      </c>
      <c r="H1057" s="87" t="inlineStr">
        <is>
          <t>6012-3_4-KP</t>
        </is>
      </c>
      <c r="I1057" s="87" t="n"/>
      <c r="J1057" s="87" t="n"/>
      <c r="K1057" s="273" t="inlineStr">
        <is>
          <t>BaseplateSteel</t>
        </is>
      </c>
      <c r="L1057" s="273" t="inlineStr">
        <is>
          <t>Baseplate_Steel</t>
        </is>
      </c>
      <c r="M1057" s="273" t="inlineStr">
        <is>
          <t>Steel</t>
        </is>
      </c>
      <c r="N1057" t="inlineStr">
        <is>
          <t>405T</t>
        </is>
      </c>
      <c r="O1057" t="inlineStr">
        <is>
          <t>:Extended Drip Pan:</t>
        </is>
      </c>
      <c r="P1057" s="235" t="inlineStr">
        <is>
          <t>Woods_Spacer</t>
        </is>
      </c>
      <c r="Q1057" t="inlineStr">
        <is>
          <t>Woods 11SC</t>
        </is>
      </c>
      <c r="R1057" t="inlineStr">
        <is>
          <t>RTF</t>
        </is>
      </c>
      <c r="S1057" s="233" t="inlineStr">
        <is>
          <t>B102570</t>
        </is>
      </c>
      <c r="T1057" s="233" t="n">
        <v>3060</v>
      </c>
      <c r="U1057" s="233" t="inlineStr">
        <is>
          <t>Priced</t>
        </is>
      </c>
      <c r="V1057" s="273" t="inlineStr">
        <is>
          <t>LT028</t>
        </is>
      </c>
      <c r="W1057" t="n">
        <v>310</v>
      </c>
    </row>
    <row r="1058">
      <c r="B1058" t="n">
        <v>1981</v>
      </c>
      <c r="C1058">
        <f>IF(K1058 = "BaseplateSteel","Y","N")</f>
        <v/>
      </c>
      <c r="D1058">
        <f>OR(P1058 = "Woods_Sureflex", P1058 = "Falk_T10_Grid")</f>
        <v/>
      </c>
      <c r="E1058">
        <f>IF(AND(C1058="Y", D1058=TRUE),"Y","N")</f>
        <v/>
      </c>
      <c r="F1058" t="inlineStr">
        <is>
          <t>ConTab_BOM_KP_Baseplates_1981</t>
        </is>
      </c>
      <c r="G1058">
        <f>IF(E1058="Y",F1058,"")</f>
        <v/>
      </c>
      <c r="H1058" s="87" t="inlineStr">
        <is>
          <t>6012-3_4-KP</t>
        </is>
      </c>
      <c r="I1058" s="87" t="n"/>
      <c r="J1058" s="87" t="n"/>
      <c r="K1058" s="273" t="inlineStr">
        <is>
          <t>BaseplateSteel</t>
        </is>
      </c>
      <c r="L1058" s="273" t="inlineStr">
        <is>
          <t>Baseplate_Steel</t>
        </is>
      </c>
      <c r="M1058" s="273" t="inlineStr">
        <is>
          <t>Steel</t>
        </is>
      </c>
      <c r="N1058" t="inlineStr">
        <is>
          <t>254T</t>
        </is>
      </c>
      <c r="O1058" t="inlineStr">
        <is>
          <t>:Extended Drip Pan:</t>
        </is>
      </c>
      <c r="P1058" s="235" t="inlineStr">
        <is>
          <t>Falk_Spacer</t>
        </is>
      </c>
      <c r="Q1058" t="inlineStr">
        <is>
          <t>Falk 1040T31</t>
        </is>
      </c>
      <c r="R1058" t="inlineStr">
        <is>
          <t>RTF</t>
        </is>
      </c>
      <c r="S1058" s="233" t="inlineStr">
        <is>
          <t>B102571</t>
        </is>
      </c>
      <c r="T1058" s="233" t="n">
        <v>2172</v>
      </c>
      <c r="U1058" s="233" t="inlineStr">
        <is>
          <t>Priced</t>
        </is>
      </c>
      <c r="V1058" s="273" t="inlineStr">
        <is>
          <t>LT028</t>
        </is>
      </c>
      <c r="W1058" t="n">
        <v>135</v>
      </c>
    </row>
    <row r="1059">
      <c r="B1059" t="n">
        <v>1982</v>
      </c>
      <c r="C1059">
        <f>IF(K1059 = "BaseplateSteel","Y","N")</f>
        <v/>
      </c>
      <c r="D1059">
        <f>OR(P1059 = "Woods_Sureflex", P1059 = "Falk_T10_Grid")</f>
        <v/>
      </c>
      <c r="E1059">
        <f>IF(AND(C1059="Y", D1059=TRUE),"Y","N")</f>
        <v/>
      </c>
      <c r="F1059" t="inlineStr">
        <is>
          <t>ConTab_BOM_KP_Baseplates_1982</t>
        </is>
      </c>
      <c r="G1059">
        <f>IF(E1059="Y",F1059,"")</f>
        <v/>
      </c>
      <c r="H1059" s="87" t="inlineStr">
        <is>
          <t>6012-3_4-KP</t>
        </is>
      </c>
      <c r="I1059" s="87" t="n"/>
      <c r="J1059" s="87" t="n"/>
      <c r="K1059" s="273" t="inlineStr">
        <is>
          <t>BaseplateSteel</t>
        </is>
      </c>
      <c r="L1059" s="273" t="inlineStr">
        <is>
          <t>Baseplate_Steel</t>
        </is>
      </c>
      <c r="M1059" s="273" t="inlineStr">
        <is>
          <t>Steel</t>
        </is>
      </c>
      <c r="N1059" t="inlineStr">
        <is>
          <t>256T</t>
        </is>
      </c>
      <c r="O1059" t="inlineStr">
        <is>
          <t>:Extended Drip Pan:</t>
        </is>
      </c>
      <c r="P1059" s="235" t="inlineStr">
        <is>
          <t>Falk_Spacer</t>
        </is>
      </c>
      <c r="Q1059" t="inlineStr">
        <is>
          <t>Falk 1040T31</t>
        </is>
      </c>
      <c r="R1059" t="inlineStr">
        <is>
          <t>RTF</t>
        </is>
      </c>
      <c r="S1059" s="233" t="inlineStr">
        <is>
          <t>B102571</t>
        </is>
      </c>
      <c r="T1059" s="233" t="n">
        <v>2172</v>
      </c>
      <c r="U1059" s="233" t="inlineStr">
        <is>
          <t>Priced</t>
        </is>
      </c>
      <c r="V1059" s="273" t="inlineStr">
        <is>
          <t>LT028</t>
        </is>
      </c>
      <c r="W1059" t="n">
        <v>135</v>
      </c>
    </row>
    <row r="1060">
      <c r="B1060" t="n">
        <v>1983</v>
      </c>
      <c r="C1060">
        <f>IF(K1060 = "BaseplateSteel","Y","N")</f>
        <v/>
      </c>
      <c r="D1060">
        <f>OR(P1060 = "Woods_Sureflex", P1060 = "Falk_T10_Grid")</f>
        <v/>
      </c>
      <c r="E1060">
        <f>IF(AND(C1060="Y", D1060=TRUE),"Y","N")</f>
        <v/>
      </c>
      <c r="F1060" t="inlineStr">
        <is>
          <t>ConTab_BOM_KP_Baseplates_1983</t>
        </is>
      </c>
      <c r="G1060">
        <f>IF(E1060="Y",F1060,"")</f>
        <v/>
      </c>
      <c r="H1060" s="87" t="inlineStr">
        <is>
          <t>6012-3_4-KP</t>
        </is>
      </c>
      <c r="I1060" s="87" t="n"/>
      <c r="J1060" s="87" t="n"/>
      <c r="K1060" s="273" t="inlineStr">
        <is>
          <t>BaseplateSteel</t>
        </is>
      </c>
      <c r="L1060" s="273" t="inlineStr">
        <is>
          <t>Baseplate_Steel</t>
        </is>
      </c>
      <c r="M1060" s="273" t="inlineStr">
        <is>
          <t>Steel</t>
        </is>
      </c>
      <c r="N1060" t="inlineStr">
        <is>
          <t>284T</t>
        </is>
      </c>
      <c r="O1060" t="inlineStr">
        <is>
          <t>:Extended Drip Pan:</t>
        </is>
      </c>
      <c r="P1060" s="235" t="inlineStr">
        <is>
          <t>Falk_Spacer</t>
        </is>
      </c>
      <c r="Q1060" t="inlineStr">
        <is>
          <t>Falk 1050T31</t>
        </is>
      </c>
      <c r="R1060" t="inlineStr">
        <is>
          <t>RTF</t>
        </is>
      </c>
      <c r="S1060" s="233" t="inlineStr">
        <is>
          <t>B102572</t>
        </is>
      </c>
      <c r="T1060" s="233" t="n">
        <v>2309</v>
      </c>
      <c r="U1060" s="233" t="inlineStr">
        <is>
          <t>Priced</t>
        </is>
      </c>
      <c r="V1060" s="273" t="inlineStr">
        <is>
          <t>LT028</t>
        </is>
      </c>
      <c r="W1060" t="n">
        <v>200</v>
      </c>
    </row>
    <row r="1061">
      <c r="B1061" t="n">
        <v>1984</v>
      </c>
      <c r="C1061">
        <f>IF(K1061 = "BaseplateSteel","Y","N")</f>
        <v/>
      </c>
      <c r="D1061">
        <f>OR(P1061 = "Woods_Sureflex", P1061 = "Falk_T10_Grid")</f>
        <v/>
      </c>
      <c r="E1061">
        <f>IF(AND(C1061="Y", D1061=TRUE),"Y","N")</f>
        <v/>
      </c>
      <c r="F1061" t="inlineStr">
        <is>
          <t>ConTab_BOM_KP_Baseplates_1984</t>
        </is>
      </c>
      <c r="G1061">
        <f>IF(E1061="Y",F1061,"")</f>
        <v/>
      </c>
      <c r="H1061" s="87" t="inlineStr">
        <is>
          <t>6012-3_4-KP</t>
        </is>
      </c>
      <c r="I1061" s="87" t="n"/>
      <c r="J1061" s="87" t="n"/>
      <c r="K1061" s="273" t="inlineStr">
        <is>
          <t>BaseplateSteel</t>
        </is>
      </c>
      <c r="L1061" s="273" t="inlineStr">
        <is>
          <t>Baseplate_Steel</t>
        </is>
      </c>
      <c r="M1061" s="273" t="inlineStr">
        <is>
          <t>Steel</t>
        </is>
      </c>
      <c r="N1061" t="inlineStr">
        <is>
          <t>286T</t>
        </is>
      </c>
      <c r="O1061" t="inlineStr">
        <is>
          <t>:Extended Drip Pan:</t>
        </is>
      </c>
      <c r="P1061" s="235" t="inlineStr">
        <is>
          <t>Falk_Spacer</t>
        </is>
      </c>
      <c r="Q1061" t="inlineStr">
        <is>
          <t>Falk 1050T31</t>
        </is>
      </c>
      <c r="R1061" t="inlineStr">
        <is>
          <t>RTF</t>
        </is>
      </c>
      <c r="S1061" s="233" t="inlineStr">
        <is>
          <t>B102572</t>
        </is>
      </c>
      <c r="T1061" s="233" t="n">
        <v>2309</v>
      </c>
      <c r="U1061" s="233" t="inlineStr">
        <is>
          <t>Priced</t>
        </is>
      </c>
      <c r="V1061" s="273" t="inlineStr">
        <is>
          <t>LT028</t>
        </is>
      </c>
      <c r="W1061" t="n">
        <v>200</v>
      </c>
    </row>
    <row r="1062">
      <c r="B1062" t="n">
        <v>1985</v>
      </c>
      <c r="C1062">
        <f>IF(K1062 = "BaseplateSteel","Y","N")</f>
        <v/>
      </c>
      <c r="D1062">
        <f>OR(P1062 = "Woods_Sureflex", P1062 = "Falk_T10_Grid")</f>
        <v/>
      </c>
      <c r="E1062">
        <f>IF(AND(C1062="Y", D1062=TRUE),"Y","N")</f>
        <v/>
      </c>
      <c r="F1062" t="inlineStr">
        <is>
          <t>ConTab_BOM_KP_Baseplates_1985</t>
        </is>
      </c>
      <c r="G1062">
        <f>IF(E1062="Y",F1062,"")</f>
        <v/>
      </c>
      <c r="H1062" s="87" t="inlineStr">
        <is>
          <t>6012-3_4-KP</t>
        </is>
      </c>
      <c r="I1062" s="87" t="n"/>
      <c r="J1062" s="87" t="n"/>
      <c r="K1062" s="273" t="inlineStr">
        <is>
          <t>BaseplateSteel</t>
        </is>
      </c>
      <c r="L1062" s="273" t="inlineStr">
        <is>
          <t>Baseplate_Steel</t>
        </is>
      </c>
      <c r="M1062" s="273" t="inlineStr">
        <is>
          <t>Steel</t>
        </is>
      </c>
      <c r="N1062" t="inlineStr">
        <is>
          <t>324T</t>
        </is>
      </c>
      <c r="O1062" t="inlineStr">
        <is>
          <t>:Extended Drip Pan:</t>
        </is>
      </c>
      <c r="P1062" s="235" t="inlineStr">
        <is>
          <t>Falk_Spacer</t>
        </is>
      </c>
      <c r="Q1062" t="inlineStr">
        <is>
          <t>Falk 1060T31</t>
        </is>
      </c>
      <c r="R1062" t="inlineStr">
        <is>
          <t>RTF</t>
        </is>
      </c>
      <c r="S1062" s="233" t="inlineStr">
        <is>
          <t>B102573</t>
        </is>
      </c>
      <c r="T1062" s="233" t="n">
        <v>2445</v>
      </c>
      <c r="U1062" s="233" t="inlineStr">
        <is>
          <t>Priced</t>
        </is>
      </c>
      <c r="V1062" s="273" t="inlineStr">
        <is>
          <t>LT028</t>
        </is>
      </c>
      <c r="W1062" t="n">
        <v>240</v>
      </c>
    </row>
    <row r="1063">
      <c r="B1063" t="n">
        <v>1986</v>
      </c>
      <c r="C1063">
        <f>IF(K1063 = "BaseplateSteel","Y","N")</f>
        <v/>
      </c>
      <c r="D1063">
        <f>OR(P1063 = "Woods_Sureflex", P1063 = "Falk_T10_Grid")</f>
        <v/>
      </c>
      <c r="E1063">
        <f>IF(AND(C1063="Y", D1063=TRUE),"Y","N")</f>
        <v/>
      </c>
      <c r="F1063" t="inlineStr">
        <is>
          <t>ConTab_BOM_KP_Baseplates_1986</t>
        </is>
      </c>
      <c r="G1063">
        <f>IF(E1063="Y",F1063,"")</f>
        <v/>
      </c>
      <c r="H1063" s="87" t="inlineStr">
        <is>
          <t>6012-3_4-KP</t>
        </is>
      </c>
      <c r="I1063" s="87" t="n"/>
      <c r="J1063" s="87" t="n"/>
      <c r="K1063" s="273" t="inlineStr">
        <is>
          <t>BaseplateSteel</t>
        </is>
      </c>
      <c r="L1063" s="273" t="inlineStr">
        <is>
          <t>Baseplate_Steel</t>
        </is>
      </c>
      <c r="M1063" s="273" t="inlineStr">
        <is>
          <t>Steel</t>
        </is>
      </c>
      <c r="N1063" t="inlineStr">
        <is>
          <t>326T</t>
        </is>
      </c>
      <c r="O1063" t="inlineStr">
        <is>
          <t>:Extended Drip Pan:</t>
        </is>
      </c>
      <c r="P1063" s="235" t="inlineStr">
        <is>
          <t>Falk_Spacer</t>
        </is>
      </c>
      <c r="Q1063" t="inlineStr">
        <is>
          <t>Falk 1060T31</t>
        </is>
      </c>
      <c r="R1063" t="inlineStr">
        <is>
          <t>RTF</t>
        </is>
      </c>
      <c r="S1063" s="233" t="inlineStr">
        <is>
          <t>B102573</t>
        </is>
      </c>
      <c r="T1063" s="233" t="n">
        <v>2445</v>
      </c>
      <c r="U1063" s="233" t="inlineStr">
        <is>
          <t>Priced</t>
        </is>
      </c>
      <c r="V1063" s="273" t="inlineStr">
        <is>
          <t>LT028</t>
        </is>
      </c>
      <c r="W1063" t="n">
        <v>240</v>
      </c>
    </row>
    <row r="1064">
      <c r="B1064" t="n">
        <v>1987</v>
      </c>
      <c r="C1064">
        <f>IF(K1064 = "BaseplateSteel","Y","N")</f>
        <v/>
      </c>
      <c r="D1064">
        <f>OR(P1064 = "Woods_Sureflex", P1064 = "Falk_T10_Grid")</f>
        <v/>
      </c>
      <c r="E1064">
        <f>IF(AND(C1064="Y", D1064=TRUE),"Y","N")</f>
        <v/>
      </c>
      <c r="F1064" t="inlineStr">
        <is>
          <t>ConTab_BOM_KP_Baseplates_1987</t>
        </is>
      </c>
      <c r="G1064">
        <f>IF(E1064="Y",F1064,"")</f>
        <v/>
      </c>
      <c r="H1064" s="87" t="inlineStr">
        <is>
          <t>6012-3_4-KP</t>
        </is>
      </c>
      <c r="I1064" s="87" t="n"/>
      <c r="J1064" s="87" t="n"/>
      <c r="K1064" s="273" t="inlineStr">
        <is>
          <t>BaseplateSteel</t>
        </is>
      </c>
      <c r="L1064" s="273" t="inlineStr">
        <is>
          <t>Baseplate_Steel</t>
        </is>
      </c>
      <c r="M1064" s="273" t="inlineStr">
        <is>
          <t>Steel</t>
        </is>
      </c>
      <c r="N1064" t="inlineStr">
        <is>
          <t>364T</t>
        </is>
      </c>
      <c r="O1064" t="inlineStr">
        <is>
          <t>:Extended Drip Pan:</t>
        </is>
      </c>
      <c r="P1064" s="235" t="inlineStr">
        <is>
          <t>Falk_Spacer</t>
        </is>
      </c>
      <c r="Q1064" t="inlineStr">
        <is>
          <t>Falk 1070T31</t>
        </is>
      </c>
      <c r="R1064" t="inlineStr">
        <is>
          <t>RTF</t>
        </is>
      </c>
      <c r="S1064" s="233" t="inlineStr">
        <is>
          <t>B102574</t>
        </is>
      </c>
      <c r="T1064" s="233" t="n">
        <v>2580</v>
      </c>
      <c r="U1064" s="233" t="inlineStr">
        <is>
          <t>Priced</t>
        </is>
      </c>
      <c r="V1064" s="273" t="inlineStr">
        <is>
          <t>LT028</t>
        </is>
      </c>
      <c r="W1064" t="n">
        <v>265</v>
      </c>
    </row>
    <row r="1065">
      <c r="B1065" t="n">
        <v>1988</v>
      </c>
      <c r="C1065">
        <f>IF(K1065 = "BaseplateSteel","Y","N")</f>
        <v/>
      </c>
      <c r="D1065">
        <f>OR(P1065 = "Woods_Sureflex", P1065 = "Falk_T10_Grid")</f>
        <v/>
      </c>
      <c r="E1065">
        <f>IF(AND(C1065="Y", D1065=TRUE),"Y","N")</f>
        <v/>
      </c>
      <c r="F1065" t="inlineStr">
        <is>
          <t>ConTab_BOM_KP_Baseplates_1988</t>
        </is>
      </c>
      <c r="G1065">
        <f>IF(E1065="Y",F1065,"")</f>
        <v/>
      </c>
      <c r="H1065" s="87" t="inlineStr">
        <is>
          <t>6012-3_4-KP</t>
        </is>
      </c>
      <c r="I1065" s="87" t="n"/>
      <c r="J1065" s="87" t="n"/>
      <c r="K1065" s="273" t="inlineStr">
        <is>
          <t>BaseplateSteel</t>
        </is>
      </c>
      <c r="L1065" s="273" t="inlineStr">
        <is>
          <t>Baseplate_Steel</t>
        </is>
      </c>
      <c r="M1065" s="273" t="inlineStr">
        <is>
          <t>Steel</t>
        </is>
      </c>
      <c r="N1065" t="inlineStr">
        <is>
          <t>365T</t>
        </is>
      </c>
      <c r="O1065" t="inlineStr">
        <is>
          <t>:Extended Drip Pan:</t>
        </is>
      </c>
      <c r="P1065" s="235" t="inlineStr">
        <is>
          <t>Falk_Spacer</t>
        </is>
      </c>
      <c r="Q1065" t="inlineStr">
        <is>
          <t>Falk 1070T31</t>
        </is>
      </c>
      <c r="R1065" t="inlineStr">
        <is>
          <t>RTF</t>
        </is>
      </c>
      <c r="S1065" s="233" t="inlineStr">
        <is>
          <t>B102574</t>
        </is>
      </c>
      <c r="T1065" s="233" t="n">
        <v>2580</v>
      </c>
      <c r="U1065" s="233" t="inlineStr">
        <is>
          <t>Priced</t>
        </is>
      </c>
      <c r="V1065" s="273" t="inlineStr">
        <is>
          <t>LT028</t>
        </is>
      </c>
      <c r="W1065" t="n">
        <v>265</v>
      </c>
    </row>
    <row r="1066">
      <c r="B1066" t="n">
        <v>1989</v>
      </c>
      <c r="C1066">
        <f>IF(K1066 = "BaseplateSteel","Y","N")</f>
        <v/>
      </c>
      <c r="D1066">
        <f>OR(P1066 = "Woods_Sureflex", P1066 = "Falk_T10_Grid")</f>
        <v/>
      </c>
      <c r="E1066">
        <f>IF(AND(C1066="Y", D1066=TRUE),"Y","N")</f>
        <v/>
      </c>
      <c r="F1066" t="inlineStr">
        <is>
          <t>ConTab_BOM_KP_Baseplates_1989</t>
        </is>
      </c>
      <c r="G1066">
        <f>IF(E1066="Y",F1066,"")</f>
        <v/>
      </c>
      <c r="H1066" s="87" t="inlineStr">
        <is>
          <t>6012-3_4-KP</t>
        </is>
      </c>
      <c r="I1066" s="87" t="n"/>
      <c r="J1066" s="87" t="n"/>
      <c r="K1066" s="273" t="inlineStr">
        <is>
          <t>BaseplateSteel</t>
        </is>
      </c>
      <c r="L1066" s="273" t="inlineStr">
        <is>
          <t>Baseplate_Steel</t>
        </is>
      </c>
      <c r="M1066" s="273" t="inlineStr">
        <is>
          <t>Steel</t>
        </is>
      </c>
      <c r="N1066" t="inlineStr">
        <is>
          <t>364TS</t>
        </is>
      </c>
      <c r="O1066" t="inlineStr">
        <is>
          <t>:Extended Drip Pan:</t>
        </is>
      </c>
      <c r="P1066" s="235" t="inlineStr">
        <is>
          <t>Falk_Spacer</t>
        </is>
      </c>
      <c r="Q1066" t="inlineStr">
        <is>
          <t>Falk 1050T31</t>
        </is>
      </c>
      <c r="R1066" t="inlineStr">
        <is>
          <t>RTF</t>
        </is>
      </c>
      <c r="S1066" s="233" t="inlineStr">
        <is>
          <t>B102575</t>
        </is>
      </c>
      <c r="T1066" s="233" t="n">
        <v>2515</v>
      </c>
      <c r="U1066" s="233" t="inlineStr">
        <is>
          <t>Priced</t>
        </is>
      </c>
      <c r="V1066" s="273" t="inlineStr">
        <is>
          <t>LT028</t>
        </is>
      </c>
      <c r="W1066" t="n">
        <v>265</v>
      </c>
    </row>
    <row r="1067">
      <c r="B1067" t="n">
        <v>1990</v>
      </c>
      <c r="C1067">
        <f>IF(K1067 = "BaseplateSteel","Y","N")</f>
        <v/>
      </c>
      <c r="D1067">
        <f>OR(P1067 = "Woods_Sureflex", P1067 = "Falk_T10_Grid")</f>
        <v/>
      </c>
      <c r="E1067">
        <f>IF(AND(C1067="Y", D1067=TRUE),"Y","N")</f>
        <v/>
      </c>
      <c r="F1067" t="inlineStr">
        <is>
          <t>ConTab_BOM_KP_Baseplates_1990</t>
        </is>
      </c>
      <c r="G1067">
        <f>IF(E1067="Y",F1067,"")</f>
        <v/>
      </c>
      <c r="H1067" s="87" t="inlineStr">
        <is>
          <t>6012-3_4-KP</t>
        </is>
      </c>
      <c r="I1067" s="87" t="n"/>
      <c r="J1067" s="87" t="n"/>
      <c r="K1067" s="273" t="inlineStr">
        <is>
          <t>BaseplateSteel</t>
        </is>
      </c>
      <c r="L1067" s="273" t="inlineStr">
        <is>
          <t>Baseplate_Steel</t>
        </is>
      </c>
      <c r="M1067" s="273" t="inlineStr">
        <is>
          <t>Steel</t>
        </is>
      </c>
      <c r="N1067" t="inlineStr">
        <is>
          <t>365TS</t>
        </is>
      </c>
      <c r="O1067" t="inlineStr">
        <is>
          <t>:Extended Drip Pan:</t>
        </is>
      </c>
      <c r="P1067" s="235" t="inlineStr">
        <is>
          <t>Falk_Spacer</t>
        </is>
      </c>
      <c r="Q1067" t="inlineStr">
        <is>
          <t>Falk 1050T31</t>
        </is>
      </c>
      <c r="R1067" t="inlineStr">
        <is>
          <t>RTF</t>
        </is>
      </c>
      <c r="S1067" s="233" t="inlineStr">
        <is>
          <t>B102575</t>
        </is>
      </c>
      <c r="T1067" s="233" t="n">
        <v>2515</v>
      </c>
      <c r="U1067" s="233" t="inlineStr">
        <is>
          <t>Priced</t>
        </is>
      </c>
      <c r="V1067" s="273" t="inlineStr">
        <is>
          <t>LT028</t>
        </is>
      </c>
      <c r="W1067" t="n">
        <v>265</v>
      </c>
    </row>
    <row r="1068">
      <c r="B1068" t="n">
        <v>1991</v>
      </c>
      <c r="C1068">
        <f>IF(K1068 = "BaseplateSteel","Y","N")</f>
        <v/>
      </c>
      <c r="D1068">
        <f>OR(P1068 = "Woods_Sureflex", P1068 = "Falk_T10_Grid")</f>
        <v/>
      </c>
      <c r="E1068">
        <f>IF(AND(C1068="Y", D1068=TRUE),"Y","N")</f>
        <v/>
      </c>
      <c r="F1068" t="inlineStr">
        <is>
          <t>ConTab_BOM_KP_Baseplates_1991</t>
        </is>
      </c>
      <c r="G1068">
        <f>IF(E1068="Y",F1068,"")</f>
        <v/>
      </c>
      <c r="H1068" s="87" t="inlineStr">
        <is>
          <t>6012-3_4-KP</t>
        </is>
      </c>
      <c r="I1068" s="87" t="n"/>
      <c r="J1068" s="87" t="n"/>
      <c r="K1068" s="273" t="inlineStr">
        <is>
          <t>BaseplateSteel</t>
        </is>
      </c>
      <c r="L1068" s="273" t="inlineStr">
        <is>
          <t>Baseplate_Steel</t>
        </is>
      </c>
      <c r="M1068" s="273" t="inlineStr">
        <is>
          <t>Steel</t>
        </is>
      </c>
      <c r="N1068" t="inlineStr">
        <is>
          <t>404T</t>
        </is>
      </c>
      <c r="O1068" t="inlineStr">
        <is>
          <t>:Extended Drip Pan:</t>
        </is>
      </c>
      <c r="P1068" s="235" t="inlineStr">
        <is>
          <t>Falk_Spacer</t>
        </is>
      </c>
      <c r="Q1068" t="inlineStr">
        <is>
          <t>Falk 1080T31</t>
        </is>
      </c>
      <c r="R1068" t="inlineStr">
        <is>
          <t>RTF</t>
        </is>
      </c>
      <c r="S1068" s="233" t="inlineStr">
        <is>
          <t>B102576</t>
        </is>
      </c>
      <c r="T1068" s="233" t="n">
        <v>3060</v>
      </c>
      <c r="U1068" s="233" t="inlineStr">
        <is>
          <t>Priced</t>
        </is>
      </c>
      <c r="V1068" s="273" t="inlineStr">
        <is>
          <t>LT028</t>
        </is>
      </c>
      <c r="W1068" t="n">
        <v>310</v>
      </c>
    </row>
    <row r="1069">
      <c r="B1069" t="n">
        <v>1992</v>
      </c>
      <c r="C1069">
        <f>IF(K1069 = "BaseplateSteel","Y","N")</f>
        <v/>
      </c>
      <c r="D1069">
        <f>OR(P1069 = "Woods_Sureflex", P1069 = "Falk_T10_Grid")</f>
        <v/>
      </c>
      <c r="E1069">
        <f>IF(AND(C1069="Y", D1069=TRUE),"Y","N")</f>
        <v/>
      </c>
      <c r="F1069" t="inlineStr">
        <is>
          <t>ConTab_BOM_KP_Baseplates_1992</t>
        </is>
      </c>
      <c r="G1069">
        <f>IF(E1069="Y",F1069,"")</f>
        <v/>
      </c>
      <c r="H1069" s="87" t="inlineStr">
        <is>
          <t>6012-3_4-KP</t>
        </is>
      </c>
      <c r="I1069" s="87" t="n"/>
      <c r="J1069" s="87" t="n"/>
      <c r="K1069" s="273" t="inlineStr">
        <is>
          <t>BaseplateSteel</t>
        </is>
      </c>
      <c r="L1069" s="273" t="inlineStr">
        <is>
          <t>Baseplate_Steel</t>
        </is>
      </c>
      <c r="M1069" s="273" t="inlineStr">
        <is>
          <t>Steel</t>
        </is>
      </c>
      <c r="N1069" t="inlineStr">
        <is>
          <t>405T</t>
        </is>
      </c>
      <c r="O1069" t="inlineStr">
        <is>
          <t>:Extended Drip Pan:</t>
        </is>
      </c>
      <c r="P1069" s="235" t="inlineStr">
        <is>
          <t>Falk_Spacer</t>
        </is>
      </c>
      <c r="Q1069" t="inlineStr">
        <is>
          <t>Falk 1080T31</t>
        </is>
      </c>
      <c r="R1069" t="inlineStr">
        <is>
          <t>RTF</t>
        </is>
      </c>
      <c r="S1069" s="233" t="inlineStr">
        <is>
          <t>B102576</t>
        </is>
      </c>
      <c r="T1069" s="233" t="n">
        <v>3060</v>
      </c>
      <c r="U1069" s="233" t="inlineStr">
        <is>
          <t>Priced</t>
        </is>
      </c>
      <c r="V1069" s="273" t="inlineStr">
        <is>
          <t>LT028</t>
        </is>
      </c>
      <c r="W1069" t="n">
        <v>310</v>
      </c>
    </row>
    <row r="1070">
      <c r="B1070" t="n">
        <v>1993</v>
      </c>
      <c r="C1070">
        <f>IF(K1070 = "BaseplateSteel","Y","N")</f>
        <v/>
      </c>
      <c r="D1070">
        <f>OR(P1070 = "Woods_Sureflex", P1070 = "Falk_T10_Grid")</f>
        <v/>
      </c>
      <c r="E1070">
        <f>IF(AND(C1070="Y", D1070=TRUE),"Y","N")</f>
        <v/>
      </c>
      <c r="F1070" t="inlineStr">
        <is>
          <t>ConTab_BOM_KP_Baseplates_1993</t>
        </is>
      </c>
      <c r="G1070">
        <f>IF(E1070="Y",F1070,"")</f>
        <v/>
      </c>
      <c r="H1070" s="87" t="inlineStr">
        <is>
          <t>6012-3_4-KP</t>
        </is>
      </c>
      <c r="I1070" s="87" t="n"/>
      <c r="J1070" s="87" t="n"/>
      <c r="K1070" s="273" t="inlineStr">
        <is>
          <t>BaseplateSteel</t>
        </is>
      </c>
      <c r="L1070" s="273" t="inlineStr">
        <is>
          <t>Baseplate_Steel</t>
        </is>
      </c>
      <c r="M1070" s="273" t="inlineStr">
        <is>
          <t>Steel</t>
        </is>
      </c>
      <c r="N1070" t="inlineStr">
        <is>
          <t>404TS</t>
        </is>
      </c>
      <c r="O1070" t="inlineStr">
        <is>
          <t>:Extended Drip Pan:</t>
        </is>
      </c>
      <c r="P1070" s="235" t="inlineStr">
        <is>
          <t>Falk_Spacer</t>
        </is>
      </c>
      <c r="Q1070" t="inlineStr">
        <is>
          <t>Falk 1060T31</t>
        </is>
      </c>
      <c r="R1070" t="inlineStr">
        <is>
          <t>RTF</t>
        </is>
      </c>
      <c r="S1070" s="233" t="inlineStr">
        <is>
          <t>B102577</t>
        </is>
      </c>
      <c r="T1070" s="233" t="n">
        <v>2923</v>
      </c>
      <c r="U1070" s="233" t="inlineStr">
        <is>
          <t>Priced</t>
        </is>
      </c>
      <c r="V1070" s="273" t="inlineStr">
        <is>
          <t>LT028</t>
        </is>
      </c>
      <c r="W1070" t="n">
        <v>310</v>
      </c>
    </row>
    <row r="1071">
      <c r="B1071" t="n">
        <v>1994</v>
      </c>
      <c r="C1071">
        <f>IF(K1071 = "BaseplateSteel","Y","N")</f>
        <v/>
      </c>
      <c r="D1071">
        <f>OR(P1071 = "Woods_Sureflex", P1071 = "Falk_T10_Grid")</f>
        <v/>
      </c>
      <c r="E1071">
        <f>IF(AND(C1071="Y", D1071=TRUE),"Y","N")</f>
        <v/>
      </c>
      <c r="F1071" t="inlineStr">
        <is>
          <t>ConTab_BOM_KP_Baseplates_1994</t>
        </is>
      </c>
      <c r="G1071">
        <f>IF(E1071="Y",F1071,"")</f>
        <v/>
      </c>
      <c r="H1071" s="87" t="inlineStr">
        <is>
          <t>6012-3_4-KP</t>
        </is>
      </c>
      <c r="I1071" s="87" t="n"/>
      <c r="J1071" s="87" t="n"/>
      <c r="K1071" s="273" t="inlineStr">
        <is>
          <t>BaseplateSteel</t>
        </is>
      </c>
      <c r="L1071" s="273" t="inlineStr">
        <is>
          <t>Baseplate_Steel</t>
        </is>
      </c>
      <c r="M1071" s="273" t="inlineStr">
        <is>
          <t>Steel</t>
        </is>
      </c>
      <c r="N1071" t="inlineStr">
        <is>
          <t>405TS</t>
        </is>
      </c>
      <c r="O1071" t="inlineStr">
        <is>
          <t>:Extended Drip Pan:</t>
        </is>
      </c>
      <c r="P1071" s="235" t="inlineStr">
        <is>
          <t>Falk_Spacer</t>
        </is>
      </c>
      <c r="Q1071" t="inlineStr">
        <is>
          <t>Falk 1060T31</t>
        </is>
      </c>
      <c r="R1071" t="inlineStr">
        <is>
          <t>RTF</t>
        </is>
      </c>
      <c r="S1071" s="233" t="inlineStr">
        <is>
          <t>B102577</t>
        </is>
      </c>
      <c r="T1071" s="233" t="n">
        <v>2923</v>
      </c>
      <c r="U1071" s="233" t="inlineStr">
        <is>
          <t>Priced</t>
        </is>
      </c>
      <c r="V1071" s="273" t="inlineStr">
        <is>
          <t>LT028</t>
        </is>
      </c>
      <c r="W1071" t="n">
        <v>310</v>
      </c>
    </row>
    <row r="1072">
      <c r="B1072" t="n">
        <v>2047</v>
      </c>
      <c r="C1072">
        <f>IF(K1072 = "BaseplateSteel","Y","N")</f>
        <v/>
      </c>
      <c r="D1072">
        <f>OR(P1072 = "Woods_Sureflex", P1072 = "Falk_T10_Grid")</f>
        <v/>
      </c>
      <c r="E1072">
        <f>IF(AND(C1072="Y", D1072=TRUE),"Y","N")</f>
        <v/>
      </c>
      <c r="F1072" t="inlineStr">
        <is>
          <t>ConTab_BOM_KP_Baseplates_2047</t>
        </is>
      </c>
      <c r="G1072">
        <f>IF(E1072="Y",F1072,"")</f>
        <v/>
      </c>
      <c r="H1072" s="87" t="inlineStr">
        <is>
          <t>6012-3_4-KP</t>
        </is>
      </c>
      <c r="I1072" s="87" t="n"/>
      <c r="J1072" s="87" t="n"/>
      <c r="K1072" s="273" t="inlineStr">
        <is>
          <t>Baseplate_Special</t>
        </is>
      </c>
      <c r="L1072" s="273" t="inlineStr">
        <is>
          <t>Baseplate_Special</t>
        </is>
      </c>
      <c r="M1072" s="273" t="inlineStr">
        <is>
          <t>Special</t>
        </is>
      </c>
      <c r="P1072" s="235" t="n"/>
      <c r="R1072" t="inlineStr">
        <is>
          <t>RTF</t>
        </is>
      </c>
      <c r="S1072" s="235" t="inlineStr">
        <is>
          <t>B101514</t>
        </is>
      </c>
      <c r="T1072" s="233" t="n">
        <v>0</v>
      </c>
      <c r="U1072" s="233" t="inlineStr">
        <is>
          <t>RFQ</t>
        </is>
      </c>
      <c r="V1072" s="273" t="inlineStr">
        <is>
          <t>LT029</t>
        </is>
      </c>
    </row>
    <row r="1073">
      <c r="B1073" t="n">
        <v>2048</v>
      </c>
      <c r="C1073">
        <f>IF(K1073 = "BaseplateSteel","Y","N")</f>
        <v/>
      </c>
      <c r="D1073">
        <f>OR(P1073 = "Woods_Sureflex", P1073 = "Falk_T10_Grid")</f>
        <v/>
      </c>
      <c r="E1073">
        <f>IF(AND(C1073="Y", D1073=TRUE),"Y","N")</f>
        <v/>
      </c>
      <c r="F1073" t="inlineStr">
        <is>
          <t>ConTab_BOM_KP_Baseplates_2048</t>
        </is>
      </c>
      <c r="G1073">
        <f>IF(E1073="Y",F1073,"")</f>
        <v/>
      </c>
      <c r="H1073" s="87" t="inlineStr">
        <is>
          <t>6015-1_2-KP</t>
        </is>
      </c>
      <c r="I1073" s="87" t="n"/>
      <c r="J1073" s="87" t="n"/>
      <c r="K1073" s="273" t="inlineStr">
        <is>
          <t>BaseplateSteel</t>
        </is>
      </c>
      <c r="L1073" s="273" t="inlineStr">
        <is>
          <t>Baseplate_Steel</t>
        </is>
      </c>
      <c r="M1073" s="273" t="inlineStr">
        <is>
          <t>Steel</t>
        </is>
      </c>
      <c r="N1073" t="inlineStr">
        <is>
          <t>254T</t>
        </is>
      </c>
      <c r="O1073" t="inlineStr">
        <is>
          <t>:No Drip Pan:Standard Drip Pan:</t>
        </is>
      </c>
      <c r="P1073" s="235" t="inlineStr">
        <is>
          <t>Woods_Sureflex</t>
        </is>
      </c>
      <c r="Q1073" t="inlineStr">
        <is>
          <t>Woods 7S</t>
        </is>
      </c>
      <c r="R1073" t="n">
        <v>96700831</v>
      </c>
      <c r="S1073" s="233" t="inlineStr">
        <is>
          <t>B102604</t>
        </is>
      </c>
      <c r="T1073" s="233" t="n">
        <v>1912</v>
      </c>
      <c r="U1073" s="233" t="inlineStr">
        <is>
          <t>Priced</t>
        </is>
      </c>
      <c r="V1073" s="273" t="inlineStr">
        <is>
          <t>LT028</t>
        </is>
      </c>
      <c r="W1073" t="n">
        <v>140</v>
      </c>
    </row>
    <row r="1074">
      <c r="B1074" t="n">
        <v>2049</v>
      </c>
      <c r="C1074">
        <f>IF(K1074 = "BaseplateSteel","Y","N")</f>
        <v/>
      </c>
      <c r="D1074">
        <f>OR(P1074 = "Woods_Sureflex", P1074 = "Falk_T10_Grid")</f>
        <v/>
      </c>
      <c r="E1074">
        <f>IF(AND(C1074="Y", D1074=TRUE),"Y","N")</f>
        <v/>
      </c>
      <c r="F1074" t="inlineStr">
        <is>
          <t>ConTab_BOM_KP_Baseplates_2049</t>
        </is>
      </c>
      <c r="G1074">
        <f>IF(E1074="Y",F1074,"")</f>
        <v/>
      </c>
      <c r="H1074" s="87" t="inlineStr">
        <is>
          <t>6015-1_2-KP</t>
        </is>
      </c>
      <c r="I1074" s="87" t="n"/>
      <c r="J1074" s="87" t="n"/>
      <c r="K1074" s="273" t="inlineStr">
        <is>
          <t>BaseplateSteel</t>
        </is>
      </c>
      <c r="L1074" s="273" t="inlineStr">
        <is>
          <t>Baseplate_Steel</t>
        </is>
      </c>
      <c r="M1074" s="273" t="inlineStr">
        <is>
          <t>Steel</t>
        </is>
      </c>
      <c r="N1074" t="inlineStr">
        <is>
          <t>256T</t>
        </is>
      </c>
      <c r="O1074" t="inlineStr">
        <is>
          <t>:No Drip Pan:Standard Drip Pan:</t>
        </is>
      </c>
      <c r="P1074" s="235" t="inlineStr">
        <is>
          <t>Woods_Sureflex</t>
        </is>
      </c>
      <c r="Q1074" t="inlineStr">
        <is>
          <t>Woods 7S</t>
        </is>
      </c>
      <c r="R1074" t="n">
        <v>96700831</v>
      </c>
      <c r="S1074" s="233" t="inlineStr">
        <is>
          <t>B102604</t>
        </is>
      </c>
      <c r="T1074" s="233" t="n">
        <v>1912</v>
      </c>
      <c r="U1074" s="233" t="inlineStr">
        <is>
          <t>Priced</t>
        </is>
      </c>
      <c r="V1074" s="273" t="inlineStr">
        <is>
          <t>LT028</t>
        </is>
      </c>
      <c r="W1074" t="n">
        <v>140</v>
      </c>
    </row>
    <row r="1075">
      <c r="B1075" t="n">
        <v>2050</v>
      </c>
      <c r="C1075">
        <f>IF(K1075 = "BaseplateSteel","Y","N")</f>
        <v/>
      </c>
      <c r="D1075">
        <f>OR(P1075 = "Woods_Sureflex", P1075 = "Falk_T10_Grid")</f>
        <v/>
      </c>
      <c r="E1075">
        <f>IF(AND(C1075="Y", D1075=TRUE),"Y","N")</f>
        <v/>
      </c>
      <c r="F1075" t="inlineStr">
        <is>
          <t>ConTab_BOM_KP_Baseplates_2050</t>
        </is>
      </c>
      <c r="G1075">
        <f>IF(E1075="Y",F1075,"")</f>
        <v/>
      </c>
      <c r="H1075" s="87" t="inlineStr">
        <is>
          <t>6015-1_2-KP</t>
        </is>
      </c>
      <c r="I1075" s="87" t="n"/>
      <c r="J1075" s="87" t="n"/>
      <c r="K1075" s="273" t="inlineStr">
        <is>
          <t>BaseplateSteel</t>
        </is>
      </c>
      <c r="L1075" s="273" t="inlineStr">
        <is>
          <t>Baseplate_Steel</t>
        </is>
      </c>
      <c r="M1075" s="273" t="inlineStr">
        <is>
          <t>Steel</t>
        </is>
      </c>
      <c r="N1075" t="inlineStr">
        <is>
          <t>284T</t>
        </is>
      </c>
      <c r="O1075" t="inlineStr">
        <is>
          <t>:No Drip Pan:Standard Drip Pan:</t>
        </is>
      </c>
      <c r="P1075" s="235" t="inlineStr">
        <is>
          <t>Woods_Sureflex</t>
        </is>
      </c>
      <c r="Q1075" t="inlineStr">
        <is>
          <t>Woods 9S</t>
        </is>
      </c>
      <c r="R1075" t="n">
        <v>96700832</v>
      </c>
      <c r="S1075" s="233" t="inlineStr">
        <is>
          <t>B102605</t>
        </is>
      </c>
      <c r="T1075" s="233" t="n">
        <v>2050</v>
      </c>
      <c r="U1075" s="233" t="inlineStr">
        <is>
          <t>Priced</t>
        </is>
      </c>
      <c r="V1075" s="273" t="inlineStr">
        <is>
          <t>LT028</t>
        </is>
      </c>
      <c r="W1075" t="n">
        <v>205</v>
      </c>
    </row>
    <row r="1076">
      <c r="B1076" t="n">
        <v>2051</v>
      </c>
      <c r="C1076">
        <f>IF(K1076 = "BaseplateSteel","Y","N")</f>
        <v/>
      </c>
      <c r="D1076">
        <f>OR(P1076 = "Woods_Sureflex", P1076 = "Falk_T10_Grid")</f>
        <v/>
      </c>
      <c r="E1076">
        <f>IF(AND(C1076="Y", D1076=TRUE),"Y","N")</f>
        <v/>
      </c>
      <c r="F1076" t="inlineStr">
        <is>
          <t>ConTab_BOM_KP_Baseplates_2051</t>
        </is>
      </c>
      <c r="G1076">
        <f>IF(E1076="Y",F1076,"")</f>
        <v/>
      </c>
      <c r="H1076" s="87" t="inlineStr">
        <is>
          <t>6015-1_2-KP</t>
        </is>
      </c>
      <c r="I1076" s="87" t="n"/>
      <c r="J1076" s="87" t="n"/>
      <c r="K1076" s="273" t="inlineStr">
        <is>
          <t>BaseplateSteel</t>
        </is>
      </c>
      <c r="L1076" s="273" t="inlineStr">
        <is>
          <t>Baseplate_Steel</t>
        </is>
      </c>
      <c r="M1076" s="273" t="inlineStr">
        <is>
          <t>Steel</t>
        </is>
      </c>
      <c r="N1076" t="inlineStr">
        <is>
          <t>286T</t>
        </is>
      </c>
      <c r="O1076" t="inlineStr">
        <is>
          <t>:No Drip Pan:Standard Drip Pan:</t>
        </is>
      </c>
      <c r="P1076" s="235" t="inlineStr">
        <is>
          <t>Woods_Sureflex</t>
        </is>
      </c>
      <c r="Q1076" t="inlineStr">
        <is>
          <t>Woods 9S</t>
        </is>
      </c>
      <c r="R1076" t="n">
        <v>96700832</v>
      </c>
      <c r="S1076" s="233" t="inlineStr">
        <is>
          <t>B102605</t>
        </is>
      </c>
      <c r="T1076" s="233" t="n">
        <v>2050</v>
      </c>
      <c r="U1076" s="233" t="inlineStr">
        <is>
          <t>Priced</t>
        </is>
      </c>
      <c r="V1076" s="273" t="inlineStr">
        <is>
          <t>LT028</t>
        </is>
      </c>
      <c r="W1076" t="n">
        <v>205</v>
      </c>
    </row>
    <row r="1077">
      <c r="B1077" t="n">
        <v>2052</v>
      </c>
      <c r="C1077">
        <f>IF(K1077 = "BaseplateSteel","Y","N")</f>
        <v/>
      </c>
      <c r="D1077">
        <f>OR(P1077 = "Woods_Sureflex", P1077 = "Falk_T10_Grid")</f>
        <v/>
      </c>
      <c r="E1077">
        <f>IF(AND(C1077="Y", D1077=TRUE),"Y","N")</f>
        <v/>
      </c>
      <c r="F1077" t="inlineStr">
        <is>
          <t>ConTab_BOM_KP_Baseplates_2052</t>
        </is>
      </c>
      <c r="G1077">
        <f>IF(E1077="Y",F1077,"")</f>
        <v/>
      </c>
      <c r="H1077" s="87" t="inlineStr">
        <is>
          <t>6015-1_2-KP</t>
        </is>
      </c>
      <c r="I1077" s="87" t="n"/>
      <c r="J1077" s="87" t="n"/>
      <c r="K1077" s="273" t="inlineStr">
        <is>
          <t>BaseplateSteel</t>
        </is>
      </c>
      <c r="L1077" s="273" t="inlineStr">
        <is>
          <t>Baseplate_Steel</t>
        </is>
      </c>
      <c r="M1077" s="273" t="inlineStr">
        <is>
          <t>Steel</t>
        </is>
      </c>
      <c r="N1077" t="inlineStr">
        <is>
          <t>324T</t>
        </is>
      </c>
      <c r="O1077" t="inlineStr">
        <is>
          <t>:No Drip Pan:Standard Drip Pan:</t>
        </is>
      </c>
      <c r="P1077" s="235" t="inlineStr">
        <is>
          <t>Woods_Sureflex</t>
        </is>
      </c>
      <c r="Q1077" t="inlineStr">
        <is>
          <t>Woods 10S</t>
        </is>
      </c>
      <c r="R1077" t="n">
        <v>96700833</v>
      </c>
      <c r="S1077" s="233" t="inlineStr">
        <is>
          <t>B102606</t>
        </is>
      </c>
      <c r="T1077" s="233" t="n">
        <v>2186</v>
      </c>
      <c r="U1077" s="233" t="inlineStr">
        <is>
          <t>Priced</t>
        </is>
      </c>
      <c r="V1077" s="273" t="inlineStr">
        <is>
          <t>LT028</t>
        </is>
      </c>
      <c r="W1077" t="n">
        <v>240</v>
      </c>
    </row>
    <row r="1078">
      <c r="B1078" t="n">
        <v>2053</v>
      </c>
      <c r="C1078">
        <f>IF(K1078 = "BaseplateSteel","Y","N")</f>
        <v/>
      </c>
      <c r="D1078">
        <f>OR(P1078 = "Woods_Sureflex", P1078 = "Falk_T10_Grid")</f>
        <v/>
      </c>
      <c r="E1078">
        <f>IF(AND(C1078="Y", D1078=TRUE),"Y","N")</f>
        <v/>
      </c>
      <c r="F1078" t="inlineStr">
        <is>
          <t>ConTab_BOM_KP_Baseplates_2053</t>
        </is>
      </c>
      <c r="G1078">
        <f>IF(E1078="Y",F1078,"")</f>
        <v/>
      </c>
      <c r="H1078" s="87" t="inlineStr">
        <is>
          <t>6015-1_2-KP</t>
        </is>
      </c>
      <c r="I1078" s="87" t="n"/>
      <c r="J1078" s="87" t="n"/>
      <c r="K1078" s="273" t="inlineStr">
        <is>
          <t>BaseplateSteel</t>
        </is>
      </c>
      <c r="L1078" s="273" t="inlineStr">
        <is>
          <t>Baseplate_Steel</t>
        </is>
      </c>
      <c r="M1078" s="273" t="inlineStr">
        <is>
          <t>Steel</t>
        </is>
      </c>
      <c r="N1078" t="inlineStr">
        <is>
          <t>326T</t>
        </is>
      </c>
      <c r="O1078" t="inlineStr">
        <is>
          <t>:No Drip Pan:Standard Drip Pan:</t>
        </is>
      </c>
      <c r="P1078" s="235" t="inlineStr">
        <is>
          <t>Woods_Sureflex</t>
        </is>
      </c>
      <c r="Q1078" t="inlineStr">
        <is>
          <t>Woods 10S</t>
        </is>
      </c>
      <c r="R1078" t="n">
        <v>96700833</v>
      </c>
      <c r="S1078" s="233" t="inlineStr">
        <is>
          <t>B102606</t>
        </is>
      </c>
      <c r="T1078" s="233" t="n">
        <v>2186</v>
      </c>
      <c r="U1078" s="233" t="inlineStr">
        <is>
          <t>Priced</t>
        </is>
      </c>
      <c r="V1078" s="273" t="inlineStr">
        <is>
          <t>LT028</t>
        </is>
      </c>
      <c r="W1078" t="n">
        <v>240</v>
      </c>
    </row>
    <row r="1079">
      <c r="B1079" t="n">
        <v>2054</v>
      </c>
      <c r="C1079">
        <f>IF(K1079 = "BaseplateSteel","Y","N")</f>
        <v/>
      </c>
      <c r="D1079">
        <f>OR(P1079 = "Woods_Sureflex", P1079 = "Falk_T10_Grid")</f>
        <v/>
      </c>
      <c r="E1079">
        <f>IF(AND(C1079="Y", D1079=TRUE),"Y","N")</f>
        <v/>
      </c>
      <c r="F1079" t="inlineStr">
        <is>
          <t>ConTab_BOM_KP_Baseplates_2054</t>
        </is>
      </c>
      <c r="G1079">
        <f>IF(E1079="Y",F1079,"")</f>
        <v/>
      </c>
      <c r="H1079" s="87" t="inlineStr">
        <is>
          <t>6015-1_2-KP</t>
        </is>
      </c>
      <c r="I1079" s="87" t="n"/>
      <c r="J1079" s="87" t="n"/>
      <c r="K1079" s="273" t="inlineStr">
        <is>
          <t>BaseplateSteel</t>
        </is>
      </c>
      <c r="L1079" s="273" t="inlineStr">
        <is>
          <t>Baseplate_Steel</t>
        </is>
      </c>
      <c r="M1079" s="273" t="inlineStr">
        <is>
          <t>Steel</t>
        </is>
      </c>
      <c r="N1079" t="inlineStr">
        <is>
          <t>364T</t>
        </is>
      </c>
      <c r="O1079" t="inlineStr">
        <is>
          <t>:No Drip Pan:Standard Drip Pan:</t>
        </is>
      </c>
      <c r="P1079" s="235" t="inlineStr">
        <is>
          <t>Woods_Sureflex</t>
        </is>
      </c>
      <c r="Q1079" t="inlineStr">
        <is>
          <t>Woods 11S</t>
        </is>
      </c>
      <c r="R1079" t="n">
        <v>96700834</v>
      </c>
      <c r="S1079" s="233" t="inlineStr">
        <is>
          <t>B102607</t>
        </is>
      </c>
      <c r="T1079" s="233" t="n">
        <v>2322</v>
      </c>
      <c r="U1079" s="233" t="inlineStr">
        <is>
          <t>Priced</t>
        </is>
      </c>
      <c r="V1079" s="273" t="inlineStr">
        <is>
          <t>LT028</t>
        </is>
      </c>
      <c r="W1079" t="n">
        <v>270</v>
      </c>
    </row>
    <row r="1080">
      <c r="B1080" t="n">
        <v>2055</v>
      </c>
      <c r="C1080">
        <f>IF(K1080 = "BaseplateSteel","Y","N")</f>
        <v/>
      </c>
      <c r="D1080">
        <f>OR(P1080 = "Woods_Sureflex", P1080 = "Falk_T10_Grid")</f>
        <v/>
      </c>
      <c r="E1080">
        <f>IF(AND(C1080="Y", D1080=TRUE),"Y","N")</f>
        <v/>
      </c>
      <c r="F1080" t="inlineStr">
        <is>
          <t>ConTab_BOM_KP_Baseplates_2055</t>
        </is>
      </c>
      <c r="G1080">
        <f>IF(E1080="Y",F1080,"")</f>
        <v/>
      </c>
      <c r="H1080" s="87" t="inlineStr">
        <is>
          <t>6015-1_2-KP</t>
        </is>
      </c>
      <c r="I1080" s="87" t="n"/>
      <c r="J1080" s="87" t="n"/>
      <c r="K1080" s="273" t="inlineStr">
        <is>
          <t>BaseplateSteel</t>
        </is>
      </c>
      <c r="L1080" s="273" t="inlineStr">
        <is>
          <t>Baseplate_Steel</t>
        </is>
      </c>
      <c r="M1080" s="273" t="inlineStr">
        <is>
          <t>Steel</t>
        </is>
      </c>
      <c r="N1080" t="inlineStr">
        <is>
          <t>365T</t>
        </is>
      </c>
      <c r="O1080" t="inlineStr">
        <is>
          <t>:No Drip Pan:Standard Drip Pan:</t>
        </is>
      </c>
      <c r="P1080" s="235" t="inlineStr">
        <is>
          <t>Woods_Sureflex</t>
        </is>
      </c>
      <c r="Q1080" t="inlineStr">
        <is>
          <t>Woods 11S</t>
        </is>
      </c>
      <c r="R1080" t="n">
        <v>96700834</v>
      </c>
      <c r="S1080" s="233" t="inlineStr">
        <is>
          <t>B102607</t>
        </is>
      </c>
      <c r="T1080" s="233" t="n">
        <v>2322</v>
      </c>
      <c r="U1080" s="233" t="inlineStr">
        <is>
          <t>Priced</t>
        </is>
      </c>
      <c r="V1080" s="273" t="inlineStr">
        <is>
          <t>LT028</t>
        </is>
      </c>
      <c r="W1080" t="n">
        <v>270</v>
      </c>
    </row>
    <row r="1081">
      <c r="B1081" t="n">
        <v>2056</v>
      </c>
      <c r="C1081">
        <f>IF(K1081 = "BaseplateSteel","Y","N")</f>
        <v/>
      </c>
      <c r="D1081">
        <f>OR(P1081 = "Woods_Sureflex", P1081 = "Falk_T10_Grid")</f>
        <v/>
      </c>
      <c r="E1081">
        <f>IF(AND(C1081="Y", D1081=TRUE),"Y","N")</f>
        <v/>
      </c>
      <c r="F1081" t="inlineStr">
        <is>
          <t>ConTab_BOM_KP_Baseplates_2056</t>
        </is>
      </c>
      <c r="G1081">
        <f>IF(E1081="Y",F1081,"")</f>
        <v/>
      </c>
      <c r="H1081" s="87" t="inlineStr">
        <is>
          <t>6015-1_2-KP</t>
        </is>
      </c>
      <c r="I1081" s="87" t="n"/>
      <c r="J1081" s="87" t="n"/>
      <c r="K1081" s="273" t="inlineStr">
        <is>
          <t>BaseplateSteel</t>
        </is>
      </c>
      <c r="L1081" s="273" t="inlineStr">
        <is>
          <t>Baseplate_Steel</t>
        </is>
      </c>
      <c r="M1081" s="273" t="inlineStr">
        <is>
          <t>Steel</t>
        </is>
      </c>
      <c r="N1081" t="inlineStr">
        <is>
          <t>404T</t>
        </is>
      </c>
      <c r="O1081" t="inlineStr">
        <is>
          <t>:No Drip Pan:Standard Drip Pan:</t>
        </is>
      </c>
      <c r="P1081" s="235" t="inlineStr">
        <is>
          <t>Woods_Sureflex</t>
        </is>
      </c>
      <c r="Q1081" t="inlineStr">
        <is>
          <t>Woods 12S</t>
        </is>
      </c>
      <c r="R1081" t="n">
        <v>96700835</v>
      </c>
      <c r="S1081" s="233" t="inlineStr">
        <is>
          <t>B102608</t>
        </is>
      </c>
      <c r="T1081" s="233" t="n">
        <v>2800</v>
      </c>
      <c r="U1081" s="233" t="inlineStr">
        <is>
          <t>Priced</t>
        </is>
      </c>
      <c r="V1081" s="273" t="inlineStr">
        <is>
          <t>LT028</t>
        </is>
      </c>
      <c r="W1081" t="n">
        <v>350</v>
      </c>
    </row>
    <row r="1082">
      <c r="B1082" t="n">
        <v>2057</v>
      </c>
      <c r="C1082">
        <f>IF(K1082 = "BaseplateSteel","Y","N")</f>
        <v/>
      </c>
      <c r="D1082">
        <f>OR(P1082 = "Woods_Sureflex", P1082 = "Falk_T10_Grid")</f>
        <v/>
      </c>
      <c r="E1082">
        <f>IF(AND(C1082="Y", D1082=TRUE),"Y","N")</f>
        <v/>
      </c>
      <c r="F1082" t="inlineStr">
        <is>
          <t>ConTab_BOM_KP_Baseplates_2057</t>
        </is>
      </c>
      <c r="G1082">
        <f>IF(E1082="Y",F1082,"")</f>
        <v/>
      </c>
      <c r="H1082" s="87" t="inlineStr">
        <is>
          <t>6015-1_2-KP</t>
        </is>
      </c>
      <c r="I1082" s="87" t="n"/>
      <c r="J1082" s="87" t="n"/>
      <c r="K1082" s="273" t="inlineStr">
        <is>
          <t>BaseplateSteel</t>
        </is>
      </c>
      <c r="L1082" s="273" t="inlineStr">
        <is>
          <t>Baseplate_Steel</t>
        </is>
      </c>
      <c r="M1082" s="273" t="inlineStr">
        <is>
          <t>Steel</t>
        </is>
      </c>
      <c r="N1082" t="inlineStr">
        <is>
          <t>405T</t>
        </is>
      </c>
      <c r="O1082" t="inlineStr">
        <is>
          <t>:No Drip Pan:Standard Drip Pan:</t>
        </is>
      </c>
      <c r="P1082" s="235" t="inlineStr">
        <is>
          <t>Woods_Sureflex</t>
        </is>
      </c>
      <c r="Q1082" t="inlineStr">
        <is>
          <t>Woods 12S</t>
        </is>
      </c>
      <c r="R1082" t="n">
        <v>96700835</v>
      </c>
      <c r="S1082" s="233" t="inlineStr">
        <is>
          <t>B102608</t>
        </is>
      </c>
      <c r="T1082" s="233" t="n">
        <v>2800</v>
      </c>
      <c r="U1082" s="233" t="inlineStr">
        <is>
          <t>Priced</t>
        </is>
      </c>
      <c r="V1082" s="273" t="inlineStr">
        <is>
          <t>LT028</t>
        </is>
      </c>
      <c r="W1082" t="n">
        <v>350</v>
      </c>
    </row>
    <row r="1083">
      <c r="B1083" t="n">
        <v>2058</v>
      </c>
      <c r="C1083">
        <f>IF(K1083 = "BaseplateSteel","Y","N")</f>
        <v/>
      </c>
      <c r="D1083">
        <f>OR(P1083 = "Woods_Sureflex", P1083 = "Falk_T10_Grid")</f>
        <v/>
      </c>
      <c r="E1083">
        <f>IF(AND(C1083="Y", D1083=TRUE),"Y","N")</f>
        <v/>
      </c>
      <c r="F1083" t="inlineStr">
        <is>
          <t>ConTab_BOM_KP_Baseplates_2058</t>
        </is>
      </c>
      <c r="G1083">
        <f>IF(E1083="Y",F1083,"")</f>
        <v/>
      </c>
      <c r="H1083" s="87" t="inlineStr">
        <is>
          <t>6015-1_2-KP</t>
        </is>
      </c>
      <c r="I1083" s="87" t="n"/>
      <c r="J1083" s="87" t="n"/>
      <c r="K1083" s="273" t="inlineStr">
        <is>
          <t>BaseplateSteel</t>
        </is>
      </c>
      <c r="L1083" s="273" t="inlineStr">
        <is>
          <t>Baseplate_Steel</t>
        </is>
      </c>
      <c r="M1083" s="273" t="inlineStr">
        <is>
          <t>Steel</t>
        </is>
      </c>
      <c r="N1083" t="inlineStr">
        <is>
          <t>444T</t>
        </is>
      </c>
      <c r="O1083" t="inlineStr">
        <is>
          <t>:No Drip Pan:Standard Drip Pan:</t>
        </is>
      </c>
      <c r="P1083" s="235" t="inlineStr">
        <is>
          <t>Woods_Sureflex</t>
        </is>
      </c>
      <c r="Q1083" t="inlineStr">
        <is>
          <t>Woods 12S</t>
        </is>
      </c>
      <c r="R1083" t="n">
        <v>96700836</v>
      </c>
      <c r="S1083" s="233" t="inlineStr">
        <is>
          <t>B102609</t>
        </is>
      </c>
      <c r="T1083" s="233" t="n">
        <v>4163</v>
      </c>
      <c r="U1083" s="233" t="inlineStr">
        <is>
          <t>Priced</t>
        </is>
      </c>
      <c r="V1083" s="273" t="inlineStr">
        <is>
          <t>LT028</t>
        </is>
      </c>
      <c r="W1083" t="n">
        <v>420</v>
      </c>
    </row>
    <row r="1084">
      <c r="B1084" t="n">
        <v>2059</v>
      </c>
      <c r="C1084">
        <f>IF(K1084 = "BaseplateSteel","Y","N")</f>
        <v/>
      </c>
      <c r="D1084">
        <f>OR(P1084 = "Woods_Sureflex", P1084 = "Falk_T10_Grid")</f>
        <v/>
      </c>
      <c r="E1084">
        <f>IF(AND(C1084="Y", D1084=TRUE),"Y","N")</f>
        <v/>
      </c>
      <c r="F1084" t="inlineStr">
        <is>
          <t>ConTab_BOM_KP_Baseplates_2059</t>
        </is>
      </c>
      <c r="G1084">
        <f>IF(E1084="Y",F1084,"")</f>
        <v/>
      </c>
      <c r="H1084" s="87" t="inlineStr">
        <is>
          <t>6015-1_2-KP</t>
        </is>
      </c>
      <c r="I1084" s="87" t="n"/>
      <c r="J1084" s="87" t="n"/>
      <c r="K1084" s="273" t="inlineStr">
        <is>
          <t>BaseplateSteel</t>
        </is>
      </c>
      <c r="L1084" s="273" t="inlineStr">
        <is>
          <t>Baseplate_Steel</t>
        </is>
      </c>
      <c r="M1084" s="273" t="inlineStr">
        <is>
          <t>Steel</t>
        </is>
      </c>
      <c r="N1084" t="inlineStr">
        <is>
          <t>445T</t>
        </is>
      </c>
      <c r="O1084" t="inlineStr">
        <is>
          <t>:No Drip Pan:Standard Drip Pan:</t>
        </is>
      </c>
      <c r="P1084" s="235" t="inlineStr">
        <is>
          <t>Woods_Sureflex</t>
        </is>
      </c>
      <c r="Q1084" t="inlineStr">
        <is>
          <t>Woods 12S</t>
        </is>
      </c>
      <c r="R1084" t="n">
        <v>96700836</v>
      </c>
      <c r="S1084" s="233" t="inlineStr">
        <is>
          <t>B102610</t>
        </is>
      </c>
      <c r="T1084" s="233" t="n">
        <v>4163</v>
      </c>
      <c r="U1084" s="233" t="inlineStr">
        <is>
          <t>Priced</t>
        </is>
      </c>
      <c r="V1084" s="273" t="inlineStr">
        <is>
          <t>LT028</t>
        </is>
      </c>
      <c r="W1084" t="n">
        <v>420</v>
      </c>
    </row>
    <row r="1085">
      <c r="B1085" t="n">
        <v>2060</v>
      </c>
      <c r="C1085">
        <f>IF(K1085 = "BaseplateSteel","Y","N")</f>
        <v/>
      </c>
      <c r="D1085">
        <f>OR(P1085 = "Woods_Sureflex", P1085 = "Falk_T10_Grid")</f>
        <v/>
      </c>
      <c r="E1085">
        <f>IF(AND(C1085="Y", D1085=TRUE),"Y","N")</f>
        <v/>
      </c>
      <c r="F1085" t="inlineStr">
        <is>
          <t>ConTab_BOM_KP_Baseplates_2060</t>
        </is>
      </c>
      <c r="G1085">
        <f>IF(E1085="Y",F1085,"")</f>
        <v/>
      </c>
      <c r="H1085" s="87" t="inlineStr">
        <is>
          <t>6015-1_2-KP</t>
        </is>
      </c>
      <c r="I1085" s="87" t="n"/>
      <c r="J1085" s="87" t="n"/>
      <c r="K1085" s="273" t="inlineStr">
        <is>
          <t>BaseplateSteel</t>
        </is>
      </c>
      <c r="L1085" s="273" t="inlineStr">
        <is>
          <t>Baseplate_Steel</t>
        </is>
      </c>
      <c r="M1085" s="273" t="inlineStr">
        <is>
          <t>Steel</t>
        </is>
      </c>
      <c r="N1085" t="inlineStr">
        <is>
          <t>254T</t>
        </is>
      </c>
      <c r="O1085" t="inlineStr">
        <is>
          <t>:No Drip Pan:Standard Drip Pan:</t>
        </is>
      </c>
      <c r="P1085" s="235" t="inlineStr">
        <is>
          <t>Falk_T10_Grid</t>
        </is>
      </c>
      <c r="Q1085" t="inlineStr">
        <is>
          <t>Falk 1050T10</t>
        </is>
      </c>
      <c r="R1085" t="n">
        <v>96700837</v>
      </c>
      <c r="S1085" s="233" t="inlineStr">
        <is>
          <t>B102611</t>
        </is>
      </c>
      <c r="T1085" s="233" t="n">
        <v>1912</v>
      </c>
      <c r="U1085" s="233" t="inlineStr">
        <is>
          <t>Priced</t>
        </is>
      </c>
      <c r="V1085" s="273" t="inlineStr">
        <is>
          <t>LT028</t>
        </is>
      </c>
      <c r="W1085" t="n">
        <v>140</v>
      </c>
    </row>
    <row r="1086">
      <c r="B1086" t="n">
        <v>2061</v>
      </c>
      <c r="C1086">
        <f>IF(K1086 = "BaseplateSteel","Y","N")</f>
        <v/>
      </c>
      <c r="D1086">
        <f>OR(P1086 = "Woods_Sureflex", P1086 = "Falk_T10_Grid")</f>
        <v/>
      </c>
      <c r="E1086">
        <f>IF(AND(C1086="Y", D1086=TRUE),"Y","N")</f>
        <v/>
      </c>
      <c r="F1086" t="inlineStr">
        <is>
          <t>ConTab_BOM_KP_Baseplates_2061</t>
        </is>
      </c>
      <c r="G1086">
        <f>IF(E1086="Y",F1086,"")</f>
        <v/>
      </c>
      <c r="H1086" s="87" t="inlineStr">
        <is>
          <t>6015-1_2-KP</t>
        </is>
      </c>
      <c r="I1086" s="87" t="n"/>
      <c r="J1086" s="87" t="n"/>
      <c r="K1086" s="273" t="inlineStr">
        <is>
          <t>BaseplateSteel</t>
        </is>
      </c>
      <c r="L1086" s="273" t="inlineStr">
        <is>
          <t>Baseplate_Steel</t>
        </is>
      </c>
      <c r="M1086" s="273" t="inlineStr">
        <is>
          <t>Steel</t>
        </is>
      </c>
      <c r="N1086" t="inlineStr">
        <is>
          <t>256T</t>
        </is>
      </c>
      <c r="O1086" t="inlineStr">
        <is>
          <t>:No Drip Pan:Standard Drip Pan:</t>
        </is>
      </c>
      <c r="P1086" s="235" t="inlineStr">
        <is>
          <t>Falk_T10_Grid</t>
        </is>
      </c>
      <c r="Q1086" t="inlineStr">
        <is>
          <t>Falk 1050T10</t>
        </is>
      </c>
      <c r="R1086" t="n">
        <v>96700837</v>
      </c>
      <c r="S1086" s="233" t="inlineStr">
        <is>
          <t>B102611</t>
        </is>
      </c>
      <c r="T1086" s="233" t="n">
        <v>1912</v>
      </c>
      <c r="U1086" s="233" t="inlineStr">
        <is>
          <t>Priced</t>
        </is>
      </c>
      <c r="V1086" s="273" t="inlineStr">
        <is>
          <t>LT028</t>
        </is>
      </c>
      <c r="W1086" t="n">
        <v>140</v>
      </c>
    </row>
    <row r="1087">
      <c r="B1087" t="n">
        <v>2062</v>
      </c>
      <c r="C1087">
        <f>IF(K1087 = "BaseplateSteel","Y","N")</f>
        <v/>
      </c>
      <c r="D1087">
        <f>OR(P1087 = "Woods_Sureflex", P1087 = "Falk_T10_Grid")</f>
        <v/>
      </c>
      <c r="E1087">
        <f>IF(AND(C1087="Y", D1087=TRUE),"Y","N")</f>
        <v/>
      </c>
      <c r="F1087" t="inlineStr">
        <is>
          <t>ConTab_BOM_KP_Baseplates_2062</t>
        </is>
      </c>
      <c r="G1087">
        <f>IF(E1087="Y",F1087,"")</f>
        <v/>
      </c>
      <c r="H1087" s="87" t="inlineStr">
        <is>
          <t>6015-1_2-KP</t>
        </is>
      </c>
      <c r="I1087" s="87" t="n"/>
      <c r="J1087" s="87" t="n"/>
      <c r="K1087" s="273" t="inlineStr">
        <is>
          <t>BaseplateSteel</t>
        </is>
      </c>
      <c r="L1087" s="273" t="inlineStr">
        <is>
          <t>Baseplate_Steel</t>
        </is>
      </c>
      <c r="M1087" s="273" t="inlineStr">
        <is>
          <t>Steel</t>
        </is>
      </c>
      <c r="N1087" t="inlineStr">
        <is>
          <t>284T</t>
        </is>
      </c>
      <c r="O1087" t="inlineStr">
        <is>
          <t>:No Drip Pan:Standard Drip Pan:</t>
        </is>
      </c>
      <c r="P1087" s="235" t="inlineStr">
        <is>
          <t>Falk_T10_Grid</t>
        </is>
      </c>
      <c r="Q1087" t="inlineStr">
        <is>
          <t>Falk 1050T10</t>
        </is>
      </c>
      <c r="R1087" t="n">
        <v>96700838</v>
      </c>
      <c r="S1087" s="233" t="inlineStr">
        <is>
          <t>B102612</t>
        </is>
      </c>
      <c r="T1087" s="233" t="n">
        <v>2050</v>
      </c>
      <c r="U1087" s="233" t="inlineStr">
        <is>
          <t>Priced</t>
        </is>
      </c>
      <c r="V1087" s="273" t="inlineStr">
        <is>
          <t>LT028</t>
        </is>
      </c>
      <c r="W1087" t="n">
        <v>205</v>
      </c>
    </row>
    <row r="1088">
      <c r="B1088" t="n">
        <v>2063</v>
      </c>
      <c r="C1088">
        <f>IF(K1088 = "BaseplateSteel","Y","N")</f>
        <v/>
      </c>
      <c r="D1088">
        <f>OR(P1088 = "Woods_Sureflex", P1088 = "Falk_T10_Grid")</f>
        <v/>
      </c>
      <c r="E1088">
        <f>IF(AND(C1088="Y", D1088=TRUE),"Y","N")</f>
        <v/>
      </c>
      <c r="F1088" t="inlineStr">
        <is>
          <t>ConTab_BOM_KP_Baseplates_2063</t>
        </is>
      </c>
      <c r="G1088">
        <f>IF(E1088="Y",F1088,"")</f>
        <v/>
      </c>
      <c r="H1088" s="87" t="inlineStr">
        <is>
          <t>6015-1_2-KP</t>
        </is>
      </c>
      <c r="I1088" s="87" t="n"/>
      <c r="J1088" s="87" t="n"/>
      <c r="K1088" s="273" t="inlineStr">
        <is>
          <t>BaseplateSteel</t>
        </is>
      </c>
      <c r="L1088" s="273" t="inlineStr">
        <is>
          <t>Baseplate_Steel</t>
        </is>
      </c>
      <c r="M1088" s="273" t="inlineStr">
        <is>
          <t>Steel</t>
        </is>
      </c>
      <c r="N1088" t="inlineStr">
        <is>
          <t>286T</t>
        </is>
      </c>
      <c r="O1088" t="inlineStr">
        <is>
          <t>:No Drip Pan:Standard Drip Pan:</t>
        </is>
      </c>
      <c r="P1088" s="235" t="inlineStr">
        <is>
          <t>Falk_T10_Grid</t>
        </is>
      </c>
      <c r="Q1088" t="inlineStr">
        <is>
          <t>Falk 1050T10</t>
        </is>
      </c>
      <c r="R1088" t="n">
        <v>96700838</v>
      </c>
      <c r="S1088" s="233" t="inlineStr">
        <is>
          <t>B102612</t>
        </is>
      </c>
      <c r="T1088" s="233" t="n">
        <v>2050</v>
      </c>
      <c r="U1088" s="233" t="inlineStr">
        <is>
          <t>Priced</t>
        </is>
      </c>
      <c r="V1088" s="273" t="inlineStr">
        <is>
          <t>LT028</t>
        </is>
      </c>
      <c r="W1088" t="n">
        <v>205</v>
      </c>
    </row>
    <row r="1089">
      <c r="B1089" t="n">
        <v>2064</v>
      </c>
      <c r="C1089">
        <f>IF(K1089 = "BaseplateSteel","Y","N")</f>
        <v/>
      </c>
      <c r="D1089">
        <f>OR(P1089 = "Woods_Sureflex", P1089 = "Falk_T10_Grid")</f>
        <v/>
      </c>
      <c r="E1089">
        <f>IF(AND(C1089="Y", D1089=TRUE),"Y","N")</f>
        <v/>
      </c>
      <c r="F1089" t="inlineStr">
        <is>
          <t>ConTab_BOM_KP_Baseplates_2064</t>
        </is>
      </c>
      <c r="G1089">
        <f>IF(E1089="Y",F1089,"")</f>
        <v/>
      </c>
      <c r="H1089" s="87" t="inlineStr">
        <is>
          <t>6015-1_2-KP</t>
        </is>
      </c>
      <c r="I1089" s="87" t="n"/>
      <c r="J1089" s="87" t="n"/>
      <c r="K1089" s="273" t="inlineStr">
        <is>
          <t>BaseplateSteel</t>
        </is>
      </c>
      <c r="L1089" s="273" t="inlineStr">
        <is>
          <t>Baseplate_Steel</t>
        </is>
      </c>
      <c r="M1089" s="273" t="inlineStr">
        <is>
          <t>Steel</t>
        </is>
      </c>
      <c r="N1089" t="inlineStr">
        <is>
          <t>324T</t>
        </is>
      </c>
      <c r="O1089" t="inlineStr">
        <is>
          <t>:No Drip Pan:Standard Drip Pan:</t>
        </is>
      </c>
      <c r="P1089" s="235" t="inlineStr">
        <is>
          <t>Falk_T10_Grid</t>
        </is>
      </c>
      <c r="Q1089" t="inlineStr">
        <is>
          <t>Falk 1060T10</t>
        </is>
      </c>
      <c r="R1089" t="n">
        <v>96700839</v>
      </c>
      <c r="S1089" s="233" t="inlineStr">
        <is>
          <t>B102613</t>
        </is>
      </c>
      <c r="T1089" s="233" t="n">
        <v>2186</v>
      </c>
      <c r="U1089" s="233" t="inlineStr">
        <is>
          <t>Priced</t>
        </is>
      </c>
      <c r="V1089" s="273" t="inlineStr">
        <is>
          <t>LT028</t>
        </is>
      </c>
      <c r="W1089" t="n">
        <v>240</v>
      </c>
    </row>
    <row r="1090">
      <c r="B1090" t="n">
        <v>2065</v>
      </c>
      <c r="C1090">
        <f>IF(K1090 = "BaseplateSteel","Y","N")</f>
        <v/>
      </c>
      <c r="D1090">
        <f>OR(P1090 = "Woods_Sureflex", P1090 = "Falk_T10_Grid")</f>
        <v/>
      </c>
      <c r="E1090">
        <f>IF(AND(C1090="Y", D1090=TRUE),"Y","N")</f>
        <v/>
      </c>
      <c r="F1090" t="inlineStr">
        <is>
          <t>ConTab_BOM_KP_Baseplates_2065</t>
        </is>
      </c>
      <c r="G1090">
        <f>IF(E1090="Y",F1090,"")</f>
        <v/>
      </c>
      <c r="H1090" s="87" t="inlineStr">
        <is>
          <t>6015-1_2-KP</t>
        </is>
      </c>
      <c r="I1090" s="87" t="n"/>
      <c r="J1090" s="87" t="n"/>
      <c r="K1090" s="273" t="inlineStr">
        <is>
          <t>BaseplateSteel</t>
        </is>
      </c>
      <c r="L1090" s="273" t="inlineStr">
        <is>
          <t>Baseplate_Steel</t>
        </is>
      </c>
      <c r="M1090" s="273" t="inlineStr">
        <is>
          <t>Steel</t>
        </is>
      </c>
      <c r="N1090" t="inlineStr">
        <is>
          <t>326T</t>
        </is>
      </c>
      <c r="O1090" t="inlineStr">
        <is>
          <t>:No Drip Pan:Standard Drip Pan:</t>
        </is>
      </c>
      <c r="P1090" s="235" t="inlineStr">
        <is>
          <t>Falk_T10_Grid</t>
        </is>
      </c>
      <c r="Q1090" t="inlineStr">
        <is>
          <t>Falk 1060T10</t>
        </is>
      </c>
      <c r="R1090" t="n">
        <v>96700839</v>
      </c>
      <c r="S1090" s="233" t="inlineStr">
        <is>
          <t>B102613</t>
        </is>
      </c>
      <c r="T1090" s="233" t="n">
        <v>2186</v>
      </c>
      <c r="U1090" s="233" t="inlineStr">
        <is>
          <t>Priced</t>
        </is>
      </c>
      <c r="V1090" s="273" t="inlineStr">
        <is>
          <t>LT028</t>
        </is>
      </c>
      <c r="W1090" t="n">
        <v>240</v>
      </c>
    </row>
    <row r="1091">
      <c r="B1091" t="n">
        <v>2066</v>
      </c>
      <c r="C1091">
        <f>IF(K1091 = "BaseplateSteel","Y","N")</f>
        <v/>
      </c>
      <c r="D1091">
        <f>OR(P1091 = "Woods_Sureflex", P1091 = "Falk_T10_Grid")</f>
        <v/>
      </c>
      <c r="E1091">
        <f>IF(AND(C1091="Y", D1091=TRUE),"Y","N")</f>
        <v/>
      </c>
      <c r="F1091" t="inlineStr">
        <is>
          <t>ConTab_BOM_KP_Baseplates_2066</t>
        </is>
      </c>
      <c r="G1091">
        <f>IF(E1091="Y",F1091,"")</f>
        <v/>
      </c>
      <c r="H1091" s="87" t="inlineStr">
        <is>
          <t>6015-1_2-KP</t>
        </is>
      </c>
      <c r="I1091" s="87" t="n"/>
      <c r="J1091" s="87" t="n"/>
      <c r="K1091" s="273" t="inlineStr">
        <is>
          <t>BaseplateSteel</t>
        </is>
      </c>
      <c r="L1091" s="273" t="inlineStr">
        <is>
          <t>Baseplate_Steel</t>
        </is>
      </c>
      <c r="M1091" s="273" t="inlineStr">
        <is>
          <t>Steel</t>
        </is>
      </c>
      <c r="N1091" t="inlineStr">
        <is>
          <t>364T</t>
        </is>
      </c>
      <c r="O1091" t="inlineStr">
        <is>
          <t>:No Drip Pan:Standard Drip Pan:</t>
        </is>
      </c>
      <c r="P1091" s="235" t="inlineStr">
        <is>
          <t>Falk_T10_Grid</t>
        </is>
      </c>
      <c r="Q1091" t="inlineStr">
        <is>
          <t>Falk 1070T10</t>
        </is>
      </c>
      <c r="R1091" t="n">
        <v>96700840</v>
      </c>
      <c r="S1091" s="233" t="inlineStr">
        <is>
          <t>B102614</t>
        </is>
      </c>
      <c r="T1091" s="233" t="n">
        <v>2322</v>
      </c>
      <c r="U1091" s="233" t="inlineStr">
        <is>
          <t>Priced</t>
        </is>
      </c>
      <c r="V1091" s="273" t="inlineStr">
        <is>
          <t>LT028</t>
        </is>
      </c>
      <c r="W1091" t="n">
        <v>270</v>
      </c>
    </row>
    <row r="1092">
      <c r="B1092" t="n">
        <v>2067</v>
      </c>
      <c r="C1092">
        <f>IF(K1092 = "BaseplateSteel","Y","N")</f>
        <v/>
      </c>
      <c r="D1092">
        <f>OR(P1092 = "Woods_Sureflex", P1092 = "Falk_T10_Grid")</f>
        <v/>
      </c>
      <c r="E1092">
        <f>IF(AND(C1092="Y", D1092=TRUE),"Y","N")</f>
        <v/>
      </c>
      <c r="F1092" t="inlineStr">
        <is>
          <t>ConTab_BOM_KP_Baseplates_2067</t>
        </is>
      </c>
      <c r="G1092">
        <f>IF(E1092="Y",F1092,"")</f>
        <v/>
      </c>
      <c r="H1092" s="87" t="inlineStr">
        <is>
          <t>6015-1_2-KP</t>
        </is>
      </c>
      <c r="I1092" s="87" t="n"/>
      <c r="J1092" s="87" t="n"/>
      <c r="K1092" s="273" t="inlineStr">
        <is>
          <t>BaseplateSteel</t>
        </is>
      </c>
      <c r="L1092" s="273" t="inlineStr">
        <is>
          <t>Baseplate_Steel</t>
        </is>
      </c>
      <c r="M1092" s="273" t="inlineStr">
        <is>
          <t>Steel</t>
        </is>
      </c>
      <c r="N1092" t="inlineStr">
        <is>
          <t>365T</t>
        </is>
      </c>
      <c r="O1092" t="inlineStr">
        <is>
          <t>:No Drip Pan:Standard Drip Pan:</t>
        </is>
      </c>
      <c r="P1092" s="235" t="inlineStr">
        <is>
          <t>Falk_T10_Grid</t>
        </is>
      </c>
      <c r="Q1092" t="inlineStr">
        <is>
          <t>Falk 1070T10</t>
        </is>
      </c>
      <c r="R1092" t="n">
        <v>96700840</v>
      </c>
      <c r="S1092" s="233" t="inlineStr">
        <is>
          <t>B102614</t>
        </is>
      </c>
      <c r="T1092" s="233" t="n">
        <v>2322</v>
      </c>
      <c r="U1092" s="233" t="inlineStr">
        <is>
          <t>Priced</t>
        </is>
      </c>
      <c r="V1092" s="273" t="inlineStr">
        <is>
          <t>LT028</t>
        </is>
      </c>
      <c r="W1092" t="n">
        <v>270</v>
      </c>
    </row>
    <row r="1093">
      <c r="B1093" t="n">
        <v>2068</v>
      </c>
      <c r="C1093">
        <f>IF(K1093 = "BaseplateSteel","Y","N")</f>
        <v/>
      </c>
      <c r="D1093">
        <f>OR(P1093 = "Woods_Sureflex", P1093 = "Falk_T10_Grid")</f>
        <v/>
      </c>
      <c r="E1093">
        <f>IF(AND(C1093="Y", D1093=TRUE),"Y","N")</f>
        <v/>
      </c>
      <c r="F1093" t="inlineStr">
        <is>
          <t>ConTab_BOM_KP_Baseplates_2068</t>
        </is>
      </c>
      <c r="G1093">
        <f>IF(E1093="Y",F1093,"")</f>
        <v/>
      </c>
      <c r="H1093" s="87" t="inlineStr">
        <is>
          <t>6015-1_2-KP</t>
        </is>
      </c>
      <c r="I1093" s="87" t="n"/>
      <c r="J1093" s="87" t="n"/>
      <c r="K1093" s="273" t="inlineStr">
        <is>
          <t>BaseplateSteel</t>
        </is>
      </c>
      <c r="L1093" s="273" t="inlineStr">
        <is>
          <t>Baseplate_Steel</t>
        </is>
      </c>
      <c r="M1093" s="273" t="inlineStr">
        <is>
          <t>Steel</t>
        </is>
      </c>
      <c r="N1093" t="inlineStr">
        <is>
          <t>364TS</t>
        </is>
      </c>
      <c r="O1093" t="inlineStr">
        <is>
          <t>:No Drip Pan:Standard Drip Pan:</t>
        </is>
      </c>
      <c r="P1093" s="235" t="inlineStr">
        <is>
          <t>Falk_T10_Grid</t>
        </is>
      </c>
      <c r="Q1093" t="inlineStr">
        <is>
          <t>Falk 1050T10</t>
        </is>
      </c>
      <c r="R1093" t="n">
        <v>96700841</v>
      </c>
      <c r="S1093" s="233" t="inlineStr">
        <is>
          <t>B102615</t>
        </is>
      </c>
      <c r="T1093" s="233" t="n">
        <v>2255</v>
      </c>
      <c r="U1093" s="233" t="inlineStr">
        <is>
          <t>Priced</t>
        </is>
      </c>
      <c r="V1093" s="273" t="inlineStr">
        <is>
          <t>LT028</t>
        </is>
      </c>
      <c r="W1093" t="n">
        <v>270</v>
      </c>
    </row>
    <row r="1094">
      <c r="B1094" t="n">
        <v>2069</v>
      </c>
      <c r="C1094">
        <f>IF(K1094 = "BaseplateSteel","Y","N")</f>
        <v/>
      </c>
      <c r="D1094">
        <f>OR(P1094 = "Woods_Sureflex", P1094 = "Falk_T10_Grid")</f>
        <v/>
      </c>
      <c r="E1094">
        <f>IF(AND(C1094="Y", D1094=TRUE),"Y","N")</f>
        <v/>
      </c>
      <c r="F1094" t="inlineStr">
        <is>
          <t>ConTab_BOM_KP_Baseplates_2069</t>
        </is>
      </c>
      <c r="G1094">
        <f>IF(E1094="Y",F1094,"")</f>
        <v/>
      </c>
      <c r="H1094" s="87" t="inlineStr">
        <is>
          <t>6015-1_2-KP</t>
        </is>
      </c>
      <c r="I1094" s="87" t="n"/>
      <c r="J1094" s="87" t="n"/>
      <c r="K1094" s="273" t="inlineStr">
        <is>
          <t>BaseplateSteel</t>
        </is>
      </c>
      <c r="L1094" s="273" t="inlineStr">
        <is>
          <t>Baseplate_Steel</t>
        </is>
      </c>
      <c r="M1094" s="273" t="inlineStr">
        <is>
          <t>Steel</t>
        </is>
      </c>
      <c r="N1094" t="inlineStr">
        <is>
          <t>365TS</t>
        </is>
      </c>
      <c r="O1094" t="inlineStr">
        <is>
          <t>:No Drip Pan:Standard Drip Pan:</t>
        </is>
      </c>
      <c r="P1094" s="235" t="inlineStr">
        <is>
          <t>Falk_T10_Grid</t>
        </is>
      </c>
      <c r="Q1094" t="inlineStr">
        <is>
          <t>Falk 1050T10</t>
        </is>
      </c>
      <c r="R1094" t="n">
        <v>96700841</v>
      </c>
      <c r="S1094" s="233" t="inlineStr">
        <is>
          <t>B102615</t>
        </is>
      </c>
      <c r="T1094" s="233" t="n">
        <v>2255</v>
      </c>
      <c r="U1094" s="233" t="inlineStr">
        <is>
          <t>Priced</t>
        </is>
      </c>
      <c r="V1094" s="273" t="inlineStr">
        <is>
          <t>LT028</t>
        </is>
      </c>
      <c r="W1094" t="n">
        <v>270</v>
      </c>
    </row>
    <row r="1095">
      <c r="B1095" t="n">
        <v>2070</v>
      </c>
      <c r="C1095">
        <f>IF(K1095 = "BaseplateSteel","Y","N")</f>
        <v/>
      </c>
      <c r="D1095">
        <f>OR(P1095 = "Woods_Sureflex", P1095 = "Falk_T10_Grid")</f>
        <v/>
      </c>
      <c r="E1095">
        <f>IF(AND(C1095="Y", D1095=TRUE),"Y","N")</f>
        <v/>
      </c>
      <c r="F1095" t="inlineStr">
        <is>
          <t>ConTab_BOM_KP_Baseplates_2070</t>
        </is>
      </c>
      <c r="G1095">
        <f>IF(E1095="Y",F1095,"")</f>
        <v/>
      </c>
      <c r="H1095" s="87" t="inlineStr">
        <is>
          <t>6015-1_2-KP</t>
        </is>
      </c>
      <c r="I1095" s="87" t="n"/>
      <c r="J1095" s="87" t="n"/>
      <c r="K1095" s="273" t="inlineStr">
        <is>
          <t>BaseplateSteel</t>
        </is>
      </c>
      <c r="L1095" s="273" t="inlineStr">
        <is>
          <t>Baseplate_Steel</t>
        </is>
      </c>
      <c r="M1095" s="273" t="inlineStr">
        <is>
          <t>Steel</t>
        </is>
      </c>
      <c r="N1095" t="inlineStr">
        <is>
          <t>404T</t>
        </is>
      </c>
      <c r="O1095" t="inlineStr">
        <is>
          <t>:No Drip Pan:Standard Drip Pan:</t>
        </is>
      </c>
      <c r="P1095" s="235" t="inlineStr">
        <is>
          <t>Falk_T10_Grid</t>
        </is>
      </c>
      <c r="Q1095" t="inlineStr">
        <is>
          <t>Falk 1080T10</t>
        </is>
      </c>
      <c r="R1095" t="n">
        <v>96700842</v>
      </c>
      <c r="S1095" s="233" t="inlineStr">
        <is>
          <t>B102616</t>
        </is>
      </c>
      <c r="T1095" s="233" t="n">
        <v>2800</v>
      </c>
      <c r="U1095" s="233" t="inlineStr">
        <is>
          <t>Priced</t>
        </is>
      </c>
      <c r="V1095" s="273" t="inlineStr">
        <is>
          <t>LT028</t>
        </is>
      </c>
      <c r="W1095" t="n">
        <v>350</v>
      </c>
    </row>
    <row r="1096">
      <c r="B1096" t="n">
        <v>2071</v>
      </c>
      <c r="C1096">
        <f>IF(K1096 = "BaseplateSteel","Y","N")</f>
        <v/>
      </c>
      <c r="D1096">
        <f>OR(P1096 = "Woods_Sureflex", P1096 = "Falk_T10_Grid")</f>
        <v/>
      </c>
      <c r="E1096">
        <f>IF(AND(C1096="Y", D1096=TRUE),"Y","N")</f>
        <v/>
      </c>
      <c r="F1096" t="inlineStr">
        <is>
          <t>ConTab_BOM_KP_Baseplates_2071</t>
        </is>
      </c>
      <c r="G1096">
        <f>IF(E1096="Y",F1096,"")</f>
        <v/>
      </c>
      <c r="H1096" s="87" t="inlineStr">
        <is>
          <t>6015-1_2-KP</t>
        </is>
      </c>
      <c r="I1096" s="87" t="n"/>
      <c r="J1096" s="87" t="n"/>
      <c r="K1096" s="273" t="inlineStr">
        <is>
          <t>BaseplateSteel</t>
        </is>
      </c>
      <c r="L1096" s="273" t="inlineStr">
        <is>
          <t>Baseplate_Steel</t>
        </is>
      </c>
      <c r="M1096" s="273" t="inlineStr">
        <is>
          <t>Steel</t>
        </is>
      </c>
      <c r="N1096" t="inlineStr">
        <is>
          <t>405T</t>
        </is>
      </c>
      <c r="O1096" t="inlineStr">
        <is>
          <t>:No Drip Pan:Standard Drip Pan:</t>
        </is>
      </c>
      <c r="P1096" s="235" t="inlineStr">
        <is>
          <t>Falk_T10_Grid</t>
        </is>
      </c>
      <c r="Q1096" t="inlineStr">
        <is>
          <t>Falk 1080T10</t>
        </is>
      </c>
      <c r="R1096" t="n">
        <v>96700842</v>
      </c>
      <c r="S1096" s="233" t="inlineStr">
        <is>
          <t>B102616</t>
        </is>
      </c>
      <c r="T1096" s="233" t="n">
        <v>2800</v>
      </c>
      <c r="U1096" s="233" t="inlineStr">
        <is>
          <t>Priced</t>
        </is>
      </c>
      <c r="V1096" s="273" t="inlineStr">
        <is>
          <t>LT028</t>
        </is>
      </c>
      <c r="W1096" t="n">
        <v>350</v>
      </c>
    </row>
    <row r="1097">
      <c r="B1097" t="n">
        <v>2072</v>
      </c>
      <c r="C1097">
        <f>IF(K1097 = "BaseplateSteel","Y","N")</f>
        <v/>
      </c>
      <c r="D1097">
        <f>OR(P1097 = "Woods_Sureflex", P1097 = "Falk_T10_Grid")</f>
        <v/>
      </c>
      <c r="E1097">
        <f>IF(AND(C1097="Y", D1097=TRUE),"Y","N")</f>
        <v/>
      </c>
      <c r="F1097" t="inlineStr">
        <is>
          <t>ConTab_BOM_KP_Baseplates_2072</t>
        </is>
      </c>
      <c r="G1097">
        <f>IF(E1097="Y",F1097,"")</f>
        <v/>
      </c>
      <c r="H1097" s="87" t="inlineStr">
        <is>
          <t>6015-1_2-KP</t>
        </is>
      </c>
      <c r="I1097" s="87" t="n"/>
      <c r="J1097" s="87" t="n"/>
      <c r="K1097" s="273" t="inlineStr">
        <is>
          <t>BaseplateSteel</t>
        </is>
      </c>
      <c r="L1097" s="273" t="inlineStr">
        <is>
          <t>Baseplate_Steel</t>
        </is>
      </c>
      <c r="M1097" s="273" t="inlineStr">
        <is>
          <t>Steel</t>
        </is>
      </c>
      <c r="N1097" t="inlineStr">
        <is>
          <t>404TS</t>
        </is>
      </c>
      <c r="O1097" t="inlineStr">
        <is>
          <t>:No Drip Pan:Standard Drip Pan:</t>
        </is>
      </c>
      <c r="P1097" s="235" t="inlineStr">
        <is>
          <t>Falk_T10_Grid</t>
        </is>
      </c>
      <c r="Q1097" t="inlineStr">
        <is>
          <t>Falk 1070T10</t>
        </is>
      </c>
      <c r="R1097" t="n">
        <v>96700843</v>
      </c>
      <c r="S1097" s="233" t="inlineStr">
        <is>
          <t>B102617</t>
        </is>
      </c>
      <c r="T1097" s="233" t="n">
        <v>2663</v>
      </c>
      <c r="U1097" s="233" t="inlineStr">
        <is>
          <t>Priced</t>
        </is>
      </c>
      <c r="V1097" s="273" t="inlineStr">
        <is>
          <t>LT028</t>
        </is>
      </c>
      <c r="W1097" t="n">
        <v>350</v>
      </c>
    </row>
    <row r="1098">
      <c r="B1098" t="n">
        <v>2073</v>
      </c>
      <c r="C1098">
        <f>IF(K1098 = "BaseplateSteel","Y","N")</f>
        <v/>
      </c>
      <c r="D1098">
        <f>OR(P1098 = "Woods_Sureflex", P1098 = "Falk_T10_Grid")</f>
        <v/>
      </c>
      <c r="E1098">
        <f>IF(AND(C1098="Y", D1098=TRUE),"Y","N")</f>
        <v/>
      </c>
      <c r="F1098" t="inlineStr">
        <is>
          <t>ConTab_BOM_KP_Baseplates_2073</t>
        </is>
      </c>
      <c r="G1098">
        <f>IF(E1098="Y",F1098,"")</f>
        <v/>
      </c>
      <c r="H1098" s="87" t="inlineStr">
        <is>
          <t>6015-1_2-KP</t>
        </is>
      </c>
      <c r="I1098" s="87" t="n"/>
      <c r="J1098" s="87" t="n"/>
      <c r="K1098" s="273" t="inlineStr">
        <is>
          <t>BaseplateSteel</t>
        </is>
      </c>
      <c r="L1098" s="273" t="inlineStr">
        <is>
          <t>Baseplate_Steel</t>
        </is>
      </c>
      <c r="M1098" s="273" t="inlineStr">
        <is>
          <t>Steel</t>
        </is>
      </c>
      <c r="N1098" t="inlineStr">
        <is>
          <t>405TS</t>
        </is>
      </c>
      <c r="O1098" t="inlineStr">
        <is>
          <t>:No Drip Pan:Standard Drip Pan:</t>
        </is>
      </c>
      <c r="P1098" s="235" t="inlineStr">
        <is>
          <t>Falk_T10_Grid</t>
        </is>
      </c>
      <c r="Q1098" t="inlineStr">
        <is>
          <t>Falk 1070T10</t>
        </is>
      </c>
      <c r="R1098" t="n">
        <v>96700843</v>
      </c>
      <c r="S1098" s="233" t="inlineStr">
        <is>
          <t>B102617</t>
        </is>
      </c>
      <c r="T1098" s="233" t="n">
        <v>2663</v>
      </c>
      <c r="U1098" s="233" t="inlineStr">
        <is>
          <t>Priced</t>
        </is>
      </c>
      <c r="V1098" s="273" t="inlineStr">
        <is>
          <t>LT028</t>
        </is>
      </c>
      <c r="W1098" t="n">
        <v>350</v>
      </c>
    </row>
    <row r="1099">
      <c r="B1099" t="n">
        <v>2074</v>
      </c>
      <c r="C1099">
        <f>IF(K1099 = "BaseplateSteel","Y","N")</f>
        <v/>
      </c>
      <c r="D1099">
        <f>OR(P1099 = "Woods_Sureflex", P1099 = "Falk_T10_Grid")</f>
        <v/>
      </c>
      <c r="E1099">
        <f>IF(AND(C1099="Y", D1099=TRUE),"Y","N")</f>
        <v/>
      </c>
      <c r="F1099" t="inlineStr">
        <is>
          <t>ConTab_BOM_KP_Baseplates_2074</t>
        </is>
      </c>
      <c r="G1099">
        <f>IF(E1099="Y",F1099,"")</f>
        <v/>
      </c>
      <c r="H1099" s="87" t="inlineStr">
        <is>
          <t>6015-1_2-KP</t>
        </is>
      </c>
      <c r="I1099" s="87" t="n"/>
      <c r="J1099" s="87" t="n"/>
      <c r="K1099" s="273" t="inlineStr">
        <is>
          <t>BaseplateSteel</t>
        </is>
      </c>
      <c r="L1099" s="273" t="inlineStr">
        <is>
          <t>Baseplate_Steel</t>
        </is>
      </c>
      <c r="M1099" s="273" t="inlineStr">
        <is>
          <t>Steel</t>
        </is>
      </c>
      <c r="N1099" t="inlineStr">
        <is>
          <t>444T</t>
        </is>
      </c>
      <c r="O1099" t="inlineStr">
        <is>
          <t>:No Drip Pan:Standard Drip Pan:</t>
        </is>
      </c>
      <c r="P1099" s="235" t="inlineStr">
        <is>
          <t>Falk_T10_Grid</t>
        </is>
      </c>
      <c r="Q1099" t="inlineStr">
        <is>
          <t>Falk 1090T10</t>
        </is>
      </c>
      <c r="R1099" t="n">
        <v>96700844</v>
      </c>
      <c r="S1099" s="233" t="inlineStr">
        <is>
          <t>B102618</t>
        </is>
      </c>
      <c r="T1099" s="233" t="n">
        <v>4163</v>
      </c>
      <c r="U1099" s="233" t="inlineStr">
        <is>
          <t>Priced</t>
        </is>
      </c>
      <c r="V1099" s="273" t="inlineStr">
        <is>
          <t>LT028</t>
        </is>
      </c>
      <c r="W1099" t="n">
        <v>420</v>
      </c>
    </row>
    <row r="1100">
      <c r="B1100" t="n">
        <v>2075</v>
      </c>
      <c r="C1100">
        <f>IF(K1100 = "BaseplateSteel","Y","N")</f>
        <v/>
      </c>
      <c r="D1100">
        <f>OR(P1100 = "Woods_Sureflex", P1100 = "Falk_T10_Grid")</f>
        <v/>
      </c>
      <c r="E1100">
        <f>IF(AND(C1100="Y", D1100=TRUE),"Y","N")</f>
        <v/>
      </c>
      <c r="F1100" t="inlineStr">
        <is>
          <t>ConTab_BOM_KP_Baseplates_2075</t>
        </is>
      </c>
      <c r="G1100">
        <f>IF(E1100="Y",F1100,"")</f>
        <v/>
      </c>
      <c r="H1100" s="87" t="inlineStr">
        <is>
          <t>6015-1_2-KP</t>
        </is>
      </c>
      <c r="I1100" s="87" t="n"/>
      <c r="J1100" s="87" t="n"/>
      <c r="K1100" s="273" t="inlineStr">
        <is>
          <t>BaseplateSteel</t>
        </is>
      </c>
      <c r="L1100" s="273" t="inlineStr">
        <is>
          <t>Baseplate_Steel</t>
        </is>
      </c>
      <c r="M1100" s="273" t="inlineStr">
        <is>
          <t>Steel</t>
        </is>
      </c>
      <c r="N1100" t="inlineStr">
        <is>
          <t>445T</t>
        </is>
      </c>
      <c r="O1100" t="inlineStr">
        <is>
          <t>:No Drip Pan:Standard Drip Pan:</t>
        </is>
      </c>
      <c r="P1100" s="235" t="inlineStr">
        <is>
          <t>Falk_T10_Grid</t>
        </is>
      </c>
      <c r="Q1100" t="inlineStr">
        <is>
          <t>Falk 1090T10</t>
        </is>
      </c>
      <c r="R1100" t="n">
        <v>96700844</v>
      </c>
      <c r="S1100" s="233" t="inlineStr">
        <is>
          <t>B102619</t>
        </is>
      </c>
      <c r="T1100" s="233" t="n">
        <v>4163</v>
      </c>
      <c r="U1100" s="233" t="inlineStr">
        <is>
          <t>Priced</t>
        </is>
      </c>
      <c r="V1100" s="273" t="inlineStr">
        <is>
          <t>LT028</t>
        </is>
      </c>
      <c r="W1100" t="n">
        <v>420</v>
      </c>
    </row>
    <row r="1101">
      <c r="B1101" t="n">
        <v>2076</v>
      </c>
      <c r="C1101">
        <f>IF(K1101 = "BaseplateSteel","Y","N")</f>
        <v/>
      </c>
      <c r="D1101">
        <f>OR(P1101 = "Woods_Sureflex", P1101 = "Falk_T10_Grid")</f>
        <v/>
      </c>
      <c r="E1101">
        <f>IF(AND(C1101="Y", D1101=TRUE),"Y","N")</f>
        <v/>
      </c>
      <c r="F1101" t="inlineStr">
        <is>
          <t>ConTab_BOM_KP_Baseplates_2076</t>
        </is>
      </c>
      <c r="G1101">
        <f>IF(E1101="Y",F1101,"")</f>
        <v/>
      </c>
      <c r="H1101" s="87" t="inlineStr">
        <is>
          <t>6015-1_2-KP</t>
        </is>
      </c>
      <c r="I1101" s="87" t="n"/>
      <c r="J1101" s="87" t="n"/>
      <c r="K1101" s="273" t="inlineStr">
        <is>
          <t>BaseplateSteel</t>
        </is>
      </c>
      <c r="L1101" s="273" t="inlineStr">
        <is>
          <t>Baseplate_Steel</t>
        </is>
      </c>
      <c r="M1101" s="273" t="inlineStr">
        <is>
          <t>Steel</t>
        </is>
      </c>
      <c r="N1101" t="inlineStr">
        <is>
          <t>444TS</t>
        </is>
      </c>
      <c r="O1101" t="inlineStr">
        <is>
          <t>:No Drip Pan:Standard Drip Pan:</t>
        </is>
      </c>
      <c r="P1101" s="235" t="inlineStr">
        <is>
          <t>Falk_T10_Grid</t>
        </is>
      </c>
      <c r="Q1101" t="inlineStr">
        <is>
          <t>Falk 1070T10</t>
        </is>
      </c>
      <c r="R1101" t="n">
        <v>96700845</v>
      </c>
      <c r="S1101" s="233" t="inlineStr">
        <is>
          <t>B102620</t>
        </is>
      </c>
      <c r="T1101" s="233" t="n">
        <v>4163</v>
      </c>
      <c r="U1101" s="233" t="inlineStr">
        <is>
          <t>Priced</t>
        </is>
      </c>
      <c r="V1101" s="273" t="inlineStr">
        <is>
          <t>LT028</t>
        </is>
      </c>
      <c r="W1101" t="n">
        <v>420</v>
      </c>
    </row>
    <row r="1102">
      <c r="B1102" t="n">
        <v>2077</v>
      </c>
      <c r="C1102">
        <f>IF(K1102 = "BaseplateSteel","Y","N")</f>
        <v/>
      </c>
      <c r="D1102">
        <f>OR(P1102 = "Woods_Sureflex", P1102 = "Falk_T10_Grid")</f>
        <v/>
      </c>
      <c r="E1102">
        <f>IF(AND(C1102="Y", D1102=TRUE),"Y","N")</f>
        <v/>
      </c>
      <c r="F1102" t="inlineStr">
        <is>
          <t>ConTab_BOM_KP_Baseplates_2077</t>
        </is>
      </c>
      <c r="G1102">
        <f>IF(E1102="Y",F1102,"")</f>
        <v/>
      </c>
      <c r="H1102" s="87" t="inlineStr">
        <is>
          <t>6015-1_2-KP</t>
        </is>
      </c>
      <c r="I1102" s="87" t="n"/>
      <c r="J1102" s="87" t="n"/>
      <c r="K1102" s="273" t="inlineStr">
        <is>
          <t>BaseplateSteel</t>
        </is>
      </c>
      <c r="L1102" s="273" t="inlineStr">
        <is>
          <t>Baseplate_Steel</t>
        </is>
      </c>
      <c r="M1102" s="273" t="inlineStr">
        <is>
          <t>Steel</t>
        </is>
      </c>
      <c r="N1102" t="inlineStr">
        <is>
          <t>445TS</t>
        </is>
      </c>
      <c r="O1102" t="inlineStr">
        <is>
          <t>:No Drip Pan:Standard Drip Pan:</t>
        </is>
      </c>
      <c r="P1102" s="235" t="inlineStr">
        <is>
          <t>Falk_T10_Grid</t>
        </is>
      </c>
      <c r="Q1102" t="inlineStr">
        <is>
          <t>Falk 1070T10</t>
        </is>
      </c>
      <c r="R1102" t="n">
        <v>96700845</v>
      </c>
      <c r="S1102" s="233" t="inlineStr">
        <is>
          <t>B102621</t>
        </is>
      </c>
      <c r="T1102" s="233" t="n">
        <v>4163</v>
      </c>
      <c r="U1102" s="233" t="inlineStr">
        <is>
          <t>Priced</t>
        </is>
      </c>
      <c r="V1102" s="273" t="inlineStr">
        <is>
          <t>LT028</t>
        </is>
      </c>
      <c r="W1102" t="n">
        <v>420</v>
      </c>
    </row>
    <row r="1103">
      <c r="B1103" t="n">
        <v>2078</v>
      </c>
      <c r="C1103">
        <f>IF(K1103 = "BaseplateSteel","Y","N")</f>
        <v/>
      </c>
      <c r="D1103">
        <f>OR(P1103 = "Woods_Sureflex", P1103 = "Falk_T10_Grid")</f>
        <v/>
      </c>
      <c r="E1103">
        <f>IF(AND(C1103="Y", D1103=TRUE),"Y","N")</f>
        <v/>
      </c>
      <c r="F1103" t="inlineStr">
        <is>
          <t>ConTab_BOM_KP_Baseplates_2078</t>
        </is>
      </c>
      <c r="G1103">
        <f>IF(E1103="Y",F1103,"")</f>
        <v/>
      </c>
      <c r="H1103" s="87" t="inlineStr">
        <is>
          <t>6015-1_2-KP</t>
        </is>
      </c>
      <c r="I1103" s="87" t="n"/>
      <c r="J1103" s="87" t="n"/>
      <c r="K1103" s="273" t="inlineStr">
        <is>
          <t>BaseplateSteel</t>
        </is>
      </c>
      <c r="L1103" s="273" t="inlineStr">
        <is>
          <t>Baseplate_Steel</t>
        </is>
      </c>
      <c r="M1103" s="273" t="inlineStr">
        <is>
          <t>Steel</t>
        </is>
      </c>
      <c r="N1103" t="inlineStr">
        <is>
          <t>447T</t>
        </is>
      </c>
      <c r="O1103" t="inlineStr">
        <is>
          <t>:No Drip Pan:Standard Drip Pan:</t>
        </is>
      </c>
      <c r="P1103" s="235" t="inlineStr">
        <is>
          <t>Falk_T10_Grid</t>
        </is>
      </c>
      <c r="Q1103" t="inlineStr">
        <is>
          <t>Falk 1090T10</t>
        </is>
      </c>
      <c r="R1103" t="n">
        <v>96700846</v>
      </c>
      <c r="S1103" s="233" t="inlineStr">
        <is>
          <t>B102622</t>
        </is>
      </c>
      <c r="T1103" s="233" t="n">
        <v>4707</v>
      </c>
      <c r="U1103" s="233" t="inlineStr">
        <is>
          <t>Priced</t>
        </is>
      </c>
      <c r="V1103" s="273" t="inlineStr">
        <is>
          <t>LT028</t>
        </is>
      </c>
      <c r="W1103" t="n">
        <v>600</v>
      </c>
    </row>
    <row r="1104">
      <c r="B1104" t="n">
        <v>2098</v>
      </c>
      <c r="C1104">
        <f>IF(K1104 = "BaseplateSteel","Y","N")</f>
        <v/>
      </c>
      <c r="D1104">
        <f>OR(P1104 = "Woods_Sureflex", P1104 = "Falk_T10_Grid")</f>
        <v/>
      </c>
      <c r="E1104">
        <f>IF(AND(C1104="Y", D1104=TRUE),"Y","N")</f>
        <v/>
      </c>
      <c r="F1104" t="inlineStr">
        <is>
          <t>ConTab_BOM_KP_Baseplates_2098</t>
        </is>
      </c>
      <c r="G1104">
        <f>IF(E1104="Y",F1104,"")</f>
        <v/>
      </c>
      <c r="H1104" s="87" t="inlineStr">
        <is>
          <t>6015-1_2-KP</t>
        </is>
      </c>
      <c r="I1104" s="87" t="n"/>
      <c r="J1104" s="87" t="n"/>
      <c r="K1104" s="273" t="inlineStr">
        <is>
          <t>BaseplateSteel</t>
        </is>
      </c>
      <c r="L1104" s="273" t="inlineStr">
        <is>
          <t>Baseplate_Steel</t>
        </is>
      </c>
      <c r="M1104" s="273" t="inlineStr">
        <is>
          <t>Steel</t>
        </is>
      </c>
      <c r="N1104" t="inlineStr">
        <is>
          <t>254T</t>
        </is>
      </c>
      <c r="O1104" t="inlineStr">
        <is>
          <t>:No Drip Pan:Standard Drip Pan:</t>
        </is>
      </c>
      <c r="P1104" s="235" t="inlineStr">
        <is>
          <t>Woods_Spacer</t>
        </is>
      </c>
      <c r="Q1104" t="inlineStr">
        <is>
          <t>Woods 7SC</t>
        </is>
      </c>
      <c r="R1104" t="n">
        <v>96700847</v>
      </c>
      <c r="S1104" s="233" t="inlineStr">
        <is>
          <t>B102636</t>
        </is>
      </c>
      <c r="T1104" s="233" t="n">
        <v>2458</v>
      </c>
      <c r="U1104" s="233" t="inlineStr">
        <is>
          <t>Priced</t>
        </is>
      </c>
      <c r="V1104" s="273" t="inlineStr">
        <is>
          <t>LT028</t>
        </is>
      </c>
      <c r="W1104" t="n">
        <v>140</v>
      </c>
    </row>
    <row r="1105">
      <c r="B1105" t="n">
        <v>2099</v>
      </c>
      <c r="C1105">
        <f>IF(K1105 = "BaseplateSteel","Y","N")</f>
        <v/>
      </c>
      <c r="D1105">
        <f>OR(P1105 = "Woods_Sureflex", P1105 = "Falk_T10_Grid")</f>
        <v/>
      </c>
      <c r="E1105">
        <f>IF(AND(C1105="Y", D1105=TRUE),"Y","N")</f>
        <v/>
      </c>
      <c r="F1105" t="inlineStr">
        <is>
          <t>ConTab_BOM_KP_Baseplates_2099</t>
        </is>
      </c>
      <c r="G1105">
        <f>IF(E1105="Y",F1105,"")</f>
        <v/>
      </c>
      <c r="H1105" s="87" t="inlineStr">
        <is>
          <t>6015-1_2-KP</t>
        </is>
      </c>
      <c r="I1105" s="87" t="n"/>
      <c r="J1105" s="87" t="n"/>
      <c r="K1105" s="273" t="inlineStr">
        <is>
          <t>BaseplateSteel</t>
        </is>
      </c>
      <c r="L1105" s="273" t="inlineStr">
        <is>
          <t>Baseplate_Steel</t>
        </is>
      </c>
      <c r="M1105" s="273" t="inlineStr">
        <is>
          <t>Steel</t>
        </is>
      </c>
      <c r="N1105" t="inlineStr">
        <is>
          <t>256T</t>
        </is>
      </c>
      <c r="O1105" t="inlineStr">
        <is>
          <t>:No Drip Pan:Standard Drip Pan:</t>
        </is>
      </c>
      <c r="P1105" s="235" t="inlineStr">
        <is>
          <t>Woods_Spacer</t>
        </is>
      </c>
      <c r="Q1105" t="inlineStr">
        <is>
          <t>Woods 7SC</t>
        </is>
      </c>
      <c r="R1105" t="n">
        <v>96700847</v>
      </c>
      <c r="S1105" s="233" t="inlineStr">
        <is>
          <t>B102636</t>
        </is>
      </c>
      <c r="T1105" s="233" t="n">
        <v>2458</v>
      </c>
      <c r="U1105" s="233" t="inlineStr">
        <is>
          <t>Priced</t>
        </is>
      </c>
      <c r="V1105" s="273" t="inlineStr">
        <is>
          <t>LT028</t>
        </is>
      </c>
      <c r="W1105" t="n">
        <v>140</v>
      </c>
    </row>
    <row r="1106">
      <c r="B1106" t="n">
        <v>2100</v>
      </c>
      <c r="C1106">
        <f>IF(K1106 = "BaseplateSteel","Y","N")</f>
        <v/>
      </c>
      <c r="D1106">
        <f>OR(P1106 = "Woods_Sureflex", P1106 = "Falk_T10_Grid")</f>
        <v/>
      </c>
      <c r="E1106">
        <f>IF(AND(C1106="Y", D1106=TRUE),"Y","N")</f>
        <v/>
      </c>
      <c r="F1106" t="inlineStr">
        <is>
          <t>ConTab_BOM_KP_Baseplates_2100</t>
        </is>
      </c>
      <c r="G1106">
        <f>IF(E1106="Y",F1106,"")</f>
        <v/>
      </c>
      <c r="H1106" s="87" t="inlineStr">
        <is>
          <t>6015-1_2-KP</t>
        </is>
      </c>
      <c r="I1106" s="87" t="n"/>
      <c r="J1106" s="87" t="n"/>
      <c r="K1106" s="273" t="inlineStr">
        <is>
          <t>BaseplateSteel</t>
        </is>
      </c>
      <c r="L1106" s="273" t="inlineStr">
        <is>
          <t>Baseplate_Steel</t>
        </is>
      </c>
      <c r="M1106" s="273" t="inlineStr">
        <is>
          <t>Steel</t>
        </is>
      </c>
      <c r="N1106" t="inlineStr">
        <is>
          <t>284T</t>
        </is>
      </c>
      <c r="O1106" t="inlineStr">
        <is>
          <t>:No Drip Pan:Standard Drip Pan:</t>
        </is>
      </c>
      <c r="P1106" s="235" t="inlineStr">
        <is>
          <t>Woods_Spacer</t>
        </is>
      </c>
      <c r="Q1106" t="inlineStr">
        <is>
          <t>Woods 9SC</t>
        </is>
      </c>
      <c r="R1106" t="n">
        <v>96700848</v>
      </c>
      <c r="S1106" s="233" t="inlineStr">
        <is>
          <t>B102637</t>
        </is>
      </c>
      <c r="T1106" s="233" t="n">
        <v>2594</v>
      </c>
      <c r="U1106" s="233" t="inlineStr">
        <is>
          <t>Priced</t>
        </is>
      </c>
      <c r="V1106" s="273" t="inlineStr">
        <is>
          <t>LT028</t>
        </is>
      </c>
      <c r="W1106" t="n">
        <v>205</v>
      </c>
    </row>
    <row r="1107">
      <c r="B1107" t="n">
        <v>2101</v>
      </c>
      <c r="C1107">
        <f>IF(K1107 = "BaseplateSteel","Y","N")</f>
        <v/>
      </c>
      <c r="D1107">
        <f>OR(P1107 = "Woods_Sureflex", P1107 = "Falk_T10_Grid")</f>
        <v/>
      </c>
      <c r="E1107">
        <f>IF(AND(C1107="Y", D1107=TRUE),"Y","N")</f>
        <v/>
      </c>
      <c r="F1107" t="inlineStr">
        <is>
          <t>ConTab_BOM_KP_Baseplates_2101</t>
        </is>
      </c>
      <c r="G1107">
        <f>IF(E1107="Y",F1107,"")</f>
        <v/>
      </c>
      <c r="H1107" s="87" t="inlineStr">
        <is>
          <t>6015-1_2-KP</t>
        </is>
      </c>
      <c r="I1107" s="87" t="n"/>
      <c r="J1107" s="87" t="n"/>
      <c r="K1107" s="273" t="inlineStr">
        <is>
          <t>BaseplateSteel</t>
        </is>
      </c>
      <c r="L1107" s="273" t="inlineStr">
        <is>
          <t>Baseplate_Steel</t>
        </is>
      </c>
      <c r="M1107" s="273" t="inlineStr">
        <is>
          <t>Steel</t>
        </is>
      </c>
      <c r="N1107" t="inlineStr">
        <is>
          <t>286T</t>
        </is>
      </c>
      <c r="O1107" t="inlineStr">
        <is>
          <t>:No Drip Pan:Standard Drip Pan:</t>
        </is>
      </c>
      <c r="P1107" s="235" t="inlineStr">
        <is>
          <t>Woods_Spacer</t>
        </is>
      </c>
      <c r="Q1107" t="inlineStr">
        <is>
          <t>Woods 9SC</t>
        </is>
      </c>
      <c r="R1107" t="n">
        <v>96700848</v>
      </c>
      <c r="S1107" s="233" t="inlineStr">
        <is>
          <t>B102637</t>
        </is>
      </c>
      <c r="T1107" s="233" t="n">
        <v>2594</v>
      </c>
      <c r="U1107" s="233" t="inlineStr">
        <is>
          <t>Priced</t>
        </is>
      </c>
      <c r="V1107" s="273" t="inlineStr">
        <is>
          <t>LT028</t>
        </is>
      </c>
      <c r="W1107" t="n">
        <v>205</v>
      </c>
    </row>
    <row r="1108">
      <c r="B1108" t="n">
        <v>2102</v>
      </c>
      <c r="C1108">
        <f>IF(K1108 = "BaseplateSteel","Y","N")</f>
        <v/>
      </c>
      <c r="D1108">
        <f>OR(P1108 = "Woods_Sureflex", P1108 = "Falk_T10_Grid")</f>
        <v/>
      </c>
      <c r="E1108">
        <f>IF(AND(C1108="Y", D1108=TRUE),"Y","N")</f>
        <v/>
      </c>
      <c r="F1108" t="inlineStr">
        <is>
          <t>ConTab_BOM_KP_Baseplates_2102</t>
        </is>
      </c>
      <c r="G1108">
        <f>IF(E1108="Y",F1108,"")</f>
        <v/>
      </c>
      <c r="H1108" s="87" t="inlineStr">
        <is>
          <t>6015-1_2-KP</t>
        </is>
      </c>
      <c r="I1108" s="87" t="n"/>
      <c r="J1108" s="87" t="n"/>
      <c r="K1108" s="273" t="inlineStr">
        <is>
          <t>BaseplateSteel</t>
        </is>
      </c>
      <c r="L1108" s="273" t="inlineStr">
        <is>
          <t>Baseplate_Steel</t>
        </is>
      </c>
      <c r="M1108" s="273" t="inlineStr">
        <is>
          <t>Steel</t>
        </is>
      </c>
      <c r="N1108" t="inlineStr">
        <is>
          <t>324T</t>
        </is>
      </c>
      <c r="O1108" t="inlineStr">
        <is>
          <t>:No Drip Pan:Standard Drip Pan:</t>
        </is>
      </c>
      <c r="P1108" s="235" t="inlineStr">
        <is>
          <t>Woods_Spacer</t>
        </is>
      </c>
      <c r="Q1108" t="inlineStr">
        <is>
          <t>Woods 10SC</t>
        </is>
      </c>
      <c r="R1108" t="n">
        <v>96700849</v>
      </c>
      <c r="S1108" s="233" t="inlineStr">
        <is>
          <t>B102638</t>
        </is>
      </c>
      <c r="T1108" s="233" t="n">
        <v>2730</v>
      </c>
      <c r="U1108" s="233" t="inlineStr">
        <is>
          <t>Priced</t>
        </is>
      </c>
      <c r="V1108" s="273" t="inlineStr">
        <is>
          <t>LT028</t>
        </is>
      </c>
      <c r="W1108" t="n">
        <v>240</v>
      </c>
    </row>
    <row r="1109">
      <c r="B1109" t="n">
        <v>2103</v>
      </c>
      <c r="C1109">
        <f>IF(K1109 = "BaseplateSteel","Y","N")</f>
        <v/>
      </c>
      <c r="D1109">
        <f>OR(P1109 = "Woods_Sureflex", P1109 = "Falk_T10_Grid")</f>
        <v/>
      </c>
      <c r="E1109">
        <f>IF(AND(C1109="Y", D1109=TRUE),"Y","N")</f>
        <v/>
      </c>
      <c r="F1109" t="inlineStr">
        <is>
          <t>ConTab_BOM_KP_Baseplates_2103</t>
        </is>
      </c>
      <c r="G1109">
        <f>IF(E1109="Y",F1109,"")</f>
        <v/>
      </c>
      <c r="H1109" s="87" t="inlineStr">
        <is>
          <t>6015-1_2-KP</t>
        </is>
      </c>
      <c r="I1109" s="87" t="n"/>
      <c r="J1109" s="87" t="n"/>
      <c r="K1109" s="273" t="inlineStr">
        <is>
          <t>BaseplateSteel</t>
        </is>
      </c>
      <c r="L1109" s="273" t="inlineStr">
        <is>
          <t>Baseplate_Steel</t>
        </is>
      </c>
      <c r="M1109" s="273" t="inlineStr">
        <is>
          <t>Steel</t>
        </is>
      </c>
      <c r="N1109" t="inlineStr">
        <is>
          <t>326T</t>
        </is>
      </c>
      <c r="O1109" t="inlineStr">
        <is>
          <t>:No Drip Pan:Standard Drip Pan:</t>
        </is>
      </c>
      <c r="P1109" s="235" t="inlineStr">
        <is>
          <t>Woods_Spacer</t>
        </is>
      </c>
      <c r="Q1109" t="inlineStr">
        <is>
          <t>Woods 10SC</t>
        </is>
      </c>
      <c r="R1109" t="n">
        <v>96700849</v>
      </c>
      <c r="S1109" s="233" t="inlineStr">
        <is>
          <t>B102638</t>
        </is>
      </c>
      <c r="T1109" s="233" t="n">
        <v>2730</v>
      </c>
      <c r="U1109" s="233" t="inlineStr">
        <is>
          <t>Priced</t>
        </is>
      </c>
      <c r="V1109" s="273" t="inlineStr">
        <is>
          <t>LT028</t>
        </is>
      </c>
      <c r="W1109" t="n">
        <v>240</v>
      </c>
    </row>
    <row r="1110">
      <c r="B1110" t="n">
        <v>2104</v>
      </c>
      <c r="C1110">
        <f>IF(K1110 = "BaseplateSteel","Y","N")</f>
        <v/>
      </c>
      <c r="D1110">
        <f>OR(P1110 = "Woods_Sureflex", P1110 = "Falk_T10_Grid")</f>
        <v/>
      </c>
      <c r="E1110">
        <f>IF(AND(C1110="Y", D1110=TRUE),"Y","N")</f>
        <v/>
      </c>
      <c r="F1110" t="inlineStr">
        <is>
          <t>ConTab_BOM_KP_Baseplates_2104</t>
        </is>
      </c>
      <c r="G1110">
        <f>IF(E1110="Y",F1110,"")</f>
        <v/>
      </c>
      <c r="H1110" s="87" t="inlineStr">
        <is>
          <t>6015-1_2-KP</t>
        </is>
      </c>
      <c r="I1110" s="87" t="n"/>
      <c r="J1110" s="87" t="n"/>
      <c r="K1110" s="273" t="inlineStr">
        <is>
          <t>BaseplateSteel</t>
        </is>
      </c>
      <c r="L1110" s="273" t="inlineStr">
        <is>
          <t>Baseplate_Steel</t>
        </is>
      </c>
      <c r="M1110" s="273" t="inlineStr">
        <is>
          <t>Steel</t>
        </is>
      </c>
      <c r="N1110" t="inlineStr">
        <is>
          <t>364T</t>
        </is>
      </c>
      <c r="O1110" t="inlineStr">
        <is>
          <t>:No Drip Pan:Standard Drip Pan:</t>
        </is>
      </c>
      <c r="P1110" s="235" t="inlineStr">
        <is>
          <t>Woods_Spacer</t>
        </is>
      </c>
      <c r="Q1110" t="inlineStr">
        <is>
          <t>Woods 11SC</t>
        </is>
      </c>
      <c r="R1110" t="n">
        <v>96700850</v>
      </c>
      <c r="S1110" s="233" t="inlineStr">
        <is>
          <t>B102639</t>
        </is>
      </c>
      <c r="T1110" s="233" t="n">
        <v>2867</v>
      </c>
      <c r="U1110" s="233" t="inlineStr">
        <is>
          <t>Priced</t>
        </is>
      </c>
      <c r="V1110" s="273" t="inlineStr">
        <is>
          <t>LT028</t>
        </is>
      </c>
      <c r="W1110" t="n">
        <v>270</v>
      </c>
    </row>
    <row r="1111">
      <c r="B1111" t="n">
        <v>2105</v>
      </c>
      <c r="C1111">
        <f>IF(K1111 = "BaseplateSteel","Y","N")</f>
        <v/>
      </c>
      <c r="D1111">
        <f>OR(P1111 = "Woods_Sureflex", P1111 = "Falk_T10_Grid")</f>
        <v/>
      </c>
      <c r="E1111">
        <f>IF(AND(C1111="Y", D1111=TRUE),"Y","N")</f>
        <v/>
      </c>
      <c r="F1111" t="inlineStr">
        <is>
          <t>ConTab_BOM_KP_Baseplates_2105</t>
        </is>
      </c>
      <c r="G1111">
        <f>IF(E1111="Y",F1111,"")</f>
        <v/>
      </c>
      <c r="H1111" s="87" t="inlineStr">
        <is>
          <t>6015-1_2-KP</t>
        </is>
      </c>
      <c r="I1111" s="87" t="n"/>
      <c r="J1111" s="87" t="n"/>
      <c r="K1111" s="273" t="inlineStr">
        <is>
          <t>BaseplateSteel</t>
        </is>
      </c>
      <c r="L1111" s="273" t="inlineStr">
        <is>
          <t>Baseplate_Steel</t>
        </is>
      </c>
      <c r="M1111" s="273" t="inlineStr">
        <is>
          <t>Steel</t>
        </is>
      </c>
      <c r="N1111" t="inlineStr">
        <is>
          <t>365T</t>
        </is>
      </c>
      <c r="O1111" t="inlineStr">
        <is>
          <t>:No Drip Pan:Standard Drip Pan:</t>
        </is>
      </c>
      <c r="P1111" s="235" t="inlineStr">
        <is>
          <t>Woods_Spacer</t>
        </is>
      </c>
      <c r="Q1111" t="inlineStr">
        <is>
          <t>Woods 11SC</t>
        </is>
      </c>
      <c r="R1111" t="n">
        <v>96700850</v>
      </c>
      <c r="S1111" s="233" t="inlineStr">
        <is>
          <t>B102639</t>
        </is>
      </c>
      <c r="T1111" s="233" t="n">
        <v>2867</v>
      </c>
      <c r="U1111" s="233" t="inlineStr">
        <is>
          <t>Priced</t>
        </is>
      </c>
      <c r="V1111" s="273" t="inlineStr">
        <is>
          <t>LT028</t>
        </is>
      </c>
      <c r="W1111" t="n">
        <v>270</v>
      </c>
    </row>
    <row r="1112">
      <c r="B1112" t="n">
        <v>2106</v>
      </c>
      <c r="C1112">
        <f>IF(K1112 = "BaseplateSteel","Y","N")</f>
        <v/>
      </c>
      <c r="D1112">
        <f>OR(P1112 = "Woods_Sureflex", P1112 = "Falk_T10_Grid")</f>
        <v/>
      </c>
      <c r="E1112">
        <f>IF(AND(C1112="Y", D1112=TRUE),"Y","N")</f>
        <v/>
      </c>
      <c r="F1112" t="inlineStr">
        <is>
          <t>ConTab_BOM_KP_Baseplates_2106</t>
        </is>
      </c>
      <c r="G1112">
        <f>IF(E1112="Y",F1112,"")</f>
        <v/>
      </c>
      <c r="H1112" s="87" t="inlineStr">
        <is>
          <t>6015-1_2-KP</t>
        </is>
      </c>
      <c r="I1112" s="87" t="n"/>
      <c r="J1112" s="87" t="n"/>
      <c r="K1112" s="273" t="inlineStr">
        <is>
          <t>BaseplateSteel</t>
        </is>
      </c>
      <c r="L1112" s="273" t="inlineStr">
        <is>
          <t>Baseplate_Steel</t>
        </is>
      </c>
      <c r="M1112" s="273" t="inlineStr">
        <is>
          <t>Steel</t>
        </is>
      </c>
      <c r="N1112" t="inlineStr">
        <is>
          <t>404T</t>
        </is>
      </c>
      <c r="O1112" t="inlineStr">
        <is>
          <t>:No Drip Pan:Standard Drip Pan:</t>
        </is>
      </c>
      <c r="P1112" s="235" t="inlineStr">
        <is>
          <t>Woods_Spacer</t>
        </is>
      </c>
      <c r="Q1112" t="inlineStr">
        <is>
          <t>Woods 12SC</t>
        </is>
      </c>
      <c r="R1112" t="n">
        <v>96700851</v>
      </c>
      <c r="S1112" s="233" t="inlineStr">
        <is>
          <t>B102640</t>
        </is>
      </c>
      <c r="T1112" s="233" t="n">
        <v>3346</v>
      </c>
      <c r="U1112" s="233" t="inlineStr">
        <is>
          <t>Priced</t>
        </is>
      </c>
      <c r="V1112" s="273" t="inlineStr">
        <is>
          <t>LT028</t>
        </is>
      </c>
      <c r="W1112" t="n">
        <v>350</v>
      </c>
    </row>
    <row r="1113">
      <c r="B1113" t="n">
        <v>2107</v>
      </c>
      <c r="C1113">
        <f>IF(K1113 = "BaseplateSteel","Y","N")</f>
        <v/>
      </c>
      <c r="D1113">
        <f>OR(P1113 = "Woods_Sureflex", P1113 = "Falk_T10_Grid")</f>
        <v/>
      </c>
      <c r="E1113">
        <f>IF(AND(C1113="Y", D1113=TRUE),"Y","N")</f>
        <v/>
      </c>
      <c r="F1113" t="inlineStr">
        <is>
          <t>ConTab_BOM_KP_Baseplates_2107</t>
        </is>
      </c>
      <c r="G1113">
        <f>IF(E1113="Y",F1113,"")</f>
        <v/>
      </c>
      <c r="H1113" s="87" t="inlineStr">
        <is>
          <t>6015-1_2-KP</t>
        </is>
      </c>
      <c r="I1113" s="87" t="n"/>
      <c r="J1113" s="87" t="n"/>
      <c r="K1113" s="273" t="inlineStr">
        <is>
          <t>BaseplateSteel</t>
        </is>
      </c>
      <c r="L1113" s="273" t="inlineStr">
        <is>
          <t>Baseplate_Steel</t>
        </is>
      </c>
      <c r="M1113" s="273" t="inlineStr">
        <is>
          <t>Steel</t>
        </is>
      </c>
      <c r="N1113" t="inlineStr">
        <is>
          <t>405T</t>
        </is>
      </c>
      <c r="O1113" t="inlineStr">
        <is>
          <t>:No Drip Pan:Standard Drip Pan:</t>
        </is>
      </c>
      <c r="P1113" s="235" t="inlineStr">
        <is>
          <t>Woods_Spacer</t>
        </is>
      </c>
      <c r="Q1113" t="inlineStr">
        <is>
          <t>Woods 12SC</t>
        </is>
      </c>
      <c r="R1113" t="n">
        <v>96700851</v>
      </c>
      <c r="S1113" s="233" t="inlineStr">
        <is>
          <t>B102640</t>
        </is>
      </c>
      <c r="T1113" s="233" t="n">
        <v>3346</v>
      </c>
      <c r="U1113" s="233" t="inlineStr">
        <is>
          <t>Priced</t>
        </is>
      </c>
      <c r="V1113" s="273" t="inlineStr">
        <is>
          <t>LT028</t>
        </is>
      </c>
      <c r="W1113" t="n">
        <v>350</v>
      </c>
    </row>
    <row r="1114">
      <c r="B1114" t="n">
        <v>2108</v>
      </c>
      <c r="C1114">
        <f>IF(K1114 = "BaseplateSteel","Y","N")</f>
        <v/>
      </c>
      <c r="D1114">
        <f>OR(P1114 = "Woods_Sureflex", P1114 = "Falk_T10_Grid")</f>
        <v/>
      </c>
      <c r="E1114">
        <f>IF(AND(C1114="Y", D1114=TRUE),"Y","N")</f>
        <v/>
      </c>
      <c r="F1114" t="inlineStr">
        <is>
          <t>ConTab_BOM_KP_Baseplates_2108</t>
        </is>
      </c>
      <c r="G1114">
        <f>IF(E1114="Y",F1114,"")</f>
        <v/>
      </c>
      <c r="H1114" s="87" t="inlineStr">
        <is>
          <t>6015-1_2-KP</t>
        </is>
      </c>
      <c r="I1114" s="87" t="n"/>
      <c r="J1114" s="87" t="n"/>
      <c r="K1114" s="273" t="inlineStr">
        <is>
          <t>BaseplateSteel</t>
        </is>
      </c>
      <c r="L1114" s="273" t="inlineStr">
        <is>
          <t>Baseplate_Steel</t>
        </is>
      </c>
      <c r="M1114" s="273" t="inlineStr">
        <is>
          <t>Steel</t>
        </is>
      </c>
      <c r="N1114" t="inlineStr">
        <is>
          <t>444T</t>
        </is>
      </c>
      <c r="O1114" t="inlineStr">
        <is>
          <t>:No Drip Pan:Standard Drip Pan:</t>
        </is>
      </c>
      <c r="P1114" s="235" t="inlineStr">
        <is>
          <t>Woods_Spacer</t>
        </is>
      </c>
      <c r="Q1114" t="inlineStr">
        <is>
          <t>Woods 12SC</t>
        </is>
      </c>
      <c r="R1114" t="n">
        <v>96700853</v>
      </c>
      <c r="S1114" s="233" t="inlineStr">
        <is>
          <t>B102641</t>
        </is>
      </c>
      <c r="T1114" s="233" t="n">
        <v>4707</v>
      </c>
      <c r="U1114" s="233" t="inlineStr">
        <is>
          <t>Priced</t>
        </is>
      </c>
      <c r="V1114" s="273" t="inlineStr">
        <is>
          <t>LT028</t>
        </is>
      </c>
      <c r="W1114" t="n">
        <v>420</v>
      </c>
    </row>
    <row r="1115">
      <c r="B1115" t="n">
        <v>2109</v>
      </c>
      <c r="C1115">
        <f>IF(K1115 = "BaseplateSteel","Y","N")</f>
        <v/>
      </c>
      <c r="D1115">
        <f>OR(P1115 = "Woods_Sureflex", P1115 = "Falk_T10_Grid")</f>
        <v/>
      </c>
      <c r="E1115">
        <f>IF(AND(C1115="Y", D1115=TRUE),"Y","N")</f>
        <v/>
      </c>
      <c r="F1115" t="inlineStr">
        <is>
          <t>ConTab_BOM_KP_Baseplates_2109</t>
        </is>
      </c>
      <c r="G1115">
        <f>IF(E1115="Y",F1115,"")</f>
        <v/>
      </c>
      <c r="H1115" s="87" t="inlineStr">
        <is>
          <t>6015-1_2-KP</t>
        </is>
      </c>
      <c r="I1115" s="87" t="n"/>
      <c r="J1115" s="87" t="n"/>
      <c r="K1115" s="273" t="inlineStr">
        <is>
          <t>BaseplateSteel</t>
        </is>
      </c>
      <c r="L1115" s="273" t="inlineStr">
        <is>
          <t>Baseplate_Steel</t>
        </is>
      </c>
      <c r="M1115" s="273" t="inlineStr">
        <is>
          <t>Steel</t>
        </is>
      </c>
      <c r="N1115" t="inlineStr">
        <is>
          <t>445T</t>
        </is>
      </c>
      <c r="O1115" t="inlineStr">
        <is>
          <t>:No Drip Pan:Standard Drip Pan:</t>
        </is>
      </c>
      <c r="P1115" s="235" t="inlineStr">
        <is>
          <t>Woods_Spacer</t>
        </is>
      </c>
      <c r="Q1115" t="inlineStr">
        <is>
          <t>Woods 12SC</t>
        </is>
      </c>
      <c r="R1115" t="n">
        <v>96700853</v>
      </c>
      <c r="S1115" s="233" t="inlineStr">
        <is>
          <t>B102642</t>
        </is>
      </c>
      <c r="T1115" s="233" t="n">
        <v>4707</v>
      </c>
      <c r="U1115" s="233" t="inlineStr">
        <is>
          <t>Priced</t>
        </is>
      </c>
      <c r="V1115" s="273" t="inlineStr">
        <is>
          <t>LT028</t>
        </is>
      </c>
      <c r="W1115" t="n">
        <v>420</v>
      </c>
    </row>
    <row r="1116">
      <c r="B1116" t="n">
        <v>2110</v>
      </c>
      <c r="C1116">
        <f>IF(K1116 = "BaseplateSteel","Y","N")</f>
        <v/>
      </c>
      <c r="D1116">
        <f>OR(P1116 = "Woods_Sureflex", P1116 = "Falk_T10_Grid")</f>
        <v/>
      </c>
      <c r="E1116">
        <f>IF(AND(C1116="Y", D1116=TRUE),"Y","N")</f>
        <v/>
      </c>
      <c r="F1116" t="inlineStr">
        <is>
          <t>ConTab_BOM_KP_Baseplates_2110</t>
        </is>
      </c>
      <c r="G1116">
        <f>IF(E1116="Y",F1116,"")</f>
        <v/>
      </c>
      <c r="H1116" s="87" t="inlineStr">
        <is>
          <t>6015-1_2-KP</t>
        </is>
      </c>
      <c r="I1116" s="87" t="n"/>
      <c r="J1116" s="87" t="n"/>
      <c r="K1116" s="273" t="inlineStr">
        <is>
          <t>BaseplateSteel</t>
        </is>
      </c>
      <c r="L1116" s="273" t="inlineStr">
        <is>
          <t>Baseplate_Steel</t>
        </is>
      </c>
      <c r="M1116" s="273" t="inlineStr">
        <is>
          <t>Steel</t>
        </is>
      </c>
      <c r="N1116" t="inlineStr">
        <is>
          <t>254T</t>
        </is>
      </c>
      <c r="O1116" t="inlineStr">
        <is>
          <t>:No Drip Pan:Standard Drip Pan:</t>
        </is>
      </c>
      <c r="P1116" s="235" t="inlineStr">
        <is>
          <t>Falk_Spacer</t>
        </is>
      </c>
      <c r="Q1116" t="inlineStr">
        <is>
          <t>Falk 1050T31</t>
        </is>
      </c>
      <c r="R1116" t="n">
        <v>96700854</v>
      </c>
      <c r="S1116" s="233" t="inlineStr">
        <is>
          <t>B102645</t>
        </is>
      </c>
      <c r="T1116" s="233" t="n">
        <v>2458</v>
      </c>
      <c r="U1116" s="233" t="inlineStr">
        <is>
          <t>Priced</t>
        </is>
      </c>
      <c r="V1116" s="273" t="inlineStr">
        <is>
          <t>LT028</t>
        </is>
      </c>
      <c r="W1116" t="n">
        <v>140</v>
      </c>
    </row>
    <row r="1117">
      <c r="B1117" t="n">
        <v>2111</v>
      </c>
      <c r="C1117">
        <f>IF(K1117 = "BaseplateSteel","Y","N")</f>
        <v/>
      </c>
      <c r="D1117">
        <f>OR(P1117 = "Woods_Sureflex", P1117 = "Falk_T10_Grid")</f>
        <v/>
      </c>
      <c r="E1117">
        <f>IF(AND(C1117="Y", D1117=TRUE),"Y","N")</f>
        <v/>
      </c>
      <c r="F1117" t="inlineStr">
        <is>
          <t>ConTab_BOM_KP_Baseplates_2111</t>
        </is>
      </c>
      <c r="G1117">
        <f>IF(E1117="Y",F1117,"")</f>
        <v/>
      </c>
      <c r="H1117" s="87" t="inlineStr">
        <is>
          <t>6015-1_2-KP</t>
        </is>
      </c>
      <c r="I1117" s="87" t="n"/>
      <c r="J1117" s="87" t="n"/>
      <c r="K1117" s="273" t="inlineStr">
        <is>
          <t>BaseplateSteel</t>
        </is>
      </c>
      <c r="L1117" s="273" t="inlineStr">
        <is>
          <t>Baseplate_Steel</t>
        </is>
      </c>
      <c r="M1117" s="273" t="inlineStr">
        <is>
          <t>Steel</t>
        </is>
      </c>
      <c r="N1117" t="inlineStr">
        <is>
          <t>256T</t>
        </is>
      </c>
      <c r="O1117" t="inlineStr">
        <is>
          <t>:No Drip Pan:Standard Drip Pan:</t>
        </is>
      </c>
      <c r="P1117" s="235" t="inlineStr">
        <is>
          <t>Falk_Spacer</t>
        </is>
      </c>
      <c r="Q1117" t="inlineStr">
        <is>
          <t>Falk 1050T31</t>
        </is>
      </c>
      <c r="R1117" t="n">
        <v>96700854</v>
      </c>
      <c r="S1117" s="233" t="inlineStr">
        <is>
          <t>B102645</t>
        </is>
      </c>
      <c r="T1117" s="233" t="n">
        <v>2458</v>
      </c>
      <c r="U1117" s="233" t="inlineStr">
        <is>
          <t>Priced</t>
        </is>
      </c>
      <c r="V1117" s="273" t="inlineStr">
        <is>
          <t>LT028</t>
        </is>
      </c>
      <c r="W1117" t="n">
        <v>140</v>
      </c>
    </row>
    <row r="1118">
      <c r="B1118" t="n">
        <v>2112</v>
      </c>
      <c r="C1118">
        <f>IF(K1118 = "BaseplateSteel","Y","N")</f>
        <v/>
      </c>
      <c r="D1118">
        <f>OR(P1118 = "Woods_Sureflex", P1118 = "Falk_T10_Grid")</f>
        <v/>
      </c>
      <c r="E1118">
        <f>IF(AND(C1118="Y", D1118=TRUE),"Y","N")</f>
        <v/>
      </c>
      <c r="F1118" t="inlineStr">
        <is>
          <t>ConTab_BOM_KP_Baseplates_2112</t>
        </is>
      </c>
      <c r="G1118">
        <f>IF(E1118="Y",F1118,"")</f>
        <v/>
      </c>
      <c r="H1118" s="87" t="inlineStr">
        <is>
          <t>6015-1_2-KP</t>
        </is>
      </c>
      <c r="I1118" s="87" t="n"/>
      <c r="J1118" s="87" t="n"/>
      <c r="K1118" s="273" t="inlineStr">
        <is>
          <t>BaseplateSteel</t>
        </is>
      </c>
      <c r="L1118" s="273" t="inlineStr">
        <is>
          <t>Baseplate_Steel</t>
        </is>
      </c>
      <c r="M1118" s="273" t="inlineStr">
        <is>
          <t>Steel</t>
        </is>
      </c>
      <c r="N1118" t="inlineStr">
        <is>
          <t>284T</t>
        </is>
      </c>
      <c r="O1118" t="inlineStr">
        <is>
          <t>:No Drip Pan:Standard Drip Pan:</t>
        </is>
      </c>
      <c r="P1118" s="235" t="inlineStr">
        <is>
          <t>Falk_Spacer</t>
        </is>
      </c>
      <c r="Q1118" t="inlineStr">
        <is>
          <t>Falk 1050T31</t>
        </is>
      </c>
      <c r="R1118" t="n">
        <v>96700855</v>
      </c>
      <c r="S1118" s="233" t="inlineStr">
        <is>
          <t>B102646</t>
        </is>
      </c>
      <c r="T1118" s="233" t="n">
        <v>2594</v>
      </c>
      <c r="U1118" s="233" t="inlineStr">
        <is>
          <t>Priced</t>
        </is>
      </c>
      <c r="V1118" s="273" t="inlineStr">
        <is>
          <t>LT028</t>
        </is>
      </c>
      <c r="W1118" t="n">
        <v>205</v>
      </c>
    </row>
    <row r="1119">
      <c r="B1119" t="n">
        <v>2113</v>
      </c>
      <c r="C1119">
        <f>IF(K1119 = "BaseplateSteel","Y","N")</f>
        <v/>
      </c>
      <c r="D1119">
        <f>OR(P1119 = "Woods_Sureflex", P1119 = "Falk_T10_Grid")</f>
        <v/>
      </c>
      <c r="E1119">
        <f>IF(AND(C1119="Y", D1119=TRUE),"Y","N")</f>
        <v/>
      </c>
      <c r="F1119" t="inlineStr">
        <is>
          <t>ConTab_BOM_KP_Baseplates_2113</t>
        </is>
      </c>
      <c r="G1119">
        <f>IF(E1119="Y",F1119,"")</f>
        <v/>
      </c>
      <c r="H1119" s="87" t="inlineStr">
        <is>
          <t>6015-1_2-KP</t>
        </is>
      </c>
      <c r="I1119" s="87" t="n"/>
      <c r="J1119" s="87" t="n"/>
      <c r="K1119" s="273" t="inlineStr">
        <is>
          <t>BaseplateSteel</t>
        </is>
      </c>
      <c r="L1119" s="273" t="inlineStr">
        <is>
          <t>Baseplate_Steel</t>
        </is>
      </c>
      <c r="M1119" s="273" t="inlineStr">
        <is>
          <t>Steel</t>
        </is>
      </c>
      <c r="N1119" t="inlineStr">
        <is>
          <t>286T</t>
        </is>
      </c>
      <c r="O1119" t="inlineStr">
        <is>
          <t>:No Drip Pan:Standard Drip Pan:</t>
        </is>
      </c>
      <c r="P1119" s="235" t="inlineStr">
        <is>
          <t>Falk_Spacer</t>
        </is>
      </c>
      <c r="Q1119" t="inlineStr">
        <is>
          <t>Falk 1050T31</t>
        </is>
      </c>
      <c r="R1119" t="n">
        <v>96700855</v>
      </c>
      <c r="S1119" s="233" t="inlineStr">
        <is>
          <t>B102646</t>
        </is>
      </c>
      <c r="T1119" s="233" t="n">
        <v>2594</v>
      </c>
      <c r="U1119" s="233" t="inlineStr">
        <is>
          <t>Priced</t>
        </is>
      </c>
      <c r="V1119" s="273" t="inlineStr">
        <is>
          <t>LT028</t>
        </is>
      </c>
      <c r="W1119" t="n">
        <v>205</v>
      </c>
    </row>
    <row r="1120">
      <c r="B1120" t="n">
        <v>2114</v>
      </c>
      <c r="C1120">
        <f>IF(K1120 = "BaseplateSteel","Y","N")</f>
        <v/>
      </c>
      <c r="D1120">
        <f>OR(P1120 = "Woods_Sureflex", P1120 = "Falk_T10_Grid")</f>
        <v/>
      </c>
      <c r="E1120">
        <f>IF(AND(C1120="Y", D1120=TRUE),"Y","N")</f>
        <v/>
      </c>
      <c r="F1120" t="inlineStr">
        <is>
          <t>ConTab_BOM_KP_Baseplates_2114</t>
        </is>
      </c>
      <c r="G1120">
        <f>IF(E1120="Y",F1120,"")</f>
        <v/>
      </c>
      <c r="H1120" s="87" t="inlineStr">
        <is>
          <t>6015-1_2-KP</t>
        </is>
      </c>
      <c r="I1120" s="87" t="n"/>
      <c r="J1120" s="87" t="n"/>
      <c r="K1120" s="273" t="inlineStr">
        <is>
          <t>BaseplateSteel</t>
        </is>
      </c>
      <c r="L1120" s="273" t="inlineStr">
        <is>
          <t>Baseplate_Steel</t>
        </is>
      </c>
      <c r="M1120" s="273" t="inlineStr">
        <is>
          <t>Steel</t>
        </is>
      </c>
      <c r="N1120" t="inlineStr">
        <is>
          <t>324T</t>
        </is>
      </c>
      <c r="O1120" t="inlineStr">
        <is>
          <t>:No Drip Pan:Standard Drip Pan:</t>
        </is>
      </c>
      <c r="P1120" s="235" t="inlineStr">
        <is>
          <t>Falk_Spacer</t>
        </is>
      </c>
      <c r="Q1120" t="inlineStr">
        <is>
          <t>Falk 1060T31</t>
        </is>
      </c>
      <c r="R1120" t="n">
        <v>96700856</v>
      </c>
      <c r="S1120" s="233" t="inlineStr">
        <is>
          <t>B102647</t>
        </is>
      </c>
      <c r="T1120" s="233" t="n">
        <v>2730</v>
      </c>
      <c r="U1120" s="233" t="inlineStr">
        <is>
          <t>Priced</t>
        </is>
      </c>
      <c r="V1120" s="273" t="inlineStr">
        <is>
          <t>LT028</t>
        </is>
      </c>
      <c r="W1120" t="n">
        <v>240</v>
      </c>
    </row>
    <row r="1121">
      <c r="B1121" t="n">
        <v>2115</v>
      </c>
      <c r="C1121">
        <f>IF(K1121 = "BaseplateSteel","Y","N")</f>
        <v/>
      </c>
      <c r="D1121">
        <f>OR(P1121 = "Woods_Sureflex", P1121 = "Falk_T10_Grid")</f>
        <v/>
      </c>
      <c r="E1121">
        <f>IF(AND(C1121="Y", D1121=TRUE),"Y","N")</f>
        <v/>
      </c>
      <c r="F1121" t="inlineStr">
        <is>
          <t>ConTab_BOM_KP_Baseplates_2115</t>
        </is>
      </c>
      <c r="G1121">
        <f>IF(E1121="Y",F1121,"")</f>
        <v/>
      </c>
      <c r="H1121" s="87" t="inlineStr">
        <is>
          <t>6015-1_2-KP</t>
        </is>
      </c>
      <c r="I1121" s="87" t="n"/>
      <c r="J1121" s="87" t="n"/>
      <c r="K1121" s="273" t="inlineStr">
        <is>
          <t>BaseplateSteel</t>
        </is>
      </c>
      <c r="L1121" s="273" t="inlineStr">
        <is>
          <t>Baseplate_Steel</t>
        </is>
      </c>
      <c r="M1121" s="273" t="inlineStr">
        <is>
          <t>Steel</t>
        </is>
      </c>
      <c r="N1121" t="inlineStr">
        <is>
          <t>326T</t>
        </is>
      </c>
      <c r="O1121" t="inlineStr">
        <is>
          <t>:No Drip Pan:Standard Drip Pan:</t>
        </is>
      </c>
      <c r="P1121" s="235" t="inlineStr">
        <is>
          <t>Falk_Spacer</t>
        </is>
      </c>
      <c r="Q1121" t="inlineStr">
        <is>
          <t>Falk 1060T31</t>
        </is>
      </c>
      <c r="R1121" t="n">
        <v>96700856</v>
      </c>
      <c r="S1121" s="233" t="inlineStr">
        <is>
          <t>B102647</t>
        </is>
      </c>
      <c r="T1121" s="233" t="n">
        <v>2730</v>
      </c>
      <c r="U1121" s="233" t="inlineStr">
        <is>
          <t>Priced</t>
        </is>
      </c>
      <c r="V1121" s="273" t="inlineStr">
        <is>
          <t>LT028</t>
        </is>
      </c>
      <c r="W1121" t="n">
        <v>240</v>
      </c>
    </row>
    <row r="1122">
      <c r="B1122" t="n">
        <v>2116</v>
      </c>
      <c r="C1122">
        <f>IF(K1122 = "BaseplateSteel","Y","N")</f>
        <v/>
      </c>
      <c r="D1122">
        <f>OR(P1122 = "Woods_Sureflex", P1122 = "Falk_T10_Grid")</f>
        <v/>
      </c>
      <c r="E1122">
        <f>IF(AND(C1122="Y", D1122=TRUE),"Y","N")</f>
        <v/>
      </c>
      <c r="F1122" t="inlineStr">
        <is>
          <t>ConTab_BOM_KP_Baseplates_2116</t>
        </is>
      </c>
      <c r="G1122">
        <f>IF(E1122="Y",F1122,"")</f>
        <v/>
      </c>
      <c r="H1122" s="87" t="inlineStr">
        <is>
          <t>6015-1_2-KP</t>
        </is>
      </c>
      <c r="I1122" s="87" t="n"/>
      <c r="J1122" s="87" t="n"/>
      <c r="K1122" s="273" t="inlineStr">
        <is>
          <t>BaseplateSteel</t>
        </is>
      </c>
      <c r="L1122" s="273" t="inlineStr">
        <is>
          <t>Baseplate_Steel</t>
        </is>
      </c>
      <c r="M1122" s="273" t="inlineStr">
        <is>
          <t>Steel</t>
        </is>
      </c>
      <c r="N1122" t="inlineStr">
        <is>
          <t>364T</t>
        </is>
      </c>
      <c r="O1122" t="inlineStr">
        <is>
          <t>:No Drip Pan:Standard Drip Pan:</t>
        </is>
      </c>
      <c r="P1122" s="235" t="inlineStr">
        <is>
          <t>Falk_Spacer</t>
        </is>
      </c>
      <c r="Q1122" t="inlineStr">
        <is>
          <t>Falk 1070T31</t>
        </is>
      </c>
      <c r="R1122" t="n">
        <v>96700857</v>
      </c>
      <c r="S1122" s="233" t="inlineStr">
        <is>
          <t>B102648</t>
        </is>
      </c>
      <c r="T1122" s="233" t="n">
        <v>2867</v>
      </c>
      <c r="U1122" s="233" t="inlineStr">
        <is>
          <t>Priced</t>
        </is>
      </c>
      <c r="V1122" s="273" t="inlineStr">
        <is>
          <t>LT028</t>
        </is>
      </c>
      <c r="W1122" t="n">
        <v>270</v>
      </c>
    </row>
    <row r="1123">
      <c r="B1123" t="n">
        <v>2117</v>
      </c>
      <c r="C1123">
        <f>IF(K1123 = "BaseplateSteel","Y","N")</f>
        <v/>
      </c>
      <c r="D1123">
        <f>OR(P1123 = "Woods_Sureflex", P1123 = "Falk_T10_Grid")</f>
        <v/>
      </c>
      <c r="E1123">
        <f>IF(AND(C1123="Y", D1123=TRUE),"Y","N")</f>
        <v/>
      </c>
      <c r="F1123" t="inlineStr">
        <is>
          <t>ConTab_BOM_KP_Baseplates_2117</t>
        </is>
      </c>
      <c r="G1123">
        <f>IF(E1123="Y",F1123,"")</f>
        <v/>
      </c>
      <c r="H1123" s="87" t="inlineStr">
        <is>
          <t>6015-1_2-KP</t>
        </is>
      </c>
      <c r="I1123" s="87" t="n"/>
      <c r="J1123" s="87" t="n"/>
      <c r="K1123" s="273" t="inlineStr">
        <is>
          <t>BaseplateSteel</t>
        </is>
      </c>
      <c r="L1123" s="273" t="inlineStr">
        <is>
          <t>Baseplate_Steel</t>
        </is>
      </c>
      <c r="M1123" s="273" t="inlineStr">
        <is>
          <t>Steel</t>
        </is>
      </c>
      <c r="N1123" t="inlineStr">
        <is>
          <t>365T</t>
        </is>
      </c>
      <c r="O1123" t="inlineStr">
        <is>
          <t>:No Drip Pan:Standard Drip Pan:</t>
        </is>
      </c>
      <c r="P1123" s="235" t="inlineStr">
        <is>
          <t>Falk_Spacer</t>
        </is>
      </c>
      <c r="Q1123" t="inlineStr">
        <is>
          <t>Falk 1070T31</t>
        </is>
      </c>
      <c r="R1123" t="n">
        <v>96700857</v>
      </c>
      <c r="S1123" s="233" t="inlineStr">
        <is>
          <t>B102648</t>
        </is>
      </c>
      <c r="T1123" s="233" t="n">
        <v>2867</v>
      </c>
      <c r="U1123" s="233" t="inlineStr">
        <is>
          <t>Priced</t>
        </is>
      </c>
      <c r="V1123" s="273" t="inlineStr">
        <is>
          <t>LT028</t>
        </is>
      </c>
      <c r="W1123" t="n">
        <v>270</v>
      </c>
    </row>
    <row r="1124">
      <c r="B1124" t="n">
        <v>2118</v>
      </c>
      <c r="C1124">
        <f>IF(K1124 = "BaseplateSteel","Y","N")</f>
        <v/>
      </c>
      <c r="D1124">
        <f>OR(P1124 = "Woods_Sureflex", P1124 = "Falk_T10_Grid")</f>
        <v/>
      </c>
      <c r="E1124">
        <f>IF(AND(C1124="Y", D1124=TRUE),"Y","N")</f>
        <v/>
      </c>
      <c r="F1124" t="inlineStr">
        <is>
          <t>ConTab_BOM_KP_Baseplates_2118</t>
        </is>
      </c>
      <c r="G1124">
        <f>IF(E1124="Y",F1124,"")</f>
        <v/>
      </c>
      <c r="H1124" s="87" t="inlineStr">
        <is>
          <t>6015-1_2-KP</t>
        </is>
      </c>
      <c r="I1124" s="87" t="n"/>
      <c r="J1124" s="87" t="n"/>
      <c r="K1124" s="273" t="inlineStr">
        <is>
          <t>BaseplateSteel</t>
        </is>
      </c>
      <c r="L1124" s="273" t="inlineStr">
        <is>
          <t>Baseplate_Steel</t>
        </is>
      </c>
      <c r="M1124" s="273" t="inlineStr">
        <is>
          <t>Steel</t>
        </is>
      </c>
      <c r="N1124" t="inlineStr">
        <is>
          <t>364TS</t>
        </is>
      </c>
      <c r="O1124" t="inlineStr">
        <is>
          <t>:No Drip Pan:Standard Drip Pan:</t>
        </is>
      </c>
      <c r="P1124" s="235" t="inlineStr">
        <is>
          <t>Falk_Spacer</t>
        </is>
      </c>
      <c r="Q1124" t="inlineStr">
        <is>
          <t>Falk 1050T31</t>
        </is>
      </c>
      <c r="R1124" t="n">
        <v>96700858</v>
      </c>
      <c r="S1124" s="233" t="inlineStr">
        <is>
          <t>B102649</t>
        </is>
      </c>
      <c r="T1124" s="233" t="n">
        <v>2800</v>
      </c>
      <c r="U1124" s="233" t="inlineStr">
        <is>
          <t>Priced</t>
        </is>
      </c>
      <c r="V1124" s="273" t="inlineStr">
        <is>
          <t>LT028</t>
        </is>
      </c>
      <c r="W1124" t="n">
        <v>270</v>
      </c>
    </row>
    <row r="1125">
      <c r="B1125" t="n">
        <v>2119</v>
      </c>
      <c r="C1125">
        <f>IF(K1125 = "BaseplateSteel","Y","N")</f>
        <v/>
      </c>
      <c r="D1125">
        <f>OR(P1125 = "Woods_Sureflex", P1125 = "Falk_T10_Grid")</f>
        <v/>
      </c>
      <c r="E1125">
        <f>IF(AND(C1125="Y", D1125=TRUE),"Y","N")</f>
        <v/>
      </c>
      <c r="F1125" t="inlineStr">
        <is>
          <t>ConTab_BOM_KP_Baseplates_2119</t>
        </is>
      </c>
      <c r="G1125">
        <f>IF(E1125="Y",F1125,"")</f>
        <v/>
      </c>
      <c r="H1125" s="87" t="inlineStr">
        <is>
          <t>6015-1_2-KP</t>
        </is>
      </c>
      <c r="I1125" s="87" t="n"/>
      <c r="J1125" s="87" t="n"/>
      <c r="K1125" s="273" t="inlineStr">
        <is>
          <t>BaseplateSteel</t>
        </is>
      </c>
      <c r="L1125" s="273" t="inlineStr">
        <is>
          <t>Baseplate_Steel</t>
        </is>
      </c>
      <c r="M1125" s="273" t="inlineStr">
        <is>
          <t>Steel</t>
        </is>
      </c>
      <c r="N1125" t="inlineStr">
        <is>
          <t>365TS</t>
        </is>
      </c>
      <c r="O1125" t="inlineStr">
        <is>
          <t>:No Drip Pan:Standard Drip Pan:</t>
        </is>
      </c>
      <c r="P1125" s="235" t="inlineStr">
        <is>
          <t>Falk_Spacer</t>
        </is>
      </c>
      <c r="Q1125" t="inlineStr">
        <is>
          <t>Falk 1050T31</t>
        </is>
      </c>
      <c r="R1125" t="n">
        <v>96700858</v>
      </c>
      <c r="S1125" s="233" t="inlineStr">
        <is>
          <t>B102649</t>
        </is>
      </c>
      <c r="T1125" s="233" t="n">
        <v>2800</v>
      </c>
      <c r="U1125" s="233" t="inlineStr">
        <is>
          <t>Priced</t>
        </is>
      </c>
      <c r="V1125" s="273" t="inlineStr">
        <is>
          <t>LT028</t>
        </is>
      </c>
      <c r="W1125" t="n">
        <v>270</v>
      </c>
    </row>
    <row r="1126">
      <c r="B1126" t="n">
        <v>2120</v>
      </c>
      <c r="C1126">
        <f>IF(K1126 = "BaseplateSteel","Y","N")</f>
        <v/>
      </c>
      <c r="D1126">
        <f>OR(P1126 = "Woods_Sureflex", P1126 = "Falk_T10_Grid")</f>
        <v/>
      </c>
      <c r="E1126">
        <f>IF(AND(C1126="Y", D1126=TRUE),"Y","N")</f>
        <v/>
      </c>
      <c r="F1126" t="inlineStr">
        <is>
          <t>ConTab_BOM_KP_Baseplates_2120</t>
        </is>
      </c>
      <c r="G1126">
        <f>IF(E1126="Y",F1126,"")</f>
        <v/>
      </c>
      <c r="H1126" s="87" t="inlineStr">
        <is>
          <t>6015-1_2-KP</t>
        </is>
      </c>
      <c r="I1126" s="87" t="n"/>
      <c r="J1126" s="87" t="n"/>
      <c r="K1126" s="273" t="inlineStr">
        <is>
          <t>BaseplateSteel</t>
        </is>
      </c>
      <c r="L1126" s="273" t="inlineStr">
        <is>
          <t>Baseplate_Steel</t>
        </is>
      </c>
      <c r="M1126" s="273" t="inlineStr">
        <is>
          <t>Steel</t>
        </is>
      </c>
      <c r="N1126" t="inlineStr">
        <is>
          <t>404T</t>
        </is>
      </c>
      <c r="O1126" t="inlineStr">
        <is>
          <t>:No Drip Pan:Standard Drip Pan:</t>
        </is>
      </c>
      <c r="P1126" s="235" t="inlineStr">
        <is>
          <t>Falk_Spacer</t>
        </is>
      </c>
      <c r="Q1126" t="inlineStr">
        <is>
          <t>Falk 1080T31</t>
        </is>
      </c>
      <c r="R1126" t="n">
        <v>96700859</v>
      </c>
      <c r="S1126" s="233" t="inlineStr">
        <is>
          <t>B102650</t>
        </is>
      </c>
      <c r="T1126" s="233" t="n">
        <v>3346</v>
      </c>
      <c r="U1126" s="233" t="inlineStr">
        <is>
          <t>Priced</t>
        </is>
      </c>
      <c r="V1126" s="273" t="inlineStr">
        <is>
          <t>LT028</t>
        </is>
      </c>
      <c r="W1126" t="n">
        <v>350</v>
      </c>
    </row>
    <row r="1127">
      <c r="B1127" t="n">
        <v>2121</v>
      </c>
      <c r="C1127">
        <f>IF(K1127 = "BaseplateSteel","Y","N")</f>
        <v/>
      </c>
      <c r="D1127">
        <f>OR(P1127 = "Woods_Sureflex", P1127 = "Falk_T10_Grid")</f>
        <v/>
      </c>
      <c r="E1127">
        <f>IF(AND(C1127="Y", D1127=TRUE),"Y","N")</f>
        <v/>
      </c>
      <c r="F1127" t="inlineStr">
        <is>
          <t>ConTab_BOM_KP_Baseplates_2121</t>
        </is>
      </c>
      <c r="G1127">
        <f>IF(E1127="Y",F1127,"")</f>
        <v/>
      </c>
      <c r="H1127" s="87" t="inlineStr">
        <is>
          <t>6015-1_2-KP</t>
        </is>
      </c>
      <c r="I1127" s="87" t="n"/>
      <c r="J1127" s="87" t="n"/>
      <c r="K1127" s="273" t="inlineStr">
        <is>
          <t>BaseplateSteel</t>
        </is>
      </c>
      <c r="L1127" s="273" t="inlineStr">
        <is>
          <t>Baseplate_Steel</t>
        </is>
      </c>
      <c r="M1127" s="273" t="inlineStr">
        <is>
          <t>Steel</t>
        </is>
      </c>
      <c r="N1127" t="inlineStr">
        <is>
          <t>405T</t>
        </is>
      </c>
      <c r="O1127" t="inlineStr">
        <is>
          <t>:No Drip Pan:Standard Drip Pan:</t>
        </is>
      </c>
      <c r="P1127" s="235" t="inlineStr">
        <is>
          <t>Falk_Spacer</t>
        </is>
      </c>
      <c r="Q1127" t="inlineStr">
        <is>
          <t>Falk 1080T31</t>
        </is>
      </c>
      <c r="R1127" t="n">
        <v>96700859</v>
      </c>
      <c r="S1127" s="233" t="inlineStr">
        <is>
          <t>B102650</t>
        </is>
      </c>
      <c r="T1127" s="233" t="n">
        <v>3346</v>
      </c>
      <c r="U1127" s="233" t="inlineStr">
        <is>
          <t>Priced</t>
        </is>
      </c>
      <c r="V1127" s="273" t="inlineStr">
        <is>
          <t>LT028</t>
        </is>
      </c>
      <c r="W1127" t="n">
        <v>350</v>
      </c>
    </row>
    <row r="1128">
      <c r="B1128" t="n">
        <v>2122</v>
      </c>
      <c r="C1128">
        <f>IF(K1128 = "BaseplateSteel","Y","N")</f>
        <v/>
      </c>
      <c r="D1128">
        <f>OR(P1128 = "Woods_Sureflex", P1128 = "Falk_T10_Grid")</f>
        <v/>
      </c>
      <c r="E1128">
        <f>IF(AND(C1128="Y", D1128=TRUE),"Y","N")</f>
        <v/>
      </c>
      <c r="F1128" t="inlineStr">
        <is>
          <t>ConTab_BOM_KP_Baseplates_2122</t>
        </is>
      </c>
      <c r="G1128">
        <f>IF(E1128="Y",F1128,"")</f>
        <v/>
      </c>
      <c r="H1128" s="87" t="inlineStr">
        <is>
          <t>6015-1_2-KP</t>
        </is>
      </c>
      <c r="I1128" s="87" t="n"/>
      <c r="J1128" s="87" t="n"/>
      <c r="K1128" s="273" t="inlineStr">
        <is>
          <t>BaseplateSteel</t>
        </is>
      </c>
      <c r="L1128" s="273" t="inlineStr">
        <is>
          <t>Baseplate_Steel</t>
        </is>
      </c>
      <c r="M1128" s="273" t="inlineStr">
        <is>
          <t>Steel</t>
        </is>
      </c>
      <c r="N1128" t="inlineStr">
        <is>
          <t>404TS</t>
        </is>
      </c>
      <c r="O1128" t="inlineStr">
        <is>
          <t>:No Drip Pan:Standard Drip Pan:</t>
        </is>
      </c>
      <c r="P1128" s="235" t="inlineStr">
        <is>
          <t>Falk_Spacer</t>
        </is>
      </c>
      <c r="Q1128" t="inlineStr">
        <is>
          <t>Falk 1070T31</t>
        </is>
      </c>
      <c r="R1128" t="n">
        <v>96700860</v>
      </c>
      <c r="S1128" s="233" t="inlineStr">
        <is>
          <t>B102651</t>
        </is>
      </c>
      <c r="T1128" s="233" t="n">
        <v>3209</v>
      </c>
      <c r="U1128" s="233" t="inlineStr">
        <is>
          <t>Priced</t>
        </is>
      </c>
      <c r="V1128" s="273" t="inlineStr">
        <is>
          <t>LT028</t>
        </is>
      </c>
      <c r="W1128" t="n">
        <v>350</v>
      </c>
    </row>
    <row r="1129">
      <c r="B1129" t="n">
        <v>2123</v>
      </c>
      <c r="C1129">
        <f>IF(K1129 = "BaseplateSteel","Y","N")</f>
        <v/>
      </c>
      <c r="D1129">
        <f>OR(P1129 = "Woods_Sureflex", P1129 = "Falk_T10_Grid")</f>
        <v/>
      </c>
      <c r="E1129">
        <f>IF(AND(C1129="Y", D1129=TRUE),"Y","N")</f>
        <v/>
      </c>
      <c r="F1129" t="inlineStr">
        <is>
          <t>ConTab_BOM_KP_Baseplates_2123</t>
        </is>
      </c>
      <c r="G1129">
        <f>IF(E1129="Y",F1129,"")</f>
        <v/>
      </c>
      <c r="H1129" s="87" t="inlineStr">
        <is>
          <t>6015-1_2-KP</t>
        </is>
      </c>
      <c r="I1129" s="87" t="n"/>
      <c r="J1129" s="87" t="n"/>
      <c r="K1129" s="273" t="inlineStr">
        <is>
          <t>BaseplateSteel</t>
        </is>
      </c>
      <c r="L1129" s="273" t="inlineStr">
        <is>
          <t>Baseplate_Steel</t>
        </is>
      </c>
      <c r="M1129" s="273" t="inlineStr">
        <is>
          <t>Steel</t>
        </is>
      </c>
      <c r="N1129" t="inlineStr">
        <is>
          <t>405TS</t>
        </is>
      </c>
      <c r="O1129" t="inlineStr">
        <is>
          <t>:No Drip Pan:Standard Drip Pan:</t>
        </is>
      </c>
      <c r="P1129" s="235" t="inlineStr">
        <is>
          <t>Falk_Spacer</t>
        </is>
      </c>
      <c r="Q1129" t="inlineStr">
        <is>
          <t>Falk 1070T31</t>
        </is>
      </c>
      <c r="R1129" t="n">
        <v>96700860</v>
      </c>
      <c r="S1129" s="233" t="inlineStr">
        <is>
          <t>B102651</t>
        </is>
      </c>
      <c r="T1129" s="233" t="n">
        <v>3209</v>
      </c>
      <c r="U1129" s="233" t="inlineStr">
        <is>
          <t>Priced</t>
        </is>
      </c>
      <c r="V1129" s="273" t="inlineStr">
        <is>
          <t>LT028</t>
        </is>
      </c>
      <c r="W1129" t="n">
        <v>350</v>
      </c>
    </row>
    <row r="1130">
      <c r="B1130" t="n">
        <v>2124</v>
      </c>
      <c r="C1130">
        <f>IF(K1130 = "BaseplateSteel","Y","N")</f>
        <v/>
      </c>
      <c r="D1130">
        <f>OR(P1130 = "Woods_Sureflex", P1130 = "Falk_T10_Grid")</f>
        <v/>
      </c>
      <c r="E1130">
        <f>IF(AND(C1130="Y", D1130=TRUE),"Y","N")</f>
        <v/>
      </c>
      <c r="F1130" t="inlineStr">
        <is>
          <t>ConTab_BOM_KP_Baseplates_2124</t>
        </is>
      </c>
      <c r="G1130">
        <f>IF(E1130="Y",F1130,"")</f>
        <v/>
      </c>
      <c r="H1130" s="87" t="inlineStr">
        <is>
          <t>6015-1_2-KP</t>
        </is>
      </c>
      <c r="I1130" s="87" t="n"/>
      <c r="J1130" s="87" t="n"/>
      <c r="K1130" s="273" t="inlineStr">
        <is>
          <t>BaseplateSteel</t>
        </is>
      </c>
      <c r="L1130" s="273" t="inlineStr">
        <is>
          <t>Baseplate_Steel</t>
        </is>
      </c>
      <c r="M1130" s="273" t="inlineStr">
        <is>
          <t>Steel</t>
        </is>
      </c>
      <c r="N1130" t="inlineStr">
        <is>
          <t>444T</t>
        </is>
      </c>
      <c r="O1130" t="inlineStr">
        <is>
          <t>:No Drip Pan:Standard Drip Pan:</t>
        </is>
      </c>
      <c r="P1130" s="235" t="inlineStr">
        <is>
          <t>Falk_Spacer</t>
        </is>
      </c>
      <c r="Q1130" t="inlineStr">
        <is>
          <t>Falk 1090T31</t>
        </is>
      </c>
      <c r="R1130" t="n">
        <v>96700861</v>
      </c>
      <c r="S1130" s="233" t="inlineStr">
        <is>
          <t>B102652</t>
        </is>
      </c>
      <c r="T1130" s="233" t="n">
        <v>4707</v>
      </c>
      <c r="U1130" s="233" t="inlineStr">
        <is>
          <t>Priced</t>
        </is>
      </c>
      <c r="V1130" s="273" t="inlineStr">
        <is>
          <t>LT028</t>
        </is>
      </c>
      <c r="W1130" t="n">
        <v>420</v>
      </c>
    </row>
    <row r="1131">
      <c r="B1131" t="n">
        <v>2125</v>
      </c>
      <c r="C1131">
        <f>IF(K1131 = "BaseplateSteel","Y","N")</f>
        <v/>
      </c>
      <c r="D1131">
        <f>OR(P1131 = "Woods_Sureflex", P1131 = "Falk_T10_Grid")</f>
        <v/>
      </c>
      <c r="E1131">
        <f>IF(AND(C1131="Y", D1131=TRUE),"Y","N")</f>
        <v/>
      </c>
      <c r="F1131" t="inlineStr">
        <is>
          <t>ConTab_BOM_KP_Baseplates_2125</t>
        </is>
      </c>
      <c r="G1131">
        <f>IF(E1131="Y",F1131,"")</f>
        <v/>
      </c>
      <c r="H1131" s="87" t="inlineStr">
        <is>
          <t>6015-1_2-KP</t>
        </is>
      </c>
      <c r="I1131" s="87" t="n"/>
      <c r="J1131" s="87" t="n"/>
      <c r="K1131" s="273" t="inlineStr">
        <is>
          <t>BaseplateSteel</t>
        </is>
      </c>
      <c r="L1131" s="273" t="inlineStr">
        <is>
          <t>Baseplate_Steel</t>
        </is>
      </c>
      <c r="M1131" s="273" t="inlineStr">
        <is>
          <t>Steel</t>
        </is>
      </c>
      <c r="N1131" t="inlineStr">
        <is>
          <t>445T</t>
        </is>
      </c>
      <c r="O1131" t="inlineStr">
        <is>
          <t>:No Drip Pan:Standard Drip Pan:</t>
        </is>
      </c>
      <c r="P1131" s="235" t="inlineStr">
        <is>
          <t>Falk_Spacer</t>
        </is>
      </c>
      <c r="Q1131" t="inlineStr">
        <is>
          <t>Falk 1090T31</t>
        </is>
      </c>
      <c r="R1131" t="n">
        <v>96700861</v>
      </c>
      <c r="S1131" s="233" t="inlineStr">
        <is>
          <t>B102653</t>
        </is>
      </c>
      <c r="T1131" s="233" t="n">
        <v>4707</v>
      </c>
      <c r="U1131" s="233" t="inlineStr">
        <is>
          <t>Priced</t>
        </is>
      </c>
      <c r="V1131" s="273" t="inlineStr">
        <is>
          <t>LT028</t>
        </is>
      </c>
      <c r="W1131" t="n">
        <v>420</v>
      </c>
    </row>
    <row r="1132">
      <c r="B1132" t="n">
        <v>2126</v>
      </c>
      <c r="C1132">
        <f>IF(K1132 = "BaseplateSteel","Y","N")</f>
        <v/>
      </c>
      <c r="D1132">
        <f>OR(P1132 = "Woods_Sureflex", P1132 = "Falk_T10_Grid")</f>
        <v/>
      </c>
      <c r="E1132">
        <f>IF(AND(C1132="Y", D1132=TRUE),"Y","N")</f>
        <v/>
      </c>
      <c r="F1132" t="inlineStr">
        <is>
          <t>ConTab_BOM_KP_Baseplates_2126</t>
        </is>
      </c>
      <c r="G1132">
        <f>IF(E1132="Y",F1132,"")</f>
        <v/>
      </c>
      <c r="H1132" s="87" t="inlineStr">
        <is>
          <t>6015-1_2-KP</t>
        </is>
      </c>
      <c r="I1132" s="87" t="n"/>
      <c r="J1132" s="87" t="n"/>
      <c r="K1132" s="273" t="inlineStr">
        <is>
          <t>BaseplateSteel</t>
        </is>
      </c>
      <c r="L1132" s="273" t="inlineStr">
        <is>
          <t>Baseplate_Steel</t>
        </is>
      </c>
      <c r="M1132" s="273" t="inlineStr">
        <is>
          <t>Steel</t>
        </is>
      </c>
      <c r="N1132" t="inlineStr">
        <is>
          <t>444TS</t>
        </is>
      </c>
      <c r="O1132" t="inlineStr">
        <is>
          <t>:No Drip Pan:Standard Drip Pan:</t>
        </is>
      </c>
      <c r="P1132" s="235" t="inlineStr">
        <is>
          <t>Falk_Spacer</t>
        </is>
      </c>
      <c r="Q1132" t="inlineStr">
        <is>
          <t>Falk 1070T31</t>
        </is>
      </c>
      <c r="R1132" t="n">
        <v>96700862</v>
      </c>
      <c r="S1132" s="233" t="inlineStr">
        <is>
          <t>B102654</t>
        </is>
      </c>
      <c r="T1132" s="233" t="n">
        <v>4707</v>
      </c>
      <c r="U1132" s="233" t="inlineStr">
        <is>
          <t>Priced</t>
        </is>
      </c>
      <c r="V1132" s="273" t="inlineStr">
        <is>
          <t>LT028</t>
        </is>
      </c>
      <c r="W1132" t="n">
        <v>420</v>
      </c>
    </row>
    <row r="1133">
      <c r="B1133" t="n">
        <v>2127</v>
      </c>
      <c r="C1133">
        <f>IF(K1133 = "BaseplateSteel","Y","N")</f>
        <v/>
      </c>
      <c r="D1133">
        <f>OR(P1133 = "Woods_Sureflex", P1133 = "Falk_T10_Grid")</f>
        <v/>
      </c>
      <c r="E1133">
        <f>IF(AND(C1133="Y", D1133=TRUE),"Y","N")</f>
        <v/>
      </c>
      <c r="F1133" t="inlineStr">
        <is>
          <t>ConTab_BOM_KP_Baseplates_2127</t>
        </is>
      </c>
      <c r="G1133">
        <f>IF(E1133="Y",F1133,"")</f>
        <v/>
      </c>
      <c r="H1133" s="87" t="inlineStr">
        <is>
          <t>6015-1_2-KP</t>
        </is>
      </c>
      <c r="I1133" s="87" t="n"/>
      <c r="J1133" s="87" t="n"/>
      <c r="K1133" s="273" t="inlineStr">
        <is>
          <t>BaseplateSteel</t>
        </is>
      </c>
      <c r="L1133" s="273" t="inlineStr">
        <is>
          <t>Baseplate_Steel</t>
        </is>
      </c>
      <c r="M1133" s="273" t="inlineStr">
        <is>
          <t>Steel</t>
        </is>
      </c>
      <c r="N1133" t="inlineStr">
        <is>
          <t>445TS</t>
        </is>
      </c>
      <c r="O1133" t="inlineStr">
        <is>
          <t>:No Drip Pan:Standard Drip Pan:</t>
        </is>
      </c>
      <c r="P1133" s="235" t="inlineStr">
        <is>
          <t>Falk_Spacer</t>
        </is>
      </c>
      <c r="Q1133" t="inlineStr">
        <is>
          <t>Falk 1070T31</t>
        </is>
      </c>
      <c r="R1133" t="n">
        <v>96700862</v>
      </c>
      <c r="S1133" s="233" t="inlineStr">
        <is>
          <t>B102655</t>
        </is>
      </c>
      <c r="T1133" s="233" t="n">
        <v>4707</v>
      </c>
      <c r="U1133" s="233" t="inlineStr">
        <is>
          <t>Priced</t>
        </is>
      </c>
      <c r="V1133" s="273" t="inlineStr">
        <is>
          <t>LT028</t>
        </is>
      </c>
      <c r="W1133" t="n">
        <v>420</v>
      </c>
    </row>
    <row r="1134">
      <c r="B1134" t="n">
        <v>2128</v>
      </c>
      <c r="C1134">
        <f>IF(K1134 = "BaseplateSteel","Y","N")</f>
        <v/>
      </c>
      <c r="D1134">
        <f>OR(P1134 = "Woods_Sureflex", P1134 = "Falk_T10_Grid")</f>
        <v/>
      </c>
      <c r="E1134">
        <f>IF(AND(C1134="Y", D1134=TRUE),"Y","N")</f>
        <v/>
      </c>
      <c r="F1134" t="inlineStr">
        <is>
          <t>ConTab_BOM_KP_Baseplates_2128</t>
        </is>
      </c>
      <c r="G1134">
        <f>IF(E1134="Y",F1134,"")</f>
        <v/>
      </c>
      <c r="H1134" s="87" t="inlineStr">
        <is>
          <t>6015-1_2-KP</t>
        </is>
      </c>
      <c r="I1134" s="87" t="n"/>
      <c r="J1134" s="87" t="n"/>
      <c r="K1134" s="273" t="inlineStr">
        <is>
          <t>BaseplateSteel</t>
        </is>
      </c>
      <c r="L1134" s="273" t="inlineStr">
        <is>
          <t>Baseplate_Steel</t>
        </is>
      </c>
      <c r="M1134" s="273" t="inlineStr">
        <is>
          <t>Steel</t>
        </is>
      </c>
      <c r="N1134" t="inlineStr">
        <is>
          <t>447T</t>
        </is>
      </c>
      <c r="O1134" t="inlineStr">
        <is>
          <t>:No Drip Pan:Standard Drip Pan:</t>
        </is>
      </c>
      <c r="P1134" s="235" t="inlineStr">
        <is>
          <t>Falk_Spacer</t>
        </is>
      </c>
      <c r="Q1134" t="inlineStr">
        <is>
          <t>Falk 1090T31</t>
        </is>
      </c>
      <c r="R1134" t="n">
        <v>96700863</v>
      </c>
      <c r="S1134" s="233" t="inlineStr">
        <is>
          <t>B102656</t>
        </is>
      </c>
      <c r="T1134" s="233" t="n">
        <v>5250</v>
      </c>
      <c r="U1134" s="233" t="inlineStr">
        <is>
          <t>Priced</t>
        </is>
      </c>
      <c r="V1134" s="273" t="inlineStr">
        <is>
          <t>LT028</t>
        </is>
      </c>
      <c r="W1134" t="n">
        <v>600</v>
      </c>
    </row>
    <row r="1135">
      <c r="B1135" t="n">
        <v>2148</v>
      </c>
      <c r="C1135">
        <f>IF(K1135 = "BaseplateSteel","Y","N")</f>
        <v/>
      </c>
      <c r="D1135">
        <f>OR(P1135 = "Woods_Sureflex", P1135 = "Falk_T10_Grid")</f>
        <v/>
      </c>
      <c r="E1135">
        <f>IF(AND(C1135="Y", D1135=TRUE),"Y","N")</f>
        <v/>
      </c>
      <c r="F1135" t="inlineStr">
        <is>
          <t>ConTab_BOM_KP_Baseplates_2148</t>
        </is>
      </c>
      <c r="G1135">
        <f>IF(E1135="Y",F1135,"")</f>
        <v/>
      </c>
      <c r="H1135" s="87" t="inlineStr">
        <is>
          <t>6015-1_2-KP</t>
        </is>
      </c>
      <c r="I1135" s="87" t="n"/>
      <c r="J1135" s="87" t="n"/>
      <c r="K1135" s="273" t="inlineStr">
        <is>
          <t>BaseplateSteel</t>
        </is>
      </c>
      <c r="L1135" s="273" t="inlineStr">
        <is>
          <t>Baseplate_Steel</t>
        </is>
      </c>
      <c r="M1135" s="273" t="inlineStr">
        <is>
          <t>Steel</t>
        </is>
      </c>
      <c r="N1135" t="inlineStr">
        <is>
          <t>254T</t>
        </is>
      </c>
      <c r="O1135" t="inlineStr">
        <is>
          <t>:Extended Drip Pan:</t>
        </is>
      </c>
      <c r="P1135" s="235" t="inlineStr">
        <is>
          <t>Woods_Sureflex</t>
        </is>
      </c>
      <c r="Q1135" t="inlineStr">
        <is>
          <t>Woods 7S</t>
        </is>
      </c>
      <c r="R1135" t="inlineStr">
        <is>
          <t>RTF</t>
        </is>
      </c>
      <c r="S1135" s="233" t="inlineStr">
        <is>
          <t>B102669</t>
        </is>
      </c>
      <c r="T1135" s="233" t="n">
        <v>2152</v>
      </c>
      <c r="U1135" s="233" t="inlineStr">
        <is>
          <t>Priced</t>
        </is>
      </c>
      <c r="V1135" s="273" t="inlineStr">
        <is>
          <t>LT028</t>
        </is>
      </c>
      <c r="W1135" t="n">
        <v>140</v>
      </c>
    </row>
    <row r="1136">
      <c r="B1136" t="n">
        <v>2149</v>
      </c>
      <c r="C1136">
        <f>IF(K1136 = "BaseplateSteel","Y","N")</f>
        <v/>
      </c>
      <c r="D1136">
        <f>OR(P1136 = "Woods_Sureflex", P1136 = "Falk_T10_Grid")</f>
        <v/>
      </c>
      <c r="E1136">
        <f>IF(AND(C1136="Y", D1136=TRUE),"Y","N")</f>
        <v/>
      </c>
      <c r="F1136" t="inlineStr">
        <is>
          <t>ConTab_BOM_KP_Baseplates_2149</t>
        </is>
      </c>
      <c r="G1136">
        <f>IF(E1136="Y",F1136,"")</f>
        <v/>
      </c>
      <c r="H1136" s="87" t="inlineStr">
        <is>
          <t>6015-1_2-KP</t>
        </is>
      </c>
      <c r="I1136" s="87" t="n"/>
      <c r="J1136" s="87" t="n"/>
      <c r="K1136" s="273" t="inlineStr">
        <is>
          <t>BaseplateSteel</t>
        </is>
      </c>
      <c r="L1136" s="273" t="inlineStr">
        <is>
          <t>Baseplate_Steel</t>
        </is>
      </c>
      <c r="M1136" s="273" t="inlineStr">
        <is>
          <t>Steel</t>
        </is>
      </c>
      <c r="N1136" t="inlineStr">
        <is>
          <t>256T</t>
        </is>
      </c>
      <c r="O1136" t="inlineStr">
        <is>
          <t>:Extended Drip Pan:</t>
        </is>
      </c>
      <c r="P1136" s="235" t="inlineStr">
        <is>
          <t>Woods_Sureflex</t>
        </is>
      </c>
      <c r="Q1136" t="inlineStr">
        <is>
          <t>Woods 7S</t>
        </is>
      </c>
      <c r="R1136" t="inlineStr">
        <is>
          <t>RTF</t>
        </is>
      </c>
      <c r="S1136" s="233" t="inlineStr">
        <is>
          <t>B102669</t>
        </is>
      </c>
      <c r="T1136" s="233" t="n">
        <v>2152</v>
      </c>
      <c r="U1136" s="233" t="inlineStr">
        <is>
          <t>Priced</t>
        </is>
      </c>
      <c r="V1136" s="273" t="inlineStr">
        <is>
          <t>LT028</t>
        </is>
      </c>
      <c r="W1136" t="n">
        <v>140</v>
      </c>
    </row>
    <row r="1137">
      <c r="B1137" t="n">
        <v>2150</v>
      </c>
      <c r="C1137">
        <f>IF(K1137 = "BaseplateSteel","Y","N")</f>
        <v/>
      </c>
      <c r="D1137">
        <f>OR(P1137 = "Woods_Sureflex", P1137 = "Falk_T10_Grid")</f>
        <v/>
      </c>
      <c r="E1137">
        <f>IF(AND(C1137="Y", D1137=TRUE),"Y","N")</f>
        <v/>
      </c>
      <c r="F1137" t="inlineStr">
        <is>
          <t>ConTab_BOM_KP_Baseplates_2150</t>
        </is>
      </c>
      <c r="G1137">
        <f>IF(E1137="Y",F1137,"")</f>
        <v/>
      </c>
      <c r="H1137" s="87" t="inlineStr">
        <is>
          <t>6015-1_2-KP</t>
        </is>
      </c>
      <c r="I1137" s="87" t="n"/>
      <c r="J1137" s="87" t="n"/>
      <c r="K1137" s="273" t="inlineStr">
        <is>
          <t>BaseplateSteel</t>
        </is>
      </c>
      <c r="L1137" s="273" t="inlineStr">
        <is>
          <t>Baseplate_Steel</t>
        </is>
      </c>
      <c r="M1137" s="273" t="inlineStr">
        <is>
          <t>Steel</t>
        </is>
      </c>
      <c r="N1137" t="inlineStr">
        <is>
          <t>284T</t>
        </is>
      </c>
      <c r="O1137" t="inlineStr">
        <is>
          <t>:Extended Drip Pan:</t>
        </is>
      </c>
      <c r="P1137" s="235" t="inlineStr">
        <is>
          <t>Woods_Sureflex</t>
        </is>
      </c>
      <c r="Q1137" t="inlineStr">
        <is>
          <t>Woods 9S</t>
        </is>
      </c>
      <c r="R1137" t="inlineStr">
        <is>
          <t>RTF</t>
        </is>
      </c>
      <c r="S1137" s="233" t="inlineStr">
        <is>
          <t>B102670</t>
        </is>
      </c>
      <c r="T1137" s="233" t="n">
        <v>2289</v>
      </c>
      <c r="U1137" s="233" t="inlineStr">
        <is>
          <t>Priced</t>
        </is>
      </c>
      <c r="V1137" s="273" t="inlineStr">
        <is>
          <t>LT028</t>
        </is>
      </c>
      <c r="W1137" t="n">
        <v>205</v>
      </c>
    </row>
    <row r="1138">
      <c r="B1138" t="n">
        <v>2151</v>
      </c>
      <c r="C1138">
        <f>IF(K1138 = "BaseplateSteel","Y","N")</f>
        <v/>
      </c>
      <c r="D1138">
        <f>OR(P1138 = "Woods_Sureflex", P1138 = "Falk_T10_Grid")</f>
        <v/>
      </c>
      <c r="E1138">
        <f>IF(AND(C1138="Y", D1138=TRUE),"Y","N")</f>
        <v/>
      </c>
      <c r="F1138" t="inlineStr">
        <is>
          <t>ConTab_BOM_KP_Baseplates_2151</t>
        </is>
      </c>
      <c r="G1138">
        <f>IF(E1138="Y",F1138,"")</f>
        <v/>
      </c>
      <c r="H1138" s="87" t="inlineStr">
        <is>
          <t>6015-1_2-KP</t>
        </is>
      </c>
      <c r="I1138" s="87" t="n"/>
      <c r="J1138" s="87" t="n"/>
      <c r="K1138" s="273" t="inlineStr">
        <is>
          <t>BaseplateSteel</t>
        </is>
      </c>
      <c r="L1138" s="273" t="inlineStr">
        <is>
          <t>Baseplate_Steel</t>
        </is>
      </c>
      <c r="M1138" s="273" t="inlineStr">
        <is>
          <t>Steel</t>
        </is>
      </c>
      <c r="N1138" t="inlineStr">
        <is>
          <t>286T</t>
        </is>
      </c>
      <c r="O1138" t="inlineStr">
        <is>
          <t>:Extended Drip Pan:</t>
        </is>
      </c>
      <c r="P1138" s="235" t="inlineStr">
        <is>
          <t>Woods_Sureflex</t>
        </is>
      </c>
      <c r="Q1138" t="inlineStr">
        <is>
          <t>Woods 9S</t>
        </is>
      </c>
      <c r="R1138" t="inlineStr">
        <is>
          <t>RTF</t>
        </is>
      </c>
      <c r="S1138" s="233" t="inlineStr">
        <is>
          <t>B102670</t>
        </is>
      </c>
      <c r="T1138" s="233" t="n">
        <v>2289</v>
      </c>
      <c r="U1138" s="233" t="inlineStr">
        <is>
          <t>Priced</t>
        </is>
      </c>
      <c r="V1138" s="273" t="inlineStr">
        <is>
          <t>LT028</t>
        </is>
      </c>
      <c r="W1138" t="n">
        <v>205</v>
      </c>
    </row>
    <row r="1139">
      <c r="B1139" t="n">
        <v>2152</v>
      </c>
      <c r="C1139">
        <f>IF(K1139 = "BaseplateSteel","Y","N")</f>
        <v/>
      </c>
      <c r="D1139">
        <f>OR(P1139 = "Woods_Sureflex", P1139 = "Falk_T10_Grid")</f>
        <v/>
      </c>
      <c r="E1139">
        <f>IF(AND(C1139="Y", D1139=TRUE),"Y","N")</f>
        <v/>
      </c>
      <c r="F1139" t="inlineStr">
        <is>
          <t>ConTab_BOM_KP_Baseplates_2152</t>
        </is>
      </c>
      <c r="G1139">
        <f>IF(E1139="Y",F1139,"")</f>
        <v/>
      </c>
      <c r="H1139" s="87" t="inlineStr">
        <is>
          <t>6015-1_2-KP</t>
        </is>
      </c>
      <c r="I1139" s="87" t="n"/>
      <c r="J1139" s="87" t="n"/>
      <c r="K1139" s="273" t="inlineStr">
        <is>
          <t>BaseplateSteel</t>
        </is>
      </c>
      <c r="L1139" s="273" t="inlineStr">
        <is>
          <t>Baseplate_Steel</t>
        </is>
      </c>
      <c r="M1139" s="273" t="inlineStr">
        <is>
          <t>Steel</t>
        </is>
      </c>
      <c r="N1139" t="inlineStr">
        <is>
          <t>324T</t>
        </is>
      </c>
      <c r="O1139" t="inlineStr">
        <is>
          <t>:Extended Drip Pan:</t>
        </is>
      </c>
      <c r="P1139" s="235" t="inlineStr">
        <is>
          <t>Woods_Sureflex</t>
        </is>
      </c>
      <c r="Q1139" t="inlineStr">
        <is>
          <t>Woods 10S</t>
        </is>
      </c>
      <c r="R1139" t="inlineStr">
        <is>
          <t>RTF</t>
        </is>
      </c>
      <c r="S1139" s="233" t="inlineStr">
        <is>
          <t>B102671</t>
        </is>
      </c>
      <c r="T1139" s="233" t="n">
        <v>2425</v>
      </c>
      <c r="U1139" s="233" t="inlineStr">
        <is>
          <t>Priced</t>
        </is>
      </c>
      <c r="V1139" s="273" t="inlineStr">
        <is>
          <t>LT028</t>
        </is>
      </c>
      <c r="W1139" t="n">
        <v>240</v>
      </c>
    </row>
    <row r="1140">
      <c r="B1140" t="n">
        <v>2153</v>
      </c>
      <c r="C1140">
        <f>IF(K1140 = "BaseplateSteel","Y","N")</f>
        <v/>
      </c>
      <c r="D1140">
        <f>OR(P1140 = "Woods_Sureflex", P1140 = "Falk_T10_Grid")</f>
        <v/>
      </c>
      <c r="E1140">
        <f>IF(AND(C1140="Y", D1140=TRUE),"Y","N")</f>
        <v/>
      </c>
      <c r="F1140" t="inlineStr">
        <is>
          <t>ConTab_BOM_KP_Baseplates_2153</t>
        </is>
      </c>
      <c r="G1140">
        <f>IF(E1140="Y",F1140,"")</f>
        <v/>
      </c>
      <c r="H1140" s="87" t="inlineStr">
        <is>
          <t>6015-1_2-KP</t>
        </is>
      </c>
      <c r="I1140" s="87" t="n"/>
      <c r="J1140" s="87" t="n"/>
      <c r="K1140" s="273" t="inlineStr">
        <is>
          <t>BaseplateSteel</t>
        </is>
      </c>
      <c r="L1140" s="273" t="inlineStr">
        <is>
          <t>Baseplate_Steel</t>
        </is>
      </c>
      <c r="M1140" s="273" t="inlineStr">
        <is>
          <t>Steel</t>
        </is>
      </c>
      <c r="N1140" t="inlineStr">
        <is>
          <t>326T</t>
        </is>
      </c>
      <c r="O1140" t="inlineStr">
        <is>
          <t>:Extended Drip Pan:</t>
        </is>
      </c>
      <c r="P1140" s="235" t="inlineStr">
        <is>
          <t>Woods_Sureflex</t>
        </is>
      </c>
      <c r="Q1140" t="inlineStr">
        <is>
          <t>Woods 10S</t>
        </is>
      </c>
      <c r="R1140" t="inlineStr">
        <is>
          <t>RTF</t>
        </is>
      </c>
      <c r="S1140" s="233" t="inlineStr">
        <is>
          <t>B102671</t>
        </is>
      </c>
      <c r="T1140" s="233" t="n">
        <v>2425</v>
      </c>
      <c r="U1140" s="233" t="inlineStr">
        <is>
          <t>Priced</t>
        </is>
      </c>
      <c r="V1140" s="273" t="inlineStr">
        <is>
          <t>LT028</t>
        </is>
      </c>
      <c r="W1140" t="n">
        <v>240</v>
      </c>
    </row>
    <row r="1141">
      <c r="B1141" t="n">
        <v>2154</v>
      </c>
      <c r="C1141">
        <f>IF(K1141 = "BaseplateSteel","Y","N")</f>
        <v/>
      </c>
      <c r="D1141">
        <f>OR(P1141 = "Woods_Sureflex", P1141 = "Falk_T10_Grid")</f>
        <v/>
      </c>
      <c r="E1141">
        <f>IF(AND(C1141="Y", D1141=TRUE),"Y","N")</f>
        <v/>
      </c>
      <c r="F1141" t="inlineStr">
        <is>
          <t>ConTab_BOM_KP_Baseplates_2154</t>
        </is>
      </c>
      <c r="G1141">
        <f>IF(E1141="Y",F1141,"")</f>
        <v/>
      </c>
      <c r="H1141" s="87" t="inlineStr">
        <is>
          <t>6015-1_2-KP</t>
        </is>
      </c>
      <c r="I1141" s="87" t="n"/>
      <c r="J1141" s="87" t="n"/>
      <c r="K1141" s="273" t="inlineStr">
        <is>
          <t>BaseplateSteel</t>
        </is>
      </c>
      <c r="L1141" s="273" t="inlineStr">
        <is>
          <t>Baseplate_Steel</t>
        </is>
      </c>
      <c r="M1141" s="273" t="inlineStr">
        <is>
          <t>Steel</t>
        </is>
      </c>
      <c r="N1141" t="inlineStr">
        <is>
          <t>364T</t>
        </is>
      </c>
      <c r="O1141" t="inlineStr">
        <is>
          <t>:Extended Drip Pan:</t>
        </is>
      </c>
      <c r="P1141" s="235" t="inlineStr">
        <is>
          <t>Woods_Sureflex</t>
        </is>
      </c>
      <c r="Q1141" t="inlineStr">
        <is>
          <t>Woods 11S</t>
        </is>
      </c>
      <c r="R1141" t="inlineStr">
        <is>
          <t>RTF</t>
        </is>
      </c>
      <c r="S1141" s="233" t="inlineStr">
        <is>
          <t>B102672</t>
        </is>
      </c>
      <c r="T1141" s="233" t="n">
        <v>2562</v>
      </c>
      <c r="U1141" s="233" t="inlineStr">
        <is>
          <t>Priced</t>
        </is>
      </c>
      <c r="V1141" s="273" t="inlineStr">
        <is>
          <t>LT028</t>
        </is>
      </c>
      <c r="W1141" t="n">
        <v>270</v>
      </c>
    </row>
    <row r="1142">
      <c r="B1142" t="n">
        <v>2155</v>
      </c>
      <c r="C1142">
        <f>IF(K1142 = "BaseplateSteel","Y","N")</f>
        <v/>
      </c>
      <c r="D1142">
        <f>OR(P1142 = "Woods_Sureflex", P1142 = "Falk_T10_Grid")</f>
        <v/>
      </c>
      <c r="E1142">
        <f>IF(AND(C1142="Y", D1142=TRUE),"Y","N")</f>
        <v/>
      </c>
      <c r="F1142" t="inlineStr">
        <is>
          <t>ConTab_BOM_KP_Baseplates_2155</t>
        </is>
      </c>
      <c r="G1142">
        <f>IF(E1142="Y",F1142,"")</f>
        <v/>
      </c>
      <c r="H1142" s="87" t="inlineStr">
        <is>
          <t>6015-1_2-KP</t>
        </is>
      </c>
      <c r="I1142" s="87" t="n"/>
      <c r="J1142" s="87" t="n"/>
      <c r="K1142" s="273" t="inlineStr">
        <is>
          <t>BaseplateSteel</t>
        </is>
      </c>
      <c r="L1142" s="273" t="inlineStr">
        <is>
          <t>Baseplate_Steel</t>
        </is>
      </c>
      <c r="M1142" s="273" t="inlineStr">
        <is>
          <t>Steel</t>
        </is>
      </c>
      <c r="N1142" t="inlineStr">
        <is>
          <t>365T</t>
        </is>
      </c>
      <c r="O1142" t="inlineStr">
        <is>
          <t>:Extended Drip Pan:</t>
        </is>
      </c>
      <c r="P1142" s="235" t="inlineStr">
        <is>
          <t>Woods_Sureflex</t>
        </is>
      </c>
      <c r="Q1142" t="inlineStr">
        <is>
          <t>Woods 11S</t>
        </is>
      </c>
      <c r="R1142" t="inlineStr">
        <is>
          <t>RTF</t>
        </is>
      </c>
      <c r="S1142" s="233" t="inlineStr">
        <is>
          <t>B102672</t>
        </is>
      </c>
      <c r="T1142" s="233" t="n">
        <v>2562</v>
      </c>
      <c r="U1142" s="233" t="inlineStr">
        <is>
          <t>Priced</t>
        </is>
      </c>
      <c r="V1142" s="273" t="inlineStr">
        <is>
          <t>LT028</t>
        </is>
      </c>
      <c r="W1142" t="n">
        <v>270</v>
      </c>
    </row>
    <row r="1143">
      <c r="B1143" t="n">
        <v>2156</v>
      </c>
      <c r="C1143">
        <f>IF(K1143 = "BaseplateSteel","Y","N")</f>
        <v/>
      </c>
      <c r="D1143">
        <f>OR(P1143 = "Woods_Sureflex", P1143 = "Falk_T10_Grid")</f>
        <v/>
      </c>
      <c r="E1143">
        <f>IF(AND(C1143="Y", D1143=TRUE),"Y","N")</f>
        <v/>
      </c>
      <c r="F1143" t="inlineStr">
        <is>
          <t>ConTab_BOM_KP_Baseplates_2156</t>
        </is>
      </c>
      <c r="G1143">
        <f>IF(E1143="Y",F1143,"")</f>
        <v/>
      </c>
      <c r="H1143" s="87" t="inlineStr">
        <is>
          <t>6015-1_2-KP</t>
        </is>
      </c>
      <c r="I1143" s="87" t="n"/>
      <c r="J1143" s="87" t="n"/>
      <c r="K1143" s="273" t="inlineStr">
        <is>
          <t>BaseplateSteel</t>
        </is>
      </c>
      <c r="L1143" s="273" t="inlineStr">
        <is>
          <t>Baseplate_Steel</t>
        </is>
      </c>
      <c r="M1143" s="273" t="inlineStr">
        <is>
          <t>Steel</t>
        </is>
      </c>
      <c r="N1143" t="inlineStr">
        <is>
          <t>404T</t>
        </is>
      </c>
      <c r="O1143" t="inlineStr">
        <is>
          <t>:Extended Drip Pan:</t>
        </is>
      </c>
      <c r="P1143" s="235" t="inlineStr">
        <is>
          <t>Woods_Sureflex</t>
        </is>
      </c>
      <c r="Q1143" t="inlineStr">
        <is>
          <t>Woods 12S</t>
        </is>
      </c>
      <c r="R1143" t="inlineStr">
        <is>
          <t>RTF</t>
        </is>
      </c>
      <c r="S1143" s="233" t="inlineStr">
        <is>
          <t>B102673</t>
        </is>
      </c>
      <c r="T1143" s="233" t="n">
        <v>3036</v>
      </c>
      <c r="U1143" s="233" t="inlineStr">
        <is>
          <t>Priced</t>
        </is>
      </c>
      <c r="V1143" s="273" t="inlineStr">
        <is>
          <t>LT028</t>
        </is>
      </c>
      <c r="W1143" t="n">
        <v>350</v>
      </c>
    </row>
    <row r="1144">
      <c r="B1144" t="n">
        <v>2157</v>
      </c>
      <c r="C1144">
        <f>IF(K1144 = "BaseplateSteel","Y","N")</f>
        <v/>
      </c>
      <c r="D1144">
        <f>OR(P1144 = "Woods_Sureflex", P1144 = "Falk_T10_Grid")</f>
        <v/>
      </c>
      <c r="E1144">
        <f>IF(AND(C1144="Y", D1144=TRUE),"Y","N")</f>
        <v/>
      </c>
      <c r="F1144" t="inlineStr">
        <is>
          <t>ConTab_BOM_KP_Baseplates_2157</t>
        </is>
      </c>
      <c r="G1144">
        <f>IF(E1144="Y",F1144,"")</f>
        <v/>
      </c>
      <c r="H1144" s="87" t="inlineStr">
        <is>
          <t>6015-1_2-KP</t>
        </is>
      </c>
      <c r="I1144" s="87" t="n"/>
      <c r="J1144" s="87" t="n"/>
      <c r="K1144" s="273" t="inlineStr">
        <is>
          <t>BaseplateSteel</t>
        </is>
      </c>
      <c r="L1144" s="273" t="inlineStr">
        <is>
          <t>Baseplate_Steel</t>
        </is>
      </c>
      <c r="M1144" s="273" t="inlineStr">
        <is>
          <t>Steel</t>
        </is>
      </c>
      <c r="N1144" t="inlineStr">
        <is>
          <t>405T</t>
        </is>
      </c>
      <c r="O1144" t="inlineStr">
        <is>
          <t>:Extended Drip Pan:</t>
        </is>
      </c>
      <c r="P1144" s="235" t="inlineStr">
        <is>
          <t>Woods_Sureflex</t>
        </is>
      </c>
      <c r="Q1144" t="inlineStr">
        <is>
          <t>Woods 12S</t>
        </is>
      </c>
      <c r="R1144" t="inlineStr">
        <is>
          <t>RTF</t>
        </is>
      </c>
      <c r="S1144" s="233" t="inlineStr">
        <is>
          <t>B102673</t>
        </is>
      </c>
      <c r="T1144" s="233" t="n">
        <v>3036</v>
      </c>
      <c r="U1144" s="233" t="inlineStr">
        <is>
          <t>Priced</t>
        </is>
      </c>
      <c r="V1144" s="273" t="inlineStr">
        <is>
          <t>LT028</t>
        </is>
      </c>
      <c r="W1144" t="n">
        <v>350</v>
      </c>
    </row>
    <row r="1145">
      <c r="B1145" t="n">
        <v>2158</v>
      </c>
      <c r="C1145">
        <f>IF(K1145 = "BaseplateSteel","Y","N")</f>
        <v/>
      </c>
      <c r="D1145">
        <f>OR(P1145 = "Woods_Sureflex", P1145 = "Falk_T10_Grid")</f>
        <v/>
      </c>
      <c r="E1145">
        <f>IF(AND(C1145="Y", D1145=TRUE),"Y","N")</f>
        <v/>
      </c>
      <c r="F1145" t="inlineStr">
        <is>
          <t>ConTab_BOM_KP_Baseplates_2158</t>
        </is>
      </c>
      <c r="G1145">
        <f>IF(E1145="Y",F1145,"")</f>
        <v/>
      </c>
      <c r="H1145" s="87" t="inlineStr">
        <is>
          <t>6015-1_2-KP</t>
        </is>
      </c>
      <c r="I1145" s="87" t="n"/>
      <c r="J1145" s="87" t="n"/>
      <c r="K1145" s="273" t="inlineStr">
        <is>
          <t>BaseplateSteel</t>
        </is>
      </c>
      <c r="L1145" s="273" t="inlineStr">
        <is>
          <t>Baseplate_Steel</t>
        </is>
      </c>
      <c r="M1145" s="273" t="inlineStr">
        <is>
          <t>Steel</t>
        </is>
      </c>
      <c r="N1145" t="inlineStr">
        <is>
          <t>444T</t>
        </is>
      </c>
      <c r="O1145" t="inlineStr">
        <is>
          <t>:Extended Drip Pan:</t>
        </is>
      </c>
      <c r="P1145" s="235" t="inlineStr">
        <is>
          <t>Woods_Sureflex</t>
        </is>
      </c>
      <c r="Q1145" t="inlineStr">
        <is>
          <t>Woods 12S</t>
        </is>
      </c>
      <c r="R1145" t="inlineStr">
        <is>
          <t>RTF</t>
        </is>
      </c>
      <c r="S1145" s="233" t="inlineStr">
        <is>
          <t>B102674</t>
        </is>
      </c>
      <c r="T1145" s="233" t="n">
        <v>4397</v>
      </c>
      <c r="U1145" s="233" t="inlineStr">
        <is>
          <t>Priced</t>
        </is>
      </c>
      <c r="V1145" s="273" t="inlineStr">
        <is>
          <t>LT028</t>
        </is>
      </c>
      <c r="W1145" t="n">
        <v>420</v>
      </c>
    </row>
    <row r="1146">
      <c r="B1146" t="n">
        <v>2159</v>
      </c>
      <c r="C1146">
        <f>IF(K1146 = "BaseplateSteel","Y","N")</f>
        <v/>
      </c>
      <c r="D1146">
        <f>OR(P1146 = "Woods_Sureflex", P1146 = "Falk_T10_Grid")</f>
        <v/>
      </c>
      <c r="E1146">
        <f>IF(AND(C1146="Y", D1146=TRUE),"Y","N")</f>
        <v/>
      </c>
      <c r="F1146" t="inlineStr">
        <is>
          <t>ConTab_BOM_KP_Baseplates_2159</t>
        </is>
      </c>
      <c r="G1146">
        <f>IF(E1146="Y",F1146,"")</f>
        <v/>
      </c>
      <c r="H1146" s="87" t="inlineStr">
        <is>
          <t>6015-1_2-KP</t>
        </is>
      </c>
      <c r="I1146" s="87" t="n"/>
      <c r="J1146" s="87" t="n"/>
      <c r="K1146" s="273" t="inlineStr">
        <is>
          <t>BaseplateSteel</t>
        </is>
      </c>
      <c r="L1146" s="273" t="inlineStr">
        <is>
          <t>Baseplate_Steel</t>
        </is>
      </c>
      <c r="M1146" s="273" t="inlineStr">
        <is>
          <t>Steel</t>
        </is>
      </c>
      <c r="N1146" t="inlineStr">
        <is>
          <t>445T</t>
        </is>
      </c>
      <c r="O1146" t="inlineStr">
        <is>
          <t>:Extended Drip Pan:</t>
        </is>
      </c>
      <c r="P1146" s="235" t="inlineStr">
        <is>
          <t>Woods_Sureflex</t>
        </is>
      </c>
      <c r="Q1146" t="inlineStr">
        <is>
          <t>Woods 12S</t>
        </is>
      </c>
      <c r="R1146" t="inlineStr">
        <is>
          <t>RTF</t>
        </is>
      </c>
      <c r="S1146" s="233" t="inlineStr">
        <is>
          <t>B102675</t>
        </is>
      </c>
      <c r="T1146" s="233" t="n">
        <v>4397</v>
      </c>
      <c r="U1146" s="233" t="inlineStr">
        <is>
          <t>Priced</t>
        </is>
      </c>
      <c r="V1146" s="273" t="inlineStr">
        <is>
          <t>LT028</t>
        </is>
      </c>
      <c r="W1146" t="n">
        <v>420</v>
      </c>
    </row>
    <row r="1147">
      <c r="B1147" t="n">
        <v>2160</v>
      </c>
      <c r="C1147">
        <f>IF(K1147 = "BaseplateSteel","Y","N")</f>
        <v/>
      </c>
      <c r="D1147">
        <f>OR(P1147 = "Woods_Sureflex", P1147 = "Falk_T10_Grid")</f>
        <v/>
      </c>
      <c r="E1147">
        <f>IF(AND(C1147="Y", D1147=TRUE),"Y","N")</f>
        <v/>
      </c>
      <c r="F1147" t="inlineStr">
        <is>
          <t>ConTab_BOM_KP_Baseplates_2160</t>
        </is>
      </c>
      <c r="G1147">
        <f>IF(E1147="Y",F1147,"")</f>
        <v/>
      </c>
      <c r="H1147" s="87" t="inlineStr">
        <is>
          <t>6015-1_2-KP</t>
        </is>
      </c>
      <c r="I1147" s="87" t="n"/>
      <c r="J1147" s="87" t="n"/>
      <c r="K1147" s="273" t="inlineStr">
        <is>
          <t>BaseplateSteel</t>
        </is>
      </c>
      <c r="L1147" s="273" t="inlineStr">
        <is>
          <t>Baseplate_Steel</t>
        </is>
      </c>
      <c r="M1147" s="273" t="inlineStr">
        <is>
          <t>Steel</t>
        </is>
      </c>
      <c r="N1147" t="inlineStr">
        <is>
          <t>254T</t>
        </is>
      </c>
      <c r="O1147" t="inlineStr">
        <is>
          <t>:Extended Drip Pan:</t>
        </is>
      </c>
      <c r="P1147" s="235" t="inlineStr">
        <is>
          <t>Falk_T10_Grid</t>
        </is>
      </c>
      <c r="Q1147" t="inlineStr">
        <is>
          <t>Falk 1050T10</t>
        </is>
      </c>
      <c r="R1147" t="inlineStr">
        <is>
          <t>RTF</t>
        </is>
      </c>
      <c r="S1147" s="233" t="inlineStr">
        <is>
          <t>B102676</t>
        </is>
      </c>
      <c r="T1147" s="233" t="n">
        <v>2152</v>
      </c>
      <c r="U1147" s="233" t="inlineStr">
        <is>
          <t>Priced</t>
        </is>
      </c>
      <c r="V1147" s="273" t="inlineStr">
        <is>
          <t>LT028</t>
        </is>
      </c>
      <c r="W1147" t="n">
        <v>140</v>
      </c>
    </row>
    <row r="1148">
      <c r="B1148" t="n">
        <v>2161</v>
      </c>
      <c r="C1148">
        <f>IF(K1148 = "BaseplateSteel","Y","N")</f>
        <v/>
      </c>
      <c r="D1148">
        <f>OR(P1148 = "Woods_Sureflex", P1148 = "Falk_T10_Grid")</f>
        <v/>
      </c>
      <c r="E1148">
        <f>IF(AND(C1148="Y", D1148=TRUE),"Y","N")</f>
        <v/>
      </c>
      <c r="F1148" t="inlineStr">
        <is>
          <t>ConTab_BOM_KP_Baseplates_2161</t>
        </is>
      </c>
      <c r="G1148">
        <f>IF(E1148="Y",F1148,"")</f>
        <v/>
      </c>
      <c r="H1148" s="87" t="inlineStr">
        <is>
          <t>6015-1_2-KP</t>
        </is>
      </c>
      <c r="I1148" s="87" t="n"/>
      <c r="J1148" s="87" t="n"/>
      <c r="K1148" s="273" t="inlineStr">
        <is>
          <t>BaseplateSteel</t>
        </is>
      </c>
      <c r="L1148" s="273" t="inlineStr">
        <is>
          <t>Baseplate_Steel</t>
        </is>
      </c>
      <c r="M1148" s="273" t="inlineStr">
        <is>
          <t>Steel</t>
        </is>
      </c>
      <c r="N1148" t="inlineStr">
        <is>
          <t>256T</t>
        </is>
      </c>
      <c r="O1148" t="inlineStr">
        <is>
          <t>:Extended Drip Pan:</t>
        </is>
      </c>
      <c r="P1148" s="235" t="inlineStr">
        <is>
          <t>Falk_T10_Grid</t>
        </is>
      </c>
      <c r="Q1148" t="inlineStr">
        <is>
          <t>Falk 1050T10</t>
        </is>
      </c>
      <c r="R1148" t="inlineStr">
        <is>
          <t>RTF</t>
        </is>
      </c>
      <c r="S1148" s="233" t="inlineStr">
        <is>
          <t>B102676</t>
        </is>
      </c>
      <c r="T1148" s="233" t="n">
        <v>2152</v>
      </c>
      <c r="U1148" s="233" t="inlineStr">
        <is>
          <t>Priced</t>
        </is>
      </c>
      <c r="V1148" s="273" t="inlineStr">
        <is>
          <t>LT028</t>
        </is>
      </c>
      <c r="W1148" t="n">
        <v>140</v>
      </c>
    </row>
    <row r="1149">
      <c r="B1149" t="n">
        <v>2162</v>
      </c>
      <c r="C1149">
        <f>IF(K1149 = "BaseplateSteel","Y","N")</f>
        <v/>
      </c>
      <c r="D1149">
        <f>OR(P1149 = "Woods_Sureflex", P1149 = "Falk_T10_Grid")</f>
        <v/>
      </c>
      <c r="E1149">
        <f>IF(AND(C1149="Y", D1149=TRUE),"Y","N")</f>
        <v/>
      </c>
      <c r="F1149" t="inlineStr">
        <is>
          <t>ConTab_BOM_KP_Baseplates_2162</t>
        </is>
      </c>
      <c r="G1149">
        <f>IF(E1149="Y",F1149,"")</f>
        <v/>
      </c>
      <c r="H1149" s="87" t="inlineStr">
        <is>
          <t>6015-1_2-KP</t>
        </is>
      </c>
      <c r="I1149" s="87" t="n"/>
      <c r="J1149" s="87" t="n"/>
      <c r="K1149" s="273" t="inlineStr">
        <is>
          <t>BaseplateSteel</t>
        </is>
      </c>
      <c r="L1149" s="273" t="inlineStr">
        <is>
          <t>Baseplate_Steel</t>
        </is>
      </c>
      <c r="M1149" s="273" t="inlineStr">
        <is>
          <t>Steel</t>
        </is>
      </c>
      <c r="N1149" t="inlineStr">
        <is>
          <t>284T</t>
        </is>
      </c>
      <c r="O1149" t="inlineStr">
        <is>
          <t>:Extended Drip Pan:</t>
        </is>
      </c>
      <c r="P1149" s="235" t="inlineStr">
        <is>
          <t>Falk_T10_Grid</t>
        </is>
      </c>
      <c r="Q1149" t="inlineStr">
        <is>
          <t>Falk 1050T10</t>
        </is>
      </c>
      <c r="R1149" t="inlineStr">
        <is>
          <t>RTF</t>
        </is>
      </c>
      <c r="S1149" s="233" t="inlineStr">
        <is>
          <t>B102677</t>
        </is>
      </c>
      <c r="T1149" s="233" t="n">
        <v>2289</v>
      </c>
      <c r="U1149" s="233" t="inlineStr">
        <is>
          <t>Priced</t>
        </is>
      </c>
      <c r="V1149" s="273" t="inlineStr">
        <is>
          <t>LT028</t>
        </is>
      </c>
      <c r="W1149" t="n">
        <v>205</v>
      </c>
    </row>
    <row r="1150">
      <c r="B1150" t="n">
        <v>2163</v>
      </c>
      <c r="C1150">
        <f>IF(K1150 = "BaseplateSteel","Y","N")</f>
        <v/>
      </c>
      <c r="D1150">
        <f>OR(P1150 = "Woods_Sureflex", P1150 = "Falk_T10_Grid")</f>
        <v/>
      </c>
      <c r="E1150">
        <f>IF(AND(C1150="Y", D1150=TRUE),"Y","N")</f>
        <v/>
      </c>
      <c r="F1150" t="inlineStr">
        <is>
          <t>ConTab_BOM_KP_Baseplates_2163</t>
        </is>
      </c>
      <c r="G1150">
        <f>IF(E1150="Y",F1150,"")</f>
        <v/>
      </c>
      <c r="H1150" s="87" t="inlineStr">
        <is>
          <t>6015-1_2-KP</t>
        </is>
      </c>
      <c r="I1150" s="87" t="n"/>
      <c r="J1150" s="87" t="n"/>
      <c r="K1150" s="273" t="inlineStr">
        <is>
          <t>BaseplateSteel</t>
        </is>
      </c>
      <c r="L1150" s="273" t="inlineStr">
        <is>
          <t>Baseplate_Steel</t>
        </is>
      </c>
      <c r="M1150" s="273" t="inlineStr">
        <is>
          <t>Steel</t>
        </is>
      </c>
      <c r="N1150" t="inlineStr">
        <is>
          <t>286T</t>
        </is>
      </c>
      <c r="O1150" t="inlineStr">
        <is>
          <t>:Extended Drip Pan:</t>
        </is>
      </c>
      <c r="P1150" s="235" t="inlineStr">
        <is>
          <t>Falk_T10_Grid</t>
        </is>
      </c>
      <c r="Q1150" t="inlineStr">
        <is>
          <t>Falk 1050T10</t>
        </is>
      </c>
      <c r="R1150" t="inlineStr">
        <is>
          <t>RTF</t>
        </is>
      </c>
      <c r="S1150" s="233" t="inlineStr">
        <is>
          <t>B102677</t>
        </is>
      </c>
      <c r="T1150" s="233" t="n">
        <v>2289</v>
      </c>
      <c r="U1150" s="233" t="inlineStr">
        <is>
          <t>Priced</t>
        </is>
      </c>
      <c r="V1150" s="273" t="inlineStr">
        <is>
          <t>LT028</t>
        </is>
      </c>
      <c r="W1150" t="n">
        <v>205</v>
      </c>
    </row>
    <row r="1151">
      <c r="B1151" t="n">
        <v>2164</v>
      </c>
      <c r="C1151">
        <f>IF(K1151 = "BaseplateSteel","Y","N")</f>
        <v/>
      </c>
      <c r="D1151">
        <f>OR(P1151 = "Woods_Sureflex", P1151 = "Falk_T10_Grid")</f>
        <v/>
      </c>
      <c r="E1151">
        <f>IF(AND(C1151="Y", D1151=TRUE),"Y","N")</f>
        <v/>
      </c>
      <c r="F1151" t="inlineStr">
        <is>
          <t>ConTab_BOM_KP_Baseplates_2164</t>
        </is>
      </c>
      <c r="G1151">
        <f>IF(E1151="Y",F1151,"")</f>
        <v/>
      </c>
      <c r="H1151" s="87" t="inlineStr">
        <is>
          <t>6015-1_2-KP</t>
        </is>
      </c>
      <c r="I1151" s="87" t="n"/>
      <c r="J1151" s="87" t="n"/>
      <c r="K1151" s="273" t="inlineStr">
        <is>
          <t>BaseplateSteel</t>
        </is>
      </c>
      <c r="L1151" s="273" t="inlineStr">
        <is>
          <t>Baseplate_Steel</t>
        </is>
      </c>
      <c r="M1151" s="273" t="inlineStr">
        <is>
          <t>Steel</t>
        </is>
      </c>
      <c r="N1151" t="inlineStr">
        <is>
          <t>324T</t>
        </is>
      </c>
      <c r="O1151" t="inlineStr">
        <is>
          <t>:Extended Drip Pan:</t>
        </is>
      </c>
      <c r="P1151" s="235" t="inlineStr">
        <is>
          <t>Falk_T10_Grid</t>
        </is>
      </c>
      <c r="Q1151" t="inlineStr">
        <is>
          <t>Falk 1060T10</t>
        </is>
      </c>
      <c r="R1151" t="inlineStr">
        <is>
          <t>RTF</t>
        </is>
      </c>
      <c r="S1151" s="233" t="inlineStr">
        <is>
          <t>B102678</t>
        </is>
      </c>
      <c r="T1151" s="233" t="n">
        <v>2425</v>
      </c>
      <c r="U1151" s="233" t="inlineStr">
        <is>
          <t>Priced</t>
        </is>
      </c>
      <c r="V1151" s="273" t="inlineStr">
        <is>
          <t>LT028</t>
        </is>
      </c>
      <c r="W1151" t="n">
        <v>240</v>
      </c>
    </row>
    <row r="1152">
      <c r="B1152" t="n">
        <v>2165</v>
      </c>
      <c r="C1152">
        <f>IF(K1152 = "BaseplateSteel","Y","N")</f>
        <v/>
      </c>
      <c r="D1152">
        <f>OR(P1152 = "Woods_Sureflex", P1152 = "Falk_T10_Grid")</f>
        <v/>
      </c>
      <c r="E1152">
        <f>IF(AND(C1152="Y", D1152=TRUE),"Y","N")</f>
        <v/>
      </c>
      <c r="F1152" t="inlineStr">
        <is>
          <t>ConTab_BOM_KP_Baseplates_2165</t>
        </is>
      </c>
      <c r="G1152">
        <f>IF(E1152="Y",F1152,"")</f>
        <v/>
      </c>
      <c r="H1152" s="87" t="inlineStr">
        <is>
          <t>6015-1_2-KP</t>
        </is>
      </c>
      <c r="I1152" s="87" t="n"/>
      <c r="J1152" s="87" t="n"/>
      <c r="K1152" s="273" t="inlineStr">
        <is>
          <t>BaseplateSteel</t>
        </is>
      </c>
      <c r="L1152" s="273" t="inlineStr">
        <is>
          <t>Baseplate_Steel</t>
        </is>
      </c>
      <c r="M1152" s="273" t="inlineStr">
        <is>
          <t>Steel</t>
        </is>
      </c>
      <c r="N1152" t="inlineStr">
        <is>
          <t>326T</t>
        </is>
      </c>
      <c r="O1152" t="inlineStr">
        <is>
          <t>:Extended Drip Pan:</t>
        </is>
      </c>
      <c r="P1152" s="235" t="inlineStr">
        <is>
          <t>Falk_T10_Grid</t>
        </is>
      </c>
      <c r="Q1152" t="inlineStr">
        <is>
          <t>Falk 1060T10</t>
        </is>
      </c>
      <c r="R1152" t="inlineStr">
        <is>
          <t>RTF</t>
        </is>
      </c>
      <c r="S1152" s="233" t="inlineStr">
        <is>
          <t>B102678</t>
        </is>
      </c>
      <c r="T1152" s="233" t="n">
        <v>2425</v>
      </c>
      <c r="U1152" s="233" t="inlineStr">
        <is>
          <t>Priced</t>
        </is>
      </c>
      <c r="V1152" s="273" t="inlineStr">
        <is>
          <t>LT028</t>
        </is>
      </c>
      <c r="W1152" t="n">
        <v>240</v>
      </c>
    </row>
    <row r="1153">
      <c r="B1153" t="n">
        <v>2166</v>
      </c>
      <c r="C1153">
        <f>IF(K1153 = "BaseplateSteel","Y","N")</f>
        <v/>
      </c>
      <c r="D1153">
        <f>OR(P1153 = "Woods_Sureflex", P1153 = "Falk_T10_Grid")</f>
        <v/>
      </c>
      <c r="E1153">
        <f>IF(AND(C1153="Y", D1153=TRUE),"Y","N")</f>
        <v/>
      </c>
      <c r="F1153" t="inlineStr">
        <is>
          <t>ConTab_BOM_KP_Baseplates_2166</t>
        </is>
      </c>
      <c r="G1153">
        <f>IF(E1153="Y",F1153,"")</f>
        <v/>
      </c>
      <c r="H1153" s="87" t="inlineStr">
        <is>
          <t>6015-1_2-KP</t>
        </is>
      </c>
      <c r="I1153" s="87" t="n"/>
      <c r="J1153" s="87" t="n"/>
      <c r="K1153" s="273" t="inlineStr">
        <is>
          <t>BaseplateSteel</t>
        </is>
      </c>
      <c r="L1153" s="273" t="inlineStr">
        <is>
          <t>Baseplate_Steel</t>
        </is>
      </c>
      <c r="M1153" s="273" t="inlineStr">
        <is>
          <t>Steel</t>
        </is>
      </c>
      <c r="N1153" t="inlineStr">
        <is>
          <t>364T</t>
        </is>
      </c>
      <c r="O1153" t="inlineStr">
        <is>
          <t>:Extended Drip Pan:</t>
        </is>
      </c>
      <c r="P1153" s="235" t="inlineStr">
        <is>
          <t>Falk_T10_Grid</t>
        </is>
      </c>
      <c r="Q1153" t="inlineStr">
        <is>
          <t>Falk 1070T10</t>
        </is>
      </c>
      <c r="R1153" t="inlineStr">
        <is>
          <t>RTF</t>
        </is>
      </c>
      <c r="S1153" s="233" t="inlineStr">
        <is>
          <t>B102679</t>
        </is>
      </c>
      <c r="T1153" s="233" t="n">
        <v>2562</v>
      </c>
      <c r="U1153" s="233" t="inlineStr">
        <is>
          <t>Priced</t>
        </is>
      </c>
      <c r="V1153" s="273" t="inlineStr">
        <is>
          <t>LT028</t>
        </is>
      </c>
      <c r="W1153" t="n">
        <v>270</v>
      </c>
    </row>
    <row r="1154">
      <c r="B1154" t="n">
        <v>2167</v>
      </c>
      <c r="C1154">
        <f>IF(K1154 = "BaseplateSteel","Y","N")</f>
        <v/>
      </c>
      <c r="D1154">
        <f>OR(P1154 = "Woods_Sureflex", P1154 = "Falk_T10_Grid")</f>
        <v/>
      </c>
      <c r="E1154">
        <f>IF(AND(C1154="Y", D1154=TRUE),"Y","N")</f>
        <v/>
      </c>
      <c r="F1154" t="inlineStr">
        <is>
          <t>ConTab_BOM_KP_Baseplates_2167</t>
        </is>
      </c>
      <c r="G1154">
        <f>IF(E1154="Y",F1154,"")</f>
        <v/>
      </c>
      <c r="H1154" s="87" t="inlineStr">
        <is>
          <t>6015-1_2-KP</t>
        </is>
      </c>
      <c r="I1154" s="87" t="n"/>
      <c r="J1154" s="87" t="n"/>
      <c r="K1154" s="273" t="inlineStr">
        <is>
          <t>BaseplateSteel</t>
        </is>
      </c>
      <c r="L1154" s="273" t="inlineStr">
        <is>
          <t>Baseplate_Steel</t>
        </is>
      </c>
      <c r="M1154" s="273" t="inlineStr">
        <is>
          <t>Steel</t>
        </is>
      </c>
      <c r="N1154" t="inlineStr">
        <is>
          <t>365T</t>
        </is>
      </c>
      <c r="O1154" t="inlineStr">
        <is>
          <t>:Extended Drip Pan:</t>
        </is>
      </c>
      <c r="P1154" s="235" t="inlineStr">
        <is>
          <t>Falk_T10_Grid</t>
        </is>
      </c>
      <c r="Q1154" t="inlineStr">
        <is>
          <t>Falk 1070T10</t>
        </is>
      </c>
      <c r="R1154" t="inlineStr">
        <is>
          <t>RTF</t>
        </is>
      </c>
      <c r="S1154" s="233" t="inlineStr">
        <is>
          <t>B102679</t>
        </is>
      </c>
      <c r="T1154" s="233" t="n">
        <v>2562</v>
      </c>
      <c r="U1154" s="233" t="inlineStr">
        <is>
          <t>Priced</t>
        </is>
      </c>
      <c r="V1154" s="273" t="inlineStr">
        <is>
          <t>LT028</t>
        </is>
      </c>
      <c r="W1154" t="n">
        <v>270</v>
      </c>
    </row>
    <row r="1155">
      <c r="B1155" t="n">
        <v>2168</v>
      </c>
      <c r="C1155">
        <f>IF(K1155 = "BaseplateSteel","Y","N")</f>
        <v/>
      </c>
      <c r="D1155">
        <f>OR(P1155 = "Woods_Sureflex", P1155 = "Falk_T10_Grid")</f>
        <v/>
      </c>
      <c r="E1155">
        <f>IF(AND(C1155="Y", D1155=TRUE),"Y","N")</f>
        <v/>
      </c>
      <c r="F1155" t="inlineStr">
        <is>
          <t>ConTab_BOM_KP_Baseplates_2168</t>
        </is>
      </c>
      <c r="G1155">
        <f>IF(E1155="Y",F1155,"")</f>
        <v/>
      </c>
      <c r="H1155" s="87" t="inlineStr">
        <is>
          <t>6015-1_2-KP</t>
        </is>
      </c>
      <c r="I1155" s="87" t="n"/>
      <c r="J1155" s="87" t="n"/>
      <c r="K1155" s="273" t="inlineStr">
        <is>
          <t>BaseplateSteel</t>
        </is>
      </c>
      <c r="L1155" s="273" t="inlineStr">
        <is>
          <t>Baseplate_Steel</t>
        </is>
      </c>
      <c r="M1155" s="273" t="inlineStr">
        <is>
          <t>Steel</t>
        </is>
      </c>
      <c r="N1155" t="inlineStr">
        <is>
          <t>364TS</t>
        </is>
      </c>
      <c r="O1155" t="inlineStr">
        <is>
          <t>:Extended Drip Pan:</t>
        </is>
      </c>
      <c r="P1155" s="235" t="inlineStr">
        <is>
          <t>Falk_T10_Grid</t>
        </is>
      </c>
      <c r="Q1155" t="inlineStr">
        <is>
          <t>Falk 1050T10</t>
        </is>
      </c>
      <c r="R1155" t="inlineStr">
        <is>
          <t>RTF</t>
        </is>
      </c>
      <c r="S1155" s="233" t="inlineStr">
        <is>
          <t>B102680</t>
        </is>
      </c>
      <c r="T1155" s="233" t="n">
        <v>2491</v>
      </c>
      <c r="U1155" s="233" t="inlineStr">
        <is>
          <t>Priced</t>
        </is>
      </c>
      <c r="V1155" s="273" t="inlineStr">
        <is>
          <t>LT028</t>
        </is>
      </c>
      <c r="W1155" t="n">
        <v>270</v>
      </c>
    </row>
    <row r="1156">
      <c r="B1156" t="n">
        <v>2169</v>
      </c>
      <c r="C1156">
        <f>IF(K1156 = "BaseplateSteel","Y","N")</f>
        <v/>
      </c>
      <c r="D1156">
        <f>OR(P1156 = "Woods_Sureflex", P1156 = "Falk_T10_Grid")</f>
        <v/>
      </c>
      <c r="E1156">
        <f>IF(AND(C1156="Y", D1156=TRUE),"Y","N")</f>
        <v/>
      </c>
      <c r="F1156" t="inlineStr">
        <is>
          <t>ConTab_BOM_KP_Baseplates_2169</t>
        </is>
      </c>
      <c r="G1156">
        <f>IF(E1156="Y",F1156,"")</f>
        <v/>
      </c>
      <c r="H1156" s="87" t="inlineStr">
        <is>
          <t>6015-1_2-KP</t>
        </is>
      </c>
      <c r="I1156" s="87" t="n"/>
      <c r="J1156" s="87" t="n"/>
      <c r="K1156" s="273" t="inlineStr">
        <is>
          <t>BaseplateSteel</t>
        </is>
      </c>
      <c r="L1156" s="273" t="inlineStr">
        <is>
          <t>Baseplate_Steel</t>
        </is>
      </c>
      <c r="M1156" s="273" t="inlineStr">
        <is>
          <t>Steel</t>
        </is>
      </c>
      <c r="N1156" t="inlineStr">
        <is>
          <t>365TS</t>
        </is>
      </c>
      <c r="O1156" t="inlineStr">
        <is>
          <t>:Extended Drip Pan:</t>
        </is>
      </c>
      <c r="P1156" s="235" t="inlineStr">
        <is>
          <t>Falk_T10_Grid</t>
        </is>
      </c>
      <c r="Q1156" t="inlineStr">
        <is>
          <t>Falk 1050T10</t>
        </is>
      </c>
      <c r="R1156" t="inlineStr">
        <is>
          <t>RTF</t>
        </is>
      </c>
      <c r="S1156" s="233" t="inlineStr">
        <is>
          <t>B102680</t>
        </is>
      </c>
      <c r="T1156" s="233" t="n">
        <v>2491</v>
      </c>
      <c r="U1156" s="233" t="inlineStr">
        <is>
          <t>Priced</t>
        </is>
      </c>
      <c r="V1156" s="273" t="inlineStr">
        <is>
          <t>LT028</t>
        </is>
      </c>
      <c r="W1156" t="n">
        <v>270</v>
      </c>
    </row>
    <row r="1157">
      <c r="B1157" t="n">
        <v>2170</v>
      </c>
      <c r="C1157">
        <f>IF(K1157 = "BaseplateSteel","Y","N")</f>
        <v/>
      </c>
      <c r="D1157">
        <f>OR(P1157 = "Woods_Sureflex", P1157 = "Falk_T10_Grid")</f>
        <v/>
      </c>
      <c r="E1157">
        <f>IF(AND(C1157="Y", D1157=TRUE),"Y","N")</f>
        <v/>
      </c>
      <c r="F1157" t="inlineStr">
        <is>
          <t>ConTab_BOM_KP_Baseplates_2170</t>
        </is>
      </c>
      <c r="G1157">
        <f>IF(E1157="Y",F1157,"")</f>
        <v/>
      </c>
      <c r="H1157" s="87" t="inlineStr">
        <is>
          <t>6015-1_2-KP</t>
        </is>
      </c>
      <c r="I1157" s="87" t="n"/>
      <c r="J1157" s="87" t="n"/>
      <c r="K1157" s="273" t="inlineStr">
        <is>
          <t>BaseplateSteel</t>
        </is>
      </c>
      <c r="L1157" s="273" t="inlineStr">
        <is>
          <t>Baseplate_Steel</t>
        </is>
      </c>
      <c r="M1157" s="273" t="inlineStr">
        <is>
          <t>Steel</t>
        </is>
      </c>
      <c r="N1157" t="inlineStr">
        <is>
          <t>404T</t>
        </is>
      </c>
      <c r="O1157" t="inlineStr">
        <is>
          <t>:Extended Drip Pan:</t>
        </is>
      </c>
      <c r="P1157" s="235" t="inlineStr">
        <is>
          <t>Falk_T10_Grid</t>
        </is>
      </c>
      <c r="Q1157" t="inlineStr">
        <is>
          <t>Falk 1080T10</t>
        </is>
      </c>
      <c r="R1157" t="inlineStr">
        <is>
          <t>RTF</t>
        </is>
      </c>
      <c r="S1157" s="233" t="inlineStr">
        <is>
          <t>B102681</t>
        </is>
      </c>
      <c r="T1157" s="233" t="n">
        <v>3036</v>
      </c>
      <c r="U1157" s="233" t="inlineStr">
        <is>
          <t>Priced</t>
        </is>
      </c>
      <c r="V1157" s="273" t="inlineStr">
        <is>
          <t>LT028</t>
        </is>
      </c>
      <c r="W1157" t="n">
        <v>350</v>
      </c>
    </row>
    <row r="1158">
      <c r="B1158" t="n">
        <v>2171</v>
      </c>
      <c r="C1158">
        <f>IF(K1158 = "BaseplateSteel","Y","N")</f>
        <v/>
      </c>
      <c r="D1158">
        <f>OR(P1158 = "Woods_Sureflex", P1158 = "Falk_T10_Grid")</f>
        <v/>
      </c>
      <c r="E1158">
        <f>IF(AND(C1158="Y", D1158=TRUE),"Y","N")</f>
        <v/>
      </c>
      <c r="F1158" t="inlineStr">
        <is>
          <t>ConTab_BOM_KP_Baseplates_2171</t>
        </is>
      </c>
      <c r="G1158">
        <f>IF(E1158="Y",F1158,"")</f>
        <v/>
      </c>
      <c r="H1158" s="87" t="inlineStr">
        <is>
          <t>6015-1_2-KP</t>
        </is>
      </c>
      <c r="I1158" s="87" t="n"/>
      <c r="J1158" s="87" t="n"/>
      <c r="K1158" s="273" t="inlineStr">
        <is>
          <t>BaseplateSteel</t>
        </is>
      </c>
      <c r="L1158" s="273" t="inlineStr">
        <is>
          <t>Baseplate_Steel</t>
        </is>
      </c>
      <c r="M1158" s="273" t="inlineStr">
        <is>
          <t>Steel</t>
        </is>
      </c>
      <c r="N1158" t="inlineStr">
        <is>
          <t>405T</t>
        </is>
      </c>
      <c r="O1158" t="inlineStr">
        <is>
          <t>:Extended Drip Pan:</t>
        </is>
      </c>
      <c r="P1158" s="235" t="inlineStr">
        <is>
          <t>Falk_T10_Grid</t>
        </is>
      </c>
      <c r="Q1158" t="inlineStr">
        <is>
          <t>Falk 1080T10</t>
        </is>
      </c>
      <c r="R1158" t="inlineStr">
        <is>
          <t>RTF</t>
        </is>
      </c>
      <c r="S1158" s="233" t="inlineStr">
        <is>
          <t>B102681</t>
        </is>
      </c>
      <c r="T1158" s="233" t="n">
        <v>3036</v>
      </c>
      <c r="U1158" s="233" t="inlineStr">
        <is>
          <t>Priced</t>
        </is>
      </c>
      <c r="V1158" s="273" t="inlineStr">
        <is>
          <t>LT028</t>
        </is>
      </c>
      <c r="W1158" t="n">
        <v>350</v>
      </c>
    </row>
    <row r="1159">
      <c r="B1159" t="n">
        <v>2172</v>
      </c>
      <c r="C1159">
        <f>IF(K1159 = "BaseplateSteel","Y","N")</f>
        <v/>
      </c>
      <c r="D1159">
        <f>OR(P1159 = "Woods_Sureflex", P1159 = "Falk_T10_Grid")</f>
        <v/>
      </c>
      <c r="E1159">
        <f>IF(AND(C1159="Y", D1159=TRUE),"Y","N")</f>
        <v/>
      </c>
      <c r="F1159" t="inlineStr">
        <is>
          <t>ConTab_BOM_KP_Baseplates_2172</t>
        </is>
      </c>
      <c r="G1159">
        <f>IF(E1159="Y",F1159,"")</f>
        <v/>
      </c>
      <c r="H1159" s="87" t="inlineStr">
        <is>
          <t>6015-1_2-KP</t>
        </is>
      </c>
      <c r="I1159" s="87" t="n"/>
      <c r="J1159" s="87" t="n"/>
      <c r="K1159" s="273" t="inlineStr">
        <is>
          <t>BaseplateSteel</t>
        </is>
      </c>
      <c r="L1159" s="273" t="inlineStr">
        <is>
          <t>Baseplate_Steel</t>
        </is>
      </c>
      <c r="M1159" s="273" t="inlineStr">
        <is>
          <t>Steel</t>
        </is>
      </c>
      <c r="N1159" t="inlineStr">
        <is>
          <t>404TS</t>
        </is>
      </c>
      <c r="O1159" t="inlineStr">
        <is>
          <t>:Extended Drip Pan:</t>
        </is>
      </c>
      <c r="P1159" s="235" t="inlineStr">
        <is>
          <t>Falk_T10_Grid</t>
        </is>
      </c>
      <c r="Q1159" t="inlineStr">
        <is>
          <t>Falk 1070T10</t>
        </is>
      </c>
      <c r="R1159" t="inlineStr">
        <is>
          <t>RTF</t>
        </is>
      </c>
      <c r="S1159" s="233" t="inlineStr">
        <is>
          <t>B102682</t>
        </is>
      </c>
      <c r="T1159" s="233" t="n">
        <v>2901</v>
      </c>
      <c r="U1159" s="233" t="inlineStr">
        <is>
          <t>Priced</t>
        </is>
      </c>
      <c r="V1159" s="273" t="inlineStr">
        <is>
          <t>LT028</t>
        </is>
      </c>
      <c r="W1159" t="n">
        <v>350</v>
      </c>
    </row>
    <row r="1160">
      <c r="B1160" t="n">
        <v>2173</v>
      </c>
      <c r="C1160">
        <f>IF(K1160 = "BaseplateSteel","Y","N")</f>
        <v/>
      </c>
      <c r="D1160">
        <f>OR(P1160 = "Woods_Sureflex", P1160 = "Falk_T10_Grid")</f>
        <v/>
      </c>
      <c r="E1160">
        <f>IF(AND(C1160="Y", D1160=TRUE),"Y","N")</f>
        <v/>
      </c>
      <c r="F1160" t="inlineStr">
        <is>
          <t>ConTab_BOM_KP_Baseplates_2173</t>
        </is>
      </c>
      <c r="G1160">
        <f>IF(E1160="Y",F1160,"")</f>
        <v/>
      </c>
      <c r="H1160" s="87" t="inlineStr">
        <is>
          <t>6015-1_2-KP</t>
        </is>
      </c>
      <c r="I1160" s="87" t="n"/>
      <c r="J1160" s="87" t="n"/>
      <c r="K1160" s="273" t="inlineStr">
        <is>
          <t>BaseplateSteel</t>
        </is>
      </c>
      <c r="L1160" s="273" t="inlineStr">
        <is>
          <t>Baseplate_Steel</t>
        </is>
      </c>
      <c r="M1160" s="273" t="inlineStr">
        <is>
          <t>Steel</t>
        </is>
      </c>
      <c r="N1160" t="inlineStr">
        <is>
          <t>405TS</t>
        </is>
      </c>
      <c r="O1160" t="inlineStr">
        <is>
          <t>:Extended Drip Pan:</t>
        </is>
      </c>
      <c r="P1160" s="235" t="inlineStr">
        <is>
          <t>Falk_T10_Grid</t>
        </is>
      </c>
      <c r="Q1160" t="inlineStr">
        <is>
          <t>Falk 1070T10</t>
        </is>
      </c>
      <c r="R1160" t="inlineStr">
        <is>
          <t>RTF</t>
        </is>
      </c>
      <c r="S1160" s="233" t="inlineStr">
        <is>
          <t>B102682</t>
        </is>
      </c>
      <c r="T1160" s="233" t="n">
        <v>2901</v>
      </c>
      <c r="U1160" s="233" t="inlineStr">
        <is>
          <t>Priced</t>
        </is>
      </c>
      <c r="V1160" s="273" t="inlineStr">
        <is>
          <t>LT028</t>
        </is>
      </c>
      <c r="W1160" t="n">
        <v>350</v>
      </c>
    </row>
    <row r="1161">
      <c r="B1161" t="n">
        <v>2174</v>
      </c>
      <c r="C1161">
        <f>IF(K1161 = "BaseplateSteel","Y","N")</f>
        <v/>
      </c>
      <c r="D1161">
        <f>OR(P1161 = "Woods_Sureflex", P1161 = "Falk_T10_Grid")</f>
        <v/>
      </c>
      <c r="E1161">
        <f>IF(AND(C1161="Y", D1161=TRUE),"Y","N")</f>
        <v/>
      </c>
      <c r="F1161" t="inlineStr">
        <is>
          <t>ConTab_BOM_KP_Baseplates_2174</t>
        </is>
      </c>
      <c r="G1161">
        <f>IF(E1161="Y",F1161,"")</f>
        <v/>
      </c>
      <c r="H1161" s="87" t="inlineStr">
        <is>
          <t>6015-1_2-KP</t>
        </is>
      </c>
      <c r="I1161" s="87" t="n"/>
      <c r="J1161" s="87" t="n"/>
      <c r="K1161" s="273" t="inlineStr">
        <is>
          <t>BaseplateSteel</t>
        </is>
      </c>
      <c r="L1161" s="273" t="inlineStr">
        <is>
          <t>Baseplate_Steel</t>
        </is>
      </c>
      <c r="M1161" s="273" t="inlineStr">
        <is>
          <t>Steel</t>
        </is>
      </c>
      <c r="N1161" t="inlineStr">
        <is>
          <t>444T</t>
        </is>
      </c>
      <c r="O1161" t="inlineStr">
        <is>
          <t>:Extended Drip Pan:</t>
        </is>
      </c>
      <c r="P1161" s="235" t="inlineStr">
        <is>
          <t>Falk_T10_Grid</t>
        </is>
      </c>
      <c r="Q1161" t="inlineStr">
        <is>
          <t>Falk 1090T10</t>
        </is>
      </c>
      <c r="R1161" t="inlineStr">
        <is>
          <t>RTF</t>
        </is>
      </c>
      <c r="S1161" s="233" t="inlineStr">
        <is>
          <t>B102683</t>
        </is>
      </c>
      <c r="T1161" s="233" t="n">
        <v>4397</v>
      </c>
      <c r="U1161" s="233" t="inlineStr">
        <is>
          <t>Priced</t>
        </is>
      </c>
      <c r="V1161" s="273" t="inlineStr">
        <is>
          <t>LT028</t>
        </is>
      </c>
      <c r="W1161" t="n">
        <v>420</v>
      </c>
    </row>
    <row r="1162">
      <c r="B1162" t="n">
        <v>2175</v>
      </c>
      <c r="C1162">
        <f>IF(K1162 = "BaseplateSteel","Y","N")</f>
        <v/>
      </c>
      <c r="D1162">
        <f>OR(P1162 = "Woods_Sureflex", P1162 = "Falk_T10_Grid")</f>
        <v/>
      </c>
      <c r="E1162">
        <f>IF(AND(C1162="Y", D1162=TRUE),"Y","N")</f>
        <v/>
      </c>
      <c r="F1162" t="inlineStr">
        <is>
          <t>ConTab_BOM_KP_Baseplates_2175</t>
        </is>
      </c>
      <c r="G1162">
        <f>IF(E1162="Y",F1162,"")</f>
        <v/>
      </c>
      <c r="H1162" s="87" t="inlineStr">
        <is>
          <t>6015-1_2-KP</t>
        </is>
      </c>
      <c r="I1162" s="87" t="n"/>
      <c r="J1162" s="87" t="n"/>
      <c r="K1162" s="273" t="inlineStr">
        <is>
          <t>BaseplateSteel</t>
        </is>
      </c>
      <c r="L1162" s="273" t="inlineStr">
        <is>
          <t>Baseplate_Steel</t>
        </is>
      </c>
      <c r="M1162" s="273" t="inlineStr">
        <is>
          <t>Steel</t>
        </is>
      </c>
      <c r="N1162" t="inlineStr">
        <is>
          <t>445T</t>
        </is>
      </c>
      <c r="O1162" t="inlineStr">
        <is>
          <t>:Extended Drip Pan:</t>
        </is>
      </c>
      <c r="P1162" s="235" t="inlineStr">
        <is>
          <t>Falk_T10_Grid</t>
        </is>
      </c>
      <c r="Q1162" t="inlineStr">
        <is>
          <t>Falk 1090T10</t>
        </is>
      </c>
      <c r="R1162" t="inlineStr">
        <is>
          <t>RTF</t>
        </is>
      </c>
      <c r="S1162" s="233" t="inlineStr">
        <is>
          <t>B102684</t>
        </is>
      </c>
      <c r="T1162" s="233" t="n">
        <v>4397</v>
      </c>
      <c r="U1162" s="233" t="inlineStr">
        <is>
          <t>Priced</t>
        </is>
      </c>
      <c r="V1162" s="273" t="inlineStr">
        <is>
          <t>LT028</t>
        </is>
      </c>
      <c r="W1162" t="n">
        <v>420</v>
      </c>
    </row>
    <row r="1163">
      <c r="B1163" t="n">
        <v>2176</v>
      </c>
      <c r="C1163">
        <f>IF(K1163 = "BaseplateSteel","Y","N")</f>
        <v/>
      </c>
      <c r="D1163">
        <f>OR(P1163 = "Woods_Sureflex", P1163 = "Falk_T10_Grid")</f>
        <v/>
      </c>
      <c r="E1163">
        <f>IF(AND(C1163="Y", D1163=TRUE),"Y","N")</f>
        <v/>
      </c>
      <c r="F1163" t="inlineStr">
        <is>
          <t>ConTab_BOM_KP_Baseplates_2176</t>
        </is>
      </c>
      <c r="G1163">
        <f>IF(E1163="Y",F1163,"")</f>
        <v/>
      </c>
      <c r="H1163" s="87" t="inlineStr">
        <is>
          <t>6015-1_2-KP</t>
        </is>
      </c>
      <c r="I1163" s="87" t="n"/>
      <c r="J1163" s="87" t="n"/>
      <c r="K1163" s="273" t="inlineStr">
        <is>
          <t>BaseplateSteel</t>
        </is>
      </c>
      <c r="L1163" s="273" t="inlineStr">
        <is>
          <t>Baseplate_Steel</t>
        </is>
      </c>
      <c r="M1163" s="273" t="inlineStr">
        <is>
          <t>Steel</t>
        </is>
      </c>
      <c r="N1163" t="inlineStr">
        <is>
          <t>444TS</t>
        </is>
      </c>
      <c r="O1163" t="inlineStr">
        <is>
          <t>:Extended Drip Pan:</t>
        </is>
      </c>
      <c r="P1163" s="235" t="inlineStr">
        <is>
          <t>Falk_T10_Grid</t>
        </is>
      </c>
      <c r="Q1163" t="inlineStr">
        <is>
          <t>Falk 1070T10</t>
        </is>
      </c>
      <c r="R1163" t="inlineStr">
        <is>
          <t>RTF</t>
        </is>
      </c>
      <c r="S1163" s="233" t="inlineStr">
        <is>
          <t>B102685</t>
        </is>
      </c>
      <c r="T1163" s="233" t="n">
        <v>4397</v>
      </c>
      <c r="U1163" s="233" t="inlineStr">
        <is>
          <t>Priced</t>
        </is>
      </c>
      <c r="V1163" s="273" t="inlineStr">
        <is>
          <t>LT028</t>
        </is>
      </c>
      <c r="W1163" t="n">
        <v>420</v>
      </c>
    </row>
    <row r="1164">
      <c r="B1164" t="n">
        <v>2177</v>
      </c>
      <c r="C1164">
        <f>IF(K1164 = "BaseplateSteel","Y","N")</f>
        <v/>
      </c>
      <c r="D1164">
        <f>OR(P1164 = "Woods_Sureflex", P1164 = "Falk_T10_Grid")</f>
        <v/>
      </c>
      <c r="E1164">
        <f>IF(AND(C1164="Y", D1164=TRUE),"Y","N")</f>
        <v/>
      </c>
      <c r="F1164" t="inlineStr">
        <is>
          <t>ConTab_BOM_KP_Baseplates_2177</t>
        </is>
      </c>
      <c r="G1164">
        <f>IF(E1164="Y",F1164,"")</f>
        <v/>
      </c>
      <c r="H1164" s="87" t="inlineStr">
        <is>
          <t>6015-1_2-KP</t>
        </is>
      </c>
      <c r="I1164" s="87" t="n"/>
      <c r="J1164" s="87" t="n"/>
      <c r="K1164" s="273" t="inlineStr">
        <is>
          <t>BaseplateSteel</t>
        </is>
      </c>
      <c r="L1164" s="273" t="inlineStr">
        <is>
          <t>Baseplate_Steel</t>
        </is>
      </c>
      <c r="M1164" s="273" t="inlineStr">
        <is>
          <t>Steel</t>
        </is>
      </c>
      <c r="N1164" t="inlineStr">
        <is>
          <t>445TS</t>
        </is>
      </c>
      <c r="O1164" t="inlineStr">
        <is>
          <t>:Extended Drip Pan:</t>
        </is>
      </c>
      <c r="P1164" s="235" t="inlineStr">
        <is>
          <t>Falk_T10_Grid</t>
        </is>
      </c>
      <c r="Q1164" t="inlineStr">
        <is>
          <t>Falk 1070T10</t>
        </is>
      </c>
      <c r="R1164" t="inlineStr">
        <is>
          <t>RTF</t>
        </is>
      </c>
      <c r="S1164" s="233" t="inlineStr">
        <is>
          <t>B102686</t>
        </is>
      </c>
      <c r="T1164" s="233" t="n">
        <v>4397</v>
      </c>
      <c r="U1164" s="233" t="inlineStr">
        <is>
          <t>Priced</t>
        </is>
      </c>
      <c r="V1164" s="273" t="inlineStr">
        <is>
          <t>LT028</t>
        </is>
      </c>
      <c r="W1164" t="n">
        <v>420</v>
      </c>
    </row>
    <row r="1165">
      <c r="B1165" t="n">
        <v>2178</v>
      </c>
      <c r="C1165">
        <f>IF(K1165 = "BaseplateSteel","Y","N")</f>
        <v/>
      </c>
      <c r="D1165">
        <f>OR(P1165 = "Woods_Sureflex", P1165 = "Falk_T10_Grid")</f>
        <v/>
      </c>
      <c r="E1165">
        <f>IF(AND(C1165="Y", D1165=TRUE),"Y","N")</f>
        <v/>
      </c>
      <c r="F1165" t="inlineStr">
        <is>
          <t>ConTab_BOM_KP_Baseplates_2178</t>
        </is>
      </c>
      <c r="G1165">
        <f>IF(E1165="Y",F1165,"")</f>
        <v/>
      </c>
      <c r="H1165" s="87" t="inlineStr">
        <is>
          <t>6015-1_2-KP</t>
        </is>
      </c>
      <c r="I1165" s="87" t="n"/>
      <c r="J1165" s="87" t="n"/>
      <c r="K1165" s="273" t="inlineStr">
        <is>
          <t>BaseplateSteel</t>
        </is>
      </c>
      <c r="L1165" s="273" t="inlineStr">
        <is>
          <t>Baseplate_Steel</t>
        </is>
      </c>
      <c r="M1165" s="273" t="inlineStr">
        <is>
          <t>Steel</t>
        </is>
      </c>
      <c r="N1165" t="inlineStr">
        <is>
          <t>447T</t>
        </is>
      </c>
      <c r="O1165" t="inlineStr">
        <is>
          <t>:Extended Drip Pan:</t>
        </is>
      </c>
      <c r="P1165" s="235" t="inlineStr">
        <is>
          <t>Falk_T10_Grid</t>
        </is>
      </c>
      <c r="Q1165" t="inlineStr">
        <is>
          <t>Falk 1090T10</t>
        </is>
      </c>
      <c r="R1165" t="inlineStr">
        <is>
          <t>RTF</t>
        </is>
      </c>
      <c r="S1165" s="233" t="inlineStr">
        <is>
          <t>B102687</t>
        </is>
      </c>
      <c r="T1165" s="233" t="n">
        <v>4943</v>
      </c>
      <c r="U1165" s="233" t="inlineStr">
        <is>
          <t>Priced</t>
        </is>
      </c>
      <c r="V1165" s="273" t="inlineStr">
        <is>
          <t>LT028</t>
        </is>
      </c>
      <c r="W1165" t="n">
        <v>600</v>
      </c>
    </row>
    <row r="1166">
      <c r="B1166" t="n">
        <v>2198</v>
      </c>
      <c r="C1166">
        <f>IF(K1166 = "BaseplateSteel","Y","N")</f>
        <v/>
      </c>
      <c r="D1166">
        <f>OR(P1166 = "Woods_Sureflex", P1166 = "Falk_T10_Grid")</f>
        <v/>
      </c>
      <c r="E1166">
        <f>IF(AND(C1166="Y", D1166=TRUE),"Y","N")</f>
        <v/>
      </c>
      <c r="F1166" t="inlineStr">
        <is>
          <t>ConTab_BOM_KP_Baseplates_2198</t>
        </is>
      </c>
      <c r="G1166">
        <f>IF(E1166="Y",F1166,"")</f>
        <v/>
      </c>
      <c r="H1166" s="87" t="inlineStr">
        <is>
          <t>6015-1_2-KP</t>
        </is>
      </c>
      <c r="I1166" s="87" t="n"/>
      <c r="J1166" s="87" t="n"/>
      <c r="K1166" s="273" t="inlineStr">
        <is>
          <t>BaseplateSteel</t>
        </is>
      </c>
      <c r="L1166" s="273" t="inlineStr">
        <is>
          <t>Baseplate_Steel</t>
        </is>
      </c>
      <c r="M1166" s="273" t="inlineStr">
        <is>
          <t>Steel</t>
        </is>
      </c>
      <c r="N1166" t="inlineStr">
        <is>
          <t>254T</t>
        </is>
      </c>
      <c r="O1166" t="inlineStr">
        <is>
          <t>:Extended Drip Pan:</t>
        </is>
      </c>
      <c r="P1166" s="235" t="inlineStr">
        <is>
          <t>Woods_Spacer</t>
        </is>
      </c>
      <c r="Q1166" t="inlineStr">
        <is>
          <t>Woods 7SC</t>
        </is>
      </c>
      <c r="R1166" t="inlineStr">
        <is>
          <t>RTF</t>
        </is>
      </c>
      <c r="S1166" s="233" t="inlineStr">
        <is>
          <t>B102702</t>
        </is>
      </c>
      <c r="T1166" s="233" t="n">
        <v>2697</v>
      </c>
      <c r="U1166" s="233" t="inlineStr">
        <is>
          <t>Priced</t>
        </is>
      </c>
      <c r="V1166" s="273" t="inlineStr">
        <is>
          <t>LT028</t>
        </is>
      </c>
      <c r="W1166" t="n">
        <v>140</v>
      </c>
    </row>
    <row r="1167">
      <c r="B1167" t="n">
        <v>2199</v>
      </c>
      <c r="C1167">
        <f>IF(K1167 = "BaseplateSteel","Y","N")</f>
        <v/>
      </c>
      <c r="D1167">
        <f>OR(P1167 = "Woods_Sureflex", P1167 = "Falk_T10_Grid")</f>
        <v/>
      </c>
      <c r="E1167">
        <f>IF(AND(C1167="Y", D1167=TRUE),"Y","N")</f>
        <v/>
      </c>
      <c r="F1167" t="inlineStr">
        <is>
          <t>ConTab_BOM_KP_Baseplates_2199</t>
        </is>
      </c>
      <c r="G1167">
        <f>IF(E1167="Y",F1167,"")</f>
        <v/>
      </c>
      <c r="H1167" s="87" t="inlineStr">
        <is>
          <t>6015-1_2-KP</t>
        </is>
      </c>
      <c r="I1167" s="87" t="n"/>
      <c r="J1167" s="87" t="n"/>
      <c r="K1167" s="273" t="inlineStr">
        <is>
          <t>BaseplateSteel</t>
        </is>
      </c>
      <c r="L1167" s="273" t="inlineStr">
        <is>
          <t>Baseplate_Steel</t>
        </is>
      </c>
      <c r="M1167" s="273" t="inlineStr">
        <is>
          <t>Steel</t>
        </is>
      </c>
      <c r="N1167" t="inlineStr">
        <is>
          <t>256T</t>
        </is>
      </c>
      <c r="O1167" t="inlineStr">
        <is>
          <t>:Extended Drip Pan:</t>
        </is>
      </c>
      <c r="P1167" s="235" t="inlineStr">
        <is>
          <t>Woods_Spacer</t>
        </is>
      </c>
      <c r="Q1167" t="inlineStr">
        <is>
          <t>Woods 7SC</t>
        </is>
      </c>
      <c r="R1167" t="inlineStr">
        <is>
          <t>RTF</t>
        </is>
      </c>
      <c r="S1167" s="233" t="inlineStr">
        <is>
          <t>B102702</t>
        </is>
      </c>
      <c r="T1167" s="233" t="n">
        <v>2697</v>
      </c>
      <c r="U1167" s="233" t="inlineStr">
        <is>
          <t>Priced</t>
        </is>
      </c>
      <c r="V1167" s="273" t="inlineStr">
        <is>
          <t>LT028</t>
        </is>
      </c>
      <c r="W1167" t="n">
        <v>140</v>
      </c>
    </row>
    <row r="1168">
      <c r="B1168" t="n">
        <v>2200</v>
      </c>
      <c r="C1168">
        <f>IF(K1168 = "BaseplateSteel","Y","N")</f>
        <v/>
      </c>
      <c r="D1168">
        <f>OR(P1168 = "Woods_Sureflex", P1168 = "Falk_T10_Grid")</f>
        <v/>
      </c>
      <c r="E1168">
        <f>IF(AND(C1168="Y", D1168=TRUE),"Y","N")</f>
        <v/>
      </c>
      <c r="F1168" t="inlineStr">
        <is>
          <t>ConTab_BOM_KP_Baseplates_2200</t>
        </is>
      </c>
      <c r="G1168">
        <f>IF(E1168="Y",F1168,"")</f>
        <v/>
      </c>
      <c r="H1168" s="87" t="inlineStr">
        <is>
          <t>6015-1_2-KP</t>
        </is>
      </c>
      <c r="I1168" s="87" t="n"/>
      <c r="J1168" s="87" t="n"/>
      <c r="K1168" s="273" t="inlineStr">
        <is>
          <t>BaseplateSteel</t>
        </is>
      </c>
      <c r="L1168" s="273" t="inlineStr">
        <is>
          <t>Baseplate_Steel</t>
        </is>
      </c>
      <c r="M1168" s="273" t="inlineStr">
        <is>
          <t>Steel</t>
        </is>
      </c>
      <c r="N1168" t="inlineStr">
        <is>
          <t>284T</t>
        </is>
      </c>
      <c r="O1168" t="inlineStr">
        <is>
          <t>:Extended Drip Pan:</t>
        </is>
      </c>
      <c r="P1168" s="235" t="inlineStr">
        <is>
          <t>Woods_Spacer</t>
        </is>
      </c>
      <c r="Q1168" t="inlineStr">
        <is>
          <t>Woods 9SC</t>
        </is>
      </c>
      <c r="R1168" t="inlineStr">
        <is>
          <t>RTF</t>
        </is>
      </c>
      <c r="S1168" s="233" t="inlineStr">
        <is>
          <t>B102703</t>
        </is>
      </c>
      <c r="T1168" s="233" t="n">
        <v>2835</v>
      </c>
      <c r="U1168" s="233" t="inlineStr">
        <is>
          <t>Priced</t>
        </is>
      </c>
      <c r="V1168" s="273" t="inlineStr">
        <is>
          <t>LT028</t>
        </is>
      </c>
      <c r="W1168" t="n">
        <v>205</v>
      </c>
    </row>
    <row r="1169">
      <c r="B1169" t="n">
        <v>2201</v>
      </c>
      <c r="C1169">
        <f>IF(K1169 = "BaseplateSteel","Y","N")</f>
        <v/>
      </c>
      <c r="D1169">
        <f>OR(P1169 = "Woods_Sureflex", P1169 = "Falk_T10_Grid")</f>
        <v/>
      </c>
      <c r="E1169">
        <f>IF(AND(C1169="Y", D1169=TRUE),"Y","N")</f>
        <v/>
      </c>
      <c r="F1169" t="inlineStr">
        <is>
          <t>ConTab_BOM_KP_Baseplates_2201</t>
        </is>
      </c>
      <c r="G1169">
        <f>IF(E1169="Y",F1169,"")</f>
        <v/>
      </c>
      <c r="H1169" s="87" t="inlineStr">
        <is>
          <t>6015-1_2-KP</t>
        </is>
      </c>
      <c r="I1169" s="87" t="n"/>
      <c r="J1169" s="87" t="n"/>
      <c r="K1169" s="273" t="inlineStr">
        <is>
          <t>BaseplateSteel</t>
        </is>
      </c>
      <c r="L1169" s="273" t="inlineStr">
        <is>
          <t>Baseplate_Steel</t>
        </is>
      </c>
      <c r="M1169" s="273" t="inlineStr">
        <is>
          <t>Steel</t>
        </is>
      </c>
      <c r="N1169" t="inlineStr">
        <is>
          <t>286T</t>
        </is>
      </c>
      <c r="O1169" t="inlineStr">
        <is>
          <t>:Extended Drip Pan:</t>
        </is>
      </c>
      <c r="P1169" s="235" t="inlineStr">
        <is>
          <t>Woods_Spacer</t>
        </is>
      </c>
      <c r="Q1169" t="inlineStr">
        <is>
          <t>Woods 9SC</t>
        </is>
      </c>
      <c r="R1169" t="inlineStr">
        <is>
          <t>RTF</t>
        </is>
      </c>
      <c r="S1169" s="233" t="inlineStr">
        <is>
          <t>B102703</t>
        </is>
      </c>
      <c r="T1169" s="233" t="n">
        <v>2835</v>
      </c>
      <c r="U1169" s="233" t="inlineStr">
        <is>
          <t>Priced</t>
        </is>
      </c>
      <c r="V1169" s="273" t="inlineStr">
        <is>
          <t>LT028</t>
        </is>
      </c>
      <c r="W1169" t="n">
        <v>205</v>
      </c>
    </row>
    <row r="1170">
      <c r="B1170" t="n">
        <v>2202</v>
      </c>
      <c r="C1170">
        <f>IF(K1170 = "BaseplateSteel","Y","N")</f>
        <v/>
      </c>
      <c r="D1170">
        <f>OR(P1170 = "Woods_Sureflex", P1170 = "Falk_T10_Grid")</f>
        <v/>
      </c>
      <c r="E1170">
        <f>IF(AND(C1170="Y", D1170=TRUE),"Y","N")</f>
        <v/>
      </c>
      <c r="F1170" t="inlineStr">
        <is>
          <t>ConTab_BOM_KP_Baseplates_2202</t>
        </is>
      </c>
      <c r="G1170">
        <f>IF(E1170="Y",F1170,"")</f>
        <v/>
      </c>
      <c r="H1170" s="87" t="inlineStr">
        <is>
          <t>6015-1_2-KP</t>
        </is>
      </c>
      <c r="I1170" s="87" t="n"/>
      <c r="J1170" s="87" t="n"/>
      <c r="K1170" s="273" t="inlineStr">
        <is>
          <t>BaseplateSteel</t>
        </is>
      </c>
      <c r="L1170" s="273" t="inlineStr">
        <is>
          <t>Baseplate_Steel</t>
        </is>
      </c>
      <c r="M1170" s="273" t="inlineStr">
        <is>
          <t>Steel</t>
        </is>
      </c>
      <c r="N1170" t="inlineStr">
        <is>
          <t>324T</t>
        </is>
      </c>
      <c r="O1170" t="inlineStr">
        <is>
          <t>:Extended Drip Pan:</t>
        </is>
      </c>
      <c r="P1170" s="235" t="inlineStr">
        <is>
          <t>Woods_Spacer</t>
        </is>
      </c>
      <c r="Q1170" t="inlineStr">
        <is>
          <t>Woods 10SC</t>
        </is>
      </c>
      <c r="R1170" t="inlineStr">
        <is>
          <t>RTF</t>
        </is>
      </c>
      <c r="S1170" s="233" t="inlineStr">
        <is>
          <t>B102704</t>
        </is>
      </c>
      <c r="T1170" s="233" t="n">
        <v>2970</v>
      </c>
      <c r="U1170" s="233" t="inlineStr">
        <is>
          <t>Priced</t>
        </is>
      </c>
      <c r="V1170" s="273" t="inlineStr">
        <is>
          <t>LT028</t>
        </is>
      </c>
      <c r="W1170" t="n">
        <v>240</v>
      </c>
    </row>
    <row r="1171">
      <c r="B1171" t="n">
        <v>2203</v>
      </c>
      <c r="C1171">
        <f>IF(K1171 = "BaseplateSteel","Y","N")</f>
        <v/>
      </c>
      <c r="D1171">
        <f>OR(P1171 = "Woods_Sureflex", P1171 = "Falk_T10_Grid")</f>
        <v/>
      </c>
      <c r="E1171">
        <f>IF(AND(C1171="Y", D1171=TRUE),"Y","N")</f>
        <v/>
      </c>
      <c r="F1171" t="inlineStr">
        <is>
          <t>ConTab_BOM_KP_Baseplates_2203</t>
        </is>
      </c>
      <c r="G1171">
        <f>IF(E1171="Y",F1171,"")</f>
        <v/>
      </c>
      <c r="H1171" s="87" t="inlineStr">
        <is>
          <t>6015-1_2-KP</t>
        </is>
      </c>
      <c r="I1171" s="87" t="n"/>
      <c r="J1171" s="87" t="n"/>
      <c r="K1171" s="273" t="inlineStr">
        <is>
          <t>BaseplateSteel</t>
        </is>
      </c>
      <c r="L1171" s="273" t="inlineStr">
        <is>
          <t>Baseplate_Steel</t>
        </is>
      </c>
      <c r="M1171" s="273" t="inlineStr">
        <is>
          <t>Steel</t>
        </is>
      </c>
      <c r="N1171" t="inlineStr">
        <is>
          <t>326T</t>
        </is>
      </c>
      <c r="O1171" t="inlineStr">
        <is>
          <t>:Extended Drip Pan:</t>
        </is>
      </c>
      <c r="P1171" s="235" t="inlineStr">
        <is>
          <t>Woods_Spacer</t>
        </is>
      </c>
      <c r="Q1171" t="inlineStr">
        <is>
          <t>Woods 10SC</t>
        </is>
      </c>
      <c r="R1171" t="inlineStr">
        <is>
          <t>RTF</t>
        </is>
      </c>
      <c r="S1171" s="233" t="inlineStr">
        <is>
          <t>B102704</t>
        </is>
      </c>
      <c r="T1171" s="233" t="n">
        <v>2970</v>
      </c>
      <c r="U1171" s="233" t="inlineStr">
        <is>
          <t>Priced</t>
        </is>
      </c>
      <c r="V1171" s="273" t="inlineStr">
        <is>
          <t>LT028</t>
        </is>
      </c>
      <c r="W1171" t="n">
        <v>240</v>
      </c>
    </row>
    <row r="1172">
      <c r="B1172" t="n">
        <v>2204</v>
      </c>
      <c r="C1172">
        <f>IF(K1172 = "BaseplateSteel","Y","N")</f>
        <v/>
      </c>
      <c r="D1172">
        <f>OR(P1172 = "Woods_Sureflex", P1172 = "Falk_T10_Grid")</f>
        <v/>
      </c>
      <c r="E1172">
        <f>IF(AND(C1172="Y", D1172=TRUE),"Y","N")</f>
        <v/>
      </c>
      <c r="F1172" t="inlineStr">
        <is>
          <t>ConTab_BOM_KP_Baseplates_2204</t>
        </is>
      </c>
      <c r="G1172">
        <f>IF(E1172="Y",F1172,"")</f>
        <v/>
      </c>
      <c r="H1172" s="87" t="inlineStr">
        <is>
          <t>6015-1_2-KP</t>
        </is>
      </c>
      <c r="I1172" s="87" t="n"/>
      <c r="J1172" s="87" t="n"/>
      <c r="K1172" s="273" t="inlineStr">
        <is>
          <t>BaseplateSteel</t>
        </is>
      </c>
      <c r="L1172" s="273" t="inlineStr">
        <is>
          <t>Baseplate_Steel</t>
        </is>
      </c>
      <c r="M1172" s="273" t="inlineStr">
        <is>
          <t>Steel</t>
        </is>
      </c>
      <c r="N1172" t="inlineStr">
        <is>
          <t>364T</t>
        </is>
      </c>
      <c r="O1172" t="inlineStr">
        <is>
          <t>:Extended Drip Pan:</t>
        </is>
      </c>
      <c r="P1172" s="235" t="inlineStr">
        <is>
          <t>Woods_Spacer</t>
        </is>
      </c>
      <c r="Q1172" t="inlineStr">
        <is>
          <t>Woods 11SC</t>
        </is>
      </c>
      <c r="R1172" t="inlineStr">
        <is>
          <t>RTF</t>
        </is>
      </c>
      <c r="S1172" s="233" t="inlineStr">
        <is>
          <t>B102705</t>
        </is>
      </c>
      <c r="T1172" s="233" t="n">
        <v>3106</v>
      </c>
      <c r="U1172" s="233" t="inlineStr">
        <is>
          <t>Priced</t>
        </is>
      </c>
      <c r="V1172" s="273" t="inlineStr">
        <is>
          <t>LT028</t>
        </is>
      </c>
      <c r="W1172" t="n">
        <v>270</v>
      </c>
    </row>
    <row r="1173">
      <c r="B1173" t="n">
        <v>2205</v>
      </c>
      <c r="C1173">
        <f>IF(K1173 = "BaseplateSteel","Y","N")</f>
        <v/>
      </c>
      <c r="D1173">
        <f>OR(P1173 = "Woods_Sureflex", P1173 = "Falk_T10_Grid")</f>
        <v/>
      </c>
      <c r="E1173">
        <f>IF(AND(C1173="Y", D1173=TRUE),"Y","N")</f>
        <v/>
      </c>
      <c r="F1173" t="inlineStr">
        <is>
          <t>ConTab_BOM_KP_Baseplates_2205</t>
        </is>
      </c>
      <c r="G1173">
        <f>IF(E1173="Y",F1173,"")</f>
        <v/>
      </c>
      <c r="H1173" s="87" t="inlineStr">
        <is>
          <t>6015-1_2-KP</t>
        </is>
      </c>
      <c r="I1173" s="87" t="n"/>
      <c r="J1173" s="87" t="n"/>
      <c r="K1173" s="273" t="inlineStr">
        <is>
          <t>BaseplateSteel</t>
        </is>
      </c>
      <c r="L1173" s="273" t="inlineStr">
        <is>
          <t>Baseplate_Steel</t>
        </is>
      </c>
      <c r="M1173" s="273" t="inlineStr">
        <is>
          <t>Steel</t>
        </is>
      </c>
      <c r="N1173" t="inlineStr">
        <is>
          <t>365T</t>
        </is>
      </c>
      <c r="O1173" t="inlineStr">
        <is>
          <t>:Extended Drip Pan:</t>
        </is>
      </c>
      <c r="P1173" s="235" t="inlineStr">
        <is>
          <t>Woods_Spacer</t>
        </is>
      </c>
      <c r="Q1173" t="inlineStr">
        <is>
          <t>Woods 11SC</t>
        </is>
      </c>
      <c r="R1173" t="inlineStr">
        <is>
          <t>RTF</t>
        </is>
      </c>
      <c r="S1173" s="233" t="inlineStr">
        <is>
          <t>B102705</t>
        </is>
      </c>
      <c r="T1173" s="233" t="n">
        <v>3106</v>
      </c>
      <c r="U1173" s="233" t="inlineStr">
        <is>
          <t>Priced</t>
        </is>
      </c>
      <c r="V1173" s="273" t="inlineStr">
        <is>
          <t>LT028</t>
        </is>
      </c>
      <c r="W1173" t="n">
        <v>270</v>
      </c>
    </row>
    <row r="1174">
      <c r="B1174" t="n">
        <v>2206</v>
      </c>
      <c r="C1174">
        <f>IF(K1174 = "BaseplateSteel","Y","N")</f>
        <v/>
      </c>
      <c r="D1174">
        <f>OR(P1174 = "Woods_Sureflex", P1174 = "Falk_T10_Grid")</f>
        <v/>
      </c>
      <c r="E1174">
        <f>IF(AND(C1174="Y", D1174=TRUE),"Y","N")</f>
        <v/>
      </c>
      <c r="F1174" t="inlineStr">
        <is>
          <t>ConTab_BOM_KP_Baseplates_2206</t>
        </is>
      </c>
      <c r="G1174">
        <f>IF(E1174="Y",F1174,"")</f>
        <v/>
      </c>
      <c r="H1174" s="87" t="inlineStr">
        <is>
          <t>6015-1_2-KP</t>
        </is>
      </c>
      <c r="I1174" s="87" t="n"/>
      <c r="J1174" s="87" t="n"/>
      <c r="K1174" s="273" t="inlineStr">
        <is>
          <t>BaseplateSteel</t>
        </is>
      </c>
      <c r="L1174" s="273" t="inlineStr">
        <is>
          <t>Baseplate_Steel</t>
        </is>
      </c>
      <c r="M1174" s="273" t="inlineStr">
        <is>
          <t>Steel</t>
        </is>
      </c>
      <c r="N1174" t="inlineStr">
        <is>
          <t>404T</t>
        </is>
      </c>
      <c r="O1174" t="inlineStr">
        <is>
          <t>:Extended Drip Pan:</t>
        </is>
      </c>
      <c r="P1174" s="235" t="inlineStr">
        <is>
          <t>Woods_Spacer</t>
        </is>
      </c>
      <c r="Q1174" t="inlineStr">
        <is>
          <t>Woods 12SC</t>
        </is>
      </c>
      <c r="R1174" t="inlineStr">
        <is>
          <t>RTF</t>
        </is>
      </c>
      <c r="S1174" s="233" t="inlineStr">
        <is>
          <t>B102706</t>
        </is>
      </c>
      <c r="T1174" s="233" t="n">
        <v>3580</v>
      </c>
      <c r="U1174" s="233" t="inlineStr">
        <is>
          <t>Priced</t>
        </is>
      </c>
      <c r="V1174" s="273" t="inlineStr">
        <is>
          <t>LT028</t>
        </is>
      </c>
      <c r="W1174" t="n">
        <v>350</v>
      </c>
    </row>
    <row r="1175">
      <c r="B1175" t="n">
        <v>2207</v>
      </c>
      <c r="C1175">
        <f>IF(K1175 = "BaseplateSteel","Y","N")</f>
        <v/>
      </c>
      <c r="D1175">
        <f>OR(P1175 = "Woods_Sureflex", P1175 = "Falk_T10_Grid")</f>
        <v/>
      </c>
      <c r="E1175">
        <f>IF(AND(C1175="Y", D1175=TRUE),"Y","N")</f>
        <v/>
      </c>
      <c r="F1175" t="inlineStr">
        <is>
          <t>ConTab_BOM_KP_Baseplates_2207</t>
        </is>
      </c>
      <c r="G1175">
        <f>IF(E1175="Y",F1175,"")</f>
        <v/>
      </c>
      <c r="H1175" s="87" t="inlineStr">
        <is>
          <t>6015-1_2-KP</t>
        </is>
      </c>
      <c r="I1175" s="87" t="n"/>
      <c r="J1175" s="87" t="n"/>
      <c r="K1175" s="273" t="inlineStr">
        <is>
          <t>BaseplateSteel</t>
        </is>
      </c>
      <c r="L1175" s="273" t="inlineStr">
        <is>
          <t>Baseplate_Steel</t>
        </is>
      </c>
      <c r="M1175" s="273" t="inlineStr">
        <is>
          <t>Steel</t>
        </is>
      </c>
      <c r="N1175" t="inlineStr">
        <is>
          <t>405T</t>
        </is>
      </c>
      <c r="O1175" t="inlineStr">
        <is>
          <t>:Extended Drip Pan:</t>
        </is>
      </c>
      <c r="P1175" s="235" t="inlineStr">
        <is>
          <t>Woods_Spacer</t>
        </is>
      </c>
      <c r="Q1175" t="inlineStr">
        <is>
          <t>Woods 12SC</t>
        </is>
      </c>
      <c r="R1175" t="inlineStr">
        <is>
          <t>RTF</t>
        </is>
      </c>
      <c r="S1175" s="233" t="inlineStr">
        <is>
          <t>B102706</t>
        </is>
      </c>
      <c r="T1175" s="233" t="n">
        <v>3580</v>
      </c>
      <c r="U1175" s="233" t="inlineStr">
        <is>
          <t>Priced</t>
        </is>
      </c>
      <c r="V1175" s="273" t="inlineStr">
        <is>
          <t>LT028</t>
        </is>
      </c>
      <c r="W1175" t="n">
        <v>350</v>
      </c>
    </row>
    <row r="1176">
      <c r="B1176" t="n">
        <v>2208</v>
      </c>
      <c r="C1176">
        <f>IF(K1176 = "BaseplateSteel","Y","N")</f>
        <v/>
      </c>
      <c r="D1176">
        <f>OR(P1176 = "Woods_Sureflex", P1176 = "Falk_T10_Grid")</f>
        <v/>
      </c>
      <c r="E1176">
        <f>IF(AND(C1176="Y", D1176=TRUE),"Y","N")</f>
        <v/>
      </c>
      <c r="F1176" t="inlineStr">
        <is>
          <t>ConTab_BOM_KP_Baseplates_2208</t>
        </is>
      </c>
      <c r="G1176">
        <f>IF(E1176="Y",F1176,"")</f>
        <v/>
      </c>
      <c r="H1176" s="87" t="inlineStr">
        <is>
          <t>6015-1_2-KP</t>
        </is>
      </c>
      <c r="I1176" s="87" t="n"/>
      <c r="J1176" s="87" t="n"/>
      <c r="K1176" s="273" t="inlineStr">
        <is>
          <t>BaseplateSteel</t>
        </is>
      </c>
      <c r="L1176" s="273" t="inlineStr">
        <is>
          <t>Baseplate_Steel</t>
        </is>
      </c>
      <c r="M1176" s="273" t="inlineStr">
        <is>
          <t>Steel</t>
        </is>
      </c>
      <c r="N1176" t="inlineStr">
        <is>
          <t>444T</t>
        </is>
      </c>
      <c r="O1176" t="inlineStr">
        <is>
          <t>:Extended Drip Pan:</t>
        </is>
      </c>
      <c r="P1176" s="235" t="inlineStr">
        <is>
          <t>Woods_Spacer</t>
        </is>
      </c>
      <c r="Q1176" t="inlineStr">
        <is>
          <t>Woods 12SC</t>
        </is>
      </c>
      <c r="R1176" t="inlineStr">
        <is>
          <t>RTF</t>
        </is>
      </c>
      <c r="S1176" s="233" t="inlineStr">
        <is>
          <t>B102707</t>
        </is>
      </c>
      <c r="T1176" s="233" t="n">
        <v>4943</v>
      </c>
      <c r="U1176" s="233" t="inlineStr">
        <is>
          <t>Priced</t>
        </is>
      </c>
      <c r="V1176" s="273" t="inlineStr">
        <is>
          <t>LT028</t>
        </is>
      </c>
      <c r="W1176" t="n">
        <v>420</v>
      </c>
    </row>
    <row r="1177">
      <c r="B1177" t="n">
        <v>2209</v>
      </c>
      <c r="C1177">
        <f>IF(K1177 = "BaseplateSteel","Y","N")</f>
        <v/>
      </c>
      <c r="D1177">
        <f>OR(P1177 = "Woods_Sureflex", P1177 = "Falk_T10_Grid")</f>
        <v/>
      </c>
      <c r="E1177">
        <f>IF(AND(C1177="Y", D1177=TRUE),"Y","N")</f>
        <v/>
      </c>
      <c r="F1177" t="inlineStr">
        <is>
          <t>ConTab_BOM_KP_Baseplates_2209</t>
        </is>
      </c>
      <c r="G1177">
        <f>IF(E1177="Y",F1177,"")</f>
        <v/>
      </c>
      <c r="H1177" s="87" t="inlineStr">
        <is>
          <t>6015-1_2-KP</t>
        </is>
      </c>
      <c r="I1177" s="87" t="n"/>
      <c r="J1177" s="87" t="n"/>
      <c r="K1177" s="273" t="inlineStr">
        <is>
          <t>BaseplateSteel</t>
        </is>
      </c>
      <c r="L1177" s="273" t="inlineStr">
        <is>
          <t>Baseplate_Steel</t>
        </is>
      </c>
      <c r="M1177" s="273" t="inlineStr">
        <is>
          <t>Steel</t>
        </is>
      </c>
      <c r="N1177" t="inlineStr">
        <is>
          <t>445T</t>
        </is>
      </c>
      <c r="O1177" t="inlineStr">
        <is>
          <t>:Extended Drip Pan:</t>
        </is>
      </c>
      <c r="P1177" s="235" t="inlineStr">
        <is>
          <t>Woods_Spacer</t>
        </is>
      </c>
      <c r="Q1177" t="inlineStr">
        <is>
          <t>Woods 12SC</t>
        </is>
      </c>
      <c r="R1177" t="inlineStr">
        <is>
          <t>RTF</t>
        </is>
      </c>
      <c r="S1177" s="233" t="inlineStr">
        <is>
          <t>B102708</t>
        </is>
      </c>
      <c r="T1177" s="233" t="n">
        <v>4943</v>
      </c>
      <c r="U1177" s="233" t="inlineStr">
        <is>
          <t>Priced</t>
        </is>
      </c>
      <c r="V1177" s="273" t="inlineStr">
        <is>
          <t>LT028</t>
        </is>
      </c>
      <c r="W1177" t="n">
        <v>420</v>
      </c>
    </row>
    <row r="1178">
      <c r="B1178" t="n">
        <v>2210</v>
      </c>
      <c r="C1178">
        <f>IF(K1178 = "BaseplateSteel","Y","N")</f>
        <v/>
      </c>
      <c r="D1178">
        <f>OR(P1178 = "Woods_Sureflex", P1178 = "Falk_T10_Grid")</f>
        <v/>
      </c>
      <c r="E1178">
        <f>IF(AND(C1178="Y", D1178=TRUE),"Y","N")</f>
        <v/>
      </c>
      <c r="F1178" t="inlineStr">
        <is>
          <t>ConTab_BOM_KP_Baseplates_2210</t>
        </is>
      </c>
      <c r="G1178">
        <f>IF(E1178="Y",F1178,"")</f>
        <v/>
      </c>
      <c r="H1178" s="87" t="inlineStr">
        <is>
          <t>6015-1_2-KP</t>
        </is>
      </c>
      <c r="I1178" s="87" t="n"/>
      <c r="J1178" s="87" t="n"/>
      <c r="K1178" s="273" t="inlineStr">
        <is>
          <t>BaseplateSteel</t>
        </is>
      </c>
      <c r="L1178" s="273" t="inlineStr">
        <is>
          <t>Baseplate_Steel</t>
        </is>
      </c>
      <c r="M1178" s="273" t="inlineStr">
        <is>
          <t>Steel</t>
        </is>
      </c>
      <c r="N1178" t="inlineStr">
        <is>
          <t>254T</t>
        </is>
      </c>
      <c r="O1178" t="inlineStr">
        <is>
          <t>:Extended Drip Pan:</t>
        </is>
      </c>
      <c r="P1178" s="235" t="inlineStr">
        <is>
          <t>Falk_Spacer</t>
        </is>
      </c>
      <c r="Q1178" t="inlineStr">
        <is>
          <t>Falk 1050T31</t>
        </is>
      </c>
      <c r="R1178" t="inlineStr">
        <is>
          <t>RTF</t>
        </is>
      </c>
      <c r="S1178" s="233" t="inlineStr">
        <is>
          <t>B102709</t>
        </is>
      </c>
      <c r="T1178" s="233" t="n">
        <v>2697</v>
      </c>
      <c r="U1178" s="233" t="inlineStr">
        <is>
          <t>Priced</t>
        </is>
      </c>
      <c r="V1178" s="273" t="inlineStr">
        <is>
          <t>LT028</t>
        </is>
      </c>
      <c r="W1178" t="n">
        <v>140</v>
      </c>
    </row>
    <row r="1179">
      <c r="B1179" t="n">
        <v>2211</v>
      </c>
      <c r="C1179">
        <f>IF(K1179 = "BaseplateSteel","Y","N")</f>
        <v/>
      </c>
      <c r="D1179">
        <f>OR(P1179 = "Woods_Sureflex", P1179 = "Falk_T10_Grid")</f>
        <v/>
      </c>
      <c r="E1179">
        <f>IF(AND(C1179="Y", D1179=TRUE),"Y","N")</f>
        <v/>
      </c>
      <c r="F1179" t="inlineStr">
        <is>
          <t>ConTab_BOM_KP_Baseplates_2211</t>
        </is>
      </c>
      <c r="G1179">
        <f>IF(E1179="Y",F1179,"")</f>
        <v/>
      </c>
      <c r="H1179" s="87" t="inlineStr">
        <is>
          <t>6015-1_2-KP</t>
        </is>
      </c>
      <c r="I1179" s="87" t="n"/>
      <c r="J1179" s="87" t="n"/>
      <c r="K1179" s="273" t="inlineStr">
        <is>
          <t>BaseplateSteel</t>
        </is>
      </c>
      <c r="L1179" s="273" t="inlineStr">
        <is>
          <t>Baseplate_Steel</t>
        </is>
      </c>
      <c r="M1179" s="273" t="inlineStr">
        <is>
          <t>Steel</t>
        </is>
      </c>
      <c r="N1179" t="inlineStr">
        <is>
          <t>256T</t>
        </is>
      </c>
      <c r="O1179" t="inlineStr">
        <is>
          <t>:Extended Drip Pan:</t>
        </is>
      </c>
      <c r="P1179" s="235" t="inlineStr">
        <is>
          <t>Falk_Spacer</t>
        </is>
      </c>
      <c r="Q1179" t="inlineStr">
        <is>
          <t>Falk 1050T31</t>
        </is>
      </c>
      <c r="R1179" t="inlineStr">
        <is>
          <t>RTF</t>
        </is>
      </c>
      <c r="S1179" s="233" t="inlineStr">
        <is>
          <t>B102709</t>
        </is>
      </c>
      <c r="T1179" s="233" t="n">
        <v>2697</v>
      </c>
      <c r="U1179" s="233" t="inlineStr">
        <is>
          <t>Priced</t>
        </is>
      </c>
      <c r="V1179" s="273" t="inlineStr">
        <is>
          <t>LT028</t>
        </is>
      </c>
      <c r="W1179" t="n">
        <v>140</v>
      </c>
    </row>
    <row r="1180">
      <c r="B1180" t="n">
        <v>2212</v>
      </c>
      <c r="C1180">
        <f>IF(K1180 = "BaseplateSteel","Y","N")</f>
        <v/>
      </c>
      <c r="D1180">
        <f>OR(P1180 = "Woods_Sureflex", P1180 = "Falk_T10_Grid")</f>
        <v/>
      </c>
      <c r="E1180">
        <f>IF(AND(C1180="Y", D1180=TRUE),"Y","N")</f>
        <v/>
      </c>
      <c r="F1180" t="inlineStr">
        <is>
          <t>ConTab_BOM_KP_Baseplates_2212</t>
        </is>
      </c>
      <c r="G1180">
        <f>IF(E1180="Y",F1180,"")</f>
        <v/>
      </c>
      <c r="H1180" s="87" t="inlineStr">
        <is>
          <t>6015-1_2-KP</t>
        </is>
      </c>
      <c r="I1180" s="87" t="n"/>
      <c r="J1180" s="87" t="n"/>
      <c r="K1180" s="273" t="inlineStr">
        <is>
          <t>BaseplateSteel</t>
        </is>
      </c>
      <c r="L1180" s="273" t="inlineStr">
        <is>
          <t>Baseplate_Steel</t>
        </is>
      </c>
      <c r="M1180" s="273" t="inlineStr">
        <is>
          <t>Steel</t>
        </is>
      </c>
      <c r="N1180" t="inlineStr">
        <is>
          <t>284T</t>
        </is>
      </c>
      <c r="O1180" t="inlineStr">
        <is>
          <t>:Extended Drip Pan:</t>
        </is>
      </c>
      <c r="P1180" s="235" t="inlineStr">
        <is>
          <t>Falk_Spacer</t>
        </is>
      </c>
      <c r="Q1180" t="inlineStr">
        <is>
          <t>Falk 1050T31</t>
        </is>
      </c>
      <c r="R1180" t="inlineStr">
        <is>
          <t>RTF</t>
        </is>
      </c>
      <c r="S1180" s="233" t="inlineStr">
        <is>
          <t>B102710</t>
        </is>
      </c>
      <c r="T1180" s="233" t="n">
        <v>2835</v>
      </c>
      <c r="U1180" s="233" t="inlineStr">
        <is>
          <t>Priced</t>
        </is>
      </c>
      <c r="V1180" s="273" t="inlineStr">
        <is>
          <t>LT028</t>
        </is>
      </c>
      <c r="W1180" t="n">
        <v>205</v>
      </c>
    </row>
    <row r="1181">
      <c r="B1181" t="n">
        <v>2213</v>
      </c>
      <c r="C1181">
        <f>IF(K1181 = "BaseplateSteel","Y","N")</f>
        <v/>
      </c>
      <c r="D1181">
        <f>OR(P1181 = "Woods_Sureflex", P1181 = "Falk_T10_Grid")</f>
        <v/>
      </c>
      <c r="E1181">
        <f>IF(AND(C1181="Y", D1181=TRUE),"Y","N")</f>
        <v/>
      </c>
      <c r="F1181" t="inlineStr">
        <is>
          <t>ConTab_BOM_KP_Baseplates_2213</t>
        </is>
      </c>
      <c r="G1181">
        <f>IF(E1181="Y",F1181,"")</f>
        <v/>
      </c>
      <c r="H1181" s="87" t="inlineStr">
        <is>
          <t>6015-1_2-KP</t>
        </is>
      </c>
      <c r="I1181" s="87" t="n"/>
      <c r="J1181" s="87" t="n"/>
      <c r="K1181" s="273" t="inlineStr">
        <is>
          <t>BaseplateSteel</t>
        </is>
      </c>
      <c r="L1181" s="273" t="inlineStr">
        <is>
          <t>Baseplate_Steel</t>
        </is>
      </c>
      <c r="M1181" s="273" t="inlineStr">
        <is>
          <t>Steel</t>
        </is>
      </c>
      <c r="N1181" t="inlineStr">
        <is>
          <t>286T</t>
        </is>
      </c>
      <c r="O1181" t="inlineStr">
        <is>
          <t>:Extended Drip Pan:</t>
        </is>
      </c>
      <c r="P1181" s="235" t="inlineStr">
        <is>
          <t>Falk_Spacer</t>
        </is>
      </c>
      <c r="Q1181" t="inlineStr">
        <is>
          <t>Falk 1050T31</t>
        </is>
      </c>
      <c r="R1181" t="inlineStr">
        <is>
          <t>RTF</t>
        </is>
      </c>
      <c r="S1181" s="233" t="inlineStr">
        <is>
          <t>B102710</t>
        </is>
      </c>
      <c r="T1181" s="233" t="n">
        <v>2835</v>
      </c>
      <c r="U1181" s="233" t="inlineStr">
        <is>
          <t>Priced</t>
        </is>
      </c>
      <c r="V1181" s="273" t="inlineStr">
        <is>
          <t>LT028</t>
        </is>
      </c>
      <c r="W1181" t="n">
        <v>205</v>
      </c>
    </row>
    <row r="1182">
      <c r="B1182" t="n">
        <v>2214</v>
      </c>
      <c r="C1182">
        <f>IF(K1182 = "BaseplateSteel","Y","N")</f>
        <v/>
      </c>
      <c r="D1182">
        <f>OR(P1182 = "Woods_Sureflex", P1182 = "Falk_T10_Grid")</f>
        <v/>
      </c>
      <c r="E1182">
        <f>IF(AND(C1182="Y", D1182=TRUE),"Y","N")</f>
        <v/>
      </c>
      <c r="F1182" t="inlineStr">
        <is>
          <t>ConTab_BOM_KP_Baseplates_2214</t>
        </is>
      </c>
      <c r="G1182">
        <f>IF(E1182="Y",F1182,"")</f>
        <v/>
      </c>
      <c r="H1182" s="87" t="inlineStr">
        <is>
          <t>6015-1_2-KP</t>
        </is>
      </c>
      <c r="I1182" s="87" t="n"/>
      <c r="J1182" s="87" t="n"/>
      <c r="K1182" s="273" t="inlineStr">
        <is>
          <t>BaseplateSteel</t>
        </is>
      </c>
      <c r="L1182" s="273" t="inlineStr">
        <is>
          <t>Baseplate_Steel</t>
        </is>
      </c>
      <c r="M1182" s="273" t="inlineStr">
        <is>
          <t>Steel</t>
        </is>
      </c>
      <c r="N1182" t="inlineStr">
        <is>
          <t>324T</t>
        </is>
      </c>
      <c r="O1182" t="inlineStr">
        <is>
          <t>:Extended Drip Pan:</t>
        </is>
      </c>
      <c r="P1182" s="235" t="inlineStr">
        <is>
          <t>Falk_Spacer</t>
        </is>
      </c>
      <c r="Q1182" t="inlineStr">
        <is>
          <t>Falk 1060T31</t>
        </is>
      </c>
      <c r="R1182" t="inlineStr">
        <is>
          <t>RTF</t>
        </is>
      </c>
      <c r="S1182" s="233" t="inlineStr">
        <is>
          <t>B102711</t>
        </is>
      </c>
      <c r="T1182" s="233" t="n">
        <v>2970</v>
      </c>
      <c r="U1182" s="233" t="inlineStr">
        <is>
          <t>Priced</t>
        </is>
      </c>
      <c r="V1182" s="273" t="inlineStr">
        <is>
          <t>LT028</t>
        </is>
      </c>
      <c r="W1182" t="n">
        <v>240</v>
      </c>
    </row>
    <row r="1183">
      <c r="B1183" t="n">
        <v>2215</v>
      </c>
      <c r="C1183">
        <f>IF(K1183 = "BaseplateSteel","Y","N")</f>
        <v/>
      </c>
      <c r="D1183">
        <f>OR(P1183 = "Woods_Sureflex", P1183 = "Falk_T10_Grid")</f>
        <v/>
      </c>
      <c r="E1183">
        <f>IF(AND(C1183="Y", D1183=TRUE),"Y","N")</f>
        <v/>
      </c>
      <c r="F1183" t="inlineStr">
        <is>
          <t>ConTab_BOM_KP_Baseplates_2215</t>
        </is>
      </c>
      <c r="G1183">
        <f>IF(E1183="Y",F1183,"")</f>
        <v/>
      </c>
      <c r="H1183" s="87" t="inlineStr">
        <is>
          <t>6015-1_2-KP</t>
        </is>
      </c>
      <c r="I1183" s="87" t="n"/>
      <c r="J1183" s="87" t="n"/>
      <c r="K1183" s="273" t="inlineStr">
        <is>
          <t>BaseplateSteel</t>
        </is>
      </c>
      <c r="L1183" s="273" t="inlineStr">
        <is>
          <t>Baseplate_Steel</t>
        </is>
      </c>
      <c r="M1183" s="273" t="inlineStr">
        <is>
          <t>Steel</t>
        </is>
      </c>
      <c r="N1183" t="inlineStr">
        <is>
          <t>326T</t>
        </is>
      </c>
      <c r="O1183" t="inlineStr">
        <is>
          <t>:Extended Drip Pan:</t>
        </is>
      </c>
      <c r="P1183" s="235" t="inlineStr">
        <is>
          <t>Falk_Spacer</t>
        </is>
      </c>
      <c r="Q1183" t="inlineStr">
        <is>
          <t>Falk 1060T31</t>
        </is>
      </c>
      <c r="R1183" t="inlineStr">
        <is>
          <t>RTF</t>
        </is>
      </c>
      <c r="S1183" s="233" t="inlineStr">
        <is>
          <t>B102711</t>
        </is>
      </c>
      <c r="T1183" s="233" t="n">
        <v>2970</v>
      </c>
      <c r="U1183" s="233" t="inlineStr">
        <is>
          <t>Priced</t>
        </is>
      </c>
      <c r="V1183" s="273" t="inlineStr">
        <is>
          <t>LT028</t>
        </is>
      </c>
      <c r="W1183" t="n">
        <v>240</v>
      </c>
    </row>
    <row r="1184">
      <c r="B1184" t="n">
        <v>2216</v>
      </c>
      <c r="C1184">
        <f>IF(K1184 = "BaseplateSteel","Y","N")</f>
        <v/>
      </c>
      <c r="D1184">
        <f>OR(P1184 = "Woods_Sureflex", P1184 = "Falk_T10_Grid")</f>
        <v/>
      </c>
      <c r="E1184">
        <f>IF(AND(C1184="Y", D1184=TRUE),"Y","N")</f>
        <v/>
      </c>
      <c r="F1184" t="inlineStr">
        <is>
          <t>ConTab_BOM_KP_Baseplates_2216</t>
        </is>
      </c>
      <c r="G1184">
        <f>IF(E1184="Y",F1184,"")</f>
        <v/>
      </c>
      <c r="H1184" s="87" t="inlineStr">
        <is>
          <t>6015-1_2-KP</t>
        </is>
      </c>
      <c r="I1184" s="87" t="n"/>
      <c r="J1184" s="87" t="n"/>
      <c r="K1184" s="273" t="inlineStr">
        <is>
          <t>BaseplateSteel</t>
        </is>
      </c>
      <c r="L1184" s="273" t="inlineStr">
        <is>
          <t>Baseplate_Steel</t>
        </is>
      </c>
      <c r="M1184" s="273" t="inlineStr">
        <is>
          <t>Steel</t>
        </is>
      </c>
      <c r="N1184" t="inlineStr">
        <is>
          <t>364T</t>
        </is>
      </c>
      <c r="O1184" t="inlineStr">
        <is>
          <t>:Extended Drip Pan:</t>
        </is>
      </c>
      <c r="P1184" s="235" t="inlineStr">
        <is>
          <t>Falk_Spacer</t>
        </is>
      </c>
      <c r="Q1184" t="inlineStr">
        <is>
          <t>Falk 1070T31</t>
        </is>
      </c>
      <c r="R1184" t="inlineStr">
        <is>
          <t>RTF</t>
        </is>
      </c>
      <c r="S1184" s="233" t="inlineStr">
        <is>
          <t>B102712</t>
        </is>
      </c>
      <c r="T1184" s="233" t="n">
        <v>3106</v>
      </c>
      <c r="U1184" s="233" t="inlineStr">
        <is>
          <t>Priced</t>
        </is>
      </c>
      <c r="V1184" s="273" t="inlineStr">
        <is>
          <t>LT028</t>
        </is>
      </c>
      <c r="W1184" t="n">
        <v>270</v>
      </c>
    </row>
    <row r="1185">
      <c r="B1185" t="n">
        <v>2217</v>
      </c>
      <c r="C1185">
        <f>IF(K1185 = "BaseplateSteel","Y","N")</f>
        <v/>
      </c>
      <c r="D1185">
        <f>OR(P1185 = "Woods_Sureflex", P1185 = "Falk_T10_Grid")</f>
        <v/>
      </c>
      <c r="E1185">
        <f>IF(AND(C1185="Y", D1185=TRUE),"Y","N")</f>
        <v/>
      </c>
      <c r="F1185" t="inlineStr">
        <is>
          <t>ConTab_BOM_KP_Baseplates_2217</t>
        </is>
      </c>
      <c r="G1185">
        <f>IF(E1185="Y",F1185,"")</f>
        <v/>
      </c>
      <c r="H1185" s="87" t="inlineStr">
        <is>
          <t>6015-1_2-KP</t>
        </is>
      </c>
      <c r="I1185" s="87" t="n"/>
      <c r="J1185" s="87" t="n"/>
      <c r="K1185" s="273" t="inlineStr">
        <is>
          <t>BaseplateSteel</t>
        </is>
      </c>
      <c r="L1185" s="273" t="inlineStr">
        <is>
          <t>Baseplate_Steel</t>
        </is>
      </c>
      <c r="M1185" s="273" t="inlineStr">
        <is>
          <t>Steel</t>
        </is>
      </c>
      <c r="N1185" t="inlineStr">
        <is>
          <t>365T</t>
        </is>
      </c>
      <c r="O1185" t="inlineStr">
        <is>
          <t>:Extended Drip Pan:</t>
        </is>
      </c>
      <c r="P1185" s="235" t="inlineStr">
        <is>
          <t>Falk_Spacer</t>
        </is>
      </c>
      <c r="Q1185" t="inlineStr">
        <is>
          <t>Falk 1070T31</t>
        </is>
      </c>
      <c r="R1185" t="inlineStr">
        <is>
          <t>RTF</t>
        </is>
      </c>
      <c r="S1185" s="233" t="inlineStr">
        <is>
          <t>B102712</t>
        </is>
      </c>
      <c r="T1185" s="233" t="n">
        <v>3106</v>
      </c>
      <c r="U1185" s="233" t="inlineStr">
        <is>
          <t>Priced</t>
        </is>
      </c>
      <c r="V1185" s="273" t="inlineStr">
        <is>
          <t>LT028</t>
        </is>
      </c>
      <c r="W1185" t="n">
        <v>270</v>
      </c>
    </row>
    <row r="1186">
      <c r="B1186" t="n">
        <v>2218</v>
      </c>
      <c r="C1186">
        <f>IF(K1186 = "BaseplateSteel","Y","N")</f>
        <v/>
      </c>
      <c r="D1186">
        <f>OR(P1186 = "Woods_Sureflex", P1186 = "Falk_T10_Grid")</f>
        <v/>
      </c>
      <c r="E1186">
        <f>IF(AND(C1186="Y", D1186=TRUE),"Y","N")</f>
        <v/>
      </c>
      <c r="F1186" t="inlineStr">
        <is>
          <t>ConTab_BOM_KP_Baseplates_2218</t>
        </is>
      </c>
      <c r="G1186">
        <f>IF(E1186="Y",F1186,"")</f>
        <v/>
      </c>
      <c r="H1186" s="87" t="inlineStr">
        <is>
          <t>6015-1_2-KP</t>
        </is>
      </c>
      <c r="I1186" s="87" t="n"/>
      <c r="J1186" s="87" t="n"/>
      <c r="K1186" s="273" t="inlineStr">
        <is>
          <t>BaseplateSteel</t>
        </is>
      </c>
      <c r="L1186" s="273" t="inlineStr">
        <is>
          <t>Baseplate_Steel</t>
        </is>
      </c>
      <c r="M1186" s="273" t="inlineStr">
        <is>
          <t>Steel</t>
        </is>
      </c>
      <c r="N1186" t="inlineStr">
        <is>
          <t>364TS</t>
        </is>
      </c>
      <c r="O1186" t="inlineStr">
        <is>
          <t>:Extended Drip Pan:</t>
        </is>
      </c>
      <c r="P1186" s="235" t="inlineStr">
        <is>
          <t>Falk_Spacer</t>
        </is>
      </c>
      <c r="Q1186" t="inlineStr">
        <is>
          <t>Falk 1050T31</t>
        </is>
      </c>
      <c r="R1186" t="inlineStr">
        <is>
          <t>RTF</t>
        </is>
      </c>
      <c r="S1186" s="233" t="inlineStr">
        <is>
          <t>B102713</t>
        </is>
      </c>
      <c r="T1186" s="233" t="n">
        <v>3036</v>
      </c>
      <c r="U1186" s="233" t="inlineStr">
        <is>
          <t>Priced</t>
        </is>
      </c>
      <c r="V1186" s="273" t="inlineStr">
        <is>
          <t>LT028</t>
        </is>
      </c>
      <c r="W1186" t="n">
        <v>270</v>
      </c>
    </row>
    <row r="1187">
      <c r="B1187" t="n">
        <v>2219</v>
      </c>
      <c r="C1187">
        <f>IF(K1187 = "BaseplateSteel","Y","N")</f>
        <v/>
      </c>
      <c r="D1187">
        <f>OR(P1187 = "Woods_Sureflex", P1187 = "Falk_T10_Grid")</f>
        <v/>
      </c>
      <c r="E1187">
        <f>IF(AND(C1187="Y", D1187=TRUE),"Y","N")</f>
        <v/>
      </c>
      <c r="F1187" t="inlineStr">
        <is>
          <t>ConTab_BOM_KP_Baseplates_2219</t>
        </is>
      </c>
      <c r="G1187">
        <f>IF(E1187="Y",F1187,"")</f>
        <v/>
      </c>
      <c r="H1187" s="87" t="inlineStr">
        <is>
          <t>6015-1_2-KP</t>
        </is>
      </c>
      <c r="I1187" s="87" t="n"/>
      <c r="J1187" s="87" t="n"/>
      <c r="K1187" s="273" t="inlineStr">
        <is>
          <t>BaseplateSteel</t>
        </is>
      </c>
      <c r="L1187" s="273" t="inlineStr">
        <is>
          <t>Baseplate_Steel</t>
        </is>
      </c>
      <c r="M1187" s="273" t="inlineStr">
        <is>
          <t>Steel</t>
        </is>
      </c>
      <c r="N1187" t="inlineStr">
        <is>
          <t>365TS</t>
        </is>
      </c>
      <c r="O1187" t="inlineStr">
        <is>
          <t>:Extended Drip Pan:</t>
        </is>
      </c>
      <c r="P1187" s="235" t="inlineStr">
        <is>
          <t>Falk_Spacer</t>
        </is>
      </c>
      <c r="Q1187" t="inlineStr">
        <is>
          <t>Falk 1050T31</t>
        </is>
      </c>
      <c r="R1187" t="inlineStr">
        <is>
          <t>RTF</t>
        </is>
      </c>
      <c r="S1187" s="233" t="inlineStr">
        <is>
          <t>B102713</t>
        </is>
      </c>
      <c r="T1187" s="233" t="n">
        <v>3036</v>
      </c>
      <c r="U1187" s="233" t="inlineStr">
        <is>
          <t>Priced</t>
        </is>
      </c>
      <c r="V1187" s="273" t="inlineStr">
        <is>
          <t>LT028</t>
        </is>
      </c>
      <c r="W1187" t="n">
        <v>270</v>
      </c>
    </row>
    <row r="1188">
      <c r="B1188" t="n">
        <v>2220</v>
      </c>
      <c r="C1188">
        <f>IF(K1188 = "BaseplateSteel","Y","N")</f>
        <v/>
      </c>
      <c r="D1188">
        <f>OR(P1188 = "Woods_Sureflex", P1188 = "Falk_T10_Grid")</f>
        <v/>
      </c>
      <c r="E1188">
        <f>IF(AND(C1188="Y", D1188=TRUE),"Y","N")</f>
        <v/>
      </c>
      <c r="F1188" t="inlineStr">
        <is>
          <t>ConTab_BOM_KP_Baseplates_2220</t>
        </is>
      </c>
      <c r="G1188">
        <f>IF(E1188="Y",F1188,"")</f>
        <v/>
      </c>
      <c r="H1188" s="87" t="inlineStr">
        <is>
          <t>6015-1_2-KP</t>
        </is>
      </c>
      <c r="I1188" s="87" t="n"/>
      <c r="J1188" s="87" t="n"/>
      <c r="K1188" s="273" t="inlineStr">
        <is>
          <t>BaseplateSteel</t>
        </is>
      </c>
      <c r="L1188" s="273" t="inlineStr">
        <is>
          <t>Baseplate_Steel</t>
        </is>
      </c>
      <c r="M1188" s="273" t="inlineStr">
        <is>
          <t>Steel</t>
        </is>
      </c>
      <c r="N1188" t="inlineStr">
        <is>
          <t>404T</t>
        </is>
      </c>
      <c r="O1188" t="inlineStr">
        <is>
          <t>:Extended Drip Pan:</t>
        </is>
      </c>
      <c r="P1188" s="235" t="inlineStr">
        <is>
          <t>Falk_Spacer</t>
        </is>
      </c>
      <c r="Q1188" t="inlineStr">
        <is>
          <t>Falk 1080T31</t>
        </is>
      </c>
      <c r="R1188" t="inlineStr">
        <is>
          <t>RTF</t>
        </is>
      </c>
      <c r="S1188" s="233" t="inlineStr">
        <is>
          <t>B102714</t>
        </is>
      </c>
      <c r="T1188" s="233" t="n">
        <v>3580</v>
      </c>
      <c r="U1188" s="233" t="inlineStr">
        <is>
          <t>Priced</t>
        </is>
      </c>
      <c r="V1188" s="273" t="inlineStr">
        <is>
          <t>LT028</t>
        </is>
      </c>
      <c r="W1188" t="n">
        <v>350</v>
      </c>
    </row>
    <row r="1189">
      <c r="B1189" t="n">
        <v>2221</v>
      </c>
      <c r="C1189">
        <f>IF(K1189 = "BaseplateSteel","Y","N")</f>
        <v/>
      </c>
      <c r="D1189">
        <f>OR(P1189 = "Woods_Sureflex", P1189 = "Falk_T10_Grid")</f>
        <v/>
      </c>
      <c r="E1189">
        <f>IF(AND(C1189="Y", D1189=TRUE),"Y","N")</f>
        <v/>
      </c>
      <c r="F1189" t="inlineStr">
        <is>
          <t>ConTab_BOM_KP_Baseplates_2221</t>
        </is>
      </c>
      <c r="G1189">
        <f>IF(E1189="Y",F1189,"")</f>
        <v/>
      </c>
      <c r="H1189" s="87" t="inlineStr">
        <is>
          <t>6015-1_2-KP</t>
        </is>
      </c>
      <c r="I1189" s="87" t="n"/>
      <c r="J1189" s="87" t="n"/>
      <c r="K1189" s="273" t="inlineStr">
        <is>
          <t>BaseplateSteel</t>
        </is>
      </c>
      <c r="L1189" s="273" t="inlineStr">
        <is>
          <t>Baseplate_Steel</t>
        </is>
      </c>
      <c r="M1189" s="273" t="inlineStr">
        <is>
          <t>Steel</t>
        </is>
      </c>
      <c r="N1189" t="inlineStr">
        <is>
          <t>405T</t>
        </is>
      </c>
      <c r="O1189" t="inlineStr">
        <is>
          <t>:Extended Drip Pan:</t>
        </is>
      </c>
      <c r="P1189" s="235" t="inlineStr">
        <is>
          <t>Falk_Spacer</t>
        </is>
      </c>
      <c r="Q1189" t="inlineStr">
        <is>
          <t>Falk 1080T31</t>
        </is>
      </c>
      <c r="R1189" t="inlineStr">
        <is>
          <t>RTF</t>
        </is>
      </c>
      <c r="S1189" s="233" t="inlineStr">
        <is>
          <t>B102714</t>
        </is>
      </c>
      <c r="T1189" s="233" t="n">
        <v>3580</v>
      </c>
      <c r="U1189" s="233" t="inlineStr">
        <is>
          <t>Priced</t>
        </is>
      </c>
      <c r="V1189" s="273" t="inlineStr">
        <is>
          <t>LT028</t>
        </is>
      </c>
      <c r="W1189" t="n">
        <v>350</v>
      </c>
    </row>
    <row r="1190">
      <c r="B1190" t="n">
        <v>2222</v>
      </c>
      <c r="C1190">
        <f>IF(K1190 = "BaseplateSteel","Y","N")</f>
        <v/>
      </c>
      <c r="D1190">
        <f>OR(P1190 = "Woods_Sureflex", P1190 = "Falk_T10_Grid")</f>
        <v/>
      </c>
      <c r="E1190">
        <f>IF(AND(C1190="Y", D1190=TRUE),"Y","N")</f>
        <v/>
      </c>
      <c r="F1190" t="inlineStr">
        <is>
          <t>ConTab_BOM_KP_Baseplates_2222</t>
        </is>
      </c>
      <c r="G1190">
        <f>IF(E1190="Y",F1190,"")</f>
        <v/>
      </c>
      <c r="H1190" s="87" t="inlineStr">
        <is>
          <t>6015-1_2-KP</t>
        </is>
      </c>
      <c r="I1190" s="87" t="n"/>
      <c r="J1190" s="87" t="n"/>
      <c r="K1190" s="273" t="inlineStr">
        <is>
          <t>BaseplateSteel</t>
        </is>
      </c>
      <c r="L1190" s="273" t="inlineStr">
        <is>
          <t>Baseplate_Steel</t>
        </is>
      </c>
      <c r="M1190" s="273" t="inlineStr">
        <is>
          <t>Steel</t>
        </is>
      </c>
      <c r="N1190" t="inlineStr">
        <is>
          <t>404TS</t>
        </is>
      </c>
      <c r="O1190" t="inlineStr">
        <is>
          <t>:Extended Drip Pan:</t>
        </is>
      </c>
      <c r="P1190" s="235" t="inlineStr">
        <is>
          <t>Falk_Spacer</t>
        </is>
      </c>
      <c r="Q1190" t="inlineStr">
        <is>
          <t>Falk 1070T31</t>
        </is>
      </c>
      <c r="R1190" t="inlineStr">
        <is>
          <t>RTF</t>
        </is>
      </c>
      <c r="S1190" s="233" t="inlineStr">
        <is>
          <t>B102715</t>
        </is>
      </c>
      <c r="T1190" s="233" t="n">
        <v>3445</v>
      </c>
      <c r="U1190" s="233" t="inlineStr">
        <is>
          <t>Priced</t>
        </is>
      </c>
      <c r="V1190" s="273" t="inlineStr">
        <is>
          <t>LT028</t>
        </is>
      </c>
      <c r="W1190" t="n">
        <v>350</v>
      </c>
    </row>
    <row r="1191">
      <c r="B1191" t="n">
        <v>2223</v>
      </c>
      <c r="C1191">
        <f>IF(K1191 = "BaseplateSteel","Y","N")</f>
        <v/>
      </c>
      <c r="D1191">
        <f>OR(P1191 = "Woods_Sureflex", P1191 = "Falk_T10_Grid")</f>
        <v/>
      </c>
      <c r="E1191">
        <f>IF(AND(C1191="Y", D1191=TRUE),"Y","N")</f>
        <v/>
      </c>
      <c r="F1191" t="inlineStr">
        <is>
          <t>ConTab_BOM_KP_Baseplates_2223</t>
        </is>
      </c>
      <c r="G1191">
        <f>IF(E1191="Y",F1191,"")</f>
        <v/>
      </c>
      <c r="H1191" s="87" t="inlineStr">
        <is>
          <t>6015-1_2-KP</t>
        </is>
      </c>
      <c r="I1191" s="87" t="n"/>
      <c r="J1191" s="87" t="n"/>
      <c r="K1191" s="273" t="inlineStr">
        <is>
          <t>BaseplateSteel</t>
        </is>
      </c>
      <c r="L1191" s="273" t="inlineStr">
        <is>
          <t>Baseplate_Steel</t>
        </is>
      </c>
      <c r="M1191" s="273" t="inlineStr">
        <is>
          <t>Steel</t>
        </is>
      </c>
      <c r="N1191" t="inlineStr">
        <is>
          <t>405TS</t>
        </is>
      </c>
      <c r="O1191" t="inlineStr">
        <is>
          <t>:Extended Drip Pan:</t>
        </is>
      </c>
      <c r="P1191" s="235" t="inlineStr">
        <is>
          <t>Falk_Spacer</t>
        </is>
      </c>
      <c r="Q1191" t="inlineStr">
        <is>
          <t>Falk 1070T31</t>
        </is>
      </c>
      <c r="R1191" t="inlineStr">
        <is>
          <t>RTF</t>
        </is>
      </c>
      <c r="S1191" s="233" t="inlineStr">
        <is>
          <t>B102715</t>
        </is>
      </c>
      <c r="T1191" s="233" t="n">
        <v>3445</v>
      </c>
      <c r="U1191" s="233" t="inlineStr">
        <is>
          <t>Priced</t>
        </is>
      </c>
      <c r="V1191" s="273" t="inlineStr">
        <is>
          <t>LT028</t>
        </is>
      </c>
      <c r="W1191" t="n">
        <v>350</v>
      </c>
    </row>
    <row r="1192">
      <c r="B1192" t="n">
        <v>2224</v>
      </c>
      <c r="C1192">
        <f>IF(K1192 = "BaseplateSteel","Y","N")</f>
        <v/>
      </c>
      <c r="D1192">
        <f>OR(P1192 = "Woods_Sureflex", P1192 = "Falk_T10_Grid")</f>
        <v/>
      </c>
      <c r="E1192">
        <f>IF(AND(C1192="Y", D1192=TRUE),"Y","N")</f>
        <v/>
      </c>
      <c r="F1192" t="inlineStr">
        <is>
          <t>ConTab_BOM_KP_Baseplates_2224</t>
        </is>
      </c>
      <c r="G1192">
        <f>IF(E1192="Y",F1192,"")</f>
        <v/>
      </c>
      <c r="H1192" s="87" t="inlineStr">
        <is>
          <t>6015-1_2-KP</t>
        </is>
      </c>
      <c r="I1192" s="87" t="n"/>
      <c r="J1192" s="87" t="n"/>
      <c r="K1192" s="273" t="inlineStr">
        <is>
          <t>BaseplateSteel</t>
        </is>
      </c>
      <c r="L1192" s="273" t="inlineStr">
        <is>
          <t>Baseplate_Steel</t>
        </is>
      </c>
      <c r="M1192" s="273" t="inlineStr">
        <is>
          <t>Steel</t>
        </is>
      </c>
      <c r="N1192" t="inlineStr">
        <is>
          <t>444T</t>
        </is>
      </c>
      <c r="O1192" t="inlineStr">
        <is>
          <t>:Extended Drip Pan:</t>
        </is>
      </c>
      <c r="P1192" s="235" t="inlineStr">
        <is>
          <t>Falk_Spacer</t>
        </is>
      </c>
      <c r="Q1192" t="inlineStr">
        <is>
          <t>Falk 1090T31</t>
        </is>
      </c>
      <c r="R1192" t="inlineStr">
        <is>
          <t>RTF</t>
        </is>
      </c>
      <c r="S1192" s="233" t="inlineStr">
        <is>
          <t>B102716</t>
        </is>
      </c>
      <c r="T1192" s="233" t="n">
        <v>4943</v>
      </c>
      <c r="U1192" s="233" t="inlineStr">
        <is>
          <t>Priced</t>
        </is>
      </c>
      <c r="V1192" s="273" t="inlineStr">
        <is>
          <t>LT028</t>
        </is>
      </c>
      <c r="W1192" t="n">
        <v>420</v>
      </c>
    </row>
    <row r="1193">
      <c r="B1193" t="n">
        <v>2225</v>
      </c>
      <c r="C1193">
        <f>IF(K1193 = "BaseplateSteel","Y","N")</f>
        <v/>
      </c>
      <c r="D1193">
        <f>OR(P1193 = "Woods_Sureflex", P1193 = "Falk_T10_Grid")</f>
        <v/>
      </c>
      <c r="E1193">
        <f>IF(AND(C1193="Y", D1193=TRUE),"Y","N")</f>
        <v/>
      </c>
      <c r="F1193" t="inlineStr">
        <is>
          <t>ConTab_BOM_KP_Baseplates_2225</t>
        </is>
      </c>
      <c r="G1193">
        <f>IF(E1193="Y",F1193,"")</f>
        <v/>
      </c>
      <c r="H1193" s="87" t="inlineStr">
        <is>
          <t>6015-1_2-KP</t>
        </is>
      </c>
      <c r="I1193" s="87" t="n"/>
      <c r="J1193" s="87" t="n"/>
      <c r="K1193" s="273" t="inlineStr">
        <is>
          <t>BaseplateSteel</t>
        </is>
      </c>
      <c r="L1193" s="273" t="inlineStr">
        <is>
          <t>Baseplate_Steel</t>
        </is>
      </c>
      <c r="M1193" s="273" t="inlineStr">
        <is>
          <t>Steel</t>
        </is>
      </c>
      <c r="N1193" t="inlineStr">
        <is>
          <t>445T</t>
        </is>
      </c>
      <c r="O1193" t="inlineStr">
        <is>
          <t>:Extended Drip Pan:</t>
        </is>
      </c>
      <c r="P1193" s="235" t="inlineStr">
        <is>
          <t>Falk_Spacer</t>
        </is>
      </c>
      <c r="Q1193" t="inlineStr">
        <is>
          <t>Falk 1090T31</t>
        </is>
      </c>
      <c r="R1193" t="inlineStr">
        <is>
          <t>RTF</t>
        </is>
      </c>
      <c r="S1193" s="233" t="inlineStr">
        <is>
          <t>B102717</t>
        </is>
      </c>
      <c r="T1193" s="233" t="n">
        <v>4943</v>
      </c>
      <c r="U1193" s="233" t="inlineStr">
        <is>
          <t>Priced</t>
        </is>
      </c>
      <c r="V1193" s="273" t="inlineStr">
        <is>
          <t>LT028</t>
        </is>
      </c>
      <c r="W1193" t="n">
        <v>420</v>
      </c>
    </row>
    <row r="1194">
      <c r="B1194" t="n">
        <v>2226</v>
      </c>
      <c r="C1194">
        <f>IF(K1194 = "BaseplateSteel","Y","N")</f>
        <v/>
      </c>
      <c r="D1194">
        <f>OR(P1194 = "Woods_Sureflex", P1194 = "Falk_T10_Grid")</f>
        <v/>
      </c>
      <c r="E1194">
        <f>IF(AND(C1194="Y", D1194=TRUE),"Y","N")</f>
        <v/>
      </c>
      <c r="F1194" t="inlineStr">
        <is>
          <t>ConTab_BOM_KP_Baseplates_2226</t>
        </is>
      </c>
      <c r="G1194">
        <f>IF(E1194="Y",F1194,"")</f>
        <v/>
      </c>
      <c r="H1194" s="87" t="inlineStr">
        <is>
          <t>6015-1_2-KP</t>
        </is>
      </c>
      <c r="I1194" s="87" t="n"/>
      <c r="J1194" s="87" t="n"/>
      <c r="K1194" s="273" t="inlineStr">
        <is>
          <t>BaseplateSteel</t>
        </is>
      </c>
      <c r="L1194" s="273" t="inlineStr">
        <is>
          <t>Baseplate_Steel</t>
        </is>
      </c>
      <c r="M1194" s="273" t="inlineStr">
        <is>
          <t>Steel</t>
        </is>
      </c>
      <c r="N1194" t="inlineStr">
        <is>
          <t>444TS</t>
        </is>
      </c>
      <c r="O1194" t="inlineStr">
        <is>
          <t>:Extended Drip Pan:</t>
        </is>
      </c>
      <c r="P1194" s="235" t="inlineStr">
        <is>
          <t>Falk_Spacer</t>
        </is>
      </c>
      <c r="Q1194" t="inlineStr">
        <is>
          <t>Falk 1070T31</t>
        </is>
      </c>
      <c r="R1194" t="inlineStr">
        <is>
          <t>RTF</t>
        </is>
      </c>
      <c r="S1194" s="233" t="inlineStr">
        <is>
          <t>B102718</t>
        </is>
      </c>
      <c r="T1194" s="233" t="n">
        <v>4943</v>
      </c>
      <c r="U1194" s="233" t="inlineStr">
        <is>
          <t>Priced</t>
        </is>
      </c>
      <c r="V1194" s="273" t="inlineStr">
        <is>
          <t>LT028</t>
        </is>
      </c>
      <c r="W1194" t="n">
        <v>420</v>
      </c>
    </row>
    <row r="1195">
      <c r="B1195" t="n">
        <v>2227</v>
      </c>
      <c r="C1195">
        <f>IF(K1195 = "BaseplateSteel","Y","N")</f>
        <v/>
      </c>
      <c r="D1195">
        <f>OR(P1195 = "Woods_Sureflex", P1195 = "Falk_T10_Grid")</f>
        <v/>
      </c>
      <c r="E1195">
        <f>IF(AND(C1195="Y", D1195=TRUE),"Y","N")</f>
        <v/>
      </c>
      <c r="F1195" t="inlineStr">
        <is>
          <t>ConTab_BOM_KP_Baseplates_2227</t>
        </is>
      </c>
      <c r="G1195">
        <f>IF(E1195="Y",F1195,"")</f>
        <v/>
      </c>
      <c r="H1195" s="87" t="inlineStr">
        <is>
          <t>6015-1_2-KP</t>
        </is>
      </c>
      <c r="I1195" s="87" t="n"/>
      <c r="J1195" s="87" t="n"/>
      <c r="K1195" s="273" t="inlineStr">
        <is>
          <t>BaseplateSteel</t>
        </is>
      </c>
      <c r="L1195" s="273" t="inlineStr">
        <is>
          <t>Baseplate_Steel</t>
        </is>
      </c>
      <c r="M1195" s="273" t="inlineStr">
        <is>
          <t>Steel</t>
        </is>
      </c>
      <c r="N1195" t="inlineStr">
        <is>
          <t>445TS</t>
        </is>
      </c>
      <c r="O1195" t="inlineStr">
        <is>
          <t>:Extended Drip Pan:</t>
        </is>
      </c>
      <c r="P1195" s="235" t="inlineStr">
        <is>
          <t>Falk_Spacer</t>
        </is>
      </c>
      <c r="Q1195" t="inlineStr">
        <is>
          <t>Falk 1070T31</t>
        </is>
      </c>
      <c r="R1195" t="inlineStr">
        <is>
          <t>RTF</t>
        </is>
      </c>
      <c r="S1195" s="233" t="inlineStr">
        <is>
          <t>B102719</t>
        </is>
      </c>
      <c r="T1195" s="233" t="n">
        <v>4943</v>
      </c>
      <c r="U1195" s="233" t="inlineStr">
        <is>
          <t>Priced</t>
        </is>
      </c>
      <c r="V1195" s="273" t="inlineStr">
        <is>
          <t>LT028</t>
        </is>
      </c>
      <c r="W1195" t="n">
        <v>420</v>
      </c>
    </row>
    <row r="1196">
      <c r="B1196" t="n">
        <v>2228</v>
      </c>
      <c r="C1196">
        <f>IF(K1196 = "BaseplateSteel","Y","N")</f>
        <v/>
      </c>
      <c r="D1196">
        <f>OR(P1196 = "Woods_Sureflex", P1196 = "Falk_T10_Grid")</f>
        <v/>
      </c>
      <c r="E1196">
        <f>IF(AND(C1196="Y", D1196=TRUE),"Y","N")</f>
        <v/>
      </c>
      <c r="F1196" t="inlineStr">
        <is>
          <t>ConTab_BOM_KP_Baseplates_2228</t>
        </is>
      </c>
      <c r="G1196">
        <f>IF(E1196="Y",F1196,"")</f>
        <v/>
      </c>
      <c r="H1196" s="87" t="inlineStr">
        <is>
          <t>6015-1_2-KP</t>
        </is>
      </c>
      <c r="I1196" s="87" t="n"/>
      <c r="J1196" s="87" t="n"/>
      <c r="K1196" s="273" t="inlineStr">
        <is>
          <t>BaseplateSteel</t>
        </is>
      </c>
      <c r="L1196" s="273" t="inlineStr">
        <is>
          <t>Baseplate_Steel</t>
        </is>
      </c>
      <c r="M1196" s="273" t="inlineStr">
        <is>
          <t>Steel</t>
        </is>
      </c>
      <c r="N1196" t="inlineStr">
        <is>
          <t>447T</t>
        </is>
      </c>
      <c r="O1196" t="inlineStr">
        <is>
          <t>:Extended Drip Pan:</t>
        </is>
      </c>
      <c r="P1196" s="235" t="inlineStr">
        <is>
          <t>Falk_Spacer</t>
        </is>
      </c>
      <c r="Q1196" t="inlineStr">
        <is>
          <t>Falk 1090T31</t>
        </is>
      </c>
      <c r="R1196" t="inlineStr">
        <is>
          <t>RTF</t>
        </is>
      </c>
      <c r="S1196" s="233" t="inlineStr">
        <is>
          <t>B102720</t>
        </is>
      </c>
      <c r="T1196" s="233" t="n">
        <v>5487</v>
      </c>
      <c r="U1196" s="233" t="inlineStr">
        <is>
          <t>Priced</t>
        </is>
      </c>
      <c r="V1196" s="273" t="inlineStr">
        <is>
          <t>LT028</t>
        </is>
      </c>
      <c r="W1196" t="n">
        <v>600</v>
      </c>
    </row>
    <row r="1197">
      <c r="B1197" t="n">
        <v>2298</v>
      </c>
      <c r="C1197">
        <f>IF(K1197 = "BaseplateSteel","Y","N")</f>
        <v/>
      </c>
      <c r="D1197">
        <f>OR(P1197 = "Woods_Sureflex", P1197 = "Falk_T10_Grid")</f>
        <v/>
      </c>
      <c r="E1197">
        <f>IF(AND(C1197="Y", D1197=TRUE),"Y","N")</f>
        <v/>
      </c>
      <c r="F1197" t="inlineStr">
        <is>
          <t>ConTab_BOM_KP_Baseplates_2298</t>
        </is>
      </c>
      <c r="G1197">
        <f>IF(E1197="Y",F1197,"")</f>
        <v/>
      </c>
      <c r="H1197" s="87" t="inlineStr">
        <is>
          <t>6015-1_2-KP</t>
        </is>
      </c>
      <c r="I1197" s="87" t="n"/>
      <c r="J1197" s="87" t="n"/>
      <c r="K1197" s="273" t="inlineStr">
        <is>
          <t>Baseplate_Special</t>
        </is>
      </c>
      <c r="L1197" s="273" t="inlineStr">
        <is>
          <t>Baseplate_Special</t>
        </is>
      </c>
      <c r="M1197" s="273" t="inlineStr">
        <is>
          <t>Special</t>
        </is>
      </c>
      <c r="P1197" s="235" t="n"/>
      <c r="R1197" t="inlineStr">
        <is>
          <t>RTF</t>
        </is>
      </c>
      <c r="S1197" s="235" t="inlineStr">
        <is>
          <t>B101515</t>
        </is>
      </c>
      <c r="T1197" s="233" t="n">
        <v>0</v>
      </c>
      <c r="U1197" s="233" t="inlineStr">
        <is>
          <t>RFQ</t>
        </is>
      </c>
      <c r="V1197" s="273" t="inlineStr">
        <is>
          <t>LT029</t>
        </is>
      </c>
    </row>
    <row r="1198">
      <c r="B1198" t="n">
        <v>2299</v>
      </c>
      <c r="C1198">
        <f>IF(K1198 = "BaseplateSteel","Y","N")</f>
        <v/>
      </c>
      <c r="D1198">
        <f>OR(P1198 = "Woods_Sureflex", P1198 = "Falk_T10_Grid")</f>
        <v/>
      </c>
      <c r="E1198">
        <f>IF(AND(C1198="Y", D1198=TRUE),"Y","N")</f>
        <v/>
      </c>
      <c r="F1198" t="inlineStr">
        <is>
          <t>ConTab_BOM_KP_Baseplates_2299</t>
        </is>
      </c>
      <c r="G1198">
        <f>IF(E1198="Y",F1198,"")</f>
        <v/>
      </c>
      <c r="H1198" s="87" t="inlineStr">
        <is>
          <t>6019-7_8-KP</t>
        </is>
      </c>
      <c r="I1198" t="inlineStr">
        <is>
          <t>:5:</t>
        </is>
      </c>
      <c r="J1198" t="inlineStr">
        <is>
          <t>:X5:</t>
        </is>
      </c>
      <c r="K1198" s="273" t="inlineStr">
        <is>
          <t>BaseplateSteel</t>
        </is>
      </c>
      <c r="L1198" s="273" t="inlineStr">
        <is>
          <t>Baseplate_Steel</t>
        </is>
      </c>
      <c r="M1198" s="273" t="inlineStr">
        <is>
          <t>Steel</t>
        </is>
      </c>
      <c r="N1198" t="inlineStr">
        <is>
          <t>324T</t>
        </is>
      </c>
      <c r="O1198" t="inlineStr">
        <is>
          <t>:No Drip Pan:Standard Drip Pan:</t>
        </is>
      </c>
      <c r="P1198" s="235" t="inlineStr">
        <is>
          <t>Woods_Sureflex</t>
        </is>
      </c>
      <c r="Q1198" t="inlineStr">
        <is>
          <t>Woods 10S</t>
        </is>
      </c>
      <c r="R1198" t="inlineStr">
        <is>
          <t>RTF</t>
        </is>
      </c>
      <c r="S1198" s="233" t="inlineStr">
        <is>
          <t>B102764</t>
        </is>
      </c>
      <c r="T1198" s="233" t="n">
        <v>2186</v>
      </c>
      <c r="U1198" s="233" t="inlineStr">
        <is>
          <t>Priced</t>
        </is>
      </c>
      <c r="V1198" s="273" t="inlineStr">
        <is>
          <t>LT028</t>
        </is>
      </c>
      <c r="W1198" t="n">
        <v>240</v>
      </c>
    </row>
    <row r="1199">
      <c r="B1199" t="n">
        <v>2300</v>
      </c>
      <c r="C1199">
        <f>IF(K1199 = "BaseplateSteel","Y","N")</f>
        <v/>
      </c>
      <c r="D1199">
        <f>OR(P1199 = "Woods_Sureflex", P1199 = "Falk_T10_Grid")</f>
        <v/>
      </c>
      <c r="E1199">
        <f>IF(AND(C1199="Y", D1199=TRUE),"Y","N")</f>
        <v/>
      </c>
      <c r="F1199" t="inlineStr">
        <is>
          <t>ConTab_BOM_KP_Baseplates_2300</t>
        </is>
      </c>
      <c r="G1199">
        <f>IF(E1199="Y",F1199,"")</f>
        <v/>
      </c>
      <c r="H1199" s="87" t="inlineStr">
        <is>
          <t>6019-7_8-KP</t>
        </is>
      </c>
      <c r="I1199" t="inlineStr">
        <is>
          <t>:5:</t>
        </is>
      </c>
      <c r="J1199" t="inlineStr">
        <is>
          <t>:X5:</t>
        </is>
      </c>
      <c r="K1199" s="273" t="inlineStr">
        <is>
          <t>BaseplateSteel</t>
        </is>
      </c>
      <c r="L1199" s="273" t="inlineStr">
        <is>
          <t>Baseplate_Steel</t>
        </is>
      </c>
      <c r="M1199" s="273" t="inlineStr">
        <is>
          <t>Steel</t>
        </is>
      </c>
      <c r="N1199" t="inlineStr">
        <is>
          <t>326T</t>
        </is>
      </c>
      <c r="O1199" t="inlineStr">
        <is>
          <t>:No Drip Pan:Standard Drip Pan:</t>
        </is>
      </c>
      <c r="P1199" s="235" t="inlineStr">
        <is>
          <t>Woods_Sureflex</t>
        </is>
      </c>
      <c r="Q1199" t="inlineStr">
        <is>
          <t>Woods 10S</t>
        </is>
      </c>
      <c r="R1199" t="inlineStr">
        <is>
          <t>RTF</t>
        </is>
      </c>
      <c r="S1199" s="233" t="inlineStr">
        <is>
          <t>B102764</t>
        </is>
      </c>
      <c r="T1199" s="233" t="n">
        <v>2186</v>
      </c>
      <c r="U1199" s="233" t="inlineStr">
        <is>
          <t>Priced</t>
        </is>
      </c>
      <c r="V1199" s="273" t="inlineStr">
        <is>
          <t>LT028</t>
        </is>
      </c>
      <c r="W1199" t="n">
        <v>240</v>
      </c>
    </row>
    <row r="1200">
      <c r="B1200" t="n">
        <v>2301</v>
      </c>
      <c r="C1200">
        <f>IF(K1200 = "BaseplateSteel","Y","N")</f>
        <v/>
      </c>
      <c r="D1200">
        <f>OR(P1200 = "Woods_Sureflex", P1200 = "Falk_T10_Grid")</f>
        <v/>
      </c>
      <c r="E1200">
        <f>IF(AND(C1200="Y", D1200=TRUE),"Y","N")</f>
        <v/>
      </c>
      <c r="F1200" t="inlineStr">
        <is>
          <t>ConTab_BOM_KP_Baseplates_2301</t>
        </is>
      </c>
      <c r="G1200">
        <f>IF(E1200="Y",F1200,"")</f>
        <v/>
      </c>
      <c r="H1200" s="87" t="inlineStr">
        <is>
          <t>6019-7_8-KP</t>
        </is>
      </c>
      <c r="I1200" t="inlineStr">
        <is>
          <t>:5:</t>
        </is>
      </c>
      <c r="J1200" t="inlineStr">
        <is>
          <t>:X5:</t>
        </is>
      </c>
      <c r="K1200" s="273" t="inlineStr">
        <is>
          <t>BaseplateSteel</t>
        </is>
      </c>
      <c r="L1200" s="273" t="inlineStr">
        <is>
          <t>Baseplate_Steel</t>
        </is>
      </c>
      <c r="M1200" s="273" t="inlineStr">
        <is>
          <t>Steel</t>
        </is>
      </c>
      <c r="N1200" t="inlineStr">
        <is>
          <t>364T</t>
        </is>
      </c>
      <c r="O1200" t="inlineStr">
        <is>
          <t>:No Drip Pan:Standard Drip Pan:</t>
        </is>
      </c>
      <c r="P1200" s="235" t="inlineStr">
        <is>
          <t>Woods_Sureflex</t>
        </is>
      </c>
      <c r="Q1200" t="inlineStr">
        <is>
          <t>Woods 11S</t>
        </is>
      </c>
      <c r="R1200" t="n">
        <v>96700865</v>
      </c>
      <c r="S1200" s="233" t="inlineStr">
        <is>
          <t>B102765</t>
        </is>
      </c>
      <c r="T1200" s="233" t="n">
        <v>2322</v>
      </c>
      <c r="U1200" s="233" t="inlineStr">
        <is>
          <t>Priced</t>
        </is>
      </c>
      <c r="V1200" s="273" t="inlineStr">
        <is>
          <t>LT028</t>
        </is>
      </c>
      <c r="W1200" t="n">
        <v>270</v>
      </c>
    </row>
    <row r="1201">
      <c r="B1201" t="n">
        <v>2302</v>
      </c>
      <c r="C1201">
        <f>IF(K1201 = "BaseplateSteel","Y","N")</f>
        <v/>
      </c>
      <c r="D1201">
        <f>OR(P1201 = "Woods_Sureflex", P1201 = "Falk_T10_Grid")</f>
        <v/>
      </c>
      <c r="E1201">
        <f>IF(AND(C1201="Y", D1201=TRUE),"Y","N")</f>
        <v/>
      </c>
      <c r="F1201" t="inlineStr">
        <is>
          <t>ConTab_BOM_KP_Baseplates_2302</t>
        </is>
      </c>
      <c r="G1201">
        <f>IF(E1201="Y",F1201,"")</f>
        <v/>
      </c>
      <c r="H1201" s="87" t="inlineStr">
        <is>
          <t>6019-7_8-KP</t>
        </is>
      </c>
      <c r="I1201" t="inlineStr">
        <is>
          <t>:5:</t>
        </is>
      </c>
      <c r="J1201" t="inlineStr">
        <is>
          <t>:X5:</t>
        </is>
      </c>
      <c r="K1201" s="273" t="inlineStr">
        <is>
          <t>BaseplateSteel</t>
        </is>
      </c>
      <c r="L1201" s="273" t="inlineStr">
        <is>
          <t>Baseplate_Steel</t>
        </is>
      </c>
      <c r="M1201" s="273" t="inlineStr">
        <is>
          <t>Steel</t>
        </is>
      </c>
      <c r="N1201" t="inlineStr">
        <is>
          <t>365T</t>
        </is>
      </c>
      <c r="O1201" t="inlineStr">
        <is>
          <t>:No Drip Pan:Standard Drip Pan:</t>
        </is>
      </c>
      <c r="P1201" s="235" t="inlineStr">
        <is>
          <t>Woods_Sureflex</t>
        </is>
      </c>
      <c r="Q1201" t="inlineStr">
        <is>
          <t>Woods 11S</t>
        </is>
      </c>
      <c r="R1201" t="n">
        <v>96700865</v>
      </c>
      <c r="S1201" s="233" t="inlineStr">
        <is>
          <t>B102765</t>
        </is>
      </c>
      <c r="T1201" s="233" t="n">
        <v>2322</v>
      </c>
      <c r="U1201" s="233" t="inlineStr">
        <is>
          <t>Priced</t>
        </is>
      </c>
      <c r="V1201" s="273" t="inlineStr">
        <is>
          <t>LT028</t>
        </is>
      </c>
      <c r="W1201" t="n">
        <v>270</v>
      </c>
    </row>
    <row r="1202">
      <c r="B1202" t="n">
        <v>2303</v>
      </c>
      <c r="C1202">
        <f>IF(K1202 = "BaseplateSteel","Y","N")</f>
        <v/>
      </c>
      <c r="D1202">
        <f>OR(P1202 = "Woods_Sureflex", P1202 = "Falk_T10_Grid")</f>
        <v/>
      </c>
      <c r="E1202">
        <f>IF(AND(C1202="Y", D1202=TRUE),"Y","N")</f>
        <v/>
      </c>
      <c r="F1202" t="inlineStr">
        <is>
          <t>ConTab_BOM_KP_Baseplates_2303</t>
        </is>
      </c>
      <c r="G1202">
        <f>IF(E1202="Y",F1202,"")</f>
        <v/>
      </c>
      <c r="H1202" s="87" t="inlineStr">
        <is>
          <t>6019-7_8-KP</t>
        </is>
      </c>
      <c r="I1202" t="inlineStr">
        <is>
          <t>:5:</t>
        </is>
      </c>
      <c r="J1202" t="inlineStr">
        <is>
          <t>:X5:</t>
        </is>
      </c>
      <c r="K1202" s="273" t="inlineStr">
        <is>
          <t>BaseplateSteel</t>
        </is>
      </c>
      <c r="L1202" s="273" t="inlineStr">
        <is>
          <t>Baseplate_Steel</t>
        </is>
      </c>
      <c r="M1202" s="273" t="inlineStr">
        <is>
          <t>Steel</t>
        </is>
      </c>
      <c r="N1202" t="inlineStr">
        <is>
          <t>324T</t>
        </is>
      </c>
      <c r="O1202" t="inlineStr">
        <is>
          <t>:No Drip Pan:Standard Drip Pan:</t>
        </is>
      </c>
      <c r="P1202" s="235" t="inlineStr">
        <is>
          <t>Falk_T10_Grid</t>
        </is>
      </c>
      <c r="Q1202" t="inlineStr">
        <is>
          <t>Falk 1060T10</t>
        </is>
      </c>
      <c r="R1202" t="inlineStr">
        <is>
          <t>RTF</t>
        </is>
      </c>
      <c r="S1202" s="233" t="inlineStr">
        <is>
          <t>B102766</t>
        </is>
      </c>
      <c r="T1202" s="233" t="n">
        <v>2186</v>
      </c>
      <c r="U1202" s="233" t="inlineStr">
        <is>
          <t>Priced</t>
        </is>
      </c>
      <c r="V1202" s="273" t="inlineStr">
        <is>
          <t>LT028</t>
        </is>
      </c>
      <c r="W1202" t="n">
        <v>240</v>
      </c>
    </row>
    <row r="1203">
      <c r="B1203" t="n">
        <v>2304</v>
      </c>
      <c r="C1203">
        <f>IF(K1203 = "BaseplateSteel","Y","N")</f>
        <v/>
      </c>
      <c r="D1203">
        <f>OR(P1203 = "Woods_Sureflex", P1203 = "Falk_T10_Grid")</f>
        <v/>
      </c>
      <c r="E1203">
        <f>IF(AND(C1203="Y", D1203=TRUE),"Y","N")</f>
        <v/>
      </c>
      <c r="F1203" t="inlineStr">
        <is>
          <t>ConTab_BOM_KP_Baseplates_2304</t>
        </is>
      </c>
      <c r="G1203">
        <f>IF(E1203="Y",F1203,"")</f>
        <v/>
      </c>
      <c r="H1203" s="87" t="inlineStr">
        <is>
          <t>6019-7_8-KP</t>
        </is>
      </c>
      <c r="I1203" t="inlineStr">
        <is>
          <t>:5:</t>
        </is>
      </c>
      <c r="J1203" t="inlineStr">
        <is>
          <t>:X5:</t>
        </is>
      </c>
      <c r="K1203" s="273" t="inlineStr">
        <is>
          <t>BaseplateSteel</t>
        </is>
      </c>
      <c r="L1203" s="273" t="inlineStr">
        <is>
          <t>Baseplate_Steel</t>
        </is>
      </c>
      <c r="M1203" s="273" t="inlineStr">
        <is>
          <t>Steel</t>
        </is>
      </c>
      <c r="N1203" t="inlineStr">
        <is>
          <t>326T</t>
        </is>
      </c>
      <c r="O1203" t="inlineStr">
        <is>
          <t>:No Drip Pan:Standard Drip Pan:</t>
        </is>
      </c>
      <c r="P1203" s="235" t="inlineStr">
        <is>
          <t>Falk_T10_Grid</t>
        </is>
      </c>
      <c r="Q1203" t="inlineStr">
        <is>
          <t>Falk 1060T10</t>
        </is>
      </c>
      <c r="R1203" t="inlineStr">
        <is>
          <t>RTF</t>
        </is>
      </c>
      <c r="S1203" s="233" t="inlineStr">
        <is>
          <t>B102766</t>
        </is>
      </c>
      <c r="T1203" s="233" t="n">
        <v>2186</v>
      </c>
      <c r="U1203" s="233" t="inlineStr">
        <is>
          <t>Priced</t>
        </is>
      </c>
      <c r="V1203" s="273" t="inlineStr">
        <is>
          <t>LT028</t>
        </is>
      </c>
      <c r="W1203" t="n">
        <v>240</v>
      </c>
    </row>
    <row r="1204">
      <c r="B1204" t="n">
        <v>2305</v>
      </c>
      <c r="C1204">
        <f>IF(K1204 = "BaseplateSteel","Y","N")</f>
        <v/>
      </c>
      <c r="D1204">
        <f>OR(P1204 = "Woods_Sureflex", P1204 = "Falk_T10_Grid")</f>
        <v/>
      </c>
      <c r="E1204">
        <f>IF(AND(C1204="Y", D1204=TRUE),"Y","N")</f>
        <v/>
      </c>
      <c r="F1204" t="inlineStr">
        <is>
          <t>ConTab_BOM_KP_Baseplates_2305</t>
        </is>
      </c>
      <c r="G1204">
        <f>IF(E1204="Y",F1204,"")</f>
        <v/>
      </c>
      <c r="H1204" s="87" t="inlineStr">
        <is>
          <t>6019-7_8-KP</t>
        </is>
      </c>
      <c r="I1204" t="inlineStr">
        <is>
          <t>:5:</t>
        </is>
      </c>
      <c r="J1204" t="inlineStr">
        <is>
          <t>:X5:</t>
        </is>
      </c>
      <c r="K1204" s="273" t="inlineStr">
        <is>
          <t>BaseplateSteel</t>
        </is>
      </c>
      <c r="L1204" s="273" t="inlineStr">
        <is>
          <t>Baseplate_Steel</t>
        </is>
      </c>
      <c r="M1204" s="273" t="inlineStr">
        <is>
          <t>Steel</t>
        </is>
      </c>
      <c r="N1204" t="inlineStr">
        <is>
          <t>364T</t>
        </is>
      </c>
      <c r="O1204" t="inlineStr">
        <is>
          <t>:No Drip Pan:Standard Drip Pan:</t>
        </is>
      </c>
      <c r="P1204" s="235" t="inlineStr">
        <is>
          <t>Falk_T10_Grid</t>
        </is>
      </c>
      <c r="Q1204" t="inlineStr">
        <is>
          <t>Falk 1070T10</t>
        </is>
      </c>
      <c r="R1204" t="inlineStr">
        <is>
          <t>RTF</t>
        </is>
      </c>
      <c r="S1204" s="233" t="inlineStr">
        <is>
          <t>B102767</t>
        </is>
      </c>
      <c r="T1204" s="233" t="n">
        <v>2322</v>
      </c>
      <c r="U1204" s="233" t="inlineStr">
        <is>
          <t>Priced</t>
        </is>
      </c>
      <c r="V1204" s="273" t="inlineStr">
        <is>
          <t>LT028</t>
        </is>
      </c>
      <c r="W1204" t="n">
        <v>270</v>
      </c>
    </row>
    <row r="1205">
      <c r="B1205" t="n">
        <v>2306</v>
      </c>
      <c r="C1205">
        <f>IF(K1205 = "BaseplateSteel","Y","N")</f>
        <v/>
      </c>
      <c r="D1205">
        <f>OR(P1205 = "Woods_Sureflex", P1205 = "Falk_T10_Grid")</f>
        <v/>
      </c>
      <c r="E1205">
        <f>IF(AND(C1205="Y", D1205=TRUE),"Y","N")</f>
        <v/>
      </c>
      <c r="F1205" t="inlineStr">
        <is>
          <t>ConTab_BOM_KP_Baseplates_2306</t>
        </is>
      </c>
      <c r="G1205">
        <f>IF(E1205="Y",F1205,"")</f>
        <v/>
      </c>
      <c r="H1205" s="87" t="inlineStr">
        <is>
          <t>6019-7_8-KP</t>
        </is>
      </c>
      <c r="I1205" t="inlineStr">
        <is>
          <t>:5:</t>
        </is>
      </c>
      <c r="J1205" t="inlineStr">
        <is>
          <t>:X5:</t>
        </is>
      </c>
      <c r="K1205" s="273" t="inlineStr">
        <is>
          <t>BaseplateSteel</t>
        </is>
      </c>
      <c r="L1205" s="273" t="inlineStr">
        <is>
          <t>Baseplate_Steel</t>
        </is>
      </c>
      <c r="M1205" s="273" t="inlineStr">
        <is>
          <t>Steel</t>
        </is>
      </c>
      <c r="N1205" t="inlineStr">
        <is>
          <t>365T</t>
        </is>
      </c>
      <c r="O1205" t="inlineStr">
        <is>
          <t>:No Drip Pan:Standard Drip Pan:</t>
        </is>
      </c>
      <c r="P1205" s="235" t="inlineStr">
        <is>
          <t>Falk_T10_Grid</t>
        </is>
      </c>
      <c r="Q1205" t="inlineStr">
        <is>
          <t>Falk 1070T10</t>
        </is>
      </c>
      <c r="R1205" t="inlineStr">
        <is>
          <t>RTF</t>
        </is>
      </c>
      <c r="S1205" s="233" t="inlineStr">
        <is>
          <t>B102767</t>
        </is>
      </c>
      <c r="T1205" s="233" t="n">
        <v>2322</v>
      </c>
      <c r="U1205" s="233" t="inlineStr">
        <is>
          <t>Priced</t>
        </is>
      </c>
      <c r="V1205" s="273" t="inlineStr">
        <is>
          <t>LT028</t>
        </is>
      </c>
      <c r="W1205" t="n">
        <v>270</v>
      </c>
    </row>
    <row r="1206">
      <c r="B1206" t="n">
        <v>2307</v>
      </c>
      <c r="C1206">
        <f>IF(K1206 = "BaseplateSteel","Y","N")</f>
        <v/>
      </c>
      <c r="D1206">
        <f>OR(P1206 = "Woods_Sureflex", P1206 = "Falk_T10_Grid")</f>
        <v/>
      </c>
      <c r="E1206">
        <f>IF(AND(C1206="Y", D1206=TRUE),"Y","N")</f>
        <v/>
      </c>
      <c r="F1206" t="inlineStr">
        <is>
          <t>ConTab_BOM_KP_Baseplates_2307</t>
        </is>
      </c>
      <c r="G1206">
        <f>IF(E1206="Y",F1206,"")</f>
        <v/>
      </c>
      <c r="H1206" s="87" t="inlineStr">
        <is>
          <t>6019-7_8-KP</t>
        </is>
      </c>
      <c r="I1206" t="inlineStr">
        <is>
          <t>:5:</t>
        </is>
      </c>
      <c r="J1206" t="inlineStr">
        <is>
          <t>:X5:</t>
        </is>
      </c>
      <c r="K1206" s="273" t="inlineStr">
        <is>
          <t>BaseplateSteel</t>
        </is>
      </c>
      <c r="L1206" s="273" t="inlineStr">
        <is>
          <t>Baseplate_Steel</t>
        </is>
      </c>
      <c r="M1206" s="273" t="inlineStr">
        <is>
          <t>Steel</t>
        </is>
      </c>
      <c r="N1206" t="inlineStr">
        <is>
          <t>404T</t>
        </is>
      </c>
      <c r="O1206" t="inlineStr">
        <is>
          <t>:No Drip Pan:Standard Drip Pan:</t>
        </is>
      </c>
      <c r="P1206" s="235" t="inlineStr">
        <is>
          <t>Falk_T10_Grid</t>
        </is>
      </c>
      <c r="Q1206" t="inlineStr">
        <is>
          <t>Falk 1080T10</t>
        </is>
      </c>
      <c r="R1206" t="n">
        <v>96700868</v>
      </c>
      <c r="S1206" s="233" t="inlineStr">
        <is>
          <t>B102768</t>
        </is>
      </c>
      <c r="T1206" s="233" t="n">
        <v>2800</v>
      </c>
      <c r="U1206" s="233" t="inlineStr">
        <is>
          <t>Priced</t>
        </is>
      </c>
      <c r="V1206" s="273" t="inlineStr">
        <is>
          <t>LT028</t>
        </is>
      </c>
      <c r="W1206" t="n">
        <v>350</v>
      </c>
    </row>
    <row r="1207">
      <c r="B1207" t="n">
        <v>2308</v>
      </c>
      <c r="C1207">
        <f>IF(K1207 = "BaseplateSteel","Y","N")</f>
        <v/>
      </c>
      <c r="D1207">
        <f>OR(P1207 = "Woods_Sureflex", P1207 = "Falk_T10_Grid")</f>
        <v/>
      </c>
      <c r="E1207">
        <f>IF(AND(C1207="Y", D1207=TRUE),"Y","N")</f>
        <v/>
      </c>
      <c r="F1207" t="inlineStr">
        <is>
          <t>ConTab_BOM_KP_Baseplates_2308</t>
        </is>
      </c>
      <c r="G1207">
        <f>IF(E1207="Y",F1207,"")</f>
        <v/>
      </c>
      <c r="H1207" s="87" t="inlineStr">
        <is>
          <t>6019-7_8-KP</t>
        </is>
      </c>
      <c r="I1207" t="inlineStr">
        <is>
          <t>:5:</t>
        </is>
      </c>
      <c r="J1207" t="inlineStr">
        <is>
          <t>:X5:</t>
        </is>
      </c>
      <c r="K1207" s="273" t="inlineStr">
        <is>
          <t>BaseplateSteel</t>
        </is>
      </c>
      <c r="L1207" s="273" t="inlineStr">
        <is>
          <t>Baseplate_Steel</t>
        </is>
      </c>
      <c r="M1207" s="273" t="inlineStr">
        <is>
          <t>Steel</t>
        </is>
      </c>
      <c r="N1207" t="inlineStr">
        <is>
          <t>405T</t>
        </is>
      </c>
      <c r="O1207" t="inlineStr">
        <is>
          <t>:No Drip Pan:Standard Drip Pan:</t>
        </is>
      </c>
      <c r="P1207" s="235" t="inlineStr">
        <is>
          <t>Falk_T10_Grid</t>
        </is>
      </c>
      <c r="Q1207" t="inlineStr">
        <is>
          <t>Falk 1080T10</t>
        </is>
      </c>
      <c r="R1207" t="n">
        <v>96700868</v>
      </c>
      <c r="S1207" s="233" t="inlineStr">
        <is>
          <t>B102768</t>
        </is>
      </c>
      <c r="T1207" s="233" t="n">
        <v>2800</v>
      </c>
      <c r="U1207" s="233" t="inlineStr">
        <is>
          <t>Priced</t>
        </is>
      </c>
      <c r="V1207" s="273" t="inlineStr">
        <is>
          <t>LT028</t>
        </is>
      </c>
      <c r="W1207" t="n">
        <v>350</v>
      </c>
    </row>
    <row r="1208">
      <c r="B1208" t="n">
        <v>2309</v>
      </c>
      <c r="C1208">
        <f>IF(K1208 = "BaseplateSteel","Y","N")</f>
        <v/>
      </c>
      <c r="D1208">
        <f>OR(P1208 = "Woods_Sureflex", P1208 = "Falk_T10_Grid")</f>
        <v/>
      </c>
      <c r="E1208">
        <f>IF(AND(C1208="Y", D1208=TRUE),"Y","N")</f>
        <v/>
      </c>
      <c r="F1208" t="inlineStr">
        <is>
          <t>ConTab_BOM_KP_Baseplates_2309</t>
        </is>
      </c>
      <c r="G1208">
        <f>IF(E1208="Y",F1208,"")</f>
        <v/>
      </c>
      <c r="H1208" s="87" t="inlineStr">
        <is>
          <t>6019-7_8-KP</t>
        </is>
      </c>
      <c r="I1208" t="inlineStr">
        <is>
          <t>:5:</t>
        </is>
      </c>
      <c r="J1208" t="inlineStr">
        <is>
          <t>:X5:</t>
        </is>
      </c>
      <c r="K1208" s="273" t="inlineStr">
        <is>
          <t>BaseplateSteel</t>
        </is>
      </c>
      <c r="L1208" s="273" t="inlineStr">
        <is>
          <t>Baseplate_Steel</t>
        </is>
      </c>
      <c r="M1208" s="273" t="inlineStr">
        <is>
          <t>Steel</t>
        </is>
      </c>
      <c r="N1208" t="inlineStr">
        <is>
          <t>404TS</t>
        </is>
      </c>
      <c r="O1208" t="inlineStr">
        <is>
          <t>:No Drip Pan:Standard Drip Pan:</t>
        </is>
      </c>
      <c r="P1208" s="235" t="inlineStr">
        <is>
          <t>Falk_T10_Grid</t>
        </is>
      </c>
      <c r="Q1208" t="inlineStr">
        <is>
          <t>Falk 1060T10</t>
        </is>
      </c>
      <c r="R1208" t="n">
        <v>96700869</v>
      </c>
      <c r="S1208" s="233" t="inlineStr">
        <is>
          <t>B102769</t>
        </is>
      </c>
      <c r="T1208" s="233" t="n">
        <v>2663</v>
      </c>
      <c r="U1208" s="233" t="inlineStr">
        <is>
          <t>Priced</t>
        </is>
      </c>
      <c r="V1208" s="273" t="inlineStr">
        <is>
          <t>LT028</t>
        </is>
      </c>
      <c r="W1208" t="n">
        <v>350</v>
      </c>
    </row>
    <row r="1209">
      <c r="B1209" t="n">
        <v>2310</v>
      </c>
      <c r="C1209">
        <f>IF(K1209 = "BaseplateSteel","Y","N")</f>
        <v/>
      </c>
      <c r="D1209">
        <f>OR(P1209 = "Woods_Sureflex", P1209 = "Falk_T10_Grid")</f>
        <v/>
      </c>
      <c r="E1209">
        <f>IF(AND(C1209="Y", D1209=TRUE),"Y","N")</f>
        <v/>
      </c>
      <c r="F1209" t="inlineStr">
        <is>
          <t>ConTab_BOM_KP_Baseplates_2310</t>
        </is>
      </c>
      <c r="G1209">
        <f>IF(E1209="Y",F1209,"")</f>
        <v/>
      </c>
      <c r="H1209" s="87" t="inlineStr">
        <is>
          <t>6019-7_8-KP</t>
        </is>
      </c>
      <c r="I1209" t="inlineStr">
        <is>
          <t>:5:</t>
        </is>
      </c>
      <c r="J1209" t="inlineStr">
        <is>
          <t>:X5:</t>
        </is>
      </c>
      <c r="K1209" s="273" t="inlineStr">
        <is>
          <t>BaseplateSteel</t>
        </is>
      </c>
      <c r="L1209" s="273" t="inlineStr">
        <is>
          <t>Baseplate_Steel</t>
        </is>
      </c>
      <c r="M1209" s="273" t="inlineStr">
        <is>
          <t>Steel</t>
        </is>
      </c>
      <c r="N1209" t="inlineStr">
        <is>
          <t>405TS</t>
        </is>
      </c>
      <c r="O1209" t="inlineStr">
        <is>
          <t>:No Drip Pan:Standard Drip Pan:</t>
        </is>
      </c>
      <c r="P1209" s="235" t="inlineStr">
        <is>
          <t>Falk_T10_Grid</t>
        </is>
      </c>
      <c r="Q1209" t="inlineStr">
        <is>
          <t>Falk 1060T10</t>
        </is>
      </c>
      <c r="R1209" t="n">
        <v>96700869</v>
      </c>
      <c r="S1209" s="233" t="inlineStr">
        <is>
          <t>B102769</t>
        </is>
      </c>
      <c r="T1209" s="233" t="n">
        <v>2663</v>
      </c>
      <c r="U1209" s="233" t="inlineStr">
        <is>
          <t>Priced</t>
        </is>
      </c>
      <c r="V1209" s="273" t="inlineStr">
        <is>
          <t>LT028</t>
        </is>
      </c>
      <c r="W1209" t="n">
        <v>350</v>
      </c>
    </row>
    <row r="1210">
      <c r="B1210" t="n">
        <v>2311</v>
      </c>
      <c r="C1210">
        <f>IF(K1210 = "BaseplateSteel","Y","N")</f>
        <v/>
      </c>
      <c r="D1210">
        <f>OR(P1210 = "Woods_Sureflex", P1210 = "Falk_T10_Grid")</f>
        <v/>
      </c>
      <c r="E1210">
        <f>IF(AND(C1210="Y", D1210=TRUE),"Y","N")</f>
        <v/>
      </c>
      <c r="F1210" t="inlineStr">
        <is>
          <t>ConTab_BOM_KP_Baseplates_2311</t>
        </is>
      </c>
      <c r="G1210">
        <f>IF(E1210="Y",F1210,"")</f>
        <v/>
      </c>
      <c r="H1210" s="87" t="inlineStr">
        <is>
          <t>6019-7_8-KP</t>
        </is>
      </c>
      <c r="I1210" t="inlineStr">
        <is>
          <t>:5:</t>
        </is>
      </c>
      <c r="J1210" t="inlineStr">
        <is>
          <t>:X5:</t>
        </is>
      </c>
      <c r="K1210" s="273" t="inlineStr">
        <is>
          <t>BaseplateSteel</t>
        </is>
      </c>
      <c r="L1210" s="273" t="inlineStr">
        <is>
          <t>Baseplate_Steel</t>
        </is>
      </c>
      <c r="M1210" s="273" t="inlineStr">
        <is>
          <t>Steel</t>
        </is>
      </c>
      <c r="N1210" t="inlineStr">
        <is>
          <t>444T</t>
        </is>
      </c>
      <c r="O1210" t="inlineStr">
        <is>
          <t>:No Drip Pan:Standard Drip Pan:</t>
        </is>
      </c>
      <c r="P1210" s="235" t="inlineStr">
        <is>
          <t>Falk_T10_Grid</t>
        </is>
      </c>
      <c r="Q1210" t="inlineStr">
        <is>
          <t>Falk 1090T10</t>
        </is>
      </c>
      <c r="R1210" t="n">
        <v>96700870</v>
      </c>
      <c r="S1210" s="233" t="inlineStr">
        <is>
          <t>B102770</t>
        </is>
      </c>
      <c r="T1210" s="233" t="n">
        <v>4163</v>
      </c>
      <c r="U1210" s="233" t="inlineStr">
        <is>
          <t>Priced</t>
        </is>
      </c>
      <c r="V1210" s="273" t="inlineStr">
        <is>
          <t>LT028</t>
        </is>
      </c>
      <c r="W1210" t="n">
        <v>420</v>
      </c>
    </row>
    <row r="1211">
      <c r="B1211" t="n">
        <v>2312</v>
      </c>
      <c r="C1211">
        <f>IF(K1211 = "BaseplateSteel","Y","N")</f>
        <v/>
      </c>
      <c r="D1211">
        <f>OR(P1211 = "Woods_Sureflex", P1211 = "Falk_T10_Grid")</f>
        <v/>
      </c>
      <c r="E1211">
        <f>IF(AND(C1211="Y", D1211=TRUE),"Y","N")</f>
        <v/>
      </c>
      <c r="F1211" t="inlineStr">
        <is>
          <t>ConTab_BOM_KP_Baseplates_2312</t>
        </is>
      </c>
      <c r="G1211">
        <f>IF(E1211="Y",F1211,"")</f>
        <v/>
      </c>
      <c r="H1211" s="87" t="inlineStr">
        <is>
          <t>6019-7_8-KP</t>
        </is>
      </c>
      <c r="I1211" t="inlineStr">
        <is>
          <t>:5:</t>
        </is>
      </c>
      <c r="J1211" t="inlineStr">
        <is>
          <t>:X5:</t>
        </is>
      </c>
      <c r="K1211" s="273" t="inlineStr">
        <is>
          <t>BaseplateSteel</t>
        </is>
      </c>
      <c r="L1211" s="273" t="inlineStr">
        <is>
          <t>Baseplate_Steel</t>
        </is>
      </c>
      <c r="M1211" s="273" t="inlineStr">
        <is>
          <t>Steel</t>
        </is>
      </c>
      <c r="N1211" t="inlineStr">
        <is>
          <t>445T</t>
        </is>
      </c>
      <c r="O1211" t="inlineStr">
        <is>
          <t>:No Drip Pan:Standard Drip Pan:</t>
        </is>
      </c>
      <c r="P1211" s="235" t="inlineStr">
        <is>
          <t>Falk_T10_Grid</t>
        </is>
      </c>
      <c r="Q1211" t="inlineStr">
        <is>
          <t>Falk 1090T10</t>
        </is>
      </c>
      <c r="R1211" t="n">
        <v>96700870</v>
      </c>
      <c r="S1211" s="233" t="inlineStr">
        <is>
          <t>B102771</t>
        </is>
      </c>
      <c r="T1211" s="233" t="n">
        <v>4163</v>
      </c>
      <c r="U1211" s="233" t="inlineStr">
        <is>
          <t>Priced</t>
        </is>
      </c>
      <c r="V1211" s="273" t="inlineStr">
        <is>
          <t>LT028</t>
        </is>
      </c>
      <c r="W1211" t="n">
        <v>420</v>
      </c>
    </row>
    <row r="1212">
      <c r="B1212" t="n">
        <v>2313</v>
      </c>
      <c r="C1212">
        <f>IF(K1212 = "BaseplateSteel","Y","N")</f>
        <v/>
      </c>
      <c r="D1212">
        <f>OR(P1212 = "Woods_Sureflex", P1212 = "Falk_T10_Grid")</f>
        <v/>
      </c>
      <c r="E1212">
        <f>IF(AND(C1212="Y", D1212=TRUE),"Y","N")</f>
        <v/>
      </c>
      <c r="F1212" t="inlineStr">
        <is>
          <t>ConTab_BOM_KP_Baseplates_2313</t>
        </is>
      </c>
      <c r="G1212">
        <f>IF(E1212="Y",F1212,"")</f>
        <v/>
      </c>
      <c r="H1212" s="87" t="inlineStr">
        <is>
          <t>6019-7_8-KP</t>
        </is>
      </c>
      <c r="I1212" t="inlineStr">
        <is>
          <t>:5:</t>
        </is>
      </c>
      <c r="J1212" t="inlineStr">
        <is>
          <t>:X5:</t>
        </is>
      </c>
      <c r="K1212" s="273" t="inlineStr">
        <is>
          <t>BaseplateSteel</t>
        </is>
      </c>
      <c r="L1212" s="273" t="inlineStr">
        <is>
          <t>Baseplate_Steel</t>
        </is>
      </c>
      <c r="M1212" s="273" t="inlineStr">
        <is>
          <t>Steel</t>
        </is>
      </c>
      <c r="N1212" t="inlineStr">
        <is>
          <t>444TS</t>
        </is>
      </c>
      <c r="O1212" t="inlineStr">
        <is>
          <t>:No Drip Pan:Standard Drip Pan:</t>
        </is>
      </c>
      <c r="P1212" s="235" t="inlineStr">
        <is>
          <t>Falk_T10_Grid</t>
        </is>
      </c>
      <c r="Q1212" t="inlineStr">
        <is>
          <t>Falk 1070T10</t>
        </is>
      </c>
      <c r="R1212" t="n">
        <v>96700871</v>
      </c>
      <c r="S1212" s="233" t="inlineStr">
        <is>
          <t>B102772</t>
        </is>
      </c>
      <c r="T1212" s="233" t="n">
        <v>4163</v>
      </c>
      <c r="U1212" s="233" t="inlineStr">
        <is>
          <t>Priced</t>
        </is>
      </c>
      <c r="V1212" s="273" t="inlineStr">
        <is>
          <t>LT028</t>
        </is>
      </c>
      <c r="W1212" t="n">
        <v>420</v>
      </c>
    </row>
    <row r="1213">
      <c r="B1213" t="n">
        <v>2314</v>
      </c>
      <c r="C1213">
        <f>IF(K1213 = "BaseplateSteel","Y","N")</f>
        <v/>
      </c>
      <c r="D1213">
        <f>OR(P1213 = "Woods_Sureflex", P1213 = "Falk_T10_Grid")</f>
        <v/>
      </c>
      <c r="E1213">
        <f>IF(AND(C1213="Y", D1213=TRUE),"Y","N")</f>
        <v/>
      </c>
      <c r="F1213" t="inlineStr">
        <is>
          <t>ConTab_BOM_KP_Baseplates_2314</t>
        </is>
      </c>
      <c r="G1213">
        <f>IF(E1213="Y",F1213,"")</f>
        <v/>
      </c>
      <c r="H1213" s="87" t="inlineStr">
        <is>
          <t>6019-7_8-KP</t>
        </is>
      </c>
      <c r="I1213" t="inlineStr">
        <is>
          <t>:5:</t>
        </is>
      </c>
      <c r="J1213" t="inlineStr">
        <is>
          <t>:X5:</t>
        </is>
      </c>
      <c r="K1213" s="273" t="inlineStr">
        <is>
          <t>BaseplateSteel</t>
        </is>
      </c>
      <c r="L1213" s="273" t="inlineStr">
        <is>
          <t>Baseplate_Steel</t>
        </is>
      </c>
      <c r="M1213" s="273" t="inlineStr">
        <is>
          <t>Steel</t>
        </is>
      </c>
      <c r="N1213" t="inlineStr">
        <is>
          <t>445TS</t>
        </is>
      </c>
      <c r="O1213" t="inlineStr">
        <is>
          <t>:No Drip Pan:Standard Drip Pan:</t>
        </is>
      </c>
      <c r="P1213" s="235" t="inlineStr">
        <is>
          <t>Falk_T10_Grid</t>
        </is>
      </c>
      <c r="Q1213" t="inlineStr">
        <is>
          <t>Falk 1070T10</t>
        </is>
      </c>
      <c r="R1213" t="n">
        <v>96700871</v>
      </c>
      <c r="S1213" s="233" t="inlineStr">
        <is>
          <t>B102773</t>
        </is>
      </c>
      <c r="T1213" s="233" t="n">
        <v>4163</v>
      </c>
      <c r="U1213" s="233" t="inlineStr">
        <is>
          <t>Priced</t>
        </is>
      </c>
      <c r="V1213" s="273" t="inlineStr">
        <is>
          <t>LT028</t>
        </is>
      </c>
      <c r="W1213" t="n">
        <v>420</v>
      </c>
    </row>
    <row r="1214">
      <c r="B1214" t="n">
        <v>2327</v>
      </c>
      <c r="C1214">
        <f>IF(K1214 = "BaseplateSteel","Y","N")</f>
        <v/>
      </c>
      <c r="D1214">
        <f>OR(P1214 = "Woods_Sureflex", P1214 = "Falk_T10_Grid")</f>
        <v/>
      </c>
      <c r="E1214">
        <f>IF(AND(C1214="Y", D1214=TRUE),"Y","N")</f>
        <v/>
      </c>
      <c r="F1214" t="inlineStr">
        <is>
          <t>ConTab_BOM_KP_Baseplates_2327</t>
        </is>
      </c>
      <c r="G1214">
        <f>IF(E1214="Y",F1214,"")</f>
        <v/>
      </c>
      <c r="H1214" s="87" t="inlineStr">
        <is>
          <t>6019-7_8-KP</t>
        </is>
      </c>
      <c r="I1214" t="inlineStr">
        <is>
          <t>:5:</t>
        </is>
      </c>
      <c r="J1214" t="inlineStr">
        <is>
          <t>:X5:</t>
        </is>
      </c>
      <c r="K1214" s="273" t="inlineStr">
        <is>
          <t>BaseplateSteel</t>
        </is>
      </c>
      <c r="L1214" s="273" t="inlineStr">
        <is>
          <t>Baseplate_Steel</t>
        </is>
      </c>
      <c r="M1214" s="273" t="inlineStr">
        <is>
          <t>Steel</t>
        </is>
      </c>
      <c r="N1214" t="inlineStr">
        <is>
          <t>324T</t>
        </is>
      </c>
      <c r="O1214" t="inlineStr">
        <is>
          <t>:No Drip Pan:Standard Drip Pan:</t>
        </is>
      </c>
      <c r="P1214" s="235" t="inlineStr">
        <is>
          <t>Woods_Spacer</t>
        </is>
      </c>
      <c r="Q1214" t="inlineStr">
        <is>
          <t>Woods 10SC</t>
        </is>
      </c>
      <c r="R1214" t="n">
        <v>96700872</v>
      </c>
      <c r="S1214" s="233" t="inlineStr">
        <is>
          <t>B102782</t>
        </is>
      </c>
      <c r="T1214" s="233" t="n">
        <v>2730</v>
      </c>
      <c r="U1214" s="233" t="inlineStr">
        <is>
          <t>Priced</t>
        </is>
      </c>
      <c r="V1214" s="273" t="inlineStr">
        <is>
          <t>LT028</t>
        </is>
      </c>
      <c r="W1214" t="n">
        <v>240</v>
      </c>
    </row>
    <row r="1215">
      <c r="B1215" t="n">
        <v>2328</v>
      </c>
      <c r="C1215">
        <f>IF(K1215 = "BaseplateSteel","Y","N")</f>
        <v/>
      </c>
      <c r="D1215">
        <f>OR(P1215 = "Woods_Sureflex", P1215 = "Falk_T10_Grid")</f>
        <v/>
      </c>
      <c r="E1215">
        <f>IF(AND(C1215="Y", D1215=TRUE),"Y","N")</f>
        <v/>
      </c>
      <c r="F1215" t="inlineStr">
        <is>
          <t>ConTab_BOM_KP_Baseplates_2328</t>
        </is>
      </c>
      <c r="G1215">
        <f>IF(E1215="Y",F1215,"")</f>
        <v/>
      </c>
      <c r="H1215" s="87" t="inlineStr">
        <is>
          <t>6019-7_8-KP</t>
        </is>
      </c>
      <c r="I1215" t="inlineStr">
        <is>
          <t>:5:</t>
        </is>
      </c>
      <c r="J1215" t="inlineStr">
        <is>
          <t>:X5:</t>
        </is>
      </c>
      <c r="K1215" s="273" t="inlineStr">
        <is>
          <t>BaseplateSteel</t>
        </is>
      </c>
      <c r="L1215" s="273" t="inlineStr">
        <is>
          <t>Baseplate_Steel</t>
        </is>
      </c>
      <c r="M1215" s="273" t="inlineStr">
        <is>
          <t>Steel</t>
        </is>
      </c>
      <c r="N1215" t="inlineStr">
        <is>
          <t>326T</t>
        </is>
      </c>
      <c r="O1215" t="inlineStr">
        <is>
          <t>:No Drip Pan:Standard Drip Pan:</t>
        </is>
      </c>
      <c r="P1215" s="235" t="inlineStr">
        <is>
          <t>Woods_Spacer</t>
        </is>
      </c>
      <c r="Q1215" t="inlineStr">
        <is>
          <t>Woods 10SC</t>
        </is>
      </c>
      <c r="R1215" t="n">
        <v>96700872</v>
      </c>
      <c r="S1215" s="233" t="inlineStr">
        <is>
          <t>B102782</t>
        </is>
      </c>
      <c r="T1215" s="233" t="n">
        <v>2730</v>
      </c>
      <c r="U1215" s="233" t="inlineStr">
        <is>
          <t>Priced</t>
        </is>
      </c>
      <c r="V1215" s="273" t="inlineStr">
        <is>
          <t>LT028</t>
        </is>
      </c>
      <c r="W1215" t="n">
        <v>240</v>
      </c>
    </row>
    <row r="1216">
      <c r="B1216" t="n">
        <v>2329</v>
      </c>
      <c r="C1216">
        <f>IF(K1216 = "BaseplateSteel","Y","N")</f>
        <v/>
      </c>
      <c r="D1216">
        <f>OR(P1216 = "Woods_Sureflex", P1216 = "Falk_T10_Grid")</f>
        <v/>
      </c>
      <c r="E1216">
        <f>IF(AND(C1216="Y", D1216=TRUE),"Y","N")</f>
        <v/>
      </c>
      <c r="F1216" t="inlineStr">
        <is>
          <t>ConTab_BOM_KP_Baseplates_2329</t>
        </is>
      </c>
      <c r="G1216">
        <f>IF(E1216="Y",F1216,"")</f>
        <v/>
      </c>
      <c r="H1216" s="87" t="inlineStr">
        <is>
          <t>6019-7_8-KP</t>
        </is>
      </c>
      <c r="I1216" t="inlineStr">
        <is>
          <t>:5:</t>
        </is>
      </c>
      <c r="J1216" t="inlineStr">
        <is>
          <t>:X5:</t>
        </is>
      </c>
      <c r="K1216" s="273" t="inlineStr">
        <is>
          <t>BaseplateSteel</t>
        </is>
      </c>
      <c r="L1216" s="273" t="inlineStr">
        <is>
          <t>Baseplate_Steel</t>
        </is>
      </c>
      <c r="M1216" s="273" t="inlineStr">
        <is>
          <t>Steel</t>
        </is>
      </c>
      <c r="N1216" t="inlineStr">
        <is>
          <t>364T</t>
        </is>
      </c>
      <c r="O1216" t="inlineStr">
        <is>
          <t>:No Drip Pan:Standard Drip Pan:</t>
        </is>
      </c>
      <c r="P1216" s="235" t="inlineStr">
        <is>
          <t>Woods_Spacer</t>
        </is>
      </c>
      <c r="Q1216" t="inlineStr">
        <is>
          <t>Woods 11SC</t>
        </is>
      </c>
      <c r="R1216" t="n">
        <v>96700873</v>
      </c>
      <c r="S1216" s="233" t="inlineStr">
        <is>
          <t>B102783</t>
        </is>
      </c>
      <c r="T1216" s="233" t="n">
        <v>2867</v>
      </c>
      <c r="U1216" s="233" t="inlineStr">
        <is>
          <t>Priced</t>
        </is>
      </c>
      <c r="V1216" s="273" t="inlineStr">
        <is>
          <t>LT028</t>
        </is>
      </c>
      <c r="W1216" t="n">
        <v>270</v>
      </c>
    </row>
    <row r="1217">
      <c r="B1217" t="n">
        <v>2330</v>
      </c>
      <c r="C1217">
        <f>IF(K1217 = "BaseplateSteel","Y","N")</f>
        <v/>
      </c>
      <c r="D1217">
        <f>OR(P1217 = "Woods_Sureflex", P1217 = "Falk_T10_Grid")</f>
        <v/>
      </c>
      <c r="E1217">
        <f>IF(AND(C1217="Y", D1217=TRUE),"Y","N")</f>
        <v/>
      </c>
      <c r="F1217" t="inlineStr">
        <is>
          <t>ConTab_BOM_KP_Baseplates_2330</t>
        </is>
      </c>
      <c r="G1217">
        <f>IF(E1217="Y",F1217,"")</f>
        <v/>
      </c>
      <c r="H1217" s="87" t="inlineStr">
        <is>
          <t>6019-7_8-KP</t>
        </is>
      </c>
      <c r="I1217" t="inlineStr">
        <is>
          <t>:5:</t>
        </is>
      </c>
      <c r="J1217" t="inlineStr">
        <is>
          <t>:X5:</t>
        </is>
      </c>
      <c r="K1217" s="273" t="inlineStr">
        <is>
          <t>BaseplateSteel</t>
        </is>
      </c>
      <c r="L1217" s="273" t="inlineStr">
        <is>
          <t>Baseplate_Steel</t>
        </is>
      </c>
      <c r="M1217" s="273" t="inlineStr">
        <is>
          <t>Steel</t>
        </is>
      </c>
      <c r="N1217" t="inlineStr">
        <is>
          <t>365T</t>
        </is>
      </c>
      <c r="O1217" t="inlineStr">
        <is>
          <t>:No Drip Pan:Standard Drip Pan:</t>
        </is>
      </c>
      <c r="P1217" s="235" t="inlineStr">
        <is>
          <t>Woods_Spacer</t>
        </is>
      </c>
      <c r="Q1217" t="inlineStr">
        <is>
          <t>Woods 11SC</t>
        </is>
      </c>
      <c r="R1217" t="n">
        <v>96700873</v>
      </c>
      <c r="S1217" s="233" t="inlineStr">
        <is>
          <t>B102783</t>
        </is>
      </c>
      <c r="T1217" s="233" t="n">
        <v>2867</v>
      </c>
      <c r="U1217" s="233" t="inlineStr">
        <is>
          <t>Priced</t>
        </is>
      </c>
      <c r="V1217" s="273" t="inlineStr">
        <is>
          <t>LT028</t>
        </is>
      </c>
      <c r="W1217" t="n">
        <v>270</v>
      </c>
    </row>
    <row r="1218">
      <c r="B1218" t="n">
        <v>2331</v>
      </c>
      <c r="C1218">
        <f>IF(K1218 = "BaseplateSteel","Y","N")</f>
        <v/>
      </c>
      <c r="D1218">
        <f>OR(P1218 = "Woods_Sureflex", P1218 = "Falk_T10_Grid")</f>
        <v/>
      </c>
      <c r="E1218">
        <f>IF(AND(C1218="Y", D1218=TRUE),"Y","N")</f>
        <v/>
      </c>
      <c r="F1218" t="inlineStr">
        <is>
          <t>ConTab_BOM_KP_Baseplates_2331</t>
        </is>
      </c>
      <c r="G1218">
        <f>IF(E1218="Y",F1218,"")</f>
        <v/>
      </c>
      <c r="H1218" s="87" t="inlineStr">
        <is>
          <t>6019-7_8-KP</t>
        </is>
      </c>
      <c r="I1218" t="inlineStr">
        <is>
          <t>:5:</t>
        </is>
      </c>
      <c r="J1218" t="inlineStr">
        <is>
          <t>:X5:</t>
        </is>
      </c>
      <c r="K1218" s="273" t="inlineStr">
        <is>
          <t>BaseplateSteel</t>
        </is>
      </c>
      <c r="L1218" s="273" t="inlineStr">
        <is>
          <t>Baseplate_Steel</t>
        </is>
      </c>
      <c r="M1218" s="273" t="inlineStr">
        <is>
          <t>Steel</t>
        </is>
      </c>
      <c r="N1218" t="inlineStr">
        <is>
          <t>324T</t>
        </is>
      </c>
      <c r="O1218" t="inlineStr">
        <is>
          <t>:No Drip Pan:Standard Drip Pan:</t>
        </is>
      </c>
      <c r="P1218" s="235" t="inlineStr">
        <is>
          <t>Falk_Spacer</t>
        </is>
      </c>
      <c r="Q1218" t="inlineStr">
        <is>
          <t>Falk 1060T31</t>
        </is>
      </c>
      <c r="R1218" t="n">
        <v>96700874</v>
      </c>
      <c r="S1218" s="233" t="inlineStr">
        <is>
          <t>B102784</t>
        </is>
      </c>
      <c r="T1218" s="233" t="n">
        <v>2730</v>
      </c>
      <c r="U1218" s="233" t="inlineStr">
        <is>
          <t>Priced</t>
        </is>
      </c>
      <c r="V1218" s="273" t="inlineStr">
        <is>
          <t>LT028</t>
        </is>
      </c>
      <c r="W1218" t="n">
        <v>240</v>
      </c>
    </row>
    <row r="1219">
      <c r="B1219" t="n">
        <v>2332</v>
      </c>
      <c r="C1219">
        <f>IF(K1219 = "BaseplateSteel","Y","N")</f>
        <v/>
      </c>
      <c r="D1219">
        <f>OR(P1219 = "Woods_Sureflex", P1219 = "Falk_T10_Grid")</f>
        <v/>
      </c>
      <c r="E1219">
        <f>IF(AND(C1219="Y", D1219=TRUE),"Y","N")</f>
        <v/>
      </c>
      <c r="F1219" t="inlineStr">
        <is>
          <t>ConTab_BOM_KP_Baseplates_2332</t>
        </is>
      </c>
      <c r="G1219">
        <f>IF(E1219="Y",F1219,"")</f>
        <v/>
      </c>
      <c r="H1219" s="87" t="inlineStr">
        <is>
          <t>6019-7_8-KP</t>
        </is>
      </c>
      <c r="I1219" t="inlineStr">
        <is>
          <t>:5:</t>
        </is>
      </c>
      <c r="J1219" t="inlineStr">
        <is>
          <t>:X5:</t>
        </is>
      </c>
      <c r="K1219" s="273" t="inlineStr">
        <is>
          <t>BaseplateSteel</t>
        </is>
      </c>
      <c r="L1219" s="273" t="inlineStr">
        <is>
          <t>Baseplate_Steel</t>
        </is>
      </c>
      <c r="M1219" s="273" t="inlineStr">
        <is>
          <t>Steel</t>
        </is>
      </c>
      <c r="N1219" t="inlineStr">
        <is>
          <t>326T</t>
        </is>
      </c>
      <c r="O1219" t="inlineStr">
        <is>
          <t>:No Drip Pan:Standard Drip Pan:</t>
        </is>
      </c>
      <c r="P1219" s="235" t="inlineStr">
        <is>
          <t>Falk_Spacer</t>
        </is>
      </c>
      <c r="Q1219" t="inlineStr">
        <is>
          <t>Falk 1060T31</t>
        </is>
      </c>
      <c r="R1219" t="n">
        <v>96700874</v>
      </c>
      <c r="S1219" s="233" t="inlineStr">
        <is>
          <t>B102784</t>
        </is>
      </c>
      <c r="T1219" s="233" t="n">
        <v>2730</v>
      </c>
      <c r="U1219" s="233" t="inlineStr">
        <is>
          <t>Priced</t>
        </is>
      </c>
      <c r="V1219" s="273" t="inlineStr">
        <is>
          <t>LT028</t>
        </is>
      </c>
      <c r="W1219" t="n">
        <v>240</v>
      </c>
    </row>
    <row r="1220">
      <c r="B1220" t="n">
        <v>2333</v>
      </c>
      <c r="C1220">
        <f>IF(K1220 = "BaseplateSteel","Y","N")</f>
        <v/>
      </c>
      <c r="D1220">
        <f>OR(P1220 = "Woods_Sureflex", P1220 = "Falk_T10_Grid")</f>
        <v/>
      </c>
      <c r="E1220">
        <f>IF(AND(C1220="Y", D1220=TRUE),"Y","N")</f>
        <v/>
      </c>
      <c r="F1220" t="inlineStr">
        <is>
          <t>ConTab_BOM_KP_Baseplates_2333</t>
        </is>
      </c>
      <c r="G1220">
        <f>IF(E1220="Y",F1220,"")</f>
        <v/>
      </c>
      <c r="H1220" s="87" t="inlineStr">
        <is>
          <t>6019-7_8-KP</t>
        </is>
      </c>
      <c r="I1220" t="inlineStr">
        <is>
          <t>:5:</t>
        </is>
      </c>
      <c r="J1220" t="inlineStr">
        <is>
          <t>:X5:</t>
        </is>
      </c>
      <c r="K1220" s="273" t="inlineStr">
        <is>
          <t>BaseplateSteel</t>
        </is>
      </c>
      <c r="L1220" s="273" t="inlineStr">
        <is>
          <t>Baseplate_Steel</t>
        </is>
      </c>
      <c r="M1220" s="273" t="inlineStr">
        <is>
          <t>Steel</t>
        </is>
      </c>
      <c r="N1220" t="inlineStr">
        <is>
          <t>364T</t>
        </is>
      </c>
      <c r="O1220" t="inlineStr">
        <is>
          <t>:No Drip Pan:Standard Drip Pan:</t>
        </is>
      </c>
      <c r="P1220" s="235" t="inlineStr">
        <is>
          <t>Falk_Spacer</t>
        </is>
      </c>
      <c r="Q1220" t="inlineStr">
        <is>
          <t>Falk 1070T31</t>
        </is>
      </c>
      <c r="R1220" t="n">
        <v>96700875</v>
      </c>
      <c r="S1220" s="233" t="inlineStr">
        <is>
          <t>B102785</t>
        </is>
      </c>
      <c r="T1220" s="233" t="n">
        <v>2867</v>
      </c>
      <c r="U1220" s="233" t="inlineStr">
        <is>
          <t>Priced</t>
        </is>
      </c>
      <c r="V1220" s="273" t="inlineStr">
        <is>
          <t>LT028</t>
        </is>
      </c>
      <c r="W1220" t="n">
        <v>270</v>
      </c>
    </row>
    <row r="1221">
      <c r="B1221" t="n">
        <v>2334</v>
      </c>
      <c r="C1221">
        <f>IF(K1221 = "BaseplateSteel","Y","N")</f>
        <v/>
      </c>
      <c r="D1221">
        <f>OR(P1221 = "Woods_Sureflex", P1221 = "Falk_T10_Grid")</f>
        <v/>
      </c>
      <c r="E1221">
        <f>IF(AND(C1221="Y", D1221=TRUE),"Y","N")</f>
        <v/>
      </c>
      <c r="F1221" t="inlineStr">
        <is>
          <t>ConTab_BOM_KP_Baseplates_2334</t>
        </is>
      </c>
      <c r="G1221">
        <f>IF(E1221="Y",F1221,"")</f>
        <v/>
      </c>
      <c r="H1221" s="87" t="inlineStr">
        <is>
          <t>6019-7_8-KP</t>
        </is>
      </c>
      <c r="I1221" t="inlineStr">
        <is>
          <t>:5:</t>
        </is>
      </c>
      <c r="J1221" t="inlineStr">
        <is>
          <t>:X5:</t>
        </is>
      </c>
      <c r="K1221" s="273" t="inlineStr">
        <is>
          <t>BaseplateSteel</t>
        </is>
      </c>
      <c r="L1221" s="273" t="inlineStr">
        <is>
          <t>Baseplate_Steel</t>
        </is>
      </c>
      <c r="M1221" s="273" t="inlineStr">
        <is>
          <t>Steel</t>
        </is>
      </c>
      <c r="N1221" t="inlineStr">
        <is>
          <t>365T</t>
        </is>
      </c>
      <c r="O1221" t="inlineStr">
        <is>
          <t>:No Drip Pan:Standard Drip Pan:</t>
        </is>
      </c>
      <c r="P1221" s="235" t="inlineStr">
        <is>
          <t>Falk_Spacer</t>
        </is>
      </c>
      <c r="Q1221" t="inlineStr">
        <is>
          <t>Falk 1070T31</t>
        </is>
      </c>
      <c r="R1221" t="n">
        <v>96700875</v>
      </c>
      <c r="S1221" s="233" t="inlineStr">
        <is>
          <t>B102785</t>
        </is>
      </c>
      <c r="T1221" s="233" t="n">
        <v>2867</v>
      </c>
      <c r="U1221" s="233" t="inlineStr">
        <is>
          <t>Priced</t>
        </is>
      </c>
      <c r="V1221" s="273" t="inlineStr">
        <is>
          <t>LT028</t>
        </is>
      </c>
      <c r="W1221" t="n">
        <v>270</v>
      </c>
    </row>
    <row r="1222">
      <c r="B1222" t="n">
        <v>2335</v>
      </c>
      <c r="C1222">
        <f>IF(K1222 = "BaseplateSteel","Y","N")</f>
        <v/>
      </c>
      <c r="D1222">
        <f>OR(P1222 = "Woods_Sureflex", P1222 = "Falk_T10_Grid")</f>
        <v/>
      </c>
      <c r="E1222">
        <f>IF(AND(C1222="Y", D1222=TRUE),"Y","N")</f>
        <v/>
      </c>
      <c r="F1222" t="inlineStr">
        <is>
          <t>ConTab_BOM_KP_Baseplates_2335</t>
        </is>
      </c>
      <c r="G1222">
        <f>IF(E1222="Y",F1222,"")</f>
        <v/>
      </c>
      <c r="H1222" s="87" t="inlineStr">
        <is>
          <t>6019-7_8-KP</t>
        </is>
      </c>
      <c r="I1222" t="inlineStr">
        <is>
          <t>:5:</t>
        </is>
      </c>
      <c r="J1222" t="inlineStr">
        <is>
          <t>:X5:</t>
        </is>
      </c>
      <c r="K1222" s="273" t="inlineStr">
        <is>
          <t>BaseplateSteel</t>
        </is>
      </c>
      <c r="L1222" s="273" t="inlineStr">
        <is>
          <t>Baseplate_Steel</t>
        </is>
      </c>
      <c r="M1222" s="273" t="inlineStr">
        <is>
          <t>Steel</t>
        </is>
      </c>
      <c r="N1222" t="inlineStr">
        <is>
          <t>404T</t>
        </is>
      </c>
      <c r="O1222" t="inlineStr">
        <is>
          <t>:No Drip Pan:Standard Drip Pan:</t>
        </is>
      </c>
      <c r="P1222" s="235" t="inlineStr">
        <is>
          <t>Falk_Spacer</t>
        </is>
      </c>
      <c r="Q1222" t="inlineStr">
        <is>
          <t>Falk 1080T31</t>
        </is>
      </c>
      <c r="R1222" t="inlineStr">
        <is>
          <t>RTF</t>
        </is>
      </c>
      <c r="S1222" s="233" t="inlineStr">
        <is>
          <t>B102786</t>
        </is>
      </c>
      <c r="T1222" s="233" t="n">
        <v>3346</v>
      </c>
      <c r="U1222" s="233" t="inlineStr">
        <is>
          <t>Priced</t>
        </is>
      </c>
      <c r="V1222" s="273" t="inlineStr">
        <is>
          <t>LT028</t>
        </is>
      </c>
      <c r="W1222" t="n">
        <v>350</v>
      </c>
    </row>
    <row r="1223">
      <c r="B1223" t="n">
        <v>2336</v>
      </c>
      <c r="C1223">
        <f>IF(K1223 = "BaseplateSteel","Y","N")</f>
        <v/>
      </c>
      <c r="D1223">
        <f>OR(P1223 = "Woods_Sureflex", P1223 = "Falk_T10_Grid")</f>
        <v/>
      </c>
      <c r="E1223">
        <f>IF(AND(C1223="Y", D1223=TRUE),"Y","N")</f>
        <v/>
      </c>
      <c r="F1223" t="inlineStr">
        <is>
          <t>ConTab_BOM_KP_Baseplates_2336</t>
        </is>
      </c>
      <c r="G1223">
        <f>IF(E1223="Y",F1223,"")</f>
        <v/>
      </c>
      <c r="H1223" s="87" t="inlineStr">
        <is>
          <t>6019-7_8-KP</t>
        </is>
      </c>
      <c r="I1223" t="inlineStr">
        <is>
          <t>:5:</t>
        </is>
      </c>
      <c r="J1223" t="inlineStr">
        <is>
          <t>:X5:</t>
        </is>
      </c>
      <c r="K1223" s="273" t="inlineStr">
        <is>
          <t>BaseplateSteel</t>
        </is>
      </c>
      <c r="L1223" s="273" t="inlineStr">
        <is>
          <t>Baseplate_Steel</t>
        </is>
      </c>
      <c r="M1223" s="273" t="inlineStr">
        <is>
          <t>Steel</t>
        </is>
      </c>
      <c r="N1223" t="inlineStr">
        <is>
          <t>405T</t>
        </is>
      </c>
      <c r="O1223" t="inlineStr">
        <is>
          <t>:No Drip Pan:Standard Drip Pan:</t>
        </is>
      </c>
      <c r="P1223" s="235" t="inlineStr">
        <is>
          <t>Falk_Spacer</t>
        </is>
      </c>
      <c r="Q1223" t="inlineStr">
        <is>
          <t>Falk 1080T31</t>
        </is>
      </c>
      <c r="R1223" t="inlineStr">
        <is>
          <t>RTF</t>
        </is>
      </c>
      <c r="S1223" s="233" t="inlineStr">
        <is>
          <t>B102786</t>
        </is>
      </c>
      <c r="T1223" s="233" t="n">
        <v>3346</v>
      </c>
      <c r="U1223" s="233" t="inlineStr">
        <is>
          <t>Priced</t>
        </is>
      </c>
      <c r="V1223" s="273" t="inlineStr">
        <is>
          <t>LT028</t>
        </is>
      </c>
      <c r="W1223" t="n">
        <v>350</v>
      </c>
    </row>
    <row r="1224">
      <c r="B1224" t="n">
        <v>2337</v>
      </c>
      <c r="C1224">
        <f>IF(K1224 = "BaseplateSteel","Y","N")</f>
        <v/>
      </c>
      <c r="D1224">
        <f>OR(P1224 = "Woods_Sureflex", P1224 = "Falk_T10_Grid")</f>
        <v/>
      </c>
      <c r="E1224">
        <f>IF(AND(C1224="Y", D1224=TRUE),"Y","N")</f>
        <v/>
      </c>
      <c r="F1224" t="inlineStr">
        <is>
          <t>ConTab_BOM_KP_Baseplates_2337</t>
        </is>
      </c>
      <c r="G1224">
        <f>IF(E1224="Y",F1224,"")</f>
        <v/>
      </c>
      <c r="H1224" s="87" t="inlineStr">
        <is>
          <t>6019-7_8-KP</t>
        </is>
      </c>
      <c r="I1224" t="inlineStr">
        <is>
          <t>:5:</t>
        </is>
      </c>
      <c r="J1224" t="inlineStr">
        <is>
          <t>:X5:</t>
        </is>
      </c>
      <c r="K1224" s="273" t="inlineStr">
        <is>
          <t>BaseplateSteel</t>
        </is>
      </c>
      <c r="L1224" s="273" t="inlineStr">
        <is>
          <t>Baseplate_Steel</t>
        </is>
      </c>
      <c r="M1224" s="273" t="inlineStr">
        <is>
          <t>Steel</t>
        </is>
      </c>
      <c r="N1224" t="inlineStr">
        <is>
          <t>404TS</t>
        </is>
      </c>
      <c r="O1224" t="inlineStr">
        <is>
          <t>:No Drip Pan:Standard Drip Pan:</t>
        </is>
      </c>
      <c r="P1224" s="235" t="inlineStr">
        <is>
          <t>Falk_Spacer</t>
        </is>
      </c>
      <c r="Q1224" t="inlineStr">
        <is>
          <t>Falk 1060T31</t>
        </is>
      </c>
      <c r="R1224" t="inlineStr">
        <is>
          <t>RTF</t>
        </is>
      </c>
      <c r="S1224" s="233" t="inlineStr">
        <is>
          <t>B102787</t>
        </is>
      </c>
      <c r="T1224" s="233" t="n">
        <v>3209</v>
      </c>
      <c r="U1224" s="233" t="inlineStr">
        <is>
          <t>Priced</t>
        </is>
      </c>
      <c r="V1224" s="273" t="inlineStr">
        <is>
          <t>LT028</t>
        </is>
      </c>
      <c r="W1224" t="n">
        <v>350</v>
      </c>
    </row>
    <row r="1225">
      <c r="B1225" t="n">
        <v>2338</v>
      </c>
      <c r="C1225">
        <f>IF(K1225 = "BaseplateSteel","Y","N")</f>
        <v/>
      </c>
      <c r="D1225">
        <f>OR(P1225 = "Woods_Sureflex", P1225 = "Falk_T10_Grid")</f>
        <v/>
      </c>
      <c r="E1225">
        <f>IF(AND(C1225="Y", D1225=TRUE),"Y","N")</f>
        <v/>
      </c>
      <c r="F1225" t="inlineStr">
        <is>
          <t>ConTab_BOM_KP_Baseplates_2338</t>
        </is>
      </c>
      <c r="G1225">
        <f>IF(E1225="Y",F1225,"")</f>
        <v/>
      </c>
      <c r="H1225" s="87" t="inlineStr">
        <is>
          <t>6019-7_8-KP</t>
        </is>
      </c>
      <c r="I1225" t="inlineStr">
        <is>
          <t>:5:</t>
        </is>
      </c>
      <c r="J1225" t="inlineStr">
        <is>
          <t>:X5:</t>
        </is>
      </c>
      <c r="K1225" s="273" t="inlineStr">
        <is>
          <t>BaseplateSteel</t>
        </is>
      </c>
      <c r="L1225" s="273" t="inlineStr">
        <is>
          <t>Baseplate_Steel</t>
        </is>
      </c>
      <c r="M1225" s="273" t="inlineStr">
        <is>
          <t>Steel</t>
        </is>
      </c>
      <c r="N1225" t="inlineStr">
        <is>
          <t>405TS</t>
        </is>
      </c>
      <c r="O1225" t="inlineStr">
        <is>
          <t>:No Drip Pan:Standard Drip Pan:</t>
        </is>
      </c>
      <c r="P1225" s="235" t="inlineStr">
        <is>
          <t>Falk_Spacer</t>
        </is>
      </c>
      <c r="Q1225" t="inlineStr">
        <is>
          <t>Falk 1060T31</t>
        </is>
      </c>
      <c r="R1225" t="inlineStr">
        <is>
          <t>RTF</t>
        </is>
      </c>
      <c r="S1225" s="233" t="inlineStr">
        <is>
          <t>B102787</t>
        </is>
      </c>
      <c r="T1225" s="233" t="n">
        <v>3209</v>
      </c>
      <c r="U1225" s="233" t="inlineStr">
        <is>
          <t>Priced</t>
        </is>
      </c>
      <c r="V1225" s="273" t="inlineStr">
        <is>
          <t>LT028</t>
        </is>
      </c>
      <c r="W1225" t="n">
        <v>350</v>
      </c>
    </row>
    <row r="1226">
      <c r="B1226" t="n">
        <v>2339</v>
      </c>
      <c r="C1226">
        <f>IF(K1226 = "BaseplateSteel","Y","N")</f>
        <v/>
      </c>
      <c r="D1226">
        <f>OR(P1226 = "Woods_Sureflex", P1226 = "Falk_T10_Grid")</f>
        <v/>
      </c>
      <c r="E1226">
        <f>IF(AND(C1226="Y", D1226=TRUE),"Y","N")</f>
        <v/>
      </c>
      <c r="F1226" t="inlineStr">
        <is>
          <t>ConTab_BOM_KP_Baseplates_2339</t>
        </is>
      </c>
      <c r="G1226">
        <f>IF(E1226="Y",F1226,"")</f>
        <v/>
      </c>
      <c r="H1226" s="87" t="inlineStr">
        <is>
          <t>6019-7_8-KP</t>
        </is>
      </c>
      <c r="I1226" t="inlineStr">
        <is>
          <t>:5:</t>
        </is>
      </c>
      <c r="J1226" t="inlineStr">
        <is>
          <t>:X5:</t>
        </is>
      </c>
      <c r="K1226" s="273" t="inlineStr">
        <is>
          <t>BaseplateSteel</t>
        </is>
      </c>
      <c r="L1226" s="273" t="inlineStr">
        <is>
          <t>Baseplate_Steel</t>
        </is>
      </c>
      <c r="M1226" s="273" t="inlineStr">
        <is>
          <t>Steel</t>
        </is>
      </c>
      <c r="N1226" t="inlineStr">
        <is>
          <t>444T</t>
        </is>
      </c>
      <c r="O1226" t="inlineStr">
        <is>
          <t>:No Drip Pan:Standard Drip Pan:</t>
        </is>
      </c>
      <c r="P1226" s="235" t="inlineStr">
        <is>
          <t>Falk_Spacer</t>
        </is>
      </c>
      <c r="Q1226" t="inlineStr">
        <is>
          <t>Falk 1090T31</t>
        </is>
      </c>
      <c r="R1226" t="n">
        <v>96700878</v>
      </c>
      <c r="S1226" s="233" t="inlineStr">
        <is>
          <t>B102788</t>
        </is>
      </c>
      <c r="T1226" s="233" t="n">
        <v>4707</v>
      </c>
      <c r="U1226" s="233" t="inlineStr">
        <is>
          <t>Priced</t>
        </is>
      </c>
      <c r="V1226" s="273" t="inlineStr">
        <is>
          <t>LT028</t>
        </is>
      </c>
      <c r="W1226" t="n">
        <v>420</v>
      </c>
    </row>
    <row r="1227">
      <c r="B1227" t="n">
        <v>2340</v>
      </c>
      <c r="C1227">
        <f>IF(K1227 = "BaseplateSteel","Y","N")</f>
        <v/>
      </c>
      <c r="D1227">
        <f>OR(P1227 = "Woods_Sureflex", P1227 = "Falk_T10_Grid")</f>
        <v/>
      </c>
      <c r="E1227">
        <f>IF(AND(C1227="Y", D1227=TRUE),"Y","N")</f>
        <v/>
      </c>
      <c r="F1227" t="inlineStr">
        <is>
          <t>ConTab_BOM_KP_Baseplates_2340</t>
        </is>
      </c>
      <c r="G1227">
        <f>IF(E1227="Y",F1227,"")</f>
        <v/>
      </c>
      <c r="H1227" s="87" t="inlineStr">
        <is>
          <t>6019-7_8-KP</t>
        </is>
      </c>
      <c r="I1227" t="inlineStr">
        <is>
          <t>:5:</t>
        </is>
      </c>
      <c r="J1227" t="inlineStr">
        <is>
          <t>:X5:</t>
        </is>
      </c>
      <c r="K1227" s="273" t="inlineStr">
        <is>
          <t>BaseplateSteel</t>
        </is>
      </c>
      <c r="L1227" s="273" t="inlineStr">
        <is>
          <t>Baseplate_Steel</t>
        </is>
      </c>
      <c r="M1227" s="273" t="inlineStr">
        <is>
          <t>Steel</t>
        </is>
      </c>
      <c r="N1227" t="inlineStr">
        <is>
          <t>445T</t>
        </is>
      </c>
      <c r="O1227" t="inlineStr">
        <is>
          <t>:No Drip Pan:Standard Drip Pan:</t>
        </is>
      </c>
      <c r="P1227" s="235" t="inlineStr">
        <is>
          <t>Falk_Spacer</t>
        </is>
      </c>
      <c r="Q1227" t="inlineStr">
        <is>
          <t>Falk 1090T31</t>
        </is>
      </c>
      <c r="R1227" t="n">
        <v>96700878</v>
      </c>
      <c r="S1227" s="233" t="inlineStr">
        <is>
          <t>B102789</t>
        </is>
      </c>
      <c r="T1227" s="233" t="n">
        <v>4707</v>
      </c>
      <c r="U1227" s="233" t="inlineStr">
        <is>
          <t>Priced</t>
        </is>
      </c>
      <c r="V1227" s="273" t="inlineStr">
        <is>
          <t>LT028</t>
        </is>
      </c>
      <c r="W1227" t="n">
        <v>420</v>
      </c>
    </row>
    <row r="1228">
      <c r="B1228" t="n">
        <v>2341</v>
      </c>
      <c r="C1228">
        <f>IF(K1228 = "BaseplateSteel","Y","N")</f>
        <v/>
      </c>
      <c r="D1228">
        <f>OR(P1228 = "Woods_Sureflex", P1228 = "Falk_T10_Grid")</f>
        <v/>
      </c>
      <c r="E1228">
        <f>IF(AND(C1228="Y", D1228=TRUE),"Y","N")</f>
        <v/>
      </c>
      <c r="F1228" t="inlineStr">
        <is>
          <t>ConTab_BOM_KP_Baseplates_2341</t>
        </is>
      </c>
      <c r="G1228">
        <f>IF(E1228="Y",F1228,"")</f>
        <v/>
      </c>
      <c r="H1228" s="87" t="inlineStr">
        <is>
          <t>6019-7_8-KP</t>
        </is>
      </c>
      <c r="I1228" t="inlineStr">
        <is>
          <t>:5:</t>
        </is>
      </c>
      <c r="J1228" t="inlineStr">
        <is>
          <t>:X5:</t>
        </is>
      </c>
      <c r="K1228" s="273" t="inlineStr">
        <is>
          <t>BaseplateSteel</t>
        </is>
      </c>
      <c r="L1228" s="273" t="inlineStr">
        <is>
          <t>Baseplate_Steel</t>
        </is>
      </c>
      <c r="M1228" s="273" t="inlineStr">
        <is>
          <t>Steel</t>
        </is>
      </c>
      <c r="N1228" t="inlineStr">
        <is>
          <t>444TS</t>
        </is>
      </c>
      <c r="O1228" t="inlineStr">
        <is>
          <t>:No Drip Pan:Standard Drip Pan:</t>
        </is>
      </c>
      <c r="P1228" s="235" t="inlineStr">
        <is>
          <t>Falk_Spacer</t>
        </is>
      </c>
      <c r="Q1228" t="inlineStr">
        <is>
          <t>Falk 1070T31</t>
        </is>
      </c>
      <c r="R1228" t="n">
        <v>96700879</v>
      </c>
      <c r="S1228" s="233" t="inlineStr">
        <is>
          <t>B102790</t>
        </is>
      </c>
      <c r="T1228" s="233" t="n">
        <v>4707</v>
      </c>
      <c r="U1228" s="233" t="inlineStr">
        <is>
          <t>Priced</t>
        </is>
      </c>
      <c r="V1228" s="273" t="inlineStr">
        <is>
          <t>LT028</t>
        </is>
      </c>
      <c r="W1228" t="n">
        <v>420</v>
      </c>
    </row>
    <row r="1229">
      <c r="B1229" t="n">
        <v>2342</v>
      </c>
      <c r="C1229">
        <f>IF(K1229 = "BaseplateSteel","Y","N")</f>
        <v/>
      </c>
      <c r="D1229">
        <f>OR(P1229 = "Woods_Sureflex", P1229 = "Falk_T10_Grid")</f>
        <v/>
      </c>
      <c r="E1229">
        <f>IF(AND(C1229="Y", D1229=TRUE),"Y","N")</f>
        <v/>
      </c>
      <c r="F1229" t="inlineStr">
        <is>
          <t>ConTab_BOM_KP_Baseplates_2342</t>
        </is>
      </c>
      <c r="G1229">
        <f>IF(E1229="Y",F1229,"")</f>
        <v/>
      </c>
      <c r="H1229" s="87" t="inlineStr">
        <is>
          <t>6019-7_8-KP</t>
        </is>
      </c>
      <c r="I1229" t="inlineStr">
        <is>
          <t>:5:</t>
        </is>
      </c>
      <c r="J1229" t="inlineStr">
        <is>
          <t>:X5:</t>
        </is>
      </c>
      <c r="K1229" s="273" t="inlineStr">
        <is>
          <t>BaseplateSteel</t>
        </is>
      </c>
      <c r="L1229" s="273" t="inlineStr">
        <is>
          <t>Baseplate_Steel</t>
        </is>
      </c>
      <c r="M1229" s="273" t="inlineStr">
        <is>
          <t>Steel</t>
        </is>
      </c>
      <c r="N1229" t="inlineStr">
        <is>
          <t>445TS</t>
        </is>
      </c>
      <c r="O1229" t="inlineStr">
        <is>
          <t>:No Drip Pan:Standard Drip Pan:</t>
        </is>
      </c>
      <c r="P1229" s="235" t="inlineStr">
        <is>
          <t>Falk_Spacer</t>
        </is>
      </c>
      <c r="Q1229" t="inlineStr">
        <is>
          <t>Falk 1070T31</t>
        </is>
      </c>
      <c r="R1229" t="n">
        <v>96700879</v>
      </c>
      <c r="S1229" s="233" t="inlineStr">
        <is>
          <t>B102791</t>
        </is>
      </c>
      <c r="T1229" s="233" t="n">
        <v>4707</v>
      </c>
      <c r="U1229" s="233" t="inlineStr">
        <is>
          <t>Priced</t>
        </is>
      </c>
      <c r="V1229" s="273" t="inlineStr">
        <is>
          <t>LT028</t>
        </is>
      </c>
      <c r="W1229" t="n">
        <v>420</v>
      </c>
    </row>
    <row r="1230">
      <c r="B1230" t="n">
        <v>2355</v>
      </c>
      <c r="C1230">
        <f>IF(K1230 = "BaseplateSteel","Y","N")</f>
        <v/>
      </c>
      <c r="D1230">
        <f>OR(P1230 = "Woods_Sureflex", P1230 = "Falk_T10_Grid")</f>
        <v/>
      </c>
      <c r="E1230">
        <f>IF(AND(C1230="Y", D1230=TRUE),"Y","N")</f>
        <v/>
      </c>
      <c r="F1230" t="inlineStr">
        <is>
          <t>ConTab_BOM_KP_Baseplates_2355</t>
        </is>
      </c>
      <c r="G1230">
        <f>IF(E1230="Y",F1230,"")</f>
        <v/>
      </c>
      <c r="H1230" s="87" t="inlineStr">
        <is>
          <t>6019-7_8-KP</t>
        </is>
      </c>
      <c r="I1230" t="inlineStr">
        <is>
          <t>:5:</t>
        </is>
      </c>
      <c r="J1230" t="inlineStr">
        <is>
          <t>:X5:</t>
        </is>
      </c>
      <c r="K1230" s="273" t="inlineStr">
        <is>
          <t>BaseplateSteel</t>
        </is>
      </c>
      <c r="L1230" s="273" t="inlineStr">
        <is>
          <t>Baseplate_Steel</t>
        </is>
      </c>
      <c r="M1230" s="273" t="inlineStr">
        <is>
          <t>Steel</t>
        </is>
      </c>
      <c r="N1230" t="inlineStr">
        <is>
          <t>324T</t>
        </is>
      </c>
      <c r="O1230" t="inlineStr">
        <is>
          <t>:Extended Drip Pan:</t>
        </is>
      </c>
      <c r="P1230" s="235" t="inlineStr">
        <is>
          <t>Woods_Sureflex</t>
        </is>
      </c>
      <c r="Q1230" t="inlineStr">
        <is>
          <t>Woods 10S</t>
        </is>
      </c>
      <c r="R1230" t="inlineStr">
        <is>
          <t>RTF</t>
        </is>
      </c>
      <c r="S1230" s="233" t="inlineStr">
        <is>
          <t>B102800</t>
        </is>
      </c>
      <c r="T1230" s="233" t="n">
        <v>2425</v>
      </c>
      <c r="U1230" s="233" t="inlineStr">
        <is>
          <t>Priced</t>
        </is>
      </c>
      <c r="V1230" s="273" t="inlineStr">
        <is>
          <t>LT028</t>
        </is>
      </c>
      <c r="W1230" t="n">
        <v>240</v>
      </c>
    </row>
    <row r="1231">
      <c r="B1231" t="n">
        <v>2356</v>
      </c>
      <c r="C1231">
        <f>IF(K1231 = "BaseplateSteel","Y","N")</f>
        <v/>
      </c>
      <c r="D1231">
        <f>OR(P1231 = "Woods_Sureflex", P1231 = "Falk_T10_Grid")</f>
        <v/>
      </c>
      <c r="E1231">
        <f>IF(AND(C1231="Y", D1231=TRUE),"Y","N")</f>
        <v/>
      </c>
      <c r="F1231" t="inlineStr">
        <is>
          <t>ConTab_BOM_KP_Baseplates_2356</t>
        </is>
      </c>
      <c r="G1231">
        <f>IF(E1231="Y",F1231,"")</f>
        <v/>
      </c>
      <c r="H1231" s="87" t="inlineStr">
        <is>
          <t>6019-7_8-KP</t>
        </is>
      </c>
      <c r="I1231" t="inlineStr">
        <is>
          <t>:5:</t>
        </is>
      </c>
      <c r="J1231" t="inlineStr">
        <is>
          <t>:X5:</t>
        </is>
      </c>
      <c r="K1231" s="273" t="inlineStr">
        <is>
          <t>BaseplateSteel</t>
        </is>
      </c>
      <c r="L1231" s="273" t="inlineStr">
        <is>
          <t>Baseplate_Steel</t>
        </is>
      </c>
      <c r="M1231" s="273" t="inlineStr">
        <is>
          <t>Steel</t>
        </is>
      </c>
      <c r="N1231" t="inlineStr">
        <is>
          <t>326T</t>
        </is>
      </c>
      <c r="O1231" t="inlineStr">
        <is>
          <t>:Extended Drip Pan:</t>
        </is>
      </c>
      <c r="P1231" s="235" t="inlineStr">
        <is>
          <t>Woods_Sureflex</t>
        </is>
      </c>
      <c r="Q1231" t="inlineStr">
        <is>
          <t>Woods 10S</t>
        </is>
      </c>
      <c r="R1231" t="inlineStr">
        <is>
          <t>RTF</t>
        </is>
      </c>
      <c r="S1231" s="233" t="inlineStr">
        <is>
          <t>B102800</t>
        </is>
      </c>
      <c r="T1231" s="233" t="n">
        <v>2425</v>
      </c>
      <c r="U1231" s="233" t="inlineStr">
        <is>
          <t>Priced</t>
        </is>
      </c>
      <c r="V1231" s="273" t="inlineStr">
        <is>
          <t>LT028</t>
        </is>
      </c>
      <c r="W1231" t="n">
        <v>240</v>
      </c>
    </row>
    <row r="1232">
      <c r="B1232" t="n">
        <v>2357</v>
      </c>
      <c r="C1232">
        <f>IF(K1232 = "BaseplateSteel","Y","N")</f>
        <v/>
      </c>
      <c r="D1232">
        <f>OR(P1232 = "Woods_Sureflex", P1232 = "Falk_T10_Grid")</f>
        <v/>
      </c>
      <c r="E1232">
        <f>IF(AND(C1232="Y", D1232=TRUE),"Y","N")</f>
        <v/>
      </c>
      <c r="F1232" t="inlineStr">
        <is>
          <t>ConTab_BOM_KP_Baseplates_2357</t>
        </is>
      </c>
      <c r="G1232">
        <f>IF(E1232="Y",F1232,"")</f>
        <v/>
      </c>
      <c r="H1232" s="87" t="inlineStr">
        <is>
          <t>6019-7_8-KP</t>
        </is>
      </c>
      <c r="I1232" t="inlineStr">
        <is>
          <t>:5:</t>
        </is>
      </c>
      <c r="J1232" t="inlineStr">
        <is>
          <t>:X5:</t>
        </is>
      </c>
      <c r="K1232" s="273" t="inlineStr">
        <is>
          <t>BaseplateSteel</t>
        </is>
      </c>
      <c r="L1232" s="273" t="inlineStr">
        <is>
          <t>Baseplate_Steel</t>
        </is>
      </c>
      <c r="M1232" s="273" t="inlineStr">
        <is>
          <t>Steel</t>
        </is>
      </c>
      <c r="N1232" t="inlineStr">
        <is>
          <t>364T</t>
        </is>
      </c>
      <c r="O1232" t="inlineStr">
        <is>
          <t>:Extended Drip Pan:</t>
        </is>
      </c>
      <c r="P1232" s="235" t="inlineStr">
        <is>
          <t>Woods_Sureflex</t>
        </is>
      </c>
      <c r="Q1232" t="inlineStr">
        <is>
          <t>Woods 11S</t>
        </is>
      </c>
      <c r="R1232" t="inlineStr">
        <is>
          <t>RTF</t>
        </is>
      </c>
      <c r="S1232" s="233" t="inlineStr">
        <is>
          <t>B102801</t>
        </is>
      </c>
      <c r="T1232" s="233" t="n">
        <v>2562</v>
      </c>
      <c r="U1232" s="233" t="inlineStr">
        <is>
          <t>Priced</t>
        </is>
      </c>
      <c r="V1232" s="273" t="inlineStr">
        <is>
          <t>LT028</t>
        </is>
      </c>
      <c r="W1232" t="n">
        <v>270</v>
      </c>
    </row>
    <row r="1233">
      <c r="B1233" t="n">
        <v>2358</v>
      </c>
      <c r="C1233">
        <f>IF(K1233 = "BaseplateSteel","Y","N")</f>
        <v/>
      </c>
      <c r="D1233">
        <f>OR(P1233 = "Woods_Sureflex", P1233 = "Falk_T10_Grid")</f>
        <v/>
      </c>
      <c r="E1233">
        <f>IF(AND(C1233="Y", D1233=TRUE),"Y","N")</f>
        <v/>
      </c>
      <c r="F1233" t="inlineStr">
        <is>
          <t>ConTab_BOM_KP_Baseplates_2358</t>
        </is>
      </c>
      <c r="G1233">
        <f>IF(E1233="Y",F1233,"")</f>
        <v/>
      </c>
      <c r="H1233" s="87" t="inlineStr">
        <is>
          <t>6019-7_8-KP</t>
        </is>
      </c>
      <c r="I1233" t="inlineStr">
        <is>
          <t>:5:</t>
        </is>
      </c>
      <c r="J1233" t="inlineStr">
        <is>
          <t>:X5:</t>
        </is>
      </c>
      <c r="K1233" s="273" t="inlineStr">
        <is>
          <t>BaseplateSteel</t>
        </is>
      </c>
      <c r="L1233" s="273" t="inlineStr">
        <is>
          <t>Baseplate_Steel</t>
        </is>
      </c>
      <c r="M1233" s="273" t="inlineStr">
        <is>
          <t>Steel</t>
        </is>
      </c>
      <c r="N1233" t="inlineStr">
        <is>
          <t>365T</t>
        </is>
      </c>
      <c r="O1233" t="inlineStr">
        <is>
          <t>:Extended Drip Pan:</t>
        </is>
      </c>
      <c r="P1233" s="235" t="inlineStr">
        <is>
          <t>Woods_Sureflex</t>
        </is>
      </c>
      <c r="Q1233" t="inlineStr">
        <is>
          <t>Woods 11S</t>
        </is>
      </c>
      <c r="R1233" t="inlineStr">
        <is>
          <t>RTF</t>
        </is>
      </c>
      <c r="S1233" s="233" t="inlineStr">
        <is>
          <t>B102801</t>
        </is>
      </c>
      <c r="T1233" s="233" t="n">
        <v>2562</v>
      </c>
      <c r="U1233" s="233" t="inlineStr">
        <is>
          <t>Priced</t>
        </is>
      </c>
      <c r="V1233" s="273" t="inlineStr">
        <is>
          <t>LT028</t>
        </is>
      </c>
      <c r="W1233" t="n">
        <v>270</v>
      </c>
    </row>
    <row r="1234">
      <c r="B1234" t="n">
        <v>2359</v>
      </c>
      <c r="C1234">
        <f>IF(K1234 = "BaseplateSteel","Y","N")</f>
        <v/>
      </c>
      <c r="D1234">
        <f>OR(P1234 = "Woods_Sureflex", P1234 = "Falk_T10_Grid")</f>
        <v/>
      </c>
      <c r="E1234">
        <f>IF(AND(C1234="Y", D1234=TRUE),"Y","N")</f>
        <v/>
      </c>
      <c r="F1234" t="inlineStr">
        <is>
          <t>ConTab_BOM_KP_Baseplates_2359</t>
        </is>
      </c>
      <c r="G1234">
        <f>IF(E1234="Y",F1234,"")</f>
        <v/>
      </c>
      <c r="H1234" s="87" t="inlineStr">
        <is>
          <t>6019-7_8-KP</t>
        </is>
      </c>
      <c r="I1234" t="inlineStr">
        <is>
          <t>:5:</t>
        </is>
      </c>
      <c r="J1234" t="inlineStr">
        <is>
          <t>:X5:</t>
        </is>
      </c>
      <c r="K1234" s="273" t="inlineStr">
        <is>
          <t>BaseplateSteel</t>
        </is>
      </c>
      <c r="L1234" s="273" t="inlineStr">
        <is>
          <t>Baseplate_Steel</t>
        </is>
      </c>
      <c r="M1234" s="273" t="inlineStr">
        <is>
          <t>Steel</t>
        </is>
      </c>
      <c r="N1234" t="inlineStr">
        <is>
          <t>324T</t>
        </is>
      </c>
      <c r="O1234" t="inlineStr">
        <is>
          <t>:Extended Drip Pan:</t>
        </is>
      </c>
      <c r="P1234" s="235" t="inlineStr">
        <is>
          <t>Falk_T10_Grid</t>
        </is>
      </c>
      <c r="Q1234" t="inlineStr">
        <is>
          <t>Falk 1060T10</t>
        </is>
      </c>
      <c r="R1234" t="inlineStr">
        <is>
          <t>RTF</t>
        </is>
      </c>
      <c r="S1234" s="233" t="inlineStr">
        <is>
          <t>B102802</t>
        </is>
      </c>
      <c r="T1234" s="233" t="n">
        <v>2425</v>
      </c>
      <c r="U1234" s="233" t="inlineStr">
        <is>
          <t>Priced</t>
        </is>
      </c>
      <c r="V1234" s="273" t="inlineStr">
        <is>
          <t>LT028</t>
        </is>
      </c>
      <c r="W1234" t="n">
        <v>240</v>
      </c>
    </row>
    <row r="1235">
      <c r="B1235" t="n">
        <v>2360</v>
      </c>
      <c r="C1235">
        <f>IF(K1235 = "BaseplateSteel","Y","N")</f>
        <v/>
      </c>
      <c r="D1235">
        <f>OR(P1235 = "Woods_Sureflex", P1235 = "Falk_T10_Grid")</f>
        <v/>
      </c>
      <c r="E1235">
        <f>IF(AND(C1235="Y", D1235=TRUE),"Y","N")</f>
        <v/>
      </c>
      <c r="F1235" t="inlineStr">
        <is>
          <t>ConTab_BOM_KP_Baseplates_2360</t>
        </is>
      </c>
      <c r="G1235">
        <f>IF(E1235="Y",F1235,"")</f>
        <v/>
      </c>
      <c r="H1235" s="87" t="inlineStr">
        <is>
          <t>6019-7_8-KP</t>
        </is>
      </c>
      <c r="I1235" t="inlineStr">
        <is>
          <t>:5:</t>
        </is>
      </c>
      <c r="J1235" t="inlineStr">
        <is>
          <t>:X5:</t>
        </is>
      </c>
      <c r="K1235" s="273" t="inlineStr">
        <is>
          <t>BaseplateSteel</t>
        </is>
      </c>
      <c r="L1235" s="273" t="inlineStr">
        <is>
          <t>Baseplate_Steel</t>
        </is>
      </c>
      <c r="M1235" s="273" t="inlineStr">
        <is>
          <t>Steel</t>
        </is>
      </c>
      <c r="N1235" t="inlineStr">
        <is>
          <t>326T</t>
        </is>
      </c>
      <c r="O1235" t="inlineStr">
        <is>
          <t>:Extended Drip Pan:</t>
        </is>
      </c>
      <c r="P1235" s="235" t="inlineStr">
        <is>
          <t>Falk_T10_Grid</t>
        </is>
      </c>
      <c r="Q1235" t="inlineStr">
        <is>
          <t>Falk 1060T10</t>
        </is>
      </c>
      <c r="R1235" t="inlineStr">
        <is>
          <t>RTF</t>
        </is>
      </c>
      <c r="S1235" s="233" t="inlineStr">
        <is>
          <t>B102802</t>
        </is>
      </c>
      <c r="T1235" s="233" t="n">
        <v>2425</v>
      </c>
      <c r="U1235" s="233" t="inlineStr">
        <is>
          <t>Priced</t>
        </is>
      </c>
      <c r="V1235" s="273" t="inlineStr">
        <is>
          <t>LT028</t>
        </is>
      </c>
      <c r="W1235" t="n">
        <v>240</v>
      </c>
    </row>
    <row r="1236">
      <c r="B1236" t="n">
        <v>2361</v>
      </c>
      <c r="C1236">
        <f>IF(K1236 = "BaseplateSteel","Y","N")</f>
        <v/>
      </c>
      <c r="D1236">
        <f>OR(P1236 = "Woods_Sureflex", P1236 = "Falk_T10_Grid")</f>
        <v/>
      </c>
      <c r="E1236">
        <f>IF(AND(C1236="Y", D1236=TRUE),"Y","N")</f>
        <v/>
      </c>
      <c r="F1236" t="inlineStr">
        <is>
          <t>ConTab_BOM_KP_Baseplates_2361</t>
        </is>
      </c>
      <c r="G1236">
        <f>IF(E1236="Y",F1236,"")</f>
        <v/>
      </c>
      <c r="H1236" s="87" t="inlineStr">
        <is>
          <t>6019-7_8-KP</t>
        </is>
      </c>
      <c r="I1236" t="inlineStr">
        <is>
          <t>:5:</t>
        </is>
      </c>
      <c r="J1236" t="inlineStr">
        <is>
          <t>:X5:</t>
        </is>
      </c>
      <c r="K1236" s="273" t="inlineStr">
        <is>
          <t>BaseplateSteel</t>
        </is>
      </c>
      <c r="L1236" s="273" t="inlineStr">
        <is>
          <t>Baseplate_Steel</t>
        </is>
      </c>
      <c r="M1236" s="273" t="inlineStr">
        <is>
          <t>Steel</t>
        </is>
      </c>
      <c r="N1236" t="inlineStr">
        <is>
          <t>364T</t>
        </is>
      </c>
      <c r="O1236" t="inlineStr">
        <is>
          <t>:Extended Drip Pan:</t>
        </is>
      </c>
      <c r="P1236" s="235" t="inlineStr">
        <is>
          <t>Falk_T10_Grid</t>
        </is>
      </c>
      <c r="Q1236" t="inlineStr">
        <is>
          <t>Falk 1070T10</t>
        </is>
      </c>
      <c r="R1236" t="inlineStr">
        <is>
          <t>RTF</t>
        </is>
      </c>
      <c r="S1236" s="233" t="inlineStr">
        <is>
          <t>B102803</t>
        </is>
      </c>
      <c r="T1236" s="233" t="n">
        <v>2562</v>
      </c>
      <c r="U1236" s="233" t="inlineStr">
        <is>
          <t>Priced</t>
        </is>
      </c>
      <c r="V1236" s="273" t="inlineStr">
        <is>
          <t>LT028</t>
        </is>
      </c>
      <c r="W1236" t="n">
        <v>270</v>
      </c>
    </row>
    <row r="1237">
      <c r="B1237" t="n">
        <v>2362</v>
      </c>
      <c r="C1237">
        <f>IF(K1237 = "BaseplateSteel","Y","N")</f>
        <v/>
      </c>
      <c r="D1237">
        <f>OR(P1237 = "Woods_Sureflex", P1237 = "Falk_T10_Grid")</f>
        <v/>
      </c>
      <c r="E1237">
        <f>IF(AND(C1237="Y", D1237=TRUE),"Y","N")</f>
        <v/>
      </c>
      <c r="F1237" t="inlineStr">
        <is>
          <t>ConTab_BOM_KP_Baseplates_2362</t>
        </is>
      </c>
      <c r="G1237">
        <f>IF(E1237="Y",F1237,"")</f>
        <v/>
      </c>
      <c r="H1237" s="87" t="inlineStr">
        <is>
          <t>6019-7_8-KP</t>
        </is>
      </c>
      <c r="I1237" t="inlineStr">
        <is>
          <t>:5:</t>
        </is>
      </c>
      <c r="J1237" t="inlineStr">
        <is>
          <t>:X5:</t>
        </is>
      </c>
      <c r="K1237" s="273" t="inlineStr">
        <is>
          <t>BaseplateSteel</t>
        </is>
      </c>
      <c r="L1237" s="273" t="inlineStr">
        <is>
          <t>Baseplate_Steel</t>
        </is>
      </c>
      <c r="M1237" s="273" t="inlineStr">
        <is>
          <t>Steel</t>
        </is>
      </c>
      <c r="N1237" t="inlineStr">
        <is>
          <t>365T</t>
        </is>
      </c>
      <c r="O1237" t="inlineStr">
        <is>
          <t>:Extended Drip Pan:</t>
        </is>
      </c>
      <c r="P1237" s="235" t="inlineStr">
        <is>
          <t>Falk_T10_Grid</t>
        </is>
      </c>
      <c r="Q1237" t="inlineStr">
        <is>
          <t>Falk 1070T10</t>
        </is>
      </c>
      <c r="R1237" t="inlineStr">
        <is>
          <t>RTF</t>
        </is>
      </c>
      <c r="S1237" s="233" t="inlineStr">
        <is>
          <t>B102803</t>
        </is>
      </c>
      <c r="T1237" s="233" t="n">
        <v>2562</v>
      </c>
      <c r="U1237" s="233" t="inlineStr">
        <is>
          <t>Priced</t>
        </is>
      </c>
      <c r="V1237" s="273" t="inlineStr">
        <is>
          <t>LT028</t>
        </is>
      </c>
      <c r="W1237" t="n">
        <v>270</v>
      </c>
    </row>
    <row r="1238">
      <c r="B1238" t="n">
        <v>2363</v>
      </c>
      <c r="C1238">
        <f>IF(K1238 = "BaseplateSteel","Y","N")</f>
        <v/>
      </c>
      <c r="D1238">
        <f>OR(P1238 = "Woods_Sureflex", P1238 = "Falk_T10_Grid")</f>
        <v/>
      </c>
      <c r="E1238">
        <f>IF(AND(C1238="Y", D1238=TRUE),"Y","N")</f>
        <v/>
      </c>
      <c r="F1238" t="inlineStr">
        <is>
          <t>ConTab_BOM_KP_Baseplates_2363</t>
        </is>
      </c>
      <c r="G1238">
        <f>IF(E1238="Y",F1238,"")</f>
        <v/>
      </c>
      <c r="H1238" s="87" t="inlineStr">
        <is>
          <t>6019-7_8-KP</t>
        </is>
      </c>
      <c r="I1238" t="inlineStr">
        <is>
          <t>:5:</t>
        </is>
      </c>
      <c r="J1238" t="inlineStr">
        <is>
          <t>:X5:</t>
        </is>
      </c>
      <c r="K1238" s="273" t="inlineStr">
        <is>
          <t>BaseplateSteel</t>
        </is>
      </c>
      <c r="L1238" s="273" t="inlineStr">
        <is>
          <t>Baseplate_Steel</t>
        </is>
      </c>
      <c r="M1238" s="273" t="inlineStr">
        <is>
          <t>Steel</t>
        </is>
      </c>
      <c r="N1238" t="inlineStr">
        <is>
          <t>404T</t>
        </is>
      </c>
      <c r="O1238" t="inlineStr">
        <is>
          <t>:Extended Drip Pan:</t>
        </is>
      </c>
      <c r="P1238" s="235" t="inlineStr">
        <is>
          <t>Falk_T10_Grid</t>
        </is>
      </c>
      <c r="Q1238" t="inlineStr">
        <is>
          <t>Falk 1080T10</t>
        </is>
      </c>
      <c r="R1238" t="inlineStr">
        <is>
          <t>RTF</t>
        </is>
      </c>
      <c r="S1238" s="233" t="inlineStr">
        <is>
          <t>B102804</t>
        </is>
      </c>
      <c r="T1238" s="233" t="n">
        <v>3036</v>
      </c>
      <c r="U1238" s="233" t="inlineStr">
        <is>
          <t>Priced</t>
        </is>
      </c>
      <c r="V1238" s="273" t="inlineStr">
        <is>
          <t>LT028</t>
        </is>
      </c>
      <c r="W1238" t="n">
        <v>350</v>
      </c>
    </row>
    <row r="1239">
      <c r="B1239" t="n">
        <v>2364</v>
      </c>
      <c r="C1239">
        <f>IF(K1239 = "BaseplateSteel","Y","N")</f>
        <v/>
      </c>
      <c r="D1239">
        <f>OR(P1239 = "Woods_Sureflex", P1239 = "Falk_T10_Grid")</f>
        <v/>
      </c>
      <c r="E1239">
        <f>IF(AND(C1239="Y", D1239=TRUE),"Y","N")</f>
        <v/>
      </c>
      <c r="F1239" t="inlineStr">
        <is>
          <t>ConTab_BOM_KP_Baseplates_2364</t>
        </is>
      </c>
      <c r="G1239">
        <f>IF(E1239="Y",F1239,"")</f>
        <v/>
      </c>
      <c r="H1239" s="87" t="inlineStr">
        <is>
          <t>6019-7_8-KP</t>
        </is>
      </c>
      <c r="I1239" t="inlineStr">
        <is>
          <t>:5:</t>
        </is>
      </c>
      <c r="J1239" t="inlineStr">
        <is>
          <t>:X5:</t>
        </is>
      </c>
      <c r="K1239" s="273" t="inlineStr">
        <is>
          <t>BaseplateSteel</t>
        </is>
      </c>
      <c r="L1239" s="273" t="inlineStr">
        <is>
          <t>Baseplate_Steel</t>
        </is>
      </c>
      <c r="M1239" s="273" t="inlineStr">
        <is>
          <t>Steel</t>
        </is>
      </c>
      <c r="N1239" t="inlineStr">
        <is>
          <t>405T</t>
        </is>
      </c>
      <c r="O1239" t="inlineStr">
        <is>
          <t>:Extended Drip Pan:</t>
        </is>
      </c>
      <c r="P1239" s="235" t="inlineStr">
        <is>
          <t>Falk_T10_Grid</t>
        </is>
      </c>
      <c r="Q1239" t="inlineStr">
        <is>
          <t>Falk 1080T10</t>
        </is>
      </c>
      <c r="R1239" t="inlineStr">
        <is>
          <t>RTF</t>
        </is>
      </c>
      <c r="S1239" s="233" t="inlineStr">
        <is>
          <t>B102804</t>
        </is>
      </c>
      <c r="T1239" s="233" t="n">
        <v>3036</v>
      </c>
      <c r="U1239" s="233" t="inlineStr">
        <is>
          <t>Priced</t>
        </is>
      </c>
      <c r="V1239" s="273" t="inlineStr">
        <is>
          <t>LT028</t>
        </is>
      </c>
      <c r="W1239" t="n">
        <v>350</v>
      </c>
    </row>
    <row r="1240">
      <c r="B1240" t="n">
        <v>2365</v>
      </c>
      <c r="C1240">
        <f>IF(K1240 = "BaseplateSteel","Y","N")</f>
        <v/>
      </c>
      <c r="D1240">
        <f>OR(P1240 = "Woods_Sureflex", P1240 = "Falk_T10_Grid")</f>
        <v/>
      </c>
      <c r="E1240">
        <f>IF(AND(C1240="Y", D1240=TRUE),"Y","N")</f>
        <v/>
      </c>
      <c r="F1240" t="inlineStr">
        <is>
          <t>ConTab_BOM_KP_Baseplates_2365</t>
        </is>
      </c>
      <c r="G1240">
        <f>IF(E1240="Y",F1240,"")</f>
        <v/>
      </c>
      <c r="H1240" s="87" t="inlineStr">
        <is>
          <t>6019-7_8-KP</t>
        </is>
      </c>
      <c r="I1240" t="inlineStr">
        <is>
          <t>:5:</t>
        </is>
      </c>
      <c r="J1240" t="inlineStr">
        <is>
          <t>:X5:</t>
        </is>
      </c>
      <c r="K1240" s="273" t="inlineStr">
        <is>
          <t>BaseplateSteel</t>
        </is>
      </c>
      <c r="L1240" s="273" t="inlineStr">
        <is>
          <t>Baseplate_Steel</t>
        </is>
      </c>
      <c r="M1240" s="273" t="inlineStr">
        <is>
          <t>Steel</t>
        </is>
      </c>
      <c r="N1240" t="inlineStr">
        <is>
          <t>404TS</t>
        </is>
      </c>
      <c r="O1240" t="inlineStr">
        <is>
          <t>:Extended Drip Pan:</t>
        </is>
      </c>
      <c r="P1240" s="235" t="inlineStr">
        <is>
          <t>Falk_T10_Grid</t>
        </is>
      </c>
      <c r="Q1240" t="inlineStr">
        <is>
          <t>Falk 1060T10</t>
        </is>
      </c>
      <c r="R1240" t="inlineStr">
        <is>
          <t>RTF</t>
        </is>
      </c>
      <c r="S1240" s="233" t="inlineStr">
        <is>
          <t>B102805</t>
        </is>
      </c>
      <c r="T1240" s="233" t="n">
        <v>2901</v>
      </c>
      <c r="U1240" s="233" t="inlineStr">
        <is>
          <t>Priced</t>
        </is>
      </c>
      <c r="V1240" s="273" t="inlineStr">
        <is>
          <t>LT028</t>
        </is>
      </c>
      <c r="W1240" t="n">
        <v>350</v>
      </c>
    </row>
    <row r="1241">
      <c r="B1241" t="n">
        <v>2366</v>
      </c>
      <c r="C1241">
        <f>IF(K1241 = "BaseplateSteel","Y","N")</f>
        <v/>
      </c>
      <c r="D1241">
        <f>OR(P1241 = "Woods_Sureflex", P1241 = "Falk_T10_Grid")</f>
        <v/>
      </c>
      <c r="E1241">
        <f>IF(AND(C1241="Y", D1241=TRUE),"Y","N")</f>
        <v/>
      </c>
      <c r="F1241" t="inlineStr">
        <is>
          <t>ConTab_BOM_KP_Baseplates_2366</t>
        </is>
      </c>
      <c r="G1241">
        <f>IF(E1241="Y",F1241,"")</f>
        <v/>
      </c>
      <c r="H1241" s="87" t="inlineStr">
        <is>
          <t>6019-7_8-KP</t>
        </is>
      </c>
      <c r="I1241" t="inlineStr">
        <is>
          <t>:5:</t>
        </is>
      </c>
      <c r="J1241" t="inlineStr">
        <is>
          <t>:X5:</t>
        </is>
      </c>
      <c r="K1241" s="273" t="inlineStr">
        <is>
          <t>BaseplateSteel</t>
        </is>
      </c>
      <c r="L1241" s="273" t="inlineStr">
        <is>
          <t>Baseplate_Steel</t>
        </is>
      </c>
      <c r="M1241" s="273" t="inlineStr">
        <is>
          <t>Steel</t>
        </is>
      </c>
      <c r="N1241" t="inlineStr">
        <is>
          <t>405TS</t>
        </is>
      </c>
      <c r="O1241" t="inlineStr">
        <is>
          <t>:Extended Drip Pan:</t>
        </is>
      </c>
      <c r="P1241" s="235" t="inlineStr">
        <is>
          <t>Falk_T10_Grid</t>
        </is>
      </c>
      <c r="Q1241" t="inlineStr">
        <is>
          <t>Falk 1060T10</t>
        </is>
      </c>
      <c r="R1241" t="inlineStr">
        <is>
          <t>RTF</t>
        </is>
      </c>
      <c r="S1241" s="233" t="inlineStr">
        <is>
          <t>B102805</t>
        </is>
      </c>
      <c r="T1241" s="233" t="n">
        <v>2901</v>
      </c>
      <c r="U1241" s="233" t="inlineStr">
        <is>
          <t>Priced</t>
        </is>
      </c>
      <c r="V1241" s="273" t="inlineStr">
        <is>
          <t>LT028</t>
        </is>
      </c>
      <c r="W1241" t="n">
        <v>350</v>
      </c>
    </row>
    <row r="1242">
      <c r="B1242" t="n">
        <v>2367</v>
      </c>
      <c r="C1242">
        <f>IF(K1242 = "BaseplateSteel","Y","N")</f>
        <v/>
      </c>
      <c r="D1242">
        <f>OR(P1242 = "Woods_Sureflex", P1242 = "Falk_T10_Grid")</f>
        <v/>
      </c>
      <c r="E1242">
        <f>IF(AND(C1242="Y", D1242=TRUE),"Y","N")</f>
        <v/>
      </c>
      <c r="F1242" t="inlineStr">
        <is>
          <t>ConTab_BOM_KP_Baseplates_2367</t>
        </is>
      </c>
      <c r="G1242">
        <f>IF(E1242="Y",F1242,"")</f>
        <v/>
      </c>
      <c r="H1242" s="87" t="inlineStr">
        <is>
          <t>6019-7_8-KP</t>
        </is>
      </c>
      <c r="I1242" t="inlineStr">
        <is>
          <t>:5:</t>
        </is>
      </c>
      <c r="J1242" t="inlineStr">
        <is>
          <t>:X5:</t>
        </is>
      </c>
      <c r="K1242" s="273" t="inlineStr">
        <is>
          <t>BaseplateSteel</t>
        </is>
      </c>
      <c r="L1242" s="273" t="inlineStr">
        <is>
          <t>Baseplate_Steel</t>
        </is>
      </c>
      <c r="M1242" s="273" t="inlineStr">
        <is>
          <t>Steel</t>
        </is>
      </c>
      <c r="N1242" t="inlineStr">
        <is>
          <t>444T</t>
        </is>
      </c>
      <c r="O1242" t="inlineStr">
        <is>
          <t>:Extended Drip Pan:</t>
        </is>
      </c>
      <c r="P1242" s="235" t="inlineStr">
        <is>
          <t>Falk_T10_Grid</t>
        </is>
      </c>
      <c r="Q1242" t="inlineStr">
        <is>
          <t>Falk 1090T10</t>
        </is>
      </c>
      <c r="R1242" t="inlineStr">
        <is>
          <t>RTF</t>
        </is>
      </c>
      <c r="S1242" s="233" t="inlineStr">
        <is>
          <t>B102806</t>
        </is>
      </c>
      <c r="T1242" s="233" t="n">
        <v>4397</v>
      </c>
      <c r="U1242" s="233" t="inlineStr">
        <is>
          <t>Priced</t>
        </is>
      </c>
      <c r="V1242" s="273" t="inlineStr">
        <is>
          <t>LT028</t>
        </is>
      </c>
      <c r="W1242" t="n">
        <v>420</v>
      </c>
    </row>
    <row r="1243">
      <c r="B1243" t="n">
        <v>2368</v>
      </c>
      <c r="C1243">
        <f>IF(K1243 = "BaseplateSteel","Y","N")</f>
        <v/>
      </c>
      <c r="D1243">
        <f>OR(P1243 = "Woods_Sureflex", P1243 = "Falk_T10_Grid")</f>
        <v/>
      </c>
      <c r="E1243">
        <f>IF(AND(C1243="Y", D1243=TRUE),"Y","N")</f>
        <v/>
      </c>
      <c r="F1243" t="inlineStr">
        <is>
          <t>ConTab_BOM_KP_Baseplates_2368</t>
        </is>
      </c>
      <c r="G1243">
        <f>IF(E1243="Y",F1243,"")</f>
        <v/>
      </c>
      <c r="H1243" s="87" t="inlineStr">
        <is>
          <t>6019-7_8-KP</t>
        </is>
      </c>
      <c r="I1243" t="inlineStr">
        <is>
          <t>:5:</t>
        </is>
      </c>
      <c r="J1243" t="inlineStr">
        <is>
          <t>:X5:</t>
        </is>
      </c>
      <c r="K1243" s="273" t="inlineStr">
        <is>
          <t>BaseplateSteel</t>
        </is>
      </c>
      <c r="L1243" s="273" t="inlineStr">
        <is>
          <t>Baseplate_Steel</t>
        </is>
      </c>
      <c r="M1243" s="273" t="inlineStr">
        <is>
          <t>Steel</t>
        </is>
      </c>
      <c r="N1243" t="inlineStr">
        <is>
          <t>445T</t>
        </is>
      </c>
      <c r="O1243" t="inlineStr">
        <is>
          <t>:Extended Drip Pan:</t>
        </is>
      </c>
      <c r="P1243" s="235" t="inlineStr">
        <is>
          <t>Falk_T10_Grid</t>
        </is>
      </c>
      <c r="Q1243" t="inlineStr">
        <is>
          <t>Falk 1090T10</t>
        </is>
      </c>
      <c r="R1243" t="inlineStr">
        <is>
          <t>RTF</t>
        </is>
      </c>
      <c r="S1243" s="233" t="inlineStr">
        <is>
          <t>B102807</t>
        </is>
      </c>
      <c r="T1243" s="233" t="n">
        <v>4397</v>
      </c>
      <c r="U1243" s="233" t="inlineStr">
        <is>
          <t>Priced</t>
        </is>
      </c>
      <c r="V1243" s="273" t="inlineStr">
        <is>
          <t>LT028</t>
        </is>
      </c>
      <c r="W1243" t="n">
        <v>420</v>
      </c>
    </row>
    <row r="1244">
      <c r="B1244" t="n">
        <v>2369</v>
      </c>
      <c r="C1244">
        <f>IF(K1244 = "BaseplateSteel","Y","N")</f>
        <v/>
      </c>
      <c r="D1244">
        <f>OR(P1244 = "Woods_Sureflex", P1244 = "Falk_T10_Grid")</f>
        <v/>
      </c>
      <c r="E1244">
        <f>IF(AND(C1244="Y", D1244=TRUE),"Y","N")</f>
        <v/>
      </c>
      <c r="F1244" t="inlineStr">
        <is>
          <t>ConTab_BOM_KP_Baseplates_2369</t>
        </is>
      </c>
      <c r="G1244">
        <f>IF(E1244="Y",F1244,"")</f>
        <v/>
      </c>
      <c r="H1244" s="87" t="inlineStr">
        <is>
          <t>6019-7_8-KP</t>
        </is>
      </c>
      <c r="I1244" t="inlineStr">
        <is>
          <t>:5:</t>
        </is>
      </c>
      <c r="J1244" t="inlineStr">
        <is>
          <t>:X5:</t>
        </is>
      </c>
      <c r="K1244" s="273" t="inlineStr">
        <is>
          <t>BaseplateSteel</t>
        </is>
      </c>
      <c r="L1244" s="273" t="inlineStr">
        <is>
          <t>Baseplate_Steel</t>
        </is>
      </c>
      <c r="M1244" s="273" t="inlineStr">
        <is>
          <t>Steel</t>
        </is>
      </c>
      <c r="N1244" t="inlineStr">
        <is>
          <t>444TS</t>
        </is>
      </c>
      <c r="O1244" t="inlineStr">
        <is>
          <t>:Extended Drip Pan:</t>
        </is>
      </c>
      <c r="P1244" s="235" t="inlineStr">
        <is>
          <t>Falk_T10_Grid</t>
        </is>
      </c>
      <c r="Q1244" t="inlineStr">
        <is>
          <t>Falk 1070T10</t>
        </is>
      </c>
      <c r="R1244" t="inlineStr">
        <is>
          <t>RTF</t>
        </is>
      </c>
      <c r="S1244" s="233" t="inlineStr">
        <is>
          <t>B102808</t>
        </is>
      </c>
      <c r="T1244" s="233" t="n">
        <v>4397</v>
      </c>
      <c r="U1244" s="233" t="inlineStr">
        <is>
          <t>Priced</t>
        </is>
      </c>
      <c r="V1244" s="273" t="inlineStr">
        <is>
          <t>LT028</t>
        </is>
      </c>
      <c r="W1244" t="n">
        <v>420</v>
      </c>
    </row>
    <row r="1245">
      <c r="B1245" t="n">
        <v>2370</v>
      </c>
      <c r="C1245">
        <f>IF(K1245 = "BaseplateSteel","Y","N")</f>
        <v/>
      </c>
      <c r="D1245">
        <f>OR(P1245 = "Woods_Sureflex", P1245 = "Falk_T10_Grid")</f>
        <v/>
      </c>
      <c r="E1245">
        <f>IF(AND(C1245="Y", D1245=TRUE),"Y","N")</f>
        <v/>
      </c>
      <c r="F1245" t="inlineStr">
        <is>
          <t>ConTab_BOM_KP_Baseplates_2370</t>
        </is>
      </c>
      <c r="G1245">
        <f>IF(E1245="Y",F1245,"")</f>
        <v/>
      </c>
      <c r="H1245" s="87" t="inlineStr">
        <is>
          <t>6019-7_8-KP</t>
        </is>
      </c>
      <c r="I1245" t="inlineStr">
        <is>
          <t>:5:</t>
        </is>
      </c>
      <c r="J1245" t="inlineStr">
        <is>
          <t>:X5:</t>
        </is>
      </c>
      <c r="K1245" s="273" t="inlineStr">
        <is>
          <t>BaseplateSteel</t>
        </is>
      </c>
      <c r="L1245" s="273" t="inlineStr">
        <is>
          <t>Baseplate_Steel</t>
        </is>
      </c>
      <c r="M1245" s="273" t="inlineStr">
        <is>
          <t>Steel</t>
        </is>
      </c>
      <c r="N1245" t="inlineStr">
        <is>
          <t>445TS</t>
        </is>
      </c>
      <c r="O1245" t="inlineStr">
        <is>
          <t>:Extended Drip Pan:</t>
        </is>
      </c>
      <c r="P1245" s="235" t="inlineStr">
        <is>
          <t>Falk_T10_Grid</t>
        </is>
      </c>
      <c r="Q1245" t="inlineStr">
        <is>
          <t>Falk 1070T10</t>
        </is>
      </c>
      <c r="R1245" t="inlineStr">
        <is>
          <t>RTF</t>
        </is>
      </c>
      <c r="S1245" s="233" t="inlineStr">
        <is>
          <t>B102809</t>
        </is>
      </c>
      <c r="T1245" s="233" t="n">
        <v>4397</v>
      </c>
      <c r="U1245" s="233" t="inlineStr">
        <is>
          <t>Priced</t>
        </is>
      </c>
      <c r="V1245" s="273" t="inlineStr">
        <is>
          <t>LT028</t>
        </is>
      </c>
      <c r="W1245" t="n">
        <v>420</v>
      </c>
    </row>
    <row r="1246">
      <c r="B1246" t="n">
        <v>2383</v>
      </c>
      <c r="C1246">
        <f>IF(K1246 = "BaseplateSteel","Y","N")</f>
        <v/>
      </c>
      <c r="D1246">
        <f>OR(P1246 = "Woods_Sureflex", P1246 = "Falk_T10_Grid")</f>
        <v/>
      </c>
      <c r="E1246">
        <f>IF(AND(C1246="Y", D1246=TRUE),"Y","N")</f>
        <v/>
      </c>
      <c r="F1246" t="inlineStr">
        <is>
          <t>ConTab_BOM_KP_Baseplates_2383</t>
        </is>
      </c>
      <c r="G1246">
        <f>IF(E1246="Y",F1246,"")</f>
        <v/>
      </c>
      <c r="H1246" s="87" t="inlineStr">
        <is>
          <t>6019-7_8-KP</t>
        </is>
      </c>
      <c r="I1246" t="inlineStr">
        <is>
          <t>:5:</t>
        </is>
      </c>
      <c r="J1246" t="inlineStr">
        <is>
          <t>:X5:</t>
        </is>
      </c>
      <c r="K1246" s="273" t="inlineStr">
        <is>
          <t>BaseplateSteel</t>
        </is>
      </c>
      <c r="L1246" s="273" t="inlineStr">
        <is>
          <t>Baseplate_Steel</t>
        </is>
      </c>
      <c r="M1246" s="273" t="inlineStr">
        <is>
          <t>Steel</t>
        </is>
      </c>
      <c r="N1246" t="inlineStr">
        <is>
          <t>324T</t>
        </is>
      </c>
      <c r="O1246" t="inlineStr">
        <is>
          <t>:Extended Drip Pan:</t>
        </is>
      </c>
      <c r="P1246" s="235" t="inlineStr">
        <is>
          <t>Woods_Spacer</t>
        </is>
      </c>
      <c r="Q1246" t="inlineStr">
        <is>
          <t>Woods 10SC</t>
        </is>
      </c>
      <c r="R1246" t="inlineStr">
        <is>
          <t>RTF</t>
        </is>
      </c>
      <c r="S1246" s="233" t="inlineStr">
        <is>
          <t>B102818</t>
        </is>
      </c>
      <c r="T1246" s="233" t="n">
        <v>2970</v>
      </c>
      <c r="U1246" s="233" t="inlineStr">
        <is>
          <t>Priced</t>
        </is>
      </c>
      <c r="V1246" s="273" t="inlineStr">
        <is>
          <t>LT028</t>
        </is>
      </c>
      <c r="W1246" t="n">
        <v>240</v>
      </c>
    </row>
    <row r="1247">
      <c r="B1247" t="n">
        <v>2384</v>
      </c>
      <c r="C1247">
        <f>IF(K1247 = "BaseplateSteel","Y","N")</f>
        <v/>
      </c>
      <c r="D1247">
        <f>OR(P1247 = "Woods_Sureflex", P1247 = "Falk_T10_Grid")</f>
        <v/>
      </c>
      <c r="E1247">
        <f>IF(AND(C1247="Y", D1247=TRUE),"Y","N")</f>
        <v/>
      </c>
      <c r="F1247" t="inlineStr">
        <is>
          <t>ConTab_BOM_KP_Baseplates_2384</t>
        </is>
      </c>
      <c r="G1247">
        <f>IF(E1247="Y",F1247,"")</f>
        <v/>
      </c>
      <c r="H1247" s="87" t="inlineStr">
        <is>
          <t>6019-7_8-KP</t>
        </is>
      </c>
      <c r="I1247" t="inlineStr">
        <is>
          <t>:5:</t>
        </is>
      </c>
      <c r="J1247" t="inlineStr">
        <is>
          <t>:X5:</t>
        </is>
      </c>
      <c r="K1247" s="273" t="inlineStr">
        <is>
          <t>BaseplateSteel</t>
        </is>
      </c>
      <c r="L1247" s="273" t="inlineStr">
        <is>
          <t>Baseplate_Steel</t>
        </is>
      </c>
      <c r="M1247" s="273" t="inlineStr">
        <is>
          <t>Steel</t>
        </is>
      </c>
      <c r="N1247" t="inlineStr">
        <is>
          <t>326T</t>
        </is>
      </c>
      <c r="O1247" t="inlineStr">
        <is>
          <t>:Extended Drip Pan:</t>
        </is>
      </c>
      <c r="P1247" s="235" t="inlineStr">
        <is>
          <t>Woods_Spacer</t>
        </is>
      </c>
      <c r="Q1247" t="inlineStr">
        <is>
          <t>Woods 10SC</t>
        </is>
      </c>
      <c r="R1247" t="inlineStr">
        <is>
          <t>RTF</t>
        </is>
      </c>
      <c r="S1247" s="233" t="inlineStr">
        <is>
          <t>B102818</t>
        </is>
      </c>
      <c r="T1247" s="233" t="n">
        <v>2970</v>
      </c>
      <c r="U1247" s="233" t="inlineStr">
        <is>
          <t>Priced</t>
        </is>
      </c>
      <c r="V1247" s="273" t="inlineStr">
        <is>
          <t>LT028</t>
        </is>
      </c>
      <c r="W1247" t="n">
        <v>240</v>
      </c>
    </row>
    <row r="1248">
      <c r="B1248" t="n">
        <v>2385</v>
      </c>
      <c r="C1248">
        <f>IF(K1248 = "BaseplateSteel","Y","N")</f>
        <v/>
      </c>
      <c r="D1248">
        <f>OR(P1248 = "Woods_Sureflex", P1248 = "Falk_T10_Grid")</f>
        <v/>
      </c>
      <c r="E1248">
        <f>IF(AND(C1248="Y", D1248=TRUE),"Y","N")</f>
        <v/>
      </c>
      <c r="F1248" t="inlineStr">
        <is>
          <t>ConTab_BOM_KP_Baseplates_2385</t>
        </is>
      </c>
      <c r="G1248">
        <f>IF(E1248="Y",F1248,"")</f>
        <v/>
      </c>
      <c r="H1248" s="87" t="inlineStr">
        <is>
          <t>6019-7_8-KP</t>
        </is>
      </c>
      <c r="I1248" t="inlineStr">
        <is>
          <t>:5:</t>
        </is>
      </c>
      <c r="J1248" t="inlineStr">
        <is>
          <t>:X5:</t>
        </is>
      </c>
      <c r="K1248" s="273" t="inlineStr">
        <is>
          <t>BaseplateSteel</t>
        </is>
      </c>
      <c r="L1248" s="273" t="inlineStr">
        <is>
          <t>Baseplate_Steel</t>
        </is>
      </c>
      <c r="M1248" s="273" t="inlineStr">
        <is>
          <t>Steel</t>
        </is>
      </c>
      <c r="N1248" t="inlineStr">
        <is>
          <t>364T</t>
        </is>
      </c>
      <c r="O1248" t="inlineStr">
        <is>
          <t>:Extended Drip Pan:</t>
        </is>
      </c>
      <c r="P1248" s="235" t="inlineStr">
        <is>
          <t>Woods_Spacer</t>
        </is>
      </c>
      <c r="Q1248" t="inlineStr">
        <is>
          <t>Woods 11SC</t>
        </is>
      </c>
      <c r="R1248" t="inlineStr">
        <is>
          <t>RTF</t>
        </is>
      </c>
      <c r="S1248" s="233" t="inlineStr">
        <is>
          <t>B102819</t>
        </is>
      </c>
      <c r="T1248" s="233" t="n">
        <v>3106</v>
      </c>
      <c r="U1248" s="233" t="inlineStr">
        <is>
          <t>Priced</t>
        </is>
      </c>
      <c r="V1248" s="273" t="inlineStr">
        <is>
          <t>LT028</t>
        </is>
      </c>
      <c r="W1248" t="n">
        <v>270</v>
      </c>
    </row>
    <row r="1249">
      <c r="B1249" t="n">
        <v>2386</v>
      </c>
      <c r="C1249">
        <f>IF(K1249 = "BaseplateSteel","Y","N")</f>
        <v/>
      </c>
      <c r="D1249">
        <f>OR(P1249 = "Woods_Sureflex", P1249 = "Falk_T10_Grid")</f>
        <v/>
      </c>
      <c r="E1249">
        <f>IF(AND(C1249="Y", D1249=TRUE),"Y","N")</f>
        <v/>
      </c>
      <c r="F1249" t="inlineStr">
        <is>
          <t>ConTab_BOM_KP_Baseplates_2386</t>
        </is>
      </c>
      <c r="G1249">
        <f>IF(E1249="Y",F1249,"")</f>
        <v/>
      </c>
      <c r="H1249" s="87" t="inlineStr">
        <is>
          <t>6019-7_8-KP</t>
        </is>
      </c>
      <c r="I1249" t="inlineStr">
        <is>
          <t>:5:</t>
        </is>
      </c>
      <c r="J1249" t="inlineStr">
        <is>
          <t>:X5:</t>
        </is>
      </c>
      <c r="K1249" s="273" t="inlineStr">
        <is>
          <t>BaseplateSteel</t>
        </is>
      </c>
      <c r="L1249" s="273" t="inlineStr">
        <is>
          <t>Baseplate_Steel</t>
        </is>
      </c>
      <c r="M1249" s="273" t="inlineStr">
        <is>
          <t>Steel</t>
        </is>
      </c>
      <c r="N1249" t="inlineStr">
        <is>
          <t>365T</t>
        </is>
      </c>
      <c r="O1249" t="inlineStr">
        <is>
          <t>:Extended Drip Pan:</t>
        </is>
      </c>
      <c r="P1249" s="235" t="inlineStr">
        <is>
          <t>Woods_Spacer</t>
        </is>
      </c>
      <c r="Q1249" t="inlineStr">
        <is>
          <t>Woods 11SC</t>
        </is>
      </c>
      <c r="R1249" t="inlineStr">
        <is>
          <t>RTF</t>
        </is>
      </c>
      <c r="S1249" s="233" t="inlineStr">
        <is>
          <t>B102819</t>
        </is>
      </c>
      <c r="T1249" s="233" t="n">
        <v>3106</v>
      </c>
      <c r="U1249" s="233" t="inlineStr">
        <is>
          <t>Priced</t>
        </is>
      </c>
      <c r="V1249" s="273" t="inlineStr">
        <is>
          <t>LT028</t>
        </is>
      </c>
      <c r="W1249" t="n">
        <v>270</v>
      </c>
    </row>
    <row r="1250">
      <c r="B1250" t="n">
        <v>2387</v>
      </c>
      <c r="C1250">
        <f>IF(K1250 = "BaseplateSteel","Y","N")</f>
        <v/>
      </c>
      <c r="D1250">
        <f>OR(P1250 = "Woods_Sureflex", P1250 = "Falk_T10_Grid")</f>
        <v/>
      </c>
      <c r="E1250">
        <f>IF(AND(C1250="Y", D1250=TRUE),"Y","N")</f>
        <v/>
      </c>
      <c r="F1250" t="inlineStr">
        <is>
          <t>ConTab_BOM_KP_Baseplates_2387</t>
        </is>
      </c>
      <c r="G1250">
        <f>IF(E1250="Y",F1250,"")</f>
        <v/>
      </c>
      <c r="H1250" s="87" t="inlineStr">
        <is>
          <t>6019-7_8-KP</t>
        </is>
      </c>
      <c r="I1250" t="inlineStr">
        <is>
          <t>:5:</t>
        </is>
      </c>
      <c r="J1250" t="inlineStr">
        <is>
          <t>:X5:</t>
        </is>
      </c>
      <c r="K1250" s="273" t="inlineStr">
        <is>
          <t>BaseplateSteel</t>
        </is>
      </c>
      <c r="L1250" s="273" t="inlineStr">
        <is>
          <t>Baseplate_Steel</t>
        </is>
      </c>
      <c r="M1250" s="273" t="inlineStr">
        <is>
          <t>Steel</t>
        </is>
      </c>
      <c r="N1250" t="inlineStr">
        <is>
          <t>324T</t>
        </is>
      </c>
      <c r="O1250" t="inlineStr">
        <is>
          <t>:Extended Drip Pan:</t>
        </is>
      </c>
      <c r="P1250" s="235" t="inlineStr">
        <is>
          <t>Falk_Spacer</t>
        </is>
      </c>
      <c r="Q1250" t="inlineStr">
        <is>
          <t>Falk 1060T31</t>
        </is>
      </c>
      <c r="R1250" t="inlineStr">
        <is>
          <t>RTF</t>
        </is>
      </c>
      <c r="S1250" s="233" t="inlineStr">
        <is>
          <t>B102820</t>
        </is>
      </c>
      <c r="T1250" s="233" t="n">
        <v>2970</v>
      </c>
      <c r="U1250" s="233" t="inlineStr">
        <is>
          <t>Priced</t>
        </is>
      </c>
      <c r="V1250" s="273" t="inlineStr">
        <is>
          <t>LT028</t>
        </is>
      </c>
      <c r="W1250" t="n">
        <v>240</v>
      </c>
    </row>
    <row r="1251">
      <c r="B1251" t="n">
        <v>2388</v>
      </c>
      <c r="C1251">
        <f>IF(K1251 = "BaseplateSteel","Y","N")</f>
        <v/>
      </c>
      <c r="D1251">
        <f>OR(P1251 = "Woods_Sureflex", P1251 = "Falk_T10_Grid")</f>
        <v/>
      </c>
      <c r="E1251">
        <f>IF(AND(C1251="Y", D1251=TRUE),"Y","N")</f>
        <v/>
      </c>
      <c r="F1251" t="inlineStr">
        <is>
          <t>ConTab_BOM_KP_Baseplates_2388</t>
        </is>
      </c>
      <c r="G1251">
        <f>IF(E1251="Y",F1251,"")</f>
        <v/>
      </c>
      <c r="H1251" s="87" t="inlineStr">
        <is>
          <t>6019-7_8-KP</t>
        </is>
      </c>
      <c r="I1251" t="inlineStr">
        <is>
          <t>:5:</t>
        </is>
      </c>
      <c r="J1251" t="inlineStr">
        <is>
          <t>:X5:</t>
        </is>
      </c>
      <c r="K1251" s="273" t="inlineStr">
        <is>
          <t>BaseplateSteel</t>
        </is>
      </c>
      <c r="L1251" s="273" t="inlineStr">
        <is>
          <t>Baseplate_Steel</t>
        </is>
      </c>
      <c r="M1251" s="273" t="inlineStr">
        <is>
          <t>Steel</t>
        </is>
      </c>
      <c r="N1251" t="inlineStr">
        <is>
          <t>326T</t>
        </is>
      </c>
      <c r="O1251" t="inlineStr">
        <is>
          <t>:Extended Drip Pan:</t>
        </is>
      </c>
      <c r="P1251" s="235" t="inlineStr">
        <is>
          <t>Falk_Spacer</t>
        </is>
      </c>
      <c r="Q1251" t="inlineStr">
        <is>
          <t>Falk 1060T31</t>
        </is>
      </c>
      <c r="R1251" t="inlineStr">
        <is>
          <t>RTF</t>
        </is>
      </c>
      <c r="S1251" s="233" t="inlineStr">
        <is>
          <t>B102820</t>
        </is>
      </c>
      <c r="T1251" s="233" t="n">
        <v>2970</v>
      </c>
      <c r="U1251" s="233" t="inlineStr">
        <is>
          <t>Priced</t>
        </is>
      </c>
      <c r="V1251" s="273" t="inlineStr">
        <is>
          <t>LT028</t>
        </is>
      </c>
      <c r="W1251" t="n">
        <v>240</v>
      </c>
    </row>
    <row r="1252">
      <c r="B1252" t="n">
        <v>2389</v>
      </c>
      <c r="C1252">
        <f>IF(K1252 = "BaseplateSteel","Y","N")</f>
        <v/>
      </c>
      <c r="D1252">
        <f>OR(P1252 = "Woods_Sureflex", P1252 = "Falk_T10_Grid")</f>
        <v/>
      </c>
      <c r="E1252">
        <f>IF(AND(C1252="Y", D1252=TRUE),"Y","N")</f>
        <v/>
      </c>
      <c r="F1252" t="inlineStr">
        <is>
          <t>ConTab_BOM_KP_Baseplates_2389</t>
        </is>
      </c>
      <c r="G1252">
        <f>IF(E1252="Y",F1252,"")</f>
        <v/>
      </c>
      <c r="H1252" s="87" t="inlineStr">
        <is>
          <t>6019-7_8-KP</t>
        </is>
      </c>
      <c r="I1252" t="inlineStr">
        <is>
          <t>:5:</t>
        </is>
      </c>
      <c r="J1252" t="inlineStr">
        <is>
          <t>:X5:</t>
        </is>
      </c>
      <c r="K1252" s="273" t="inlineStr">
        <is>
          <t>BaseplateSteel</t>
        </is>
      </c>
      <c r="L1252" s="273" t="inlineStr">
        <is>
          <t>Baseplate_Steel</t>
        </is>
      </c>
      <c r="M1252" s="273" t="inlineStr">
        <is>
          <t>Steel</t>
        </is>
      </c>
      <c r="N1252" t="inlineStr">
        <is>
          <t>364T</t>
        </is>
      </c>
      <c r="O1252" t="inlineStr">
        <is>
          <t>:Extended Drip Pan:</t>
        </is>
      </c>
      <c r="P1252" s="235" t="inlineStr">
        <is>
          <t>Falk_Spacer</t>
        </is>
      </c>
      <c r="Q1252" t="inlineStr">
        <is>
          <t>Falk 1070T31</t>
        </is>
      </c>
      <c r="R1252" t="inlineStr">
        <is>
          <t>RTF</t>
        </is>
      </c>
      <c r="S1252" s="233" t="inlineStr">
        <is>
          <t>B102821</t>
        </is>
      </c>
      <c r="T1252" s="233" t="n">
        <v>3106</v>
      </c>
      <c r="U1252" s="233" t="inlineStr">
        <is>
          <t>Priced</t>
        </is>
      </c>
      <c r="V1252" s="273" t="inlineStr">
        <is>
          <t>LT028</t>
        </is>
      </c>
      <c r="W1252" t="n">
        <v>270</v>
      </c>
    </row>
    <row r="1253">
      <c r="B1253" t="n">
        <v>2390</v>
      </c>
      <c r="C1253">
        <f>IF(K1253 = "BaseplateSteel","Y","N")</f>
        <v/>
      </c>
      <c r="D1253">
        <f>OR(P1253 = "Woods_Sureflex", P1253 = "Falk_T10_Grid")</f>
        <v/>
      </c>
      <c r="E1253">
        <f>IF(AND(C1253="Y", D1253=TRUE),"Y","N")</f>
        <v/>
      </c>
      <c r="F1253" t="inlineStr">
        <is>
          <t>ConTab_BOM_KP_Baseplates_2390</t>
        </is>
      </c>
      <c r="G1253">
        <f>IF(E1253="Y",F1253,"")</f>
        <v/>
      </c>
      <c r="H1253" s="87" t="inlineStr">
        <is>
          <t>6019-7_8-KP</t>
        </is>
      </c>
      <c r="I1253" t="inlineStr">
        <is>
          <t>:5:</t>
        </is>
      </c>
      <c r="J1253" t="inlineStr">
        <is>
          <t>:X5:</t>
        </is>
      </c>
      <c r="K1253" s="273" t="inlineStr">
        <is>
          <t>BaseplateSteel</t>
        </is>
      </c>
      <c r="L1253" s="273" t="inlineStr">
        <is>
          <t>Baseplate_Steel</t>
        </is>
      </c>
      <c r="M1253" s="273" t="inlineStr">
        <is>
          <t>Steel</t>
        </is>
      </c>
      <c r="N1253" t="inlineStr">
        <is>
          <t>365T</t>
        </is>
      </c>
      <c r="O1253" t="inlineStr">
        <is>
          <t>:Extended Drip Pan:</t>
        </is>
      </c>
      <c r="P1253" s="235" t="inlineStr">
        <is>
          <t>Falk_Spacer</t>
        </is>
      </c>
      <c r="Q1253" t="inlineStr">
        <is>
          <t>Falk 1070T31</t>
        </is>
      </c>
      <c r="R1253" t="inlineStr">
        <is>
          <t>RTF</t>
        </is>
      </c>
      <c r="S1253" s="233" t="inlineStr">
        <is>
          <t>B102821</t>
        </is>
      </c>
      <c r="T1253" s="233" t="n">
        <v>3106</v>
      </c>
      <c r="U1253" s="233" t="inlineStr">
        <is>
          <t>Priced</t>
        </is>
      </c>
      <c r="V1253" s="273" t="inlineStr">
        <is>
          <t>LT028</t>
        </is>
      </c>
      <c r="W1253" t="n">
        <v>270</v>
      </c>
    </row>
    <row r="1254">
      <c r="B1254" t="n">
        <v>2391</v>
      </c>
      <c r="C1254">
        <f>IF(K1254 = "BaseplateSteel","Y","N")</f>
        <v/>
      </c>
      <c r="D1254">
        <f>OR(P1254 = "Woods_Sureflex", P1254 = "Falk_T10_Grid")</f>
        <v/>
      </c>
      <c r="E1254">
        <f>IF(AND(C1254="Y", D1254=TRUE),"Y","N")</f>
        <v/>
      </c>
      <c r="F1254" t="inlineStr">
        <is>
          <t>ConTab_BOM_KP_Baseplates_2391</t>
        </is>
      </c>
      <c r="G1254">
        <f>IF(E1254="Y",F1254,"")</f>
        <v/>
      </c>
      <c r="H1254" s="87" t="inlineStr">
        <is>
          <t>6019-7_8-KP</t>
        </is>
      </c>
      <c r="I1254" t="inlineStr">
        <is>
          <t>:5:</t>
        </is>
      </c>
      <c r="J1254" t="inlineStr">
        <is>
          <t>:X5:</t>
        </is>
      </c>
      <c r="K1254" s="273" t="inlineStr">
        <is>
          <t>BaseplateSteel</t>
        </is>
      </c>
      <c r="L1254" s="273" t="inlineStr">
        <is>
          <t>Baseplate_Steel</t>
        </is>
      </c>
      <c r="M1254" s="273" t="inlineStr">
        <is>
          <t>Steel</t>
        </is>
      </c>
      <c r="N1254" t="inlineStr">
        <is>
          <t>404T</t>
        </is>
      </c>
      <c r="O1254" t="inlineStr">
        <is>
          <t>:Extended Drip Pan:</t>
        </is>
      </c>
      <c r="P1254" s="235" t="inlineStr">
        <is>
          <t>Falk_Spacer</t>
        </is>
      </c>
      <c r="Q1254" t="inlineStr">
        <is>
          <t>Falk 1080T31</t>
        </is>
      </c>
      <c r="R1254" t="inlineStr">
        <is>
          <t>RTF</t>
        </is>
      </c>
      <c r="S1254" s="233" t="inlineStr">
        <is>
          <t>B102822</t>
        </is>
      </c>
      <c r="T1254" s="233" t="n">
        <v>3580</v>
      </c>
      <c r="U1254" s="233" t="inlineStr">
        <is>
          <t>Priced</t>
        </is>
      </c>
      <c r="V1254" s="273" t="inlineStr">
        <is>
          <t>LT028</t>
        </is>
      </c>
      <c r="W1254" t="n">
        <v>350</v>
      </c>
    </row>
    <row r="1255">
      <c r="B1255" t="n">
        <v>2392</v>
      </c>
      <c r="C1255">
        <f>IF(K1255 = "BaseplateSteel","Y","N")</f>
        <v/>
      </c>
      <c r="D1255">
        <f>OR(P1255 = "Woods_Sureflex", P1255 = "Falk_T10_Grid")</f>
        <v/>
      </c>
      <c r="E1255">
        <f>IF(AND(C1255="Y", D1255=TRUE),"Y","N")</f>
        <v/>
      </c>
      <c r="F1255" t="inlineStr">
        <is>
          <t>ConTab_BOM_KP_Baseplates_2392</t>
        </is>
      </c>
      <c r="G1255">
        <f>IF(E1255="Y",F1255,"")</f>
        <v/>
      </c>
      <c r="H1255" s="87" t="inlineStr">
        <is>
          <t>6019-7_8-KP</t>
        </is>
      </c>
      <c r="I1255" t="inlineStr">
        <is>
          <t>:5:</t>
        </is>
      </c>
      <c r="J1255" t="inlineStr">
        <is>
          <t>:X5:</t>
        </is>
      </c>
      <c r="K1255" s="273" t="inlineStr">
        <is>
          <t>BaseplateSteel</t>
        </is>
      </c>
      <c r="L1255" s="273" t="inlineStr">
        <is>
          <t>Baseplate_Steel</t>
        </is>
      </c>
      <c r="M1255" s="273" t="inlineStr">
        <is>
          <t>Steel</t>
        </is>
      </c>
      <c r="N1255" t="inlineStr">
        <is>
          <t>405T</t>
        </is>
      </c>
      <c r="O1255" t="inlineStr">
        <is>
          <t>:Extended Drip Pan:</t>
        </is>
      </c>
      <c r="P1255" s="235" t="inlineStr">
        <is>
          <t>Falk_Spacer</t>
        </is>
      </c>
      <c r="Q1255" t="inlineStr">
        <is>
          <t>Falk 1080T31</t>
        </is>
      </c>
      <c r="R1255" t="inlineStr">
        <is>
          <t>RTF</t>
        </is>
      </c>
      <c r="S1255" s="233" t="inlineStr">
        <is>
          <t>B102822</t>
        </is>
      </c>
      <c r="T1255" s="233" t="n">
        <v>3580</v>
      </c>
      <c r="U1255" s="233" t="inlineStr">
        <is>
          <t>Priced</t>
        </is>
      </c>
      <c r="V1255" s="273" t="inlineStr">
        <is>
          <t>LT028</t>
        </is>
      </c>
      <c r="W1255" t="n">
        <v>350</v>
      </c>
    </row>
    <row r="1256">
      <c r="B1256" t="n">
        <v>2393</v>
      </c>
      <c r="C1256">
        <f>IF(K1256 = "BaseplateSteel","Y","N")</f>
        <v/>
      </c>
      <c r="D1256">
        <f>OR(P1256 = "Woods_Sureflex", P1256 = "Falk_T10_Grid")</f>
        <v/>
      </c>
      <c r="E1256">
        <f>IF(AND(C1256="Y", D1256=TRUE),"Y","N")</f>
        <v/>
      </c>
      <c r="F1256" t="inlineStr">
        <is>
          <t>ConTab_BOM_KP_Baseplates_2393</t>
        </is>
      </c>
      <c r="G1256">
        <f>IF(E1256="Y",F1256,"")</f>
        <v/>
      </c>
      <c r="H1256" s="87" t="inlineStr">
        <is>
          <t>6019-7_8-KP</t>
        </is>
      </c>
      <c r="I1256" t="inlineStr">
        <is>
          <t>:5:</t>
        </is>
      </c>
      <c r="J1256" t="inlineStr">
        <is>
          <t>:X5:</t>
        </is>
      </c>
      <c r="K1256" s="273" t="inlineStr">
        <is>
          <t>BaseplateSteel</t>
        </is>
      </c>
      <c r="L1256" s="273" t="inlineStr">
        <is>
          <t>Baseplate_Steel</t>
        </is>
      </c>
      <c r="M1256" s="273" t="inlineStr">
        <is>
          <t>Steel</t>
        </is>
      </c>
      <c r="N1256" t="inlineStr">
        <is>
          <t>404TS</t>
        </is>
      </c>
      <c r="O1256" t="inlineStr">
        <is>
          <t>:Extended Drip Pan:</t>
        </is>
      </c>
      <c r="P1256" s="235" t="inlineStr">
        <is>
          <t>Falk_Spacer</t>
        </is>
      </c>
      <c r="Q1256" t="inlineStr">
        <is>
          <t>Falk 1060T31</t>
        </is>
      </c>
      <c r="R1256" t="inlineStr">
        <is>
          <t>RTF</t>
        </is>
      </c>
      <c r="S1256" s="233" t="inlineStr">
        <is>
          <t>B102823</t>
        </is>
      </c>
      <c r="T1256" s="233" t="n">
        <v>3445</v>
      </c>
      <c r="U1256" s="233" t="inlineStr">
        <is>
          <t>Priced</t>
        </is>
      </c>
      <c r="V1256" s="273" t="inlineStr">
        <is>
          <t>LT028</t>
        </is>
      </c>
      <c r="W1256" t="n">
        <v>350</v>
      </c>
    </row>
    <row r="1257">
      <c r="B1257" t="n">
        <v>2394</v>
      </c>
      <c r="C1257">
        <f>IF(K1257 = "BaseplateSteel","Y","N")</f>
        <v/>
      </c>
      <c r="D1257">
        <f>OR(P1257 = "Woods_Sureflex", P1257 = "Falk_T10_Grid")</f>
        <v/>
      </c>
      <c r="E1257">
        <f>IF(AND(C1257="Y", D1257=TRUE),"Y","N")</f>
        <v/>
      </c>
      <c r="F1257" t="inlineStr">
        <is>
          <t>ConTab_BOM_KP_Baseplates_2394</t>
        </is>
      </c>
      <c r="G1257">
        <f>IF(E1257="Y",F1257,"")</f>
        <v/>
      </c>
      <c r="H1257" s="87" t="inlineStr">
        <is>
          <t>6019-7_8-KP</t>
        </is>
      </c>
      <c r="I1257" t="inlineStr">
        <is>
          <t>:5:</t>
        </is>
      </c>
      <c r="J1257" t="inlineStr">
        <is>
          <t>:X5:</t>
        </is>
      </c>
      <c r="K1257" s="273" t="inlineStr">
        <is>
          <t>BaseplateSteel</t>
        </is>
      </c>
      <c r="L1257" s="273" t="inlineStr">
        <is>
          <t>Baseplate_Steel</t>
        </is>
      </c>
      <c r="M1257" s="273" t="inlineStr">
        <is>
          <t>Steel</t>
        </is>
      </c>
      <c r="N1257" t="inlineStr">
        <is>
          <t>405TS</t>
        </is>
      </c>
      <c r="O1257" t="inlineStr">
        <is>
          <t>:Extended Drip Pan:</t>
        </is>
      </c>
      <c r="P1257" s="235" t="inlineStr">
        <is>
          <t>Falk_Spacer</t>
        </is>
      </c>
      <c r="Q1257" t="inlineStr">
        <is>
          <t>Falk 1060T31</t>
        </is>
      </c>
      <c r="R1257" t="inlineStr">
        <is>
          <t>RTF</t>
        </is>
      </c>
      <c r="S1257" s="233" t="inlineStr">
        <is>
          <t>B102823</t>
        </is>
      </c>
      <c r="T1257" s="233" t="n">
        <v>3445</v>
      </c>
      <c r="U1257" s="233" t="inlineStr">
        <is>
          <t>Priced</t>
        </is>
      </c>
      <c r="V1257" s="273" t="inlineStr">
        <is>
          <t>LT028</t>
        </is>
      </c>
      <c r="W1257" t="n">
        <v>350</v>
      </c>
    </row>
    <row r="1258">
      <c r="B1258" t="n">
        <v>2395</v>
      </c>
      <c r="C1258">
        <f>IF(K1258 = "BaseplateSteel","Y","N")</f>
        <v/>
      </c>
      <c r="D1258">
        <f>OR(P1258 = "Woods_Sureflex", P1258 = "Falk_T10_Grid")</f>
        <v/>
      </c>
      <c r="E1258">
        <f>IF(AND(C1258="Y", D1258=TRUE),"Y","N")</f>
        <v/>
      </c>
      <c r="F1258" t="inlineStr">
        <is>
          <t>ConTab_BOM_KP_Baseplates_2395</t>
        </is>
      </c>
      <c r="G1258">
        <f>IF(E1258="Y",F1258,"")</f>
        <v/>
      </c>
      <c r="H1258" s="87" t="inlineStr">
        <is>
          <t>6019-7_8-KP</t>
        </is>
      </c>
      <c r="I1258" t="inlineStr">
        <is>
          <t>:5:</t>
        </is>
      </c>
      <c r="J1258" t="inlineStr">
        <is>
          <t>:X5:</t>
        </is>
      </c>
      <c r="K1258" s="273" t="inlineStr">
        <is>
          <t>BaseplateSteel</t>
        </is>
      </c>
      <c r="L1258" s="273" t="inlineStr">
        <is>
          <t>Baseplate_Steel</t>
        </is>
      </c>
      <c r="M1258" s="273" t="inlineStr">
        <is>
          <t>Steel</t>
        </is>
      </c>
      <c r="N1258" t="inlineStr">
        <is>
          <t>444T</t>
        </is>
      </c>
      <c r="O1258" t="inlineStr">
        <is>
          <t>:Extended Drip Pan:</t>
        </is>
      </c>
      <c r="P1258" s="235" t="inlineStr">
        <is>
          <t>Falk_Spacer</t>
        </is>
      </c>
      <c r="Q1258" t="inlineStr">
        <is>
          <t>Falk 1090T31</t>
        </is>
      </c>
      <c r="R1258" t="inlineStr">
        <is>
          <t>RTF</t>
        </is>
      </c>
      <c r="S1258" s="233" t="inlineStr">
        <is>
          <t>B102824</t>
        </is>
      </c>
      <c r="T1258" s="233" t="n">
        <v>4943</v>
      </c>
      <c r="U1258" s="233" t="inlineStr">
        <is>
          <t>Priced</t>
        </is>
      </c>
      <c r="V1258" s="273" t="inlineStr">
        <is>
          <t>LT028</t>
        </is>
      </c>
      <c r="W1258" t="n">
        <v>420</v>
      </c>
    </row>
    <row r="1259">
      <c r="B1259" t="n">
        <v>2396</v>
      </c>
      <c r="C1259">
        <f>IF(K1259 = "BaseplateSteel","Y","N")</f>
        <v/>
      </c>
      <c r="D1259">
        <f>OR(P1259 = "Woods_Sureflex", P1259 = "Falk_T10_Grid")</f>
        <v/>
      </c>
      <c r="E1259">
        <f>IF(AND(C1259="Y", D1259=TRUE),"Y","N")</f>
        <v/>
      </c>
      <c r="F1259" t="inlineStr">
        <is>
          <t>ConTab_BOM_KP_Baseplates_2396</t>
        </is>
      </c>
      <c r="G1259">
        <f>IF(E1259="Y",F1259,"")</f>
        <v/>
      </c>
      <c r="H1259" s="87" t="inlineStr">
        <is>
          <t>6019-7_8-KP</t>
        </is>
      </c>
      <c r="I1259" t="inlineStr">
        <is>
          <t>:5:</t>
        </is>
      </c>
      <c r="J1259" t="inlineStr">
        <is>
          <t>:X5:</t>
        </is>
      </c>
      <c r="K1259" s="273" t="inlineStr">
        <is>
          <t>BaseplateSteel</t>
        </is>
      </c>
      <c r="L1259" s="273" t="inlineStr">
        <is>
          <t>Baseplate_Steel</t>
        </is>
      </c>
      <c r="M1259" s="273" t="inlineStr">
        <is>
          <t>Steel</t>
        </is>
      </c>
      <c r="N1259" t="inlineStr">
        <is>
          <t>445T</t>
        </is>
      </c>
      <c r="O1259" t="inlineStr">
        <is>
          <t>:Extended Drip Pan:</t>
        </is>
      </c>
      <c r="P1259" s="235" t="inlineStr">
        <is>
          <t>Falk_Spacer</t>
        </is>
      </c>
      <c r="Q1259" t="inlineStr">
        <is>
          <t>Falk 1090T31</t>
        </is>
      </c>
      <c r="R1259" t="inlineStr">
        <is>
          <t>RTF</t>
        </is>
      </c>
      <c r="S1259" s="233" t="inlineStr">
        <is>
          <t>B102825</t>
        </is>
      </c>
      <c r="T1259" s="233" t="n">
        <v>4943</v>
      </c>
      <c r="U1259" s="233" t="inlineStr">
        <is>
          <t>Priced</t>
        </is>
      </c>
      <c r="V1259" s="273" t="inlineStr">
        <is>
          <t>LT028</t>
        </is>
      </c>
      <c r="W1259" t="n">
        <v>420</v>
      </c>
    </row>
    <row r="1260">
      <c r="B1260" t="n">
        <v>2397</v>
      </c>
      <c r="C1260">
        <f>IF(K1260 = "BaseplateSteel","Y","N")</f>
        <v/>
      </c>
      <c r="D1260">
        <f>OR(P1260 = "Woods_Sureflex", P1260 = "Falk_T10_Grid")</f>
        <v/>
      </c>
      <c r="E1260">
        <f>IF(AND(C1260="Y", D1260=TRUE),"Y","N")</f>
        <v/>
      </c>
      <c r="F1260" t="inlineStr">
        <is>
          <t>ConTab_BOM_KP_Baseplates_2397</t>
        </is>
      </c>
      <c r="G1260">
        <f>IF(E1260="Y",F1260,"")</f>
        <v/>
      </c>
      <c r="H1260" s="87" t="inlineStr">
        <is>
          <t>6019-7_8-KP</t>
        </is>
      </c>
      <c r="I1260" t="inlineStr">
        <is>
          <t>:5:</t>
        </is>
      </c>
      <c r="J1260" t="inlineStr">
        <is>
          <t>:X5:</t>
        </is>
      </c>
      <c r="K1260" s="273" t="inlineStr">
        <is>
          <t>BaseplateSteel</t>
        </is>
      </c>
      <c r="L1260" s="273" t="inlineStr">
        <is>
          <t>Baseplate_Steel</t>
        </is>
      </c>
      <c r="M1260" s="273" t="inlineStr">
        <is>
          <t>Steel</t>
        </is>
      </c>
      <c r="N1260" t="inlineStr">
        <is>
          <t>444TS</t>
        </is>
      </c>
      <c r="O1260" t="inlineStr">
        <is>
          <t>:Extended Drip Pan:</t>
        </is>
      </c>
      <c r="P1260" s="235" t="inlineStr">
        <is>
          <t>Falk_Spacer</t>
        </is>
      </c>
      <c r="Q1260" t="inlineStr">
        <is>
          <t>Falk 1070T31</t>
        </is>
      </c>
      <c r="R1260" t="inlineStr">
        <is>
          <t>RTF</t>
        </is>
      </c>
      <c r="S1260" s="233" t="inlineStr">
        <is>
          <t>B102826</t>
        </is>
      </c>
      <c r="T1260" s="233" t="n">
        <v>4943</v>
      </c>
      <c r="U1260" s="233" t="inlineStr">
        <is>
          <t>Priced</t>
        </is>
      </c>
      <c r="V1260" s="273" t="inlineStr">
        <is>
          <t>LT028</t>
        </is>
      </c>
      <c r="W1260" t="n">
        <v>420</v>
      </c>
    </row>
    <row r="1261">
      <c r="B1261" t="n">
        <v>2398</v>
      </c>
      <c r="C1261">
        <f>IF(K1261 = "BaseplateSteel","Y","N")</f>
        <v/>
      </c>
      <c r="D1261">
        <f>OR(P1261 = "Woods_Sureflex", P1261 = "Falk_T10_Grid")</f>
        <v/>
      </c>
      <c r="E1261">
        <f>IF(AND(C1261="Y", D1261=TRUE),"Y","N")</f>
        <v/>
      </c>
      <c r="F1261" t="inlineStr">
        <is>
          <t>ConTab_BOM_KP_Baseplates_2398</t>
        </is>
      </c>
      <c r="G1261">
        <f>IF(E1261="Y",F1261,"")</f>
        <v/>
      </c>
      <c r="H1261" s="87" t="inlineStr">
        <is>
          <t>6019-7_8-KP</t>
        </is>
      </c>
      <c r="I1261" t="inlineStr">
        <is>
          <t>:5:</t>
        </is>
      </c>
      <c r="J1261" t="inlineStr">
        <is>
          <t>:X5:</t>
        </is>
      </c>
      <c r="K1261" s="273" t="inlineStr">
        <is>
          <t>BaseplateSteel</t>
        </is>
      </c>
      <c r="L1261" s="273" t="inlineStr">
        <is>
          <t>Baseplate_Steel</t>
        </is>
      </c>
      <c r="M1261" s="273" t="inlineStr">
        <is>
          <t>Steel</t>
        </is>
      </c>
      <c r="N1261" t="inlineStr">
        <is>
          <t>445TS</t>
        </is>
      </c>
      <c r="O1261" t="inlineStr">
        <is>
          <t>:Extended Drip Pan:</t>
        </is>
      </c>
      <c r="P1261" s="235" t="inlineStr">
        <is>
          <t>Falk_Spacer</t>
        </is>
      </c>
      <c r="Q1261" t="inlineStr">
        <is>
          <t>Falk 1070T31</t>
        </is>
      </c>
      <c r="R1261" t="inlineStr">
        <is>
          <t>RTF</t>
        </is>
      </c>
      <c r="S1261" s="233" t="inlineStr">
        <is>
          <t>B102827</t>
        </is>
      </c>
      <c r="T1261" s="233" t="n">
        <v>4943</v>
      </c>
      <c r="U1261" s="233" t="inlineStr">
        <is>
          <t>Priced</t>
        </is>
      </c>
      <c r="V1261" s="273" t="inlineStr">
        <is>
          <t>LT028</t>
        </is>
      </c>
      <c r="W1261" t="n">
        <v>420</v>
      </c>
    </row>
    <row r="1262">
      <c r="B1262" t="n">
        <v>2439</v>
      </c>
      <c r="C1262">
        <f>IF(K1262 = "BaseplateSteel","Y","N")</f>
        <v/>
      </c>
      <c r="D1262">
        <f>OR(P1262 = "Woods_Sureflex", P1262 = "Falk_T10_Grid")</f>
        <v/>
      </c>
      <c r="E1262">
        <f>IF(AND(C1262="Y", D1262=TRUE),"Y","N")</f>
        <v/>
      </c>
      <c r="F1262" t="inlineStr">
        <is>
          <t>ConTab_BOM_KP_Baseplates_2439</t>
        </is>
      </c>
      <c r="G1262">
        <f>IF(E1262="Y",F1262,"")</f>
        <v/>
      </c>
      <c r="H1262" s="87" t="inlineStr">
        <is>
          <t>6019-7_8-KP</t>
        </is>
      </c>
      <c r="I1262" t="inlineStr">
        <is>
          <t>:5:</t>
        </is>
      </c>
      <c r="J1262" t="inlineStr">
        <is>
          <t>:X5:</t>
        </is>
      </c>
      <c r="K1262" s="273" t="inlineStr">
        <is>
          <t>Baseplate_Special</t>
        </is>
      </c>
      <c r="L1262" s="273" t="inlineStr">
        <is>
          <t>Baseplate_Special</t>
        </is>
      </c>
      <c r="M1262" s="273" t="inlineStr">
        <is>
          <t>Special</t>
        </is>
      </c>
      <c r="P1262" s="235" t="n"/>
      <c r="R1262" t="inlineStr">
        <is>
          <t>RTF</t>
        </is>
      </c>
      <c r="S1262" s="235" t="inlineStr">
        <is>
          <t>B101516</t>
        </is>
      </c>
      <c r="T1262" s="233" t="n">
        <v>0</v>
      </c>
      <c r="U1262" s="233" t="inlineStr">
        <is>
          <t>RFQ</t>
        </is>
      </c>
      <c r="V1262" s="273" t="inlineStr">
        <is>
          <t>LT029</t>
        </is>
      </c>
    </row>
    <row r="1263">
      <c r="B1263" t="n">
        <v>2440</v>
      </c>
      <c r="C1263">
        <f>IF(K1263 = "BaseplateSteel","Y","N")</f>
        <v/>
      </c>
      <c r="D1263">
        <f>OR(P1263 = "Woods_Sureflex", P1263 = "Falk_T10_Grid")</f>
        <v/>
      </c>
      <c r="E1263">
        <f>IF(AND(C1263="Y", D1263=TRUE),"Y","N")</f>
        <v/>
      </c>
      <c r="F1263" t="inlineStr">
        <is>
          <t>ConTab_BOM_KP_Baseplates_2440</t>
        </is>
      </c>
      <c r="G1263">
        <f>IF(E1263="Y",F1263,"")</f>
        <v/>
      </c>
      <c r="H1263" s="87" t="inlineStr">
        <is>
          <t>6019-7_8-KP</t>
        </is>
      </c>
      <c r="I1263" s="87" t="inlineStr">
        <is>
          <t>:6:</t>
        </is>
      </c>
      <c r="J1263" s="87" t="inlineStr">
        <is>
          <t>:X6:</t>
        </is>
      </c>
      <c r="K1263" s="273" t="inlineStr">
        <is>
          <t>BaseplateSteel</t>
        </is>
      </c>
      <c r="L1263" s="273" t="inlineStr">
        <is>
          <t>Baseplate_Steel</t>
        </is>
      </c>
      <c r="M1263" s="273" t="inlineStr">
        <is>
          <t>Steel</t>
        </is>
      </c>
      <c r="N1263" t="inlineStr">
        <is>
          <t>404TS</t>
        </is>
      </c>
      <c r="O1263" t="inlineStr">
        <is>
          <t>:No Drip Pan:Standard Drip Pan:</t>
        </is>
      </c>
      <c r="P1263" s="235" t="inlineStr">
        <is>
          <t>Falk_T10_Grid</t>
        </is>
      </c>
      <c r="Q1263" t="inlineStr">
        <is>
          <t>Falk 1070T10</t>
        </is>
      </c>
      <c r="R1263" t="n">
        <v>96700880</v>
      </c>
      <c r="S1263" s="233" t="inlineStr">
        <is>
          <t>B102854</t>
        </is>
      </c>
      <c r="T1263" s="233" t="n">
        <v>3547</v>
      </c>
      <c r="U1263" s="233" t="inlineStr">
        <is>
          <t>Priced</t>
        </is>
      </c>
      <c r="V1263" s="273" t="inlineStr">
        <is>
          <t>LT028</t>
        </is>
      </c>
      <c r="W1263" s="233" t="n">
        <v>380</v>
      </c>
    </row>
    <row r="1264">
      <c r="B1264" t="n">
        <v>2441</v>
      </c>
      <c r="C1264">
        <f>IF(K1264 = "BaseplateSteel","Y","N")</f>
        <v/>
      </c>
      <c r="D1264">
        <f>OR(P1264 = "Woods_Sureflex", P1264 = "Falk_T10_Grid")</f>
        <v/>
      </c>
      <c r="E1264">
        <f>IF(AND(C1264="Y", D1264=TRUE),"Y","N")</f>
        <v/>
      </c>
      <c r="F1264" t="inlineStr">
        <is>
          <t>ConTab_BOM_KP_Baseplates_2441</t>
        </is>
      </c>
      <c r="G1264">
        <f>IF(E1264="Y",F1264,"")</f>
        <v/>
      </c>
      <c r="H1264" s="87" t="inlineStr">
        <is>
          <t>6019-7_8-KP</t>
        </is>
      </c>
      <c r="I1264" s="87" t="inlineStr">
        <is>
          <t>:6:</t>
        </is>
      </c>
      <c r="J1264" s="87" t="inlineStr">
        <is>
          <t>:X6:</t>
        </is>
      </c>
      <c r="K1264" s="273" t="inlineStr">
        <is>
          <t>BaseplateSteel</t>
        </is>
      </c>
      <c r="L1264" s="273" t="inlineStr">
        <is>
          <t>Baseplate_Steel</t>
        </is>
      </c>
      <c r="M1264" s="273" t="inlineStr">
        <is>
          <t>Steel</t>
        </is>
      </c>
      <c r="N1264" t="inlineStr">
        <is>
          <t>405TS</t>
        </is>
      </c>
      <c r="O1264" t="inlineStr">
        <is>
          <t>:No Drip Pan:Standard Drip Pan:</t>
        </is>
      </c>
      <c r="P1264" s="235" t="inlineStr">
        <is>
          <t>Falk_T10_Grid</t>
        </is>
      </c>
      <c r="Q1264" t="inlineStr">
        <is>
          <t>Falk 1070T10</t>
        </is>
      </c>
      <c r="R1264" t="n">
        <v>96700880</v>
      </c>
      <c r="S1264" s="233" t="inlineStr">
        <is>
          <t>B102854</t>
        </is>
      </c>
      <c r="T1264" s="233" t="n">
        <v>3547</v>
      </c>
      <c r="U1264" s="233" t="inlineStr">
        <is>
          <t>Priced</t>
        </is>
      </c>
      <c r="V1264" s="273" t="inlineStr">
        <is>
          <t>LT028</t>
        </is>
      </c>
      <c r="W1264" s="233" t="n">
        <v>380</v>
      </c>
    </row>
    <row r="1265">
      <c r="B1265" t="n">
        <v>2442</v>
      </c>
      <c r="C1265">
        <f>IF(K1265 = "BaseplateSteel","Y","N")</f>
        <v/>
      </c>
      <c r="D1265">
        <f>OR(P1265 = "Woods_Sureflex", P1265 = "Falk_T10_Grid")</f>
        <v/>
      </c>
      <c r="E1265">
        <f>IF(AND(C1265="Y", D1265=TRUE),"Y","N")</f>
        <v/>
      </c>
      <c r="F1265" t="inlineStr">
        <is>
          <t>ConTab_BOM_KP_Baseplates_2442</t>
        </is>
      </c>
      <c r="G1265">
        <f>IF(E1265="Y",F1265,"")</f>
        <v/>
      </c>
      <c r="H1265" s="87" t="inlineStr">
        <is>
          <t>6019-7_8-KP</t>
        </is>
      </c>
      <c r="I1265" s="87" t="inlineStr">
        <is>
          <t>:6:</t>
        </is>
      </c>
      <c r="J1265" s="87" t="inlineStr">
        <is>
          <t>:X6:</t>
        </is>
      </c>
      <c r="K1265" s="273" t="inlineStr">
        <is>
          <t>BaseplateSteel</t>
        </is>
      </c>
      <c r="L1265" s="273" t="inlineStr">
        <is>
          <t>Baseplate_Steel</t>
        </is>
      </c>
      <c r="M1265" s="273" t="inlineStr">
        <is>
          <t>Steel</t>
        </is>
      </c>
      <c r="N1265" t="inlineStr">
        <is>
          <t>444T</t>
        </is>
      </c>
      <c r="O1265" t="inlineStr">
        <is>
          <t>:No Drip Pan:Standard Drip Pan:</t>
        </is>
      </c>
      <c r="P1265" s="235" t="inlineStr">
        <is>
          <t>Falk_T10_Grid</t>
        </is>
      </c>
      <c r="Q1265" t="inlineStr">
        <is>
          <t>Falk 1090T10</t>
        </is>
      </c>
      <c r="R1265" t="n">
        <v>96700881</v>
      </c>
      <c r="S1265" s="233" t="inlineStr">
        <is>
          <t>B102855</t>
        </is>
      </c>
      <c r="T1265" s="233" t="n">
        <v>5044</v>
      </c>
      <c r="U1265" s="233" t="inlineStr">
        <is>
          <t>Priced</t>
        </is>
      </c>
      <c r="V1265" s="273" t="inlineStr">
        <is>
          <t>LT028</t>
        </is>
      </c>
      <c r="W1265" s="233" t="n">
        <v>460</v>
      </c>
    </row>
    <row r="1266">
      <c r="B1266" t="n">
        <v>2443</v>
      </c>
      <c r="C1266">
        <f>IF(K1266 = "BaseplateSteel","Y","N")</f>
        <v/>
      </c>
      <c r="D1266">
        <f>OR(P1266 = "Woods_Sureflex", P1266 = "Falk_T10_Grid")</f>
        <v/>
      </c>
      <c r="E1266">
        <f>IF(AND(C1266="Y", D1266=TRUE),"Y","N")</f>
        <v/>
      </c>
      <c r="F1266" t="inlineStr">
        <is>
          <t>ConTab_BOM_KP_Baseplates_2443</t>
        </is>
      </c>
      <c r="G1266">
        <f>IF(E1266="Y",F1266,"")</f>
        <v/>
      </c>
      <c r="H1266" s="87" t="inlineStr">
        <is>
          <t>6019-7_8-KP</t>
        </is>
      </c>
      <c r="I1266" s="87" t="inlineStr">
        <is>
          <t>:6:</t>
        </is>
      </c>
      <c r="J1266" s="87" t="inlineStr">
        <is>
          <t>:X6:</t>
        </is>
      </c>
      <c r="K1266" s="273" t="inlineStr">
        <is>
          <t>BaseplateSteel</t>
        </is>
      </c>
      <c r="L1266" s="273" t="inlineStr">
        <is>
          <t>Baseplate_Steel</t>
        </is>
      </c>
      <c r="M1266" s="273" t="inlineStr">
        <is>
          <t>Steel</t>
        </is>
      </c>
      <c r="N1266" t="inlineStr">
        <is>
          <t>445T</t>
        </is>
      </c>
      <c r="O1266" t="inlineStr">
        <is>
          <t>:No Drip Pan:Standard Drip Pan:</t>
        </is>
      </c>
      <c r="P1266" s="235" t="inlineStr">
        <is>
          <t>Falk_T10_Grid</t>
        </is>
      </c>
      <c r="Q1266" t="inlineStr">
        <is>
          <t>Falk 1090T10</t>
        </is>
      </c>
      <c r="R1266" t="n">
        <v>96700881</v>
      </c>
      <c r="S1266" s="233" t="inlineStr">
        <is>
          <t>B102856</t>
        </is>
      </c>
      <c r="T1266" s="233" t="n">
        <v>5044</v>
      </c>
      <c r="U1266" s="233" t="inlineStr">
        <is>
          <t>Priced</t>
        </is>
      </c>
      <c r="V1266" s="273" t="inlineStr">
        <is>
          <t>LT028</t>
        </is>
      </c>
      <c r="W1266" s="233" t="n">
        <v>460</v>
      </c>
    </row>
    <row r="1267">
      <c r="B1267" t="n">
        <v>2444</v>
      </c>
      <c r="C1267">
        <f>IF(K1267 = "BaseplateSteel","Y","N")</f>
        <v/>
      </c>
      <c r="D1267">
        <f>OR(P1267 = "Woods_Sureflex", P1267 = "Falk_T10_Grid")</f>
        <v/>
      </c>
      <c r="E1267">
        <f>IF(AND(C1267="Y", D1267=TRUE),"Y","N")</f>
        <v/>
      </c>
      <c r="F1267" t="inlineStr">
        <is>
          <t>ConTab_BOM_KP_Baseplates_2444</t>
        </is>
      </c>
      <c r="G1267">
        <f>IF(E1267="Y",F1267,"")</f>
        <v/>
      </c>
      <c r="H1267" s="87" t="inlineStr">
        <is>
          <t>6019-7_8-KP</t>
        </is>
      </c>
      <c r="I1267" s="87" t="inlineStr">
        <is>
          <t>:6:</t>
        </is>
      </c>
      <c r="J1267" s="87" t="inlineStr">
        <is>
          <t>:X6:</t>
        </is>
      </c>
      <c r="K1267" s="273" t="inlineStr">
        <is>
          <t>BaseplateSteel</t>
        </is>
      </c>
      <c r="L1267" s="273" t="inlineStr">
        <is>
          <t>Baseplate_Steel</t>
        </is>
      </c>
      <c r="M1267" s="273" t="inlineStr">
        <is>
          <t>Steel</t>
        </is>
      </c>
      <c r="N1267" t="inlineStr">
        <is>
          <t>444TS</t>
        </is>
      </c>
      <c r="O1267" t="inlineStr">
        <is>
          <t>:No Drip Pan:Standard Drip Pan:</t>
        </is>
      </c>
      <c r="P1267" s="235" t="inlineStr">
        <is>
          <t>Falk_T10_Grid</t>
        </is>
      </c>
      <c r="Q1267" t="inlineStr">
        <is>
          <t>Falk 1080T10</t>
        </is>
      </c>
      <c r="R1267" t="n">
        <v>96700882</v>
      </c>
      <c r="S1267" s="233" t="inlineStr">
        <is>
          <t>B102857</t>
        </is>
      </c>
      <c r="T1267" s="233" t="n">
        <v>5044</v>
      </c>
      <c r="U1267" s="233" t="inlineStr">
        <is>
          <t>Priced</t>
        </is>
      </c>
      <c r="V1267" s="273" t="inlineStr">
        <is>
          <t>LT028</t>
        </is>
      </c>
      <c r="W1267" s="233" t="n">
        <v>460</v>
      </c>
    </row>
    <row r="1268">
      <c r="B1268" t="n">
        <v>2445</v>
      </c>
      <c r="C1268">
        <f>IF(K1268 = "BaseplateSteel","Y","N")</f>
        <v/>
      </c>
      <c r="D1268">
        <f>OR(P1268 = "Woods_Sureflex", P1268 = "Falk_T10_Grid")</f>
        <v/>
      </c>
      <c r="E1268">
        <f>IF(AND(C1268="Y", D1268=TRUE),"Y","N")</f>
        <v/>
      </c>
      <c r="F1268" t="inlineStr">
        <is>
          <t>ConTab_BOM_KP_Baseplates_2445</t>
        </is>
      </c>
      <c r="G1268">
        <f>IF(E1268="Y",F1268,"")</f>
        <v/>
      </c>
      <c r="H1268" s="87" t="inlineStr">
        <is>
          <t>6019-7_8-KP</t>
        </is>
      </c>
      <c r="I1268" s="87" t="inlineStr">
        <is>
          <t>:6:</t>
        </is>
      </c>
      <c r="J1268" s="87" t="inlineStr">
        <is>
          <t>:X6:</t>
        </is>
      </c>
      <c r="K1268" s="273" t="inlineStr">
        <is>
          <t>BaseplateSteel</t>
        </is>
      </c>
      <c r="L1268" s="273" t="inlineStr">
        <is>
          <t>Baseplate_Steel</t>
        </is>
      </c>
      <c r="M1268" s="273" t="inlineStr">
        <is>
          <t>Steel</t>
        </is>
      </c>
      <c r="N1268" t="inlineStr">
        <is>
          <t>445TS</t>
        </is>
      </c>
      <c r="O1268" t="inlineStr">
        <is>
          <t>:No Drip Pan:Standard Drip Pan:</t>
        </is>
      </c>
      <c r="P1268" s="235" t="inlineStr">
        <is>
          <t>Falk_T10_Grid</t>
        </is>
      </c>
      <c r="Q1268" t="inlineStr">
        <is>
          <t>Falk 1080T10</t>
        </is>
      </c>
      <c r="R1268" t="n">
        <v>96700882</v>
      </c>
      <c r="S1268" s="233" t="inlineStr">
        <is>
          <t>B102858</t>
        </is>
      </c>
      <c r="T1268" s="233" t="n">
        <v>5044</v>
      </c>
      <c r="U1268" s="233" t="inlineStr">
        <is>
          <t>Priced</t>
        </is>
      </c>
      <c r="V1268" s="273" t="inlineStr">
        <is>
          <t>LT028</t>
        </is>
      </c>
      <c r="W1268" s="233" t="n">
        <v>460</v>
      </c>
    </row>
    <row r="1269">
      <c r="B1269" t="n">
        <v>2446</v>
      </c>
      <c r="C1269">
        <f>IF(K1269 = "BaseplateSteel","Y","N")</f>
        <v/>
      </c>
      <c r="D1269">
        <f>OR(P1269 = "Woods_Sureflex", P1269 = "Falk_T10_Grid")</f>
        <v/>
      </c>
      <c r="E1269">
        <f>IF(AND(C1269="Y", D1269=TRUE),"Y","N")</f>
        <v/>
      </c>
      <c r="F1269" t="inlineStr">
        <is>
          <t>ConTab_BOM_KP_Baseplates_2446</t>
        </is>
      </c>
      <c r="G1269">
        <f>IF(E1269="Y",F1269,"")</f>
        <v/>
      </c>
      <c r="H1269" s="87" t="inlineStr">
        <is>
          <t>6019-7_8-KP</t>
        </is>
      </c>
      <c r="I1269" s="87" t="inlineStr">
        <is>
          <t>:6:</t>
        </is>
      </c>
      <c r="J1269" s="87" t="inlineStr">
        <is>
          <t>:X6:</t>
        </is>
      </c>
      <c r="K1269" s="273" t="inlineStr">
        <is>
          <t>BaseplateSteel</t>
        </is>
      </c>
      <c r="L1269" s="273" t="inlineStr">
        <is>
          <t>Baseplate_Steel</t>
        </is>
      </c>
      <c r="M1269" s="273" t="inlineStr">
        <is>
          <t>Steel</t>
        </is>
      </c>
      <c r="N1269" t="inlineStr">
        <is>
          <t>447T</t>
        </is>
      </c>
      <c r="O1269" t="inlineStr">
        <is>
          <t>:No Drip Pan:Standard Drip Pan:</t>
        </is>
      </c>
      <c r="P1269" s="235" t="inlineStr">
        <is>
          <t>Falk_T10_Grid</t>
        </is>
      </c>
      <c r="Q1269" t="inlineStr">
        <is>
          <t>Falk 1090T10</t>
        </is>
      </c>
      <c r="R1269" t="n">
        <v>96700884</v>
      </c>
      <c r="S1269" s="233" t="inlineStr">
        <is>
          <t>B102859</t>
        </is>
      </c>
      <c r="T1269" s="233" t="n">
        <v>5591</v>
      </c>
      <c r="U1269" s="233" t="inlineStr">
        <is>
          <t>Priced</t>
        </is>
      </c>
      <c r="V1269" s="273" t="inlineStr">
        <is>
          <t>LT028</t>
        </is>
      </c>
      <c r="W1269" t="n">
        <v>600</v>
      </c>
    </row>
    <row r="1270">
      <c r="B1270" t="n">
        <v>2447</v>
      </c>
      <c r="C1270">
        <f>IF(K1270 = "BaseplateSteel","Y","N")</f>
        <v/>
      </c>
      <c r="D1270">
        <f>OR(P1270 = "Woods_Sureflex", P1270 = "Falk_T10_Grid")</f>
        <v/>
      </c>
      <c r="E1270">
        <f>IF(AND(C1270="Y", D1270=TRUE),"Y","N")</f>
        <v/>
      </c>
      <c r="F1270" t="inlineStr">
        <is>
          <t>ConTab_BOM_KP_Baseplates_2447</t>
        </is>
      </c>
      <c r="G1270">
        <f>IF(E1270="Y",F1270,"")</f>
        <v/>
      </c>
      <c r="H1270" s="87" t="inlineStr">
        <is>
          <t>6019-7_8-KP</t>
        </is>
      </c>
      <c r="I1270" s="87" t="inlineStr">
        <is>
          <t>:6:</t>
        </is>
      </c>
      <c r="J1270" s="87" t="inlineStr">
        <is>
          <t>:X6:</t>
        </is>
      </c>
      <c r="K1270" s="273" t="inlineStr">
        <is>
          <t>BaseplateSteel</t>
        </is>
      </c>
      <c r="L1270" s="273" t="inlineStr">
        <is>
          <t>Baseplate_Steel</t>
        </is>
      </c>
      <c r="M1270" s="273" t="inlineStr">
        <is>
          <t>Steel</t>
        </is>
      </c>
      <c r="N1270" t="inlineStr">
        <is>
          <t>447TS</t>
        </is>
      </c>
      <c r="O1270" t="inlineStr">
        <is>
          <t>:No Drip Pan:Standard Drip Pan:</t>
        </is>
      </c>
      <c r="P1270" s="235" t="inlineStr">
        <is>
          <t>Falk_T10_Grid</t>
        </is>
      </c>
      <c r="Q1270" t="inlineStr">
        <is>
          <t>Falk 1080T10</t>
        </is>
      </c>
      <c r="R1270" t="n">
        <v>96700885</v>
      </c>
      <c r="S1270" s="233" t="inlineStr">
        <is>
          <t>B102860</t>
        </is>
      </c>
      <c r="T1270" s="233" t="n">
        <v>5591</v>
      </c>
      <c r="U1270" s="233" t="inlineStr">
        <is>
          <t>Priced</t>
        </is>
      </c>
      <c r="V1270" s="273" t="inlineStr">
        <is>
          <t>LT028</t>
        </is>
      </c>
      <c r="W1270" t="n">
        <v>600</v>
      </c>
    </row>
    <row r="1271">
      <c r="B1271" t="n">
        <v>2448</v>
      </c>
      <c r="C1271">
        <f>IF(K1271 = "BaseplateSteel","Y","N")</f>
        <v/>
      </c>
      <c r="D1271">
        <f>OR(P1271 = "Woods_Sureflex", P1271 = "Falk_T10_Grid")</f>
        <v/>
      </c>
      <c r="E1271">
        <f>IF(AND(C1271="Y", D1271=TRUE),"Y","N")</f>
        <v/>
      </c>
      <c r="F1271" t="inlineStr">
        <is>
          <t>ConTab_BOM_KP_Baseplates_2448</t>
        </is>
      </c>
      <c r="G1271">
        <f>IF(E1271="Y",F1271,"")</f>
        <v/>
      </c>
      <c r="H1271" s="87" t="inlineStr">
        <is>
          <t>6019-7_8-KP</t>
        </is>
      </c>
      <c r="I1271" s="87" t="inlineStr">
        <is>
          <t>:6:</t>
        </is>
      </c>
      <c r="J1271" s="87" t="inlineStr">
        <is>
          <t>:X6:</t>
        </is>
      </c>
      <c r="K1271" s="273" t="inlineStr">
        <is>
          <t>BaseplateSteel</t>
        </is>
      </c>
      <c r="L1271" s="273" t="inlineStr">
        <is>
          <t>Baseplate_Steel</t>
        </is>
      </c>
      <c r="M1271" s="273" t="inlineStr">
        <is>
          <t>Steel</t>
        </is>
      </c>
      <c r="N1271" s="273" t="inlineStr">
        <is>
          <t>449T</t>
        </is>
      </c>
      <c r="O1271" t="inlineStr">
        <is>
          <t>:No Drip Pan:Standard Drip Pan:</t>
        </is>
      </c>
      <c r="P1271" s="235" t="inlineStr">
        <is>
          <t>Falk_T10_Grid</t>
        </is>
      </c>
      <c r="Q1271" t="inlineStr">
        <is>
          <t>Falk 1090T10</t>
        </is>
      </c>
      <c r="R1271" t="n">
        <v>96700884</v>
      </c>
      <c r="S1271" s="233" t="inlineStr">
        <is>
          <t>B102861</t>
        </is>
      </c>
      <c r="T1271" s="233" t="n">
        <v>5591</v>
      </c>
      <c r="U1271" s="233" t="inlineStr">
        <is>
          <t>Priced</t>
        </is>
      </c>
      <c r="V1271" s="273" t="inlineStr">
        <is>
          <t>LT028</t>
        </is>
      </c>
      <c r="W1271" t="n">
        <v>600</v>
      </c>
    </row>
    <row r="1272">
      <c r="B1272" t="n">
        <v>2458</v>
      </c>
      <c r="C1272">
        <f>IF(K1272 = "BaseplateSteel","Y","N")</f>
        <v/>
      </c>
      <c r="D1272">
        <f>OR(P1272 = "Woods_Sureflex", P1272 = "Falk_T10_Grid")</f>
        <v/>
      </c>
      <c r="E1272">
        <f>IF(AND(C1272="Y", D1272=TRUE),"Y","N")</f>
        <v/>
      </c>
      <c r="F1272" t="inlineStr">
        <is>
          <t>ConTab_BOM_KP_Baseplates_2458</t>
        </is>
      </c>
      <c r="G1272">
        <f>IF(E1272="Y",F1272,"")</f>
        <v/>
      </c>
      <c r="H1272" s="87" t="inlineStr">
        <is>
          <t>6019-7_8-KP</t>
        </is>
      </c>
      <c r="I1272" s="87" t="inlineStr">
        <is>
          <t>:6:</t>
        </is>
      </c>
      <c r="J1272" s="87" t="inlineStr">
        <is>
          <t>:X6:</t>
        </is>
      </c>
      <c r="K1272" s="273" t="inlineStr">
        <is>
          <t>BaseplateSteel</t>
        </is>
      </c>
      <c r="L1272" s="273" t="inlineStr">
        <is>
          <t>Baseplate_Steel</t>
        </is>
      </c>
      <c r="M1272" s="273" t="inlineStr">
        <is>
          <t>Steel</t>
        </is>
      </c>
      <c r="N1272" t="inlineStr">
        <is>
          <t>404TS</t>
        </is>
      </c>
      <c r="O1272" t="inlineStr">
        <is>
          <t>:No Drip Pan:Standard Drip Pan:</t>
        </is>
      </c>
      <c r="P1272" s="235" t="inlineStr">
        <is>
          <t>Falk_Spacer</t>
        </is>
      </c>
      <c r="Q1272" t="inlineStr">
        <is>
          <t>Falk 1070T31</t>
        </is>
      </c>
      <c r="R1272" t="inlineStr">
        <is>
          <t>RTF</t>
        </is>
      </c>
      <c r="S1272" s="233" t="inlineStr">
        <is>
          <t>B102870</t>
        </is>
      </c>
      <c r="T1272" s="233" t="n">
        <v>4093</v>
      </c>
      <c r="U1272" s="233" t="inlineStr">
        <is>
          <t>Priced</t>
        </is>
      </c>
      <c r="V1272" s="273" t="inlineStr">
        <is>
          <t>LT028</t>
        </is>
      </c>
      <c r="W1272" t="n">
        <v>380</v>
      </c>
    </row>
    <row r="1273">
      <c r="B1273" t="n">
        <v>2459</v>
      </c>
      <c r="C1273">
        <f>IF(K1273 = "BaseplateSteel","Y","N")</f>
        <v/>
      </c>
      <c r="D1273">
        <f>OR(P1273 = "Woods_Sureflex", P1273 = "Falk_T10_Grid")</f>
        <v/>
      </c>
      <c r="E1273">
        <f>IF(AND(C1273="Y", D1273=TRUE),"Y","N")</f>
        <v/>
      </c>
      <c r="F1273" t="inlineStr">
        <is>
          <t>ConTab_BOM_KP_Baseplates_2459</t>
        </is>
      </c>
      <c r="G1273">
        <f>IF(E1273="Y",F1273,"")</f>
        <v/>
      </c>
      <c r="H1273" s="87" t="inlineStr">
        <is>
          <t>6019-7_8-KP</t>
        </is>
      </c>
      <c r="I1273" s="87" t="inlineStr">
        <is>
          <t>:6:</t>
        </is>
      </c>
      <c r="J1273" s="87" t="inlineStr">
        <is>
          <t>:X6:</t>
        </is>
      </c>
      <c r="K1273" s="273" t="inlineStr">
        <is>
          <t>BaseplateSteel</t>
        </is>
      </c>
      <c r="L1273" s="273" t="inlineStr">
        <is>
          <t>Baseplate_Steel</t>
        </is>
      </c>
      <c r="M1273" s="273" t="inlineStr">
        <is>
          <t>Steel</t>
        </is>
      </c>
      <c r="N1273" t="inlineStr">
        <is>
          <t>405TS</t>
        </is>
      </c>
      <c r="O1273" t="inlineStr">
        <is>
          <t>:No Drip Pan:Standard Drip Pan:</t>
        </is>
      </c>
      <c r="P1273" s="235" t="inlineStr">
        <is>
          <t>Falk_Spacer</t>
        </is>
      </c>
      <c r="Q1273" t="inlineStr">
        <is>
          <t>Falk 1070T31</t>
        </is>
      </c>
      <c r="R1273" t="inlineStr">
        <is>
          <t>RTF</t>
        </is>
      </c>
      <c r="S1273" s="233" t="inlineStr">
        <is>
          <t>B102870</t>
        </is>
      </c>
      <c r="T1273" s="233" t="n">
        <v>4093</v>
      </c>
      <c r="U1273" s="233" t="inlineStr">
        <is>
          <t>Priced</t>
        </is>
      </c>
      <c r="V1273" s="273" t="inlineStr">
        <is>
          <t>LT028</t>
        </is>
      </c>
      <c r="W1273" t="n">
        <v>380</v>
      </c>
    </row>
    <row r="1274">
      <c r="B1274" t="n">
        <v>2460</v>
      </c>
      <c r="C1274">
        <f>IF(K1274 = "BaseplateSteel","Y","N")</f>
        <v/>
      </c>
      <c r="D1274">
        <f>OR(P1274 = "Woods_Sureflex", P1274 = "Falk_T10_Grid")</f>
        <v/>
      </c>
      <c r="E1274">
        <f>IF(AND(C1274="Y", D1274=TRUE),"Y","N")</f>
        <v/>
      </c>
      <c r="F1274" t="inlineStr">
        <is>
          <t>ConTab_BOM_KP_Baseplates_2460</t>
        </is>
      </c>
      <c r="G1274">
        <f>IF(E1274="Y",F1274,"")</f>
        <v/>
      </c>
      <c r="H1274" s="87" t="inlineStr">
        <is>
          <t>6019-7_8-KP</t>
        </is>
      </c>
      <c r="I1274" s="87" t="inlineStr">
        <is>
          <t>:6:</t>
        </is>
      </c>
      <c r="J1274" s="87" t="inlineStr">
        <is>
          <t>:X6:</t>
        </is>
      </c>
      <c r="K1274" s="273" t="inlineStr">
        <is>
          <t>BaseplateSteel</t>
        </is>
      </c>
      <c r="L1274" s="273" t="inlineStr">
        <is>
          <t>Baseplate_Steel</t>
        </is>
      </c>
      <c r="M1274" s="273" t="inlineStr">
        <is>
          <t>Steel</t>
        </is>
      </c>
      <c r="N1274" t="inlineStr">
        <is>
          <t>444T</t>
        </is>
      </c>
      <c r="O1274" t="inlineStr">
        <is>
          <t>:No Drip Pan:Standard Drip Pan:</t>
        </is>
      </c>
      <c r="P1274" s="235" t="inlineStr">
        <is>
          <t>Falk_Spacer</t>
        </is>
      </c>
      <c r="Q1274" t="inlineStr">
        <is>
          <t>Falk 1090T31</t>
        </is>
      </c>
      <c r="R1274" t="inlineStr">
        <is>
          <t>RTF</t>
        </is>
      </c>
      <c r="S1274" s="233" t="inlineStr">
        <is>
          <t>B102871</t>
        </is>
      </c>
      <c r="T1274" s="233" t="n">
        <v>5591</v>
      </c>
      <c r="U1274" s="233" t="inlineStr">
        <is>
          <t>Priced</t>
        </is>
      </c>
      <c r="V1274" s="273" t="inlineStr">
        <is>
          <t>LT028</t>
        </is>
      </c>
      <c r="W1274" s="233" t="n">
        <v>460</v>
      </c>
    </row>
    <row r="1275">
      <c r="B1275" t="n">
        <v>2461</v>
      </c>
      <c r="C1275">
        <f>IF(K1275 = "BaseplateSteel","Y","N")</f>
        <v/>
      </c>
      <c r="D1275">
        <f>OR(P1275 = "Woods_Sureflex", P1275 = "Falk_T10_Grid")</f>
        <v/>
      </c>
      <c r="E1275">
        <f>IF(AND(C1275="Y", D1275=TRUE),"Y","N")</f>
        <v/>
      </c>
      <c r="F1275" t="inlineStr">
        <is>
          <t>ConTab_BOM_KP_Baseplates_2461</t>
        </is>
      </c>
      <c r="G1275">
        <f>IF(E1275="Y",F1275,"")</f>
        <v/>
      </c>
      <c r="H1275" s="87" t="inlineStr">
        <is>
          <t>6019-7_8-KP</t>
        </is>
      </c>
      <c r="I1275" s="87" t="inlineStr">
        <is>
          <t>:6:</t>
        </is>
      </c>
      <c r="J1275" s="87" t="inlineStr">
        <is>
          <t>:X6:</t>
        </is>
      </c>
      <c r="K1275" s="273" t="inlineStr">
        <is>
          <t>BaseplateSteel</t>
        </is>
      </c>
      <c r="L1275" s="273" t="inlineStr">
        <is>
          <t>Baseplate_Steel</t>
        </is>
      </c>
      <c r="M1275" s="273" t="inlineStr">
        <is>
          <t>Steel</t>
        </is>
      </c>
      <c r="N1275" t="inlineStr">
        <is>
          <t>445T</t>
        </is>
      </c>
      <c r="O1275" t="inlineStr">
        <is>
          <t>:No Drip Pan:Standard Drip Pan:</t>
        </is>
      </c>
      <c r="P1275" s="235" t="inlineStr">
        <is>
          <t>Falk_Spacer</t>
        </is>
      </c>
      <c r="Q1275" t="inlineStr">
        <is>
          <t>Falk 1090T31</t>
        </is>
      </c>
      <c r="R1275" t="inlineStr">
        <is>
          <t>RTF</t>
        </is>
      </c>
      <c r="S1275" s="233" t="inlineStr">
        <is>
          <t>B102872</t>
        </is>
      </c>
      <c r="T1275" s="233" t="n">
        <v>5591</v>
      </c>
      <c r="U1275" s="233" t="inlineStr">
        <is>
          <t>Priced</t>
        </is>
      </c>
      <c r="V1275" s="273" t="inlineStr">
        <is>
          <t>LT028</t>
        </is>
      </c>
      <c r="W1275" s="233" t="n">
        <v>460</v>
      </c>
    </row>
    <row r="1276">
      <c r="B1276" t="n">
        <v>2462</v>
      </c>
      <c r="C1276">
        <f>IF(K1276 = "BaseplateSteel","Y","N")</f>
        <v/>
      </c>
      <c r="D1276">
        <f>OR(P1276 = "Woods_Sureflex", P1276 = "Falk_T10_Grid")</f>
        <v/>
      </c>
      <c r="E1276">
        <f>IF(AND(C1276="Y", D1276=TRUE),"Y","N")</f>
        <v/>
      </c>
      <c r="F1276" t="inlineStr">
        <is>
          <t>ConTab_BOM_KP_Baseplates_2462</t>
        </is>
      </c>
      <c r="G1276">
        <f>IF(E1276="Y",F1276,"")</f>
        <v/>
      </c>
      <c r="H1276" s="87" t="inlineStr">
        <is>
          <t>6019-7_8-KP</t>
        </is>
      </c>
      <c r="I1276" s="87" t="inlineStr">
        <is>
          <t>:6:</t>
        </is>
      </c>
      <c r="J1276" s="87" t="inlineStr">
        <is>
          <t>:X6:</t>
        </is>
      </c>
      <c r="K1276" s="273" t="inlineStr">
        <is>
          <t>BaseplateSteel</t>
        </is>
      </c>
      <c r="L1276" s="273" t="inlineStr">
        <is>
          <t>Baseplate_Steel</t>
        </is>
      </c>
      <c r="M1276" s="273" t="inlineStr">
        <is>
          <t>Steel</t>
        </is>
      </c>
      <c r="N1276" t="inlineStr">
        <is>
          <t>444TS</t>
        </is>
      </c>
      <c r="O1276" t="inlineStr">
        <is>
          <t>:No Drip Pan:Standard Drip Pan:</t>
        </is>
      </c>
      <c r="P1276" s="235" t="inlineStr">
        <is>
          <t>Falk_Spacer</t>
        </is>
      </c>
      <c r="Q1276" t="inlineStr">
        <is>
          <t>Falk 1080T31</t>
        </is>
      </c>
      <c r="R1276" t="inlineStr">
        <is>
          <t>RTF</t>
        </is>
      </c>
      <c r="S1276" s="233" t="inlineStr">
        <is>
          <t>B102873</t>
        </is>
      </c>
      <c r="T1276" s="233" t="n">
        <v>5591</v>
      </c>
      <c r="U1276" s="233" t="inlineStr">
        <is>
          <t>Priced</t>
        </is>
      </c>
      <c r="V1276" s="273" t="inlineStr">
        <is>
          <t>LT028</t>
        </is>
      </c>
      <c r="W1276" t="n">
        <v>490</v>
      </c>
    </row>
    <row r="1277">
      <c r="B1277" t="n">
        <v>2463</v>
      </c>
      <c r="C1277">
        <f>IF(K1277 = "BaseplateSteel","Y","N")</f>
        <v/>
      </c>
      <c r="D1277">
        <f>OR(P1277 = "Woods_Sureflex", P1277 = "Falk_T10_Grid")</f>
        <v/>
      </c>
      <c r="E1277">
        <f>IF(AND(C1277="Y", D1277=TRUE),"Y","N")</f>
        <v/>
      </c>
      <c r="F1277" t="inlineStr">
        <is>
          <t>ConTab_BOM_KP_Baseplates_2463</t>
        </is>
      </c>
      <c r="G1277">
        <f>IF(E1277="Y",F1277,"")</f>
        <v/>
      </c>
      <c r="H1277" s="87" t="inlineStr">
        <is>
          <t>6019-7_8-KP</t>
        </is>
      </c>
      <c r="I1277" s="87" t="inlineStr">
        <is>
          <t>:6:</t>
        </is>
      </c>
      <c r="J1277" s="87" t="inlineStr">
        <is>
          <t>:X6:</t>
        </is>
      </c>
      <c r="K1277" s="273" t="inlineStr">
        <is>
          <t>BaseplateSteel</t>
        </is>
      </c>
      <c r="L1277" s="273" t="inlineStr">
        <is>
          <t>Baseplate_Steel</t>
        </is>
      </c>
      <c r="M1277" s="273" t="inlineStr">
        <is>
          <t>Steel</t>
        </is>
      </c>
      <c r="N1277" t="inlineStr">
        <is>
          <t>445TS</t>
        </is>
      </c>
      <c r="O1277" t="inlineStr">
        <is>
          <t>:No Drip Pan:Standard Drip Pan:</t>
        </is>
      </c>
      <c r="P1277" s="235" t="inlineStr">
        <is>
          <t>Falk_Spacer</t>
        </is>
      </c>
      <c r="Q1277" t="inlineStr">
        <is>
          <t>Falk 1080T31</t>
        </is>
      </c>
      <c r="R1277" t="inlineStr">
        <is>
          <t>RTF</t>
        </is>
      </c>
      <c r="S1277" s="233" t="inlineStr">
        <is>
          <t>B102874</t>
        </is>
      </c>
      <c r="T1277" s="233" t="n">
        <v>5591</v>
      </c>
      <c r="U1277" s="233" t="inlineStr">
        <is>
          <t>Priced</t>
        </is>
      </c>
      <c r="V1277" s="273" t="inlineStr">
        <is>
          <t>LT028</t>
        </is>
      </c>
      <c r="W1277" t="n">
        <v>490</v>
      </c>
    </row>
    <row r="1278">
      <c r="B1278" t="n">
        <v>2464</v>
      </c>
      <c r="C1278">
        <f>IF(K1278 = "BaseplateSteel","Y","N")</f>
        <v/>
      </c>
      <c r="D1278">
        <f>OR(P1278 = "Woods_Sureflex", P1278 = "Falk_T10_Grid")</f>
        <v/>
      </c>
      <c r="E1278">
        <f>IF(AND(C1278="Y", D1278=TRUE),"Y","N")</f>
        <v/>
      </c>
      <c r="F1278" t="inlineStr">
        <is>
          <t>ConTab_BOM_KP_Baseplates_2464</t>
        </is>
      </c>
      <c r="G1278">
        <f>IF(E1278="Y",F1278,"")</f>
        <v/>
      </c>
      <c r="H1278" s="87" t="inlineStr">
        <is>
          <t>6019-7_8-KP</t>
        </is>
      </c>
      <c r="I1278" s="87" t="inlineStr">
        <is>
          <t>:6:</t>
        </is>
      </c>
      <c r="J1278" s="87" t="inlineStr">
        <is>
          <t>:X6:</t>
        </is>
      </c>
      <c r="K1278" s="273" t="inlineStr">
        <is>
          <t>BaseplateSteel</t>
        </is>
      </c>
      <c r="L1278" s="273" t="inlineStr">
        <is>
          <t>Baseplate_Steel</t>
        </is>
      </c>
      <c r="M1278" s="273" t="inlineStr">
        <is>
          <t>Steel</t>
        </is>
      </c>
      <c r="N1278" t="inlineStr">
        <is>
          <t>447T</t>
        </is>
      </c>
      <c r="O1278" t="inlineStr">
        <is>
          <t>:No Drip Pan:Standard Drip Pan:</t>
        </is>
      </c>
      <c r="P1278" s="235" t="inlineStr">
        <is>
          <t>Falk_Spacer</t>
        </is>
      </c>
      <c r="Q1278" t="inlineStr">
        <is>
          <t>Falk 1090T31</t>
        </is>
      </c>
      <c r="R1278" t="inlineStr">
        <is>
          <t>RTF</t>
        </is>
      </c>
      <c r="S1278" s="233" t="inlineStr">
        <is>
          <t>B102875</t>
        </is>
      </c>
      <c r="T1278" s="233" t="n">
        <v>6136</v>
      </c>
      <c r="U1278" s="233" t="inlineStr">
        <is>
          <t>Priced</t>
        </is>
      </c>
      <c r="V1278" s="273" t="inlineStr">
        <is>
          <t>LT028</t>
        </is>
      </c>
      <c r="W1278" t="n">
        <v>600</v>
      </c>
    </row>
    <row r="1279">
      <c r="B1279" t="n">
        <v>2465</v>
      </c>
      <c r="C1279">
        <f>IF(K1279 = "BaseplateSteel","Y","N")</f>
        <v/>
      </c>
      <c r="D1279">
        <f>OR(P1279 = "Woods_Sureflex", P1279 = "Falk_T10_Grid")</f>
        <v/>
      </c>
      <c r="E1279">
        <f>IF(AND(C1279="Y", D1279=TRUE),"Y","N")</f>
        <v/>
      </c>
      <c r="F1279" t="inlineStr">
        <is>
          <t>ConTab_BOM_KP_Baseplates_2465</t>
        </is>
      </c>
      <c r="G1279">
        <f>IF(E1279="Y",F1279,"")</f>
        <v/>
      </c>
      <c r="H1279" s="87" t="inlineStr">
        <is>
          <t>6019-7_8-KP</t>
        </is>
      </c>
      <c r="I1279" s="87" t="inlineStr">
        <is>
          <t>:6:</t>
        </is>
      </c>
      <c r="J1279" s="87" t="inlineStr">
        <is>
          <t>:X6:</t>
        </is>
      </c>
      <c r="K1279" s="273" t="inlineStr">
        <is>
          <t>BaseplateSteel</t>
        </is>
      </c>
      <c r="L1279" s="273" t="inlineStr">
        <is>
          <t>Baseplate_Steel</t>
        </is>
      </c>
      <c r="M1279" s="273" t="inlineStr">
        <is>
          <t>Steel</t>
        </is>
      </c>
      <c r="N1279" t="inlineStr">
        <is>
          <t>447TS</t>
        </is>
      </c>
      <c r="O1279" t="inlineStr">
        <is>
          <t>:No Drip Pan:Standard Drip Pan:</t>
        </is>
      </c>
      <c r="P1279" s="235" t="inlineStr">
        <is>
          <t>Falk_Spacer</t>
        </is>
      </c>
      <c r="Q1279" t="inlineStr">
        <is>
          <t>Falk 1080T31</t>
        </is>
      </c>
      <c r="R1279" t="inlineStr">
        <is>
          <t>RTF</t>
        </is>
      </c>
      <c r="S1279" s="233" t="inlineStr">
        <is>
          <t>B102876</t>
        </is>
      </c>
      <c r="T1279" s="233" t="n">
        <v>6136</v>
      </c>
      <c r="U1279" s="233" t="inlineStr">
        <is>
          <t>Priced</t>
        </is>
      </c>
      <c r="V1279" s="273" t="inlineStr">
        <is>
          <t>LT028</t>
        </is>
      </c>
      <c r="W1279" t="n">
        <v>600</v>
      </c>
    </row>
    <row r="1280">
      <c r="B1280" t="n">
        <v>2466</v>
      </c>
      <c r="C1280">
        <f>IF(K1280 = "BaseplateSteel","Y","N")</f>
        <v/>
      </c>
      <c r="D1280">
        <f>OR(P1280 = "Woods_Sureflex", P1280 = "Falk_T10_Grid")</f>
        <v/>
      </c>
      <c r="E1280">
        <f>IF(AND(C1280="Y", D1280=TRUE),"Y","N")</f>
        <v/>
      </c>
      <c r="F1280" t="inlineStr">
        <is>
          <t>ConTab_BOM_KP_Baseplates_2466</t>
        </is>
      </c>
      <c r="G1280">
        <f>IF(E1280="Y",F1280,"")</f>
        <v/>
      </c>
      <c r="H1280" s="87" t="inlineStr">
        <is>
          <t>6019-7_8-KP</t>
        </is>
      </c>
      <c r="I1280" s="87" t="inlineStr">
        <is>
          <t>:6:</t>
        </is>
      </c>
      <c r="J1280" s="87" t="inlineStr">
        <is>
          <t>:X6:</t>
        </is>
      </c>
      <c r="K1280" s="273" t="inlineStr">
        <is>
          <t>BaseplateSteel</t>
        </is>
      </c>
      <c r="L1280" s="273" t="inlineStr">
        <is>
          <t>Baseplate_Steel</t>
        </is>
      </c>
      <c r="M1280" s="273" t="inlineStr">
        <is>
          <t>Steel</t>
        </is>
      </c>
      <c r="N1280" s="273" t="inlineStr">
        <is>
          <t>449T</t>
        </is>
      </c>
      <c r="O1280" t="inlineStr">
        <is>
          <t>:No Drip Pan:Standard Drip Pan:</t>
        </is>
      </c>
      <c r="P1280" s="235" t="inlineStr">
        <is>
          <t>Falk_Spacer</t>
        </is>
      </c>
      <c r="Q1280" t="inlineStr">
        <is>
          <t>Falk 1090T31</t>
        </is>
      </c>
      <c r="R1280" t="inlineStr">
        <is>
          <t>RTF</t>
        </is>
      </c>
      <c r="S1280" s="233" t="inlineStr">
        <is>
          <t>B102877</t>
        </is>
      </c>
      <c r="T1280" s="233" t="n">
        <v>6136</v>
      </c>
      <c r="U1280" s="233" t="inlineStr">
        <is>
          <t>Priced</t>
        </is>
      </c>
      <c r="V1280" s="273" t="inlineStr">
        <is>
          <t>LT028</t>
        </is>
      </c>
      <c r="W1280" t="n">
        <v>600</v>
      </c>
    </row>
    <row r="1281">
      <c r="B1281" t="n">
        <v>2476</v>
      </c>
      <c r="C1281">
        <f>IF(K1281 = "BaseplateSteel","Y","N")</f>
        <v/>
      </c>
      <c r="D1281">
        <f>OR(P1281 = "Woods_Sureflex", P1281 = "Falk_T10_Grid")</f>
        <v/>
      </c>
      <c r="E1281">
        <f>IF(AND(C1281="Y", D1281=TRUE),"Y","N")</f>
        <v/>
      </c>
      <c r="F1281" t="inlineStr">
        <is>
          <t>ConTab_BOM_KP_Baseplates_2476</t>
        </is>
      </c>
      <c r="G1281">
        <f>IF(E1281="Y",F1281,"")</f>
        <v/>
      </c>
      <c r="H1281" s="87" t="inlineStr">
        <is>
          <t>6019-7_8-KP</t>
        </is>
      </c>
      <c r="I1281" s="87" t="inlineStr">
        <is>
          <t>:6:</t>
        </is>
      </c>
      <c r="J1281" s="87" t="inlineStr">
        <is>
          <t>:X6:</t>
        </is>
      </c>
      <c r="K1281" s="273" t="inlineStr">
        <is>
          <t>BaseplateSteel</t>
        </is>
      </c>
      <c r="L1281" s="273" t="inlineStr">
        <is>
          <t>Baseplate_Steel</t>
        </is>
      </c>
      <c r="M1281" s="273" t="inlineStr">
        <is>
          <t>Steel</t>
        </is>
      </c>
      <c r="N1281" t="inlineStr">
        <is>
          <t>404TS</t>
        </is>
      </c>
      <c r="O1281" t="inlineStr">
        <is>
          <t>:Extended Drip Pan:</t>
        </is>
      </c>
      <c r="P1281" s="235" t="inlineStr">
        <is>
          <t>Falk_T10_Grid</t>
        </is>
      </c>
      <c r="Q1281" t="inlineStr">
        <is>
          <t>Falk 1070T10</t>
        </is>
      </c>
      <c r="R1281" t="inlineStr">
        <is>
          <t>RTF</t>
        </is>
      </c>
      <c r="S1281" s="233" t="inlineStr">
        <is>
          <t>B102886</t>
        </is>
      </c>
      <c r="T1281" s="233" t="n">
        <v>3876</v>
      </c>
      <c r="U1281" s="233" t="inlineStr">
        <is>
          <t>Priced</t>
        </is>
      </c>
      <c r="V1281" s="273" t="inlineStr">
        <is>
          <t>LT028</t>
        </is>
      </c>
      <c r="W1281" t="n">
        <v>380</v>
      </c>
    </row>
    <row r="1282">
      <c r="B1282" t="n">
        <v>2477</v>
      </c>
      <c r="C1282">
        <f>IF(K1282 = "BaseplateSteel","Y","N")</f>
        <v/>
      </c>
      <c r="D1282">
        <f>OR(P1282 = "Woods_Sureflex", P1282 = "Falk_T10_Grid")</f>
        <v/>
      </c>
      <c r="E1282">
        <f>IF(AND(C1282="Y", D1282=TRUE),"Y","N")</f>
        <v/>
      </c>
      <c r="F1282" t="inlineStr">
        <is>
          <t>ConTab_BOM_KP_Baseplates_2477</t>
        </is>
      </c>
      <c r="G1282">
        <f>IF(E1282="Y",F1282,"")</f>
        <v/>
      </c>
      <c r="H1282" s="87" t="inlineStr">
        <is>
          <t>6019-7_8-KP</t>
        </is>
      </c>
      <c r="I1282" s="87" t="inlineStr">
        <is>
          <t>:6:</t>
        </is>
      </c>
      <c r="J1282" s="87" t="inlineStr">
        <is>
          <t>:X6:</t>
        </is>
      </c>
      <c r="K1282" s="273" t="inlineStr">
        <is>
          <t>BaseplateSteel</t>
        </is>
      </c>
      <c r="L1282" s="273" t="inlineStr">
        <is>
          <t>Baseplate_Steel</t>
        </is>
      </c>
      <c r="M1282" s="273" t="inlineStr">
        <is>
          <t>Steel</t>
        </is>
      </c>
      <c r="N1282" t="inlineStr">
        <is>
          <t>405TS</t>
        </is>
      </c>
      <c r="O1282" t="inlineStr">
        <is>
          <t>:Extended Drip Pan:</t>
        </is>
      </c>
      <c r="P1282" s="235" t="inlineStr">
        <is>
          <t>Falk_T10_Grid</t>
        </is>
      </c>
      <c r="Q1282" t="inlineStr">
        <is>
          <t>Falk 1070T10</t>
        </is>
      </c>
      <c r="R1282" t="inlineStr">
        <is>
          <t>RTF</t>
        </is>
      </c>
      <c r="S1282" s="233" t="inlineStr">
        <is>
          <t>B102886</t>
        </is>
      </c>
      <c r="T1282" s="233" t="n">
        <v>3876</v>
      </c>
      <c r="U1282" s="233" t="inlineStr">
        <is>
          <t>Priced</t>
        </is>
      </c>
      <c r="V1282" s="273" t="inlineStr">
        <is>
          <t>LT028</t>
        </is>
      </c>
      <c r="W1282" t="n">
        <v>380</v>
      </c>
    </row>
    <row r="1283">
      <c r="B1283" t="n">
        <v>2478</v>
      </c>
      <c r="C1283">
        <f>IF(K1283 = "BaseplateSteel","Y","N")</f>
        <v/>
      </c>
      <c r="D1283">
        <f>OR(P1283 = "Woods_Sureflex", P1283 = "Falk_T10_Grid")</f>
        <v/>
      </c>
      <c r="E1283">
        <f>IF(AND(C1283="Y", D1283=TRUE),"Y","N")</f>
        <v/>
      </c>
      <c r="F1283" t="inlineStr">
        <is>
          <t>ConTab_BOM_KP_Baseplates_2478</t>
        </is>
      </c>
      <c r="G1283">
        <f>IF(E1283="Y",F1283,"")</f>
        <v/>
      </c>
      <c r="H1283" s="87" t="inlineStr">
        <is>
          <t>6019-7_8-KP</t>
        </is>
      </c>
      <c r="I1283" s="87" t="inlineStr">
        <is>
          <t>:6:</t>
        </is>
      </c>
      <c r="J1283" s="87" t="inlineStr">
        <is>
          <t>:X6:</t>
        </is>
      </c>
      <c r="K1283" s="273" t="inlineStr">
        <is>
          <t>BaseplateSteel</t>
        </is>
      </c>
      <c r="L1283" s="273" t="inlineStr">
        <is>
          <t>Baseplate_Steel</t>
        </is>
      </c>
      <c r="M1283" s="273" t="inlineStr">
        <is>
          <t>Steel</t>
        </is>
      </c>
      <c r="N1283" t="inlineStr">
        <is>
          <t>444T</t>
        </is>
      </c>
      <c r="O1283" t="inlineStr">
        <is>
          <t>:Extended Drip Pan:</t>
        </is>
      </c>
      <c r="P1283" s="235" t="inlineStr">
        <is>
          <t>Falk_T10_Grid</t>
        </is>
      </c>
      <c r="Q1283" t="inlineStr">
        <is>
          <t>Falk 1090T10</t>
        </is>
      </c>
      <c r="R1283" t="inlineStr">
        <is>
          <t>RTF</t>
        </is>
      </c>
      <c r="S1283" s="233" t="inlineStr">
        <is>
          <t>B102887</t>
        </is>
      </c>
      <c r="T1283" s="233" t="n">
        <v>5376</v>
      </c>
      <c r="U1283" s="233" t="inlineStr">
        <is>
          <t>Priced</t>
        </is>
      </c>
      <c r="V1283" s="273" t="inlineStr">
        <is>
          <t>LT028</t>
        </is>
      </c>
      <c r="W1283" s="233" t="n">
        <v>460</v>
      </c>
    </row>
    <row r="1284">
      <c r="B1284" t="n">
        <v>2479</v>
      </c>
      <c r="C1284">
        <f>IF(K1284 = "BaseplateSteel","Y","N")</f>
        <v/>
      </c>
      <c r="D1284">
        <f>OR(P1284 = "Woods_Sureflex", P1284 = "Falk_T10_Grid")</f>
        <v/>
      </c>
      <c r="E1284">
        <f>IF(AND(C1284="Y", D1284=TRUE),"Y","N")</f>
        <v/>
      </c>
      <c r="F1284" t="inlineStr">
        <is>
          <t>ConTab_BOM_KP_Baseplates_2479</t>
        </is>
      </c>
      <c r="G1284">
        <f>IF(E1284="Y",F1284,"")</f>
        <v/>
      </c>
      <c r="H1284" s="87" t="inlineStr">
        <is>
          <t>6019-7_8-KP</t>
        </is>
      </c>
      <c r="I1284" s="87" t="inlineStr">
        <is>
          <t>:6:</t>
        </is>
      </c>
      <c r="J1284" s="87" t="inlineStr">
        <is>
          <t>:X6:</t>
        </is>
      </c>
      <c r="K1284" s="273" t="inlineStr">
        <is>
          <t>BaseplateSteel</t>
        </is>
      </c>
      <c r="L1284" s="273" t="inlineStr">
        <is>
          <t>Baseplate_Steel</t>
        </is>
      </c>
      <c r="M1284" s="273" t="inlineStr">
        <is>
          <t>Steel</t>
        </is>
      </c>
      <c r="N1284" t="inlineStr">
        <is>
          <t>445T</t>
        </is>
      </c>
      <c r="O1284" t="inlineStr">
        <is>
          <t>:Extended Drip Pan:</t>
        </is>
      </c>
      <c r="P1284" s="235" t="inlineStr">
        <is>
          <t>Falk_T10_Grid</t>
        </is>
      </c>
      <c r="Q1284" t="inlineStr">
        <is>
          <t>Falk 1090T10</t>
        </is>
      </c>
      <c r="R1284" t="inlineStr">
        <is>
          <t>RTF</t>
        </is>
      </c>
      <c r="S1284" s="233" t="inlineStr">
        <is>
          <t>B102888</t>
        </is>
      </c>
      <c r="T1284" s="233" t="n">
        <v>5376</v>
      </c>
      <c r="U1284" s="233" t="inlineStr">
        <is>
          <t>Priced</t>
        </is>
      </c>
      <c r="V1284" s="273" t="inlineStr">
        <is>
          <t>LT028</t>
        </is>
      </c>
      <c r="W1284" s="233" t="n">
        <v>460</v>
      </c>
    </row>
    <row r="1285">
      <c r="B1285" t="n">
        <v>2480</v>
      </c>
      <c r="C1285">
        <f>IF(K1285 = "BaseplateSteel","Y","N")</f>
        <v/>
      </c>
      <c r="D1285">
        <f>OR(P1285 = "Woods_Sureflex", P1285 = "Falk_T10_Grid")</f>
        <v/>
      </c>
      <c r="E1285">
        <f>IF(AND(C1285="Y", D1285=TRUE),"Y","N")</f>
        <v/>
      </c>
      <c r="F1285" t="inlineStr">
        <is>
          <t>ConTab_BOM_KP_Baseplates_2480</t>
        </is>
      </c>
      <c r="G1285">
        <f>IF(E1285="Y",F1285,"")</f>
        <v/>
      </c>
      <c r="H1285" s="87" t="inlineStr">
        <is>
          <t>6019-7_8-KP</t>
        </is>
      </c>
      <c r="I1285" s="87" t="inlineStr">
        <is>
          <t>:6:</t>
        </is>
      </c>
      <c r="J1285" s="87" t="inlineStr">
        <is>
          <t>:X6:</t>
        </is>
      </c>
      <c r="K1285" s="273" t="inlineStr">
        <is>
          <t>BaseplateSteel</t>
        </is>
      </c>
      <c r="L1285" s="273" t="inlineStr">
        <is>
          <t>Baseplate_Steel</t>
        </is>
      </c>
      <c r="M1285" s="273" t="inlineStr">
        <is>
          <t>Steel</t>
        </is>
      </c>
      <c r="N1285" t="inlineStr">
        <is>
          <t>444TS</t>
        </is>
      </c>
      <c r="O1285" t="inlineStr">
        <is>
          <t>:Extended Drip Pan:</t>
        </is>
      </c>
      <c r="P1285" s="235" t="inlineStr">
        <is>
          <t>Falk_T10_Grid</t>
        </is>
      </c>
      <c r="Q1285" t="inlineStr">
        <is>
          <t>Falk 1080T10</t>
        </is>
      </c>
      <c r="R1285" t="inlineStr">
        <is>
          <t>RTF</t>
        </is>
      </c>
      <c r="S1285" s="233" t="inlineStr">
        <is>
          <t>B102889</t>
        </is>
      </c>
      <c r="T1285" s="233" t="n">
        <v>5376</v>
      </c>
      <c r="U1285" s="233" t="inlineStr">
        <is>
          <t>Priced</t>
        </is>
      </c>
      <c r="V1285" s="273" t="inlineStr">
        <is>
          <t>LT028</t>
        </is>
      </c>
      <c r="W1285" s="233" t="n">
        <v>460</v>
      </c>
    </row>
    <row r="1286">
      <c r="B1286" t="n">
        <v>2481</v>
      </c>
      <c r="C1286">
        <f>IF(K1286 = "BaseplateSteel","Y","N")</f>
        <v/>
      </c>
      <c r="D1286">
        <f>OR(P1286 = "Woods_Sureflex", P1286 = "Falk_T10_Grid")</f>
        <v/>
      </c>
      <c r="E1286">
        <f>IF(AND(C1286="Y", D1286=TRUE),"Y","N")</f>
        <v/>
      </c>
      <c r="F1286" t="inlineStr">
        <is>
          <t>ConTab_BOM_KP_Baseplates_2481</t>
        </is>
      </c>
      <c r="G1286">
        <f>IF(E1286="Y",F1286,"")</f>
        <v/>
      </c>
      <c r="H1286" s="87" t="inlineStr">
        <is>
          <t>6019-7_8-KP</t>
        </is>
      </c>
      <c r="I1286" s="87" t="inlineStr">
        <is>
          <t>:6:</t>
        </is>
      </c>
      <c r="J1286" s="87" t="inlineStr">
        <is>
          <t>:X6:</t>
        </is>
      </c>
      <c r="K1286" s="273" t="inlineStr">
        <is>
          <t>BaseplateSteel</t>
        </is>
      </c>
      <c r="L1286" s="273" t="inlineStr">
        <is>
          <t>Baseplate_Steel</t>
        </is>
      </c>
      <c r="M1286" s="273" t="inlineStr">
        <is>
          <t>Steel</t>
        </is>
      </c>
      <c r="N1286" t="inlineStr">
        <is>
          <t>445TS</t>
        </is>
      </c>
      <c r="O1286" t="inlineStr">
        <is>
          <t>:Extended Drip Pan:</t>
        </is>
      </c>
      <c r="P1286" s="235" t="inlineStr">
        <is>
          <t>Falk_T10_Grid</t>
        </is>
      </c>
      <c r="Q1286" t="inlineStr">
        <is>
          <t>Falk 1080T10</t>
        </is>
      </c>
      <c r="R1286" t="inlineStr">
        <is>
          <t>RTF</t>
        </is>
      </c>
      <c r="S1286" s="233" t="inlineStr">
        <is>
          <t>B102890</t>
        </is>
      </c>
      <c r="T1286" s="233" t="n">
        <v>5376</v>
      </c>
      <c r="U1286" s="233" t="inlineStr">
        <is>
          <t>Priced</t>
        </is>
      </c>
      <c r="V1286" s="273" t="inlineStr">
        <is>
          <t>LT028</t>
        </is>
      </c>
      <c r="W1286" s="233" t="n">
        <v>460</v>
      </c>
    </row>
    <row r="1287">
      <c r="B1287" t="n">
        <v>2482</v>
      </c>
      <c r="C1287">
        <f>IF(K1287 = "BaseplateSteel","Y","N")</f>
        <v/>
      </c>
      <c r="D1287">
        <f>OR(P1287 = "Woods_Sureflex", P1287 = "Falk_T10_Grid")</f>
        <v/>
      </c>
      <c r="E1287">
        <f>IF(AND(C1287="Y", D1287=TRUE),"Y","N")</f>
        <v/>
      </c>
      <c r="F1287" t="inlineStr">
        <is>
          <t>ConTab_BOM_KP_Baseplates_2482</t>
        </is>
      </c>
      <c r="G1287">
        <f>IF(E1287="Y",F1287,"")</f>
        <v/>
      </c>
      <c r="H1287" s="87" t="inlineStr">
        <is>
          <t>6019-7_8-KP</t>
        </is>
      </c>
      <c r="I1287" s="87" t="inlineStr">
        <is>
          <t>:6:</t>
        </is>
      </c>
      <c r="J1287" s="87" t="inlineStr">
        <is>
          <t>:X6:</t>
        </is>
      </c>
      <c r="K1287" s="273" t="inlineStr">
        <is>
          <t>BaseplateSteel</t>
        </is>
      </c>
      <c r="L1287" s="273" t="inlineStr">
        <is>
          <t>Baseplate_Steel</t>
        </is>
      </c>
      <c r="M1287" s="273" t="inlineStr">
        <is>
          <t>Steel</t>
        </is>
      </c>
      <c r="N1287" t="inlineStr">
        <is>
          <t>447T</t>
        </is>
      </c>
      <c r="O1287" t="inlineStr">
        <is>
          <t>:Extended Drip Pan:</t>
        </is>
      </c>
      <c r="P1287" s="235" t="inlineStr">
        <is>
          <t>Falk_T10_Grid</t>
        </is>
      </c>
      <c r="Q1287" t="inlineStr">
        <is>
          <t>Falk 1090T10</t>
        </is>
      </c>
      <c r="R1287" t="inlineStr">
        <is>
          <t>RTF</t>
        </is>
      </c>
      <c r="S1287" s="233" t="inlineStr">
        <is>
          <t>B102891</t>
        </is>
      </c>
      <c r="T1287" s="233" t="n">
        <v>5920</v>
      </c>
      <c r="U1287" s="233" t="inlineStr">
        <is>
          <t>Priced</t>
        </is>
      </c>
      <c r="V1287" s="273" t="inlineStr">
        <is>
          <t>LT028</t>
        </is>
      </c>
      <c r="W1287" t="n">
        <v>600</v>
      </c>
    </row>
    <row r="1288">
      <c r="B1288" t="n">
        <v>2483</v>
      </c>
      <c r="C1288">
        <f>IF(K1288 = "BaseplateSteel","Y","N")</f>
        <v/>
      </c>
      <c r="D1288">
        <f>OR(P1288 = "Woods_Sureflex", P1288 = "Falk_T10_Grid")</f>
        <v/>
      </c>
      <c r="E1288">
        <f>IF(AND(C1288="Y", D1288=TRUE),"Y","N")</f>
        <v/>
      </c>
      <c r="F1288" t="inlineStr">
        <is>
          <t>ConTab_BOM_KP_Baseplates_2483</t>
        </is>
      </c>
      <c r="G1288">
        <f>IF(E1288="Y",F1288,"")</f>
        <v/>
      </c>
      <c r="H1288" s="87" t="inlineStr">
        <is>
          <t>6019-7_8-KP</t>
        </is>
      </c>
      <c r="I1288" s="87" t="inlineStr">
        <is>
          <t>:6:</t>
        </is>
      </c>
      <c r="J1288" s="87" t="inlineStr">
        <is>
          <t>:X6:</t>
        </is>
      </c>
      <c r="K1288" s="273" t="inlineStr">
        <is>
          <t>BaseplateSteel</t>
        </is>
      </c>
      <c r="L1288" s="273" t="inlineStr">
        <is>
          <t>Baseplate_Steel</t>
        </is>
      </c>
      <c r="M1288" s="273" t="inlineStr">
        <is>
          <t>Steel</t>
        </is>
      </c>
      <c r="N1288" t="inlineStr">
        <is>
          <t>447TS</t>
        </is>
      </c>
      <c r="O1288" t="inlineStr">
        <is>
          <t>:Extended Drip Pan:</t>
        </is>
      </c>
      <c r="P1288" s="235" t="inlineStr">
        <is>
          <t>Falk_T10_Grid</t>
        </is>
      </c>
      <c r="Q1288" t="inlineStr">
        <is>
          <t>Falk 1080T10</t>
        </is>
      </c>
      <c r="R1288" t="inlineStr">
        <is>
          <t>RTF</t>
        </is>
      </c>
      <c r="S1288" s="233" t="inlineStr">
        <is>
          <t>B102892</t>
        </is>
      </c>
      <c r="T1288" s="233" t="n">
        <v>5920</v>
      </c>
      <c r="U1288" s="233" t="inlineStr">
        <is>
          <t>Priced</t>
        </is>
      </c>
      <c r="V1288" s="273" t="inlineStr">
        <is>
          <t>LT028</t>
        </is>
      </c>
      <c r="W1288" t="n">
        <v>600</v>
      </c>
    </row>
    <row r="1289">
      <c r="B1289" t="n">
        <v>2484</v>
      </c>
      <c r="C1289">
        <f>IF(K1289 = "BaseplateSteel","Y","N")</f>
        <v/>
      </c>
      <c r="D1289">
        <f>OR(P1289 = "Woods_Sureflex", P1289 = "Falk_T10_Grid")</f>
        <v/>
      </c>
      <c r="E1289">
        <f>IF(AND(C1289="Y", D1289=TRUE),"Y","N")</f>
        <v/>
      </c>
      <c r="F1289" t="inlineStr">
        <is>
          <t>ConTab_BOM_KP_Baseplates_2484</t>
        </is>
      </c>
      <c r="G1289">
        <f>IF(E1289="Y",F1289,"")</f>
        <v/>
      </c>
      <c r="H1289" s="87" t="inlineStr">
        <is>
          <t>6019-7_8-KP</t>
        </is>
      </c>
      <c r="I1289" s="87" t="inlineStr">
        <is>
          <t>:6:</t>
        </is>
      </c>
      <c r="J1289" s="87" t="inlineStr">
        <is>
          <t>:X6:</t>
        </is>
      </c>
      <c r="K1289" s="273" t="inlineStr">
        <is>
          <t>BaseplateSteel</t>
        </is>
      </c>
      <c r="L1289" s="273" t="inlineStr">
        <is>
          <t>Baseplate_Steel</t>
        </is>
      </c>
      <c r="M1289" s="273" t="inlineStr">
        <is>
          <t>Steel</t>
        </is>
      </c>
      <c r="N1289" s="273" t="inlineStr">
        <is>
          <t>449T</t>
        </is>
      </c>
      <c r="O1289" t="inlineStr">
        <is>
          <t>:Extended Drip Pan:</t>
        </is>
      </c>
      <c r="P1289" s="235" t="inlineStr">
        <is>
          <t>Falk_T10_Grid</t>
        </is>
      </c>
      <c r="Q1289" t="inlineStr">
        <is>
          <t>Falk 1090T10</t>
        </is>
      </c>
      <c r="R1289" t="inlineStr">
        <is>
          <t>RTF</t>
        </is>
      </c>
      <c r="S1289" s="233" t="inlineStr">
        <is>
          <t>B102893</t>
        </is>
      </c>
      <c r="T1289" s="233" t="n">
        <v>5920</v>
      </c>
      <c r="U1289" s="233" t="inlineStr">
        <is>
          <t>Priced</t>
        </is>
      </c>
      <c r="V1289" s="273" t="inlineStr">
        <is>
          <t>LT028</t>
        </is>
      </c>
      <c r="W1289" t="n">
        <v>600</v>
      </c>
    </row>
    <row r="1290">
      <c r="B1290" t="n">
        <v>2494</v>
      </c>
      <c r="C1290">
        <f>IF(K1290 = "BaseplateSteel","Y","N")</f>
        <v/>
      </c>
      <c r="D1290">
        <f>OR(P1290 = "Woods_Sureflex", P1290 = "Falk_T10_Grid")</f>
        <v/>
      </c>
      <c r="E1290">
        <f>IF(AND(C1290="Y", D1290=TRUE),"Y","N")</f>
        <v/>
      </c>
      <c r="F1290" t="inlineStr">
        <is>
          <t>ConTab_BOM_KP_Baseplates_2494</t>
        </is>
      </c>
      <c r="G1290">
        <f>IF(E1290="Y",F1290,"")</f>
        <v/>
      </c>
      <c r="H1290" s="87" t="inlineStr">
        <is>
          <t>6019-7_8-KP</t>
        </is>
      </c>
      <c r="I1290" s="87" t="inlineStr">
        <is>
          <t>:6:</t>
        </is>
      </c>
      <c r="J1290" s="87" t="inlineStr">
        <is>
          <t>:X6:</t>
        </is>
      </c>
      <c r="K1290" s="273" t="inlineStr">
        <is>
          <t>BaseplateSteel</t>
        </is>
      </c>
      <c r="L1290" s="273" t="inlineStr">
        <is>
          <t>Baseplate_Steel</t>
        </is>
      </c>
      <c r="M1290" s="273" t="inlineStr">
        <is>
          <t>Steel</t>
        </is>
      </c>
      <c r="N1290" t="inlineStr">
        <is>
          <t>404TS</t>
        </is>
      </c>
      <c r="O1290" t="inlineStr">
        <is>
          <t>:Extended Drip Pan:</t>
        </is>
      </c>
      <c r="P1290" s="235" t="inlineStr">
        <is>
          <t>Falk_Spacer</t>
        </is>
      </c>
      <c r="Q1290" t="inlineStr">
        <is>
          <t>Falk 1070T31</t>
        </is>
      </c>
      <c r="R1290" t="inlineStr">
        <is>
          <t>RTF</t>
        </is>
      </c>
      <c r="S1290" s="233" t="inlineStr">
        <is>
          <t>B102902</t>
        </is>
      </c>
      <c r="T1290" s="233" t="n">
        <v>4421</v>
      </c>
      <c r="U1290" s="233" t="inlineStr">
        <is>
          <t>Priced</t>
        </is>
      </c>
      <c r="V1290" s="273" t="inlineStr">
        <is>
          <t>LT028</t>
        </is>
      </c>
      <c r="W1290" s="233" t="n">
        <v>380</v>
      </c>
    </row>
    <row r="1291">
      <c r="B1291" t="n">
        <v>2495</v>
      </c>
      <c r="C1291">
        <f>IF(K1291 = "BaseplateSteel","Y","N")</f>
        <v/>
      </c>
      <c r="D1291">
        <f>OR(P1291 = "Woods_Sureflex", P1291 = "Falk_T10_Grid")</f>
        <v/>
      </c>
      <c r="E1291">
        <f>IF(AND(C1291="Y", D1291=TRUE),"Y","N")</f>
        <v/>
      </c>
      <c r="F1291" t="inlineStr">
        <is>
          <t>ConTab_BOM_KP_Baseplates_2495</t>
        </is>
      </c>
      <c r="G1291">
        <f>IF(E1291="Y",F1291,"")</f>
        <v/>
      </c>
      <c r="H1291" s="87" t="inlineStr">
        <is>
          <t>6019-7_8-KP</t>
        </is>
      </c>
      <c r="I1291" s="87" t="inlineStr">
        <is>
          <t>:6:</t>
        </is>
      </c>
      <c r="J1291" s="87" t="inlineStr">
        <is>
          <t>:X6:</t>
        </is>
      </c>
      <c r="K1291" s="273" t="inlineStr">
        <is>
          <t>BaseplateSteel</t>
        </is>
      </c>
      <c r="L1291" s="273" t="inlineStr">
        <is>
          <t>Baseplate_Steel</t>
        </is>
      </c>
      <c r="M1291" s="273" t="inlineStr">
        <is>
          <t>Steel</t>
        </is>
      </c>
      <c r="N1291" t="inlineStr">
        <is>
          <t>405TS</t>
        </is>
      </c>
      <c r="O1291" t="inlineStr">
        <is>
          <t>:Extended Drip Pan:</t>
        </is>
      </c>
      <c r="P1291" s="235" t="inlineStr">
        <is>
          <t>Falk_Spacer</t>
        </is>
      </c>
      <c r="Q1291" t="inlineStr">
        <is>
          <t>Falk 1070T31</t>
        </is>
      </c>
      <c r="R1291" t="inlineStr">
        <is>
          <t>RTF</t>
        </is>
      </c>
      <c r="S1291" s="233" t="inlineStr">
        <is>
          <t>B102902</t>
        </is>
      </c>
      <c r="T1291" s="233" t="n">
        <v>4421</v>
      </c>
      <c r="U1291" s="233" t="inlineStr">
        <is>
          <t>Priced</t>
        </is>
      </c>
      <c r="V1291" s="273" t="inlineStr">
        <is>
          <t>LT028</t>
        </is>
      </c>
      <c r="W1291" s="233" t="n">
        <v>380</v>
      </c>
    </row>
    <row r="1292">
      <c r="B1292" t="n">
        <v>2496</v>
      </c>
      <c r="C1292">
        <f>IF(K1292 = "BaseplateSteel","Y","N")</f>
        <v/>
      </c>
      <c r="D1292">
        <f>OR(P1292 = "Woods_Sureflex", P1292 = "Falk_T10_Grid")</f>
        <v/>
      </c>
      <c r="E1292">
        <f>IF(AND(C1292="Y", D1292=TRUE),"Y","N")</f>
        <v/>
      </c>
      <c r="F1292" t="inlineStr">
        <is>
          <t>ConTab_BOM_KP_Baseplates_2496</t>
        </is>
      </c>
      <c r="G1292">
        <f>IF(E1292="Y",F1292,"")</f>
        <v/>
      </c>
      <c r="H1292" s="87" t="inlineStr">
        <is>
          <t>6019-7_8-KP</t>
        </is>
      </c>
      <c r="I1292" s="87" t="inlineStr">
        <is>
          <t>:6:</t>
        </is>
      </c>
      <c r="J1292" s="87" t="inlineStr">
        <is>
          <t>:X6:</t>
        </is>
      </c>
      <c r="K1292" s="273" t="inlineStr">
        <is>
          <t>BaseplateSteel</t>
        </is>
      </c>
      <c r="L1292" s="273" t="inlineStr">
        <is>
          <t>Baseplate_Steel</t>
        </is>
      </c>
      <c r="M1292" s="273" t="inlineStr">
        <is>
          <t>Steel</t>
        </is>
      </c>
      <c r="N1292" t="inlineStr">
        <is>
          <t>444T</t>
        </is>
      </c>
      <c r="O1292" t="inlineStr">
        <is>
          <t>:Extended Drip Pan:</t>
        </is>
      </c>
      <c r="P1292" s="235" t="inlineStr">
        <is>
          <t>Falk_Spacer</t>
        </is>
      </c>
      <c r="Q1292" t="inlineStr">
        <is>
          <t>Falk 1090T31</t>
        </is>
      </c>
      <c r="R1292" t="inlineStr">
        <is>
          <t>RTF</t>
        </is>
      </c>
      <c r="S1292" s="233" t="inlineStr">
        <is>
          <t>B102903</t>
        </is>
      </c>
      <c r="T1292" s="233" t="n">
        <v>5920</v>
      </c>
      <c r="U1292" s="233" t="inlineStr">
        <is>
          <t>Priced</t>
        </is>
      </c>
      <c r="V1292" s="273" t="inlineStr">
        <is>
          <t>LT028</t>
        </is>
      </c>
      <c r="W1292" s="233" t="n">
        <v>460</v>
      </c>
    </row>
    <row r="1293">
      <c r="B1293" t="n">
        <v>2497</v>
      </c>
      <c r="C1293">
        <f>IF(K1293 = "BaseplateSteel","Y","N")</f>
        <v/>
      </c>
      <c r="D1293">
        <f>OR(P1293 = "Woods_Sureflex", P1293 = "Falk_T10_Grid")</f>
        <v/>
      </c>
      <c r="E1293">
        <f>IF(AND(C1293="Y", D1293=TRUE),"Y","N")</f>
        <v/>
      </c>
      <c r="F1293" t="inlineStr">
        <is>
          <t>ConTab_BOM_KP_Baseplates_2497</t>
        </is>
      </c>
      <c r="G1293">
        <f>IF(E1293="Y",F1293,"")</f>
        <v/>
      </c>
      <c r="H1293" s="87" t="inlineStr">
        <is>
          <t>6019-7_8-KP</t>
        </is>
      </c>
      <c r="I1293" s="87" t="inlineStr">
        <is>
          <t>:6:</t>
        </is>
      </c>
      <c r="J1293" s="87" t="inlineStr">
        <is>
          <t>:X6:</t>
        </is>
      </c>
      <c r="K1293" s="273" t="inlineStr">
        <is>
          <t>BaseplateSteel</t>
        </is>
      </c>
      <c r="L1293" s="273" t="inlineStr">
        <is>
          <t>Baseplate_Steel</t>
        </is>
      </c>
      <c r="M1293" s="273" t="inlineStr">
        <is>
          <t>Steel</t>
        </is>
      </c>
      <c r="N1293" t="inlineStr">
        <is>
          <t>445T</t>
        </is>
      </c>
      <c r="O1293" t="inlineStr">
        <is>
          <t>:Extended Drip Pan:</t>
        </is>
      </c>
      <c r="P1293" s="235" t="inlineStr">
        <is>
          <t>Falk_Spacer</t>
        </is>
      </c>
      <c r="Q1293" t="inlineStr">
        <is>
          <t>Falk 1090T31</t>
        </is>
      </c>
      <c r="R1293" t="inlineStr">
        <is>
          <t>RTF</t>
        </is>
      </c>
      <c r="S1293" s="233" t="inlineStr">
        <is>
          <t>B102904</t>
        </is>
      </c>
      <c r="T1293" s="233" t="n">
        <v>5920</v>
      </c>
      <c r="U1293" s="233" t="inlineStr">
        <is>
          <t>Priced</t>
        </is>
      </c>
      <c r="V1293" s="273" t="inlineStr">
        <is>
          <t>LT028</t>
        </is>
      </c>
      <c r="W1293" s="233" t="n">
        <v>460</v>
      </c>
    </row>
    <row r="1294">
      <c r="B1294" t="n">
        <v>2498</v>
      </c>
      <c r="C1294">
        <f>IF(K1294 = "BaseplateSteel","Y","N")</f>
        <v/>
      </c>
      <c r="D1294">
        <f>OR(P1294 = "Woods_Sureflex", P1294 = "Falk_T10_Grid")</f>
        <v/>
      </c>
      <c r="E1294">
        <f>IF(AND(C1294="Y", D1294=TRUE),"Y","N")</f>
        <v/>
      </c>
      <c r="F1294" t="inlineStr">
        <is>
          <t>ConTab_BOM_KP_Baseplates_2498</t>
        </is>
      </c>
      <c r="G1294">
        <f>IF(E1294="Y",F1294,"")</f>
        <v/>
      </c>
      <c r="H1294" s="87" t="inlineStr">
        <is>
          <t>6019-7_8-KP</t>
        </is>
      </c>
      <c r="I1294" s="87" t="inlineStr">
        <is>
          <t>:6:</t>
        </is>
      </c>
      <c r="J1294" s="87" t="inlineStr">
        <is>
          <t>:X6:</t>
        </is>
      </c>
      <c r="K1294" s="273" t="inlineStr">
        <is>
          <t>BaseplateSteel</t>
        </is>
      </c>
      <c r="L1294" s="273" t="inlineStr">
        <is>
          <t>Baseplate_Steel</t>
        </is>
      </c>
      <c r="M1294" s="273" t="inlineStr">
        <is>
          <t>Steel</t>
        </is>
      </c>
      <c r="N1294" t="inlineStr">
        <is>
          <t>444TS</t>
        </is>
      </c>
      <c r="O1294" t="inlineStr">
        <is>
          <t>:Extended Drip Pan:</t>
        </is>
      </c>
      <c r="P1294" s="235" t="inlineStr">
        <is>
          <t>Falk_Spacer</t>
        </is>
      </c>
      <c r="Q1294" t="inlineStr">
        <is>
          <t>Falk 1080T31</t>
        </is>
      </c>
      <c r="R1294" t="inlineStr">
        <is>
          <t>RTF</t>
        </is>
      </c>
      <c r="S1294" s="233" t="inlineStr">
        <is>
          <t>B102905</t>
        </is>
      </c>
      <c r="T1294" s="233" t="n">
        <v>5920</v>
      </c>
      <c r="U1294" s="233" t="inlineStr">
        <is>
          <t>Priced</t>
        </is>
      </c>
      <c r="V1294" s="273" t="inlineStr">
        <is>
          <t>LT028</t>
        </is>
      </c>
      <c r="W1294" s="233" t="n">
        <v>460</v>
      </c>
    </row>
    <row r="1295">
      <c r="B1295" t="n">
        <v>2499</v>
      </c>
      <c r="C1295">
        <f>IF(K1295 = "BaseplateSteel","Y","N")</f>
        <v/>
      </c>
      <c r="D1295">
        <f>OR(P1295 = "Woods_Sureflex", P1295 = "Falk_T10_Grid")</f>
        <v/>
      </c>
      <c r="E1295">
        <f>IF(AND(C1295="Y", D1295=TRUE),"Y","N")</f>
        <v/>
      </c>
      <c r="F1295" t="inlineStr">
        <is>
          <t>ConTab_BOM_KP_Baseplates_2499</t>
        </is>
      </c>
      <c r="G1295">
        <f>IF(E1295="Y",F1295,"")</f>
        <v/>
      </c>
      <c r="H1295" s="87" t="inlineStr">
        <is>
          <t>6019-7_8-KP</t>
        </is>
      </c>
      <c r="I1295" s="87" t="inlineStr">
        <is>
          <t>:6:</t>
        </is>
      </c>
      <c r="J1295" s="87" t="inlineStr">
        <is>
          <t>:X6:</t>
        </is>
      </c>
      <c r="K1295" s="273" t="inlineStr">
        <is>
          <t>BaseplateSteel</t>
        </is>
      </c>
      <c r="L1295" s="273" t="inlineStr">
        <is>
          <t>Baseplate_Steel</t>
        </is>
      </c>
      <c r="M1295" s="273" t="inlineStr">
        <is>
          <t>Steel</t>
        </is>
      </c>
      <c r="N1295" t="inlineStr">
        <is>
          <t>445TS</t>
        </is>
      </c>
      <c r="O1295" t="inlineStr">
        <is>
          <t>:Extended Drip Pan:</t>
        </is>
      </c>
      <c r="P1295" s="235" t="inlineStr">
        <is>
          <t>Falk_Spacer</t>
        </is>
      </c>
      <c r="Q1295" t="inlineStr">
        <is>
          <t>Falk 1080T31</t>
        </is>
      </c>
      <c r="R1295" t="inlineStr">
        <is>
          <t>RTF</t>
        </is>
      </c>
      <c r="S1295" s="233" t="inlineStr">
        <is>
          <t>B102906</t>
        </is>
      </c>
      <c r="T1295" s="233" t="n">
        <v>5920</v>
      </c>
      <c r="U1295" s="233" t="inlineStr">
        <is>
          <t>Priced</t>
        </is>
      </c>
      <c r="V1295" s="273" t="inlineStr">
        <is>
          <t>LT028</t>
        </is>
      </c>
      <c r="W1295" s="233" t="n">
        <v>460</v>
      </c>
    </row>
    <row r="1296">
      <c r="B1296" t="n">
        <v>2500</v>
      </c>
      <c r="C1296">
        <f>IF(K1296 = "BaseplateSteel","Y","N")</f>
        <v/>
      </c>
      <c r="D1296">
        <f>OR(P1296 = "Woods_Sureflex", P1296 = "Falk_T10_Grid")</f>
        <v/>
      </c>
      <c r="E1296">
        <f>IF(AND(C1296="Y", D1296=TRUE),"Y","N")</f>
        <v/>
      </c>
      <c r="F1296" t="inlineStr">
        <is>
          <t>ConTab_BOM_KP_Baseplates_2500</t>
        </is>
      </c>
      <c r="G1296">
        <f>IF(E1296="Y",F1296,"")</f>
        <v/>
      </c>
      <c r="H1296" s="87" t="inlineStr">
        <is>
          <t>6019-7_8-KP</t>
        </is>
      </c>
      <c r="I1296" s="87" t="inlineStr">
        <is>
          <t>:6:</t>
        </is>
      </c>
      <c r="J1296" s="87" t="inlineStr">
        <is>
          <t>:X6:</t>
        </is>
      </c>
      <c r="K1296" s="273" t="inlineStr">
        <is>
          <t>BaseplateSteel</t>
        </is>
      </c>
      <c r="L1296" s="273" t="inlineStr">
        <is>
          <t>Baseplate_Steel</t>
        </is>
      </c>
      <c r="M1296" s="273" t="inlineStr">
        <is>
          <t>Steel</t>
        </is>
      </c>
      <c r="N1296" t="inlineStr">
        <is>
          <t>447T</t>
        </is>
      </c>
      <c r="O1296" t="inlineStr">
        <is>
          <t>:Extended Drip Pan:</t>
        </is>
      </c>
      <c r="P1296" s="235" t="inlineStr">
        <is>
          <t>Falk_Spacer</t>
        </is>
      </c>
      <c r="Q1296" t="inlineStr">
        <is>
          <t>Falk 1090T31</t>
        </is>
      </c>
      <c r="R1296" t="inlineStr">
        <is>
          <t>RTF</t>
        </is>
      </c>
      <c r="S1296" s="233" t="inlineStr">
        <is>
          <t>B102907</t>
        </is>
      </c>
      <c r="T1296" s="233" t="n">
        <v>6463</v>
      </c>
      <c r="U1296" s="233" t="inlineStr">
        <is>
          <t>Priced</t>
        </is>
      </c>
      <c r="V1296" s="273" t="inlineStr">
        <is>
          <t>LT028</t>
        </is>
      </c>
      <c r="W1296" t="n">
        <v>600</v>
      </c>
    </row>
    <row r="1297">
      <c r="B1297" t="n">
        <v>2501</v>
      </c>
      <c r="C1297">
        <f>IF(K1297 = "BaseplateSteel","Y","N")</f>
        <v/>
      </c>
      <c r="D1297">
        <f>OR(P1297 = "Woods_Sureflex", P1297 = "Falk_T10_Grid")</f>
        <v/>
      </c>
      <c r="E1297">
        <f>IF(AND(C1297="Y", D1297=TRUE),"Y","N")</f>
        <v/>
      </c>
      <c r="F1297" t="inlineStr">
        <is>
          <t>ConTab_BOM_KP_Baseplates_2501</t>
        </is>
      </c>
      <c r="G1297">
        <f>IF(E1297="Y",F1297,"")</f>
        <v/>
      </c>
      <c r="H1297" s="87" t="inlineStr">
        <is>
          <t>6019-7_8-KP</t>
        </is>
      </c>
      <c r="I1297" s="87" t="inlineStr">
        <is>
          <t>:6:</t>
        </is>
      </c>
      <c r="J1297" s="87" t="inlineStr">
        <is>
          <t>:X6:</t>
        </is>
      </c>
      <c r="K1297" s="273" t="inlineStr">
        <is>
          <t>BaseplateSteel</t>
        </is>
      </c>
      <c r="L1297" s="273" t="inlineStr">
        <is>
          <t>Baseplate_Steel</t>
        </is>
      </c>
      <c r="M1297" s="273" t="inlineStr">
        <is>
          <t>Steel</t>
        </is>
      </c>
      <c r="N1297" t="inlineStr">
        <is>
          <t>447TS</t>
        </is>
      </c>
      <c r="O1297" t="inlineStr">
        <is>
          <t>:Extended Drip Pan:</t>
        </is>
      </c>
      <c r="P1297" s="235" t="inlineStr">
        <is>
          <t>Falk_Spacer</t>
        </is>
      </c>
      <c r="Q1297" t="inlineStr">
        <is>
          <t>Falk 1080T31</t>
        </is>
      </c>
      <c r="R1297" t="inlineStr">
        <is>
          <t>RTF</t>
        </is>
      </c>
      <c r="S1297" s="233" t="inlineStr">
        <is>
          <t>B102908</t>
        </is>
      </c>
      <c r="T1297" s="233" t="n">
        <v>6463</v>
      </c>
      <c r="U1297" s="233" t="inlineStr">
        <is>
          <t>Priced</t>
        </is>
      </c>
      <c r="V1297" s="273" t="inlineStr">
        <is>
          <t>LT028</t>
        </is>
      </c>
      <c r="W1297" t="n">
        <v>600</v>
      </c>
    </row>
    <row r="1298">
      <c r="B1298" t="n">
        <v>2502</v>
      </c>
      <c r="C1298">
        <f>IF(K1298 = "BaseplateSteel","Y","N")</f>
        <v/>
      </c>
      <c r="D1298">
        <f>OR(P1298 = "Woods_Sureflex", P1298 = "Falk_T10_Grid")</f>
        <v/>
      </c>
      <c r="E1298">
        <f>IF(AND(C1298="Y", D1298=TRUE),"Y","N")</f>
        <v/>
      </c>
      <c r="F1298" t="inlineStr">
        <is>
          <t>ConTab_BOM_KP_Baseplates_2502</t>
        </is>
      </c>
      <c r="G1298">
        <f>IF(E1298="Y",F1298,"")</f>
        <v/>
      </c>
      <c r="H1298" s="87" t="inlineStr">
        <is>
          <t>6019-7_8-KP</t>
        </is>
      </c>
      <c r="I1298" s="87" t="inlineStr">
        <is>
          <t>:6:</t>
        </is>
      </c>
      <c r="J1298" s="87" t="inlineStr">
        <is>
          <t>:X6:</t>
        </is>
      </c>
      <c r="K1298" s="273" t="inlineStr">
        <is>
          <t>BaseplateSteel</t>
        </is>
      </c>
      <c r="L1298" s="273" t="inlineStr">
        <is>
          <t>Baseplate_Steel</t>
        </is>
      </c>
      <c r="M1298" s="273" t="inlineStr">
        <is>
          <t>Steel</t>
        </is>
      </c>
      <c r="N1298" s="273" t="inlineStr">
        <is>
          <t>449T</t>
        </is>
      </c>
      <c r="O1298" t="inlineStr">
        <is>
          <t>:Extended Drip Pan:</t>
        </is>
      </c>
      <c r="P1298" s="235" t="inlineStr">
        <is>
          <t>Falk_Spacer</t>
        </is>
      </c>
      <c r="Q1298" t="inlineStr">
        <is>
          <t>Falk 1090T31</t>
        </is>
      </c>
      <c r="R1298" t="inlineStr">
        <is>
          <t>RTF</t>
        </is>
      </c>
      <c r="S1298" s="233" t="inlineStr">
        <is>
          <t>B102909</t>
        </is>
      </c>
      <c r="T1298" s="233" t="n">
        <v>6463</v>
      </c>
      <c r="U1298" s="233" t="inlineStr">
        <is>
          <t>Priced</t>
        </is>
      </c>
      <c r="V1298" s="273" t="inlineStr">
        <is>
          <t>LT028</t>
        </is>
      </c>
      <c r="W1298" t="n">
        <v>600</v>
      </c>
    </row>
    <row r="1299">
      <c r="B1299" t="n">
        <v>2530</v>
      </c>
      <c r="C1299">
        <f>IF(K1299 = "BaseplateSteel","Y","N")</f>
        <v/>
      </c>
      <c r="D1299">
        <f>OR(P1299 = "Woods_Sureflex", P1299 = "Falk_T10_Grid")</f>
        <v/>
      </c>
      <c r="E1299">
        <f>IF(AND(C1299="Y", D1299=TRUE),"Y","N")</f>
        <v/>
      </c>
      <c r="F1299" t="inlineStr">
        <is>
          <t>ConTab_BOM_KP_Baseplates_2530</t>
        </is>
      </c>
      <c r="G1299">
        <f>IF(E1299="Y",F1299,"")</f>
        <v/>
      </c>
      <c r="H1299" s="87" t="inlineStr">
        <is>
          <t>6019-7_8-KP</t>
        </is>
      </c>
      <c r="I1299" s="87" t="inlineStr">
        <is>
          <t>:6:</t>
        </is>
      </c>
      <c r="J1299" s="87" t="inlineStr">
        <is>
          <t>:X6:</t>
        </is>
      </c>
      <c r="K1299" s="273" t="inlineStr">
        <is>
          <t>Baseplate_Special</t>
        </is>
      </c>
      <c r="L1299" s="273" t="inlineStr">
        <is>
          <t>Baseplate_Special</t>
        </is>
      </c>
      <c r="M1299" s="273" t="inlineStr">
        <is>
          <t>Special</t>
        </is>
      </c>
      <c r="P1299" s="235" t="n"/>
      <c r="R1299" t="inlineStr">
        <is>
          <t>RTF</t>
        </is>
      </c>
      <c r="S1299" s="235" t="inlineStr">
        <is>
          <t>B101516</t>
        </is>
      </c>
      <c r="T1299" s="233" t="n">
        <v>0</v>
      </c>
      <c r="U1299" s="233" t="inlineStr">
        <is>
          <t>RFQ</t>
        </is>
      </c>
      <c r="V1299" s="273" t="inlineStr">
        <is>
          <t>LT029</t>
        </is>
      </c>
    </row>
    <row r="1300">
      <c r="B1300" t="n">
        <v>2531</v>
      </c>
      <c r="C1300">
        <f>IF(K1300 = "BaseplateSteel","Y","N")</f>
        <v/>
      </c>
      <c r="D1300">
        <f>OR(P1300 = "Woods_Sureflex", P1300 = "Falk_T10_Grid")</f>
        <v/>
      </c>
      <c r="E1300">
        <f>IF(AND(C1300="Y", D1300=TRUE),"Y","N")</f>
        <v/>
      </c>
      <c r="F1300" t="inlineStr">
        <is>
          <t>ConTab_BOM_KP_Baseplates_2531</t>
        </is>
      </c>
      <c r="G1300">
        <f>IF(E1300="Y",F1300,"")</f>
        <v/>
      </c>
      <c r="H1300" s="87" t="inlineStr">
        <is>
          <t>6020-3_4-KP</t>
        </is>
      </c>
      <c r="I1300" s="87" t="n"/>
      <c r="J1300" s="87" t="n"/>
      <c r="K1300" s="273" t="inlineStr">
        <is>
          <t>BaseplateSteel</t>
        </is>
      </c>
      <c r="L1300" s="273" t="inlineStr">
        <is>
          <t>Baseplate_Steel</t>
        </is>
      </c>
      <c r="M1300" s="273" t="inlineStr">
        <is>
          <t>Steel</t>
        </is>
      </c>
      <c r="N1300" t="inlineStr">
        <is>
          <t>364T</t>
        </is>
      </c>
      <c r="O1300" t="inlineStr">
        <is>
          <t>:No Drip Pan:Standard Drip Pan:</t>
        </is>
      </c>
      <c r="P1300" s="235" t="inlineStr">
        <is>
          <t>Falk_T10_Grid</t>
        </is>
      </c>
      <c r="Q1300" t="inlineStr">
        <is>
          <t>Falk 1070T10</t>
        </is>
      </c>
      <c r="R1300" t="n">
        <v>96700890</v>
      </c>
      <c r="S1300" s="233" t="inlineStr">
        <is>
          <t>B102934</t>
        </is>
      </c>
      <c r="T1300" s="233" t="n">
        <v>3209</v>
      </c>
      <c r="U1300" s="233" t="inlineStr">
        <is>
          <t>Priced</t>
        </is>
      </c>
      <c r="V1300" s="273" t="inlineStr">
        <is>
          <t>LT028</t>
        </is>
      </c>
      <c r="W1300" t="n">
        <v>340</v>
      </c>
    </row>
    <row r="1301">
      <c r="B1301" t="n">
        <v>2532</v>
      </c>
      <c r="C1301">
        <f>IF(K1301 = "BaseplateSteel","Y","N")</f>
        <v/>
      </c>
      <c r="D1301">
        <f>OR(P1301 = "Woods_Sureflex", P1301 = "Falk_T10_Grid")</f>
        <v/>
      </c>
      <c r="E1301">
        <f>IF(AND(C1301="Y", D1301=TRUE),"Y","N")</f>
        <v/>
      </c>
      <c r="F1301" t="inlineStr">
        <is>
          <t>ConTab_BOM_KP_Baseplates_2532</t>
        </is>
      </c>
      <c r="G1301">
        <f>IF(E1301="Y",F1301,"")</f>
        <v/>
      </c>
      <c r="H1301" s="87" t="inlineStr">
        <is>
          <t>6020-3_4-KP</t>
        </is>
      </c>
      <c r="I1301" s="87" t="n"/>
      <c r="J1301" s="87" t="n"/>
      <c r="K1301" s="273" t="inlineStr">
        <is>
          <t>BaseplateSteel</t>
        </is>
      </c>
      <c r="L1301" s="273" t="inlineStr">
        <is>
          <t>Baseplate_Steel</t>
        </is>
      </c>
      <c r="M1301" s="273" t="inlineStr">
        <is>
          <t>Steel</t>
        </is>
      </c>
      <c r="N1301" t="inlineStr">
        <is>
          <t>365T</t>
        </is>
      </c>
      <c r="O1301" t="inlineStr">
        <is>
          <t>:No Drip Pan:Standard Drip Pan:</t>
        </is>
      </c>
      <c r="P1301" s="235" t="inlineStr">
        <is>
          <t>Falk_T10_Grid</t>
        </is>
      </c>
      <c r="Q1301" t="inlineStr">
        <is>
          <t>Falk 1070T10</t>
        </is>
      </c>
      <c r="R1301" t="n">
        <v>96700890</v>
      </c>
      <c r="S1301" s="233" t="inlineStr">
        <is>
          <t>B102934</t>
        </is>
      </c>
      <c r="T1301" s="233" t="n">
        <v>3209</v>
      </c>
      <c r="U1301" s="233" t="inlineStr">
        <is>
          <t>Priced</t>
        </is>
      </c>
      <c r="V1301" s="273" t="inlineStr">
        <is>
          <t>LT028</t>
        </is>
      </c>
      <c r="W1301" t="n">
        <v>340</v>
      </c>
    </row>
    <row r="1302">
      <c r="B1302" t="n">
        <v>2533</v>
      </c>
      <c r="C1302">
        <f>IF(K1302 = "BaseplateSteel","Y","N")</f>
        <v/>
      </c>
      <c r="D1302">
        <f>OR(P1302 = "Woods_Sureflex", P1302 = "Falk_T10_Grid")</f>
        <v/>
      </c>
      <c r="E1302">
        <f>IF(AND(C1302="Y", D1302=TRUE),"Y","N")</f>
        <v/>
      </c>
      <c r="F1302" t="inlineStr">
        <is>
          <t>ConTab_BOM_KP_Baseplates_2533</t>
        </is>
      </c>
      <c r="G1302">
        <f>IF(E1302="Y",F1302,"")</f>
        <v/>
      </c>
      <c r="H1302" s="87" t="inlineStr">
        <is>
          <t>6020-3_4-KP</t>
        </is>
      </c>
      <c r="I1302" s="87" t="n"/>
      <c r="J1302" s="87" t="n"/>
      <c r="K1302" s="273" t="inlineStr">
        <is>
          <t>BaseplateSteel</t>
        </is>
      </c>
      <c r="L1302" s="273" t="inlineStr">
        <is>
          <t>Baseplate_Steel</t>
        </is>
      </c>
      <c r="M1302" s="273" t="inlineStr">
        <is>
          <t>Steel</t>
        </is>
      </c>
      <c r="N1302" t="inlineStr">
        <is>
          <t>404T</t>
        </is>
      </c>
      <c r="O1302" t="inlineStr">
        <is>
          <t>:No Drip Pan:Standard Drip Pan:</t>
        </is>
      </c>
      <c r="P1302" s="235" t="inlineStr">
        <is>
          <t>Falk_T10_Grid</t>
        </is>
      </c>
      <c r="Q1302" t="inlineStr">
        <is>
          <t>Falk 1080T10</t>
        </is>
      </c>
      <c r="R1302" t="n">
        <v>96700891</v>
      </c>
      <c r="S1302" s="233" t="inlineStr">
        <is>
          <t>B102935</t>
        </is>
      </c>
      <c r="T1302" s="233" t="n">
        <v>3685</v>
      </c>
      <c r="U1302" s="233" t="inlineStr">
        <is>
          <t>Priced</t>
        </is>
      </c>
      <c r="V1302" s="273" t="inlineStr">
        <is>
          <t>LT028</t>
        </is>
      </c>
      <c r="W1302" t="n">
        <v>390</v>
      </c>
    </row>
    <row r="1303">
      <c r="B1303" t="n">
        <v>2534</v>
      </c>
      <c r="C1303">
        <f>IF(K1303 = "BaseplateSteel","Y","N")</f>
        <v/>
      </c>
      <c r="D1303">
        <f>OR(P1303 = "Woods_Sureflex", P1303 = "Falk_T10_Grid")</f>
        <v/>
      </c>
      <c r="E1303">
        <f>IF(AND(C1303="Y", D1303=TRUE),"Y","N")</f>
        <v/>
      </c>
      <c r="F1303" t="inlineStr">
        <is>
          <t>ConTab_BOM_KP_Baseplates_2534</t>
        </is>
      </c>
      <c r="G1303">
        <f>IF(E1303="Y",F1303,"")</f>
        <v/>
      </c>
      <c r="H1303" s="87" t="inlineStr">
        <is>
          <t>6020-3_4-KP</t>
        </is>
      </c>
      <c r="I1303" s="87" t="n"/>
      <c r="J1303" s="87" t="n"/>
      <c r="K1303" s="273" t="inlineStr">
        <is>
          <t>BaseplateSteel</t>
        </is>
      </c>
      <c r="L1303" s="273" t="inlineStr">
        <is>
          <t>Baseplate_Steel</t>
        </is>
      </c>
      <c r="M1303" s="273" t="inlineStr">
        <is>
          <t>Steel</t>
        </is>
      </c>
      <c r="N1303" t="inlineStr">
        <is>
          <t>405T</t>
        </is>
      </c>
      <c r="O1303" t="inlineStr">
        <is>
          <t>:No Drip Pan:Standard Drip Pan:</t>
        </is>
      </c>
      <c r="P1303" s="235" t="inlineStr">
        <is>
          <t>Falk_T10_Grid</t>
        </is>
      </c>
      <c r="Q1303" t="inlineStr">
        <is>
          <t>Falk 1080T10</t>
        </is>
      </c>
      <c r="R1303" t="n">
        <v>96700891</v>
      </c>
      <c r="S1303" s="233" t="inlineStr">
        <is>
          <t>B102935</t>
        </is>
      </c>
      <c r="T1303" s="233" t="n">
        <v>3685</v>
      </c>
      <c r="U1303" s="233" t="inlineStr">
        <is>
          <t>Priced</t>
        </is>
      </c>
      <c r="V1303" s="273" t="inlineStr">
        <is>
          <t>LT028</t>
        </is>
      </c>
      <c r="W1303" t="n">
        <v>390</v>
      </c>
    </row>
    <row r="1304">
      <c r="B1304" t="n">
        <v>2535</v>
      </c>
      <c r="C1304">
        <f>IF(K1304 = "BaseplateSteel","Y","N")</f>
        <v/>
      </c>
      <c r="D1304">
        <f>OR(P1304 = "Woods_Sureflex", P1304 = "Falk_T10_Grid")</f>
        <v/>
      </c>
      <c r="E1304">
        <f>IF(AND(C1304="Y", D1304=TRUE),"Y","N")</f>
        <v/>
      </c>
      <c r="F1304" t="inlineStr">
        <is>
          <t>ConTab_BOM_KP_Baseplates_2535</t>
        </is>
      </c>
      <c r="G1304">
        <f>IF(E1304="Y",F1304,"")</f>
        <v/>
      </c>
      <c r="H1304" s="87" t="inlineStr">
        <is>
          <t>6020-3_4-KP</t>
        </is>
      </c>
      <c r="I1304" s="87" t="n"/>
      <c r="J1304" s="87" t="n"/>
      <c r="K1304" s="273" t="inlineStr">
        <is>
          <t>BaseplateSteel</t>
        </is>
      </c>
      <c r="L1304" s="273" t="inlineStr">
        <is>
          <t>Baseplate_Steel</t>
        </is>
      </c>
      <c r="M1304" s="273" t="inlineStr">
        <is>
          <t>Steel</t>
        </is>
      </c>
      <c r="N1304" t="inlineStr">
        <is>
          <t>404TS</t>
        </is>
      </c>
      <c r="O1304" t="inlineStr">
        <is>
          <t>:No Drip Pan:Standard Drip Pan:</t>
        </is>
      </c>
      <c r="P1304" s="235" t="inlineStr">
        <is>
          <t>Falk_T10_Grid</t>
        </is>
      </c>
      <c r="Q1304" t="inlineStr">
        <is>
          <t>Falk 1070T10</t>
        </is>
      </c>
      <c r="R1304" t="n">
        <v>96700892</v>
      </c>
      <c r="S1304" s="233" t="inlineStr">
        <is>
          <t>B102936</t>
        </is>
      </c>
      <c r="T1304" s="233" t="n">
        <v>3547</v>
      </c>
      <c r="U1304" s="233" t="inlineStr">
        <is>
          <t>Priced</t>
        </is>
      </c>
      <c r="V1304" s="273" t="inlineStr">
        <is>
          <t>LT028</t>
        </is>
      </c>
      <c r="W1304" t="n">
        <v>380</v>
      </c>
    </row>
    <row r="1305">
      <c r="B1305" t="n">
        <v>2536</v>
      </c>
      <c r="C1305">
        <f>IF(K1305 = "BaseplateSteel","Y","N")</f>
        <v/>
      </c>
      <c r="D1305">
        <f>OR(P1305 = "Woods_Sureflex", P1305 = "Falk_T10_Grid")</f>
        <v/>
      </c>
      <c r="E1305">
        <f>IF(AND(C1305="Y", D1305=TRUE),"Y","N")</f>
        <v/>
      </c>
      <c r="F1305" t="inlineStr">
        <is>
          <t>ConTab_BOM_KP_Baseplates_2536</t>
        </is>
      </c>
      <c r="G1305">
        <f>IF(E1305="Y",F1305,"")</f>
        <v/>
      </c>
      <c r="H1305" s="87" t="inlineStr">
        <is>
          <t>6020-3_4-KP</t>
        </is>
      </c>
      <c r="I1305" s="87" t="n"/>
      <c r="J1305" s="87" t="n"/>
      <c r="K1305" s="273" t="inlineStr">
        <is>
          <t>BaseplateSteel</t>
        </is>
      </c>
      <c r="L1305" s="273" t="inlineStr">
        <is>
          <t>Baseplate_Steel</t>
        </is>
      </c>
      <c r="M1305" s="273" t="inlineStr">
        <is>
          <t>Steel</t>
        </is>
      </c>
      <c r="N1305" t="inlineStr">
        <is>
          <t>405TS</t>
        </is>
      </c>
      <c r="O1305" t="inlineStr">
        <is>
          <t>:No Drip Pan:Standard Drip Pan:</t>
        </is>
      </c>
      <c r="P1305" s="235" t="inlineStr">
        <is>
          <t>Falk_T10_Grid</t>
        </is>
      </c>
      <c r="Q1305" t="inlineStr">
        <is>
          <t>Falk 1070T10</t>
        </is>
      </c>
      <c r="R1305" t="n">
        <v>96700892</v>
      </c>
      <c r="S1305" s="233" t="inlineStr">
        <is>
          <t>B102936</t>
        </is>
      </c>
      <c r="T1305" s="233" t="n">
        <v>3547</v>
      </c>
      <c r="U1305" s="233" t="inlineStr">
        <is>
          <t>Priced</t>
        </is>
      </c>
      <c r="V1305" s="273" t="inlineStr">
        <is>
          <t>LT028</t>
        </is>
      </c>
      <c r="W1305" t="n">
        <v>380</v>
      </c>
    </row>
    <row r="1306">
      <c r="B1306" t="n">
        <v>2537</v>
      </c>
      <c r="C1306">
        <f>IF(K1306 = "BaseplateSteel","Y","N")</f>
        <v/>
      </c>
      <c r="D1306">
        <f>OR(P1306 = "Woods_Sureflex", P1306 = "Falk_T10_Grid")</f>
        <v/>
      </c>
      <c r="E1306">
        <f>IF(AND(C1306="Y", D1306=TRUE),"Y","N")</f>
        <v/>
      </c>
      <c r="F1306" t="inlineStr">
        <is>
          <t>ConTab_BOM_KP_Baseplates_2537</t>
        </is>
      </c>
      <c r="G1306">
        <f>IF(E1306="Y",F1306,"")</f>
        <v/>
      </c>
      <c r="H1306" s="87" t="inlineStr">
        <is>
          <t>6020-3_4-KP</t>
        </is>
      </c>
      <c r="I1306" s="87" t="n"/>
      <c r="J1306" s="87" t="n"/>
      <c r="K1306" s="273" t="inlineStr">
        <is>
          <t>BaseplateSteel</t>
        </is>
      </c>
      <c r="L1306" s="273" t="inlineStr">
        <is>
          <t>Baseplate_Steel</t>
        </is>
      </c>
      <c r="M1306" s="273" t="inlineStr">
        <is>
          <t>Steel</t>
        </is>
      </c>
      <c r="N1306" t="inlineStr">
        <is>
          <t>444TS</t>
        </is>
      </c>
      <c r="O1306" t="inlineStr">
        <is>
          <t>:No Drip Pan:Standard Drip Pan:</t>
        </is>
      </c>
      <c r="P1306" s="235" t="inlineStr">
        <is>
          <t>Falk_T10_Grid</t>
        </is>
      </c>
      <c r="Q1306" t="inlineStr">
        <is>
          <t>Falk 1080T10</t>
        </is>
      </c>
      <c r="R1306" t="n">
        <v>97777255</v>
      </c>
      <c r="S1306" s="233" t="inlineStr">
        <is>
          <t>B102937</t>
        </is>
      </c>
      <c r="T1306" s="233" t="n">
        <v>5044</v>
      </c>
      <c r="U1306" s="233" t="inlineStr">
        <is>
          <t>Priced</t>
        </is>
      </c>
      <c r="V1306" s="273" t="inlineStr">
        <is>
          <t>LT028</t>
        </is>
      </c>
      <c r="W1306" t="n">
        <v>490</v>
      </c>
    </row>
    <row r="1307">
      <c r="B1307" t="n">
        <v>2538</v>
      </c>
      <c r="C1307">
        <f>IF(K1307 = "BaseplateSteel","Y","N")</f>
        <v/>
      </c>
      <c r="D1307">
        <f>OR(P1307 = "Woods_Sureflex", P1307 = "Falk_T10_Grid")</f>
        <v/>
      </c>
      <c r="E1307">
        <f>IF(AND(C1307="Y", D1307=TRUE),"Y","N")</f>
        <v/>
      </c>
      <c r="F1307" t="inlineStr">
        <is>
          <t>ConTab_BOM_KP_Baseplates_2538</t>
        </is>
      </c>
      <c r="G1307">
        <f>IF(E1307="Y",F1307,"")</f>
        <v/>
      </c>
      <c r="H1307" s="87" t="inlineStr">
        <is>
          <t>6020-3_4-KP</t>
        </is>
      </c>
      <c r="I1307" s="87" t="n"/>
      <c r="J1307" s="87" t="n"/>
      <c r="K1307" s="273" t="inlineStr">
        <is>
          <t>BaseplateSteel</t>
        </is>
      </c>
      <c r="L1307" s="273" t="inlineStr">
        <is>
          <t>Baseplate_Steel</t>
        </is>
      </c>
      <c r="M1307" s="273" t="inlineStr">
        <is>
          <t>Steel</t>
        </is>
      </c>
      <c r="N1307" t="inlineStr">
        <is>
          <t>445TS</t>
        </is>
      </c>
      <c r="O1307" t="inlineStr">
        <is>
          <t>:No Drip Pan:Standard Drip Pan:</t>
        </is>
      </c>
      <c r="P1307" s="235" t="inlineStr">
        <is>
          <t>Falk_T10_Grid</t>
        </is>
      </c>
      <c r="Q1307" t="inlineStr">
        <is>
          <t>Falk 1080T10</t>
        </is>
      </c>
      <c r="R1307" t="n">
        <v>97777255</v>
      </c>
      <c r="S1307" s="233" t="inlineStr">
        <is>
          <t>B102938</t>
        </is>
      </c>
      <c r="T1307" s="233" t="n">
        <v>5044</v>
      </c>
      <c r="U1307" s="233" t="inlineStr">
        <is>
          <t>Priced</t>
        </is>
      </c>
      <c r="V1307" s="273" t="inlineStr">
        <is>
          <t>LT028</t>
        </is>
      </c>
      <c r="W1307" t="n">
        <v>490</v>
      </c>
    </row>
    <row r="1308">
      <c r="B1308" t="n">
        <v>2539</v>
      </c>
      <c r="C1308">
        <f>IF(K1308 = "BaseplateSteel","Y","N")</f>
        <v/>
      </c>
      <c r="D1308">
        <f>OR(P1308 = "Woods_Sureflex", P1308 = "Falk_T10_Grid")</f>
        <v/>
      </c>
      <c r="E1308">
        <f>IF(AND(C1308="Y", D1308=TRUE),"Y","N")</f>
        <v/>
      </c>
      <c r="F1308" t="inlineStr">
        <is>
          <t>ConTab_BOM_KP_Baseplates_2539</t>
        </is>
      </c>
      <c r="G1308">
        <f>IF(E1308="Y",F1308,"")</f>
        <v/>
      </c>
      <c r="H1308" s="87" t="inlineStr">
        <is>
          <t>6020-3_4-KP</t>
        </is>
      </c>
      <c r="I1308" s="87" t="n"/>
      <c r="J1308" s="87" t="n"/>
      <c r="K1308" s="273" t="inlineStr">
        <is>
          <t>BaseplateSteel</t>
        </is>
      </c>
      <c r="L1308" s="273" t="inlineStr">
        <is>
          <t>Baseplate_Steel</t>
        </is>
      </c>
      <c r="M1308" s="273" t="inlineStr">
        <is>
          <t>Steel</t>
        </is>
      </c>
      <c r="N1308" t="inlineStr">
        <is>
          <t>447TS</t>
        </is>
      </c>
      <c r="O1308" t="inlineStr">
        <is>
          <t>:No Drip Pan:Standard Drip Pan:</t>
        </is>
      </c>
      <c r="P1308" s="235" t="inlineStr">
        <is>
          <t>Falk_T10_Grid</t>
        </is>
      </c>
      <c r="Q1308" t="inlineStr">
        <is>
          <t>Falk 1080T10</t>
        </is>
      </c>
      <c r="R1308" t="n">
        <v>96700894</v>
      </c>
      <c r="S1308" s="233" t="inlineStr">
        <is>
          <t>B102939</t>
        </is>
      </c>
      <c r="T1308" s="233" t="n">
        <v>5591</v>
      </c>
      <c r="U1308" s="233" t="inlineStr">
        <is>
          <t>Priced</t>
        </is>
      </c>
      <c r="V1308" s="273" t="inlineStr">
        <is>
          <t>LT028</t>
        </is>
      </c>
      <c r="W1308" t="n">
        <v>600</v>
      </c>
    </row>
    <row r="1309">
      <c r="B1309" t="n">
        <v>2549</v>
      </c>
      <c r="C1309">
        <f>IF(K1309 = "BaseplateSteel","Y","N")</f>
        <v/>
      </c>
      <c r="D1309">
        <f>OR(P1309 = "Woods_Sureflex", P1309 = "Falk_T10_Grid")</f>
        <v/>
      </c>
      <c r="E1309">
        <f>IF(AND(C1309="Y", D1309=TRUE),"Y","N")</f>
        <v/>
      </c>
      <c r="F1309" t="inlineStr">
        <is>
          <t>ConTab_BOM_KP_Baseplates_2549</t>
        </is>
      </c>
      <c r="G1309">
        <f>IF(E1309="Y",F1309,"")</f>
        <v/>
      </c>
      <c r="H1309" s="87" t="inlineStr">
        <is>
          <t>6020-3_4-KP</t>
        </is>
      </c>
      <c r="I1309" s="87" t="n"/>
      <c r="J1309" s="87" t="n"/>
      <c r="K1309" s="273" t="inlineStr">
        <is>
          <t>BaseplateSteel</t>
        </is>
      </c>
      <c r="L1309" s="273" t="inlineStr">
        <is>
          <t>Baseplate_Steel</t>
        </is>
      </c>
      <c r="M1309" s="273" t="inlineStr">
        <is>
          <t>Steel</t>
        </is>
      </c>
      <c r="N1309" t="inlineStr">
        <is>
          <t>364T</t>
        </is>
      </c>
      <c r="O1309" t="inlineStr">
        <is>
          <t>:No Drip Pan:Standard Drip Pan:</t>
        </is>
      </c>
      <c r="P1309" s="235" t="inlineStr">
        <is>
          <t>Falk_Spacer</t>
        </is>
      </c>
      <c r="Q1309" t="inlineStr">
        <is>
          <t>Falk 1070T31</t>
        </is>
      </c>
      <c r="R1309" t="n">
        <v>96700895</v>
      </c>
      <c r="S1309" s="233" t="inlineStr">
        <is>
          <t>B102946</t>
        </is>
      </c>
      <c r="T1309" s="233" t="n">
        <v>3755</v>
      </c>
      <c r="U1309" s="233" t="inlineStr">
        <is>
          <t>Priced</t>
        </is>
      </c>
      <c r="V1309" s="273" t="inlineStr">
        <is>
          <t>LT028</t>
        </is>
      </c>
      <c r="W1309" t="n">
        <v>340</v>
      </c>
    </row>
    <row r="1310">
      <c r="B1310" t="n">
        <v>2550</v>
      </c>
      <c r="C1310">
        <f>IF(K1310 = "BaseplateSteel","Y","N")</f>
        <v/>
      </c>
      <c r="D1310">
        <f>OR(P1310 = "Woods_Sureflex", P1310 = "Falk_T10_Grid")</f>
        <v/>
      </c>
      <c r="E1310">
        <f>IF(AND(C1310="Y", D1310=TRUE),"Y","N")</f>
        <v/>
      </c>
      <c r="F1310" t="inlineStr">
        <is>
          <t>ConTab_BOM_KP_Baseplates_2550</t>
        </is>
      </c>
      <c r="G1310">
        <f>IF(E1310="Y",F1310,"")</f>
        <v/>
      </c>
      <c r="H1310" s="87" t="inlineStr">
        <is>
          <t>6020-3_4-KP</t>
        </is>
      </c>
      <c r="I1310" s="87" t="n"/>
      <c r="J1310" s="87" t="n"/>
      <c r="K1310" s="273" t="inlineStr">
        <is>
          <t>BaseplateSteel</t>
        </is>
      </c>
      <c r="L1310" s="273" t="inlineStr">
        <is>
          <t>Baseplate_Steel</t>
        </is>
      </c>
      <c r="M1310" s="273" t="inlineStr">
        <is>
          <t>Steel</t>
        </is>
      </c>
      <c r="N1310" t="inlineStr">
        <is>
          <t>365T</t>
        </is>
      </c>
      <c r="O1310" t="inlineStr">
        <is>
          <t>:No Drip Pan:Standard Drip Pan:</t>
        </is>
      </c>
      <c r="P1310" s="235" t="inlineStr">
        <is>
          <t>Falk_Spacer</t>
        </is>
      </c>
      <c r="Q1310" t="inlineStr">
        <is>
          <t>Falk 1070T31</t>
        </is>
      </c>
      <c r="R1310" t="n">
        <v>96700895</v>
      </c>
      <c r="S1310" s="233" t="inlineStr">
        <is>
          <t>B102946</t>
        </is>
      </c>
      <c r="T1310" s="233" t="n">
        <v>3755</v>
      </c>
      <c r="U1310" s="233" t="inlineStr">
        <is>
          <t>Priced</t>
        </is>
      </c>
      <c r="V1310" s="273" t="inlineStr">
        <is>
          <t>LT028</t>
        </is>
      </c>
      <c r="W1310" t="n">
        <v>340</v>
      </c>
    </row>
    <row r="1311">
      <c r="B1311" t="n">
        <v>2551</v>
      </c>
      <c r="C1311">
        <f>IF(K1311 = "BaseplateSteel","Y","N")</f>
        <v/>
      </c>
      <c r="D1311">
        <f>OR(P1311 = "Woods_Sureflex", P1311 = "Falk_T10_Grid")</f>
        <v/>
      </c>
      <c r="E1311">
        <f>IF(AND(C1311="Y", D1311=TRUE),"Y","N")</f>
        <v/>
      </c>
      <c r="F1311" t="inlineStr">
        <is>
          <t>ConTab_BOM_KP_Baseplates_2551</t>
        </is>
      </c>
      <c r="G1311">
        <f>IF(E1311="Y",F1311,"")</f>
        <v/>
      </c>
      <c r="H1311" s="87" t="inlineStr">
        <is>
          <t>6020-3_4-KP</t>
        </is>
      </c>
      <c r="I1311" s="87" t="n"/>
      <c r="J1311" s="87" t="n"/>
      <c r="K1311" s="273" t="inlineStr">
        <is>
          <t>BaseplateSteel</t>
        </is>
      </c>
      <c r="L1311" s="273" t="inlineStr">
        <is>
          <t>Baseplate_Steel</t>
        </is>
      </c>
      <c r="M1311" s="273" t="inlineStr">
        <is>
          <t>Steel</t>
        </is>
      </c>
      <c r="N1311" t="inlineStr">
        <is>
          <t>404T</t>
        </is>
      </c>
      <c r="O1311" t="inlineStr">
        <is>
          <t>:No Drip Pan:Standard Drip Pan:</t>
        </is>
      </c>
      <c r="P1311" s="235" t="inlineStr">
        <is>
          <t>Falk_Spacer</t>
        </is>
      </c>
      <c r="Q1311" t="inlineStr">
        <is>
          <t>Falk 1080T31</t>
        </is>
      </c>
      <c r="R1311" t="n">
        <v>96700896</v>
      </c>
      <c r="S1311" s="233" t="inlineStr">
        <is>
          <t>B102947</t>
        </is>
      </c>
      <c r="T1311" s="233" t="n">
        <v>4229</v>
      </c>
      <c r="U1311" s="233" t="inlineStr">
        <is>
          <t>Priced</t>
        </is>
      </c>
      <c r="V1311" s="273" t="inlineStr">
        <is>
          <t>LT028</t>
        </is>
      </c>
      <c r="W1311" t="n">
        <v>390</v>
      </c>
    </row>
    <row r="1312">
      <c r="B1312" t="n">
        <v>2552</v>
      </c>
      <c r="C1312">
        <f>IF(K1312 = "BaseplateSteel","Y","N")</f>
        <v/>
      </c>
      <c r="D1312">
        <f>OR(P1312 = "Woods_Sureflex", P1312 = "Falk_T10_Grid")</f>
        <v/>
      </c>
      <c r="E1312">
        <f>IF(AND(C1312="Y", D1312=TRUE),"Y","N")</f>
        <v/>
      </c>
      <c r="F1312" t="inlineStr">
        <is>
          <t>ConTab_BOM_KP_Baseplates_2552</t>
        </is>
      </c>
      <c r="G1312">
        <f>IF(E1312="Y",F1312,"")</f>
        <v/>
      </c>
      <c r="H1312" s="87" t="inlineStr">
        <is>
          <t>6020-3_4-KP</t>
        </is>
      </c>
      <c r="I1312" s="87" t="n"/>
      <c r="J1312" s="87" t="n"/>
      <c r="K1312" s="273" t="inlineStr">
        <is>
          <t>BaseplateSteel</t>
        </is>
      </c>
      <c r="L1312" s="273" t="inlineStr">
        <is>
          <t>Baseplate_Steel</t>
        </is>
      </c>
      <c r="M1312" s="273" t="inlineStr">
        <is>
          <t>Steel</t>
        </is>
      </c>
      <c r="N1312" t="inlineStr">
        <is>
          <t>405T</t>
        </is>
      </c>
      <c r="O1312" t="inlineStr">
        <is>
          <t>:No Drip Pan:Standard Drip Pan:</t>
        </is>
      </c>
      <c r="P1312" s="235" t="inlineStr">
        <is>
          <t>Falk_Spacer</t>
        </is>
      </c>
      <c r="Q1312" t="inlineStr">
        <is>
          <t>Falk 1080T31</t>
        </is>
      </c>
      <c r="R1312" t="n">
        <v>96700896</v>
      </c>
      <c r="S1312" s="233" t="inlineStr">
        <is>
          <t>B102947</t>
        </is>
      </c>
      <c r="T1312" s="233" t="n">
        <v>4229</v>
      </c>
      <c r="U1312" s="233" t="inlineStr">
        <is>
          <t>Priced</t>
        </is>
      </c>
      <c r="V1312" s="273" t="inlineStr">
        <is>
          <t>LT028</t>
        </is>
      </c>
      <c r="W1312" t="n">
        <v>390</v>
      </c>
    </row>
    <row r="1313">
      <c r="B1313" t="n">
        <v>2553</v>
      </c>
      <c r="C1313">
        <f>IF(K1313 = "BaseplateSteel","Y","N")</f>
        <v/>
      </c>
      <c r="D1313">
        <f>OR(P1313 = "Woods_Sureflex", P1313 = "Falk_T10_Grid")</f>
        <v/>
      </c>
      <c r="E1313">
        <f>IF(AND(C1313="Y", D1313=TRUE),"Y","N")</f>
        <v/>
      </c>
      <c r="F1313" t="inlineStr">
        <is>
          <t>ConTab_BOM_KP_Baseplates_2553</t>
        </is>
      </c>
      <c r="G1313">
        <f>IF(E1313="Y",F1313,"")</f>
        <v/>
      </c>
      <c r="H1313" s="87" t="inlineStr">
        <is>
          <t>6020-3_4-KP</t>
        </is>
      </c>
      <c r="I1313" s="87" t="n"/>
      <c r="J1313" s="87" t="n"/>
      <c r="K1313" s="273" t="inlineStr">
        <is>
          <t>BaseplateSteel</t>
        </is>
      </c>
      <c r="L1313" s="273" t="inlineStr">
        <is>
          <t>Baseplate_Steel</t>
        </is>
      </c>
      <c r="M1313" s="273" t="inlineStr">
        <is>
          <t>Steel</t>
        </is>
      </c>
      <c r="N1313" t="inlineStr">
        <is>
          <t>404TS</t>
        </is>
      </c>
      <c r="O1313" t="inlineStr">
        <is>
          <t>:No Drip Pan:Standard Drip Pan:</t>
        </is>
      </c>
      <c r="P1313" s="235" t="inlineStr">
        <is>
          <t>Falk_Spacer</t>
        </is>
      </c>
      <c r="Q1313" t="inlineStr">
        <is>
          <t>Falk 1070T31</t>
        </is>
      </c>
      <c r="R1313" t="n">
        <v>96700897</v>
      </c>
      <c r="S1313" s="233" t="inlineStr">
        <is>
          <t>B102948</t>
        </is>
      </c>
      <c r="T1313" s="233" t="n">
        <v>4093</v>
      </c>
      <c r="U1313" s="233" t="inlineStr">
        <is>
          <t>Priced</t>
        </is>
      </c>
      <c r="V1313" s="273" t="inlineStr">
        <is>
          <t>LT028</t>
        </is>
      </c>
      <c r="W1313" t="n">
        <v>380</v>
      </c>
    </row>
    <row r="1314">
      <c r="B1314" t="n">
        <v>2554</v>
      </c>
      <c r="C1314">
        <f>IF(K1314 = "BaseplateSteel","Y","N")</f>
        <v/>
      </c>
      <c r="D1314">
        <f>OR(P1314 = "Woods_Sureflex", P1314 = "Falk_T10_Grid")</f>
        <v/>
      </c>
      <c r="E1314">
        <f>IF(AND(C1314="Y", D1314=TRUE),"Y","N")</f>
        <v/>
      </c>
      <c r="F1314" t="inlineStr">
        <is>
          <t>ConTab_BOM_KP_Baseplates_2554</t>
        </is>
      </c>
      <c r="G1314">
        <f>IF(E1314="Y",F1314,"")</f>
        <v/>
      </c>
      <c r="H1314" s="87" t="inlineStr">
        <is>
          <t>6020-3_4-KP</t>
        </is>
      </c>
      <c r="I1314" s="87" t="n"/>
      <c r="J1314" s="87" t="n"/>
      <c r="K1314" s="273" t="inlineStr">
        <is>
          <t>BaseplateSteel</t>
        </is>
      </c>
      <c r="L1314" s="273" t="inlineStr">
        <is>
          <t>Baseplate_Steel</t>
        </is>
      </c>
      <c r="M1314" s="273" t="inlineStr">
        <is>
          <t>Steel</t>
        </is>
      </c>
      <c r="N1314" t="inlineStr">
        <is>
          <t>405TS</t>
        </is>
      </c>
      <c r="O1314" t="inlineStr">
        <is>
          <t>:No Drip Pan:Standard Drip Pan:</t>
        </is>
      </c>
      <c r="P1314" s="235" t="inlineStr">
        <is>
          <t>Falk_Spacer</t>
        </is>
      </c>
      <c r="Q1314" t="inlineStr">
        <is>
          <t>Falk 1070T31</t>
        </is>
      </c>
      <c r="R1314" t="n">
        <v>96700897</v>
      </c>
      <c r="S1314" s="233" t="inlineStr">
        <is>
          <t>B102948</t>
        </is>
      </c>
      <c r="T1314" s="233" t="n">
        <v>4093</v>
      </c>
      <c r="U1314" s="233" t="inlineStr">
        <is>
          <t>Priced</t>
        </is>
      </c>
      <c r="V1314" s="273" t="inlineStr">
        <is>
          <t>LT028</t>
        </is>
      </c>
      <c r="W1314" t="n">
        <v>380</v>
      </c>
    </row>
    <row r="1315">
      <c r="B1315" t="n">
        <v>2555</v>
      </c>
      <c r="C1315">
        <f>IF(K1315 = "BaseplateSteel","Y","N")</f>
        <v/>
      </c>
      <c r="D1315">
        <f>OR(P1315 = "Woods_Sureflex", P1315 = "Falk_T10_Grid")</f>
        <v/>
      </c>
      <c r="E1315">
        <f>IF(AND(C1315="Y", D1315=TRUE),"Y","N")</f>
        <v/>
      </c>
      <c r="F1315" t="inlineStr">
        <is>
          <t>ConTab_BOM_KP_Baseplates_2555</t>
        </is>
      </c>
      <c r="G1315">
        <f>IF(E1315="Y",F1315,"")</f>
        <v/>
      </c>
      <c r="H1315" s="87" t="inlineStr">
        <is>
          <t>6020-3_4-KP</t>
        </is>
      </c>
      <c r="I1315" s="87" t="n"/>
      <c r="J1315" s="87" t="n"/>
      <c r="K1315" s="273" t="inlineStr">
        <is>
          <t>BaseplateSteel</t>
        </is>
      </c>
      <c r="L1315" s="273" t="inlineStr">
        <is>
          <t>Baseplate_Steel</t>
        </is>
      </c>
      <c r="M1315" s="273" t="inlineStr">
        <is>
          <t>Steel</t>
        </is>
      </c>
      <c r="N1315" t="inlineStr">
        <is>
          <t>444TS</t>
        </is>
      </c>
      <c r="O1315" t="inlineStr">
        <is>
          <t>:No Drip Pan:Standard Drip Pan:</t>
        </is>
      </c>
      <c r="P1315" s="235" t="inlineStr">
        <is>
          <t>Falk_Spacer</t>
        </is>
      </c>
      <c r="Q1315" t="inlineStr">
        <is>
          <t>Falk 1080T31</t>
        </is>
      </c>
      <c r="R1315" t="n">
        <v>96700898</v>
      </c>
      <c r="S1315" s="233" t="inlineStr">
        <is>
          <t>B102949</t>
        </is>
      </c>
      <c r="T1315" s="233" t="n">
        <v>5591</v>
      </c>
      <c r="U1315" s="233" t="inlineStr">
        <is>
          <t>Priced</t>
        </is>
      </c>
      <c r="V1315" s="273" t="inlineStr">
        <is>
          <t>LT028</t>
        </is>
      </c>
      <c r="W1315" t="n">
        <v>490</v>
      </c>
    </row>
    <row r="1316">
      <c r="B1316" t="n">
        <v>2556</v>
      </c>
      <c r="C1316">
        <f>IF(K1316 = "BaseplateSteel","Y","N")</f>
        <v/>
      </c>
      <c r="D1316">
        <f>OR(P1316 = "Woods_Sureflex", P1316 = "Falk_T10_Grid")</f>
        <v/>
      </c>
      <c r="E1316">
        <f>IF(AND(C1316="Y", D1316=TRUE),"Y","N")</f>
        <v/>
      </c>
      <c r="F1316" t="inlineStr">
        <is>
          <t>ConTab_BOM_KP_Baseplates_2556</t>
        </is>
      </c>
      <c r="G1316">
        <f>IF(E1316="Y",F1316,"")</f>
        <v/>
      </c>
      <c r="H1316" s="87" t="inlineStr">
        <is>
          <t>6020-3_4-KP</t>
        </is>
      </c>
      <c r="I1316" s="87" t="n"/>
      <c r="J1316" s="87" t="n"/>
      <c r="K1316" s="273" t="inlineStr">
        <is>
          <t>BaseplateSteel</t>
        </is>
      </c>
      <c r="L1316" s="273" t="inlineStr">
        <is>
          <t>Baseplate_Steel</t>
        </is>
      </c>
      <c r="M1316" s="273" t="inlineStr">
        <is>
          <t>Steel</t>
        </is>
      </c>
      <c r="N1316" t="inlineStr">
        <is>
          <t>445TS</t>
        </is>
      </c>
      <c r="O1316" t="inlineStr">
        <is>
          <t>:No Drip Pan:Standard Drip Pan:</t>
        </is>
      </c>
      <c r="P1316" s="235" t="inlineStr">
        <is>
          <t>Falk_Spacer</t>
        </is>
      </c>
      <c r="Q1316" t="inlineStr">
        <is>
          <t>Falk 1080T31</t>
        </is>
      </c>
      <c r="R1316" t="n">
        <v>96700898</v>
      </c>
      <c r="S1316" s="233" t="inlineStr">
        <is>
          <t>B102950</t>
        </is>
      </c>
      <c r="T1316" s="233" t="n">
        <v>5591</v>
      </c>
      <c r="U1316" s="233" t="inlineStr">
        <is>
          <t>Priced</t>
        </is>
      </c>
      <c r="V1316" s="273" t="inlineStr">
        <is>
          <t>LT028</t>
        </is>
      </c>
      <c r="W1316" t="n">
        <v>490</v>
      </c>
    </row>
    <row r="1317">
      <c r="B1317" t="n">
        <v>2557</v>
      </c>
      <c r="C1317">
        <f>IF(K1317 = "BaseplateSteel","Y","N")</f>
        <v/>
      </c>
      <c r="D1317">
        <f>OR(P1317 = "Woods_Sureflex", P1317 = "Falk_T10_Grid")</f>
        <v/>
      </c>
      <c r="E1317">
        <f>IF(AND(C1317="Y", D1317=TRUE),"Y","N")</f>
        <v/>
      </c>
      <c r="F1317" t="inlineStr">
        <is>
          <t>ConTab_BOM_KP_Baseplates_2557</t>
        </is>
      </c>
      <c r="G1317">
        <f>IF(E1317="Y",F1317,"")</f>
        <v/>
      </c>
      <c r="H1317" s="87" t="inlineStr">
        <is>
          <t>6020-3_4-KP</t>
        </is>
      </c>
      <c r="I1317" s="87" t="n"/>
      <c r="J1317" s="87" t="n"/>
      <c r="K1317" s="273" t="inlineStr">
        <is>
          <t>BaseplateSteel</t>
        </is>
      </c>
      <c r="L1317" s="273" t="inlineStr">
        <is>
          <t>Baseplate_Steel</t>
        </is>
      </c>
      <c r="M1317" s="273" t="inlineStr">
        <is>
          <t>Steel</t>
        </is>
      </c>
      <c r="N1317" t="inlineStr">
        <is>
          <t>447TS</t>
        </is>
      </c>
      <c r="O1317" t="inlineStr">
        <is>
          <t>:No Drip Pan:Standard Drip Pan:</t>
        </is>
      </c>
      <c r="P1317" s="235" t="inlineStr">
        <is>
          <t>Falk_Spacer</t>
        </is>
      </c>
      <c r="Q1317" t="inlineStr">
        <is>
          <t>Falk 1080T31</t>
        </is>
      </c>
      <c r="R1317" t="n">
        <v>96700883</v>
      </c>
      <c r="S1317" s="233" t="inlineStr">
        <is>
          <t>B102951</t>
        </is>
      </c>
      <c r="T1317" s="233" t="n">
        <v>6136</v>
      </c>
      <c r="U1317" s="233" t="inlineStr">
        <is>
          <t>Priced</t>
        </is>
      </c>
      <c r="V1317" s="273" t="inlineStr">
        <is>
          <t>LT028</t>
        </is>
      </c>
      <c r="W1317" t="n">
        <v>600</v>
      </c>
    </row>
    <row r="1318">
      <c r="B1318" t="n">
        <v>2567</v>
      </c>
      <c r="C1318">
        <f>IF(K1318 = "BaseplateSteel","Y","N")</f>
        <v/>
      </c>
      <c r="D1318">
        <f>OR(P1318 = "Woods_Sureflex", P1318 = "Falk_T10_Grid")</f>
        <v/>
      </c>
      <c r="E1318">
        <f>IF(AND(C1318="Y", D1318=TRUE),"Y","N")</f>
        <v/>
      </c>
      <c r="F1318" t="inlineStr">
        <is>
          <t>ConTab_BOM_KP_Baseplates_2567</t>
        </is>
      </c>
      <c r="G1318">
        <f>IF(E1318="Y",F1318,"")</f>
        <v/>
      </c>
      <c r="H1318" s="87" t="inlineStr">
        <is>
          <t>6020-3_4-KP</t>
        </is>
      </c>
      <c r="I1318" s="87" t="n"/>
      <c r="J1318" s="87" t="n"/>
      <c r="K1318" s="273" t="inlineStr">
        <is>
          <t>BaseplateSteel</t>
        </is>
      </c>
      <c r="L1318" s="273" t="inlineStr">
        <is>
          <t>Baseplate_Steel</t>
        </is>
      </c>
      <c r="M1318" s="273" t="inlineStr">
        <is>
          <t>Steel</t>
        </is>
      </c>
      <c r="N1318" t="inlineStr">
        <is>
          <t>364T</t>
        </is>
      </c>
      <c r="O1318" t="inlineStr">
        <is>
          <t>:Extended Drip Pan:</t>
        </is>
      </c>
      <c r="P1318" s="235" t="inlineStr">
        <is>
          <t>Falk_T10_Grid</t>
        </is>
      </c>
      <c r="Q1318" t="inlineStr">
        <is>
          <t>Falk 1070T10</t>
        </is>
      </c>
      <c r="R1318" t="inlineStr">
        <is>
          <t>RTF</t>
        </is>
      </c>
      <c r="S1318" s="233" t="inlineStr">
        <is>
          <t>B102958</t>
        </is>
      </c>
      <c r="T1318" s="233" t="n">
        <v>3533</v>
      </c>
      <c r="U1318" s="233" t="inlineStr">
        <is>
          <t>Priced</t>
        </is>
      </c>
      <c r="V1318" s="273" t="inlineStr">
        <is>
          <t>LT028</t>
        </is>
      </c>
      <c r="W1318" t="n">
        <v>340</v>
      </c>
    </row>
    <row r="1319">
      <c r="B1319" t="n">
        <v>2568</v>
      </c>
      <c r="C1319">
        <f>IF(K1319 = "BaseplateSteel","Y","N")</f>
        <v/>
      </c>
      <c r="D1319">
        <f>OR(P1319 = "Woods_Sureflex", P1319 = "Falk_T10_Grid")</f>
        <v/>
      </c>
      <c r="E1319">
        <f>IF(AND(C1319="Y", D1319=TRUE),"Y","N")</f>
        <v/>
      </c>
      <c r="F1319" t="inlineStr">
        <is>
          <t>ConTab_BOM_KP_Baseplates_2568</t>
        </is>
      </c>
      <c r="G1319">
        <f>IF(E1319="Y",F1319,"")</f>
        <v/>
      </c>
      <c r="H1319" s="87" t="inlineStr">
        <is>
          <t>6020-3_4-KP</t>
        </is>
      </c>
      <c r="I1319" s="87" t="n"/>
      <c r="J1319" s="87" t="n"/>
      <c r="K1319" s="273" t="inlineStr">
        <is>
          <t>BaseplateSteel</t>
        </is>
      </c>
      <c r="L1319" s="273" t="inlineStr">
        <is>
          <t>Baseplate_Steel</t>
        </is>
      </c>
      <c r="M1319" s="273" t="inlineStr">
        <is>
          <t>Steel</t>
        </is>
      </c>
      <c r="N1319" t="inlineStr">
        <is>
          <t>365T</t>
        </is>
      </c>
      <c r="O1319" t="inlineStr">
        <is>
          <t>:Extended Drip Pan:</t>
        </is>
      </c>
      <c r="P1319" s="235" t="inlineStr">
        <is>
          <t>Falk_T10_Grid</t>
        </is>
      </c>
      <c r="Q1319" t="inlineStr">
        <is>
          <t>Falk 1070T10</t>
        </is>
      </c>
      <c r="R1319" t="inlineStr">
        <is>
          <t>RTF</t>
        </is>
      </c>
      <c r="S1319" s="233" t="inlineStr">
        <is>
          <t>B102958</t>
        </is>
      </c>
      <c r="T1319" s="233" t="n">
        <v>3533</v>
      </c>
      <c r="U1319" s="233" t="inlineStr">
        <is>
          <t>Priced</t>
        </is>
      </c>
      <c r="V1319" s="273" t="inlineStr">
        <is>
          <t>LT028</t>
        </is>
      </c>
      <c r="W1319" t="n">
        <v>340</v>
      </c>
    </row>
    <row r="1320">
      <c r="B1320" t="n">
        <v>2569</v>
      </c>
      <c r="C1320">
        <f>IF(K1320 = "BaseplateSteel","Y","N")</f>
        <v/>
      </c>
      <c r="D1320">
        <f>OR(P1320 = "Woods_Sureflex", P1320 = "Falk_T10_Grid")</f>
        <v/>
      </c>
      <c r="E1320">
        <f>IF(AND(C1320="Y", D1320=TRUE),"Y","N")</f>
        <v/>
      </c>
      <c r="F1320" t="inlineStr">
        <is>
          <t>ConTab_BOM_KP_Baseplates_2569</t>
        </is>
      </c>
      <c r="G1320">
        <f>IF(E1320="Y",F1320,"")</f>
        <v/>
      </c>
      <c r="H1320" s="87" t="inlineStr">
        <is>
          <t>6020-3_4-KP</t>
        </is>
      </c>
      <c r="I1320" s="87" t="n"/>
      <c r="J1320" s="87" t="n"/>
      <c r="K1320" s="273" t="inlineStr">
        <is>
          <t>BaseplateSteel</t>
        </is>
      </c>
      <c r="L1320" s="273" t="inlineStr">
        <is>
          <t>Baseplate_Steel</t>
        </is>
      </c>
      <c r="M1320" s="273" t="inlineStr">
        <is>
          <t>Steel</t>
        </is>
      </c>
      <c r="N1320" t="inlineStr">
        <is>
          <t>404T</t>
        </is>
      </c>
      <c r="O1320" t="inlineStr">
        <is>
          <t>:Extended Drip Pan:</t>
        </is>
      </c>
      <c r="P1320" s="235" t="inlineStr">
        <is>
          <t>Falk_T10_Grid</t>
        </is>
      </c>
      <c r="Q1320" t="inlineStr">
        <is>
          <t>Falk 1080T10</t>
        </is>
      </c>
      <c r="R1320" t="inlineStr">
        <is>
          <t>RTF</t>
        </is>
      </c>
      <c r="S1320" s="233" t="inlineStr">
        <is>
          <t>B102959</t>
        </is>
      </c>
      <c r="T1320" s="233" t="n">
        <v>4011</v>
      </c>
      <c r="U1320" s="233" t="inlineStr">
        <is>
          <t>Priced</t>
        </is>
      </c>
      <c r="V1320" s="273" t="inlineStr">
        <is>
          <t>LT028</t>
        </is>
      </c>
      <c r="W1320" t="n">
        <v>390</v>
      </c>
    </row>
    <row r="1321">
      <c r="B1321" t="n">
        <v>2570</v>
      </c>
      <c r="C1321">
        <f>IF(K1321 = "BaseplateSteel","Y","N")</f>
        <v/>
      </c>
      <c r="D1321">
        <f>OR(P1321 = "Woods_Sureflex", P1321 = "Falk_T10_Grid")</f>
        <v/>
      </c>
      <c r="E1321">
        <f>IF(AND(C1321="Y", D1321=TRUE),"Y","N")</f>
        <v/>
      </c>
      <c r="F1321" t="inlineStr">
        <is>
          <t>ConTab_BOM_KP_Baseplates_2570</t>
        </is>
      </c>
      <c r="G1321">
        <f>IF(E1321="Y",F1321,"")</f>
        <v/>
      </c>
      <c r="H1321" s="87" t="inlineStr">
        <is>
          <t>6020-3_4-KP</t>
        </is>
      </c>
      <c r="I1321" s="87" t="n"/>
      <c r="J1321" s="87" t="n"/>
      <c r="K1321" s="273" t="inlineStr">
        <is>
          <t>BaseplateSteel</t>
        </is>
      </c>
      <c r="L1321" s="273" t="inlineStr">
        <is>
          <t>Baseplate_Steel</t>
        </is>
      </c>
      <c r="M1321" s="273" t="inlineStr">
        <is>
          <t>Steel</t>
        </is>
      </c>
      <c r="N1321" t="inlineStr">
        <is>
          <t>405T</t>
        </is>
      </c>
      <c r="O1321" t="inlineStr">
        <is>
          <t>:Extended Drip Pan:</t>
        </is>
      </c>
      <c r="P1321" s="235" t="inlineStr">
        <is>
          <t>Falk_T10_Grid</t>
        </is>
      </c>
      <c r="Q1321" t="inlineStr">
        <is>
          <t>Falk 1080T10</t>
        </is>
      </c>
      <c r="R1321" t="inlineStr">
        <is>
          <t>RTF</t>
        </is>
      </c>
      <c r="S1321" s="233" t="inlineStr">
        <is>
          <t>B102959</t>
        </is>
      </c>
      <c r="T1321" s="233" t="n">
        <v>4011</v>
      </c>
      <c r="U1321" s="233" t="inlineStr">
        <is>
          <t>Priced</t>
        </is>
      </c>
      <c r="V1321" s="273" t="inlineStr">
        <is>
          <t>LT028</t>
        </is>
      </c>
      <c r="W1321" t="n">
        <v>390</v>
      </c>
    </row>
    <row r="1322">
      <c r="B1322" t="n">
        <v>2571</v>
      </c>
      <c r="C1322">
        <f>IF(K1322 = "BaseplateSteel","Y","N")</f>
        <v/>
      </c>
      <c r="D1322">
        <f>OR(P1322 = "Woods_Sureflex", P1322 = "Falk_T10_Grid")</f>
        <v/>
      </c>
      <c r="E1322">
        <f>IF(AND(C1322="Y", D1322=TRUE),"Y","N")</f>
        <v/>
      </c>
      <c r="F1322" t="inlineStr">
        <is>
          <t>ConTab_BOM_KP_Baseplates_2571</t>
        </is>
      </c>
      <c r="G1322">
        <f>IF(E1322="Y",F1322,"")</f>
        <v/>
      </c>
      <c r="H1322" s="87" t="inlineStr">
        <is>
          <t>6020-3_4-KP</t>
        </is>
      </c>
      <c r="I1322" s="87" t="n"/>
      <c r="J1322" s="87" t="n"/>
      <c r="K1322" s="273" t="inlineStr">
        <is>
          <t>BaseplateSteel</t>
        </is>
      </c>
      <c r="L1322" s="273" t="inlineStr">
        <is>
          <t>Baseplate_Steel</t>
        </is>
      </c>
      <c r="M1322" s="273" t="inlineStr">
        <is>
          <t>Steel</t>
        </is>
      </c>
      <c r="N1322" t="inlineStr">
        <is>
          <t>404TS</t>
        </is>
      </c>
      <c r="O1322" t="inlineStr">
        <is>
          <t>:Extended Drip Pan:</t>
        </is>
      </c>
      <c r="P1322" s="235" t="inlineStr">
        <is>
          <t>Falk_T10_Grid</t>
        </is>
      </c>
      <c r="Q1322" t="inlineStr">
        <is>
          <t>Falk 1070T10</t>
        </is>
      </c>
      <c r="R1322" t="inlineStr">
        <is>
          <t>RTF</t>
        </is>
      </c>
      <c r="S1322" s="233" t="inlineStr">
        <is>
          <t>B102960</t>
        </is>
      </c>
      <c r="T1322" s="233" t="n">
        <v>3876</v>
      </c>
      <c r="U1322" s="233" t="inlineStr">
        <is>
          <t>Priced</t>
        </is>
      </c>
      <c r="V1322" s="273" t="inlineStr">
        <is>
          <t>LT028</t>
        </is>
      </c>
      <c r="W1322" t="n">
        <v>380</v>
      </c>
    </row>
    <row r="1323">
      <c r="B1323" t="n">
        <v>2572</v>
      </c>
      <c r="C1323">
        <f>IF(K1323 = "BaseplateSteel","Y","N")</f>
        <v/>
      </c>
      <c r="D1323">
        <f>OR(P1323 = "Woods_Sureflex", P1323 = "Falk_T10_Grid")</f>
        <v/>
      </c>
      <c r="E1323">
        <f>IF(AND(C1323="Y", D1323=TRUE),"Y","N")</f>
        <v/>
      </c>
      <c r="F1323" t="inlineStr">
        <is>
          <t>ConTab_BOM_KP_Baseplates_2572</t>
        </is>
      </c>
      <c r="G1323">
        <f>IF(E1323="Y",F1323,"")</f>
        <v/>
      </c>
      <c r="H1323" s="87" t="inlineStr">
        <is>
          <t>6020-3_4-KP</t>
        </is>
      </c>
      <c r="I1323" s="87" t="n"/>
      <c r="J1323" s="87" t="n"/>
      <c r="K1323" s="273" t="inlineStr">
        <is>
          <t>BaseplateSteel</t>
        </is>
      </c>
      <c r="L1323" s="273" t="inlineStr">
        <is>
          <t>Baseplate_Steel</t>
        </is>
      </c>
      <c r="M1323" s="273" t="inlineStr">
        <is>
          <t>Steel</t>
        </is>
      </c>
      <c r="N1323" t="inlineStr">
        <is>
          <t>405TS</t>
        </is>
      </c>
      <c r="O1323" t="inlineStr">
        <is>
          <t>:Extended Drip Pan:</t>
        </is>
      </c>
      <c r="P1323" s="235" t="inlineStr">
        <is>
          <t>Falk_T10_Grid</t>
        </is>
      </c>
      <c r="Q1323" t="inlineStr">
        <is>
          <t>Falk 1070T10</t>
        </is>
      </c>
      <c r="R1323" t="inlineStr">
        <is>
          <t>RTF</t>
        </is>
      </c>
      <c r="S1323" s="233" t="inlineStr">
        <is>
          <t>B102960</t>
        </is>
      </c>
      <c r="T1323" s="233" t="n">
        <v>3876</v>
      </c>
      <c r="U1323" s="233" t="inlineStr">
        <is>
          <t>Priced</t>
        </is>
      </c>
      <c r="V1323" s="273" t="inlineStr">
        <is>
          <t>LT028</t>
        </is>
      </c>
      <c r="W1323" t="n">
        <v>380</v>
      </c>
    </row>
    <row r="1324">
      <c r="B1324" t="n">
        <v>2573</v>
      </c>
      <c r="C1324">
        <f>IF(K1324 = "BaseplateSteel","Y","N")</f>
        <v/>
      </c>
      <c r="D1324">
        <f>OR(P1324 = "Woods_Sureflex", P1324 = "Falk_T10_Grid")</f>
        <v/>
      </c>
      <c r="E1324">
        <f>IF(AND(C1324="Y", D1324=TRUE),"Y","N")</f>
        <v/>
      </c>
      <c r="F1324" t="inlineStr">
        <is>
          <t>ConTab_BOM_KP_Baseplates_2573</t>
        </is>
      </c>
      <c r="G1324">
        <f>IF(E1324="Y",F1324,"")</f>
        <v/>
      </c>
      <c r="H1324" s="87" t="inlineStr">
        <is>
          <t>6020-3_4-KP</t>
        </is>
      </c>
      <c r="I1324" s="87" t="n"/>
      <c r="J1324" s="87" t="n"/>
      <c r="K1324" s="273" t="inlineStr">
        <is>
          <t>BaseplateSteel</t>
        </is>
      </c>
      <c r="L1324" s="273" t="inlineStr">
        <is>
          <t>Baseplate_Steel</t>
        </is>
      </c>
      <c r="M1324" s="273" t="inlineStr">
        <is>
          <t>Steel</t>
        </is>
      </c>
      <c r="N1324" t="inlineStr">
        <is>
          <t>444TS</t>
        </is>
      </c>
      <c r="O1324" t="inlineStr">
        <is>
          <t>:Extended Drip Pan:</t>
        </is>
      </c>
      <c r="P1324" s="235" t="inlineStr">
        <is>
          <t>Falk_T10_Grid</t>
        </is>
      </c>
      <c r="Q1324" t="inlineStr">
        <is>
          <t>Falk 1080T10</t>
        </is>
      </c>
      <c r="R1324" t="inlineStr">
        <is>
          <t>RTF</t>
        </is>
      </c>
      <c r="S1324" s="233" t="inlineStr">
        <is>
          <t>B102961</t>
        </is>
      </c>
      <c r="T1324" s="233" t="n">
        <v>5376</v>
      </c>
      <c r="U1324" s="233" t="inlineStr">
        <is>
          <t>Priced</t>
        </is>
      </c>
      <c r="V1324" s="273" t="inlineStr">
        <is>
          <t>LT028</t>
        </is>
      </c>
      <c r="W1324" t="n">
        <v>490</v>
      </c>
    </row>
    <row r="1325">
      <c r="B1325" t="n">
        <v>2574</v>
      </c>
      <c r="C1325">
        <f>IF(K1325 = "BaseplateSteel","Y","N")</f>
        <v/>
      </c>
      <c r="D1325">
        <f>OR(P1325 = "Woods_Sureflex", P1325 = "Falk_T10_Grid")</f>
        <v/>
      </c>
      <c r="E1325">
        <f>IF(AND(C1325="Y", D1325=TRUE),"Y","N")</f>
        <v/>
      </c>
      <c r="F1325" t="inlineStr">
        <is>
          <t>ConTab_BOM_KP_Baseplates_2574</t>
        </is>
      </c>
      <c r="G1325">
        <f>IF(E1325="Y",F1325,"")</f>
        <v/>
      </c>
      <c r="H1325" s="87" t="inlineStr">
        <is>
          <t>6020-3_4-KP</t>
        </is>
      </c>
      <c r="I1325" s="87" t="n"/>
      <c r="J1325" s="87" t="n"/>
      <c r="K1325" s="273" t="inlineStr">
        <is>
          <t>BaseplateSteel</t>
        </is>
      </c>
      <c r="L1325" s="273" t="inlineStr">
        <is>
          <t>Baseplate_Steel</t>
        </is>
      </c>
      <c r="M1325" s="273" t="inlineStr">
        <is>
          <t>Steel</t>
        </is>
      </c>
      <c r="N1325" t="inlineStr">
        <is>
          <t>445TS</t>
        </is>
      </c>
      <c r="O1325" t="inlineStr">
        <is>
          <t>:Extended Drip Pan:</t>
        </is>
      </c>
      <c r="P1325" s="235" t="inlineStr">
        <is>
          <t>Falk_T10_Grid</t>
        </is>
      </c>
      <c r="Q1325" t="inlineStr">
        <is>
          <t>Falk 1080T10</t>
        </is>
      </c>
      <c r="R1325" t="inlineStr">
        <is>
          <t>RTF</t>
        </is>
      </c>
      <c r="S1325" s="233" t="inlineStr">
        <is>
          <t>B102962</t>
        </is>
      </c>
      <c r="T1325" s="233" t="n">
        <v>5376</v>
      </c>
      <c r="U1325" s="233" t="inlineStr">
        <is>
          <t>Priced</t>
        </is>
      </c>
      <c r="V1325" s="273" t="inlineStr">
        <is>
          <t>LT028</t>
        </is>
      </c>
      <c r="W1325" t="n">
        <v>490</v>
      </c>
    </row>
    <row r="1326">
      <c r="B1326" t="n">
        <v>2575</v>
      </c>
      <c r="C1326">
        <f>IF(K1326 = "BaseplateSteel","Y","N")</f>
        <v/>
      </c>
      <c r="D1326">
        <f>OR(P1326 = "Woods_Sureflex", P1326 = "Falk_T10_Grid")</f>
        <v/>
      </c>
      <c r="E1326">
        <f>IF(AND(C1326="Y", D1326=TRUE),"Y","N")</f>
        <v/>
      </c>
      <c r="F1326" t="inlineStr">
        <is>
          <t>ConTab_BOM_KP_Baseplates_2575</t>
        </is>
      </c>
      <c r="G1326">
        <f>IF(E1326="Y",F1326,"")</f>
        <v/>
      </c>
      <c r="H1326" s="87" t="inlineStr">
        <is>
          <t>6020-3_4-KP</t>
        </is>
      </c>
      <c r="I1326" s="87" t="n"/>
      <c r="J1326" s="87" t="n"/>
      <c r="K1326" s="273" t="inlineStr">
        <is>
          <t>BaseplateSteel</t>
        </is>
      </c>
      <c r="L1326" s="273" t="inlineStr">
        <is>
          <t>Baseplate_Steel</t>
        </is>
      </c>
      <c r="M1326" s="273" t="inlineStr">
        <is>
          <t>Steel</t>
        </is>
      </c>
      <c r="N1326" t="inlineStr">
        <is>
          <t>447TS</t>
        </is>
      </c>
      <c r="O1326" t="inlineStr">
        <is>
          <t>:Extended Drip Pan:</t>
        </is>
      </c>
      <c r="P1326" s="235" t="inlineStr">
        <is>
          <t>Falk_T10_Grid</t>
        </is>
      </c>
      <c r="Q1326" t="inlineStr">
        <is>
          <t>Falk 1080T10</t>
        </is>
      </c>
      <c r="R1326" t="inlineStr">
        <is>
          <t>RTF</t>
        </is>
      </c>
      <c r="S1326" s="233" t="inlineStr">
        <is>
          <t>B102963</t>
        </is>
      </c>
      <c r="T1326" s="233" t="n">
        <v>5920</v>
      </c>
      <c r="U1326" s="233" t="inlineStr">
        <is>
          <t>Priced</t>
        </is>
      </c>
      <c r="V1326" s="273" t="inlineStr">
        <is>
          <t>LT028</t>
        </is>
      </c>
      <c r="W1326" t="n">
        <v>600</v>
      </c>
    </row>
    <row r="1327">
      <c r="B1327" t="n">
        <v>2585</v>
      </c>
      <c r="C1327">
        <f>IF(K1327 = "BaseplateSteel","Y","N")</f>
        <v/>
      </c>
      <c r="D1327">
        <f>OR(P1327 = "Woods_Sureflex", P1327 = "Falk_T10_Grid")</f>
        <v/>
      </c>
      <c r="E1327">
        <f>IF(AND(C1327="Y", D1327=TRUE),"Y","N")</f>
        <v/>
      </c>
      <c r="F1327" t="inlineStr">
        <is>
          <t>ConTab_BOM_KP_Baseplates_2585</t>
        </is>
      </c>
      <c r="G1327">
        <f>IF(E1327="Y",F1327,"")</f>
        <v/>
      </c>
      <c r="H1327" s="87" t="inlineStr">
        <is>
          <t>6020-3_4-KP</t>
        </is>
      </c>
      <c r="I1327" s="87" t="n"/>
      <c r="J1327" s="87" t="n"/>
      <c r="K1327" s="273" t="inlineStr">
        <is>
          <t>BaseplateSteel</t>
        </is>
      </c>
      <c r="L1327" s="273" t="inlineStr">
        <is>
          <t>Baseplate_Steel</t>
        </is>
      </c>
      <c r="M1327" s="273" t="inlineStr">
        <is>
          <t>Steel</t>
        </is>
      </c>
      <c r="N1327" t="inlineStr">
        <is>
          <t>364T</t>
        </is>
      </c>
      <c r="O1327" t="inlineStr">
        <is>
          <t>:Extended Drip Pan:</t>
        </is>
      </c>
      <c r="P1327" s="235" t="inlineStr">
        <is>
          <t>Falk_Spacer</t>
        </is>
      </c>
      <c r="Q1327" t="inlineStr">
        <is>
          <t>Falk 1070T31</t>
        </is>
      </c>
      <c r="R1327" t="inlineStr">
        <is>
          <t>RTF</t>
        </is>
      </c>
      <c r="S1327" s="233" t="inlineStr">
        <is>
          <t>B102970</t>
        </is>
      </c>
      <c r="T1327" s="233" t="n">
        <v>4078</v>
      </c>
      <c r="U1327" s="233" t="inlineStr">
        <is>
          <t>Priced</t>
        </is>
      </c>
      <c r="V1327" s="273" t="inlineStr">
        <is>
          <t>LT028</t>
        </is>
      </c>
      <c r="W1327" t="n">
        <v>340</v>
      </c>
    </row>
    <row r="1328">
      <c r="B1328" t="n">
        <v>2586</v>
      </c>
      <c r="C1328">
        <f>IF(K1328 = "BaseplateSteel","Y","N")</f>
        <v/>
      </c>
      <c r="D1328">
        <f>OR(P1328 = "Woods_Sureflex", P1328 = "Falk_T10_Grid")</f>
        <v/>
      </c>
      <c r="E1328">
        <f>IF(AND(C1328="Y", D1328=TRUE),"Y","N")</f>
        <v/>
      </c>
      <c r="F1328" t="inlineStr">
        <is>
          <t>ConTab_BOM_KP_Baseplates_2586</t>
        </is>
      </c>
      <c r="G1328">
        <f>IF(E1328="Y",F1328,"")</f>
        <v/>
      </c>
      <c r="H1328" s="87" t="inlineStr">
        <is>
          <t>6020-3_4-KP</t>
        </is>
      </c>
      <c r="I1328" s="87" t="n"/>
      <c r="J1328" s="87" t="n"/>
      <c r="K1328" s="273" t="inlineStr">
        <is>
          <t>BaseplateSteel</t>
        </is>
      </c>
      <c r="L1328" s="273" t="inlineStr">
        <is>
          <t>Baseplate_Steel</t>
        </is>
      </c>
      <c r="M1328" s="273" t="inlineStr">
        <is>
          <t>Steel</t>
        </is>
      </c>
      <c r="N1328" t="inlineStr">
        <is>
          <t>365T</t>
        </is>
      </c>
      <c r="O1328" t="inlineStr">
        <is>
          <t>:Extended Drip Pan:</t>
        </is>
      </c>
      <c r="P1328" s="235" t="inlineStr">
        <is>
          <t>Falk_Spacer</t>
        </is>
      </c>
      <c r="Q1328" t="inlineStr">
        <is>
          <t>Falk 1070T31</t>
        </is>
      </c>
      <c r="R1328" t="inlineStr">
        <is>
          <t>RTF</t>
        </is>
      </c>
      <c r="S1328" s="233" t="inlineStr">
        <is>
          <t>B102970</t>
        </is>
      </c>
      <c r="T1328" s="233" t="n">
        <v>4078</v>
      </c>
      <c r="U1328" s="233" t="inlineStr">
        <is>
          <t>Priced</t>
        </is>
      </c>
      <c r="V1328" s="273" t="inlineStr">
        <is>
          <t>LT028</t>
        </is>
      </c>
      <c r="W1328" t="n">
        <v>340</v>
      </c>
    </row>
    <row r="1329">
      <c r="B1329" t="n">
        <v>2587</v>
      </c>
      <c r="C1329">
        <f>IF(K1329 = "BaseplateSteel","Y","N")</f>
        <v/>
      </c>
      <c r="D1329">
        <f>OR(P1329 = "Woods_Sureflex", P1329 = "Falk_T10_Grid")</f>
        <v/>
      </c>
      <c r="E1329">
        <f>IF(AND(C1329="Y", D1329=TRUE),"Y","N")</f>
        <v/>
      </c>
      <c r="F1329" t="inlineStr">
        <is>
          <t>ConTab_BOM_KP_Baseplates_2587</t>
        </is>
      </c>
      <c r="G1329">
        <f>IF(E1329="Y",F1329,"")</f>
        <v/>
      </c>
      <c r="H1329" s="87" t="inlineStr">
        <is>
          <t>6020-3_4-KP</t>
        </is>
      </c>
      <c r="I1329" s="87" t="n"/>
      <c r="J1329" s="87" t="n"/>
      <c r="K1329" s="273" t="inlineStr">
        <is>
          <t>BaseplateSteel</t>
        </is>
      </c>
      <c r="L1329" s="273" t="inlineStr">
        <is>
          <t>Baseplate_Steel</t>
        </is>
      </c>
      <c r="M1329" s="273" t="inlineStr">
        <is>
          <t>Steel</t>
        </is>
      </c>
      <c r="N1329" t="inlineStr">
        <is>
          <t>404T</t>
        </is>
      </c>
      <c r="O1329" t="inlineStr">
        <is>
          <t>:Extended Drip Pan:</t>
        </is>
      </c>
      <c r="P1329" s="235" t="inlineStr">
        <is>
          <t>Falk_Spacer</t>
        </is>
      </c>
      <c r="Q1329" t="inlineStr">
        <is>
          <t>Falk 1080T31</t>
        </is>
      </c>
      <c r="R1329" t="inlineStr">
        <is>
          <t>RTF</t>
        </is>
      </c>
      <c r="S1329" s="233" t="inlineStr">
        <is>
          <t>B102971</t>
        </is>
      </c>
      <c r="T1329" s="233" t="n">
        <v>4557</v>
      </c>
      <c r="U1329" s="233" t="inlineStr">
        <is>
          <t>Priced</t>
        </is>
      </c>
      <c r="V1329" s="273" t="inlineStr">
        <is>
          <t>LT028</t>
        </is>
      </c>
      <c r="W1329" t="n">
        <v>390</v>
      </c>
    </row>
    <row r="1330">
      <c r="B1330" t="n">
        <v>2588</v>
      </c>
      <c r="C1330">
        <f>IF(K1330 = "BaseplateSteel","Y","N")</f>
        <v/>
      </c>
      <c r="D1330">
        <f>OR(P1330 = "Woods_Sureflex", P1330 = "Falk_T10_Grid")</f>
        <v/>
      </c>
      <c r="E1330">
        <f>IF(AND(C1330="Y", D1330=TRUE),"Y","N")</f>
        <v/>
      </c>
      <c r="F1330" t="inlineStr">
        <is>
          <t>ConTab_BOM_KP_Baseplates_2588</t>
        </is>
      </c>
      <c r="G1330">
        <f>IF(E1330="Y",F1330,"")</f>
        <v/>
      </c>
      <c r="H1330" s="87" t="inlineStr">
        <is>
          <t>6020-3_4-KP</t>
        </is>
      </c>
      <c r="I1330" s="87" t="n"/>
      <c r="J1330" s="87" t="n"/>
      <c r="K1330" s="273" t="inlineStr">
        <is>
          <t>BaseplateSteel</t>
        </is>
      </c>
      <c r="L1330" s="273" t="inlineStr">
        <is>
          <t>Baseplate_Steel</t>
        </is>
      </c>
      <c r="M1330" s="273" t="inlineStr">
        <is>
          <t>Steel</t>
        </is>
      </c>
      <c r="N1330" t="inlineStr">
        <is>
          <t>405T</t>
        </is>
      </c>
      <c r="O1330" t="inlineStr">
        <is>
          <t>:Extended Drip Pan:</t>
        </is>
      </c>
      <c r="P1330" s="235" t="inlineStr">
        <is>
          <t>Falk_Spacer</t>
        </is>
      </c>
      <c r="Q1330" t="inlineStr">
        <is>
          <t>Falk 1080T31</t>
        </is>
      </c>
      <c r="R1330" t="inlineStr">
        <is>
          <t>RTF</t>
        </is>
      </c>
      <c r="S1330" s="233" t="inlineStr">
        <is>
          <t>B102971</t>
        </is>
      </c>
      <c r="T1330" s="233" t="n">
        <v>4557</v>
      </c>
      <c r="U1330" s="233" t="inlineStr">
        <is>
          <t>Priced</t>
        </is>
      </c>
      <c r="V1330" s="273" t="inlineStr">
        <is>
          <t>LT028</t>
        </is>
      </c>
      <c r="W1330" t="n">
        <v>390</v>
      </c>
    </row>
    <row r="1331">
      <c r="B1331" t="n">
        <v>2589</v>
      </c>
      <c r="C1331">
        <f>IF(K1331 = "BaseplateSteel","Y","N")</f>
        <v/>
      </c>
      <c r="D1331">
        <f>OR(P1331 = "Woods_Sureflex", P1331 = "Falk_T10_Grid")</f>
        <v/>
      </c>
      <c r="E1331">
        <f>IF(AND(C1331="Y", D1331=TRUE),"Y","N")</f>
        <v/>
      </c>
      <c r="F1331" t="inlineStr">
        <is>
          <t>ConTab_BOM_KP_Baseplates_2589</t>
        </is>
      </c>
      <c r="G1331">
        <f>IF(E1331="Y",F1331,"")</f>
        <v/>
      </c>
      <c r="H1331" s="87" t="inlineStr">
        <is>
          <t>6020-3_4-KP</t>
        </is>
      </c>
      <c r="I1331" s="87" t="n"/>
      <c r="J1331" s="87" t="n"/>
      <c r="K1331" s="273" t="inlineStr">
        <is>
          <t>BaseplateSteel</t>
        </is>
      </c>
      <c r="L1331" s="273" t="inlineStr">
        <is>
          <t>Baseplate_Steel</t>
        </is>
      </c>
      <c r="M1331" s="273" t="inlineStr">
        <is>
          <t>Steel</t>
        </is>
      </c>
      <c r="N1331" t="inlineStr">
        <is>
          <t>404TS</t>
        </is>
      </c>
      <c r="O1331" t="inlineStr">
        <is>
          <t>:Extended Drip Pan:</t>
        </is>
      </c>
      <c r="P1331" s="235" t="inlineStr">
        <is>
          <t>Falk_Spacer</t>
        </is>
      </c>
      <c r="Q1331" t="inlineStr">
        <is>
          <t>Falk 1070T31</t>
        </is>
      </c>
      <c r="R1331" t="inlineStr">
        <is>
          <t>RTF</t>
        </is>
      </c>
      <c r="S1331" s="233" t="inlineStr">
        <is>
          <t>B102972</t>
        </is>
      </c>
      <c r="T1331" s="233" t="n">
        <v>4421</v>
      </c>
      <c r="U1331" s="233" t="inlineStr">
        <is>
          <t>Priced</t>
        </is>
      </c>
      <c r="V1331" s="273" t="inlineStr">
        <is>
          <t>LT028</t>
        </is>
      </c>
      <c r="W1331" t="n">
        <v>380</v>
      </c>
    </row>
    <row r="1332">
      <c r="B1332" t="n">
        <v>2590</v>
      </c>
      <c r="C1332">
        <f>IF(K1332 = "BaseplateSteel","Y","N")</f>
        <v/>
      </c>
      <c r="D1332">
        <f>OR(P1332 = "Woods_Sureflex", P1332 = "Falk_T10_Grid")</f>
        <v/>
      </c>
      <c r="E1332">
        <f>IF(AND(C1332="Y", D1332=TRUE),"Y","N")</f>
        <v/>
      </c>
      <c r="F1332" t="inlineStr">
        <is>
          <t>ConTab_BOM_KP_Baseplates_2590</t>
        </is>
      </c>
      <c r="G1332">
        <f>IF(E1332="Y",F1332,"")</f>
        <v/>
      </c>
      <c r="H1332" s="87" t="inlineStr">
        <is>
          <t>6020-3_4-KP</t>
        </is>
      </c>
      <c r="I1332" s="87" t="n"/>
      <c r="J1332" s="87" t="n"/>
      <c r="K1332" s="273" t="inlineStr">
        <is>
          <t>BaseplateSteel</t>
        </is>
      </c>
      <c r="L1332" s="273" t="inlineStr">
        <is>
          <t>Baseplate_Steel</t>
        </is>
      </c>
      <c r="M1332" s="273" t="inlineStr">
        <is>
          <t>Steel</t>
        </is>
      </c>
      <c r="N1332" t="inlineStr">
        <is>
          <t>405TS</t>
        </is>
      </c>
      <c r="O1332" t="inlineStr">
        <is>
          <t>:Extended Drip Pan:</t>
        </is>
      </c>
      <c r="P1332" s="235" t="inlineStr">
        <is>
          <t>Falk_Spacer</t>
        </is>
      </c>
      <c r="Q1332" t="inlineStr">
        <is>
          <t>Falk 1070T31</t>
        </is>
      </c>
      <c r="R1332" t="inlineStr">
        <is>
          <t>RTF</t>
        </is>
      </c>
      <c r="S1332" s="233" t="inlineStr">
        <is>
          <t>B102972</t>
        </is>
      </c>
      <c r="T1332" s="233" t="n">
        <v>4421</v>
      </c>
      <c r="U1332" s="233" t="inlineStr">
        <is>
          <t>Priced</t>
        </is>
      </c>
      <c r="V1332" s="273" t="inlineStr">
        <is>
          <t>LT028</t>
        </is>
      </c>
      <c r="W1332" t="n">
        <v>380</v>
      </c>
    </row>
    <row r="1333">
      <c r="B1333" t="n">
        <v>2591</v>
      </c>
      <c r="C1333">
        <f>IF(K1333 = "BaseplateSteel","Y","N")</f>
        <v/>
      </c>
      <c r="D1333">
        <f>OR(P1333 = "Woods_Sureflex", P1333 = "Falk_T10_Grid")</f>
        <v/>
      </c>
      <c r="E1333">
        <f>IF(AND(C1333="Y", D1333=TRUE),"Y","N")</f>
        <v/>
      </c>
      <c r="F1333" t="inlineStr">
        <is>
          <t>ConTab_BOM_KP_Baseplates_2591</t>
        </is>
      </c>
      <c r="G1333">
        <f>IF(E1333="Y",F1333,"")</f>
        <v/>
      </c>
      <c r="H1333" s="87" t="inlineStr">
        <is>
          <t>6020-3_4-KP</t>
        </is>
      </c>
      <c r="I1333" s="87" t="n"/>
      <c r="J1333" s="87" t="n"/>
      <c r="K1333" s="273" t="inlineStr">
        <is>
          <t>BaseplateSteel</t>
        </is>
      </c>
      <c r="L1333" s="273" t="inlineStr">
        <is>
          <t>Baseplate_Steel</t>
        </is>
      </c>
      <c r="M1333" s="273" t="inlineStr">
        <is>
          <t>Steel</t>
        </is>
      </c>
      <c r="N1333" t="inlineStr">
        <is>
          <t>444TS</t>
        </is>
      </c>
      <c r="O1333" t="inlineStr">
        <is>
          <t>:Extended Drip Pan:</t>
        </is>
      </c>
      <c r="P1333" s="235" t="inlineStr">
        <is>
          <t>Falk_Spacer</t>
        </is>
      </c>
      <c r="Q1333" t="inlineStr">
        <is>
          <t>Falk 1080T31</t>
        </is>
      </c>
      <c r="R1333" t="inlineStr">
        <is>
          <t>RTF</t>
        </is>
      </c>
      <c r="S1333" s="233" t="inlineStr">
        <is>
          <t>B102973</t>
        </is>
      </c>
      <c r="T1333" s="233" t="n">
        <v>5920</v>
      </c>
      <c r="U1333" s="233" t="inlineStr">
        <is>
          <t>Priced</t>
        </is>
      </c>
      <c r="V1333" s="273" t="inlineStr">
        <is>
          <t>LT028</t>
        </is>
      </c>
      <c r="W1333" t="n">
        <v>490</v>
      </c>
    </row>
    <row r="1334">
      <c r="B1334" t="n">
        <v>2592</v>
      </c>
      <c r="C1334">
        <f>IF(K1334 = "BaseplateSteel","Y","N")</f>
        <v/>
      </c>
      <c r="D1334">
        <f>OR(P1334 = "Woods_Sureflex", P1334 = "Falk_T10_Grid")</f>
        <v/>
      </c>
      <c r="E1334">
        <f>IF(AND(C1334="Y", D1334=TRUE),"Y","N")</f>
        <v/>
      </c>
      <c r="F1334" t="inlineStr">
        <is>
          <t>ConTab_BOM_KP_Baseplates_2592</t>
        </is>
      </c>
      <c r="G1334">
        <f>IF(E1334="Y",F1334,"")</f>
        <v/>
      </c>
      <c r="H1334" s="87" t="inlineStr">
        <is>
          <t>6020-3_4-KP</t>
        </is>
      </c>
      <c r="I1334" s="87" t="n"/>
      <c r="J1334" s="87" t="n"/>
      <c r="K1334" s="273" t="inlineStr">
        <is>
          <t>BaseplateSteel</t>
        </is>
      </c>
      <c r="L1334" s="273" t="inlineStr">
        <is>
          <t>Baseplate_Steel</t>
        </is>
      </c>
      <c r="M1334" s="273" t="inlineStr">
        <is>
          <t>Steel</t>
        </is>
      </c>
      <c r="N1334" t="inlineStr">
        <is>
          <t>445TS</t>
        </is>
      </c>
      <c r="O1334" t="inlineStr">
        <is>
          <t>:Extended Drip Pan:</t>
        </is>
      </c>
      <c r="P1334" s="235" t="inlineStr">
        <is>
          <t>Falk_Spacer</t>
        </is>
      </c>
      <c r="Q1334" t="inlineStr">
        <is>
          <t>Falk 1080T31</t>
        </is>
      </c>
      <c r="R1334" t="inlineStr">
        <is>
          <t>RTF</t>
        </is>
      </c>
      <c r="S1334" s="233" t="inlineStr">
        <is>
          <t>B102974</t>
        </is>
      </c>
      <c r="T1334" s="233" t="n">
        <v>5920</v>
      </c>
      <c r="U1334" s="233" t="inlineStr">
        <is>
          <t>Priced</t>
        </is>
      </c>
      <c r="V1334" s="273" t="inlineStr">
        <is>
          <t>LT028</t>
        </is>
      </c>
      <c r="W1334" t="n">
        <v>490</v>
      </c>
    </row>
    <row r="1335">
      <c r="B1335" t="n">
        <v>2593</v>
      </c>
      <c r="C1335">
        <f>IF(K1335 = "BaseplateSteel","Y","N")</f>
        <v/>
      </c>
      <c r="D1335">
        <f>OR(P1335 = "Woods_Sureflex", P1335 = "Falk_T10_Grid")</f>
        <v/>
      </c>
      <c r="E1335">
        <f>IF(AND(C1335="Y", D1335=TRUE),"Y","N")</f>
        <v/>
      </c>
      <c r="F1335" t="inlineStr">
        <is>
          <t>ConTab_BOM_KP_Baseplates_2593</t>
        </is>
      </c>
      <c r="G1335">
        <f>IF(E1335="Y",F1335,"")</f>
        <v/>
      </c>
      <c r="H1335" s="87" t="inlineStr">
        <is>
          <t>6020-3_4-KP</t>
        </is>
      </c>
      <c r="I1335" s="87" t="n"/>
      <c r="J1335" s="87" t="n"/>
      <c r="K1335" s="273" t="inlineStr">
        <is>
          <t>BaseplateSteel</t>
        </is>
      </c>
      <c r="L1335" s="273" t="inlineStr">
        <is>
          <t>Baseplate_Steel</t>
        </is>
      </c>
      <c r="M1335" s="273" t="inlineStr">
        <is>
          <t>Steel</t>
        </is>
      </c>
      <c r="N1335" t="inlineStr">
        <is>
          <t>447TS</t>
        </is>
      </c>
      <c r="O1335" t="inlineStr">
        <is>
          <t>:Extended Drip Pan:</t>
        </is>
      </c>
      <c r="P1335" s="235" t="inlineStr">
        <is>
          <t>Falk_Spacer</t>
        </is>
      </c>
      <c r="Q1335" t="inlineStr">
        <is>
          <t>Falk 1080T31</t>
        </is>
      </c>
      <c r="R1335" t="inlineStr">
        <is>
          <t>RTF</t>
        </is>
      </c>
      <c r="S1335" s="233" t="inlineStr">
        <is>
          <t>B102975</t>
        </is>
      </c>
      <c r="T1335" s="233" t="n">
        <v>6463</v>
      </c>
      <c r="U1335" s="233" t="inlineStr">
        <is>
          <t>Priced</t>
        </is>
      </c>
      <c r="V1335" s="273" t="inlineStr">
        <is>
          <t>LT028</t>
        </is>
      </c>
      <c r="W1335" t="n">
        <v>600</v>
      </c>
    </row>
    <row r="1336">
      <c r="B1336" t="n">
        <v>2603</v>
      </c>
      <c r="C1336">
        <f>IF(K1336 = "BaseplateSteel","Y","N")</f>
        <v/>
      </c>
      <c r="D1336">
        <f>OR(P1336 = "Woods_Sureflex", P1336 = "Falk_T10_Grid")</f>
        <v/>
      </c>
      <c r="E1336">
        <f>IF(AND(C1336="Y", D1336=TRUE),"Y","N")</f>
        <v/>
      </c>
      <c r="F1336" t="inlineStr">
        <is>
          <t>ConTab_BOM_KP_Baseplates_2603</t>
        </is>
      </c>
      <c r="G1336">
        <f>IF(E1336="Y",F1336,"")</f>
        <v/>
      </c>
      <c r="H1336" s="87" t="inlineStr">
        <is>
          <t>6020-3_4-KP</t>
        </is>
      </c>
      <c r="I1336" s="87" t="n"/>
      <c r="J1336" s="87" t="n"/>
      <c r="K1336" s="273" t="inlineStr">
        <is>
          <t>Baseplate_Special</t>
        </is>
      </c>
      <c r="L1336" s="273" t="inlineStr">
        <is>
          <t>Baseplate_Special</t>
        </is>
      </c>
      <c r="M1336" s="273" t="inlineStr">
        <is>
          <t>Special</t>
        </is>
      </c>
      <c r="P1336" s="235" t="n"/>
      <c r="R1336" t="inlineStr">
        <is>
          <t>RTF</t>
        </is>
      </c>
      <c r="S1336" s="235" t="inlineStr">
        <is>
          <t>B101517</t>
        </is>
      </c>
      <c r="T1336" s="233" t="n">
        <v>0</v>
      </c>
      <c r="U1336" s="233" t="inlineStr">
        <is>
          <t>RFQ</t>
        </is>
      </c>
      <c r="V1336" s="273" t="inlineStr">
        <is>
          <t>LT029</t>
        </is>
      </c>
    </row>
    <row r="1337">
      <c r="B1337" t="n">
        <v>2604</v>
      </c>
      <c r="C1337">
        <f>IF(K1337 = "BaseplateSteel","Y","N")</f>
        <v/>
      </c>
      <c r="D1337">
        <f>OR(P1337 = "Woods_Sureflex", P1337 = "Falk_T10_Grid")</f>
        <v/>
      </c>
      <c r="E1337">
        <f>IF(AND(C1337="Y", D1337=TRUE),"Y","N")</f>
        <v/>
      </c>
      <c r="F1337" t="inlineStr">
        <is>
          <t>ConTab_BOM_KP_Baseplates_2604</t>
        </is>
      </c>
      <c r="G1337">
        <f>IF(E1337="Y",F1337,"")</f>
        <v/>
      </c>
      <c r="H1337" s="87" t="inlineStr">
        <is>
          <t>8012-5_6-KP</t>
        </is>
      </c>
      <c r="I1337" s="87" t="n"/>
      <c r="J1337" s="87" t="n"/>
      <c r="K1337" s="273" t="inlineStr">
        <is>
          <t>BaseplateSteel</t>
        </is>
      </c>
      <c r="L1337" s="273" t="inlineStr">
        <is>
          <t>Baseplate_Steel</t>
        </is>
      </c>
      <c r="M1337" s="273" t="inlineStr">
        <is>
          <t>Steel</t>
        </is>
      </c>
      <c r="N1337" t="inlineStr">
        <is>
          <t>254T</t>
        </is>
      </c>
      <c r="O1337" t="inlineStr">
        <is>
          <t>:No Drip Pan:Standard Drip Pan:</t>
        </is>
      </c>
      <c r="P1337" s="235" t="inlineStr">
        <is>
          <t>Woods_Sureflex</t>
        </is>
      </c>
      <c r="Q1337" t="inlineStr">
        <is>
          <t>Woods 8S</t>
        </is>
      </c>
      <c r="R1337" t="n">
        <v>96700899</v>
      </c>
      <c r="S1337" s="233" t="inlineStr">
        <is>
          <t>B102982</t>
        </is>
      </c>
      <c r="T1337" s="233" t="n">
        <v>1912</v>
      </c>
      <c r="U1337" s="233" t="inlineStr">
        <is>
          <t>Priced</t>
        </is>
      </c>
      <c r="V1337" s="273" t="inlineStr">
        <is>
          <t>LT028</t>
        </is>
      </c>
      <c r="W1337" t="n">
        <v>140</v>
      </c>
    </row>
    <row r="1338">
      <c r="B1338" t="n">
        <v>2605</v>
      </c>
      <c r="C1338">
        <f>IF(K1338 = "BaseplateSteel","Y","N")</f>
        <v/>
      </c>
      <c r="D1338">
        <f>OR(P1338 = "Woods_Sureflex", P1338 = "Falk_T10_Grid")</f>
        <v/>
      </c>
      <c r="E1338">
        <f>IF(AND(C1338="Y", D1338=TRUE),"Y","N")</f>
        <v/>
      </c>
      <c r="F1338" t="inlineStr">
        <is>
          <t>ConTab_BOM_KP_Baseplates_2605</t>
        </is>
      </c>
      <c r="G1338">
        <f>IF(E1338="Y",F1338,"")</f>
        <v/>
      </c>
      <c r="H1338" s="87" t="inlineStr">
        <is>
          <t>8012-5_6-KP</t>
        </is>
      </c>
      <c r="I1338" s="87" t="n"/>
      <c r="J1338" s="87" t="n"/>
      <c r="K1338" s="273" t="inlineStr">
        <is>
          <t>BaseplateSteel</t>
        </is>
      </c>
      <c r="L1338" s="273" t="inlineStr">
        <is>
          <t>Baseplate_Steel</t>
        </is>
      </c>
      <c r="M1338" s="273" t="inlineStr">
        <is>
          <t>Steel</t>
        </is>
      </c>
      <c r="N1338" t="inlineStr">
        <is>
          <t>256T</t>
        </is>
      </c>
      <c r="O1338" t="inlineStr">
        <is>
          <t>:No Drip Pan:Standard Drip Pan:</t>
        </is>
      </c>
      <c r="P1338" s="235" t="inlineStr">
        <is>
          <t>Woods_Sureflex</t>
        </is>
      </c>
      <c r="Q1338" t="inlineStr">
        <is>
          <t>Woods 8S</t>
        </is>
      </c>
      <c r="R1338" t="n">
        <v>96700899</v>
      </c>
      <c r="S1338" s="233" t="inlineStr">
        <is>
          <t>B102982</t>
        </is>
      </c>
      <c r="T1338" s="233" t="n">
        <v>1912</v>
      </c>
      <c r="U1338" s="233" t="inlineStr">
        <is>
          <t>Priced</t>
        </is>
      </c>
      <c r="V1338" s="273" t="inlineStr">
        <is>
          <t>LT028</t>
        </is>
      </c>
      <c r="W1338" t="n">
        <v>140</v>
      </c>
    </row>
    <row r="1339">
      <c r="B1339" t="n">
        <v>2606</v>
      </c>
      <c r="C1339">
        <f>IF(K1339 = "BaseplateSteel","Y","N")</f>
        <v/>
      </c>
      <c r="D1339">
        <f>OR(P1339 = "Woods_Sureflex", P1339 = "Falk_T10_Grid")</f>
        <v/>
      </c>
      <c r="E1339">
        <f>IF(AND(C1339="Y", D1339=TRUE),"Y","N")</f>
        <v/>
      </c>
      <c r="F1339" t="inlineStr">
        <is>
          <t>ConTab_BOM_KP_Baseplates_2606</t>
        </is>
      </c>
      <c r="G1339">
        <f>IF(E1339="Y",F1339,"")</f>
        <v/>
      </c>
      <c r="H1339" s="87" t="inlineStr">
        <is>
          <t>8012-5_6-KP</t>
        </is>
      </c>
      <c r="I1339" s="87" t="n"/>
      <c r="J1339" s="87" t="n"/>
      <c r="K1339" s="273" t="inlineStr">
        <is>
          <t>BaseplateSteel</t>
        </is>
      </c>
      <c r="L1339" s="273" t="inlineStr">
        <is>
          <t>Baseplate_Steel</t>
        </is>
      </c>
      <c r="M1339" s="273" t="inlineStr">
        <is>
          <t>Steel</t>
        </is>
      </c>
      <c r="N1339" t="inlineStr">
        <is>
          <t>284T</t>
        </is>
      </c>
      <c r="O1339" t="inlineStr">
        <is>
          <t>:No Drip Pan:Standard Drip Pan:</t>
        </is>
      </c>
      <c r="P1339" s="235" t="inlineStr">
        <is>
          <t>Woods_Sureflex</t>
        </is>
      </c>
      <c r="Q1339" t="inlineStr">
        <is>
          <t>Woods 9S</t>
        </is>
      </c>
      <c r="R1339" t="n">
        <v>96700900</v>
      </c>
      <c r="S1339" s="233" t="inlineStr">
        <is>
          <t>B102983</t>
        </is>
      </c>
      <c r="T1339" s="233" t="n">
        <v>2050</v>
      </c>
      <c r="U1339" s="233" t="inlineStr">
        <is>
          <t>Priced</t>
        </is>
      </c>
      <c r="V1339" s="273" t="inlineStr">
        <is>
          <t>LT028</t>
        </is>
      </c>
      <c r="W1339" t="n">
        <v>205</v>
      </c>
    </row>
    <row r="1340">
      <c r="B1340" t="n">
        <v>2607</v>
      </c>
      <c r="C1340">
        <f>IF(K1340 = "BaseplateSteel","Y","N")</f>
        <v/>
      </c>
      <c r="D1340">
        <f>OR(P1340 = "Woods_Sureflex", P1340 = "Falk_T10_Grid")</f>
        <v/>
      </c>
      <c r="E1340">
        <f>IF(AND(C1340="Y", D1340=TRUE),"Y","N")</f>
        <v/>
      </c>
      <c r="F1340" t="inlineStr">
        <is>
          <t>ConTab_BOM_KP_Baseplates_2607</t>
        </is>
      </c>
      <c r="G1340">
        <f>IF(E1340="Y",F1340,"")</f>
        <v/>
      </c>
      <c r="H1340" s="87" t="inlineStr">
        <is>
          <t>8012-5_6-KP</t>
        </is>
      </c>
      <c r="I1340" s="87" t="n"/>
      <c r="J1340" s="87" t="n"/>
      <c r="K1340" s="273" t="inlineStr">
        <is>
          <t>BaseplateSteel</t>
        </is>
      </c>
      <c r="L1340" s="273" t="inlineStr">
        <is>
          <t>Baseplate_Steel</t>
        </is>
      </c>
      <c r="M1340" s="273" t="inlineStr">
        <is>
          <t>Steel</t>
        </is>
      </c>
      <c r="N1340" t="inlineStr">
        <is>
          <t>286T</t>
        </is>
      </c>
      <c r="O1340" t="inlineStr">
        <is>
          <t>:No Drip Pan:Standard Drip Pan:</t>
        </is>
      </c>
      <c r="P1340" s="235" t="inlineStr">
        <is>
          <t>Woods_Sureflex</t>
        </is>
      </c>
      <c r="Q1340" t="inlineStr">
        <is>
          <t>Woods 9S</t>
        </is>
      </c>
      <c r="R1340" t="n">
        <v>96700900</v>
      </c>
      <c r="S1340" s="233" t="inlineStr">
        <is>
          <t>B102983</t>
        </is>
      </c>
      <c r="T1340" s="233" t="n">
        <v>2050</v>
      </c>
      <c r="U1340" s="233" t="inlineStr">
        <is>
          <t>Priced</t>
        </is>
      </c>
      <c r="V1340" s="273" t="inlineStr">
        <is>
          <t>LT028</t>
        </is>
      </c>
      <c r="W1340" t="n">
        <v>205</v>
      </c>
    </row>
    <row r="1341">
      <c r="B1341" t="n">
        <v>2608</v>
      </c>
      <c r="C1341">
        <f>IF(K1341 = "BaseplateSteel","Y","N")</f>
        <v/>
      </c>
      <c r="D1341">
        <f>OR(P1341 = "Woods_Sureflex", P1341 = "Falk_T10_Grid")</f>
        <v/>
      </c>
      <c r="E1341">
        <f>IF(AND(C1341="Y", D1341=TRUE),"Y","N")</f>
        <v/>
      </c>
      <c r="F1341" t="inlineStr">
        <is>
          <t>ConTab_BOM_KP_Baseplates_2608</t>
        </is>
      </c>
      <c r="G1341">
        <f>IF(E1341="Y",F1341,"")</f>
        <v/>
      </c>
      <c r="H1341" s="87" t="inlineStr">
        <is>
          <t>8012-5_6-KP</t>
        </is>
      </c>
      <c r="I1341" s="87" t="n"/>
      <c r="J1341" s="87" t="n"/>
      <c r="K1341" s="273" t="inlineStr">
        <is>
          <t>BaseplateSteel</t>
        </is>
      </c>
      <c r="L1341" s="273" t="inlineStr">
        <is>
          <t>Baseplate_Steel</t>
        </is>
      </c>
      <c r="M1341" s="273" t="inlineStr">
        <is>
          <t>Steel</t>
        </is>
      </c>
      <c r="N1341" t="inlineStr">
        <is>
          <t>324T</t>
        </is>
      </c>
      <c r="O1341" t="inlineStr">
        <is>
          <t>:No Drip Pan:Standard Drip Pan:</t>
        </is>
      </c>
      <c r="P1341" s="235" t="inlineStr">
        <is>
          <t>Woods_Sureflex</t>
        </is>
      </c>
      <c r="Q1341" t="inlineStr">
        <is>
          <t>Woods 10S</t>
        </is>
      </c>
      <c r="R1341" t="n">
        <v>96700901</v>
      </c>
      <c r="S1341" s="233" t="inlineStr">
        <is>
          <t>B102984</t>
        </is>
      </c>
      <c r="T1341" s="233" t="n">
        <v>2186</v>
      </c>
      <c r="U1341" s="233" t="inlineStr">
        <is>
          <t>Priced</t>
        </is>
      </c>
      <c r="V1341" s="273" t="inlineStr">
        <is>
          <t>LT028</t>
        </is>
      </c>
      <c r="W1341" t="n">
        <v>240</v>
      </c>
    </row>
    <row r="1342">
      <c r="B1342" t="n">
        <v>2609</v>
      </c>
      <c r="C1342">
        <f>IF(K1342 = "BaseplateSteel","Y","N")</f>
        <v/>
      </c>
      <c r="D1342">
        <f>OR(P1342 = "Woods_Sureflex", P1342 = "Falk_T10_Grid")</f>
        <v/>
      </c>
      <c r="E1342">
        <f>IF(AND(C1342="Y", D1342=TRUE),"Y","N")</f>
        <v/>
      </c>
      <c r="F1342" t="inlineStr">
        <is>
          <t>ConTab_BOM_KP_Baseplates_2609</t>
        </is>
      </c>
      <c r="G1342">
        <f>IF(E1342="Y",F1342,"")</f>
        <v/>
      </c>
      <c r="H1342" s="87" t="inlineStr">
        <is>
          <t>8012-5_6-KP</t>
        </is>
      </c>
      <c r="I1342" s="87" t="n"/>
      <c r="J1342" s="87" t="n"/>
      <c r="K1342" s="273" t="inlineStr">
        <is>
          <t>BaseplateSteel</t>
        </is>
      </c>
      <c r="L1342" s="273" t="inlineStr">
        <is>
          <t>Baseplate_Steel</t>
        </is>
      </c>
      <c r="M1342" s="273" t="inlineStr">
        <is>
          <t>Steel</t>
        </is>
      </c>
      <c r="N1342" t="inlineStr">
        <is>
          <t>326T</t>
        </is>
      </c>
      <c r="O1342" t="inlineStr">
        <is>
          <t>:No Drip Pan:Standard Drip Pan:</t>
        </is>
      </c>
      <c r="P1342" s="235" t="inlineStr">
        <is>
          <t>Woods_Sureflex</t>
        </is>
      </c>
      <c r="Q1342" t="inlineStr">
        <is>
          <t>Woods 10S</t>
        </is>
      </c>
      <c r="R1342" t="n">
        <v>96700901</v>
      </c>
      <c r="S1342" s="233" t="inlineStr">
        <is>
          <t>B102984</t>
        </is>
      </c>
      <c r="T1342" s="233" t="n">
        <v>2186</v>
      </c>
      <c r="U1342" s="233" t="inlineStr">
        <is>
          <t>Priced</t>
        </is>
      </c>
      <c r="V1342" s="273" t="inlineStr">
        <is>
          <t>LT028</t>
        </is>
      </c>
      <c r="W1342" t="n">
        <v>240</v>
      </c>
    </row>
    <row r="1343">
      <c r="B1343" t="n">
        <v>2610</v>
      </c>
      <c r="C1343">
        <f>IF(K1343 = "BaseplateSteel","Y","N")</f>
        <v/>
      </c>
      <c r="D1343">
        <f>OR(P1343 = "Woods_Sureflex", P1343 = "Falk_T10_Grid")</f>
        <v/>
      </c>
      <c r="E1343">
        <f>IF(AND(C1343="Y", D1343=TRUE),"Y","N")</f>
        <v/>
      </c>
      <c r="F1343" t="inlineStr">
        <is>
          <t>ConTab_BOM_KP_Baseplates_2610</t>
        </is>
      </c>
      <c r="G1343">
        <f>IF(E1343="Y",F1343,"")</f>
        <v/>
      </c>
      <c r="H1343" s="87" t="inlineStr">
        <is>
          <t>8012-5_6-KP</t>
        </is>
      </c>
      <c r="I1343" s="87" t="n"/>
      <c r="J1343" s="87" t="n"/>
      <c r="K1343" s="273" t="inlineStr">
        <is>
          <t>BaseplateSteel</t>
        </is>
      </c>
      <c r="L1343" s="273" t="inlineStr">
        <is>
          <t>Baseplate_Steel</t>
        </is>
      </c>
      <c r="M1343" s="273" t="inlineStr">
        <is>
          <t>Steel</t>
        </is>
      </c>
      <c r="N1343" t="inlineStr">
        <is>
          <t>364T</t>
        </is>
      </c>
      <c r="O1343" t="inlineStr">
        <is>
          <t>:No Drip Pan:Standard Drip Pan:</t>
        </is>
      </c>
      <c r="P1343" s="235" t="inlineStr">
        <is>
          <t>Woods_Sureflex</t>
        </is>
      </c>
      <c r="Q1343" t="inlineStr">
        <is>
          <t>Woods 11S</t>
        </is>
      </c>
      <c r="R1343" t="n">
        <v>96700902</v>
      </c>
      <c r="S1343" s="233" t="inlineStr">
        <is>
          <t>B102986</t>
        </is>
      </c>
      <c r="T1343" s="233" t="n">
        <v>2322</v>
      </c>
      <c r="U1343" s="233" t="inlineStr">
        <is>
          <t>Priced</t>
        </is>
      </c>
      <c r="V1343" s="273" t="inlineStr">
        <is>
          <t>LT028</t>
        </is>
      </c>
      <c r="W1343" t="n">
        <v>270</v>
      </c>
    </row>
    <row r="1344">
      <c r="B1344" t="n">
        <v>2611</v>
      </c>
      <c r="C1344">
        <f>IF(K1344 = "BaseplateSteel","Y","N")</f>
        <v/>
      </c>
      <c r="D1344">
        <f>OR(P1344 = "Woods_Sureflex", P1344 = "Falk_T10_Grid")</f>
        <v/>
      </c>
      <c r="E1344">
        <f>IF(AND(C1344="Y", D1344=TRUE),"Y","N")</f>
        <v/>
      </c>
      <c r="F1344" t="inlineStr">
        <is>
          <t>ConTab_BOM_KP_Baseplates_2611</t>
        </is>
      </c>
      <c r="G1344">
        <f>IF(E1344="Y",F1344,"")</f>
        <v/>
      </c>
      <c r="H1344" s="87" t="inlineStr">
        <is>
          <t>8012-5_6-KP</t>
        </is>
      </c>
      <c r="I1344" s="87" t="n"/>
      <c r="J1344" s="87" t="n"/>
      <c r="K1344" s="273" t="inlineStr">
        <is>
          <t>BaseplateSteel</t>
        </is>
      </c>
      <c r="L1344" s="273" t="inlineStr">
        <is>
          <t>Baseplate_Steel</t>
        </is>
      </c>
      <c r="M1344" s="273" t="inlineStr">
        <is>
          <t>Steel</t>
        </is>
      </c>
      <c r="N1344" t="inlineStr">
        <is>
          <t>365T</t>
        </is>
      </c>
      <c r="O1344" t="inlineStr">
        <is>
          <t>:No Drip Pan:Standard Drip Pan:</t>
        </is>
      </c>
      <c r="P1344" s="235" t="inlineStr">
        <is>
          <t>Woods_Sureflex</t>
        </is>
      </c>
      <c r="Q1344" t="inlineStr">
        <is>
          <t>Woods 11S</t>
        </is>
      </c>
      <c r="R1344" t="n">
        <v>96700902</v>
      </c>
      <c r="S1344" s="233" t="inlineStr">
        <is>
          <t>B102986</t>
        </is>
      </c>
      <c r="T1344" s="233" t="n">
        <v>2322</v>
      </c>
      <c r="U1344" s="233" t="inlineStr">
        <is>
          <t>Priced</t>
        </is>
      </c>
      <c r="V1344" s="273" t="inlineStr">
        <is>
          <t>LT028</t>
        </is>
      </c>
      <c r="W1344" t="n">
        <v>270</v>
      </c>
    </row>
    <row r="1345">
      <c r="B1345" t="n">
        <v>2612</v>
      </c>
      <c r="C1345">
        <f>IF(K1345 = "BaseplateSteel","Y","N")</f>
        <v/>
      </c>
      <c r="D1345">
        <f>OR(P1345 = "Woods_Sureflex", P1345 = "Falk_T10_Grid")</f>
        <v/>
      </c>
      <c r="E1345">
        <f>IF(AND(C1345="Y", D1345=TRUE),"Y","N")</f>
        <v/>
      </c>
      <c r="F1345" t="inlineStr">
        <is>
          <t>ConTab_BOM_KP_Baseplates_2612</t>
        </is>
      </c>
      <c r="G1345">
        <f>IF(E1345="Y",F1345,"")</f>
        <v/>
      </c>
      <c r="H1345" s="87" t="inlineStr">
        <is>
          <t>8012-5_6-KP</t>
        </is>
      </c>
      <c r="I1345" s="87" t="n"/>
      <c r="J1345" s="87" t="n"/>
      <c r="K1345" s="273" t="inlineStr">
        <is>
          <t>BaseplateSteel</t>
        </is>
      </c>
      <c r="L1345" s="273" t="inlineStr">
        <is>
          <t>Baseplate_Steel</t>
        </is>
      </c>
      <c r="M1345" s="273" t="inlineStr">
        <is>
          <t>Steel</t>
        </is>
      </c>
      <c r="N1345" t="inlineStr">
        <is>
          <t>404T</t>
        </is>
      </c>
      <c r="O1345" t="inlineStr">
        <is>
          <t>:No Drip Pan:Standard Drip Pan:</t>
        </is>
      </c>
      <c r="P1345" s="235" t="inlineStr">
        <is>
          <t>Woods_Sureflex</t>
        </is>
      </c>
      <c r="Q1345" t="inlineStr">
        <is>
          <t>Woods 12S</t>
        </is>
      </c>
      <c r="R1345" t="n">
        <v>96700903</v>
      </c>
      <c r="S1345" s="233" t="inlineStr">
        <is>
          <t>B102987</t>
        </is>
      </c>
      <c r="T1345" s="233" t="n">
        <v>2800</v>
      </c>
      <c r="U1345" s="233" t="inlineStr">
        <is>
          <t>Priced</t>
        </is>
      </c>
      <c r="V1345" s="273" t="inlineStr">
        <is>
          <t>LT028</t>
        </is>
      </c>
      <c r="W1345" t="n">
        <v>350</v>
      </c>
    </row>
    <row r="1346">
      <c r="B1346" t="n">
        <v>2613</v>
      </c>
      <c r="C1346">
        <f>IF(K1346 = "BaseplateSteel","Y","N")</f>
        <v/>
      </c>
      <c r="D1346">
        <f>OR(P1346 = "Woods_Sureflex", P1346 = "Falk_T10_Grid")</f>
        <v/>
      </c>
      <c r="E1346">
        <f>IF(AND(C1346="Y", D1346=TRUE),"Y","N")</f>
        <v/>
      </c>
      <c r="F1346" t="inlineStr">
        <is>
          <t>ConTab_BOM_KP_Baseplates_2613</t>
        </is>
      </c>
      <c r="G1346">
        <f>IF(E1346="Y",F1346,"")</f>
        <v/>
      </c>
      <c r="H1346" s="87" t="inlineStr">
        <is>
          <t>8012-5_6-KP</t>
        </is>
      </c>
      <c r="I1346" s="87" t="n"/>
      <c r="J1346" s="87" t="n"/>
      <c r="K1346" s="273" t="inlineStr">
        <is>
          <t>BaseplateSteel</t>
        </is>
      </c>
      <c r="L1346" s="273" t="inlineStr">
        <is>
          <t>Baseplate_Steel</t>
        </is>
      </c>
      <c r="M1346" s="273" t="inlineStr">
        <is>
          <t>Steel</t>
        </is>
      </c>
      <c r="N1346" t="inlineStr">
        <is>
          <t>405T</t>
        </is>
      </c>
      <c r="O1346" t="inlineStr">
        <is>
          <t>:No Drip Pan:Standard Drip Pan:</t>
        </is>
      </c>
      <c r="P1346" s="235" t="inlineStr">
        <is>
          <t>Woods_Sureflex</t>
        </is>
      </c>
      <c r="Q1346" t="inlineStr">
        <is>
          <t>Woods 12S</t>
        </is>
      </c>
      <c r="R1346" t="n">
        <v>96700903</v>
      </c>
      <c r="S1346" s="233" t="inlineStr">
        <is>
          <t>B102987</t>
        </is>
      </c>
      <c r="T1346" s="233" t="n">
        <v>2800</v>
      </c>
      <c r="U1346" s="233" t="inlineStr">
        <is>
          <t>Priced</t>
        </is>
      </c>
      <c r="V1346" s="273" t="inlineStr">
        <is>
          <t>LT028</t>
        </is>
      </c>
      <c r="W1346" t="n">
        <v>350</v>
      </c>
    </row>
    <row r="1347">
      <c r="B1347" t="n">
        <v>2614</v>
      </c>
      <c r="C1347">
        <f>IF(K1347 = "BaseplateSteel","Y","N")</f>
        <v/>
      </c>
      <c r="D1347">
        <f>OR(P1347 = "Woods_Sureflex", P1347 = "Falk_T10_Grid")</f>
        <v/>
      </c>
      <c r="E1347">
        <f>IF(AND(C1347="Y", D1347=TRUE),"Y","N")</f>
        <v/>
      </c>
      <c r="F1347" t="inlineStr">
        <is>
          <t>ConTab_BOM_KP_Baseplates_2614</t>
        </is>
      </c>
      <c r="G1347">
        <f>IF(E1347="Y",F1347,"")</f>
        <v/>
      </c>
      <c r="H1347" s="87" t="inlineStr">
        <is>
          <t>8012-5_6-KP</t>
        </is>
      </c>
      <c r="I1347" s="87" t="n"/>
      <c r="J1347" s="87" t="n"/>
      <c r="K1347" s="273" t="inlineStr">
        <is>
          <t>BaseplateSteel</t>
        </is>
      </c>
      <c r="L1347" s="273" t="inlineStr">
        <is>
          <t>Baseplate_Steel</t>
        </is>
      </c>
      <c r="M1347" s="273" t="inlineStr">
        <is>
          <t>Steel</t>
        </is>
      </c>
      <c r="N1347" t="inlineStr">
        <is>
          <t>254T</t>
        </is>
      </c>
      <c r="O1347" t="inlineStr">
        <is>
          <t>:No Drip Pan:Standard Drip Pan:</t>
        </is>
      </c>
      <c r="P1347" s="235" t="inlineStr">
        <is>
          <t>Falk_T10_Grid</t>
        </is>
      </c>
      <c r="Q1347" t="inlineStr">
        <is>
          <t>Falk 1050T10</t>
        </is>
      </c>
      <c r="R1347" t="inlineStr">
        <is>
          <t>RTF</t>
        </is>
      </c>
      <c r="S1347" s="233" t="inlineStr">
        <is>
          <t>B102988</t>
        </is>
      </c>
      <c r="T1347" s="233" t="n">
        <v>1912</v>
      </c>
      <c r="U1347" s="233" t="inlineStr">
        <is>
          <t>Priced</t>
        </is>
      </c>
      <c r="V1347" s="273" t="inlineStr">
        <is>
          <t>LT028</t>
        </is>
      </c>
      <c r="W1347" t="n">
        <v>140</v>
      </c>
    </row>
    <row r="1348">
      <c r="B1348" t="n">
        <v>2615</v>
      </c>
      <c r="C1348">
        <f>IF(K1348 = "BaseplateSteel","Y","N")</f>
        <v/>
      </c>
      <c r="D1348">
        <f>OR(P1348 = "Woods_Sureflex", P1348 = "Falk_T10_Grid")</f>
        <v/>
      </c>
      <c r="E1348">
        <f>IF(AND(C1348="Y", D1348=TRUE),"Y","N")</f>
        <v/>
      </c>
      <c r="F1348" t="inlineStr">
        <is>
          <t>ConTab_BOM_KP_Baseplates_2615</t>
        </is>
      </c>
      <c r="G1348">
        <f>IF(E1348="Y",F1348,"")</f>
        <v/>
      </c>
      <c r="H1348" s="87" t="inlineStr">
        <is>
          <t>8012-5_6-KP</t>
        </is>
      </c>
      <c r="I1348" s="87" t="n"/>
      <c r="J1348" s="87" t="n"/>
      <c r="K1348" s="273" t="inlineStr">
        <is>
          <t>BaseplateSteel</t>
        </is>
      </c>
      <c r="L1348" s="273" t="inlineStr">
        <is>
          <t>Baseplate_Steel</t>
        </is>
      </c>
      <c r="M1348" s="273" t="inlineStr">
        <is>
          <t>Steel</t>
        </is>
      </c>
      <c r="N1348" t="inlineStr">
        <is>
          <t>256T</t>
        </is>
      </c>
      <c r="O1348" t="inlineStr">
        <is>
          <t>:No Drip Pan:Standard Drip Pan:</t>
        </is>
      </c>
      <c r="P1348" s="235" t="inlineStr">
        <is>
          <t>Falk_T10_Grid</t>
        </is>
      </c>
      <c r="Q1348" t="inlineStr">
        <is>
          <t>Falk 1050T10</t>
        </is>
      </c>
      <c r="R1348" t="inlineStr">
        <is>
          <t>RTF</t>
        </is>
      </c>
      <c r="S1348" s="233" t="inlineStr">
        <is>
          <t>B102988</t>
        </is>
      </c>
      <c r="T1348" s="233" t="n">
        <v>1912</v>
      </c>
      <c r="U1348" s="233" t="inlineStr">
        <is>
          <t>Priced</t>
        </is>
      </c>
      <c r="V1348" s="273" t="inlineStr">
        <is>
          <t>LT028</t>
        </is>
      </c>
      <c r="W1348" t="n">
        <v>140</v>
      </c>
    </row>
    <row r="1349">
      <c r="B1349" t="n">
        <v>2616</v>
      </c>
      <c r="C1349">
        <f>IF(K1349 = "BaseplateSteel","Y","N")</f>
        <v/>
      </c>
      <c r="D1349">
        <f>OR(P1349 = "Woods_Sureflex", P1349 = "Falk_T10_Grid")</f>
        <v/>
      </c>
      <c r="E1349">
        <f>IF(AND(C1349="Y", D1349=TRUE),"Y","N")</f>
        <v/>
      </c>
      <c r="F1349" t="inlineStr">
        <is>
          <t>ConTab_BOM_KP_Baseplates_2616</t>
        </is>
      </c>
      <c r="G1349">
        <f>IF(E1349="Y",F1349,"")</f>
        <v/>
      </c>
      <c r="H1349" s="87" t="inlineStr">
        <is>
          <t>8012-5_6-KP</t>
        </is>
      </c>
      <c r="I1349" s="87" t="n"/>
      <c r="J1349" s="87" t="n"/>
      <c r="K1349" s="273" t="inlineStr">
        <is>
          <t>BaseplateSteel</t>
        </is>
      </c>
      <c r="L1349" s="273" t="inlineStr">
        <is>
          <t>Baseplate_Steel</t>
        </is>
      </c>
      <c r="M1349" s="273" t="inlineStr">
        <is>
          <t>Steel</t>
        </is>
      </c>
      <c r="N1349" t="inlineStr">
        <is>
          <t>284T</t>
        </is>
      </c>
      <c r="O1349" t="inlineStr">
        <is>
          <t>:No Drip Pan:Standard Drip Pan:</t>
        </is>
      </c>
      <c r="P1349" s="235" t="inlineStr">
        <is>
          <t>Falk_T10_Grid</t>
        </is>
      </c>
      <c r="Q1349" t="inlineStr">
        <is>
          <t>Falk 1050T10</t>
        </is>
      </c>
      <c r="R1349" t="n">
        <v>96700905</v>
      </c>
      <c r="S1349" s="233" t="inlineStr">
        <is>
          <t>B102989</t>
        </is>
      </c>
      <c r="T1349" s="233" t="n">
        <v>2050</v>
      </c>
      <c r="U1349" s="233" t="inlineStr">
        <is>
          <t>Priced</t>
        </is>
      </c>
      <c r="V1349" s="273" t="inlineStr">
        <is>
          <t>LT028</t>
        </is>
      </c>
      <c r="W1349" t="n">
        <v>205</v>
      </c>
    </row>
    <row r="1350">
      <c r="B1350" t="n">
        <v>2617</v>
      </c>
      <c r="C1350">
        <f>IF(K1350 = "BaseplateSteel","Y","N")</f>
        <v/>
      </c>
      <c r="D1350">
        <f>OR(P1350 = "Woods_Sureflex", P1350 = "Falk_T10_Grid")</f>
        <v/>
      </c>
      <c r="E1350">
        <f>IF(AND(C1350="Y", D1350=TRUE),"Y","N")</f>
        <v/>
      </c>
      <c r="F1350" t="inlineStr">
        <is>
          <t>ConTab_BOM_KP_Baseplates_2617</t>
        </is>
      </c>
      <c r="G1350">
        <f>IF(E1350="Y",F1350,"")</f>
        <v/>
      </c>
      <c r="H1350" s="87" t="inlineStr">
        <is>
          <t>8012-5_6-KP</t>
        </is>
      </c>
      <c r="I1350" s="87" t="n"/>
      <c r="J1350" s="87" t="n"/>
      <c r="K1350" s="273" t="inlineStr">
        <is>
          <t>BaseplateSteel</t>
        </is>
      </c>
      <c r="L1350" s="273" t="inlineStr">
        <is>
          <t>Baseplate_Steel</t>
        </is>
      </c>
      <c r="M1350" s="273" t="inlineStr">
        <is>
          <t>Steel</t>
        </is>
      </c>
      <c r="N1350" t="inlineStr">
        <is>
          <t>286T</t>
        </is>
      </c>
      <c r="O1350" t="inlineStr">
        <is>
          <t>:No Drip Pan:Standard Drip Pan:</t>
        </is>
      </c>
      <c r="P1350" s="235" t="inlineStr">
        <is>
          <t>Falk_T10_Grid</t>
        </is>
      </c>
      <c r="Q1350" t="inlineStr">
        <is>
          <t>Falk 1050T10</t>
        </is>
      </c>
      <c r="R1350" t="n">
        <v>96700905</v>
      </c>
      <c r="S1350" s="233" t="inlineStr">
        <is>
          <t>B102989</t>
        </is>
      </c>
      <c r="T1350" s="233" t="n">
        <v>2050</v>
      </c>
      <c r="U1350" s="233" t="inlineStr">
        <is>
          <t>Priced</t>
        </is>
      </c>
      <c r="V1350" s="273" t="inlineStr">
        <is>
          <t>LT028</t>
        </is>
      </c>
      <c r="W1350" t="n">
        <v>205</v>
      </c>
    </row>
    <row r="1351">
      <c r="B1351" t="n">
        <v>2618</v>
      </c>
      <c r="C1351">
        <f>IF(K1351 = "BaseplateSteel","Y","N")</f>
        <v/>
      </c>
      <c r="D1351">
        <f>OR(P1351 = "Woods_Sureflex", P1351 = "Falk_T10_Grid")</f>
        <v/>
      </c>
      <c r="E1351">
        <f>IF(AND(C1351="Y", D1351=TRUE),"Y","N")</f>
        <v/>
      </c>
      <c r="F1351" t="inlineStr">
        <is>
          <t>ConTab_BOM_KP_Baseplates_2618</t>
        </is>
      </c>
      <c r="G1351">
        <f>IF(E1351="Y",F1351,"")</f>
        <v/>
      </c>
      <c r="H1351" s="87" t="inlineStr">
        <is>
          <t>8012-5_6-KP</t>
        </is>
      </c>
      <c r="I1351" s="87" t="n"/>
      <c r="J1351" s="87" t="n"/>
      <c r="K1351" s="273" t="inlineStr">
        <is>
          <t>BaseplateSteel</t>
        </is>
      </c>
      <c r="L1351" s="273" t="inlineStr">
        <is>
          <t>Baseplate_Steel</t>
        </is>
      </c>
      <c r="M1351" s="273" t="inlineStr">
        <is>
          <t>Steel</t>
        </is>
      </c>
      <c r="N1351" t="inlineStr">
        <is>
          <t>324T</t>
        </is>
      </c>
      <c r="O1351" t="inlineStr">
        <is>
          <t>:No Drip Pan:Standard Drip Pan:</t>
        </is>
      </c>
      <c r="P1351" s="235" t="inlineStr">
        <is>
          <t>Falk_T10_Grid</t>
        </is>
      </c>
      <c r="Q1351" t="inlineStr">
        <is>
          <t>Falk 1060T10</t>
        </is>
      </c>
      <c r="R1351" t="n">
        <v>96700906</v>
      </c>
      <c r="S1351" s="233" t="inlineStr">
        <is>
          <t>B102990</t>
        </is>
      </c>
      <c r="T1351" s="233" t="n">
        <v>2186</v>
      </c>
      <c r="U1351" s="233" t="inlineStr">
        <is>
          <t>Priced</t>
        </is>
      </c>
      <c r="V1351" s="273" t="inlineStr">
        <is>
          <t>LT028</t>
        </is>
      </c>
      <c r="W1351" t="n">
        <v>240</v>
      </c>
    </row>
    <row r="1352">
      <c r="B1352" t="n">
        <v>2619</v>
      </c>
      <c r="C1352">
        <f>IF(K1352 = "BaseplateSteel","Y","N")</f>
        <v/>
      </c>
      <c r="D1352">
        <f>OR(P1352 = "Woods_Sureflex", P1352 = "Falk_T10_Grid")</f>
        <v/>
      </c>
      <c r="E1352">
        <f>IF(AND(C1352="Y", D1352=TRUE),"Y","N")</f>
        <v/>
      </c>
      <c r="F1352" t="inlineStr">
        <is>
          <t>ConTab_BOM_KP_Baseplates_2619</t>
        </is>
      </c>
      <c r="G1352">
        <f>IF(E1352="Y",F1352,"")</f>
        <v/>
      </c>
      <c r="H1352" s="87" t="inlineStr">
        <is>
          <t>8012-5_6-KP</t>
        </is>
      </c>
      <c r="I1352" s="87" t="n"/>
      <c r="J1352" s="87" t="n"/>
      <c r="K1352" s="273" t="inlineStr">
        <is>
          <t>BaseplateSteel</t>
        </is>
      </c>
      <c r="L1352" s="273" t="inlineStr">
        <is>
          <t>Baseplate_Steel</t>
        </is>
      </c>
      <c r="M1352" s="273" t="inlineStr">
        <is>
          <t>Steel</t>
        </is>
      </c>
      <c r="N1352" t="inlineStr">
        <is>
          <t>326T</t>
        </is>
      </c>
      <c r="O1352" t="inlineStr">
        <is>
          <t>:No Drip Pan:Standard Drip Pan:</t>
        </is>
      </c>
      <c r="P1352" s="235" t="inlineStr">
        <is>
          <t>Falk_T10_Grid</t>
        </is>
      </c>
      <c r="Q1352" t="inlineStr">
        <is>
          <t>Falk 1060T10</t>
        </is>
      </c>
      <c r="R1352" t="n">
        <v>96700906</v>
      </c>
      <c r="S1352" s="233" t="inlineStr">
        <is>
          <t>B102990</t>
        </is>
      </c>
      <c r="T1352" s="233" t="n">
        <v>2186</v>
      </c>
      <c r="U1352" s="233" t="inlineStr">
        <is>
          <t>Priced</t>
        </is>
      </c>
      <c r="V1352" s="273" t="inlineStr">
        <is>
          <t>LT028</t>
        </is>
      </c>
      <c r="W1352" t="n">
        <v>240</v>
      </c>
    </row>
    <row r="1353">
      <c r="B1353" t="n">
        <v>2620</v>
      </c>
      <c r="C1353">
        <f>IF(K1353 = "BaseplateSteel","Y","N")</f>
        <v/>
      </c>
      <c r="D1353">
        <f>OR(P1353 = "Woods_Sureflex", P1353 = "Falk_T10_Grid")</f>
        <v/>
      </c>
      <c r="E1353">
        <f>IF(AND(C1353="Y", D1353=TRUE),"Y","N")</f>
        <v/>
      </c>
      <c r="F1353" t="inlineStr">
        <is>
          <t>ConTab_BOM_KP_Baseplates_2620</t>
        </is>
      </c>
      <c r="G1353">
        <f>IF(E1353="Y",F1353,"")</f>
        <v/>
      </c>
      <c r="H1353" s="87" t="inlineStr">
        <is>
          <t>8012-5_6-KP</t>
        </is>
      </c>
      <c r="I1353" s="87" t="n"/>
      <c r="J1353" s="87" t="n"/>
      <c r="K1353" s="273" t="inlineStr">
        <is>
          <t>BaseplateSteel</t>
        </is>
      </c>
      <c r="L1353" s="273" t="inlineStr">
        <is>
          <t>Baseplate_Steel</t>
        </is>
      </c>
      <c r="M1353" s="273" t="inlineStr">
        <is>
          <t>Steel</t>
        </is>
      </c>
      <c r="N1353" t="inlineStr">
        <is>
          <t>364T</t>
        </is>
      </c>
      <c r="O1353" t="inlineStr">
        <is>
          <t>:No Drip Pan:Standard Drip Pan:</t>
        </is>
      </c>
      <c r="P1353" s="235" t="inlineStr">
        <is>
          <t>Falk_T10_Grid</t>
        </is>
      </c>
      <c r="Q1353" t="inlineStr">
        <is>
          <t>Falk 1070T10</t>
        </is>
      </c>
      <c r="R1353" t="n">
        <v>96700907</v>
      </c>
      <c r="S1353" s="233" t="inlineStr">
        <is>
          <t>B102991</t>
        </is>
      </c>
      <c r="T1353" s="233" t="n">
        <v>2322</v>
      </c>
      <c r="U1353" s="233" t="inlineStr">
        <is>
          <t>Priced</t>
        </is>
      </c>
      <c r="V1353" s="273" t="inlineStr">
        <is>
          <t>LT028</t>
        </is>
      </c>
      <c r="W1353" t="n">
        <v>270</v>
      </c>
    </row>
    <row r="1354">
      <c r="B1354" t="n">
        <v>2621</v>
      </c>
      <c r="C1354">
        <f>IF(K1354 = "BaseplateSteel","Y","N")</f>
        <v/>
      </c>
      <c r="D1354">
        <f>OR(P1354 = "Woods_Sureflex", P1354 = "Falk_T10_Grid")</f>
        <v/>
      </c>
      <c r="E1354">
        <f>IF(AND(C1354="Y", D1354=TRUE),"Y","N")</f>
        <v/>
      </c>
      <c r="F1354" t="inlineStr">
        <is>
          <t>ConTab_BOM_KP_Baseplates_2621</t>
        </is>
      </c>
      <c r="G1354">
        <f>IF(E1354="Y",F1354,"")</f>
        <v/>
      </c>
      <c r="H1354" s="87" t="inlineStr">
        <is>
          <t>8012-5_6-KP</t>
        </is>
      </c>
      <c r="I1354" s="87" t="n"/>
      <c r="J1354" s="87" t="n"/>
      <c r="K1354" s="273" t="inlineStr">
        <is>
          <t>BaseplateSteel</t>
        </is>
      </c>
      <c r="L1354" s="273" t="inlineStr">
        <is>
          <t>Baseplate_Steel</t>
        </is>
      </c>
      <c r="M1354" s="273" t="inlineStr">
        <is>
          <t>Steel</t>
        </is>
      </c>
      <c r="N1354" t="inlineStr">
        <is>
          <t>365T</t>
        </is>
      </c>
      <c r="O1354" t="inlineStr">
        <is>
          <t>:No Drip Pan:Standard Drip Pan:</t>
        </is>
      </c>
      <c r="P1354" s="235" t="inlineStr">
        <is>
          <t>Falk_T10_Grid</t>
        </is>
      </c>
      <c r="Q1354" t="inlineStr">
        <is>
          <t>Falk 1070T10</t>
        </is>
      </c>
      <c r="R1354" t="n">
        <v>96700907</v>
      </c>
      <c r="S1354" s="233" t="inlineStr">
        <is>
          <t>B102991</t>
        </is>
      </c>
      <c r="T1354" s="233" t="n">
        <v>2322</v>
      </c>
      <c r="U1354" s="233" t="inlineStr">
        <is>
          <t>Priced</t>
        </is>
      </c>
      <c r="V1354" s="273" t="inlineStr">
        <is>
          <t>LT028</t>
        </is>
      </c>
      <c r="W1354" t="n">
        <v>270</v>
      </c>
    </row>
    <row r="1355">
      <c r="B1355" t="n">
        <v>2622</v>
      </c>
      <c r="C1355">
        <f>IF(K1355 = "BaseplateSteel","Y","N")</f>
        <v/>
      </c>
      <c r="D1355">
        <f>OR(P1355 = "Woods_Sureflex", P1355 = "Falk_T10_Grid")</f>
        <v/>
      </c>
      <c r="E1355">
        <f>IF(AND(C1355="Y", D1355=TRUE),"Y","N")</f>
        <v/>
      </c>
      <c r="F1355" t="inlineStr">
        <is>
          <t>ConTab_BOM_KP_Baseplates_2622</t>
        </is>
      </c>
      <c r="G1355">
        <f>IF(E1355="Y",F1355,"")</f>
        <v/>
      </c>
      <c r="H1355" s="87" t="inlineStr">
        <is>
          <t>8012-5_6-KP</t>
        </is>
      </c>
      <c r="I1355" s="87" t="n"/>
      <c r="J1355" s="87" t="n"/>
      <c r="K1355" s="273" t="inlineStr">
        <is>
          <t>BaseplateSteel</t>
        </is>
      </c>
      <c r="L1355" s="273" t="inlineStr">
        <is>
          <t>Baseplate_Steel</t>
        </is>
      </c>
      <c r="M1355" s="273" t="inlineStr">
        <is>
          <t>Steel</t>
        </is>
      </c>
      <c r="N1355" t="inlineStr">
        <is>
          <t>364TS</t>
        </is>
      </c>
      <c r="O1355" t="inlineStr">
        <is>
          <t>:No Drip Pan:Standard Drip Pan:</t>
        </is>
      </c>
      <c r="P1355" s="235" t="inlineStr">
        <is>
          <t>Falk_T10_Grid</t>
        </is>
      </c>
      <c r="Q1355" t="inlineStr">
        <is>
          <t>Falk 1050T10</t>
        </is>
      </c>
      <c r="R1355" t="n">
        <v>96700908</v>
      </c>
      <c r="S1355" s="233" t="inlineStr">
        <is>
          <t>B102992</t>
        </is>
      </c>
      <c r="T1355" s="233" t="n">
        <v>2255</v>
      </c>
      <c r="U1355" s="233" t="inlineStr">
        <is>
          <t>Priced</t>
        </is>
      </c>
      <c r="V1355" s="273" t="inlineStr">
        <is>
          <t>LT028</t>
        </is>
      </c>
      <c r="W1355" t="n">
        <v>270</v>
      </c>
    </row>
    <row r="1356">
      <c r="B1356" t="n">
        <v>2623</v>
      </c>
      <c r="C1356">
        <f>IF(K1356 = "BaseplateSteel","Y","N")</f>
        <v/>
      </c>
      <c r="D1356">
        <f>OR(P1356 = "Woods_Sureflex", P1356 = "Falk_T10_Grid")</f>
        <v/>
      </c>
      <c r="E1356">
        <f>IF(AND(C1356="Y", D1356=TRUE),"Y","N")</f>
        <v/>
      </c>
      <c r="F1356" t="inlineStr">
        <is>
          <t>ConTab_BOM_KP_Baseplates_2623</t>
        </is>
      </c>
      <c r="G1356">
        <f>IF(E1356="Y",F1356,"")</f>
        <v/>
      </c>
      <c r="H1356" s="87" t="inlineStr">
        <is>
          <t>8012-5_6-KP</t>
        </is>
      </c>
      <c r="I1356" s="87" t="n"/>
      <c r="J1356" s="87" t="n"/>
      <c r="K1356" s="273" t="inlineStr">
        <is>
          <t>BaseplateSteel</t>
        </is>
      </c>
      <c r="L1356" s="273" t="inlineStr">
        <is>
          <t>Baseplate_Steel</t>
        </is>
      </c>
      <c r="M1356" s="273" t="inlineStr">
        <is>
          <t>Steel</t>
        </is>
      </c>
      <c r="N1356" t="inlineStr">
        <is>
          <t>365TS</t>
        </is>
      </c>
      <c r="O1356" t="inlineStr">
        <is>
          <t>:No Drip Pan:Standard Drip Pan:</t>
        </is>
      </c>
      <c r="P1356" s="235" t="inlineStr">
        <is>
          <t>Falk_T10_Grid</t>
        </is>
      </c>
      <c r="Q1356" t="inlineStr">
        <is>
          <t>Falk 1050T10</t>
        </is>
      </c>
      <c r="R1356" t="n">
        <v>96700908</v>
      </c>
      <c r="S1356" s="233" t="inlineStr">
        <is>
          <t>B102992</t>
        </is>
      </c>
      <c r="T1356" s="233" t="n">
        <v>2255</v>
      </c>
      <c r="U1356" s="233" t="inlineStr">
        <is>
          <t>Priced</t>
        </is>
      </c>
      <c r="V1356" s="273" t="inlineStr">
        <is>
          <t>LT028</t>
        </is>
      </c>
      <c r="W1356" t="n">
        <v>270</v>
      </c>
    </row>
    <row r="1357">
      <c r="B1357" t="n">
        <v>2624</v>
      </c>
      <c r="C1357">
        <f>IF(K1357 = "BaseplateSteel","Y","N")</f>
        <v/>
      </c>
      <c r="D1357">
        <f>OR(P1357 = "Woods_Sureflex", P1357 = "Falk_T10_Grid")</f>
        <v/>
      </c>
      <c r="E1357">
        <f>IF(AND(C1357="Y", D1357=TRUE),"Y","N")</f>
        <v/>
      </c>
      <c r="F1357" t="inlineStr">
        <is>
          <t>ConTab_BOM_KP_Baseplates_2624</t>
        </is>
      </c>
      <c r="G1357">
        <f>IF(E1357="Y",F1357,"")</f>
        <v/>
      </c>
      <c r="H1357" s="87" t="inlineStr">
        <is>
          <t>8012-5_6-KP</t>
        </is>
      </c>
      <c r="I1357" s="87" t="n"/>
      <c r="J1357" s="87" t="n"/>
      <c r="K1357" s="273" t="inlineStr">
        <is>
          <t>BaseplateSteel</t>
        </is>
      </c>
      <c r="L1357" s="273" t="inlineStr">
        <is>
          <t>Baseplate_Steel</t>
        </is>
      </c>
      <c r="M1357" s="273" t="inlineStr">
        <is>
          <t>Steel</t>
        </is>
      </c>
      <c r="N1357" t="inlineStr">
        <is>
          <t>404T</t>
        </is>
      </c>
      <c r="O1357" t="inlineStr">
        <is>
          <t>:No Drip Pan:Standard Drip Pan:</t>
        </is>
      </c>
      <c r="P1357" s="235" t="inlineStr">
        <is>
          <t>Falk_T10_Grid</t>
        </is>
      </c>
      <c r="Q1357" t="inlineStr">
        <is>
          <t>Falk 1080T10</t>
        </is>
      </c>
      <c r="R1357" t="n">
        <v>96700909</v>
      </c>
      <c r="S1357" s="233" t="inlineStr">
        <is>
          <t>B102993</t>
        </is>
      </c>
      <c r="T1357" s="233" t="n">
        <v>2800</v>
      </c>
      <c r="U1357" s="233" t="inlineStr">
        <is>
          <t>Priced</t>
        </is>
      </c>
      <c r="V1357" s="273" t="inlineStr">
        <is>
          <t>LT028</t>
        </is>
      </c>
      <c r="W1357" t="n">
        <v>350</v>
      </c>
    </row>
    <row r="1358">
      <c r="B1358" t="n">
        <v>2625</v>
      </c>
      <c r="C1358">
        <f>IF(K1358 = "BaseplateSteel","Y","N")</f>
        <v/>
      </c>
      <c r="D1358">
        <f>OR(P1358 = "Woods_Sureflex", P1358 = "Falk_T10_Grid")</f>
        <v/>
      </c>
      <c r="E1358">
        <f>IF(AND(C1358="Y", D1358=TRUE),"Y","N")</f>
        <v/>
      </c>
      <c r="F1358" t="inlineStr">
        <is>
          <t>ConTab_BOM_KP_Baseplates_2625</t>
        </is>
      </c>
      <c r="G1358">
        <f>IF(E1358="Y",F1358,"")</f>
        <v/>
      </c>
      <c r="H1358" s="87" t="inlineStr">
        <is>
          <t>8012-5_6-KP</t>
        </is>
      </c>
      <c r="I1358" s="87" t="n"/>
      <c r="J1358" s="87" t="n"/>
      <c r="K1358" s="273" t="inlineStr">
        <is>
          <t>BaseplateSteel</t>
        </is>
      </c>
      <c r="L1358" s="273" t="inlineStr">
        <is>
          <t>Baseplate_Steel</t>
        </is>
      </c>
      <c r="M1358" s="273" t="inlineStr">
        <is>
          <t>Steel</t>
        </is>
      </c>
      <c r="N1358" t="inlineStr">
        <is>
          <t>405T</t>
        </is>
      </c>
      <c r="O1358" t="inlineStr">
        <is>
          <t>:No Drip Pan:Standard Drip Pan:</t>
        </is>
      </c>
      <c r="P1358" s="235" t="inlineStr">
        <is>
          <t>Falk_T10_Grid</t>
        </is>
      </c>
      <c r="Q1358" t="inlineStr">
        <is>
          <t>Falk 1080T10</t>
        </is>
      </c>
      <c r="R1358" t="n">
        <v>96700909</v>
      </c>
      <c r="S1358" s="233" t="inlineStr">
        <is>
          <t>B102993</t>
        </is>
      </c>
      <c r="T1358" s="233" t="n">
        <v>2800</v>
      </c>
      <c r="U1358" s="233" t="inlineStr">
        <is>
          <t>Priced</t>
        </is>
      </c>
      <c r="V1358" s="273" t="inlineStr">
        <is>
          <t>LT028</t>
        </is>
      </c>
      <c r="W1358" t="n">
        <v>350</v>
      </c>
    </row>
    <row r="1359">
      <c r="B1359" t="n">
        <v>2626</v>
      </c>
      <c r="C1359">
        <f>IF(K1359 = "BaseplateSteel","Y","N")</f>
        <v/>
      </c>
      <c r="D1359">
        <f>OR(P1359 = "Woods_Sureflex", P1359 = "Falk_T10_Grid")</f>
        <v/>
      </c>
      <c r="E1359">
        <f>IF(AND(C1359="Y", D1359=TRUE),"Y","N")</f>
        <v/>
      </c>
      <c r="F1359" t="inlineStr">
        <is>
          <t>ConTab_BOM_KP_Baseplates_2626</t>
        </is>
      </c>
      <c r="G1359">
        <f>IF(E1359="Y",F1359,"")</f>
        <v/>
      </c>
      <c r="H1359" s="87" t="inlineStr">
        <is>
          <t>8012-5_6-KP</t>
        </is>
      </c>
      <c r="I1359" s="87" t="n"/>
      <c r="J1359" s="87" t="n"/>
      <c r="K1359" s="273" t="inlineStr">
        <is>
          <t>BaseplateSteel</t>
        </is>
      </c>
      <c r="L1359" s="273" t="inlineStr">
        <is>
          <t>Baseplate_Steel</t>
        </is>
      </c>
      <c r="M1359" s="273" t="inlineStr">
        <is>
          <t>Steel</t>
        </is>
      </c>
      <c r="N1359" t="inlineStr">
        <is>
          <t>404TS</t>
        </is>
      </c>
      <c r="O1359" t="inlineStr">
        <is>
          <t>:No Drip Pan:Standard Drip Pan:</t>
        </is>
      </c>
      <c r="P1359" s="235" t="inlineStr">
        <is>
          <t>Falk_T10_Grid</t>
        </is>
      </c>
      <c r="Q1359" t="inlineStr">
        <is>
          <t>Falk 1060T10</t>
        </is>
      </c>
      <c r="R1359" t="n">
        <v>96700910</v>
      </c>
      <c r="S1359" s="233" t="inlineStr">
        <is>
          <t>B102994</t>
        </is>
      </c>
      <c r="T1359" s="233" t="n">
        <v>2663</v>
      </c>
      <c r="U1359" s="233" t="inlineStr">
        <is>
          <t>Priced</t>
        </is>
      </c>
      <c r="V1359" s="273" t="inlineStr">
        <is>
          <t>LT028</t>
        </is>
      </c>
      <c r="W1359" t="n">
        <v>350</v>
      </c>
    </row>
    <row r="1360">
      <c r="B1360" t="n">
        <v>2627</v>
      </c>
      <c r="C1360">
        <f>IF(K1360 = "BaseplateSteel","Y","N")</f>
        <v/>
      </c>
      <c r="D1360">
        <f>OR(P1360 = "Woods_Sureflex", P1360 = "Falk_T10_Grid")</f>
        <v/>
      </c>
      <c r="E1360">
        <f>IF(AND(C1360="Y", D1360=TRUE),"Y","N")</f>
        <v/>
      </c>
      <c r="F1360" t="inlineStr">
        <is>
          <t>ConTab_BOM_KP_Baseplates_2627</t>
        </is>
      </c>
      <c r="G1360">
        <f>IF(E1360="Y",F1360,"")</f>
        <v/>
      </c>
      <c r="H1360" s="87" t="inlineStr">
        <is>
          <t>8012-5_6-KP</t>
        </is>
      </c>
      <c r="I1360" s="87" t="n"/>
      <c r="J1360" s="87" t="n"/>
      <c r="K1360" s="273" t="inlineStr">
        <is>
          <t>BaseplateSteel</t>
        </is>
      </c>
      <c r="L1360" s="273" t="inlineStr">
        <is>
          <t>Baseplate_Steel</t>
        </is>
      </c>
      <c r="M1360" s="273" t="inlineStr">
        <is>
          <t>Steel</t>
        </is>
      </c>
      <c r="N1360" t="inlineStr">
        <is>
          <t>405TS</t>
        </is>
      </c>
      <c r="O1360" t="inlineStr">
        <is>
          <t>:No Drip Pan:Standard Drip Pan:</t>
        </is>
      </c>
      <c r="P1360" s="235" t="inlineStr">
        <is>
          <t>Falk_T10_Grid</t>
        </is>
      </c>
      <c r="Q1360" t="inlineStr">
        <is>
          <t>Falk 1060T10</t>
        </is>
      </c>
      <c r="R1360" t="n">
        <v>96700910</v>
      </c>
      <c r="S1360" s="233" t="inlineStr">
        <is>
          <t>B102994</t>
        </is>
      </c>
      <c r="T1360" s="233" t="n">
        <v>2663</v>
      </c>
      <c r="U1360" s="233" t="inlineStr">
        <is>
          <t>Priced</t>
        </is>
      </c>
      <c r="V1360" s="273" t="inlineStr">
        <is>
          <t>LT028</t>
        </is>
      </c>
      <c r="W1360" t="n">
        <v>350</v>
      </c>
    </row>
    <row r="1361">
      <c r="B1361" t="n">
        <v>2628</v>
      </c>
      <c r="C1361">
        <f>IF(K1361 = "BaseplateSteel","Y","N")</f>
        <v/>
      </c>
      <c r="D1361">
        <f>OR(P1361 = "Woods_Sureflex", P1361 = "Falk_T10_Grid")</f>
        <v/>
      </c>
      <c r="E1361">
        <f>IF(AND(C1361="Y", D1361=TRUE),"Y","N")</f>
        <v/>
      </c>
      <c r="F1361" t="inlineStr">
        <is>
          <t>ConTab_BOM_KP_Baseplates_2628</t>
        </is>
      </c>
      <c r="G1361">
        <f>IF(E1361="Y",F1361,"")</f>
        <v/>
      </c>
      <c r="H1361" s="87" t="inlineStr">
        <is>
          <t>8012-5_6-KP</t>
        </is>
      </c>
      <c r="I1361" s="87" t="n"/>
      <c r="J1361" s="87" t="n"/>
      <c r="K1361" s="273" t="inlineStr">
        <is>
          <t>BaseplateSteel</t>
        </is>
      </c>
      <c r="L1361" s="273" t="inlineStr">
        <is>
          <t>Baseplate_Steel</t>
        </is>
      </c>
      <c r="M1361" s="273" t="inlineStr">
        <is>
          <t>Steel</t>
        </is>
      </c>
      <c r="N1361" t="inlineStr">
        <is>
          <t>444TS</t>
        </is>
      </c>
      <c r="O1361" t="inlineStr">
        <is>
          <t>:No Drip Pan:Standard Drip Pan:</t>
        </is>
      </c>
      <c r="P1361" s="235" t="inlineStr">
        <is>
          <t>Falk_T10_Grid</t>
        </is>
      </c>
      <c r="Q1361" t="inlineStr">
        <is>
          <t>Falk 1070T10</t>
        </is>
      </c>
      <c r="R1361" t="n">
        <v>96700911</v>
      </c>
      <c r="S1361" s="233" t="inlineStr">
        <is>
          <t>B102995</t>
        </is>
      </c>
      <c r="T1361" s="233" t="n">
        <v>4163</v>
      </c>
      <c r="U1361" s="233" t="inlineStr">
        <is>
          <t>Priced</t>
        </is>
      </c>
      <c r="V1361" s="273" t="inlineStr">
        <is>
          <t>LT028</t>
        </is>
      </c>
      <c r="W1361" t="n">
        <v>420</v>
      </c>
    </row>
    <row r="1362">
      <c r="B1362" t="n">
        <v>2629</v>
      </c>
      <c r="C1362">
        <f>IF(K1362 = "BaseplateSteel","Y","N")</f>
        <v/>
      </c>
      <c r="D1362">
        <f>OR(P1362 = "Woods_Sureflex", P1362 = "Falk_T10_Grid")</f>
        <v/>
      </c>
      <c r="E1362">
        <f>IF(AND(C1362="Y", D1362=TRUE),"Y","N")</f>
        <v/>
      </c>
      <c r="F1362" t="inlineStr">
        <is>
          <t>ConTab_BOM_KP_Baseplates_2629</t>
        </is>
      </c>
      <c r="G1362">
        <f>IF(E1362="Y",F1362,"")</f>
        <v/>
      </c>
      <c r="H1362" s="87" t="inlineStr">
        <is>
          <t>8012-5_6-KP</t>
        </is>
      </c>
      <c r="I1362" s="87" t="n"/>
      <c r="J1362" s="87" t="n"/>
      <c r="K1362" s="273" t="inlineStr">
        <is>
          <t>BaseplateSteel</t>
        </is>
      </c>
      <c r="L1362" s="273" t="inlineStr">
        <is>
          <t>Baseplate_Steel</t>
        </is>
      </c>
      <c r="M1362" s="273" t="inlineStr">
        <is>
          <t>Steel</t>
        </is>
      </c>
      <c r="N1362" t="inlineStr">
        <is>
          <t>445TS</t>
        </is>
      </c>
      <c r="O1362" t="inlineStr">
        <is>
          <t>:No Drip Pan:Standard Drip Pan:</t>
        </is>
      </c>
      <c r="P1362" s="235" t="inlineStr">
        <is>
          <t>Falk_T10_Grid</t>
        </is>
      </c>
      <c r="Q1362" t="inlineStr">
        <is>
          <t>Falk 1070T10</t>
        </is>
      </c>
      <c r="R1362" t="n">
        <v>96700911</v>
      </c>
      <c r="S1362" s="233" t="inlineStr">
        <is>
          <t>B102996</t>
        </is>
      </c>
      <c r="T1362" s="233" t="n">
        <v>4163</v>
      </c>
      <c r="U1362" s="233" t="inlineStr">
        <is>
          <t>Priced</t>
        </is>
      </c>
      <c r="V1362" s="273" t="inlineStr">
        <is>
          <t>LT028</t>
        </is>
      </c>
      <c r="W1362" t="n">
        <v>420</v>
      </c>
    </row>
    <row r="1363">
      <c r="B1363" t="n">
        <v>2646</v>
      </c>
      <c r="C1363">
        <f>IF(K1363 = "BaseplateSteel","Y","N")</f>
        <v/>
      </c>
      <c r="D1363">
        <f>OR(P1363 = "Woods_Sureflex", P1363 = "Falk_T10_Grid")</f>
        <v/>
      </c>
      <c r="E1363">
        <f>IF(AND(C1363="Y", D1363=TRUE),"Y","N")</f>
        <v/>
      </c>
      <c r="F1363" t="inlineStr">
        <is>
          <t>ConTab_BOM_KP_Baseplates_2646</t>
        </is>
      </c>
      <c r="G1363">
        <f>IF(E1363="Y",F1363,"")</f>
        <v/>
      </c>
      <c r="H1363" s="87" t="inlineStr">
        <is>
          <t>8012-5_6-KP</t>
        </is>
      </c>
      <c r="I1363" s="87" t="n"/>
      <c r="J1363" s="87" t="n"/>
      <c r="K1363" s="273" t="inlineStr">
        <is>
          <t>BaseplateSteel</t>
        </is>
      </c>
      <c r="L1363" s="273" t="inlineStr">
        <is>
          <t>Baseplate_Steel</t>
        </is>
      </c>
      <c r="M1363" s="273" t="inlineStr">
        <is>
          <t>Steel</t>
        </is>
      </c>
      <c r="N1363" t="inlineStr">
        <is>
          <t>254T</t>
        </is>
      </c>
      <c r="O1363" t="inlineStr">
        <is>
          <t>:No Drip Pan:Standard Drip Pan:</t>
        </is>
      </c>
      <c r="P1363" s="235" t="inlineStr">
        <is>
          <t>Woods_Spacer</t>
        </is>
      </c>
      <c r="Q1363" t="inlineStr">
        <is>
          <t>Woods 8SC</t>
        </is>
      </c>
      <c r="R1363" t="inlineStr">
        <is>
          <t>RTF</t>
        </is>
      </c>
      <c r="S1363" s="233" t="inlineStr">
        <is>
          <t>B103006</t>
        </is>
      </c>
      <c r="T1363" s="233" t="n">
        <v>2458</v>
      </c>
      <c r="U1363" s="233" t="inlineStr">
        <is>
          <t>Priced</t>
        </is>
      </c>
      <c r="V1363" s="273" t="inlineStr">
        <is>
          <t>LT028</t>
        </is>
      </c>
      <c r="W1363" t="n">
        <v>140</v>
      </c>
    </row>
    <row r="1364">
      <c r="B1364" t="n">
        <v>2647</v>
      </c>
      <c r="C1364">
        <f>IF(K1364 = "BaseplateSteel","Y","N")</f>
        <v/>
      </c>
      <c r="D1364">
        <f>OR(P1364 = "Woods_Sureflex", P1364 = "Falk_T10_Grid")</f>
        <v/>
      </c>
      <c r="E1364">
        <f>IF(AND(C1364="Y", D1364=TRUE),"Y","N")</f>
        <v/>
      </c>
      <c r="F1364" t="inlineStr">
        <is>
          <t>ConTab_BOM_KP_Baseplates_2647</t>
        </is>
      </c>
      <c r="G1364">
        <f>IF(E1364="Y",F1364,"")</f>
        <v/>
      </c>
      <c r="H1364" s="87" t="inlineStr">
        <is>
          <t>8012-5_6-KP</t>
        </is>
      </c>
      <c r="I1364" s="87" t="n"/>
      <c r="J1364" s="87" t="n"/>
      <c r="K1364" s="273" t="inlineStr">
        <is>
          <t>BaseplateSteel</t>
        </is>
      </c>
      <c r="L1364" s="273" t="inlineStr">
        <is>
          <t>Baseplate_Steel</t>
        </is>
      </c>
      <c r="M1364" s="273" t="inlineStr">
        <is>
          <t>Steel</t>
        </is>
      </c>
      <c r="N1364" t="inlineStr">
        <is>
          <t>256T</t>
        </is>
      </c>
      <c r="O1364" t="inlineStr">
        <is>
          <t>:No Drip Pan:Standard Drip Pan:</t>
        </is>
      </c>
      <c r="P1364" s="235" t="inlineStr">
        <is>
          <t>Woods_Spacer</t>
        </is>
      </c>
      <c r="Q1364" t="inlineStr">
        <is>
          <t>Woods 8SC</t>
        </is>
      </c>
      <c r="R1364" t="inlineStr">
        <is>
          <t>RTF</t>
        </is>
      </c>
      <c r="S1364" s="233" t="inlineStr">
        <is>
          <t>B103006</t>
        </is>
      </c>
      <c r="T1364" s="233" t="n">
        <v>2458</v>
      </c>
      <c r="U1364" s="233" t="inlineStr">
        <is>
          <t>Priced</t>
        </is>
      </c>
      <c r="V1364" s="273" t="inlineStr">
        <is>
          <t>LT028</t>
        </is>
      </c>
      <c r="W1364" t="n">
        <v>140</v>
      </c>
    </row>
    <row r="1365">
      <c r="B1365" t="n">
        <v>2648</v>
      </c>
      <c r="C1365">
        <f>IF(K1365 = "BaseplateSteel","Y","N")</f>
        <v/>
      </c>
      <c r="D1365">
        <f>OR(P1365 = "Woods_Sureflex", P1365 = "Falk_T10_Grid")</f>
        <v/>
      </c>
      <c r="E1365">
        <f>IF(AND(C1365="Y", D1365=TRUE),"Y","N")</f>
        <v/>
      </c>
      <c r="F1365" t="inlineStr">
        <is>
          <t>ConTab_BOM_KP_Baseplates_2648</t>
        </is>
      </c>
      <c r="G1365">
        <f>IF(E1365="Y",F1365,"")</f>
        <v/>
      </c>
      <c r="H1365" s="87" t="inlineStr">
        <is>
          <t>8012-5_6-KP</t>
        </is>
      </c>
      <c r="I1365" s="87" t="n"/>
      <c r="J1365" s="87" t="n"/>
      <c r="K1365" s="273" t="inlineStr">
        <is>
          <t>BaseplateSteel</t>
        </is>
      </c>
      <c r="L1365" s="273" t="inlineStr">
        <is>
          <t>Baseplate_Steel</t>
        </is>
      </c>
      <c r="M1365" s="273" t="inlineStr">
        <is>
          <t>Steel</t>
        </is>
      </c>
      <c r="N1365" t="inlineStr">
        <is>
          <t>284T</t>
        </is>
      </c>
      <c r="O1365" t="inlineStr">
        <is>
          <t>:No Drip Pan:Standard Drip Pan:</t>
        </is>
      </c>
      <c r="P1365" s="235" t="inlineStr">
        <is>
          <t>Woods_Spacer</t>
        </is>
      </c>
      <c r="Q1365" t="inlineStr">
        <is>
          <t>Woods 9SC</t>
        </is>
      </c>
      <c r="R1365" t="inlineStr">
        <is>
          <t>RTF</t>
        </is>
      </c>
      <c r="S1365" s="233" t="inlineStr">
        <is>
          <t>B103007</t>
        </is>
      </c>
      <c r="T1365" s="233" t="n">
        <v>2594</v>
      </c>
      <c r="U1365" s="233" t="inlineStr">
        <is>
          <t>Priced</t>
        </is>
      </c>
      <c r="V1365" s="273" t="inlineStr">
        <is>
          <t>LT028</t>
        </is>
      </c>
      <c r="W1365" t="n">
        <v>205</v>
      </c>
    </row>
    <row r="1366">
      <c r="B1366" t="n">
        <v>2649</v>
      </c>
      <c r="C1366">
        <f>IF(K1366 = "BaseplateSteel","Y","N")</f>
        <v/>
      </c>
      <c r="D1366">
        <f>OR(P1366 = "Woods_Sureflex", P1366 = "Falk_T10_Grid")</f>
        <v/>
      </c>
      <c r="E1366">
        <f>IF(AND(C1366="Y", D1366=TRUE),"Y","N")</f>
        <v/>
      </c>
      <c r="F1366" t="inlineStr">
        <is>
          <t>ConTab_BOM_KP_Baseplates_2649</t>
        </is>
      </c>
      <c r="G1366">
        <f>IF(E1366="Y",F1366,"")</f>
        <v/>
      </c>
      <c r="H1366" s="87" t="inlineStr">
        <is>
          <t>8012-5_6-KP</t>
        </is>
      </c>
      <c r="I1366" s="87" t="n"/>
      <c r="J1366" s="87" t="n"/>
      <c r="K1366" s="273" t="inlineStr">
        <is>
          <t>BaseplateSteel</t>
        </is>
      </c>
      <c r="L1366" s="273" t="inlineStr">
        <is>
          <t>Baseplate_Steel</t>
        </is>
      </c>
      <c r="M1366" s="273" t="inlineStr">
        <is>
          <t>Steel</t>
        </is>
      </c>
      <c r="N1366" t="inlineStr">
        <is>
          <t>286T</t>
        </is>
      </c>
      <c r="O1366" t="inlineStr">
        <is>
          <t>:No Drip Pan:Standard Drip Pan:</t>
        </is>
      </c>
      <c r="P1366" s="235" t="inlineStr">
        <is>
          <t>Woods_Spacer</t>
        </is>
      </c>
      <c r="Q1366" t="inlineStr">
        <is>
          <t>Woods 9SC</t>
        </is>
      </c>
      <c r="R1366" t="inlineStr">
        <is>
          <t>RTF</t>
        </is>
      </c>
      <c r="S1366" s="233" t="inlineStr">
        <is>
          <t>B103007</t>
        </is>
      </c>
      <c r="T1366" s="233" t="n">
        <v>2594</v>
      </c>
      <c r="U1366" s="233" t="inlineStr">
        <is>
          <t>Priced</t>
        </is>
      </c>
      <c r="V1366" s="273" t="inlineStr">
        <is>
          <t>LT028</t>
        </is>
      </c>
      <c r="W1366" t="n">
        <v>205</v>
      </c>
    </row>
    <row r="1367">
      <c r="B1367" t="n">
        <v>2650</v>
      </c>
      <c r="C1367">
        <f>IF(K1367 = "BaseplateSteel","Y","N")</f>
        <v/>
      </c>
      <c r="D1367">
        <f>OR(P1367 = "Woods_Sureflex", P1367 = "Falk_T10_Grid")</f>
        <v/>
      </c>
      <c r="E1367">
        <f>IF(AND(C1367="Y", D1367=TRUE),"Y","N")</f>
        <v/>
      </c>
      <c r="F1367" t="inlineStr">
        <is>
          <t>ConTab_BOM_KP_Baseplates_2650</t>
        </is>
      </c>
      <c r="G1367">
        <f>IF(E1367="Y",F1367,"")</f>
        <v/>
      </c>
      <c r="H1367" s="87" t="inlineStr">
        <is>
          <t>8012-5_6-KP</t>
        </is>
      </c>
      <c r="I1367" s="87" t="n"/>
      <c r="J1367" s="87" t="n"/>
      <c r="K1367" s="273" t="inlineStr">
        <is>
          <t>BaseplateSteel</t>
        </is>
      </c>
      <c r="L1367" s="273" t="inlineStr">
        <is>
          <t>Baseplate_Steel</t>
        </is>
      </c>
      <c r="M1367" s="273" t="inlineStr">
        <is>
          <t>Steel</t>
        </is>
      </c>
      <c r="N1367" t="inlineStr">
        <is>
          <t>324T</t>
        </is>
      </c>
      <c r="O1367" t="inlineStr">
        <is>
          <t>:No Drip Pan:Standard Drip Pan:</t>
        </is>
      </c>
      <c r="P1367" s="235" t="inlineStr">
        <is>
          <t>Woods_Spacer</t>
        </is>
      </c>
      <c r="Q1367" t="inlineStr">
        <is>
          <t>Woods 10SC</t>
        </is>
      </c>
      <c r="R1367" t="inlineStr">
        <is>
          <t>RTF</t>
        </is>
      </c>
      <c r="S1367" s="233" t="inlineStr">
        <is>
          <t>B103008</t>
        </is>
      </c>
      <c r="T1367" s="233" t="n">
        <v>2730</v>
      </c>
      <c r="U1367" s="233" t="inlineStr">
        <is>
          <t>Priced</t>
        </is>
      </c>
      <c r="V1367" s="273" t="inlineStr">
        <is>
          <t>LT028</t>
        </is>
      </c>
      <c r="W1367" t="n">
        <v>240</v>
      </c>
    </row>
    <row r="1368">
      <c r="B1368" t="n">
        <v>2651</v>
      </c>
      <c r="C1368">
        <f>IF(K1368 = "BaseplateSteel","Y","N")</f>
        <v/>
      </c>
      <c r="D1368">
        <f>OR(P1368 = "Woods_Sureflex", P1368 = "Falk_T10_Grid")</f>
        <v/>
      </c>
      <c r="E1368">
        <f>IF(AND(C1368="Y", D1368=TRUE),"Y","N")</f>
        <v/>
      </c>
      <c r="F1368" t="inlineStr">
        <is>
          <t>ConTab_BOM_KP_Baseplates_2651</t>
        </is>
      </c>
      <c r="G1368">
        <f>IF(E1368="Y",F1368,"")</f>
        <v/>
      </c>
      <c r="H1368" s="87" t="inlineStr">
        <is>
          <t>8012-5_6-KP</t>
        </is>
      </c>
      <c r="I1368" s="87" t="n"/>
      <c r="J1368" s="87" t="n"/>
      <c r="K1368" s="273" t="inlineStr">
        <is>
          <t>BaseplateSteel</t>
        </is>
      </c>
      <c r="L1368" s="273" t="inlineStr">
        <is>
          <t>Baseplate_Steel</t>
        </is>
      </c>
      <c r="M1368" s="273" t="inlineStr">
        <is>
          <t>Steel</t>
        </is>
      </c>
      <c r="N1368" t="inlineStr">
        <is>
          <t>326T</t>
        </is>
      </c>
      <c r="O1368" t="inlineStr">
        <is>
          <t>:No Drip Pan:Standard Drip Pan:</t>
        </is>
      </c>
      <c r="P1368" s="235" t="inlineStr">
        <is>
          <t>Woods_Spacer</t>
        </is>
      </c>
      <c r="Q1368" t="inlineStr">
        <is>
          <t>Woods 10SC</t>
        </is>
      </c>
      <c r="R1368" t="inlineStr">
        <is>
          <t>RTF</t>
        </is>
      </c>
      <c r="S1368" s="233" t="inlineStr">
        <is>
          <t>B103008</t>
        </is>
      </c>
      <c r="T1368" s="233" t="n">
        <v>2730</v>
      </c>
      <c r="U1368" s="233" t="inlineStr">
        <is>
          <t>Priced</t>
        </is>
      </c>
      <c r="V1368" s="273" t="inlineStr">
        <is>
          <t>LT028</t>
        </is>
      </c>
      <c r="W1368" t="n">
        <v>240</v>
      </c>
    </row>
    <row r="1369">
      <c r="B1369" t="n">
        <v>2652</v>
      </c>
      <c r="C1369">
        <f>IF(K1369 = "BaseplateSteel","Y","N")</f>
        <v/>
      </c>
      <c r="D1369">
        <f>OR(P1369 = "Woods_Sureflex", P1369 = "Falk_T10_Grid")</f>
        <v/>
      </c>
      <c r="E1369">
        <f>IF(AND(C1369="Y", D1369=TRUE),"Y","N")</f>
        <v/>
      </c>
      <c r="F1369" t="inlineStr">
        <is>
          <t>ConTab_BOM_KP_Baseplates_2652</t>
        </is>
      </c>
      <c r="G1369">
        <f>IF(E1369="Y",F1369,"")</f>
        <v/>
      </c>
      <c r="H1369" s="87" t="inlineStr">
        <is>
          <t>8012-5_6-KP</t>
        </is>
      </c>
      <c r="I1369" s="87" t="n"/>
      <c r="J1369" s="87" t="n"/>
      <c r="K1369" s="273" t="inlineStr">
        <is>
          <t>BaseplateSteel</t>
        </is>
      </c>
      <c r="L1369" s="273" t="inlineStr">
        <is>
          <t>Baseplate_Steel</t>
        </is>
      </c>
      <c r="M1369" s="273" t="inlineStr">
        <is>
          <t>Steel</t>
        </is>
      </c>
      <c r="N1369" t="inlineStr">
        <is>
          <t>364T</t>
        </is>
      </c>
      <c r="O1369" t="inlineStr">
        <is>
          <t>:No Drip Pan:Standard Drip Pan:</t>
        </is>
      </c>
      <c r="P1369" s="235" t="inlineStr">
        <is>
          <t>Woods_Spacer</t>
        </is>
      </c>
      <c r="Q1369" t="inlineStr">
        <is>
          <t>Woods 11SC</t>
        </is>
      </c>
      <c r="R1369" t="inlineStr">
        <is>
          <t>RTF</t>
        </is>
      </c>
      <c r="S1369" s="233" t="inlineStr">
        <is>
          <t>B103009</t>
        </is>
      </c>
      <c r="T1369" s="233" t="n">
        <v>2867</v>
      </c>
      <c r="U1369" s="233" t="inlineStr">
        <is>
          <t>Priced</t>
        </is>
      </c>
      <c r="V1369" s="273" t="inlineStr">
        <is>
          <t>LT028</t>
        </is>
      </c>
      <c r="W1369" t="n">
        <v>270</v>
      </c>
    </row>
    <row r="1370">
      <c r="B1370" t="n">
        <v>2653</v>
      </c>
      <c r="C1370">
        <f>IF(K1370 = "BaseplateSteel","Y","N")</f>
        <v/>
      </c>
      <c r="D1370">
        <f>OR(P1370 = "Woods_Sureflex", P1370 = "Falk_T10_Grid")</f>
        <v/>
      </c>
      <c r="E1370">
        <f>IF(AND(C1370="Y", D1370=TRUE),"Y","N")</f>
        <v/>
      </c>
      <c r="F1370" t="inlineStr">
        <is>
          <t>ConTab_BOM_KP_Baseplates_2653</t>
        </is>
      </c>
      <c r="G1370">
        <f>IF(E1370="Y",F1370,"")</f>
        <v/>
      </c>
      <c r="H1370" s="87" t="inlineStr">
        <is>
          <t>8012-5_6-KP</t>
        </is>
      </c>
      <c r="I1370" s="87" t="n"/>
      <c r="J1370" s="87" t="n"/>
      <c r="K1370" s="273" t="inlineStr">
        <is>
          <t>BaseplateSteel</t>
        </is>
      </c>
      <c r="L1370" s="273" t="inlineStr">
        <is>
          <t>Baseplate_Steel</t>
        </is>
      </c>
      <c r="M1370" s="273" t="inlineStr">
        <is>
          <t>Steel</t>
        </is>
      </c>
      <c r="N1370" t="inlineStr">
        <is>
          <t>365T</t>
        </is>
      </c>
      <c r="O1370" t="inlineStr">
        <is>
          <t>:No Drip Pan:Standard Drip Pan:</t>
        </is>
      </c>
      <c r="P1370" s="235" t="inlineStr">
        <is>
          <t>Woods_Spacer</t>
        </is>
      </c>
      <c r="Q1370" t="inlineStr">
        <is>
          <t>Woods 11SC</t>
        </is>
      </c>
      <c r="R1370" t="inlineStr">
        <is>
          <t>RTF</t>
        </is>
      </c>
      <c r="S1370" s="233" t="inlineStr">
        <is>
          <t>B103009</t>
        </is>
      </c>
      <c r="T1370" s="233" t="n">
        <v>2867</v>
      </c>
      <c r="U1370" s="233" t="inlineStr">
        <is>
          <t>Priced</t>
        </is>
      </c>
      <c r="V1370" s="273" t="inlineStr">
        <is>
          <t>LT028</t>
        </is>
      </c>
      <c r="W1370" t="n">
        <v>270</v>
      </c>
    </row>
    <row r="1371">
      <c r="B1371" t="n">
        <v>2654</v>
      </c>
      <c r="C1371">
        <f>IF(K1371 = "BaseplateSteel","Y","N")</f>
        <v/>
      </c>
      <c r="D1371">
        <f>OR(P1371 = "Woods_Sureflex", P1371 = "Falk_T10_Grid")</f>
        <v/>
      </c>
      <c r="E1371">
        <f>IF(AND(C1371="Y", D1371=TRUE),"Y","N")</f>
        <v/>
      </c>
      <c r="F1371" t="inlineStr">
        <is>
          <t>ConTab_BOM_KP_Baseplates_2654</t>
        </is>
      </c>
      <c r="G1371">
        <f>IF(E1371="Y",F1371,"")</f>
        <v/>
      </c>
      <c r="H1371" s="87" t="inlineStr">
        <is>
          <t>8012-5_6-KP</t>
        </is>
      </c>
      <c r="I1371" s="87" t="n"/>
      <c r="J1371" s="87" t="n"/>
      <c r="K1371" s="273" t="inlineStr">
        <is>
          <t>BaseplateSteel</t>
        </is>
      </c>
      <c r="L1371" s="273" t="inlineStr">
        <is>
          <t>Baseplate_Steel</t>
        </is>
      </c>
      <c r="M1371" s="273" t="inlineStr">
        <is>
          <t>Steel</t>
        </is>
      </c>
      <c r="N1371" t="inlineStr">
        <is>
          <t>404T</t>
        </is>
      </c>
      <c r="O1371" t="inlineStr">
        <is>
          <t>:No Drip Pan:Standard Drip Pan:</t>
        </is>
      </c>
      <c r="P1371" s="235" t="inlineStr">
        <is>
          <t>Woods_Spacer</t>
        </is>
      </c>
      <c r="Q1371" t="inlineStr">
        <is>
          <t>Woods 12SC</t>
        </is>
      </c>
      <c r="R1371" t="inlineStr">
        <is>
          <t>RTF</t>
        </is>
      </c>
      <c r="S1371" s="233" t="inlineStr">
        <is>
          <t>B103010</t>
        </is>
      </c>
      <c r="T1371" s="233" t="n">
        <v>3346</v>
      </c>
      <c r="U1371" s="233" t="inlineStr">
        <is>
          <t>Priced</t>
        </is>
      </c>
      <c r="V1371" s="273" t="inlineStr">
        <is>
          <t>LT028</t>
        </is>
      </c>
      <c r="W1371" t="n">
        <v>350</v>
      </c>
    </row>
    <row r="1372">
      <c r="B1372" t="n">
        <v>2655</v>
      </c>
      <c r="C1372">
        <f>IF(K1372 = "BaseplateSteel","Y","N")</f>
        <v/>
      </c>
      <c r="D1372">
        <f>OR(P1372 = "Woods_Sureflex", P1372 = "Falk_T10_Grid")</f>
        <v/>
      </c>
      <c r="E1372">
        <f>IF(AND(C1372="Y", D1372=TRUE),"Y","N")</f>
        <v/>
      </c>
      <c r="F1372" t="inlineStr">
        <is>
          <t>ConTab_BOM_KP_Baseplates_2655</t>
        </is>
      </c>
      <c r="G1372">
        <f>IF(E1372="Y",F1372,"")</f>
        <v/>
      </c>
      <c r="H1372" s="87" t="inlineStr">
        <is>
          <t>8012-5_6-KP</t>
        </is>
      </c>
      <c r="I1372" s="87" t="n"/>
      <c r="J1372" s="87" t="n"/>
      <c r="K1372" s="273" t="inlineStr">
        <is>
          <t>BaseplateSteel</t>
        </is>
      </c>
      <c r="L1372" s="273" t="inlineStr">
        <is>
          <t>Baseplate_Steel</t>
        </is>
      </c>
      <c r="M1372" s="273" t="inlineStr">
        <is>
          <t>Steel</t>
        </is>
      </c>
      <c r="N1372" t="inlineStr">
        <is>
          <t>405T</t>
        </is>
      </c>
      <c r="O1372" t="inlineStr">
        <is>
          <t>:No Drip Pan:Standard Drip Pan:</t>
        </is>
      </c>
      <c r="P1372" s="235" t="inlineStr">
        <is>
          <t>Woods_Spacer</t>
        </is>
      </c>
      <c r="Q1372" t="inlineStr">
        <is>
          <t>Woods 12SC</t>
        </is>
      </c>
      <c r="R1372" t="inlineStr">
        <is>
          <t>RTF</t>
        </is>
      </c>
      <c r="S1372" s="233" t="inlineStr">
        <is>
          <t>B103010</t>
        </is>
      </c>
      <c r="T1372" s="233" t="n">
        <v>3346</v>
      </c>
      <c r="U1372" s="233" t="inlineStr">
        <is>
          <t>Priced</t>
        </is>
      </c>
      <c r="V1372" s="273" t="inlineStr">
        <is>
          <t>LT028</t>
        </is>
      </c>
      <c r="W1372" t="n">
        <v>350</v>
      </c>
    </row>
    <row r="1373">
      <c r="B1373" t="n">
        <v>2656</v>
      </c>
      <c r="C1373">
        <f>IF(K1373 = "BaseplateSteel","Y","N")</f>
        <v/>
      </c>
      <c r="D1373">
        <f>OR(P1373 = "Woods_Sureflex", P1373 = "Falk_T10_Grid")</f>
        <v/>
      </c>
      <c r="E1373">
        <f>IF(AND(C1373="Y", D1373=TRUE),"Y","N")</f>
        <v/>
      </c>
      <c r="F1373" t="inlineStr">
        <is>
          <t>ConTab_BOM_KP_Baseplates_2656</t>
        </is>
      </c>
      <c r="G1373">
        <f>IF(E1373="Y",F1373,"")</f>
        <v/>
      </c>
      <c r="H1373" s="87" t="inlineStr">
        <is>
          <t>8012-5_6-KP</t>
        </is>
      </c>
      <c r="I1373" s="87" t="n"/>
      <c r="J1373" s="87" t="n"/>
      <c r="K1373" s="273" t="inlineStr">
        <is>
          <t>BaseplateSteel</t>
        </is>
      </c>
      <c r="L1373" s="273" t="inlineStr">
        <is>
          <t>Baseplate_Steel</t>
        </is>
      </c>
      <c r="M1373" s="273" t="inlineStr">
        <is>
          <t>Steel</t>
        </is>
      </c>
      <c r="N1373" t="inlineStr">
        <is>
          <t>254T</t>
        </is>
      </c>
      <c r="O1373" t="inlineStr">
        <is>
          <t>:No Drip Pan:Standard Drip Pan:</t>
        </is>
      </c>
      <c r="P1373" s="235" t="inlineStr">
        <is>
          <t>Falk_Spacer</t>
        </is>
      </c>
      <c r="Q1373" t="inlineStr">
        <is>
          <t>Falk 1050T31</t>
        </is>
      </c>
      <c r="R1373" t="inlineStr">
        <is>
          <t>RTF</t>
        </is>
      </c>
      <c r="S1373" s="233" t="inlineStr">
        <is>
          <t>B103011</t>
        </is>
      </c>
      <c r="T1373" s="233" t="n">
        <v>2458</v>
      </c>
      <c r="U1373" s="233" t="inlineStr">
        <is>
          <t>Priced</t>
        </is>
      </c>
      <c r="V1373" s="273" t="inlineStr">
        <is>
          <t>LT028</t>
        </is>
      </c>
      <c r="W1373" t="n">
        <v>140</v>
      </c>
    </row>
    <row r="1374">
      <c r="B1374" t="n">
        <v>2657</v>
      </c>
      <c r="C1374">
        <f>IF(K1374 = "BaseplateSteel","Y","N")</f>
        <v/>
      </c>
      <c r="D1374">
        <f>OR(P1374 = "Woods_Sureflex", P1374 = "Falk_T10_Grid")</f>
        <v/>
      </c>
      <c r="E1374">
        <f>IF(AND(C1374="Y", D1374=TRUE),"Y","N")</f>
        <v/>
      </c>
      <c r="F1374" t="inlineStr">
        <is>
          <t>ConTab_BOM_KP_Baseplates_2657</t>
        </is>
      </c>
      <c r="G1374">
        <f>IF(E1374="Y",F1374,"")</f>
        <v/>
      </c>
      <c r="H1374" s="87" t="inlineStr">
        <is>
          <t>8012-5_6-KP</t>
        </is>
      </c>
      <c r="I1374" s="87" t="n"/>
      <c r="J1374" s="87" t="n"/>
      <c r="K1374" s="273" t="inlineStr">
        <is>
          <t>BaseplateSteel</t>
        </is>
      </c>
      <c r="L1374" s="273" t="inlineStr">
        <is>
          <t>Baseplate_Steel</t>
        </is>
      </c>
      <c r="M1374" s="273" t="inlineStr">
        <is>
          <t>Steel</t>
        </is>
      </c>
      <c r="N1374" t="inlineStr">
        <is>
          <t>256T</t>
        </is>
      </c>
      <c r="O1374" t="inlineStr">
        <is>
          <t>:No Drip Pan:Standard Drip Pan:</t>
        </is>
      </c>
      <c r="P1374" s="235" t="inlineStr">
        <is>
          <t>Falk_Spacer</t>
        </is>
      </c>
      <c r="Q1374" t="inlineStr">
        <is>
          <t>Falk 1050T31</t>
        </is>
      </c>
      <c r="R1374" t="inlineStr">
        <is>
          <t>RTF</t>
        </is>
      </c>
      <c r="S1374" s="233" t="inlineStr">
        <is>
          <t>B103011</t>
        </is>
      </c>
      <c r="T1374" s="233" t="n">
        <v>2458</v>
      </c>
      <c r="U1374" s="233" t="inlineStr">
        <is>
          <t>Priced</t>
        </is>
      </c>
      <c r="V1374" s="273" t="inlineStr">
        <is>
          <t>LT028</t>
        </is>
      </c>
      <c r="W1374" t="n">
        <v>140</v>
      </c>
    </row>
    <row r="1375">
      <c r="B1375" t="n">
        <v>2658</v>
      </c>
      <c r="C1375">
        <f>IF(K1375 = "BaseplateSteel","Y","N")</f>
        <v/>
      </c>
      <c r="D1375">
        <f>OR(P1375 = "Woods_Sureflex", P1375 = "Falk_T10_Grid")</f>
        <v/>
      </c>
      <c r="E1375">
        <f>IF(AND(C1375="Y", D1375=TRUE),"Y","N")</f>
        <v/>
      </c>
      <c r="F1375" t="inlineStr">
        <is>
          <t>ConTab_BOM_KP_Baseplates_2658</t>
        </is>
      </c>
      <c r="G1375">
        <f>IF(E1375="Y",F1375,"")</f>
        <v/>
      </c>
      <c r="H1375" s="87" t="inlineStr">
        <is>
          <t>8012-5_6-KP</t>
        </is>
      </c>
      <c r="I1375" s="87" t="n"/>
      <c r="J1375" s="87" t="n"/>
      <c r="K1375" s="273" t="inlineStr">
        <is>
          <t>BaseplateSteel</t>
        </is>
      </c>
      <c r="L1375" s="273" t="inlineStr">
        <is>
          <t>Baseplate_Steel</t>
        </is>
      </c>
      <c r="M1375" s="273" t="inlineStr">
        <is>
          <t>Steel</t>
        </is>
      </c>
      <c r="N1375" t="inlineStr">
        <is>
          <t>284T</t>
        </is>
      </c>
      <c r="O1375" t="inlineStr">
        <is>
          <t>:No Drip Pan:Standard Drip Pan:</t>
        </is>
      </c>
      <c r="P1375" s="235" t="inlineStr">
        <is>
          <t>Falk_Spacer</t>
        </is>
      </c>
      <c r="Q1375" t="inlineStr">
        <is>
          <t>Falk 1050T31</t>
        </is>
      </c>
      <c r="R1375" t="inlineStr">
        <is>
          <t>RTF</t>
        </is>
      </c>
      <c r="S1375" s="233" t="inlineStr">
        <is>
          <t>B103012</t>
        </is>
      </c>
      <c r="T1375" s="233" t="n">
        <v>2594</v>
      </c>
      <c r="U1375" s="233" t="inlineStr">
        <is>
          <t>Priced</t>
        </is>
      </c>
      <c r="V1375" s="273" t="inlineStr">
        <is>
          <t>LT028</t>
        </is>
      </c>
      <c r="W1375" t="n">
        <v>205</v>
      </c>
    </row>
    <row r="1376">
      <c r="B1376" t="n">
        <v>2659</v>
      </c>
      <c r="C1376">
        <f>IF(K1376 = "BaseplateSteel","Y","N")</f>
        <v/>
      </c>
      <c r="D1376">
        <f>OR(P1376 = "Woods_Sureflex", P1376 = "Falk_T10_Grid")</f>
        <v/>
      </c>
      <c r="E1376">
        <f>IF(AND(C1376="Y", D1376=TRUE),"Y","N")</f>
        <v/>
      </c>
      <c r="F1376" t="inlineStr">
        <is>
          <t>ConTab_BOM_KP_Baseplates_2659</t>
        </is>
      </c>
      <c r="G1376">
        <f>IF(E1376="Y",F1376,"")</f>
        <v/>
      </c>
      <c r="H1376" s="87" t="inlineStr">
        <is>
          <t>8012-5_6-KP</t>
        </is>
      </c>
      <c r="I1376" s="87" t="n"/>
      <c r="J1376" s="87" t="n"/>
      <c r="K1376" s="273" t="inlineStr">
        <is>
          <t>BaseplateSteel</t>
        </is>
      </c>
      <c r="L1376" s="273" t="inlineStr">
        <is>
          <t>Baseplate_Steel</t>
        </is>
      </c>
      <c r="M1376" s="273" t="inlineStr">
        <is>
          <t>Steel</t>
        </is>
      </c>
      <c r="N1376" t="inlineStr">
        <is>
          <t>286T</t>
        </is>
      </c>
      <c r="O1376" t="inlineStr">
        <is>
          <t>:No Drip Pan:Standard Drip Pan:</t>
        </is>
      </c>
      <c r="P1376" s="235" t="inlineStr">
        <is>
          <t>Falk_Spacer</t>
        </is>
      </c>
      <c r="Q1376" t="inlineStr">
        <is>
          <t>Falk 1050T31</t>
        </is>
      </c>
      <c r="R1376" t="inlineStr">
        <is>
          <t>RTF</t>
        </is>
      </c>
      <c r="S1376" s="233" t="inlineStr">
        <is>
          <t>B103012</t>
        </is>
      </c>
      <c r="T1376" s="233" t="n">
        <v>2594</v>
      </c>
      <c r="U1376" s="233" t="inlineStr">
        <is>
          <t>Priced</t>
        </is>
      </c>
      <c r="V1376" s="273" t="inlineStr">
        <is>
          <t>LT028</t>
        </is>
      </c>
      <c r="W1376" t="n">
        <v>205</v>
      </c>
    </row>
    <row r="1377">
      <c r="B1377" t="n">
        <v>2660</v>
      </c>
      <c r="C1377">
        <f>IF(K1377 = "BaseplateSteel","Y","N")</f>
        <v/>
      </c>
      <c r="D1377">
        <f>OR(P1377 = "Woods_Sureflex", P1377 = "Falk_T10_Grid")</f>
        <v/>
      </c>
      <c r="E1377">
        <f>IF(AND(C1377="Y", D1377=TRUE),"Y","N")</f>
        <v/>
      </c>
      <c r="F1377" t="inlineStr">
        <is>
          <t>ConTab_BOM_KP_Baseplates_2660</t>
        </is>
      </c>
      <c r="G1377">
        <f>IF(E1377="Y",F1377,"")</f>
        <v/>
      </c>
      <c r="H1377" s="87" t="inlineStr">
        <is>
          <t>8012-5_6-KP</t>
        </is>
      </c>
      <c r="I1377" s="87" t="n"/>
      <c r="J1377" s="87" t="n"/>
      <c r="K1377" s="273" t="inlineStr">
        <is>
          <t>BaseplateSteel</t>
        </is>
      </c>
      <c r="L1377" s="273" t="inlineStr">
        <is>
          <t>Baseplate_Steel</t>
        </is>
      </c>
      <c r="M1377" s="273" t="inlineStr">
        <is>
          <t>Steel</t>
        </is>
      </c>
      <c r="N1377" t="inlineStr">
        <is>
          <t>324T</t>
        </is>
      </c>
      <c r="O1377" t="inlineStr">
        <is>
          <t>:No Drip Pan:Standard Drip Pan:</t>
        </is>
      </c>
      <c r="P1377" s="235" t="inlineStr">
        <is>
          <t>Falk_Spacer</t>
        </is>
      </c>
      <c r="Q1377" t="inlineStr">
        <is>
          <t>Falk 1060T31</t>
        </is>
      </c>
      <c r="R1377" t="inlineStr">
        <is>
          <t>RTF</t>
        </is>
      </c>
      <c r="S1377" s="233" t="inlineStr">
        <is>
          <t>B103013</t>
        </is>
      </c>
      <c r="T1377" s="233" t="n">
        <v>2730</v>
      </c>
      <c r="U1377" s="233" t="inlineStr">
        <is>
          <t>Priced</t>
        </is>
      </c>
      <c r="V1377" s="273" t="inlineStr">
        <is>
          <t>LT028</t>
        </is>
      </c>
      <c r="W1377" t="n">
        <v>240</v>
      </c>
    </row>
    <row r="1378">
      <c r="B1378" t="n">
        <v>2661</v>
      </c>
      <c r="C1378">
        <f>IF(K1378 = "BaseplateSteel","Y","N")</f>
        <v/>
      </c>
      <c r="D1378">
        <f>OR(P1378 = "Woods_Sureflex", P1378 = "Falk_T10_Grid")</f>
        <v/>
      </c>
      <c r="E1378">
        <f>IF(AND(C1378="Y", D1378=TRUE),"Y","N")</f>
        <v/>
      </c>
      <c r="F1378" t="inlineStr">
        <is>
          <t>ConTab_BOM_KP_Baseplates_2661</t>
        </is>
      </c>
      <c r="G1378">
        <f>IF(E1378="Y",F1378,"")</f>
        <v/>
      </c>
      <c r="H1378" s="87" t="inlineStr">
        <is>
          <t>8012-5_6-KP</t>
        </is>
      </c>
      <c r="I1378" s="87" t="n"/>
      <c r="J1378" s="87" t="n"/>
      <c r="K1378" s="273" t="inlineStr">
        <is>
          <t>BaseplateSteel</t>
        </is>
      </c>
      <c r="L1378" s="273" t="inlineStr">
        <is>
          <t>Baseplate_Steel</t>
        </is>
      </c>
      <c r="M1378" s="273" t="inlineStr">
        <is>
          <t>Steel</t>
        </is>
      </c>
      <c r="N1378" t="inlineStr">
        <is>
          <t>326T</t>
        </is>
      </c>
      <c r="O1378" t="inlineStr">
        <is>
          <t>:No Drip Pan:Standard Drip Pan:</t>
        </is>
      </c>
      <c r="P1378" s="235" t="inlineStr">
        <is>
          <t>Falk_Spacer</t>
        </is>
      </c>
      <c r="Q1378" t="inlineStr">
        <is>
          <t>Falk 1060T31</t>
        </is>
      </c>
      <c r="R1378" t="inlineStr">
        <is>
          <t>RTF</t>
        </is>
      </c>
      <c r="S1378" s="233" t="inlineStr">
        <is>
          <t>B103013</t>
        </is>
      </c>
      <c r="T1378" s="233" t="n">
        <v>2730</v>
      </c>
      <c r="U1378" s="233" t="inlineStr">
        <is>
          <t>Priced</t>
        </is>
      </c>
      <c r="V1378" s="273" t="inlineStr">
        <is>
          <t>LT028</t>
        </is>
      </c>
      <c r="W1378" t="n">
        <v>240</v>
      </c>
    </row>
    <row r="1379">
      <c r="B1379" t="n">
        <v>2662</v>
      </c>
      <c r="C1379">
        <f>IF(K1379 = "BaseplateSteel","Y","N")</f>
        <v/>
      </c>
      <c r="D1379">
        <f>OR(P1379 = "Woods_Sureflex", P1379 = "Falk_T10_Grid")</f>
        <v/>
      </c>
      <c r="E1379">
        <f>IF(AND(C1379="Y", D1379=TRUE),"Y","N")</f>
        <v/>
      </c>
      <c r="F1379" t="inlineStr">
        <is>
          <t>ConTab_BOM_KP_Baseplates_2662</t>
        </is>
      </c>
      <c r="G1379">
        <f>IF(E1379="Y",F1379,"")</f>
        <v/>
      </c>
      <c r="H1379" s="87" t="inlineStr">
        <is>
          <t>8012-5_6-KP</t>
        </is>
      </c>
      <c r="I1379" s="87" t="n"/>
      <c r="J1379" s="87" t="n"/>
      <c r="K1379" s="273" t="inlineStr">
        <is>
          <t>BaseplateSteel</t>
        </is>
      </c>
      <c r="L1379" s="273" t="inlineStr">
        <is>
          <t>Baseplate_Steel</t>
        </is>
      </c>
      <c r="M1379" s="273" t="inlineStr">
        <is>
          <t>Steel</t>
        </is>
      </c>
      <c r="N1379" t="inlineStr">
        <is>
          <t>364T</t>
        </is>
      </c>
      <c r="O1379" t="inlineStr">
        <is>
          <t>:No Drip Pan:Standard Drip Pan:</t>
        </is>
      </c>
      <c r="P1379" s="235" t="inlineStr">
        <is>
          <t>Falk_Spacer</t>
        </is>
      </c>
      <c r="Q1379" t="inlineStr">
        <is>
          <t>Falk 1070T31</t>
        </is>
      </c>
      <c r="R1379" t="inlineStr">
        <is>
          <t>RTF</t>
        </is>
      </c>
      <c r="S1379" s="233" t="inlineStr">
        <is>
          <t>B103014</t>
        </is>
      </c>
      <c r="T1379" s="233" t="n">
        <v>2867</v>
      </c>
      <c r="U1379" s="233" t="inlineStr">
        <is>
          <t>Priced</t>
        </is>
      </c>
      <c r="V1379" s="273" t="inlineStr">
        <is>
          <t>LT028</t>
        </is>
      </c>
      <c r="W1379" t="n">
        <v>270</v>
      </c>
    </row>
    <row r="1380">
      <c r="B1380" t="n">
        <v>2663</v>
      </c>
      <c r="C1380">
        <f>IF(K1380 = "BaseplateSteel","Y","N")</f>
        <v/>
      </c>
      <c r="D1380">
        <f>OR(P1380 = "Woods_Sureflex", P1380 = "Falk_T10_Grid")</f>
        <v/>
      </c>
      <c r="E1380">
        <f>IF(AND(C1380="Y", D1380=TRUE),"Y","N")</f>
        <v/>
      </c>
      <c r="F1380" t="inlineStr">
        <is>
          <t>ConTab_BOM_KP_Baseplates_2663</t>
        </is>
      </c>
      <c r="G1380">
        <f>IF(E1380="Y",F1380,"")</f>
        <v/>
      </c>
      <c r="H1380" s="87" t="inlineStr">
        <is>
          <t>8012-5_6-KP</t>
        </is>
      </c>
      <c r="I1380" s="87" t="n"/>
      <c r="J1380" s="87" t="n"/>
      <c r="K1380" s="273" t="inlineStr">
        <is>
          <t>BaseplateSteel</t>
        </is>
      </c>
      <c r="L1380" s="273" t="inlineStr">
        <is>
          <t>Baseplate_Steel</t>
        </is>
      </c>
      <c r="M1380" s="273" t="inlineStr">
        <is>
          <t>Steel</t>
        </is>
      </c>
      <c r="N1380" t="inlineStr">
        <is>
          <t>365T</t>
        </is>
      </c>
      <c r="O1380" t="inlineStr">
        <is>
          <t>:No Drip Pan:Standard Drip Pan:</t>
        </is>
      </c>
      <c r="P1380" s="235" t="inlineStr">
        <is>
          <t>Falk_Spacer</t>
        </is>
      </c>
      <c r="Q1380" t="inlineStr">
        <is>
          <t>Falk 1070T31</t>
        </is>
      </c>
      <c r="R1380" t="inlineStr">
        <is>
          <t>RTF</t>
        </is>
      </c>
      <c r="S1380" s="233" t="inlineStr">
        <is>
          <t>B103014</t>
        </is>
      </c>
      <c r="T1380" s="233" t="n">
        <v>2867</v>
      </c>
      <c r="U1380" s="233" t="inlineStr">
        <is>
          <t>Priced</t>
        </is>
      </c>
      <c r="V1380" s="273" t="inlineStr">
        <is>
          <t>LT028</t>
        </is>
      </c>
      <c r="W1380" t="n">
        <v>270</v>
      </c>
    </row>
    <row r="1381">
      <c r="B1381" t="n">
        <v>2664</v>
      </c>
      <c r="C1381">
        <f>IF(K1381 = "BaseplateSteel","Y","N")</f>
        <v/>
      </c>
      <c r="D1381">
        <f>OR(P1381 = "Woods_Sureflex", P1381 = "Falk_T10_Grid")</f>
        <v/>
      </c>
      <c r="E1381">
        <f>IF(AND(C1381="Y", D1381=TRUE),"Y","N")</f>
        <v/>
      </c>
      <c r="F1381" t="inlineStr">
        <is>
          <t>ConTab_BOM_KP_Baseplates_2664</t>
        </is>
      </c>
      <c r="G1381">
        <f>IF(E1381="Y",F1381,"")</f>
        <v/>
      </c>
      <c r="H1381" s="87" t="inlineStr">
        <is>
          <t>8012-5_6-KP</t>
        </is>
      </c>
      <c r="I1381" s="87" t="n"/>
      <c r="J1381" s="87" t="n"/>
      <c r="K1381" s="273" t="inlineStr">
        <is>
          <t>BaseplateSteel</t>
        </is>
      </c>
      <c r="L1381" s="273" t="inlineStr">
        <is>
          <t>Baseplate_Steel</t>
        </is>
      </c>
      <c r="M1381" s="273" t="inlineStr">
        <is>
          <t>Steel</t>
        </is>
      </c>
      <c r="N1381" t="inlineStr">
        <is>
          <t>364TS</t>
        </is>
      </c>
      <c r="O1381" t="inlineStr">
        <is>
          <t>:No Drip Pan:Standard Drip Pan:</t>
        </is>
      </c>
      <c r="P1381" s="235" t="inlineStr">
        <is>
          <t>Falk_Spacer</t>
        </is>
      </c>
      <c r="Q1381" t="inlineStr">
        <is>
          <t>Falk 1050T31</t>
        </is>
      </c>
      <c r="R1381" t="inlineStr">
        <is>
          <t>RTF</t>
        </is>
      </c>
      <c r="S1381" s="233" t="inlineStr">
        <is>
          <t>B103015</t>
        </is>
      </c>
      <c r="T1381" s="233" t="n">
        <v>2800</v>
      </c>
      <c r="U1381" s="233" t="inlineStr">
        <is>
          <t>Priced</t>
        </is>
      </c>
      <c r="V1381" s="273" t="inlineStr">
        <is>
          <t>LT028</t>
        </is>
      </c>
      <c r="W1381" t="n">
        <v>270</v>
      </c>
    </row>
    <row r="1382">
      <c r="B1382" t="n">
        <v>2665</v>
      </c>
      <c r="C1382">
        <f>IF(K1382 = "BaseplateSteel","Y","N")</f>
        <v/>
      </c>
      <c r="D1382">
        <f>OR(P1382 = "Woods_Sureflex", P1382 = "Falk_T10_Grid")</f>
        <v/>
      </c>
      <c r="E1382">
        <f>IF(AND(C1382="Y", D1382=TRUE),"Y","N")</f>
        <v/>
      </c>
      <c r="F1382" t="inlineStr">
        <is>
          <t>ConTab_BOM_KP_Baseplates_2665</t>
        </is>
      </c>
      <c r="G1382">
        <f>IF(E1382="Y",F1382,"")</f>
        <v/>
      </c>
      <c r="H1382" s="87" t="inlineStr">
        <is>
          <t>8012-5_6-KP</t>
        </is>
      </c>
      <c r="I1382" s="87" t="n"/>
      <c r="J1382" s="87" t="n"/>
      <c r="K1382" s="273" t="inlineStr">
        <is>
          <t>BaseplateSteel</t>
        </is>
      </c>
      <c r="L1382" s="273" t="inlineStr">
        <is>
          <t>Baseplate_Steel</t>
        </is>
      </c>
      <c r="M1382" s="273" t="inlineStr">
        <is>
          <t>Steel</t>
        </is>
      </c>
      <c r="N1382" t="inlineStr">
        <is>
          <t>365TS</t>
        </is>
      </c>
      <c r="O1382" t="inlineStr">
        <is>
          <t>:No Drip Pan:Standard Drip Pan:</t>
        </is>
      </c>
      <c r="P1382" s="235" t="inlineStr">
        <is>
          <t>Falk_Spacer</t>
        </is>
      </c>
      <c r="Q1382" t="inlineStr">
        <is>
          <t>Falk 1050T31</t>
        </is>
      </c>
      <c r="R1382" t="inlineStr">
        <is>
          <t>RTF</t>
        </is>
      </c>
      <c r="S1382" s="233" t="inlineStr">
        <is>
          <t>B103015</t>
        </is>
      </c>
      <c r="T1382" s="233" t="n">
        <v>2800</v>
      </c>
      <c r="U1382" s="233" t="inlineStr">
        <is>
          <t>Priced</t>
        </is>
      </c>
      <c r="V1382" s="273" t="inlineStr">
        <is>
          <t>LT028</t>
        </is>
      </c>
      <c r="W1382" t="n">
        <v>270</v>
      </c>
    </row>
    <row r="1383">
      <c r="B1383" t="n">
        <v>2666</v>
      </c>
      <c r="C1383">
        <f>IF(K1383 = "BaseplateSteel","Y","N")</f>
        <v/>
      </c>
      <c r="D1383">
        <f>OR(P1383 = "Woods_Sureflex", P1383 = "Falk_T10_Grid")</f>
        <v/>
      </c>
      <c r="E1383">
        <f>IF(AND(C1383="Y", D1383=TRUE),"Y","N")</f>
        <v/>
      </c>
      <c r="F1383" t="inlineStr">
        <is>
          <t>ConTab_BOM_KP_Baseplates_2666</t>
        </is>
      </c>
      <c r="G1383">
        <f>IF(E1383="Y",F1383,"")</f>
        <v/>
      </c>
      <c r="H1383" s="87" t="inlineStr">
        <is>
          <t>8012-5_6-KP</t>
        </is>
      </c>
      <c r="I1383" s="87" t="n"/>
      <c r="J1383" s="87" t="n"/>
      <c r="K1383" s="273" t="inlineStr">
        <is>
          <t>BaseplateSteel</t>
        </is>
      </c>
      <c r="L1383" s="273" t="inlineStr">
        <is>
          <t>Baseplate_Steel</t>
        </is>
      </c>
      <c r="M1383" s="273" t="inlineStr">
        <is>
          <t>Steel</t>
        </is>
      </c>
      <c r="N1383" t="inlineStr">
        <is>
          <t>404T</t>
        </is>
      </c>
      <c r="O1383" t="inlineStr">
        <is>
          <t>:No Drip Pan:Standard Drip Pan:</t>
        </is>
      </c>
      <c r="P1383" s="235" t="inlineStr">
        <is>
          <t>Falk_Spacer</t>
        </is>
      </c>
      <c r="Q1383" t="inlineStr">
        <is>
          <t>Falk 1080T31</t>
        </is>
      </c>
      <c r="R1383" t="inlineStr">
        <is>
          <t>RTF</t>
        </is>
      </c>
      <c r="S1383" s="233" t="inlineStr">
        <is>
          <t>B103016</t>
        </is>
      </c>
      <c r="T1383" s="233" t="n">
        <v>3346</v>
      </c>
      <c r="U1383" s="233" t="inlineStr">
        <is>
          <t>Priced</t>
        </is>
      </c>
      <c r="V1383" s="273" t="inlineStr">
        <is>
          <t>LT028</t>
        </is>
      </c>
      <c r="W1383" t="n">
        <v>350</v>
      </c>
    </row>
    <row r="1384">
      <c r="B1384" t="n">
        <v>2667</v>
      </c>
      <c r="C1384">
        <f>IF(K1384 = "BaseplateSteel","Y","N")</f>
        <v/>
      </c>
      <c r="D1384">
        <f>OR(P1384 = "Woods_Sureflex", P1384 = "Falk_T10_Grid")</f>
        <v/>
      </c>
      <c r="E1384">
        <f>IF(AND(C1384="Y", D1384=TRUE),"Y","N")</f>
        <v/>
      </c>
      <c r="F1384" t="inlineStr">
        <is>
          <t>ConTab_BOM_KP_Baseplates_2667</t>
        </is>
      </c>
      <c r="G1384">
        <f>IF(E1384="Y",F1384,"")</f>
        <v/>
      </c>
      <c r="H1384" s="87" t="inlineStr">
        <is>
          <t>8012-5_6-KP</t>
        </is>
      </c>
      <c r="I1384" s="87" t="n"/>
      <c r="J1384" s="87" t="n"/>
      <c r="K1384" s="273" t="inlineStr">
        <is>
          <t>BaseplateSteel</t>
        </is>
      </c>
      <c r="L1384" s="273" t="inlineStr">
        <is>
          <t>Baseplate_Steel</t>
        </is>
      </c>
      <c r="M1384" s="273" t="inlineStr">
        <is>
          <t>Steel</t>
        </is>
      </c>
      <c r="N1384" t="inlineStr">
        <is>
          <t>405T</t>
        </is>
      </c>
      <c r="O1384" t="inlineStr">
        <is>
          <t>:No Drip Pan:Standard Drip Pan:</t>
        </is>
      </c>
      <c r="P1384" s="235" t="inlineStr">
        <is>
          <t>Falk_Spacer</t>
        </is>
      </c>
      <c r="Q1384" t="inlineStr">
        <is>
          <t>Falk 1080T31</t>
        </is>
      </c>
      <c r="R1384" t="inlineStr">
        <is>
          <t>RTF</t>
        </is>
      </c>
      <c r="S1384" s="233" t="inlineStr">
        <is>
          <t>B103016</t>
        </is>
      </c>
      <c r="T1384" s="233" t="n">
        <v>3346</v>
      </c>
      <c r="U1384" s="233" t="inlineStr">
        <is>
          <t>Priced</t>
        </is>
      </c>
      <c r="V1384" s="273" t="inlineStr">
        <is>
          <t>LT028</t>
        </is>
      </c>
      <c r="W1384" t="n">
        <v>350</v>
      </c>
    </row>
    <row r="1385">
      <c r="B1385" t="n">
        <v>2668</v>
      </c>
      <c r="C1385">
        <f>IF(K1385 = "BaseplateSteel","Y","N")</f>
        <v/>
      </c>
      <c r="D1385">
        <f>OR(P1385 = "Woods_Sureflex", P1385 = "Falk_T10_Grid")</f>
        <v/>
      </c>
      <c r="E1385">
        <f>IF(AND(C1385="Y", D1385=TRUE),"Y","N")</f>
        <v/>
      </c>
      <c r="F1385" t="inlineStr">
        <is>
          <t>ConTab_BOM_KP_Baseplates_2668</t>
        </is>
      </c>
      <c r="G1385">
        <f>IF(E1385="Y",F1385,"")</f>
        <v/>
      </c>
      <c r="H1385" s="87" t="inlineStr">
        <is>
          <t>8012-5_6-KP</t>
        </is>
      </c>
      <c r="I1385" s="87" t="n"/>
      <c r="J1385" s="87" t="n"/>
      <c r="K1385" s="273" t="inlineStr">
        <is>
          <t>BaseplateSteel</t>
        </is>
      </c>
      <c r="L1385" s="273" t="inlineStr">
        <is>
          <t>Baseplate_Steel</t>
        </is>
      </c>
      <c r="M1385" s="273" t="inlineStr">
        <is>
          <t>Steel</t>
        </is>
      </c>
      <c r="N1385" t="inlineStr">
        <is>
          <t>404TS</t>
        </is>
      </c>
      <c r="O1385" t="inlineStr">
        <is>
          <t>:No Drip Pan:Standard Drip Pan:</t>
        </is>
      </c>
      <c r="P1385" s="235" t="inlineStr">
        <is>
          <t>Falk_Spacer</t>
        </is>
      </c>
      <c r="Q1385" t="inlineStr">
        <is>
          <t>Falk 1060T31</t>
        </is>
      </c>
      <c r="R1385" t="inlineStr">
        <is>
          <t>RTF</t>
        </is>
      </c>
      <c r="S1385" s="233" t="inlineStr">
        <is>
          <t>B103017</t>
        </is>
      </c>
      <c r="T1385" s="233" t="n">
        <v>3209</v>
      </c>
      <c r="U1385" s="233" t="inlineStr">
        <is>
          <t>Priced</t>
        </is>
      </c>
      <c r="V1385" s="273" t="inlineStr">
        <is>
          <t>LT028</t>
        </is>
      </c>
      <c r="W1385" t="n">
        <v>350</v>
      </c>
    </row>
    <row r="1386">
      <c r="B1386" t="n">
        <v>2669</v>
      </c>
      <c r="C1386">
        <f>IF(K1386 = "BaseplateSteel","Y","N")</f>
        <v/>
      </c>
      <c r="D1386">
        <f>OR(P1386 = "Woods_Sureflex", P1386 = "Falk_T10_Grid")</f>
        <v/>
      </c>
      <c r="E1386">
        <f>IF(AND(C1386="Y", D1386=TRUE),"Y","N")</f>
        <v/>
      </c>
      <c r="F1386" t="inlineStr">
        <is>
          <t>ConTab_BOM_KP_Baseplates_2669</t>
        </is>
      </c>
      <c r="G1386">
        <f>IF(E1386="Y",F1386,"")</f>
        <v/>
      </c>
      <c r="H1386" s="87" t="inlineStr">
        <is>
          <t>8012-5_6-KP</t>
        </is>
      </c>
      <c r="I1386" s="87" t="n"/>
      <c r="J1386" s="87" t="n"/>
      <c r="K1386" s="273" t="inlineStr">
        <is>
          <t>BaseplateSteel</t>
        </is>
      </c>
      <c r="L1386" s="273" t="inlineStr">
        <is>
          <t>Baseplate_Steel</t>
        </is>
      </c>
      <c r="M1386" s="273" t="inlineStr">
        <is>
          <t>Steel</t>
        </is>
      </c>
      <c r="N1386" t="inlineStr">
        <is>
          <t>405TS</t>
        </is>
      </c>
      <c r="O1386" t="inlineStr">
        <is>
          <t>:No Drip Pan:Standard Drip Pan:</t>
        </is>
      </c>
      <c r="P1386" s="235" t="inlineStr">
        <is>
          <t>Falk_Spacer</t>
        </is>
      </c>
      <c r="Q1386" t="inlineStr">
        <is>
          <t>Falk 1060T31</t>
        </is>
      </c>
      <c r="R1386" t="inlineStr">
        <is>
          <t>RTF</t>
        </is>
      </c>
      <c r="S1386" s="233" t="inlineStr">
        <is>
          <t>B103017</t>
        </is>
      </c>
      <c r="T1386" s="233" t="n">
        <v>3209</v>
      </c>
      <c r="U1386" s="233" t="inlineStr">
        <is>
          <t>Priced</t>
        </is>
      </c>
      <c r="V1386" s="273" t="inlineStr">
        <is>
          <t>LT028</t>
        </is>
      </c>
      <c r="W1386" t="n">
        <v>350</v>
      </c>
    </row>
    <row r="1387">
      <c r="B1387" t="n">
        <v>2670</v>
      </c>
      <c r="C1387">
        <f>IF(K1387 = "BaseplateSteel","Y","N")</f>
        <v/>
      </c>
      <c r="D1387">
        <f>OR(P1387 = "Woods_Sureflex", P1387 = "Falk_T10_Grid")</f>
        <v/>
      </c>
      <c r="E1387">
        <f>IF(AND(C1387="Y", D1387=TRUE),"Y","N")</f>
        <v/>
      </c>
      <c r="F1387" t="inlineStr">
        <is>
          <t>ConTab_BOM_KP_Baseplates_2670</t>
        </is>
      </c>
      <c r="G1387">
        <f>IF(E1387="Y",F1387,"")</f>
        <v/>
      </c>
      <c r="H1387" s="87" t="inlineStr">
        <is>
          <t>8012-5_6-KP</t>
        </is>
      </c>
      <c r="I1387" s="87" t="n"/>
      <c r="J1387" s="87" t="n"/>
      <c r="K1387" s="273" t="inlineStr">
        <is>
          <t>BaseplateSteel</t>
        </is>
      </c>
      <c r="L1387" s="273" t="inlineStr">
        <is>
          <t>Baseplate_Steel</t>
        </is>
      </c>
      <c r="M1387" s="273" t="inlineStr">
        <is>
          <t>Steel</t>
        </is>
      </c>
      <c r="N1387" t="inlineStr">
        <is>
          <t>444TS</t>
        </is>
      </c>
      <c r="O1387" t="inlineStr">
        <is>
          <t>:No Drip Pan:Standard Drip Pan:</t>
        </is>
      </c>
      <c r="P1387" s="235" t="inlineStr">
        <is>
          <t>Falk_Spacer</t>
        </is>
      </c>
      <c r="Q1387" t="inlineStr">
        <is>
          <t>Falk 1070T31</t>
        </is>
      </c>
      <c r="R1387" t="inlineStr">
        <is>
          <t>RTF</t>
        </is>
      </c>
      <c r="S1387" s="233" t="inlineStr">
        <is>
          <t>B103018</t>
        </is>
      </c>
      <c r="T1387" s="233" t="n">
        <v>4707</v>
      </c>
      <c r="U1387" s="233" t="inlineStr">
        <is>
          <t>Priced</t>
        </is>
      </c>
      <c r="V1387" s="273" t="inlineStr">
        <is>
          <t>LT028</t>
        </is>
      </c>
      <c r="W1387" t="n">
        <v>420</v>
      </c>
    </row>
    <row r="1388">
      <c r="B1388" t="n">
        <v>2671</v>
      </c>
      <c r="C1388">
        <f>IF(K1388 = "BaseplateSteel","Y","N")</f>
        <v/>
      </c>
      <c r="D1388">
        <f>OR(P1388 = "Woods_Sureflex", P1388 = "Falk_T10_Grid")</f>
        <v/>
      </c>
      <c r="E1388">
        <f>IF(AND(C1388="Y", D1388=TRUE),"Y","N")</f>
        <v/>
      </c>
      <c r="F1388" t="inlineStr">
        <is>
          <t>ConTab_BOM_KP_Baseplates_2671</t>
        </is>
      </c>
      <c r="G1388">
        <f>IF(E1388="Y",F1388,"")</f>
        <v/>
      </c>
      <c r="H1388" s="87" t="inlineStr">
        <is>
          <t>8012-5_6-KP</t>
        </is>
      </c>
      <c r="I1388" s="87" t="n"/>
      <c r="J1388" s="87" t="n"/>
      <c r="K1388" s="273" t="inlineStr">
        <is>
          <t>BaseplateSteel</t>
        </is>
      </c>
      <c r="L1388" s="273" t="inlineStr">
        <is>
          <t>Baseplate_Steel</t>
        </is>
      </c>
      <c r="M1388" s="273" t="inlineStr">
        <is>
          <t>Steel</t>
        </is>
      </c>
      <c r="N1388" t="inlineStr">
        <is>
          <t>445TS</t>
        </is>
      </c>
      <c r="O1388" t="inlineStr">
        <is>
          <t>:No Drip Pan:Standard Drip Pan:</t>
        </is>
      </c>
      <c r="P1388" s="235" t="inlineStr">
        <is>
          <t>Falk_Spacer</t>
        </is>
      </c>
      <c r="Q1388" t="inlineStr">
        <is>
          <t>Falk 1070T31</t>
        </is>
      </c>
      <c r="R1388" t="inlineStr">
        <is>
          <t>RTF</t>
        </is>
      </c>
      <c r="S1388" s="233" t="inlineStr">
        <is>
          <t>B103019</t>
        </is>
      </c>
      <c r="T1388" s="233" t="n">
        <v>4707</v>
      </c>
      <c r="U1388" s="233" t="inlineStr">
        <is>
          <t>Priced</t>
        </is>
      </c>
      <c r="V1388" s="273" t="inlineStr">
        <is>
          <t>LT028</t>
        </is>
      </c>
      <c r="W1388" t="n">
        <v>420</v>
      </c>
    </row>
    <row r="1389">
      <c r="B1389" t="n">
        <v>2688</v>
      </c>
      <c r="C1389">
        <f>IF(K1389 = "BaseplateSteel","Y","N")</f>
        <v/>
      </c>
      <c r="D1389">
        <f>OR(P1389 = "Woods_Sureflex", P1389 = "Falk_T10_Grid")</f>
        <v/>
      </c>
      <c r="E1389">
        <f>IF(AND(C1389="Y", D1389=TRUE),"Y","N")</f>
        <v/>
      </c>
      <c r="F1389" t="inlineStr">
        <is>
          <t>ConTab_BOM_KP_Baseplates_2688</t>
        </is>
      </c>
      <c r="G1389">
        <f>IF(E1389="Y",F1389,"")</f>
        <v/>
      </c>
      <c r="H1389" s="87" t="inlineStr">
        <is>
          <t>8012-5_6-KP</t>
        </is>
      </c>
      <c r="I1389" s="87" t="n"/>
      <c r="J1389" s="87" t="n"/>
      <c r="K1389" s="273" t="inlineStr">
        <is>
          <t>BaseplateSteel</t>
        </is>
      </c>
      <c r="L1389" s="273" t="inlineStr">
        <is>
          <t>Baseplate_Steel</t>
        </is>
      </c>
      <c r="M1389" s="273" t="inlineStr">
        <is>
          <t>Steel</t>
        </is>
      </c>
      <c r="N1389" t="inlineStr">
        <is>
          <t>254T</t>
        </is>
      </c>
      <c r="O1389" t="inlineStr">
        <is>
          <t>:Extended Drip Pan:</t>
        </is>
      </c>
      <c r="P1389" s="235" t="inlineStr">
        <is>
          <t>Woods_Sureflex</t>
        </is>
      </c>
      <c r="Q1389" t="inlineStr">
        <is>
          <t>Woods 8S</t>
        </is>
      </c>
      <c r="R1389" t="inlineStr">
        <is>
          <t>RTF</t>
        </is>
      </c>
      <c r="S1389" s="233" t="inlineStr">
        <is>
          <t>B103029</t>
        </is>
      </c>
      <c r="T1389" s="233" t="n">
        <v>2152</v>
      </c>
      <c r="U1389" s="233" t="inlineStr">
        <is>
          <t>Priced</t>
        </is>
      </c>
      <c r="V1389" s="273" t="inlineStr">
        <is>
          <t>LT028</t>
        </is>
      </c>
      <c r="W1389" t="n">
        <v>140</v>
      </c>
    </row>
    <row r="1390">
      <c r="B1390" t="n">
        <v>2689</v>
      </c>
      <c r="C1390">
        <f>IF(K1390 = "BaseplateSteel","Y","N")</f>
        <v/>
      </c>
      <c r="D1390">
        <f>OR(P1390 = "Woods_Sureflex", P1390 = "Falk_T10_Grid")</f>
        <v/>
      </c>
      <c r="E1390">
        <f>IF(AND(C1390="Y", D1390=TRUE),"Y","N")</f>
        <v/>
      </c>
      <c r="F1390" t="inlineStr">
        <is>
          <t>ConTab_BOM_KP_Baseplates_2689</t>
        </is>
      </c>
      <c r="G1390">
        <f>IF(E1390="Y",F1390,"")</f>
        <v/>
      </c>
      <c r="H1390" s="87" t="inlineStr">
        <is>
          <t>8012-5_6-KP</t>
        </is>
      </c>
      <c r="I1390" s="87" t="n"/>
      <c r="J1390" s="87" t="n"/>
      <c r="K1390" s="273" t="inlineStr">
        <is>
          <t>BaseplateSteel</t>
        </is>
      </c>
      <c r="L1390" s="273" t="inlineStr">
        <is>
          <t>Baseplate_Steel</t>
        </is>
      </c>
      <c r="M1390" s="273" t="inlineStr">
        <is>
          <t>Steel</t>
        </is>
      </c>
      <c r="N1390" t="inlineStr">
        <is>
          <t>256T</t>
        </is>
      </c>
      <c r="O1390" t="inlineStr">
        <is>
          <t>:Extended Drip Pan:</t>
        </is>
      </c>
      <c r="P1390" s="235" t="inlineStr">
        <is>
          <t>Woods_Sureflex</t>
        </is>
      </c>
      <c r="Q1390" t="inlineStr">
        <is>
          <t>Woods 8S</t>
        </is>
      </c>
      <c r="R1390" t="inlineStr">
        <is>
          <t>RTF</t>
        </is>
      </c>
      <c r="S1390" s="233" t="inlineStr">
        <is>
          <t>B103029</t>
        </is>
      </c>
      <c r="T1390" s="233" t="n">
        <v>2152</v>
      </c>
      <c r="U1390" s="233" t="inlineStr">
        <is>
          <t>Priced</t>
        </is>
      </c>
      <c r="V1390" s="273" t="inlineStr">
        <is>
          <t>LT028</t>
        </is>
      </c>
      <c r="W1390" t="n">
        <v>140</v>
      </c>
    </row>
    <row r="1391">
      <c r="B1391" t="n">
        <v>2690</v>
      </c>
      <c r="C1391">
        <f>IF(K1391 = "BaseplateSteel","Y","N")</f>
        <v/>
      </c>
      <c r="D1391">
        <f>OR(P1391 = "Woods_Sureflex", P1391 = "Falk_T10_Grid")</f>
        <v/>
      </c>
      <c r="E1391">
        <f>IF(AND(C1391="Y", D1391=TRUE),"Y","N")</f>
        <v/>
      </c>
      <c r="F1391" t="inlineStr">
        <is>
          <t>ConTab_BOM_KP_Baseplates_2690</t>
        </is>
      </c>
      <c r="G1391">
        <f>IF(E1391="Y",F1391,"")</f>
        <v/>
      </c>
      <c r="H1391" s="87" t="inlineStr">
        <is>
          <t>8012-5_6-KP</t>
        </is>
      </c>
      <c r="I1391" s="87" t="n"/>
      <c r="J1391" s="87" t="n"/>
      <c r="K1391" s="273" t="inlineStr">
        <is>
          <t>BaseplateSteel</t>
        </is>
      </c>
      <c r="L1391" s="273" t="inlineStr">
        <is>
          <t>Baseplate_Steel</t>
        </is>
      </c>
      <c r="M1391" s="273" t="inlineStr">
        <is>
          <t>Steel</t>
        </is>
      </c>
      <c r="N1391" t="inlineStr">
        <is>
          <t>284T</t>
        </is>
      </c>
      <c r="O1391" t="inlineStr">
        <is>
          <t>:Extended Drip Pan:</t>
        </is>
      </c>
      <c r="P1391" s="235" t="inlineStr">
        <is>
          <t>Woods_Sureflex</t>
        </is>
      </c>
      <c r="Q1391" t="inlineStr">
        <is>
          <t>Woods 9S</t>
        </is>
      </c>
      <c r="R1391" t="inlineStr">
        <is>
          <t>RTF</t>
        </is>
      </c>
      <c r="S1391" s="233" t="inlineStr">
        <is>
          <t>B103030</t>
        </is>
      </c>
      <c r="T1391" s="233" t="n">
        <v>2289</v>
      </c>
      <c r="U1391" s="233" t="inlineStr">
        <is>
          <t>Priced</t>
        </is>
      </c>
      <c r="V1391" s="273" t="inlineStr">
        <is>
          <t>LT028</t>
        </is>
      </c>
      <c r="W1391" t="n">
        <v>205</v>
      </c>
    </row>
    <row r="1392">
      <c r="B1392" t="n">
        <v>2691</v>
      </c>
      <c r="C1392">
        <f>IF(K1392 = "BaseplateSteel","Y","N")</f>
        <v/>
      </c>
      <c r="D1392">
        <f>OR(P1392 = "Woods_Sureflex", P1392 = "Falk_T10_Grid")</f>
        <v/>
      </c>
      <c r="E1392">
        <f>IF(AND(C1392="Y", D1392=TRUE),"Y","N")</f>
        <v/>
      </c>
      <c r="F1392" t="inlineStr">
        <is>
          <t>ConTab_BOM_KP_Baseplates_2691</t>
        </is>
      </c>
      <c r="G1392">
        <f>IF(E1392="Y",F1392,"")</f>
        <v/>
      </c>
      <c r="H1392" s="87" t="inlineStr">
        <is>
          <t>8012-5_6-KP</t>
        </is>
      </c>
      <c r="I1392" s="87" t="n"/>
      <c r="J1392" s="87" t="n"/>
      <c r="K1392" s="273" t="inlineStr">
        <is>
          <t>BaseplateSteel</t>
        </is>
      </c>
      <c r="L1392" s="273" t="inlineStr">
        <is>
          <t>Baseplate_Steel</t>
        </is>
      </c>
      <c r="M1392" s="273" t="inlineStr">
        <is>
          <t>Steel</t>
        </is>
      </c>
      <c r="N1392" t="inlineStr">
        <is>
          <t>286T</t>
        </is>
      </c>
      <c r="O1392" t="inlineStr">
        <is>
          <t>:Extended Drip Pan:</t>
        </is>
      </c>
      <c r="P1392" s="235" t="inlineStr">
        <is>
          <t>Woods_Sureflex</t>
        </is>
      </c>
      <c r="Q1392" t="inlineStr">
        <is>
          <t>Woods 9S</t>
        </is>
      </c>
      <c r="R1392" t="inlineStr">
        <is>
          <t>RTF</t>
        </is>
      </c>
      <c r="S1392" s="233" t="inlineStr">
        <is>
          <t>B103030</t>
        </is>
      </c>
      <c r="T1392" s="233" t="n">
        <v>2289</v>
      </c>
      <c r="U1392" s="233" t="inlineStr">
        <is>
          <t>Priced</t>
        </is>
      </c>
      <c r="V1392" s="273" t="inlineStr">
        <is>
          <t>LT028</t>
        </is>
      </c>
      <c r="W1392" t="n">
        <v>205</v>
      </c>
    </row>
    <row r="1393">
      <c r="B1393" t="n">
        <v>2692</v>
      </c>
      <c r="C1393">
        <f>IF(K1393 = "BaseplateSteel","Y","N")</f>
        <v/>
      </c>
      <c r="D1393">
        <f>OR(P1393 = "Woods_Sureflex", P1393 = "Falk_T10_Grid")</f>
        <v/>
      </c>
      <c r="E1393">
        <f>IF(AND(C1393="Y", D1393=TRUE),"Y","N")</f>
        <v/>
      </c>
      <c r="F1393" t="inlineStr">
        <is>
          <t>ConTab_BOM_KP_Baseplates_2692</t>
        </is>
      </c>
      <c r="G1393">
        <f>IF(E1393="Y",F1393,"")</f>
        <v/>
      </c>
      <c r="H1393" s="87" t="inlineStr">
        <is>
          <t>8012-5_6-KP</t>
        </is>
      </c>
      <c r="I1393" s="87" t="n"/>
      <c r="J1393" s="87" t="n"/>
      <c r="K1393" s="273" t="inlineStr">
        <is>
          <t>BaseplateSteel</t>
        </is>
      </c>
      <c r="L1393" s="273" t="inlineStr">
        <is>
          <t>Baseplate_Steel</t>
        </is>
      </c>
      <c r="M1393" s="273" t="inlineStr">
        <is>
          <t>Steel</t>
        </is>
      </c>
      <c r="N1393" t="inlineStr">
        <is>
          <t>324T</t>
        </is>
      </c>
      <c r="O1393" t="inlineStr">
        <is>
          <t>:Extended Drip Pan:</t>
        </is>
      </c>
      <c r="P1393" s="235" t="inlineStr">
        <is>
          <t>Woods_Sureflex</t>
        </is>
      </c>
      <c r="Q1393" t="inlineStr">
        <is>
          <t>Woods 10S</t>
        </is>
      </c>
      <c r="R1393" t="inlineStr">
        <is>
          <t>RTF</t>
        </is>
      </c>
      <c r="S1393" s="233" t="inlineStr">
        <is>
          <t>B103031</t>
        </is>
      </c>
      <c r="T1393" s="233" t="n">
        <v>2425</v>
      </c>
      <c r="U1393" s="233" t="inlineStr">
        <is>
          <t>Priced</t>
        </is>
      </c>
      <c r="V1393" s="273" t="inlineStr">
        <is>
          <t>LT028</t>
        </is>
      </c>
      <c r="W1393" t="n">
        <v>240</v>
      </c>
    </row>
    <row r="1394">
      <c r="B1394" t="n">
        <v>2693</v>
      </c>
      <c r="C1394">
        <f>IF(K1394 = "BaseplateSteel","Y","N")</f>
        <v/>
      </c>
      <c r="D1394">
        <f>OR(P1394 = "Woods_Sureflex", P1394 = "Falk_T10_Grid")</f>
        <v/>
      </c>
      <c r="E1394">
        <f>IF(AND(C1394="Y", D1394=TRUE),"Y","N")</f>
        <v/>
      </c>
      <c r="F1394" t="inlineStr">
        <is>
          <t>ConTab_BOM_KP_Baseplates_2693</t>
        </is>
      </c>
      <c r="G1394">
        <f>IF(E1394="Y",F1394,"")</f>
        <v/>
      </c>
      <c r="H1394" s="87" t="inlineStr">
        <is>
          <t>8012-5_6-KP</t>
        </is>
      </c>
      <c r="I1394" s="87" t="n"/>
      <c r="J1394" s="87" t="n"/>
      <c r="K1394" s="273" t="inlineStr">
        <is>
          <t>BaseplateSteel</t>
        </is>
      </c>
      <c r="L1394" s="273" t="inlineStr">
        <is>
          <t>Baseplate_Steel</t>
        </is>
      </c>
      <c r="M1394" s="273" t="inlineStr">
        <is>
          <t>Steel</t>
        </is>
      </c>
      <c r="N1394" t="inlineStr">
        <is>
          <t>326T</t>
        </is>
      </c>
      <c r="O1394" t="inlineStr">
        <is>
          <t>:Extended Drip Pan:</t>
        </is>
      </c>
      <c r="P1394" s="235" t="inlineStr">
        <is>
          <t>Woods_Sureflex</t>
        </is>
      </c>
      <c r="Q1394" t="inlineStr">
        <is>
          <t>Woods 10S</t>
        </is>
      </c>
      <c r="R1394" t="inlineStr">
        <is>
          <t>RTF</t>
        </is>
      </c>
      <c r="S1394" s="233" t="inlineStr">
        <is>
          <t>B103031</t>
        </is>
      </c>
      <c r="T1394" s="233" t="n">
        <v>2425</v>
      </c>
      <c r="U1394" s="233" t="inlineStr">
        <is>
          <t>Priced</t>
        </is>
      </c>
      <c r="V1394" s="273" t="inlineStr">
        <is>
          <t>LT028</t>
        </is>
      </c>
      <c r="W1394" t="n">
        <v>240</v>
      </c>
    </row>
    <row r="1395">
      <c r="B1395" t="n">
        <v>2694</v>
      </c>
      <c r="C1395">
        <f>IF(K1395 = "BaseplateSteel","Y","N")</f>
        <v/>
      </c>
      <c r="D1395">
        <f>OR(P1395 = "Woods_Sureflex", P1395 = "Falk_T10_Grid")</f>
        <v/>
      </c>
      <c r="E1395">
        <f>IF(AND(C1395="Y", D1395=TRUE),"Y","N")</f>
        <v/>
      </c>
      <c r="F1395" t="inlineStr">
        <is>
          <t>ConTab_BOM_KP_Baseplates_2694</t>
        </is>
      </c>
      <c r="G1395">
        <f>IF(E1395="Y",F1395,"")</f>
        <v/>
      </c>
      <c r="H1395" s="87" t="inlineStr">
        <is>
          <t>8012-5_6-KP</t>
        </is>
      </c>
      <c r="I1395" s="87" t="n"/>
      <c r="J1395" s="87" t="n"/>
      <c r="K1395" s="273" t="inlineStr">
        <is>
          <t>BaseplateSteel</t>
        </is>
      </c>
      <c r="L1395" s="273" t="inlineStr">
        <is>
          <t>Baseplate_Steel</t>
        </is>
      </c>
      <c r="M1395" s="273" t="inlineStr">
        <is>
          <t>Steel</t>
        </is>
      </c>
      <c r="N1395" t="inlineStr">
        <is>
          <t>364T</t>
        </is>
      </c>
      <c r="O1395" t="inlineStr">
        <is>
          <t>:Extended Drip Pan:</t>
        </is>
      </c>
      <c r="P1395" s="235" t="inlineStr">
        <is>
          <t>Woods_Sureflex</t>
        </is>
      </c>
      <c r="Q1395" t="inlineStr">
        <is>
          <t>Woods 11S</t>
        </is>
      </c>
      <c r="R1395" t="inlineStr">
        <is>
          <t>RTF</t>
        </is>
      </c>
      <c r="S1395" s="233" t="inlineStr">
        <is>
          <t>B103032</t>
        </is>
      </c>
      <c r="T1395" s="233" t="n">
        <v>2562</v>
      </c>
      <c r="U1395" s="233" t="inlineStr">
        <is>
          <t>Priced</t>
        </is>
      </c>
      <c r="V1395" s="273" t="inlineStr">
        <is>
          <t>LT028</t>
        </is>
      </c>
      <c r="W1395" t="n">
        <v>270</v>
      </c>
    </row>
    <row r="1396">
      <c r="B1396" t="n">
        <v>2695</v>
      </c>
      <c r="C1396">
        <f>IF(K1396 = "BaseplateSteel","Y","N")</f>
        <v/>
      </c>
      <c r="D1396">
        <f>OR(P1396 = "Woods_Sureflex", P1396 = "Falk_T10_Grid")</f>
        <v/>
      </c>
      <c r="E1396">
        <f>IF(AND(C1396="Y", D1396=TRUE),"Y","N")</f>
        <v/>
      </c>
      <c r="F1396" t="inlineStr">
        <is>
          <t>ConTab_BOM_KP_Baseplates_2695</t>
        </is>
      </c>
      <c r="G1396">
        <f>IF(E1396="Y",F1396,"")</f>
        <v/>
      </c>
      <c r="H1396" s="87" t="inlineStr">
        <is>
          <t>8012-5_6-KP</t>
        </is>
      </c>
      <c r="I1396" s="87" t="n"/>
      <c r="J1396" s="87" t="n"/>
      <c r="K1396" s="273" t="inlineStr">
        <is>
          <t>BaseplateSteel</t>
        </is>
      </c>
      <c r="L1396" s="273" t="inlineStr">
        <is>
          <t>Baseplate_Steel</t>
        </is>
      </c>
      <c r="M1396" s="273" t="inlineStr">
        <is>
          <t>Steel</t>
        </is>
      </c>
      <c r="N1396" t="inlineStr">
        <is>
          <t>365T</t>
        </is>
      </c>
      <c r="O1396" t="inlineStr">
        <is>
          <t>:Extended Drip Pan:</t>
        </is>
      </c>
      <c r="P1396" s="235" t="inlineStr">
        <is>
          <t>Woods_Sureflex</t>
        </is>
      </c>
      <c r="Q1396" t="inlineStr">
        <is>
          <t>Woods 11S</t>
        </is>
      </c>
      <c r="R1396" t="inlineStr">
        <is>
          <t>RTF</t>
        </is>
      </c>
      <c r="S1396" s="233" t="inlineStr">
        <is>
          <t>B103032</t>
        </is>
      </c>
      <c r="T1396" s="233" t="n">
        <v>2562</v>
      </c>
      <c r="U1396" s="233" t="inlineStr">
        <is>
          <t>Priced</t>
        </is>
      </c>
      <c r="V1396" s="273" t="inlineStr">
        <is>
          <t>LT028</t>
        </is>
      </c>
      <c r="W1396" t="n">
        <v>270</v>
      </c>
    </row>
    <row r="1397">
      <c r="B1397" t="n">
        <v>2696</v>
      </c>
      <c r="C1397">
        <f>IF(K1397 = "BaseplateSteel","Y","N")</f>
        <v/>
      </c>
      <c r="D1397">
        <f>OR(P1397 = "Woods_Sureflex", P1397 = "Falk_T10_Grid")</f>
        <v/>
      </c>
      <c r="E1397">
        <f>IF(AND(C1397="Y", D1397=TRUE),"Y","N")</f>
        <v/>
      </c>
      <c r="F1397" t="inlineStr">
        <is>
          <t>ConTab_BOM_KP_Baseplates_2696</t>
        </is>
      </c>
      <c r="G1397">
        <f>IF(E1397="Y",F1397,"")</f>
        <v/>
      </c>
      <c r="H1397" s="87" t="inlineStr">
        <is>
          <t>8012-5_6-KP</t>
        </is>
      </c>
      <c r="I1397" s="87" t="n"/>
      <c r="J1397" s="87" t="n"/>
      <c r="K1397" s="273" t="inlineStr">
        <is>
          <t>BaseplateSteel</t>
        </is>
      </c>
      <c r="L1397" s="273" t="inlineStr">
        <is>
          <t>Baseplate_Steel</t>
        </is>
      </c>
      <c r="M1397" s="273" t="inlineStr">
        <is>
          <t>Steel</t>
        </is>
      </c>
      <c r="N1397" t="inlineStr">
        <is>
          <t>404T</t>
        </is>
      </c>
      <c r="O1397" t="inlineStr">
        <is>
          <t>:Extended Drip Pan:</t>
        </is>
      </c>
      <c r="P1397" s="235" t="inlineStr">
        <is>
          <t>Woods_Sureflex</t>
        </is>
      </c>
      <c r="Q1397" t="inlineStr">
        <is>
          <t>Woods 12S</t>
        </is>
      </c>
      <c r="R1397" t="inlineStr">
        <is>
          <t>RTF</t>
        </is>
      </c>
      <c r="S1397" s="233" t="inlineStr">
        <is>
          <t>B103033</t>
        </is>
      </c>
      <c r="T1397" s="233" t="n">
        <v>3036</v>
      </c>
      <c r="U1397" s="233" t="inlineStr">
        <is>
          <t>Priced</t>
        </is>
      </c>
      <c r="V1397" s="273" t="inlineStr">
        <is>
          <t>LT028</t>
        </is>
      </c>
      <c r="W1397" t="n">
        <v>350</v>
      </c>
    </row>
    <row r="1398">
      <c r="B1398" t="n">
        <v>2697</v>
      </c>
      <c r="C1398">
        <f>IF(K1398 = "BaseplateSteel","Y","N")</f>
        <v/>
      </c>
      <c r="D1398">
        <f>OR(P1398 = "Woods_Sureflex", P1398 = "Falk_T10_Grid")</f>
        <v/>
      </c>
      <c r="E1398">
        <f>IF(AND(C1398="Y", D1398=TRUE),"Y","N")</f>
        <v/>
      </c>
      <c r="F1398" t="inlineStr">
        <is>
          <t>ConTab_BOM_KP_Baseplates_2697</t>
        </is>
      </c>
      <c r="G1398">
        <f>IF(E1398="Y",F1398,"")</f>
        <v/>
      </c>
      <c r="H1398" s="87" t="inlineStr">
        <is>
          <t>8012-5_6-KP</t>
        </is>
      </c>
      <c r="I1398" s="87" t="n"/>
      <c r="J1398" s="87" t="n"/>
      <c r="K1398" s="273" t="inlineStr">
        <is>
          <t>BaseplateSteel</t>
        </is>
      </c>
      <c r="L1398" s="273" t="inlineStr">
        <is>
          <t>Baseplate_Steel</t>
        </is>
      </c>
      <c r="M1398" s="273" t="inlineStr">
        <is>
          <t>Steel</t>
        </is>
      </c>
      <c r="N1398" t="inlineStr">
        <is>
          <t>405T</t>
        </is>
      </c>
      <c r="O1398" t="inlineStr">
        <is>
          <t>:Extended Drip Pan:</t>
        </is>
      </c>
      <c r="P1398" s="235" t="inlineStr">
        <is>
          <t>Woods_Sureflex</t>
        </is>
      </c>
      <c r="Q1398" t="inlineStr">
        <is>
          <t>Woods 12S</t>
        </is>
      </c>
      <c r="R1398" t="inlineStr">
        <is>
          <t>RTF</t>
        </is>
      </c>
      <c r="S1398" s="233" t="inlineStr">
        <is>
          <t>B103033</t>
        </is>
      </c>
      <c r="T1398" s="233" t="n">
        <v>3036</v>
      </c>
      <c r="U1398" s="233" t="inlineStr">
        <is>
          <t>Priced</t>
        </is>
      </c>
      <c r="V1398" s="273" t="inlineStr">
        <is>
          <t>LT028</t>
        </is>
      </c>
      <c r="W1398" t="n">
        <v>350</v>
      </c>
    </row>
    <row r="1399">
      <c r="B1399" t="n">
        <v>2698</v>
      </c>
      <c r="C1399">
        <f>IF(K1399 = "BaseplateSteel","Y","N")</f>
        <v/>
      </c>
      <c r="D1399">
        <f>OR(P1399 = "Woods_Sureflex", P1399 = "Falk_T10_Grid")</f>
        <v/>
      </c>
      <c r="E1399">
        <f>IF(AND(C1399="Y", D1399=TRUE),"Y","N")</f>
        <v/>
      </c>
      <c r="F1399" t="inlineStr">
        <is>
          <t>ConTab_BOM_KP_Baseplates_2698</t>
        </is>
      </c>
      <c r="G1399">
        <f>IF(E1399="Y",F1399,"")</f>
        <v/>
      </c>
      <c r="H1399" s="87" t="inlineStr">
        <is>
          <t>8012-5_6-KP</t>
        </is>
      </c>
      <c r="I1399" s="87" t="n"/>
      <c r="J1399" s="87" t="n"/>
      <c r="K1399" s="273" t="inlineStr">
        <is>
          <t>BaseplateSteel</t>
        </is>
      </c>
      <c r="L1399" s="273" t="inlineStr">
        <is>
          <t>Baseplate_Steel</t>
        </is>
      </c>
      <c r="M1399" s="273" t="inlineStr">
        <is>
          <t>Steel</t>
        </is>
      </c>
      <c r="N1399" t="inlineStr">
        <is>
          <t>254T</t>
        </is>
      </c>
      <c r="O1399" t="inlineStr">
        <is>
          <t>:Extended Drip Pan:</t>
        </is>
      </c>
      <c r="P1399" s="235" t="inlineStr">
        <is>
          <t>Falk_T10_Grid</t>
        </is>
      </c>
      <c r="Q1399" t="inlineStr">
        <is>
          <t>Falk 1050T10</t>
        </is>
      </c>
      <c r="R1399" t="inlineStr">
        <is>
          <t>RTF</t>
        </is>
      </c>
      <c r="S1399" s="233" t="inlineStr">
        <is>
          <t>B103034</t>
        </is>
      </c>
      <c r="T1399" s="233" t="n">
        <v>2152</v>
      </c>
      <c r="U1399" s="233" t="inlineStr">
        <is>
          <t>Priced</t>
        </is>
      </c>
      <c r="V1399" s="273" t="inlineStr">
        <is>
          <t>LT028</t>
        </is>
      </c>
      <c r="W1399" t="n">
        <v>140</v>
      </c>
    </row>
    <row r="1400">
      <c r="B1400" t="n">
        <v>2699</v>
      </c>
      <c r="C1400">
        <f>IF(K1400 = "BaseplateSteel","Y","N")</f>
        <v/>
      </c>
      <c r="D1400">
        <f>OR(P1400 = "Woods_Sureflex", P1400 = "Falk_T10_Grid")</f>
        <v/>
      </c>
      <c r="E1400">
        <f>IF(AND(C1400="Y", D1400=TRUE),"Y","N")</f>
        <v/>
      </c>
      <c r="F1400" t="inlineStr">
        <is>
          <t>ConTab_BOM_KP_Baseplates_2699</t>
        </is>
      </c>
      <c r="G1400">
        <f>IF(E1400="Y",F1400,"")</f>
        <v/>
      </c>
      <c r="H1400" s="87" t="inlineStr">
        <is>
          <t>8012-5_6-KP</t>
        </is>
      </c>
      <c r="I1400" s="87" t="n"/>
      <c r="J1400" s="87" t="n"/>
      <c r="K1400" s="273" t="inlineStr">
        <is>
          <t>BaseplateSteel</t>
        </is>
      </c>
      <c r="L1400" s="273" t="inlineStr">
        <is>
          <t>Baseplate_Steel</t>
        </is>
      </c>
      <c r="M1400" s="273" t="inlineStr">
        <is>
          <t>Steel</t>
        </is>
      </c>
      <c r="N1400" t="inlineStr">
        <is>
          <t>256T</t>
        </is>
      </c>
      <c r="O1400" t="inlineStr">
        <is>
          <t>:Extended Drip Pan:</t>
        </is>
      </c>
      <c r="P1400" s="235" t="inlineStr">
        <is>
          <t>Falk_T10_Grid</t>
        </is>
      </c>
      <c r="Q1400" t="inlineStr">
        <is>
          <t>Falk 1050T10</t>
        </is>
      </c>
      <c r="R1400" t="inlineStr">
        <is>
          <t>RTF</t>
        </is>
      </c>
      <c r="S1400" s="233" t="inlineStr">
        <is>
          <t>B103034</t>
        </is>
      </c>
      <c r="T1400" s="233" t="n">
        <v>2152</v>
      </c>
      <c r="U1400" s="233" t="inlineStr">
        <is>
          <t>Priced</t>
        </is>
      </c>
      <c r="V1400" s="273" t="inlineStr">
        <is>
          <t>LT028</t>
        </is>
      </c>
      <c r="W1400" t="n">
        <v>140</v>
      </c>
    </row>
    <row r="1401">
      <c r="B1401" t="n">
        <v>2700</v>
      </c>
      <c r="C1401">
        <f>IF(K1401 = "BaseplateSteel","Y","N")</f>
        <v/>
      </c>
      <c r="D1401">
        <f>OR(P1401 = "Woods_Sureflex", P1401 = "Falk_T10_Grid")</f>
        <v/>
      </c>
      <c r="E1401">
        <f>IF(AND(C1401="Y", D1401=TRUE),"Y","N")</f>
        <v/>
      </c>
      <c r="F1401" t="inlineStr">
        <is>
          <t>ConTab_BOM_KP_Baseplates_2700</t>
        </is>
      </c>
      <c r="G1401">
        <f>IF(E1401="Y",F1401,"")</f>
        <v/>
      </c>
      <c r="H1401" s="87" t="inlineStr">
        <is>
          <t>8012-5_6-KP</t>
        </is>
      </c>
      <c r="I1401" s="87" t="n"/>
      <c r="J1401" s="87" t="n"/>
      <c r="K1401" s="273" t="inlineStr">
        <is>
          <t>BaseplateSteel</t>
        </is>
      </c>
      <c r="L1401" s="273" t="inlineStr">
        <is>
          <t>Baseplate_Steel</t>
        </is>
      </c>
      <c r="M1401" s="273" t="inlineStr">
        <is>
          <t>Steel</t>
        </is>
      </c>
      <c r="N1401" t="inlineStr">
        <is>
          <t>284T</t>
        </is>
      </c>
      <c r="O1401" t="inlineStr">
        <is>
          <t>:Extended Drip Pan:</t>
        </is>
      </c>
      <c r="P1401" s="235" t="inlineStr">
        <is>
          <t>Falk_T10_Grid</t>
        </is>
      </c>
      <c r="Q1401" t="inlineStr">
        <is>
          <t>Falk 1050T10</t>
        </is>
      </c>
      <c r="R1401" t="inlineStr">
        <is>
          <t>RTF</t>
        </is>
      </c>
      <c r="S1401" s="233" t="inlineStr">
        <is>
          <t>B103035</t>
        </is>
      </c>
      <c r="T1401" s="233" t="n">
        <v>2289</v>
      </c>
      <c r="U1401" s="233" t="inlineStr">
        <is>
          <t>Priced</t>
        </is>
      </c>
      <c r="V1401" s="273" t="inlineStr">
        <is>
          <t>LT028</t>
        </is>
      </c>
      <c r="W1401" t="n">
        <v>205</v>
      </c>
    </row>
    <row r="1402">
      <c r="B1402" t="n">
        <v>2701</v>
      </c>
      <c r="C1402">
        <f>IF(K1402 = "BaseplateSteel","Y","N")</f>
        <v/>
      </c>
      <c r="D1402">
        <f>OR(P1402 = "Woods_Sureflex", P1402 = "Falk_T10_Grid")</f>
        <v/>
      </c>
      <c r="E1402">
        <f>IF(AND(C1402="Y", D1402=TRUE),"Y","N")</f>
        <v/>
      </c>
      <c r="F1402" t="inlineStr">
        <is>
          <t>ConTab_BOM_KP_Baseplates_2701</t>
        </is>
      </c>
      <c r="G1402">
        <f>IF(E1402="Y",F1402,"")</f>
        <v/>
      </c>
      <c r="H1402" s="87" t="inlineStr">
        <is>
          <t>8012-5_6-KP</t>
        </is>
      </c>
      <c r="I1402" s="87" t="n"/>
      <c r="J1402" s="87" t="n"/>
      <c r="K1402" s="273" t="inlineStr">
        <is>
          <t>BaseplateSteel</t>
        </is>
      </c>
      <c r="L1402" s="273" t="inlineStr">
        <is>
          <t>Baseplate_Steel</t>
        </is>
      </c>
      <c r="M1402" s="273" t="inlineStr">
        <is>
          <t>Steel</t>
        </is>
      </c>
      <c r="N1402" t="inlineStr">
        <is>
          <t>286T</t>
        </is>
      </c>
      <c r="O1402" t="inlineStr">
        <is>
          <t>:Extended Drip Pan:</t>
        </is>
      </c>
      <c r="P1402" s="235" t="inlineStr">
        <is>
          <t>Falk_T10_Grid</t>
        </is>
      </c>
      <c r="Q1402" t="inlineStr">
        <is>
          <t>Falk 1050T10</t>
        </is>
      </c>
      <c r="R1402" t="inlineStr">
        <is>
          <t>RTF</t>
        </is>
      </c>
      <c r="S1402" s="233" t="inlineStr">
        <is>
          <t>B103035</t>
        </is>
      </c>
      <c r="T1402" s="233" t="n">
        <v>2289</v>
      </c>
      <c r="U1402" s="233" t="inlineStr">
        <is>
          <t>Priced</t>
        </is>
      </c>
      <c r="V1402" s="273" t="inlineStr">
        <is>
          <t>LT028</t>
        </is>
      </c>
      <c r="W1402" t="n">
        <v>205</v>
      </c>
    </row>
    <row r="1403">
      <c r="B1403" t="n">
        <v>2702</v>
      </c>
      <c r="C1403">
        <f>IF(K1403 = "BaseplateSteel","Y","N")</f>
        <v/>
      </c>
      <c r="D1403">
        <f>OR(P1403 = "Woods_Sureflex", P1403 = "Falk_T10_Grid")</f>
        <v/>
      </c>
      <c r="E1403">
        <f>IF(AND(C1403="Y", D1403=TRUE),"Y","N")</f>
        <v/>
      </c>
      <c r="F1403" t="inlineStr">
        <is>
          <t>ConTab_BOM_KP_Baseplates_2702</t>
        </is>
      </c>
      <c r="G1403">
        <f>IF(E1403="Y",F1403,"")</f>
        <v/>
      </c>
      <c r="H1403" s="87" t="inlineStr">
        <is>
          <t>8012-5_6-KP</t>
        </is>
      </c>
      <c r="I1403" s="87" t="n"/>
      <c r="J1403" s="87" t="n"/>
      <c r="K1403" s="273" t="inlineStr">
        <is>
          <t>BaseplateSteel</t>
        </is>
      </c>
      <c r="L1403" s="273" t="inlineStr">
        <is>
          <t>Baseplate_Steel</t>
        </is>
      </c>
      <c r="M1403" s="273" t="inlineStr">
        <is>
          <t>Steel</t>
        </is>
      </c>
      <c r="N1403" t="inlineStr">
        <is>
          <t>324T</t>
        </is>
      </c>
      <c r="O1403" t="inlineStr">
        <is>
          <t>:Extended Drip Pan:</t>
        </is>
      </c>
      <c r="P1403" s="235" t="inlineStr">
        <is>
          <t>Falk_T10_Grid</t>
        </is>
      </c>
      <c r="Q1403" t="inlineStr">
        <is>
          <t>Falk 1060T10</t>
        </is>
      </c>
      <c r="R1403" t="inlineStr">
        <is>
          <t>RTF</t>
        </is>
      </c>
      <c r="S1403" s="233" t="inlineStr">
        <is>
          <t>B103036</t>
        </is>
      </c>
      <c r="T1403" s="233" t="n">
        <v>2425</v>
      </c>
      <c r="U1403" s="233" t="inlineStr">
        <is>
          <t>Priced</t>
        </is>
      </c>
      <c r="V1403" s="273" t="inlineStr">
        <is>
          <t>LT028</t>
        </is>
      </c>
      <c r="W1403" t="n">
        <v>240</v>
      </c>
    </row>
    <row r="1404">
      <c r="B1404" t="n">
        <v>2703</v>
      </c>
      <c r="C1404">
        <f>IF(K1404 = "BaseplateSteel","Y","N")</f>
        <v/>
      </c>
      <c r="D1404">
        <f>OR(P1404 = "Woods_Sureflex", P1404 = "Falk_T10_Grid")</f>
        <v/>
      </c>
      <c r="E1404">
        <f>IF(AND(C1404="Y", D1404=TRUE),"Y","N")</f>
        <v/>
      </c>
      <c r="F1404" t="inlineStr">
        <is>
          <t>ConTab_BOM_KP_Baseplates_2703</t>
        </is>
      </c>
      <c r="G1404">
        <f>IF(E1404="Y",F1404,"")</f>
        <v/>
      </c>
      <c r="H1404" s="87" t="inlineStr">
        <is>
          <t>8012-5_6-KP</t>
        </is>
      </c>
      <c r="I1404" s="87" t="n"/>
      <c r="J1404" s="87" t="n"/>
      <c r="K1404" s="273" t="inlineStr">
        <is>
          <t>BaseplateSteel</t>
        </is>
      </c>
      <c r="L1404" s="273" t="inlineStr">
        <is>
          <t>Baseplate_Steel</t>
        </is>
      </c>
      <c r="M1404" s="273" t="inlineStr">
        <is>
          <t>Steel</t>
        </is>
      </c>
      <c r="N1404" t="inlineStr">
        <is>
          <t>326T</t>
        </is>
      </c>
      <c r="O1404" t="inlineStr">
        <is>
          <t>:Extended Drip Pan:</t>
        </is>
      </c>
      <c r="P1404" s="235" t="inlineStr">
        <is>
          <t>Falk_T10_Grid</t>
        </is>
      </c>
      <c r="Q1404" t="inlineStr">
        <is>
          <t>Falk 1060T10</t>
        </is>
      </c>
      <c r="R1404" t="inlineStr">
        <is>
          <t>RTF</t>
        </is>
      </c>
      <c r="S1404" s="233" t="inlineStr">
        <is>
          <t>B103036</t>
        </is>
      </c>
      <c r="T1404" s="233" t="n">
        <v>2425</v>
      </c>
      <c r="U1404" s="233" t="inlineStr">
        <is>
          <t>Priced</t>
        </is>
      </c>
      <c r="V1404" s="273" t="inlineStr">
        <is>
          <t>LT028</t>
        </is>
      </c>
      <c r="W1404" t="n">
        <v>240</v>
      </c>
    </row>
    <row r="1405">
      <c r="B1405" t="n">
        <v>2704</v>
      </c>
      <c r="C1405">
        <f>IF(K1405 = "BaseplateSteel","Y","N")</f>
        <v/>
      </c>
      <c r="D1405">
        <f>OR(P1405 = "Woods_Sureflex", P1405 = "Falk_T10_Grid")</f>
        <v/>
      </c>
      <c r="E1405">
        <f>IF(AND(C1405="Y", D1405=TRUE),"Y","N")</f>
        <v/>
      </c>
      <c r="F1405" t="inlineStr">
        <is>
          <t>ConTab_BOM_KP_Baseplates_2704</t>
        </is>
      </c>
      <c r="G1405">
        <f>IF(E1405="Y",F1405,"")</f>
        <v/>
      </c>
      <c r="H1405" s="87" t="inlineStr">
        <is>
          <t>8012-5_6-KP</t>
        </is>
      </c>
      <c r="I1405" s="87" t="n"/>
      <c r="J1405" s="87" t="n"/>
      <c r="K1405" s="273" t="inlineStr">
        <is>
          <t>BaseplateSteel</t>
        </is>
      </c>
      <c r="L1405" s="273" t="inlineStr">
        <is>
          <t>Baseplate_Steel</t>
        </is>
      </c>
      <c r="M1405" s="273" t="inlineStr">
        <is>
          <t>Steel</t>
        </is>
      </c>
      <c r="N1405" t="inlineStr">
        <is>
          <t>364T</t>
        </is>
      </c>
      <c r="O1405" t="inlineStr">
        <is>
          <t>:Extended Drip Pan:</t>
        </is>
      </c>
      <c r="P1405" s="235" t="inlineStr">
        <is>
          <t>Falk_T10_Grid</t>
        </is>
      </c>
      <c r="Q1405" t="inlineStr">
        <is>
          <t>Falk 1070T10</t>
        </is>
      </c>
      <c r="R1405" t="inlineStr">
        <is>
          <t>RTF</t>
        </is>
      </c>
      <c r="S1405" s="233" t="inlineStr">
        <is>
          <t>B103037</t>
        </is>
      </c>
      <c r="T1405" s="233" t="n">
        <v>2562</v>
      </c>
      <c r="U1405" s="233" t="inlineStr">
        <is>
          <t>Priced</t>
        </is>
      </c>
      <c r="V1405" s="273" t="inlineStr">
        <is>
          <t>LT028</t>
        </is>
      </c>
      <c r="W1405" t="n">
        <v>270</v>
      </c>
    </row>
    <row r="1406">
      <c r="B1406" t="n">
        <v>2705</v>
      </c>
      <c r="C1406">
        <f>IF(K1406 = "BaseplateSteel","Y","N")</f>
        <v/>
      </c>
      <c r="D1406">
        <f>OR(P1406 = "Woods_Sureflex", P1406 = "Falk_T10_Grid")</f>
        <v/>
      </c>
      <c r="E1406">
        <f>IF(AND(C1406="Y", D1406=TRUE),"Y","N")</f>
        <v/>
      </c>
      <c r="F1406" t="inlineStr">
        <is>
          <t>ConTab_BOM_KP_Baseplates_2705</t>
        </is>
      </c>
      <c r="G1406">
        <f>IF(E1406="Y",F1406,"")</f>
        <v/>
      </c>
      <c r="H1406" s="87" t="inlineStr">
        <is>
          <t>8012-5_6-KP</t>
        </is>
      </c>
      <c r="I1406" s="87" t="n"/>
      <c r="J1406" s="87" t="n"/>
      <c r="K1406" s="273" t="inlineStr">
        <is>
          <t>BaseplateSteel</t>
        </is>
      </c>
      <c r="L1406" s="273" t="inlineStr">
        <is>
          <t>Baseplate_Steel</t>
        </is>
      </c>
      <c r="M1406" s="273" t="inlineStr">
        <is>
          <t>Steel</t>
        </is>
      </c>
      <c r="N1406" t="inlineStr">
        <is>
          <t>365T</t>
        </is>
      </c>
      <c r="O1406" t="inlineStr">
        <is>
          <t>:Extended Drip Pan:</t>
        </is>
      </c>
      <c r="P1406" s="235" t="inlineStr">
        <is>
          <t>Falk_T10_Grid</t>
        </is>
      </c>
      <c r="Q1406" t="inlineStr">
        <is>
          <t>Falk 1070T10</t>
        </is>
      </c>
      <c r="R1406" t="inlineStr">
        <is>
          <t>RTF</t>
        </is>
      </c>
      <c r="S1406" s="233" t="inlineStr">
        <is>
          <t>B103037</t>
        </is>
      </c>
      <c r="T1406" s="233" t="n">
        <v>2562</v>
      </c>
      <c r="U1406" s="233" t="inlineStr">
        <is>
          <t>Priced</t>
        </is>
      </c>
      <c r="V1406" s="273" t="inlineStr">
        <is>
          <t>LT028</t>
        </is>
      </c>
      <c r="W1406" t="n">
        <v>270</v>
      </c>
    </row>
    <row r="1407">
      <c r="B1407" t="n">
        <v>2706</v>
      </c>
      <c r="C1407">
        <f>IF(K1407 = "BaseplateSteel","Y","N")</f>
        <v/>
      </c>
      <c r="D1407">
        <f>OR(P1407 = "Woods_Sureflex", P1407 = "Falk_T10_Grid")</f>
        <v/>
      </c>
      <c r="E1407">
        <f>IF(AND(C1407="Y", D1407=TRUE),"Y","N")</f>
        <v/>
      </c>
      <c r="F1407" t="inlineStr">
        <is>
          <t>ConTab_BOM_KP_Baseplates_2706</t>
        </is>
      </c>
      <c r="G1407">
        <f>IF(E1407="Y",F1407,"")</f>
        <v/>
      </c>
      <c r="H1407" s="87" t="inlineStr">
        <is>
          <t>8012-5_6-KP</t>
        </is>
      </c>
      <c r="I1407" s="87" t="n"/>
      <c r="J1407" s="87" t="n"/>
      <c r="K1407" s="273" t="inlineStr">
        <is>
          <t>BaseplateSteel</t>
        </is>
      </c>
      <c r="L1407" s="273" t="inlineStr">
        <is>
          <t>Baseplate_Steel</t>
        </is>
      </c>
      <c r="M1407" s="273" t="inlineStr">
        <is>
          <t>Steel</t>
        </is>
      </c>
      <c r="N1407" t="inlineStr">
        <is>
          <t>364TS</t>
        </is>
      </c>
      <c r="O1407" t="inlineStr">
        <is>
          <t>:Extended Drip Pan:</t>
        </is>
      </c>
      <c r="P1407" s="235" t="inlineStr">
        <is>
          <t>Falk_T10_Grid</t>
        </is>
      </c>
      <c r="Q1407" t="inlineStr">
        <is>
          <t>Falk 1050T10</t>
        </is>
      </c>
      <c r="R1407" t="inlineStr">
        <is>
          <t>RTF</t>
        </is>
      </c>
      <c r="S1407" s="233" t="inlineStr">
        <is>
          <t>B103038</t>
        </is>
      </c>
      <c r="T1407" s="233" t="n">
        <v>2491</v>
      </c>
      <c r="U1407" s="233" t="inlineStr">
        <is>
          <t>Priced</t>
        </is>
      </c>
      <c r="V1407" s="273" t="inlineStr">
        <is>
          <t>LT028</t>
        </is>
      </c>
      <c r="W1407" t="n">
        <v>270</v>
      </c>
    </row>
    <row r="1408">
      <c r="B1408" t="n">
        <v>2707</v>
      </c>
      <c r="C1408">
        <f>IF(K1408 = "BaseplateSteel","Y","N")</f>
        <v/>
      </c>
      <c r="D1408">
        <f>OR(P1408 = "Woods_Sureflex", P1408 = "Falk_T10_Grid")</f>
        <v/>
      </c>
      <c r="E1408">
        <f>IF(AND(C1408="Y", D1408=TRUE),"Y","N")</f>
        <v/>
      </c>
      <c r="F1408" t="inlineStr">
        <is>
          <t>ConTab_BOM_KP_Baseplates_2707</t>
        </is>
      </c>
      <c r="G1408">
        <f>IF(E1408="Y",F1408,"")</f>
        <v/>
      </c>
      <c r="H1408" s="87" t="inlineStr">
        <is>
          <t>8012-5_6-KP</t>
        </is>
      </c>
      <c r="I1408" s="87" t="n"/>
      <c r="J1408" s="87" t="n"/>
      <c r="K1408" s="273" t="inlineStr">
        <is>
          <t>BaseplateSteel</t>
        </is>
      </c>
      <c r="L1408" s="273" t="inlineStr">
        <is>
          <t>Baseplate_Steel</t>
        </is>
      </c>
      <c r="M1408" s="273" t="inlineStr">
        <is>
          <t>Steel</t>
        </is>
      </c>
      <c r="N1408" t="inlineStr">
        <is>
          <t>365TS</t>
        </is>
      </c>
      <c r="O1408" t="inlineStr">
        <is>
          <t>:Extended Drip Pan:</t>
        </is>
      </c>
      <c r="P1408" s="235" t="inlineStr">
        <is>
          <t>Falk_T10_Grid</t>
        </is>
      </c>
      <c r="Q1408" t="inlineStr">
        <is>
          <t>Falk 1050T10</t>
        </is>
      </c>
      <c r="R1408" t="inlineStr">
        <is>
          <t>RTF</t>
        </is>
      </c>
      <c r="S1408" s="233" t="inlineStr">
        <is>
          <t>B103038</t>
        </is>
      </c>
      <c r="T1408" s="233" t="n">
        <v>2491</v>
      </c>
      <c r="U1408" s="233" t="inlineStr">
        <is>
          <t>Priced</t>
        </is>
      </c>
      <c r="V1408" s="273" t="inlineStr">
        <is>
          <t>LT028</t>
        </is>
      </c>
      <c r="W1408" t="n">
        <v>270</v>
      </c>
    </row>
    <row r="1409">
      <c r="B1409" t="n">
        <v>2708</v>
      </c>
      <c r="C1409">
        <f>IF(K1409 = "BaseplateSteel","Y","N")</f>
        <v/>
      </c>
      <c r="D1409">
        <f>OR(P1409 = "Woods_Sureflex", P1409 = "Falk_T10_Grid")</f>
        <v/>
      </c>
      <c r="E1409">
        <f>IF(AND(C1409="Y", D1409=TRUE),"Y","N")</f>
        <v/>
      </c>
      <c r="F1409" t="inlineStr">
        <is>
          <t>ConTab_BOM_KP_Baseplates_2708</t>
        </is>
      </c>
      <c r="G1409">
        <f>IF(E1409="Y",F1409,"")</f>
        <v/>
      </c>
      <c r="H1409" s="87" t="inlineStr">
        <is>
          <t>8012-5_6-KP</t>
        </is>
      </c>
      <c r="I1409" s="87" t="n"/>
      <c r="J1409" s="87" t="n"/>
      <c r="K1409" s="273" t="inlineStr">
        <is>
          <t>BaseplateSteel</t>
        </is>
      </c>
      <c r="L1409" s="273" t="inlineStr">
        <is>
          <t>Baseplate_Steel</t>
        </is>
      </c>
      <c r="M1409" s="273" t="inlineStr">
        <is>
          <t>Steel</t>
        </is>
      </c>
      <c r="N1409" t="inlineStr">
        <is>
          <t>404T</t>
        </is>
      </c>
      <c r="O1409" t="inlineStr">
        <is>
          <t>:Extended Drip Pan:</t>
        </is>
      </c>
      <c r="P1409" s="235" t="inlineStr">
        <is>
          <t>Falk_T10_Grid</t>
        </is>
      </c>
      <c r="Q1409" t="inlineStr">
        <is>
          <t>Falk 1080T10</t>
        </is>
      </c>
      <c r="R1409" t="inlineStr">
        <is>
          <t>RTF</t>
        </is>
      </c>
      <c r="S1409" s="233" t="inlineStr">
        <is>
          <t>B103039</t>
        </is>
      </c>
      <c r="T1409" s="233" t="n">
        <v>3036</v>
      </c>
      <c r="U1409" s="233" t="inlineStr">
        <is>
          <t>Priced</t>
        </is>
      </c>
      <c r="V1409" s="273" t="inlineStr">
        <is>
          <t>LT028</t>
        </is>
      </c>
      <c r="W1409" t="n">
        <v>350</v>
      </c>
    </row>
    <row r="1410">
      <c r="B1410" t="n">
        <v>2709</v>
      </c>
      <c r="C1410">
        <f>IF(K1410 = "BaseplateSteel","Y","N")</f>
        <v/>
      </c>
      <c r="D1410">
        <f>OR(P1410 = "Woods_Sureflex", P1410 = "Falk_T10_Grid")</f>
        <v/>
      </c>
      <c r="E1410">
        <f>IF(AND(C1410="Y", D1410=TRUE),"Y","N")</f>
        <v/>
      </c>
      <c r="F1410" t="inlineStr">
        <is>
          <t>ConTab_BOM_KP_Baseplates_2709</t>
        </is>
      </c>
      <c r="G1410">
        <f>IF(E1410="Y",F1410,"")</f>
        <v/>
      </c>
      <c r="H1410" s="87" t="inlineStr">
        <is>
          <t>8012-5_6-KP</t>
        </is>
      </c>
      <c r="I1410" s="87" t="n"/>
      <c r="J1410" s="87" t="n"/>
      <c r="K1410" s="273" t="inlineStr">
        <is>
          <t>BaseplateSteel</t>
        </is>
      </c>
      <c r="L1410" s="273" t="inlineStr">
        <is>
          <t>Baseplate_Steel</t>
        </is>
      </c>
      <c r="M1410" s="273" t="inlineStr">
        <is>
          <t>Steel</t>
        </is>
      </c>
      <c r="N1410" t="inlineStr">
        <is>
          <t>405T</t>
        </is>
      </c>
      <c r="O1410" t="inlineStr">
        <is>
          <t>:Extended Drip Pan:</t>
        </is>
      </c>
      <c r="P1410" s="235" t="inlineStr">
        <is>
          <t>Falk_T10_Grid</t>
        </is>
      </c>
      <c r="Q1410" t="inlineStr">
        <is>
          <t>Falk 1080T10</t>
        </is>
      </c>
      <c r="R1410" t="inlineStr">
        <is>
          <t>RTF</t>
        </is>
      </c>
      <c r="S1410" s="233" t="inlineStr">
        <is>
          <t>B103039</t>
        </is>
      </c>
      <c r="T1410" s="233" t="n">
        <v>3036</v>
      </c>
      <c r="U1410" s="233" t="inlineStr">
        <is>
          <t>Priced</t>
        </is>
      </c>
      <c r="V1410" s="273" t="inlineStr">
        <is>
          <t>LT028</t>
        </is>
      </c>
      <c r="W1410" t="n">
        <v>350</v>
      </c>
    </row>
    <row r="1411">
      <c r="B1411" t="n">
        <v>2710</v>
      </c>
      <c r="C1411">
        <f>IF(K1411 = "BaseplateSteel","Y","N")</f>
        <v/>
      </c>
      <c r="D1411">
        <f>OR(P1411 = "Woods_Sureflex", P1411 = "Falk_T10_Grid")</f>
        <v/>
      </c>
      <c r="E1411">
        <f>IF(AND(C1411="Y", D1411=TRUE),"Y","N")</f>
        <v/>
      </c>
      <c r="F1411" t="inlineStr">
        <is>
          <t>ConTab_BOM_KP_Baseplates_2710</t>
        </is>
      </c>
      <c r="G1411">
        <f>IF(E1411="Y",F1411,"")</f>
        <v/>
      </c>
      <c r="H1411" s="87" t="inlineStr">
        <is>
          <t>8012-5_6-KP</t>
        </is>
      </c>
      <c r="I1411" s="87" t="n"/>
      <c r="J1411" s="87" t="n"/>
      <c r="K1411" s="273" t="inlineStr">
        <is>
          <t>BaseplateSteel</t>
        </is>
      </c>
      <c r="L1411" s="273" t="inlineStr">
        <is>
          <t>Baseplate_Steel</t>
        </is>
      </c>
      <c r="M1411" s="273" t="inlineStr">
        <is>
          <t>Steel</t>
        </is>
      </c>
      <c r="N1411" t="inlineStr">
        <is>
          <t>404TS</t>
        </is>
      </c>
      <c r="O1411" t="inlineStr">
        <is>
          <t>:Extended Drip Pan:</t>
        </is>
      </c>
      <c r="P1411" s="235" t="inlineStr">
        <is>
          <t>Falk_T10_Grid</t>
        </is>
      </c>
      <c r="Q1411" t="inlineStr">
        <is>
          <t>Falk 1060T10</t>
        </is>
      </c>
      <c r="R1411" t="inlineStr">
        <is>
          <t>RTF</t>
        </is>
      </c>
      <c r="S1411" s="233" t="inlineStr">
        <is>
          <t>B103040</t>
        </is>
      </c>
      <c r="T1411" s="233" t="n">
        <v>2901</v>
      </c>
      <c r="U1411" s="233" t="inlineStr">
        <is>
          <t>Priced</t>
        </is>
      </c>
      <c r="V1411" s="273" t="inlineStr">
        <is>
          <t>LT028</t>
        </is>
      </c>
      <c r="W1411" t="n">
        <v>350</v>
      </c>
    </row>
    <row r="1412">
      <c r="B1412" t="n">
        <v>2711</v>
      </c>
      <c r="C1412">
        <f>IF(K1412 = "BaseplateSteel","Y","N")</f>
        <v/>
      </c>
      <c r="D1412">
        <f>OR(P1412 = "Woods_Sureflex", P1412 = "Falk_T10_Grid")</f>
        <v/>
      </c>
      <c r="E1412">
        <f>IF(AND(C1412="Y", D1412=TRUE),"Y","N")</f>
        <v/>
      </c>
      <c r="F1412" t="inlineStr">
        <is>
          <t>ConTab_BOM_KP_Baseplates_2711</t>
        </is>
      </c>
      <c r="G1412">
        <f>IF(E1412="Y",F1412,"")</f>
        <v/>
      </c>
      <c r="H1412" s="87" t="inlineStr">
        <is>
          <t>8012-5_6-KP</t>
        </is>
      </c>
      <c r="I1412" s="87" t="n"/>
      <c r="J1412" s="87" t="n"/>
      <c r="K1412" s="273" t="inlineStr">
        <is>
          <t>BaseplateSteel</t>
        </is>
      </c>
      <c r="L1412" s="273" t="inlineStr">
        <is>
          <t>Baseplate_Steel</t>
        </is>
      </c>
      <c r="M1412" s="273" t="inlineStr">
        <is>
          <t>Steel</t>
        </is>
      </c>
      <c r="N1412" t="inlineStr">
        <is>
          <t>405TS</t>
        </is>
      </c>
      <c r="O1412" t="inlineStr">
        <is>
          <t>:Extended Drip Pan:</t>
        </is>
      </c>
      <c r="P1412" s="235" t="inlineStr">
        <is>
          <t>Falk_T10_Grid</t>
        </is>
      </c>
      <c r="Q1412" t="inlineStr">
        <is>
          <t>Falk 1060T10</t>
        </is>
      </c>
      <c r="R1412" t="inlineStr">
        <is>
          <t>RTF</t>
        </is>
      </c>
      <c r="S1412" s="233" t="inlineStr">
        <is>
          <t>B103040</t>
        </is>
      </c>
      <c r="T1412" s="233" t="n">
        <v>2901</v>
      </c>
      <c r="U1412" s="233" t="inlineStr">
        <is>
          <t>Priced</t>
        </is>
      </c>
      <c r="V1412" s="273" t="inlineStr">
        <is>
          <t>LT028</t>
        </is>
      </c>
      <c r="W1412" t="n">
        <v>350</v>
      </c>
    </row>
    <row r="1413">
      <c r="B1413" t="n">
        <v>2712</v>
      </c>
      <c r="C1413">
        <f>IF(K1413 = "BaseplateSteel","Y","N")</f>
        <v/>
      </c>
      <c r="D1413">
        <f>OR(P1413 = "Woods_Sureflex", P1413 = "Falk_T10_Grid")</f>
        <v/>
      </c>
      <c r="E1413">
        <f>IF(AND(C1413="Y", D1413=TRUE),"Y","N")</f>
        <v/>
      </c>
      <c r="F1413" t="inlineStr">
        <is>
          <t>ConTab_BOM_KP_Baseplates_2712</t>
        </is>
      </c>
      <c r="G1413">
        <f>IF(E1413="Y",F1413,"")</f>
        <v/>
      </c>
      <c r="H1413" s="87" t="inlineStr">
        <is>
          <t>8012-5_6-KP</t>
        </is>
      </c>
      <c r="I1413" s="87" t="n"/>
      <c r="J1413" s="87" t="n"/>
      <c r="K1413" s="273" t="inlineStr">
        <is>
          <t>BaseplateSteel</t>
        </is>
      </c>
      <c r="L1413" s="273" t="inlineStr">
        <is>
          <t>Baseplate_Steel</t>
        </is>
      </c>
      <c r="M1413" s="273" t="inlineStr">
        <is>
          <t>Steel</t>
        </is>
      </c>
      <c r="N1413" t="inlineStr">
        <is>
          <t>444TS</t>
        </is>
      </c>
      <c r="O1413" t="inlineStr">
        <is>
          <t>:Extended Drip Pan:</t>
        </is>
      </c>
      <c r="P1413" s="235" t="inlineStr">
        <is>
          <t>Falk_T10_Grid</t>
        </is>
      </c>
      <c r="Q1413" t="inlineStr">
        <is>
          <t>Falk 1070T10</t>
        </is>
      </c>
      <c r="R1413" t="inlineStr">
        <is>
          <t>RTF</t>
        </is>
      </c>
      <c r="S1413" s="233" t="inlineStr">
        <is>
          <t>B103041</t>
        </is>
      </c>
      <c r="T1413" s="233" t="n">
        <v>4397</v>
      </c>
      <c r="U1413" s="233" t="inlineStr">
        <is>
          <t>Priced</t>
        </is>
      </c>
      <c r="V1413" s="273" t="inlineStr">
        <is>
          <t>LT028</t>
        </is>
      </c>
      <c r="W1413" t="n">
        <v>420</v>
      </c>
    </row>
    <row r="1414">
      <c r="B1414" t="n">
        <v>2713</v>
      </c>
      <c r="C1414">
        <f>IF(K1414 = "BaseplateSteel","Y","N")</f>
        <v/>
      </c>
      <c r="D1414">
        <f>OR(P1414 = "Woods_Sureflex", P1414 = "Falk_T10_Grid")</f>
        <v/>
      </c>
      <c r="E1414">
        <f>IF(AND(C1414="Y", D1414=TRUE),"Y","N")</f>
        <v/>
      </c>
      <c r="F1414" t="inlineStr">
        <is>
          <t>ConTab_BOM_KP_Baseplates_2713</t>
        </is>
      </c>
      <c r="G1414">
        <f>IF(E1414="Y",F1414,"")</f>
        <v/>
      </c>
      <c r="H1414" s="87" t="inlineStr">
        <is>
          <t>8012-5_6-KP</t>
        </is>
      </c>
      <c r="I1414" s="87" t="n"/>
      <c r="J1414" s="87" t="n"/>
      <c r="K1414" s="273" t="inlineStr">
        <is>
          <t>BaseplateSteel</t>
        </is>
      </c>
      <c r="L1414" s="273" t="inlineStr">
        <is>
          <t>Baseplate_Steel</t>
        </is>
      </c>
      <c r="M1414" s="273" t="inlineStr">
        <is>
          <t>Steel</t>
        </is>
      </c>
      <c r="N1414" t="inlineStr">
        <is>
          <t>445TS</t>
        </is>
      </c>
      <c r="O1414" t="inlineStr">
        <is>
          <t>:Extended Drip Pan:</t>
        </is>
      </c>
      <c r="P1414" s="235" t="inlineStr">
        <is>
          <t>Falk_T10_Grid</t>
        </is>
      </c>
      <c r="Q1414" t="inlineStr">
        <is>
          <t>Falk 1070T10</t>
        </is>
      </c>
      <c r="R1414" t="inlineStr">
        <is>
          <t>RTF</t>
        </is>
      </c>
      <c r="S1414" s="233" t="inlineStr">
        <is>
          <t>B103042</t>
        </is>
      </c>
      <c r="T1414" s="233" t="n">
        <v>4397</v>
      </c>
      <c r="U1414" s="233" t="inlineStr">
        <is>
          <t>Priced</t>
        </is>
      </c>
      <c r="V1414" s="273" t="inlineStr">
        <is>
          <t>LT028</t>
        </is>
      </c>
      <c r="W1414" t="n">
        <v>420</v>
      </c>
    </row>
    <row r="1415">
      <c r="B1415" t="n">
        <v>2730</v>
      </c>
      <c r="C1415">
        <f>IF(K1415 = "BaseplateSteel","Y","N")</f>
        <v/>
      </c>
      <c r="D1415">
        <f>OR(P1415 = "Woods_Sureflex", P1415 = "Falk_T10_Grid")</f>
        <v/>
      </c>
      <c r="E1415">
        <f>IF(AND(C1415="Y", D1415=TRUE),"Y","N")</f>
        <v/>
      </c>
      <c r="F1415" t="inlineStr">
        <is>
          <t>ConTab_BOM_KP_Baseplates_2730</t>
        </is>
      </c>
      <c r="G1415">
        <f>IF(E1415="Y",F1415,"")</f>
        <v/>
      </c>
      <c r="H1415" s="87" t="inlineStr">
        <is>
          <t>8012-5_6-KP</t>
        </is>
      </c>
      <c r="I1415" s="87" t="n"/>
      <c r="J1415" s="87" t="n"/>
      <c r="K1415" s="273" t="inlineStr">
        <is>
          <t>BaseplateSteel</t>
        </is>
      </c>
      <c r="L1415" s="273" t="inlineStr">
        <is>
          <t>Baseplate_Steel</t>
        </is>
      </c>
      <c r="M1415" s="273" t="inlineStr">
        <is>
          <t>Steel</t>
        </is>
      </c>
      <c r="N1415" t="inlineStr">
        <is>
          <t>254T</t>
        </is>
      </c>
      <c r="O1415" t="inlineStr">
        <is>
          <t>:Extended Drip Pan:</t>
        </is>
      </c>
      <c r="P1415" s="235" t="inlineStr">
        <is>
          <t>Woods_Spacer</t>
        </is>
      </c>
      <c r="Q1415" t="inlineStr">
        <is>
          <t>Woods 8SC</t>
        </is>
      </c>
      <c r="R1415" t="inlineStr">
        <is>
          <t>RTF</t>
        </is>
      </c>
      <c r="S1415" s="233" t="inlineStr">
        <is>
          <t>B103052</t>
        </is>
      </c>
      <c r="T1415" s="233" t="n">
        <v>2697</v>
      </c>
      <c r="U1415" s="233" t="inlineStr">
        <is>
          <t>Priced</t>
        </is>
      </c>
      <c r="V1415" s="273" t="inlineStr">
        <is>
          <t>LT028</t>
        </is>
      </c>
      <c r="W1415" t="n">
        <v>140</v>
      </c>
    </row>
    <row r="1416">
      <c r="B1416" t="n">
        <v>2731</v>
      </c>
      <c r="C1416">
        <f>IF(K1416 = "BaseplateSteel","Y","N")</f>
        <v/>
      </c>
      <c r="D1416">
        <f>OR(P1416 = "Woods_Sureflex", P1416 = "Falk_T10_Grid")</f>
        <v/>
      </c>
      <c r="E1416">
        <f>IF(AND(C1416="Y", D1416=TRUE),"Y","N")</f>
        <v/>
      </c>
      <c r="F1416" t="inlineStr">
        <is>
          <t>ConTab_BOM_KP_Baseplates_2731</t>
        </is>
      </c>
      <c r="G1416">
        <f>IF(E1416="Y",F1416,"")</f>
        <v/>
      </c>
      <c r="H1416" s="87" t="inlineStr">
        <is>
          <t>8012-5_6-KP</t>
        </is>
      </c>
      <c r="I1416" s="87" t="n"/>
      <c r="J1416" s="87" t="n"/>
      <c r="K1416" s="273" t="inlineStr">
        <is>
          <t>BaseplateSteel</t>
        </is>
      </c>
      <c r="L1416" s="273" t="inlineStr">
        <is>
          <t>Baseplate_Steel</t>
        </is>
      </c>
      <c r="M1416" s="273" t="inlineStr">
        <is>
          <t>Steel</t>
        </is>
      </c>
      <c r="N1416" t="inlineStr">
        <is>
          <t>256T</t>
        </is>
      </c>
      <c r="O1416" t="inlineStr">
        <is>
          <t>:Extended Drip Pan:</t>
        </is>
      </c>
      <c r="P1416" s="235" t="inlineStr">
        <is>
          <t>Woods_Spacer</t>
        </is>
      </c>
      <c r="Q1416" t="inlineStr">
        <is>
          <t>Woods 8SC</t>
        </is>
      </c>
      <c r="R1416" t="inlineStr">
        <is>
          <t>RTF</t>
        </is>
      </c>
      <c r="S1416" s="233" t="inlineStr">
        <is>
          <t>B103052</t>
        </is>
      </c>
      <c r="T1416" s="233" t="n">
        <v>2697</v>
      </c>
      <c r="U1416" s="233" t="inlineStr">
        <is>
          <t>Priced</t>
        </is>
      </c>
      <c r="V1416" s="273" t="inlineStr">
        <is>
          <t>LT028</t>
        </is>
      </c>
      <c r="W1416" t="n">
        <v>140</v>
      </c>
    </row>
    <row r="1417">
      <c r="B1417" t="n">
        <v>2732</v>
      </c>
      <c r="C1417">
        <f>IF(K1417 = "BaseplateSteel","Y","N")</f>
        <v/>
      </c>
      <c r="D1417">
        <f>OR(P1417 = "Woods_Sureflex", P1417 = "Falk_T10_Grid")</f>
        <v/>
      </c>
      <c r="E1417">
        <f>IF(AND(C1417="Y", D1417=TRUE),"Y","N")</f>
        <v/>
      </c>
      <c r="F1417" t="inlineStr">
        <is>
          <t>ConTab_BOM_KP_Baseplates_2732</t>
        </is>
      </c>
      <c r="G1417">
        <f>IF(E1417="Y",F1417,"")</f>
        <v/>
      </c>
      <c r="H1417" s="87" t="inlineStr">
        <is>
          <t>8012-5_6-KP</t>
        </is>
      </c>
      <c r="I1417" s="87" t="n"/>
      <c r="J1417" s="87" t="n"/>
      <c r="K1417" s="273" t="inlineStr">
        <is>
          <t>BaseplateSteel</t>
        </is>
      </c>
      <c r="L1417" s="273" t="inlineStr">
        <is>
          <t>Baseplate_Steel</t>
        </is>
      </c>
      <c r="M1417" s="273" t="inlineStr">
        <is>
          <t>Steel</t>
        </is>
      </c>
      <c r="N1417" t="inlineStr">
        <is>
          <t>284T</t>
        </is>
      </c>
      <c r="O1417" t="inlineStr">
        <is>
          <t>:Extended Drip Pan:</t>
        </is>
      </c>
      <c r="P1417" s="235" t="inlineStr">
        <is>
          <t>Woods_Spacer</t>
        </is>
      </c>
      <c r="Q1417" t="inlineStr">
        <is>
          <t>Woods 9SC</t>
        </is>
      </c>
      <c r="R1417" t="inlineStr">
        <is>
          <t>RTF</t>
        </is>
      </c>
      <c r="S1417" s="233" t="inlineStr">
        <is>
          <t>B103053</t>
        </is>
      </c>
      <c r="T1417" s="233" t="n">
        <v>2835</v>
      </c>
      <c r="U1417" s="233" t="inlineStr">
        <is>
          <t>Priced</t>
        </is>
      </c>
      <c r="V1417" s="273" t="inlineStr">
        <is>
          <t>LT028</t>
        </is>
      </c>
      <c r="W1417" t="n">
        <v>205</v>
      </c>
    </row>
    <row r="1418">
      <c r="B1418" t="n">
        <v>2733</v>
      </c>
      <c r="C1418">
        <f>IF(K1418 = "BaseplateSteel","Y","N")</f>
        <v/>
      </c>
      <c r="D1418">
        <f>OR(P1418 = "Woods_Sureflex", P1418 = "Falk_T10_Grid")</f>
        <v/>
      </c>
      <c r="E1418">
        <f>IF(AND(C1418="Y", D1418=TRUE),"Y","N")</f>
        <v/>
      </c>
      <c r="F1418" t="inlineStr">
        <is>
          <t>ConTab_BOM_KP_Baseplates_2733</t>
        </is>
      </c>
      <c r="G1418">
        <f>IF(E1418="Y",F1418,"")</f>
        <v/>
      </c>
      <c r="H1418" s="87" t="inlineStr">
        <is>
          <t>8012-5_6-KP</t>
        </is>
      </c>
      <c r="I1418" s="87" t="n"/>
      <c r="J1418" s="87" t="n"/>
      <c r="K1418" s="273" t="inlineStr">
        <is>
          <t>BaseplateSteel</t>
        </is>
      </c>
      <c r="L1418" s="273" t="inlineStr">
        <is>
          <t>Baseplate_Steel</t>
        </is>
      </c>
      <c r="M1418" s="273" t="inlineStr">
        <is>
          <t>Steel</t>
        </is>
      </c>
      <c r="N1418" t="inlineStr">
        <is>
          <t>286T</t>
        </is>
      </c>
      <c r="O1418" t="inlineStr">
        <is>
          <t>:Extended Drip Pan:</t>
        </is>
      </c>
      <c r="P1418" s="235" t="inlineStr">
        <is>
          <t>Woods_Spacer</t>
        </is>
      </c>
      <c r="Q1418" t="inlineStr">
        <is>
          <t>Woods 9SC</t>
        </is>
      </c>
      <c r="R1418" t="inlineStr">
        <is>
          <t>RTF</t>
        </is>
      </c>
      <c r="S1418" s="233" t="inlineStr">
        <is>
          <t>B103053</t>
        </is>
      </c>
      <c r="T1418" s="233" t="n">
        <v>2835</v>
      </c>
      <c r="U1418" s="233" t="inlineStr">
        <is>
          <t>Priced</t>
        </is>
      </c>
      <c r="V1418" s="273" t="inlineStr">
        <is>
          <t>LT028</t>
        </is>
      </c>
      <c r="W1418" t="n">
        <v>205</v>
      </c>
    </row>
    <row r="1419">
      <c r="B1419" t="n">
        <v>2734</v>
      </c>
      <c r="C1419">
        <f>IF(K1419 = "BaseplateSteel","Y","N")</f>
        <v/>
      </c>
      <c r="D1419">
        <f>OR(P1419 = "Woods_Sureflex", P1419 = "Falk_T10_Grid")</f>
        <v/>
      </c>
      <c r="E1419">
        <f>IF(AND(C1419="Y", D1419=TRUE),"Y","N")</f>
        <v/>
      </c>
      <c r="F1419" t="inlineStr">
        <is>
          <t>ConTab_BOM_KP_Baseplates_2734</t>
        </is>
      </c>
      <c r="G1419">
        <f>IF(E1419="Y",F1419,"")</f>
        <v/>
      </c>
      <c r="H1419" s="87" t="inlineStr">
        <is>
          <t>8012-5_6-KP</t>
        </is>
      </c>
      <c r="I1419" s="87" t="n"/>
      <c r="J1419" s="87" t="n"/>
      <c r="K1419" s="273" t="inlineStr">
        <is>
          <t>BaseplateSteel</t>
        </is>
      </c>
      <c r="L1419" s="273" t="inlineStr">
        <is>
          <t>Baseplate_Steel</t>
        </is>
      </c>
      <c r="M1419" s="273" t="inlineStr">
        <is>
          <t>Steel</t>
        </is>
      </c>
      <c r="N1419" t="inlineStr">
        <is>
          <t>324T</t>
        </is>
      </c>
      <c r="O1419" t="inlineStr">
        <is>
          <t>:Extended Drip Pan:</t>
        </is>
      </c>
      <c r="P1419" s="235" t="inlineStr">
        <is>
          <t>Woods_Spacer</t>
        </is>
      </c>
      <c r="Q1419" t="inlineStr">
        <is>
          <t>Woods 10SC</t>
        </is>
      </c>
      <c r="R1419" t="inlineStr">
        <is>
          <t>RTF</t>
        </is>
      </c>
      <c r="S1419" s="233" t="inlineStr">
        <is>
          <t>B103054</t>
        </is>
      </c>
      <c r="T1419" s="233" t="n">
        <v>2970</v>
      </c>
      <c r="U1419" s="233" t="inlineStr">
        <is>
          <t>Priced</t>
        </is>
      </c>
      <c r="V1419" s="273" t="inlineStr">
        <is>
          <t>LT028</t>
        </is>
      </c>
      <c r="W1419" t="n">
        <v>240</v>
      </c>
    </row>
    <row r="1420">
      <c r="B1420" t="n">
        <v>2735</v>
      </c>
      <c r="C1420">
        <f>IF(K1420 = "BaseplateSteel","Y","N")</f>
        <v/>
      </c>
      <c r="D1420">
        <f>OR(P1420 = "Woods_Sureflex", P1420 = "Falk_T10_Grid")</f>
        <v/>
      </c>
      <c r="E1420">
        <f>IF(AND(C1420="Y", D1420=TRUE),"Y","N")</f>
        <v/>
      </c>
      <c r="F1420" t="inlineStr">
        <is>
          <t>ConTab_BOM_KP_Baseplates_2735</t>
        </is>
      </c>
      <c r="G1420">
        <f>IF(E1420="Y",F1420,"")</f>
        <v/>
      </c>
      <c r="H1420" s="87" t="inlineStr">
        <is>
          <t>8012-5_6-KP</t>
        </is>
      </c>
      <c r="I1420" s="87" t="n"/>
      <c r="J1420" s="87" t="n"/>
      <c r="K1420" s="273" t="inlineStr">
        <is>
          <t>BaseplateSteel</t>
        </is>
      </c>
      <c r="L1420" s="273" t="inlineStr">
        <is>
          <t>Baseplate_Steel</t>
        </is>
      </c>
      <c r="M1420" s="273" t="inlineStr">
        <is>
          <t>Steel</t>
        </is>
      </c>
      <c r="N1420" t="inlineStr">
        <is>
          <t>326T</t>
        </is>
      </c>
      <c r="O1420" t="inlineStr">
        <is>
          <t>:Extended Drip Pan:</t>
        </is>
      </c>
      <c r="P1420" s="235" t="inlineStr">
        <is>
          <t>Woods_Spacer</t>
        </is>
      </c>
      <c r="Q1420" t="inlineStr">
        <is>
          <t>Woods 10SC</t>
        </is>
      </c>
      <c r="R1420" t="inlineStr">
        <is>
          <t>RTF</t>
        </is>
      </c>
      <c r="S1420" s="233" t="inlineStr">
        <is>
          <t>B103054</t>
        </is>
      </c>
      <c r="T1420" s="233" t="n">
        <v>2970</v>
      </c>
      <c r="U1420" s="233" t="inlineStr">
        <is>
          <t>Priced</t>
        </is>
      </c>
      <c r="V1420" s="273" t="inlineStr">
        <is>
          <t>LT028</t>
        </is>
      </c>
      <c r="W1420" t="n">
        <v>240</v>
      </c>
    </row>
    <row r="1421">
      <c r="B1421" t="n">
        <v>2736</v>
      </c>
      <c r="C1421">
        <f>IF(K1421 = "BaseplateSteel","Y","N")</f>
        <v/>
      </c>
      <c r="D1421">
        <f>OR(P1421 = "Woods_Sureflex", P1421 = "Falk_T10_Grid")</f>
        <v/>
      </c>
      <c r="E1421">
        <f>IF(AND(C1421="Y", D1421=TRUE),"Y","N")</f>
        <v/>
      </c>
      <c r="F1421" t="inlineStr">
        <is>
          <t>ConTab_BOM_KP_Baseplates_2736</t>
        </is>
      </c>
      <c r="G1421">
        <f>IF(E1421="Y",F1421,"")</f>
        <v/>
      </c>
      <c r="H1421" s="87" t="inlineStr">
        <is>
          <t>8012-5_6-KP</t>
        </is>
      </c>
      <c r="I1421" s="87" t="n"/>
      <c r="J1421" s="87" t="n"/>
      <c r="K1421" s="273" t="inlineStr">
        <is>
          <t>BaseplateSteel</t>
        </is>
      </c>
      <c r="L1421" s="273" t="inlineStr">
        <is>
          <t>Baseplate_Steel</t>
        </is>
      </c>
      <c r="M1421" s="273" t="inlineStr">
        <is>
          <t>Steel</t>
        </is>
      </c>
      <c r="N1421" t="inlineStr">
        <is>
          <t>364T</t>
        </is>
      </c>
      <c r="O1421" t="inlineStr">
        <is>
          <t>:Extended Drip Pan:</t>
        </is>
      </c>
      <c r="P1421" s="235" t="inlineStr">
        <is>
          <t>Woods_Spacer</t>
        </is>
      </c>
      <c r="Q1421" t="inlineStr">
        <is>
          <t>Woods 11SC</t>
        </is>
      </c>
      <c r="R1421" t="inlineStr">
        <is>
          <t>RTF</t>
        </is>
      </c>
      <c r="S1421" s="233" t="inlineStr">
        <is>
          <t>B103055</t>
        </is>
      </c>
      <c r="T1421" s="233" t="n">
        <v>3106</v>
      </c>
      <c r="U1421" s="233" t="inlineStr">
        <is>
          <t>Priced</t>
        </is>
      </c>
      <c r="V1421" s="273" t="inlineStr">
        <is>
          <t>LT028</t>
        </is>
      </c>
      <c r="W1421" t="n">
        <v>270</v>
      </c>
    </row>
    <row r="1422">
      <c r="B1422" t="n">
        <v>2737</v>
      </c>
      <c r="C1422">
        <f>IF(K1422 = "BaseplateSteel","Y","N")</f>
        <v/>
      </c>
      <c r="D1422">
        <f>OR(P1422 = "Woods_Sureflex", P1422 = "Falk_T10_Grid")</f>
        <v/>
      </c>
      <c r="E1422">
        <f>IF(AND(C1422="Y", D1422=TRUE),"Y","N")</f>
        <v/>
      </c>
      <c r="F1422" t="inlineStr">
        <is>
          <t>ConTab_BOM_KP_Baseplates_2737</t>
        </is>
      </c>
      <c r="G1422">
        <f>IF(E1422="Y",F1422,"")</f>
        <v/>
      </c>
      <c r="H1422" s="87" t="inlineStr">
        <is>
          <t>8012-5_6-KP</t>
        </is>
      </c>
      <c r="I1422" s="87" t="n"/>
      <c r="J1422" s="87" t="n"/>
      <c r="K1422" s="273" t="inlineStr">
        <is>
          <t>BaseplateSteel</t>
        </is>
      </c>
      <c r="L1422" s="273" t="inlineStr">
        <is>
          <t>Baseplate_Steel</t>
        </is>
      </c>
      <c r="M1422" s="273" t="inlineStr">
        <is>
          <t>Steel</t>
        </is>
      </c>
      <c r="N1422" t="inlineStr">
        <is>
          <t>365T</t>
        </is>
      </c>
      <c r="O1422" t="inlineStr">
        <is>
          <t>:Extended Drip Pan:</t>
        </is>
      </c>
      <c r="P1422" s="235" t="inlineStr">
        <is>
          <t>Woods_Spacer</t>
        </is>
      </c>
      <c r="Q1422" t="inlineStr">
        <is>
          <t>Woods 11SC</t>
        </is>
      </c>
      <c r="R1422" t="inlineStr">
        <is>
          <t>RTF</t>
        </is>
      </c>
      <c r="S1422" s="233" t="inlineStr">
        <is>
          <t>B103055</t>
        </is>
      </c>
      <c r="T1422" s="233" t="n">
        <v>3106</v>
      </c>
      <c r="U1422" s="233" t="inlineStr">
        <is>
          <t>Priced</t>
        </is>
      </c>
      <c r="V1422" s="273" t="inlineStr">
        <is>
          <t>LT028</t>
        </is>
      </c>
      <c r="W1422" t="n">
        <v>270</v>
      </c>
    </row>
    <row r="1423">
      <c r="B1423" t="n">
        <v>2738</v>
      </c>
      <c r="C1423">
        <f>IF(K1423 = "BaseplateSteel","Y","N")</f>
        <v/>
      </c>
      <c r="D1423">
        <f>OR(P1423 = "Woods_Sureflex", P1423 = "Falk_T10_Grid")</f>
        <v/>
      </c>
      <c r="E1423">
        <f>IF(AND(C1423="Y", D1423=TRUE),"Y","N")</f>
        <v/>
      </c>
      <c r="F1423" t="inlineStr">
        <is>
          <t>ConTab_BOM_KP_Baseplates_2738</t>
        </is>
      </c>
      <c r="G1423">
        <f>IF(E1423="Y",F1423,"")</f>
        <v/>
      </c>
      <c r="H1423" s="87" t="inlineStr">
        <is>
          <t>8012-5_6-KP</t>
        </is>
      </c>
      <c r="I1423" s="87" t="n"/>
      <c r="J1423" s="87" t="n"/>
      <c r="K1423" s="273" t="inlineStr">
        <is>
          <t>BaseplateSteel</t>
        </is>
      </c>
      <c r="L1423" s="273" t="inlineStr">
        <is>
          <t>Baseplate_Steel</t>
        </is>
      </c>
      <c r="M1423" s="273" t="inlineStr">
        <is>
          <t>Steel</t>
        </is>
      </c>
      <c r="N1423" t="inlineStr">
        <is>
          <t>404T</t>
        </is>
      </c>
      <c r="O1423" t="inlineStr">
        <is>
          <t>:Extended Drip Pan:</t>
        </is>
      </c>
      <c r="P1423" s="235" t="inlineStr">
        <is>
          <t>Woods_Spacer</t>
        </is>
      </c>
      <c r="Q1423" t="inlineStr">
        <is>
          <t>Woods 12SC</t>
        </is>
      </c>
      <c r="R1423" t="inlineStr">
        <is>
          <t>RTF</t>
        </is>
      </c>
      <c r="S1423" s="233" t="inlineStr">
        <is>
          <t>B103056</t>
        </is>
      </c>
      <c r="T1423" s="233" t="n">
        <v>3580</v>
      </c>
      <c r="U1423" s="233" t="inlineStr">
        <is>
          <t>Priced</t>
        </is>
      </c>
      <c r="V1423" s="273" t="inlineStr">
        <is>
          <t>LT028</t>
        </is>
      </c>
      <c r="W1423" t="n">
        <v>350</v>
      </c>
    </row>
    <row r="1424">
      <c r="B1424" t="n">
        <v>2739</v>
      </c>
      <c r="C1424">
        <f>IF(K1424 = "BaseplateSteel","Y","N")</f>
        <v/>
      </c>
      <c r="D1424">
        <f>OR(P1424 = "Woods_Sureflex", P1424 = "Falk_T10_Grid")</f>
        <v/>
      </c>
      <c r="E1424">
        <f>IF(AND(C1424="Y", D1424=TRUE),"Y","N")</f>
        <v/>
      </c>
      <c r="F1424" t="inlineStr">
        <is>
          <t>ConTab_BOM_KP_Baseplates_2739</t>
        </is>
      </c>
      <c r="G1424">
        <f>IF(E1424="Y",F1424,"")</f>
        <v/>
      </c>
      <c r="H1424" s="87" t="inlineStr">
        <is>
          <t>8012-5_6-KP</t>
        </is>
      </c>
      <c r="I1424" s="87" t="n"/>
      <c r="J1424" s="87" t="n"/>
      <c r="K1424" s="273" t="inlineStr">
        <is>
          <t>BaseplateSteel</t>
        </is>
      </c>
      <c r="L1424" s="273" t="inlineStr">
        <is>
          <t>Baseplate_Steel</t>
        </is>
      </c>
      <c r="M1424" s="273" t="inlineStr">
        <is>
          <t>Steel</t>
        </is>
      </c>
      <c r="N1424" t="inlineStr">
        <is>
          <t>405T</t>
        </is>
      </c>
      <c r="O1424" t="inlineStr">
        <is>
          <t>:Extended Drip Pan:</t>
        </is>
      </c>
      <c r="P1424" s="235" t="inlineStr">
        <is>
          <t>Woods_Spacer</t>
        </is>
      </c>
      <c r="Q1424" t="inlineStr">
        <is>
          <t>Woods 12SC</t>
        </is>
      </c>
      <c r="R1424" t="inlineStr">
        <is>
          <t>RTF</t>
        </is>
      </c>
      <c r="S1424" s="233" t="inlineStr">
        <is>
          <t>B103056</t>
        </is>
      </c>
      <c r="T1424" s="233" t="n">
        <v>3580</v>
      </c>
      <c r="U1424" s="233" t="inlineStr">
        <is>
          <t>Priced</t>
        </is>
      </c>
      <c r="V1424" s="273" t="inlineStr">
        <is>
          <t>LT028</t>
        </is>
      </c>
      <c r="W1424" t="n">
        <v>350</v>
      </c>
    </row>
    <row r="1425">
      <c r="B1425" t="n">
        <v>2740</v>
      </c>
      <c r="C1425">
        <f>IF(K1425 = "BaseplateSteel","Y","N")</f>
        <v/>
      </c>
      <c r="D1425">
        <f>OR(P1425 = "Woods_Sureflex", P1425 = "Falk_T10_Grid")</f>
        <v/>
      </c>
      <c r="E1425">
        <f>IF(AND(C1425="Y", D1425=TRUE),"Y","N")</f>
        <v/>
      </c>
      <c r="F1425" t="inlineStr">
        <is>
          <t>ConTab_BOM_KP_Baseplates_2740</t>
        </is>
      </c>
      <c r="G1425">
        <f>IF(E1425="Y",F1425,"")</f>
        <v/>
      </c>
      <c r="H1425" s="87" t="inlineStr">
        <is>
          <t>8012-5_6-KP</t>
        </is>
      </c>
      <c r="I1425" s="87" t="n"/>
      <c r="J1425" s="87" t="n"/>
      <c r="K1425" s="273" t="inlineStr">
        <is>
          <t>BaseplateSteel</t>
        </is>
      </c>
      <c r="L1425" s="273" t="inlineStr">
        <is>
          <t>Baseplate_Steel</t>
        </is>
      </c>
      <c r="M1425" s="273" t="inlineStr">
        <is>
          <t>Steel</t>
        </is>
      </c>
      <c r="N1425" t="inlineStr">
        <is>
          <t>254T</t>
        </is>
      </c>
      <c r="O1425" t="inlineStr">
        <is>
          <t>:Extended Drip Pan:</t>
        </is>
      </c>
      <c r="P1425" s="235" t="inlineStr">
        <is>
          <t>Falk_Spacer</t>
        </is>
      </c>
      <c r="Q1425" t="inlineStr">
        <is>
          <t>Falk 1050T31</t>
        </is>
      </c>
      <c r="R1425" t="inlineStr">
        <is>
          <t>RTF</t>
        </is>
      </c>
      <c r="S1425" s="233" t="inlineStr">
        <is>
          <t>B103057</t>
        </is>
      </c>
      <c r="T1425" s="233" t="n">
        <v>2697</v>
      </c>
      <c r="U1425" s="233" t="inlineStr">
        <is>
          <t>Priced</t>
        </is>
      </c>
      <c r="V1425" s="273" t="inlineStr">
        <is>
          <t>LT028</t>
        </is>
      </c>
      <c r="W1425" t="n">
        <v>140</v>
      </c>
    </row>
    <row r="1426">
      <c r="B1426" t="n">
        <v>2741</v>
      </c>
      <c r="C1426">
        <f>IF(K1426 = "BaseplateSteel","Y","N")</f>
        <v/>
      </c>
      <c r="D1426">
        <f>OR(P1426 = "Woods_Sureflex", P1426 = "Falk_T10_Grid")</f>
        <v/>
      </c>
      <c r="E1426">
        <f>IF(AND(C1426="Y", D1426=TRUE),"Y","N")</f>
        <v/>
      </c>
      <c r="F1426" t="inlineStr">
        <is>
          <t>ConTab_BOM_KP_Baseplates_2741</t>
        </is>
      </c>
      <c r="G1426">
        <f>IF(E1426="Y",F1426,"")</f>
        <v/>
      </c>
      <c r="H1426" s="87" t="inlineStr">
        <is>
          <t>8012-5_6-KP</t>
        </is>
      </c>
      <c r="I1426" s="87" t="n"/>
      <c r="J1426" s="87" t="n"/>
      <c r="K1426" s="273" t="inlineStr">
        <is>
          <t>BaseplateSteel</t>
        </is>
      </c>
      <c r="L1426" s="273" t="inlineStr">
        <is>
          <t>Baseplate_Steel</t>
        </is>
      </c>
      <c r="M1426" s="273" t="inlineStr">
        <is>
          <t>Steel</t>
        </is>
      </c>
      <c r="N1426" t="inlineStr">
        <is>
          <t>256T</t>
        </is>
      </c>
      <c r="O1426" t="inlineStr">
        <is>
          <t>:Extended Drip Pan:</t>
        </is>
      </c>
      <c r="P1426" s="235" t="inlineStr">
        <is>
          <t>Falk_Spacer</t>
        </is>
      </c>
      <c r="Q1426" t="inlineStr">
        <is>
          <t>Falk 1050T31</t>
        </is>
      </c>
      <c r="R1426" t="inlineStr">
        <is>
          <t>RTF</t>
        </is>
      </c>
      <c r="S1426" s="233" t="inlineStr">
        <is>
          <t>B103057</t>
        </is>
      </c>
      <c r="T1426" s="233" t="n">
        <v>2697</v>
      </c>
      <c r="U1426" s="233" t="inlineStr">
        <is>
          <t>Priced</t>
        </is>
      </c>
      <c r="V1426" s="273" t="inlineStr">
        <is>
          <t>LT028</t>
        </is>
      </c>
      <c r="W1426" t="n">
        <v>140</v>
      </c>
    </row>
    <row r="1427">
      <c r="B1427" t="n">
        <v>2742</v>
      </c>
      <c r="C1427">
        <f>IF(K1427 = "BaseplateSteel","Y","N")</f>
        <v/>
      </c>
      <c r="D1427">
        <f>OR(P1427 = "Woods_Sureflex", P1427 = "Falk_T10_Grid")</f>
        <v/>
      </c>
      <c r="E1427">
        <f>IF(AND(C1427="Y", D1427=TRUE),"Y","N")</f>
        <v/>
      </c>
      <c r="F1427" t="inlineStr">
        <is>
          <t>ConTab_BOM_KP_Baseplates_2742</t>
        </is>
      </c>
      <c r="G1427">
        <f>IF(E1427="Y",F1427,"")</f>
        <v/>
      </c>
      <c r="H1427" s="87" t="inlineStr">
        <is>
          <t>8012-5_6-KP</t>
        </is>
      </c>
      <c r="I1427" s="87" t="n"/>
      <c r="J1427" s="87" t="n"/>
      <c r="K1427" s="273" t="inlineStr">
        <is>
          <t>BaseplateSteel</t>
        </is>
      </c>
      <c r="L1427" s="273" t="inlineStr">
        <is>
          <t>Baseplate_Steel</t>
        </is>
      </c>
      <c r="M1427" s="273" t="inlineStr">
        <is>
          <t>Steel</t>
        </is>
      </c>
      <c r="N1427" t="inlineStr">
        <is>
          <t>284T</t>
        </is>
      </c>
      <c r="O1427" t="inlineStr">
        <is>
          <t>:Extended Drip Pan:</t>
        </is>
      </c>
      <c r="P1427" s="235" t="inlineStr">
        <is>
          <t>Falk_Spacer</t>
        </is>
      </c>
      <c r="Q1427" t="inlineStr">
        <is>
          <t>Falk 1050T31</t>
        </is>
      </c>
      <c r="R1427" t="inlineStr">
        <is>
          <t>RTF</t>
        </is>
      </c>
      <c r="S1427" s="233" t="inlineStr">
        <is>
          <t>B103058</t>
        </is>
      </c>
      <c r="T1427" s="233" t="n">
        <v>2835</v>
      </c>
      <c r="U1427" s="233" t="inlineStr">
        <is>
          <t>Priced</t>
        </is>
      </c>
      <c r="V1427" s="273" t="inlineStr">
        <is>
          <t>LT028</t>
        </is>
      </c>
      <c r="W1427" t="n">
        <v>205</v>
      </c>
    </row>
    <row r="1428">
      <c r="B1428" t="n">
        <v>2743</v>
      </c>
      <c r="C1428">
        <f>IF(K1428 = "BaseplateSteel","Y","N")</f>
        <v/>
      </c>
      <c r="D1428">
        <f>OR(P1428 = "Woods_Sureflex", P1428 = "Falk_T10_Grid")</f>
        <v/>
      </c>
      <c r="E1428">
        <f>IF(AND(C1428="Y", D1428=TRUE),"Y","N")</f>
        <v/>
      </c>
      <c r="F1428" t="inlineStr">
        <is>
          <t>ConTab_BOM_KP_Baseplates_2743</t>
        </is>
      </c>
      <c r="G1428">
        <f>IF(E1428="Y",F1428,"")</f>
        <v/>
      </c>
      <c r="H1428" s="87" t="inlineStr">
        <is>
          <t>8012-5_6-KP</t>
        </is>
      </c>
      <c r="I1428" s="87" t="n"/>
      <c r="J1428" s="87" t="n"/>
      <c r="K1428" s="273" t="inlineStr">
        <is>
          <t>BaseplateSteel</t>
        </is>
      </c>
      <c r="L1428" s="273" t="inlineStr">
        <is>
          <t>Baseplate_Steel</t>
        </is>
      </c>
      <c r="M1428" s="273" t="inlineStr">
        <is>
          <t>Steel</t>
        </is>
      </c>
      <c r="N1428" t="inlineStr">
        <is>
          <t>286T</t>
        </is>
      </c>
      <c r="O1428" t="inlineStr">
        <is>
          <t>:Extended Drip Pan:</t>
        </is>
      </c>
      <c r="P1428" s="235" t="inlineStr">
        <is>
          <t>Falk_Spacer</t>
        </is>
      </c>
      <c r="Q1428" t="inlineStr">
        <is>
          <t>Falk 1050T31</t>
        </is>
      </c>
      <c r="R1428" t="inlineStr">
        <is>
          <t>RTF</t>
        </is>
      </c>
      <c r="S1428" s="233" t="inlineStr">
        <is>
          <t>B103058</t>
        </is>
      </c>
      <c r="T1428" s="233" t="n">
        <v>2835</v>
      </c>
      <c r="U1428" s="233" t="inlineStr">
        <is>
          <t>Priced</t>
        </is>
      </c>
      <c r="V1428" s="273" t="inlineStr">
        <is>
          <t>LT028</t>
        </is>
      </c>
      <c r="W1428" t="n">
        <v>205</v>
      </c>
    </row>
    <row r="1429">
      <c r="B1429" t="n">
        <v>2744</v>
      </c>
      <c r="C1429">
        <f>IF(K1429 = "BaseplateSteel","Y","N")</f>
        <v/>
      </c>
      <c r="D1429">
        <f>OR(P1429 = "Woods_Sureflex", P1429 = "Falk_T10_Grid")</f>
        <v/>
      </c>
      <c r="E1429">
        <f>IF(AND(C1429="Y", D1429=TRUE),"Y","N")</f>
        <v/>
      </c>
      <c r="F1429" t="inlineStr">
        <is>
          <t>ConTab_BOM_KP_Baseplates_2744</t>
        </is>
      </c>
      <c r="G1429">
        <f>IF(E1429="Y",F1429,"")</f>
        <v/>
      </c>
      <c r="H1429" s="87" t="inlineStr">
        <is>
          <t>8012-5_6-KP</t>
        </is>
      </c>
      <c r="I1429" s="87" t="n"/>
      <c r="J1429" s="87" t="n"/>
      <c r="K1429" s="273" t="inlineStr">
        <is>
          <t>BaseplateSteel</t>
        </is>
      </c>
      <c r="L1429" s="273" t="inlineStr">
        <is>
          <t>Baseplate_Steel</t>
        </is>
      </c>
      <c r="M1429" s="273" t="inlineStr">
        <is>
          <t>Steel</t>
        </is>
      </c>
      <c r="N1429" t="inlineStr">
        <is>
          <t>324T</t>
        </is>
      </c>
      <c r="O1429" t="inlineStr">
        <is>
          <t>:Extended Drip Pan:</t>
        </is>
      </c>
      <c r="P1429" s="235" t="inlineStr">
        <is>
          <t>Falk_Spacer</t>
        </is>
      </c>
      <c r="Q1429" t="inlineStr">
        <is>
          <t>Falk 1060T31</t>
        </is>
      </c>
      <c r="R1429" t="inlineStr">
        <is>
          <t>RTF</t>
        </is>
      </c>
      <c r="S1429" s="233" t="inlineStr">
        <is>
          <t>B103059</t>
        </is>
      </c>
      <c r="T1429" s="233" t="n">
        <v>2970</v>
      </c>
      <c r="U1429" s="233" t="inlineStr">
        <is>
          <t>Priced</t>
        </is>
      </c>
      <c r="V1429" s="273" t="inlineStr">
        <is>
          <t>LT028</t>
        </is>
      </c>
      <c r="W1429" t="n">
        <v>240</v>
      </c>
    </row>
    <row r="1430">
      <c r="B1430" t="n">
        <v>2745</v>
      </c>
      <c r="C1430">
        <f>IF(K1430 = "BaseplateSteel","Y","N")</f>
        <v/>
      </c>
      <c r="D1430">
        <f>OR(P1430 = "Woods_Sureflex", P1430 = "Falk_T10_Grid")</f>
        <v/>
      </c>
      <c r="E1430">
        <f>IF(AND(C1430="Y", D1430=TRUE),"Y","N")</f>
        <v/>
      </c>
      <c r="F1430" t="inlineStr">
        <is>
          <t>ConTab_BOM_KP_Baseplates_2745</t>
        </is>
      </c>
      <c r="G1430">
        <f>IF(E1430="Y",F1430,"")</f>
        <v/>
      </c>
      <c r="H1430" s="87" t="inlineStr">
        <is>
          <t>8012-5_6-KP</t>
        </is>
      </c>
      <c r="I1430" s="87" t="n"/>
      <c r="J1430" s="87" t="n"/>
      <c r="K1430" s="273" t="inlineStr">
        <is>
          <t>BaseplateSteel</t>
        </is>
      </c>
      <c r="L1430" s="273" t="inlineStr">
        <is>
          <t>Baseplate_Steel</t>
        </is>
      </c>
      <c r="M1430" s="273" t="inlineStr">
        <is>
          <t>Steel</t>
        </is>
      </c>
      <c r="N1430" t="inlineStr">
        <is>
          <t>326T</t>
        </is>
      </c>
      <c r="O1430" t="inlineStr">
        <is>
          <t>:Extended Drip Pan:</t>
        </is>
      </c>
      <c r="P1430" s="235" t="inlineStr">
        <is>
          <t>Falk_Spacer</t>
        </is>
      </c>
      <c r="Q1430" t="inlineStr">
        <is>
          <t>Falk 1060T31</t>
        </is>
      </c>
      <c r="R1430" t="inlineStr">
        <is>
          <t>RTF</t>
        </is>
      </c>
      <c r="S1430" s="233" t="inlineStr">
        <is>
          <t>B103059</t>
        </is>
      </c>
      <c r="T1430" s="233" t="n">
        <v>2970</v>
      </c>
      <c r="U1430" s="233" t="inlineStr">
        <is>
          <t>Priced</t>
        </is>
      </c>
      <c r="V1430" s="273" t="inlineStr">
        <is>
          <t>LT028</t>
        </is>
      </c>
      <c r="W1430" t="n">
        <v>240</v>
      </c>
    </row>
    <row r="1431">
      <c r="B1431" t="n">
        <v>2746</v>
      </c>
      <c r="C1431">
        <f>IF(K1431 = "BaseplateSteel","Y","N")</f>
        <v/>
      </c>
      <c r="D1431">
        <f>OR(P1431 = "Woods_Sureflex", P1431 = "Falk_T10_Grid")</f>
        <v/>
      </c>
      <c r="E1431">
        <f>IF(AND(C1431="Y", D1431=TRUE),"Y","N")</f>
        <v/>
      </c>
      <c r="F1431" t="inlineStr">
        <is>
          <t>ConTab_BOM_KP_Baseplates_2746</t>
        </is>
      </c>
      <c r="G1431">
        <f>IF(E1431="Y",F1431,"")</f>
        <v/>
      </c>
      <c r="H1431" s="87" t="inlineStr">
        <is>
          <t>8012-5_6-KP</t>
        </is>
      </c>
      <c r="I1431" s="87" t="n"/>
      <c r="J1431" s="87" t="n"/>
      <c r="K1431" s="273" t="inlineStr">
        <is>
          <t>BaseplateSteel</t>
        </is>
      </c>
      <c r="L1431" s="273" t="inlineStr">
        <is>
          <t>Baseplate_Steel</t>
        </is>
      </c>
      <c r="M1431" s="273" t="inlineStr">
        <is>
          <t>Steel</t>
        </is>
      </c>
      <c r="N1431" t="inlineStr">
        <is>
          <t>364T</t>
        </is>
      </c>
      <c r="O1431" t="inlineStr">
        <is>
          <t>:Extended Drip Pan:</t>
        </is>
      </c>
      <c r="P1431" s="235" t="inlineStr">
        <is>
          <t>Falk_Spacer</t>
        </is>
      </c>
      <c r="Q1431" t="inlineStr">
        <is>
          <t>Falk 1070T31</t>
        </is>
      </c>
      <c r="R1431" t="inlineStr">
        <is>
          <t>RTF</t>
        </is>
      </c>
      <c r="S1431" s="233" t="inlineStr">
        <is>
          <t>B103060</t>
        </is>
      </c>
      <c r="T1431" s="233" t="n">
        <v>3106</v>
      </c>
      <c r="U1431" s="233" t="inlineStr">
        <is>
          <t>Priced</t>
        </is>
      </c>
      <c r="V1431" s="273" t="inlineStr">
        <is>
          <t>LT028</t>
        </is>
      </c>
      <c r="W1431" t="n">
        <v>270</v>
      </c>
    </row>
    <row r="1432">
      <c r="B1432" t="n">
        <v>2747</v>
      </c>
      <c r="C1432">
        <f>IF(K1432 = "BaseplateSteel","Y","N")</f>
        <v/>
      </c>
      <c r="D1432">
        <f>OR(P1432 = "Woods_Sureflex", P1432 = "Falk_T10_Grid")</f>
        <v/>
      </c>
      <c r="E1432">
        <f>IF(AND(C1432="Y", D1432=TRUE),"Y","N")</f>
        <v/>
      </c>
      <c r="F1432" t="inlineStr">
        <is>
          <t>ConTab_BOM_KP_Baseplates_2747</t>
        </is>
      </c>
      <c r="G1432">
        <f>IF(E1432="Y",F1432,"")</f>
        <v/>
      </c>
      <c r="H1432" s="87" t="inlineStr">
        <is>
          <t>8012-5_6-KP</t>
        </is>
      </c>
      <c r="I1432" s="87" t="n"/>
      <c r="J1432" s="87" t="n"/>
      <c r="K1432" s="273" t="inlineStr">
        <is>
          <t>BaseplateSteel</t>
        </is>
      </c>
      <c r="L1432" s="273" t="inlineStr">
        <is>
          <t>Baseplate_Steel</t>
        </is>
      </c>
      <c r="M1432" s="273" t="inlineStr">
        <is>
          <t>Steel</t>
        </is>
      </c>
      <c r="N1432" t="inlineStr">
        <is>
          <t>365T</t>
        </is>
      </c>
      <c r="O1432" t="inlineStr">
        <is>
          <t>:Extended Drip Pan:</t>
        </is>
      </c>
      <c r="P1432" s="235" t="inlineStr">
        <is>
          <t>Falk_Spacer</t>
        </is>
      </c>
      <c r="Q1432" t="inlineStr">
        <is>
          <t>Falk 1070T31</t>
        </is>
      </c>
      <c r="R1432" t="inlineStr">
        <is>
          <t>RTF</t>
        </is>
      </c>
      <c r="S1432" s="233" t="inlineStr">
        <is>
          <t>B103060</t>
        </is>
      </c>
      <c r="T1432" s="233" t="n">
        <v>3106</v>
      </c>
      <c r="U1432" s="233" t="inlineStr">
        <is>
          <t>Priced</t>
        </is>
      </c>
      <c r="V1432" s="273" t="inlineStr">
        <is>
          <t>LT028</t>
        </is>
      </c>
      <c r="W1432" t="n">
        <v>270</v>
      </c>
    </row>
    <row r="1433">
      <c r="B1433" t="n">
        <v>2748</v>
      </c>
      <c r="C1433">
        <f>IF(K1433 = "BaseplateSteel","Y","N")</f>
        <v/>
      </c>
      <c r="D1433">
        <f>OR(P1433 = "Woods_Sureflex", P1433 = "Falk_T10_Grid")</f>
        <v/>
      </c>
      <c r="E1433">
        <f>IF(AND(C1433="Y", D1433=TRUE),"Y","N")</f>
        <v/>
      </c>
      <c r="F1433" t="inlineStr">
        <is>
          <t>ConTab_BOM_KP_Baseplates_2748</t>
        </is>
      </c>
      <c r="G1433">
        <f>IF(E1433="Y",F1433,"")</f>
        <v/>
      </c>
      <c r="H1433" s="87" t="inlineStr">
        <is>
          <t>8012-5_6-KP</t>
        </is>
      </c>
      <c r="I1433" s="87" t="n"/>
      <c r="J1433" s="87" t="n"/>
      <c r="K1433" s="273" t="inlineStr">
        <is>
          <t>BaseplateSteel</t>
        </is>
      </c>
      <c r="L1433" s="273" t="inlineStr">
        <is>
          <t>Baseplate_Steel</t>
        </is>
      </c>
      <c r="M1433" s="273" t="inlineStr">
        <is>
          <t>Steel</t>
        </is>
      </c>
      <c r="N1433" t="inlineStr">
        <is>
          <t>364TS</t>
        </is>
      </c>
      <c r="O1433" t="inlineStr">
        <is>
          <t>:Extended Drip Pan:</t>
        </is>
      </c>
      <c r="P1433" s="235" t="inlineStr">
        <is>
          <t>Falk_Spacer</t>
        </is>
      </c>
      <c r="Q1433" t="inlineStr">
        <is>
          <t>Falk 1050T31</t>
        </is>
      </c>
      <c r="R1433" t="inlineStr">
        <is>
          <t>RTF</t>
        </is>
      </c>
      <c r="S1433" s="233" t="inlineStr">
        <is>
          <t>B103061</t>
        </is>
      </c>
      <c r="T1433" s="233" t="n">
        <v>3036</v>
      </c>
      <c r="U1433" s="233" t="inlineStr">
        <is>
          <t>Priced</t>
        </is>
      </c>
      <c r="V1433" s="273" t="inlineStr">
        <is>
          <t>LT028</t>
        </is>
      </c>
      <c r="W1433" t="n">
        <v>270</v>
      </c>
    </row>
    <row r="1434">
      <c r="B1434" t="n">
        <v>2749</v>
      </c>
      <c r="C1434">
        <f>IF(K1434 = "BaseplateSteel","Y","N")</f>
        <v/>
      </c>
      <c r="D1434">
        <f>OR(P1434 = "Woods_Sureflex", P1434 = "Falk_T10_Grid")</f>
        <v/>
      </c>
      <c r="E1434">
        <f>IF(AND(C1434="Y", D1434=TRUE),"Y","N")</f>
        <v/>
      </c>
      <c r="F1434" t="inlineStr">
        <is>
          <t>ConTab_BOM_KP_Baseplates_2749</t>
        </is>
      </c>
      <c r="G1434">
        <f>IF(E1434="Y",F1434,"")</f>
        <v/>
      </c>
      <c r="H1434" s="87" t="inlineStr">
        <is>
          <t>8012-5_6-KP</t>
        </is>
      </c>
      <c r="I1434" s="87" t="n"/>
      <c r="J1434" s="87" t="n"/>
      <c r="K1434" s="273" t="inlineStr">
        <is>
          <t>BaseplateSteel</t>
        </is>
      </c>
      <c r="L1434" s="273" t="inlineStr">
        <is>
          <t>Baseplate_Steel</t>
        </is>
      </c>
      <c r="M1434" s="273" t="inlineStr">
        <is>
          <t>Steel</t>
        </is>
      </c>
      <c r="N1434" t="inlineStr">
        <is>
          <t>365TS</t>
        </is>
      </c>
      <c r="O1434" t="inlineStr">
        <is>
          <t>:Extended Drip Pan:</t>
        </is>
      </c>
      <c r="P1434" s="235" t="inlineStr">
        <is>
          <t>Falk_Spacer</t>
        </is>
      </c>
      <c r="Q1434" t="inlineStr">
        <is>
          <t>Falk 1050T31</t>
        </is>
      </c>
      <c r="R1434" t="inlineStr">
        <is>
          <t>RTF</t>
        </is>
      </c>
      <c r="S1434" s="233" t="inlineStr">
        <is>
          <t>B103061</t>
        </is>
      </c>
      <c r="T1434" s="233" t="n">
        <v>3036</v>
      </c>
      <c r="U1434" s="233" t="inlineStr">
        <is>
          <t>Priced</t>
        </is>
      </c>
      <c r="V1434" s="273" t="inlineStr">
        <is>
          <t>LT028</t>
        </is>
      </c>
      <c r="W1434" t="n">
        <v>270</v>
      </c>
    </row>
    <row r="1435">
      <c r="B1435" t="n">
        <v>2750</v>
      </c>
      <c r="C1435">
        <f>IF(K1435 = "BaseplateSteel","Y","N")</f>
        <v/>
      </c>
      <c r="D1435">
        <f>OR(P1435 = "Woods_Sureflex", P1435 = "Falk_T10_Grid")</f>
        <v/>
      </c>
      <c r="E1435">
        <f>IF(AND(C1435="Y", D1435=TRUE),"Y","N")</f>
        <v/>
      </c>
      <c r="F1435" t="inlineStr">
        <is>
          <t>ConTab_BOM_KP_Baseplates_2750</t>
        </is>
      </c>
      <c r="G1435">
        <f>IF(E1435="Y",F1435,"")</f>
        <v/>
      </c>
      <c r="H1435" s="87" t="inlineStr">
        <is>
          <t>8012-5_6-KP</t>
        </is>
      </c>
      <c r="I1435" s="87" t="n"/>
      <c r="J1435" s="87" t="n"/>
      <c r="K1435" s="273" t="inlineStr">
        <is>
          <t>BaseplateSteel</t>
        </is>
      </c>
      <c r="L1435" s="273" t="inlineStr">
        <is>
          <t>Baseplate_Steel</t>
        </is>
      </c>
      <c r="M1435" s="273" t="inlineStr">
        <is>
          <t>Steel</t>
        </is>
      </c>
      <c r="N1435" t="inlineStr">
        <is>
          <t>404T</t>
        </is>
      </c>
      <c r="O1435" t="inlineStr">
        <is>
          <t>:Extended Drip Pan:</t>
        </is>
      </c>
      <c r="P1435" s="235" t="inlineStr">
        <is>
          <t>Falk_Spacer</t>
        </is>
      </c>
      <c r="Q1435" t="inlineStr">
        <is>
          <t>Falk 1080T31</t>
        </is>
      </c>
      <c r="R1435" t="n">
        <v>96699052</v>
      </c>
      <c r="S1435" s="233" t="inlineStr">
        <is>
          <t>B103062</t>
        </is>
      </c>
      <c r="T1435" s="233" t="n">
        <v>3580</v>
      </c>
      <c r="U1435" s="233" t="inlineStr">
        <is>
          <t>Priced</t>
        </is>
      </c>
      <c r="V1435" s="273" t="inlineStr">
        <is>
          <t>LT028</t>
        </is>
      </c>
      <c r="W1435" t="n">
        <v>350</v>
      </c>
    </row>
    <row r="1436">
      <c r="B1436" t="n">
        <v>2751</v>
      </c>
      <c r="C1436">
        <f>IF(K1436 = "BaseplateSteel","Y","N")</f>
        <v/>
      </c>
      <c r="D1436">
        <f>OR(P1436 = "Woods_Sureflex", P1436 = "Falk_T10_Grid")</f>
        <v/>
      </c>
      <c r="E1436">
        <f>IF(AND(C1436="Y", D1436=TRUE),"Y","N")</f>
        <v/>
      </c>
      <c r="F1436" t="inlineStr">
        <is>
          <t>ConTab_BOM_KP_Baseplates_2751</t>
        </is>
      </c>
      <c r="G1436">
        <f>IF(E1436="Y",F1436,"")</f>
        <v/>
      </c>
      <c r="H1436" s="87" t="inlineStr">
        <is>
          <t>8012-5_6-KP</t>
        </is>
      </c>
      <c r="I1436" s="87" t="n"/>
      <c r="J1436" s="87" t="n"/>
      <c r="K1436" s="273" t="inlineStr">
        <is>
          <t>BaseplateSteel</t>
        </is>
      </c>
      <c r="L1436" s="273" t="inlineStr">
        <is>
          <t>Baseplate_Steel</t>
        </is>
      </c>
      <c r="M1436" s="273" t="inlineStr">
        <is>
          <t>Steel</t>
        </is>
      </c>
      <c r="N1436" t="inlineStr">
        <is>
          <t>405T</t>
        </is>
      </c>
      <c r="O1436" t="inlineStr">
        <is>
          <t>:Extended Drip Pan:</t>
        </is>
      </c>
      <c r="P1436" s="235" t="inlineStr">
        <is>
          <t>Falk_Spacer</t>
        </is>
      </c>
      <c r="Q1436" t="inlineStr">
        <is>
          <t>Falk 1080T31</t>
        </is>
      </c>
      <c r="R1436" t="n">
        <v>96699052</v>
      </c>
      <c r="S1436" s="233" t="inlineStr">
        <is>
          <t>B103062</t>
        </is>
      </c>
      <c r="T1436" s="233" t="n">
        <v>3580</v>
      </c>
      <c r="U1436" s="233" t="inlineStr">
        <is>
          <t>Priced</t>
        </is>
      </c>
      <c r="V1436" s="273" t="inlineStr">
        <is>
          <t>LT028</t>
        </is>
      </c>
      <c r="W1436" t="n">
        <v>350</v>
      </c>
    </row>
    <row r="1437">
      <c r="B1437" t="n">
        <v>2752</v>
      </c>
      <c r="C1437">
        <f>IF(K1437 = "BaseplateSteel","Y","N")</f>
        <v/>
      </c>
      <c r="D1437">
        <f>OR(P1437 = "Woods_Sureflex", P1437 = "Falk_T10_Grid")</f>
        <v/>
      </c>
      <c r="E1437">
        <f>IF(AND(C1437="Y", D1437=TRUE),"Y","N")</f>
        <v/>
      </c>
      <c r="F1437" t="inlineStr">
        <is>
          <t>ConTab_BOM_KP_Baseplates_2752</t>
        </is>
      </c>
      <c r="G1437">
        <f>IF(E1437="Y",F1437,"")</f>
        <v/>
      </c>
      <c r="H1437" s="87" t="inlineStr">
        <is>
          <t>8012-5_6-KP</t>
        </is>
      </c>
      <c r="I1437" s="87" t="n"/>
      <c r="J1437" s="87" t="n"/>
      <c r="K1437" s="273" t="inlineStr">
        <is>
          <t>BaseplateSteel</t>
        </is>
      </c>
      <c r="L1437" s="273" t="inlineStr">
        <is>
          <t>Baseplate_Steel</t>
        </is>
      </c>
      <c r="M1437" s="273" t="inlineStr">
        <is>
          <t>Steel</t>
        </is>
      </c>
      <c r="N1437" t="inlineStr">
        <is>
          <t>404TS</t>
        </is>
      </c>
      <c r="O1437" t="inlineStr">
        <is>
          <t>:Extended Drip Pan:</t>
        </is>
      </c>
      <c r="P1437" s="235" t="inlineStr">
        <is>
          <t>Falk_Spacer</t>
        </is>
      </c>
      <c r="Q1437" t="inlineStr">
        <is>
          <t>Falk 1060T31</t>
        </is>
      </c>
      <c r="R1437" t="inlineStr">
        <is>
          <t>RTF</t>
        </is>
      </c>
      <c r="S1437" s="233" t="inlineStr">
        <is>
          <t>B103063</t>
        </is>
      </c>
      <c r="T1437" s="233" t="n">
        <v>3445</v>
      </c>
      <c r="U1437" s="233" t="inlineStr">
        <is>
          <t>Priced</t>
        </is>
      </c>
      <c r="V1437" s="273" t="inlineStr">
        <is>
          <t>LT028</t>
        </is>
      </c>
      <c r="W1437" t="n">
        <v>350</v>
      </c>
    </row>
    <row r="1438">
      <c r="B1438" t="n">
        <v>2753</v>
      </c>
      <c r="C1438">
        <f>IF(K1438 = "BaseplateSteel","Y","N")</f>
        <v/>
      </c>
      <c r="D1438">
        <f>OR(P1438 = "Woods_Sureflex", P1438 = "Falk_T10_Grid")</f>
        <v/>
      </c>
      <c r="E1438">
        <f>IF(AND(C1438="Y", D1438=TRUE),"Y","N")</f>
        <v/>
      </c>
      <c r="F1438" t="inlineStr">
        <is>
          <t>ConTab_BOM_KP_Baseplates_2753</t>
        </is>
      </c>
      <c r="G1438">
        <f>IF(E1438="Y",F1438,"")</f>
        <v/>
      </c>
      <c r="H1438" s="87" t="inlineStr">
        <is>
          <t>8012-5_6-KP</t>
        </is>
      </c>
      <c r="I1438" s="87" t="n"/>
      <c r="J1438" s="87" t="n"/>
      <c r="K1438" s="273" t="inlineStr">
        <is>
          <t>BaseplateSteel</t>
        </is>
      </c>
      <c r="L1438" s="273" t="inlineStr">
        <is>
          <t>Baseplate_Steel</t>
        </is>
      </c>
      <c r="M1438" s="273" t="inlineStr">
        <is>
          <t>Steel</t>
        </is>
      </c>
      <c r="N1438" t="inlineStr">
        <is>
          <t>405TS</t>
        </is>
      </c>
      <c r="O1438" t="inlineStr">
        <is>
          <t>:Extended Drip Pan:</t>
        </is>
      </c>
      <c r="P1438" s="235" t="inlineStr">
        <is>
          <t>Falk_Spacer</t>
        </is>
      </c>
      <c r="Q1438" t="inlineStr">
        <is>
          <t>Falk 1060T31</t>
        </is>
      </c>
      <c r="R1438" t="inlineStr">
        <is>
          <t>RTF</t>
        </is>
      </c>
      <c r="S1438" s="233" t="inlineStr">
        <is>
          <t>B103063</t>
        </is>
      </c>
      <c r="T1438" s="233" t="n">
        <v>3445</v>
      </c>
      <c r="U1438" s="233" t="inlineStr">
        <is>
          <t>Priced</t>
        </is>
      </c>
      <c r="V1438" s="273" t="inlineStr">
        <is>
          <t>LT028</t>
        </is>
      </c>
      <c r="W1438" t="n">
        <v>350</v>
      </c>
    </row>
    <row r="1439">
      <c r="B1439" t="n">
        <v>2754</v>
      </c>
      <c r="C1439">
        <f>IF(K1439 = "BaseplateSteel","Y","N")</f>
        <v/>
      </c>
      <c r="D1439">
        <f>OR(P1439 = "Woods_Sureflex", P1439 = "Falk_T10_Grid")</f>
        <v/>
      </c>
      <c r="E1439">
        <f>IF(AND(C1439="Y", D1439=TRUE),"Y","N")</f>
        <v/>
      </c>
      <c r="F1439" t="inlineStr">
        <is>
          <t>ConTab_BOM_KP_Baseplates_2754</t>
        </is>
      </c>
      <c r="G1439">
        <f>IF(E1439="Y",F1439,"")</f>
        <v/>
      </c>
      <c r="H1439" s="87" t="inlineStr">
        <is>
          <t>8012-5_6-KP</t>
        </is>
      </c>
      <c r="I1439" s="87" t="n"/>
      <c r="J1439" s="87" t="n"/>
      <c r="K1439" s="273" t="inlineStr">
        <is>
          <t>BaseplateSteel</t>
        </is>
      </c>
      <c r="L1439" s="273" t="inlineStr">
        <is>
          <t>Baseplate_Steel</t>
        </is>
      </c>
      <c r="M1439" s="273" t="inlineStr">
        <is>
          <t>Steel</t>
        </is>
      </c>
      <c r="N1439" t="inlineStr">
        <is>
          <t>444TS</t>
        </is>
      </c>
      <c r="O1439" t="inlineStr">
        <is>
          <t>:Extended Drip Pan:</t>
        </is>
      </c>
      <c r="P1439" s="235" t="inlineStr">
        <is>
          <t>Falk_Spacer</t>
        </is>
      </c>
      <c r="Q1439" t="inlineStr">
        <is>
          <t>Falk 1070T31</t>
        </is>
      </c>
      <c r="R1439" t="inlineStr">
        <is>
          <t>RTF</t>
        </is>
      </c>
      <c r="S1439" s="233" t="inlineStr">
        <is>
          <t>B103064</t>
        </is>
      </c>
      <c r="T1439" s="233" t="n">
        <v>4943</v>
      </c>
      <c r="U1439" s="233" t="inlineStr">
        <is>
          <t>Priced</t>
        </is>
      </c>
      <c r="V1439" s="273" t="inlineStr">
        <is>
          <t>LT028</t>
        </is>
      </c>
      <c r="W1439" t="n">
        <v>420</v>
      </c>
    </row>
    <row r="1440">
      <c r="B1440" t="n">
        <v>2755</v>
      </c>
      <c r="C1440">
        <f>IF(K1440 = "BaseplateSteel","Y","N")</f>
        <v/>
      </c>
      <c r="D1440">
        <f>OR(P1440 = "Woods_Sureflex", P1440 = "Falk_T10_Grid")</f>
        <v/>
      </c>
      <c r="E1440">
        <f>IF(AND(C1440="Y", D1440=TRUE),"Y","N")</f>
        <v/>
      </c>
      <c r="F1440" t="inlineStr">
        <is>
          <t>ConTab_BOM_KP_Baseplates_2755</t>
        </is>
      </c>
      <c r="G1440">
        <f>IF(E1440="Y",F1440,"")</f>
        <v/>
      </c>
      <c r="H1440" s="87" t="inlineStr">
        <is>
          <t>8012-5_6-KP</t>
        </is>
      </c>
      <c r="I1440" s="87" t="n"/>
      <c r="J1440" s="87" t="n"/>
      <c r="K1440" s="273" t="inlineStr">
        <is>
          <t>BaseplateSteel</t>
        </is>
      </c>
      <c r="L1440" s="273" t="inlineStr">
        <is>
          <t>Baseplate_Steel</t>
        </is>
      </c>
      <c r="M1440" s="273" t="inlineStr">
        <is>
          <t>Steel</t>
        </is>
      </c>
      <c r="N1440" t="inlineStr">
        <is>
          <t>445TS</t>
        </is>
      </c>
      <c r="O1440" t="inlineStr">
        <is>
          <t>:Extended Drip Pan:</t>
        </is>
      </c>
      <c r="P1440" s="235" t="inlineStr">
        <is>
          <t>Falk_Spacer</t>
        </is>
      </c>
      <c r="Q1440" t="inlineStr">
        <is>
          <t>Falk 1070T31</t>
        </is>
      </c>
      <c r="R1440" t="inlineStr">
        <is>
          <t>RTF</t>
        </is>
      </c>
      <c r="S1440" s="233" t="inlineStr">
        <is>
          <t>B103065</t>
        </is>
      </c>
      <c r="T1440" s="233" t="n">
        <v>4943</v>
      </c>
      <c r="U1440" s="233" t="inlineStr">
        <is>
          <t>Priced</t>
        </is>
      </c>
      <c r="V1440" s="273" t="inlineStr">
        <is>
          <t>LT028</t>
        </is>
      </c>
      <c r="W1440" t="n">
        <v>420</v>
      </c>
    </row>
    <row r="1441">
      <c r="B1441" t="n">
        <v>2814</v>
      </c>
      <c r="C1441">
        <f>IF(K1441 = "BaseplateSteel","Y","N")</f>
        <v/>
      </c>
      <c r="D1441">
        <f>OR(P1441 = "Woods_Sureflex", P1441 = "Falk_T10_Grid")</f>
        <v/>
      </c>
      <c r="E1441">
        <f>IF(AND(C1441="Y", D1441=TRUE),"Y","N")</f>
        <v/>
      </c>
      <c r="F1441" t="inlineStr">
        <is>
          <t>ConTab_BOM_KP_Baseplates_2814</t>
        </is>
      </c>
      <c r="G1441">
        <f>IF(E1441="Y",F1441,"")</f>
        <v/>
      </c>
      <c r="H1441" s="87" t="inlineStr">
        <is>
          <t>8012-5_6-KP</t>
        </is>
      </c>
      <c r="I1441" s="87" t="n"/>
      <c r="J1441" s="87" t="n"/>
      <c r="K1441" s="273" t="inlineStr">
        <is>
          <t>Baseplate_Special</t>
        </is>
      </c>
      <c r="L1441" s="273" t="inlineStr">
        <is>
          <t>Baseplate_Special</t>
        </is>
      </c>
      <c r="M1441" s="273" t="inlineStr">
        <is>
          <t>Special</t>
        </is>
      </c>
      <c r="P1441" s="235" t="n"/>
      <c r="R1441" t="inlineStr">
        <is>
          <t>RTF</t>
        </is>
      </c>
      <c r="S1441" s="235" t="inlineStr">
        <is>
          <t>B101518</t>
        </is>
      </c>
      <c r="T1441" s="233" t="n">
        <v>0</v>
      </c>
      <c r="U1441" s="233" t="inlineStr">
        <is>
          <t>RFQ</t>
        </is>
      </c>
      <c r="V1441" s="273" t="inlineStr">
        <is>
          <t>LT029</t>
        </is>
      </c>
    </row>
    <row r="1442">
      <c r="B1442" t="n">
        <v>2815</v>
      </c>
      <c r="C1442">
        <f>IF(K1442 = "BaseplateSteel","Y","N")</f>
        <v/>
      </c>
      <c r="D1442">
        <f>OR(P1442 = "Woods_Sureflex", P1442 = "Falk_T10_Grid")</f>
        <v/>
      </c>
      <c r="E1442">
        <f>IF(AND(C1442="Y", D1442=TRUE),"Y","N")</f>
        <v/>
      </c>
      <c r="F1442" t="inlineStr">
        <is>
          <t>ConTab_BOM_KP_Baseplates_2815</t>
        </is>
      </c>
      <c r="G1442">
        <f>IF(E1442="Y",F1442,"")</f>
        <v/>
      </c>
      <c r="H1442" s="87" t="inlineStr">
        <is>
          <t>8015-3_4-KP</t>
        </is>
      </c>
      <c r="I1442" s="87" t="n"/>
      <c r="J1442" s="87" t="n"/>
      <c r="K1442" s="273" t="inlineStr">
        <is>
          <t>BaseplateSteel</t>
        </is>
      </c>
      <c r="L1442" s="273" t="inlineStr">
        <is>
          <t>Baseplate_Steel</t>
        </is>
      </c>
      <c r="M1442" s="273" t="inlineStr">
        <is>
          <t>Steel</t>
        </is>
      </c>
      <c r="N1442" t="inlineStr">
        <is>
          <t>284T</t>
        </is>
      </c>
      <c r="O1442" t="inlineStr">
        <is>
          <t>:No Drip Pan:Standard Drip Pan:</t>
        </is>
      </c>
      <c r="P1442" s="235" t="inlineStr">
        <is>
          <t>Woods_Sureflex</t>
        </is>
      </c>
      <c r="Q1442" t="inlineStr">
        <is>
          <t>Woods 9S</t>
        </is>
      </c>
      <c r="R1442" t="n">
        <v>96700912</v>
      </c>
      <c r="S1442" s="233" t="inlineStr">
        <is>
          <t>B103098</t>
        </is>
      </c>
      <c r="T1442" s="233" t="n">
        <v>2050</v>
      </c>
      <c r="U1442" s="233" t="inlineStr">
        <is>
          <t>Priced</t>
        </is>
      </c>
      <c r="V1442" s="273" t="inlineStr">
        <is>
          <t>LT028</t>
        </is>
      </c>
      <c r="W1442" t="n">
        <v>205</v>
      </c>
    </row>
    <row r="1443">
      <c r="B1443" t="n">
        <v>2816</v>
      </c>
      <c r="C1443">
        <f>IF(K1443 = "BaseplateSteel","Y","N")</f>
        <v/>
      </c>
      <c r="D1443">
        <f>OR(P1443 = "Woods_Sureflex", P1443 = "Falk_T10_Grid")</f>
        <v/>
      </c>
      <c r="E1443">
        <f>IF(AND(C1443="Y", D1443=TRUE),"Y","N")</f>
        <v/>
      </c>
      <c r="F1443" t="inlineStr">
        <is>
          <t>ConTab_BOM_KP_Baseplates_2816</t>
        </is>
      </c>
      <c r="G1443">
        <f>IF(E1443="Y",F1443,"")</f>
        <v/>
      </c>
      <c r="H1443" s="87" t="inlineStr">
        <is>
          <t>8015-3_4-KP</t>
        </is>
      </c>
      <c r="I1443" s="87" t="n"/>
      <c r="J1443" s="87" t="n"/>
      <c r="K1443" s="273" t="inlineStr">
        <is>
          <t>BaseplateSteel</t>
        </is>
      </c>
      <c r="L1443" s="273" t="inlineStr">
        <is>
          <t>Baseplate_Steel</t>
        </is>
      </c>
      <c r="M1443" s="273" t="inlineStr">
        <is>
          <t>Steel</t>
        </is>
      </c>
      <c r="N1443" t="inlineStr">
        <is>
          <t>286T</t>
        </is>
      </c>
      <c r="O1443" t="inlineStr">
        <is>
          <t>:No Drip Pan:Standard Drip Pan:</t>
        </is>
      </c>
      <c r="P1443" s="235" t="inlineStr">
        <is>
          <t>Woods_Sureflex</t>
        </is>
      </c>
      <c r="Q1443" t="inlineStr">
        <is>
          <t>Woods 9S</t>
        </is>
      </c>
      <c r="R1443" t="n">
        <v>96700912</v>
      </c>
      <c r="S1443" s="233" t="inlineStr">
        <is>
          <t>B103098</t>
        </is>
      </c>
      <c r="T1443" s="233" t="n">
        <v>2050</v>
      </c>
      <c r="U1443" s="233" t="inlineStr">
        <is>
          <t>Priced</t>
        </is>
      </c>
      <c r="V1443" s="273" t="inlineStr">
        <is>
          <t>LT028</t>
        </is>
      </c>
      <c r="W1443" t="n">
        <v>205</v>
      </c>
    </row>
    <row r="1444">
      <c r="B1444" t="n">
        <v>2817</v>
      </c>
      <c r="C1444">
        <f>IF(K1444 = "BaseplateSteel","Y","N")</f>
        <v/>
      </c>
      <c r="D1444">
        <f>OR(P1444 = "Woods_Sureflex", P1444 = "Falk_T10_Grid")</f>
        <v/>
      </c>
      <c r="E1444">
        <f>IF(AND(C1444="Y", D1444=TRUE),"Y","N")</f>
        <v/>
      </c>
      <c r="F1444" t="inlineStr">
        <is>
          <t>ConTab_BOM_KP_Baseplates_2817</t>
        </is>
      </c>
      <c r="G1444">
        <f>IF(E1444="Y",F1444,"")</f>
        <v/>
      </c>
      <c r="H1444" s="87" t="inlineStr">
        <is>
          <t>8015-3_4-KP</t>
        </is>
      </c>
      <c r="I1444" s="87" t="n"/>
      <c r="J1444" s="87" t="n"/>
      <c r="K1444" s="273" t="inlineStr">
        <is>
          <t>BaseplateSteel</t>
        </is>
      </c>
      <c r="L1444" s="273" t="inlineStr">
        <is>
          <t>Baseplate_Steel</t>
        </is>
      </c>
      <c r="M1444" s="273" t="inlineStr">
        <is>
          <t>Steel</t>
        </is>
      </c>
      <c r="N1444" t="inlineStr">
        <is>
          <t>324T</t>
        </is>
      </c>
      <c r="O1444" t="inlineStr">
        <is>
          <t>:No Drip Pan:Standard Drip Pan:</t>
        </is>
      </c>
      <c r="P1444" s="235" t="inlineStr">
        <is>
          <t>Woods_Sureflex</t>
        </is>
      </c>
      <c r="Q1444" t="inlineStr">
        <is>
          <t>Woods 10S</t>
        </is>
      </c>
      <c r="R1444" t="n">
        <v>96700913</v>
      </c>
      <c r="S1444" s="233" t="inlineStr">
        <is>
          <t>B103099</t>
        </is>
      </c>
      <c r="T1444" s="233" t="n">
        <v>2186</v>
      </c>
      <c r="U1444" s="233" t="inlineStr">
        <is>
          <t>Priced</t>
        </is>
      </c>
      <c r="V1444" s="273" t="inlineStr">
        <is>
          <t>LT028</t>
        </is>
      </c>
      <c r="W1444" t="n">
        <v>240</v>
      </c>
    </row>
    <row r="1445">
      <c r="B1445" t="n">
        <v>2818</v>
      </c>
      <c r="C1445">
        <f>IF(K1445 = "BaseplateSteel","Y","N")</f>
        <v/>
      </c>
      <c r="D1445">
        <f>OR(P1445 = "Woods_Sureflex", P1445 = "Falk_T10_Grid")</f>
        <v/>
      </c>
      <c r="E1445">
        <f>IF(AND(C1445="Y", D1445=TRUE),"Y","N")</f>
        <v/>
      </c>
      <c r="F1445" t="inlineStr">
        <is>
          <t>ConTab_BOM_KP_Baseplates_2818</t>
        </is>
      </c>
      <c r="G1445">
        <f>IF(E1445="Y",F1445,"")</f>
        <v/>
      </c>
      <c r="H1445" s="87" t="inlineStr">
        <is>
          <t>8015-3_4-KP</t>
        </is>
      </c>
      <c r="I1445" s="87" t="n"/>
      <c r="J1445" s="87" t="n"/>
      <c r="K1445" s="273" t="inlineStr">
        <is>
          <t>BaseplateSteel</t>
        </is>
      </c>
      <c r="L1445" s="273" t="inlineStr">
        <is>
          <t>Baseplate_Steel</t>
        </is>
      </c>
      <c r="M1445" s="273" t="inlineStr">
        <is>
          <t>Steel</t>
        </is>
      </c>
      <c r="N1445" t="inlineStr">
        <is>
          <t>326T</t>
        </is>
      </c>
      <c r="O1445" t="inlineStr">
        <is>
          <t>:No Drip Pan:Standard Drip Pan:</t>
        </is>
      </c>
      <c r="P1445" s="235" t="inlineStr">
        <is>
          <t>Woods_Sureflex</t>
        </is>
      </c>
      <c r="Q1445" t="inlineStr">
        <is>
          <t>Woods 10S</t>
        </is>
      </c>
      <c r="R1445" t="n">
        <v>96700913</v>
      </c>
      <c r="S1445" s="233" t="inlineStr">
        <is>
          <t>B103099</t>
        </is>
      </c>
      <c r="T1445" s="233" t="n">
        <v>2186</v>
      </c>
      <c r="U1445" s="233" t="inlineStr">
        <is>
          <t>Priced</t>
        </is>
      </c>
      <c r="V1445" s="273" t="inlineStr">
        <is>
          <t>LT028</t>
        </is>
      </c>
      <c r="W1445" t="n">
        <v>240</v>
      </c>
    </row>
    <row r="1446">
      <c r="B1446" t="n">
        <v>2819</v>
      </c>
      <c r="C1446">
        <f>IF(K1446 = "BaseplateSteel","Y","N")</f>
        <v/>
      </c>
      <c r="D1446">
        <f>OR(P1446 = "Woods_Sureflex", P1446 = "Falk_T10_Grid")</f>
        <v/>
      </c>
      <c r="E1446">
        <f>IF(AND(C1446="Y", D1446=TRUE),"Y","N")</f>
        <v/>
      </c>
      <c r="F1446" t="inlineStr">
        <is>
          <t>ConTab_BOM_KP_Baseplates_2819</t>
        </is>
      </c>
      <c r="G1446">
        <f>IF(E1446="Y",F1446,"")</f>
        <v/>
      </c>
      <c r="H1446" s="87" t="inlineStr">
        <is>
          <t>8015-3_4-KP</t>
        </is>
      </c>
      <c r="I1446" s="87" t="n"/>
      <c r="J1446" s="87" t="n"/>
      <c r="K1446" s="273" t="inlineStr">
        <is>
          <t>BaseplateSteel</t>
        </is>
      </c>
      <c r="L1446" s="273" t="inlineStr">
        <is>
          <t>Baseplate_Steel</t>
        </is>
      </c>
      <c r="M1446" s="273" t="inlineStr">
        <is>
          <t>Steel</t>
        </is>
      </c>
      <c r="N1446" t="inlineStr">
        <is>
          <t>364T</t>
        </is>
      </c>
      <c r="O1446" t="inlineStr">
        <is>
          <t>:No Drip Pan:Standard Drip Pan:</t>
        </is>
      </c>
      <c r="P1446" s="235" t="inlineStr">
        <is>
          <t>Woods_Sureflex</t>
        </is>
      </c>
      <c r="Q1446" t="inlineStr">
        <is>
          <t>Woods 11S</t>
        </is>
      </c>
      <c r="R1446" t="n">
        <v>96700914</v>
      </c>
      <c r="S1446" s="233" t="inlineStr">
        <is>
          <t>B103100</t>
        </is>
      </c>
      <c r="T1446" s="233" t="n">
        <v>2322</v>
      </c>
      <c r="U1446" s="233" t="inlineStr">
        <is>
          <t>Priced</t>
        </is>
      </c>
      <c r="V1446" s="273" t="inlineStr">
        <is>
          <t>LT028</t>
        </is>
      </c>
      <c r="W1446" t="n">
        <v>270</v>
      </c>
    </row>
    <row r="1447">
      <c r="B1447" t="n">
        <v>2820</v>
      </c>
      <c r="C1447">
        <f>IF(K1447 = "BaseplateSteel","Y","N")</f>
        <v/>
      </c>
      <c r="D1447">
        <f>OR(P1447 = "Woods_Sureflex", P1447 = "Falk_T10_Grid")</f>
        <v/>
      </c>
      <c r="E1447">
        <f>IF(AND(C1447="Y", D1447=TRUE),"Y","N")</f>
        <v/>
      </c>
      <c r="F1447" t="inlineStr">
        <is>
          <t>ConTab_BOM_KP_Baseplates_2820</t>
        </is>
      </c>
      <c r="G1447">
        <f>IF(E1447="Y",F1447,"")</f>
        <v/>
      </c>
      <c r="H1447" s="87" t="inlineStr">
        <is>
          <t>8015-3_4-KP</t>
        </is>
      </c>
      <c r="I1447" s="87" t="n"/>
      <c r="J1447" s="87" t="n"/>
      <c r="K1447" s="273" t="inlineStr">
        <is>
          <t>BaseplateSteel</t>
        </is>
      </c>
      <c r="L1447" s="273" t="inlineStr">
        <is>
          <t>Baseplate_Steel</t>
        </is>
      </c>
      <c r="M1447" s="273" t="inlineStr">
        <is>
          <t>Steel</t>
        </is>
      </c>
      <c r="N1447" t="inlineStr">
        <is>
          <t>365T</t>
        </is>
      </c>
      <c r="O1447" t="inlineStr">
        <is>
          <t>:No Drip Pan:Standard Drip Pan:</t>
        </is>
      </c>
      <c r="P1447" s="235" t="inlineStr">
        <is>
          <t>Woods_Sureflex</t>
        </is>
      </c>
      <c r="Q1447" t="inlineStr">
        <is>
          <t>Woods 11S</t>
        </is>
      </c>
      <c r="R1447" t="n">
        <v>96700914</v>
      </c>
      <c r="S1447" s="233" t="inlineStr">
        <is>
          <t>B103100</t>
        </is>
      </c>
      <c r="T1447" s="233" t="n">
        <v>2322</v>
      </c>
      <c r="U1447" s="233" t="inlineStr">
        <is>
          <t>Priced</t>
        </is>
      </c>
      <c r="V1447" s="273" t="inlineStr">
        <is>
          <t>LT028</t>
        </is>
      </c>
      <c r="W1447" t="n">
        <v>270</v>
      </c>
    </row>
    <row r="1448">
      <c r="B1448" t="n">
        <v>2821</v>
      </c>
      <c r="C1448">
        <f>IF(K1448 = "BaseplateSteel","Y","N")</f>
        <v/>
      </c>
      <c r="D1448">
        <f>OR(P1448 = "Woods_Sureflex", P1448 = "Falk_T10_Grid")</f>
        <v/>
      </c>
      <c r="E1448">
        <f>IF(AND(C1448="Y", D1448=TRUE),"Y","N")</f>
        <v/>
      </c>
      <c r="F1448" t="inlineStr">
        <is>
          <t>ConTab_BOM_KP_Baseplates_2821</t>
        </is>
      </c>
      <c r="G1448">
        <f>IF(E1448="Y",F1448,"")</f>
        <v/>
      </c>
      <c r="H1448" s="87" t="inlineStr">
        <is>
          <t>8015-3_4-KP</t>
        </is>
      </c>
      <c r="I1448" s="87" t="n"/>
      <c r="J1448" s="87" t="n"/>
      <c r="K1448" s="273" t="inlineStr">
        <is>
          <t>BaseplateSteel</t>
        </is>
      </c>
      <c r="L1448" s="273" t="inlineStr">
        <is>
          <t>Baseplate_Steel</t>
        </is>
      </c>
      <c r="M1448" s="273" t="inlineStr">
        <is>
          <t>Steel</t>
        </is>
      </c>
      <c r="N1448" t="inlineStr">
        <is>
          <t>404T</t>
        </is>
      </c>
      <c r="O1448" t="inlineStr">
        <is>
          <t>:No Drip Pan:Standard Drip Pan:</t>
        </is>
      </c>
      <c r="P1448" s="235" t="inlineStr">
        <is>
          <t>Woods_Sureflex</t>
        </is>
      </c>
      <c r="Q1448" t="inlineStr">
        <is>
          <t>Woods 12S</t>
        </is>
      </c>
      <c r="R1448" t="n">
        <v>96700915</v>
      </c>
      <c r="S1448" s="233" t="inlineStr">
        <is>
          <t>B103101</t>
        </is>
      </c>
      <c r="T1448" s="233" t="n">
        <v>2800</v>
      </c>
      <c r="U1448" s="233" t="inlineStr">
        <is>
          <t>Priced</t>
        </is>
      </c>
      <c r="V1448" s="273" t="inlineStr">
        <is>
          <t>LT028</t>
        </is>
      </c>
      <c r="W1448" t="n">
        <v>350</v>
      </c>
    </row>
    <row r="1449">
      <c r="B1449" t="n">
        <v>2822</v>
      </c>
      <c r="C1449">
        <f>IF(K1449 = "BaseplateSteel","Y","N")</f>
        <v/>
      </c>
      <c r="D1449">
        <f>OR(P1449 = "Woods_Sureflex", P1449 = "Falk_T10_Grid")</f>
        <v/>
      </c>
      <c r="E1449">
        <f>IF(AND(C1449="Y", D1449=TRUE),"Y","N")</f>
        <v/>
      </c>
      <c r="F1449" t="inlineStr">
        <is>
          <t>ConTab_BOM_KP_Baseplates_2822</t>
        </is>
      </c>
      <c r="G1449">
        <f>IF(E1449="Y",F1449,"")</f>
        <v/>
      </c>
      <c r="H1449" s="87" t="inlineStr">
        <is>
          <t>8015-3_4-KP</t>
        </is>
      </c>
      <c r="I1449" s="87" t="n"/>
      <c r="J1449" s="87" t="n"/>
      <c r="K1449" s="273" t="inlineStr">
        <is>
          <t>BaseplateSteel</t>
        </is>
      </c>
      <c r="L1449" s="273" t="inlineStr">
        <is>
          <t>Baseplate_Steel</t>
        </is>
      </c>
      <c r="M1449" s="273" t="inlineStr">
        <is>
          <t>Steel</t>
        </is>
      </c>
      <c r="N1449" t="inlineStr">
        <is>
          <t>405T</t>
        </is>
      </c>
      <c r="O1449" t="inlineStr">
        <is>
          <t>:No Drip Pan:Standard Drip Pan:</t>
        </is>
      </c>
      <c r="P1449" s="235" t="inlineStr">
        <is>
          <t>Woods_Sureflex</t>
        </is>
      </c>
      <c r="Q1449" t="inlineStr">
        <is>
          <t>Woods 12S</t>
        </is>
      </c>
      <c r="R1449" t="n">
        <v>96700915</v>
      </c>
      <c r="S1449" s="233" t="inlineStr">
        <is>
          <t>B103101</t>
        </is>
      </c>
      <c r="T1449" s="233" t="n">
        <v>2800</v>
      </c>
      <c r="U1449" s="233" t="inlineStr">
        <is>
          <t>Priced</t>
        </is>
      </c>
      <c r="V1449" s="273" t="inlineStr">
        <is>
          <t>LT028</t>
        </is>
      </c>
      <c r="W1449" t="n">
        <v>350</v>
      </c>
    </row>
    <row r="1450">
      <c r="B1450" t="n">
        <v>2823</v>
      </c>
      <c r="C1450">
        <f>IF(K1450 = "BaseplateSteel","Y","N")</f>
        <v/>
      </c>
      <c r="D1450">
        <f>OR(P1450 = "Woods_Sureflex", P1450 = "Falk_T10_Grid")</f>
        <v/>
      </c>
      <c r="E1450">
        <f>IF(AND(C1450="Y", D1450=TRUE),"Y","N")</f>
        <v/>
      </c>
      <c r="F1450" t="inlineStr">
        <is>
          <t>ConTab_BOM_KP_Baseplates_2823</t>
        </is>
      </c>
      <c r="G1450">
        <f>IF(E1450="Y",F1450,"")</f>
        <v/>
      </c>
      <c r="H1450" s="87" t="inlineStr">
        <is>
          <t>8015-3_4-KP</t>
        </is>
      </c>
      <c r="I1450" s="87" t="n"/>
      <c r="J1450" s="87" t="n"/>
      <c r="K1450" s="273" t="inlineStr">
        <is>
          <t>BaseplateSteel</t>
        </is>
      </c>
      <c r="L1450" s="273" t="inlineStr">
        <is>
          <t>Baseplate_Steel</t>
        </is>
      </c>
      <c r="M1450" s="273" t="inlineStr">
        <is>
          <t>Steel</t>
        </is>
      </c>
      <c r="N1450" t="inlineStr">
        <is>
          <t>444T</t>
        </is>
      </c>
      <c r="O1450" t="inlineStr">
        <is>
          <t>:No Drip Pan:Standard Drip Pan:</t>
        </is>
      </c>
      <c r="P1450" s="235" t="inlineStr">
        <is>
          <t>Woods_Sureflex</t>
        </is>
      </c>
      <c r="Q1450" t="inlineStr">
        <is>
          <t>Woods 12S</t>
        </is>
      </c>
      <c r="R1450" t="n">
        <v>96700916</v>
      </c>
      <c r="S1450" s="233" t="inlineStr">
        <is>
          <t>B103102</t>
        </is>
      </c>
      <c r="T1450" s="233" t="n">
        <v>4163</v>
      </c>
      <c r="U1450" s="233" t="inlineStr">
        <is>
          <t>Priced</t>
        </is>
      </c>
      <c r="V1450" s="273" t="inlineStr">
        <is>
          <t>LT028</t>
        </is>
      </c>
      <c r="W1450" t="n">
        <v>420</v>
      </c>
    </row>
    <row r="1451">
      <c r="B1451" t="n">
        <v>2824</v>
      </c>
      <c r="C1451">
        <f>IF(K1451 = "BaseplateSteel","Y","N")</f>
        <v/>
      </c>
      <c r="D1451">
        <f>OR(P1451 = "Woods_Sureflex", P1451 = "Falk_T10_Grid")</f>
        <v/>
      </c>
      <c r="E1451">
        <f>IF(AND(C1451="Y", D1451=TRUE),"Y","N")</f>
        <v/>
      </c>
      <c r="F1451" t="inlineStr">
        <is>
          <t>ConTab_BOM_KP_Baseplates_2824</t>
        </is>
      </c>
      <c r="G1451">
        <f>IF(E1451="Y",F1451,"")</f>
        <v/>
      </c>
      <c r="H1451" s="87" t="inlineStr">
        <is>
          <t>8015-3_4-KP</t>
        </is>
      </c>
      <c r="I1451" s="87" t="n"/>
      <c r="J1451" s="87" t="n"/>
      <c r="K1451" s="273" t="inlineStr">
        <is>
          <t>BaseplateSteel</t>
        </is>
      </c>
      <c r="L1451" s="273" t="inlineStr">
        <is>
          <t>Baseplate_Steel</t>
        </is>
      </c>
      <c r="M1451" s="273" t="inlineStr">
        <is>
          <t>Steel</t>
        </is>
      </c>
      <c r="N1451" t="inlineStr">
        <is>
          <t>445T</t>
        </is>
      </c>
      <c r="O1451" t="inlineStr">
        <is>
          <t>:No Drip Pan:Standard Drip Pan:</t>
        </is>
      </c>
      <c r="P1451" s="235" t="inlineStr">
        <is>
          <t>Woods_Sureflex</t>
        </is>
      </c>
      <c r="Q1451" t="inlineStr">
        <is>
          <t>Woods 12S</t>
        </is>
      </c>
      <c r="R1451" t="n">
        <v>96700916</v>
      </c>
      <c r="S1451" s="233" t="inlineStr">
        <is>
          <t>B103103</t>
        </is>
      </c>
      <c r="T1451" s="233" t="n">
        <v>4163</v>
      </c>
      <c r="U1451" s="233" t="inlineStr">
        <is>
          <t>Priced</t>
        </is>
      </c>
      <c r="V1451" s="273" t="inlineStr">
        <is>
          <t>LT028</t>
        </is>
      </c>
      <c r="W1451" t="n">
        <v>420</v>
      </c>
    </row>
    <row r="1452">
      <c r="B1452" t="n">
        <v>2825</v>
      </c>
      <c r="C1452">
        <f>IF(K1452 = "BaseplateSteel","Y","N")</f>
        <v/>
      </c>
      <c r="D1452">
        <f>OR(P1452 = "Woods_Sureflex", P1452 = "Falk_T10_Grid")</f>
        <v/>
      </c>
      <c r="E1452">
        <f>IF(AND(C1452="Y", D1452=TRUE),"Y","N")</f>
        <v/>
      </c>
      <c r="F1452" t="inlineStr">
        <is>
          <t>ConTab_BOM_KP_Baseplates_2825</t>
        </is>
      </c>
      <c r="G1452">
        <f>IF(E1452="Y",F1452,"")</f>
        <v/>
      </c>
      <c r="H1452" s="87" t="inlineStr">
        <is>
          <t>8015-3_4-KP</t>
        </is>
      </c>
      <c r="I1452" s="87" t="n"/>
      <c r="J1452" s="87" t="n"/>
      <c r="K1452" s="273" t="inlineStr">
        <is>
          <t>BaseplateSteel</t>
        </is>
      </c>
      <c r="L1452" s="273" t="inlineStr">
        <is>
          <t>Baseplate_Steel</t>
        </is>
      </c>
      <c r="M1452" s="273" t="inlineStr">
        <is>
          <t>Steel</t>
        </is>
      </c>
      <c r="N1452" t="inlineStr">
        <is>
          <t>284T</t>
        </is>
      </c>
      <c r="O1452" t="inlineStr">
        <is>
          <t>:No Drip Pan:Standard Drip Pan:</t>
        </is>
      </c>
      <c r="P1452" s="235" t="inlineStr">
        <is>
          <t>Falk_T10_Grid</t>
        </is>
      </c>
      <c r="Q1452" t="inlineStr">
        <is>
          <t>Falk 1050T10</t>
        </is>
      </c>
      <c r="R1452" t="inlineStr">
        <is>
          <t>RTF</t>
        </is>
      </c>
      <c r="S1452" s="233" t="inlineStr">
        <is>
          <t>B103105</t>
        </is>
      </c>
      <c r="T1452" s="233" t="n">
        <v>2050</v>
      </c>
      <c r="U1452" s="233" t="inlineStr">
        <is>
          <t>Priced</t>
        </is>
      </c>
      <c r="V1452" s="273" t="inlineStr">
        <is>
          <t>LT028</t>
        </is>
      </c>
      <c r="W1452" t="n">
        <v>205</v>
      </c>
    </row>
    <row r="1453">
      <c r="B1453" t="n">
        <v>2826</v>
      </c>
      <c r="C1453">
        <f>IF(K1453 = "BaseplateSteel","Y","N")</f>
        <v/>
      </c>
      <c r="D1453">
        <f>OR(P1453 = "Woods_Sureflex", P1453 = "Falk_T10_Grid")</f>
        <v/>
      </c>
      <c r="E1453">
        <f>IF(AND(C1453="Y", D1453=TRUE),"Y","N")</f>
        <v/>
      </c>
      <c r="F1453" t="inlineStr">
        <is>
          <t>ConTab_BOM_KP_Baseplates_2826</t>
        </is>
      </c>
      <c r="G1453">
        <f>IF(E1453="Y",F1453,"")</f>
        <v/>
      </c>
      <c r="H1453" s="87" t="inlineStr">
        <is>
          <t>8015-3_4-KP</t>
        </is>
      </c>
      <c r="I1453" s="87" t="n"/>
      <c r="J1453" s="87" t="n"/>
      <c r="K1453" s="273" t="inlineStr">
        <is>
          <t>BaseplateSteel</t>
        </is>
      </c>
      <c r="L1453" s="273" t="inlineStr">
        <is>
          <t>Baseplate_Steel</t>
        </is>
      </c>
      <c r="M1453" s="273" t="inlineStr">
        <is>
          <t>Steel</t>
        </is>
      </c>
      <c r="N1453" t="inlineStr">
        <is>
          <t>286T</t>
        </is>
      </c>
      <c r="O1453" t="inlineStr">
        <is>
          <t>:No Drip Pan:Standard Drip Pan:</t>
        </is>
      </c>
      <c r="P1453" s="235" t="inlineStr">
        <is>
          <t>Falk_T10_Grid</t>
        </is>
      </c>
      <c r="Q1453" t="inlineStr">
        <is>
          <t>Falk 1050T10</t>
        </is>
      </c>
      <c r="R1453" t="inlineStr">
        <is>
          <t>RTF</t>
        </is>
      </c>
      <c r="S1453" s="233" t="inlineStr">
        <is>
          <t>B103105</t>
        </is>
      </c>
      <c r="T1453" s="233" t="n">
        <v>2050</v>
      </c>
      <c r="U1453" s="233" t="inlineStr">
        <is>
          <t>Priced</t>
        </is>
      </c>
      <c r="V1453" s="273" t="inlineStr">
        <is>
          <t>LT028</t>
        </is>
      </c>
      <c r="W1453" t="n">
        <v>205</v>
      </c>
    </row>
    <row r="1454">
      <c r="B1454" t="n">
        <v>2827</v>
      </c>
      <c r="C1454">
        <f>IF(K1454 = "BaseplateSteel","Y","N")</f>
        <v/>
      </c>
      <c r="D1454">
        <f>OR(P1454 = "Woods_Sureflex", P1454 = "Falk_T10_Grid")</f>
        <v/>
      </c>
      <c r="E1454">
        <f>IF(AND(C1454="Y", D1454=TRUE),"Y","N")</f>
        <v/>
      </c>
      <c r="F1454" t="inlineStr">
        <is>
          <t>ConTab_BOM_KP_Baseplates_2827</t>
        </is>
      </c>
      <c r="G1454">
        <f>IF(E1454="Y",F1454,"")</f>
        <v/>
      </c>
      <c r="H1454" s="87" t="inlineStr">
        <is>
          <t>8015-3_4-KP</t>
        </is>
      </c>
      <c r="I1454" s="87" t="n"/>
      <c r="J1454" s="87" t="n"/>
      <c r="K1454" s="273" t="inlineStr">
        <is>
          <t>BaseplateSteel</t>
        </is>
      </c>
      <c r="L1454" s="273" t="inlineStr">
        <is>
          <t>Baseplate_Steel</t>
        </is>
      </c>
      <c r="M1454" s="273" t="inlineStr">
        <is>
          <t>Steel</t>
        </is>
      </c>
      <c r="N1454" t="inlineStr">
        <is>
          <t>324T</t>
        </is>
      </c>
      <c r="O1454" t="inlineStr">
        <is>
          <t>:No Drip Pan:Standard Drip Pan:</t>
        </is>
      </c>
      <c r="P1454" s="235" t="inlineStr">
        <is>
          <t>Falk_T10_Grid</t>
        </is>
      </c>
      <c r="Q1454" t="inlineStr">
        <is>
          <t>Falk 1060T10</t>
        </is>
      </c>
      <c r="R1454" t="inlineStr">
        <is>
          <t>RTF</t>
        </is>
      </c>
      <c r="S1454" s="233" t="inlineStr">
        <is>
          <t>B103106</t>
        </is>
      </c>
      <c r="T1454" s="233" t="n">
        <v>2186</v>
      </c>
      <c r="U1454" s="233" t="inlineStr">
        <is>
          <t>Priced</t>
        </is>
      </c>
      <c r="V1454" s="273" t="inlineStr">
        <is>
          <t>LT028</t>
        </is>
      </c>
      <c r="W1454" t="n">
        <v>240</v>
      </c>
    </row>
    <row r="1455">
      <c r="B1455" t="n">
        <v>2828</v>
      </c>
      <c r="C1455">
        <f>IF(K1455 = "BaseplateSteel","Y","N")</f>
        <v/>
      </c>
      <c r="D1455">
        <f>OR(P1455 = "Woods_Sureflex", P1455 = "Falk_T10_Grid")</f>
        <v/>
      </c>
      <c r="E1455">
        <f>IF(AND(C1455="Y", D1455=TRUE),"Y","N")</f>
        <v/>
      </c>
      <c r="F1455" t="inlineStr">
        <is>
          <t>ConTab_BOM_KP_Baseplates_2828</t>
        </is>
      </c>
      <c r="G1455">
        <f>IF(E1455="Y",F1455,"")</f>
        <v/>
      </c>
      <c r="H1455" s="87" t="inlineStr">
        <is>
          <t>8015-3_4-KP</t>
        </is>
      </c>
      <c r="I1455" s="87" t="n"/>
      <c r="J1455" s="87" t="n"/>
      <c r="K1455" s="273" t="inlineStr">
        <is>
          <t>BaseplateSteel</t>
        </is>
      </c>
      <c r="L1455" s="273" t="inlineStr">
        <is>
          <t>Baseplate_Steel</t>
        </is>
      </c>
      <c r="M1455" s="273" t="inlineStr">
        <is>
          <t>Steel</t>
        </is>
      </c>
      <c r="N1455" t="inlineStr">
        <is>
          <t>326T</t>
        </is>
      </c>
      <c r="O1455" t="inlineStr">
        <is>
          <t>:No Drip Pan:Standard Drip Pan:</t>
        </is>
      </c>
      <c r="P1455" s="235" t="inlineStr">
        <is>
          <t>Falk_T10_Grid</t>
        </is>
      </c>
      <c r="Q1455" t="inlineStr">
        <is>
          <t>Falk 1060T10</t>
        </is>
      </c>
      <c r="R1455" t="inlineStr">
        <is>
          <t>RTF</t>
        </is>
      </c>
      <c r="S1455" s="233" t="inlineStr">
        <is>
          <t>B103106</t>
        </is>
      </c>
      <c r="T1455" s="233" t="n">
        <v>2186</v>
      </c>
      <c r="U1455" s="233" t="inlineStr">
        <is>
          <t>Priced</t>
        </is>
      </c>
      <c r="V1455" s="273" t="inlineStr">
        <is>
          <t>LT028</t>
        </is>
      </c>
      <c r="W1455" t="n">
        <v>240</v>
      </c>
    </row>
    <row r="1456">
      <c r="B1456" t="n">
        <v>2829</v>
      </c>
      <c r="C1456">
        <f>IF(K1456 = "BaseplateSteel","Y","N")</f>
        <v/>
      </c>
      <c r="D1456">
        <f>OR(P1456 = "Woods_Sureflex", P1456 = "Falk_T10_Grid")</f>
        <v/>
      </c>
      <c r="E1456">
        <f>IF(AND(C1456="Y", D1456=TRUE),"Y","N")</f>
        <v/>
      </c>
      <c r="F1456" t="inlineStr">
        <is>
          <t>ConTab_BOM_KP_Baseplates_2829</t>
        </is>
      </c>
      <c r="G1456">
        <f>IF(E1456="Y",F1456,"")</f>
        <v/>
      </c>
      <c r="H1456" s="87" t="inlineStr">
        <is>
          <t>8015-3_4-KP</t>
        </is>
      </c>
      <c r="I1456" s="87" t="n"/>
      <c r="J1456" s="87" t="n"/>
      <c r="K1456" s="273" t="inlineStr">
        <is>
          <t>BaseplateSteel</t>
        </is>
      </c>
      <c r="L1456" s="273" t="inlineStr">
        <is>
          <t>Baseplate_Steel</t>
        </is>
      </c>
      <c r="M1456" s="273" t="inlineStr">
        <is>
          <t>Steel</t>
        </is>
      </c>
      <c r="N1456" t="inlineStr">
        <is>
          <t>364T</t>
        </is>
      </c>
      <c r="O1456" t="inlineStr">
        <is>
          <t>:No Drip Pan:Standard Drip Pan:</t>
        </is>
      </c>
      <c r="P1456" s="235" t="inlineStr">
        <is>
          <t>Falk_T10_Grid</t>
        </is>
      </c>
      <c r="Q1456" t="inlineStr">
        <is>
          <t>Falk 1070T10</t>
        </is>
      </c>
      <c r="R1456" t="n">
        <v>96700919</v>
      </c>
      <c r="S1456" s="233" t="inlineStr">
        <is>
          <t>B103107</t>
        </is>
      </c>
      <c r="T1456" s="233" t="n">
        <v>2322</v>
      </c>
      <c r="U1456" s="233" t="inlineStr">
        <is>
          <t>Priced</t>
        </is>
      </c>
      <c r="V1456" s="273" t="inlineStr">
        <is>
          <t>LT028</t>
        </is>
      </c>
      <c r="W1456" t="n">
        <v>270</v>
      </c>
    </row>
    <row r="1457">
      <c r="B1457" t="n">
        <v>2830</v>
      </c>
      <c r="C1457">
        <f>IF(K1457 = "BaseplateSteel","Y","N")</f>
        <v/>
      </c>
      <c r="D1457">
        <f>OR(P1457 = "Woods_Sureflex", P1457 = "Falk_T10_Grid")</f>
        <v/>
      </c>
      <c r="E1457">
        <f>IF(AND(C1457="Y", D1457=TRUE),"Y","N")</f>
        <v/>
      </c>
      <c r="F1457" t="inlineStr">
        <is>
          <t>ConTab_BOM_KP_Baseplates_2830</t>
        </is>
      </c>
      <c r="G1457">
        <f>IF(E1457="Y",F1457,"")</f>
        <v/>
      </c>
      <c r="H1457" s="87" t="inlineStr">
        <is>
          <t>8015-3_4-KP</t>
        </is>
      </c>
      <c r="I1457" s="87" t="n"/>
      <c r="J1457" s="87" t="n"/>
      <c r="K1457" s="273" t="inlineStr">
        <is>
          <t>BaseplateSteel</t>
        </is>
      </c>
      <c r="L1457" s="273" t="inlineStr">
        <is>
          <t>Baseplate_Steel</t>
        </is>
      </c>
      <c r="M1457" s="273" t="inlineStr">
        <is>
          <t>Steel</t>
        </is>
      </c>
      <c r="N1457" t="inlineStr">
        <is>
          <t>365T</t>
        </is>
      </c>
      <c r="O1457" t="inlineStr">
        <is>
          <t>:No Drip Pan:Standard Drip Pan:</t>
        </is>
      </c>
      <c r="P1457" s="235" t="inlineStr">
        <is>
          <t>Falk_T10_Grid</t>
        </is>
      </c>
      <c r="Q1457" t="inlineStr">
        <is>
          <t>Falk 1070T10</t>
        </is>
      </c>
      <c r="R1457" t="n">
        <v>96700919</v>
      </c>
      <c r="S1457" s="233" t="inlineStr">
        <is>
          <t>B103107</t>
        </is>
      </c>
      <c r="T1457" s="233" t="n">
        <v>2322</v>
      </c>
      <c r="U1457" s="233" t="inlineStr">
        <is>
          <t>Priced</t>
        </is>
      </c>
      <c r="V1457" s="273" t="inlineStr">
        <is>
          <t>LT028</t>
        </is>
      </c>
      <c r="W1457" t="n">
        <v>270</v>
      </c>
    </row>
    <row r="1458">
      <c r="B1458" t="n">
        <v>2831</v>
      </c>
      <c r="C1458">
        <f>IF(K1458 = "BaseplateSteel","Y","N")</f>
        <v/>
      </c>
      <c r="D1458">
        <f>OR(P1458 = "Woods_Sureflex", P1458 = "Falk_T10_Grid")</f>
        <v/>
      </c>
      <c r="E1458">
        <f>IF(AND(C1458="Y", D1458=TRUE),"Y","N")</f>
        <v/>
      </c>
      <c r="F1458" t="inlineStr">
        <is>
          <t>ConTab_BOM_KP_Baseplates_2831</t>
        </is>
      </c>
      <c r="G1458">
        <f>IF(E1458="Y",F1458,"")</f>
        <v/>
      </c>
      <c r="H1458" s="87" t="inlineStr">
        <is>
          <t>8015-3_4-KP</t>
        </is>
      </c>
      <c r="I1458" s="87" t="n"/>
      <c r="J1458" s="87" t="n"/>
      <c r="K1458" s="273" t="inlineStr">
        <is>
          <t>BaseplateSteel</t>
        </is>
      </c>
      <c r="L1458" s="273" t="inlineStr">
        <is>
          <t>Baseplate_Steel</t>
        </is>
      </c>
      <c r="M1458" s="273" t="inlineStr">
        <is>
          <t>Steel</t>
        </is>
      </c>
      <c r="N1458" t="inlineStr">
        <is>
          <t>364TS</t>
        </is>
      </c>
      <c r="O1458" t="inlineStr">
        <is>
          <t>:No Drip Pan:Standard Drip Pan:</t>
        </is>
      </c>
      <c r="P1458" s="235" t="inlineStr">
        <is>
          <t>Falk_T10_Grid</t>
        </is>
      </c>
      <c r="Q1458" t="inlineStr">
        <is>
          <t>Falk 1050T10</t>
        </is>
      </c>
      <c r="R1458" t="n">
        <v>96700920</v>
      </c>
      <c r="S1458" s="233" t="inlineStr">
        <is>
          <t>B103108</t>
        </is>
      </c>
      <c r="T1458" s="233" t="n">
        <v>2255</v>
      </c>
      <c r="U1458" s="233" t="inlineStr">
        <is>
          <t>Priced</t>
        </is>
      </c>
      <c r="V1458" s="273" t="inlineStr">
        <is>
          <t>LT028</t>
        </is>
      </c>
      <c r="W1458" t="n">
        <v>270</v>
      </c>
    </row>
    <row r="1459">
      <c r="B1459" t="n">
        <v>2832</v>
      </c>
      <c r="C1459">
        <f>IF(K1459 = "BaseplateSteel","Y","N")</f>
        <v/>
      </c>
      <c r="D1459">
        <f>OR(P1459 = "Woods_Sureflex", P1459 = "Falk_T10_Grid")</f>
        <v/>
      </c>
      <c r="E1459">
        <f>IF(AND(C1459="Y", D1459=TRUE),"Y","N")</f>
        <v/>
      </c>
      <c r="F1459" t="inlineStr">
        <is>
          <t>ConTab_BOM_KP_Baseplates_2832</t>
        </is>
      </c>
      <c r="G1459">
        <f>IF(E1459="Y",F1459,"")</f>
        <v/>
      </c>
      <c r="H1459" s="87" t="inlineStr">
        <is>
          <t>8015-3_4-KP</t>
        </is>
      </c>
      <c r="I1459" s="87" t="n"/>
      <c r="J1459" s="87" t="n"/>
      <c r="K1459" s="273" t="inlineStr">
        <is>
          <t>BaseplateSteel</t>
        </is>
      </c>
      <c r="L1459" s="273" t="inlineStr">
        <is>
          <t>Baseplate_Steel</t>
        </is>
      </c>
      <c r="M1459" s="273" t="inlineStr">
        <is>
          <t>Steel</t>
        </is>
      </c>
      <c r="N1459" t="inlineStr">
        <is>
          <t>365TS</t>
        </is>
      </c>
      <c r="O1459" t="inlineStr">
        <is>
          <t>:No Drip Pan:Standard Drip Pan:</t>
        </is>
      </c>
      <c r="P1459" s="235" t="inlineStr">
        <is>
          <t>Falk_T10_Grid</t>
        </is>
      </c>
      <c r="Q1459" t="inlineStr">
        <is>
          <t>Falk 1050T10</t>
        </is>
      </c>
      <c r="R1459" t="n">
        <v>96700920</v>
      </c>
      <c r="S1459" s="233" t="inlineStr">
        <is>
          <t>B103108</t>
        </is>
      </c>
      <c r="T1459" s="233" t="n">
        <v>2255</v>
      </c>
      <c r="U1459" s="233" t="inlineStr">
        <is>
          <t>Priced</t>
        </is>
      </c>
      <c r="V1459" s="273" t="inlineStr">
        <is>
          <t>LT028</t>
        </is>
      </c>
      <c r="W1459" t="n">
        <v>270</v>
      </c>
    </row>
    <row r="1460">
      <c r="B1460" t="n">
        <v>2833</v>
      </c>
      <c r="C1460">
        <f>IF(K1460 = "BaseplateSteel","Y","N")</f>
        <v/>
      </c>
      <c r="D1460">
        <f>OR(P1460 = "Woods_Sureflex", P1460 = "Falk_T10_Grid")</f>
        <v/>
      </c>
      <c r="E1460">
        <f>IF(AND(C1460="Y", D1460=TRUE),"Y","N")</f>
        <v/>
      </c>
      <c r="F1460" t="inlineStr">
        <is>
          <t>ConTab_BOM_KP_Baseplates_2833</t>
        </is>
      </c>
      <c r="G1460">
        <f>IF(E1460="Y",F1460,"")</f>
        <v/>
      </c>
      <c r="H1460" s="87" t="inlineStr">
        <is>
          <t>8015-3_4-KP</t>
        </is>
      </c>
      <c r="I1460" s="87" t="n"/>
      <c r="J1460" s="87" t="n"/>
      <c r="K1460" s="273" t="inlineStr">
        <is>
          <t>BaseplateSteel</t>
        </is>
      </c>
      <c r="L1460" s="273" t="inlineStr">
        <is>
          <t>Baseplate_Steel</t>
        </is>
      </c>
      <c r="M1460" s="273" t="inlineStr">
        <is>
          <t>Steel</t>
        </is>
      </c>
      <c r="N1460" t="inlineStr">
        <is>
          <t>404T</t>
        </is>
      </c>
      <c r="O1460" t="inlineStr">
        <is>
          <t>:No Drip Pan:Standard Drip Pan:</t>
        </is>
      </c>
      <c r="P1460" s="235" t="inlineStr">
        <is>
          <t>Falk_T10_Grid</t>
        </is>
      </c>
      <c r="Q1460" t="inlineStr">
        <is>
          <t>Falk 1080T10</t>
        </is>
      </c>
      <c r="R1460" t="n">
        <v>96700921</v>
      </c>
      <c r="S1460" s="233" t="inlineStr">
        <is>
          <t>B103109</t>
        </is>
      </c>
      <c r="T1460" s="233" t="n">
        <v>2800</v>
      </c>
      <c r="U1460" s="233" t="inlineStr">
        <is>
          <t>Priced</t>
        </is>
      </c>
      <c r="V1460" s="273" t="inlineStr">
        <is>
          <t>LT028</t>
        </is>
      </c>
      <c r="W1460" t="n">
        <v>350</v>
      </c>
    </row>
    <row r="1461">
      <c r="B1461" t="n">
        <v>2834</v>
      </c>
      <c r="C1461">
        <f>IF(K1461 = "BaseplateSteel","Y","N")</f>
        <v/>
      </c>
      <c r="D1461">
        <f>OR(P1461 = "Woods_Sureflex", P1461 = "Falk_T10_Grid")</f>
        <v/>
      </c>
      <c r="E1461">
        <f>IF(AND(C1461="Y", D1461=TRUE),"Y","N")</f>
        <v/>
      </c>
      <c r="F1461" t="inlineStr">
        <is>
          <t>ConTab_BOM_KP_Baseplates_2834</t>
        </is>
      </c>
      <c r="G1461">
        <f>IF(E1461="Y",F1461,"")</f>
        <v/>
      </c>
      <c r="H1461" s="87" t="inlineStr">
        <is>
          <t>8015-3_4-KP</t>
        </is>
      </c>
      <c r="I1461" s="87" t="n"/>
      <c r="J1461" s="87" t="n"/>
      <c r="K1461" s="273" t="inlineStr">
        <is>
          <t>BaseplateSteel</t>
        </is>
      </c>
      <c r="L1461" s="273" t="inlineStr">
        <is>
          <t>Baseplate_Steel</t>
        </is>
      </c>
      <c r="M1461" s="273" t="inlineStr">
        <is>
          <t>Steel</t>
        </is>
      </c>
      <c r="N1461" t="inlineStr">
        <is>
          <t>405T</t>
        </is>
      </c>
      <c r="O1461" t="inlineStr">
        <is>
          <t>:No Drip Pan:Standard Drip Pan:</t>
        </is>
      </c>
      <c r="P1461" s="235" t="inlineStr">
        <is>
          <t>Falk_T10_Grid</t>
        </is>
      </c>
      <c r="Q1461" t="inlineStr">
        <is>
          <t>Falk 1080T10</t>
        </is>
      </c>
      <c r="R1461" t="n">
        <v>96700921</v>
      </c>
      <c r="S1461" s="233" t="inlineStr">
        <is>
          <t>B103109</t>
        </is>
      </c>
      <c r="T1461" s="233" t="n">
        <v>2800</v>
      </c>
      <c r="U1461" s="233" t="inlineStr">
        <is>
          <t>Priced</t>
        </is>
      </c>
      <c r="V1461" s="273" t="inlineStr">
        <is>
          <t>LT028</t>
        </is>
      </c>
      <c r="W1461" t="n">
        <v>350</v>
      </c>
    </row>
    <row r="1462">
      <c r="B1462" t="n">
        <v>2835</v>
      </c>
      <c r="C1462">
        <f>IF(K1462 = "BaseplateSteel","Y","N")</f>
        <v/>
      </c>
      <c r="D1462">
        <f>OR(P1462 = "Woods_Sureflex", P1462 = "Falk_T10_Grid")</f>
        <v/>
      </c>
      <c r="E1462">
        <f>IF(AND(C1462="Y", D1462=TRUE),"Y","N")</f>
        <v/>
      </c>
      <c r="F1462" t="inlineStr">
        <is>
          <t>ConTab_BOM_KP_Baseplates_2835</t>
        </is>
      </c>
      <c r="G1462">
        <f>IF(E1462="Y",F1462,"")</f>
        <v/>
      </c>
      <c r="H1462" s="87" t="inlineStr">
        <is>
          <t>8015-3_4-KP</t>
        </is>
      </c>
      <c r="I1462" s="87" t="n"/>
      <c r="J1462" s="87" t="n"/>
      <c r="K1462" s="273" t="inlineStr">
        <is>
          <t>BaseplateSteel</t>
        </is>
      </c>
      <c r="L1462" s="273" t="inlineStr">
        <is>
          <t>Baseplate_Steel</t>
        </is>
      </c>
      <c r="M1462" s="273" t="inlineStr">
        <is>
          <t>Steel</t>
        </is>
      </c>
      <c r="N1462" t="inlineStr">
        <is>
          <t>404TS</t>
        </is>
      </c>
      <c r="O1462" t="inlineStr">
        <is>
          <t>:No Drip Pan:Standard Drip Pan:</t>
        </is>
      </c>
      <c r="P1462" s="235" t="inlineStr">
        <is>
          <t>Falk_T10_Grid</t>
        </is>
      </c>
      <c r="Q1462" t="inlineStr">
        <is>
          <t>Falk 1060T10</t>
        </is>
      </c>
      <c r="R1462" t="n">
        <v>96700922</v>
      </c>
      <c r="S1462" s="233" t="inlineStr">
        <is>
          <t>B103110</t>
        </is>
      </c>
      <c r="T1462" s="233" t="n">
        <v>2663</v>
      </c>
      <c r="U1462" s="233" t="inlineStr">
        <is>
          <t>Priced</t>
        </is>
      </c>
      <c r="V1462" s="273" t="inlineStr">
        <is>
          <t>LT028</t>
        </is>
      </c>
      <c r="W1462" t="n">
        <v>350</v>
      </c>
    </row>
    <row r="1463">
      <c r="B1463" t="n">
        <v>2836</v>
      </c>
      <c r="C1463">
        <f>IF(K1463 = "BaseplateSteel","Y","N")</f>
        <v/>
      </c>
      <c r="D1463">
        <f>OR(P1463 = "Woods_Sureflex", P1463 = "Falk_T10_Grid")</f>
        <v/>
      </c>
      <c r="E1463">
        <f>IF(AND(C1463="Y", D1463=TRUE),"Y","N")</f>
        <v/>
      </c>
      <c r="F1463" t="inlineStr">
        <is>
          <t>ConTab_BOM_KP_Baseplates_2836</t>
        </is>
      </c>
      <c r="G1463">
        <f>IF(E1463="Y",F1463,"")</f>
        <v/>
      </c>
      <c r="H1463" s="87" t="inlineStr">
        <is>
          <t>8015-3_4-KP</t>
        </is>
      </c>
      <c r="I1463" s="87" t="n"/>
      <c r="J1463" s="87" t="n"/>
      <c r="K1463" s="273" t="inlineStr">
        <is>
          <t>BaseplateSteel</t>
        </is>
      </c>
      <c r="L1463" s="273" t="inlineStr">
        <is>
          <t>Baseplate_Steel</t>
        </is>
      </c>
      <c r="M1463" s="273" t="inlineStr">
        <is>
          <t>Steel</t>
        </is>
      </c>
      <c r="N1463" t="inlineStr">
        <is>
          <t>405TS</t>
        </is>
      </c>
      <c r="O1463" t="inlineStr">
        <is>
          <t>:No Drip Pan:Standard Drip Pan:</t>
        </is>
      </c>
      <c r="P1463" s="235" t="inlineStr">
        <is>
          <t>Falk_T10_Grid</t>
        </is>
      </c>
      <c r="Q1463" t="inlineStr">
        <is>
          <t>Falk 1060T10</t>
        </is>
      </c>
      <c r="R1463" t="n">
        <v>96700922</v>
      </c>
      <c r="S1463" s="233" t="inlineStr">
        <is>
          <t>B103110</t>
        </is>
      </c>
      <c r="T1463" s="233" t="n">
        <v>2663</v>
      </c>
      <c r="U1463" s="233" t="inlineStr">
        <is>
          <t>Priced</t>
        </is>
      </c>
      <c r="V1463" s="273" t="inlineStr">
        <is>
          <t>LT028</t>
        </is>
      </c>
      <c r="W1463" t="n">
        <v>350</v>
      </c>
    </row>
    <row r="1464">
      <c r="B1464" t="n">
        <v>2837</v>
      </c>
      <c r="C1464">
        <f>IF(K1464 = "BaseplateSteel","Y","N")</f>
        <v/>
      </c>
      <c r="D1464">
        <f>OR(P1464 = "Woods_Sureflex", P1464 = "Falk_T10_Grid")</f>
        <v/>
      </c>
      <c r="E1464">
        <f>IF(AND(C1464="Y", D1464=TRUE),"Y","N")</f>
        <v/>
      </c>
      <c r="F1464" t="inlineStr">
        <is>
          <t>ConTab_BOM_KP_Baseplates_2837</t>
        </is>
      </c>
      <c r="G1464">
        <f>IF(E1464="Y",F1464,"")</f>
        <v/>
      </c>
      <c r="H1464" s="87" t="inlineStr">
        <is>
          <t>8015-3_4-KP</t>
        </is>
      </c>
      <c r="I1464" s="87" t="n"/>
      <c r="J1464" s="87" t="n"/>
      <c r="K1464" s="273" t="inlineStr">
        <is>
          <t>BaseplateSteel</t>
        </is>
      </c>
      <c r="L1464" s="273" t="inlineStr">
        <is>
          <t>Baseplate_Steel</t>
        </is>
      </c>
      <c r="M1464" s="273" t="inlineStr">
        <is>
          <t>Steel</t>
        </is>
      </c>
      <c r="N1464" t="inlineStr">
        <is>
          <t>444T</t>
        </is>
      </c>
      <c r="O1464" t="inlineStr">
        <is>
          <t>:No Drip Pan:Standard Drip Pan:</t>
        </is>
      </c>
      <c r="P1464" s="235" t="inlineStr">
        <is>
          <t>Falk_T10_Grid</t>
        </is>
      </c>
      <c r="Q1464" t="inlineStr">
        <is>
          <t>Falk 1090T10</t>
        </is>
      </c>
      <c r="R1464" t="n">
        <v>96700923</v>
      </c>
      <c r="S1464" s="233" t="inlineStr">
        <is>
          <t>B103111</t>
        </is>
      </c>
      <c r="T1464" s="233" t="n">
        <v>4163</v>
      </c>
      <c r="U1464" s="233" t="inlineStr">
        <is>
          <t>Priced</t>
        </is>
      </c>
      <c r="V1464" s="273" t="inlineStr">
        <is>
          <t>LT028</t>
        </is>
      </c>
      <c r="W1464" t="n">
        <v>420</v>
      </c>
    </row>
    <row r="1465">
      <c r="B1465" t="n">
        <v>2838</v>
      </c>
      <c r="C1465">
        <f>IF(K1465 = "BaseplateSteel","Y","N")</f>
        <v/>
      </c>
      <c r="D1465">
        <f>OR(P1465 = "Woods_Sureflex", P1465 = "Falk_T10_Grid")</f>
        <v/>
      </c>
      <c r="E1465">
        <f>IF(AND(C1465="Y", D1465=TRUE),"Y","N")</f>
        <v/>
      </c>
      <c r="F1465" t="inlineStr">
        <is>
          <t>ConTab_BOM_KP_Baseplates_2838</t>
        </is>
      </c>
      <c r="G1465">
        <f>IF(E1465="Y",F1465,"")</f>
        <v/>
      </c>
      <c r="H1465" s="87" t="inlineStr">
        <is>
          <t>8015-3_4-KP</t>
        </is>
      </c>
      <c r="I1465" s="87" t="n"/>
      <c r="J1465" s="87" t="n"/>
      <c r="K1465" s="273" t="inlineStr">
        <is>
          <t>BaseplateSteel</t>
        </is>
      </c>
      <c r="L1465" s="273" t="inlineStr">
        <is>
          <t>Baseplate_Steel</t>
        </is>
      </c>
      <c r="M1465" s="273" t="inlineStr">
        <is>
          <t>Steel</t>
        </is>
      </c>
      <c r="N1465" t="inlineStr">
        <is>
          <t>445T</t>
        </is>
      </c>
      <c r="O1465" t="inlineStr">
        <is>
          <t>:No Drip Pan:Standard Drip Pan:</t>
        </is>
      </c>
      <c r="P1465" s="235" t="inlineStr">
        <is>
          <t>Falk_T10_Grid</t>
        </is>
      </c>
      <c r="Q1465" t="inlineStr">
        <is>
          <t>Falk 1090T10</t>
        </is>
      </c>
      <c r="R1465" t="n">
        <v>96700923</v>
      </c>
      <c r="S1465" s="233" t="inlineStr">
        <is>
          <t>B103112</t>
        </is>
      </c>
      <c r="T1465" s="233" t="n">
        <v>4163</v>
      </c>
      <c r="U1465" s="233" t="inlineStr">
        <is>
          <t>Priced</t>
        </is>
      </c>
      <c r="V1465" s="273" t="inlineStr">
        <is>
          <t>LT028</t>
        </is>
      </c>
      <c r="W1465" t="n">
        <v>420</v>
      </c>
    </row>
    <row r="1466">
      <c r="B1466" t="n">
        <v>2839</v>
      </c>
      <c r="C1466">
        <f>IF(K1466 = "BaseplateSteel","Y","N")</f>
        <v/>
      </c>
      <c r="D1466">
        <f>OR(P1466 = "Woods_Sureflex", P1466 = "Falk_T10_Grid")</f>
        <v/>
      </c>
      <c r="E1466">
        <f>IF(AND(C1466="Y", D1466=TRUE),"Y","N")</f>
        <v/>
      </c>
      <c r="F1466" t="inlineStr">
        <is>
          <t>ConTab_BOM_KP_Baseplates_2839</t>
        </is>
      </c>
      <c r="G1466">
        <f>IF(E1466="Y",F1466,"")</f>
        <v/>
      </c>
      <c r="H1466" s="87" t="inlineStr">
        <is>
          <t>8015-3_4-KP</t>
        </is>
      </c>
      <c r="I1466" s="87" t="n"/>
      <c r="J1466" s="87" t="n"/>
      <c r="K1466" s="273" t="inlineStr">
        <is>
          <t>BaseplateSteel</t>
        </is>
      </c>
      <c r="L1466" s="273" t="inlineStr">
        <is>
          <t>Baseplate_Steel</t>
        </is>
      </c>
      <c r="M1466" s="273" t="inlineStr">
        <is>
          <t>Steel</t>
        </is>
      </c>
      <c r="N1466" t="inlineStr">
        <is>
          <t>444TS</t>
        </is>
      </c>
      <c r="O1466" t="inlineStr">
        <is>
          <t>:No Drip Pan:Standard Drip Pan:</t>
        </is>
      </c>
      <c r="P1466" s="235" t="inlineStr">
        <is>
          <t>Falk_T10_Grid</t>
        </is>
      </c>
      <c r="Q1466" t="inlineStr">
        <is>
          <t>Falk 1080T10</t>
        </is>
      </c>
      <c r="R1466" t="n">
        <v>96700924</v>
      </c>
      <c r="S1466" s="233" t="inlineStr">
        <is>
          <t>B103113</t>
        </is>
      </c>
      <c r="T1466" s="233" t="n">
        <v>4163</v>
      </c>
      <c r="U1466" s="233" t="inlineStr">
        <is>
          <t>Priced</t>
        </is>
      </c>
      <c r="V1466" s="273" t="inlineStr">
        <is>
          <t>LT028</t>
        </is>
      </c>
      <c r="W1466" t="n">
        <v>420</v>
      </c>
    </row>
    <row r="1467">
      <c r="B1467" t="n">
        <v>2840</v>
      </c>
      <c r="C1467">
        <f>IF(K1467 = "BaseplateSteel","Y","N")</f>
        <v/>
      </c>
      <c r="D1467">
        <f>OR(P1467 = "Woods_Sureflex", P1467 = "Falk_T10_Grid")</f>
        <v/>
      </c>
      <c r="E1467">
        <f>IF(AND(C1467="Y", D1467=TRUE),"Y","N")</f>
        <v/>
      </c>
      <c r="F1467" t="inlineStr">
        <is>
          <t>ConTab_BOM_KP_Baseplates_2840</t>
        </is>
      </c>
      <c r="G1467">
        <f>IF(E1467="Y",F1467,"")</f>
        <v/>
      </c>
      <c r="H1467" s="87" t="inlineStr">
        <is>
          <t>8015-3_4-KP</t>
        </is>
      </c>
      <c r="I1467" s="87" t="n"/>
      <c r="J1467" s="87" t="n"/>
      <c r="K1467" s="273" t="inlineStr">
        <is>
          <t>BaseplateSteel</t>
        </is>
      </c>
      <c r="L1467" s="273" t="inlineStr">
        <is>
          <t>Baseplate_Steel</t>
        </is>
      </c>
      <c r="M1467" s="273" t="inlineStr">
        <is>
          <t>Steel</t>
        </is>
      </c>
      <c r="N1467" t="inlineStr">
        <is>
          <t>445TS</t>
        </is>
      </c>
      <c r="O1467" t="inlineStr">
        <is>
          <t>:No Drip Pan:Standard Drip Pan:</t>
        </is>
      </c>
      <c r="P1467" s="235" t="inlineStr">
        <is>
          <t>Falk_T10_Grid</t>
        </is>
      </c>
      <c r="Q1467" t="inlineStr">
        <is>
          <t>Falk 1080T10</t>
        </is>
      </c>
      <c r="R1467" t="n">
        <v>96700924</v>
      </c>
      <c r="S1467" s="233" t="inlineStr">
        <is>
          <t>B103114</t>
        </is>
      </c>
      <c r="T1467" s="233" t="n">
        <v>4163</v>
      </c>
      <c r="U1467" s="233" t="inlineStr">
        <is>
          <t>Priced</t>
        </is>
      </c>
      <c r="V1467" s="273" t="inlineStr">
        <is>
          <t>LT028</t>
        </is>
      </c>
      <c r="W1467" t="n">
        <v>420</v>
      </c>
    </row>
    <row r="1468">
      <c r="B1468" t="n">
        <v>2841</v>
      </c>
      <c r="C1468">
        <f>IF(K1468 = "BaseplateSteel","Y","N")</f>
        <v/>
      </c>
      <c r="D1468">
        <f>OR(P1468 = "Woods_Sureflex", P1468 = "Falk_T10_Grid")</f>
        <v/>
      </c>
      <c r="E1468">
        <f>IF(AND(C1468="Y", D1468=TRUE),"Y","N")</f>
        <v/>
      </c>
      <c r="F1468" t="inlineStr">
        <is>
          <t>ConTab_BOM_KP_Baseplates_2841</t>
        </is>
      </c>
      <c r="G1468">
        <f>IF(E1468="Y",F1468,"")</f>
        <v/>
      </c>
      <c r="H1468" s="87" t="inlineStr">
        <is>
          <t>8015-3_4-KP</t>
        </is>
      </c>
      <c r="I1468" s="87" t="n"/>
      <c r="J1468" s="87" t="n"/>
      <c r="K1468" s="273" t="inlineStr">
        <is>
          <t>BaseplateSteel</t>
        </is>
      </c>
      <c r="L1468" s="273" t="inlineStr">
        <is>
          <t>Baseplate_Steel</t>
        </is>
      </c>
      <c r="M1468" s="273" t="inlineStr">
        <is>
          <t>Steel</t>
        </is>
      </c>
      <c r="N1468" s="273" t="inlineStr">
        <is>
          <t>447T</t>
        </is>
      </c>
      <c r="O1468" t="inlineStr">
        <is>
          <t>:No Drip Pan:Standard Drip Pan:</t>
        </is>
      </c>
      <c r="P1468" s="235" t="inlineStr">
        <is>
          <t>Falk_T10_Grid</t>
        </is>
      </c>
      <c r="Q1468" t="inlineStr">
        <is>
          <t>Falk 1090T10</t>
        </is>
      </c>
      <c r="R1468" t="n">
        <v>96700925</v>
      </c>
      <c r="S1468" s="233" t="inlineStr">
        <is>
          <t>B103115</t>
        </is>
      </c>
      <c r="T1468" s="233" t="n">
        <v>4707</v>
      </c>
      <c r="U1468" s="233" t="inlineStr">
        <is>
          <t>Priced</t>
        </is>
      </c>
      <c r="V1468" s="273" t="inlineStr">
        <is>
          <t>LT028</t>
        </is>
      </c>
      <c r="W1468" t="n">
        <v>600</v>
      </c>
    </row>
    <row r="1469">
      <c r="B1469" t="n">
        <v>2842</v>
      </c>
      <c r="C1469">
        <f>IF(K1469 = "BaseplateSteel","Y","N")</f>
        <v/>
      </c>
      <c r="D1469">
        <f>OR(P1469 = "Woods_Sureflex", P1469 = "Falk_T10_Grid")</f>
        <v/>
      </c>
      <c r="E1469">
        <f>IF(AND(C1469="Y", D1469=TRUE),"Y","N")</f>
        <v/>
      </c>
      <c r="F1469" t="inlineStr">
        <is>
          <t>ConTab_BOM_KP_Baseplates_2842</t>
        </is>
      </c>
      <c r="G1469">
        <f>IF(E1469="Y",F1469,"")</f>
        <v/>
      </c>
      <c r="H1469" s="87" t="inlineStr">
        <is>
          <t>8015-3_4-KP</t>
        </is>
      </c>
      <c r="I1469" s="87" t="n"/>
      <c r="J1469" s="87" t="n"/>
      <c r="K1469" s="273" t="inlineStr">
        <is>
          <t>BaseplateSteel</t>
        </is>
      </c>
      <c r="L1469" s="273" t="inlineStr">
        <is>
          <t>Baseplate_Steel</t>
        </is>
      </c>
      <c r="M1469" s="273" t="inlineStr">
        <is>
          <t>Steel</t>
        </is>
      </c>
      <c r="N1469" s="273" t="inlineStr">
        <is>
          <t>447TS</t>
        </is>
      </c>
      <c r="O1469" t="inlineStr">
        <is>
          <t>:No Drip Pan:Standard Drip Pan:</t>
        </is>
      </c>
      <c r="P1469" s="235" t="inlineStr">
        <is>
          <t>Falk_T10_Grid</t>
        </is>
      </c>
      <c r="Q1469" t="inlineStr">
        <is>
          <t>Falk 1090T10</t>
        </is>
      </c>
      <c r="R1469" t="n">
        <v>96700926</v>
      </c>
      <c r="S1469" s="233" t="inlineStr">
        <is>
          <t>B103116</t>
        </is>
      </c>
      <c r="T1469" s="233" t="n">
        <v>4707</v>
      </c>
      <c r="U1469" s="233" t="inlineStr">
        <is>
          <t>Priced</t>
        </is>
      </c>
      <c r="V1469" s="273" t="inlineStr">
        <is>
          <t>LT028</t>
        </is>
      </c>
      <c r="W1469" t="n">
        <v>600</v>
      </c>
    </row>
    <row r="1470">
      <c r="B1470" t="n">
        <v>2843</v>
      </c>
      <c r="C1470">
        <f>IF(K1470 = "BaseplateSteel","Y","N")</f>
        <v/>
      </c>
      <c r="D1470">
        <f>OR(P1470 = "Woods_Sureflex", P1470 = "Falk_T10_Grid")</f>
        <v/>
      </c>
      <c r="E1470">
        <f>IF(AND(C1470="Y", D1470=TRUE),"Y","N")</f>
        <v/>
      </c>
      <c r="F1470" t="inlineStr">
        <is>
          <t>ConTab_BOM_KP_Baseplates_2843</t>
        </is>
      </c>
      <c r="G1470">
        <f>IF(E1470="Y",F1470,"")</f>
        <v/>
      </c>
      <c r="H1470" s="87" t="inlineStr">
        <is>
          <t>8015-3_4-KP</t>
        </is>
      </c>
      <c r="I1470" s="87" t="n"/>
      <c r="J1470" s="87" t="n"/>
      <c r="K1470" s="273" t="inlineStr">
        <is>
          <t>BaseplateSteel</t>
        </is>
      </c>
      <c r="L1470" s="273" t="inlineStr">
        <is>
          <t>Baseplate_Steel</t>
        </is>
      </c>
      <c r="M1470" s="273" t="inlineStr">
        <is>
          <t>Steel</t>
        </is>
      </c>
      <c r="N1470" s="273" t="inlineStr">
        <is>
          <t>449T</t>
        </is>
      </c>
      <c r="O1470" t="inlineStr">
        <is>
          <t>:No Drip Pan:Standard Drip Pan:</t>
        </is>
      </c>
      <c r="P1470" s="235" t="inlineStr">
        <is>
          <t>Falk_T10_Grid</t>
        </is>
      </c>
      <c r="Q1470" t="inlineStr">
        <is>
          <t>Falk 1090T10</t>
        </is>
      </c>
      <c r="R1470" t="n">
        <v>96700925</v>
      </c>
      <c r="S1470" s="233" t="inlineStr">
        <is>
          <t>B103117</t>
        </is>
      </c>
      <c r="T1470" s="233" t="n">
        <v>4707</v>
      </c>
      <c r="U1470" s="233" t="inlineStr">
        <is>
          <t>Priced</t>
        </is>
      </c>
      <c r="V1470" s="273" t="inlineStr">
        <is>
          <t>LT028</t>
        </is>
      </c>
      <c r="W1470" t="n">
        <v>600</v>
      </c>
    </row>
    <row r="1471">
      <c r="B1471" t="n">
        <v>2863</v>
      </c>
      <c r="C1471">
        <f>IF(K1471 = "BaseplateSteel","Y","N")</f>
        <v/>
      </c>
      <c r="D1471">
        <f>OR(P1471 = "Woods_Sureflex", P1471 = "Falk_T10_Grid")</f>
        <v/>
      </c>
      <c r="E1471">
        <f>IF(AND(C1471="Y", D1471=TRUE),"Y","N")</f>
        <v/>
      </c>
      <c r="F1471" t="inlineStr">
        <is>
          <t>ConTab_BOM_KP_Baseplates_2863</t>
        </is>
      </c>
      <c r="G1471">
        <f>IF(E1471="Y",F1471,"")</f>
        <v/>
      </c>
      <c r="H1471" s="87" t="inlineStr">
        <is>
          <t>8015-3_4-KP</t>
        </is>
      </c>
      <c r="I1471" s="87" t="n"/>
      <c r="J1471" s="87" t="n"/>
      <c r="K1471" s="273" t="inlineStr">
        <is>
          <t>BaseplateSteel</t>
        </is>
      </c>
      <c r="L1471" s="273" t="inlineStr">
        <is>
          <t>Baseplate_Steel</t>
        </is>
      </c>
      <c r="M1471" s="273" t="inlineStr">
        <is>
          <t>Steel</t>
        </is>
      </c>
      <c r="N1471" t="inlineStr">
        <is>
          <t>284T</t>
        </is>
      </c>
      <c r="O1471" t="inlineStr">
        <is>
          <t>:No Drip Pan:Standard Drip Pan:</t>
        </is>
      </c>
      <c r="P1471" s="235" t="inlineStr">
        <is>
          <t>Woods_Spacer</t>
        </is>
      </c>
      <c r="Q1471" t="inlineStr">
        <is>
          <t>Woods 9SC</t>
        </is>
      </c>
      <c r="R1471" t="n">
        <v>96700927</v>
      </c>
      <c r="S1471" s="233" t="inlineStr">
        <is>
          <t>B103132</t>
        </is>
      </c>
      <c r="T1471" s="233" t="n">
        <v>2594</v>
      </c>
      <c r="U1471" s="233" t="inlineStr">
        <is>
          <t>Priced</t>
        </is>
      </c>
      <c r="V1471" s="273" t="inlineStr">
        <is>
          <t>LT028</t>
        </is>
      </c>
      <c r="W1471" t="n">
        <v>205</v>
      </c>
    </row>
    <row r="1472">
      <c r="B1472" t="n">
        <v>2864</v>
      </c>
      <c r="C1472">
        <f>IF(K1472 = "BaseplateSteel","Y","N")</f>
        <v/>
      </c>
      <c r="D1472">
        <f>OR(P1472 = "Woods_Sureflex", P1472 = "Falk_T10_Grid")</f>
        <v/>
      </c>
      <c r="E1472">
        <f>IF(AND(C1472="Y", D1472=TRUE),"Y","N")</f>
        <v/>
      </c>
      <c r="F1472" t="inlineStr">
        <is>
          <t>ConTab_BOM_KP_Baseplates_2864</t>
        </is>
      </c>
      <c r="G1472">
        <f>IF(E1472="Y",F1472,"")</f>
        <v/>
      </c>
      <c r="H1472" s="87" t="inlineStr">
        <is>
          <t>8015-3_4-KP</t>
        </is>
      </c>
      <c r="I1472" s="87" t="n"/>
      <c r="J1472" s="87" t="n"/>
      <c r="K1472" s="273" t="inlineStr">
        <is>
          <t>BaseplateSteel</t>
        </is>
      </c>
      <c r="L1472" s="273" t="inlineStr">
        <is>
          <t>Baseplate_Steel</t>
        </is>
      </c>
      <c r="M1472" s="273" t="inlineStr">
        <is>
          <t>Steel</t>
        </is>
      </c>
      <c r="N1472" t="inlineStr">
        <is>
          <t>286T</t>
        </is>
      </c>
      <c r="O1472" t="inlineStr">
        <is>
          <t>:No Drip Pan:Standard Drip Pan:</t>
        </is>
      </c>
      <c r="P1472" s="235" t="inlineStr">
        <is>
          <t>Woods_Spacer</t>
        </is>
      </c>
      <c r="Q1472" t="inlineStr">
        <is>
          <t>Woods 9SC</t>
        </is>
      </c>
      <c r="R1472" t="n">
        <v>96700927</v>
      </c>
      <c r="S1472" s="233" t="inlineStr">
        <is>
          <t>B103132</t>
        </is>
      </c>
      <c r="T1472" s="233" t="n">
        <v>2594</v>
      </c>
      <c r="U1472" s="233" t="inlineStr">
        <is>
          <t>Priced</t>
        </is>
      </c>
      <c r="V1472" s="273" t="inlineStr">
        <is>
          <t>LT028</t>
        </is>
      </c>
      <c r="W1472" t="n">
        <v>205</v>
      </c>
    </row>
    <row r="1473">
      <c r="B1473" t="n">
        <v>2865</v>
      </c>
      <c r="C1473">
        <f>IF(K1473 = "BaseplateSteel","Y","N")</f>
        <v/>
      </c>
      <c r="D1473">
        <f>OR(P1473 = "Woods_Sureflex", P1473 = "Falk_T10_Grid")</f>
        <v/>
      </c>
      <c r="E1473">
        <f>IF(AND(C1473="Y", D1473=TRUE),"Y","N")</f>
        <v/>
      </c>
      <c r="F1473" t="inlineStr">
        <is>
          <t>ConTab_BOM_KP_Baseplates_2865</t>
        </is>
      </c>
      <c r="G1473">
        <f>IF(E1473="Y",F1473,"")</f>
        <v/>
      </c>
      <c r="H1473" s="87" t="inlineStr">
        <is>
          <t>8015-3_4-KP</t>
        </is>
      </c>
      <c r="I1473" s="87" t="n"/>
      <c r="J1473" s="87" t="n"/>
      <c r="K1473" s="273" t="inlineStr">
        <is>
          <t>BaseplateSteel</t>
        </is>
      </c>
      <c r="L1473" s="273" t="inlineStr">
        <is>
          <t>Baseplate_Steel</t>
        </is>
      </c>
      <c r="M1473" s="273" t="inlineStr">
        <is>
          <t>Steel</t>
        </is>
      </c>
      <c r="N1473" t="inlineStr">
        <is>
          <t>324T</t>
        </is>
      </c>
      <c r="O1473" t="inlineStr">
        <is>
          <t>:No Drip Pan:Standard Drip Pan:</t>
        </is>
      </c>
      <c r="P1473" s="235" t="inlineStr">
        <is>
          <t>Woods_Spacer</t>
        </is>
      </c>
      <c r="Q1473" t="inlineStr">
        <is>
          <t>Woods 10SC</t>
        </is>
      </c>
      <c r="R1473" t="n">
        <v>96700928</v>
      </c>
      <c r="S1473" s="233" t="inlineStr">
        <is>
          <t>B103133</t>
        </is>
      </c>
      <c r="T1473" s="233" t="n">
        <v>2730</v>
      </c>
      <c r="U1473" s="233" t="inlineStr">
        <is>
          <t>Priced</t>
        </is>
      </c>
      <c r="V1473" s="273" t="inlineStr">
        <is>
          <t>LT028</t>
        </is>
      </c>
      <c r="W1473" t="n">
        <v>240</v>
      </c>
    </row>
    <row r="1474">
      <c r="B1474" t="n">
        <v>2866</v>
      </c>
      <c r="C1474">
        <f>IF(K1474 = "BaseplateSteel","Y","N")</f>
        <v/>
      </c>
      <c r="D1474">
        <f>OR(P1474 = "Woods_Sureflex", P1474 = "Falk_T10_Grid")</f>
        <v/>
      </c>
      <c r="E1474">
        <f>IF(AND(C1474="Y", D1474=TRUE),"Y","N")</f>
        <v/>
      </c>
      <c r="F1474" t="inlineStr">
        <is>
          <t>ConTab_BOM_KP_Baseplates_2866</t>
        </is>
      </c>
      <c r="G1474">
        <f>IF(E1474="Y",F1474,"")</f>
        <v/>
      </c>
      <c r="H1474" s="87" t="inlineStr">
        <is>
          <t>8015-3_4-KP</t>
        </is>
      </c>
      <c r="I1474" s="87" t="n"/>
      <c r="J1474" s="87" t="n"/>
      <c r="K1474" s="273" t="inlineStr">
        <is>
          <t>BaseplateSteel</t>
        </is>
      </c>
      <c r="L1474" s="273" t="inlineStr">
        <is>
          <t>Baseplate_Steel</t>
        </is>
      </c>
      <c r="M1474" s="273" t="inlineStr">
        <is>
          <t>Steel</t>
        </is>
      </c>
      <c r="N1474" t="inlineStr">
        <is>
          <t>326T</t>
        </is>
      </c>
      <c r="O1474" t="inlineStr">
        <is>
          <t>:No Drip Pan:Standard Drip Pan:</t>
        </is>
      </c>
      <c r="P1474" s="235" t="inlineStr">
        <is>
          <t>Woods_Spacer</t>
        </is>
      </c>
      <c r="Q1474" t="inlineStr">
        <is>
          <t>Woods 10SC</t>
        </is>
      </c>
      <c r="R1474" t="n">
        <v>96700928</v>
      </c>
      <c r="S1474" s="233" t="inlineStr">
        <is>
          <t>B103133</t>
        </is>
      </c>
      <c r="T1474" s="233" t="n">
        <v>2730</v>
      </c>
      <c r="U1474" s="233" t="inlineStr">
        <is>
          <t>Priced</t>
        </is>
      </c>
      <c r="V1474" s="273" t="inlineStr">
        <is>
          <t>LT028</t>
        </is>
      </c>
      <c r="W1474" t="n">
        <v>240</v>
      </c>
    </row>
    <row r="1475">
      <c r="B1475" t="n">
        <v>2867</v>
      </c>
      <c r="C1475">
        <f>IF(K1475 = "BaseplateSteel","Y","N")</f>
        <v/>
      </c>
      <c r="D1475">
        <f>OR(P1475 = "Woods_Sureflex", P1475 = "Falk_T10_Grid")</f>
        <v/>
      </c>
      <c r="E1475">
        <f>IF(AND(C1475="Y", D1475=TRUE),"Y","N")</f>
        <v/>
      </c>
      <c r="F1475" t="inlineStr">
        <is>
          <t>ConTab_BOM_KP_Baseplates_2867</t>
        </is>
      </c>
      <c r="G1475">
        <f>IF(E1475="Y",F1475,"")</f>
        <v/>
      </c>
      <c r="H1475" s="87" t="inlineStr">
        <is>
          <t>8015-3_4-KP</t>
        </is>
      </c>
      <c r="I1475" s="87" t="n"/>
      <c r="J1475" s="87" t="n"/>
      <c r="K1475" s="273" t="inlineStr">
        <is>
          <t>BaseplateSteel</t>
        </is>
      </c>
      <c r="L1475" s="273" t="inlineStr">
        <is>
          <t>Baseplate_Steel</t>
        </is>
      </c>
      <c r="M1475" s="273" t="inlineStr">
        <is>
          <t>Steel</t>
        </is>
      </c>
      <c r="N1475" t="inlineStr">
        <is>
          <t>364T</t>
        </is>
      </c>
      <c r="O1475" t="inlineStr">
        <is>
          <t>:No Drip Pan:Standard Drip Pan:</t>
        </is>
      </c>
      <c r="P1475" s="235" t="inlineStr">
        <is>
          <t>Woods_Spacer</t>
        </is>
      </c>
      <c r="Q1475" t="inlineStr">
        <is>
          <t>Woods 11SC</t>
        </is>
      </c>
      <c r="R1475" t="n">
        <v>96700929</v>
      </c>
      <c r="S1475" s="233" t="inlineStr">
        <is>
          <t>B103134</t>
        </is>
      </c>
      <c r="T1475" s="233" t="n">
        <v>2867</v>
      </c>
      <c r="U1475" s="233" t="inlineStr">
        <is>
          <t>Priced</t>
        </is>
      </c>
      <c r="V1475" s="273" t="inlineStr">
        <is>
          <t>LT028</t>
        </is>
      </c>
      <c r="W1475" t="n">
        <v>270</v>
      </c>
    </row>
    <row r="1476">
      <c r="B1476" t="n">
        <v>2868</v>
      </c>
      <c r="C1476">
        <f>IF(K1476 = "BaseplateSteel","Y","N")</f>
        <v/>
      </c>
      <c r="D1476">
        <f>OR(P1476 = "Woods_Sureflex", P1476 = "Falk_T10_Grid")</f>
        <v/>
      </c>
      <c r="E1476">
        <f>IF(AND(C1476="Y", D1476=TRUE),"Y","N")</f>
        <v/>
      </c>
      <c r="F1476" t="inlineStr">
        <is>
          <t>ConTab_BOM_KP_Baseplates_2868</t>
        </is>
      </c>
      <c r="G1476">
        <f>IF(E1476="Y",F1476,"")</f>
        <v/>
      </c>
      <c r="H1476" s="87" t="inlineStr">
        <is>
          <t>8015-3_4-KP</t>
        </is>
      </c>
      <c r="I1476" s="87" t="n"/>
      <c r="J1476" s="87" t="n"/>
      <c r="K1476" s="273" t="inlineStr">
        <is>
          <t>BaseplateSteel</t>
        </is>
      </c>
      <c r="L1476" s="273" t="inlineStr">
        <is>
          <t>Baseplate_Steel</t>
        </is>
      </c>
      <c r="M1476" s="273" t="inlineStr">
        <is>
          <t>Steel</t>
        </is>
      </c>
      <c r="N1476" t="inlineStr">
        <is>
          <t>365T</t>
        </is>
      </c>
      <c r="O1476" t="inlineStr">
        <is>
          <t>:No Drip Pan:Standard Drip Pan:</t>
        </is>
      </c>
      <c r="P1476" s="235" t="inlineStr">
        <is>
          <t>Woods_Spacer</t>
        </is>
      </c>
      <c r="Q1476" t="inlineStr">
        <is>
          <t>Woods 11SC</t>
        </is>
      </c>
      <c r="R1476" t="n">
        <v>96700929</v>
      </c>
      <c r="S1476" s="233" t="inlineStr">
        <is>
          <t>B103134</t>
        </is>
      </c>
      <c r="T1476" s="233" t="n">
        <v>2867</v>
      </c>
      <c r="U1476" s="233" t="inlineStr">
        <is>
          <t>Priced</t>
        </is>
      </c>
      <c r="V1476" s="273" t="inlineStr">
        <is>
          <t>LT028</t>
        </is>
      </c>
      <c r="W1476" t="n">
        <v>270</v>
      </c>
    </row>
    <row r="1477">
      <c r="B1477" t="n">
        <v>2873</v>
      </c>
      <c r="C1477">
        <f>IF(K1477 = "BaseplateSteel","Y","N")</f>
        <v/>
      </c>
      <c r="D1477">
        <f>OR(P1477 = "Woods_Sureflex", P1477 = "Falk_T10_Grid")</f>
        <v/>
      </c>
      <c r="E1477">
        <f>IF(AND(C1477="Y", D1477=TRUE),"Y","N")</f>
        <v/>
      </c>
      <c r="F1477" t="inlineStr">
        <is>
          <t>ConTab_BOM_KP_Baseplates_2873</t>
        </is>
      </c>
      <c r="G1477">
        <f>IF(E1477="Y",F1477,"")</f>
        <v/>
      </c>
      <c r="H1477" s="87" t="inlineStr">
        <is>
          <t>8015-3_4-KP</t>
        </is>
      </c>
      <c r="I1477" s="87" t="n"/>
      <c r="J1477" s="87" t="n"/>
      <c r="K1477" s="273" t="inlineStr">
        <is>
          <t>BaseplateSteel</t>
        </is>
      </c>
      <c r="L1477" s="273" t="inlineStr">
        <is>
          <t>Baseplate_Steel</t>
        </is>
      </c>
      <c r="M1477" s="273" t="inlineStr">
        <is>
          <t>Steel</t>
        </is>
      </c>
      <c r="N1477" t="inlineStr">
        <is>
          <t>284T</t>
        </is>
      </c>
      <c r="O1477" t="inlineStr">
        <is>
          <t>:No Drip Pan:Standard Drip Pan:</t>
        </is>
      </c>
      <c r="P1477" s="235" t="inlineStr">
        <is>
          <t>Falk_Spacer</t>
        </is>
      </c>
      <c r="Q1477" t="inlineStr">
        <is>
          <t>Falk 1050T31</t>
        </is>
      </c>
      <c r="R1477" t="n">
        <v>96700932</v>
      </c>
      <c r="S1477" s="233" t="inlineStr">
        <is>
          <t>B103138</t>
        </is>
      </c>
      <c r="T1477" s="233" t="n">
        <v>2594</v>
      </c>
      <c r="U1477" s="233" t="inlineStr">
        <is>
          <t>Priced</t>
        </is>
      </c>
      <c r="V1477" s="273" t="inlineStr">
        <is>
          <t>LT028</t>
        </is>
      </c>
      <c r="W1477" t="n">
        <v>205</v>
      </c>
    </row>
    <row r="1478">
      <c r="B1478" t="n">
        <v>2874</v>
      </c>
      <c r="C1478">
        <f>IF(K1478 = "BaseplateSteel","Y","N")</f>
        <v/>
      </c>
      <c r="D1478">
        <f>OR(P1478 = "Woods_Sureflex", P1478 = "Falk_T10_Grid")</f>
        <v/>
      </c>
      <c r="E1478">
        <f>IF(AND(C1478="Y", D1478=TRUE),"Y","N")</f>
        <v/>
      </c>
      <c r="F1478" t="inlineStr">
        <is>
          <t>ConTab_BOM_KP_Baseplates_2874</t>
        </is>
      </c>
      <c r="G1478">
        <f>IF(E1478="Y",F1478,"")</f>
        <v/>
      </c>
      <c r="H1478" s="87" t="inlineStr">
        <is>
          <t>8015-3_4-KP</t>
        </is>
      </c>
      <c r="I1478" s="87" t="n"/>
      <c r="J1478" s="87" t="n"/>
      <c r="K1478" s="273" t="inlineStr">
        <is>
          <t>BaseplateSteel</t>
        </is>
      </c>
      <c r="L1478" s="273" t="inlineStr">
        <is>
          <t>Baseplate_Steel</t>
        </is>
      </c>
      <c r="M1478" s="273" t="inlineStr">
        <is>
          <t>Steel</t>
        </is>
      </c>
      <c r="N1478" t="inlineStr">
        <is>
          <t>286T</t>
        </is>
      </c>
      <c r="O1478" t="inlineStr">
        <is>
          <t>:No Drip Pan:Standard Drip Pan:</t>
        </is>
      </c>
      <c r="P1478" s="235" t="inlineStr">
        <is>
          <t>Falk_Spacer</t>
        </is>
      </c>
      <c r="Q1478" t="inlineStr">
        <is>
          <t>Falk 1050T31</t>
        </is>
      </c>
      <c r="R1478" t="n">
        <v>96700932</v>
      </c>
      <c r="S1478" s="233" t="inlineStr">
        <is>
          <t>B103138</t>
        </is>
      </c>
      <c r="T1478" s="233" t="n">
        <v>2594</v>
      </c>
      <c r="U1478" s="233" t="inlineStr">
        <is>
          <t>Priced</t>
        </is>
      </c>
      <c r="V1478" s="273" t="inlineStr">
        <is>
          <t>LT028</t>
        </is>
      </c>
      <c r="W1478" t="n">
        <v>205</v>
      </c>
    </row>
    <row r="1479">
      <c r="B1479" t="n">
        <v>2875</v>
      </c>
      <c r="C1479">
        <f>IF(K1479 = "BaseplateSteel","Y","N")</f>
        <v/>
      </c>
      <c r="D1479">
        <f>OR(P1479 = "Woods_Sureflex", P1479 = "Falk_T10_Grid")</f>
        <v/>
      </c>
      <c r="E1479">
        <f>IF(AND(C1479="Y", D1479=TRUE),"Y","N")</f>
        <v/>
      </c>
      <c r="F1479" t="inlineStr">
        <is>
          <t>ConTab_BOM_KP_Baseplates_2875</t>
        </is>
      </c>
      <c r="G1479">
        <f>IF(E1479="Y",F1479,"")</f>
        <v/>
      </c>
      <c r="H1479" s="87" t="inlineStr">
        <is>
          <t>8015-3_4-KP</t>
        </is>
      </c>
      <c r="I1479" s="87" t="n"/>
      <c r="J1479" s="87" t="n"/>
      <c r="K1479" s="273" t="inlineStr">
        <is>
          <t>BaseplateSteel</t>
        </is>
      </c>
      <c r="L1479" s="273" t="inlineStr">
        <is>
          <t>Baseplate_Steel</t>
        </is>
      </c>
      <c r="M1479" s="273" t="inlineStr">
        <is>
          <t>Steel</t>
        </is>
      </c>
      <c r="N1479" t="inlineStr">
        <is>
          <t>324T</t>
        </is>
      </c>
      <c r="O1479" t="inlineStr">
        <is>
          <t>:No Drip Pan:Standard Drip Pan:</t>
        </is>
      </c>
      <c r="P1479" s="235" t="inlineStr">
        <is>
          <t>Falk_Spacer</t>
        </is>
      </c>
      <c r="Q1479" t="inlineStr">
        <is>
          <t>Falk 1060T31</t>
        </is>
      </c>
      <c r="R1479" t="n">
        <v>96700933</v>
      </c>
      <c r="S1479" s="233" t="inlineStr">
        <is>
          <t>B103139</t>
        </is>
      </c>
      <c r="T1479" s="233" t="n">
        <v>2730</v>
      </c>
      <c r="U1479" s="233" t="inlineStr">
        <is>
          <t>Priced</t>
        </is>
      </c>
      <c r="V1479" s="273" t="inlineStr">
        <is>
          <t>LT028</t>
        </is>
      </c>
      <c r="W1479" t="n">
        <v>240</v>
      </c>
    </row>
    <row r="1480">
      <c r="B1480" t="n">
        <v>2876</v>
      </c>
      <c r="C1480">
        <f>IF(K1480 = "BaseplateSteel","Y","N")</f>
        <v/>
      </c>
      <c r="D1480">
        <f>OR(P1480 = "Woods_Sureflex", P1480 = "Falk_T10_Grid")</f>
        <v/>
      </c>
      <c r="E1480">
        <f>IF(AND(C1480="Y", D1480=TRUE),"Y","N")</f>
        <v/>
      </c>
      <c r="F1480" t="inlineStr">
        <is>
          <t>ConTab_BOM_KP_Baseplates_2876</t>
        </is>
      </c>
      <c r="G1480">
        <f>IF(E1480="Y",F1480,"")</f>
        <v/>
      </c>
      <c r="H1480" s="87" t="inlineStr">
        <is>
          <t>8015-3_4-KP</t>
        </is>
      </c>
      <c r="I1480" s="87" t="n"/>
      <c r="J1480" s="87" t="n"/>
      <c r="K1480" s="273" t="inlineStr">
        <is>
          <t>BaseplateSteel</t>
        </is>
      </c>
      <c r="L1480" s="273" t="inlineStr">
        <is>
          <t>Baseplate_Steel</t>
        </is>
      </c>
      <c r="M1480" s="273" t="inlineStr">
        <is>
          <t>Steel</t>
        </is>
      </c>
      <c r="N1480" t="inlineStr">
        <is>
          <t>326T</t>
        </is>
      </c>
      <c r="O1480" t="inlineStr">
        <is>
          <t>:No Drip Pan:Standard Drip Pan:</t>
        </is>
      </c>
      <c r="P1480" s="235" t="inlineStr">
        <is>
          <t>Falk_Spacer</t>
        </is>
      </c>
      <c r="Q1480" t="inlineStr">
        <is>
          <t>Falk 1060T31</t>
        </is>
      </c>
      <c r="R1480" t="n">
        <v>96700933</v>
      </c>
      <c r="S1480" s="233" t="inlineStr">
        <is>
          <t>B103139</t>
        </is>
      </c>
      <c r="T1480" s="233" t="n">
        <v>2730</v>
      </c>
      <c r="U1480" s="233" t="inlineStr">
        <is>
          <t>Priced</t>
        </is>
      </c>
      <c r="V1480" s="273" t="inlineStr">
        <is>
          <t>LT028</t>
        </is>
      </c>
      <c r="W1480" t="n">
        <v>240</v>
      </c>
    </row>
    <row r="1481">
      <c r="B1481" t="n">
        <v>2877</v>
      </c>
      <c r="C1481">
        <f>IF(K1481 = "BaseplateSteel","Y","N")</f>
        <v/>
      </c>
      <c r="D1481">
        <f>OR(P1481 = "Woods_Sureflex", P1481 = "Falk_T10_Grid")</f>
        <v/>
      </c>
      <c r="E1481">
        <f>IF(AND(C1481="Y", D1481=TRUE),"Y","N")</f>
        <v/>
      </c>
      <c r="F1481" t="inlineStr">
        <is>
          <t>ConTab_BOM_KP_Baseplates_2877</t>
        </is>
      </c>
      <c r="G1481">
        <f>IF(E1481="Y",F1481,"")</f>
        <v/>
      </c>
      <c r="H1481" s="87" t="inlineStr">
        <is>
          <t>8015-3_4-KP</t>
        </is>
      </c>
      <c r="I1481" s="87" t="n"/>
      <c r="J1481" s="87" t="n"/>
      <c r="K1481" s="273" t="inlineStr">
        <is>
          <t>BaseplateSteel</t>
        </is>
      </c>
      <c r="L1481" s="273" t="inlineStr">
        <is>
          <t>Baseplate_Steel</t>
        </is>
      </c>
      <c r="M1481" s="273" t="inlineStr">
        <is>
          <t>Steel</t>
        </is>
      </c>
      <c r="N1481" t="inlineStr">
        <is>
          <t>364T</t>
        </is>
      </c>
      <c r="O1481" t="inlineStr">
        <is>
          <t>:No Drip Pan:Standard Drip Pan:</t>
        </is>
      </c>
      <c r="P1481" s="235" t="inlineStr">
        <is>
          <t>Falk_Spacer</t>
        </is>
      </c>
      <c r="Q1481" t="inlineStr">
        <is>
          <t>Falk 1070T31</t>
        </is>
      </c>
      <c r="R1481" t="n">
        <v>96700934</v>
      </c>
      <c r="S1481" s="233" t="inlineStr">
        <is>
          <t>B103140</t>
        </is>
      </c>
      <c r="T1481" s="233" t="n">
        <v>2867</v>
      </c>
      <c r="U1481" s="233" t="inlineStr">
        <is>
          <t>Priced</t>
        </is>
      </c>
      <c r="V1481" s="273" t="inlineStr">
        <is>
          <t>LT028</t>
        </is>
      </c>
      <c r="W1481" t="n">
        <v>270</v>
      </c>
    </row>
    <row r="1482">
      <c r="B1482" t="n">
        <v>2878</v>
      </c>
      <c r="C1482">
        <f>IF(K1482 = "BaseplateSteel","Y","N")</f>
        <v/>
      </c>
      <c r="D1482">
        <f>OR(P1482 = "Woods_Sureflex", P1482 = "Falk_T10_Grid")</f>
        <v/>
      </c>
      <c r="E1482">
        <f>IF(AND(C1482="Y", D1482=TRUE),"Y","N")</f>
        <v/>
      </c>
      <c r="F1482" t="inlineStr">
        <is>
          <t>ConTab_BOM_KP_Baseplates_2878</t>
        </is>
      </c>
      <c r="G1482">
        <f>IF(E1482="Y",F1482,"")</f>
        <v/>
      </c>
      <c r="H1482" s="87" t="inlineStr">
        <is>
          <t>8015-3_4-KP</t>
        </is>
      </c>
      <c r="I1482" s="87" t="n"/>
      <c r="J1482" s="87" t="n"/>
      <c r="K1482" s="273" t="inlineStr">
        <is>
          <t>BaseplateSteel</t>
        </is>
      </c>
      <c r="L1482" s="273" t="inlineStr">
        <is>
          <t>Baseplate_Steel</t>
        </is>
      </c>
      <c r="M1482" s="273" t="inlineStr">
        <is>
          <t>Steel</t>
        </is>
      </c>
      <c r="N1482" t="inlineStr">
        <is>
          <t>365T</t>
        </is>
      </c>
      <c r="O1482" t="inlineStr">
        <is>
          <t>:No Drip Pan:Standard Drip Pan:</t>
        </is>
      </c>
      <c r="P1482" s="235" t="inlineStr">
        <is>
          <t>Falk_Spacer</t>
        </is>
      </c>
      <c r="Q1482" t="inlineStr">
        <is>
          <t>Falk 1070T31</t>
        </is>
      </c>
      <c r="R1482" t="n">
        <v>96700934</v>
      </c>
      <c r="S1482" s="233" t="inlineStr">
        <is>
          <t>B103140</t>
        </is>
      </c>
      <c r="T1482" s="233" t="n">
        <v>2867</v>
      </c>
      <c r="U1482" s="233" t="inlineStr">
        <is>
          <t>Priced</t>
        </is>
      </c>
      <c r="V1482" s="273" t="inlineStr">
        <is>
          <t>LT028</t>
        </is>
      </c>
      <c r="W1482" t="n">
        <v>270</v>
      </c>
    </row>
    <row r="1483">
      <c r="B1483" t="n">
        <v>2879</v>
      </c>
      <c r="C1483">
        <f>IF(K1483 = "BaseplateSteel","Y","N")</f>
        <v/>
      </c>
      <c r="D1483">
        <f>OR(P1483 = "Woods_Sureflex", P1483 = "Falk_T10_Grid")</f>
        <v/>
      </c>
      <c r="E1483">
        <f>IF(AND(C1483="Y", D1483=TRUE),"Y","N")</f>
        <v/>
      </c>
      <c r="F1483" t="inlineStr">
        <is>
          <t>ConTab_BOM_KP_Baseplates_2879</t>
        </is>
      </c>
      <c r="G1483">
        <f>IF(E1483="Y",F1483,"")</f>
        <v/>
      </c>
      <c r="H1483" s="87" t="inlineStr">
        <is>
          <t>8015-3_4-KP</t>
        </is>
      </c>
      <c r="I1483" s="87" t="n"/>
      <c r="J1483" s="87" t="n"/>
      <c r="K1483" s="273" t="inlineStr">
        <is>
          <t>BaseplateSteel</t>
        </is>
      </c>
      <c r="L1483" s="273" t="inlineStr">
        <is>
          <t>Baseplate_Steel</t>
        </is>
      </c>
      <c r="M1483" s="273" t="inlineStr">
        <is>
          <t>Steel</t>
        </is>
      </c>
      <c r="N1483" t="inlineStr">
        <is>
          <t>364TS</t>
        </is>
      </c>
      <c r="O1483" t="inlineStr">
        <is>
          <t>:No Drip Pan:Standard Drip Pan:</t>
        </is>
      </c>
      <c r="P1483" s="235" t="inlineStr">
        <is>
          <t>Falk_Spacer</t>
        </is>
      </c>
      <c r="Q1483" t="inlineStr">
        <is>
          <t>Falk 1050T31</t>
        </is>
      </c>
      <c r="R1483" t="n">
        <v>96700935</v>
      </c>
      <c r="S1483" s="233" t="inlineStr">
        <is>
          <t>B103141</t>
        </is>
      </c>
      <c r="T1483" s="233" t="n">
        <v>2800</v>
      </c>
      <c r="U1483" s="233" t="inlineStr">
        <is>
          <t>Priced</t>
        </is>
      </c>
      <c r="V1483" s="273" t="inlineStr">
        <is>
          <t>LT028</t>
        </is>
      </c>
      <c r="W1483" t="n">
        <v>270</v>
      </c>
    </row>
    <row r="1484">
      <c r="B1484" t="n">
        <v>2880</v>
      </c>
      <c r="C1484">
        <f>IF(K1484 = "BaseplateSteel","Y","N")</f>
        <v/>
      </c>
      <c r="D1484">
        <f>OR(P1484 = "Woods_Sureflex", P1484 = "Falk_T10_Grid")</f>
        <v/>
      </c>
      <c r="E1484">
        <f>IF(AND(C1484="Y", D1484=TRUE),"Y","N")</f>
        <v/>
      </c>
      <c r="F1484" t="inlineStr">
        <is>
          <t>ConTab_BOM_KP_Baseplates_2880</t>
        </is>
      </c>
      <c r="G1484">
        <f>IF(E1484="Y",F1484,"")</f>
        <v/>
      </c>
      <c r="H1484" s="87" t="inlineStr">
        <is>
          <t>8015-3_4-KP</t>
        </is>
      </c>
      <c r="I1484" s="87" t="n"/>
      <c r="J1484" s="87" t="n"/>
      <c r="K1484" s="273" t="inlineStr">
        <is>
          <t>BaseplateSteel</t>
        </is>
      </c>
      <c r="L1484" s="273" t="inlineStr">
        <is>
          <t>Baseplate_Steel</t>
        </is>
      </c>
      <c r="M1484" s="273" t="inlineStr">
        <is>
          <t>Steel</t>
        </is>
      </c>
      <c r="N1484" t="inlineStr">
        <is>
          <t>365TS</t>
        </is>
      </c>
      <c r="O1484" t="inlineStr">
        <is>
          <t>:No Drip Pan:Standard Drip Pan:</t>
        </is>
      </c>
      <c r="P1484" s="235" t="inlineStr">
        <is>
          <t>Falk_Spacer</t>
        </is>
      </c>
      <c r="Q1484" t="inlineStr">
        <is>
          <t>Falk 1050T31</t>
        </is>
      </c>
      <c r="R1484" t="n">
        <v>96700935</v>
      </c>
      <c r="S1484" s="233" t="inlineStr">
        <is>
          <t>B103141</t>
        </is>
      </c>
      <c r="T1484" s="233" t="n">
        <v>2800</v>
      </c>
      <c r="U1484" s="233" t="inlineStr">
        <is>
          <t>Priced</t>
        </is>
      </c>
      <c r="V1484" s="273" t="inlineStr">
        <is>
          <t>LT028</t>
        </is>
      </c>
      <c r="W1484" t="n">
        <v>270</v>
      </c>
    </row>
    <row r="1485">
      <c r="B1485" t="n">
        <v>2881</v>
      </c>
      <c r="C1485">
        <f>IF(K1485 = "BaseplateSteel","Y","N")</f>
        <v/>
      </c>
      <c r="D1485">
        <f>OR(P1485 = "Woods_Sureflex", P1485 = "Falk_T10_Grid")</f>
        <v/>
      </c>
      <c r="E1485">
        <f>IF(AND(C1485="Y", D1485=TRUE),"Y","N")</f>
        <v/>
      </c>
      <c r="F1485" t="inlineStr">
        <is>
          <t>ConTab_BOM_KP_Baseplates_2881</t>
        </is>
      </c>
      <c r="G1485">
        <f>IF(E1485="Y",F1485,"")</f>
        <v/>
      </c>
      <c r="H1485" s="87" t="inlineStr">
        <is>
          <t>8015-3_4-KP</t>
        </is>
      </c>
      <c r="I1485" s="87" t="n"/>
      <c r="J1485" s="87" t="n"/>
      <c r="K1485" s="273" t="inlineStr">
        <is>
          <t>BaseplateSteel</t>
        </is>
      </c>
      <c r="L1485" s="273" t="inlineStr">
        <is>
          <t>Baseplate_Steel</t>
        </is>
      </c>
      <c r="M1485" s="273" t="inlineStr">
        <is>
          <t>Steel</t>
        </is>
      </c>
      <c r="N1485" t="inlineStr">
        <is>
          <t>404T</t>
        </is>
      </c>
      <c r="O1485" t="inlineStr">
        <is>
          <t>:No Drip Pan:Standard Drip Pan:</t>
        </is>
      </c>
      <c r="P1485" s="235" t="inlineStr">
        <is>
          <t>Falk_Spacer</t>
        </is>
      </c>
      <c r="Q1485" t="inlineStr">
        <is>
          <t>Falk 1080T31</t>
        </is>
      </c>
      <c r="R1485" t="n">
        <v>96700936</v>
      </c>
      <c r="S1485" s="233" t="inlineStr">
        <is>
          <t>B103142</t>
        </is>
      </c>
      <c r="T1485" s="233" t="n">
        <v>3346</v>
      </c>
      <c r="U1485" s="233" t="inlineStr">
        <is>
          <t>Priced</t>
        </is>
      </c>
      <c r="V1485" s="273" t="inlineStr">
        <is>
          <t>LT028</t>
        </is>
      </c>
      <c r="W1485" t="n">
        <v>350</v>
      </c>
    </row>
    <row r="1486">
      <c r="B1486" t="n">
        <v>2882</v>
      </c>
      <c r="C1486">
        <f>IF(K1486 = "BaseplateSteel","Y","N")</f>
        <v/>
      </c>
      <c r="D1486">
        <f>OR(P1486 = "Woods_Sureflex", P1486 = "Falk_T10_Grid")</f>
        <v/>
      </c>
      <c r="E1486">
        <f>IF(AND(C1486="Y", D1486=TRUE),"Y","N")</f>
        <v/>
      </c>
      <c r="F1486" t="inlineStr">
        <is>
          <t>ConTab_BOM_KP_Baseplates_2882</t>
        </is>
      </c>
      <c r="G1486">
        <f>IF(E1486="Y",F1486,"")</f>
        <v/>
      </c>
      <c r="H1486" s="87" t="inlineStr">
        <is>
          <t>8015-3_4-KP</t>
        </is>
      </c>
      <c r="I1486" s="87" t="n"/>
      <c r="J1486" s="87" t="n"/>
      <c r="K1486" s="273" t="inlineStr">
        <is>
          <t>BaseplateSteel</t>
        </is>
      </c>
      <c r="L1486" s="273" t="inlineStr">
        <is>
          <t>Baseplate_Steel</t>
        </is>
      </c>
      <c r="M1486" s="273" t="inlineStr">
        <is>
          <t>Steel</t>
        </is>
      </c>
      <c r="N1486" t="inlineStr">
        <is>
          <t>405T</t>
        </is>
      </c>
      <c r="O1486" t="inlineStr">
        <is>
          <t>:No Drip Pan:Standard Drip Pan:</t>
        </is>
      </c>
      <c r="P1486" s="235" t="inlineStr">
        <is>
          <t>Falk_Spacer</t>
        </is>
      </c>
      <c r="Q1486" t="inlineStr">
        <is>
          <t>Falk 1080T31</t>
        </is>
      </c>
      <c r="R1486" t="n">
        <v>96700936</v>
      </c>
      <c r="S1486" s="233" t="inlineStr">
        <is>
          <t>B103142</t>
        </is>
      </c>
      <c r="T1486" s="233" t="n">
        <v>3346</v>
      </c>
      <c r="U1486" s="233" t="inlineStr">
        <is>
          <t>Priced</t>
        </is>
      </c>
      <c r="V1486" s="273" t="inlineStr">
        <is>
          <t>LT028</t>
        </is>
      </c>
      <c r="W1486" t="n">
        <v>350</v>
      </c>
    </row>
    <row r="1487">
      <c r="B1487" t="n">
        <v>2883</v>
      </c>
      <c r="C1487">
        <f>IF(K1487 = "BaseplateSteel","Y","N")</f>
        <v/>
      </c>
      <c r="D1487">
        <f>OR(P1487 = "Woods_Sureflex", P1487 = "Falk_T10_Grid")</f>
        <v/>
      </c>
      <c r="E1487">
        <f>IF(AND(C1487="Y", D1487=TRUE),"Y","N")</f>
        <v/>
      </c>
      <c r="F1487" t="inlineStr">
        <is>
          <t>ConTab_BOM_KP_Baseplates_2883</t>
        </is>
      </c>
      <c r="G1487">
        <f>IF(E1487="Y",F1487,"")</f>
        <v/>
      </c>
      <c r="H1487" s="87" t="inlineStr">
        <is>
          <t>8015-3_4-KP</t>
        </is>
      </c>
      <c r="I1487" s="87" t="n"/>
      <c r="J1487" s="87" t="n"/>
      <c r="K1487" s="273" t="inlineStr">
        <is>
          <t>BaseplateSteel</t>
        </is>
      </c>
      <c r="L1487" s="273" t="inlineStr">
        <is>
          <t>Baseplate_Steel</t>
        </is>
      </c>
      <c r="M1487" s="273" t="inlineStr">
        <is>
          <t>Steel</t>
        </is>
      </c>
      <c r="N1487" t="inlineStr">
        <is>
          <t>404TS</t>
        </is>
      </c>
      <c r="O1487" t="inlineStr">
        <is>
          <t>:No Drip Pan:Standard Drip Pan:</t>
        </is>
      </c>
      <c r="P1487" s="235" t="inlineStr">
        <is>
          <t>Falk_Spacer</t>
        </is>
      </c>
      <c r="Q1487" t="inlineStr">
        <is>
          <t>Falk 1060T31</t>
        </is>
      </c>
      <c r="R1487" t="n">
        <v>96700937</v>
      </c>
      <c r="S1487" s="233" t="inlineStr">
        <is>
          <t>B103143</t>
        </is>
      </c>
      <c r="T1487" s="233" t="n">
        <v>3209</v>
      </c>
      <c r="U1487" s="233" t="inlineStr">
        <is>
          <t>Priced</t>
        </is>
      </c>
      <c r="V1487" s="273" t="inlineStr">
        <is>
          <t>LT028</t>
        </is>
      </c>
      <c r="W1487" t="n">
        <v>350</v>
      </c>
    </row>
    <row r="1488">
      <c r="B1488" t="n">
        <v>2884</v>
      </c>
      <c r="C1488">
        <f>IF(K1488 = "BaseplateSteel","Y","N")</f>
        <v/>
      </c>
      <c r="D1488">
        <f>OR(P1488 = "Woods_Sureflex", P1488 = "Falk_T10_Grid")</f>
        <v/>
      </c>
      <c r="E1488">
        <f>IF(AND(C1488="Y", D1488=TRUE),"Y","N")</f>
        <v/>
      </c>
      <c r="F1488" t="inlineStr">
        <is>
          <t>ConTab_BOM_KP_Baseplates_2884</t>
        </is>
      </c>
      <c r="G1488">
        <f>IF(E1488="Y",F1488,"")</f>
        <v/>
      </c>
      <c r="H1488" s="87" t="inlineStr">
        <is>
          <t>8015-3_4-KP</t>
        </is>
      </c>
      <c r="I1488" s="87" t="n"/>
      <c r="J1488" s="87" t="n"/>
      <c r="K1488" s="273" t="inlineStr">
        <is>
          <t>BaseplateSteel</t>
        </is>
      </c>
      <c r="L1488" s="273" t="inlineStr">
        <is>
          <t>Baseplate_Steel</t>
        </is>
      </c>
      <c r="M1488" s="273" t="inlineStr">
        <is>
          <t>Steel</t>
        </is>
      </c>
      <c r="N1488" t="inlineStr">
        <is>
          <t>405TS</t>
        </is>
      </c>
      <c r="O1488" t="inlineStr">
        <is>
          <t>:No Drip Pan:Standard Drip Pan:</t>
        </is>
      </c>
      <c r="P1488" s="235" t="inlineStr">
        <is>
          <t>Falk_Spacer</t>
        </is>
      </c>
      <c r="Q1488" t="inlineStr">
        <is>
          <t>Falk 1060T31</t>
        </is>
      </c>
      <c r="R1488" t="n">
        <v>96700937</v>
      </c>
      <c r="S1488" s="233" t="inlineStr">
        <is>
          <t>B103143</t>
        </is>
      </c>
      <c r="T1488" s="233" t="n">
        <v>3209</v>
      </c>
      <c r="U1488" s="233" t="inlineStr">
        <is>
          <t>Priced</t>
        </is>
      </c>
      <c r="V1488" s="273" t="inlineStr">
        <is>
          <t>LT028</t>
        </is>
      </c>
      <c r="W1488" t="n">
        <v>350</v>
      </c>
    </row>
    <row r="1489">
      <c r="B1489" t="n">
        <v>2885</v>
      </c>
      <c r="C1489">
        <f>IF(K1489 = "BaseplateSteel","Y","N")</f>
        <v/>
      </c>
      <c r="D1489">
        <f>OR(P1489 = "Woods_Sureflex", P1489 = "Falk_T10_Grid")</f>
        <v/>
      </c>
      <c r="E1489">
        <f>IF(AND(C1489="Y", D1489=TRUE),"Y","N")</f>
        <v/>
      </c>
      <c r="F1489" t="inlineStr">
        <is>
          <t>ConTab_BOM_KP_Baseplates_2885</t>
        </is>
      </c>
      <c r="G1489">
        <f>IF(E1489="Y",F1489,"")</f>
        <v/>
      </c>
      <c r="H1489" s="87" t="inlineStr">
        <is>
          <t>8015-3_4-KP</t>
        </is>
      </c>
      <c r="I1489" s="87" t="n"/>
      <c r="J1489" s="87" t="n"/>
      <c r="K1489" s="273" t="inlineStr">
        <is>
          <t>BaseplateSteel</t>
        </is>
      </c>
      <c r="L1489" s="273" t="inlineStr">
        <is>
          <t>Baseplate_Steel</t>
        </is>
      </c>
      <c r="M1489" s="273" t="inlineStr">
        <is>
          <t>Steel</t>
        </is>
      </c>
      <c r="N1489" t="inlineStr">
        <is>
          <t>444T</t>
        </is>
      </c>
      <c r="O1489" t="inlineStr">
        <is>
          <t>:No Drip Pan:Standard Drip Pan:</t>
        </is>
      </c>
      <c r="P1489" s="235" t="inlineStr">
        <is>
          <t>Falk_Spacer</t>
        </is>
      </c>
      <c r="Q1489" t="inlineStr">
        <is>
          <t>Falk 1090T31</t>
        </is>
      </c>
      <c r="R1489" t="n">
        <v>96700938</v>
      </c>
      <c r="S1489" s="233" t="inlineStr">
        <is>
          <t>B103144</t>
        </is>
      </c>
      <c r="T1489" s="233" t="n">
        <v>4707</v>
      </c>
      <c r="U1489" s="233" t="inlineStr">
        <is>
          <t>Priced</t>
        </is>
      </c>
      <c r="V1489" s="273" t="inlineStr">
        <is>
          <t>LT028</t>
        </is>
      </c>
      <c r="W1489" t="n">
        <v>420</v>
      </c>
    </row>
    <row r="1490">
      <c r="B1490" t="n">
        <v>2886</v>
      </c>
      <c r="C1490">
        <f>IF(K1490 = "BaseplateSteel","Y","N")</f>
        <v/>
      </c>
      <c r="D1490">
        <f>OR(P1490 = "Woods_Sureflex", P1490 = "Falk_T10_Grid")</f>
        <v/>
      </c>
      <c r="E1490">
        <f>IF(AND(C1490="Y", D1490=TRUE),"Y","N")</f>
        <v/>
      </c>
      <c r="F1490" t="inlineStr">
        <is>
          <t>ConTab_BOM_KP_Baseplates_2886</t>
        </is>
      </c>
      <c r="G1490">
        <f>IF(E1490="Y",F1490,"")</f>
        <v/>
      </c>
      <c r="H1490" s="87" t="inlineStr">
        <is>
          <t>8015-3_4-KP</t>
        </is>
      </c>
      <c r="I1490" s="87" t="n"/>
      <c r="J1490" s="87" t="n"/>
      <c r="K1490" s="273" t="inlineStr">
        <is>
          <t>BaseplateSteel</t>
        </is>
      </c>
      <c r="L1490" s="273" t="inlineStr">
        <is>
          <t>Baseplate_Steel</t>
        </is>
      </c>
      <c r="M1490" s="273" t="inlineStr">
        <is>
          <t>Steel</t>
        </is>
      </c>
      <c r="N1490" t="inlineStr">
        <is>
          <t>445T</t>
        </is>
      </c>
      <c r="O1490" t="inlineStr">
        <is>
          <t>:No Drip Pan:Standard Drip Pan:</t>
        </is>
      </c>
      <c r="P1490" s="235" t="inlineStr">
        <is>
          <t>Falk_Spacer</t>
        </is>
      </c>
      <c r="Q1490" t="inlineStr">
        <is>
          <t>Falk 1090T31</t>
        </is>
      </c>
      <c r="R1490" t="n">
        <v>96700938</v>
      </c>
      <c r="S1490" s="233" t="inlineStr">
        <is>
          <t>B103145</t>
        </is>
      </c>
      <c r="T1490" s="233" t="n">
        <v>4707</v>
      </c>
      <c r="U1490" s="233" t="inlineStr">
        <is>
          <t>Priced</t>
        </is>
      </c>
      <c r="V1490" s="273" t="inlineStr">
        <is>
          <t>LT028</t>
        </is>
      </c>
      <c r="W1490" t="n">
        <v>420</v>
      </c>
    </row>
    <row r="1491">
      <c r="B1491" t="n">
        <v>2887</v>
      </c>
      <c r="C1491">
        <f>IF(K1491 = "BaseplateSteel","Y","N")</f>
        <v/>
      </c>
      <c r="D1491">
        <f>OR(P1491 = "Woods_Sureflex", P1491 = "Falk_T10_Grid")</f>
        <v/>
      </c>
      <c r="E1491">
        <f>IF(AND(C1491="Y", D1491=TRUE),"Y","N")</f>
        <v/>
      </c>
      <c r="F1491" t="inlineStr">
        <is>
          <t>ConTab_BOM_KP_Baseplates_2887</t>
        </is>
      </c>
      <c r="G1491">
        <f>IF(E1491="Y",F1491,"")</f>
        <v/>
      </c>
      <c r="H1491" s="87" t="inlineStr">
        <is>
          <t>8015-3_4-KP</t>
        </is>
      </c>
      <c r="I1491" s="87" t="n"/>
      <c r="J1491" s="87" t="n"/>
      <c r="K1491" s="273" t="inlineStr">
        <is>
          <t>BaseplateSteel</t>
        </is>
      </c>
      <c r="L1491" s="273" t="inlineStr">
        <is>
          <t>Baseplate_Steel</t>
        </is>
      </c>
      <c r="M1491" s="273" t="inlineStr">
        <is>
          <t>Steel</t>
        </is>
      </c>
      <c r="N1491" t="inlineStr">
        <is>
          <t>444TS</t>
        </is>
      </c>
      <c r="O1491" t="inlineStr">
        <is>
          <t>:No Drip Pan:Standard Drip Pan:</t>
        </is>
      </c>
      <c r="P1491" s="235" t="inlineStr">
        <is>
          <t>Falk_Spacer</t>
        </is>
      </c>
      <c r="Q1491" t="inlineStr">
        <is>
          <t>Falk 1080T31</t>
        </is>
      </c>
      <c r="R1491" t="n">
        <v>96700939</v>
      </c>
      <c r="S1491" s="233" t="inlineStr">
        <is>
          <t>B103146</t>
        </is>
      </c>
      <c r="T1491" s="233" t="n">
        <v>4707</v>
      </c>
      <c r="U1491" s="233" t="inlineStr">
        <is>
          <t>Priced</t>
        </is>
      </c>
      <c r="V1491" s="273" t="inlineStr">
        <is>
          <t>LT028</t>
        </is>
      </c>
      <c r="W1491" t="n">
        <v>420</v>
      </c>
    </row>
    <row r="1492">
      <c r="B1492" t="n">
        <v>2888</v>
      </c>
      <c r="C1492">
        <f>IF(K1492 = "BaseplateSteel","Y","N")</f>
        <v/>
      </c>
      <c r="D1492">
        <f>OR(P1492 = "Woods_Sureflex", P1492 = "Falk_T10_Grid")</f>
        <v/>
      </c>
      <c r="E1492">
        <f>IF(AND(C1492="Y", D1492=TRUE),"Y","N")</f>
        <v/>
      </c>
      <c r="F1492" t="inlineStr">
        <is>
          <t>ConTab_BOM_KP_Baseplates_2888</t>
        </is>
      </c>
      <c r="G1492">
        <f>IF(E1492="Y",F1492,"")</f>
        <v/>
      </c>
      <c r="H1492" s="87" t="inlineStr">
        <is>
          <t>8015-3_4-KP</t>
        </is>
      </c>
      <c r="I1492" s="87" t="n"/>
      <c r="J1492" s="87" t="n"/>
      <c r="K1492" s="273" t="inlineStr">
        <is>
          <t>BaseplateSteel</t>
        </is>
      </c>
      <c r="L1492" s="273" t="inlineStr">
        <is>
          <t>Baseplate_Steel</t>
        </is>
      </c>
      <c r="M1492" s="273" t="inlineStr">
        <is>
          <t>Steel</t>
        </is>
      </c>
      <c r="N1492" t="inlineStr">
        <is>
          <t>445TS</t>
        </is>
      </c>
      <c r="O1492" t="inlineStr">
        <is>
          <t>:No Drip Pan:Standard Drip Pan:</t>
        </is>
      </c>
      <c r="P1492" s="235" t="inlineStr">
        <is>
          <t>Falk_Spacer</t>
        </is>
      </c>
      <c r="Q1492" t="inlineStr">
        <is>
          <t>Falk 1080T31</t>
        </is>
      </c>
      <c r="R1492" t="n">
        <v>96700939</v>
      </c>
      <c r="S1492" s="233" t="inlineStr">
        <is>
          <t>B103147</t>
        </is>
      </c>
      <c r="T1492" s="233" t="n">
        <v>4707</v>
      </c>
      <c r="U1492" s="233" t="inlineStr">
        <is>
          <t>Priced</t>
        </is>
      </c>
      <c r="V1492" s="273" t="inlineStr">
        <is>
          <t>LT028</t>
        </is>
      </c>
      <c r="W1492" t="n">
        <v>420</v>
      </c>
    </row>
    <row r="1493">
      <c r="B1493" t="n">
        <v>2889</v>
      </c>
      <c r="C1493">
        <f>IF(K1493 = "BaseplateSteel","Y","N")</f>
        <v/>
      </c>
      <c r="D1493">
        <f>OR(P1493 = "Woods_Sureflex", P1493 = "Falk_T10_Grid")</f>
        <v/>
      </c>
      <c r="E1493">
        <f>IF(AND(C1493="Y", D1493=TRUE),"Y","N")</f>
        <v/>
      </c>
      <c r="F1493" t="inlineStr">
        <is>
          <t>ConTab_BOM_KP_Baseplates_2889</t>
        </is>
      </c>
      <c r="G1493">
        <f>IF(E1493="Y",F1493,"")</f>
        <v/>
      </c>
      <c r="H1493" s="87" t="inlineStr">
        <is>
          <t>8015-3_4-KP</t>
        </is>
      </c>
      <c r="I1493" s="87" t="n"/>
      <c r="J1493" s="87" t="n"/>
      <c r="K1493" s="273" t="inlineStr">
        <is>
          <t>BaseplateSteel</t>
        </is>
      </c>
      <c r="L1493" s="273" t="inlineStr">
        <is>
          <t>Baseplate_Steel</t>
        </is>
      </c>
      <c r="M1493" s="273" t="inlineStr">
        <is>
          <t>Steel</t>
        </is>
      </c>
      <c r="N1493" s="273" t="inlineStr">
        <is>
          <t>447T</t>
        </is>
      </c>
      <c r="O1493" t="inlineStr">
        <is>
          <t>:No Drip Pan:Standard Drip Pan:</t>
        </is>
      </c>
      <c r="P1493" s="235" t="inlineStr">
        <is>
          <t>Falk_Spacer</t>
        </is>
      </c>
      <c r="Q1493" t="inlineStr">
        <is>
          <t>Falk 1090T31</t>
        </is>
      </c>
      <c r="R1493" t="n">
        <v>96700940</v>
      </c>
      <c r="S1493" s="233" t="inlineStr">
        <is>
          <t>B103148</t>
        </is>
      </c>
      <c r="T1493" s="233" t="n">
        <v>5250</v>
      </c>
      <c r="U1493" s="233" t="inlineStr">
        <is>
          <t>Priced</t>
        </is>
      </c>
      <c r="V1493" s="273" t="inlineStr">
        <is>
          <t>LT028</t>
        </is>
      </c>
      <c r="W1493" t="n">
        <v>600</v>
      </c>
    </row>
    <row r="1494">
      <c r="B1494" t="n">
        <v>2890</v>
      </c>
      <c r="C1494">
        <f>IF(K1494 = "BaseplateSteel","Y","N")</f>
        <v/>
      </c>
      <c r="D1494">
        <f>OR(P1494 = "Woods_Sureflex", P1494 = "Falk_T10_Grid")</f>
        <v/>
      </c>
      <c r="E1494">
        <f>IF(AND(C1494="Y", D1494=TRUE),"Y","N")</f>
        <v/>
      </c>
      <c r="F1494" t="inlineStr">
        <is>
          <t>ConTab_BOM_KP_Baseplates_2890</t>
        </is>
      </c>
      <c r="G1494">
        <f>IF(E1494="Y",F1494,"")</f>
        <v/>
      </c>
      <c r="H1494" s="87" t="inlineStr">
        <is>
          <t>8015-3_4-KP</t>
        </is>
      </c>
      <c r="I1494" s="87" t="n"/>
      <c r="J1494" s="87" t="n"/>
      <c r="K1494" s="273" t="inlineStr">
        <is>
          <t>BaseplateSteel</t>
        </is>
      </c>
      <c r="L1494" s="273" t="inlineStr">
        <is>
          <t>Baseplate_Steel</t>
        </is>
      </c>
      <c r="M1494" s="273" t="inlineStr">
        <is>
          <t>Steel</t>
        </is>
      </c>
      <c r="N1494" s="273" t="inlineStr">
        <is>
          <t>447TS</t>
        </is>
      </c>
      <c r="O1494" t="inlineStr">
        <is>
          <t>:No Drip Pan:Standard Drip Pan:</t>
        </is>
      </c>
      <c r="P1494" s="235" t="inlineStr">
        <is>
          <t>Falk_Spacer</t>
        </is>
      </c>
      <c r="Q1494" t="inlineStr">
        <is>
          <t>Falk 1090T31</t>
        </is>
      </c>
      <c r="R1494" t="n">
        <v>96700940</v>
      </c>
      <c r="S1494" s="233" t="inlineStr">
        <is>
          <t>B103149</t>
        </is>
      </c>
      <c r="T1494" s="233" t="n">
        <v>5250</v>
      </c>
      <c r="U1494" s="233" t="inlineStr">
        <is>
          <t>Priced</t>
        </is>
      </c>
      <c r="V1494" s="273" t="inlineStr">
        <is>
          <t>LT028</t>
        </is>
      </c>
      <c r="W1494" t="n">
        <v>600</v>
      </c>
    </row>
    <row r="1495">
      <c r="B1495" t="n">
        <v>2891</v>
      </c>
      <c r="C1495">
        <f>IF(K1495 = "BaseplateSteel","Y","N")</f>
        <v/>
      </c>
      <c r="D1495">
        <f>OR(P1495 = "Woods_Sureflex", P1495 = "Falk_T10_Grid")</f>
        <v/>
      </c>
      <c r="E1495">
        <f>IF(AND(C1495="Y", D1495=TRUE),"Y","N")</f>
        <v/>
      </c>
      <c r="F1495" t="inlineStr">
        <is>
          <t>ConTab_BOM_KP_Baseplates_2891</t>
        </is>
      </c>
      <c r="G1495">
        <f>IF(E1495="Y",F1495,"")</f>
        <v/>
      </c>
      <c r="H1495" s="87" t="inlineStr">
        <is>
          <t>8015-3_4-KP</t>
        </is>
      </c>
      <c r="I1495" s="87" t="n"/>
      <c r="J1495" s="87" t="n"/>
      <c r="K1495" s="273" t="inlineStr">
        <is>
          <t>BaseplateSteel</t>
        </is>
      </c>
      <c r="L1495" s="273" t="inlineStr">
        <is>
          <t>Baseplate_Steel</t>
        </is>
      </c>
      <c r="M1495" s="273" t="inlineStr">
        <is>
          <t>Steel</t>
        </is>
      </c>
      <c r="N1495" s="273" t="inlineStr">
        <is>
          <t>449T</t>
        </is>
      </c>
      <c r="O1495" t="inlineStr">
        <is>
          <t>:No Drip Pan:Standard Drip Pan:</t>
        </is>
      </c>
      <c r="P1495" s="235" t="inlineStr">
        <is>
          <t>Falk_Spacer</t>
        </is>
      </c>
      <c r="Q1495" t="inlineStr">
        <is>
          <t>Falk 1090T31</t>
        </is>
      </c>
      <c r="R1495" t="n">
        <v>96700941</v>
      </c>
      <c r="S1495" s="233" t="inlineStr">
        <is>
          <t>B103150</t>
        </is>
      </c>
      <c r="T1495" s="233" t="n">
        <v>5250</v>
      </c>
      <c r="U1495" s="233" t="inlineStr">
        <is>
          <t>Priced</t>
        </is>
      </c>
      <c r="V1495" s="273" t="inlineStr">
        <is>
          <t>LT028</t>
        </is>
      </c>
      <c r="W1495" t="n">
        <v>600</v>
      </c>
    </row>
    <row r="1496">
      <c r="B1496" t="n">
        <v>2911</v>
      </c>
      <c r="C1496">
        <f>IF(K1496 = "BaseplateSteel","Y","N")</f>
        <v/>
      </c>
      <c r="D1496">
        <f>OR(P1496 = "Woods_Sureflex", P1496 = "Falk_T10_Grid")</f>
        <v/>
      </c>
      <c r="E1496">
        <f>IF(AND(C1496="Y", D1496=TRUE),"Y","N")</f>
        <v/>
      </c>
      <c r="F1496" t="inlineStr">
        <is>
          <t>ConTab_BOM_KP_Baseplates_2911</t>
        </is>
      </c>
      <c r="G1496">
        <f>IF(E1496="Y",F1496,"")</f>
        <v/>
      </c>
      <c r="H1496" s="87" t="inlineStr">
        <is>
          <t>8015-3_4-KP</t>
        </is>
      </c>
      <c r="I1496" s="87" t="n"/>
      <c r="J1496" s="87" t="n"/>
      <c r="K1496" s="273" t="inlineStr">
        <is>
          <t>BaseplateSteel</t>
        </is>
      </c>
      <c r="L1496" s="273" t="inlineStr">
        <is>
          <t>Baseplate_Steel</t>
        </is>
      </c>
      <c r="M1496" s="273" t="inlineStr">
        <is>
          <t>Steel</t>
        </is>
      </c>
      <c r="N1496" t="inlineStr">
        <is>
          <t>284T</t>
        </is>
      </c>
      <c r="O1496" t="inlineStr">
        <is>
          <t>:Extended Drip Pan:</t>
        </is>
      </c>
      <c r="P1496" s="235" t="inlineStr">
        <is>
          <t>Woods_Sureflex</t>
        </is>
      </c>
      <c r="Q1496" t="inlineStr">
        <is>
          <t>Woods 9S</t>
        </is>
      </c>
      <c r="R1496" t="inlineStr">
        <is>
          <t>RTF</t>
        </is>
      </c>
      <c r="S1496" s="233" t="inlineStr">
        <is>
          <t>B103164</t>
        </is>
      </c>
      <c r="T1496" s="233" t="n">
        <v>2289</v>
      </c>
      <c r="U1496" s="233" t="inlineStr">
        <is>
          <t>Priced</t>
        </is>
      </c>
      <c r="V1496" s="273" t="inlineStr">
        <is>
          <t>LT028</t>
        </is>
      </c>
      <c r="W1496" t="n">
        <v>205</v>
      </c>
    </row>
    <row r="1497">
      <c r="B1497" t="n">
        <v>2912</v>
      </c>
      <c r="C1497">
        <f>IF(K1497 = "BaseplateSteel","Y","N")</f>
        <v/>
      </c>
      <c r="D1497">
        <f>OR(P1497 = "Woods_Sureflex", P1497 = "Falk_T10_Grid")</f>
        <v/>
      </c>
      <c r="E1497">
        <f>IF(AND(C1497="Y", D1497=TRUE),"Y","N")</f>
        <v/>
      </c>
      <c r="F1497" t="inlineStr">
        <is>
          <t>ConTab_BOM_KP_Baseplates_2912</t>
        </is>
      </c>
      <c r="G1497">
        <f>IF(E1497="Y",F1497,"")</f>
        <v/>
      </c>
      <c r="H1497" s="87" t="inlineStr">
        <is>
          <t>8015-3_4-KP</t>
        </is>
      </c>
      <c r="I1497" s="87" t="n"/>
      <c r="J1497" s="87" t="n"/>
      <c r="K1497" s="273" t="inlineStr">
        <is>
          <t>BaseplateSteel</t>
        </is>
      </c>
      <c r="L1497" s="273" t="inlineStr">
        <is>
          <t>Baseplate_Steel</t>
        </is>
      </c>
      <c r="M1497" s="273" t="inlineStr">
        <is>
          <t>Steel</t>
        </is>
      </c>
      <c r="N1497" t="inlineStr">
        <is>
          <t>286T</t>
        </is>
      </c>
      <c r="O1497" t="inlineStr">
        <is>
          <t>:Extended Drip Pan:</t>
        </is>
      </c>
      <c r="P1497" s="235" t="inlineStr">
        <is>
          <t>Woods_Sureflex</t>
        </is>
      </c>
      <c r="Q1497" t="inlineStr">
        <is>
          <t>Woods 9S</t>
        </is>
      </c>
      <c r="R1497" t="inlineStr">
        <is>
          <t>RTF</t>
        </is>
      </c>
      <c r="S1497" s="233" t="inlineStr">
        <is>
          <t>B103164</t>
        </is>
      </c>
      <c r="T1497" s="233" t="n">
        <v>2289</v>
      </c>
      <c r="U1497" s="233" t="inlineStr">
        <is>
          <t>Priced</t>
        </is>
      </c>
      <c r="V1497" s="273" t="inlineStr">
        <is>
          <t>LT028</t>
        </is>
      </c>
      <c r="W1497" t="n">
        <v>205</v>
      </c>
    </row>
    <row r="1498">
      <c r="B1498" t="n">
        <v>2913</v>
      </c>
      <c r="C1498">
        <f>IF(K1498 = "BaseplateSteel","Y","N")</f>
        <v/>
      </c>
      <c r="D1498">
        <f>OR(P1498 = "Woods_Sureflex", P1498 = "Falk_T10_Grid")</f>
        <v/>
      </c>
      <c r="E1498">
        <f>IF(AND(C1498="Y", D1498=TRUE),"Y","N")</f>
        <v/>
      </c>
      <c r="F1498" t="inlineStr">
        <is>
          <t>ConTab_BOM_KP_Baseplates_2913</t>
        </is>
      </c>
      <c r="G1498">
        <f>IF(E1498="Y",F1498,"")</f>
        <v/>
      </c>
      <c r="H1498" s="87" t="inlineStr">
        <is>
          <t>8015-3_4-KP</t>
        </is>
      </c>
      <c r="I1498" s="87" t="n"/>
      <c r="J1498" s="87" t="n"/>
      <c r="K1498" s="273" t="inlineStr">
        <is>
          <t>BaseplateSteel</t>
        </is>
      </c>
      <c r="L1498" s="273" t="inlineStr">
        <is>
          <t>Baseplate_Steel</t>
        </is>
      </c>
      <c r="M1498" s="273" t="inlineStr">
        <is>
          <t>Steel</t>
        </is>
      </c>
      <c r="N1498" t="inlineStr">
        <is>
          <t>324T</t>
        </is>
      </c>
      <c r="O1498" t="inlineStr">
        <is>
          <t>:Extended Drip Pan:</t>
        </is>
      </c>
      <c r="P1498" s="235" t="inlineStr">
        <is>
          <t>Woods_Sureflex</t>
        </is>
      </c>
      <c r="Q1498" t="inlineStr">
        <is>
          <t>Woods 10S</t>
        </is>
      </c>
      <c r="R1498" t="inlineStr">
        <is>
          <t>RTF</t>
        </is>
      </c>
      <c r="S1498" s="233" t="inlineStr">
        <is>
          <t>B103165</t>
        </is>
      </c>
      <c r="T1498" s="233" t="n">
        <v>2425</v>
      </c>
      <c r="U1498" s="233" t="inlineStr">
        <is>
          <t>Priced</t>
        </is>
      </c>
      <c r="V1498" s="273" t="inlineStr">
        <is>
          <t>LT028</t>
        </is>
      </c>
      <c r="W1498" t="n">
        <v>240</v>
      </c>
    </row>
    <row r="1499">
      <c r="B1499" t="n">
        <v>2914</v>
      </c>
      <c r="C1499">
        <f>IF(K1499 = "BaseplateSteel","Y","N")</f>
        <v/>
      </c>
      <c r="D1499">
        <f>OR(P1499 = "Woods_Sureflex", P1499 = "Falk_T10_Grid")</f>
        <v/>
      </c>
      <c r="E1499">
        <f>IF(AND(C1499="Y", D1499=TRUE),"Y","N")</f>
        <v/>
      </c>
      <c r="F1499" t="inlineStr">
        <is>
          <t>ConTab_BOM_KP_Baseplates_2914</t>
        </is>
      </c>
      <c r="G1499">
        <f>IF(E1499="Y",F1499,"")</f>
        <v/>
      </c>
      <c r="H1499" s="87" t="inlineStr">
        <is>
          <t>8015-3_4-KP</t>
        </is>
      </c>
      <c r="I1499" s="87" t="n"/>
      <c r="J1499" s="87" t="n"/>
      <c r="K1499" s="273" t="inlineStr">
        <is>
          <t>BaseplateSteel</t>
        </is>
      </c>
      <c r="L1499" s="273" t="inlineStr">
        <is>
          <t>Baseplate_Steel</t>
        </is>
      </c>
      <c r="M1499" s="273" t="inlineStr">
        <is>
          <t>Steel</t>
        </is>
      </c>
      <c r="N1499" t="inlineStr">
        <is>
          <t>326T</t>
        </is>
      </c>
      <c r="O1499" t="inlineStr">
        <is>
          <t>:Extended Drip Pan:</t>
        </is>
      </c>
      <c r="P1499" s="235" t="inlineStr">
        <is>
          <t>Woods_Sureflex</t>
        </is>
      </c>
      <c r="Q1499" t="inlineStr">
        <is>
          <t>Woods 10S</t>
        </is>
      </c>
      <c r="R1499" t="inlineStr">
        <is>
          <t>RTF</t>
        </is>
      </c>
      <c r="S1499" s="233" t="inlineStr">
        <is>
          <t>B103165</t>
        </is>
      </c>
      <c r="T1499" s="233" t="n">
        <v>2425</v>
      </c>
      <c r="U1499" s="233" t="inlineStr">
        <is>
          <t>Priced</t>
        </is>
      </c>
      <c r="V1499" s="273" t="inlineStr">
        <is>
          <t>LT028</t>
        </is>
      </c>
      <c r="W1499" t="n">
        <v>240</v>
      </c>
    </row>
    <row r="1500">
      <c r="B1500" t="n">
        <v>2915</v>
      </c>
      <c r="C1500">
        <f>IF(K1500 = "BaseplateSteel","Y","N")</f>
        <v/>
      </c>
      <c r="D1500">
        <f>OR(P1500 = "Woods_Sureflex", P1500 = "Falk_T10_Grid")</f>
        <v/>
      </c>
      <c r="E1500">
        <f>IF(AND(C1500="Y", D1500=TRUE),"Y","N")</f>
        <v/>
      </c>
      <c r="F1500" t="inlineStr">
        <is>
          <t>ConTab_BOM_KP_Baseplates_2915</t>
        </is>
      </c>
      <c r="G1500">
        <f>IF(E1500="Y",F1500,"")</f>
        <v/>
      </c>
      <c r="H1500" s="87" t="inlineStr">
        <is>
          <t>8015-3_4-KP</t>
        </is>
      </c>
      <c r="I1500" s="87" t="n"/>
      <c r="J1500" s="87" t="n"/>
      <c r="K1500" s="273" t="inlineStr">
        <is>
          <t>BaseplateSteel</t>
        </is>
      </c>
      <c r="L1500" s="273" t="inlineStr">
        <is>
          <t>Baseplate_Steel</t>
        </is>
      </c>
      <c r="M1500" s="273" t="inlineStr">
        <is>
          <t>Steel</t>
        </is>
      </c>
      <c r="N1500" t="inlineStr">
        <is>
          <t>364T</t>
        </is>
      </c>
      <c r="O1500" t="inlineStr">
        <is>
          <t>:Extended Drip Pan:</t>
        </is>
      </c>
      <c r="P1500" s="235" t="inlineStr">
        <is>
          <t>Woods_Sureflex</t>
        </is>
      </c>
      <c r="Q1500" t="inlineStr">
        <is>
          <t>Woods 11S</t>
        </is>
      </c>
      <c r="R1500" t="inlineStr">
        <is>
          <t>RTF</t>
        </is>
      </c>
      <c r="S1500" s="233" t="inlineStr">
        <is>
          <t>B103166</t>
        </is>
      </c>
      <c r="T1500" s="233" t="n">
        <v>2562</v>
      </c>
      <c r="U1500" s="233" t="inlineStr">
        <is>
          <t>Priced</t>
        </is>
      </c>
      <c r="V1500" s="273" t="inlineStr">
        <is>
          <t>LT028</t>
        </is>
      </c>
      <c r="W1500" t="n">
        <v>270</v>
      </c>
    </row>
    <row r="1501">
      <c r="B1501" t="n">
        <v>2916</v>
      </c>
      <c r="C1501">
        <f>IF(K1501 = "BaseplateSteel","Y","N")</f>
        <v/>
      </c>
      <c r="D1501">
        <f>OR(P1501 = "Woods_Sureflex", P1501 = "Falk_T10_Grid")</f>
        <v/>
      </c>
      <c r="E1501">
        <f>IF(AND(C1501="Y", D1501=TRUE),"Y","N")</f>
        <v/>
      </c>
      <c r="F1501" t="inlineStr">
        <is>
          <t>ConTab_BOM_KP_Baseplates_2916</t>
        </is>
      </c>
      <c r="G1501">
        <f>IF(E1501="Y",F1501,"")</f>
        <v/>
      </c>
      <c r="H1501" s="87" t="inlineStr">
        <is>
          <t>8015-3_4-KP</t>
        </is>
      </c>
      <c r="I1501" s="87" t="n"/>
      <c r="J1501" s="87" t="n"/>
      <c r="K1501" s="273" t="inlineStr">
        <is>
          <t>BaseplateSteel</t>
        </is>
      </c>
      <c r="L1501" s="273" t="inlineStr">
        <is>
          <t>Baseplate_Steel</t>
        </is>
      </c>
      <c r="M1501" s="273" t="inlineStr">
        <is>
          <t>Steel</t>
        </is>
      </c>
      <c r="N1501" t="inlineStr">
        <is>
          <t>365T</t>
        </is>
      </c>
      <c r="O1501" t="inlineStr">
        <is>
          <t>:Extended Drip Pan:</t>
        </is>
      </c>
      <c r="P1501" s="235" t="inlineStr">
        <is>
          <t>Woods_Sureflex</t>
        </is>
      </c>
      <c r="Q1501" t="inlineStr">
        <is>
          <t>Woods 11S</t>
        </is>
      </c>
      <c r="R1501" t="inlineStr">
        <is>
          <t>RTF</t>
        </is>
      </c>
      <c r="S1501" s="233" t="inlineStr">
        <is>
          <t>B103166</t>
        </is>
      </c>
      <c r="T1501" s="233" t="n">
        <v>2562</v>
      </c>
      <c r="U1501" s="233" t="inlineStr">
        <is>
          <t>Priced</t>
        </is>
      </c>
      <c r="V1501" s="273" t="inlineStr">
        <is>
          <t>LT028</t>
        </is>
      </c>
      <c r="W1501" t="n">
        <v>270</v>
      </c>
    </row>
    <row r="1502">
      <c r="B1502" t="n">
        <v>2917</v>
      </c>
      <c r="C1502">
        <f>IF(K1502 = "BaseplateSteel","Y","N")</f>
        <v/>
      </c>
      <c r="D1502">
        <f>OR(P1502 = "Woods_Sureflex", P1502 = "Falk_T10_Grid")</f>
        <v/>
      </c>
      <c r="E1502">
        <f>IF(AND(C1502="Y", D1502=TRUE),"Y","N")</f>
        <v/>
      </c>
      <c r="F1502" t="inlineStr">
        <is>
          <t>ConTab_BOM_KP_Baseplates_2917</t>
        </is>
      </c>
      <c r="G1502">
        <f>IF(E1502="Y",F1502,"")</f>
        <v/>
      </c>
      <c r="H1502" s="87" t="inlineStr">
        <is>
          <t>8015-3_4-KP</t>
        </is>
      </c>
      <c r="I1502" s="87" t="n"/>
      <c r="J1502" s="87" t="n"/>
      <c r="K1502" s="273" t="inlineStr">
        <is>
          <t>BaseplateSteel</t>
        </is>
      </c>
      <c r="L1502" s="273" t="inlineStr">
        <is>
          <t>Baseplate_Steel</t>
        </is>
      </c>
      <c r="M1502" s="273" t="inlineStr">
        <is>
          <t>Steel</t>
        </is>
      </c>
      <c r="N1502" t="inlineStr">
        <is>
          <t>404T</t>
        </is>
      </c>
      <c r="O1502" t="inlineStr">
        <is>
          <t>:Extended Drip Pan:</t>
        </is>
      </c>
      <c r="P1502" s="235" t="inlineStr">
        <is>
          <t>Woods_Sureflex</t>
        </is>
      </c>
      <c r="Q1502" t="inlineStr">
        <is>
          <t>Woods 12S</t>
        </is>
      </c>
      <c r="R1502" t="inlineStr">
        <is>
          <t>RTF</t>
        </is>
      </c>
      <c r="S1502" s="233" t="inlineStr">
        <is>
          <t>B103167</t>
        </is>
      </c>
      <c r="T1502" s="233" t="n">
        <v>3036</v>
      </c>
      <c r="U1502" s="233" t="inlineStr">
        <is>
          <t>Priced</t>
        </is>
      </c>
      <c r="V1502" s="273" t="inlineStr">
        <is>
          <t>LT028</t>
        </is>
      </c>
      <c r="W1502" t="n">
        <v>350</v>
      </c>
    </row>
    <row r="1503">
      <c r="B1503" t="n">
        <v>2918</v>
      </c>
      <c r="C1503">
        <f>IF(K1503 = "BaseplateSteel","Y","N")</f>
        <v/>
      </c>
      <c r="D1503">
        <f>OR(P1503 = "Woods_Sureflex", P1503 = "Falk_T10_Grid")</f>
        <v/>
      </c>
      <c r="E1503">
        <f>IF(AND(C1503="Y", D1503=TRUE),"Y","N")</f>
        <v/>
      </c>
      <c r="F1503" t="inlineStr">
        <is>
          <t>ConTab_BOM_KP_Baseplates_2918</t>
        </is>
      </c>
      <c r="G1503">
        <f>IF(E1503="Y",F1503,"")</f>
        <v/>
      </c>
      <c r="H1503" s="87" t="inlineStr">
        <is>
          <t>8015-3_4-KP</t>
        </is>
      </c>
      <c r="I1503" s="87" t="n"/>
      <c r="J1503" s="87" t="n"/>
      <c r="K1503" s="273" t="inlineStr">
        <is>
          <t>BaseplateSteel</t>
        </is>
      </c>
      <c r="L1503" s="273" t="inlineStr">
        <is>
          <t>Baseplate_Steel</t>
        </is>
      </c>
      <c r="M1503" s="273" t="inlineStr">
        <is>
          <t>Steel</t>
        </is>
      </c>
      <c r="N1503" t="inlineStr">
        <is>
          <t>405T</t>
        </is>
      </c>
      <c r="O1503" t="inlineStr">
        <is>
          <t>:Extended Drip Pan:</t>
        </is>
      </c>
      <c r="P1503" s="235" t="inlineStr">
        <is>
          <t>Woods_Sureflex</t>
        </is>
      </c>
      <c r="Q1503" t="inlineStr">
        <is>
          <t>Woods 12S</t>
        </is>
      </c>
      <c r="R1503" t="inlineStr">
        <is>
          <t>RTF</t>
        </is>
      </c>
      <c r="S1503" s="233" t="inlineStr">
        <is>
          <t>B103167</t>
        </is>
      </c>
      <c r="T1503" s="233" t="n">
        <v>3036</v>
      </c>
      <c r="U1503" s="233" t="inlineStr">
        <is>
          <t>Priced</t>
        </is>
      </c>
      <c r="V1503" s="273" t="inlineStr">
        <is>
          <t>LT028</t>
        </is>
      </c>
      <c r="W1503" t="n">
        <v>350</v>
      </c>
    </row>
    <row r="1504">
      <c r="B1504" t="n">
        <v>2919</v>
      </c>
      <c r="C1504">
        <f>IF(K1504 = "BaseplateSteel","Y","N")</f>
        <v/>
      </c>
      <c r="D1504">
        <f>OR(P1504 = "Woods_Sureflex", P1504 = "Falk_T10_Grid")</f>
        <v/>
      </c>
      <c r="E1504">
        <f>IF(AND(C1504="Y", D1504=TRUE),"Y","N")</f>
        <v/>
      </c>
      <c r="F1504" t="inlineStr">
        <is>
          <t>ConTab_BOM_KP_Baseplates_2919</t>
        </is>
      </c>
      <c r="G1504">
        <f>IF(E1504="Y",F1504,"")</f>
        <v/>
      </c>
      <c r="H1504" s="87" t="inlineStr">
        <is>
          <t>8015-3_4-KP</t>
        </is>
      </c>
      <c r="I1504" s="87" t="n"/>
      <c r="J1504" s="87" t="n"/>
      <c r="K1504" s="273" t="inlineStr">
        <is>
          <t>BaseplateSteel</t>
        </is>
      </c>
      <c r="L1504" s="273" t="inlineStr">
        <is>
          <t>Baseplate_Steel</t>
        </is>
      </c>
      <c r="M1504" s="273" t="inlineStr">
        <is>
          <t>Steel</t>
        </is>
      </c>
      <c r="N1504" t="inlineStr">
        <is>
          <t>444T</t>
        </is>
      </c>
      <c r="O1504" t="inlineStr">
        <is>
          <t>:Extended Drip Pan:</t>
        </is>
      </c>
      <c r="P1504" s="235" t="inlineStr">
        <is>
          <t>Woods_Sureflex</t>
        </is>
      </c>
      <c r="Q1504" t="inlineStr">
        <is>
          <t>Woods 12S</t>
        </is>
      </c>
      <c r="R1504" t="inlineStr">
        <is>
          <t>RTF</t>
        </is>
      </c>
      <c r="S1504" s="233" t="inlineStr">
        <is>
          <t>B103168</t>
        </is>
      </c>
      <c r="T1504" s="233" t="n">
        <v>4397</v>
      </c>
      <c r="U1504" s="233" t="inlineStr">
        <is>
          <t>Priced</t>
        </is>
      </c>
      <c r="V1504" s="273" t="inlineStr">
        <is>
          <t>LT028</t>
        </is>
      </c>
      <c r="W1504" t="n">
        <v>420</v>
      </c>
    </row>
    <row r="1505">
      <c r="B1505" t="n">
        <v>2920</v>
      </c>
      <c r="C1505">
        <f>IF(K1505 = "BaseplateSteel","Y","N")</f>
        <v/>
      </c>
      <c r="D1505">
        <f>OR(P1505 = "Woods_Sureflex", P1505 = "Falk_T10_Grid")</f>
        <v/>
      </c>
      <c r="E1505">
        <f>IF(AND(C1505="Y", D1505=TRUE),"Y","N")</f>
        <v/>
      </c>
      <c r="F1505" t="inlineStr">
        <is>
          <t>ConTab_BOM_KP_Baseplates_2920</t>
        </is>
      </c>
      <c r="G1505">
        <f>IF(E1505="Y",F1505,"")</f>
        <v/>
      </c>
      <c r="H1505" s="87" t="inlineStr">
        <is>
          <t>8015-3_4-KP</t>
        </is>
      </c>
      <c r="I1505" s="87" t="n"/>
      <c r="J1505" s="87" t="n"/>
      <c r="K1505" s="273" t="inlineStr">
        <is>
          <t>BaseplateSteel</t>
        </is>
      </c>
      <c r="L1505" s="273" t="inlineStr">
        <is>
          <t>Baseplate_Steel</t>
        </is>
      </c>
      <c r="M1505" s="273" t="inlineStr">
        <is>
          <t>Steel</t>
        </is>
      </c>
      <c r="N1505" t="inlineStr">
        <is>
          <t>445T</t>
        </is>
      </c>
      <c r="O1505" t="inlineStr">
        <is>
          <t>:Extended Drip Pan:</t>
        </is>
      </c>
      <c r="P1505" s="235" t="inlineStr">
        <is>
          <t>Woods_Sureflex</t>
        </is>
      </c>
      <c r="Q1505" t="inlineStr">
        <is>
          <t>Woods 12S</t>
        </is>
      </c>
      <c r="R1505" t="inlineStr">
        <is>
          <t>RTF</t>
        </is>
      </c>
      <c r="S1505" s="233" t="inlineStr">
        <is>
          <t>B103169</t>
        </is>
      </c>
      <c r="T1505" s="233" t="n">
        <v>4397</v>
      </c>
      <c r="U1505" s="233" t="inlineStr">
        <is>
          <t>Priced</t>
        </is>
      </c>
      <c r="V1505" s="273" t="inlineStr">
        <is>
          <t>LT028</t>
        </is>
      </c>
      <c r="W1505" t="n">
        <v>420</v>
      </c>
    </row>
    <row r="1506">
      <c r="B1506" t="n">
        <v>2921</v>
      </c>
      <c r="C1506">
        <f>IF(K1506 = "BaseplateSteel","Y","N")</f>
        <v/>
      </c>
      <c r="D1506">
        <f>OR(P1506 = "Woods_Sureflex", P1506 = "Falk_T10_Grid")</f>
        <v/>
      </c>
      <c r="E1506">
        <f>IF(AND(C1506="Y", D1506=TRUE),"Y","N")</f>
        <v/>
      </c>
      <c r="F1506" t="inlineStr">
        <is>
          <t>ConTab_BOM_KP_Baseplates_2921</t>
        </is>
      </c>
      <c r="G1506">
        <f>IF(E1506="Y",F1506,"")</f>
        <v/>
      </c>
      <c r="H1506" s="87" t="inlineStr">
        <is>
          <t>8015-3_4-KP</t>
        </is>
      </c>
      <c r="I1506" s="87" t="n"/>
      <c r="J1506" s="87" t="n"/>
      <c r="K1506" s="273" t="inlineStr">
        <is>
          <t>BaseplateSteel</t>
        </is>
      </c>
      <c r="L1506" s="273" t="inlineStr">
        <is>
          <t>Baseplate_Steel</t>
        </is>
      </c>
      <c r="M1506" s="273" t="inlineStr">
        <is>
          <t>Steel</t>
        </is>
      </c>
      <c r="N1506" t="inlineStr">
        <is>
          <t>284T</t>
        </is>
      </c>
      <c r="O1506" t="inlineStr">
        <is>
          <t>:Extended Drip Pan:</t>
        </is>
      </c>
      <c r="P1506" s="235" t="inlineStr">
        <is>
          <t>Falk_T10_Grid</t>
        </is>
      </c>
      <c r="Q1506" t="inlineStr">
        <is>
          <t>Falk 1050T10</t>
        </is>
      </c>
      <c r="R1506" t="inlineStr">
        <is>
          <t>RTF</t>
        </is>
      </c>
      <c r="S1506" s="233" t="inlineStr">
        <is>
          <t>B103170</t>
        </is>
      </c>
      <c r="T1506" s="233" t="n">
        <v>2289</v>
      </c>
      <c r="U1506" s="233" t="inlineStr">
        <is>
          <t>Priced</t>
        </is>
      </c>
      <c r="V1506" s="273" t="inlineStr">
        <is>
          <t>LT028</t>
        </is>
      </c>
      <c r="W1506" t="n">
        <v>205</v>
      </c>
    </row>
    <row r="1507">
      <c r="B1507" t="n">
        <v>2922</v>
      </c>
      <c r="C1507">
        <f>IF(K1507 = "BaseplateSteel","Y","N")</f>
        <v/>
      </c>
      <c r="D1507">
        <f>OR(P1507 = "Woods_Sureflex", P1507 = "Falk_T10_Grid")</f>
        <v/>
      </c>
      <c r="E1507">
        <f>IF(AND(C1507="Y", D1507=TRUE),"Y","N")</f>
        <v/>
      </c>
      <c r="F1507" t="inlineStr">
        <is>
          <t>ConTab_BOM_KP_Baseplates_2922</t>
        </is>
      </c>
      <c r="G1507">
        <f>IF(E1507="Y",F1507,"")</f>
        <v/>
      </c>
      <c r="H1507" s="87" t="inlineStr">
        <is>
          <t>8015-3_4-KP</t>
        </is>
      </c>
      <c r="I1507" s="87" t="n"/>
      <c r="J1507" s="87" t="n"/>
      <c r="K1507" s="273" t="inlineStr">
        <is>
          <t>BaseplateSteel</t>
        </is>
      </c>
      <c r="L1507" s="273" t="inlineStr">
        <is>
          <t>Baseplate_Steel</t>
        </is>
      </c>
      <c r="M1507" s="273" t="inlineStr">
        <is>
          <t>Steel</t>
        </is>
      </c>
      <c r="N1507" t="inlineStr">
        <is>
          <t>286T</t>
        </is>
      </c>
      <c r="O1507" t="inlineStr">
        <is>
          <t>:Extended Drip Pan:</t>
        </is>
      </c>
      <c r="P1507" s="235" t="inlineStr">
        <is>
          <t>Falk_T10_Grid</t>
        </is>
      </c>
      <c r="Q1507" t="inlineStr">
        <is>
          <t>Falk 1050T10</t>
        </is>
      </c>
      <c r="R1507" t="inlineStr">
        <is>
          <t>RTF</t>
        </is>
      </c>
      <c r="S1507" s="233" t="inlineStr">
        <is>
          <t>B103170</t>
        </is>
      </c>
      <c r="T1507" s="233" t="n">
        <v>2289</v>
      </c>
      <c r="U1507" s="233" t="inlineStr">
        <is>
          <t>Priced</t>
        </is>
      </c>
      <c r="V1507" s="273" t="inlineStr">
        <is>
          <t>LT028</t>
        </is>
      </c>
      <c r="W1507" t="n">
        <v>205</v>
      </c>
    </row>
    <row r="1508">
      <c r="B1508" t="n">
        <v>2923</v>
      </c>
      <c r="C1508">
        <f>IF(K1508 = "BaseplateSteel","Y","N")</f>
        <v/>
      </c>
      <c r="D1508">
        <f>OR(P1508 = "Woods_Sureflex", P1508 = "Falk_T10_Grid")</f>
        <v/>
      </c>
      <c r="E1508">
        <f>IF(AND(C1508="Y", D1508=TRUE),"Y","N")</f>
        <v/>
      </c>
      <c r="F1508" t="inlineStr">
        <is>
          <t>ConTab_BOM_KP_Baseplates_2923</t>
        </is>
      </c>
      <c r="G1508">
        <f>IF(E1508="Y",F1508,"")</f>
        <v/>
      </c>
      <c r="H1508" s="87" t="inlineStr">
        <is>
          <t>8015-3_4-KP</t>
        </is>
      </c>
      <c r="I1508" s="87" t="n"/>
      <c r="J1508" s="87" t="n"/>
      <c r="K1508" s="273" t="inlineStr">
        <is>
          <t>BaseplateSteel</t>
        </is>
      </c>
      <c r="L1508" s="273" t="inlineStr">
        <is>
          <t>Baseplate_Steel</t>
        </is>
      </c>
      <c r="M1508" s="273" t="inlineStr">
        <is>
          <t>Steel</t>
        </is>
      </c>
      <c r="N1508" t="inlineStr">
        <is>
          <t>324T</t>
        </is>
      </c>
      <c r="O1508" t="inlineStr">
        <is>
          <t>:Extended Drip Pan:</t>
        </is>
      </c>
      <c r="P1508" s="235" t="inlineStr">
        <is>
          <t>Falk_T10_Grid</t>
        </is>
      </c>
      <c r="Q1508" t="inlineStr">
        <is>
          <t>Falk 1060T10</t>
        </is>
      </c>
      <c r="R1508" t="inlineStr">
        <is>
          <t>RTF</t>
        </is>
      </c>
      <c r="S1508" s="233" t="inlineStr">
        <is>
          <t>B103171</t>
        </is>
      </c>
      <c r="T1508" s="233" t="n">
        <v>2425</v>
      </c>
      <c r="U1508" s="233" t="inlineStr">
        <is>
          <t>Priced</t>
        </is>
      </c>
      <c r="V1508" s="273" t="inlineStr">
        <is>
          <t>LT028</t>
        </is>
      </c>
      <c r="W1508" t="n">
        <v>240</v>
      </c>
    </row>
    <row r="1509">
      <c r="B1509" t="n">
        <v>2924</v>
      </c>
      <c r="C1509">
        <f>IF(K1509 = "BaseplateSteel","Y","N")</f>
        <v/>
      </c>
      <c r="D1509">
        <f>OR(P1509 = "Woods_Sureflex", P1509 = "Falk_T10_Grid")</f>
        <v/>
      </c>
      <c r="E1509">
        <f>IF(AND(C1509="Y", D1509=TRUE),"Y","N")</f>
        <v/>
      </c>
      <c r="F1509" t="inlineStr">
        <is>
          <t>ConTab_BOM_KP_Baseplates_2924</t>
        </is>
      </c>
      <c r="G1509">
        <f>IF(E1509="Y",F1509,"")</f>
        <v/>
      </c>
      <c r="H1509" s="87" t="inlineStr">
        <is>
          <t>8015-3_4-KP</t>
        </is>
      </c>
      <c r="I1509" s="87" t="n"/>
      <c r="J1509" s="87" t="n"/>
      <c r="K1509" s="273" t="inlineStr">
        <is>
          <t>BaseplateSteel</t>
        </is>
      </c>
      <c r="L1509" s="273" t="inlineStr">
        <is>
          <t>Baseplate_Steel</t>
        </is>
      </c>
      <c r="M1509" s="273" t="inlineStr">
        <is>
          <t>Steel</t>
        </is>
      </c>
      <c r="N1509" t="inlineStr">
        <is>
          <t>326T</t>
        </is>
      </c>
      <c r="O1509" t="inlineStr">
        <is>
          <t>:Extended Drip Pan:</t>
        </is>
      </c>
      <c r="P1509" s="235" t="inlineStr">
        <is>
          <t>Falk_T10_Grid</t>
        </is>
      </c>
      <c r="Q1509" t="inlineStr">
        <is>
          <t>Falk 1060T10</t>
        </is>
      </c>
      <c r="R1509" t="inlineStr">
        <is>
          <t>RTF</t>
        </is>
      </c>
      <c r="S1509" s="233" t="inlineStr">
        <is>
          <t>B103171</t>
        </is>
      </c>
      <c r="T1509" s="233" t="n">
        <v>2425</v>
      </c>
      <c r="U1509" s="233" t="inlineStr">
        <is>
          <t>Priced</t>
        </is>
      </c>
      <c r="V1509" s="273" t="inlineStr">
        <is>
          <t>LT028</t>
        </is>
      </c>
      <c r="W1509" t="n">
        <v>240</v>
      </c>
    </row>
    <row r="1510">
      <c r="B1510" t="n">
        <v>2925</v>
      </c>
      <c r="C1510">
        <f>IF(K1510 = "BaseplateSteel","Y","N")</f>
        <v/>
      </c>
      <c r="D1510">
        <f>OR(P1510 = "Woods_Sureflex", P1510 = "Falk_T10_Grid")</f>
        <v/>
      </c>
      <c r="E1510">
        <f>IF(AND(C1510="Y", D1510=TRUE),"Y","N")</f>
        <v/>
      </c>
      <c r="F1510" t="inlineStr">
        <is>
          <t>ConTab_BOM_KP_Baseplates_2925</t>
        </is>
      </c>
      <c r="G1510">
        <f>IF(E1510="Y",F1510,"")</f>
        <v/>
      </c>
      <c r="H1510" s="87" t="inlineStr">
        <is>
          <t>8015-3_4-KP</t>
        </is>
      </c>
      <c r="I1510" s="87" t="n"/>
      <c r="J1510" s="87" t="n"/>
      <c r="K1510" s="273" t="inlineStr">
        <is>
          <t>BaseplateSteel</t>
        </is>
      </c>
      <c r="L1510" s="273" t="inlineStr">
        <is>
          <t>Baseplate_Steel</t>
        </is>
      </c>
      <c r="M1510" s="273" t="inlineStr">
        <is>
          <t>Steel</t>
        </is>
      </c>
      <c r="N1510" t="inlineStr">
        <is>
          <t>364T</t>
        </is>
      </c>
      <c r="O1510" t="inlineStr">
        <is>
          <t>:Extended Drip Pan:</t>
        </is>
      </c>
      <c r="P1510" s="235" t="inlineStr">
        <is>
          <t>Falk_T10_Grid</t>
        </is>
      </c>
      <c r="Q1510" t="inlineStr">
        <is>
          <t>Falk 1070T10</t>
        </is>
      </c>
      <c r="R1510" t="inlineStr">
        <is>
          <t>RTF</t>
        </is>
      </c>
      <c r="S1510" s="233" t="inlineStr">
        <is>
          <t>B103172</t>
        </is>
      </c>
      <c r="T1510" s="233" t="n">
        <v>2562</v>
      </c>
      <c r="U1510" s="233" t="inlineStr">
        <is>
          <t>Priced</t>
        </is>
      </c>
      <c r="V1510" s="273" t="inlineStr">
        <is>
          <t>LT028</t>
        </is>
      </c>
      <c r="W1510" t="n">
        <v>270</v>
      </c>
    </row>
    <row r="1511">
      <c r="B1511" t="n">
        <v>2926</v>
      </c>
      <c r="C1511">
        <f>IF(K1511 = "BaseplateSteel","Y","N")</f>
        <v/>
      </c>
      <c r="D1511">
        <f>OR(P1511 = "Woods_Sureflex", P1511 = "Falk_T10_Grid")</f>
        <v/>
      </c>
      <c r="E1511">
        <f>IF(AND(C1511="Y", D1511=TRUE),"Y","N")</f>
        <v/>
      </c>
      <c r="F1511" t="inlineStr">
        <is>
          <t>ConTab_BOM_KP_Baseplates_2926</t>
        </is>
      </c>
      <c r="G1511">
        <f>IF(E1511="Y",F1511,"")</f>
        <v/>
      </c>
      <c r="H1511" s="87" t="inlineStr">
        <is>
          <t>8015-3_4-KP</t>
        </is>
      </c>
      <c r="I1511" s="87" t="n"/>
      <c r="J1511" s="87" t="n"/>
      <c r="K1511" s="273" t="inlineStr">
        <is>
          <t>BaseplateSteel</t>
        </is>
      </c>
      <c r="L1511" s="273" t="inlineStr">
        <is>
          <t>Baseplate_Steel</t>
        </is>
      </c>
      <c r="M1511" s="273" t="inlineStr">
        <is>
          <t>Steel</t>
        </is>
      </c>
      <c r="N1511" t="inlineStr">
        <is>
          <t>365T</t>
        </is>
      </c>
      <c r="O1511" t="inlineStr">
        <is>
          <t>:Extended Drip Pan:</t>
        </is>
      </c>
      <c r="P1511" s="235" t="inlineStr">
        <is>
          <t>Falk_T10_Grid</t>
        </is>
      </c>
      <c r="Q1511" t="inlineStr">
        <is>
          <t>Falk 1070T10</t>
        </is>
      </c>
      <c r="R1511" t="inlineStr">
        <is>
          <t>RTF</t>
        </is>
      </c>
      <c r="S1511" s="233" t="inlineStr">
        <is>
          <t>B103172</t>
        </is>
      </c>
      <c r="T1511" s="233" t="n">
        <v>2562</v>
      </c>
      <c r="U1511" s="233" t="inlineStr">
        <is>
          <t>Priced</t>
        </is>
      </c>
      <c r="V1511" s="273" t="inlineStr">
        <is>
          <t>LT028</t>
        </is>
      </c>
      <c r="W1511" t="n">
        <v>270</v>
      </c>
    </row>
    <row r="1512">
      <c r="B1512" t="n">
        <v>2927</v>
      </c>
      <c r="C1512">
        <f>IF(K1512 = "BaseplateSteel","Y","N")</f>
        <v/>
      </c>
      <c r="D1512">
        <f>OR(P1512 = "Woods_Sureflex", P1512 = "Falk_T10_Grid")</f>
        <v/>
      </c>
      <c r="E1512">
        <f>IF(AND(C1512="Y", D1512=TRUE),"Y","N")</f>
        <v/>
      </c>
      <c r="F1512" t="inlineStr">
        <is>
          <t>ConTab_BOM_KP_Baseplates_2927</t>
        </is>
      </c>
      <c r="G1512">
        <f>IF(E1512="Y",F1512,"")</f>
        <v/>
      </c>
      <c r="H1512" s="87" t="inlineStr">
        <is>
          <t>8015-3_4-KP</t>
        </is>
      </c>
      <c r="I1512" s="87" t="n"/>
      <c r="J1512" s="87" t="n"/>
      <c r="K1512" s="273" t="inlineStr">
        <is>
          <t>BaseplateSteel</t>
        </is>
      </c>
      <c r="L1512" s="273" t="inlineStr">
        <is>
          <t>Baseplate_Steel</t>
        </is>
      </c>
      <c r="M1512" s="273" t="inlineStr">
        <is>
          <t>Steel</t>
        </is>
      </c>
      <c r="N1512" t="inlineStr">
        <is>
          <t>364TS</t>
        </is>
      </c>
      <c r="O1512" t="inlineStr">
        <is>
          <t>:Extended Drip Pan:</t>
        </is>
      </c>
      <c r="P1512" s="235" t="inlineStr">
        <is>
          <t>Falk_T10_Grid</t>
        </is>
      </c>
      <c r="Q1512" t="inlineStr">
        <is>
          <t>Falk 1050T10</t>
        </is>
      </c>
      <c r="R1512" t="inlineStr">
        <is>
          <t>RTF</t>
        </is>
      </c>
      <c r="S1512" s="233" t="inlineStr">
        <is>
          <t>B103173</t>
        </is>
      </c>
      <c r="T1512" s="233" t="n">
        <v>2491</v>
      </c>
      <c r="U1512" s="233" t="inlineStr">
        <is>
          <t>Priced</t>
        </is>
      </c>
      <c r="V1512" s="273" t="inlineStr">
        <is>
          <t>LT028</t>
        </is>
      </c>
      <c r="W1512" t="n">
        <v>270</v>
      </c>
    </row>
    <row r="1513">
      <c r="B1513" t="n">
        <v>2928</v>
      </c>
      <c r="C1513">
        <f>IF(K1513 = "BaseplateSteel","Y","N")</f>
        <v/>
      </c>
      <c r="D1513">
        <f>OR(P1513 = "Woods_Sureflex", P1513 = "Falk_T10_Grid")</f>
        <v/>
      </c>
      <c r="E1513">
        <f>IF(AND(C1513="Y", D1513=TRUE),"Y","N")</f>
        <v/>
      </c>
      <c r="F1513" t="inlineStr">
        <is>
          <t>ConTab_BOM_KP_Baseplates_2928</t>
        </is>
      </c>
      <c r="G1513">
        <f>IF(E1513="Y",F1513,"")</f>
        <v/>
      </c>
      <c r="H1513" s="87" t="inlineStr">
        <is>
          <t>8015-3_4-KP</t>
        </is>
      </c>
      <c r="I1513" s="87" t="n"/>
      <c r="J1513" s="87" t="n"/>
      <c r="K1513" s="273" t="inlineStr">
        <is>
          <t>BaseplateSteel</t>
        </is>
      </c>
      <c r="L1513" s="273" t="inlineStr">
        <is>
          <t>Baseplate_Steel</t>
        </is>
      </c>
      <c r="M1513" s="273" t="inlineStr">
        <is>
          <t>Steel</t>
        </is>
      </c>
      <c r="N1513" t="inlineStr">
        <is>
          <t>365TS</t>
        </is>
      </c>
      <c r="O1513" t="inlineStr">
        <is>
          <t>:Extended Drip Pan:</t>
        </is>
      </c>
      <c r="P1513" s="235" t="inlineStr">
        <is>
          <t>Falk_T10_Grid</t>
        </is>
      </c>
      <c r="Q1513" t="inlineStr">
        <is>
          <t>Falk 1050T10</t>
        </is>
      </c>
      <c r="R1513" t="inlineStr">
        <is>
          <t>RTF</t>
        </is>
      </c>
      <c r="S1513" s="233" t="inlineStr">
        <is>
          <t>B103173</t>
        </is>
      </c>
      <c r="T1513" s="233" t="n">
        <v>2491</v>
      </c>
      <c r="U1513" s="233" t="inlineStr">
        <is>
          <t>Priced</t>
        </is>
      </c>
      <c r="V1513" s="273" t="inlineStr">
        <is>
          <t>LT028</t>
        </is>
      </c>
      <c r="W1513" t="n">
        <v>270</v>
      </c>
    </row>
    <row r="1514">
      <c r="B1514" t="n">
        <v>2929</v>
      </c>
      <c r="C1514">
        <f>IF(K1514 = "BaseplateSteel","Y","N")</f>
        <v/>
      </c>
      <c r="D1514">
        <f>OR(P1514 = "Woods_Sureflex", P1514 = "Falk_T10_Grid")</f>
        <v/>
      </c>
      <c r="E1514">
        <f>IF(AND(C1514="Y", D1514=TRUE),"Y","N")</f>
        <v/>
      </c>
      <c r="F1514" t="inlineStr">
        <is>
          <t>ConTab_BOM_KP_Baseplates_2929</t>
        </is>
      </c>
      <c r="G1514">
        <f>IF(E1514="Y",F1514,"")</f>
        <v/>
      </c>
      <c r="H1514" s="87" t="inlineStr">
        <is>
          <t>8015-3_4-KP</t>
        </is>
      </c>
      <c r="I1514" s="87" t="n"/>
      <c r="J1514" s="87" t="n"/>
      <c r="K1514" s="273" t="inlineStr">
        <is>
          <t>BaseplateSteel</t>
        </is>
      </c>
      <c r="L1514" s="273" t="inlineStr">
        <is>
          <t>Baseplate_Steel</t>
        </is>
      </c>
      <c r="M1514" s="273" t="inlineStr">
        <is>
          <t>Steel</t>
        </is>
      </c>
      <c r="N1514" t="inlineStr">
        <is>
          <t>404T</t>
        </is>
      </c>
      <c r="O1514" t="inlineStr">
        <is>
          <t>:Extended Drip Pan:</t>
        </is>
      </c>
      <c r="P1514" s="235" t="inlineStr">
        <is>
          <t>Falk_T10_Grid</t>
        </is>
      </c>
      <c r="Q1514" t="inlineStr">
        <is>
          <t>Falk 1080T10</t>
        </is>
      </c>
      <c r="R1514" t="inlineStr">
        <is>
          <t>RTF</t>
        </is>
      </c>
      <c r="S1514" s="233" t="inlineStr">
        <is>
          <t>B103174</t>
        </is>
      </c>
      <c r="T1514" s="233" t="n">
        <v>3036</v>
      </c>
      <c r="U1514" s="233" t="inlineStr">
        <is>
          <t>Priced</t>
        </is>
      </c>
      <c r="V1514" s="273" t="inlineStr">
        <is>
          <t>LT028</t>
        </is>
      </c>
      <c r="W1514" t="n">
        <v>350</v>
      </c>
    </row>
    <row r="1515">
      <c r="B1515" t="n">
        <v>2930</v>
      </c>
      <c r="C1515">
        <f>IF(K1515 = "BaseplateSteel","Y","N")</f>
        <v/>
      </c>
      <c r="D1515">
        <f>OR(P1515 = "Woods_Sureflex", P1515 = "Falk_T10_Grid")</f>
        <v/>
      </c>
      <c r="E1515">
        <f>IF(AND(C1515="Y", D1515=TRUE),"Y","N")</f>
        <v/>
      </c>
      <c r="F1515" t="inlineStr">
        <is>
          <t>ConTab_BOM_KP_Baseplates_2930</t>
        </is>
      </c>
      <c r="G1515">
        <f>IF(E1515="Y",F1515,"")</f>
        <v/>
      </c>
      <c r="H1515" s="87" t="inlineStr">
        <is>
          <t>8015-3_4-KP</t>
        </is>
      </c>
      <c r="I1515" s="87" t="n"/>
      <c r="J1515" s="87" t="n"/>
      <c r="K1515" s="273" t="inlineStr">
        <is>
          <t>BaseplateSteel</t>
        </is>
      </c>
      <c r="L1515" s="273" t="inlineStr">
        <is>
          <t>Baseplate_Steel</t>
        </is>
      </c>
      <c r="M1515" s="273" t="inlineStr">
        <is>
          <t>Steel</t>
        </is>
      </c>
      <c r="N1515" t="inlineStr">
        <is>
          <t>405T</t>
        </is>
      </c>
      <c r="O1515" t="inlineStr">
        <is>
          <t>:Extended Drip Pan:</t>
        </is>
      </c>
      <c r="P1515" s="235" t="inlineStr">
        <is>
          <t>Falk_T10_Grid</t>
        </is>
      </c>
      <c r="Q1515" t="inlineStr">
        <is>
          <t>Falk 1080T10</t>
        </is>
      </c>
      <c r="R1515" t="inlineStr">
        <is>
          <t>RTF</t>
        </is>
      </c>
      <c r="S1515" s="233" t="inlineStr">
        <is>
          <t>B103174</t>
        </is>
      </c>
      <c r="T1515" s="233" t="n">
        <v>3036</v>
      </c>
      <c r="U1515" s="233" t="inlineStr">
        <is>
          <t>Priced</t>
        </is>
      </c>
      <c r="V1515" s="273" t="inlineStr">
        <is>
          <t>LT028</t>
        </is>
      </c>
      <c r="W1515" t="n">
        <v>350</v>
      </c>
    </row>
    <row r="1516">
      <c r="B1516" t="n">
        <v>2931</v>
      </c>
      <c r="C1516">
        <f>IF(K1516 = "BaseplateSteel","Y","N")</f>
        <v/>
      </c>
      <c r="D1516">
        <f>OR(P1516 = "Woods_Sureflex", P1516 = "Falk_T10_Grid")</f>
        <v/>
      </c>
      <c r="E1516">
        <f>IF(AND(C1516="Y", D1516=TRUE),"Y","N")</f>
        <v/>
      </c>
      <c r="F1516" t="inlineStr">
        <is>
          <t>ConTab_BOM_KP_Baseplates_2931</t>
        </is>
      </c>
      <c r="G1516">
        <f>IF(E1516="Y",F1516,"")</f>
        <v/>
      </c>
      <c r="H1516" s="87" t="inlineStr">
        <is>
          <t>8015-3_4-KP</t>
        </is>
      </c>
      <c r="I1516" s="87" t="n"/>
      <c r="J1516" s="87" t="n"/>
      <c r="K1516" s="273" t="inlineStr">
        <is>
          <t>BaseplateSteel</t>
        </is>
      </c>
      <c r="L1516" s="273" t="inlineStr">
        <is>
          <t>Baseplate_Steel</t>
        </is>
      </c>
      <c r="M1516" s="273" t="inlineStr">
        <is>
          <t>Steel</t>
        </is>
      </c>
      <c r="N1516" t="inlineStr">
        <is>
          <t>404TS</t>
        </is>
      </c>
      <c r="O1516" t="inlineStr">
        <is>
          <t>:Extended Drip Pan:</t>
        </is>
      </c>
      <c r="P1516" s="235" t="inlineStr">
        <is>
          <t>Falk_T10_Grid</t>
        </is>
      </c>
      <c r="Q1516" t="inlineStr">
        <is>
          <t>Falk 1060T10</t>
        </is>
      </c>
      <c r="R1516" t="inlineStr">
        <is>
          <t>RTF</t>
        </is>
      </c>
      <c r="S1516" s="233" t="inlineStr">
        <is>
          <t>B103175</t>
        </is>
      </c>
      <c r="T1516" s="233" t="n">
        <v>2901</v>
      </c>
      <c r="U1516" s="233" t="inlineStr">
        <is>
          <t>Priced</t>
        </is>
      </c>
      <c r="V1516" s="273" t="inlineStr">
        <is>
          <t>LT028</t>
        </is>
      </c>
      <c r="W1516" t="n">
        <v>350</v>
      </c>
    </row>
    <row r="1517">
      <c r="B1517" t="n">
        <v>2932</v>
      </c>
      <c r="C1517">
        <f>IF(K1517 = "BaseplateSteel","Y","N")</f>
        <v/>
      </c>
      <c r="D1517">
        <f>OR(P1517 = "Woods_Sureflex", P1517 = "Falk_T10_Grid")</f>
        <v/>
      </c>
      <c r="E1517">
        <f>IF(AND(C1517="Y", D1517=TRUE),"Y","N")</f>
        <v/>
      </c>
      <c r="F1517" t="inlineStr">
        <is>
          <t>ConTab_BOM_KP_Baseplates_2932</t>
        </is>
      </c>
      <c r="G1517">
        <f>IF(E1517="Y",F1517,"")</f>
        <v/>
      </c>
      <c r="H1517" s="87" t="inlineStr">
        <is>
          <t>8015-3_4-KP</t>
        </is>
      </c>
      <c r="I1517" s="87" t="n"/>
      <c r="J1517" s="87" t="n"/>
      <c r="K1517" s="273" t="inlineStr">
        <is>
          <t>BaseplateSteel</t>
        </is>
      </c>
      <c r="L1517" s="273" t="inlineStr">
        <is>
          <t>Baseplate_Steel</t>
        </is>
      </c>
      <c r="M1517" s="273" t="inlineStr">
        <is>
          <t>Steel</t>
        </is>
      </c>
      <c r="N1517" t="inlineStr">
        <is>
          <t>405TS</t>
        </is>
      </c>
      <c r="O1517" t="inlineStr">
        <is>
          <t>:Extended Drip Pan:</t>
        </is>
      </c>
      <c r="P1517" s="235" t="inlineStr">
        <is>
          <t>Falk_T10_Grid</t>
        </is>
      </c>
      <c r="Q1517" t="inlineStr">
        <is>
          <t>Falk 1060T10</t>
        </is>
      </c>
      <c r="R1517" t="inlineStr">
        <is>
          <t>RTF</t>
        </is>
      </c>
      <c r="S1517" s="233" t="inlineStr">
        <is>
          <t>B103175</t>
        </is>
      </c>
      <c r="T1517" s="233" t="n">
        <v>2901</v>
      </c>
      <c r="U1517" s="233" t="inlineStr">
        <is>
          <t>Priced</t>
        </is>
      </c>
      <c r="V1517" s="273" t="inlineStr">
        <is>
          <t>LT028</t>
        </is>
      </c>
      <c r="W1517" t="n">
        <v>350</v>
      </c>
    </row>
    <row r="1518">
      <c r="B1518" t="n">
        <v>2933</v>
      </c>
      <c r="C1518">
        <f>IF(K1518 = "BaseplateSteel","Y","N")</f>
        <v/>
      </c>
      <c r="D1518">
        <f>OR(P1518 = "Woods_Sureflex", P1518 = "Falk_T10_Grid")</f>
        <v/>
      </c>
      <c r="E1518">
        <f>IF(AND(C1518="Y", D1518=TRUE),"Y","N")</f>
        <v/>
      </c>
      <c r="F1518" t="inlineStr">
        <is>
          <t>ConTab_BOM_KP_Baseplates_2933</t>
        </is>
      </c>
      <c r="G1518">
        <f>IF(E1518="Y",F1518,"")</f>
        <v/>
      </c>
      <c r="H1518" s="87" t="inlineStr">
        <is>
          <t>8015-3_4-KP</t>
        </is>
      </c>
      <c r="I1518" s="87" t="n"/>
      <c r="J1518" s="87" t="n"/>
      <c r="K1518" s="273" t="inlineStr">
        <is>
          <t>BaseplateSteel</t>
        </is>
      </c>
      <c r="L1518" s="273" t="inlineStr">
        <is>
          <t>Baseplate_Steel</t>
        </is>
      </c>
      <c r="M1518" s="273" t="inlineStr">
        <is>
          <t>Steel</t>
        </is>
      </c>
      <c r="N1518" t="inlineStr">
        <is>
          <t>444T</t>
        </is>
      </c>
      <c r="O1518" t="inlineStr">
        <is>
          <t>:Extended Drip Pan:</t>
        </is>
      </c>
      <c r="P1518" s="235" t="inlineStr">
        <is>
          <t>Falk_T10_Grid</t>
        </is>
      </c>
      <c r="Q1518" t="inlineStr">
        <is>
          <t>Falk 1090T10</t>
        </is>
      </c>
      <c r="R1518" t="inlineStr">
        <is>
          <t>RTF</t>
        </is>
      </c>
      <c r="S1518" s="233" t="inlineStr">
        <is>
          <t>B103176</t>
        </is>
      </c>
      <c r="T1518" s="233" t="n">
        <v>4397</v>
      </c>
      <c r="U1518" s="233" t="inlineStr">
        <is>
          <t>Priced</t>
        </is>
      </c>
      <c r="V1518" s="273" t="inlineStr">
        <is>
          <t>LT028</t>
        </is>
      </c>
      <c r="W1518" t="n">
        <v>420</v>
      </c>
    </row>
    <row r="1519">
      <c r="B1519" t="n">
        <v>2934</v>
      </c>
      <c r="C1519">
        <f>IF(K1519 = "BaseplateSteel","Y","N")</f>
        <v/>
      </c>
      <c r="D1519">
        <f>OR(P1519 = "Woods_Sureflex", P1519 = "Falk_T10_Grid")</f>
        <v/>
      </c>
      <c r="E1519">
        <f>IF(AND(C1519="Y", D1519=TRUE),"Y","N")</f>
        <v/>
      </c>
      <c r="F1519" t="inlineStr">
        <is>
          <t>ConTab_BOM_KP_Baseplates_2934</t>
        </is>
      </c>
      <c r="G1519">
        <f>IF(E1519="Y",F1519,"")</f>
        <v/>
      </c>
      <c r="H1519" s="87" t="inlineStr">
        <is>
          <t>8015-3_4-KP</t>
        </is>
      </c>
      <c r="I1519" s="87" t="n"/>
      <c r="J1519" s="87" t="n"/>
      <c r="K1519" s="273" t="inlineStr">
        <is>
          <t>BaseplateSteel</t>
        </is>
      </c>
      <c r="L1519" s="273" t="inlineStr">
        <is>
          <t>Baseplate_Steel</t>
        </is>
      </c>
      <c r="M1519" s="273" t="inlineStr">
        <is>
          <t>Steel</t>
        </is>
      </c>
      <c r="N1519" t="inlineStr">
        <is>
          <t>445T</t>
        </is>
      </c>
      <c r="O1519" t="inlineStr">
        <is>
          <t>:Extended Drip Pan:</t>
        </is>
      </c>
      <c r="P1519" s="235" t="inlineStr">
        <is>
          <t>Falk_T10_Grid</t>
        </is>
      </c>
      <c r="Q1519" t="inlineStr">
        <is>
          <t>Falk 1090T10</t>
        </is>
      </c>
      <c r="R1519" t="inlineStr">
        <is>
          <t>RTF</t>
        </is>
      </c>
      <c r="S1519" s="233" t="inlineStr">
        <is>
          <t>B103177</t>
        </is>
      </c>
      <c r="T1519" s="233" t="n">
        <v>4397</v>
      </c>
      <c r="U1519" s="233" t="inlineStr">
        <is>
          <t>Priced</t>
        </is>
      </c>
      <c r="V1519" s="273" t="inlineStr">
        <is>
          <t>LT028</t>
        </is>
      </c>
      <c r="W1519" t="n">
        <v>420</v>
      </c>
    </row>
    <row r="1520">
      <c r="B1520" t="n">
        <v>2935</v>
      </c>
      <c r="C1520">
        <f>IF(K1520 = "BaseplateSteel","Y","N")</f>
        <v/>
      </c>
      <c r="D1520">
        <f>OR(P1520 = "Woods_Sureflex", P1520 = "Falk_T10_Grid")</f>
        <v/>
      </c>
      <c r="E1520">
        <f>IF(AND(C1520="Y", D1520=TRUE),"Y","N")</f>
        <v/>
      </c>
      <c r="F1520" t="inlineStr">
        <is>
          <t>ConTab_BOM_KP_Baseplates_2935</t>
        </is>
      </c>
      <c r="G1520">
        <f>IF(E1520="Y",F1520,"")</f>
        <v/>
      </c>
      <c r="H1520" s="87" t="inlineStr">
        <is>
          <t>8015-3_4-KP</t>
        </is>
      </c>
      <c r="I1520" s="87" t="n"/>
      <c r="J1520" s="87" t="n"/>
      <c r="K1520" s="273" t="inlineStr">
        <is>
          <t>BaseplateSteel</t>
        </is>
      </c>
      <c r="L1520" s="273" t="inlineStr">
        <is>
          <t>Baseplate_Steel</t>
        </is>
      </c>
      <c r="M1520" s="273" t="inlineStr">
        <is>
          <t>Steel</t>
        </is>
      </c>
      <c r="N1520" t="inlineStr">
        <is>
          <t>444TS</t>
        </is>
      </c>
      <c r="O1520" t="inlineStr">
        <is>
          <t>:Extended Drip Pan:</t>
        </is>
      </c>
      <c r="P1520" s="235" t="inlineStr">
        <is>
          <t>Falk_T10_Grid</t>
        </is>
      </c>
      <c r="Q1520" t="inlineStr">
        <is>
          <t>Falk 1080T10</t>
        </is>
      </c>
      <c r="R1520" t="inlineStr">
        <is>
          <t>RTF</t>
        </is>
      </c>
      <c r="S1520" s="233" t="inlineStr">
        <is>
          <t>B103178</t>
        </is>
      </c>
      <c r="T1520" s="233" t="n">
        <v>4397</v>
      </c>
      <c r="U1520" s="233" t="inlineStr">
        <is>
          <t>Priced</t>
        </is>
      </c>
      <c r="V1520" s="273" t="inlineStr">
        <is>
          <t>LT028</t>
        </is>
      </c>
      <c r="W1520" t="n">
        <v>420</v>
      </c>
    </row>
    <row r="1521">
      <c r="B1521" t="n">
        <v>2936</v>
      </c>
      <c r="C1521">
        <f>IF(K1521 = "BaseplateSteel","Y","N")</f>
        <v/>
      </c>
      <c r="D1521">
        <f>OR(P1521 = "Woods_Sureflex", P1521 = "Falk_T10_Grid")</f>
        <v/>
      </c>
      <c r="E1521">
        <f>IF(AND(C1521="Y", D1521=TRUE),"Y","N")</f>
        <v/>
      </c>
      <c r="F1521" t="inlineStr">
        <is>
          <t>ConTab_BOM_KP_Baseplates_2936</t>
        </is>
      </c>
      <c r="G1521">
        <f>IF(E1521="Y",F1521,"")</f>
        <v/>
      </c>
      <c r="H1521" s="87" t="inlineStr">
        <is>
          <t>8015-3_4-KP</t>
        </is>
      </c>
      <c r="I1521" s="87" t="n"/>
      <c r="J1521" s="87" t="n"/>
      <c r="K1521" s="273" t="inlineStr">
        <is>
          <t>BaseplateSteel</t>
        </is>
      </c>
      <c r="L1521" s="273" t="inlineStr">
        <is>
          <t>Baseplate_Steel</t>
        </is>
      </c>
      <c r="M1521" s="273" t="inlineStr">
        <is>
          <t>Steel</t>
        </is>
      </c>
      <c r="N1521" t="inlineStr">
        <is>
          <t>445TS</t>
        </is>
      </c>
      <c r="O1521" t="inlineStr">
        <is>
          <t>:Extended Drip Pan:</t>
        </is>
      </c>
      <c r="P1521" s="235" t="inlineStr">
        <is>
          <t>Falk_T10_Grid</t>
        </is>
      </c>
      <c r="Q1521" t="inlineStr">
        <is>
          <t>Falk 1080T10</t>
        </is>
      </c>
      <c r="R1521" t="inlineStr">
        <is>
          <t>RTF</t>
        </is>
      </c>
      <c r="S1521" s="233" t="inlineStr">
        <is>
          <t>B103179</t>
        </is>
      </c>
      <c r="T1521" s="233" t="n">
        <v>4397</v>
      </c>
      <c r="U1521" s="233" t="inlineStr">
        <is>
          <t>Priced</t>
        </is>
      </c>
      <c r="V1521" s="273" t="inlineStr">
        <is>
          <t>LT028</t>
        </is>
      </c>
      <c r="W1521" t="n">
        <v>420</v>
      </c>
    </row>
    <row r="1522">
      <c r="B1522" t="n">
        <v>2937</v>
      </c>
      <c r="C1522">
        <f>IF(K1522 = "BaseplateSteel","Y","N")</f>
        <v/>
      </c>
      <c r="D1522">
        <f>OR(P1522 = "Woods_Sureflex", P1522 = "Falk_T10_Grid")</f>
        <v/>
      </c>
      <c r="E1522">
        <f>IF(AND(C1522="Y", D1522=TRUE),"Y","N")</f>
        <v/>
      </c>
      <c r="F1522" t="inlineStr">
        <is>
          <t>ConTab_BOM_KP_Baseplates_2937</t>
        </is>
      </c>
      <c r="G1522">
        <f>IF(E1522="Y",F1522,"")</f>
        <v/>
      </c>
      <c r="H1522" s="87" t="inlineStr">
        <is>
          <t>8015-3_4-KP</t>
        </is>
      </c>
      <c r="I1522" s="87" t="n"/>
      <c r="J1522" s="87" t="n"/>
      <c r="K1522" s="273" t="inlineStr">
        <is>
          <t>BaseplateSteel</t>
        </is>
      </c>
      <c r="L1522" s="273" t="inlineStr">
        <is>
          <t>Baseplate_Steel</t>
        </is>
      </c>
      <c r="M1522" s="273" t="inlineStr">
        <is>
          <t>Steel</t>
        </is>
      </c>
      <c r="N1522" s="273" t="inlineStr">
        <is>
          <t>447T</t>
        </is>
      </c>
      <c r="O1522" t="inlineStr">
        <is>
          <t>:Extended Drip Pan:</t>
        </is>
      </c>
      <c r="P1522" s="235" t="inlineStr">
        <is>
          <t>Falk_T10_Grid</t>
        </is>
      </c>
      <c r="Q1522" t="inlineStr">
        <is>
          <t>Falk 1090T10</t>
        </is>
      </c>
      <c r="R1522" t="inlineStr">
        <is>
          <t>RTF</t>
        </is>
      </c>
      <c r="S1522" s="233" t="inlineStr">
        <is>
          <t>B103180</t>
        </is>
      </c>
      <c r="T1522" s="233" t="n">
        <v>4943</v>
      </c>
      <c r="U1522" s="233" t="inlineStr">
        <is>
          <t>Priced</t>
        </is>
      </c>
      <c r="V1522" s="273" t="inlineStr">
        <is>
          <t>LT028</t>
        </is>
      </c>
      <c r="W1522" t="n">
        <v>600</v>
      </c>
    </row>
    <row r="1523">
      <c r="B1523" t="n">
        <v>2938</v>
      </c>
      <c r="C1523">
        <f>IF(K1523 = "BaseplateSteel","Y","N")</f>
        <v/>
      </c>
      <c r="D1523">
        <f>OR(P1523 = "Woods_Sureflex", P1523 = "Falk_T10_Grid")</f>
        <v/>
      </c>
      <c r="E1523">
        <f>IF(AND(C1523="Y", D1523=TRUE),"Y","N")</f>
        <v/>
      </c>
      <c r="F1523" t="inlineStr">
        <is>
          <t>ConTab_BOM_KP_Baseplates_2938</t>
        </is>
      </c>
      <c r="G1523">
        <f>IF(E1523="Y",F1523,"")</f>
        <v/>
      </c>
      <c r="H1523" s="87" t="inlineStr">
        <is>
          <t>8015-3_4-KP</t>
        </is>
      </c>
      <c r="I1523" s="87" t="n"/>
      <c r="J1523" s="87" t="n"/>
      <c r="K1523" s="273" t="inlineStr">
        <is>
          <t>BaseplateSteel</t>
        </is>
      </c>
      <c r="L1523" s="273" t="inlineStr">
        <is>
          <t>Baseplate_Steel</t>
        </is>
      </c>
      <c r="M1523" s="273" t="inlineStr">
        <is>
          <t>Steel</t>
        </is>
      </c>
      <c r="N1523" s="273" t="inlineStr">
        <is>
          <t>447TS</t>
        </is>
      </c>
      <c r="O1523" t="inlineStr">
        <is>
          <t>:Extended Drip Pan:</t>
        </is>
      </c>
      <c r="P1523" s="235" t="inlineStr">
        <is>
          <t>Falk_T10_Grid</t>
        </is>
      </c>
      <c r="Q1523" t="inlineStr">
        <is>
          <t>Falk 1090T10</t>
        </is>
      </c>
      <c r="R1523" t="inlineStr">
        <is>
          <t>RTF</t>
        </is>
      </c>
      <c r="S1523" s="233" t="inlineStr">
        <is>
          <t>B103181</t>
        </is>
      </c>
      <c r="T1523" s="233" t="n">
        <v>4943</v>
      </c>
      <c r="U1523" s="233" t="inlineStr">
        <is>
          <t>Priced</t>
        </is>
      </c>
      <c r="V1523" s="273" t="inlineStr">
        <is>
          <t>LT028</t>
        </is>
      </c>
      <c r="W1523" t="n">
        <v>600</v>
      </c>
    </row>
    <row r="1524">
      <c r="B1524" t="n">
        <v>2939</v>
      </c>
      <c r="C1524">
        <f>IF(K1524 = "BaseplateSteel","Y","N")</f>
        <v/>
      </c>
      <c r="D1524">
        <f>OR(P1524 = "Woods_Sureflex", P1524 = "Falk_T10_Grid")</f>
        <v/>
      </c>
      <c r="E1524">
        <f>IF(AND(C1524="Y", D1524=TRUE),"Y","N")</f>
        <v/>
      </c>
      <c r="F1524" t="inlineStr">
        <is>
          <t>ConTab_BOM_KP_Baseplates_2939</t>
        </is>
      </c>
      <c r="G1524">
        <f>IF(E1524="Y",F1524,"")</f>
        <v/>
      </c>
      <c r="H1524" s="87" t="inlineStr">
        <is>
          <t>8015-3_4-KP</t>
        </is>
      </c>
      <c r="I1524" s="87" t="n"/>
      <c r="J1524" s="87" t="n"/>
      <c r="K1524" s="273" t="inlineStr">
        <is>
          <t>BaseplateSteel</t>
        </is>
      </c>
      <c r="L1524" s="273" t="inlineStr">
        <is>
          <t>Baseplate_Steel</t>
        </is>
      </c>
      <c r="M1524" s="273" t="inlineStr">
        <is>
          <t>Steel</t>
        </is>
      </c>
      <c r="N1524" s="273" t="inlineStr">
        <is>
          <t>449T</t>
        </is>
      </c>
      <c r="O1524" t="inlineStr">
        <is>
          <t>:Extended Drip Pan:</t>
        </is>
      </c>
      <c r="P1524" s="235" t="inlineStr">
        <is>
          <t>Falk_T10_Grid</t>
        </is>
      </c>
      <c r="Q1524" t="inlineStr">
        <is>
          <t>Falk 1090T10</t>
        </is>
      </c>
      <c r="R1524" t="inlineStr">
        <is>
          <t>RTF</t>
        </is>
      </c>
      <c r="S1524" s="233" t="inlineStr">
        <is>
          <t>B103182</t>
        </is>
      </c>
      <c r="T1524" s="233" t="n">
        <v>4943</v>
      </c>
      <c r="U1524" s="233" t="inlineStr">
        <is>
          <t>Priced</t>
        </is>
      </c>
      <c r="V1524" s="273" t="inlineStr">
        <is>
          <t>LT028</t>
        </is>
      </c>
      <c r="W1524" t="n">
        <v>600</v>
      </c>
    </row>
    <row r="1525">
      <c r="B1525" t="n">
        <v>2959</v>
      </c>
      <c r="C1525">
        <f>IF(K1525 = "BaseplateSteel","Y","N")</f>
        <v/>
      </c>
      <c r="D1525">
        <f>OR(P1525 = "Woods_Sureflex", P1525 = "Falk_T10_Grid")</f>
        <v/>
      </c>
      <c r="E1525">
        <f>IF(AND(C1525="Y", D1525=TRUE),"Y","N")</f>
        <v/>
      </c>
      <c r="F1525" t="inlineStr">
        <is>
          <t>ConTab_BOM_KP_Baseplates_2959</t>
        </is>
      </c>
      <c r="G1525">
        <f>IF(E1525="Y",F1525,"")</f>
        <v/>
      </c>
      <c r="H1525" s="87" t="inlineStr">
        <is>
          <t>8015-3_4-KP</t>
        </is>
      </c>
      <c r="I1525" s="87" t="n"/>
      <c r="J1525" s="87" t="n"/>
      <c r="K1525" s="273" t="inlineStr">
        <is>
          <t>BaseplateSteel</t>
        </is>
      </c>
      <c r="L1525" s="273" t="inlineStr">
        <is>
          <t>Baseplate_Steel</t>
        </is>
      </c>
      <c r="M1525" s="273" t="inlineStr">
        <is>
          <t>Steel</t>
        </is>
      </c>
      <c r="N1525" t="inlineStr">
        <is>
          <t>284T</t>
        </is>
      </c>
      <c r="O1525" t="inlineStr">
        <is>
          <t>:Extended Drip Pan:</t>
        </is>
      </c>
      <c r="P1525" s="235" t="inlineStr">
        <is>
          <t>Woods_Spacer</t>
        </is>
      </c>
      <c r="Q1525" t="inlineStr">
        <is>
          <t>Woods 9SC</t>
        </is>
      </c>
      <c r="R1525" t="inlineStr">
        <is>
          <t>RTF</t>
        </is>
      </c>
      <c r="S1525" s="233" t="inlineStr">
        <is>
          <t>B103196</t>
        </is>
      </c>
      <c r="T1525" s="233" t="n">
        <v>2835</v>
      </c>
      <c r="U1525" s="233" t="inlineStr">
        <is>
          <t>Priced</t>
        </is>
      </c>
      <c r="V1525" s="273" t="inlineStr">
        <is>
          <t>LT028</t>
        </is>
      </c>
      <c r="W1525" t="n">
        <v>205</v>
      </c>
    </row>
    <row r="1526">
      <c r="B1526" t="n">
        <v>2960</v>
      </c>
      <c r="C1526">
        <f>IF(K1526 = "BaseplateSteel","Y","N")</f>
        <v/>
      </c>
      <c r="D1526">
        <f>OR(P1526 = "Woods_Sureflex", P1526 = "Falk_T10_Grid")</f>
        <v/>
      </c>
      <c r="E1526">
        <f>IF(AND(C1526="Y", D1526=TRUE),"Y","N")</f>
        <v/>
      </c>
      <c r="F1526" t="inlineStr">
        <is>
          <t>ConTab_BOM_KP_Baseplates_2960</t>
        </is>
      </c>
      <c r="G1526">
        <f>IF(E1526="Y",F1526,"")</f>
        <v/>
      </c>
      <c r="H1526" s="87" t="inlineStr">
        <is>
          <t>8015-3_4-KP</t>
        </is>
      </c>
      <c r="I1526" s="87" t="n"/>
      <c r="J1526" s="87" t="n"/>
      <c r="K1526" s="273" t="inlineStr">
        <is>
          <t>BaseplateSteel</t>
        </is>
      </c>
      <c r="L1526" s="273" t="inlineStr">
        <is>
          <t>Baseplate_Steel</t>
        </is>
      </c>
      <c r="M1526" s="273" t="inlineStr">
        <is>
          <t>Steel</t>
        </is>
      </c>
      <c r="N1526" t="inlineStr">
        <is>
          <t>286T</t>
        </is>
      </c>
      <c r="O1526" t="inlineStr">
        <is>
          <t>:Extended Drip Pan:</t>
        </is>
      </c>
      <c r="P1526" s="235" t="inlineStr">
        <is>
          <t>Woods_Spacer</t>
        </is>
      </c>
      <c r="Q1526" t="inlineStr">
        <is>
          <t>Woods 9SC</t>
        </is>
      </c>
      <c r="R1526" t="inlineStr">
        <is>
          <t>RTF</t>
        </is>
      </c>
      <c r="S1526" s="233" t="inlineStr">
        <is>
          <t>B103196</t>
        </is>
      </c>
      <c r="T1526" s="233" t="n">
        <v>2835</v>
      </c>
      <c r="U1526" s="233" t="inlineStr">
        <is>
          <t>Priced</t>
        </is>
      </c>
      <c r="V1526" s="273" t="inlineStr">
        <is>
          <t>LT028</t>
        </is>
      </c>
      <c r="W1526" t="n">
        <v>205</v>
      </c>
    </row>
    <row r="1527">
      <c r="B1527" t="n">
        <v>2961</v>
      </c>
      <c r="C1527">
        <f>IF(K1527 = "BaseplateSteel","Y","N")</f>
        <v/>
      </c>
      <c r="D1527">
        <f>OR(P1527 = "Woods_Sureflex", P1527 = "Falk_T10_Grid")</f>
        <v/>
      </c>
      <c r="E1527">
        <f>IF(AND(C1527="Y", D1527=TRUE),"Y","N")</f>
        <v/>
      </c>
      <c r="F1527" t="inlineStr">
        <is>
          <t>ConTab_BOM_KP_Baseplates_2961</t>
        </is>
      </c>
      <c r="G1527">
        <f>IF(E1527="Y",F1527,"")</f>
        <v/>
      </c>
      <c r="H1527" s="87" t="inlineStr">
        <is>
          <t>8015-3_4-KP</t>
        </is>
      </c>
      <c r="I1527" s="87" t="n"/>
      <c r="J1527" s="87" t="n"/>
      <c r="K1527" s="273" t="inlineStr">
        <is>
          <t>BaseplateSteel</t>
        </is>
      </c>
      <c r="L1527" s="273" t="inlineStr">
        <is>
          <t>Baseplate_Steel</t>
        </is>
      </c>
      <c r="M1527" s="273" t="inlineStr">
        <is>
          <t>Steel</t>
        </is>
      </c>
      <c r="N1527" t="inlineStr">
        <is>
          <t>324T</t>
        </is>
      </c>
      <c r="O1527" t="inlineStr">
        <is>
          <t>:Extended Drip Pan:</t>
        </is>
      </c>
      <c r="P1527" s="235" t="inlineStr">
        <is>
          <t>Woods_Spacer</t>
        </is>
      </c>
      <c r="Q1527" t="inlineStr">
        <is>
          <t>Woods 10SC</t>
        </is>
      </c>
      <c r="R1527" t="inlineStr">
        <is>
          <t>RTF</t>
        </is>
      </c>
      <c r="S1527" s="233" t="inlineStr">
        <is>
          <t>B103197</t>
        </is>
      </c>
      <c r="T1527" s="233" t="n">
        <v>2970</v>
      </c>
      <c r="U1527" s="233" t="inlineStr">
        <is>
          <t>Priced</t>
        </is>
      </c>
      <c r="V1527" s="273" t="inlineStr">
        <is>
          <t>LT028</t>
        </is>
      </c>
      <c r="W1527" t="n">
        <v>240</v>
      </c>
    </row>
    <row r="1528">
      <c r="B1528" t="n">
        <v>2962</v>
      </c>
      <c r="C1528">
        <f>IF(K1528 = "BaseplateSteel","Y","N")</f>
        <v/>
      </c>
      <c r="D1528">
        <f>OR(P1528 = "Woods_Sureflex", P1528 = "Falk_T10_Grid")</f>
        <v/>
      </c>
      <c r="E1528">
        <f>IF(AND(C1528="Y", D1528=TRUE),"Y","N")</f>
        <v/>
      </c>
      <c r="F1528" t="inlineStr">
        <is>
          <t>ConTab_BOM_KP_Baseplates_2962</t>
        </is>
      </c>
      <c r="G1528">
        <f>IF(E1528="Y",F1528,"")</f>
        <v/>
      </c>
      <c r="H1528" s="87" t="inlineStr">
        <is>
          <t>8015-3_4-KP</t>
        </is>
      </c>
      <c r="I1528" s="87" t="n"/>
      <c r="J1528" s="87" t="n"/>
      <c r="K1528" s="273" t="inlineStr">
        <is>
          <t>BaseplateSteel</t>
        </is>
      </c>
      <c r="L1528" s="273" t="inlineStr">
        <is>
          <t>Baseplate_Steel</t>
        </is>
      </c>
      <c r="M1528" s="273" t="inlineStr">
        <is>
          <t>Steel</t>
        </is>
      </c>
      <c r="N1528" t="inlineStr">
        <is>
          <t>326T</t>
        </is>
      </c>
      <c r="O1528" t="inlineStr">
        <is>
          <t>:Extended Drip Pan:</t>
        </is>
      </c>
      <c r="P1528" s="235" t="inlineStr">
        <is>
          <t>Woods_Spacer</t>
        </is>
      </c>
      <c r="Q1528" t="inlineStr">
        <is>
          <t>Woods 10SC</t>
        </is>
      </c>
      <c r="R1528" t="inlineStr">
        <is>
          <t>RTF</t>
        </is>
      </c>
      <c r="S1528" s="233" t="inlineStr">
        <is>
          <t>B103197</t>
        </is>
      </c>
      <c r="T1528" s="233" t="n">
        <v>2970</v>
      </c>
      <c r="U1528" s="233" t="inlineStr">
        <is>
          <t>Priced</t>
        </is>
      </c>
      <c r="V1528" s="273" t="inlineStr">
        <is>
          <t>LT028</t>
        </is>
      </c>
      <c r="W1528" t="n">
        <v>240</v>
      </c>
    </row>
    <row r="1529">
      <c r="B1529" t="n">
        <v>2963</v>
      </c>
      <c r="C1529">
        <f>IF(K1529 = "BaseplateSteel","Y","N")</f>
        <v/>
      </c>
      <c r="D1529">
        <f>OR(P1529 = "Woods_Sureflex", P1529 = "Falk_T10_Grid")</f>
        <v/>
      </c>
      <c r="E1529">
        <f>IF(AND(C1529="Y", D1529=TRUE),"Y","N")</f>
        <v/>
      </c>
      <c r="F1529" t="inlineStr">
        <is>
          <t>ConTab_BOM_KP_Baseplates_2963</t>
        </is>
      </c>
      <c r="G1529">
        <f>IF(E1529="Y",F1529,"")</f>
        <v/>
      </c>
      <c r="H1529" s="87" t="inlineStr">
        <is>
          <t>8015-3_4-KP</t>
        </is>
      </c>
      <c r="I1529" s="87" t="n"/>
      <c r="J1529" s="87" t="n"/>
      <c r="K1529" s="273" t="inlineStr">
        <is>
          <t>BaseplateSteel</t>
        </is>
      </c>
      <c r="L1529" s="273" t="inlineStr">
        <is>
          <t>Baseplate_Steel</t>
        </is>
      </c>
      <c r="M1529" s="273" t="inlineStr">
        <is>
          <t>Steel</t>
        </is>
      </c>
      <c r="N1529" t="inlineStr">
        <is>
          <t>364T</t>
        </is>
      </c>
      <c r="O1529" t="inlineStr">
        <is>
          <t>:Extended Drip Pan:</t>
        </is>
      </c>
      <c r="P1529" s="235" t="inlineStr">
        <is>
          <t>Woods_Spacer</t>
        </is>
      </c>
      <c r="Q1529" t="inlineStr">
        <is>
          <t>Woods 11SC</t>
        </is>
      </c>
      <c r="R1529" t="inlineStr">
        <is>
          <t>RTF</t>
        </is>
      </c>
      <c r="S1529" s="233" t="inlineStr">
        <is>
          <t>B103198</t>
        </is>
      </c>
      <c r="T1529" s="233" t="n">
        <v>3106</v>
      </c>
      <c r="U1529" s="233" t="inlineStr">
        <is>
          <t>Priced</t>
        </is>
      </c>
      <c r="V1529" s="273" t="inlineStr">
        <is>
          <t>LT028</t>
        </is>
      </c>
      <c r="W1529" t="n">
        <v>270</v>
      </c>
    </row>
    <row r="1530">
      <c r="B1530" t="n">
        <v>2964</v>
      </c>
      <c r="C1530">
        <f>IF(K1530 = "BaseplateSteel","Y","N")</f>
        <v/>
      </c>
      <c r="D1530">
        <f>OR(P1530 = "Woods_Sureflex", P1530 = "Falk_T10_Grid")</f>
        <v/>
      </c>
      <c r="E1530">
        <f>IF(AND(C1530="Y", D1530=TRUE),"Y","N")</f>
        <v/>
      </c>
      <c r="F1530" t="inlineStr">
        <is>
          <t>ConTab_BOM_KP_Baseplates_2964</t>
        </is>
      </c>
      <c r="G1530">
        <f>IF(E1530="Y",F1530,"")</f>
        <v/>
      </c>
      <c r="H1530" s="87" t="inlineStr">
        <is>
          <t>8015-3_4-KP</t>
        </is>
      </c>
      <c r="I1530" s="87" t="n"/>
      <c r="J1530" s="87" t="n"/>
      <c r="K1530" s="273" t="inlineStr">
        <is>
          <t>BaseplateSteel</t>
        </is>
      </c>
      <c r="L1530" s="273" t="inlineStr">
        <is>
          <t>Baseplate_Steel</t>
        </is>
      </c>
      <c r="M1530" s="273" t="inlineStr">
        <is>
          <t>Steel</t>
        </is>
      </c>
      <c r="N1530" t="inlineStr">
        <is>
          <t>365T</t>
        </is>
      </c>
      <c r="O1530" t="inlineStr">
        <is>
          <t>:Extended Drip Pan:</t>
        </is>
      </c>
      <c r="P1530" s="235" t="inlineStr">
        <is>
          <t>Woods_Spacer</t>
        </is>
      </c>
      <c r="Q1530" t="inlineStr">
        <is>
          <t>Woods 11SC</t>
        </is>
      </c>
      <c r="R1530" t="inlineStr">
        <is>
          <t>RTF</t>
        </is>
      </c>
      <c r="S1530" s="233" t="inlineStr">
        <is>
          <t>B103198</t>
        </is>
      </c>
      <c r="T1530" s="233" t="n">
        <v>3106</v>
      </c>
      <c r="U1530" s="233" t="inlineStr">
        <is>
          <t>Priced</t>
        </is>
      </c>
      <c r="V1530" s="273" t="inlineStr">
        <is>
          <t>LT028</t>
        </is>
      </c>
      <c r="W1530" t="n">
        <v>270</v>
      </c>
    </row>
    <row r="1531">
      <c r="B1531" t="n">
        <v>2969</v>
      </c>
      <c r="C1531">
        <f>IF(K1531 = "BaseplateSteel","Y","N")</f>
        <v/>
      </c>
      <c r="D1531">
        <f>OR(P1531 = "Woods_Sureflex", P1531 = "Falk_T10_Grid")</f>
        <v/>
      </c>
      <c r="E1531">
        <f>IF(AND(C1531="Y", D1531=TRUE),"Y","N")</f>
        <v/>
      </c>
      <c r="F1531" t="inlineStr">
        <is>
          <t>ConTab_BOM_KP_Baseplates_2969</t>
        </is>
      </c>
      <c r="G1531">
        <f>IF(E1531="Y",F1531,"")</f>
        <v/>
      </c>
      <c r="H1531" s="87" t="inlineStr">
        <is>
          <t>8015-3_4-KP</t>
        </is>
      </c>
      <c r="I1531" s="87" t="n"/>
      <c r="J1531" s="87" t="n"/>
      <c r="K1531" s="273" t="inlineStr">
        <is>
          <t>BaseplateSteel</t>
        </is>
      </c>
      <c r="L1531" s="273" t="inlineStr">
        <is>
          <t>Baseplate_Steel</t>
        </is>
      </c>
      <c r="M1531" s="273" t="inlineStr">
        <is>
          <t>Steel</t>
        </is>
      </c>
      <c r="N1531" t="inlineStr">
        <is>
          <t>284T</t>
        </is>
      </c>
      <c r="O1531" t="inlineStr">
        <is>
          <t>:Extended Drip Pan:</t>
        </is>
      </c>
      <c r="P1531" s="235" t="inlineStr">
        <is>
          <t>Falk_Spacer</t>
        </is>
      </c>
      <c r="Q1531" t="inlineStr">
        <is>
          <t>Falk 1050T31</t>
        </is>
      </c>
      <c r="R1531" t="inlineStr">
        <is>
          <t>RTF</t>
        </is>
      </c>
      <c r="S1531" s="233" t="inlineStr">
        <is>
          <t>B103202</t>
        </is>
      </c>
      <c r="T1531" s="233" t="n">
        <v>2835</v>
      </c>
      <c r="U1531" s="233" t="inlineStr">
        <is>
          <t>Priced</t>
        </is>
      </c>
      <c r="V1531" s="273" t="inlineStr">
        <is>
          <t>LT028</t>
        </is>
      </c>
      <c r="W1531" t="n">
        <v>205</v>
      </c>
    </row>
    <row r="1532">
      <c r="B1532" t="n">
        <v>2970</v>
      </c>
      <c r="C1532">
        <f>IF(K1532 = "BaseplateSteel","Y","N")</f>
        <v/>
      </c>
      <c r="D1532">
        <f>OR(P1532 = "Woods_Sureflex", P1532 = "Falk_T10_Grid")</f>
        <v/>
      </c>
      <c r="E1532">
        <f>IF(AND(C1532="Y", D1532=TRUE),"Y","N")</f>
        <v/>
      </c>
      <c r="F1532" t="inlineStr">
        <is>
          <t>ConTab_BOM_KP_Baseplates_2970</t>
        </is>
      </c>
      <c r="G1532">
        <f>IF(E1532="Y",F1532,"")</f>
        <v/>
      </c>
      <c r="H1532" s="87" t="inlineStr">
        <is>
          <t>8015-3_4-KP</t>
        </is>
      </c>
      <c r="I1532" s="87" t="n"/>
      <c r="J1532" s="87" t="n"/>
      <c r="K1532" s="273" t="inlineStr">
        <is>
          <t>BaseplateSteel</t>
        </is>
      </c>
      <c r="L1532" s="273" t="inlineStr">
        <is>
          <t>Baseplate_Steel</t>
        </is>
      </c>
      <c r="M1532" s="273" t="inlineStr">
        <is>
          <t>Steel</t>
        </is>
      </c>
      <c r="N1532" t="inlineStr">
        <is>
          <t>286T</t>
        </is>
      </c>
      <c r="O1532" t="inlineStr">
        <is>
          <t>:Extended Drip Pan:</t>
        </is>
      </c>
      <c r="P1532" s="235" t="inlineStr">
        <is>
          <t>Falk_Spacer</t>
        </is>
      </c>
      <c r="Q1532" t="inlineStr">
        <is>
          <t>Falk 1050T31</t>
        </is>
      </c>
      <c r="R1532" t="inlineStr">
        <is>
          <t>RTF</t>
        </is>
      </c>
      <c r="S1532" s="233" t="inlineStr">
        <is>
          <t>B103202</t>
        </is>
      </c>
      <c r="T1532" s="233" t="n">
        <v>2835</v>
      </c>
      <c r="U1532" s="233" t="inlineStr">
        <is>
          <t>Priced</t>
        </is>
      </c>
      <c r="V1532" s="273" t="inlineStr">
        <is>
          <t>LT028</t>
        </is>
      </c>
      <c r="W1532" t="n">
        <v>205</v>
      </c>
    </row>
    <row r="1533">
      <c r="B1533" t="n">
        <v>2971</v>
      </c>
      <c r="C1533">
        <f>IF(K1533 = "BaseplateSteel","Y","N")</f>
        <v/>
      </c>
      <c r="D1533">
        <f>OR(P1533 = "Woods_Sureflex", P1533 = "Falk_T10_Grid")</f>
        <v/>
      </c>
      <c r="E1533">
        <f>IF(AND(C1533="Y", D1533=TRUE),"Y","N")</f>
        <v/>
      </c>
      <c r="F1533" t="inlineStr">
        <is>
          <t>ConTab_BOM_KP_Baseplates_2971</t>
        </is>
      </c>
      <c r="G1533">
        <f>IF(E1533="Y",F1533,"")</f>
        <v/>
      </c>
      <c r="H1533" s="87" t="inlineStr">
        <is>
          <t>8015-3_4-KP</t>
        </is>
      </c>
      <c r="I1533" s="87" t="n"/>
      <c r="J1533" s="87" t="n"/>
      <c r="K1533" s="273" t="inlineStr">
        <is>
          <t>BaseplateSteel</t>
        </is>
      </c>
      <c r="L1533" s="273" t="inlineStr">
        <is>
          <t>Baseplate_Steel</t>
        </is>
      </c>
      <c r="M1533" s="273" t="inlineStr">
        <is>
          <t>Steel</t>
        </is>
      </c>
      <c r="N1533" t="inlineStr">
        <is>
          <t>324T</t>
        </is>
      </c>
      <c r="O1533" t="inlineStr">
        <is>
          <t>:Extended Drip Pan:</t>
        </is>
      </c>
      <c r="P1533" s="235" t="inlineStr">
        <is>
          <t>Falk_Spacer</t>
        </is>
      </c>
      <c r="Q1533" t="inlineStr">
        <is>
          <t>Falk 1060T31</t>
        </is>
      </c>
      <c r="R1533" t="inlineStr">
        <is>
          <t>RTF</t>
        </is>
      </c>
      <c r="S1533" s="233" t="inlineStr">
        <is>
          <t>B103203</t>
        </is>
      </c>
      <c r="T1533" s="233" t="n">
        <v>2970</v>
      </c>
      <c r="U1533" s="233" t="inlineStr">
        <is>
          <t>Priced</t>
        </is>
      </c>
      <c r="V1533" s="273" t="inlineStr">
        <is>
          <t>LT028</t>
        </is>
      </c>
      <c r="W1533" t="n">
        <v>240</v>
      </c>
    </row>
    <row r="1534">
      <c r="B1534" t="n">
        <v>2972</v>
      </c>
      <c r="C1534">
        <f>IF(K1534 = "BaseplateSteel","Y","N")</f>
        <v/>
      </c>
      <c r="D1534">
        <f>OR(P1534 = "Woods_Sureflex", P1534 = "Falk_T10_Grid")</f>
        <v/>
      </c>
      <c r="E1534">
        <f>IF(AND(C1534="Y", D1534=TRUE),"Y","N")</f>
        <v/>
      </c>
      <c r="F1534" t="inlineStr">
        <is>
          <t>ConTab_BOM_KP_Baseplates_2972</t>
        </is>
      </c>
      <c r="G1534">
        <f>IF(E1534="Y",F1534,"")</f>
        <v/>
      </c>
      <c r="H1534" s="87" t="inlineStr">
        <is>
          <t>8015-3_4-KP</t>
        </is>
      </c>
      <c r="I1534" s="87" t="n"/>
      <c r="J1534" s="87" t="n"/>
      <c r="K1534" s="273" t="inlineStr">
        <is>
          <t>BaseplateSteel</t>
        </is>
      </c>
      <c r="L1534" s="273" t="inlineStr">
        <is>
          <t>Baseplate_Steel</t>
        </is>
      </c>
      <c r="M1534" s="273" t="inlineStr">
        <is>
          <t>Steel</t>
        </is>
      </c>
      <c r="N1534" t="inlineStr">
        <is>
          <t>326T</t>
        </is>
      </c>
      <c r="O1534" t="inlineStr">
        <is>
          <t>:Extended Drip Pan:</t>
        </is>
      </c>
      <c r="P1534" s="235" t="inlineStr">
        <is>
          <t>Falk_Spacer</t>
        </is>
      </c>
      <c r="Q1534" t="inlineStr">
        <is>
          <t>Falk 1060T31</t>
        </is>
      </c>
      <c r="R1534" t="inlineStr">
        <is>
          <t>RTF</t>
        </is>
      </c>
      <c r="S1534" s="233" t="inlineStr">
        <is>
          <t>B103203</t>
        </is>
      </c>
      <c r="T1534" s="233" t="n">
        <v>2970</v>
      </c>
      <c r="U1534" s="233" t="inlineStr">
        <is>
          <t>Priced</t>
        </is>
      </c>
      <c r="V1534" s="273" t="inlineStr">
        <is>
          <t>LT028</t>
        </is>
      </c>
      <c r="W1534" t="n">
        <v>240</v>
      </c>
    </row>
    <row r="1535">
      <c r="B1535" t="n">
        <v>2973</v>
      </c>
      <c r="C1535">
        <f>IF(K1535 = "BaseplateSteel","Y","N")</f>
        <v/>
      </c>
      <c r="D1535">
        <f>OR(P1535 = "Woods_Sureflex", P1535 = "Falk_T10_Grid")</f>
        <v/>
      </c>
      <c r="E1535">
        <f>IF(AND(C1535="Y", D1535=TRUE),"Y","N")</f>
        <v/>
      </c>
      <c r="F1535" t="inlineStr">
        <is>
          <t>ConTab_BOM_KP_Baseplates_2973</t>
        </is>
      </c>
      <c r="G1535">
        <f>IF(E1535="Y",F1535,"")</f>
        <v/>
      </c>
      <c r="H1535" s="87" t="inlineStr">
        <is>
          <t>8015-3_4-KP</t>
        </is>
      </c>
      <c r="I1535" s="87" t="n"/>
      <c r="J1535" s="87" t="n"/>
      <c r="K1535" s="273" t="inlineStr">
        <is>
          <t>BaseplateSteel</t>
        </is>
      </c>
      <c r="L1535" s="273" t="inlineStr">
        <is>
          <t>Baseplate_Steel</t>
        </is>
      </c>
      <c r="M1535" s="273" t="inlineStr">
        <is>
          <t>Steel</t>
        </is>
      </c>
      <c r="N1535" t="inlineStr">
        <is>
          <t>364T</t>
        </is>
      </c>
      <c r="O1535" t="inlineStr">
        <is>
          <t>:Extended Drip Pan:</t>
        </is>
      </c>
      <c r="P1535" s="235" t="inlineStr">
        <is>
          <t>Falk_Spacer</t>
        </is>
      </c>
      <c r="Q1535" t="inlineStr">
        <is>
          <t>Falk 1070T31</t>
        </is>
      </c>
      <c r="R1535" t="inlineStr">
        <is>
          <t>RTF</t>
        </is>
      </c>
      <c r="S1535" s="233" t="inlineStr">
        <is>
          <t>B103204</t>
        </is>
      </c>
      <c r="T1535" s="233" t="n">
        <v>3106</v>
      </c>
      <c r="U1535" s="233" t="inlineStr">
        <is>
          <t>Priced</t>
        </is>
      </c>
      <c r="V1535" s="273" t="inlineStr">
        <is>
          <t>LT028</t>
        </is>
      </c>
      <c r="W1535" t="n">
        <v>270</v>
      </c>
    </row>
    <row r="1536">
      <c r="B1536" t="n">
        <v>2974</v>
      </c>
      <c r="C1536">
        <f>IF(K1536 = "BaseplateSteel","Y","N")</f>
        <v/>
      </c>
      <c r="D1536">
        <f>OR(P1536 = "Woods_Sureflex", P1536 = "Falk_T10_Grid")</f>
        <v/>
      </c>
      <c r="E1536">
        <f>IF(AND(C1536="Y", D1536=TRUE),"Y","N")</f>
        <v/>
      </c>
      <c r="F1536" t="inlineStr">
        <is>
          <t>ConTab_BOM_KP_Baseplates_2974</t>
        </is>
      </c>
      <c r="G1536">
        <f>IF(E1536="Y",F1536,"")</f>
        <v/>
      </c>
      <c r="H1536" s="87" t="inlineStr">
        <is>
          <t>8015-3_4-KP</t>
        </is>
      </c>
      <c r="I1536" s="87" t="n"/>
      <c r="J1536" s="87" t="n"/>
      <c r="K1536" s="273" t="inlineStr">
        <is>
          <t>BaseplateSteel</t>
        </is>
      </c>
      <c r="L1536" s="273" t="inlineStr">
        <is>
          <t>Baseplate_Steel</t>
        </is>
      </c>
      <c r="M1536" s="273" t="inlineStr">
        <is>
          <t>Steel</t>
        </is>
      </c>
      <c r="N1536" t="inlineStr">
        <is>
          <t>365T</t>
        </is>
      </c>
      <c r="O1536" t="inlineStr">
        <is>
          <t>:Extended Drip Pan:</t>
        </is>
      </c>
      <c r="P1536" s="235" t="inlineStr">
        <is>
          <t>Falk_Spacer</t>
        </is>
      </c>
      <c r="Q1536" t="inlineStr">
        <is>
          <t>Falk 1070T31</t>
        </is>
      </c>
      <c r="R1536" t="inlineStr">
        <is>
          <t>RTF</t>
        </is>
      </c>
      <c r="S1536" s="233" t="inlineStr">
        <is>
          <t>B103204</t>
        </is>
      </c>
      <c r="T1536" s="233" t="n">
        <v>3106</v>
      </c>
      <c r="U1536" s="233" t="inlineStr">
        <is>
          <t>Priced</t>
        </is>
      </c>
      <c r="V1536" s="273" t="inlineStr">
        <is>
          <t>LT028</t>
        </is>
      </c>
      <c r="W1536" t="n">
        <v>270</v>
      </c>
    </row>
    <row r="1537">
      <c r="B1537" t="n">
        <v>2975</v>
      </c>
      <c r="C1537">
        <f>IF(K1537 = "BaseplateSteel","Y","N")</f>
        <v/>
      </c>
      <c r="D1537">
        <f>OR(P1537 = "Woods_Sureflex", P1537 = "Falk_T10_Grid")</f>
        <v/>
      </c>
      <c r="E1537">
        <f>IF(AND(C1537="Y", D1537=TRUE),"Y","N")</f>
        <v/>
      </c>
      <c r="F1537" t="inlineStr">
        <is>
          <t>ConTab_BOM_KP_Baseplates_2975</t>
        </is>
      </c>
      <c r="G1537">
        <f>IF(E1537="Y",F1537,"")</f>
        <v/>
      </c>
      <c r="H1537" s="87" t="inlineStr">
        <is>
          <t>8015-3_4-KP</t>
        </is>
      </c>
      <c r="I1537" s="87" t="n"/>
      <c r="J1537" s="87" t="n"/>
      <c r="K1537" s="273" t="inlineStr">
        <is>
          <t>BaseplateSteel</t>
        </is>
      </c>
      <c r="L1537" s="273" t="inlineStr">
        <is>
          <t>Baseplate_Steel</t>
        </is>
      </c>
      <c r="M1537" s="273" t="inlineStr">
        <is>
          <t>Steel</t>
        </is>
      </c>
      <c r="N1537" t="inlineStr">
        <is>
          <t>364TS</t>
        </is>
      </c>
      <c r="O1537" t="inlineStr">
        <is>
          <t>:Extended Drip Pan:</t>
        </is>
      </c>
      <c r="P1537" s="235" t="inlineStr">
        <is>
          <t>Falk_Spacer</t>
        </is>
      </c>
      <c r="Q1537" t="inlineStr">
        <is>
          <t>Falk 1050T31</t>
        </is>
      </c>
      <c r="R1537" t="inlineStr">
        <is>
          <t>RTF</t>
        </is>
      </c>
      <c r="S1537" s="233" t="inlineStr">
        <is>
          <t>B103205</t>
        </is>
      </c>
      <c r="T1537" s="233" t="n">
        <v>3036</v>
      </c>
      <c r="U1537" s="233" t="inlineStr">
        <is>
          <t>Priced</t>
        </is>
      </c>
      <c r="V1537" s="273" t="inlineStr">
        <is>
          <t>LT028</t>
        </is>
      </c>
      <c r="W1537" t="n">
        <v>270</v>
      </c>
    </row>
    <row r="1538">
      <c r="B1538" t="n">
        <v>2976</v>
      </c>
      <c r="C1538">
        <f>IF(K1538 = "BaseplateSteel","Y","N")</f>
        <v/>
      </c>
      <c r="D1538">
        <f>OR(P1538 = "Woods_Sureflex", P1538 = "Falk_T10_Grid")</f>
        <v/>
      </c>
      <c r="E1538">
        <f>IF(AND(C1538="Y", D1538=TRUE),"Y","N")</f>
        <v/>
      </c>
      <c r="F1538" t="inlineStr">
        <is>
          <t>ConTab_BOM_KP_Baseplates_2976</t>
        </is>
      </c>
      <c r="G1538">
        <f>IF(E1538="Y",F1538,"")</f>
        <v/>
      </c>
      <c r="H1538" s="87" t="inlineStr">
        <is>
          <t>8015-3_4-KP</t>
        </is>
      </c>
      <c r="I1538" s="87" t="n"/>
      <c r="J1538" s="87" t="n"/>
      <c r="K1538" s="273" t="inlineStr">
        <is>
          <t>BaseplateSteel</t>
        </is>
      </c>
      <c r="L1538" s="273" t="inlineStr">
        <is>
          <t>Baseplate_Steel</t>
        </is>
      </c>
      <c r="M1538" s="273" t="inlineStr">
        <is>
          <t>Steel</t>
        </is>
      </c>
      <c r="N1538" t="inlineStr">
        <is>
          <t>365TS</t>
        </is>
      </c>
      <c r="O1538" t="inlineStr">
        <is>
          <t>:Extended Drip Pan:</t>
        </is>
      </c>
      <c r="P1538" s="235" t="inlineStr">
        <is>
          <t>Falk_Spacer</t>
        </is>
      </c>
      <c r="Q1538" t="inlineStr">
        <is>
          <t>Falk 1050T31</t>
        </is>
      </c>
      <c r="R1538" t="inlineStr">
        <is>
          <t>RTF</t>
        </is>
      </c>
      <c r="S1538" s="233" t="inlineStr">
        <is>
          <t>B103205</t>
        </is>
      </c>
      <c r="T1538" s="233" t="n">
        <v>3036</v>
      </c>
      <c r="U1538" s="233" t="inlineStr">
        <is>
          <t>Priced</t>
        </is>
      </c>
      <c r="V1538" s="273" t="inlineStr">
        <is>
          <t>LT028</t>
        </is>
      </c>
      <c r="W1538" t="n">
        <v>270</v>
      </c>
    </row>
    <row r="1539">
      <c r="B1539" t="n">
        <v>2977</v>
      </c>
      <c r="C1539">
        <f>IF(K1539 = "BaseplateSteel","Y","N")</f>
        <v/>
      </c>
      <c r="D1539">
        <f>OR(P1539 = "Woods_Sureflex", P1539 = "Falk_T10_Grid")</f>
        <v/>
      </c>
      <c r="E1539">
        <f>IF(AND(C1539="Y", D1539=TRUE),"Y","N")</f>
        <v/>
      </c>
      <c r="F1539" t="inlineStr">
        <is>
          <t>ConTab_BOM_KP_Baseplates_2977</t>
        </is>
      </c>
      <c r="G1539">
        <f>IF(E1539="Y",F1539,"")</f>
        <v/>
      </c>
      <c r="H1539" s="87" t="inlineStr">
        <is>
          <t>8015-3_4-KP</t>
        </is>
      </c>
      <c r="I1539" s="87" t="n"/>
      <c r="J1539" s="87" t="n"/>
      <c r="K1539" s="273" t="inlineStr">
        <is>
          <t>BaseplateSteel</t>
        </is>
      </c>
      <c r="L1539" s="273" t="inlineStr">
        <is>
          <t>Baseplate_Steel</t>
        </is>
      </c>
      <c r="M1539" s="273" t="inlineStr">
        <is>
          <t>Steel</t>
        </is>
      </c>
      <c r="N1539" t="inlineStr">
        <is>
          <t>404T</t>
        </is>
      </c>
      <c r="O1539" t="inlineStr">
        <is>
          <t>:Extended Drip Pan:</t>
        </is>
      </c>
      <c r="P1539" s="235" t="inlineStr">
        <is>
          <t>Falk_Spacer</t>
        </is>
      </c>
      <c r="Q1539" t="inlineStr">
        <is>
          <t>Falk 1080T31</t>
        </is>
      </c>
      <c r="R1539" t="inlineStr">
        <is>
          <t>RTF</t>
        </is>
      </c>
      <c r="S1539" s="233" t="inlineStr">
        <is>
          <t>B103206</t>
        </is>
      </c>
      <c r="T1539" s="233" t="n">
        <v>3580</v>
      </c>
      <c r="U1539" s="233" t="inlineStr">
        <is>
          <t>Priced</t>
        </is>
      </c>
      <c r="V1539" s="273" t="inlineStr">
        <is>
          <t>LT028</t>
        </is>
      </c>
      <c r="W1539" t="n">
        <v>350</v>
      </c>
    </row>
    <row r="1540">
      <c r="B1540" t="n">
        <v>2978</v>
      </c>
      <c r="C1540">
        <f>IF(K1540 = "BaseplateSteel","Y","N")</f>
        <v/>
      </c>
      <c r="D1540">
        <f>OR(P1540 = "Woods_Sureflex", P1540 = "Falk_T10_Grid")</f>
        <v/>
      </c>
      <c r="E1540">
        <f>IF(AND(C1540="Y", D1540=TRUE),"Y","N")</f>
        <v/>
      </c>
      <c r="F1540" t="inlineStr">
        <is>
          <t>ConTab_BOM_KP_Baseplates_2978</t>
        </is>
      </c>
      <c r="G1540">
        <f>IF(E1540="Y",F1540,"")</f>
        <v/>
      </c>
      <c r="H1540" s="87" t="inlineStr">
        <is>
          <t>8015-3_4-KP</t>
        </is>
      </c>
      <c r="I1540" s="87" t="n"/>
      <c r="J1540" s="87" t="n"/>
      <c r="K1540" s="273" t="inlineStr">
        <is>
          <t>BaseplateSteel</t>
        </is>
      </c>
      <c r="L1540" s="273" t="inlineStr">
        <is>
          <t>Baseplate_Steel</t>
        </is>
      </c>
      <c r="M1540" s="273" t="inlineStr">
        <is>
          <t>Steel</t>
        </is>
      </c>
      <c r="N1540" t="inlineStr">
        <is>
          <t>405T</t>
        </is>
      </c>
      <c r="O1540" t="inlineStr">
        <is>
          <t>:Extended Drip Pan:</t>
        </is>
      </c>
      <c r="P1540" s="235" t="inlineStr">
        <is>
          <t>Falk_Spacer</t>
        </is>
      </c>
      <c r="Q1540" t="inlineStr">
        <is>
          <t>Falk 1080T31</t>
        </is>
      </c>
      <c r="R1540" t="inlineStr">
        <is>
          <t>RTF</t>
        </is>
      </c>
      <c r="S1540" s="233" t="inlineStr">
        <is>
          <t>B103206</t>
        </is>
      </c>
      <c r="T1540" s="233" t="n">
        <v>3580</v>
      </c>
      <c r="U1540" s="233" t="inlineStr">
        <is>
          <t>Priced</t>
        </is>
      </c>
      <c r="V1540" s="273" t="inlineStr">
        <is>
          <t>LT028</t>
        </is>
      </c>
      <c r="W1540" t="n">
        <v>350</v>
      </c>
    </row>
    <row r="1541">
      <c r="B1541" t="n">
        <v>2979</v>
      </c>
      <c r="C1541">
        <f>IF(K1541 = "BaseplateSteel","Y","N")</f>
        <v/>
      </c>
      <c r="D1541">
        <f>OR(P1541 = "Woods_Sureflex", P1541 = "Falk_T10_Grid")</f>
        <v/>
      </c>
      <c r="E1541">
        <f>IF(AND(C1541="Y", D1541=TRUE),"Y","N")</f>
        <v/>
      </c>
      <c r="F1541" t="inlineStr">
        <is>
          <t>ConTab_BOM_KP_Baseplates_2979</t>
        </is>
      </c>
      <c r="G1541">
        <f>IF(E1541="Y",F1541,"")</f>
        <v/>
      </c>
      <c r="H1541" s="87" t="inlineStr">
        <is>
          <t>8015-3_4-KP</t>
        </is>
      </c>
      <c r="I1541" s="87" t="n"/>
      <c r="J1541" s="87" t="n"/>
      <c r="K1541" s="273" t="inlineStr">
        <is>
          <t>BaseplateSteel</t>
        </is>
      </c>
      <c r="L1541" s="273" t="inlineStr">
        <is>
          <t>Baseplate_Steel</t>
        </is>
      </c>
      <c r="M1541" s="273" t="inlineStr">
        <is>
          <t>Steel</t>
        </is>
      </c>
      <c r="N1541" t="inlineStr">
        <is>
          <t>404TS</t>
        </is>
      </c>
      <c r="O1541" t="inlineStr">
        <is>
          <t>:Extended Drip Pan:</t>
        </is>
      </c>
      <c r="P1541" s="235" t="inlineStr">
        <is>
          <t>Falk_Spacer</t>
        </is>
      </c>
      <c r="Q1541" t="inlineStr">
        <is>
          <t>Falk 1060T31</t>
        </is>
      </c>
      <c r="R1541" t="inlineStr">
        <is>
          <t>RTF</t>
        </is>
      </c>
      <c r="S1541" s="233" t="inlineStr">
        <is>
          <t>B103207</t>
        </is>
      </c>
      <c r="T1541" s="233" t="n">
        <v>3445</v>
      </c>
      <c r="U1541" s="233" t="inlineStr">
        <is>
          <t>Priced</t>
        </is>
      </c>
      <c r="V1541" s="273" t="inlineStr">
        <is>
          <t>LT028</t>
        </is>
      </c>
      <c r="W1541" t="n">
        <v>350</v>
      </c>
    </row>
    <row r="1542">
      <c r="B1542" t="n">
        <v>2980</v>
      </c>
      <c r="C1542">
        <f>IF(K1542 = "BaseplateSteel","Y","N")</f>
        <v/>
      </c>
      <c r="D1542">
        <f>OR(P1542 = "Woods_Sureflex", P1542 = "Falk_T10_Grid")</f>
        <v/>
      </c>
      <c r="E1542">
        <f>IF(AND(C1542="Y", D1542=TRUE),"Y","N")</f>
        <v/>
      </c>
      <c r="F1542" t="inlineStr">
        <is>
          <t>ConTab_BOM_KP_Baseplates_2980</t>
        </is>
      </c>
      <c r="G1542">
        <f>IF(E1542="Y",F1542,"")</f>
        <v/>
      </c>
      <c r="H1542" s="87" t="inlineStr">
        <is>
          <t>8015-3_4-KP</t>
        </is>
      </c>
      <c r="I1542" s="87" t="n"/>
      <c r="J1542" s="87" t="n"/>
      <c r="K1542" s="273" t="inlineStr">
        <is>
          <t>BaseplateSteel</t>
        </is>
      </c>
      <c r="L1542" s="273" t="inlineStr">
        <is>
          <t>Baseplate_Steel</t>
        </is>
      </c>
      <c r="M1542" s="273" t="inlineStr">
        <is>
          <t>Steel</t>
        </is>
      </c>
      <c r="N1542" t="inlineStr">
        <is>
          <t>405TS</t>
        </is>
      </c>
      <c r="O1542" t="inlineStr">
        <is>
          <t>:Extended Drip Pan:</t>
        </is>
      </c>
      <c r="P1542" s="235" t="inlineStr">
        <is>
          <t>Falk_Spacer</t>
        </is>
      </c>
      <c r="Q1542" t="inlineStr">
        <is>
          <t>Falk 1060T31</t>
        </is>
      </c>
      <c r="R1542" t="inlineStr">
        <is>
          <t>RTF</t>
        </is>
      </c>
      <c r="S1542" s="233" t="inlineStr">
        <is>
          <t>B103207</t>
        </is>
      </c>
      <c r="T1542" s="233" t="n">
        <v>3445</v>
      </c>
      <c r="U1542" s="233" t="inlineStr">
        <is>
          <t>Priced</t>
        </is>
      </c>
      <c r="V1542" s="273" t="inlineStr">
        <is>
          <t>LT028</t>
        </is>
      </c>
      <c r="W1542" t="n">
        <v>350</v>
      </c>
    </row>
    <row r="1543">
      <c r="B1543" t="n">
        <v>2981</v>
      </c>
      <c r="C1543">
        <f>IF(K1543 = "BaseplateSteel","Y","N")</f>
        <v/>
      </c>
      <c r="D1543">
        <f>OR(P1543 = "Woods_Sureflex", P1543 = "Falk_T10_Grid")</f>
        <v/>
      </c>
      <c r="E1543">
        <f>IF(AND(C1543="Y", D1543=TRUE),"Y","N")</f>
        <v/>
      </c>
      <c r="F1543" t="inlineStr">
        <is>
          <t>ConTab_BOM_KP_Baseplates_2981</t>
        </is>
      </c>
      <c r="G1543">
        <f>IF(E1543="Y",F1543,"")</f>
        <v/>
      </c>
      <c r="H1543" s="87" t="inlineStr">
        <is>
          <t>8015-3_4-KP</t>
        </is>
      </c>
      <c r="I1543" s="87" t="n"/>
      <c r="J1543" s="87" t="n"/>
      <c r="K1543" s="273" t="inlineStr">
        <is>
          <t>BaseplateSteel</t>
        </is>
      </c>
      <c r="L1543" s="273" t="inlineStr">
        <is>
          <t>Baseplate_Steel</t>
        </is>
      </c>
      <c r="M1543" s="273" t="inlineStr">
        <is>
          <t>Steel</t>
        </is>
      </c>
      <c r="N1543" t="inlineStr">
        <is>
          <t>444T</t>
        </is>
      </c>
      <c r="O1543" t="inlineStr">
        <is>
          <t>:Extended Drip Pan:</t>
        </is>
      </c>
      <c r="P1543" s="235" t="inlineStr">
        <is>
          <t>Falk_Spacer</t>
        </is>
      </c>
      <c r="Q1543" t="inlineStr">
        <is>
          <t>Falk 1090T31</t>
        </is>
      </c>
      <c r="R1543" t="inlineStr">
        <is>
          <t>RTF</t>
        </is>
      </c>
      <c r="S1543" s="233" t="inlineStr">
        <is>
          <t>B103208</t>
        </is>
      </c>
      <c r="T1543" s="233" t="n">
        <v>4943</v>
      </c>
      <c r="U1543" s="233" t="inlineStr">
        <is>
          <t>Priced</t>
        </is>
      </c>
      <c r="V1543" s="273" t="inlineStr">
        <is>
          <t>LT028</t>
        </is>
      </c>
      <c r="W1543" t="n">
        <v>420</v>
      </c>
    </row>
    <row r="1544">
      <c r="B1544" t="n">
        <v>2982</v>
      </c>
      <c r="C1544">
        <f>IF(K1544 = "BaseplateSteel","Y","N")</f>
        <v/>
      </c>
      <c r="D1544">
        <f>OR(P1544 = "Woods_Sureflex", P1544 = "Falk_T10_Grid")</f>
        <v/>
      </c>
      <c r="E1544">
        <f>IF(AND(C1544="Y", D1544=TRUE),"Y","N")</f>
        <v/>
      </c>
      <c r="F1544" t="inlineStr">
        <is>
          <t>ConTab_BOM_KP_Baseplates_2982</t>
        </is>
      </c>
      <c r="G1544">
        <f>IF(E1544="Y",F1544,"")</f>
        <v/>
      </c>
      <c r="H1544" s="87" t="inlineStr">
        <is>
          <t>8015-3_4-KP</t>
        </is>
      </c>
      <c r="I1544" s="87" t="n"/>
      <c r="J1544" s="87" t="n"/>
      <c r="K1544" s="273" t="inlineStr">
        <is>
          <t>BaseplateSteel</t>
        </is>
      </c>
      <c r="L1544" s="273" t="inlineStr">
        <is>
          <t>Baseplate_Steel</t>
        </is>
      </c>
      <c r="M1544" s="273" t="inlineStr">
        <is>
          <t>Steel</t>
        </is>
      </c>
      <c r="N1544" t="inlineStr">
        <is>
          <t>445T</t>
        </is>
      </c>
      <c r="O1544" t="inlineStr">
        <is>
          <t>:Extended Drip Pan:</t>
        </is>
      </c>
      <c r="P1544" s="235" t="inlineStr">
        <is>
          <t>Falk_Spacer</t>
        </is>
      </c>
      <c r="Q1544" t="inlineStr">
        <is>
          <t>Falk 1090T31</t>
        </is>
      </c>
      <c r="R1544" t="inlineStr">
        <is>
          <t>RTF</t>
        </is>
      </c>
      <c r="S1544" s="233" t="inlineStr">
        <is>
          <t>B103209</t>
        </is>
      </c>
      <c r="T1544" s="233" t="n">
        <v>4943</v>
      </c>
      <c r="U1544" s="233" t="inlineStr">
        <is>
          <t>Priced</t>
        </is>
      </c>
      <c r="V1544" s="273" t="inlineStr">
        <is>
          <t>LT028</t>
        </is>
      </c>
      <c r="W1544" t="n">
        <v>420</v>
      </c>
    </row>
    <row r="1545">
      <c r="B1545" t="n">
        <v>2983</v>
      </c>
      <c r="C1545">
        <f>IF(K1545 = "BaseplateSteel","Y","N")</f>
        <v/>
      </c>
      <c r="D1545">
        <f>OR(P1545 = "Woods_Sureflex", P1545 = "Falk_T10_Grid")</f>
        <v/>
      </c>
      <c r="E1545">
        <f>IF(AND(C1545="Y", D1545=TRUE),"Y","N")</f>
        <v/>
      </c>
      <c r="F1545" t="inlineStr">
        <is>
          <t>ConTab_BOM_KP_Baseplates_2983</t>
        </is>
      </c>
      <c r="G1545">
        <f>IF(E1545="Y",F1545,"")</f>
        <v/>
      </c>
      <c r="H1545" s="87" t="inlineStr">
        <is>
          <t>8015-3_4-KP</t>
        </is>
      </c>
      <c r="I1545" s="87" t="n"/>
      <c r="J1545" s="87" t="n"/>
      <c r="K1545" s="273" t="inlineStr">
        <is>
          <t>BaseplateSteel</t>
        </is>
      </c>
      <c r="L1545" s="273" t="inlineStr">
        <is>
          <t>Baseplate_Steel</t>
        </is>
      </c>
      <c r="M1545" s="273" t="inlineStr">
        <is>
          <t>Steel</t>
        </is>
      </c>
      <c r="N1545" t="inlineStr">
        <is>
          <t>444TS</t>
        </is>
      </c>
      <c r="O1545" t="inlineStr">
        <is>
          <t>:Extended Drip Pan:</t>
        </is>
      </c>
      <c r="P1545" s="235" t="inlineStr">
        <is>
          <t>Falk_Spacer</t>
        </is>
      </c>
      <c r="Q1545" t="inlineStr">
        <is>
          <t>Falk 1080T31</t>
        </is>
      </c>
      <c r="R1545" t="inlineStr">
        <is>
          <t>RTF</t>
        </is>
      </c>
      <c r="S1545" s="233" t="inlineStr">
        <is>
          <t>B103210</t>
        </is>
      </c>
      <c r="T1545" s="233" t="n">
        <v>4943</v>
      </c>
      <c r="U1545" s="233" t="inlineStr">
        <is>
          <t>Priced</t>
        </is>
      </c>
      <c r="V1545" s="273" t="inlineStr">
        <is>
          <t>LT028</t>
        </is>
      </c>
      <c r="W1545" t="n">
        <v>420</v>
      </c>
    </row>
    <row r="1546">
      <c r="B1546" t="n">
        <v>2984</v>
      </c>
      <c r="C1546">
        <f>IF(K1546 = "BaseplateSteel","Y","N")</f>
        <v/>
      </c>
      <c r="D1546">
        <f>OR(P1546 = "Woods_Sureflex", P1546 = "Falk_T10_Grid")</f>
        <v/>
      </c>
      <c r="E1546">
        <f>IF(AND(C1546="Y", D1546=TRUE),"Y","N")</f>
        <v/>
      </c>
      <c r="F1546" t="inlineStr">
        <is>
          <t>ConTab_BOM_KP_Baseplates_2984</t>
        </is>
      </c>
      <c r="G1546">
        <f>IF(E1546="Y",F1546,"")</f>
        <v/>
      </c>
      <c r="H1546" s="87" t="inlineStr">
        <is>
          <t>8015-3_4-KP</t>
        </is>
      </c>
      <c r="I1546" s="87" t="n"/>
      <c r="J1546" s="87" t="n"/>
      <c r="K1546" s="273" t="inlineStr">
        <is>
          <t>BaseplateSteel</t>
        </is>
      </c>
      <c r="L1546" s="273" t="inlineStr">
        <is>
          <t>Baseplate_Steel</t>
        </is>
      </c>
      <c r="M1546" s="273" t="inlineStr">
        <is>
          <t>Steel</t>
        </is>
      </c>
      <c r="N1546" t="inlineStr">
        <is>
          <t>445TS</t>
        </is>
      </c>
      <c r="O1546" t="inlineStr">
        <is>
          <t>:Extended Drip Pan:</t>
        </is>
      </c>
      <c r="P1546" s="235" t="inlineStr">
        <is>
          <t>Falk_Spacer</t>
        </is>
      </c>
      <c r="Q1546" t="inlineStr">
        <is>
          <t>Falk 1080T31</t>
        </is>
      </c>
      <c r="R1546" t="inlineStr">
        <is>
          <t>RTF</t>
        </is>
      </c>
      <c r="S1546" s="233" t="inlineStr">
        <is>
          <t>B103211</t>
        </is>
      </c>
      <c r="T1546" s="233" t="n">
        <v>4943</v>
      </c>
      <c r="U1546" s="233" t="inlineStr">
        <is>
          <t>Priced</t>
        </is>
      </c>
      <c r="V1546" s="273" t="inlineStr">
        <is>
          <t>LT028</t>
        </is>
      </c>
      <c r="W1546" t="n">
        <v>420</v>
      </c>
    </row>
    <row r="1547">
      <c r="B1547" t="n">
        <v>2985</v>
      </c>
      <c r="C1547">
        <f>IF(K1547 = "BaseplateSteel","Y","N")</f>
        <v/>
      </c>
      <c r="D1547">
        <f>OR(P1547 = "Woods_Sureflex", P1547 = "Falk_T10_Grid")</f>
        <v/>
      </c>
      <c r="E1547">
        <f>IF(AND(C1547="Y", D1547=TRUE),"Y","N")</f>
        <v/>
      </c>
      <c r="F1547" t="inlineStr">
        <is>
          <t>ConTab_BOM_KP_Baseplates_2985</t>
        </is>
      </c>
      <c r="G1547">
        <f>IF(E1547="Y",F1547,"")</f>
        <v/>
      </c>
      <c r="H1547" s="87" t="inlineStr">
        <is>
          <t>8015-3_4-KP</t>
        </is>
      </c>
      <c r="I1547" s="87" t="n"/>
      <c r="J1547" s="87" t="n"/>
      <c r="K1547" s="273" t="inlineStr">
        <is>
          <t>BaseplateSteel</t>
        </is>
      </c>
      <c r="L1547" s="273" t="inlineStr">
        <is>
          <t>Baseplate_Steel</t>
        </is>
      </c>
      <c r="M1547" s="273" t="inlineStr">
        <is>
          <t>Steel</t>
        </is>
      </c>
      <c r="N1547" s="273" t="inlineStr">
        <is>
          <t>447T</t>
        </is>
      </c>
      <c r="O1547" t="inlineStr">
        <is>
          <t>:Extended Drip Pan:</t>
        </is>
      </c>
      <c r="P1547" s="235" t="inlineStr">
        <is>
          <t>Falk_Spacer</t>
        </is>
      </c>
      <c r="Q1547" t="inlineStr">
        <is>
          <t>Falk 1090T31</t>
        </is>
      </c>
      <c r="R1547" t="inlineStr">
        <is>
          <t>RTF</t>
        </is>
      </c>
      <c r="S1547" s="233" t="inlineStr">
        <is>
          <t>B103212</t>
        </is>
      </c>
      <c r="T1547" s="233" t="n">
        <v>5487</v>
      </c>
      <c r="U1547" s="233" t="inlineStr">
        <is>
          <t>Priced</t>
        </is>
      </c>
      <c r="V1547" s="273" t="inlineStr">
        <is>
          <t>LT028</t>
        </is>
      </c>
      <c r="W1547" t="n">
        <v>600</v>
      </c>
    </row>
    <row r="1548">
      <c r="B1548" t="n">
        <v>2986</v>
      </c>
      <c r="C1548">
        <f>IF(K1548 = "BaseplateSteel","Y","N")</f>
        <v/>
      </c>
      <c r="D1548">
        <f>OR(P1548 = "Woods_Sureflex", P1548 = "Falk_T10_Grid")</f>
        <v/>
      </c>
      <c r="E1548">
        <f>IF(AND(C1548="Y", D1548=TRUE),"Y","N")</f>
        <v/>
      </c>
      <c r="F1548" t="inlineStr">
        <is>
          <t>ConTab_BOM_KP_Baseplates_2986</t>
        </is>
      </c>
      <c r="G1548">
        <f>IF(E1548="Y",F1548,"")</f>
        <v/>
      </c>
      <c r="H1548" s="87" t="inlineStr">
        <is>
          <t>8015-3_4-KP</t>
        </is>
      </c>
      <c r="I1548" s="87" t="n"/>
      <c r="J1548" s="87" t="n"/>
      <c r="K1548" s="273" t="inlineStr">
        <is>
          <t>BaseplateSteel</t>
        </is>
      </c>
      <c r="L1548" s="273" t="inlineStr">
        <is>
          <t>Baseplate_Steel</t>
        </is>
      </c>
      <c r="M1548" s="273" t="inlineStr">
        <is>
          <t>Steel</t>
        </is>
      </c>
      <c r="N1548" s="273" t="inlineStr">
        <is>
          <t>447TS</t>
        </is>
      </c>
      <c r="O1548" t="inlineStr">
        <is>
          <t>:Extended Drip Pan:</t>
        </is>
      </c>
      <c r="P1548" s="235" t="inlineStr">
        <is>
          <t>Falk_Spacer</t>
        </is>
      </c>
      <c r="Q1548" t="inlineStr">
        <is>
          <t>Falk 1090T31</t>
        </is>
      </c>
      <c r="R1548" t="inlineStr">
        <is>
          <t>RTF</t>
        </is>
      </c>
      <c r="S1548" s="233" t="inlineStr">
        <is>
          <t>B103213</t>
        </is>
      </c>
      <c r="T1548" s="233" t="n">
        <v>5487</v>
      </c>
      <c r="U1548" s="233" t="inlineStr">
        <is>
          <t>Priced</t>
        </is>
      </c>
      <c r="V1548" s="273" t="inlineStr">
        <is>
          <t>LT028</t>
        </is>
      </c>
      <c r="W1548" t="n">
        <v>600</v>
      </c>
    </row>
    <row r="1549">
      <c r="B1549" t="n">
        <v>2987</v>
      </c>
      <c r="C1549">
        <f>IF(K1549 = "BaseplateSteel","Y","N")</f>
        <v/>
      </c>
      <c r="D1549">
        <f>OR(P1549 = "Woods_Sureflex", P1549 = "Falk_T10_Grid")</f>
        <v/>
      </c>
      <c r="E1549">
        <f>IF(AND(C1549="Y", D1549=TRUE),"Y","N")</f>
        <v/>
      </c>
      <c r="F1549" t="inlineStr">
        <is>
          <t>ConTab_BOM_KP_Baseplates_2987</t>
        </is>
      </c>
      <c r="G1549">
        <f>IF(E1549="Y",F1549,"")</f>
        <v/>
      </c>
      <c r="H1549" s="87" t="inlineStr">
        <is>
          <t>8015-3_4-KP</t>
        </is>
      </c>
      <c r="I1549" s="87" t="n"/>
      <c r="J1549" s="87" t="n"/>
      <c r="K1549" s="273" t="inlineStr">
        <is>
          <t>BaseplateSteel</t>
        </is>
      </c>
      <c r="L1549" s="273" t="inlineStr">
        <is>
          <t>Baseplate_Steel</t>
        </is>
      </c>
      <c r="M1549" s="273" t="inlineStr">
        <is>
          <t>Steel</t>
        </is>
      </c>
      <c r="N1549" s="273" t="inlineStr">
        <is>
          <t>449T</t>
        </is>
      </c>
      <c r="O1549" t="inlineStr">
        <is>
          <t>:Extended Drip Pan:</t>
        </is>
      </c>
      <c r="P1549" s="235" t="inlineStr">
        <is>
          <t>Falk_Spacer</t>
        </is>
      </c>
      <c r="Q1549" t="inlineStr">
        <is>
          <t>Falk 1090T31</t>
        </is>
      </c>
      <c r="R1549" t="inlineStr">
        <is>
          <t>RTF</t>
        </is>
      </c>
      <c r="S1549" s="233" t="inlineStr">
        <is>
          <t>B103214</t>
        </is>
      </c>
      <c r="T1549" s="233" t="n">
        <v>5487</v>
      </c>
      <c r="U1549" s="233" t="inlineStr">
        <is>
          <t>Priced</t>
        </is>
      </c>
      <c r="V1549" s="273" t="inlineStr">
        <is>
          <t>LT028</t>
        </is>
      </c>
      <c r="W1549" t="n">
        <v>600</v>
      </c>
    </row>
    <row r="1550">
      <c r="B1550" t="n">
        <v>3055</v>
      </c>
      <c r="C1550">
        <f>IF(K1550 = "BaseplateSteel","Y","N")</f>
        <v/>
      </c>
      <c r="D1550">
        <f>OR(P1550 = "Woods_Sureflex", P1550 = "Falk_T10_Grid")</f>
        <v/>
      </c>
      <c r="E1550">
        <f>IF(AND(C1550="Y", D1550=TRUE),"Y","N")</f>
        <v/>
      </c>
      <c r="F1550" t="inlineStr">
        <is>
          <t>ConTab_BOM_KP_Baseplates_3055</t>
        </is>
      </c>
      <c r="G1550">
        <f>IF(E1550="Y",F1550,"")</f>
        <v/>
      </c>
      <c r="H1550" s="87" t="inlineStr">
        <is>
          <t>8015-3_4-KP</t>
        </is>
      </c>
      <c r="I1550" s="87" t="n"/>
      <c r="J1550" s="87" t="n"/>
      <c r="K1550" s="273" t="inlineStr">
        <is>
          <t>Baseplate_Special</t>
        </is>
      </c>
      <c r="L1550" s="273" t="inlineStr">
        <is>
          <t>Baseplate_Special</t>
        </is>
      </c>
      <c r="M1550" s="273" t="inlineStr">
        <is>
          <t>Special</t>
        </is>
      </c>
      <c r="P1550" s="235" t="n"/>
      <c r="R1550" t="inlineStr">
        <is>
          <t>RTF</t>
        </is>
      </c>
      <c r="S1550" s="235" t="inlineStr">
        <is>
          <t>B101519</t>
        </is>
      </c>
      <c r="T1550" s="233" t="n">
        <v>0</v>
      </c>
      <c r="U1550" s="233" t="inlineStr">
        <is>
          <t>RFQ</t>
        </is>
      </c>
      <c r="V1550" s="273" t="inlineStr">
        <is>
          <t>LT029</t>
        </is>
      </c>
    </row>
    <row r="1551">
      <c r="B1551" t="n">
        <v>3056</v>
      </c>
      <c r="C1551">
        <f>IF(K1551 = "BaseplateSteel","Y","N")</f>
        <v/>
      </c>
      <c r="D1551">
        <f>OR(P1551 = "Woods_Sureflex", P1551 = "Falk_T10_Grid")</f>
        <v/>
      </c>
      <c r="E1551">
        <f>IF(AND(C1551="Y", D1551=TRUE),"Y","N")</f>
        <v/>
      </c>
      <c r="F1551" t="inlineStr">
        <is>
          <t>ConTab_BOM_KP_Baseplates_3056</t>
        </is>
      </c>
      <c r="G1551">
        <f>IF(E1551="Y",F1551,"")</f>
        <v/>
      </c>
      <c r="H1551" s="87" t="inlineStr">
        <is>
          <t>8020-5_6-KP</t>
        </is>
      </c>
      <c r="I1551" s="87" t="n"/>
      <c r="J1551" s="87" t="n"/>
      <c r="K1551" s="273" t="inlineStr">
        <is>
          <t>BaseplateSteel</t>
        </is>
      </c>
      <c r="L1551" s="273" t="inlineStr">
        <is>
          <t>Baseplate_Steel</t>
        </is>
      </c>
      <c r="M1551" s="273" t="inlineStr">
        <is>
          <t>Steel</t>
        </is>
      </c>
      <c r="N1551" t="inlineStr">
        <is>
          <t>404T</t>
        </is>
      </c>
      <c r="O1551" t="inlineStr">
        <is>
          <t>:No Drip Pan:Standard Drip Pan:</t>
        </is>
      </c>
      <c r="P1551" s="235" t="inlineStr">
        <is>
          <t>Falk_T10_Grid</t>
        </is>
      </c>
      <c r="Q1551" t="inlineStr">
        <is>
          <t>Falk 1080T10</t>
        </is>
      </c>
      <c r="R1551" t="n">
        <v>96700942</v>
      </c>
      <c r="S1551" s="233" t="inlineStr">
        <is>
          <t>B103261</t>
        </is>
      </c>
      <c r="T1551" s="233" t="n">
        <v>5317</v>
      </c>
      <c r="U1551" s="233" t="inlineStr">
        <is>
          <t>Priced</t>
        </is>
      </c>
      <c r="V1551" s="273" t="inlineStr">
        <is>
          <t>LT028</t>
        </is>
      </c>
      <c r="W1551" t="n">
        <v>650</v>
      </c>
    </row>
    <row r="1552">
      <c r="B1552" t="n">
        <v>3057</v>
      </c>
      <c r="C1552">
        <f>IF(K1552 = "BaseplateSteel","Y","N")</f>
        <v/>
      </c>
      <c r="D1552">
        <f>OR(P1552 = "Woods_Sureflex", P1552 = "Falk_T10_Grid")</f>
        <v/>
      </c>
      <c r="E1552">
        <f>IF(AND(C1552="Y", D1552=TRUE),"Y","N")</f>
        <v/>
      </c>
      <c r="F1552" t="inlineStr">
        <is>
          <t>ConTab_BOM_KP_Baseplates_3057</t>
        </is>
      </c>
      <c r="G1552">
        <f>IF(E1552="Y",F1552,"")</f>
        <v/>
      </c>
      <c r="H1552" s="87" t="inlineStr">
        <is>
          <t>8020-5_6-KP</t>
        </is>
      </c>
      <c r="I1552" s="87" t="n"/>
      <c r="J1552" s="87" t="n"/>
      <c r="K1552" s="273" t="inlineStr">
        <is>
          <t>BaseplateSteel</t>
        </is>
      </c>
      <c r="L1552" s="273" t="inlineStr">
        <is>
          <t>Baseplate_Steel</t>
        </is>
      </c>
      <c r="M1552" s="273" t="inlineStr">
        <is>
          <t>Steel</t>
        </is>
      </c>
      <c r="N1552" t="inlineStr">
        <is>
          <t>405T</t>
        </is>
      </c>
      <c r="O1552" t="inlineStr">
        <is>
          <t>:No Drip Pan:Standard Drip Pan:</t>
        </is>
      </c>
      <c r="P1552" s="235" t="inlineStr">
        <is>
          <t>Falk_T10_Grid</t>
        </is>
      </c>
      <c r="Q1552" t="inlineStr">
        <is>
          <t>Falk 1080T10</t>
        </is>
      </c>
      <c r="R1552" t="n">
        <v>96700942</v>
      </c>
      <c r="S1552" s="233" t="inlineStr">
        <is>
          <t>B103261</t>
        </is>
      </c>
      <c r="T1552" s="233" t="n">
        <v>5317</v>
      </c>
      <c r="U1552" s="233" t="inlineStr">
        <is>
          <t>Priced</t>
        </is>
      </c>
      <c r="V1552" s="273" t="inlineStr">
        <is>
          <t>LT028</t>
        </is>
      </c>
      <c r="W1552" t="n">
        <v>900</v>
      </c>
    </row>
    <row r="1553">
      <c r="B1553" t="n">
        <v>3058</v>
      </c>
      <c r="C1553">
        <f>IF(K1553 = "BaseplateSteel","Y","N")</f>
        <v/>
      </c>
      <c r="D1553">
        <f>OR(P1553 = "Woods_Sureflex", P1553 = "Falk_T10_Grid")</f>
        <v/>
      </c>
      <c r="E1553">
        <f>IF(AND(C1553="Y", D1553=TRUE),"Y","N")</f>
        <v/>
      </c>
      <c r="F1553" t="inlineStr">
        <is>
          <t>ConTab_BOM_KP_Baseplates_3058</t>
        </is>
      </c>
      <c r="G1553">
        <f>IF(E1553="Y",F1553,"")</f>
        <v/>
      </c>
      <c r="H1553" s="87" t="inlineStr">
        <is>
          <t>8020-5_6-KP</t>
        </is>
      </c>
      <c r="I1553" s="87" t="n"/>
      <c r="J1553" s="87" t="n"/>
      <c r="K1553" s="273" t="inlineStr">
        <is>
          <t>BaseplateSteel</t>
        </is>
      </c>
      <c r="L1553" s="273" t="inlineStr">
        <is>
          <t>Baseplate_Steel</t>
        </is>
      </c>
      <c r="M1553" s="273" t="inlineStr">
        <is>
          <t>Steel</t>
        </is>
      </c>
      <c r="N1553" t="inlineStr">
        <is>
          <t>404TS</t>
        </is>
      </c>
      <c r="O1553" t="inlineStr">
        <is>
          <t>:No Drip Pan:Standard Drip Pan:</t>
        </is>
      </c>
      <c r="P1553" s="235" t="inlineStr">
        <is>
          <t>Falk_T10_Grid</t>
        </is>
      </c>
      <c r="Q1553" t="inlineStr">
        <is>
          <t>Falk 1070T10</t>
        </is>
      </c>
      <c r="R1553" t="n">
        <v>96700943</v>
      </c>
      <c r="S1553" s="233" t="inlineStr">
        <is>
          <t>B103262</t>
        </is>
      </c>
      <c r="T1553" s="233" t="n">
        <v>5181</v>
      </c>
      <c r="U1553" s="233" t="inlineStr">
        <is>
          <t>Priced</t>
        </is>
      </c>
      <c r="V1553" s="273" t="inlineStr">
        <is>
          <t>LT028</t>
        </is>
      </c>
      <c r="W1553" t="n">
        <v>900</v>
      </c>
    </row>
    <row r="1554">
      <c r="B1554" t="n">
        <v>3059</v>
      </c>
      <c r="C1554">
        <f>IF(K1554 = "BaseplateSteel","Y","N")</f>
        <v/>
      </c>
      <c r="D1554">
        <f>OR(P1554 = "Woods_Sureflex", P1554 = "Falk_T10_Grid")</f>
        <v/>
      </c>
      <c r="E1554">
        <f>IF(AND(C1554="Y", D1554=TRUE),"Y","N")</f>
        <v/>
      </c>
      <c r="F1554" t="inlineStr">
        <is>
          <t>ConTab_BOM_KP_Baseplates_3059</t>
        </is>
      </c>
      <c r="G1554">
        <f>IF(E1554="Y",F1554,"")</f>
        <v/>
      </c>
      <c r="H1554" s="87" t="inlineStr">
        <is>
          <t>8020-5_6-KP</t>
        </is>
      </c>
      <c r="I1554" s="87" t="n"/>
      <c r="J1554" s="87" t="n"/>
      <c r="K1554" s="273" t="inlineStr">
        <is>
          <t>BaseplateSteel</t>
        </is>
      </c>
      <c r="L1554" s="273" t="inlineStr">
        <is>
          <t>Baseplate_Steel</t>
        </is>
      </c>
      <c r="M1554" s="273" t="inlineStr">
        <is>
          <t>Steel</t>
        </is>
      </c>
      <c r="N1554" t="inlineStr">
        <is>
          <t>405TS</t>
        </is>
      </c>
      <c r="O1554" t="inlineStr">
        <is>
          <t>:No Drip Pan:Standard Drip Pan:</t>
        </is>
      </c>
      <c r="P1554" s="235" t="inlineStr">
        <is>
          <t>Falk_T10_Grid</t>
        </is>
      </c>
      <c r="Q1554" t="inlineStr">
        <is>
          <t>Falk 1070T10</t>
        </is>
      </c>
      <c r="R1554" t="n">
        <v>96700943</v>
      </c>
      <c r="S1554" s="233" t="inlineStr">
        <is>
          <t>B103262</t>
        </is>
      </c>
      <c r="T1554" s="233" t="n">
        <v>5181</v>
      </c>
      <c r="U1554" s="233" t="inlineStr">
        <is>
          <t>Priced</t>
        </is>
      </c>
      <c r="V1554" s="273" t="inlineStr">
        <is>
          <t>LT028</t>
        </is>
      </c>
      <c r="W1554" t="n">
        <v>900</v>
      </c>
    </row>
    <row r="1555">
      <c r="B1555" t="n">
        <v>3060</v>
      </c>
      <c r="C1555">
        <f>IF(K1555 = "BaseplateSteel","Y","N")</f>
        <v/>
      </c>
      <c r="D1555">
        <f>OR(P1555 = "Woods_Sureflex", P1555 = "Falk_T10_Grid")</f>
        <v/>
      </c>
      <c r="E1555">
        <f>IF(AND(C1555="Y", D1555=TRUE),"Y","N")</f>
        <v/>
      </c>
      <c r="F1555" t="inlineStr">
        <is>
          <t>ConTab_BOM_KP_Baseplates_3060</t>
        </is>
      </c>
      <c r="G1555">
        <f>IF(E1555="Y",F1555,"")</f>
        <v/>
      </c>
      <c r="H1555" s="87" t="inlineStr">
        <is>
          <t>8020-5_6-KP</t>
        </is>
      </c>
      <c r="I1555" s="87" t="n"/>
      <c r="J1555" s="87" t="n"/>
      <c r="K1555" s="273" t="inlineStr">
        <is>
          <t>BaseplateSteel</t>
        </is>
      </c>
      <c r="L1555" s="273" t="inlineStr">
        <is>
          <t>Baseplate_Steel</t>
        </is>
      </c>
      <c r="M1555" s="273" t="inlineStr">
        <is>
          <t>Steel</t>
        </is>
      </c>
      <c r="N1555" t="inlineStr">
        <is>
          <t>444TS</t>
        </is>
      </c>
      <c r="O1555" t="inlineStr">
        <is>
          <t>:No Drip Pan:Standard Drip Pan:</t>
        </is>
      </c>
      <c r="P1555" s="235" t="inlineStr">
        <is>
          <t>Falk_T10_Grid</t>
        </is>
      </c>
      <c r="Q1555" t="inlineStr">
        <is>
          <t>Falk 1080T10</t>
        </is>
      </c>
      <c r="R1555" t="n">
        <v>96700944</v>
      </c>
      <c r="S1555" s="233" t="inlineStr">
        <is>
          <t>B103263</t>
        </is>
      </c>
      <c r="T1555" s="233" t="n">
        <v>6679</v>
      </c>
      <c r="U1555" s="233" t="inlineStr">
        <is>
          <t>Priced</t>
        </is>
      </c>
      <c r="V1555" s="273" t="inlineStr">
        <is>
          <t>LT028</t>
        </is>
      </c>
      <c r="W1555" t="n">
        <v>900</v>
      </c>
    </row>
    <row r="1556">
      <c r="B1556" t="n">
        <v>3061</v>
      </c>
      <c r="C1556">
        <f>IF(K1556 = "BaseplateSteel","Y","N")</f>
        <v/>
      </c>
      <c r="D1556">
        <f>OR(P1556 = "Woods_Sureflex", P1556 = "Falk_T10_Grid")</f>
        <v/>
      </c>
      <c r="E1556">
        <f>IF(AND(C1556="Y", D1556=TRUE),"Y","N")</f>
        <v/>
      </c>
      <c r="F1556" t="inlineStr">
        <is>
          <t>ConTab_BOM_KP_Baseplates_3061</t>
        </is>
      </c>
      <c r="G1556">
        <f>IF(E1556="Y",F1556,"")</f>
        <v/>
      </c>
      <c r="H1556" s="87" t="inlineStr">
        <is>
          <t>8020-5_6-KP</t>
        </is>
      </c>
      <c r="I1556" s="87" t="n"/>
      <c r="J1556" s="87" t="n"/>
      <c r="K1556" s="273" t="inlineStr">
        <is>
          <t>BaseplateSteel</t>
        </is>
      </c>
      <c r="L1556" s="273" t="inlineStr">
        <is>
          <t>Baseplate_Steel</t>
        </is>
      </c>
      <c r="M1556" s="273" t="inlineStr">
        <is>
          <t>Steel</t>
        </is>
      </c>
      <c r="N1556" t="inlineStr">
        <is>
          <t>445TS</t>
        </is>
      </c>
      <c r="O1556" t="inlineStr">
        <is>
          <t>:No Drip Pan:Standard Drip Pan:</t>
        </is>
      </c>
      <c r="P1556" s="235" t="inlineStr">
        <is>
          <t>Falk_T10_Grid</t>
        </is>
      </c>
      <c r="Q1556" t="inlineStr">
        <is>
          <t>Falk 1080T10</t>
        </is>
      </c>
      <c r="R1556" t="n">
        <v>96700944</v>
      </c>
      <c r="S1556" s="233" t="inlineStr">
        <is>
          <t>B103264</t>
        </is>
      </c>
      <c r="T1556" s="233" t="n">
        <v>6679</v>
      </c>
      <c r="U1556" s="233" t="inlineStr">
        <is>
          <t>Priced</t>
        </is>
      </c>
      <c r="V1556" s="273" t="inlineStr">
        <is>
          <t>LT028</t>
        </is>
      </c>
      <c r="W1556" t="n">
        <v>900</v>
      </c>
    </row>
    <row r="1557">
      <c r="B1557" t="n">
        <v>3062</v>
      </c>
      <c r="C1557">
        <f>IF(K1557 = "BaseplateSteel","Y","N")</f>
        <v/>
      </c>
      <c r="D1557">
        <f>OR(P1557 = "Woods_Sureflex", P1557 = "Falk_T10_Grid")</f>
        <v/>
      </c>
      <c r="E1557">
        <f>IF(AND(C1557="Y", D1557=TRUE),"Y","N")</f>
        <v/>
      </c>
      <c r="F1557" t="inlineStr">
        <is>
          <t>ConTab_BOM_KP_Baseplates_3062</t>
        </is>
      </c>
      <c r="G1557">
        <f>IF(E1557="Y",F1557,"")</f>
        <v/>
      </c>
      <c r="H1557" s="87" t="inlineStr">
        <is>
          <t>8020-5_6-KP</t>
        </is>
      </c>
      <c r="I1557" s="87" t="n"/>
      <c r="J1557" s="87" t="n"/>
      <c r="K1557" s="273" t="inlineStr">
        <is>
          <t>BaseplateSteel</t>
        </is>
      </c>
      <c r="L1557" s="273" t="inlineStr">
        <is>
          <t>Baseplate_Steel</t>
        </is>
      </c>
      <c r="M1557" s="273" t="inlineStr">
        <is>
          <t>Steel</t>
        </is>
      </c>
      <c r="N1557" s="273" t="inlineStr">
        <is>
          <t>447TS</t>
        </is>
      </c>
      <c r="O1557" t="inlineStr">
        <is>
          <t>:No Drip Pan:Standard Drip Pan:</t>
        </is>
      </c>
      <c r="P1557" s="235" t="inlineStr">
        <is>
          <t>Falk_T10_Grid</t>
        </is>
      </c>
      <c r="Q1557" t="inlineStr">
        <is>
          <t>Falk 1080T10</t>
        </is>
      </c>
      <c r="R1557" t="n">
        <v>96700945</v>
      </c>
      <c r="S1557" s="233" t="inlineStr">
        <is>
          <t>B103265</t>
        </is>
      </c>
      <c r="T1557" s="233" t="n">
        <v>7226</v>
      </c>
      <c r="U1557" s="233" t="inlineStr">
        <is>
          <t>Priced</t>
        </is>
      </c>
      <c r="V1557" s="273" t="inlineStr">
        <is>
          <t>LT028</t>
        </is>
      </c>
      <c r="W1557" t="n">
        <v>1000</v>
      </c>
    </row>
    <row r="1558">
      <c r="B1558" t="n">
        <v>3070</v>
      </c>
      <c r="C1558">
        <f>IF(K1558 = "BaseplateSteel","Y","N")</f>
        <v/>
      </c>
      <c r="D1558">
        <f>OR(P1558 = "Woods_Sureflex", P1558 = "Falk_T10_Grid")</f>
        <v/>
      </c>
      <c r="E1558">
        <f>IF(AND(C1558="Y", D1558=TRUE),"Y","N")</f>
        <v/>
      </c>
      <c r="F1558" t="inlineStr">
        <is>
          <t>ConTab_BOM_KP_Baseplates_3070</t>
        </is>
      </c>
      <c r="G1558">
        <f>IF(E1558="Y",F1558,"")</f>
        <v/>
      </c>
      <c r="H1558" s="87" t="inlineStr">
        <is>
          <t>8020-5_6-KP</t>
        </is>
      </c>
      <c r="I1558" s="87" t="n"/>
      <c r="J1558" s="87" t="n"/>
      <c r="K1558" s="273" t="inlineStr">
        <is>
          <t>BaseplateSteel</t>
        </is>
      </c>
      <c r="L1558" s="273" t="inlineStr">
        <is>
          <t>Baseplate_Steel</t>
        </is>
      </c>
      <c r="M1558" s="273" t="inlineStr">
        <is>
          <t>Steel</t>
        </is>
      </c>
      <c r="N1558" t="inlineStr">
        <is>
          <t>404T</t>
        </is>
      </c>
      <c r="O1558" t="inlineStr">
        <is>
          <t>:No Drip Pan:Standard Drip Pan:</t>
        </is>
      </c>
      <c r="P1558" s="235" t="inlineStr">
        <is>
          <t>Falk_Spacer</t>
        </is>
      </c>
      <c r="Q1558" t="inlineStr">
        <is>
          <t>Falk 1080T31</t>
        </is>
      </c>
      <c r="R1558" t="n">
        <v>96700946</v>
      </c>
      <c r="S1558" s="233" t="inlineStr">
        <is>
          <t>B103271</t>
        </is>
      </c>
      <c r="T1558" s="233" t="n">
        <v>5863</v>
      </c>
      <c r="U1558" s="233" t="inlineStr">
        <is>
          <t>Priced</t>
        </is>
      </c>
      <c r="V1558" s="273" t="inlineStr">
        <is>
          <t>LT028</t>
        </is>
      </c>
      <c r="W1558" t="n">
        <v>650</v>
      </c>
    </row>
    <row r="1559">
      <c r="B1559" t="n">
        <v>3071</v>
      </c>
      <c r="C1559">
        <f>IF(K1559 = "BaseplateSteel","Y","N")</f>
        <v/>
      </c>
      <c r="D1559">
        <f>OR(P1559 = "Woods_Sureflex", P1559 = "Falk_T10_Grid")</f>
        <v/>
      </c>
      <c r="E1559">
        <f>IF(AND(C1559="Y", D1559=TRUE),"Y","N")</f>
        <v/>
      </c>
      <c r="F1559" t="inlineStr">
        <is>
          <t>ConTab_BOM_KP_Baseplates_3071</t>
        </is>
      </c>
      <c r="G1559">
        <f>IF(E1559="Y",F1559,"")</f>
        <v/>
      </c>
      <c r="H1559" s="87" t="inlineStr">
        <is>
          <t>8020-5_6-KP</t>
        </is>
      </c>
      <c r="I1559" s="87" t="n"/>
      <c r="J1559" s="87" t="n"/>
      <c r="K1559" s="273" t="inlineStr">
        <is>
          <t>BaseplateSteel</t>
        </is>
      </c>
      <c r="L1559" s="273" t="inlineStr">
        <is>
          <t>Baseplate_Steel</t>
        </is>
      </c>
      <c r="M1559" s="273" t="inlineStr">
        <is>
          <t>Steel</t>
        </is>
      </c>
      <c r="N1559" t="inlineStr">
        <is>
          <t>405T</t>
        </is>
      </c>
      <c r="O1559" t="inlineStr">
        <is>
          <t>:No Drip Pan:Standard Drip Pan:</t>
        </is>
      </c>
      <c r="P1559" s="235" t="inlineStr">
        <is>
          <t>Falk_Spacer</t>
        </is>
      </c>
      <c r="Q1559" t="inlineStr">
        <is>
          <t>Falk 1080T31</t>
        </is>
      </c>
      <c r="R1559" t="n">
        <v>96700946</v>
      </c>
      <c r="S1559" s="233" t="inlineStr">
        <is>
          <t>B103271</t>
        </is>
      </c>
      <c r="T1559" s="233" t="n">
        <v>5863</v>
      </c>
      <c r="U1559" s="233" t="inlineStr">
        <is>
          <t>Priced</t>
        </is>
      </c>
      <c r="V1559" s="273" t="inlineStr">
        <is>
          <t>LT028</t>
        </is>
      </c>
      <c r="W1559" t="n">
        <v>900</v>
      </c>
    </row>
    <row r="1560">
      <c r="B1560" t="n">
        <v>3072</v>
      </c>
      <c r="C1560">
        <f>IF(K1560 = "BaseplateSteel","Y","N")</f>
        <v/>
      </c>
      <c r="D1560">
        <f>OR(P1560 = "Woods_Sureflex", P1560 = "Falk_T10_Grid")</f>
        <v/>
      </c>
      <c r="E1560">
        <f>IF(AND(C1560="Y", D1560=TRUE),"Y","N")</f>
        <v/>
      </c>
      <c r="F1560" t="inlineStr">
        <is>
          <t>ConTab_BOM_KP_Baseplates_3072</t>
        </is>
      </c>
      <c r="G1560">
        <f>IF(E1560="Y",F1560,"")</f>
        <v/>
      </c>
      <c r="H1560" s="87" t="inlineStr">
        <is>
          <t>8020-5_6-KP</t>
        </is>
      </c>
      <c r="I1560" s="87" t="n"/>
      <c r="J1560" s="87" t="n"/>
      <c r="K1560" s="273" t="inlineStr">
        <is>
          <t>BaseplateSteel</t>
        </is>
      </c>
      <c r="L1560" s="273" t="inlineStr">
        <is>
          <t>Baseplate_Steel</t>
        </is>
      </c>
      <c r="M1560" s="273" t="inlineStr">
        <is>
          <t>Steel</t>
        </is>
      </c>
      <c r="N1560" t="inlineStr">
        <is>
          <t>404TS</t>
        </is>
      </c>
      <c r="O1560" t="inlineStr">
        <is>
          <t>:No Drip Pan:Standard Drip Pan:</t>
        </is>
      </c>
      <c r="P1560" s="235" t="inlineStr">
        <is>
          <t>Falk_Spacer</t>
        </is>
      </c>
      <c r="Q1560" t="inlineStr">
        <is>
          <t>Falk 1070T31</t>
        </is>
      </c>
      <c r="R1560" t="n">
        <v>96700947</v>
      </c>
      <c r="S1560" s="233" t="inlineStr">
        <is>
          <t>B103272</t>
        </is>
      </c>
      <c r="T1560" s="233" t="n">
        <v>5728</v>
      </c>
      <c r="U1560" s="233" t="inlineStr">
        <is>
          <t>Priced</t>
        </is>
      </c>
      <c r="V1560" s="273" t="inlineStr">
        <is>
          <t>LT028</t>
        </is>
      </c>
      <c r="W1560" t="n">
        <v>900</v>
      </c>
    </row>
    <row r="1561">
      <c r="B1561" t="n">
        <v>3073</v>
      </c>
      <c r="C1561">
        <f>IF(K1561 = "BaseplateSteel","Y","N")</f>
        <v/>
      </c>
      <c r="D1561">
        <f>OR(P1561 = "Woods_Sureflex", P1561 = "Falk_T10_Grid")</f>
        <v/>
      </c>
      <c r="E1561">
        <f>IF(AND(C1561="Y", D1561=TRUE),"Y","N")</f>
        <v/>
      </c>
      <c r="F1561" t="inlineStr">
        <is>
          <t>ConTab_BOM_KP_Baseplates_3073</t>
        </is>
      </c>
      <c r="G1561">
        <f>IF(E1561="Y",F1561,"")</f>
        <v/>
      </c>
      <c r="H1561" s="87" t="inlineStr">
        <is>
          <t>8020-5_6-KP</t>
        </is>
      </c>
      <c r="I1561" s="87" t="n"/>
      <c r="J1561" s="87" t="n"/>
      <c r="K1561" s="273" t="inlineStr">
        <is>
          <t>BaseplateSteel</t>
        </is>
      </c>
      <c r="L1561" s="273" t="inlineStr">
        <is>
          <t>Baseplate_Steel</t>
        </is>
      </c>
      <c r="M1561" s="273" t="inlineStr">
        <is>
          <t>Steel</t>
        </is>
      </c>
      <c r="N1561" t="inlineStr">
        <is>
          <t>405TS</t>
        </is>
      </c>
      <c r="O1561" t="inlineStr">
        <is>
          <t>:No Drip Pan:Standard Drip Pan:</t>
        </is>
      </c>
      <c r="P1561" s="235" t="inlineStr">
        <is>
          <t>Falk_Spacer</t>
        </is>
      </c>
      <c r="Q1561" t="inlineStr">
        <is>
          <t>Falk 1070T31</t>
        </is>
      </c>
      <c r="R1561" t="n">
        <v>96700947</v>
      </c>
      <c r="S1561" s="233" t="inlineStr">
        <is>
          <t>B103272</t>
        </is>
      </c>
      <c r="T1561" s="233" t="n">
        <v>5728</v>
      </c>
      <c r="U1561" s="233" t="inlineStr">
        <is>
          <t>Priced</t>
        </is>
      </c>
      <c r="V1561" s="273" t="inlineStr">
        <is>
          <t>LT028</t>
        </is>
      </c>
      <c r="W1561" t="n">
        <v>900</v>
      </c>
    </row>
    <row r="1562">
      <c r="B1562" t="n">
        <v>3074</v>
      </c>
      <c r="C1562">
        <f>IF(K1562 = "BaseplateSteel","Y","N")</f>
        <v/>
      </c>
      <c r="D1562">
        <f>OR(P1562 = "Woods_Sureflex", P1562 = "Falk_T10_Grid")</f>
        <v/>
      </c>
      <c r="E1562">
        <f>IF(AND(C1562="Y", D1562=TRUE),"Y","N")</f>
        <v/>
      </c>
      <c r="F1562" t="inlineStr">
        <is>
          <t>ConTab_BOM_KP_Baseplates_3074</t>
        </is>
      </c>
      <c r="G1562">
        <f>IF(E1562="Y",F1562,"")</f>
        <v/>
      </c>
      <c r="H1562" s="87" t="inlineStr">
        <is>
          <t>8020-5_6-KP</t>
        </is>
      </c>
      <c r="I1562" s="87" t="n"/>
      <c r="J1562" s="87" t="n"/>
      <c r="K1562" s="273" t="inlineStr">
        <is>
          <t>BaseplateSteel</t>
        </is>
      </c>
      <c r="L1562" s="273" t="inlineStr">
        <is>
          <t>Baseplate_Steel</t>
        </is>
      </c>
      <c r="M1562" s="273" t="inlineStr">
        <is>
          <t>Steel</t>
        </is>
      </c>
      <c r="N1562" t="inlineStr">
        <is>
          <t>444TS</t>
        </is>
      </c>
      <c r="O1562" t="inlineStr">
        <is>
          <t>:No Drip Pan:Standard Drip Pan:</t>
        </is>
      </c>
      <c r="P1562" s="235" t="inlineStr">
        <is>
          <t>Falk_Spacer</t>
        </is>
      </c>
      <c r="Q1562" t="inlineStr">
        <is>
          <t>Falk 1080T31</t>
        </is>
      </c>
      <c r="R1562" t="n">
        <v>96700948</v>
      </c>
      <c r="S1562" s="233" t="inlineStr">
        <is>
          <t>B103273</t>
        </is>
      </c>
      <c r="T1562" s="233" t="n">
        <v>7226</v>
      </c>
      <c r="U1562" s="233" t="inlineStr">
        <is>
          <t>Priced</t>
        </is>
      </c>
      <c r="V1562" s="273" t="inlineStr">
        <is>
          <t>LT028</t>
        </is>
      </c>
      <c r="W1562" t="n">
        <v>900</v>
      </c>
    </row>
    <row r="1563">
      <c r="B1563" t="n">
        <v>3075</v>
      </c>
      <c r="C1563">
        <f>IF(K1563 = "BaseplateSteel","Y","N")</f>
        <v/>
      </c>
      <c r="D1563">
        <f>OR(P1563 = "Woods_Sureflex", P1563 = "Falk_T10_Grid")</f>
        <v/>
      </c>
      <c r="E1563">
        <f>IF(AND(C1563="Y", D1563=TRUE),"Y","N")</f>
        <v/>
      </c>
      <c r="F1563" t="inlineStr">
        <is>
          <t>ConTab_BOM_KP_Baseplates_3075</t>
        </is>
      </c>
      <c r="G1563">
        <f>IF(E1563="Y",F1563,"")</f>
        <v/>
      </c>
      <c r="H1563" s="87" t="inlineStr">
        <is>
          <t>8020-5_6-KP</t>
        </is>
      </c>
      <c r="I1563" s="87" t="n"/>
      <c r="J1563" s="87" t="n"/>
      <c r="K1563" s="273" t="inlineStr">
        <is>
          <t>BaseplateSteel</t>
        </is>
      </c>
      <c r="L1563" s="273" t="inlineStr">
        <is>
          <t>Baseplate_Steel</t>
        </is>
      </c>
      <c r="M1563" s="273" t="inlineStr">
        <is>
          <t>Steel</t>
        </is>
      </c>
      <c r="N1563" t="inlineStr">
        <is>
          <t>445TS</t>
        </is>
      </c>
      <c r="O1563" t="inlineStr">
        <is>
          <t>:No Drip Pan:Standard Drip Pan:</t>
        </is>
      </c>
      <c r="P1563" s="235" t="inlineStr">
        <is>
          <t>Falk_Spacer</t>
        </is>
      </c>
      <c r="Q1563" t="inlineStr">
        <is>
          <t>Falk 1080T31</t>
        </is>
      </c>
      <c r="R1563" t="n">
        <v>96700948</v>
      </c>
      <c r="S1563" s="233" t="inlineStr">
        <is>
          <t>B103274</t>
        </is>
      </c>
      <c r="T1563" s="233" t="n">
        <v>7226</v>
      </c>
      <c r="U1563" s="233" t="inlineStr">
        <is>
          <t>Priced</t>
        </is>
      </c>
      <c r="V1563" s="273" t="inlineStr">
        <is>
          <t>LT028</t>
        </is>
      </c>
      <c r="W1563" t="n">
        <v>900</v>
      </c>
    </row>
    <row r="1564">
      <c r="B1564" t="n">
        <v>3076</v>
      </c>
      <c r="C1564">
        <f>IF(K1564 = "BaseplateSteel","Y","N")</f>
        <v/>
      </c>
      <c r="D1564">
        <f>OR(P1564 = "Woods_Sureflex", P1564 = "Falk_T10_Grid")</f>
        <v/>
      </c>
      <c r="E1564">
        <f>IF(AND(C1564="Y", D1564=TRUE),"Y","N")</f>
        <v/>
      </c>
      <c r="F1564" t="inlineStr">
        <is>
          <t>ConTab_BOM_KP_Baseplates_3076</t>
        </is>
      </c>
      <c r="G1564">
        <f>IF(E1564="Y",F1564,"")</f>
        <v/>
      </c>
      <c r="H1564" s="87" t="inlineStr">
        <is>
          <t>8020-5_6-KP</t>
        </is>
      </c>
      <c r="I1564" s="87" t="n"/>
      <c r="J1564" s="87" t="n"/>
      <c r="K1564" s="273" t="inlineStr">
        <is>
          <t>BaseplateSteel</t>
        </is>
      </c>
      <c r="L1564" s="273" t="inlineStr">
        <is>
          <t>Baseplate_Steel</t>
        </is>
      </c>
      <c r="M1564" s="273" t="inlineStr">
        <is>
          <t>Steel</t>
        </is>
      </c>
      <c r="N1564" s="273" t="inlineStr">
        <is>
          <t>447TS</t>
        </is>
      </c>
      <c r="O1564" t="inlineStr">
        <is>
          <t>:No Drip Pan:Standard Drip Pan:</t>
        </is>
      </c>
      <c r="P1564" s="235" t="inlineStr">
        <is>
          <t>Falk_Spacer</t>
        </is>
      </c>
      <c r="Q1564" t="inlineStr">
        <is>
          <t>Falk 1080T31</t>
        </is>
      </c>
      <c r="R1564" t="n">
        <v>96700949</v>
      </c>
      <c r="S1564" s="233" t="inlineStr">
        <is>
          <t>B103275</t>
        </is>
      </c>
      <c r="T1564" s="233" t="n">
        <v>7770</v>
      </c>
      <c r="U1564" s="233" t="inlineStr">
        <is>
          <t>Priced</t>
        </is>
      </c>
      <c r="V1564" s="273" t="inlineStr">
        <is>
          <t>LT028</t>
        </is>
      </c>
      <c r="W1564" t="n">
        <v>1000</v>
      </c>
    </row>
    <row r="1565">
      <c r="B1565" t="n">
        <v>3084</v>
      </c>
      <c r="C1565">
        <f>IF(K1565 = "BaseplateSteel","Y","N")</f>
        <v/>
      </c>
      <c r="D1565">
        <f>OR(P1565 = "Woods_Sureflex", P1565 = "Falk_T10_Grid")</f>
        <v/>
      </c>
      <c r="E1565">
        <f>IF(AND(C1565="Y", D1565=TRUE),"Y","N")</f>
        <v/>
      </c>
      <c r="F1565" t="inlineStr">
        <is>
          <t>ConTab_BOM_KP_Baseplates_3084</t>
        </is>
      </c>
      <c r="G1565">
        <f>IF(E1565="Y",F1565,"")</f>
        <v/>
      </c>
      <c r="H1565" s="87" t="inlineStr">
        <is>
          <t>8020-5_6-KP</t>
        </is>
      </c>
      <c r="I1565" s="87" t="n"/>
      <c r="J1565" s="87" t="n"/>
      <c r="K1565" s="273" t="inlineStr">
        <is>
          <t>BaseplateSteel</t>
        </is>
      </c>
      <c r="L1565" s="273" t="inlineStr">
        <is>
          <t>Baseplate_Steel</t>
        </is>
      </c>
      <c r="M1565" s="273" t="inlineStr">
        <is>
          <t>Steel</t>
        </is>
      </c>
      <c r="N1565" t="inlineStr">
        <is>
          <t>404T</t>
        </is>
      </c>
      <c r="O1565" t="inlineStr">
        <is>
          <t>:Extended Drip Pan:</t>
        </is>
      </c>
      <c r="P1565" s="235" t="inlineStr">
        <is>
          <t>Falk_T10_Grid</t>
        </is>
      </c>
      <c r="Q1565" t="inlineStr">
        <is>
          <t>Falk 1080T10</t>
        </is>
      </c>
      <c r="R1565" t="inlineStr">
        <is>
          <t>RTF</t>
        </is>
      </c>
      <c r="S1565" s="233" t="inlineStr">
        <is>
          <t>B103281</t>
        </is>
      </c>
      <c r="T1565" s="233" t="n">
        <v>5807</v>
      </c>
      <c r="U1565" s="233" t="inlineStr">
        <is>
          <t>Priced</t>
        </is>
      </c>
      <c r="V1565" s="273" t="inlineStr">
        <is>
          <t>LT028</t>
        </is>
      </c>
      <c r="W1565" t="n">
        <v>650</v>
      </c>
    </row>
    <row r="1566">
      <c r="B1566" t="n">
        <v>3085</v>
      </c>
      <c r="C1566">
        <f>IF(K1566 = "BaseplateSteel","Y","N")</f>
        <v/>
      </c>
      <c r="D1566">
        <f>OR(P1566 = "Woods_Sureflex", P1566 = "Falk_T10_Grid")</f>
        <v/>
      </c>
      <c r="E1566">
        <f>IF(AND(C1566="Y", D1566=TRUE),"Y","N")</f>
        <v/>
      </c>
      <c r="F1566" t="inlineStr">
        <is>
          <t>ConTab_BOM_KP_Baseplates_3085</t>
        </is>
      </c>
      <c r="G1566">
        <f>IF(E1566="Y",F1566,"")</f>
        <v/>
      </c>
      <c r="H1566" s="87" t="inlineStr">
        <is>
          <t>8020-5_6-KP</t>
        </is>
      </c>
      <c r="I1566" s="87" t="n"/>
      <c r="J1566" s="87" t="n"/>
      <c r="K1566" s="273" t="inlineStr">
        <is>
          <t>BaseplateSteel</t>
        </is>
      </c>
      <c r="L1566" s="273" t="inlineStr">
        <is>
          <t>Baseplate_Steel</t>
        </is>
      </c>
      <c r="M1566" s="273" t="inlineStr">
        <is>
          <t>Steel</t>
        </is>
      </c>
      <c r="N1566" t="inlineStr">
        <is>
          <t>405T</t>
        </is>
      </c>
      <c r="O1566" t="inlineStr">
        <is>
          <t>:Extended Drip Pan:</t>
        </is>
      </c>
      <c r="P1566" s="235" t="inlineStr">
        <is>
          <t>Falk_T10_Grid</t>
        </is>
      </c>
      <c r="Q1566" t="inlineStr">
        <is>
          <t>Falk 1080T10</t>
        </is>
      </c>
      <c r="R1566" t="inlineStr">
        <is>
          <t>RTF</t>
        </is>
      </c>
      <c r="S1566" s="233" t="inlineStr">
        <is>
          <t>B103281</t>
        </is>
      </c>
      <c r="T1566" s="233" t="n">
        <v>5807</v>
      </c>
      <c r="U1566" s="233" t="inlineStr">
        <is>
          <t>Priced</t>
        </is>
      </c>
      <c r="V1566" s="273" t="inlineStr">
        <is>
          <t>LT028</t>
        </is>
      </c>
      <c r="W1566" t="n">
        <v>900</v>
      </c>
    </row>
    <row r="1567">
      <c r="B1567" t="n">
        <v>3086</v>
      </c>
      <c r="C1567">
        <f>IF(K1567 = "BaseplateSteel","Y","N")</f>
        <v/>
      </c>
      <c r="D1567">
        <f>OR(P1567 = "Woods_Sureflex", P1567 = "Falk_T10_Grid")</f>
        <v/>
      </c>
      <c r="E1567">
        <f>IF(AND(C1567="Y", D1567=TRUE),"Y","N")</f>
        <v/>
      </c>
      <c r="F1567" t="inlineStr">
        <is>
          <t>ConTab_BOM_KP_Baseplates_3086</t>
        </is>
      </c>
      <c r="G1567">
        <f>IF(E1567="Y",F1567,"")</f>
        <v/>
      </c>
      <c r="H1567" s="87" t="inlineStr">
        <is>
          <t>8020-5_6-KP</t>
        </is>
      </c>
      <c r="I1567" s="87" t="n"/>
      <c r="J1567" s="87" t="n"/>
      <c r="K1567" s="273" t="inlineStr">
        <is>
          <t>BaseplateSteel</t>
        </is>
      </c>
      <c r="L1567" s="273" t="inlineStr">
        <is>
          <t>Baseplate_Steel</t>
        </is>
      </c>
      <c r="M1567" s="273" t="inlineStr">
        <is>
          <t>Steel</t>
        </is>
      </c>
      <c r="N1567" t="inlineStr">
        <is>
          <t>404TS</t>
        </is>
      </c>
      <c r="O1567" t="inlineStr">
        <is>
          <t>:Extended Drip Pan:</t>
        </is>
      </c>
      <c r="P1567" s="235" t="inlineStr">
        <is>
          <t>Falk_T10_Grid</t>
        </is>
      </c>
      <c r="Q1567" t="inlineStr">
        <is>
          <t>Falk 1070T10</t>
        </is>
      </c>
      <c r="R1567" t="inlineStr">
        <is>
          <t>RTF</t>
        </is>
      </c>
      <c r="S1567" s="233" t="inlineStr">
        <is>
          <t>B103282</t>
        </is>
      </c>
      <c r="T1567" s="233" t="n">
        <v>5671</v>
      </c>
      <c r="U1567" s="233" t="inlineStr">
        <is>
          <t>Priced</t>
        </is>
      </c>
      <c r="V1567" s="273" t="inlineStr">
        <is>
          <t>LT028</t>
        </is>
      </c>
      <c r="W1567" t="n">
        <v>900</v>
      </c>
    </row>
    <row r="1568">
      <c r="B1568" t="n">
        <v>3087</v>
      </c>
      <c r="C1568">
        <f>IF(K1568 = "BaseplateSteel","Y","N")</f>
        <v/>
      </c>
      <c r="D1568">
        <f>OR(P1568 = "Woods_Sureflex", P1568 = "Falk_T10_Grid")</f>
        <v/>
      </c>
      <c r="E1568">
        <f>IF(AND(C1568="Y", D1568=TRUE),"Y","N")</f>
        <v/>
      </c>
      <c r="F1568" t="inlineStr">
        <is>
          <t>ConTab_BOM_KP_Baseplates_3087</t>
        </is>
      </c>
      <c r="G1568">
        <f>IF(E1568="Y",F1568,"")</f>
        <v/>
      </c>
      <c r="H1568" s="87" t="inlineStr">
        <is>
          <t>8020-5_6-KP</t>
        </is>
      </c>
      <c r="I1568" s="87" t="n"/>
      <c r="J1568" s="87" t="n"/>
      <c r="K1568" s="273" t="inlineStr">
        <is>
          <t>BaseplateSteel</t>
        </is>
      </c>
      <c r="L1568" s="273" t="inlineStr">
        <is>
          <t>Baseplate_Steel</t>
        </is>
      </c>
      <c r="M1568" s="273" t="inlineStr">
        <is>
          <t>Steel</t>
        </is>
      </c>
      <c r="N1568" t="inlineStr">
        <is>
          <t>405TS</t>
        </is>
      </c>
      <c r="O1568" t="inlineStr">
        <is>
          <t>:Extended Drip Pan:</t>
        </is>
      </c>
      <c r="P1568" s="235" t="inlineStr">
        <is>
          <t>Falk_T10_Grid</t>
        </is>
      </c>
      <c r="Q1568" t="inlineStr">
        <is>
          <t>Falk 1070T10</t>
        </is>
      </c>
      <c r="R1568" t="inlineStr">
        <is>
          <t>RTF</t>
        </is>
      </c>
      <c r="S1568" s="233" t="inlineStr">
        <is>
          <t>B103282</t>
        </is>
      </c>
      <c r="T1568" s="233" t="n">
        <v>5671</v>
      </c>
      <c r="U1568" s="233" t="inlineStr">
        <is>
          <t>Priced</t>
        </is>
      </c>
      <c r="V1568" s="273" t="inlineStr">
        <is>
          <t>LT028</t>
        </is>
      </c>
      <c r="W1568" t="n">
        <v>900</v>
      </c>
    </row>
    <row r="1569">
      <c r="B1569" t="n">
        <v>3088</v>
      </c>
      <c r="C1569">
        <f>IF(K1569 = "BaseplateSteel","Y","N")</f>
        <v/>
      </c>
      <c r="D1569">
        <f>OR(P1569 = "Woods_Sureflex", P1569 = "Falk_T10_Grid")</f>
        <v/>
      </c>
      <c r="E1569">
        <f>IF(AND(C1569="Y", D1569=TRUE),"Y","N")</f>
        <v/>
      </c>
      <c r="F1569" t="inlineStr">
        <is>
          <t>ConTab_BOM_KP_Baseplates_3088</t>
        </is>
      </c>
      <c r="G1569">
        <f>IF(E1569="Y",F1569,"")</f>
        <v/>
      </c>
      <c r="H1569" s="87" t="inlineStr">
        <is>
          <t>8020-5_6-KP</t>
        </is>
      </c>
      <c r="I1569" s="87" t="n"/>
      <c r="J1569" s="87" t="n"/>
      <c r="K1569" s="273" t="inlineStr">
        <is>
          <t>BaseplateSteel</t>
        </is>
      </c>
      <c r="L1569" s="273" t="inlineStr">
        <is>
          <t>Baseplate_Steel</t>
        </is>
      </c>
      <c r="M1569" s="273" t="inlineStr">
        <is>
          <t>Steel</t>
        </is>
      </c>
      <c r="N1569" t="inlineStr">
        <is>
          <t>444TS</t>
        </is>
      </c>
      <c r="O1569" t="inlineStr">
        <is>
          <t>:Extended Drip Pan:</t>
        </is>
      </c>
      <c r="P1569" s="235" t="inlineStr">
        <is>
          <t>Falk_T10_Grid</t>
        </is>
      </c>
      <c r="Q1569" t="inlineStr">
        <is>
          <t>Falk 1080T10</t>
        </is>
      </c>
      <c r="R1569" t="inlineStr">
        <is>
          <t>RTF</t>
        </is>
      </c>
      <c r="S1569" s="233" t="inlineStr">
        <is>
          <t>B103283</t>
        </is>
      </c>
      <c r="T1569" s="233" t="n">
        <v>7169</v>
      </c>
      <c r="U1569" s="233" t="inlineStr">
        <is>
          <t>Priced</t>
        </is>
      </c>
      <c r="V1569" s="273" t="inlineStr">
        <is>
          <t>LT028</t>
        </is>
      </c>
      <c r="W1569" t="n">
        <v>900</v>
      </c>
    </row>
    <row r="1570">
      <c r="B1570" t="n">
        <v>3089</v>
      </c>
      <c r="C1570">
        <f>IF(K1570 = "BaseplateSteel","Y","N")</f>
        <v/>
      </c>
      <c r="D1570">
        <f>OR(P1570 = "Woods_Sureflex", P1570 = "Falk_T10_Grid")</f>
        <v/>
      </c>
      <c r="E1570">
        <f>IF(AND(C1570="Y", D1570=TRUE),"Y","N")</f>
        <v/>
      </c>
      <c r="F1570" t="inlineStr">
        <is>
          <t>ConTab_BOM_KP_Baseplates_3089</t>
        </is>
      </c>
      <c r="G1570">
        <f>IF(E1570="Y",F1570,"")</f>
        <v/>
      </c>
      <c r="H1570" s="87" t="inlineStr">
        <is>
          <t>8020-5_6-KP</t>
        </is>
      </c>
      <c r="I1570" s="87" t="n"/>
      <c r="J1570" s="87" t="n"/>
      <c r="K1570" s="273" t="inlineStr">
        <is>
          <t>BaseplateSteel</t>
        </is>
      </c>
      <c r="L1570" s="273" t="inlineStr">
        <is>
          <t>Baseplate_Steel</t>
        </is>
      </c>
      <c r="M1570" s="273" t="inlineStr">
        <is>
          <t>Steel</t>
        </is>
      </c>
      <c r="N1570" t="inlineStr">
        <is>
          <t>445TS</t>
        </is>
      </c>
      <c r="O1570" t="inlineStr">
        <is>
          <t>:Extended Drip Pan:</t>
        </is>
      </c>
      <c r="P1570" s="235" t="inlineStr">
        <is>
          <t>Falk_T10_Grid</t>
        </is>
      </c>
      <c r="Q1570" t="inlineStr">
        <is>
          <t>Falk 1080T10</t>
        </is>
      </c>
      <c r="R1570" t="inlineStr">
        <is>
          <t>RTF</t>
        </is>
      </c>
      <c r="S1570" s="233" t="inlineStr">
        <is>
          <t>B103284</t>
        </is>
      </c>
      <c r="T1570" s="233" t="n">
        <v>7169</v>
      </c>
      <c r="U1570" s="233" t="inlineStr">
        <is>
          <t>Priced</t>
        </is>
      </c>
      <c r="V1570" s="273" t="inlineStr">
        <is>
          <t>LT028</t>
        </is>
      </c>
      <c r="W1570" t="n">
        <v>900</v>
      </c>
    </row>
    <row r="1571">
      <c r="B1571" t="n">
        <v>3090</v>
      </c>
      <c r="C1571">
        <f>IF(K1571 = "BaseplateSteel","Y","N")</f>
        <v/>
      </c>
      <c r="D1571">
        <f>OR(P1571 = "Woods_Sureflex", P1571 = "Falk_T10_Grid")</f>
        <v/>
      </c>
      <c r="E1571">
        <f>IF(AND(C1571="Y", D1571=TRUE),"Y","N")</f>
        <v/>
      </c>
      <c r="F1571" t="inlineStr">
        <is>
          <t>ConTab_BOM_KP_Baseplates_3090</t>
        </is>
      </c>
      <c r="G1571">
        <f>IF(E1571="Y",F1571,"")</f>
        <v/>
      </c>
      <c r="H1571" s="87" t="inlineStr">
        <is>
          <t>8020-5_6-KP</t>
        </is>
      </c>
      <c r="I1571" s="87" t="n"/>
      <c r="J1571" s="87" t="n"/>
      <c r="K1571" s="273" t="inlineStr">
        <is>
          <t>BaseplateSteel</t>
        </is>
      </c>
      <c r="L1571" s="273" t="inlineStr">
        <is>
          <t>Baseplate_Steel</t>
        </is>
      </c>
      <c r="M1571" s="273" t="inlineStr">
        <is>
          <t>Steel</t>
        </is>
      </c>
      <c r="N1571" s="273" t="inlineStr">
        <is>
          <t>447TS</t>
        </is>
      </c>
      <c r="O1571" t="inlineStr">
        <is>
          <t>:Extended Drip Pan:</t>
        </is>
      </c>
      <c r="P1571" s="235" t="inlineStr">
        <is>
          <t>Falk_T10_Grid</t>
        </is>
      </c>
      <c r="Q1571" t="inlineStr">
        <is>
          <t>Falk 1080T10</t>
        </is>
      </c>
      <c r="R1571" t="inlineStr">
        <is>
          <t>RTF</t>
        </is>
      </c>
      <c r="S1571" s="233" t="inlineStr">
        <is>
          <t>B103285</t>
        </is>
      </c>
      <c r="T1571" s="233" t="n">
        <v>7713</v>
      </c>
      <c r="U1571" s="233" t="inlineStr">
        <is>
          <t>Priced</t>
        </is>
      </c>
      <c r="V1571" s="273" t="inlineStr">
        <is>
          <t>LT028</t>
        </is>
      </c>
      <c r="W1571" t="n">
        <v>1000</v>
      </c>
    </row>
    <row r="1572">
      <c r="B1572" t="n">
        <v>3098</v>
      </c>
      <c r="C1572">
        <f>IF(K1572 = "BaseplateSteel","Y","N")</f>
        <v/>
      </c>
      <c r="D1572">
        <f>OR(P1572 = "Woods_Sureflex", P1572 = "Falk_T10_Grid")</f>
        <v/>
      </c>
      <c r="E1572">
        <f>IF(AND(C1572="Y", D1572=TRUE),"Y","N")</f>
        <v/>
      </c>
      <c r="F1572" t="inlineStr">
        <is>
          <t>ConTab_BOM_KP_Baseplates_3098</t>
        </is>
      </c>
      <c r="G1572">
        <f>IF(E1572="Y",F1572,"")</f>
        <v/>
      </c>
      <c r="H1572" s="87" t="inlineStr">
        <is>
          <t>8020-5_6-KP</t>
        </is>
      </c>
      <c r="I1572" s="87" t="n"/>
      <c r="J1572" s="87" t="n"/>
      <c r="K1572" s="273" t="inlineStr">
        <is>
          <t>BaseplateSteel</t>
        </is>
      </c>
      <c r="L1572" s="273" t="inlineStr">
        <is>
          <t>Baseplate_Steel</t>
        </is>
      </c>
      <c r="M1572" s="273" t="inlineStr">
        <is>
          <t>Steel</t>
        </is>
      </c>
      <c r="N1572" t="inlineStr">
        <is>
          <t>404T</t>
        </is>
      </c>
      <c r="O1572" t="inlineStr">
        <is>
          <t>:Extended Drip Pan:</t>
        </is>
      </c>
      <c r="P1572" s="235" t="inlineStr">
        <is>
          <t>Falk_Spacer</t>
        </is>
      </c>
      <c r="Q1572" t="inlineStr">
        <is>
          <t>Falk 1080T31</t>
        </is>
      </c>
      <c r="R1572" t="inlineStr">
        <is>
          <t>RTF</t>
        </is>
      </c>
      <c r="S1572" s="233" t="inlineStr">
        <is>
          <t>B103291</t>
        </is>
      </c>
      <c r="T1572" s="233" t="n">
        <v>6351</v>
      </c>
      <c r="U1572" s="233" t="inlineStr">
        <is>
          <t>Priced</t>
        </is>
      </c>
      <c r="V1572" s="273" t="inlineStr">
        <is>
          <t>LT028</t>
        </is>
      </c>
      <c r="W1572" t="n">
        <v>650</v>
      </c>
    </row>
    <row r="1573">
      <c r="B1573" t="n">
        <v>3099</v>
      </c>
      <c r="C1573">
        <f>IF(K1573 = "BaseplateSteel","Y","N")</f>
        <v/>
      </c>
      <c r="D1573">
        <f>OR(P1573 = "Woods_Sureflex", P1573 = "Falk_T10_Grid")</f>
        <v/>
      </c>
      <c r="E1573">
        <f>IF(AND(C1573="Y", D1573=TRUE),"Y","N")</f>
        <v/>
      </c>
      <c r="F1573" t="inlineStr">
        <is>
          <t>ConTab_BOM_KP_Baseplates_3099</t>
        </is>
      </c>
      <c r="G1573">
        <f>IF(E1573="Y",F1573,"")</f>
        <v/>
      </c>
      <c r="H1573" s="87" t="inlineStr">
        <is>
          <t>8020-5_6-KP</t>
        </is>
      </c>
      <c r="I1573" s="87" t="n"/>
      <c r="J1573" s="87" t="n"/>
      <c r="K1573" s="273" t="inlineStr">
        <is>
          <t>BaseplateSteel</t>
        </is>
      </c>
      <c r="L1573" s="273" t="inlineStr">
        <is>
          <t>Baseplate_Steel</t>
        </is>
      </c>
      <c r="M1573" s="273" t="inlineStr">
        <is>
          <t>Steel</t>
        </is>
      </c>
      <c r="N1573" t="inlineStr">
        <is>
          <t>405T</t>
        </is>
      </c>
      <c r="O1573" t="inlineStr">
        <is>
          <t>:Extended Drip Pan:</t>
        </is>
      </c>
      <c r="P1573" s="235" t="inlineStr">
        <is>
          <t>Falk_Spacer</t>
        </is>
      </c>
      <c r="Q1573" t="inlineStr">
        <is>
          <t>Falk 1080T31</t>
        </is>
      </c>
      <c r="R1573" t="inlineStr">
        <is>
          <t>RTF</t>
        </is>
      </c>
      <c r="S1573" s="233" t="inlineStr">
        <is>
          <t>B103291</t>
        </is>
      </c>
      <c r="T1573" s="233" t="n">
        <v>6351</v>
      </c>
      <c r="U1573" s="233" t="inlineStr">
        <is>
          <t>Priced</t>
        </is>
      </c>
      <c r="V1573" s="273" t="inlineStr">
        <is>
          <t>LT028</t>
        </is>
      </c>
      <c r="W1573" t="n">
        <v>900</v>
      </c>
    </row>
    <row r="1574">
      <c r="B1574" t="n">
        <v>3100</v>
      </c>
      <c r="C1574">
        <f>IF(K1574 = "BaseplateSteel","Y","N")</f>
        <v/>
      </c>
      <c r="D1574">
        <f>OR(P1574 = "Woods_Sureflex", P1574 = "Falk_T10_Grid")</f>
        <v/>
      </c>
      <c r="E1574">
        <f>IF(AND(C1574="Y", D1574=TRUE),"Y","N")</f>
        <v/>
      </c>
      <c r="F1574" t="inlineStr">
        <is>
          <t>ConTab_BOM_KP_Baseplates_3100</t>
        </is>
      </c>
      <c r="G1574">
        <f>IF(E1574="Y",F1574,"")</f>
        <v/>
      </c>
      <c r="H1574" s="87" t="inlineStr">
        <is>
          <t>8020-5_6-KP</t>
        </is>
      </c>
      <c r="I1574" s="87" t="n"/>
      <c r="J1574" s="87" t="n"/>
      <c r="K1574" s="273" t="inlineStr">
        <is>
          <t>BaseplateSteel</t>
        </is>
      </c>
      <c r="L1574" s="273" t="inlineStr">
        <is>
          <t>Baseplate_Steel</t>
        </is>
      </c>
      <c r="M1574" s="273" t="inlineStr">
        <is>
          <t>Steel</t>
        </is>
      </c>
      <c r="N1574" t="inlineStr">
        <is>
          <t>404TS</t>
        </is>
      </c>
      <c r="O1574" t="inlineStr">
        <is>
          <t>:Extended Drip Pan:</t>
        </is>
      </c>
      <c r="P1574" s="235" t="inlineStr">
        <is>
          <t>Falk_Spacer</t>
        </is>
      </c>
      <c r="Q1574" t="inlineStr">
        <is>
          <t>Falk 1070T31</t>
        </is>
      </c>
      <c r="R1574" t="inlineStr">
        <is>
          <t>RTF</t>
        </is>
      </c>
      <c r="S1574" s="233" t="inlineStr">
        <is>
          <t>B103292</t>
        </is>
      </c>
      <c r="T1574" s="233" t="n">
        <v>7250</v>
      </c>
      <c r="U1574" s="233" t="inlineStr">
        <is>
          <t>Priced</t>
        </is>
      </c>
      <c r="V1574" s="273" t="inlineStr">
        <is>
          <t>LT028</t>
        </is>
      </c>
      <c r="W1574" t="n">
        <v>900</v>
      </c>
    </row>
    <row r="1575">
      <c r="B1575" t="n">
        <v>3101</v>
      </c>
      <c r="C1575">
        <f>IF(K1575 = "BaseplateSteel","Y","N")</f>
        <v/>
      </c>
      <c r="D1575">
        <f>OR(P1575 = "Woods_Sureflex", P1575 = "Falk_T10_Grid")</f>
        <v/>
      </c>
      <c r="E1575">
        <f>IF(AND(C1575="Y", D1575=TRUE),"Y","N")</f>
        <v/>
      </c>
      <c r="F1575" t="inlineStr">
        <is>
          <t>ConTab_BOM_KP_Baseplates_3101</t>
        </is>
      </c>
      <c r="G1575">
        <f>IF(E1575="Y",F1575,"")</f>
        <v/>
      </c>
      <c r="H1575" s="87" t="inlineStr">
        <is>
          <t>8020-5_6-KP</t>
        </is>
      </c>
      <c r="I1575" s="87" t="n"/>
      <c r="J1575" s="87" t="n"/>
      <c r="K1575" s="273" t="inlineStr">
        <is>
          <t>BaseplateSteel</t>
        </is>
      </c>
      <c r="L1575" s="273" t="inlineStr">
        <is>
          <t>Baseplate_Steel</t>
        </is>
      </c>
      <c r="M1575" s="273" t="inlineStr">
        <is>
          <t>Steel</t>
        </is>
      </c>
      <c r="N1575" t="inlineStr">
        <is>
          <t>405TS</t>
        </is>
      </c>
      <c r="O1575" t="inlineStr">
        <is>
          <t>:Extended Drip Pan:</t>
        </is>
      </c>
      <c r="P1575" s="235" t="inlineStr">
        <is>
          <t>Falk_Spacer</t>
        </is>
      </c>
      <c r="Q1575" t="inlineStr">
        <is>
          <t>Falk 1070T31</t>
        </is>
      </c>
      <c r="R1575" t="inlineStr">
        <is>
          <t>RTF</t>
        </is>
      </c>
      <c r="S1575" s="233" t="inlineStr">
        <is>
          <t>B103292</t>
        </is>
      </c>
      <c r="T1575" s="233" t="n">
        <v>7250</v>
      </c>
      <c r="U1575" s="233" t="inlineStr">
        <is>
          <t>Priced</t>
        </is>
      </c>
      <c r="V1575" s="273" t="inlineStr">
        <is>
          <t>LT028</t>
        </is>
      </c>
      <c r="W1575" t="n">
        <v>900</v>
      </c>
    </row>
    <row r="1576">
      <c r="B1576" t="n">
        <v>3102</v>
      </c>
      <c r="C1576">
        <f>IF(K1576 = "BaseplateSteel","Y","N")</f>
        <v/>
      </c>
      <c r="D1576">
        <f>OR(P1576 = "Woods_Sureflex", P1576 = "Falk_T10_Grid")</f>
        <v/>
      </c>
      <c r="E1576">
        <f>IF(AND(C1576="Y", D1576=TRUE),"Y","N")</f>
        <v/>
      </c>
      <c r="F1576" t="inlineStr">
        <is>
          <t>ConTab_BOM_KP_Baseplates_3102</t>
        </is>
      </c>
      <c r="G1576">
        <f>IF(E1576="Y",F1576,"")</f>
        <v/>
      </c>
      <c r="H1576" s="87" t="inlineStr">
        <is>
          <t>8020-5_6-KP</t>
        </is>
      </c>
      <c r="I1576" s="87" t="n"/>
      <c r="J1576" s="87" t="n"/>
      <c r="K1576" s="273" t="inlineStr">
        <is>
          <t>BaseplateSteel</t>
        </is>
      </c>
      <c r="L1576" s="273" t="inlineStr">
        <is>
          <t>Baseplate_Steel</t>
        </is>
      </c>
      <c r="M1576" s="273" t="inlineStr">
        <is>
          <t>Steel</t>
        </is>
      </c>
      <c r="N1576" t="inlineStr">
        <is>
          <t>444TS</t>
        </is>
      </c>
      <c r="O1576" t="inlineStr">
        <is>
          <t>:Extended Drip Pan:</t>
        </is>
      </c>
      <c r="P1576" s="235" t="inlineStr">
        <is>
          <t>Falk_Spacer</t>
        </is>
      </c>
      <c r="Q1576" t="inlineStr">
        <is>
          <t>Falk 1080T31</t>
        </is>
      </c>
      <c r="R1576" t="inlineStr">
        <is>
          <t>RTF</t>
        </is>
      </c>
      <c r="S1576" s="233" t="inlineStr">
        <is>
          <t>B103293</t>
        </is>
      </c>
      <c r="T1576" s="233" t="n">
        <v>7713</v>
      </c>
      <c r="U1576" s="233" t="inlineStr">
        <is>
          <t>Priced</t>
        </is>
      </c>
      <c r="V1576" s="273" t="inlineStr">
        <is>
          <t>LT028</t>
        </is>
      </c>
      <c r="W1576" t="n">
        <v>900</v>
      </c>
    </row>
    <row r="1577">
      <c r="B1577" t="n">
        <v>3103</v>
      </c>
      <c r="C1577">
        <f>IF(K1577 = "BaseplateSteel","Y","N")</f>
        <v/>
      </c>
      <c r="D1577">
        <f>OR(P1577 = "Woods_Sureflex", P1577 = "Falk_T10_Grid")</f>
        <v/>
      </c>
      <c r="E1577">
        <f>IF(AND(C1577="Y", D1577=TRUE),"Y","N")</f>
        <v/>
      </c>
      <c r="F1577" t="inlineStr">
        <is>
          <t>ConTab_BOM_KP_Baseplates_3103</t>
        </is>
      </c>
      <c r="G1577">
        <f>IF(E1577="Y",F1577,"")</f>
        <v/>
      </c>
      <c r="H1577" s="87" t="inlineStr">
        <is>
          <t>8020-5_6-KP</t>
        </is>
      </c>
      <c r="I1577" s="87" t="n"/>
      <c r="J1577" s="87" t="n"/>
      <c r="K1577" s="273" t="inlineStr">
        <is>
          <t>BaseplateSteel</t>
        </is>
      </c>
      <c r="L1577" s="273" t="inlineStr">
        <is>
          <t>Baseplate_Steel</t>
        </is>
      </c>
      <c r="M1577" s="273" t="inlineStr">
        <is>
          <t>Steel</t>
        </is>
      </c>
      <c r="N1577" t="inlineStr">
        <is>
          <t>445TS</t>
        </is>
      </c>
      <c r="O1577" t="inlineStr">
        <is>
          <t>:Extended Drip Pan:</t>
        </is>
      </c>
      <c r="P1577" s="235" t="inlineStr">
        <is>
          <t>Falk_Spacer</t>
        </is>
      </c>
      <c r="Q1577" t="inlineStr">
        <is>
          <t>Falk 1080T31</t>
        </is>
      </c>
      <c r="R1577" t="inlineStr">
        <is>
          <t>RTF</t>
        </is>
      </c>
      <c r="S1577" s="233" t="inlineStr">
        <is>
          <t>B103294</t>
        </is>
      </c>
      <c r="T1577" s="233" t="n">
        <v>7713</v>
      </c>
      <c r="U1577" s="233" t="inlineStr">
        <is>
          <t>Priced</t>
        </is>
      </c>
      <c r="V1577" s="273" t="inlineStr">
        <is>
          <t>LT028</t>
        </is>
      </c>
      <c r="W1577" t="n">
        <v>900</v>
      </c>
    </row>
    <row r="1578">
      <c r="B1578" t="n">
        <v>3104</v>
      </c>
      <c r="C1578">
        <f>IF(K1578 = "BaseplateSteel","Y","N")</f>
        <v/>
      </c>
      <c r="D1578">
        <f>OR(P1578 = "Woods_Sureflex", P1578 = "Falk_T10_Grid")</f>
        <v/>
      </c>
      <c r="E1578">
        <f>IF(AND(C1578="Y", D1578=TRUE),"Y","N")</f>
        <v/>
      </c>
      <c r="F1578" t="inlineStr">
        <is>
          <t>ConTab_BOM_KP_Baseplates_3104</t>
        </is>
      </c>
      <c r="G1578">
        <f>IF(E1578="Y",F1578,"")</f>
        <v/>
      </c>
      <c r="H1578" s="87" t="inlineStr">
        <is>
          <t>8020-5_6-KP</t>
        </is>
      </c>
      <c r="I1578" s="87" t="n"/>
      <c r="J1578" s="87" t="n"/>
      <c r="K1578" s="273" t="inlineStr">
        <is>
          <t>BaseplateSteel</t>
        </is>
      </c>
      <c r="L1578" s="273" t="inlineStr">
        <is>
          <t>Baseplate_Steel</t>
        </is>
      </c>
      <c r="M1578" s="273" t="inlineStr">
        <is>
          <t>Steel</t>
        </is>
      </c>
      <c r="N1578" s="273" t="inlineStr">
        <is>
          <t>447TS</t>
        </is>
      </c>
      <c r="O1578" t="inlineStr">
        <is>
          <t>:Extended Drip Pan:</t>
        </is>
      </c>
      <c r="P1578" s="235" t="inlineStr">
        <is>
          <t>Falk_Spacer</t>
        </is>
      </c>
      <c r="Q1578" t="inlineStr">
        <is>
          <t>Falk 1080T31</t>
        </is>
      </c>
      <c r="R1578" t="inlineStr">
        <is>
          <t>RTF</t>
        </is>
      </c>
      <c r="S1578" s="233" t="inlineStr">
        <is>
          <t>B103295</t>
        </is>
      </c>
      <c r="T1578" s="233" t="n">
        <v>8258</v>
      </c>
      <c r="U1578" s="233" t="inlineStr">
        <is>
          <t>Priced</t>
        </is>
      </c>
      <c r="V1578" s="273" t="inlineStr">
        <is>
          <t>LT028</t>
        </is>
      </c>
      <c r="W1578" t="n">
        <v>1000</v>
      </c>
    </row>
    <row r="1579">
      <c r="B1579" t="n">
        <v>3112</v>
      </c>
      <c r="C1579">
        <f>IF(K1579 = "BaseplateSteel","Y","N")</f>
        <v/>
      </c>
      <c r="D1579">
        <f>OR(P1579 = "Woods_Sureflex", P1579 = "Falk_T10_Grid")</f>
        <v/>
      </c>
      <c r="E1579">
        <f>IF(AND(C1579="Y", D1579=TRUE),"Y","N")</f>
        <v/>
      </c>
      <c r="F1579" t="inlineStr">
        <is>
          <t>ConTab_BOM_KP_Baseplates_3112</t>
        </is>
      </c>
      <c r="G1579">
        <f>IF(E1579="Y",F1579,"")</f>
        <v/>
      </c>
      <c r="H1579" s="87" t="inlineStr">
        <is>
          <t>8020-5_6-KP</t>
        </is>
      </c>
      <c r="I1579" s="87" t="n"/>
      <c r="J1579" s="87" t="n"/>
      <c r="K1579" s="273" t="inlineStr">
        <is>
          <t>Baseplate_Special</t>
        </is>
      </c>
      <c r="L1579" s="273" t="inlineStr">
        <is>
          <t>Baseplate_Special</t>
        </is>
      </c>
      <c r="M1579" s="273" t="inlineStr">
        <is>
          <t>Special</t>
        </is>
      </c>
      <c r="P1579" s="235" t="n"/>
      <c r="R1579" t="inlineStr">
        <is>
          <t>RTF</t>
        </is>
      </c>
      <c r="S1579" s="235" t="inlineStr">
        <is>
          <t>B101520</t>
        </is>
      </c>
      <c r="T1579" s="233" t="n">
        <v>0</v>
      </c>
      <c r="U1579" s="233" t="inlineStr">
        <is>
          <t>RFQ</t>
        </is>
      </c>
      <c r="V1579" s="273" t="inlineStr">
        <is>
          <t>LT029</t>
        </is>
      </c>
    </row>
    <row r="1580">
      <c r="B1580" t="n">
        <v>3113</v>
      </c>
      <c r="C1580">
        <f>IF(K1580 = "BaseplateSteel","Y","N")</f>
        <v/>
      </c>
      <c r="D1580">
        <f>OR(P1580 = "Woods_Sureflex", P1580 = "Falk_T10_Grid")</f>
        <v/>
      </c>
      <c r="E1580">
        <f>IF(AND(C1580="Y", D1580=TRUE),"Y","N")</f>
        <v/>
      </c>
      <c r="F1580" t="inlineStr">
        <is>
          <t>ConTab_BOM_KP_Baseplates_3113</t>
        </is>
      </c>
      <c r="G1580">
        <f>IF(E1580="Y",F1580,"")</f>
        <v/>
      </c>
      <c r="H1580" s="87" t="inlineStr">
        <is>
          <t>1012-9_0-KP</t>
        </is>
      </c>
      <c r="I1580" s="87" t="n"/>
      <c r="J1580" s="87" t="n"/>
      <c r="K1580" s="273" t="inlineStr">
        <is>
          <t>BaseplateSteel</t>
        </is>
      </c>
      <c r="L1580" s="273" t="inlineStr">
        <is>
          <t>Baseplate_Steel</t>
        </is>
      </c>
      <c r="M1580" s="273" t="inlineStr">
        <is>
          <t>Steel</t>
        </is>
      </c>
      <c r="N1580" t="inlineStr">
        <is>
          <t>284T</t>
        </is>
      </c>
      <c r="O1580" t="inlineStr">
        <is>
          <t>:No Drip Pan:Standard Drip Pan:</t>
        </is>
      </c>
      <c r="P1580" s="235" t="inlineStr">
        <is>
          <t>Woods_Sureflex</t>
        </is>
      </c>
      <c r="Q1580" t="inlineStr">
        <is>
          <t>Woods 9S</t>
        </is>
      </c>
      <c r="R1580" t="n">
        <v>96700950</v>
      </c>
      <c r="S1580" s="233" t="inlineStr">
        <is>
          <t>B103301</t>
        </is>
      </c>
      <c r="T1580" s="233" t="n">
        <v>2050</v>
      </c>
      <c r="U1580" s="233" t="inlineStr">
        <is>
          <t>Priced</t>
        </is>
      </c>
      <c r="V1580" s="273" t="inlineStr">
        <is>
          <t>LT028</t>
        </is>
      </c>
      <c r="W1580" t="n">
        <v>205</v>
      </c>
    </row>
    <row r="1581">
      <c r="B1581" t="n">
        <v>3114</v>
      </c>
      <c r="C1581">
        <f>IF(K1581 = "BaseplateSteel","Y","N")</f>
        <v/>
      </c>
      <c r="D1581">
        <f>OR(P1581 = "Woods_Sureflex", P1581 = "Falk_T10_Grid")</f>
        <v/>
      </c>
      <c r="E1581">
        <f>IF(AND(C1581="Y", D1581=TRUE),"Y","N")</f>
        <v/>
      </c>
      <c r="F1581" t="inlineStr">
        <is>
          <t>ConTab_BOM_KP_Baseplates_3114</t>
        </is>
      </c>
      <c r="G1581">
        <f>IF(E1581="Y",F1581,"")</f>
        <v/>
      </c>
      <c r="H1581" s="87" t="inlineStr">
        <is>
          <t>1012-9_0-KP</t>
        </is>
      </c>
      <c r="I1581" s="87" t="n"/>
      <c r="J1581" s="87" t="n"/>
      <c r="K1581" s="273" t="inlineStr">
        <is>
          <t>BaseplateSteel</t>
        </is>
      </c>
      <c r="L1581" s="273" t="inlineStr">
        <is>
          <t>Baseplate_Steel</t>
        </is>
      </c>
      <c r="M1581" s="273" t="inlineStr">
        <is>
          <t>Steel</t>
        </is>
      </c>
      <c r="N1581" t="inlineStr">
        <is>
          <t>286T</t>
        </is>
      </c>
      <c r="O1581" t="inlineStr">
        <is>
          <t>:No Drip Pan:Standard Drip Pan:</t>
        </is>
      </c>
      <c r="P1581" s="235" t="inlineStr">
        <is>
          <t>Woods_Sureflex</t>
        </is>
      </c>
      <c r="Q1581" t="inlineStr">
        <is>
          <t>Woods 9S</t>
        </is>
      </c>
      <c r="R1581" t="n">
        <v>96700950</v>
      </c>
      <c r="S1581" s="233" t="inlineStr">
        <is>
          <t>B103301</t>
        </is>
      </c>
      <c r="T1581" s="233" t="n">
        <v>2050</v>
      </c>
      <c r="U1581" s="233" t="inlineStr">
        <is>
          <t>Priced</t>
        </is>
      </c>
      <c r="V1581" s="273" t="inlineStr">
        <is>
          <t>LT028</t>
        </is>
      </c>
      <c r="W1581" t="n">
        <v>205</v>
      </c>
    </row>
    <row r="1582">
      <c r="B1582" t="n">
        <v>3115</v>
      </c>
      <c r="C1582">
        <f>IF(K1582 = "BaseplateSteel","Y","N")</f>
        <v/>
      </c>
      <c r="D1582">
        <f>OR(P1582 = "Woods_Sureflex", P1582 = "Falk_T10_Grid")</f>
        <v/>
      </c>
      <c r="E1582">
        <f>IF(AND(C1582="Y", D1582=TRUE),"Y","N")</f>
        <v/>
      </c>
      <c r="F1582" t="inlineStr">
        <is>
          <t>ConTab_BOM_KP_Baseplates_3115</t>
        </is>
      </c>
      <c r="G1582">
        <f>IF(E1582="Y",F1582,"")</f>
        <v/>
      </c>
      <c r="H1582" s="87" t="inlineStr">
        <is>
          <t>1012-9_0-KP</t>
        </is>
      </c>
      <c r="I1582" s="87" t="n"/>
      <c r="J1582" s="87" t="n"/>
      <c r="K1582" s="273" t="inlineStr">
        <is>
          <t>BaseplateSteel</t>
        </is>
      </c>
      <c r="L1582" s="273" t="inlineStr">
        <is>
          <t>Baseplate_Steel</t>
        </is>
      </c>
      <c r="M1582" s="273" t="inlineStr">
        <is>
          <t>Steel</t>
        </is>
      </c>
      <c r="N1582" t="inlineStr">
        <is>
          <t>324T</t>
        </is>
      </c>
      <c r="O1582" t="inlineStr">
        <is>
          <t>:No Drip Pan:Standard Drip Pan:</t>
        </is>
      </c>
      <c r="P1582" s="235" t="inlineStr">
        <is>
          <t>Woods_Sureflex</t>
        </is>
      </c>
      <c r="Q1582" t="inlineStr">
        <is>
          <t>Woods 10S</t>
        </is>
      </c>
      <c r="R1582" t="n">
        <v>96700951</v>
      </c>
      <c r="S1582" s="233" t="inlineStr">
        <is>
          <t>B103302</t>
        </is>
      </c>
      <c r="T1582" s="233" t="n">
        <v>2186</v>
      </c>
      <c r="U1582" s="233" t="inlineStr">
        <is>
          <t>Priced</t>
        </is>
      </c>
      <c r="V1582" s="273" t="inlineStr">
        <is>
          <t>LT028</t>
        </is>
      </c>
      <c r="W1582" t="n">
        <v>240</v>
      </c>
    </row>
    <row r="1583">
      <c r="B1583" t="n">
        <v>3116</v>
      </c>
      <c r="C1583">
        <f>IF(K1583 = "BaseplateSteel","Y","N")</f>
        <v/>
      </c>
      <c r="D1583">
        <f>OR(P1583 = "Woods_Sureflex", P1583 = "Falk_T10_Grid")</f>
        <v/>
      </c>
      <c r="E1583">
        <f>IF(AND(C1583="Y", D1583=TRUE),"Y","N")</f>
        <v/>
      </c>
      <c r="F1583" t="inlineStr">
        <is>
          <t>ConTab_BOM_KP_Baseplates_3116</t>
        </is>
      </c>
      <c r="G1583">
        <f>IF(E1583="Y",F1583,"")</f>
        <v/>
      </c>
      <c r="H1583" s="87" t="inlineStr">
        <is>
          <t>1012-9_0-KP</t>
        </is>
      </c>
      <c r="I1583" s="87" t="n"/>
      <c r="J1583" s="87" t="n"/>
      <c r="K1583" s="273" t="inlineStr">
        <is>
          <t>BaseplateSteel</t>
        </is>
      </c>
      <c r="L1583" s="273" t="inlineStr">
        <is>
          <t>Baseplate_Steel</t>
        </is>
      </c>
      <c r="M1583" s="273" t="inlineStr">
        <is>
          <t>Steel</t>
        </is>
      </c>
      <c r="N1583" t="inlineStr">
        <is>
          <t>326T</t>
        </is>
      </c>
      <c r="O1583" t="inlineStr">
        <is>
          <t>:No Drip Pan:Standard Drip Pan:</t>
        </is>
      </c>
      <c r="P1583" s="235" t="inlineStr">
        <is>
          <t>Woods_Sureflex</t>
        </is>
      </c>
      <c r="Q1583" t="inlineStr">
        <is>
          <t>Woods 10S</t>
        </is>
      </c>
      <c r="R1583" t="n">
        <v>96700951</v>
      </c>
      <c r="S1583" s="233" t="inlineStr">
        <is>
          <t>B103302</t>
        </is>
      </c>
      <c r="T1583" s="233" t="n">
        <v>2186</v>
      </c>
      <c r="U1583" s="233" t="inlineStr">
        <is>
          <t>Priced</t>
        </is>
      </c>
      <c r="V1583" s="273" t="inlineStr">
        <is>
          <t>LT028</t>
        </is>
      </c>
      <c r="W1583" t="n">
        <v>240</v>
      </c>
    </row>
    <row r="1584">
      <c r="B1584" t="n">
        <v>3117</v>
      </c>
      <c r="C1584">
        <f>IF(K1584 = "BaseplateSteel","Y","N")</f>
        <v/>
      </c>
      <c r="D1584">
        <f>OR(P1584 = "Woods_Sureflex", P1584 = "Falk_T10_Grid")</f>
        <v/>
      </c>
      <c r="E1584">
        <f>IF(AND(C1584="Y", D1584=TRUE),"Y","N")</f>
        <v/>
      </c>
      <c r="F1584" t="inlineStr">
        <is>
          <t>ConTab_BOM_KP_Baseplates_3117</t>
        </is>
      </c>
      <c r="G1584">
        <f>IF(E1584="Y",F1584,"")</f>
        <v/>
      </c>
      <c r="H1584" s="87" t="inlineStr">
        <is>
          <t>1012-9_0-KP</t>
        </is>
      </c>
      <c r="I1584" s="87" t="n"/>
      <c r="J1584" s="87" t="n"/>
      <c r="K1584" s="273" t="inlineStr">
        <is>
          <t>BaseplateSteel</t>
        </is>
      </c>
      <c r="L1584" s="273" t="inlineStr">
        <is>
          <t>Baseplate_Steel</t>
        </is>
      </c>
      <c r="M1584" s="273" t="inlineStr">
        <is>
          <t>Steel</t>
        </is>
      </c>
      <c r="N1584" t="inlineStr">
        <is>
          <t>364T</t>
        </is>
      </c>
      <c r="O1584" t="inlineStr">
        <is>
          <t>:No Drip Pan:Standard Drip Pan:</t>
        </is>
      </c>
      <c r="P1584" s="235" t="inlineStr">
        <is>
          <t>Woods_Sureflex</t>
        </is>
      </c>
      <c r="Q1584" t="inlineStr">
        <is>
          <t>Woods 11S</t>
        </is>
      </c>
      <c r="R1584" t="n">
        <v>96700952</v>
      </c>
      <c r="S1584" s="233" t="inlineStr">
        <is>
          <t>B103304</t>
        </is>
      </c>
      <c r="T1584" s="233" t="n">
        <v>2322</v>
      </c>
      <c r="U1584" s="233" t="inlineStr">
        <is>
          <t>Priced</t>
        </is>
      </c>
      <c r="V1584" s="273" t="inlineStr">
        <is>
          <t>LT028</t>
        </is>
      </c>
      <c r="W1584" t="n">
        <v>270</v>
      </c>
    </row>
    <row r="1585">
      <c r="B1585" t="n">
        <v>3118</v>
      </c>
      <c r="C1585">
        <f>IF(K1585 = "BaseplateSteel","Y","N")</f>
        <v/>
      </c>
      <c r="D1585">
        <f>OR(P1585 = "Woods_Sureflex", P1585 = "Falk_T10_Grid")</f>
        <v/>
      </c>
      <c r="E1585">
        <f>IF(AND(C1585="Y", D1585=TRUE),"Y","N")</f>
        <v/>
      </c>
      <c r="F1585" t="inlineStr">
        <is>
          <t>ConTab_BOM_KP_Baseplates_3118</t>
        </is>
      </c>
      <c r="G1585">
        <f>IF(E1585="Y",F1585,"")</f>
        <v/>
      </c>
      <c r="H1585" s="87" t="inlineStr">
        <is>
          <t>1012-9_0-KP</t>
        </is>
      </c>
      <c r="I1585" s="87" t="n"/>
      <c r="J1585" s="87" t="n"/>
      <c r="K1585" s="273" t="inlineStr">
        <is>
          <t>BaseplateSteel</t>
        </is>
      </c>
      <c r="L1585" s="273" t="inlineStr">
        <is>
          <t>Baseplate_Steel</t>
        </is>
      </c>
      <c r="M1585" s="273" t="inlineStr">
        <is>
          <t>Steel</t>
        </is>
      </c>
      <c r="N1585" t="inlineStr">
        <is>
          <t>365T</t>
        </is>
      </c>
      <c r="O1585" t="inlineStr">
        <is>
          <t>:No Drip Pan:Standard Drip Pan:</t>
        </is>
      </c>
      <c r="P1585" s="235" t="inlineStr">
        <is>
          <t>Woods_Sureflex</t>
        </is>
      </c>
      <c r="Q1585" t="inlineStr">
        <is>
          <t>Woods 11S</t>
        </is>
      </c>
      <c r="R1585" t="n">
        <v>96700952</v>
      </c>
      <c r="S1585" s="233" t="inlineStr">
        <is>
          <t>B103304</t>
        </is>
      </c>
      <c r="T1585" s="233" t="n">
        <v>2322</v>
      </c>
      <c r="U1585" s="233" t="inlineStr">
        <is>
          <t>Priced</t>
        </is>
      </c>
      <c r="V1585" s="273" t="inlineStr">
        <is>
          <t>LT028</t>
        </is>
      </c>
      <c r="W1585" t="n">
        <v>270</v>
      </c>
    </row>
    <row r="1586">
      <c r="B1586" t="n">
        <v>3119</v>
      </c>
      <c r="C1586">
        <f>IF(K1586 = "BaseplateSteel","Y","N")</f>
        <v/>
      </c>
      <c r="D1586">
        <f>OR(P1586 = "Woods_Sureflex", P1586 = "Falk_T10_Grid")</f>
        <v/>
      </c>
      <c r="E1586">
        <f>IF(AND(C1586="Y", D1586=TRUE),"Y","N")</f>
        <v/>
      </c>
      <c r="F1586" t="inlineStr">
        <is>
          <t>ConTab_BOM_KP_Baseplates_3119</t>
        </is>
      </c>
      <c r="G1586">
        <f>IF(E1586="Y",F1586,"")</f>
        <v/>
      </c>
      <c r="H1586" s="87" t="inlineStr">
        <is>
          <t>1012-9_0-KP</t>
        </is>
      </c>
      <c r="I1586" s="87" t="n"/>
      <c r="J1586" s="87" t="n"/>
      <c r="K1586" s="273" t="inlineStr">
        <is>
          <t>BaseplateSteel</t>
        </is>
      </c>
      <c r="L1586" s="273" t="inlineStr">
        <is>
          <t>Baseplate_Steel</t>
        </is>
      </c>
      <c r="M1586" s="273" t="inlineStr">
        <is>
          <t>Steel</t>
        </is>
      </c>
      <c r="N1586" t="inlineStr">
        <is>
          <t>404T</t>
        </is>
      </c>
      <c r="O1586" t="inlineStr">
        <is>
          <t>:No Drip Pan:Standard Drip Pan:</t>
        </is>
      </c>
      <c r="P1586" s="235" t="inlineStr">
        <is>
          <t>Woods_Sureflex</t>
        </is>
      </c>
      <c r="Q1586" t="inlineStr">
        <is>
          <t>Woods 12S</t>
        </is>
      </c>
      <c r="R1586" t="n">
        <v>96700953</v>
      </c>
      <c r="S1586" s="233" t="inlineStr">
        <is>
          <t>B103305</t>
        </is>
      </c>
      <c r="T1586" s="233" t="n">
        <v>2800</v>
      </c>
      <c r="U1586" s="233" t="inlineStr">
        <is>
          <t>Priced</t>
        </is>
      </c>
      <c r="V1586" s="273" t="inlineStr">
        <is>
          <t>LT028</t>
        </is>
      </c>
      <c r="W1586" t="n">
        <v>350</v>
      </c>
    </row>
    <row r="1587">
      <c r="B1587" t="n">
        <v>3120</v>
      </c>
      <c r="C1587">
        <f>IF(K1587 = "BaseplateSteel","Y","N")</f>
        <v/>
      </c>
      <c r="D1587">
        <f>OR(P1587 = "Woods_Sureflex", P1587 = "Falk_T10_Grid")</f>
        <v/>
      </c>
      <c r="E1587">
        <f>IF(AND(C1587="Y", D1587=TRUE),"Y","N")</f>
        <v/>
      </c>
      <c r="F1587" t="inlineStr">
        <is>
          <t>ConTab_BOM_KP_Baseplates_3120</t>
        </is>
      </c>
      <c r="G1587">
        <f>IF(E1587="Y",F1587,"")</f>
        <v/>
      </c>
      <c r="H1587" s="87" t="inlineStr">
        <is>
          <t>1012-9_0-KP</t>
        </is>
      </c>
      <c r="I1587" s="87" t="n"/>
      <c r="J1587" s="87" t="n"/>
      <c r="K1587" s="273" t="inlineStr">
        <is>
          <t>BaseplateSteel</t>
        </is>
      </c>
      <c r="L1587" s="273" t="inlineStr">
        <is>
          <t>Baseplate_Steel</t>
        </is>
      </c>
      <c r="M1587" s="273" t="inlineStr">
        <is>
          <t>Steel</t>
        </is>
      </c>
      <c r="N1587" t="inlineStr">
        <is>
          <t>405T</t>
        </is>
      </c>
      <c r="O1587" t="inlineStr">
        <is>
          <t>:No Drip Pan:Standard Drip Pan:</t>
        </is>
      </c>
      <c r="P1587" s="235" t="inlineStr">
        <is>
          <t>Woods_Sureflex</t>
        </is>
      </c>
      <c r="Q1587" t="inlineStr">
        <is>
          <t>Woods 12S</t>
        </is>
      </c>
      <c r="R1587" t="n">
        <v>96700953</v>
      </c>
      <c r="S1587" s="233" t="inlineStr">
        <is>
          <t>B103305</t>
        </is>
      </c>
      <c r="T1587" s="233" t="n">
        <v>2800</v>
      </c>
      <c r="U1587" s="233" t="inlineStr">
        <is>
          <t>Priced</t>
        </is>
      </c>
      <c r="V1587" s="273" t="inlineStr">
        <is>
          <t>LT028</t>
        </is>
      </c>
      <c r="W1587" t="n">
        <v>350</v>
      </c>
    </row>
    <row r="1588">
      <c r="B1588" t="n">
        <v>3121</v>
      </c>
      <c r="C1588">
        <f>IF(K1588 = "BaseplateSteel","Y","N")</f>
        <v/>
      </c>
      <c r="D1588">
        <f>OR(P1588 = "Woods_Sureflex", P1588 = "Falk_T10_Grid")</f>
        <v/>
      </c>
      <c r="E1588">
        <f>IF(AND(C1588="Y", D1588=TRUE),"Y","N")</f>
        <v/>
      </c>
      <c r="F1588" t="inlineStr">
        <is>
          <t>ConTab_BOM_KP_Baseplates_3121</t>
        </is>
      </c>
      <c r="G1588">
        <f>IF(E1588="Y",F1588,"")</f>
        <v/>
      </c>
      <c r="H1588" s="87" t="inlineStr">
        <is>
          <t>1012-9_0-KP</t>
        </is>
      </c>
      <c r="I1588" s="87" t="n"/>
      <c r="J1588" s="87" t="n"/>
      <c r="K1588" s="273" t="inlineStr">
        <is>
          <t>BaseplateSteel</t>
        </is>
      </c>
      <c r="L1588" s="273" t="inlineStr">
        <is>
          <t>Baseplate_Steel</t>
        </is>
      </c>
      <c r="M1588" s="273" t="inlineStr">
        <is>
          <t>Steel</t>
        </is>
      </c>
      <c r="N1588" t="inlineStr">
        <is>
          <t>444T</t>
        </is>
      </c>
      <c r="O1588" t="inlineStr">
        <is>
          <t>:No Drip Pan:Standard Drip Pan:</t>
        </is>
      </c>
      <c r="P1588" s="235" t="inlineStr">
        <is>
          <t>Woods_Sureflex</t>
        </is>
      </c>
      <c r="Q1588" t="inlineStr">
        <is>
          <t>Woods 12S</t>
        </is>
      </c>
      <c r="R1588" t="n">
        <v>96700954</v>
      </c>
      <c r="S1588" s="233" t="inlineStr">
        <is>
          <t>B103306</t>
        </is>
      </c>
      <c r="T1588" s="233" t="n">
        <v>4163</v>
      </c>
      <c r="U1588" s="233" t="inlineStr">
        <is>
          <t>Priced</t>
        </is>
      </c>
      <c r="V1588" s="273" t="inlineStr">
        <is>
          <t>LT028</t>
        </is>
      </c>
      <c r="W1588" t="n">
        <v>420</v>
      </c>
    </row>
    <row r="1589">
      <c r="B1589" t="n">
        <v>3122</v>
      </c>
      <c r="C1589">
        <f>IF(K1589 = "BaseplateSteel","Y","N")</f>
        <v/>
      </c>
      <c r="D1589">
        <f>OR(P1589 = "Woods_Sureflex", P1589 = "Falk_T10_Grid")</f>
        <v/>
      </c>
      <c r="E1589">
        <f>IF(AND(C1589="Y", D1589=TRUE),"Y","N")</f>
        <v/>
      </c>
      <c r="F1589" t="inlineStr">
        <is>
          <t>ConTab_BOM_KP_Baseplates_3122</t>
        </is>
      </c>
      <c r="G1589">
        <f>IF(E1589="Y",F1589,"")</f>
        <v/>
      </c>
      <c r="H1589" s="87" t="inlineStr">
        <is>
          <t>1012-9_0-KP</t>
        </is>
      </c>
      <c r="I1589" s="87" t="n"/>
      <c r="J1589" s="87" t="n"/>
      <c r="K1589" s="273" t="inlineStr">
        <is>
          <t>BaseplateSteel</t>
        </is>
      </c>
      <c r="L1589" s="273" t="inlineStr">
        <is>
          <t>Baseplate_Steel</t>
        </is>
      </c>
      <c r="M1589" s="273" t="inlineStr">
        <is>
          <t>Steel</t>
        </is>
      </c>
      <c r="N1589" t="inlineStr">
        <is>
          <t>445T</t>
        </is>
      </c>
      <c r="O1589" t="inlineStr">
        <is>
          <t>:No Drip Pan:Standard Drip Pan:</t>
        </is>
      </c>
      <c r="P1589" s="235" t="inlineStr">
        <is>
          <t>Woods_Sureflex</t>
        </is>
      </c>
      <c r="Q1589" t="inlineStr">
        <is>
          <t>Woods 12S</t>
        </is>
      </c>
      <c r="R1589" t="n">
        <v>96700954</v>
      </c>
      <c r="S1589" s="233" t="inlineStr">
        <is>
          <t>B103307</t>
        </is>
      </c>
      <c r="T1589" s="233" t="n">
        <v>4163</v>
      </c>
      <c r="U1589" s="233" t="inlineStr">
        <is>
          <t>Priced</t>
        </is>
      </c>
      <c r="V1589" s="273" t="inlineStr">
        <is>
          <t>LT028</t>
        </is>
      </c>
      <c r="W1589" t="n">
        <v>420</v>
      </c>
    </row>
    <row r="1590">
      <c r="B1590" t="n">
        <v>3123</v>
      </c>
      <c r="C1590">
        <f>IF(K1590 = "BaseplateSteel","Y","N")</f>
        <v/>
      </c>
      <c r="D1590">
        <f>OR(P1590 = "Woods_Sureflex", P1590 = "Falk_T10_Grid")</f>
        <v/>
      </c>
      <c r="E1590">
        <f>IF(AND(C1590="Y", D1590=TRUE),"Y","N")</f>
        <v/>
      </c>
      <c r="F1590" t="inlineStr">
        <is>
          <t>ConTab_BOM_KP_Baseplates_3123</t>
        </is>
      </c>
      <c r="G1590">
        <f>IF(E1590="Y",F1590,"")</f>
        <v/>
      </c>
      <c r="H1590" s="87" t="inlineStr">
        <is>
          <t>1012-9_0-KP</t>
        </is>
      </c>
      <c r="I1590" s="87" t="n"/>
      <c r="J1590" s="87" t="n"/>
      <c r="K1590" s="273" t="inlineStr">
        <is>
          <t>BaseplateSteel</t>
        </is>
      </c>
      <c r="L1590" s="273" t="inlineStr">
        <is>
          <t>Baseplate_Steel</t>
        </is>
      </c>
      <c r="M1590" s="273" t="inlineStr">
        <is>
          <t>Steel</t>
        </is>
      </c>
      <c r="N1590" t="inlineStr">
        <is>
          <t>284T</t>
        </is>
      </c>
      <c r="O1590" t="inlineStr">
        <is>
          <t>:No Drip Pan:Standard Drip Pan:</t>
        </is>
      </c>
      <c r="P1590" s="235" t="inlineStr">
        <is>
          <t>Falk_T10_Grid</t>
        </is>
      </c>
      <c r="Q1590" t="inlineStr">
        <is>
          <t>Falk 1050T10</t>
        </is>
      </c>
      <c r="R1590" t="inlineStr">
        <is>
          <t>RTF</t>
        </is>
      </c>
      <c r="S1590" s="233" t="inlineStr">
        <is>
          <t>B103308</t>
        </is>
      </c>
      <c r="T1590" s="233" t="n">
        <v>2050</v>
      </c>
      <c r="U1590" s="233" t="inlineStr">
        <is>
          <t>Priced</t>
        </is>
      </c>
      <c r="V1590" s="273" t="inlineStr">
        <is>
          <t>LT028</t>
        </is>
      </c>
      <c r="W1590" t="n">
        <v>205</v>
      </c>
    </row>
    <row r="1591">
      <c r="B1591" t="n">
        <v>3124</v>
      </c>
      <c r="C1591">
        <f>IF(K1591 = "BaseplateSteel","Y","N")</f>
        <v/>
      </c>
      <c r="D1591">
        <f>OR(P1591 = "Woods_Sureflex", P1591 = "Falk_T10_Grid")</f>
        <v/>
      </c>
      <c r="E1591">
        <f>IF(AND(C1591="Y", D1591=TRUE),"Y","N")</f>
        <v/>
      </c>
      <c r="F1591" t="inlineStr">
        <is>
          <t>ConTab_BOM_KP_Baseplates_3124</t>
        </is>
      </c>
      <c r="G1591">
        <f>IF(E1591="Y",F1591,"")</f>
        <v/>
      </c>
      <c r="H1591" s="87" t="inlineStr">
        <is>
          <t>1012-9_0-KP</t>
        </is>
      </c>
      <c r="I1591" s="87" t="n"/>
      <c r="J1591" s="87" t="n"/>
      <c r="K1591" s="273" t="inlineStr">
        <is>
          <t>BaseplateSteel</t>
        </is>
      </c>
      <c r="L1591" s="273" t="inlineStr">
        <is>
          <t>Baseplate_Steel</t>
        </is>
      </c>
      <c r="M1591" s="273" t="inlineStr">
        <is>
          <t>Steel</t>
        </is>
      </c>
      <c r="N1591" t="inlineStr">
        <is>
          <t>286T</t>
        </is>
      </c>
      <c r="O1591" t="inlineStr">
        <is>
          <t>:No Drip Pan:Standard Drip Pan:</t>
        </is>
      </c>
      <c r="P1591" s="235" t="inlineStr">
        <is>
          <t>Falk_T10_Grid</t>
        </is>
      </c>
      <c r="Q1591" t="inlineStr">
        <is>
          <t>Falk 1050T10</t>
        </is>
      </c>
      <c r="R1591" t="inlineStr">
        <is>
          <t>RTF</t>
        </is>
      </c>
      <c r="S1591" s="233" t="inlineStr">
        <is>
          <t>B103308</t>
        </is>
      </c>
      <c r="T1591" s="233" t="n">
        <v>2050</v>
      </c>
      <c r="U1591" s="233" t="inlineStr">
        <is>
          <t>Priced</t>
        </is>
      </c>
      <c r="V1591" s="273" t="inlineStr">
        <is>
          <t>LT028</t>
        </is>
      </c>
      <c r="W1591" t="n">
        <v>205</v>
      </c>
    </row>
    <row r="1592">
      <c r="B1592" t="n">
        <v>3125</v>
      </c>
      <c r="C1592">
        <f>IF(K1592 = "BaseplateSteel","Y","N")</f>
        <v/>
      </c>
      <c r="D1592">
        <f>OR(P1592 = "Woods_Sureflex", P1592 = "Falk_T10_Grid")</f>
        <v/>
      </c>
      <c r="E1592">
        <f>IF(AND(C1592="Y", D1592=TRUE),"Y","N")</f>
        <v/>
      </c>
      <c r="F1592" t="inlineStr">
        <is>
          <t>ConTab_BOM_KP_Baseplates_3125</t>
        </is>
      </c>
      <c r="G1592">
        <f>IF(E1592="Y",F1592,"")</f>
        <v/>
      </c>
      <c r="H1592" s="87" t="inlineStr">
        <is>
          <t>1012-9_0-KP</t>
        </is>
      </c>
      <c r="I1592" s="87" t="n"/>
      <c r="J1592" s="87" t="n"/>
      <c r="K1592" s="273" t="inlineStr">
        <is>
          <t>BaseplateSteel</t>
        </is>
      </c>
      <c r="L1592" s="273" t="inlineStr">
        <is>
          <t>Baseplate_Steel</t>
        </is>
      </c>
      <c r="M1592" s="273" t="inlineStr">
        <is>
          <t>Steel</t>
        </is>
      </c>
      <c r="N1592" t="inlineStr">
        <is>
          <t>324T</t>
        </is>
      </c>
      <c r="O1592" t="inlineStr">
        <is>
          <t>:No Drip Pan:Standard Drip Pan:</t>
        </is>
      </c>
      <c r="P1592" s="235" t="inlineStr">
        <is>
          <t>Falk_T10_Grid</t>
        </is>
      </c>
      <c r="Q1592" t="inlineStr">
        <is>
          <t>Falk 1060T10</t>
        </is>
      </c>
      <c r="R1592" t="n">
        <v>96700956</v>
      </c>
      <c r="S1592" s="233" t="inlineStr">
        <is>
          <t>B103309</t>
        </is>
      </c>
      <c r="T1592" s="233" t="n">
        <v>2186</v>
      </c>
      <c r="U1592" s="233" t="inlineStr">
        <is>
          <t>Priced</t>
        </is>
      </c>
      <c r="V1592" s="273" t="inlineStr">
        <is>
          <t>LT028</t>
        </is>
      </c>
      <c r="W1592" t="n">
        <v>240</v>
      </c>
    </row>
    <row r="1593">
      <c r="B1593" t="n">
        <v>3126</v>
      </c>
      <c r="C1593">
        <f>IF(K1593 = "BaseplateSteel","Y","N")</f>
        <v/>
      </c>
      <c r="D1593">
        <f>OR(P1593 = "Woods_Sureflex", P1593 = "Falk_T10_Grid")</f>
        <v/>
      </c>
      <c r="E1593">
        <f>IF(AND(C1593="Y", D1593=TRUE),"Y","N")</f>
        <v/>
      </c>
      <c r="F1593" t="inlineStr">
        <is>
          <t>ConTab_BOM_KP_Baseplates_3126</t>
        </is>
      </c>
      <c r="G1593">
        <f>IF(E1593="Y",F1593,"")</f>
        <v/>
      </c>
      <c r="H1593" s="87" t="inlineStr">
        <is>
          <t>1012-9_0-KP</t>
        </is>
      </c>
      <c r="I1593" s="87" t="n"/>
      <c r="J1593" s="87" t="n"/>
      <c r="K1593" s="273" t="inlineStr">
        <is>
          <t>BaseplateSteel</t>
        </is>
      </c>
      <c r="L1593" s="273" t="inlineStr">
        <is>
          <t>Baseplate_Steel</t>
        </is>
      </c>
      <c r="M1593" s="273" t="inlineStr">
        <is>
          <t>Steel</t>
        </is>
      </c>
      <c r="N1593" t="inlineStr">
        <is>
          <t>326T</t>
        </is>
      </c>
      <c r="O1593" t="inlineStr">
        <is>
          <t>:No Drip Pan:Standard Drip Pan:</t>
        </is>
      </c>
      <c r="P1593" s="235" t="inlineStr">
        <is>
          <t>Falk_T10_Grid</t>
        </is>
      </c>
      <c r="Q1593" t="inlineStr">
        <is>
          <t>Falk 1060T10</t>
        </is>
      </c>
      <c r="R1593" t="n">
        <v>96700956</v>
      </c>
      <c r="S1593" s="233" t="inlineStr">
        <is>
          <t>B103309</t>
        </is>
      </c>
      <c r="T1593" s="233" t="n">
        <v>2186</v>
      </c>
      <c r="U1593" s="233" t="inlineStr">
        <is>
          <t>Priced</t>
        </is>
      </c>
      <c r="V1593" s="273" t="inlineStr">
        <is>
          <t>LT028</t>
        </is>
      </c>
      <c r="W1593" t="n">
        <v>240</v>
      </c>
    </row>
    <row r="1594">
      <c r="B1594" t="n">
        <v>3127</v>
      </c>
      <c r="C1594">
        <f>IF(K1594 = "BaseplateSteel","Y","N")</f>
        <v/>
      </c>
      <c r="D1594">
        <f>OR(P1594 = "Woods_Sureflex", P1594 = "Falk_T10_Grid")</f>
        <v/>
      </c>
      <c r="E1594">
        <f>IF(AND(C1594="Y", D1594=TRUE),"Y","N")</f>
        <v/>
      </c>
      <c r="F1594" t="inlineStr">
        <is>
          <t>ConTab_BOM_KP_Baseplates_3127</t>
        </is>
      </c>
      <c r="G1594">
        <f>IF(E1594="Y",F1594,"")</f>
        <v/>
      </c>
      <c r="H1594" s="87" t="inlineStr">
        <is>
          <t>1012-9_0-KP</t>
        </is>
      </c>
      <c r="I1594" s="87" t="n"/>
      <c r="J1594" s="87" t="n"/>
      <c r="K1594" s="273" t="inlineStr">
        <is>
          <t>BaseplateSteel</t>
        </is>
      </c>
      <c r="L1594" s="273" t="inlineStr">
        <is>
          <t>Baseplate_Steel</t>
        </is>
      </c>
      <c r="M1594" s="273" t="inlineStr">
        <is>
          <t>Steel</t>
        </is>
      </c>
      <c r="N1594" t="inlineStr">
        <is>
          <t>364T</t>
        </is>
      </c>
      <c r="O1594" t="inlineStr">
        <is>
          <t>:No Drip Pan:Standard Drip Pan:</t>
        </is>
      </c>
      <c r="P1594" s="235" t="inlineStr">
        <is>
          <t>Falk_T10_Grid</t>
        </is>
      </c>
      <c r="Q1594" t="inlineStr">
        <is>
          <t>Falk 1070T10</t>
        </is>
      </c>
      <c r="R1594" t="n">
        <v>96700957</v>
      </c>
      <c r="S1594" s="233" t="inlineStr">
        <is>
          <t>B103310</t>
        </is>
      </c>
      <c r="T1594" s="233" t="n">
        <v>2322</v>
      </c>
      <c r="U1594" s="233" t="inlineStr">
        <is>
          <t>Priced</t>
        </is>
      </c>
      <c r="V1594" s="273" t="inlineStr">
        <is>
          <t>LT028</t>
        </is>
      </c>
      <c r="W1594" t="n">
        <v>270</v>
      </c>
    </row>
    <row r="1595">
      <c r="B1595" t="n">
        <v>3128</v>
      </c>
      <c r="C1595">
        <f>IF(K1595 = "BaseplateSteel","Y","N")</f>
        <v/>
      </c>
      <c r="D1595">
        <f>OR(P1595 = "Woods_Sureflex", P1595 = "Falk_T10_Grid")</f>
        <v/>
      </c>
      <c r="E1595">
        <f>IF(AND(C1595="Y", D1595=TRUE),"Y","N")</f>
        <v/>
      </c>
      <c r="F1595" t="inlineStr">
        <is>
          <t>ConTab_BOM_KP_Baseplates_3128</t>
        </is>
      </c>
      <c r="G1595">
        <f>IF(E1595="Y",F1595,"")</f>
        <v/>
      </c>
      <c r="H1595" s="87" t="inlineStr">
        <is>
          <t>1012-9_0-KP</t>
        </is>
      </c>
      <c r="I1595" s="87" t="n"/>
      <c r="J1595" s="87" t="n"/>
      <c r="K1595" s="273" t="inlineStr">
        <is>
          <t>BaseplateSteel</t>
        </is>
      </c>
      <c r="L1595" s="273" t="inlineStr">
        <is>
          <t>Baseplate_Steel</t>
        </is>
      </c>
      <c r="M1595" s="273" t="inlineStr">
        <is>
          <t>Steel</t>
        </is>
      </c>
      <c r="N1595" t="inlineStr">
        <is>
          <t>365T</t>
        </is>
      </c>
      <c r="O1595" t="inlineStr">
        <is>
          <t>:No Drip Pan:Standard Drip Pan:</t>
        </is>
      </c>
      <c r="P1595" s="235" t="inlineStr">
        <is>
          <t>Falk_T10_Grid</t>
        </is>
      </c>
      <c r="Q1595" t="inlineStr">
        <is>
          <t>Falk 1070T10</t>
        </is>
      </c>
      <c r="R1595" t="n">
        <v>96700957</v>
      </c>
      <c r="S1595" s="233" t="inlineStr">
        <is>
          <t>B103310</t>
        </is>
      </c>
      <c r="T1595" s="233" t="n">
        <v>2322</v>
      </c>
      <c r="U1595" s="233" t="inlineStr">
        <is>
          <t>Priced</t>
        </is>
      </c>
      <c r="V1595" s="273" t="inlineStr">
        <is>
          <t>LT028</t>
        </is>
      </c>
      <c r="W1595" t="n">
        <v>270</v>
      </c>
    </row>
    <row r="1596">
      <c r="B1596" t="n">
        <v>3129</v>
      </c>
      <c r="C1596">
        <f>IF(K1596 = "BaseplateSteel","Y","N")</f>
        <v/>
      </c>
      <c r="D1596">
        <f>OR(P1596 = "Woods_Sureflex", P1596 = "Falk_T10_Grid")</f>
        <v/>
      </c>
      <c r="E1596">
        <f>IF(AND(C1596="Y", D1596=TRUE),"Y","N")</f>
        <v/>
      </c>
      <c r="F1596" t="inlineStr">
        <is>
          <t>ConTab_BOM_KP_Baseplates_3129</t>
        </is>
      </c>
      <c r="G1596">
        <f>IF(E1596="Y",F1596,"")</f>
        <v/>
      </c>
      <c r="H1596" s="87" t="inlineStr">
        <is>
          <t>1012-9_0-KP</t>
        </is>
      </c>
      <c r="I1596" s="87" t="n"/>
      <c r="J1596" s="87" t="n"/>
      <c r="K1596" s="273" t="inlineStr">
        <is>
          <t>BaseplateSteel</t>
        </is>
      </c>
      <c r="L1596" s="273" t="inlineStr">
        <is>
          <t>Baseplate_Steel</t>
        </is>
      </c>
      <c r="M1596" s="273" t="inlineStr">
        <is>
          <t>Steel</t>
        </is>
      </c>
      <c r="N1596" t="inlineStr">
        <is>
          <t>364TS</t>
        </is>
      </c>
      <c r="O1596" t="inlineStr">
        <is>
          <t>:No Drip Pan:Standard Drip Pan:</t>
        </is>
      </c>
      <c r="P1596" s="235" t="inlineStr">
        <is>
          <t>Falk_T10_Grid</t>
        </is>
      </c>
      <c r="Q1596" t="inlineStr">
        <is>
          <t>Falk 1050T10</t>
        </is>
      </c>
      <c r="R1596" t="n">
        <v>96700958</v>
      </c>
      <c r="S1596" s="233" t="inlineStr">
        <is>
          <t>B103311</t>
        </is>
      </c>
      <c r="T1596" s="233" t="n">
        <v>2255</v>
      </c>
      <c r="U1596" s="233" t="inlineStr">
        <is>
          <t>Priced</t>
        </is>
      </c>
      <c r="V1596" s="273" t="inlineStr">
        <is>
          <t>LT028</t>
        </is>
      </c>
      <c r="W1596" t="n">
        <v>270</v>
      </c>
    </row>
    <row r="1597">
      <c r="B1597" t="n">
        <v>3130</v>
      </c>
      <c r="C1597">
        <f>IF(K1597 = "BaseplateSteel","Y","N")</f>
        <v/>
      </c>
      <c r="D1597">
        <f>OR(P1597 = "Woods_Sureflex", P1597 = "Falk_T10_Grid")</f>
        <v/>
      </c>
      <c r="E1597">
        <f>IF(AND(C1597="Y", D1597=TRUE),"Y","N")</f>
        <v/>
      </c>
      <c r="F1597" t="inlineStr">
        <is>
          <t>ConTab_BOM_KP_Baseplates_3130</t>
        </is>
      </c>
      <c r="G1597">
        <f>IF(E1597="Y",F1597,"")</f>
        <v/>
      </c>
      <c r="H1597" s="87" t="inlineStr">
        <is>
          <t>1012-9_0-KP</t>
        </is>
      </c>
      <c r="I1597" s="87" t="n"/>
      <c r="J1597" s="87" t="n"/>
      <c r="K1597" s="273" t="inlineStr">
        <is>
          <t>BaseplateSteel</t>
        </is>
      </c>
      <c r="L1597" s="273" t="inlineStr">
        <is>
          <t>Baseplate_Steel</t>
        </is>
      </c>
      <c r="M1597" s="273" t="inlineStr">
        <is>
          <t>Steel</t>
        </is>
      </c>
      <c r="N1597" t="inlineStr">
        <is>
          <t>365TS</t>
        </is>
      </c>
      <c r="O1597" t="inlineStr">
        <is>
          <t>:No Drip Pan:Standard Drip Pan:</t>
        </is>
      </c>
      <c r="P1597" s="235" t="inlineStr">
        <is>
          <t>Falk_T10_Grid</t>
        </is>
      </c>
      <c r="Q1597" t="inlineStr">
        <is>
          <t>Falk 1050T10</t>
        </is>
      </c>
      <c r="R1597" t="n">
        <v>96700958</v>
      </c>
      <c r="S1597" s="233" t="inlineStr">
        <is>
          <t>B103311</t>
        </is>
      </c>
      <c r="T1597" s="233" t="n">
        <v>2255</v>
      </c>
      <c r="U1597" s="233" t="inlineStr">
        <is>
          <t>Priced</t>
        </is>
      </c>
      <c r="V1597" s="273" t="inlineStr">
        <is>
          <t>LT028</t>
        </is>
      </c>
      <c r="W1597" t="n">
        <v>270</v>
      </c>
    </row>
    <row r="1598">
      <c r="B1598" t="n">
        <v>3131</v>
      </c>
      <c r="C1598">
        <f>IF(K1598 = "BaseplateSteel","Y","N")</f>
        <v/>
      </c>
      <c r="D1598">
        <f>OR(P1598 = "Woods_Sureflex", P1598 = "Falk_T10_Grid")</f>
        <v/>
      </c>
      <c r="E1598">
        <f>IF(AND(C1598="Y", D1598=TRUE),"Y","N")</f>
        <v/>
      </c>
      <c r="F1598" t="inlineStr">
        <is>
          <t>ConTab_BOM_KP_Baseplates_3131</t>
        </is>
      </c>
      <c r="G1598">
        <f>IF(E1598="Y",F1598,"")</f>
        <v/>
      </c>
      <c r="H1598" s="87" t="inlineStr">
        <is>
          <t>1012-9_0-KP</t>
        </is>
      </c>
      <c r="I1598" s="87" t="n"/>
      <c r="J1598" s="87" t="n"/>
      <c r="K1598" s="273" t="inlineStr">
        <is>
          <t>BaseplateSteel</t>
        </is>
      </c>
      <c r="L1598" s="273" t="inlineStr">
        <is>
          <t>Baseplate_Steel</t>
        </is>
      </c>
      <c r="M1598" s="273" t="inlineStr">
        <is>
          <t>Steel</t>
        </is>
      </c>
      <c r="N1598" t="inlineStr">
        <is>
          <t>404T</t>
        </is>
      </c>
      <c r="O1598" t="inlineStr">
        <is>
          <t>:No Drip Pan:Standard Drip Pan:</t>
        </is>
      </c>
      <c r="P1598" s="235" t="inlineStr">
        <is>
          <t>Falk_T10_Grid</t>
        </is>
      </c>
      <c r="Q1598" t="inlineStr">
        <is>
          <t>Falk 1080T10</t>
        </is>
      </c>
      <c r="R1598" t="n">
        <v>96700959</v>
      </c>
      <c r="S1598" s="233" t="inlineStr">
        <is>
          <t>B103312</t>
        </is>
      </c>
      <c r="T1598" s="233" t="n">
        <v>2800</v>
      </c>
      <c r="U1598" s="233" t="inlineStr">
        <is>
          <t>Priced</t>
        </is>
      </c>
      <c r="V1598" s="273" t="inlineStr">
        <is>
          <t>LT028</t>
        </is>
      </c>
      <c r="W1598" t="n">
        <v>350</v>
      </c>
    </row>
    <row r="1599">
      <c r="B1599" t="n">
        <v>3132</v>
      </c>
      <c r="C1599">
        <f>IF(K1599 = "BaseplateSteel","Y","N")</f>
        <v/>
      </c>
      <c r="D1599">
        <f>OR(P1599 = "Woods_Sureflex", P1599 = "Falk_T10_Grid")</f>
        <v/>
      </c>
      <c r="E1599">
        <f>IF(AND(C1599="Y", D1599=TRUE),"Y","N")</f>
        <v/>
      </c>
      <c r="F1599" t="inlineStr">
        <is>
          <t>ConTab_BOM_KP_Baseplates_3132</t>
        </is>
      </c>
      <c r="G1599">
        <f>IF(E1599="Y",F1599,"")</f>
        <v/>
      </c>
      <c r="H1599" s="87" t="inlineStr">
        <is>
          <t>1012-9_0-KP</t>
        </is>
      </c>
      <c r="I1599" s="87" t="n"/>
      <c r="J1599" s="87" t="n"/>
      <c r="K1599" s="273" t="inlineStr">
        <is>
          <t>BaseplateSteel</t>
        </is>
      </c>
      <c r="L1599" s="273" t="inlineStr">
        <is>
          <t>Baseplate_Steel</t>
        </is>
      </c>
      <c r="M1599" s="273" t="inlineStr">
        <is>
          <t>Steel</t>
        </is>
      </c>
      <c r="N1599" t="inlineStr">
        <is>
          <t>405T</t>
        </is>
      </c>
      <c r="O1599" t="inlineStr">
        <is>
          <t>:No Drip Pan:Standard Drip Pan:</t>
        </is>
      </c>
      <c r="P1599" s="235" t="inlineStr">
        <is>
          <t>Falk_T10_Grid</t>
        </is>
      </c>
      <c r="Q1599" t="inlineStr">
        <is>
          <t>Falk 1080T10</t>
        </is>
      </c>
      <c r="R1599" t="n">
        <v>96700959</v>
      </c>
      <c r="S1599" s="233" t="inlineStr">
        <is>
          <t>B103312</t>
        </is>
      </c>
      <c r="T1599" s="233" t="n">
        <v>2800</v>
      </c>
      <c r="U1599" s="233" t="inlineStr">
        <is>
          <t>Priced</t>
        </is>
      </c>
      <c r="V1599" s="273" t="inlineStr">
        <is>
          <t>LT028</t>
        </is>
      </c>
      <c r="W1599" t="n">
        <v>350</v>
      </c>
    </row>
    <row r="1600">
      <c r="B1600" t="n">
        <v>3133</v>
      </c>
      <c r="C1600">
        <f>IF(K1600 = "BaseplateSteel","Y","N")</f>
        <v/>
      </c>
      <c r="D1600">
        <f>OR(P1600 = "Woods_Sureflex", P1600 = "Falk_T10_Grid")</f>
        <v/>
      </c>
      <c r="E1600">
        <f>IF(AND(C1600="Y", D1600=TRUE),"Y","N")</f>
        <v/>
      </c>
      <c r="F1600" t="inlineStr">
        <is>
          <t>ConTab_BOM_KP_Baseplates_3133</t>
        </is>
      </c>
      <c r="G1600">
        <f>IF(E1600="Y",F1600,"")</f>
        <v/>
      </c>
      <c r="H1600" s="87" t="inlineStr">
        <is>
          <t>1012-9_0-KP</t>
        </is>
      </c>
      <c r="I1600" s="87" t="n"/>
      <c r="J1600" s="87" t="n"/>
      <c r="K1600" s="273" t="inlineStr">
        <is>
          <t>BaseplateSteel</t>
        </is>
      </c>
      <c r="L1600" s="273" t="inlineStr">
        <is>
          <t>Baseplate_Steel</t>
        </is>
      </c>
      <c r="M1600" s="273" t="inlineStr">
        <is>
          <t>Steel</t>
        </is>
      </c>
      <c r="N1600" t="inlineStr">
        <is>
          <t>404TS</t>
        </is>
      </c>
      <c r="O1600" t="inlineStr">
        <is>
          <t>:No Drip Pan:Standard Drip Pan:</t>
        </is>
      </c>
      <c r="P1600" s="235" t="inlineStr">
        <is>
          <t>Falk_T10_Grid</t>
        </is>
      </c>
      <c r="Q1600" t="inlineStr">
        <is>
          <t>Falk 1060T10</t>
        </is>
      </c>
      <c r="R1600" t="n">
        <v>96700960</v>
      </c>
      <c r="S1600" s="233" t="inlineStr">
        <is>
          <t>B103313</t>
        </is>
      </c>
      <c r="T1600" s="233" t="n">
        <v>2663</v>
      </c>
      <c r="U1600" s="233" t="inlineStr">
        <is>
          <t>Priced</t>
        </is>
      </c>
      <c r="V1600" s="273" t="inlineStr">
        <is>
          <t>LT028</t>
        </is>
      </c>
      <c r="W1600" t="n">
        <v>350</v>
      </c>
    </row>
    <row r="1601">
      <c r="B1601" t="n">
        <v>3134</v>
      </c>
      <c r="C1601">
        <f>IF(K1601 = "BaseplateSteel","Y","N")</f>
        <v/>
      </c>
      <c r="D1601">
        <f>OR(P1601 = "Woods_Sureflex", P1601 = "Falk_T10_Grid")</f>
        <v/>
      </c>
      <c r="E1601">
        <f>IF(AND(C1601="Y", D1601=TRUE),"Y","N")</f>
        <v/>
      </c>
      <c r="F1601" t="inlineStr">
        <is>
          <t>ConTab_BOM_KP_Baseplates_3134</t>
        </is>
      </c>
      <c r="G1601">
        <f>IF(E1601="Y",F1601,"")</f>
        <v/>
      </c>
      <c r="H1601" s="87" t="inlineStr">
        <is>
          <t>1012-9_0-KP</t>
        </is>
      </c>
      <c r="I1601" s="87" t="n"/>
      <c r="J1601" s="87" t="n"/>
      <c r="K1601" s="273" t="inlineStr">
        <is>
          <t>BaseplateSteel</t>
        </is>
      </c>
      <c r="L1601" s="273" t="inlineStr">
        <is>
          <t>Baseplate_Steel</t>
        </is>
      </c>
      <c r="M1601" s="273" t="inlineStr">
        <is>
          <t>Steel</t>
        </is>
      </c>
      <c r="N1601" t="inlineStr">
        <is>
          <t>405TS</t>
        </is>
      </c>
      <c r="O1601" t="inlineStr">
        <is>
          <t>:No Drip Pan:Standard Drip Pan:</t>
        </is>
      </c>
      <c r="P1601" s="235" t="inlineStr">
        <is>
          <t>Falk_T10_Grid</t>
        </is>
      </c>
      <c r="Q1601" t="inlineStr">
        <is>
          <t>Falk 1060T10</t>
        </is>
      </c>
      <c r="R1601" t="n">
        <v>96700960</v>
      </c>
      <c r="S1601" s="233" t="inlineStr">
        <is>
          <t>B103313</t>
        </is>
      </c>
      <c r="T1601" s="233" t="n">
        <v>2663</v>
      </c>
      <c r="U1601" s="233" t="inlineStr">
        <is>
          <t>Priced</t>
        </is>
      </c>
      <c r="V1601" s="273" t="inlineStr">
        <is>
          <t>LT028</t>
        </is>
      </c>
      <c r="W1601" t="n">
        <v>350</v>
      </c>
    </row>
    <row r="1602">
      <c r="B1602" t="n">
        <v>3135</v>
      </c>
      <c r="C1602">
        <f>IF(K1602 = "BaseplateSteel","Y","N")</f>
        <v/>
      </c>
      <c r="D1602">
        <f>OR(P1602 = "Woods_Sureflex", P1602 = "Falk_T10_Grid")</f>
        <v/>
      </c>
      <c r="E1602">
        <f>IF(AND(C1602="Y", D1602=TRUE),"Y","N")</f>
        <v/>
      </c>
      <c r="F1602" t="inlineStr">
        <is>
          <t>ConTab_BOM_KP_Baseplates_3135</t>
        </is>
      </c>
      <c r="G1602">
        <f>IF(E1602="Y",F1602,"")</f>
        <v/>
      </c>
      <c r="H1602" s="87" t="inlineStr">
        <is>
          <t>1012-9_0-KP</t>
        </is>
      </c>
      <c r="I1602" s="87" t="n"/>
      <c r="J1602" s="87" t="n"/>
      <c r="K1602" s="273" t="inlineStr">
        <is>
          <t>BaseplateSteel</t>
        </is>
      </c>
      <c r="L1602" s="273" t="inlineStr">
        <is>
          <t>Baseplate_Steel</t>
        </is>
      </c>
      <c r="M1602" s="273" t="inlineStr">
        <is>
          <t>Steel</t>
        </is>
      </c>
      <c r="N1602" t="inlineStr">
        <is>
          <t>444T</t>
        </is>
      </c>
      <c r="O1602" t="inlineStr">
        <is>
          <t>:No Drip Pan:Standard Drip Pan:</t>
        </is>
      </c>
      <c r="P1602" s="235" t="inlineStr">
        <is>
          <t>Falk_T10_Grid</t>
        </is>
      </c>
      <c r="Q1602" t="inlineStr">
        <is>
          <t>Falk 1090T10</t>
        </is>
      </c>
      <c r="R1602" t="n">
        <v>96700961</v>
      </c>
      <c r="S1602" s="233" t="inlineStr">
        <is>
          <t>B103314</t>
        </is>
      </c>
      <c r="T1602" s="233" t="n">
        <v>4163</v>
      </c>
      <c r="U1602" s="233" t="inlineStr">
        <is>
          <t>Priced</t>
        </is>
      </c>
      <c r="V1602" s="273" t="inlineStr">
        <is>
          <t>LT028</t>
        </is>
      </c>
      <c r="W1602" t="n">
        <v>420</v>
      </c>
    </row>
    <row r="1603">
      <c r="B1603" t="n">
        <v>3136</v>
      </c>
      <c r="C1603">
        <f>IF(K1603 = "BaseplateSteel","Y","N")</f>
        <v/>
      </c>
      <c r="D1603">
        <f>OR(P1603 = "Woods_Sureflex", P1603 = "Falk_T10_Grid")</f>
        <v/>
      </c>
      <c r="E1603">
        <f>IF(AND(C1603="Y", D1603=TRUE),"Y","N")</f>
        <v/>
      </c>
      <c r="F1603" t="inlineStr">
        <is>
          <t>ConTab_BOM_KP_Baseplates_3136</t>
        </is>
      </c>
      <c r="G1603">
        <f>IF(E1603="Y",F1603,"")</f>
        <v/>
      </c>
      <c r="H1603" s="87" t="inlineStr">
        <is>
          <t>1012-9_0-KP</t>
        </is>
      </c>
      <c r="I1603" s="87" t="n"/>
      <c r="J1603" s="87" t="n"/>
      <c r="K1603" s="273" t="inlineStr">
        <is>
          <t>BaseplateSteel</t>
        </is>
      </c>
      <c r="L1603" s="273" t="inlineStr">
        <is>
          <t>Baseplate_Steel</t>
        </is>
      </c>
      <c r="M1603" s="273" t="inlineStr">
        <is>
          <t>Steel</t>
        </is>
      </c>
      <c r="N1603" t="inlineStr">
        <is>
          <t>445T</t>
        </is>
      </c>
      <c r="O1603" t="inlineStr">
        <is>
          <t>:No Drip Pan:Standard Drip Pan:</t>
        </is>
      </c>
      <c r="P1603" s="235" t="inlineStr">
        <is>
          <t>Falk_T10_Grid</t>
        </is>
      </c>
      <c r="Q1603" t="inlineStr">
        <is>
          <t>Falk 1090T10</t>
        </is>
      </c>
      <c r="R1603" t="n">
        <v>96700961</v>
      </c>
      <c r="S1603" s="233" t="inlineStr">
        <is>
          <t>B103315</t>
        </is>
      </c>
      <c r="T1603" s="233" t="n">
        <v>4163</v>
      </c>
      <c r="U1603" s="233" t="inlineStr">
        <is>
          <t>Priced</t>
        </is>
      </c>
      <c r="V1603" s="273" t="inlineStr">
        <is>
          <t>LT028</t>
        </is>
      </c>
      <c r="W1603" t="n">
        <v>420</v>
      </c>
    </row>
    <row r="1604">
      <c r="B1604" t="n">
        <v>3137</v>
      </c>
      <c r="C1604">
        <f>IF(K1604 = "BaseplateSteel","Y","N")</f>
        <v/>
      </c>
      <c r="D1604">
        <f>OR(P1604 = "Woods_Sureflex", P1604 = "Falk_T10_Grid")</f>
        <v/>
      </c>
      <c r="E1604">
        <f>IF(AND(C1604="Y", D1604=TRUE),"Y","N")</f>
        <v/>
      </c>
      <c r="F1604" t="inlineStr">
        <is>
          <t>ConTab_BOM_KP_Baseplates_3137</t>
        </is>
      </c>
      <c r="G1604">
        <f>IF(E1604="Y",F1604,"")</f>
        <v/>
      </c>
      <c r="H1604" s="87" t="inlineStr">
        <is>
          <t>1012-9_0-KP</t>
        </is>
      </c>
      <c r="I1604" s="87" t="n"/>
      <c r="J1604" s="87" t="n"/>
      <c r="K1604" s="273" t="inlineStr">
        <is>
          <t>BaseplateSteel</t>
        </is>
      </c>
      <c r="L1604" s="273" t="inlineStr">
        <is>
          <t>Baseplate_Steel</t>
        </is>
      </c>
      <c r="M1604" s="273" t="inlineStr">
        <is>
          <t>Steel</t>
        </is>
      </c>
      <c r="N1604" t="inlineStr">
        <is>
          <t>444TS</t>
        </is>
      </c>
      <c r="O1604" t="inlineStr">
        <is>
          <t>:No Drip Pan:Standard Drip Pan:</t>
        </is>
      </c>
      <c r="P1604" s="235" t="inlineStr">
        <is>
          <t>Falk_T10_Grid</t>
        </is>
      </c>
      <c r="Q1604" t="inlineStr">
        <is>
          <t>Falk 1070T10</t>
        </is>
      </c>
      <c r="R1604" t="n">
        <v>96700962</v>
      </c>
      <c r="S1604" s="233" t="inlineStr">
        <is>
          <t>B103316</t>
        </is>
      </c>
      <c r="T1604" s="233" t="n">
        <v>4163</v>
      </c>
      <c r="U1604" s="233" t="inlineStr">
        <is>
          <t>Priced</t>
        </is>
      </c>
      <c r="V1604" s="273" t="inlineStr">
        <is>
          <t>LT028</t>
        </is>
      </c>
      <c r="W1604" t="n">
        <v>420</v>
      </c>
    </row>
    <row r="1605">
      <c r="B1605" t="n">
        <v>3138</v>
      </c>
      <c r="C1605">
        <f>IF(K1605 = "BaseplateSteel","Y","N")</f>
        <v/>
      </c>
      <c r="D1605">
        <f>OR(P1605 = "Woods_Sureflex", P1605 = "Falk_T10_Grid")</f>
        <v/>
      </c>
      <c r="E1605">
        <f>IF(AND(C1605="Y", D1605=TRUE),"Y","N")</f>
        <v/>
      </c>
      <c r="F1605" t="inlineStr">
        <is>
          <t>ConTab_BOM_KP_Baseplates_3138</t>
        </is>
      </c>
      <c r="G1605">
        <f>IF(E1605="Y",F1605,"")</f>
        <v/>
      </c>
      <c r="H1605" s="87" t="inlineStr">
        <is>
          <t>1012-9_0-KP</t>
        </is>
      </c>
      <c r="I1605" s="87" t="n"/>
      <c r="J1605" s="87" t="n"/>
      <c r="K1605" s="273" t="inlineStr">
        <is>
          <t>BaseplateSteel</t>
        </is>
      </c>
      <c r="L1605" s="273" t="inlineStr">
        <is>
          <t>Baseplate_Steel</t>
        </is>
      </c>
      <c r="M1605" s="273" t="inlineStr">
        <is>
          <t>Steel</t>
        </is>
      </c>
      <c r="N1605" t="inlineStr">
        <is>
          <t>445TS</t>
        </is>
      </c>
      <c r="O1605" t="inlineStr">
        <is>
          <t>:No Drip Pan:Standard Drip Pan:</t>
        </is>
      </c>
      <c r="P1605" s="235" t="inlineStr">
        <is>
          <t>Falk_T10_Grid</t>
        </is>
      </c>
      <c r="Q1605" t="inlineStr">
        <is>
          <t>Falk 1070T10</t>
        </is>
      </c>
      <c r="R1605" t="n">
        <v>96700962</v>
      </c>
      <c r="S1605" s="233" t="inlineStr">
        <is>
          <t>B103317</t>
        </is>
      </c>
      <c r="T1605" s="233" t="n">
        <v>4163</v>
      </c>
      <c r="U1605" s="233" t="inlineStr">
        <is>
          <t>Priced</t>
        </is>
      </c>
      <c r="V1605" s="273" t="inlineStr">
        <is>
          <t>LT028</t>
        </is>
      </c>
      <c r="W1605" t="n">
        <v>420</v>
      </c>
    </row>
    <row r="1606">
      <c r="B1606" t="n">
        <v>3139</v>
      </c>
      <c r="C1606">
        <f>IF(K1606 = "BaseplateSteel","Y","N")</f>
        <v/>
      </c>
      <c r="D1606">
        <f>OR(P1606 = "Woods_Sureflex", P1606 = "Falk_T10_Grid")</f>
        <v/>
      </c>
      <c r="E1606">
        <f>IF(AND(C1606="Y", D1606=TRUE),"Y","N")</f>
        <v/>
      </c>
      <c r="F1606" t="inlineStr">
        <is>
          <t>ConTab_BOM_KP_Baseplates_3139</t>
        </is>
      </c>
      <c r="G1606">
        <f>IF(E1606="Y",F1606,"")</f>
        <v/>
      </c>
      <c r="H1606" s="87" t="inlineStr">
        <is>
          <t>1012-9_0-KP</t>
        </is>
      </c>
      <c r="I1606" s="87" t="n"/>
      <c r="J1606" s="87" t="n"/>
      <c r="K1606" s="273" t="inlineStr">
        <is>
          <t>BaseplateSteel</t>
        </is>
      </c>
      <c r="L1606" s="273" t="inlineStr">
        <is>
          <t>Baseplate_Steel</t>
        </is>
      </c>
      <c r="M1606" s="273" t="inlineStr">
        <is>
          <t>Steel</t>
        </is>
      </c>
      <c r="N1606" s="273" t="inlineStr">
        <is>
          <t>447T</t>
        </is>
      </c>
      <c r="O1606" t="inlineStr">
        <is>
          <t>:No Drip Pan:Standard Drip Pan:</t>
        </is>
      </c>
      <c r="P1606" s="235" t="inlineStr">
        <is>
          <t>Falk_T10_Grid</t>
        </is>
      </c>
      <c r="Q1606" t="inlineStr">
        <is>
          <t>Falk 1090T10</t>
        </is>
      </c>
      <c r="R1606" t="n">
        <v>96700963</v>
      </c>
      <c r="S1606" s="233" t="inlineStr">
        <is>
          <t>B103318</t>
        </is>
      </c>
      <c r="T1606" s="233" t="n">
        <v>4707</v>
      </c>
      <c r="U1606" s="233" t="inlineStr">
        <is>
          <t>Priced</t>
        </is>
      </c>
      <c r="V1606" s="273" t="inlineStr">
        <is>
          <t>LT028</t>
        </is>
      </c>
      <c r="W1606" t="n">
        <v>600</v>
      </c>
    </row>
    <row r="1607">
      <c r="B1607" t="n">
        <v>3140</v>
      </c>
      <c r="C1607">
        <f>IF(K1607 = "BaseplateSteel","Y","N")</f>
        <v/>
      </c>
      <c r="D1607">
        <f>OR(P1607 = "Woods_Sureflex", P1607 = "Falk_T10_Grid")</f>
        <v/>
      </c>
      <c r="E1607">
        <f>IF(AND(C1607="Y", D1607=TRUE),"Y","N")</f>
        <v/>
      </c>
      <c r="F1607" t="inlineStr">
        <is>
          <t>ConTab_BOM_KP_Baseplates_3140</t>
        </is>
      </c>
      <c r="G1607">
        <f>IF(E1607="Y",F1607,"")</f>
        <v/>
      </c>
      <c r="H1607" s="87" t="inlineStr">
        <is>
          <t>1012-9_0-KP</t>
        </is>
      </c>
      <c r="I1607" s="87" t="n"/>
      <c r="J1607" s="87" t="n"/>
      <c r="K1607" s="273" t="inlineStr">
        <is>
          <t>BaseplateSteel</t>
        </is>
      </c>
      <c r="L1607" s="273" t="inlineStr">
        <is>
          <t>Baseplate_Steel</t>
        </is>
      </c>
      <c r="M1607" s="273" t="inlineStr">
        <is>
          <t>Steel</t>
        </is>
      </c>
      <c r="N1607" s="273" t="inlineStr">
        <is>
          <t>449T</t>
        </is>
      </c>
      <c r="O1607" t="inlineStr">
        <is>
          <t>:No Drip Pan:Standard Drip Pan:</t>
        </is>
      </c>
      <c r="P1607" s="235" t="inlineStr">
        <is>
          <t>Falk_T10_Grid</t>
        </is>
      </c>
      <c r="Q1607" t="inlineStr">
        <is>
          <t>Falk 1090T10</t>
        </is>
      </c>
      <c r="R1607" t="n">
        <v>96700964</v>
      </c>
      <c r="S1607" s="233" t="inlineStr">
        <is>
          <t>B103319</t>
        </is>
      </c>
      <c r="T1607" s="233" t="n">
        <v>4707</v>
      </c>
      <c r="U1607" s="233" t="inlineStr">
        <is>
          <t>Priced</t>
        </is>
      </c>
      <c r="V1607" s="273" t="inlineStr">
        <is>
          <t>LT028</t>
        </is>
      </c>
      <c r="W1607" t="n">
        <v>600</v>
      </c>
    </row>
    <row r="1608">
      <c r="B1608" t="n">
        <v>3159</v>
      </c>
      <c r="C1608">
        <f>IF(K1608 = "BaseplateSteel","Y","N")</f>
        <v/>
      </c>
      <c r="D1608">
        <f>OR(P1608 = "Woods_Sureflex", P1608 = "Falk_T10_Grid")</f>
        <v/>
      </c>
      <c r="E1608">
        <f>IF(AND(C1608="Y", D1608=TRUE),"Y","N")</f>
        <v/>
      </c>
      <c r="F1608" t="inlineStr">
        <is>
          <t>ConTab_BOM_KP_Baseplates_3159</t>
        </is>
      </c>
      <c r="G1608">
        <f>IF(E1608="Y",F1608,"")</f>
        <v/>
      </c>
      <c r="H1608" s="87" t="inlineStr">
        <is>
          <t>1012-9_0-KP</t>
        </is>
      </c>
      <c r="I1608" s="87" t="n"/>
      <c r="J1608" s="87" t="n"/>
      <c r="K1608" s="273" t="inlineStr">
        <is>
          <t>BaseplateSteel</t>
        </is>
      </c>
      <c r="L1608" s="273" t="inlineStr">
        <is>
          <t>Baseplate_Steel</t>
        </is>
      </c>
      <c r="M1608" s="273" t="inlineStr">
        <is>
          <t>Steel</t>
        </is>
      </c>
      <c r="N1608" t="inlineStr">
        <is>
          <t>284T</t>
        </is>
      </c>
      <c r="O1608" t="inlineStr">
        <is>
          <t>:No Drip Pan:Standard Drip Pan:</t>
        </is>
      </c>
      <c r="P1608" s="235" t="inlineStr">
        <is>
          <t>Woods_Spacer</t>
        </is>
      </c>
      <c r="Q1608" t="inlineStr">
        <is>
          <t>Woods 9SC</t>
        </is>
      </c>
      <c r="R1608" t="n">
        <v>96700965</v>
      </c>
      <c r="S1608" s="233" t="inlineStr">
        <is>
          <t>B103332</t>
        </is>
      </c>
      <c r="T1608" s="233" t="n">
        <v>2594</v>
      </c>
      <c r="U1608" s="233" t="inlineStr">
        <is>
          <t>Priced</t>
        </is>
      </c>
      <c r="V1608" s="273" t="inlineStr">
        <is>
          <t>LT028</t>
        </is>
      </c>
      <c r="W1608" t="n">
        <v>205</v>
      </c>
    </row>
    <row r="1609">
      <c r="B1609" t="n">
        <v>3160</v>
      </c>
      <c r="C1609">
        <f>IF(K1609 = "BaseplateSteel","Y","N")</f>
        <v/>
      </c>
      <c r="D1609">
        <f>OR(P1609 = "Woods_Sureflex", P1609 = "Falk_T10_Grid")</f>
        <v/>
      </c>
      <c r="E1609">
        <f>IF(AND(C1609="Y", D1609=TRUE),"Y","N")</f>
        <v/>
      </c>
      <c r="F1609" t="inlineStr">
        <is>
          <t>ConTab_BOM_KP_Baseplates_3160</t>
        </is>
      </c>
      <c r="G1609">
        <f>IF(E1609="Y",F1609,"")</f>
        <v/>
      </c>
      <c r="H1609" s="87" t="inlineStr">
        <is>
          <t>1012-9_0-KP</t>
        </is>
      </c>
      <c r="I1609" s="87" t="n"/>
      <c r="J1609" s="87" t="n"/>
      <c r="K1609" s="273" t="inlineStr">
        <is>
          <t>BaseplateSteel</t>
        </is>
      </c>
      <c r="L1609" s="273" t="inlineStr">
        <is>
          <t>Baseplate_Steel</t>
        </is>
      </c>
      <c r="M1609" s="273" t="inlineStr">
        <is>
          <t>Steel</t>
        </is>
      </c>
      <c r="N1609" t="inlineStr">
        <is>
          <t>286T</t>
        </is>
      </c>
      <c r="O1609" t="inlineStr">
        <is>
          <t>:No Drip Pan:Standard Drip Pan:</t>
        </is>
      </c>
      <c r="P1609" s="235" t="inlineStr">
        <is>
          <t>Woods_Spacer</t>
        </is>
      </c>
      <c r="Q1609" t="inlineStr">
        <is>
          <t>Woods 9SC</t>
        </is>
      </c>
      <c r="R1609" t="n">
        <v>96700965</v>
      </c>
      <c r="S1609" s="233" t="inlineStr">
        <is>
          <t>B103332</t>
        </is>
      </c>
      <c r="T1609" s="233" t="n">
        <v>2594</v>
      </c>
      <c r="U1609" s="233" t="inlineStr">
        <is>
          <t>Priced</t>
        </is>
      </c>
      <c r="V1609" s="273" t="inlineStr">
        <is>
          <t>LT028</t>
        </is>
      </c>
      <c r="W1609" t="n">
        <v>205</v>
      </c>
    </row>
    <row r="1610">
      <c r="B1610" t="n">
        <v>3161</v>
      </c>
      <c r="C1610">
        <f>IF(K1610 = "BaseplateSteel","Y","N")</f>
        <v/>
      </c>
      <c r="D1610">
        <f>OR(P1610 = "Woods_Sureflex", P1610 = "Falk_T10_Grid")</f>
        <v/>
      </c>
      <c r="E1610">
        <f>IF(AND(C1610="Y", D1610=TRUE),"Y","N")</f>
        <v/>
      </c>
      <c r="F1610" t="inlineStr">
        <is>
          <t>ConTab_BOM_KP_Baseplates_3161</t>
        </is>
      </c>
      <c r="G1610">
        <f>IF(E1610="Y",F1610,"")</f>
        <v/>
      </c>
      <c r="H1610" s="87" t="inlineStr">
        <is>
          <t>1012-9_0-KP</t>
        </is>
      </c>
      <c r="I1610" s="87" t="n"/>
      <c r="J1610" s="87" t="n"/>
      <c r="K1610" s="273" t="inlineStr">
        <is>
          <t>BaseplateSteel</t>
        </is>
      </c>
      <c r="L1610" s="273" t="inlineStr">
        <is>
          <t>Baseplate_Steel</t>
        </is>
      </c>
      <c r="M1610" s="273" t="inlineStr">
        <is>
          <t>Steel</t>
        </is>
      </c>
      <c r="N1610" t="inlineStr">
        <is>
          <t>324T</t>
        </is>
      </c>
      <c r="O1610" t="inlineStr">
        <is>
          <t>:No Drip Pan:Standard Drip Pan:</t>
        </is>
      </c>
      <c r="P1610" s="235" t="inlineStr">
        <is>
          <t>Woods_Spacer</t>
        </is>
      </c>
      <c r="Q1610" t="inlineStr">
        <is>
          <t>Woods 10SC</t>
        </is>
      </c>
      <c r="R1610" t="n">
        <v>96700966</v>
      </c>
      <c r="S1610" s="233" t="inlineStr">
        <is>
          <t>B103333</t>
        </is>
      </c>
      <c r="T1610" s="233" t="n">
        <v>2730</v>
      </c>
      <c r="U1610" s="233" t="inlineStr">
        <is>
          <t>Priced</t>
        </is>
      </c>
      <c r="V1610" s="273" t="inlineStr">
        <is>
          <t>LT028</t>
        </is>
      </c>
      <c r="W1610" t="n">
        <v>240</v>
      </c>
    </row>
    <row r="1611">
      <c r="B1611" t="n">
        <v>3162</v>
      </c>
      <c r="C1611">
        <f>IF(K1611 = "BaseplateSteel","Y","N")</f>
        <v/>
      </c>
      <c r="D1611">
        <f>OR(P1611 = "Woods_Sureflex", P1611 = "Falk_T10_Grid")</f>
        <v/>
      </c>
      <c r="E1611">
        <f>IF(AND(C1611="Y", D1611=TRUE),"Y","N")</f>
        <v/>
      </c>
      <c r="F1611" t="inlineStr">
        <is>
          <t>ConTab_BOM_KP_Baseplates_3162</t>
        </is>
      </c>
      <c r="G1611">
        <f>IF(E1611="Y",F1611,"")</f>
        <v/>
      </c>
      <c r="H1611" s="87" t="inlineStr">
        <is>
          <t>1012-9_0-KP</t>
        </is>
      </c>
      <c r="I1611" s="87" t="n"/>
      <c r="J1611" s="87" t="n"/>
      <c r="K1611" s="273" t="inlineStr">
        <is>
          <t>BaseplateSteel</t>
        </is>
      </c>
      <c r="L1611" s="273" t="inlineStr">
        <is>
          <t>Baseplate_Steel</t>
        </is>
      </c>
      <c r="M1611" s="273" t="inlineStr">
        <is>
          <t>Steel</t>
        </is>
      </c>
      <c r="N1611" t="inlineStr">
        <is>
          <t>326T</t>
        </is>
      </c>
      <c r="O1611" t="inlineStr">
        <is>
          <t>:No Drip Pan:Standard Drip Pan:</t>
        </is>
      </c>
      <c r="P1611" s="235" t="inlineStr">
        <is>
          <t>Woods_Spacer</t>
        </is>
      </c>
      <c r="Q1611" t="inlineStr">
        <is>
          <t>Woods 10SC</t>
        </is>
      </c>
      <c r="R1611" t="n">
        <v>96700966</v>
      </c>
      <c r="S1611" s="233" t="inlineStr">
        <is>
          <t>B103333</t>
        </is>
      </c>
      <c r="T1611" s="233" t="n">
        <v>2730</v>
      </c>
      <c r="U1611" s="233" t="inlineStr">
        <is>
          <t>Priced</t>
        </is>
      </c>
      <c r="V1611" s="273" t="inlineStr">
        <is>
          <t>LT028</t>
        </is>
      </c>
      <c r="W1611" t="n">
        <v>240</v>
      </c>
    </row>
    <row r="1612">
      <c r="B1612" t="n">
        <v>3163</v>
      </c>
      <c r="C1612">
        <f>IF(K1612 = "BaseplateSteel","Y","N")</f>
        <v/>
      </c>
      <c r="D1612">
        <f>OR(P1612 = "Woods_Sureflex", P1612 = "Falk_T10_Grid")</f>
        <v/>
      </c>
      <c r="E1612">
        <f>IF(AND(C1612="Y", D1612=TRUE),"Y","N")</f>
        <v/>
      </c>
      <c r="F1612" t="inlineStr">
        <is>
          <t>ConTab_BOM_KP_Baseplates_3163</t>
        </is>
      </c>
      <c r="G1612">
        <f>IF(E1612="Y",F1612,"")</f>
        <v/>
      </c>
      <c r="H1612" s="87" t="inlineStr">
        <is>
          <t>1012-9_0-KP</t>
        </is>
      </c>
      <c r="I1612" s="87" t="n"/>
      <c r="J1612" s="87" t="n"/>
      <c r="K1612" s="273" t="inlineStr">
        <is>
          <t>BaseplateSteel</t>
        </is>
      </c>
      <c r="L1612" s="273" t="inlineStr">
        <is>
          <t>Baseplate_Steel</t>
        </is>
      </c>
      <c r="M1612" s="273" t="inlineStr">
        <is>
          <t>Steel</t>
        </is>
      </c>
      <c r="N1612" t="inlineStr">
        <is>
          <t>364T</t>
        </is>
      </c>
      <c r="O1612" t="inlineStr">
        <is>
          <t>:No Drip Pan:Standard Drip Pan:</t>
        </is>
      </c>
      <c r="P1612" s="235" t="inlineStr">
        <is>
          <t>Woods_Spacer</t>
        </is>
      </c>
      <c r="Q1612" t="inlineStr">
        <is>
          <t>Woods 11SC</t>
        </is>
      </c>
      <c r="R1612" t="n">
        <v>96700967</v>
      </c>
      <c r="S1612" s="233" t="inlineStr">
        <is>
          <t>B103334</t>
        </is>
      </c>
      <c r="T1612" s="233" t="n">
        <v>2867</v>
      </c>
      <c r="U1612" s="233" t="inlineStr">
        <is>
          <t>Priced</t>
        </is>
      </c>
      <c r="V1612" s="273" t="inlineStr">
        <is>
          <t>LT028</t>
        </is>
      </c>
      <c r="W1612" t="n">
        <v>270</v>
      </c>
    </row>
    <row r="1613">
      <c r="B1613" t="n">
        <v>3164</v>
      </c>
      <c r="C1613">
        <f>IF(K1613 = "BaseplateSteel","Y","N")</f>
        <v/>
      </c>
      <c r="D1613">
        <f>OR(P1613 = "Woods_Sureflex", P1613 = "Falk_T10_Grid")</f>
        <v/>
      </c>
      <c r="E1613">
        <f>IF(AND(C1613="Y", D1613=TRUE),"Y","N")</f>
        <v/>
      </c>
      <c r="F1613" t="inlineStr">
        <is>
          <t>ConTab_BOM_KP_Baseplates_3164</t>
        </is>
      </c>
      <c r="G1613">
        <f>IF(E1613="Y",F1613,"")</f>
        <v/>
      </c>
      <c r="H1613" s="87" t="inlineStr">
        <is>
          <t>1012-9_0-KP</t>
        </is>
      </c>
      <c r="I1613" s="87" t="n"/>
      <c r="J1613" s="87" t="n"/>
      <c r="K1613" s="273" t="inlineStr">
        <is>
          <t>BaseplateSteel</t>
        </is>
      </c>
      <c r="L1613" s="273" t="inlineStr">
        <is>
          <t>Baseplate_Steel</t>
        </is>
      </c>
      <c r="M1613" s="273" t="inlineStr">
        <is>
          <t>Steel</t>
        </is>
      </c>
      <c r="N1613" t="inlineStr">
        <is>
          <t>365T</t>
        </is>
      </c>
      <c r="O1613" t="inlineStr">
        <is>
          <t>:No Drip Pan:Standard Drip Pan:</t>
        </is>
      </c>
      <c r="P1613" s="235" t="inlineStr">
        <is>
          <t>Woods_Spacer</t>
        </is>
      </c>
      <c r="Q1613" t="inlineStr">
        <is>
          <t>Woods 11SC</t>
        </is>
      </c>
      <c r="R1613" t="n">
        <v>96700967</v>
      </c>
      <c r="S1613" s="233" t="inlineStr">
        <is>
          <t>B103334</t>
        </is>
      </c>
      <c r="T1613" s="233" t="n">
        <v>2867</v>
      </c>
      <c r="U1613" s="233" t="inlineStr">
        <is>
          <t>Priced</t>
        </is>
      </c>
      <c r="V1613" s="273" t="inlineStr">
        <is>
          <t>LT028</t>
        </is>
      </c>
      <c r="W1613" t="n">
        <v>270</v>
      </c>
    </row>
    <row r="1614">
      <c r="B1614" t="n">
        <v>3165</v>
      </c>
      <c r="C1614">
        <f>IF(K1614 = "BaseplateSteel","Y","N")</f>
        <v/>
      </c>
      <c r="D1614">
        <f>OR(P1614 = "Woods_Sureflex", P1614 = "Falk_T10_Grid")</f>
        <v/>
      </c>
      <c r="E1614">
        <f>IF(AND(C1614="Y", D1614=TRUE),"Y","N")</f>
        <v/>
      </c>
      <c r="F1614" t="inlineStr">
        <is>
          <t>ConTab_BOM_KP_Baseplates_3165</t>
        </is>
      </c>
      <c r="G1614">
        <f>IF(E1614="Y",F1614,"")</f>
        <v/>
      </c>
      <c r="H1614" s="87" t="inlineStr">
        <is>
          <t>1012-9_0-KP</t>
        </is>
      </c>
      <c r="I1614" s="87" t="n"/>
      <c r="J1614" s="87" t="n"/>
      <c r="K1614" s="273" t="inlineStr">
        <is>
          <t>BaseplateSteel</t>
        </is>
      </c>
      <c r="L1614" s="273" t="inlineStr">
        <is>
          <t>Baseplate_Steel</t>
        </is>
      </c>
      <c r="M1614" s="273" t="inlineStr">
        <is>
          <t>Steel</t>
        </is>
      </c>
      <c r="N1614" t="inlineStr">
        <is>
          <t>404T</t>
        </is>
      </c>
      <c r="O1614" t="inlineStr">
        <is>
          <t>:No Drip Pan:Standard Drip Pan:</t>
        </is>
      </c>
      <c r="P1614" s="235" t="inlineStr">
        <is>
          <t>Woods_Spacer</t>
        </is>
      </c>
      <c r="Q1614" t="inlineStr">
        <is>
          <t>Woods 12SC</t>
        </is>
      </c>
      <c r="R1614" t="n">
        <v>96700968</v>
      </c>
      <c r="S1614" s="233" t="inlineStr">
        <is>
          <t>B103335</t>
        </is>
      </c>
      <c r="T1614" s="233" t="n">
        <v>3346</v>
      </c>
      <c r="U1614" s="233" t="inlineStr">
        <is>
          <t>Priced</t>
        </is>
      </c>
      <c r="V1614" s="273" t="inlineStr">
        <is>
          <t>LT028</t>
        </is>
      </c>
      <c r="W1614" t="n">
        <v>350</v>
      </c>
    </row>
    <row r="1615">
      <c r="B1615" t="n">
        <v>3166</v>
      </c>
      <c r="C1615">
        <f>IF(K1615 = "BaseplateSteel","Y","N")</f>
        <v/>
      </c>
      <c r="D1615">
        <f>OR(P1615 = "Woods_Sureflex", P1615 = "Falk_T10_Grid")</f>
        <v/>
      </c>
      <c r="E1615">
        <f>IF(AND(C1615="Y", D1615=TRUE),"Y","N")</f>
        <v/>
      </c>
      <c r="F1615" t="inlineStr">
        <is>
          <t>ConTab_BOM_KP_Baseplates_3166</t>
        </is>
      </c>
      <c r="G1615">
        <f>IF(E1615="Y",F1615,"")</f>
        <v/>
      </c>
      <c r="H1615" s="87" t="inlineStr">
        <is>
          <t>1012-9_0-KP</t>
        </is>
      </c>
      <c r="I1615" s="87" t="n"/>
      <c r="J1615" s="87" t="n"/>
      <c r="K1615" s="273" t="inlineStr">
        <is>
          <t>BaseplateSteel</t>
        </is>
      </c>
      <c r="L1615" s="273" t="inlineStr">
        <is>
          <t>Baseplate_Steel</t>
        </is>
      </c>
      <c r="M1615" s="273" t="inlineStr">
        <is>
          <t>Steel</t>
        </is>
      </c>
      <c r="N1615" t="inlineStr">
        <is>
          <t>405T</t>
        </is>
      </c>
      <c r="O1615" t="inlineStr">
        <is>
          <t>:No Drip Pan:Standard Drip Pan:</t>
        </is>
      </c>
      <c r="P1615" s="235" t="inlineStr">
        <is>
          <t>Woods_Spacer</t>
        </is>
      </c>
      <c r="Q1615" t="inlineStr">
        <is>
          <t>Woods 12SC</t>
        </is>
      </c>
      <c r="R1615" t="n">
        <v>96700968</v>
      </c>
      <c r="S1615" s="233" t="inlineStr">
        <is>
          <t>B103335</t>
        </is>
      </c>
      <c r="T1615" s="233" t="n">
        <v>3346</v>
      </c>
      <c r="U1615" s="233" t="inlineStr">
        <is>
          <t>Priced</t>
        </is>
      </c>
      <c r="V1615" s="273" t="inlineStr">
        <is>
          <t>LT028</t>
        </is>
      </c>
      <c r="W1615" t="n">
        <v>350</v>
      </c>
    </row>
    <row r="1616">
      <c r="B1616" t="n">
        <v>3167</v>
      </c>
      <c r="C1616">
        <f>IF(K1616 = "BaseplateSteel","Y","N")</f>
        <v/>
      </c>
      <c r="D1616">
        <f>OR(P1616 = "Woods_Sureflex", P1616 = "Falk_T10_Grid")</f>
        <v/>
      </c>
      <c r="E1616">
        <f>IF(AND(C1616="Y", D1616=TRUE),"Y","N")</f>
        <v/>
      </c>
      <c r="F1616" t="inlineStr">
        <is>
          <t>ConTab_BOM_KP_Baseplates_3167</t>
        </is>
      </c>
      <c r="G1616">
        <f>IF(E1616="Y",F1616,"")</f>
        <v/>
      </c>
      <c r="H1616" s="87" t="inlineStr">
        <is>
          <t>1012-9_0-KP</t>
        </is>
      </c>
      <c r="I1616" s="87" t="n"/>
      <c r="J1616" s="87" t="n"/>
      <c r="K1616" s="273" t="inlineStr">
        <is>
          <t>BaseplateSteel</t>
        </is>
      </c>
      <c r="L1616" s="273" t="inlineStr">
        <is>
          <t>Baseplate_Steel</t>
        </is>
      </c>
      <c r="M1616" s="273" t="inlineStr">
        <is>
          <t>Steel</t>
        </is>
      </c>
      <c r="N1616" t="inlineStr">
        <is>
          <t>444T</t>
        </is>
      </c>
      <c r="O1616" t="inlineStr">
        <is>
          <t>:No Drip Pan:Standard Drip Pan:</t>
        </is>
      </c>
      <c r="P1616" s="235" t="inlineStr">
        <is>
          <t>Woods_Spacer</t>
        </is>
      </c>
      <c r="Q1616" t="inlineStr">
        <is>
          <t>Woods 12SC</t>
        </is>
      </c>
      <c r="R1616" t="inlineStr">
        <is>
          <t>RTF</t>
        </is>
      </c>
      <c r="S1616" s="233" t="inlineStr">
        <is>
          <t>B103336</t>
        </is>
      </c>
      <c r="T1616" s="233" t="n">
        <v>4707</v>
      </c>
      <c r="U1616" s="233" t="inlineStr">
        <is>
          <t>Priced</t>
        </is>
      </c>
      <c r="V1616" s="273" t="inlineStr">
        <is>
          <t>LT028</t>
        </is>
      </c>
      <c r="W1616" t="n">
        <v>420</v>
      </c>
    </row>
    <row r="1617">
      <c r="B1617" t="n">
        <v>3168</v>
      </c>
      <c r="C1617">
        <f>IF(K1617 = "BaseplateSteel","Y","N")</f>
        <v/>
      </c>
      <c r="D1617">
        <f>OR(P1617 = "Woods_Sureflex", P1617 = "Falk_T10_Grid")</f>
        <v/>
      </c>
      <c r="E1617">
        <f>IF(AND(C1617="Y", D1617=TRUE),"Y","N")</f>
        <v/>
      </c>
      <c r="F1617" t="inlineStr">
        <is>
          <t>ConTab_BOM_KP_Baseplates_3168</t>
        </is>
      </c>
      <c r="G1617">
        <f>IF(E1617="Y",F1617,"")</f>
        <v/>
      </c>
      <c r="H1617" s="87" t="inlineStr">
        <is>
          <t>1012-9_0-KP</t>
        </is>
      </c>
      <c r="I1617" s="87" t="n"/>
      <c r="J1617" s="87" t="n"/>
      <c r="K1617" s="273" t="inlineStr">
        <is>
          <t>BaseplateSteel</t>
        </is>
      </c>
      <c r="L1617" s="273" t="inlineStr">
        <is>
          <t>Baseplate_Steel</t>
        </is>
      </c>
      <c r="M1617" s="273" t="inlineStr">
        <is>
          <t>Steel</t>
        </is>
      </c>
      <c r="N1617" t="inlineStr">
        <is>
          <t>445T</t>
        </is>
      </c>
      <c r="O1617" t="inlineStr">
        <is>
          <t>:No Drip Pan:Standard Drip Pan:</t>
        </is>
      </c>
      <c r="P1617" s="235" t="inlineStr">
        <is>
          <t>Woods_Spacer</t>
        </is>
      </c>
      <c r="Q1617" t="inlineStr">
        <is>
          <t>Woods 12SC</t>
        </is>
      </c>
      <c r="R1617" t="inlineStr">
        <is>
          <t>RTF</t>
        </is>
      </c>
      <c r="S1617" s="233" t="inlineStr">
        <is>
          <t>B103337</t>
        </is>
      </c>
      <c r="T1617" s="233" t="n">
        <v>4707</v>
      </c>
      <c r="U1617" s="233" t="inlineStr">
        <is>
          <t>Priced</t>
        </is>
      </c>
      <c r="V1617" s="273" t="inlineStr">
        <is>
          <t>LT028</t>
        </is>
      </c>
      <c r="W1617" t="n">
        <v>420</v>
      </c>
    </row>
    <row r="1618">
      <c r="B1618" t="n">
        <v>3169</v>
      </c>
      <c r="C1618">
        <f>IF(K1618 = "BaseplateSteel","Y","N")</f>
        <v/>
      </c>
      <c r="D1618">
        <f>OR(P1618 = "Woods_Sureflex", P1618 = "Falk_T10_Grid")</f>
        <v/>
      </c>
      <c r="E1618">
        <f>IF(AND(C1618="Y", D1618=TRUE),"Y","N")</f>
        <v/>
      </c>
      <c r="F1618" t="inlineStr">
        <is>
          <t>ConTab_BOM_KP_Baseplates_3169</t>
        </is>
      </c>
      <c r="G1618">
        <f>IF(E1618="Y",F1618,"")</f>
        <v/>
      </c>
      <c r="H1618" s="87" t="inlineStr">
        <is>
          <t>1012-9_0-KP</t>
        </is>
      </c>
      <c r="I1618" s="87" t="n"/>
      <c r="J1618" s="87" t="n"/>
      <c r="K1618" s="273" t="inlineStr">
        <is>
          <t>BaseplateSteel</t>
        </is>
      </c>
      <c r="L1618" s="273" t="inlineStr">
        <is>
          <t>Baseplate_Steel</t>
        </is>
      </c>
      <c r="M1618" s="273" t="inlineStr">
        <is>
          <t>Steel</t>
        </is>
      </c>
      <c r="N1618" t="inlineStr">
        <is>
          <t>284T</t>
        </is>
      </c>
      <c r="O1618" t="inlineStr">
        <is>
          <t>:No Drip Pan:Standard Drip Pan:</t>
        </is>
      </c>
      <c r="P1618" s="235" t="inlineStr">
        <is>
          <t>Falk_Spacer</t>
        </is>
      </c>
      <c r="Q1618" t="inlineStr">
        <is>
          <t>Falk 1050T31</t>
        </is>
      </c>
      <c r="R1618" t="n">
        <v>96700972</v>
      </c>
      <c r="S1618" s="233" t="inlineStr">
        <is>
          <t>B103338</t>
        </is>
      </c>
      <c r="T1618" s="233" t="n">
        <v>2594</v>
      </c>
      <c r="U1618" s="233" t="inlineStr">
        <is>
          <t>Priced</t>
        </is>
      </c>
      <c r="V1618" s="273" t="inlineStr">
        <is>
          <t>LT028</t>
        </is>
      </c>
      <c r="W1618" t="n">
        <v>205</v>
      </c>
    </row>
    <row r="1619">
      <c r="B1619" t="n">
        <v>3170</v>
      </c>
      <c r="C1619">
        <f>IF(K1619 = "BaseplateSteel","Y","N")</f>
        <v/>
      </c>
      <c r="D1619">
        <f>OR(P1619 = "Woods_Sureflex", P1619 = "Falk_T10_Grid")</f>
        <v/>
      </c>
      <c r="E1619">
        <f>IF(AND(C1619="Y", D1619=TRUE),"Y","N")</f>
        <v/>
      </c>
      <c r="F1619" t="inlineStr">
        <is>
          <t>ConTab_BOM_KP_Baseplates_3170</t>
        </is>
      </c>
      <c r="G1619">
        <f>IF(E1619="Y",F1619,"")</f>
        <v/>
      </c>
      <c r="H1619" s="87" t="inlineStr">
        <is>
          <t>1012-9_0-KP</t>
        </is>
      </c>
      <c r="I1619" s="87" t="n"/>
      <c r="J1619" s="87" t="n"/>
      <c r="K1619" s="273" t="inlineStr">
        <is>
          <t>BaseplateSteel</t>
        </is>
      </c>
      <c r="L1619" s="273" t="inlineStr">
        <is>
          <t>Baseplate_Steel</t>
        </is>
      </c>
      <c r="M1619" s="273" t="inlineStr">
        <is>
          <t>Steel</t>
        </is>
      </c>
      <c r="N1619" t="inlineStr">
        <is>
          <t>286T</t>
        </is>
      </c>
      <c r="O1619" t="inlineStr">
        <is>
          <t>:No Drip Pan:Standard Drip Pan:</t>
        </is>
      </c>
      <c r="P1619" s="235" t="inlineStr">
        <is>
          <t>Falk_Spacer</t>
        </is>
      </c>
      <c r="Q1619" t="inlineStr">
        <is>
          <t>Falk 1050T31</t>
        </is>
      </c>
      <c r="R1619" t="n">
        <v>96700972</v>
      </c>
      <c r="S1619" s="233" t="inlineStr">
        <is>
          <t>B103338</t>
        </is>
      </c>
      <c r="T1619" s="233" t="n">
        <v>2594</v>
      </c>
      <c r="U1619" s="233" t="inlineStr">
        <is>
          <t>Priced</t>
        </is>
      </c>
      <c r="V1619" s="273" t="inlineStr">
        <is>
          <t>LT028</t>
        </is>
      </c>
      <c r="W1619" t="n">
        <v>205</v>
      </c>
    </row>
    <row r="1620">
      <c r="B1620" t="n">
        <v>3171</v>
      </c>
      <c r="C1620">
        <f>IF(K1620 = "BaseplateSteel","Y","N")</f>
        <v/>
      </c>
      <c r="D1620">
        <f>OR(P1620 = "Woods_Sureflex", P1620 = "Falk_T10_Grid")</f>
        <v/>
      </c>
      <c r="E1620">
        <f>IF(AND(C1620="Y", D1620=TRUE),"Y","N")</f>
        <v/>
      </c>
      <c r="F1620" t="inlineStr">
        <is>
          <t>ConTab_BOM_KP_Baseplates_3171</t>
        </is>
      </c>
      <c r="G1620">
        <f>IF(E1620="Y",F1620,"")</f>
        <v/>
      </c>
      <c r="H1620" s="87" t="inlineStr">
        <is>
          <t>1012-9_0-KP</t>
        </is>
      </c>
      <c r="I1620" s="87" t="n"/>
      <c r="J1620" s="87" t="n"/>
      <c r="K1620" s="273" t="inlineStr">
        <is>
          <t>BaseplateSteel</t>
        </is>
      </c>
      <c r="L1620" s="273" t="inlineStr">
        <is>
          <t>Baseplate_Steel</t>
        </is>
      </c>
      <c r="M1620" s="273" t="inlineStr">
        <is>
          <t>Steel</t>
        </is>
      </c>
      <c r="N1620" t="inlineStr">
        <is>
          <t>324T</t>
        </is>
      </c>
      <c r="O1620" t="inlineStr">
        <is>
          <t>:No Drip Pan:Standard Drip Pan:</t>
        </is>
      </c>
      <c r="P1620" s="235" t="inlineStr">
        <is>
          <t>Falk_Spacer</t>
        </is>
      </c>
      <c r="Q1620" t="inlineStr">
        <is>
          <t>Falk 1060T31</t>
        </is>
      </c>
      <c r="R1620" t="n">
        <v>96700973</v>
      </c>
      <c r="S1620" s="233" t="inlineStr">
        <is>
          <t>B103340</t>
        </is>
      </c>
      <c r="T1620" s="233" t="n">
        <v>2730</v>
      </c>
      <c r="U1620" s="233" t="inlineStr">
        <is>
          <t>Priced</t>
        </is>
      </c>
      <c r="V1620" s="273" t="inlineStr">
        <is>
          <t>LT028</t>
        </is>
      </c>
      <c r="W1620" t="n">
        <v>240</v>
      </c>
    </row>
    <row r="1621">
      <c r="B1621" t="n">
        <v>3172</v>
      </c>
      <c r="C1621">
        <f>IF(K1621 = "BaseplateSteel","Y","N")</f>
        <v/>
      </c>
      <c r="D1621">
        <f>OR(P1621 = "Woods_Sureflex", P1621 = "Falk_T10_Grid")</f>
        <v/>
      </c>
      <c r="E1621">
        <f>IF(AND(C1621="Y", D1621=TRUE),"Y","N")</f>
        <v/>
      </c>
      <c r="F1621" t="inlineStr">
        <is>
          <t>ConTab_BOM_KP_Baseplates_3172</t>
        </is>
      </c>
      <c r="G1621">
        <f>IF(E1621="Y",F1621,"")</f>
        <v/>
      </c>
      <c r="H1621" s="87" t="inlineStr">
        <is>
          <t>1012-9_0-KP</t>
        </is>
      </c>
      <c r="I1621" s="87" t="n"/>
      <c r="J1621" s="87" t="n"/>
      <c r="K1621" s="273" t="inlineStr">
        <is>
          <t>BaseplateSteel</t>
        </is>
      </c>
      <c r="L1621" s="273" t="inlineStr">
        <is>
          <t>Baseplate_Steel</t>
        </is>
      </c>
      <c r="M1621" s="273" t="inlineStr">
        <is>
          <t>Steel</t>
        </is>
      </c>
      <c r="N1621" t="inlineStr">
        <is>
          <t>326T</t>
        </is>
      </c>
      <c r="O1621" t="inlineStr">
        <is>
          <t>:No Drip Pan:Standard Drip Pan:</t>
        </is>
      </c>
      <c r="P1621" s="235" t="inlineStr">
        <is>
          <t>Falk_Spacer</t>
        </is>
      </c>
      <c r="Q1621" t="inlineStr">
        <is>
          <t>Falk 1060T31</t>
        </is>
      </c>
      <c r="R1621" t="n">
        <v>96700973</v>
      </c>
      <c r="S1621" s="233" t="inlineStr">
        <is>
          <t>B103340</t>
        </is>
      </c>
      <c r="T1621" s="233" t="n">
        <v>2730</v>
      </c>
      <c r="U1621" s="233" t="inlineStr">
        <is>
          <t>Priced</t>
        </is>
      </c>
      <c r="V1621" s="273" t="inlineStr">
        <is>
          <t>LT028</t>
        </is>
      </c>
      <c r="W1621" t="n">
        <v>240</v>
      </c>
    </row>
    <row r="1622">
      <c r="B1622" t="n">
        <v>3173</v>
      </c>
      <c r="C1622">
        <f>IF(K1622 = "BaseplateSteel","Y","N")</f>
        <v/>
      </c>
      <c r="D1622">
        <f>OR(P1622 = "Woods_Sureflex", P1622 = "Falk_T10_Grid")</f>
        <v/>
      </c>
      <c r="E1622">
        <f>IF(AND(C1622="Y", D1622=TRUE),"Y","N")</f>
        <v/>
      </c>
      <c r="F1622" t="inlineStr">
        <is>
          <t>ConTab_BOM_KP_Baseplates_3173</t>
        </is>
      </c>
      <c r="G1622">
        <f>IF(E1622="Y",F1622,"")</f>
        <v/>
      </c>
      <c r="H1622" s="87" t="inlineStr">
        <is>
          <t>1012-9_0-KP</t>
        </is>
      </c>
      <c r="I1622" s="87" t="n"/>
      <c r="J1622" s="87" t="n"/>
      <c r="K1622" s="273" t="inlineStr">
        <is>
          <t>BaseplateSteel</t>
        </is>
      </c>
      <c r="L1622" s="273" t="inlineStr">
        <is>
          <t>Baseplate_Steel</t>
        </is>
      </c>
      <c r="M1622" s="273" t="inlineStr">
        <is>
          <t>Steel</t>
        </is>
      </c>
      <c r="N1622" t="inlineStr">
        <is>
          <t>364T</t>
        </is>
      </c>
      <c r="O1622" t="inlineStr">
        <is>
          <t>:No Drip Pan:Standard Drip Pan:</t>
        </is>
      </c>
      <c r="P1622" s="235" t="inlineStr">
        <is>
          <t>Falk_Spacer</t>
        </is>
      </c>
      <c r="Q1622" t="inlineStr">
        <is>
          <t>Falk 1070T31</t>
        </is>
      </c>
      <c r="R1622" t="n">
        <v>96700974</v>
      </c>
      <c r="S1622" s="233" t="inlineStr">
        <is>
          <t>B103341</t>
        </is>
      </c>
      <c r="T1622" s="233" t="n">
        <v>2867</v>
      </c>
      <c r="U1622" s="233" t="inlineStr">
        <is>
          <t>Priced</t>
        </is>
      </c>
      <c r="V1622" s="273" t="inlineStr">
        <is>
          <t>LT028</t>
        </is>
      </c>
      <c r="W1622" t="n">
        <v>270</v>
      </c>
    </row>
    <row r="1623">
      <c r="B1623" t="n">
        <v>3174</v>
      </c>
      <c r="C1623">
        <f>IF(K1623 = "BaseplateSteel","Y","N")</f>
        <v/>
      </c>
      <c r="D1623">
        <f>OR(P1623 = "Woods_Sureflex", P1623 = "Falk_T10_Grid")</f>
        <v/>
      </c>
      <c r="E1623">
        <f>IF(AND(C1623="Y", D1623=TRUE),"Y","N")</f>
        <v/>
      </c>
      <c r="F1623" t="inlineStr">
        <is>
          <t>ConTab_BOM_KP_Baseplates_3174</t>
        </is>
      </c>
      <c r="G1623">
        <f>IF(E1623="Y",F1623,"")</f>
        <v/>
      </c>
      <c r="H1623" s="87" t="inlineStr">
        <is>
          <t>1012-9_0-KP</t>
        </is>
      </c>
      <c r="I1623" s="87" t="n"/>
      <c r="J1623" s="87" t="n"/>
      <c r="K1623" s="273" t="inlineStr">
        <is>
          <t>BaseplateSteel</t>
        </is>
      </c>
      <c r="L1623" s="273" t="inlineStr">
        <is>
          <t>Baseplate_Steel</t>
        </is>
      </c>
      <c r="M1623" s="273" t="inlineStr">
        <is>
          <t>Steel</t>
        </is>
      </c>
      <c r="N1623" t="inlineStr">
        <is>
          <t>365T</t>
        </is>
      </c>
      <c r="O1623" t="inlineStr">
        <is>
          <t>:No Drip Pan:Standard Drip Pan:</t>
        </is>
      </c>
      <c r="P1623" s="235" t="inlineStr">
        <is>
          <t>Falk_Spacer</t>
        </is>
      </c>
      <c r="Q1623" t="inlineStr">
        <is>
          <t>Falk 1070T31</t>
        </is>
      </c>
      <c r="R1623" t="n">
        <v>96700974</v>
      </c>
      <c r="S1623" s="233" t="inlineStr">
        <is>
          <t>B103341</t>
        </is>
      </c>
      <c r="T1623" s="233" t="n">
        <v>2867</v>
      </c>
      <c r="U1623" s="233" t="inlineStr">
        <is>
          <t>Priced</t>
        </is>
      </c>
      <c r="V1623" s="273" t="inlineStr">
        <is>
          <t>LT028</t>
        </is>
      </c>
      <c r="W1623" t="n">
        <v>270</v>
      </c>
    </row>
    <row r="1624">
      <c r="B1624" t="n">
        <v>3175</v>
      </c>
      <c r="C1624">
        <f>IF(K1624 = "BaseplateSteel","Y","N")</f>
        <v/>
      </c>
      <c r="D1624">
        <f>OR(P1624 = "Woods_Sureflex", P1624 = "Falk_T10_Grid")</f>
        <v/>
      </c>
      <c r="E1624">
        <f>IF(AND(C1624="Y", D1624=TRUE),"Y","N")</f>
        <v/>
      </c>
      <c r="F1624" t="inlineStr">
        <is>
          <t>ConTab_BOM_KP_Baseplates_3175</t>
        </is>
      </c>
      <c r="G1624">
        <f>IF(E1624="Y",F1624,"")</f>
        <v/>
      </c>
      <c r="H1624" s="87" t="inlineStr">
        <is>
          <t>1012-9_0-KP</t>
        </is>
      </c>
      <c r="I1624" s="87" t="n"/>
      <c r="J1624" s="87" t="n"/>
      <c r="K1624" s="273" t="inlineStr">
        <is>
          <t>BaseplateSteel</t>
        </is>
      </c>
      <c r="L1624" s="273" t="inlineStr">
        <is>
          <t>Baseplate_Steel</t>
        </is>
      </c>
      <c r="M1624" s="273" t="inlineStr">
        <is>
          <t>Steel</t>
        </is>
      </c>
      <c r="N1624" t="inlineStr">
        <is>
          <t>364TS</t>
        </is>
      </c>
      <c r="O1624" t="inlineStr">
        <is>
          <t>:No Drip Pan:Standard Drip Pan:</t>
        </is>
      </c>
      <c r="P1624" s="235" t="inlineStr">
        <is>
          <t>Falk_Spacer</t>
        </is>
      </c>
      <c r="Q1624" t="inlineStr">
        <is>
          <t>Falk 1050T31</t>
        </is>
      </c>
      <c r="R1624" t="n">
        <v>96700975</v>
      </c>
      <c r="S1624" s="233" t="inlineStr">
        <is>
          <t>B103342</t>
        </is>
      </c>
      <c r="T1624" s="233" t="n">
        <v>2800</v>
      </c>
      <c r="U1624" s="233" t="inlineStr">
        <is>
          <t>Priced</t>
        </is>
      </c>
      <c r="V1624" s="273" t="inlineStr">
        <is>
          <t>LT028</t>
        </is>
      </c>
      <c r="W1624" t="n">
        <v>270</v>
      </c>
    </row>
    <row r="1625">
      <c r="B1625" t="n">
        <v>3176</v>
      </c>
      <c r="C1625">
        <f>IF(K1625 = "BaseplateSteel","Y","N")</f>
        <v/>
      </c>
      <c r="D1625">
        <f>OR(P1625 = "Woods_Sureflex", P1625 = "Falk_T10_Grid")</f>
        <v/>
      </c>
      <c r="E1625">
        <f>IF(AND(C1625="Y", D1625=TRUE),"Y","N")</f>
        <v/>
      </c>
      <c r="F1625" t="inlineStr">
        <is>
          <t>ConTab_BOM_KP_Baseplates_3176</t>
        </is>
      </c>
      <c r="G1625">
        <f>IF(E1625="Y",F1625,"")</f>
        <v/>
      </c>
      <c r="H1625" s="87" t="inlineStr">
        <is>
          <t>1012-9_0-KP</t>
        </is>
      </c>
      <c r="I1625" s="87" t="n"/>
      <c r="J1625" s="87" t="n"/>
      <c r="K1625" s="273" t="inlineStr">
        <is>
          <t>BaseplateSteel</t>
        </is>
      </c>
      <c r="L1625" s="273" t="inlineStr">
        <is>
          <t>Baseplate_Steel</t>
        </is>
      </c>
      <c r="M1625" s="273" t="inlineStr">
        <is>
          <t>Steel</t>
        </is>
      </c>
      <c r="N1625" t="inlineStr">
        <is>
          <t>365TS</t>
        </is>
      </c>
      <c r="O1625" t="inlineStr">
        <is>
          <t>:No Drip Pan:Standard Drip Pan:</t>
        </is>
      </c>
      <c r="P1625" s="235" t="inlineStr">
        <is>
          <t>Falk_Spacer</t>
        </is>
      </c>
      <c r="Q1625" t="inlineStr">
        <is>
          <t>Falk 1050T31</t>
        </is>
      </c>
      <c r="R1625" t="n">
        <v>96700975</v>
      </c>
      <c r="S1625" s="233" t="inlineStr">
        <is>
          <t>B103342</t>
        </is>
      </c>
      <c r="T1625" s="233" t="n">
        <v>2800</v>
      </c>
      <c r="U1625" s="233" t="inlineStr">
        <is>
          <t>Priced</t>
        </is>
      </c>
      <c r="V1625" s="273" t="inlineStr">
        <is>
          <t>LT028</t>
        </is>
      </c>
      <c r="W1625" t="n">
        <v>270</v>
      </c>
    </row>
    <row r="1626">
      <c r="B1626" t="n">
        <v>3177</v>
      </c>
      <c r="C1626">
        <f>IF(K1626 = "BaseplateSteel","Y","N")</f>
        <v/>
      </c>
      <c r="D1626">
        <f>OR(P1626 = "Woods_Sureflex", P1626 = "Falk_T10_Grid")</f>
        <v/>
      </c>
      <c r="E1626">
        <f>IF(AND(C1626="Y", D1626=TRUE),"Y","N")</f>
        <v/>
      </c>
      <c r="F1626" t="inlineStr">
        <is>
          <t>ConTab_BOM_KP_Baseplates_3177</t>
        </is>
      </c>
      <c r="G1626">
        <f>IF(E1626="Y",F1626,"")</f>
        <v/>
      </c>
      <c r="H1626" s="87" t="inlineStr">
        <is>
          <t>1012-9_0-KP</t>
        </is>
      </c>
      <c r="I1626" s="87" t="n"/>
      <c r="J1626" s="87" t="n"/>
      <c r="K1626" s="273" t="inlineStr">
        <is>
          <t>BaseplateSteel</t>
        </is>
      </c>
      <c r="L1626" s="273" t="inlineStr">
        <is>
          <t>Baseplate_Steel</t>
        </is>
      </c>
      <c r="M1626" s="273" t="inlineStr">
        <is>
          <t>Steel</t>
        </is>
      </c>
      <c r="N1626" t="inlineStr">
        <is>
          <t>404T</t>
        </is>
      </c>
      <c r="O1626" t="inlineStr">
        <is>
          <t>:No Drip Pan:Standard Drip Pan:</t>
        </is>
      </c>
      <c r="P1626" s="235" t="inlineStr">
        <is>
          <t>Falk_Spacer</t>
        </is>
      </c>
      <c r="Q1626" t="inlineStr">
        <is>
          <t>Falk 1080T31</t>
        </is>
      </c>
      <c r="R1626" t="n">
        <v>96700976</v>
      </c>
      <c r="S1626" s="233" t="inlineStr">
        <is>
          <t>B103343</t>
        </is>
      </c>
      <c r="T1626" s="233" t="n">
        <v>3346</v>
      </c>
      <c r="U1626" s="233" t="inlineStr">
        <is>
          <t>Priced</t>
        </is>
      </c>
      <c r="V1626" s="273" t="inlineStr">
        <is>
          <t>LT028</t>
        </is>
      </c>
      <c r="W1626" t="n">
        <v>350</v>
      </c>
    </row>
    <row r="1627">
      <c r="B1627" t="n">
        <v>3178</v>
      </c>
      <c r="C1627">
        <f>IF(K1627 = "BaseplateSteel","Y","N")</f>
        <v/>
      </c>
      <c r="D1627">
        <f>OR(P1627 = "Woods_Sureflex", P1627 = "Falk_T10_Grid")</f>
        <v/>
      </c>
      <c r="E1627">
        <f>IF(AND(C1627="Y", D1627=TRUE),"Y","N")</f>
        <v/>
      </c>
      <c r="F1627" t="inlineStr">
        <is>
          <t>ConTab_BOM_KP_Baseplates_3178</t>
        </is>
      </c>
      <c r="G1627">
        <f>IF(E1627="Y",F1627,"")</f>
        <v/>
      </c>
      <c r="H1627" s="87" t="inlineStr">
        <is>
          <t>1012-9_0-KP</t>
        </is>
      </c>
      <c r="I1627" s="87" t="n"/>
      <c r="J1627" s="87" t="n"/>
      <c r="K1627" s="273" t="inlineStr">
        <is>
          <t>BaseplateSteel</t>
        </is>
      </c>
      <c r="L1627" s="273" t="inlineStr">
        <is>
          <t>Baseplate_Steel</t>
        </is>
      </c>
      <c r="M1627" s="273" t="inlineStr">
        <is>
          <t>Steel</t>
        </is>
      </c>
      <c r="N1627" t="inlineStr">
        <is>
          <t>405T</t>
        </is>
      </c>
      <c r="O1627" t="inlineStr">
        <is>
          <t>:No Drip Pan:Standard Drip Pan:</t>
        </is>
      </c>
      <c r="P1627" s="235" t="inlineStr">
        <is>
          <t>Falk_Spacer</t>
        </is>
      </c>
      <c r="Q1627" t="inlineStr">
        <is>
          <t>Falk 1080T31</t>
        </is>
      </c>
      <c r="R1627" t="n">
        <v>96700976</v>
      </c>
      <c r="S1627" s="233" t="inlineStr">
        <is>
          <t>B103343</t>
        </is>
      </c>
      <c r="T1627" s="233" t="n">
        <v>3346</v>
      </c>
      <c r="U1627" s="233" t="inlineStr">
        <is>
          <t>Priced</t>
        </is>
      </c>
      <c r="V1627" s="273" t="inlineStr">
        <is>
          <t>LT028</t>
        </is>
      </c>
      <c r="W1627" t="n">
        <v>350</v>
      </c>
    </row>
    <row r="1628">
      <c r="B1628" t="n">
        <v>3179</v>
      </c>
      <c r="C1628">
        <f>IF(K1628 = "BaseplateSteel","Y","N")</f>
        <v/>
      </c>
      <c r="D1628">
        <f>OR(P1628 = "Woods_Sureflex", P1628 = "Falk_T10_Grid")</f>
        <v/>
      </c>
      <c r="E1628">
        <f>IF(AND(C1628="Y", D1628=TRUE),"Y","N")</f>
        <v/>
      </c>
      <c r="F1628" t="inlineStr">
        <is>
          <t>ConTab_BOM_KP_Baseplates_3179</t>
        </is>
      </c>
      <c r="G1628">
        <f>IF(E1628="Y",F1628,"")</f>
        <v/>
      </c>
      <c r="H1628" s="87" t="inlineStr">
        <is>
          <t>1012-9_0-KP</t>
        </is>
      </c>
      <c r="I1628" s="87" t="n"/>
      <c r="J1628" s="87" t="n"/>
      <c r="K1628" s="273" t="inlineStr">
        <is>
          <t>BaseplateSteel</t>
        </is>
      </c>
      <c r="L1628" s="273" t="inlineStr">
        <is>
          <t>Baseplate_Steel</t>
        </is>
      </c>
      <c r="M1628" s="273" t="inlineStr">
        <is>
          <t>Steel</t>
        </is>
      </c>
      <c r="N1628" t="inlineStr">
        <is>
          <t>404TS</t>
        </is>
      </c>
      <c r="O1628" t="inlineStr">
        <is>
          <t>:No Drip Pan:Standard Drip Pan:</t>
        </is>
      </c>
      <c r="P1628" s="235" t="inlineStr">
        <is>
          <t>Falk_Spacer</t>
        </is>
      </c>
      <c r="Q1628" t="inlineStr">
        <is>
          <t>Falk 1060T31</t>
        </is>
      </c>
      <c r="R1628" t="n">
        <v>96700977</v>
      </c>
      <c r="S1628" s="233" t="inlineStr">
        <is>
          <t>B103344</t>
        </is>
      </c>
      <c r="T1628" s="233" t="n">
        <v>3209</v>
      </c>
      <c r="U1628" s="233" t="inlineStr">
        <is>
          <t>Priced</t>
        </is>
      </c>
      <c r="V1628" s="273" t="inlineStr">
        <is>
          <t>LT028</t>
        </is>
      </c>
      <c r="W1628" t="n">
        <v>350</v>
      </c>
    </row>
    <row r="1629">
      <c r="B1629" t="n">
        <v>3180</v>
      </c>
      <c r="C1629">
        <f>IF(K1629 = "BaseplateSteel","Y","N")</f>
        <v/>
      </c>
      <c r="D1629">
        <f>OR(P1629 = "Woods_Sureflex", P1629 = "Falk_T10_Grid")</f>
        <v/>
      </c>
      <c r="E1629">
        <f>IF(AND(C1629="Y", D1629=TRUE),"Y","N")</f>
        <v/>
      </c>
      <c r="F1629" t="inlineStr">
        <is>
          <t>ConTab_BOM_KP_Baseplates_3180</t>
        </is>
      </c>
      <c r="G1629">
        <f>IF(E1629="Y",F1629,"")</f>
        <v/>
      </c>
      <c r="H1629" s="87" t="inlineStr">
        <is>
          <t>1012-9_0-KP</t>
        </is>
      </c>
      <c r="I1629" s="87" t="n"/>
      <c r="J1629" s="87" t="n"/>
      <c r="K1629" s="273" t="inlineStr">
        <is>
          <t>BaseplateSteel</t>
        </is>
      </c>
      <c r="L1629" s="273" t="inlineStr">
        <is>
          <t>Baseplate_Steel</t>
        </is>
      </c>
      <c r="M1629" s="273" t="inlineStr">
        <is>
          <t>Steel</t>
        </is>
      </c>
      <c r="N1629" t="inlineStr">
        <is>
          <t>405TS</t>
        </is>
      </c>
      <c r="O1629" t="inlineStr">
        <is>
          <t>:No Drip Pan:Standard Drip Pan:</t>
        </is>
      </c>
      <c r="P1629" s="235" t="inlineStr">
        <is>
          <t>Falk_Spacer</t>
        </is>
      </c>
      <c r="Q1629" t="inlineStr">
        <is>
          <t>Falk 1060T31</t>
        </is>
      </c>
      <c r="R1629" t="n">
        <v>96700977</v>
      </c>
      <c r="S1629" s="233" t="inlineStr">
        <is>
          <t>B103344</t>
        </is>
      </c>
      <c r="T1629" s="233" t="n">
        <v>3209</v>
      </c>
      <c r="U1629" s="233" t="inlineStr">
        <is>
          <t>Priced</t>
        </is>
      </c>
      <c r="V1629" s="273" t="inlineStr">
        <is>
          <t>LT028</t>
        </is>
      </c>
      <c r="W1629" t="n">
        <v>350</v>
      </c>
    </row>
    <row r="1630">
      <c r="B1630" t="n">
        <v>3181</v>
      </c>
      <c r="C1630">
        <f>IF(K1630 = "BaseplateSteel","Y","N")</f>
        <v/>
      </c>
      <c r="D1630">
        <f>OR(P1630 = "Woods_Sureflex", P1630 = "Falk_T10_Grid")</f>
        <v/>
      </c>
      <c r="E1630">
        <f>IF(AND(C1630="Y", D1630=TRUE),"Y","N")</f>
        <v/>
      </c>
      <c r="F1630" t="inlineStr">
        <is>
          <t>ConTab_BOM_KP_Baseplates_3181</t>
        </is>
      </c>
      <c r="G1630">
        <f>IF(E1630="Y",F1630,"")</f>
        <v/>
      </c>
      <c r="H1630" s="87" t="inlineStr">
        <is>
          <t>1012-9_0-KP</t>
        </is>
      </c>
      <c r="I1630" s="87" t="n"/>
      <c r="J1630" s="87" t="n"/>
      <c r="K1630" s="273" t="inlineStr">
        <is>
          <t>BaseplateSteel</t>
        </is>
      </c>
      <c r="L1630" s="273" t="inlineStr">
        <is>
          <t>Baseplate_Steel</t>
        </is>
      </c>
      <c r="M1630" s="273" t="inlineStr">
        <is>
          <t>Steel</t>
        </is>
      </c>
      <c r="N1630" t="inlineStr">
        <is>
          <t>444T</t>
        </is>
      </c>
      <c r="O1630" t="inlineStr">
        <is>
          <t>:No Drip Pan:Standard Drip Pan:</t>
        </is>
      </c>
      <c r="P1630" s="235" t="inlineStr">
        <is>
          <t>Falk_Spacer</t>
        </is>
      </c>
      <c r="Q1630" t="inlineStr">
        <is>
          <t>Falk 1090T31</t>
        </is>
      </c>
      <c r="R1630" t="n">
        <v>96700978</v>
      </c>
      <c r="S1630" s="233" t="inlineStr">
        <is>
          <t>B103345</t>
        </is>
      </c>
      <c r="T1630" s="233" t="n">
        <v>4707</v>
      </c>
      <c r="U1630" s="233" t="inlineStr">
        <is>
          <t>Priced</t>
        </is>
      </c>
      <c r="V1630" s="273" t="inlineStr">
        <is>
          <t>LT028</t>
        </is>
      </c>
      <c r="W1630" t="n">
        <v>420</v>
      </c>
    </row>
    <row r="1631">
      <c r="B1631" t="n">
        <v>3182</v>
      </c>
      <c r="C1631">
        <f>IF(K1631 = "BaseplateSteel","Y","N")</f>
        <v/>
      </c>
      <c r="D1631">
        <f>OR(P1631 = "Woods_Sureflex", P1631 = "Falk_T10_Grid")</f>
        <v/>
      </c>
      <c r="E1631">
        <f>IF(AND(C1631="Y", D1631=TRUE),"Y","N")</f>
        <v/>
      </c>
      <c r="F1631" t="inlineStr">
        <is>
          <t>ConTab_BOM_KP_Baseplates_3182</t>
        </is>
      </c>
      <c r="G1631">
        <f>IF(E1631="Y",F1631,"")</f>
        <v/>
      </c>
      <c r="H1631" s="87" t="inlineStr">
        <is>
          <t>1012-9_0-KP</t>
        </is>
      </c>
      <c r="I1631" s="87" t="n"/>
      <c r="J1631" s="87" t="n"/>
      <c r="K1631" s="273" t="inlineStr">
        <is>
          <t>BaseplateSteel</t>
        </is>
      </c>
      <c r="L1631" s="273" t="inlineStr">
        <is>
          <t>Baseplate_Steel</t>
        </is>
      </c>
      <c r="M1631" s="273" t="inlineStr">
        <is>
          <t>Steel</t>
        </is>
      </c>
      <c r="N1631" t="inlineStr">
        <is>
          <t>445T</t>
        </is>
      </c>
      <c r="O1631" t="inlineStr">
        <is>
          <t>:No Drip Pan:Standard Drip Pan:</t>
        </is>
      </c>
      <c r="P1631" s="235" t="inlineStr">
        <is>
          <t>Falk_Spacer</t>
        </is>
      </c>
      <c r="Q1631" t="inlineStr">
        <is>
          <t>Falk 1090T31</t>
        </is>
      </c>
      <c r="R1631" t="n">
        <v>96700978</v>
      </c>
      <c r="S1631" s="233" t="inlineStr">
        <is>
          <t>B103346</t>
        </is>
      </c>
      <c r="T1631" s="233" t="n">
        <v>4707</v>
      </c>
      <c r="U1631" s="233" t="inlineStr">
        <is>
          <t>Priced</t>
        </is>
      </c>
      <c r="V1631" s="273" t="inlineStr">
        <is>
          <t>LT028</t>
        </is>
      </c>
      <c r="W1631" t="n">
        <v>420</v>
      </c>
    </row>
    <row r="1632">
      <c r="B1632" t="n">
        <v>3183</v>
      </c>
      <c r="C1632">
        <f>IF(K1632 = "BaseplateSteel","Y","N")</f>
        <v/>
      </c>
      <c r="D1632">
        <f>OR(P1632 = "Woods_Sureflex", P1632 = "Falk_T10_Grid")</f>
        <v/>
      </c>
      <c r="E1632">
        <f>IF(AND(C1632="Y", D1632=TRUE),"Y","N")</f>
        <v/>
      </c>
      <c r="F1632" t="inlineStr">
        <is>
          <t>ConTab_BOM_KP_Baseplates_3183</t>
        </is>
      </c>
      <c r="G1632">
        <f>IF(E1632="Y",F1632,"")</f>
        <v/>
      </c>
      <c r="H1632" s="87" t="inlineStr">
        <is>
          <t>1012-9_0-KP</t>
        </is>
      </c>
      <c r="I1632" s="87" t="n"/>
      <c r="J1632" s="87" t="n"/>
      <c r="K1632" s="273" t="inlineStr">
        <is>
          <t>BaseplateSteel</t>
        </is>
      </c>
      <c r="L1632" s="273" t="inlineStr">
        <is>
          <t>Baseplate_Steel</t>
        </is>
      </c>
      <c r="M1632" s="273" t="inlineStr">
        <is>
          <t>Steel</t>
        </is>
      </c>
      <c r="N1632" t="inlineStr">
        <is>
          <t>444TS</t>
        </is>
      </c>
      <c r="O1632" t="inlineStr">
        <is>
          <t>:No Drip Pan:Standard Drip Pan:</t>
        </is>
      </c>
      <c r="P1632" s="235" t="inlineStr">
        <is>
          <t>Falk_Spacer</t>
        </is>
      </c>
      <c r="Q1632" t="inlineStr">
        <is>
          <t>Falk 1070T31</t>
        </is>
      </c>
      <c r="R1632" t="n">
        <v>96700979</v>
      </c>
      <c r="S1632" s="233" t="inlineStr">
        <is>
          <t>B103347</t>
        </is>
      </c>
      <c r="T1632" s="233" t="n">
        <v>4707</v>
      </c>
      <c r="U1632" s="233" t="inlineStr">
        <is>
          <t>Priced</t>
        </is>
      </c>
      <c r="V1632" s="273" t="inlineStr">
        <is>
          <t>LT028</t>
        </is>
      </c>
      <c r="W1632" t="n">
        <v>420</v>
      </c>
    </row>
    <row r="1633">
      <c r="B1633" t="n">
        <v>3184</v>
      </c>
      <c r="C1633">
        <f>IF(K1633 = "BaseplateSteel","Y","N")</f>
        <v/>
      </c>
      <c r="D1633">
        <f>OR(P1633 = "Woods_Sureflex", P1633 = "Falk_T10_Grid")</f>
        <v/>
      </c>
      <c r="E1633">
        <f>IF(AND(C1633="Y", D1633=TRUE),"Y","N")</f>
        <v/>
      </c>
      <c r="F1633" t="inlineStr">
        <is>
          <t>ConTab_BOM_KP_Baseplates_3184</t>
        </is>
      </c>
      <c r="G1633">
        <f>IF(E1633="Y",F1633,"")</f>
        <v/>
      </c>
      <c r="H1633" s="87" t="inlineStr">
        <is>
          <t>1012-9_0-KP</t>
        </is>
      </c>
      <c r="I1633" s="87" t="n"/>
      <c r="J1633" s="87" t="n"/>
      <c r="K1633" s="273" t="inlineStr">
        <is>
          <t>BaseplateSteel</t>
        </is>
      </c>
      <c r="L1633" s="273" t="inlineStr">
        <is>
          <t>Baseplate_Steel</t>
        </is>
      </c>
      <c r="M1633" s="273" t="inlineStr">
        <is>
          <t>Steel</t>
        </is>
      </c>
      <c r="N1633" t="inlineStr">
        <is>
          <t>445TS</t>
        </is>
      </c>
      <c r="O1633" t="inlineStr">
        <is>
          <t>:No Drip Pan:Standard Drip Pan:</t>
        </is>
      </c>
      <c r="P1633" s="235" t="inlineStr">
        <is>
          <t>Falk_Spacer</t>
        </is>
      </c>
      <c r="Q1633" t="inlineStr">
        <is>
          <t>Falk 1070T31</t>
        </is>
      </c>
      <c r="R1633" t="n">
        <v>96700979</v>
      </c>
      <c r="S1633" s="233" t="inlineStr">
        <is>
          <t>B103348</t>
        </is>
      </c>
      <c r="T1633" s="233" t="n">
        <v>4707</v>
      </c>
      <c r="U1633" s="233" t="inlineStr">
        <is>
          <t>Priced</t>
        </is>
      </c>
      <c r="V1633" s="273" t="inlineStr">
        <is>
          <t>LT028</t>
        </is>
      </c>
      <c r="W1633" t="n">
        <v>420</v>
      </c>
    </row>
    <row r="1634">
      <c r="B1634" t="n">
        <v>3185</v>
      </c>
      <c r="C1634">
        <f>IF(K1634 = "BaseplateSteel","Y","N")</f>
        <v/>
      </c>
      <c r="D1634">
        <f>OR(P1634 = "Woods_Sureflex", P1634 = "Falk_T10_Grid")</f>
        <v/>
      </c>
      <c r="E1634">
        <f>IF(AND(C1634="Y", D1634=TRUE),"Y","N")</f>
        <v/>
      </c>
      <c r="F1634" t="inlineStr">
        <is>
          <t>ConTab_BOM_KP_Baseplates_3185</t>
        </is>
      </c>
      <c r="G1634">
        <f>IF(E1634="Y",F1634,"")</f>
        <v/>
      </c>
      <c r="H1634" s="87" t="inlineStr">
        <is>
          <t>1012-9_0-KP</t>
        </is>
      </c>
      <c r="I1634" s="87" t="n"/>
      <c r="J1634" s="87" t="n"/>
      <c r="K1634" s="273" t="inlineStr">
        <is>
          <t>BaseplateSteel</t>
        </is>
      </c>
      <c r="L1634" s="273" t="inlineStr">
        <is>
          <t>Baseplate_Steel</t>
        </is>
      </c>
      <c r="M1634" s="273" t="inlineStr">
        <is>
          <t>Steel</t>
        </is>
      </c>
      <c r="N1634" s="273" t="inlineStr">
        <is>
          <t>447T</t>
        </is>
      </c>
      <c r="O1634" t="inlineStr">
        <is>
          <t>:No Drip Pan:Standard Drip Pan:</t>
        </is>
      </c>
      <c r="P1634" s="235" t="inlineStr">
        <is>
          <t>Falk_Spacer</t>
        </is>
      </c>
      <c r="Q1634" t="inlineStr">
        <is>
          <t>Falk 1090T31</t>
        </is>
      </c>
      <c r="R1634" t="inlineStr">
        <is>
          <t>RTF</t>
        </is>
      </c>
      <c r="S1634" s="233" t="inlineStr">
        <is>
          <t>B103349</t>
        </is>
      </c>
      <c r="T1634" s="233" t="n">
        <v>5250</v>
      </c>
      <c r="U1634" s="233" t="inlineStr">
        <is>
          <t>Priced</t>
        </is>
      </c>
      <c r="V1634" s="273" t="inlineStr">
        <is>
          <t>LT028</t>
        </is>
      </c>
      <c r="W1634" t="n">
        <v>600</v>
      </c>
    </row>
    <row r="1635">
      <c r="B1635" t="n">
        <v>3186</v>
      </c>
      <c r="C1635">
        <f>IF(K1635 = "BaseplateSteel","Y","N")</f>
        <v/>
      </c>
      <c r="D1635">
        <f>OR(P1635 = "Woods_Sureflex", P1635 = "Falk_T10_Grid")</f>
        <v/>
      </c>
      <c r="E1635">
        <f>IF(AND(C1635="Y", D1635=TRUE),"Y","N")</f>
        <v/>
      </c>
      <c r="F1635" t="inlineStr">
        <is>
          <t>ConTab_BOM_KP_Baseplates_3186</t>
        </is>
      </c>
      <c r="G1635">
        <f>IF(E1635="Y",F1635,"")</f>
        <v/>
      </c>
      <c r="H1635" s="87" t="inlineStr">
        <is>
          <t>1012-9_0-KP</t>
        </is>
      </c>
      <c r="I1635" s="87" t="n"/>
      <c r="J1635" s="87" t="n"/>
      <c r="K1635" s="273" t="inlineStr">
        <is>
          <t>BaseplateSteel</t>
        </is>
      </c>
      <c r="L1635" s="273" t="inlineStr">
        <is>
          <t>Baseplate_Steel</t>
        </is>
      </c>
      <c r="M1635" s="273" t="inlineStr">
        <is>
          <t>Steel</t>
        </is>
      </c>
      <c r="N1635" s="273" t="inlineStr">
        <is>
          <t>449T</t>
        </is>
      </c>
      <c r="O1635" t="inlineStr">
        <is>
          <t>:No Drip Pan:Standard Drip Pan:</t>
        </is>
      </c>
      <c r="P1635" s="235" t="inlineStr">
        <is>
          <t>Falk_Spacer</t>
        </is>
      </c>
      <c r="Q1635" t="inlineStr">
        <is>
          <t>Falk 1090T31</t>
        </is>
      </c>
      <c r="R1635" t="inlineStr">
        <is>
          <t>RTF</t>
        </is>
      </c>
      <c r="S1635" s="233" t="inlineStr">
        <is>
          <t>B103350</t>
        </is>
      </c>
      <c r="T1635" s="233" t="n">
        <v>5250</v>
      </c>
      <c r="U1635" s="233" t="inlineStr">
        <is>
          <t>Priced</t>
        </is>
      </c>
      <c r="V1635" s="273" t="inlineStr">
        <is>
          <t>LT028</t>
        </is>
      </c>
      <c r="W1635" t="n">
        <v>600</v>
      </c>
    </row>
    <row r="1636">
      <c r="B1636" t="n">
        <v>3205</v>
      </c>
      <c r="C1636">
        <f>IF(K1636 = "BaseplateSteel","Y","N")</f>
        <v/>
      </c>
      <c r="D1636">
        <f>OR(P1636 = "Woods_Sureflex", P1636 = "Falk_T10_Grid")</f>
        <v/>
      </c>
      <c r="E1636">
        <f>IF(AND(C1636="Y", D1636=TRUE),"Y","N")</f>
        <v/>
      </c>
      <c r="F1636" t="inlineStr">
        <is>
          <t>ConTab_BOM_KP_Baseplates_3205</t>
        </is>
      </c>
      <c r="G1636">
        <f>IF(E1636="Y",F1636,"")</f>
        <v/>
      </c>
      <c r="H1636" s="87" t="inlineStr">
        <is>
          <t>1012-9_0-KP</t>
        </is>
      </c>
      <c r="I1636" s="87" t="n"/>
      <c r="J1636" s="87" t="n"/>
      <c r="K1636" s="273" t="inlineStr">
        <is>
          <t>BaseplateSteel</t>
        </is>
      </c>
      <c r="L1636" s="273" t="inlineStr">
        <is>
          <t>Baseplate_Steel</t>
        </is>
      </c>
      <c r="M1636" s="273" t="inlineStr">
        <is>
          <t>Steel</t>
        </is>
      </c>
      <c r="N1636" t="inlineStr">
        <is>
          <t>284T</t>
        </is>
      </c>
      <c r="O1636" t="inlineStr">
        <is>
          <t>:Extended Drip Pan:</t>
        </is>
      </c>
      <c r="P1636" s="235" t="inlineStr">
        <is>
          <t>Woods_Sureflex</t>
        </is>
      </c>
      <c r="Q1636" t="inlineStr">
        <is>
          <t>Woods 9S</t>
        </is>
      </c>
      <c r="R1636" t="inlineStr">
        <is>
          <t>RTF</t>
        </is>
      </c>
      <c r="S1636" s="233" t="inlineStr">
        <is>
          <t>B103365</t>
        </is>
      </c>
      <c r="T1636" s="233" t="n">
        <v>2289</v>
      </c>
      <c r="U1636" s="233" t="inlineStr">
        <is>
          <t>Priced</t>
        </is>
      </c>
      <c r="V1636" s="273" t="inlineStr">
        <is>
          <t>LT028</t>
        </is>
      </c>
      <c r="W1636" t="n">
        <v>205</v>
      </c>
    </row>
    <row r="1637">
      <c r="B1637" t="n">
        <v>3206</v>
      </c>
      <c r="C1637">
        <f>IF(K1637 = "BaseplateSteel","Y","N")</f>
        <v/>
      </c>
      <c r="D1637">
        <f>OR(P1637 = "Woods_Sureflex", P1637 = "Falk_T10_Grid")</f>
        <v/>
      </c>
      <c r="E1637">
        <f>IF(AND(C1637="Y", D1637=TRUE),"Y","N")</f>
        <v/>
      </c>
      <c r="F1637" t="inlineStr">
        <is>
          <t>ConTab_BOM_KP_Baseplates_3206</t>
        </is>
      </c>
      <c r="G1637">
        <f>IF(E1637="Y",F1637,"")</f>
        <v/>
      </c>
      <c r="H1637" s="87" t="inlineStr">
        <is>
          <t>1012-9_0-KP</t>
        </is>
      </c>
      <c r="I1637" s="87" t="n"/>
      <c r="J1637" s="87" t="n"/>
      <c r="K1637" s="273" t="inlineStr">
        <is>
          <t>BaseplateSteel</t>
        </is>
      </c>
      <c r="L1637" s="273" t="inlineStr">
        <is>
          <t>Baseplate_Steel</t>
        </is>
      </c>
      <c r="M1637" s="273" t="inlineStr">
        <is>
          <t>Steel</t>
        </is>
      </c>
      <c r="N1637" t="inlineStr">
        <is>
          <t>286T</t>
        </is>
      </c>
      <c r="O1637" t="inlineStr">
        <is>
          <t>:Extended Drip Pan:</t>
        </is>
      </c>
      <c r="P1637" s="235" t="inlineStr">
        <is>
          <t>Woods_Sureflex</t>
        </is>
      </c>
      <c r="Q1637" t="inlineStr">
        <is>
          <t>Woods 9S</t>
        </is>
      </c>
      <c r="R1637" t="inlineStr">
        <is>
          <t>RTF</t>
        </is>
      </c>
      <c r="S1637" s="233" t="inlineStr">
        <is>
          <t>B103365</t>
        </is>
      </c>
      <c r="T1637" s="233" t="n">
        <v>2289</v>
      </c>
      <c r="U1637" s="233" t="inlineStr">
        <is>
          <t>Priced</t>
        </is>
      </c>
      <c r="V1637" s="273" t="inlineStr">
        <is>
          <t>LT028</t>
        </is>
      </c>
      <c r="W1637" t="n">
        <v>205</v>
      </c>
    </row>
    <row r="1638">
      <c r="B1638" t="n">
        <v>3207</v>
      </c>
      <c r="C1638">
        <f>IF(K1638 = "BaseplateSteel","Y","N")</f>
        <v/>
      </c>
      <c r="D1638">
        <f>OR(P1638 = "Woods_Sureflex", P1638 = "Falk_T10_Grid")</f>
        <v/>
      </c>
      <c r="E1638">
        <f>IF(AND(C1638="Y", D1638=TRUE),"Y","N")</f>
        <v/>
      </c>
      <c r="F1638" t="inlineStr">
        <is>
          <t>ConTab_BOM_KP_Baseplates_3207</t>
        </is>
      </c>
      <c r="G1638">
        <f>IF(E1638="Y",F1638,"")</f>
        <v/>
      </c>
      <c r="H1638" s="87" t="inlineStr">
        <is>
          <t>1012-9_0-KP</t>
        </is>
      </c>
      <c r="I1638" s="87" t="n"/>
      <c r="J1638" s="87" t="n"/>
      <c r="K1638" s="273" t="inlineStr">
        <is>
          <t>BaseplateSteel</t>
        </is>
      </c>
      <c r="L1638" s="273" t="inlineStr">
        <is>
          <t>Baseplate_Steel</t>
        </is>
      </c>
      <c r="M1638" s="273" t="inlineStr">
        <is>
          <t>Steel</t>
        </is>
      </c>
      <c r="N1638" t="inlineStr">
        <is>
          <t>324T</t>
        </is>
      </c>
      <c r="O1638" t="inlineStr">
        <is>
          <t>:Extended Drip Pan:</t>
        </is>
      </c>
      <c r="P1638" s="235" t="inlineStr">
        <is>
          <t>Woods_Sureflex</t>
        </is>
      </c>
      <c r="Q1638" t="inlineStr">
        <is>
          <t>Woods 10S</t>
        </is>
      </c>
      <c r="R1638" t="inlineStr">
        <is>
          <t>RTF</t>
        </is>
      </c>
      <c r="S1638" s="233" t="inlineStr">
        <is>
          <t>B103366</t>
        </is>
      </c>
      <c r="T1638" s="233" t="n">
        <v>2425</v>
      </c>
      <c r="U1638" s="233" t="inlineStr">
        <is>
          <t>Priced</t>
        </is>
      </c>
      <c r="V1638" s="273" t="inlineStr">
        <is>
          <t>LT028</t>
        </is>
      </c>
      <c r="W1638" t="n">
        <v>240</v>
      </c>
    </row>
    <row r="1639">
      <c r="B1639" t="n">
        <v>3208</v>
      </c>
      <c r="C1639">
        <f>IF(K1639 = "BaseplateSteel","Y","N")</f>
        <v/>
      </c>
      <c r="D1639">
        <f>OR(P1639 = "Woods_Sureflex", P1639 = "Falk_T10_Grid")</f>
        <v/>
      </c>
      <c r="E1639">
        <f>IF(AND(C1639="Y", D1639=TRUE),"Y","N")</f>
        <v/>
      </c>
      <c r="F1639" t="inlineStr">
        <is>
          <t>ConTab_BOM_KP_Baseplates_3208</t>
        </is>
      </c>
      <c r="G1639">
        <f>IF(E1639="Y",F1639,"")</f>
        <v/>
      </c>
      <c r="H1639" s="87" t="inlineStr">
        <is>
          <t>1012-9_0-KP</t>
        </is>
      </c>
      <c r="I1639" s="87" t="n"/>
      <c r="J1639" s="87" t="n"/>
      <c r="K1639" s="273" t="inlineStr">
        <is>
          <t>BaseplateSteel</t>
        </is>
      </c>
      <c r="L1639" s="273" t="inlineStr">
        <is>
          <t>Baseplate_Steel</t>
        </is>
      </c>
      <c r="M1639" s="273" t="inlineStr">
        <is>
          <t>Steel</t>
        </is>
      </c>
      <c r="N1639" t="inlineStr">
        <is>
          <t>326T</t>
        </is>
      </c>
      <c r="O1639" t="inlineStr">
        <is>
          <t>:Extended Drip Pan:</t>
        </is>
      </c>
      <c r="P1639" s="235" t="inlineStr">
        <is>
          <t>Woods_Sureflex</t>
        </is>
      </c>
      <c r="Q1639" t="inlineStr">
        <is>
          <t>Woods 10S</t>
        </is>
      </c>
      <c r="R1639" t="inlineStr">
        <is>
          <t>RTF</t>
        </is>
      </c>
      <c r="S1639" s="233" t="inlineStr">
        <is>
          <t>B103366</t>
        </is>
      </c>
      <c r="T1639" s="233" t="n">
        <v>2425</v>
      </c>
      <c r="U1639" s="233" t="inlineStr">
        <is>
          <t>Priced</t>
        </is>
      </c>
      <c r="V1639" s="273" t="inlineStr">
        <is>
          <t>LT028</t>
        </is>
      </c>
      <c r="W1639" t="n">
        <v>240</v>
      </c>
    </row>
    <row r="1640">
      <c r="B1640" t="n">
        <v>3209</v>
      </c>
      <c r="C1640">
        <f>IF(K1640 = "BaseplateSteel","Y","N")</f>
        <v/>
      </c>
      <c r="D1640">
        <f>OR(P1640 = "Woods_Sureflex", P1640 = "Falk_T10_Grid")</f>
        <v/>
      </c>
      <c r="E1640">
        <f>IF(AND(C1640="Y", D1640=TRUE),"Y","N")</f>
        <v/>
      </c>
      <c r="F1640" t="inlineStr">
        <is>
          <t>ConTab_BOM_KP_Baseplates_3209</t>
        </is>
      </c>
      <c r="G1640">
        <f>IF(E1640="Y",F1640,"")</f>
        <v/>
      </c>
      <c r="H1640" s="87" t="inlineStr">
        <is>
          <t>1012-9_0-KP</t>
        </is>
      </c>
      <c r="I1640" s="87" t="n"/>
      <c r="J1640" s="87" t="n"/>
      <c r="K1640" s="273" t="inlineStr">
        <is>
          <t>BaseplateSteel</t>
        </is>
      </c>
      <c r="L1640" s="273" t="inlineStr">
        <is>
          <t>Baseplate_Steel</t>
        </is>
      </c>
      <c r="M1640" s="273" t="inlineStr">
        <is>
          <t>Steel</t>
        </is>
      </c>
      <c r="N1640" t="inlineStr">
        <is>
          <t>364T</t>
        </is>
      </c>
      <c r="O1640" t="inlineStr">
        <is>
          <t>:Extended Drip Pan:</t>
        </is>
      </c>
      <c r="P1640" s="235" t="inlineStr">
        <is>
          <t>Woods_Sureflex</t>
        </is>
      </c>
      <c r="Q1640" t="inlineStr">
        <is>
          <t>Woods 11S</t>
        </is>
      </c>
      <c r="R1640" t="inlineStr">
        <is>
          <t>RTF</t>
        </is>
      </c>
      <c r="S1640" s="233" t="inlineStr">
        <is>
          <t>B103367</t>
        </is>
      </c>
      <c r="T1640" s="233" t="n">
        <v>2562</v>
      </c>
      <c r="U1640" s="233" t="inlineStr">
        <is>
          <t>Priced</t>
        </is>
      </c>
      <c r="V1640" s="273" t="inlineStr">
        <is>
          <t>LT028</t>
        </is>
      </c>
      <c r="W1640" t="n">
        <v>270</v>
      </c>
    </row>
    <row r="1641">
      <c r="B1641" t="n">
        <v>3210</v>
      </c>
      <c r="C1641">
        <f>IF(K1641 = "BaseplateSteel","Y","N")</f>
        <v/>
      </c>
      <c r="D1641">
        <f>OR(P1641 = "Woods_Sureflex", P1641 = "Falk_T10_Grid")</f>
        <v/>
      </c>
      <c r="E1641">
        <f>IF(AND(C1641="Y", D1641=TRUE),"Y","N")</f>
        <v/>
      </c>
      <c r="F1641" t="inlineStr">
        <is>
          <t>ConTab_BOM_KP_Baseplates_3210</t>
        </is>
      </c>
      <c r="G1641">
        <f>IF(E1641="Y",F1641,"")</f>
        <v/>
      </c>
      <c r="H1641" s="87" t="inlineStr">
        <is>
          <t>1012-9_0-KP</t>
        </is>
      </c>
      <c r="I1641" s="87" t="n"/>
      <c r="J1641" s="87" t="n"/>
      <c r="K1641" s="273" t="inlineStr">
        <is>
          <t>BaseplateSteel</t>
        </is>
      </c>
      <c r="L1641" s="273" t="inlineStr">
        <is>
          <t>Baseplate_Steel</t>
        </is>
      </c>
      <c r="M1641" s="273" t="inlineStr">
        <is>
          <t>Steel</t>
        </is>
      </c>
      <c r="N1641" t="inlineStr">
        <is>
          <t>365T</t>
        </is>
      </c>
      <c r="O1641" t="inlineStr">
        <is>
          <t>:Extended Drip Pan:</t>
        </is>
      </c>
      <c r="P1641" s="235" t="inlineStr">
        <is>
          <t>Woods_Sureflex</t>
        </is>
      </c>
      <c r="Q1641" t="inlineStr">
        <is>
          <t>Woods 11S</t>
        </is>
      </c>
      <c r="R1641" t="inlineStr">
        <is>
          <t>RTF</t>
        </is>
      </c>
      <c r="S1641" s="233" t="inlineStr">
        <is>
          <t>B103367</t>
        </is>
      </c>
      <c r="T1641" s="233" t="n">
        <v>2562</v>
      </c>
      <c r="U1641" s="233" t="inlineStr">
        <is>
          <t>Priced</t>
        </is>
      </c>
      <c r="V1641" s="273" t="inlineStr">
        <is>
          <t>LT028</t>
        </is>
      </c>
      <c r="W1641" t="n">
        <v>270</v>
      </c>
    </row>
    <row r="1642">
      <c r="B1642" t="n">
        <v>3211</v>
      </c>
      <c r="C1642">
        <f>IF(K1642 = "BaseplateSteel","Y","N")</f>
        <v/>
      </c>
      <c r="D1642">
        <f>OR(P1642 = "Woods_Sureflex", P1642 = "Falk_T10_Grid")</f>
        <v/>
      </c>
      <c r="E1642">
        <f>IF(AND(C1642="Y", D1642=TRUE),"Y","N")</f>
        <v/>
      </c>
      <c r="F1642" t="inlineStr">
        <is>
          <t>ConTab_BOM_KP_Baseplates_3211</t>
        </is>
      </c>
      <c r="G1642">
        <f>IF(E1642="Y",F1642,"")</f>
        <v/>
      </c>
      <c r="H1642" s="87" t="inlineStr">
        <is>
          <t>1012-9_0-KP</t>
        </is>
      </c>
      <c r="I1642" s="87" t="n"/>
      <c r="J1642" s="87" t="n"/>
      <c r="K1642" s="273" t="inlineStr">
        <is>
          <t>BaseplateSteel</t>
        </is>
      </c>
      <c r="L1642" s="273" t="inlineStr">
        <is>
          <t>Baseplate_Steel</t>
        </is>
      </c>
      <c r="M1642" s="273" t="inlineStr">
        <is>
          <t>Steel</t>
        </is>
      </c>
      <c r="N1642" t="inlineStr">
        <is>
          <t>404T</t>
        </is>
      </c>
      <c r="O1642" t="inlineStr">
        <is>
          <t>:Extended Drip Pan:</t>
        </is>
      </c>
      <c r="P1642" s="235" t="inlineStr">
        <is>
          <t>Woods_Sureflex</t>
        </is>
      </c>
      <c r="Q1642" t="inlineStr">
        <is>
          <t>Woods 12S</t>
        </is>
      </c>
      <c r="R1642" t="inlineStr">
        <is>
          <t>RTF</t>
        </is>
      </c>
      <c r="S1642" s="233" t="inlineStr">
        <is>
          <t>B103368</t>
        </is>
      </c>
      <c r="T1642" s="233" t="n">
        <v>3036</v>
      </c>
      <c r="U1642" s="233" t="inlineStr">
        <is>
          <t>Priced</t>
        </is>
      </c>
      <c r="V1642" s="273" t="inlineStr">
        <is>
          <t>LT028</t>
        </is>
      </c>
      <c r="W1642" t="n">
        <v>350</v>
      </c>
    </row>
    <row r="1643">
      <c r="B1643" t="n">
        <v>3212</v>
      </c>
      <c r="C1643">
        <f>IF(K1643 = "BaseplateSteel","Y","N")</f>
        <v/>
      </c>
      <c r="D1643">
        <f>OR(P1643 = "Woods_Sureflex", P1643 = "Falk_T10_Grid")</f>
        <v/>
      </c>
      <c r="E1643">
        <f>IF(AND(C1643="Y", D1643=TRUE),"Y","N")</f>
        <v/>
      </c>
      <c r="F1643" t="inlineStr">
        <is>
          <t>ConTab_BOM_KP_Baseplates_3212</t>
        </is>
      </c>
      <c r="G1643">
        <f>IF(E1643="Y",F1643,"")</f>
        <v/>
      </c>
      <c r="H1643" s="87" t="inlineStr">
        <is>
          <t>1012-9_0-KP</t>
        </is>
      </c>
      <c r="I1643" s="87" t="n"/>
      <c r="J1643" s="87" t="n"/>
      <c r="K1643" s="273" t="inlineStr">
        <is>
          <t>BaseplateSteel</t>
        </is>
      </c>
      <c r="L1643" s="273" t="inlineStr">
        <is>
          <t>Baseplate_Steel</t>
        </is>
      </c>
      <c r="M1643" s="273" t="inlineStr">
        <is>
          <t>Steel</t>
        </is>
      </c>
      <c r="N1643" t="inlineStr">
        <is>
          <t>405T</t>
        </is>
      </c>
      <c r="O1643" t="inlineStr">
        <is>
          <t>:Extended Drip Pan:</t>
        </is>
      </c>
      <c r="P1643" s="235" t="inlineStr">
        <is>
          <t>Woods_Sureflex</t>
        </is>
      </c>
      <c r="Q1643" t="inlineStr">
        <is>
          <t>Woods 12S</t>
        </is>
      </c>
      <c r="R1643" t="inlineStr">
        <is>
          <t>RTF</t>
        </is>
      </c>
      <c r="S1643" s="233" t="inlineStr">
        <is>
          <t>B103368</t>
        </is>
      </c>
      <c r="T1643" s="233" t="n">
        <v>3036</v>
      </c>
      <c r="U1643" s="233" t="inlineStr">
        <is>
          <t>Priced</t>
        </is>
      </c>
      <c r="V1643" s="273" t="inlineStr">
        <is>
          <t>LT028</t>
        </is>
      </c>
      <c r="W1643" t="n">
        <v>350</v>
      </c>
    </row>
    <row r="1644">
      <c r="B1644" t="n">
        <v>3213</v>
      </c>
      <c r="C1644">
        <f>IF(K1644 = "BaseplateSteel","Y","N")</f>
        <v/>
      </c>
      <c r="D1644">
        <f>OR(P1644 = "Woods_Sureflex", P1644 = "Falk_T10_Grid")</f>
        <v/>
      </c>
      <c r="E1644">
        <f>IF(AND(C1644="Y", D1644=TRUE),"Y","N")</f>
        <v/>
      </c>
      <c r="F1644" t="inlineStr">
        <is>
          <t>ConTab_BOM_KP_Baseplates_3213</t>
        </is>
      </c>
      <c r="G1644">
        <f>IF(E1644="Y",F1644,"")</f>
        <v/>
      </c>
      <c r="H1644" s="87" t="inlineStr">
        <is>
          <t>1012-9_0-KP</t>
        </is>
      </c>
      <c r="I1644" s="87" t="n"/>
      <c r="J1644" s="87" t="n"/>
      <c r="K1644" s="273" t="inlineStr">
        <is>
          <t>BaseplateSteel</t>
        </is>
      </c>
      <c r="L1644" s="273" t="inlineStr">
        <is>
          <t>Baseplate_Steel</t>
        </is>
      </c>
      <c r="M1644" s="273" t="inlineStr">
        <is>
          <t>Steel</t>
        </is>
      </c>
      <c r="N1644" t="inlineStr">
        <is>
          <t>444T</t>
        </is>
      </c>
      <c r="O1644" t="inlineStr">
        <is>
          <t>:Extended Drip Pan:</t>
        </is>
      </c>
      <c r="P1644" s="235" t="inlineStr">
        <is>
          <t>Woods_Sureflex</t>
        </is>
      </c>
      <c r="Q1644" t="inlineStr">
        <is>
          <t>Woods 12S</t>
        </is>
      </c>
      <c r="R1644" t="inlineStr">
        <is>
          <t>RTF</t>
        </is>
      </c>
      <c r="S1644" s="233" t="inlineStr">
        <is>
          <t>B103369</t>
        </is>
      </c>
      <c r="T1644" s="233" t="n">
        <v>4397</v>
      </c>
      <c r="U1644" s="233" t="inlineStr">
        <is>
          <t>Priced</t>
        </is>
      </c>
      <c r="V1644" s="273" t="inlineStr">
        <is>
          <t>LT028</t>
        </is>
      </c>
      <c r="W1644" t="n">
        <v>420</v>
      </c>
    </row>
    <row r="1645">
      <c r="B1645" t="n">
        <v>3214</v>
      </c>
      <c r="C1645">
        <f>IF(K1645 = "BaseplateSteel","Y","N")</f>
        <v/>
      </c>
      <c r="D1645">
        <f>OR(P1645 = "Woods_Sureflex", P1645 = "Falk_T10_Grid")</f>
        <v/>
      </c>
      <c r="E1645">
        <f>IF(AND(C1645="Y", D1645=TRUE),"Y","N")</f>
        <v/>
      </c>
      <c r="F1645" t="inlineStr">
        <is>
          <t>ConTab_BOM_KP_Baseplates_3214</t>
        </is>
      </c>
      <c r="G1645">
        <f>IF(E1645="Y",F1645,"")</f>
        <v/>
      </c>
      <c r="H1645" s="87" t="inlineStr">
        <is>
          <t>1012-9_0-KP</t>
        </is>
      </c>
      <c r="I1645" s="87" t="n"/>
      <c r="J1645" s="87" t="n"/>
      <c r="K1645" s="273" t="inlineStr">
        <is>
          <t>BaseplateSteel</t>
        </is>
      </c>
      <c r="L1645" s="273" t="inlineStr">
        <is>
          <t>Baseplate_Steel</t>
        </is>
      </c>
      <c r="M1645" s="273" t="inlineStr">
        <is>
          <t>Steel</t>
        </is>
      </c>
      <c r="N1645" t="inlineStr">
        <is>
          <t>445T</t>
        </is>
      </c>
      <c r="O1645" t="inlineStr">
        <is>
          <t>:Extended Drip Pan:</t>
        </is>
      </c>
      <c r="P1645" s="235" t="inlineStr">
        <is>
          <t>Woods_Sureflex</t>
        </is>
      </c>
      <c r="Q1645" t="inlineStr">
        <is>
          <t>Woods 12S</t>
        </is>
      </c>
      <c r="R1645" t="inlineStr">
        <is>
          <t>RTF</t>
        </is>
      </c>
      <c r="S1645" s="233" t="inlineStr">
        <is>
          <t>B103370</t>
        </is>
      </c>
      <c r="T1645" s="233" t="n">
        <v>4397</v>
      </c>
      <c r="U1645" s="233" t="inlineStr">
        <is>
          <t>Priced</t>
        </is>
      </c>
      <c r="V1645" s="273" t="inlineStr">
        <is>
          <t>LT028</t>
        </is>
      </c>
      <c r="W1645" t="n">
        <v>420</v>
      </c>
    </row>
    <row r="1646">
      <c r="B1646" t="n">
        <v>3215</v>
      </c>
      <c r="C1646">
        <f>IF(K1646 = "BaseplateSteel","Y","N")</f>
        <v/>
      </c>
      <c r="D1646">
        <f>OR(P1646 = "Woods_Sureflex", P1646 = "Falk_T10_Grid")</f>
        <v/>
      </c>
      <c r="E1646">
        <f>IF(AND(C1646="Y", D1646=TRUE),"Y","N")</f>
        <v/>
      </c>
      <c r="F1646" t="inlineStr">
        <is>
          <t>ConTab_BOM_KP_Baseplates_3215</t>
        </is>
      </c>
      <c r="G1646">
        <f>IF(E1646="Y",F1646,"")</f>
        <v/>
      </c>
      <c r="H1646" s="87" t="inlineStr">
        <is>
          <t>1012-9_0-KP</t>
        </is>
      </c>
      <c r="I1646" s="87" t="n"/>
      <c r="J1646" s="87" t="n"/>
      <c r="K1646" s="273" t="inlineStr">
        <is>
          <t>BaseplateSteel</t>
        </is>
      </c>
      <c r="L1646" s="273" t="inlineStr">
        <is>
          <t>Baseplate_Steel</t>
        </is>
      </c>
      <c r="M1646" s="273" t="inlineStr">
        <is>
          <t>Steel</t>
        </is>
      </c>
      <c r="N1646" t="inlineStr">
        <is>
          <t>284T</t>
        </is>
      </c>
      <c r="O1646" t="inlineStr">
        <is>
          <t>:Extended Drip Pan:</t>
        </is>
      </c>
      <c r="P1646" s="235" t="inlineStr">
        <is>
          <t>Falk_T10_Grid</t>
        </is>
      </c>
      <c r="Q1646" t="inlineStr">
        <is>
          <t>Falk 1050T10</t>
        </is>
      </c>
      <c r="R1646" t="inlineStr">
        <is>
          <t>RTF</t>
        </is>
      </c>
      <c r="S1646" s="233" t="inlineStr">
        <is>
          <t>B103371</t>
        </is>
      </c>
      <c r="T1646" s="233" t="n">
        <v>2289</v>
      </c>
      <c r="U1646" s="233" t="inlineStr">
        <is>
          <t>Priced</t>
        </is>
      </c>
      <c r="V1646" s="273" t="inlineStr">
        <is>
          <t>LT028</t>
        </is>
      </c>
      <c r="W1646" t="n">
        <v>205</v>
      </c>
    </row>
    <row r="1647">
      <c r="B1647" t="n">
        <v>3216</v>
      </c>
      <c r="C1647">
        <f>IF(K1647 = "BaseplateSteel","Y","N")</f>
        <v/>
      </c>
      <c r="D1647">
        <f>OR(P1647 = "Woods_Sureflex", P1647 = "Falk_T10_Grid")</f>
        <v/>
      </c>
      <c r="E1647">
        <f>IF(AND(C1647="Y", D1647=TRUE),"Y","N")</f>
        <v/>
      </c>
      <c r="F1647" t="inlineStr">
        <is>
          <t>ConTab_BOM_KP_Baseplates_3216</t>
        </is>
      </c>
      <c r="G1647">
        <f>IF(E1647="Y",F1647,"")</f>
        <v/>
      </c>
      <c r="H1647" s="87" t="inlineStr">
        <is>
          <t>1012-9_0-KP</t>
        </is>
      </c>
      <c r="I1647" s="87" t="n"/>
      <c r="J1647" s="87" t="n"/>
      <c r="K1647" s="273" t="inlineStr">
        <is>
          <t>BaseplateSteel</t>
        </is>
      </c>
      <c r="L1647" s="273" t="inlineStr">
        <is>
          <t>Baseplate_Steel</t>
        </is>
      </c>
      <c r="M1647" s="273" t="inlineStr">
        <is>
          <t>Steel</t>
        </is>
      </c>
      <c r="N1647" t="inlineStr">
        <is>
          <t>286T</t>
        </is>
      </c>
      <c r="O1647" t="inlineStr">
        <is>
          <t>:Extended Drip Pan:</t>
        </is>
      </c>
      <c r="P1647" s="235" t="inlineStr">
        <is>
          <t>Falk_T10_Grid</t>
        </is>
      </c>
      <c r="Q1647" t="inlineStr">
        <is>
          <t>Falk 1050T10</t>
        </is>
      </c>
      <c r="R1647" t="inlineStr">
        <is>
          <t>RTF</t>
        </is>
      </c>
      <c r="S1647" s="233" t="inlineStr">
        <is>
          <t>B103371</t>
        </is>
      </c>
      <c r="T1647" s="233" t="n">
        <v>2289</v>
      </c>
      <c r="U1647" s="233" t="inlineStr">
        <is>
          <t>Priced</t>
        </is>
      </c>
      <c r="V1647" s="273" t="inlineStr">
        <is>
          <t>LT028</t>
        </is>
      </c>
      <c r="W1647" t="n">
        <v>205</v>
      </c>
    </row>
    <row r="1648">
      <c r="B1648" t="n">
        <v>3217</v>
      </c>
      <c r="C1648">
        <f>IF(K1648 = "BaseplateSteel","Y","N")</f>
        <v/>
      </c>
      <c r="D1648">
        <f>OR(P1648 = "Woods_Sureflex", P1648 = "Falk_T10_Grid")</f>
        <v/>
      </c>
      <c r="E1648">
        <f>IF(AND(C1648="Y", D1648=TRUE),"Y","N")</f>
        <v/>
      </c>
      <c r="F1648" t="inlineStr">
        <is>
          <t>ConTab_BOM_KP_Baseplates_3217</t>
        </is>
      </c>
      <c r="G1648">
        <f>IF(E1648="Y",F1648,"")</f>
        <v/>
      </c>
      <c r="H1648" s="87" t="inlineStr">
        <is>
          <t>1012-9_0-KP</t>
        </is>
      </c>
      <c r="I1648" s="87" t="n"/>
      <c r="J1648" s="87" t="n"/>
      <c r="K1648" s="273" t="inlineStr">
        <is>
          <t>BaseplateSteel</t>
        </is>
      </c>
      <c r="L1648" s="273" t="inlineStr">
        <is>
          <t>Baseplate_Steel</t>
        </is>
      </c>
      <c r="M1648" s="273" t="inlineStr">
        <is>
          <t>Steel</t>
        </is>
      </c>
      <c r="N1648" t="inlineStr">
        <is>
          <t>324T</t>
        </is>
      </c>
      <c r="O1648" t="inlineStr">
        <is>
          <t>:Extended Drip Pan:</t>
        </is>
      </c>
      <c r="P1648" s="235" t="inlineStr">
        <is>
          <t>Falk_T10_Grid</t>
        </is>
      </c>
      <c r="Q1648" t="inlineStr">
        <is>
          <t>Falk 1060T10</t>
        </is>
      </c>
      <c r="R1648" t="inlineStr">
        <is>
          <t>RTF</t>
        </is>
      </c>
      <c r="S1648" s="233" t="inlineStr">
        <is>
          <t>B103372</t>
        </is>
      </c>
      <c r="T1648" s="233" t="n">
        <v>2425</v>
      </c>
      <c r="U1648" s="233" t="inlineStr">
        <is>
          <t>Priced</t>
        </is>
      </c>
      <c r="V1648" s="273" t="inlineStr">
        <is>
          <t>LT028</t>
        </is>
      </c>
      <c r="W1648" t="n">
        <v>240</v>
      </c>
    </row>
    <row r="1649">
      <c r="B1649" t="n">
        <v>3218</v>
      </c>
      <c r="C1649">
        <f>IF(K1649 = "BaseplateSteel","Y","N")</f>
        <v/>
      </c>
      <c r="D1649">
        <f>OR(P1649 = "Woods_Sureflex", P1649 = "Falk_T10_Grid")</f>
        <v/>
      </c>
      <c r="E1649">
        <f>IF(AND(C1649="Y", D1649=TRUE),"Y","N")</f>
        <v/>
      </c>
      <c r="F1649" t="inlineStr">
        <is>
          <t>ConTab_BOM_KP_Baseplates_3218</t>
        </is>
      </c>
      <c r="G1649">
        <f>IF(E1649="Y",F1649,"")</f>
        <v/>
      </c>
      <c r="H1649" s="87" t="inlineStr">
        <is>
          <t>1012-9_0-KP</t>
        </is>
      </c>
      <c r="I1649" s="87" t="n"/>
      <c r="J1649" s="87" t="n"/>
      <c r="K1649" s="273" t="inlineStr">
        <is>
          <t>BaseplateSteel</t>
        </is>
      </c>
      <c r="L1649" s="273" t="inlineStr">
        <is>
          <t>Baseplate_Steel</t>
        </is>
      </c>
      <c r="M1649" s="273" t="inlineStr">
        <is>
          <t>Steel</t>
        </is>
      </c>
      <c r="N1649" t="inlineStr">
        <is>
          <t>326T</t>
        </is>
      </c>
      <c r="O1649" t="inlineStr">
        <is>
          <t>:Extended Drip Pan:</t>
        </is>
      </c>
      <c r="P1649" s="235" t="inlineStr">
        <is>
          <t>Falk_T10_Grid</t>
        </is>
      </c>
      <c r="Q1649" t="inlineStr">
        <is>
          <t>Falk 1060T10</t>
        </is>
      </c>
      <c r="R1649" t="inlineStr">
        <is>
          <t>RTF</t>
        </is>
      </c>
      <c r="S1649" s="233" t="inlineStr">
        <is>
          <t>B103372</t>
        </is>
      </c>
      <c r="T1649" s="233" t="n">
        <v>2425</v>
      </c>
      <c r="U1649" s="233" t="inlineStr">
        <is>
          <t>Priced</t>
        </is>
      </c>
      <c r="V1649" s="273" t="inlineStr">
        <is>
          <t>LT028</t>
        </is>
      </c>
      <c r="W1649" t="n">
        <v>240</v>
      </c>
    </row>
    <row r="1650">
      <c r="B1650" t="n">
        <v>3219</v>
      </c>
      <c r="C1650">
        <f>IF(K1650 = "BaseplateSteel","Y","N")</f>
        <v/>
      </c>
      <c r="D1650">
        <f>OR(P1650 = "Woods_Sureflex", P1650 = "Falk_T10_Grid")</f>
        <v/>
      </c>
      <c r="E1650">
        <f>IF(AND(C1650="Y", D1650=TRUE),"Y","N")</f>
        <v/>
      </c>
      <c r="F1650" t="inlineStr">
        <is>
          <t>ConTab_BOM_KP_Baseplates_3219</t>
        </is>
      </c>
      <c r="G1650">
        <f>IF(E1650="Y",F1650,"")</f>
        <v/>
      </c>
      <c r="H1650" s="87" t="inlineStr">
        <is>
          <t>1012-9_0-KP</t>
        </is>
      </c>
      <c r="I1650" s="87" t="n"/>
      <c r="J1650" s="87" t="n"/>
      <c r="K1650" s="273" t="inlineStr">
        <is>
          <t>BaseplateSteel</t>
        </is>
      </c>
      <c r="L1650" s="273" t="inlineStr">
        <is>
          <t>Baseplate_Steel</t>
        </is>
      </c>
      <c r="M1650" s="273" t="inlineStr">
        <is>
          <t>Steel</t>
        </is>
      </c>
      <c r="N1650" t="inlineStr">
        <is>
          <t>364T</t>
        </is>
      </c>
      <c r="O1650" t="inlineStr">
        <is>
          <t>:Extended Drip Pan:</t>
        </is>
      </c>
      <c r="P1650" s="235" t="inlineStr">
        <is>
          <t>Falk_T10_Grid</t>
        </is>
      </c>
      <c r="Q1650" t="inlineStr">
        <is>
          <t>Falk 1070T10</t>
        </is>
      </c>
      <c r="R1650" t="inlineStr">
        <is>
          <t>RTF</t>
        </is>
      </c>
      <c r="S1650" s="233" t="inlineStr">
        <is>
          <t>B103373</t>
        </is>
      </c>
      <c r="T1650" s="233" t="n">
        <v>2562</v>
      </c>
      <c r="U1650" s="233" t="inlineStr">
        <is>
          <t>Priced</t>
        </is>
      </c>
      <c r="V1650" s="273" t="inlineStr">
        <is>
          <t>LT028</t>
        </is>
      </c>
      <c r="W1650" t="n">
        <v>270</v>
      </c>
    </row>
    <row r="1651">
      <c r="B1651" t="n">
        <v>3220</v>
      </c>
      <c r="C1651">
        <f>IF(K1651 = "BaseplateSteel","Y","N")</f>
        <v/>
      </c>
      <c r="D1651">
        <f>OR(P1651 = "Woods_Sureflex", P1651 = "Falk_T10_Grid")</f>
        <v/>
      </c>
      <c r="E1651">
        <f>IF(AND(C1651="Y", D1651=TRUE),"Y","N")</f>
        <v/>
      </c>
      <c r="F1651" t="inlineStr">
        <is>
          <t>ConTab_BOM_KP_Baseplates_3220</t>
        </is>
      </c>
      <c r="G1651">
        <f>IF(E1651="Y",F1651,"")</f>
        <v/>
      </c>
      <c r="H1651" s="87" t="inlineStr">
        <is>
          <t>1012-9_0-KP</t>
        </is>
      </c>
      <c r="I1651" s="87" t="n"/>
      <c r="J1651" s="87" t="n"/>
      <c r="K1651" s="273" t="inlineStr">
        <is>
          <t>BaseplateSteel</t>
        </is>
      </c>
      <c r="L1651" s="273" t="inlineStr">
        <is>
          <t>Baseplate_Steel</t>
        </is>
      </c>
      <c r="M1651" s="273" t="inlineStr">
        <is>
          <t>Steel</t>
        </is>
      </c>
      <c r="N1651" t="inlineStr">
        <is>
          <t>365T</t>
        </is>
      </c>
      <c r="O1651" t="inlineStr">
        <is>
          <t>:Extended Drip Pan:</t>
        </is>
      </c>
      <c r="P1651" s="235" t="inlineStr">
        <is>
          <t>Falk_T10_Grid</t>
        </is>
      </c>
      <c r="Q1651" t="inlineStr">
        <is>
          <t>Falk 1070T10</t>
        </is>
      </c>
      <c r="R1651" t="inlineStr">
        <is>
          <t>RTF</t>
        </is>
      </c>
      <c r="S1651" s="233" t="inlineStr">
        <is>
          <t>B103373</t>
        </is>
      </c>
      <c r="T1651" s="233" t="n">
        <v>2562</v>
      </c>
      <c r="U1651" s="233" t="inlineStr">
        <is>
          <t>Priced</t>
        </is>
      </c>
      <c r="V1651" s="273" t="inlineStr">
        <is>
          <t>LT028</t>
        </is>
      </c>
      <c r="W1651" t="n">
        <v>270</v>
      </c>
    </row>
    <row r="1652">
      <c r="B1652" t="n">
        <v>3221</v>
      </c>
      <c r="C1652">
        <f>IF(K1652 = "BaseplateSteel","Y","N")</f>
        <v/>
      </c>
      <c r="D1652">
        <f>OR(P1652 = "Woods_Sureflex", P1652 = "Falk_T10_Grid")</f>
        <v/>
      </c>
      <c r="E1652">
        <f>IF(AND(C1652="Y", D1652=TRUE),"Y","N")</f>
        <v/>
      </c>
      <c r="F1652" t="inlineStr">
        <is>
          <t>ConTab_BOM_KP_Baseplates_3221</t>
        </is>
      </c>
      <c r="G1652">
        <f>IF(E1652="Y",F1652,"")</f>
        <v/>
      </c>
      <c r="H1652" s="87" t="inlineStr">
        <is>
          <t>1012-9_0-KP</t>
        </is>
      </c>
      <c r="I1652" s="87" t="n"/>
      <c r="J1652" s="87" t="n"/>
      <c r="K1652" s="273" t="inlineStr">
        <is>
          <t>BaseplateSteel</t>
        </is>
      </c>
      <c r="L1652" s="273" t="inlineStr">
        <is>
          <t>Baseplate_Steel</t>
        </is>
      </c>
      <c r="M1652" s="273" t="inlineStr">
        <is>
          <t>Steel</t>
        </is>
      </c>
      <c r="N1652" t="inlineStr">
        <is>
          <t>364TS</t>
        </is>
      </c>
      <c r="O1652" t="inlineStr">
        <is>
          <t>:Extended Drip Pan:</t>
        </is>
      </c>
      <c r="P1652" s="235" t="inlineStr">
        <is>
          <t>Falk_T10_Grid</t>
        </is>
      </c>
      <c r="Q1652" t="inlineStr">
        <is>
          <t>Falk 1050T10</t>
        </is>
      </c>
      <c r="R1652" t="inlineStr">
        <is>
          <t>RTF</t>
        </is>
      </c>
      <c r="S1652" s="233" t="inlineStr">
        <is>
          <t>B103374</t>
        </is>
      </c>
      <c r="T1652" s="233" t="n">
        <v>2491</v>
      </c>
      <c r="U1652" s="233" t="inlineStr">
        <is>
          <t>Priced</t>
        </is>
      </c>
      <c r="V1652" s="273" t="inlineStr">
        <is>
          <t>LT028</t>
        </is>
      </c>
      <c r="W1652" t="n">
        <v>270</v>
      </c>
    </row>
    <row r="1653">
      <c r="B1653" t="n">
        <v>3222</v>
      </c>
      <c r="C1653">
        <f>IF(K1653 = "BaseplateSteel","Y","N")</f>
        <v/>
      </c>
      <c r="D1653">
        <f>OR(P1653 = "Woods_Sureflex", P1653 = "Falk_T10_Grid")</f>
        <v/>
      </c>
      <c r="E1653">
        <f>IF(AND(C1653="Y", D1653=TRUE),"Y","N")</f>
        <v/>
      </c>
      <c r="F1653" t="inlineStr">
        <is>
          <t>ConTab_BOM_KP_Baseplates_3222</t>
        </is>
      </c>
      <c r="G1653">
        <f>IF(E1653="Y",F1653,"")</f>
        <v/>
      </c>
      <c r="H1653" s="87" t="inlineStr">
        <is>
          <t>1012-9_0-KP</t>
        </is>
      </c>
      <c r="I1653" s="87" t="n"/>
      <c r="J1653" s="87" t="n"/>
      <c r="K1653" s="273" t="inlineStr">
        <is>
          <t>BaseplateSteel</t>
        </is>
      </c>
      <c r="L1653" s="273" t="inlineStr">
        <is>
          <t>Baseplate_Steel</t>
        </is>
      </c>
      <c r="M1653" s="273" t="inlineStr">
        <is>
          <t>Steel</t>
        </is>
      </c>
      <c r="N1653" t="inlineStr">
        <is>
          <t>365TS</t>
        </is>
      </c>
      <c r="O1653" t="inlineStr">
        <is>
          <t>:Extended Drip Pan:</t>
        </is>
      </c>
      <c r="P1653" s="235" t="inlineStr">
        <is>
          <t>Falk_T10_Grid</t>
        </is>
      </c>
      <c r="Q1653" t="inlineStr">
        <is>
          <t>Falk 1050T10</t>
        </is>
      </c>
      <c r="R1653" t="inlineStr">
        <is>
          <t>RTF</t>
        </is>
      </c>
      <c r="S1653" s="233" t="inlineStr">
        <is>
          <t>B103374</t>
        </is>
      </c>
      <c r="T1653" s="233" t="n">
        <v>2491</v>
      </c>
      <c r="U1653" s="233" t="inlineStr">
        <is>
          <t>Priced</t>
        </is>
      </c>
      <c r="V1653" s="273" t="inlineStr">
        <is>
          <t>LT028</t>
        </is>
      </c>
      <c r="W1653" t="n">
        <v>270</v>
      </c>
    </row>
    <row r="1654">
      <c r="B1654" t="n">
        <v>3223</v>
      </c>
      <c r="C1654">
        <f>IF(K1654 = "BaseplateSteel","Y","N")</f>
        <v/>
      </c>
      <c r="D1654">
        <f>OR(P1654 = "Woods_Sureflex", P1654 = "Falk_T10_Grid")</f>
        <v/>
      </c>
      <c r="E1654">
        <f>IF(AND(C1654="Y", D1654=TRUE),"Y","N")</f>
        <v/>
      </c>
      <c r="F1654" t="inlineStr">
        <is>
          <t>ConTab_BOM_KP_Baseplates_3223</t>
        </is>
      </c>
      <c r="G1654">
        <f>IF(E1654="Y",F1654,"")</f>
        <v/>
      </c>
      <c r="H1654" s="87" t="inlineStr">
        <is>
          <t>1012-9_0-KP</t>
        </is>
      </c>
      <c r="I1654" s="87" t="n"/>
      <c r="J1654" s="87" t="n"/>
      <c r="K1654" s="273" t="inlineStr">
        <is>
          <t>BaseplateSteel</t>
        </is>
      </c>
      <c r="L1654" s="273" t="inlineStr">
        <is>
          <t>Baseplate_Steel</t>
        </is>
      </c>
      <c r="M1654" s="273" t="inlineStr">
        <is>
          <t>Steel</t>
        </is>
      </c>
      <c r="N1654" t="inlineStr">
        <is>
          <t>404T</t>
        </is>
      </c>
      <c r="O1654" t="inlineStr">
        <is>
          <t>:Extended Drip Pan:</t>
        </is>
      </c>
      <c r="P1654" s="235" t="inlineStr">
        <is>
          <t>Falk_T10_Grid</t>
        </is>
      </c>
      <c r="Q1654" t="inlineStr">
        <is>
          <t>Falk 1080T10</t>
        </is>
      </c>
      <c r="R1654" t="inlineStr">
        <is>
          <t>RTF</t>
        </is>
      </c>
      <c r="S1654" s="233" t="inlineStr">
        <is>
          <t>B103375</t>
        </is>
      </c>
      <c r="T1654" s="233" t="n">
        <v>3036</v>
      </c>
      <c r="U1654" s="233" t="inlineStr">
        <is>
          <t>Priced</t>
        </is>
      </c>
      <c r="V1654" s="273" t="inlineStr">
        <is>
          <t>LT028</t>
        </is>
      </c>
      <c r="W1654" t="n">
        <v>350</v>
      </c>
    </row>
    <row r="1655">
      <c r="B1655" t="n">
        <v>3224</v>
      </c>
      <c r="C1655">
        <f>IF(K1655 = "BaseplateSteel","Y","N")</f>
        <v/>
      </c>
      <c r="D1655">
        <f>OR(P1655 = "Woods_Sureflex", P1655 = "Falk_T10_Grid")</f>
        <v/>
      </c>
      <c r="E1655">
        <f>IF(AND(C1655="Y", D1655=TRUE),"Y","N")</f>
        <v/>
      </c>
      <c r="F1655" t="inlineStr">
        <is>
          <t>ConTab_BOM_KP_Baseplates_3224</t>
        </is>
      </c>
      <c r="G1655">
        <f>IF(E1655="Y",F1655,"")</f>
        <v/>
      </c>
      <c r="H1655" s="87" t="inlineStr">
        <is>
          <t>1012-9_0-KP</t>
        </is>
      </c>
      <c r="I1655" s="87" t="n"/>
      <c r="J1655" s="87" t="n"/>
      <c r="K1655" s="273" t="inlineStr">
        <is>
          <t>BaseplateSteel</t>
        </is>
      </c>
      <c r="L1655" s="273" t="inlineStr">
        <is>
          <t>Baseplate_Steel</t>
        </is>
      </c>
      <c r="M1655" s="273" t="inlineStr">
        <is>
          <t>Steel</t>
        </is>
      </c>
      <c r="N1655" t="inlineStr">
        <is>
          <t>405T</t>
        </is>
      </c>
      <c r="O1655" t="inlineStr">
        <is>
          <t>:Extended Drip Pan:</t>
        </is>
      </c>
      <c r="P1655" s="235" t="inlineStr">
        <is>
          <t>Falk_T10_Grid</t>
        </is>
      </c>
      <c r="Q1655" t="inlineStr">
        <is>
          <t>Falk 1080T10</t>
        </is>
      </c>
      <c r="R1655" t="inlineStr">
        <is>
          <t>RTF</t>
        </is>
      </c>
      <c r="S1655" s="233" t="inlineStr">
        <is>
          <t>B103375</t>
        </is>
      </c>
      <c r="T1655" s="233" t="n">
        <v>3036</v>
      </c>
      <c r="U1655" s="233" t="inlineStr">
        <is>
          <t>Priced</t>
        </is>
      </c>
      <c r="V1655" s="273" t="inlineStr">
        <is>
          <t>LT028</t>
        </is>
      </c>
      <c r="W1655" t="n">
        <v>350</v>
      </c>
    </row>
    <row r="1656">
      <c r="B1656" t="n">
        <v>3225</v>
      </c>
      <c r="C1656">
        <f>IF(K1656 = "BaseplateSteel","Y","N")</f>
        <v/>
      </c>
      <c r="D1656">
        <f>OR(P1656 = "Woods_Sureflex", P1656 = "Falk_T10_Grid")</f>
        <v/>
      </c>
      <c r="E1656">
        <f>IF(AND(C1656="Y", D1656=TRUE),"Y","N")</f>
        <v/>
      </c>
      <c r="F1656" t="inlineStr">
        <is>
          <t>ConTab_BOM_KP_Baseplates_3225</t>
        </is>
      </c>
      <c r="G1656">
        <f>IF(E1656="Y",F1656,"")</f>
        <v/>
      </c>
      <c r="H1656" s="87" t="inlineStr">
        <is>
          <t>1012-9_0-KP</t>
        </is>
      </c>
      <c r="I1656" s="87" t="n"/>
      <c r="J1656" s="87" t="n"/>
      <c r="K1656" s="273" t="inlineStr">
        <is>
          <t>BaseplateSteel</t>
        </is>
      </c>
      <c r="L1656" s="273" t="inlineStr">
        <is>
          <t>Baseplate_Steel</t>
        </is>
      </c>
      <c r="M1656" s="273" t="inlineStr">
        <is>
          <t>Steel</t>
        </is>
      </c>
      <c r="N1656" t="inlineStr">
        <is>
          <t>404TS</t>
        </is>
      </c>
      <c r="O1656" t="inlineStr">
        <is>
          <t>:Extended Drip Pan:</t>
        </is>
      </c>
      <c r="P1656" s="235" t="inlineStr">
        <is>
          <t>Falk_T10_Grid</t>
        </is>
      </c>
      <c r="Q1656" t="inlineStr">
        <is>
          <t>Falk 1060T10</t>
        </is>
      </c>
      <c r="R1656" t="inlineStr">
        <is>
          <t>RTF</t>
        </is>
      </c>
      <c r="S1656" s="233" t="inlineStr">
        <is>
          <t>B103376</t>
        </is>
      </c>
      <c r="T1656" s="233" t="n">
        <v>2901</v>
      </c>
      <c r="U1656" s="233" t="inlineStr">
        <is>
          <t>Priced</t>
        </is>
      </c>
      <c r="V1656" s="273" t="inlineStr">
        <is>
          <t>LT028</t>
        </is>
      </c>
      <c r="W1656" t="n">
        <v>350</v>
      </c>
    </row>
    <row r="1657">
      <c r="B1657" t="n">
        <v>3226</v>
      </c>
      <c r="C1657">
        <f>IF(K1657 = "BaseplateSteel","Y","N")</f>
        <v/>
      </c>
      <c r="D1657">
        <f>OR(P1657 = "Woods_Sureflex", P1657 = "Falk_T10_Grid")</f>
        <v/>
      </c>
      <c r="E1657">
        <f>IF(AND(C1657="Y", D1657=TRUE),"Y","N")</f>
        <v/>
      </c>
      <c r="F1657" t="inlineStr">
        <is>
          <t>ConTab_BOM_KP_Baseplates_3226</t>
        </is>
      </c>
      <c r="G1657">
        <f>IF(E1657="Y",F1657,"")</f>
        <v/>
      </c>
      <c r="H1657" s="87" t="inlineStr">
        <is>
          <t>1012-9_0-KP</t>
        </is>
      </c>
      <c r="I1657" s="87" t="n"/>
      <c r="J1657" s="87" t="n"/>
      <c r="K1657" s="273" t="inlineStr">
        <is>
          <t>BaseplateSteel</t>
        </is>
      </c>
      <c r="L1657" s="273" t="inlineStr">
        <is>
          <t>Baseplate_Steel</t>
        </is>
      </c>
      <c r="M1657" s="273" t="inlineStr">
        <is>
          <t>Steel</t>
        </is>
      </c>
      <c r="N1657" t="inlineStr">
        <is>
          <t>405TS</t>
        </is>
      </c>
      <c r="O1657" t="inlineStr">
        <is>
          <t>:Extended Drip Pan:</t>
        </is>
      </c>
      <c r="P1657" s="235" t="inlineStr">
        <is>
          <t>Falk_T10_Grid</t>
        </is>
      </c>
      <c r="Q1657" t="inlineStr">
        <is>
          <t>Falk 1060T10</t>
        </is>
      </c>
      <c r="R1657" t="inlineStr">
        <is>
          <t>RTF</t>
        </is>
      </c>
      <c r="S1657" s="233" t="inlineStr">
        <is>
          <t>B103376</t>
        </is>
      </c>
      <c r="T1657" s="233" t="n">
        <v>2901</v>
      </c>
      <c r="U1657" s="233" t="inlineStr">
        <is>
          <t>Priced</t>
        </is>
      </c>
      <c r="V1657" s="273" t="inlineStr">
        <is>
          <t>LT028</t>
        </is>
      </c>
      <c r="W1657" t="n">
        <v>350</v>
      </c>
    </row>
    <row r="1658">
      <c r="B1658" t="n">
        <v>3227</v>
      </c>
      <c r="C1658">
        <f>IF(K1658 = "BaseplateSteel","Y","N")</f>
        <v/>
      </c>
      <c r="D1658">
        <f>OR(P1658 = "Woods_Sureflex", P1658 = "Falk_T10_Grid")</f>
        <v/>
      </c>
      <c r="E1658">
        <f>IF(AND(C1658="Y", D1658=TRUE),"Y","N")</f>
        <v/>
      </c>
      <c r="F1658" t="inlineStr">
        <is>
          <t>ConTab_BOM_KP_Baseplates_3227</t>
        </is>
      </c>
      <c r="G1658">
        <f>IF(E1658="Y",F1658,"")</f>
        <v/>
      </c>
      <c r="H1658" s="87" t="inlineStr">
        <is>
          <t>1012-9_0-KP</t>
        </is>
      </c>
      <c r="I1658" s="87" t="n"/>
      <c r="J1658" s="87" t="n"/>
      <c r="K1658" s="273" t="inlineStr">
        <is>
          <t>BaseplateSteel</t>
        </is>
      </c>
      <c r="L1658" s="273" t="inlineStr">
        <is>
          <t>Baseplate_Steel</t>
        </is>
      </c>
      <c r="M1658" s="273" t="inlineStr">
        <is>
          <t>Steel</t>
        </is>
      </c>
      <c r="N1658" t="inlineStr">
        <is>
          <t>444T</t>
        </is>
      </c>
      <c r="O1658" t="inlineStr">
        <is>
          <t>:Extended Drip Pan:</t>
        </is>
      </c>
      <c r="P1658" s="235" t="inlineStr">
        <is>
          <t>Falk_T10_Grid</t>
        </is>
      </c>
      <c r="Q1658" t="inlineStr">
        <is>
          <t>Falk 1090T10</t>
        </is>
      </c>
      <c r="R1658" t="inlineStr">
        <is>
          <t>RTF</t>
        </is>
      </c>
      <c r="S1658" s="233" t="inlineStr">
        <is>
          <t>B103377</t>
        </is>
      </c>
      <c r="T1658" s="233" t="n">
        <v>4397</v>
      </c>
      <c r="U1658" s="233" t="inlineStr">
        <is>
          <t>Priced</t>
        </is>
      </c>
      <c r="V1658" s="273" t="inlineStr">
        <is>
          <t>LT028</t>
        </is>
      </c>
      <c r="W1658" t="n">
        <v>420</v>
      </c>
    </row>
    <row r="1659">
      <c r="B1659" t="n">
        <v>3228</v>
      </c>
      <c r="C1659">
        <f>IF(K1659 = "BaseplateSteel","Y","N")</f>
        <v/>
      </c>
      <c r="D1659">
        <f>OR(P1659 = "Woods_Sureflex", P1659 = "Falk_T10_Grid")</f>
        <v/>
      </c>
      <c r="E1659">
        <f>IF(AND(C1659="Y", D1659=TRUE),"Y","N")</f>
        <v/>
      </c>
      <c r="F1659" t="inlineStr">
        <is>
          <t>ConTab_BOM_KP_Baseplates_3228</t>
        </is>
      </c>
      <c r="G1659">
        <f>IF(E1659="Y",F1659,"")</f>
        <v/>
      </c>
      <c r="H1659" s="87" t="inlineStr">
        <is>
          <t>1012-9_0-KP</t>
        </is>
      </c>
      <c r="I1659" s="87" t="n"/>
      <c r="J1659" s="87" t="n"/>
      <c r="K1659" s="273" t="inlineStr">
        <is>
          <t>BaseplateSteel</t>
        </is>
      </c>
      <c r="L1659" s="273" t="inlineStr">
        <is>
          <t>Baseplate_Steel</t>
        </is>
      </c>
      <c r="M1659" s="273" t="inlineStr">
        <is>
          <t>Steel</t>
        </is>
      </c>
      <c r="N1659" t="inlineStr">
        <is>
          <t>445T</t>
        </is>
      </c>
      <c r="O1659" t="inlineStr">
        <is>
          <t>:Extended Drip Pan:</t>
        </is>
      </c>
      <c r="P1659" s="235" t="inlineStr">
        <is>
          <t>Falk_T10_Grid</t>
        </is>
      </c>
      <c r="Q1659" t="inlineStr">
        <is>
          <t>Falk 1090T10</t>
        </is>
      </c>
      <c r="R1659" t="inlineStr">
        <is>
          <t>RTF</t>
        </is>
      </c>
      <c r="S1659" s="233" t="inlineStr">
        <is>
          <t>B103378</t>
        </is>
      </c>
      <c r="T1659" s="233" t="n">
        <v>4397</v>
      </c>
      <c r="U1659" s="233" t="inlineStr">
        <is>
          <t>Priced</t>
        </is>
      </c>
      <c r="V1659" s="273" t="inlineStr">
        <is>
          <t>LT028</t>
        </is>
      </c>
      <c r="W1659" t="n">
        <v>420</v>
      </c>
    </row>
    <row r="1660">
      <c r="B1660" t="n">
        <v>3229</v>
      </c>
      <c r="C1660">
        <f>IF(K1660 = "BaseplateSteel","Y","N")</f>
        <v/>
      </c>
      <c r="D1660">
        <f>OR(P1660 = "Woods_Sureflex", P1660 = "Falk_T10_Grid")</f>
        <v/>
      </c>
      <c r="E1660">
        <f>IF(AND(C1660="Y", D1660=TRUE),"Y","N")</f>
        <v/>
      </c>
      <c r="F1660" t="inlineStr">
        <is>
          <t>ConTab_BOM_KP_Baseplates_3229</t>
        </is>
      </c>
      <c r="G1660">
        <f>IF(E1660="Y",F1660,"")</f>
        <v/>
      </c>
      <c r="H1660" s="87" t="inlineStr">
        <is>
          <t>1012-9_0-KP</t>
        </is>
      </c>
      <c r="I1660" s="87" t="n"/>
      <c r="J1660" s="87" t="n"/>
      <c r="K1660" s="273" t="inlineStr">
        <is>
          <t>BaseplateSteel</t>
        </is>
      </c>
      <c r="L1660" s="273" t="inlineStr">
        <is>
          <t>Baseplate_Steel</t>
        </is>
      </c>
      <c r="M1660" s="273" t="inlineStr">
        <is>
          <t>Steel</t>
        </is>
      </c>
      <c r="N1660" t="inlineStr">
        <is>
          <t>444TS</t>
        </is>
      </c>
      <c r="O1660" t="inlineStr">
        <is>
          <t>:Extended Drip Pan:</t>
        </is>
      </c>
      <c r="P1660" s="235" t="inlineStr">
        <is>
          <t>Falk_T10_Grid</t>
        </is>
      </c>
      <c r="Q1660" t="inlineStr">
        <is>
          <t>Falk 1070T10</t>
        </is>
      </c>
      <c r="R1660" t="inlineStr">
        <is>
          <t>RTF</t>
        </is>
      </c>
      <c r="S1660" s="233" t="inlineStr">
        <is>
          <t>B103379</t>
        </is>
      </c>
      <c r="T1660" s="233" t="n">
        <v>4397</v>
      </c>
      <c r="U1660" s="233" t="inlineStr">
        <is>
          <t>Priced</t>
        </is>
      </c>
      <c r="V1660" s="273" t="inlineStr">
        <is>
          <t>LT028</t>
        </is>
      </c>
      <c r="W1660" t="n">
        <v>420</v>
      </c>
    </row>
    <row r="1661">
      <c r="B1661" t="n">
        <v>3230</v>
      </c>
      <c r="C1661">
        <f>IF(K1661 = "BaseplateSteel","Y","N")</f>
        <v/>
      </c>
      <c r="D1661">
        <f>OR(P1661 = "Woods_Sureflex", P1661 = "Falk_T10_Grid")</f>
        <v/>
      </c>
      <c r="E1661">
        <f>IF(AND(C1661="Y", D1661=TRUE),"Y","N")</f>
        <v/>
      </c>
      <c r="F1661" t="inlineStr">
        <is>
          <t>ConTab_BOM_KP_Baseplates_3230</t>
        </is>
      </c>
      <c r="G1661">
        <f>IF(E1661="Y",F1661,"")</f>
        <v/>
      </c>
      <c r="H1661" s="87" t="inlineStr">
        <is>
          <t>1012-9_0-KP</t>
        </is>
      </c>
      <c r="I1661" s="87" t="n"/>
      <c r="J1661" s="87" t="n"/>
      <c r="K1661" s="273" t="inlineStr">
        <is>
          <t>BaseplateSteel</t>
        </is>
      </c>
      <c r="L1661" s="273" t="inlineStr">
        <is>
          <t>Baseplate_Steel</t>
        </is>
      </c>
      <c r="M1661" s="273" t="inlineStr">
        <is>
          <t>Steel</t>
        </is>
      </c>
      <c r="N1661" t="inlineStr">
        <is>
          <t>445TS</t>
        </is>
      </c>
      <c r="O1661" t="inlineStr">
        <is>
          <t>:Extended Drip Pan:</t>
        </is>
      </c>
      <c r="P1661" s="235" t="inlineStr">
        <is>
          <t>Falk_T10_Grid</t>
        </is>
      </c>
      <c r="Q1661" t="inlineStr">
        <is>
          <t>Falk 1070T10</t>
        </is>
      </c>
      <c r="R1661" t="inlineStr">
        <is>
          <t>RTF</t>
        </is>
      </c>
      <c r="S1661" s="233" t="inlineStr">
        <is>
          <t>B103380</t>
        </is>
      </c>
      <c r="T1661" s="233" t="n">
        <v>4397</v>
      </c>
      <c r="U1661" s="233" t="inlineStr">
        <is>
          <t>Priced</t>
        </is>
      </c>
      <c r="V1661" s="273" t="inlineStr">
        <is>
          <t>LT028</t>
        </is>
      </c>
      <c r="W1661" t="n">
        <v>420</v>
      </c>
    </row>
    <row r="1662">
      <c r="B1662" t="n">
        <v>3231</v>
      </c>
      <c r="C1662">
        <f>IF(K1662 = "BaseplateSteel","Y","N")</f>
        <v/>
      </c>
      <c r="D1662">
        <f>OR(P1662 = "Woods_Sureflex", P1662 = "Falk_T10_Grid")</f>
        <v/>
      </c>
      <c r="E1662">
        <f>IF(AND(C1662="Y", D1662=TRUE),"Y","N")</f>
        <v/>
      </c>
      <c r="F1662" t="inlineStr">
        <is>
          <t>ConTab_BOM_KP_Baseplates_3231</t>
        </is>
      </c>
      <c r="G1662">
        <f>IF(E1662="Y",F1662,"")</f>
        <v/>
      </c>
      <c r="H1662" s="87" t="inlineStr">
        <is>
          <t>1012-9_0-KP</t>
        </is>
      </c>
      <c r="I1662" s="87" t="n"/>
      <c r="J1662" s="87" t="n"/>
      <c r="K1662" s="273" t="inlineStr">
        <is>
          <t>BaseplateSteel</t>
        </is>
      </c>
      <c r="L1662" s="273" t="inlineStr">
        <is>
          <t>Baseplate_Steel</t>
        </is>
      </c>
      <c r="M1662" s="273" t="inlineStr">
        <is>
          <t>Steel</t>
        </is>
      </c>
      <c r="N1662" s="273" t="inlineStr">
        <is>
          <t>447T</t>
        </is>
      </c>
      <c r="O1662" t="inlineStr">
        <is>
          <t>:Extended Drip Pan:</t>
        </is>
      </c>
      <c r="P1662" s="235" t="inlineStr">
        <is>
          <t>Falk_T10_Grid</t>
        </is>
      </c>
      <c r="Q1662" t="inlineStr">
        <is>
          <t>Falk 1090T10</t>
        </is>
      </c>
      <c r="R1662" t="inlineStr">
        <is>
          <t>RTF</t>
        </is>
      </c>
      <c r="S1662" s="233" t="inlineStr">
        <is>
          <t>B103381</t>
        </is>
      </c>
      <c r="T1662" s="233" t="n">
        <v>4943</v>
      </c>
      <c r="U1662" s="233" t="inlineStr">
        <is>
          <t>Priced</t>
        </is>
      </c>
      <c r="V1662" s="273" t="inlineStr">
        <is>
          <t>LT028</t>
        </is>
      </c>
      <c r="W1662" t="n">
        <v>600</v>
      </c>
    </row>
    <row r="1663">
      <c r="B1663" t="n">
        <v>3232</v>
      </c>
      <c r="C1663">
        <f>IF(K1663 = "BaseplateSteel","Y","N")</f>
        <v/>
      </c>
      <c r="D1663">
        <f>OR(P1663 = "Woods_Sureflex", P1663 = "Falk_T10_Grid")</f>
        <v/>
      </c>
      <c r="E1663">
        <f>IF(AND(C1663="Y", D1663=TRUE),"Y","N")</f>
        <v/>
      </c>
      <c r="F1663" t="inlineStr">
        <is>
          <t>ConTab_BOM_KP_Baseplates_3232</t>
        </is>
      </c>
      <c r="G1663">
        <f>IF(E1663="Y",F1663,"")</f>
        <v/>
      </c>
      <c r="H1663" s="87" t="inlineStr">
        <is>
          <t>1012-9_0-KP</t>
        </is>
      </c>
      <c r="I1663" s="87" t="n"/>
      <c r="J1663" s="87" t="n"/>
      <c r="K1663" s="273" t="inlineStr">
        <is>
          <t>BaseplateSteel</t>
        </is>
      </c>
      <c r="L1663" s="273" t="inlineStr">
        <is>
          <t>Baseplate_Steel</t>
        </is>
      </c>
      <c r="M1663" s="273" t="inlineStr">
        <is>
          <t>Steel</t>
        </is>
      </c>
      <c r="N1663" s="273" t="inlineStr">
        <is>
          <t>449T</t>
        </is>
      </c>
      <c r="O1663" t="inlineStr">
        <is>
          <t>:Extended Drip Pan:</t>
        </is>
      </c>
      <c r="P1663" s="235" t="inlineStr">
        <is>
          <t>Falk_T10_Grid</t>
        </is>
      </c>
      <c r="Q1663" t="inlineStr">
        <is>
          <t>Falk 1090T10</t>
        </is>
      </c>
      <c r="R1663" t="inlineStr">
        <is>
          <t>RTF</t>
        </is>
      </c>
      <c r="S1663" s="233" t="inlineStr">
        <is>
          <t>B103382</t>
        </is>
      </c>
      <c r="T1663" s="233" t="n">
        <v>4943</v>
      </c>
      <c r="U1663" s="233" t="inlineStr">
        <is>
          <t>Priced</t>
        </is>
      </c>
      <c r="V1663" s="273" t="inlineStr">
        <is>
          <t>LT028</t>
        </is>
      </c>
      <c r="W1663" t="n">
        <v>600</v>
      </c>
    </row>
    <row r="1664">
      <c r="B1664" t="n">
        <v>3251</v>
      </c>
      <c r="C1664">
        <f>IF(K1664 = "BaseplateSteel","Y","N")</f>
        <v/>
      </c>
      <c r="D1664">
        <f>OR(P1664 = "Woods_Sureflex", P1664 = "Falk_T10_Grid")</f>
        <v/>
      </c>
      <c r="E1664">
        <f>IF(AND(C1664="Y", D1664=TRUE),"Y","N")</f>
        <v/>
      </c>
      <c r="F1664" t="inlineStr">
        <is>
          <t>ConTab_BOM_KP_Baseplates_3251</t>
        </is>
      </c>
      <c r="G1664">
        <f>IF(E1664="Y",F1664,"")</f>
        <v/>
      </c>
      <c r="H1664" s="87" t="inlineStr">
        <is>
          <t>1012-9_0-KP</t>
        </is>
      </c>
      <c r="I1664" s="87" t="n"/>
      <c r="J1664" s="87" t="n"/>
      <c r="K1664" s="273" t="inlineStr">
        <is>
          <t>BaseplateSteel</t>
        </is>
      </c>
      <c r="L1664" s="273" t="inlineStr">
        <is>
          <t>Baseplate_Steel</t>
        </is>
      </c>
      <c r="M1664" s="273" t="inlineStr">
        <is>
          <t>Steel</t>
        </is>
      </c>
      <c r="N1664" t="inlineStr">
        <is>
          <t>284T</t>
        </is>
      </c>
      <c r="O1664" t="inlineStr">
        <is>
          <t>:Extended Drip Pan:</t>
        </is>
      </c>
      <c r="P1664" s="235" t="inlineStr">
        <is>
          <t>Woods_Spacer</t>
        </is>
      </c>
      <c r="Q1664" t="inlineStr">
        <is>
          <t>Woods 9SC</t>
        </is>
      </c>
      <c r="R1664" t="inlineStr">
        <is>
          <t>RTF</t>
        </is>
      </c>
      <c r="S1664" s="233" t="inlineStr">
        <is>
          <t>B103395</t>
        </is>
      </c>
      <c r="T1664" s="233" t="n">
        <v>2835</v>
      </c>
      <c r="U1664" s="233" t="inlineStr">
        <is>
          <t>Priced</t>
        </is>
      </c>
      <c r="V1664" s="273" t="inlineStr">
        <is>
          <t>LT028</t>
        </is>
      </c>
      <c r="W1664" t="n">
        <v>205</v>
      </c>
    </row>
    <row r="1665">
      <c r="B1665" t="n">
        <v>3252</v>
      </c>
      <c r="C1665">
        <f>IF(K1665 = "BaseplateSteel","Y","N")</f>
        <v/>
      </c>
      <c r="D1665">
        <f>OR(P1665 = "Woods_Sureflex", P1665 = "Falk_T10_Grid")</f>
        <v/>
      </c>
      <c r="E1665">
        <f>IF(AND(C1665="Y", D1665=TRUE),"Y","N")</f>
        <v/>
      </c>
      <c r="F1665" t="inlineStr">
        <is>
          <t>ConTab_BOM_KP_Baseplates_3252</t>
        </is>
      </c>
      <c r="G1665">
        <f>IF(E1665="Y",F1665,"")</f>
        <v/>
      </c>
      <c r="H1665" s="87" t="inlineStr">
        <is>
          <t>1012-9_0-KP</t>
        </is>
      </c>
      <c r="I1665" s="87" t="n"/>
      <c r="J1665" s="87" t="n"/>
      <c r="K1665" s="273" t="inlineStr">
        <is>
          <t>BaseplateSteel</t>
        </is>
      </c>
      <c r="L1665" s="273" t="inlineStr">
        <is>
          <t>Baseplate_Steel</t>
        </is>
      </c>
      <c r="M1665" s="273" t="inlineStr">
        <is>
          <t>Steel</t>
        </is>
      </c>
      <c r="N1665" t="inlineStr">
        <is>
          <t>286T</t>
        </is>
      </c>
      <c r="O1665" t="inlineStr">
        <is>
          <t>:Extended Drip Pan:</t>
        </is>
      </c>
      <c r="P1665" s="235" t="inlineStr">
        <is>
          <t>Woods_Spacer</t>
        </is>
      </c>
      <c r="Q1665" t="inlineStr">
        <is>
          <t>Woods 9SC</t>
        </is>
      </c>
      <c r="R1665" t="inlineStr">
        <is>
          <t>RTF</t>
        </is>
      </c>
      <c r="S1665" s="233" t="inlineStr">
        <is>
          <t>B103395</t>
        </is>
      </c>
      <c r="T1665" s="233" t="n">
        <v>2835</v>
      </c>
      <c r="U1665" s="233" t="inlineStr">
        <is>
          <t>Priced</t>
        </is>
      </c>
      <c r="V1665" s="273" t="inlineStr">
        <is>
          <t>LT028</t>
        </is>
      </c>
      <c r="W1665" t="n">
        <v>205</v>
      </c>
    </row>
    <row r="1666">
      <c r="B1666" t="n">
        <v>3253</v>
      </c>
      <c r="C1666">
        <f>IF(K1666 = "BaseplateSteel","Y","N")</f>
        <v/>
      </c>
      <c r="D1666">
        <f>OR(P1666 = "Woods_Sureflex", P1666 = "Falk_T10_Grid")</f>
        <v/>
      </c>
      <c r="E1666">
        <f>IF(AND(C1666="Y", D1666=TRUE),"Y","N")</f>
        <v/>
      </c>
      <c r="F1666" t="inlineStr">
        <is>
          <t>ConTab_BOM_KP_Baseplates_3253</t>
        </is>
      </c>
      <c r="G1666">
        <f>IF(E1666="Y",F1666,"")</f>
        <v/>
      </c>
      <c r="H1666" s="87" t="inlineStr">
        <is>
          <t>1012-9_0-KP</t>
        </is>
      </c>
      <c r="I1666" s="87" t="n"/>
      <c r="J1666" s="87" t="n"/>
      <c r="K1666" s="273" t="inlineStr">
        <is>
          <t>BaseplateSteel</t>
        </is>
      </c>
      <c r="L1666" s="273" t="inlineStr">
        <is>
          <t>Baseplate_Steel</t>
        </is>
      </c>
      <c r="M1666" s="273" t="inlineStr">
        <is>
          <t>Steel</t>
        </is>
      </c>
      <c r="N1666" t="inlineStr">
        <is>
          <t>324T</t>
        </is>
      </c>
      <c r="O1666" t="inlineStr">
        <is>
          <t>:Extended Drip Pan:</t>
        </is>
      </c>
      <c r="P1666" s="235" t="inlineStr">
        <is>
          <t>Woods_Spacer</t>
        </is>
      </c>
      <c r="Q1666" t="inlineStr">
        <is>
          <t>Woods 10SC</t>
        </is>
      </c>
      <c r="R1666" t="inlineStr">
        <is>
          <t>RTF</t>
        </is>
      </c>
      <c r="S1666" s="233" t="inlineStr">
        <is>
          <t>B103396</t>
        </is>
      </c>
      <c r="T1666" s="233" t="n">
        <v>2970</v>
      </c>
      <c r="U1666" s="233" t="inlineStr">
        <is>
          <t>Priced</t>
        </is>
      </c>
      <c r="V1666" s="273" t="inlineStr">
        <is>
          <t>LT028</t>
        </is>
      </c>
      <c r="W1666" t="n">
        <v>240</v>
      </c>
    </row>
    <row r="1667">
      <c r="B1667" t="n">
        <v>3254</v>
      </c>
      <c r="C1667">
        <f>IF(K1667 = "BaseplateSteel","Y","N")</f>
        <v/>
      </c>
      <c r="D1667">
        <f>OR(P1667 = "Woods_Sureflex", P1667 = "Falk_T10_Grid")</f>
        <v/>
      </c>
      <c r="E1667">
        <f>IF(AND(C1667="Y", D1667=TRUE),"Y","N")</f>
        <v/>
      </c>
      <c r="F1667" t="inlineStr">
        <is>
          <t>ConTab_BOM_KP_Baseplates_3254</t>
        </is>
      </c>
      <c r="G1667">
        <f>IF(E1667="Y",F1667,"")</f>
        <v/>
      </c>
      <c r="H1667" s="87" t="inlineStr">
        <is>
          <t>1012-9_0-KP</t>
        </is>
      </c>
      <c r="I1667" s="87" t="n"/>
      <c r="J1667" s="87" t="n"/>
      <c r="K1667" s="273" t="inlineStr">
        <is>
          <t>BaseplateSteel</t>
        </is>
      </c>
      <c r="L1667" s="273" t="inlineStr">
        <is>
          <t>Baseplate_Steel</t>
        </is>
      </c>
      <c r="M1667" s="273" t="inlineStr">
        <is>
          <t>Steel</t>
        </is>
      </c>
      <c r="N1667" t="inlineStr">
        <is>
          <t>326T</t>
        </is>
      </c>
      <c r="O1667" t="inlineStr">
        <is>
          <t>:Extended Drip Pan:</t>
        </is>
      </c>
      <c r="P1667" s="235" t="inlineStr">
        <is>
          <t>Woods_Spacer</t>
        </is>
      </c>
      <c r="Q1667" t="inlineStr">
        <is>
          <t>Woods 10SC</t>
        </is>
      </c>
      <c r="R1667" t="inlineStr">
        <is>
          <t>RTF</t>
        </is>
      </c>
      <c r="S1667" s="233" t="inlineStr">
        <is>
          <t>B103396</t>
        </is>
      </c>
      <c r="T1667" s="233" t="n">
        <v>2970</v>
      </c>
      <c r="U1667" s="233" t="inlineStr">
        <is>
          <t>Priced</t>
        </is>
      </c>
      <c r="V1667" s="273" t="inlineStr">
        <is>
          <t>LT028</t>
        </is>
      </c>
      <c r="W1667" t="n">
        <v>240</v>
      </c>
    </row>
    <row r="1668">
      <c r="B1668" t="n">
        <v>3255</v>
      </c>
      <c r="C1668">
        <f>IF(K1668 = "BaseplateSteel","Y","N")</f>
        <v/>
      </c>
      <c r="D1668">
        <f>OR(P1668 = "Woods_Sureflex", P1668 = "Falk_T10_Grid")</f>
        <v/>
      </c>
      <c r="E1668">
        <f>IF(AND(C1668="Y", D1668=TRUE),"Y","N")</f>
        <v/>
      </c>
      <c r="F1668" t="inlineStr">
        <is>
          <t>ConTab_BOM_KP_Baseplates_3255</t>
        </is>
      </c>
      <c r="G1668">
        <f>IF(E1668="Y",F1668,"")</f>
        <v/>
      </c>
      <c r="H1668" s="87" t="inlineStr">
        <is>
          <t>1012-9_0-KP</t>
        </is>
      </c>
      <c r="I1668" s="87" t="n"/>
      <c r="J1668" s="87" t="n"/>
      <c r="K1668" s="273" t="inlineStr">
        <is>
          <t>BaseplateSteel</t>
        </is>
      </c>
      <c r="L1668" s="273" t="inlineStr">
        <is>
          <t>Baseplate_Steel</t>
        </is>
      </c>
      <c r="M1668" s="273" t="inlineStr">
        <is>
          <t>Steel</t>
        </is>
      </c>
      <c r="N1668" t="inlineStr">
        <is>
          <t>364T</t>
        </is>
      </c>
      <c r="O1668" t="inlineStr">
        <is>
          <t>:Extended Drip Pan:</t>
        </is>
      </c>
      <c r="P1668" s="235" t="inlineStr">
        <is>
          <t>Woods_Spacer</t>
        </is>
      </c>
      <c r="Q1668" t="inlineStr">
        <is>
          <t>Woods 11SC</t>
        </is>
      </c>
      <c r="R1668" t="inlineStr">
        <is>
          <t>RTF</t>
        </is>
      </c>
      <c r="S1668" s="233" t="inlineStr">
        <is>
          <t>B103397</t>
        </is>
      </c>
      <c r="T1668" s="233" t="n">
        <v>3106</v>
      </c>
      <c r="U1668" s="233" t="inlineStr">
        <is>
          <t>Priced</t>
        </is>
      </c>
      <c r="V1668" s="273" t="inlineStr">
        <is>
          <t>LT028</t>
        </is>
      </c>
      <c r="W1668" t="n">
        <v>270</v>
      </c>
    </row>
    <row r="1669">
      <c r="B1669" t="n">
        <v>3256</v>
      </c>
      <c r="C1669">
        <f>IF(K1669 = "BaseplateSteel","Y","N")</f>
        <v/>
      </c>
      <c r="D1669">
        <f>OR(P1669 = "Woods_Sureflex", P1669 = "Falk_T10_Grid")</f>
        <v/>
      </c>
      <c r="E1669">
        <f>IF(AND(C1669="Y", D1669=TRUE),"Y","N")</f>
        <v/>
      </c>
      <c r="F1669" t="inlineStr">
        <is>
          <t>ConTab_BOM_KP_Baseplates_3256</t>
        </is>
      </c>
      <c r="G1669">
        <f>IF(E1669="Y",F1669,"")</f>
        <v/>
      </c>
      <c r="H1669" s="87" t="inlineStr">
        <is>
          <t>1012-9_0-KP</t>
        </is>
      </c>
      <c r="I1669" s="87" t="n"/>
      <c r="J1669" s="87" t="n"/>
      <c r="K1669" s="273" t="inlineStr">
        <is>
          <t>BaseplateSteel</t>
        </is>
      </c>
      <c r="L1669" s="273" t="inlineStr">
        <is>
          <t>Baseplate_Steel</t>
        </is>
      </c>
      <c r="M1669" s="273" t="inlineStr">
        <is>
          <t>Steel</t>
        </is>
      </c>
      <c r="N1669" t="inlineStr">
        <is>
          <t>365T</t>
        </is>
      </c>
      <c r="O1669" t="inlineStr">
        <is>
          <t>:Extended Drip Pan:</t>
        </is>
      </c>
      <c r="P1669" s="235" t="inlineStr">
        <is>
          <t>Woods_Spacer</t>
        </is>
      </c>
      <c r="Q1669" t="inlineStr">
        <is>
          <t>Woods 11SC</t>
        </is>
      </c>
      <c r="R1669" t="inlineStr">
        <is>
          <t>RTF</t>
        </is>
      </c>
      <c r="S1669" s="233" t="inlineStr">
        <is>
          <t>B103397</t>
        </is>
      </c>
      <c r="T1669" s="233" t="n">
        <v>3106</v>
      </c>
      <c r="U1669" s="233" t="inlineStr">
        <is>
          <t>Priced</t>
        </is>
      </c>
      <c r="V1669" s="273" t="inlineStr">
        <is>
          <t>LT028</t>
        </is>
      </c>
      <c r="W1669" t="n">
        <v>270</v>
      </c>
    </row>
    <row r="1670">
      <c r="B1670" t="n">
        <v>3257</v>
      </c>
      <c r="C1670">
        <f>IF(K1670 = "BaseplateSteel","Y","N")</f>
        <v/>
      </c>
      <c r="D1670">
        <f>OR(P1670 = "Woods_Sureflex", P1670 = "Falk_T10_Grid")</f>
        <v/>
      </c>
      <c r="E1670">
        <f>IF(AND(C1670="Y", D1670=TRUE),"Y","N")</f>
        <v/>
      </c>
      <c r="F1670" t="inlineStr">
        <is>
          <t>ConTab_BOM_KP_Baseplates_3257</t>
        </is>
      </c>
      <c r="G1670">
        <f>IF(E1670="Y",F1670,"")</f>
        <v/>
      </c>
      <c r="H1670" s="87" t="inlineStr">
        <is>
          <t>1012-9_0-KP</t>
        </is>
      </c>
      <c r="I1670" s="87" t="n"/>
      <c r="J1670" s="87" t="n"/>
      <c r="K1670" s="273" t="inlineStr">
        <is>
          <t>BaseplateSteel</t>
        </is>
      </c>
      <c r="L1670" s="273" t="inlineStr">
        <is>
          <t>Baseplate_Steel</t>
        </is>
      </c>
      <c r="M1670" s="273" t="inlineStr">
        <is>
          <t>Steel</t>
        </is>
      </c>
      <c r="N1670" t="inlineStr">
        <is>
          <t>404T</t>
        </is>
      </c>
      <c r="O1670" t="inlineStr">
        <is>
          <t>:Extended Drip Pan:</t>
        </is>
      </c>
      <c r="P1670" s="235" t="inlineStr">
        <is>
          <t>Woods_Spacer</t>
        </is>
      </c>
      <c r="Q1670" t="inlineStr">
        <is>
          <t>Woods 12SC</t>
        </is>
      </c>
      <c r="R1670" t="inlineStr">
        <is>
          <t>RTF</t>
        </is>
      </c>
      <c r="S1670" s="233" t="inlineStr">
        <is>
          <t>B103398</t>
        </is>
      </c>
      <c r="T1670" s="233" t="n">
        <v>3580</v>
      </c>
      <c r="U1670" s="233" t="inlineStr">
        <is>
          <t>Priced</t>
        </is>
      </c>
      <c r="V1670" s="273" t="inlineStr">
        <is>
          <t>LT028</t>
        </is>
      </c>
      <c r="W1670" t="n">
        <v>350</v>
      </c>
    </row>
    <row r="1671">
      <c r="B1671" t="n">
        <v>3258</v>
      </c>
      <c r="C1671">
        <f>IF(K1671 = "BaseplateSteel","Y","N")</f>
        <v/>
      </c>
      <c r="D1671">
        <f>OR(P1671 = "Woods_Sureflex", P1671 = "Falk_T10_Grid")</f>
        <v/>
      </c>
      <c r="E1671">
        <f>IF(AND(C1671="Y", D1671=TRUE),"Y","N")</f>
        <v/>
      </c>
      <c r="F1671" t="inlineStr">
        <is>
          <t>ConTab_BOM_KP_Baseplates_3258</t>
        </is>
      </c>
      <c r="G1671">
        <f>IF(E1671="Y",F1671,"")</f>
        <v/>
      </c>
      <c r="H1671" s="87" t="inlineStr">
        <is>
          <t>1012-9_0-KP</t>
        </is>
      </c>
      <c r="I1671" s="87" t="n"/>
      <c r="J1671" s="87" t="n"/>
      <c r="K1671" s="273" t="inlineStr">
        <is>
          <t>BaseplateSteel</t>
        </is>
      </c>
      <c r="L1671" s="273" t="inlineStr">
        <is>
          <t>Baseplate_Steel</t>
        </is>
      </c>
      <c r="M1671" s="273" t="inlineStr">
        <is>
          <t>Steel</t>
        </is>
      </c>
      <c r="N1671" t="inlineStr">
        <is>
          <t>405T</t>
        </is>
      </c>
      <c r="O1671" t="inlineStr">
        <is>
          <t>:Extended Drip Pan:</t>
        </is>
      </c>
      <c r="P1671" s="235" t="inlineStr">
        <is>
          <t>Woods_Spacer</t>
        </is>
      </c>
      <c r="Q1671" t="inlineStr">
        <is>
          <t>Woods 12SC</t>
        </is>
      </c>
      <c r="R1671" t="inlineStr">
        <is>
          <t>RTF</t>
        </is>
      </c>
      <c r="S1671" s="233" t="inlineStr">
        <is>
          <t>B103398</t>
        </is>
      </c>
      <c r="T1671" s="233" t="n">
        <v>3580</v>
      </c>
      <c r="U1671" s="233" t="inlineStr">
        <is>
          <t>Priced</t>
        </is>
      </c>
      <c r="V1671" s="273" t="inlineStr">
        <is>
          <t>LT028</t>
        </is>
      </c>
      <c r="W1671" t="n">
        <v>350</v>
      </c>
    </row>
    <row r="1672">
      <c r="B1672" t="n">
        <v>3259</v>
      </c>
      <c r="C1672">
        <f>IF(K1672 = "BaseplateSteel","Y","N")</f>
        <v/>
      </c>
      <c r="D1672">
        <f>OR(P1672 = "Woods_Sureflex", P1672 = "Falk_T10_Grid")</f>
        <v/>
      </c>
      <c r="E1672">
        <f>IF(AND(C1672="Y", D1672=TRUE),"Y","N")</f>
        <v/>
      </c>
      <c r="F1672" t="inlineStr">
        <is>
          <t>ConTab_BOM_KP_Baseplates_3259</t>
        </is>
      </c>
      <c r="G1672">
        <f>IF(E1672="Y",F1672,"")</f>
        <v/>
      </c>
      <c r="H1672" s="87" t="inlineStr">
        <is>
          <t>1012-9_0-KP</t>
        </is>
      </c>
      <c r="I1672" s="87" t="n"/>
      <c r="J1672" s="87" t="n"/>
      <c r="K1672" s="273" t="inlineStr">
        <is>
          <t>BaseplateSteel</t>
        </is>
      </c>
      <c r="L1672" s="273" t="inlineStr">
        <is>
          <t>Baseplate_Steel</t>
        </is>
      </c>
      <c r="M1672" s="273" t="inlineStr">
        <is>
          <t>Steel</t>
        </is>
      </c>
      <c r="N1672" t="inlineStr">
        <is>
          <t>444T</t>
        </is>
      </c>
      <c r="O1672" t="inlineStr">
        <is>
          <t>:Extended Drip Pan:</t>
        </is>
      </c>
      <c r="P1672" s="235" t="inlineStr">
        <is>
          <t>Woods_Spacer</t>
        </is>
      </c>
      <c r="Q1672" t="inlineStr">
        <is>
          <t>Woods 12SC</t>
        </is>
      </c>
      <c r="R1672" t="inlineStr">
        <is>
          <t>RTF</t>
        </is>
      </c>
      <c r="S1672" s="233" t="inlineStr">
        <is>
          <t>B103399</t>
        </is>
      </c>
      <c r="T1672" s="233" t="n">
        <v>4943</v>
      </c>
      <c r="U1672" s="233" t="inlineStr">
        <is>
          <t>Priced</t>
        </is>
      </c>
      <c r="V1672" s="273" t="inlineStr">
        <is>
          <t>LT028</t>
        </is>
      </c>
      <c r="W1672" t="n">
        <v>420</v>
      </c>
    </row>
    <row r="1673">
      <c r="B1673" t="n">
        <v>3260</v>
      </c>
      <c r="C1673">
        <f>IF(K1673 = "BaseplateSteel","Y","N")</f>
        <v/>
      </c>
      <c r="D1673">
        <f>OR(P1673 = "Woods_Sureflex", P1673 = "Falk_T10_Grid")</f>
        <v/>
      </c>
      <c r="E1673">
        <f>IF(AND(C1673="Y", D1673=TRUE),"Y","N")</f>
        <v/>
      </c>
      <c r="F1673" t="inlineStr">
        <is>
          <t>ConTab_BOM_KP_Baseplates_3260</t>
        </is>
      </c>
      <c r="G1673">
        <f>IF(E1673="Y",F1673,"")</f>
        <v/>
      </c>
      <c r="H1673" s="87" t="inlineStr">
        <is>
          <t>1012-9_0-KP</t>
        </is>
      </c>
      <c r="I1673" s="87" t="n"/>
      <c r="J1673" s="87" t="n"/>
      <c r="K1673" s="273" t="inlineStr">
        <is>
          <t>BaseplateSteel</t>
        </is>
      </c>
      <c r="L1673" s="273" t="inlineStr">
        <is>
          <t>Baseplate_Steel</t>
        </is>
      </c>
      <c r="M1673" s="273" t="inlineStr">
        <is>
          <t>Steel</t>
        </is>
      </c>
      <c r="N1673" t="inlineStr">
        <is>
          <t>445T</t>
        </is>
      </c>
      <c r="O1673" t="inlineStr">
        <is>
          <t>:Extended Drip Pan:</t>
        </is>
      </c>
      <c r="P1673" s="235" t="inlineStr">
        <is>
          <t>Woods_Spacer</t>
        </is>
      </c>
      <c r="Q1673" t="inlineStr">
        <is>
          <t>Woods 12SC</t>
        </is>
      </c>
      <c r="R1673" t="inlineStr">
        <is>
          <t>RTF</t>
        </is>
      </c>
      <c r="S1673" s="233" t="inlineStr">
        <is>
          <t>B103400</t>
        </is>
      </c>
      <c r="T1673" s="233" t="n">
        <v>4943</v>
      </c>
      <c r="U1673" s="233" t="inlineStr">
        <is>
          <t>Priced</t>
        </is>
      </c>
      <c r="V1673" s="273" t="inlineStr">
        <is>
          <t>LT028</t>
        </is>
      </c>
      <c r="W1673" t="n">
        <v>420</v>
      </c>
    </row>
    <row r="1674">
      <c r="B1674" t="n">
        <v>3261</v>
      </c>
      <c r="C1674">
        <f>IF(K1674 = "BaseplateSteel","Y","N")</f>
        <v/>
      </c>
      <c r="D1674">
        <f>OR(P1674 = "Woods_Sureflex", P1674 = "Falk_T10_Grid")</f>
        <v/>
      </c>
      <c r="E1674">
        <f>IF(AND(C1674="Y", D1674=TRUE),"Y","N")</f>
        <v/>
      </c>
      <c r="F1674" t="inlineStr">
        <is>
          <t>ConTab_BOM_KP_Baseplates_3261</t>
        </is>
      </c>
      <c r="G1674">
        <f>IF(E1674="Y",F1674,"")</f>
        <v/>
      </c>
      <c r="H1674" s="87" t="inlineStr">
        <is>
          <t>1012-9_0-KP</t>
        </is>
      </c>
      <c r="I1674" s="87" t="n"/>
      <c r="J1674" s="87" t="n"/>
      <c r="K1674" s="273" t="inlineStr">
        <is>
          <t>BaseplateSteel</t>
        </is>
      </c>
      <c r="L1674" s="273" t="inlineStr">
        <is>
          <t>Baseplate_Steel</t>
        </is>
      </c>
      <c r="M1674" s="273" t="inlineStr">
        <is>
          <t>Steel</t>
        </is>
      </c>
      <c r="N1674" t="inlineStr">
        <is>
          <t>284T</t>
        </is>
      </c>
      <c r="O1674" t="inlineStr">
        <is>
          <t>:Extended Drip Pan:</t>
        </is>
      </c>
      <c r="P1674" s="235" t="inlineStr">
        <is>
          <t>Falk_Spacer</t>
        </is>
      </c>
      <c r="Q1674" t="inlineStr">
        <is>
          <t>Falk 1050T31</t>
        </is>
      </c>
      <c r="R1674" t="inlineStr">
        <is>
          <t>RTF</t>
        </is>
      </c>
      <c r="S1674" s="233" t="inlineStr">
        <is>
          <t>B103401</t>
        </is>
      </c>
      <c r="T1674" s="233" t="n">
        <v>2835</v>
      </c>
      <c r="U1674" s="233" t="inlineStr">
        <is>
          <t>Priced</t>
        </is>
      </c>
      <c r="V1674" s="273" t="inlineStr">
        <is>
          <t>LT028</t>
        </is>
      </c>
      <c r="W1674" t="n">
        <v>205</v>
      </c>
    </row>
    <row r="1675">
      <c r="B1675" t="n">
        <v>3262</v>
      </c>
      <c r="C1675">
        <f>IF(K1675 = "BaseplateSteel","Y","N")</f>
        <v/>
      </c>
      <c r="D1675">
        <f>OR(P1675 = "Woods_Sureflex", P1675 = "Falk_T10_Grid")</f>
        <v/>
      </c>
      <c r="E1675">
        <f>IF(AND(C1675="Y", D1675=TRUE),"Y","N")</f>
        <v/>
      </c>
      <c r="F1675" t="inlineStr">
        <is>
          <t>ConTab_BOM_KP_Baseplates_3262</t>
        </is>
      </c>
      <c r="G1675">
        <f>IF(E1675="Y",F1675,"")</f>
        <v/>
      </c>
      <c r="H1675" s="87" t="inlineStr">
        <is>
          <t>1012-9_0-KP</t>
        </is>
      </c>
      <c r="I1675" s="87" t="n"/>
      <c r="J1675" s="87" t="n"/>
      <c r="K1675" s="273" t="inlineStr">
        <is>
          <t>BaseplateSteel</t>
        </is>
      </c>
      <c r="L1675" s="273" t="inlineStr">
        <is>
          <t>Baseplate_Steel</t>
        </is>
      </c>
      <c r="M1675" s="273" t="inlineStr">
        <is>
          <t>Steel</t>
        </is>
      </c>
      <c r="N1675" t="inlineStr">
        <is>
          <t>286T</t>
        </is>
      </c>
      <c r="O1675" t="inlineStr">
        <is>
          <t>:Extended Drip Pan:</t>
        </is>
      </c>
      <c r="P1675" s="235" t="inlineStr">
        <is>
          <t>Falk_Spacer</t>
        </is>
      </c>
      <c r="Q1675" t="inlineStr">
        <is>
          <t>Falk 1050T31</t>
        </is>
      </c>
      <c r="R1675" t="inlineStr">
        <is>
          <t>RTF</t>
        </is>
      </c>
      <c r="S1675" s="233" t="inlineStr">
        <is>
          <t>B103401</t>
        </is>
      </c>
      <c r="T1675" s="233" t="n">
        <v>2835</v>
      </c>
      <c r="U1675" s="233" t="inlineStr">
        <is>
          <t>Priced</t>
        </is>
      </c>
      <c r="V1675" s="273" t="inlineStr">
        <is>
          <t>LT028</t>
        </is>
      </c>
      <c r="W1675" t="n">
        <v>205</v>
      </c>
    </row>
    <row r="1676">
      <c r="B1676" t="n">
        <v>3263</v>
      </c>
      <c r="C1676">
        <f>IF(K1676 = "BaseplateSteel","Y","N")</f>
        <v/>
      </c>
      <c r="D1676">
        <f>OR(P1676 = "Woods_Sureflex", P1676 = "Falk_T10_Grid")</f>
        <v/>
      </c>
      <c r="E1676">
        <f>IF(AND(C1676="Y", D1676=TRUE),"Y","N")</f>
        <v/>
      </c>
      <c r="F1676" t="inlineStr">
        <is>
          <t>ConTab_BOM_KP_Baseplates_3263</t>
        </is>
      </c>
      <c r="G1676">
        <f>IF(E1676="Y",F1676,"")</f>
        <v/>
      </c>
      <c r="H1676" s="87" t="inlineStr">
        <is>
          <t>1012-9_0-KP</t>
        </is>
      </c>
      <c r="I1676" s="87" t="n"/>
      <c r="J1676" s="87" t="n"/>
      <c r="K1676" s="273" t="inlineStr">
        <is>
          <t>BaseplateSteel</t>
        </is>
      </c>
      <c r="L1676" s="273" t="inlineStr">
        <is>
          <t>Baseplate_Steel</t>
        </is>
      </c>
      <c r="M1676" s="273" t="inlineStr">
        <is>
          <t>Steel</t>
        </is>
      </c>
      <c r="N1676" t="inlineStr">
        <is>
          <t>324T</t>
        </is>
      </c>
      <c r="O1676" t="inlineStr">
        <is>
          <t>:Extended Drip Pan:</t>
        </is>
      </c>
      <c r="P1676" s="235" t="inlineStr">
        <is>
          <t>Falk_Spacer</t>
        </is>
      </c>
      <c r="Q1676" t="inlineStr">
        <is>
          <t>Falk 1060T31</t>
        </is>
      </c>
      <c r="R1676" t="inlineStr">
        <is>
          <t>RTF</t>
        </is>
      </c>
      <c r="S1676" s="233" t="inlineStr">
        <is>
          <t>B103402</t>
        </is>
      </c>
      <c r="T1676" s="233" t="n">
        <v>2970</v>
      </c>
      <c r="U1676" s="233" t="inlineStr">
        <is>
          <t>Priced</t>
        </is>
      </c>
      <c r="V1676" s="273" t="inlineStr">
        <is>
          <t>LT028</t>
        </is>
      </c>
      <c r="W1676" t="n">
        <v>240</v>
      </c>
    </row>
    <row r="1677">
      <c r="B1677" t="n">
        <v>3264</v>
      </c>
      <c r="C1677">
        <f>IF(K1677 = "BaseplateSteel","Y","N")</f>
        <v/>
      </c>
      <c r="D1677">
        <f>OR(P1677 = "Woods_Sureflex", P1677 = "Falk_T10_Grid")</f>
        <v/>
      </c>
      <c r="E1677">
        <f>IF(AND(C1677="Y", D1677=TRUE),"Y","N")</f>
        <v/>
      </c>
      <c r="F1677" t="inlineStr">
        <is>
          <t>ConTab_BOM_KP_Baseplates_3264</t>
        </is>
      </c>
      <c r="G1677">
        <f>IF(E1677="Y",F1677,"")</f>
        <v/>
      </c>
      <c r="H1677" s="87" t="inlineStr">
        <is>
          <t>1012-9_0-KP</t>
        </is>
      </c>
      <c r="I1677" s="87" t="n"/>
      <c r="J1677" s="87" t="n"/>
      <c r="K1677" s="273" t="inlineStr">
        <is>
          <t>BaseplateSteel</t>
        </is>
      </c>
      <c r="L1677" s="273" t="inlineStr">
        <is>
          <t>Baseplate_Steel</t>
        </is>
      </c>
      <c r="M1677" s="273" t="inlineStr">
        <is>
          <t>Steel</t>
        </is>
      </c>
      <c r="N1677" t="inlineStr">
        <is>
          <t>326T</t>
        </is>
      </c>
      <c r="O1677" t="inlineStr">
        <is>
          <t>:Extended Drip Pan:</t>
        </is>
      </c>
      <c r="P1677" s="235" t="inlineStr">
        <is>
          <t>Falk_Spacer</t>
        </is>
      </c>
      <c r="Q1677" t="inlineStr">
        <is>
          <t>Falk 1060T31</t>
        </is>
      </c>
      <c r="R1677" t="inlineStr">
        <is>
          <t>RTF</t>
        </is>
      </c>
      <c r="S1677" s="233" t="inlineStr">
        <is>
          <t>B103402</t>
        </is>
      </c>
      <c r="T1677" s="233" t="n">
        <v>2970</v>
      </c>
      <c r="U1677" s="233" t="inlineStr">
        <is>
          <t>Priced</t>
        </is>
      </c>
      <c r="V1677" s="273" t="inlineStr">
        <is>
          <t>LT028</t>
        </is>
      </c>
      <c r="W1677" t="n">
        <v>240</v>
      </c>
    </row>
    <row r="1678">
      <c r="B1678" t="n">
        <v>3265</v>
      </c>
      <c r="C1678">
        <f>IF(K1678 = "BaseplateSteel","Y","N")</f>
        <v/>
      </c>
      <c r="D1678">
        <f>OR(P1678 = "Woods_Sureflex", P1678 = "Falk_T10_Grid")</f>
        <v/>
      </c>
      <c r="E1678">
        <f>IF(AND(C1678="Y", D1678=TRUE),"Y","N")</f>
        <v/>
      </c>
      <c r="F1678" t="inlineStr">
        <is>
          <t>ConTab_BOM_KP_Baseplates_3265</t>
        </is>
      </c>
      <c r="G1678">
        <f>IF(E1678="Y",F1678,"")</f>
        <v/>
      </c>
      <c r="H1678" s="87" t="inlineStr">
        <is>
          <t>1012-9_0-KP</t>
        </is>
      </c>
      <c r="I1678" s="87" t="n"/>
      <c r="J1678" s="87" t="n"/>
      <c r="K1678" s="273" t="inlineStr">
        <is>
          <t>BaseplateSteel</t>
        </is>
      </c>
      <c r="L1678" s="273" t="inlineStr">
        <is>
          <t>Baseplate_Steel</t>
        </is>
      </c>
      <c r="M1678" s="273" t="inlineStr">
        <is>
          <t>Steel</t>
        </is>
      </c>
      <c r="N1678" t="inlineStr">
        <is>
          <t>364T</t>
        </is>
      </c>
      <c r="O1678" t="inlineStr">
        <is>
          <t>:Extended Drip Pan:</t>
        </is>
      </c>
      <c r="P1678" s="235" t="inlineStr">
        <is>
          <t>Falk_Spacer</t>
        </is>
      </c>
      <c r="Q1678" t="inlineStr">
        <is>
          <t>Falk 1070T31</t>
        </is>
      </c>
      <c r="R1678" t="inlineStr">
        <is>
          <t>RTF</t>
        </is>
      </c>
      <c r="S1678" s="233" t="inlineStr">
        <is>
          <t>B103403</t>
        </is>
      </c>
      <c r="T1678" s="233" t="n">
        <v>3106</v>
      </c>
      <c r="U1678" s="233" t="inlineStr">
        <is>
          <t>Priced</t>
        </is>
      </c>
      <c r="V1678" s="273" t="inlineStr">
        <is>
          <t>LT028</t>
        </is>
      </c>
      <c r="W1678" t="n">
        <v>270</v>
      </c>
    </row>
    <row r="1679">
      <c r="B1679" t="n">
        <v>3266</v>
      </c>
      <c r="C1679">
        <f>IF(K1679 = "BaseplateSteel","Y","N")</f>
        <v/>
      </c>
      <c r="D1679">
        <f>OR(P1679 = "Woods_Sureflex", P1679 = "Falk_T10_Grid")</f>
        <v/>
      </c>
      <c r="E1679">
        <f>IF(AND(C1679="Y", D1679=TRUE),"Y","N")</f>
        <v/>
      </c>
      <c r="F1679" t="inlineStr">
        <is>
          <t>ConTab_BOM_KP_Baseplates_3266</t>
        </is>
      </c>
      <c r="G1679">
        <f>IF(E1679="Y",F1679,"")</f>
        <v/>
      </c>
      <c r="H1679" s="87" t="inlineStr">
        <is>
          <t>1012-9_0-KP</t>
        </is>
      </c>
      <c r="I1679" s="87" t="n"/>
      <c r="J1679" s="87" t="n"/>
      <c r="K1679" s="273" t="inlineStr">
        <is>
          <t>BaseplateSteel</t>
        </is>
      </c>
      <c r="L1679" s="273" t="inlineStr">
        <is>
          <t>Baseplate_Steel</t>
        </is>
      </c>
      <c r="M1679" s="273" t="inlineStr">
        <is>
          <t>Steel</t>
        </is>
      </c>
      <c r="N1679" t="inlineStr">
        <is>
          <t>365T</t>
        </is>
      </c>
      <c r="O1679" t="inlineStr">
        <is>
          <t>:Extended Drip Pan:</t>
        </is>
      </c>
      <c r="P1679" s="235" t="inlineStr">
        <is>
          <t>Falk_Spacer</t>
        </is>
      </c>
      <c r="Q1679" t="inlineStr">
        <is>
          <t>Falk 1070T31</t>
        </is>
      </c>
      <c r="R1679" t="inlineStr">
        <is>
          <t>RTF</t>
        </is>
      </c>
      <c r="S1679" s="233" t="inlineStr">
        <is>
          <t>B103403</t>
        </is>
      </c>
      <c r="T1679" s="233" t="n">
        <v>3106</v>
      </c>
      <c r="U1679" s="233" t="inlineStr">
        <is>
          <t>Priced</t>
        </is>
      </c>
      <c r="V1679" s="273" t="inlineStr">
        <is>
          <t>LT028</t>
        </is>
      </c>
      <c r="W1679" t="n">
        <v>270</v>
      </c>
    </row>
    <row r="1680">
      <c r="B1680" t="n">
        <v>3267</v>
      </c>
      <c r="C1680">
        <f>IF(K1680 = "BaseplateSteel","Y","N")</f>
        <v/>
      </c>
      <c r="D1680">
        <f>OR(P1680 = "Woods_Sureflex", P1680 = "Falk_T10_Grid")</f>
        <v/>
      </c>
      <c r="E1680">
        <f>IF(AND(C1680="Y", D1680=TRUE),"Y","N")</f>
        <v/>
      </c>
      <c r="F1680" t="inlineStr">
        <is>
          <t>ConTab_BOM_KP_Baseplates_3267</t>
        </is>
      </c>
      <c r="G1680">
        <f>IF(E1680="Y",F1680,"")</f>
        <v/>
      </c>
      <c r="H1680" s="87" t="inlineStr">
        <is>
          <t>1012-9_0-KP</t>
        </is>
      </c>
      <c r="I1680" s="87" t="n"/>
      <c r="J1680" s="87" t="n"/>
      <c r="K1680" s="273" t="inlineStr">
        <is>
          <t>BaseplateSteel</t>
        </is>
      </c>
      <c r="L1680" s="273" t="inlineStr">
        <is>
          <t>Baseplate_Steel</t>
        </is>
      </c>
      <c r="M1680" s="273" t="inlineStr">
        <is>
          <t>Steel</t>
        </is>
      </c>
      <c r="N1680" t="inlineStr">
        <is>
          <t>364TS</t>
        </is>
      </c>
      <c r="O1680" t="inlineStr">
        <is>
          <t>:Extended Drip Pan:</t>
        </is>
      </c>
      <c r="P1680" s="235" t="inlineStr">
        <is>
          <t>Falk_Spacer</t>
        </is>
      </c>
      <c r="Q1680" t="inlineStr">
        <is>
          <t>Falk 1050T31</t>
        </is>
      </c>
      <c r="R1680" t="inlineStr">
        <is>
          <t>RTF</t>
        </is>
      </c>
      <c r="S1680" s="233" t="inlineStr">
        <is>
          <t>B103404</t>
        </is>
      </c>
      <c r="T1680" s="233" t="n">
        <v>3036</v>
      </c>
      <c r="U1680" s="233" t="inlineStr">
        <is>
          <t>Priced</t>
        </is>
      </c>
      <c r="V1680" s="273" t="inlineStr">
        <is>
          <t>LT028</t>
        </is>
      </c>
      <c r="W1680" t="n">
        <v>270</v>
      </c>
    </row>
    <row r="1681">
      <c r="B1681" t="n">
        <v>3268</v>
      </c>
      <c r="C1681">
        <f>IF(K1681 = "BaseplateSteel","Y","N")</f>
        <v/>
      </c>
      <c r="D1681">
        <f>OR(P1681 = "Woods_Sureflex", P1681 = "Falk_T10_Grid")</f>
        <v/>
      </c>
      <c r="E1681">
        <f>IF(AND(C1681="Y", D1681=TRUE),"Y","N")</f>
        <v/>
      </c>
      <c r="F1681" t="inlineStr">
        <is>
          <t>ConTab_BOM_KP_Baseplates_3268</t>
        </is>
      </c>
      <c r="G1681">
        <f>IF(E1681="Y",F1681,"")</f>
        <v/>
      </c>
      <c r="H1681" s="87" t="inlineStr">
        <is>
          <t>1012-9_0-KP</t>
        </is>
      </c>
      <c r="I1681" s="87" t="n"/>
      <c r="J1681" s="87" t="n"/>
      <c r="K1681" s="273" t="inlineStr">
        <is>
          <t>BaseplateSteel</t>
        </is>
      </c>
      <c r="L1681" s="273" t="inlineStr">
        <is>
          <t>Baseplate_Steel</t>
        </is>
      </c>
      <c r="M1681" s="273" t="inlineStr">
        <is>
          <t>Steel</t>
        </is>
      </c>
      <c r="N1681" t="inlineStr">
        <is>
          <t>365TS</t>
        </is>
      </c>
      <c r="O1681" t="inlineStr">
        <is>
          <t>:Extended Drip Pan:</t>
        </is>
      </c>
      <c r="P1681" s="235" t="inlineStr">
        <is>
          <t>Falk_Spacer</t>
        </is>
      </c>
      <c r="Q1681" t="inlineStr">
        <is>
          <t>Falk 1050T31</t>
        </is>
      </c>
      <c r="R1681" t="inlineStr">
        <is>
          <t>RTF</t>
        </is>
      </c>
      <c r="S1681" s="233" t="inlineStr">
        <is>
          <t>B103404</t>
        </is>
      </c>
      <c r="T1681" s="233" t="n">
        <v>3036</v>
      </c>
      <c r="U1681" s="233" t="inlineStr">
        <is>
          <t>Priced</t>
        </is>
      </c>
      <c r="V1681" s="273" t="inlineStr">
        <is>
          <t>LT028</t>
        </is>
      </c>
      <c r="W1681" t="n">
        <v>270</v>
      </c>
    </row>
    <row r="1682">
      <c r="B1682" t="n">
        <v>3269</v>
      </c>
      <c r="C1682">
        <f>IF(K1682 = "BaseplateSteel","Y","N")</f>
        <v/>
      </c>
      <c r="D1682">
        <f>OR(P1682 = "Woods_Sureflex", P1682 = "Falk_T10_Grid")</f>
        <v/>
      </c>
      <c r="E1682">
        <f>IF(AND(C1682="Y", D1682=TRUE),"Y","N")</f>
        <v/>
      </c>
      <c r="F1682" t="inlineStr">
        <is>
          <t>ConTab_BOM_KP_Baseplates_3269</t>
        </is>
      </c>
      <c r="G1682">
        <f>IF(E1682="Y",F1682,"")</f>
        <v/>
      </c>
      <c r="H1682" s="87" t="inlineStr">
        <is>
          <t>1012-9_0-KP</t>
        </is>
      </c>
      <c r="I1682" s="87" t="n"/>
      <c r="J1682" s="87" t="n"/>
      <c r="K1682" s="273" t="inlineStr">
        <is>
          <t>BaseplateSteel</t>
        </is>
      </c>
      <c r="L1682" s="273" t="inlineStr">
        <is>
          <t>Baseplate_Steel</t>
        </is>
      </c>
      <c r="M1682" s="273" t="inlineStr">
        <is>
          <t>Steel</t>
        </is>
      </c>
      <c r="N1682" t="inlineStr">
        <is>
          <t>404T</t>
        </is>
      </c>
      <c r="O1682" t="inlineStr">
        <is>
          <t>:Extended Drip Pan:</t>
        </is>
      </c>
      <c r="P1682" s="235" t="inlineStr">
        <is>
          <t>Falk_Spacer</t>
        </is>
      </c>
      <c r="Q1682" t="inlineStr">
        <is>
          <t>Falk 1080T31</t>
        </is>
      </c>
      <c r="R1682" t="inlineStr">
        <is>
          <t>RTF</t>
        </is>
      </c>
      <c r="S1682" s="233" t="inlineStr">
        <is>
          <t>B103405</t>
        </is>
      </c>
      <c r="T1682" s="233" t="n">
        <v>3580</v>
      </c>
      <c r="U1682" s="233" t="inlineStr">
        <is>
          <t>Priced</t>
        </is>
      </c>
      <c r="V1682" s="273" t="inlineStr">
        <is>
          <t>LT028</t>
        </is>
      </c>
      <c r="W1682" t="n">
        <v>350</v>
      </c>
    </row>
    <row r="1683">
      <c r="B1683" t="n">
        <v>3270</v>
      </c>
      <c r="C1683">
        <f>IF(K1683 = "BaseplateSteel","Y","N")</f>
        <v/>
      </c>
      <c r="D1683">
        <f>OR(P1683 = "Woods_Sureflex", P1683 = "Falk_T10_Grid")</f>
        <v/>
      </c>
      <c r="E1683">
        <f>IF(AND(C1683="Y", D1683=TRUE),"Y","N")</f>
        <v/>
      </c>
      <c r="F1683" t="inlineStr">
        <is>
          <t>ConTab_BOM_KP_Baseplates_3270</t>
        </is>
      </c>
      <c r="G1683">
        <f>IF(E1683="Y",F1683,"")</f>
        <v/>
      </c>
      <c r="H1683" s="87" t="inlineStr">
        <is>
          <t>1012-9_0-KP</t>
        </is>
      </c>
      <c r="I1683" s="87" t="n"/>
      <c r="J1683" s="87" t="n"/>
      <c r="K1683" s="273" t="inlineStr">
        <is>
          <t>BaseplateSteel</t>
        </is>
      </c>
      <c r="L1683" s="273" t="inlineStr">
        <is>
          <t>Baseplate_Steel</t>
        </is>
      </c>
      <c r="M1683" s="273" t="inlineStr">
        <is>
          <t>Steel</t>
        </is>
      </c>
      <c r="N1683" t="inlineStr">
        <is>
          <t>405T</t>
        </is>
      </c>
      <c r="O1683" t="inlineStr">
        <is>
          <t>:Extended Drip Pan:</t>
        </is>
      </c>
      <c r="P1683" s="235" t="inlineStr">
        <is>
          <t>Falk_Spacer</t>
        </is>
      </c>
      <c r="Q1683" t="inlineStr">
        <is>
          <t>Falk 1080T31</t>
        </is>
      </c>
      <c r="R1683" t="inlineStr">
        <is>
          <t>RTF</t>
        </is>
      </c>
      <c r="S1683" s="233" t="inlineStr">
        <is>
          <t>B103405</t>
        </is>
      </c>
      <c r="T1683" s="233" t="n">
        <v>3580</v>
      </c>
      <c r="U1683" s="233" t="inlineStr">
        <is>
          <t>Priced</t>
        </is>
      </c>
      <c r="V1683" s="273" t="inlineStr">
        <is>
          <t>LT028</t>
        </is>
      </c>
      <c r="W1683" t="n">
        <v>350</v>
      </c>
    </row>
    <row r="1684">
      <c r="B1684" t="n">
        <v>3271</v>
      </c>
      <c r="C1684">
        <f>IF(K1684 = "BaseplateSteel","Y","N")</f>
        <v/>
      </c>
      <c r="D1684">
        <f>OR(P1684 = "Woods_Sureflex", P1684 = "Falk_T10_Grid")</f>
        <v/>
      </c>
      <c r="E1684">
        <f>IF(AND(C1684="Y", D1684=TRUE),"Y","N")</f>
        <v/>
      </c>
      <c r="F1684" t="inlineStr">
        <is>
          <t>ConTab_BOM_KP_Baseplates_3271</t>
        </is>
      </c>
      <c r="G1684">
        <f>IF(E1684="Y",F1684,"")</f>
        <v/>
      </c>
      <c r="H1684" s="87" t="inlineStr">
        <is>
          <t>1012-9_0-KP</t>
        </is>
      </c>
      <c r="I1684" s="87" t="n"/>
      <c r="J1684" s="87" t="n"/>
      <c r="K1684" s="273" t="inlineStr">
        <is>
          <t>BaseplateSteel</t>
        </is>
      </c>
      <c r="L1684" s="273" t="inlineStr">
        <is>
          <t>Baseplate_Steel</t>
        </is>
      </c>
      <c r="M1684" s="273" t="inlineStr">
        <is>
          <t>Steel</t>
        </is>
      </c>
      <c r="N1684" t="inlineStr">
        <is>
          <t>404TS</t>
        </is>
      </c>
      <c r="O1684" t="inlineStr">
        <is>
          <t>:Extended Drip Pan:</t>
        </is>
      </c>
      <c r="P1684" s="235" t="inlineStr">
        <is>
          <t>Falk_Spacer</t>
        </is>
      </c>
      <c r="Q1684" t="inlineStr">
        <is>
          <t>Falk 1060T31</t>
        </is>
      </c>
      <c r="R1684" t="inlineStr">
        <is>
          <t>RTF</t>
        </is>
      </c>
      <c r="S1684" s="233" t="inlineStr">
        <is>
          <t>B103406</t>
        </is>
      </c>
      <c r="T1684" s="233" t="n">
        <v>3445</v>
      </c>
      <c r="U1684" s="233" t="inlineStr">
        <is>
          <t>Priced</t>
        </is>
      </c>
      <c r="V1684" s="273" t="inlineStr">
        <is>
          <t>LT028</t>
        </is>
      </c>
      <c r="W1684" t="n">
        <v>350</v>
      </c>
    </row>
    <row r="1685">
      <c r="B1685" t="n">
        <v>3272</v>
      </c>
      <c r="C1685">
        <f>IF(K1685 = "BaseplateSteel","Y","N")</f>
        <v/>
      </c>
      <c r="D1685">
        <f>OR(P1685 = "Woods_Sureflex", P1685 = "Falk_T10_Grid")</f>
        <v/>
      </c>
      <c r="E1685">
        <f>IF(AND(C1685="Y", D1685=TRUE),"Y","N")</f>
        <v/>
      </c>
      <c r="F1685" t="inlineStr">
        <is>
          <t>ConTab_BOM_KP_Baseplates_3272</t>
        </is>
      </c>
      <c r="G1685">
        <f>IF(E1685="Y",F1685,"")</f>
        <v/>
      </c>
      <c r="H1685" s="87" t="inlineStr">
        <is>
          <t>1012-9_0-KP</t>
        </is>
      </c>
      <c r="I1685" s="87" t="n"/>
      <c r="J1685" s="87" t="n"/>
      <c r="K1685" s="273" t="inlineStr">
        <is>
          <t>BaseplateSteel</t>
        </is>
      </c>
      <c r="L1685" s="273" t="inlineStr">
        <is>
          <t>Baseplate_Steel</t>
        </is>
      </c>
      <c r="M1685" s="273" t="inlineStr">
        <is>
          <t>Steel</t>
        </is>
      </c>
      <c r="N1685" t="inlineStr">
        <is>
          <t>405TS</t>
        </is>
      </c>
      <c r="O1685" t="inlineStr">
        <is>
          <t>:Extended Drip Pan:</t>
        </is>
      </c>
      <c r="P1685" s="235" t="inlineStr">
        <is>
          <t>Falk_Spacer</t>
        </is>
      </c>
      <c r="Q1685" t="inlineStr">
        <is>
          <t>Falk 1060T31</t>
        </is>
      </c>
      <c r="R1685" t="inlineStr">
        <is>
          <t>RTF</t>
        </is>
      </c>
      <c r="S1685" s="233" t="inlineStr">
        <is>
          <t>B103406</t>
        </is>
      </c>
      <c r="T1685" s="233" t="n">
        <v>3445</v>
      </c>
      <c r="U1685" s="233" t="inlineStr">
        <is>
          <t>Priced</t>
        </is>
      </c>
      <c r="V1685" s="273" t="inlineStr">
        <is>
          <t>LT028</t>
        </is>
      </c>
      <c r="W1685" t="n">
        <v>350</v>
      </c>
    </row>
    <row r="1686">
      <c r="B1686" t="n">
        <v>3273</v>
      </c>
      <c r="C1686">
        <f>IF(K1686 = "BaseplateSteel","Y","N")</f>
        <v/>
      </c>
      <c r="D1686">
        <f>OR(P1686 = "Woods_Sureflex", P1686 = "Falk_T10_Grid")</f>
        <v/>
      </c>
      <c r="E1686">
        <f>IF(AND(C1686="Y", D1686=TRUE),"Y","N")</f>
        <v/>
      </c>
      <c r="F1686" t="inlineStr">
        <is>
          <t>ConTab_BOM_KP_Baseplates_3273</t>
        </is>
      </c>
      <c r="G1686">
        <f>IF(E1686="Y",F1686,"")</f>
        <v/>
      </c>
      <c r="H1686" s="87" t="inlineStr">
        <is>
          <t>1012-9_0-KP</t>
        </is>
      </c>
      <c r="I1686" s="87" t="n"/>
      <c r="J1686" s="87" t="n"/>
      <c r="K1686" s="273" t="inlineStr">
        <is>
          <t>BaseplateSteel</t>
        </is>
      </c>
      <c r="L1686" s="273" t="inlineStr">
        <is>
          <t>Baseplate_Steel</t>
        </is>
      </c>
      <c r="M1686" s="273" t="inlineStr">
        <is>
          <t>Steel</t>
        </is>
      </c>
      <c r="N1686" t="inlineStr">
        <is>
          <t>444T</t>
        </is>
      </c>
      <c r="O1686" t="inlineStr">
        <is>
          <t>:Extended Drip Pan:</t>
        </is>
      </c>
      <c r="P1686" s="235" t="inlineStr">
        <is>
          <t>Falk_Spacer</t>
        </is>
      </c>
      <c r="Q1686" t="inlineStr">
        <is>
          <t>Falk 1090T31</t>
        </is>
      </c>
      <c r="R1686" t="inlineStr">
        <is>
          <t>RTF</t>
        </is>
      </c>
      <c r="S1686" s="233" t="inlineStr">
        <is>
          <t>B103407</t>
        </is>
      </c>
      <c r="T1686" s="233" t="n">
        <v>4943</v>
      </c>
      <c r="U1686" s="233" t="inlineStr">
        <is>
          <t>Priced</t>
        </is>
      </c>
      <c r="V1686" s="273" t="inlineStr">
        <is>
          <t>LT028</t>
        </is>
      </c>
      <c r="W1686" t="n">
        <v>420</v>
      </c>
    </row>
    <row r="1687">
      <c r="B1687" t="n">
        <v>3274</v>
      </c>
      <c r="C1687">
        <f>IF(K1687 = "BaseplateSteel","Y","N")</f>
        <v/>
      </c>
      <c r="D1687">
        <f>OR(P1687 = "Woods_Sureflex", P1687 = "Falk_T10_Grid")</f>
        <v/>
      </c>
      <c r="E1687">
        <f>IF(AND(C1687="Y", D1687=TRUE),"Y","N")</f>
        <v/>
      </c>
      <c r="F1687" t="inlineStr">
        <is>
          <t>ConTab_BOM_KP_Baseplates_3274</t>
        </is>
      </c>
      <c r="G1687">
        <f>IF(E1687="Y",F1687,"")</f>
        <v/>
      </c>
      <c r="H1687" s="87" t="inlineStr">
        <is>
          <t>1012-9_0-KP</t>
        </is>
      </c>
      <c r="I1687" s="87" t="n"/>
      <c r="J1687" s="87" t="n"/>
      <c r="K1687" s="273" t="inlineStr">
        <is>
          <t>BaseplateSteel</t>
        </is>
      </c>
      <c r="L1687" s="273" t="inlineStr">
        <is>
          <t>Baseplate_Steel</t>
        </is>
      </c>
      <c r="M1687" s="273" t="inlineStr">
        <is>
          <t>Steel</t>
        </is>
      </c>
      <c r="N1687" t="inlineStr">
        <is>
          <t>445T</t>
        </is>
      </c>
      <c r="O1687" t="inlineStr">
        <is>
          <t>:Extended Drip Pan:</t>
        </is>
      </c>
      <c r="P1687" s="235" t="inlineStr">
        <is>
          <t>Falk_Spacer</t>
        </is>
      </c>
      <c r="Q1687" t="inlineStr">
        <is>
          <t>Falk 1090T31</t>
        </is>
      </c>
      <c r="R1687" t="inlineStr">
        <is>
          <t>RTF</t>
        </is>
      </c>
      <c r="S1687" s="233" t="inlineStr">
        <is>
          <t>B103408</t>
        </is>
      </c>
      <c r="T1687" s="233" t="n">
        <v>4943</v>
      </c>
      <c r="U1687" s="233" t="inlineStr">
        <is>
          <t>Priced</t>
        </is>
      </c>
      <c r="V1687" s="273" t="inlineStr">
        <is>
          <t>LT028</t>
        </is>
      </c>
      <c r="W1687" t="n">
        <v>420</v>
      </c>
    </row>
    <row r="1688">
      <c r="B1688" t="n">
        <v>3275</v>
      </c>
      <c r="C1688">
        <f>IF(K1688 = "BaseplateSteel","Y","N")</f>
        <v/>
      </c>
      <c r="D1688">
        <f>OR(P1688 = "Woods_Sureflex", P1688 = "Falk_T10_Grid")</f>
        <v/>
      </c>
      <c r="E1688">
        <f>IF(AND(C1688="Y", D1688=TRUE),"Y","N")</f>
        <v/>
      </c>
      <c r="F1688" t="inlineStr">
        <is>
          <t>ConTab_BOM_KP_Baseplates_3275</t>
        </is>
      </c>
      <c r="G1688">
        <f>IF(E1688="Y",F1688,"")</f>
        <v/>
      </c>
      <c r="H1688" s="87" t="inlineStr">
        <is>
          <t>1012-9_0-KP</t>
        </is>
      </c>
      <c r="I1688" s="87" t="n"/>
      <c r="J1688" s="87" t="n"/>
      <c r="K1688" s="273" t="inlineStr">
        <is>
          <t>BaseplateSteel</t>
        </is>
      </c>
      <c r="L1688" s="273" t="inlineStr">
        <is>
          <t>Baseplate_Steel</t>
        </is>
      </c>
      <c r="M1688" s="273" t="inlineStr">
        <is>
          <t>Steel</t>
        </is>
      </c>
      <c r="N1688" t="inlineStr">
        <is>
          <t>444TS</t>
        </is>
      </c>
      <c r="O1688" t="inlineStr">
        <is>
          <t>:Extended Drip Pan:</t>
        </is>
      </c>
      <c r="P1688" s="235" t="inlineStr">
        <is>
          <t>Falk_Spacer</t>
        </is>
      </c>
      <c r="Q1688" t="inlineStr">
        <is>
          <t>Falk 1070T31</t>
        </is>
      </c>
      <c r="R1688" t="inlineStr">
        <is>
          <t>RTF</t>
        </is>
      </c>
      <c r="S1688" s="233" t="inlineStr">
        <is>
          <t>B103409</t>
        </is>
      </c>
      <c r="T1688" s="233" t="n">
        <v>4943</v>
      </c>
      <c r="U1688" s="233" t="inlineStr">
        <is>
          <t>Priced</t>
        </is>
      </c>
      <c r="V1688" s="273" t="inlineStr">
        <is>
          <t>LT028</t>
        </is>
      </c>
      <c r="W1688" t="n">
        <v>420</v>
      </c>
    </row>
    <row r="1689">
      <c r="B1689" t="n">
        <v>3276</v>
      </c>
      <c r="C1689">
        <f>IF(K1689 = "BaseplateSteel","Y","N")</f>
        <v/>
      </c>
      <c r="D1689">
        <f>OR(P1689 = "Woods_Sureflex", P1689 = "Falk_T10_Grid")</f>
        <v/>
      </c>
      <c r="E1689">
        <f>IF(AND(C1689="Y", D1689=TRUE),"Y","N")</f>
        <v/>
      </c>
      <c r="F1689" t="inlineStr">
        <is>
          <t>ConTab_BOM_KP_Baseplates_3276</t>
        </is>
      </c>
      <c r="G1689">
        <f>IF(E1689="Y",F1689,"")</f>
        <v/>
      </c>
      <c r="H1689" s="87" t="inlineStr">
        <is>
          <t>1012-9_0-KP</t>
        </is>
      </c>
      <c r="I1689" s="87" t="n"/>
      <c r="J1689" s="87" t="n"/>
      <c r="K1689" s="273" t="inlineStr">
        <is>
          <t>BaseplateSteel</t>
        </is>
      </c>
      <c r="L1689" s="273" t="inlineStr">
        <is>
          <t>Baseplate_Steel</t>
        </is>
      </c>
      <c r="M1689" s="273" t="inlineStr">
        <is>
          <t>Steel</t>
        </is>
      </c>
      <c r="N1689" t="inlineStr">
        <is>
          <t>445TS</t>
        </is>
      </c>
      <c r="O1689" t="inlineStr">
        <is>
          <t>:Extended Drip Pan:</t>
        </is>
      </c>
      <c r="P1689" s="235" t="inlineStr">
        <is>
          <t>Falk_Spacer</t>
        </is>
      </c>
      <c r="Q1689" t="inlineStr">
        <is>
          <t>Falk 1070T31</t>
        </is>
      </c>
      <c r="R1689" t="inlineStr">
        <is>
          <t>RTF</t>
        </is>
      </c>
      <c r="S1689" s="233" t="inlineStr">
        <is>
          <t>B103410</t>
        </is>
      </c>
      <c r="T1689" s="233" t="n">
        <v>4943</v>
      </c>
      <c r="U1689" s="233" t="inlineStr">
        <is>
          <t>Priced</t>
        </is>
      </c>
      <c r="V1689" s="273" t="inlineStr">
        <is>
          <t>LT028</t>
        </is>
      </c>
      <c r="W1689" t="n">
        <v>420</v>
      </c>
    </row>
    <row r="1690">
      <c r="B1690" t="n">
        <v>3277</v>
      </c>
      <c r="C1690">
        <f>IF(K1690 = "BaseplateSteel","Y","N")</f>
        <v/>
      </c>
      <c r="D1690">
        <f>OR(P1690 = "Woods_Sureflex", P1690 = "Falk_T10_Grid")</f>
        <v/>
      </c>
      <c r="E1690">
        <f>IF(AND(C1690="Y", D1690=TRUE),"Y","N")</f>
        <v/>
      </c>
      <c r="F1690" t="inlineStr">
        <is>
          <t>ConTab_BOM_KP_Baseplates_3277</t>
        </is>
      </c>
      <c r="G1690">
        <f>IF(E1690="Y",F1690,"")</f>
        <v/>
      </c>
      <c r="H1690" s="87" t="inlineStr">
        <is>
          <t>1012-9_0-KP</t>
        </is>
      </c>
      <c r="I1690" s="87" t="n"/>
      <c r="J1690" s="87" t="n"/>
      <c r="K1690" s="273" t="inlineStr">
        <is>
          <t>BaseplateSteel</t>
        </is>
      </c>
      <c r="L1690" s="273" t="inlineStr">
        <is>
          <t>Baseplate_Steel</t>
        </is>
      </c>
      <c r="M1690" s="273" t="inlineStr">
        <is>
          <t>Steel</t>
        </is>
      </c>
      <c r="N1690" s="273" t="inlineStr">
        <is>
          <t>447T</t>
        </is>
      </c>
      <c r="O1690" t="inlineStr">
        <is>
          <t>:Extended Drip Pan:</t>
        </is>
      </c>
      <c r="P1690" s="235" t="inlineStr">
        <is>
          <t>Falk_Spacer</t>
        </is>
      </c>
      <c r="Q1690" t="inlineStr">
        <is>
          <t>Falk 1090T31</t>
        </is>
      </c>
      <c r="R1690" t="inlineStr">
        <is>
          <t>RTF</t>
        </is>
      </c>
      <c r="S1690" s="233" t="inlineStr">
        <is>
          <t>B103411</t>
        </is>
      </c>
      <c r="T1690" s="233" t="n">
        <v>5487</v>
      </c>
      <c r="U1690" s="233" t="inlineStr">
        <is>
          <t>Priced</t>
        </is>
      </c>
      <c r="V1690" s="273" t="inlineStr">
        <is>
          <t>LT028</t>
        </is>
      </c>
      <c r="W1690" t="n">
        <v>600</v>
      </c>
    </row>
    <row r="1691">
      <c r="B1691" t="n">
        <v>3278</v>
      </c>
      <c r="C1691">
        <f>IF(K1691 = "BaseplateSteel","Y","N")</f>
        <v/>
      </c>
      <c r="D1691">
        <f>OR(P1691 = "Woods_Sureflex", P1691 = "Falk_T10_Grid")</f>
        <v/>
      </c>
      <c r="E1691">
        <f>IF(AND(C1691="Y", D1691=TRUE),"Y","N")</f>
        <v/>
      </c>
      <c r="F1691" t="inlineStr">
        <is>
          <t>ConTab_BOM_KP_Baseplates_3278</t>
        </is>
      </c>
      <c r="G1691">
        <f>IF(E1691="Y",F1691,"")</f>
        <v/>
      </c>
      <c r="H1691" s="87" t="inlineStr">
        <is>
          <t>1012-9_0-KP</t>
        </is>
      </c>
      <c r="I1691" s="87" t="n"/>
      <c r="J1691" s="87" t="n"/>
      <c r="K1691" s="273" t="inlineStr">
        <is>
          <t>BaseplateSteel</t>
        </is>
      </c>
      <c r="L1691" s="273" t="inlineStr">
        <is>
          <t>Baseplate_Steel</t>
        </is>
      </c>
      <c r="M1691" s="273" t="inlineStr">
        <is>
          <t>Steel</t>
        </is>
      </c>
      <c r="N1691" s="273" t="inlineStr">
        <is>
          <t>449T</t>
        </is>
      </c>
      <c r="O1691" t="inlineStr">
        <is>
          <t>:Extended Drip Pan:</t>
        </is>
      </c>
      <c r="P1691" s="235" t="inlineStr">
        <is>
          <t>Falk_Spacer</t>
        </is>
      </c>
      <c r="Q1691" t="inlineStr">
        <is>
          <t>Falk 1090T31</t>
        </is>
      </c>
      <c r="R1691" t="inlineStr">
        <is>
          <t>RTF</t>
        </is>
      </c>
      <c r="S1691" s="233" t="inlineStr">
        <is>
          <t>B103412</t>
        </is>
      </c>
      <c r="T1691" s="233" t="n">
        <v>5487</v>
      </c>
      <c r="U1691" s="233" t="inlineStr">
        <is>
          <t>Priced</t>
        </is>
      </c>
      <c r="V1691" s="273" t="inlineStr">
        <is>
          <t>LT028</t>
        </is>
      </c>
      <c r="W1691" t="n">
        <v>600</v>
      </c>
    </row>
    <row r="1692">
      <c r="B1692" t="n">
        <v>3343</v>
      </c>
      <c r="C1692">
        <f>IF(K1692 = "BaseplateSteel","Y","N")</f>
        <v/>
      </c>
      <c r="D1692">
        <f>OR(P1692 = "Woods_Sureflex", P1692 = "Falk_T10_Grid")</f>
        <v/>
      </c>
      <c r="E1692">
        <f>IF(AND(C1692="Y", D1692=TRUE),"Y","N")</f>
        <v/>
      </c>
      <c r="F1692" t="inlineStr">
        <is>
          <t>ConTab_BOM_KP_Baseplates_3343</t>
        </is>
      </c>
      <c r="G1692">
        <f>IF(E1692="Y",F1692,"")</f>
        <v/>
      </c>
      <c r="H1692" s="87" t="inlineStr">
        <is>
          <t>1012-9_0-KP</t>
        </is>
      </c>
      <c r="I1692" s="87" t="n"/>
      <c r="J1692" s="87" t="n"/>
      <c r="K1692" s="273" t="inlineStr">
        <is>
          <t>Baseplate_Special</t>
        </is>
      </c>
      <c r="L1692" s="273" t="inlineStr">
        <is>
          <t>Baseplate_Special</t>
        </is>
      </c>
      <c r="M1692" s="273" t="inlineStr">
        <is>
          <t>Special</t>
        </is>
      </c>
      <c r="P1692" s="235" t="n"/>
      <c r="R1692" t="inlineStr">
        <is>
          <t>RTF</t>
        </is>
      </c>
      <c r="S1692" s="235" t="inlineStr">
        <is>
          <t>B101521</t>
        </is>
      </c>
      <c r="T1692" s="233" t="n">
        <v>0</v>
      </c>
      <c r="U1692" s="233" t="inlineStr">
        <is>
          <t>RFQ</t>
        </is>
      </c>
      <c r="V1692" s="273" t="inlineStr">
        <is>
          <t>LT029</t>
        </is>
      </c>
    </row>
    <row r="1693">
      <c r="B1693" t="n">
        <v>3344</v>
      </c>
      <c r="C1693">
        <f>IF(K1693 = "BaseplateSteel","Y","N")</f>
        <v/>
      </c>
      <c r="D1693">
        <f>OR(P1693 = "Woods_Sureflex", P1693 = "Falk_T10_Grid")</f>
        <v/>
      </c>
      <c r="E1693">
        <f>IF(AND(C1693="Y", D1693=TRUE),"Y","N")</f>
        <v/>
      </c>
      <c r="F1693" t="inlineStr">
        <is>
          <t>ConTab_BOM_KP_Baseplates_3344</t>
        </is>
      </c>
      <c r="G1693">
        <f>IF(E1693="Y",F1693,"")</f>
        <v/>
      </c>
      <c r="H1693" s="87" t="inlineStr">
        <is>
          <t>1015-3_4-KP</t>
        </is>
      </c>
      <c r="I1693" s="87" t="n"/>
      <c r="J1693" s="87" t="n"/>
      <c r="K1693" s="273" t="inlineStr">
        <is>
          <t>BaseplateSteel</t>
        </is>
      </c>
      <c r="L1693" s="273" t="inlineStr">
        <is>
          <t>Baseplate_Steel</t>
        </is>
      </c>
      <c r="M1693" s="273" t="inlineStr">
        <is>
          <t>Steel</t>
        </is>
      </c>
      <c r="N1693" t="inlineStr">
        <is>
          <t>324T</t>
        </is>
      </c>
      <c r="O1693" t="inlineStr">
        <is>
          <t>:No Drip Pan:Standard Drip Pan:</t>
        </is>
      </c>
      <c r="P1693" s="235" t="inlineStr">
        <is>
          <t>Woods_Sureflex</t>
        </is>
      </c>
      <c r="Q1693" t="inlineStr">
        <is>
          <t>Woods 10S</t>
        </is>
      </c>
      <c r="R1693" t="n">
        <v>96700981</v>
      </c>
      <c r="S1693" s="233" t="inlineStr">
        <is>
          <t>B103455</t>
        </is>
      </c>
      <c r="T1693" s="233" t="n">
        <v>2255</v>
      </c>
      <c r="U1693" s="233" t="inlineStr">
        <is>
          <t>Priced</t>
        </is>
      </c>
      <c r="V1693" s="273" t="inlineStr">
        <is>
          <t>LT028</t>
        </is>
      </c>
      <c r="W1693" t="n">
        <v>320</v>
      </c>
    </row>
    <row r="1694">
      <c r="B1694" t="n">
        <v>3345</v>
      </c>
      <c r="C1694">
        <f>IF(K1694 = "BaseplateSteel","Y","N")</f>
        <v/>
      </c>
      <c r="D1694">
        <f>OR(P1694 = "Woods_Sureflex", P1694 = "Falk_T10_Grid")</f>
        <v/>
      </c>
      <c r="E1694">
        <f>IF(AND(C1694="Y", D1694=TRUE),"Y","N")</f>
        <v/>
      </c>
      <c r="F1694" t="inlineStr">
        <is>
          <t>ConTab_BOM_KP_Baseplates_3345</t>
        </is>
      </c>
      <c r="G1694">
        <f>IF(E1694="Y",F1694,"")</f>
        <v/>
      </c>
      <c r="H1694" s="87" t="inlineStr">
        <is>
          <t>1015-3_4-KP</t>
        </is>
      </c>
      <c r="I1694" s="87" t="n"/>
      <c r="J1694" s="87" t="n"/>
      <c r="K1694" s="273" t="inlineStr">
        <is>
          <t>BaseplateSteel</t>
        </is>
      </c>
      <c r="L1694" s="273" t="inlineStr">
        <is>
          <t>Baseplate_Steel</t>
        </is>
      </c>
      <c r="M1694" s="273" t="inlineStr">
        <is>
          <t>Steel</t>
        </is>
      </c>
      <c r="N1694" t="inlineStr">
        <is>
          <t>326T</t>
        </is>
      </c>
      <c r="O1694" t="inlineStr">
        <is>
          <t>:No Drip Pan:Standard Drip Pan:</t>
        </is>
      </c>
      <c r="P1694" s="235" t="inlineStr">
        <is>
          <t>Woods_Sureflex</t>
        </is>
      </c>
      <c r="Q1694" t="inlineStr">
        <is>
          <t>Woods 10S</t>
        </is>
      </c>
      <c r="R1694" t="n">
        <v>96700981</v>
      </c>
      <c r="S1694" s="233" t="inlineStr">
        <is>
          <t>B103455</t>
        </is>
      </c>
      <c r="T1694" s="233" t="n">
        <v>2255</v>
      </c>
      <c r="U1694" s="233" t="inlineStr">
        <is>
          <t>Priced</t>
        </is>
      </c>
      <c r="V1694" s="273" t="inlineStr">
        <is>
          <t>LT028</t>
        </is>
      </c>
      <c r="W1694" t="n">
        <v>320</v>
      </c>
    </row>
    <row r="1695">
      <c r="B1695" t="n">
        <v>3346</v>
      </c>
      <c r="C1695">
        <f>IF(K1695 = "BaseplateSteel","Y","N")</f>
        <v/>
      </c>
      <c r="D1695">
        <f>OR(P1695 = "Woods_Sureflex", P1695 = "Falk_T10_Grid")</f>
        <v/>
      </c>
      <c r="E1695">
        <f>IF(AND(C1695="Y", D1695=TRUE),"Y","N")</f>
        <v/>
      </c>
      <c r="F1695" t="inlineStr">
        <is>
          <t>ConTab_BOM_KP_Baseplates_3346</t>
        </is>
      </c>
      <c r="G1695">
        <f>IF(E1695="Y",F1695,"")</f>
        <v/>
      </c>
      <c r="H1695" s="87" t="inlineStr">
        <is>
          <t>1015-3_4-KP</t>
        </is>
      </c>
      <c r="I1695" s="87" t="n"/>
      <c r="J1695" s="87" t="n"/>
      <c r="K1695" s="273" t="inlineStr">
        <is>
          <t>BaseplateSteel</t>
        </is>
      </c>
      <c r="L1695" s="273" t="inlineStr">
        <is>
          <t>Baseplate_Steel</t>
        </is>
      </c>
      <c r="M1695" s="273" t="inlineStr">
        <is>
          <t>Steel</t>
        </is>
      </c>
      <c r="N1695" t="inlineStr">
        <is>
          <t>364T</t>
        </is>
      </c>
      <c r="O1695" t="inlineStr">
        <is>
          <t>:No Drip Pan:Standard Drip Pan:</t>
        </is>
      </c>
      <c r="P1695" s="235" t="inlineStr">
        <is>
          <t>Woods_Sureflex</t>
        </is>
      </c>
      <c r="Q1695" t="inlineStr">
        <is>
          <t>Woods 11S</t>
        </is>
      </c>
      <c r="R1695" t="n">
        <v>96700982</v>
      </c>
      <c r="S1695" s="233" t="inlineStr">
        <is>
          <t>B103456</t>
        </is>
      </c>
      <c r="T1695" s="233" t="n">
        <v>2390</v>
      </c>
      <c r="U1695" s="233" t="inlineStr">
        <is>
          <t>Priced</t>
        </is>
      </c>
      <c r="V1695" s="273" t="inlineStr">
        <is>
          <t>LT028</t>
        </is>
      </c>
      <c r="W1695" t="n">
        <v>340</v>
      </c>
    </row>
    <row r="1696">
      <c r="B1696" t="n">
        <v>3347</v>
      </c>
      <c r="C1696">
        <f>IF(K1696 = "BaseplateSteel","Y","N")</f>
        <v/>
      </c>
      <c r="D1696">
        <f>OR(P1696 = "Woods_Sureflex", P1696 = "Falk_T10_Grid")</f>
        <v/>
      </c>
      <c r="E1696">
        <f>IF(AND(C1696="Y", D1696=TRUE),"Y","N")</f>
        <v/>
      </c>
      <c r="F1696" t="inlineStr">
        <is>
          <t>ConTab_BOM_KP_Baseplates_3347</t>
        </is>
      </c>
      <c r="G1696">
        <f>IF(E1696="Y",F1696,"")</f>
        <v/>
      </c>
      <c r="H1696" s="87" t="inlineStr">
        <is>
          <t>1015-3_4-KP</t>
        </is>
      </c>
      <c r="I1696" s="87" t="n"/>
      <c r="J1696" s="87" t="n"/>
      <c r="K1696" s="273" t="inlineStr">
        <is>
          <t>BaseplateSteel</t>
        </is>
      </c>
      <c r="L1696" s="273" t="inlineStr">
        <is>
          <t>Baseplate_Steel</t>
        </is>
      </c>
      <c r="M1696" s="273" t="inlineStr">
        <is>
          <t>Steel</t>
        </is>
      </c>
      <c r="N1696" t="inlineStr">
        <is>
          <t>365T</t>
        </is>
      </c>
      <c r="O1696" t="inlineStr">
        <is>
          <t>:No Drip Pan:Standard Drip Pan:</t>
        </is>
      </c>
      <c r="P1696" s="235" t="inlineStr">
        <is>
          <t>Woods_Sureflex</t>
        </is>
      </c>
      <c r="Q1696" t="inlineStr">
        <is>
          <t>Woods 11S</t>
        </is>
      </c>
      <c r="R1696" t="n">
        <v>96700982</v>
      </c>
      <c r="S1696" s="233" t="inlineStr">
        <is>
          <t>B103456</t>
        </is>
      </c>
      <c r="T1696" s="233" t="n">
        <v>2390</v>
      </c>
      <c r="U1696" s="233" t="inlineStr">
        <is>
          <t>Priced</t>
        </is>
      </c>
      <c r="V1696" s="273" t="inlineStr">
        <is>
          <t>LT028</t>
        </is>
      </c>
      <c r="W1696" t="n">
        <v>650</v>
      </c>
    </row>
    <row r="1697">
      <c r="B1697" t="n">
        <v>3348</v>
      </c>
      <c r="C1697">
        <f>IF(K1697 = "BaseplateSteel","Y","N")</f>
        <v/>
      </c>
      <c r="D1697">
        <f>OR(P1697 = "Woods_Sureflex", P1697 = "Falk_T10_Grid")</f>
        <v/>
      </c>
      <c r="E1697">
        <f>IF(AND(C1697="Y", D1697=TRUE),"Y","N")</f>
        <v/>
      </c>
      <c r="F1697" t="inlineStr">
        <is>
          <t>ConTab_BOM_KP_Baseplates_3348</t>
        </is>
      </c>
      <c r="G1697">
        <f>IF(E1697="Y",F1697,"")</f>
        <v/>
      </c>
      <c r="H1697" s="87" t="inlineStr">
        <is>
          <t>1015-3_4-KP</t>
        </is>
      </c>
      <c r="I1697" s="87" t="n"/>
      <c r="J1697" s="87" t="n"/>
      <c r="K1697" s="273" t="inlineStr">
        <is>
          <t>BaseplateSteel</t>
        </is>
      </c>
      <c r="L1697" s="273" t="inlineStr">
        <is>
          <t>Baseplate_Steel</t>
        </is>
      </c>
      <c r="M1697" s="273" t="inlineStr">
        <is>
          <t>Steel</t>
        </is>
      </c>
      <c r="N1697" t="inlineStr">
        <is>
          <t>404T</t>
        </is>
      </c>
      <c r="O1697" t="inlineStr">
        <is>
          <t>:No Drip Pan:Standard Drip Pan:</t>
        </is>
      </c>
      <c r="P1697" s="235" t="inlineStr">
        <is>
          <t>Woods_Sureflex</t>
        </is>
      </c>
      <c r="Q1697" t="inlineStr">
        <is>
          <t>Woods 12S</t>
        </is>
      </c>
      <c r="R1697" t="n">
        <v>96700983</v>
      </c>
      <c r="S1697" s="233" t="inlineStr">
        <is>
          <t>B103457</t>
        </is>
      </c>
      <c r="T1697" s="233" t="n">
        <v>2867</v>
      </c>
      <c r="U1697" s="233" t="inlineStr">
        <is>
          <t>Priced</t>
        </is>
      </c>
      <c r="V1697" s="273" t="inlineStr">
        <is>
          <t>LT028</t>
        </is>
      </c>
      <c r="W1697" t="n">
        <v>380</v>
      </c>
    </row>
    <row r="1698">
      <c r="B1698" t="n">
        <v>3349</v>
      </c>
      <c r="C1698">
        <f>IF(K1698 = "BaseplateSteel","Y","N")</f>
        <v/>
      </c>
      <c r="D1698">
        <f>OR(P1698 = "Woods_Sureflex", P1698 = "Falk_T10_Grid")</f>
        <v/>
      </c>
      <c r="E1698">
        <f>IF(AND(C1698="Y", D1698=TRUE),"Y","N")</f>
        <v/>
      </c>
      <c r="F1698" t="inlineStr">
        <is>
          <t>ConTab_BOM_KP_Baseplates_3349</t>
        </is>
      </c>
      <c r="G1698">
        <f>IF(E1698="Y",F1698,"")</f>
        <v/>
      </c>
      <c r="H1698" s="87" t="inlineStr">
        <is>
          <t>1015-3_4-KP</t>
        </is>
      </c>
      <c r="I1698" s="87" t="n"/>
      <c r="J1698" s="87" t="n"/>
      <c r="K1698" s="273" t="inlineStr">
        <is>
          <t>BaseplateSteel</t>
        </is>
      </c>
      <c r="L1698" s="273" t="inlineStr">
        <is>
          <t>Baseplate_Steel</t>
        </is>
      </c>
      <c r="M1698" s="273" t="inlineStr">
        <is>
          <t>Steel</t>
        </is>
      </c>
      <c r="N1698" t="inlineStr">
        <is>
          <t>405T</t>
        </is>
      </c>
      <c r="O1698" t="inlineStr">
        <is>
          <t>:No Drip Pan:Standard Drip Pan:</t>
        </is>
      </c>
      <c r="P1698" s="235" t="inlineStr">
        <is>
          <t>Woods_Sureflex</t>
        </is>
      </c>
      <c r="Q1698" t="inlineStr">
        <is>
          <t>Woods 12S</t>
        </is>
      </c>
      <c r="R1698" t="n">
        <v>96700983</v>
      </c>
      <c r="S1698" s="233" t="inlineStr">
        <is>
          <t>B103457</t>
        </is>
      </c>
      <c r="T1698" s="233" t="n">
        <v>2867</v>
      </c>
      <c r="U1698" s="233" t="inlineStr">
        <is>
          <t>Priced</t>
        </is>
      </c>
      <c r="V1698" s="273" t="inlineStr">
        <is>
          <t>LT028</t>
        </is>
      </c>
      <c r="W1698" t="n">
        <v>380</v>
      </c>
    </row>
    <row r="1699">
      <c r="B1699" t="n">
        <v>3350</v>
      </c>
      <c r="C1699">
        <f>IF(K1699 = "BaseplateSteel","Y","N")</f>
        <v/>
      </c>
      <c r="D1699">
        <f>OR(P1699 = "Woods_Sureflex", P1699 = "Falk_T10_Grid")</f>
        <v/>
      </c>
      <c r="E1699">
        <f>IF(AND(C1699="Y", D1699=TRUE),"Y","N")</f>
        <v/>
      </c>
      <c r="F1699" t="inlineStr">
        <is>
          <t>ConTab_BOM_KP_Baseplates_3350</t>
        </is>
      </c>
      <c r="G1699">
        <f>IF(E1699="Y",F1699,"")</f>
        <v/>
      </c>
      <c r="H1699" s="87" t="inlineStr">
        <is>
          <t>1015-3_4-KP</t>
        </is>
      </c>
      <c r="I1699" s="87" t="n"/>
      <c r="J1699" s="87" t="n"/>
      <c r="K1699" s="273" t="inlineStr">
        <is>
          <t>BaseplateSteel</t>
        </is>
      </c>
      <c r="L1699" s="273" t="inlineStr">
        <is>
          <t>Baseplate_Steel</t>
        </is>
      </c>
      <c r="M1699" s="273" t="inlineStr">
        <is>
          <t>Steel</t>
        </is>
      </c>
      <c r="N1699" t="inlineStr">
        <is>
          <t>324T</t>
        </is>
      </c>
      <c r="O1699" t="inlineStr">
        <is>
          <t>:No Drip Pan:Standard Drip Pan:</t>
        </is>
      </c>
      <c r="P1699" s="235" t="inlineStr">
        <is>
          <t>Falk_T10_Grid</t>
        </is>
      </c>
      <c r="Q1699" t="inlineStr">
        <is>
          <t>Falk 1070T10</t>
        </is>
      </c>
      <c r="R1699" t="n">
        <v>96700984</v>
      </c>
      <c r="S1699" s="233" t="inlineStr">
        <is>
          <t>B103458</t>
        </is>
      </c>
      <c r="T1699" s="233" t="n">
        <v>2255</v>
      </c>
      <c r="U1699" s="233" t="inlineStr">
        <is>
          <t>Priced</t>
        </is>
      </c>
      <c r="V1699" s="273" t="inlineStr">
        <is>
          <t>LT028</t>
        </is>
      </c>
      <c r="W1699" t="n">
        <v>320</v>
      </c>
    </row>
    <row r="1700">
      <c r="B1700" t="n">
        <v>3351</v>
      </c>
      <c r="C1700">
        <f>IF(K1700 = "BaseplateSteel","Y","N")</f>
        <v/>
      </c>
      <c r="D1700">
        <f>OR(P1700 = "Woods_Sureflex", P1700 = "Falk_T10_Grid")</f>
        <v/>
      </c>
      <c r="E1700">
        <f>IF(AND(C1700="Y", D1700=TRUE),"Y","N")</f>
        <v/>
      </c>
      <c r="F1700" t="inlineStr">
        <is>
          <t>ConTab_BOM_KP_Baseplates_3351</t>
        </is>
      </c>
      <c r="G1700">
        <f>IF(E1700="Y",F1700,"")</f>
        <v/>
      </c>
      <c r="H1700" s="87" t="inlineStr">
        <is>
          <t>1015-3_4-KP</t>
        </is>
      </c>
      <c r="I1700" s="87" t="n"/>
      <c r="J1700" s="87" t="n"/>
      <c r="K1700" s="273" t="inlineStr">
        <is>
          <t>BaseplateSteel</t>
        </is>
      </c>
      <c r="L1700" s="273" t="inlineStr">
        <is>
          <t>Baseplate_Steel</t>
        </is>
      </c>
      <c r="M1700" s="273" t="inlineStr">
        <is>
          <t>Steel</t>
        </is>
      </c>
      <c r="N1700" t="inlineStr">
        <is>
          <t>326T</t>
        </is>
      </c>
      <c r="O1700" t="inlineStr">
        <is>
          <t>:No Drip Pan:Standard Drip Pan:</t>
        </is>
      </c>
      <c r="P1700" s="235" t="inlineStr">
        <is>
          <t>Falk_T10_Grid</t>
        </is>
      </c>
      <c r="Q1700" t="inlineStr">
        <is>
          <t>Falk 1070T10</t>
        </is>
      </c>
      <c r="R1700" t="n">
        <v>96700984</v>
      </c>
      <c r="S1700" s="233" t="inlineStr">
        <is>
          <t>B103458</t>
        </is>
      </c>
      <c r="T1700" s="233" t="n">
        <v>2255</v>
      </c>
      <c r="U1700" s="233" t="inlineStr">
        <is>
          <t>Priced</t>
        </is>
      </c>
      <c r="V1700" s="273" t="inlineStr">
        <is>
          <t>LT028</t>
        </is>
      </c>
      <c r="W1700" t="n">
        <v>320</v>
      </c>
    </row>
    <row r="1701">
      <c r="B1701" t="n">
        <v>3352</v>
      </c>
      <c r="C1701">
        <f>IF(K1701 = "BaseplateSteel","Y","N")</f>
        <v/>
      </c>
      <c r="D1701">
        <f>OR(P1701 = "Woods_Sureflex", P1701 = "Falk_T10_Grid")</f>
        <v/>
      </c>
      <c r="E1701">
        <f>IF(AND(C1701="Y", D1701=TRUE),"Y","N")</f>
        <v/>
      </c>
      <c r="F1701" t="inlineStr">
        <is>
          <t>ConTab_BOM_KP_Baseplates_3352</t>
        </is>
      </c>
      <c r="G1701">
        <f>IF(E1701="Y",F1701,"")</f>
        <v/>
      </c>
      <c r="H1701" s="87" t="inlineStr">
        <is>
          <t>1015-3_4-KP</t>
        </is>
      </c>
      <c r="I1701" s="87" t="n"/>
      <c r="J1701" s="87" t="n"/>
      <c r="K1701" s="273" t="inlineStr">
        <is>
          <t>BaseplateSteel</t>
        </is>
      </c>
      <c r="L1701" s="273" t="inlineStr">
        <is>
          <t>Baseplate_Steel</t>
        </is>
      </c>
      <c r="M1701" s="273" t="inlineStr">
        <is>
          <t>Steel</t>
        </is>
      </c>
      <c r="N1701" t="inlineStr">
        <is>
          <t>364T</t>
        </is>
      </c>
      <c r="O1701" t="inlineStr">
        <is>
          <t>:No Drip Pan:Standard Drip Pan:</t>
        </is>
      </c>
      <c r="P1701" s="235" t="inlineStr">
        <is>
          <t>Falk_T10_Grid</t>
        </is>
      </c>
      <c r="Q1701" t="inlineStr">
        <is>
          <t>Falk 1070T10</t>
        </is>
      </c>
      <c r="R1701" t="n">
        <v>96700985</v>
      </c>
      <c r="S1701" s="233" t="inlineStr">
        <is>
          <t>B103459</t>
        </is>
      </c>
      <c r="T1701" s="233" t="n">
        <v>2390</v>
      </c>
      <c r="U1701" s="233" t="inlineStr">
        <is>
          <t>Priced</t>
        </is>
      </c>
      <c r="V1701" s="273" t="inlineStr">
        <is>
          <t>LT028</t>
        </is>
      </c>
      <c r="W1701" t="n">
        <v>340</v>
      </c>
    </row>
    <row r="1702">
      <c r="B1702" t="n">
        <v>3353</v>
      </c>
      <c r="C1702">
        <f>IF(K1702 = "BaseplateSteel","Y","N")</f>
        <v/>
      </c>
      <c r="D1702">
        <f>OR(P1702 = "Woods_Sureflex", P1702 = "Falk_T10_Grid")</f>
        <v/>
      </c>
      <c r="E1702">
        <f>IF(AND(C1702="Y", D1702=TRUE),"Y","N")</f>
        <v/>
      </c>
      <c r="F1702" t="inlineStr">
        <is>
          <t>ConTab_BOM_KP_Baseplates_3353</t>
        </is>
      </c>
      <c r="G1702">
        <f>IF(E1702="Y",F1702,"")</f>
        <v/>
      </c>
      <c r="H1702" s="87" t="inlineStr">
        <is>
          <t>1015-3_4-KP</t>
        </is>
      </c>
      <c r="I1702" s="87" t="n"/>
      <c r="J1702" s="87" t="n"/>
      <c r="K1702" s="273" t="inlineStr">
        <is>
          <t>BaseplateSteel</t>
        </is>
      </c>
      <c r="L1702" s="273" t="inlineStr">
        <is>
          <t>Baseplate_Steel</t>
        </is>
      </c>
      <c r="M1702" s="273" t="inlineStr">
        <is>
          <t>Steel</t>
        </is>
      </c>
      <c r="N1702" t="inlineStr">
        <is>
          <t>365T</t>
        </is>
      </c>
      <c r="O1702" t="inlineStr">
        <is>
          <t>:No Drip Pan:Standard Drip Pan:</t>
        </is>
      </c>
      <c r="P1702" s="235" t="inlineStr">
        <is>
          <t>Falk_T10_Grid</t>
        </is>
      </c>
      <c r="Q1702" t="inlineStr">
        <is>
          <t>Falk 1070T10</t>
        </is>
      </c>
      <c r="R1702" t="n">
        <v>96700985</v>
      </c>
      <c r="S1702" s="233" t="inlineStr">
        <is>
          <t>B103459</t>
        </is>
      </c>
      <c r="T1702" s="233" t="n">
        <v>2390</v>
      </c>
      <c r="U1702" s="233" t="inlineStr">
        <is>
          <t>Priced</t>
        </is>
      </c>
      <c r="V1702" s="273" t="inlineStr">
        <is>
          <t>LT028</t>
        </is>
      </c>
      <c r="W1702" t="n">
        <v>650</v>
      </c>
    </row>
    <row r="1703">
      <c r="B1703" t="n">
        <v>3354</v>
      </c>
      <c r="C1703">
        <f>IF(K1703 = "BaseplateSteel","Y","N")</f>
        <v/>
      </c>
      <c r="D1703">
        <f>OR(P1703 = "Woods_Sureflex", P1703 = "Falk_T10_Grid")</f>
        <v/>
      </c>
      <c r="E1703">
        <f>IF(AND(C1703="Y", D1703=TRUE),"Y","N")</f>
        <v/>
      </c>
      <c r="F1703" t="inlineStr">
        <is>
          <t>ConTab_BOM_KP_Baseplates_3354</t>
        </is>
      </c>
      <c r="G1703">
        <f>IF(E1703="Y",F1703,"")</f>
        <v/>
      </c>
      <c r="H1703" s="87" t="inlineStr">
        <is>
          <t>1015-3_4-KP</t>
        </is>
      </c>
      <c r="I1703" s="87" t="n"/>
      <c r="J1703" s="87" t="n"/>
      <c r="K1703" s="273" t="inlineStr">
        <is>
          <t>BaseplateSteel</t>
        </is>
      </c>
      <c r="L1703" s="273" t="inlineStr">
        <is>
          <t>Baseplate_Steel</t>
        </is>
      </c>
      <c r="M1703" s="273" t="inlineStr">
        <is>
          <t>Steel</t>
        </is>
      </c>
      <c r="N1703" t="inlineStr">
        <is>
          <t>404T</t>
        </is>
      </c>
      <c r="O1703" t="inlineStr">
        <is>
          <t>:No Drip Pan:Standard Drip Pan:</t>
        </is>
      </c>
      <c r="P1703" s="235" t="inlineStr">
        <is>
          <t>Falk_T10_Grid</t>
        </is>
      </c>
      <c r="Q1703" t="inlineStr">
        <is>
          <t>Falk 1080T10</t>
        </is>
      </c>
      <c r="R1703" t="n">
        <v>96700986</v>
      </c>
      <c r="S1703" s="233" t="inlineStr">
        <is>
          <t>B103460</t>
        </is>
      </c>
      <c r="T1703" s="233" t="n">
        <v>2867</v>
      </c>
      <c r="U1703" s="233" t="inlineStr">
        <is>
          <t>Priced</t>
        </is>
      </c>
      <c r="V1703" s="273" t="inlineStr">
        <is>
          <t>LT028</t>
        </is>
      </c>
      <c r="W1703" t="n">
        <v>380</v>
      </c>
    </row>
    <row r="1704">
      <c r="B1704" t="n">
        <v>3355</v>
      </c>
      <c r="C1704">
        <f>IF(K1704 = "BaseplateSteel","Y","N")</f>
        <v/>
      </c>
      <c r="D1704">
        <f>OR(P1704 = "Woods_Sureflex", P1704 = "Falk_T10_Grid")</f>
        <v/>
      </c>
      <c r="E1704">
        <f>IF(AND(C1704="Y", D1704=TRUE),"Y","N")</f>
        <v/>
      </c>
      <c r="F1704" t="inlineStr">
        <is>
          <t>ConTab_BOM_KP_Baseplates_3355</t>
        </is>
      </c>
      <c r="G1704">
        <f>IF(E1704="Y",F1704,"")</f>
        <v/>
      </c>
      <c r="H1704" s="87" t="inlineStr">
        <is>
          <t>1015-3_4-KP</t>
        </is>
      </c>
      <c r="I1704" s="87" t="n"/>
      <c r="J1704" s="87" t="n"/>
      <c r="K1704" s="273" t="inlineStr">
        <is>
          <t>BaseplateSteel</t>
        </is>
      </c>
      <c r="L1704" s="273" t="inlineStr">
        <is>
          <t>Baseplate_Steel</t>
        </is>
      </c>
      <c r="M1704" s="273" t="inlineStr">
        <is>
          <t>Steel</t>
        </is>
      </c>
      <c r="N1704" t="inlineStr">
        <is>
          <t>405T</t>
        </is>
      </c>
      <c r="O1704" t="inlineStr">
        <is>
          <t>:No Drip Pan:Standard Drip Pan:</t>
        </is>
      </c>
      <c r="P1704" s="235" t="inlineStr">
        <is>
          <t>Falk_T10_Grid</t>
        </is>
      </c>
      <c r="Q1704" t="inlineStr">
        <is>
          <t>Falk 1080T10</t>
        </is>
      </c>
      <c r="R1704" t="n">
        <v>96700986</v>
      </c>
      <c r="S1704" s="233" t="inlineStr">
        <is>
          <t>B103460</t>
        </is>
      </c>
      <c r="T1704" s="233" t="n">
        <v>2867</v>
      </c>
      <c r="U1704" s="233" t="inlineStr">
        <is>
          <t>Priced</t>
        </is>
      </c>
      <c r="V1704" s="273" t="inlineStr">
        <is>
          <t>LT028</t>
        </is>
      </c>
      <c r="W1704" t="n">
        <v>380</v>
      </c>
    </row>
    <row r="1705">
      <c r="B1705" t="n">
        <v>3356</v>
      </c>
      <c r="C1705">
        <f>IF(K1705 = "BaseplateSteel","Y","N")</f>
        <v/>
      </c>
      <c r="D1705">
        <f>OR(P1705 = "Woods_Sureflex", P1705 = "Falk_T10_Grid")</f>
        <v/>
      </c>
      <c r="E1705">
        <f>IF(AND(C1705="Y", D1705=TRUE),"Y","N")</f>
        <v/>
      </c>
      <c r="F1705" t="inlineStr">
        <is>
          <t>ConTab_BOM_KP_Baseplates_3356</t>
        </is>
      </c>
      <c r="G1705">
        <f>IF(E1705="Y",F1705,"")</f>
        <v/>
      </c>
      <c r="H1705" s="87" t="inlineStr">
        <is>
          <t>1015-3_4-KP</t>
        </is>
      </c>
      <c r="I1705" s="87" t="n"/>
      <c r="J1705" s="87" t="n"/>
      <c r="K1705" s="273" t="inlineStr">
        <is>
          <t>BaseplateSteel</t>
        </is>
      </c>
      <c r="L1705" s="273" t="inlineStr">
        <is>
          <t>Baseplate_Steel</t>
        </is>
      </c>
      <c r="M1705" s="273" t="inlineStr">
        <is>
          <t>Steel</t>
        </is>
      </c>
      <c r="N1705" t="inlineStr">
        <is>
          <t>404TS</t>
        </is>
      </c>
      <c r="O1705" t="inlineStr">
        <is>
          <t>:No Drip Pan:Standard Drip Pan:</t>
        </is>
      </c>
      <c r="P1705" s="235" t="inlineStr">
        <is>
          <t>Falk_T10_Grid</t>
        </is>
      </c>
      <c r="Q1705" t="inlineStr">
        <is>
          <t>Falk 1070T10</t>
        </is>
      </c>
      <c r="R1705" t="n">
        <v>96700987</v>
      </c>
      <c r="S1705" s="233" t="inlineStr">
        <is>
          <t>B103461</t>
        </is>
      </c>
      <c r="T1705" s="233" t="n">
        <v>2730</v>
      </c>
      <c r="U1705" s="233" t="inlineStr">
        <is>
          <t>Priced</t>
        </is>
      </c>
      <c r="V1705" s="273" t="inlineStr">
        <is>
          <t>LT028</t>
        </is>
      </c>
      <c r="W1705" t="n">
        <v>380</v>
      </c>
    </row>
    <row r="1706">
      <c r="B1706" t="n">
        <v>3357</v>
      </c>
      <c r="C1706">
        <f>IF(K1706 = "BaseplateSteel","Y","N")</f>
        <v/>
      </c>
      <c r="D1706">
        <f>OR(P1706 = "Woods_Sureflex", P1706 = "Falk_T10_Grid")</f>
        <v/>
      </c>
      <c r="E1706">
        <f>IF(AND(C1706="Y", D1706=TRUE),"Y","N")</f>
        <v/>
      </c>
      <c r="F1706" t="inlineStr">
        <is>
          <t>ConTab_BOM_KP_Baseplates_3357</t>
        </is>
      </c>
      <c r="G1706">
        <f>IF(E1706="Y",F1706,"")</f>
        <v/>
      </c>
      <c r="H1706" s="87" t="inlineStr">
        <is>
          <t>1015-3_4-KP</t>
        </is>
      </c>
      <c r="I1706" s="87" t="n"/>
      <c r="J1706" s="87" t="n"/>
      <c r="K1706" s="273" t="inlineStr">
        <is>
          <t>BaseplateSteel</t>
        </is>
      </c>
      <c r="L1706" s="273" t="inlineStr">
        <is>
          <t>Baseplate_Steel</t>
        </is>
      </c>
      <c r="M1706" s="273" t="inlineStr">
        <is>
          <t>Steel</t>
        </is>
      </c>
      <c r="N1706" t="inlineStr">
        <is>
          <t>405TS</t>
        </is>
      </c>
      <c r="O1706" t="inlineStr">
        <is>
          <t>:No Drip Pan:Standard Drip Pan:</t>
        </is>
      </c>
      <c r="P1706" s="235" t="inlineStr">
        <is>
          <t>Falk_T10_Grid</t>
        </is>
      </c>
      <c r="Q1706" t="inlineStr">
        <is>
          <t>Falk 1070T10</t>
        </is>
      </c>
      <c r="R1706" t="n">
        <v>96700987</v>
      </c>
      <c r="S1706" s="233" t="inlineStr">
        <is>
          <t>B103461</t>
        </is>
      </c>
      <c r="T1706" s="233" t="n">
        <v>2730</v>
      </c>
      <c r="U1706" s="233" t="inlineStr">
        <is>
          <t>Priced</t>
        </is>
      </c>
      <c r="V1706" s="273" t="inlineStr">
        <is>
          <t>LT028</t>
        </is>
      </c>
      <c r="W1706" t="n">
        <v>380</v>
      </c>
    </row>
    <row r="1707">
      <c r="B1707" t="n">
        <v>3358</v>
      </c>
      <c r="C1707">
        <f>IF(K1707 = "BaseplateSteel","Y","N")</f>
        <v/>
      </c>
      <c r="D1707">
        <f>OR(P1707 = "Woods_Sureflex", P1707 = "Falk_T10_Grid")</f>
        <v/>
      </c>
      <c r="E1707">
        <f>IF(AND(C1707="Y", D1707=TRUE),"Y","N")</f>
        <v/>
      </c>
      <c r="F1707" t="inlineStr">
        <is>
          <t>ConTab_BOM_KP_Baseplates_3358</t>
        </is>
      </c>
      <c r="G1707">
        <f>IF(E1707="Y",F1707,"")</f>
        <v/>
      </c>
      <c r="H1707" s="87" t="inlineStr">
        <is>
          <t>1015-3_4-KP</t>
        </is>
      </c>
      <c r="I1707" s="87" t="n"/>
      <c r="J1707" s="87" t="n"/>
      <c r="K1707" s="273" t="inlineStr">
        <is>
          <t>BaseplateSteel</t>
        </is>
      </c>
      <c r="L1707" s="273" t="inlineStr">
        <is>
          <t>Baseplate_Steel</t>
        </is>
      </c>
      <c r="M1707" s="273" t="inlineStr">
        <is>
          <t>Steel</t>
        </is>
      </c>
      <c r="N1707" t="inlineStr">
        <is>
          <t>444T</t>
        </is>
      </c>
      <c r="O1707" t="inlineStr">
        <is>
          <t>:No Drip Pan:Standard Drip Pan:</t>
        </is>
      </c>
      <c r="P1707" s="235" t="inlineStr">
        <is>
          <t>Falk_T10_Grid</t>
        </is>
      </c>
      <c r="Q1707" t="inlineStr">
        <is>
          <t>Falk 1090T10</t>
        </is>
      </c>
      <c r="R1707" t="n">
        <v>96700988</v>
      </c>
      <c r="S1707" s="233" t="inlineStr">
        <is>
          <t>B103462</t>
        </is>
      </c>
      <c r="T1707" s="233" t="n">
        <v>4229</v>
      </c>
      <c r="U1707" s="233" t="inlineStr">
        <is>
          <t>Priced</t>
        </is>
      </c>
      <c r="V1707" s="273" t="inlineStr">
        <is>
          <t>LT028</t>
        </is>
      </c>
      <c r="W1707" t="n">
        <v>460</v>
      </c>
    </row>
    <row r="1708">
      <c r="B1708" t="n">
        <v>3359</v>
      </c>
      <c r="C1708">
        <f>IF(K1708 = "BaseplateSteel","Y","N")</f>
        <v/>
      </c>
      <c r="D1708">
        <f>OR(P1708 = "Woods_Sureflex", P1708 = "Falk_T10_Grid")</f>
        <v/>
      </c>
      <c r="E1708">
        <f>IF(AND(C1708="Y", D1708=TRUE),"Y","N")</f>
        <v/>
      </c>
      <c r="F1708" t="inlineStr">
        <is>
          <t>ConTab_BOM_KP_Baseplates_3359</t>
        </is>
      </c>
      <c r="G1708">
        <f>IF(E1708="Y",F1708,"")</f>
        <v/>
      </c>
      <c r="H1708" s="87" t="inlineStr">
        <is>
          <t>1015-3_4-KP</t>
        </is>
      </c>
      <c r="I1708" s="87" t="n"/>
      <c r="J1708" s="87" t="n"/>
      <c r="K1708" s="273" t="inlineStr">
        <is>
          <t>BaseplateSteel</t>
        </is>
      </c>
      <c r="L1708" s="273" t="inlineStr">
        <is>
          <t>Baseplate_Steel</t>
        </is>
      </c>
      <c r="M1708" s="273" t="inlineStr">
        <is>
          <t>Steel</t>
        </is>
      </c>
      <c r="N1708" t="inlineStr">
        <is>
          <t>445T</t>
        </is>
      </c>
      <c r="O1708" t="inlineStr">
        <is>
          <t>:No Drip Pan:Standard Drip Pan:</t>
        </is>
      </c>
      <c r="P1708" s="235" t="inlineStr">
        <is>
          <t>Falk_T10_Grid</t>
        </is>
      </c>
      <c r="Q1708" t="inlineStr">
        <is>
          <t>Falk 1090T10</t>
        </is>
      </c>
      <c r="R1708" t="n">
        <v>96700988</v>
      </c>
      <c r="S1708" s="233" t="inlineStr">
        <is>
          <t>B103463</t>
        </is>
      </c>
      <c r="T1708" s="233" t="n">
        <v>4229</v>
      </c>
      <c r="U1708" s="233" t="inlineStr">
        <is>
          <t>Priced</t>
        </is>
      </c>
      <c r="V1708" s="273" t="inlineStr">
        <is>
          <t>LT028</t>
        </is>
      </c>
      <c r="W1708" t="n">
        <v>460</v>
      </c>
    </row>
    <row r="1709">
      <c r="B1709" t="n">
        <v>3360</v>
      </c>
      <c r="C1709">
        <f>IF(K1709 = "BaseplateSteel","Y","N")</f>
        <v/>
      </c>
      <c r="D1709">
        <f>OR(P1709 = "Woods_Sureflex", P1709 = "Falk_T10_Grid")</f>
        <v/>
      </c>
      <c r="E1709">
        <f>IF(AND(C1709="Y", D1709=TRUE),"Y","N")</f>
        <v/>
      </c>
      <c r="F1709" t="inlineStr">
        <is>
          <t>ConTab_BOM_KP_Baseplates_3360</t>
        </is>
      </c>
      <c r="G1709">
        <f>IF(E1709="Y",F1709,"")</f>
        <v/>
      </c>
      <c r="H1709" s="87" t="inlineStr">
        <is>
          <t>1015-3_4-KP</t>
        </is>
      </c>
      <c r="I1709" s="87" t="n"/>
      <c r="J1709" s="87" t="n"/>
      <c r="K1709" s="273" t="inlineStr">
        <is>
          <t>BaseplateSteel</t>
        </is>
      </c>
      <c r="L1709" s="273" t="inlineStr">
        <is>
          <t>Baseplate_Steel</t>
        </is>
      </c>
      <c r="M1709" s="273" t="inlineStr">
        <is>
          <t>Steel</t>
        </is>
      </c>
      <c r="N1709" t="inlineStr">
        <is>
          <t>444TS</t>
        </is>
      </c>
      <c r="O1709" t="inlineStr">
        <is>
          <t>:No Drip Pan:Standard Drip Pan:</t>
        </is>
      </c>
      <c r="P1709" s="235" t="inlineStr">
        <is>
          <t>Falk_T10_Grid</t>
        </is>
      </c>
      <c r="Q1709" t="inlineStr">
        <is>
          <t>Falk 1080T10</t>
        </is>
      </c>
      <c r="R1709" t="n">
        <v>96700989</v>
      </c>
      <c r="S1709" s="233" t="inlineStr">
        <is>
          <t>B103464</t>
        </is>
      </c>
      <c r="T1709" s="233" t="n">
        <v>4229</v>
      </c>
      <c r="U1709" s="233" t="inlineStr">
        <is>
          <t>Priced</t>
        </is>
      </c>
      <c r="V1709" s="273" t="inlineStr">
        <is>
          <t>LT028</t>
        </is>
      </c>
      <c r="W1709" t="n">
        <v>460</v>
      </c>
    </row>
    <row r="1710">
      <c r="B1710" t="n">
        <v>3361</v>
      </c>
      <c r="C1710">
        <f>IF(K1710 = "BaseplateSteel","Y","N")</f>
        <v/>
      </c>
      <c r="D1710">
        <f>OR(P1710 = "Woods_Sureflex", P1710 = "Falk_T10_Grid")</f>
        <v/>
      </c>
      <c r="E1710">
        <f>IF(AND(C1710="Y", D1710=TRUE),"Y","N")</f>
        <v/>
      </c>
      <c r="F1710" t="inlineStr">
        <is>
          <t>ConTab_BOM_KP_Baseplates_3361</t>
        </is>
      </c>
      <c r="G1710">
        <f>IF(E1710="Y",F1710,"")</f>
        <v/>
      </c>
      <c r="H1710" s="87" t="inlineStr">
        <is>
          <t>1015-3_4-KP</t>
        </is>
      </c>
      <c r="I1710" s="87" t="n"/>
      <c r="J1710" s="87" t="n"/>
      <c r="K1710" s="273" t="inlineStr">
        <is>
          <t>BaseplateSteel</t>
        </is>
      </c>
      <c r="L1710" s="273" t="inlineStr">
        <is>
          <t>Baseplate_Steel</t>
        </is>
      </c>
      <c r="M1710" s="273" t="inlineStr">
        <is>
          <t>Steel</t>
        </is>
      </c>
      <c r="N1710" t="inlineStr">
        <is>
          <t>445TS</t>
        </is>
      </c>
      <c r="O1710" t="inlineStr">
        <is>
          <t>:No Drip Pan:Standard Drip Pan:</t>
        </is>
      </c>
      <c r="P1710" s="235" t="inlineStr">
        <is>
          <t>Falk_T10_Grid</t>
        </is>
      </c>
      <c r="Q1710" t="inlineStr">
        <is>
          <t>Falk 1080T10</t>
        </is>
      </c>
      <c r="R1710" t="n">
        <v>96700989</v>
      </c>
      <c r="S1710" s="233" t="inlineStr">
        <is>
          <t>B103465</t>
        </is>
      </c>
      <c r="T1710" s="233" t="n">
        <v>4229</v>
      </c>
      <c r="U1710" s="233" t="inlineStr">
        <is>
          <t>Priced</t>
        </is>
      </c>
      <c r="V1710" s="273" t="inlineStr">
        <is>
          <t>LT028</t>
        </is>
      </c>
      <c r="W1710" t="n">
        <v>420</v>
      </c>
    </row>
    <row r="1711">
      <c r="B1711" t="n">
        <v>3362</v>
      </c>
      <c r="C1711">
        <f>IF(K1711 = "BaseplateSteel","Y","N")</f>
        <v/>
      </c>
      <c r="D1711">
        <f>OR(P1711 = "Woods_Sureflex", P1711 = "Falk_T10_Grid")</f>
        <v/>
      </c>
      <c r="E1711">
        <f>IF(AND(C1711="Y", D1711=TRUE),"Y","N")</f>
        <v/>
      </c>
      <c r="F1711" t="inlineStr">
        <is>
          <t>ConTab_BOM_KP_Baseplates_3362</t>
        </is>
      </c>
      <c r="G1711">
        <f>IF(E1711="Y",F1711,"")</f>
        <v/>
      </c>
      <c r="H1711" s="87" t="inlineStr">
        <is>
          <t>1015-3_4-KP</t>
        </is>
      </c>
      <c r="I1711" s="87" t="n"/>
      <c r="J1711" s="87" t="n"/>
      <c r="K1711" s="273" t="inlineStr">
        <is>
          <t>BaseplateSteel</t>
        </is>
      </c>
      <c r="L1711" s="273" t="inlineStr">
        <is>
          <t>Baseplate_Steel</t>
        </is>
      </c>
      <c r="M1711" s="273" t="inlineStr">
        <is>
          <t>Steel</t>
        </is>
      </c>
      <c r="N1711" s="273" t="inlineStr">
        <is>
          <t>447T</t>
        </is>
      </c>
      <c r="O1711" t="inlineStr">
        <is>
          <t>:No Drip Pan:Standard Drip Pan:</t>
        </is>
      </c>
      <c r="P1711" s="235" t="inlineStr">
        <is>
          <t>Falk_T10_Grid</t>
        </is>
      </c>
      <c r="Q1711" t="inlineStr">
        <is>
          <t>Falk 1090T10</t>
        </is>
      </c>
      <c r="R1711" t="n">
        <v>96700990</v>
      </c>
      <c r="S1711" s="233" t="inlineStr">
        <is>
          <t>B103466</t>
        </is>
      </c>
      <c r="T1711" s="233" t="n">
        <v>4771</v>
      </c>
      <c r="U1711" s="233" t="inlineStr">
        <is>
          <t>Priced</t>
        </is>
      </c>
      <c r="V1711" s="273" t="inlineStr">
        <is>
          <t>LT028</t>
        </is>
      </c>
      <c r="W1711" t="n">
        <v>600</v>
      </c>
    </row>
    <row r="1712">
      <c r="B1712" t="n">
        <v>3363</v>
      </c>
      <c r="C1712">
        <f>IF(K1712 = "BaseplateSteel","Y","N")</f>
        <v/>
      </c>
      <c r="D1712">
        <f>OR(P1712 = "Woods_Sureflex", P1712 = "Falk_T10_Grid")</f>
        <v/>
      </c>
      <c r="E1712">
        <f>IF(AND(C1712="Y", D1712=TRUE),"Y","N")</f>
        <v/>
      </c>
      <c r="F1712" t="inlineStr">
        <is>
          <t>ConTab_BOM_KP_Baseplates_3363</t>
        </is>
      </c>
      <c r="G1712">
        <f>IF(E1712="Y",F1712,"")</f>
        <v/>
      </c>
      <c r="H1712" s="87" t="inlineStr">
        <is>
          <t>1015-3_4-KP</t>
        </is>
      </c>
      <c r="I1712" s="87" t="n"/>
      <c r="J1712" s="87" t="n"/>
      <c r="K1712" s="273" t="inlineStr">
        <is>
          <t>BaseplateSteel</t>
        </is>
      </c>
      <c r="L1712" s="273" t="inlineStr">
        <is>
          <t>Baseplate_Steel</t>
        </is>
      </c>
      <c r="M1712" s="273" t="inlineStr">
        <is>
          <t>Steel</t>
        </is>
      </c>
      <c r="N1712" s="273" t="inlineStr">
        <is>
          <t>447TS</t>
        </is>
      </c>
      <c r="O1712" t="inlineStr">
        <is>
          <t>:No Drip Pan:Standard Drip Pan:</t>
        </is>
      </c>
      <c r="P1712" s="235" t="inlineStr">
        <is>
          <t>Falk_T10_Grid</t>
        </is>
      </c>
      <c r="Q1712" t="inlineStr">
        <is>
          <t>Falk 1080T10</t>
        </is>
      </c>
      <c r="R1712" t="n">
        <v>96700605</v>
      </c>
      <c r="S1712" s="233" t="inlineStr">
        <is>
          <t>B103467</t>
        </is>
      </c>
      <c r="T1712" s="233" t="n">
        <v>4771</v>
      </c>
      <c r="U1712" s="233" t="inlineStr">
        <is>
          <t>Priced</t>
        </is>
      </c>
      <c r="V1712" s="273" t="inlineStr">
        <is>
          <t>LT028</t>
        </is>
      </c>
      <c r="W1712" t="n">
        <v>600</v>
      </c>
    </row>
    <row r="1713">
      <c r="B1713" t="n">
        <v>3364</v>
      </c>
      <c r="C1713">
        <f>IF(K1713 = "BaseplateSteel","Y","N")</f>
        <v/>
      </c>
      <c r="D1713">
        <f>OR(P1713 = "Woods_Sureflex", P1713 = "Falk_T10_Grid")</f>
        <v/>
      </c>
      <c r="E1713">
        <f>IF(AND(C1713="Y", D1713=TRUE),"Y","N")</f>
        <v/>
      </c>
      <c r="F1713" t="inlineStr">
        <is>
          <t>ConTab_BOM_KP_Baseplates_3364</t>
        </is>
      </c>
      <c r="G1713">
        <f>IF(E1713="Y",F1713,"")</f>
        <v/>
      </c>
      <c r="H1713" s="87" t="inlineStr">
        <is>
          <t>1015-3_4-KP</t>
        </is>
      </c>
      <c r="I1713" s="87" t="n"/>
      <c r="J1713" s="87" t="n"/>
      <c r="K1713" s="273" t="inlineStr">
        <is>
          <t>BaseplateSteel</t>
        </is>
      </c>
      <c r="L1713" s="273" t="inlineStr">
        <is>
          <t>Baseplate_Steel</t>
        </is>
      </c>
      <c r="M1713" s="273" t="inlineStr">
        <is>
          <t>Steel</t>
        </is>
      </c>
      <c r="N1713" s="273" t="inlineStr">
        <is>
          <t>449T</t>
        </is>
      </c>
      <c r="O1713" t="inlineStr">
        <is>
          <t>:No Drip Pan:Standard Drip Pan:</t>
        </is>
      </c>
      <c r="P1713" s="235" t="inlineStr">
        <is>
          <t>Falk_T10_Grid</t>
        </is>
      </c>
      <c r="Q1713" t="inlineStr">
        <is>
          <t>Falk 1090T10</t>
        </is>
      </c>
      <c r="R1713" t="n">
        <v>96700852</v>
      </c>
      <c r="S1713" s="233" t="inlineStr">
        <is>
          <t>B103468</t>
        </is>
      </c>
      <c r="T1713" s="233" t="n">
        <v>4771</v>
      </c>
      <c r="U1713" s="233" t="inlineStr">
        <is>
          <t>Priced</t>
        </is>
      </c>
      <c r="V1713" s="273" t="inlineStr">
        <is>
          <t>LT028</t>
        </is>
      </c>
      <c r="W1713" t="n">
        <v>600</v>
      </c>
    </row>
    <row r="1714">
      <c r="B1714" t="n">
        <v>3365</v>
      </c>
      <c r="C1714">
        <f>IF(K1714 = "BaseplateSteel","Y","N")</f>
        <v/>
      </c>
      <c r="D1714">
        <f>OR(P1714 = "Woods_Sureflex", P1714 = "Falk_T10_Grid")</f>
        <v/>
      </c>
      <c r="E1714">
        <f>IF(AND(C1714="Y", D1714=TRUE),"Y","N")</f>
        <v/>
      </c>
      <c r="F1714" t="inlineStr">
        <is>
          <t>ConTab_BOM_KP_Baseplates_3365</t>
        </is>
      </c>
      <c r="G1714">
        <f>IF(E1714="Y",F1714,"")</f>
        <v/>
      </c>
      <c r="H1714" s="87" t="inlineStr">
        <is>
          <t>1015-3_4-KP</t>
        </is>
      </c>
      <c r="I1714" s="87" t="n"/>
      <c r="J1714" s="87" t="n"/>
      <c r="K1714" s="273" t="inlineStr">
        <is>
          <t>BaseplateSteel</t>
        </is>
      </c>
      <c r="L1714" s="273" t="inlineStr">
        <is>
          <t>Baseplate_Steel</t>
        </is>
      </c>
      <c r="M1714" s="273" t="inlineStr">
        <is>
          <t>Steel</t>
        </is>
      </c>
      <c r="N1714" s="273" t="inlineStr">
        <is>
          <t>449TS</t>
        </is>
      </c>
      <c r="O1714" t="inlineStr">
        <is>
          <t>:No Drip Pan:Standard Drip Pan:</t>
        </is>
      </c>
      <c r="P1714" s="235" t="inlineStr">
        <is>
          <t>Falk_T10_Grid</t>
        </is>
      </c>
      <c r="Q1714" t="inlineStr">
        <is>
          <t>Falk 1080T10</t>
        </is>
      </c>
      <c r="R1714" t="n">
        <v>96700852</v>
      </c>
      <c r="S1714" s="233" t="inlineStr">
        <is>
          <t>B103469</t>
        </is>
      </c>
      <c r="T1714" s="233" t="n">
        <v>4771</v>
      </c>
      <c r="U1714" s="233" t="inlineStr">
        <is>
          <t>Priced</t>
        </is>
      </c>
      <c r="V1714" s="273" t="inlineStr">
        <is>
          <t>LT028</t>
        </is>
      </c>
      <c r="W1714" t="n">
        <v>600</v>
      </c>
    </row>
    <row r="1715">
      <c r="B1715" t="n">
        <v>3382</v>
      </c>
      <c r="C1715">
        <f>IF(K1715 = "BaseplateSteel","Y","N")</f>
        <v/>
      </c>
      <c r="D1715">
        <f>OR(P1715 = "Woods_Sureflex", P1715 = "Falk_T10_Grid")</f>
        <v/>
      </c>
      <c r="E1715">
        <f>IF(AND(C1715="Y", D1715=TRUE),"Y","N")</f>
        <v/>
      </c>
      <c r="F1715" t="inlineStr">
        <is>
          <t>ConTab_BOM_KP_Baseplates_3382</t>
        </is>
      </c>
      <c r="G1715">
        <f>IF(E1715="Y",F1715,"")</f>
        <v/>
      </c>
      <c r="H1715" s="87" t="inlineStr">
        <is>
          <t>1015-3_4-KP</t>
        </is>
      </c>
      <c r="I1715" s="87" t="n"/>
      <c r="J1715" s="87" t="n"/>
      <c r="K1715" s="273" t="inlineStr">
        <is>
          <t>BaseplateSteel</t>
        </is>
      </c>
      <c r="L1715" s="273" t="inlineStr">
        <is>
          <t>Baseplate_Steel</t>
        </is>
      </c>
      <c r="M1715" s="273" t="inlineStr">
        <is>
          <t>Steel</t>
        </is>
      </c>
      <c r="N1715" t="inlineStr">
        <is>
          <t>324T</t>
        </is>
      </c>
      <c r="O1715" t="inlineStr">
        <is>
          <t>:No Drip Pan:Standard Drip Pan:</t>
        </is>
      </c>
      <c r="P1715" s="235" t="inlineStr">
        <is>
          <t>Woods_Spacer</t>
        </is>
      </c>
      <c r="Q1715" t="inlineStr">
        <is>
          <t>Woods 10SC</t>
        </is>
      </c>
      <c r="R1715" s="234" t="inlineStr">
        <is>
          <t>RTF</t>
        </is>
      </c>
      <c r="S1715" s="233" t="inlineStr">
        <is>
          <t>B103482</t>
        </is>
      </c>
      <c r="T1715" s="233" t="n">
        <v>2800</v>
      </c>
      <c r="U1715" s="233" t="inlineStr">
        <is>
          <t>Priced</t>
        </is>
      </c>
      <c r="V1715" s="273" t="inlineStr">
        <is>
          <t>LT028</t>
        </is>
      </c>
      <c r="W1715" t="n">
        <v>320</v>
      </c>
    </row>
    <row r="1716">
      <c r="B1716" t="n">
        <v>3383</v>
      </c>
      <c r="C1716">
        <f>IF(K1716 = "BaseplateSteel","Y","N")</f>
        <v/>
      </c>
      <c r="D1716">
        <f>OR(P1716 = "Woods_Sureflex", P1716 = "Falk_T10_Grid")</f>
        <v/>
      </c>
      <c r="E1716">
        <f>IF(AND(C1716="Y", D1716=TRUE),"Y","N")</f>
        <v/>
      </c>
      <c r="F1716" t="inlineStr">
        <is>
          <t>ConTab_BOM_KP_Baseplates_3383</t>
        </is>
      </c>
      <c r="G1716">
        <f>IF(E1716="Y",F1716,"")</f>
        <v/>
      </c>
      <c r="H1716" s="87" t="inlineStr">
        <is>
          <t>1015-3_4-KP</t>
        </is>
      </c>
      <c r="I1716" s="87" t="n"/>
      <c r="J1716" s="87" t="n"/>
      <c r="K1716" s="273" t="inlineStr">
        <is>
          <t>BaseplateSteel</t>
        </is>
      </c>
      <c r="L1716" s="273" t="inlineStr">
        <is>
          <t>Baseplate_Steel</t>
        </is>
      </c>
      <c r="M1716" s="273" t="inlineStr">
        <is>
          <t>Steel</t>
        </is>
      </c>
      <c r="N1716" t="inlineStr">
        <is>
          <t>326T</t>
        </is>
      </c>
      <c r="O1716" t="inlineStr">
        <is>
          <t>:No Drip Pan:Standard Drip Pan:</t>
        </is>
      </c>
      <c r="P1716" s="235" t="inlineStr">
        <is>
          <t>Woods_Spacer</t>
        </is>
      </c>
      <c r="Q1716" t="inlineStr">
        <is>
          <t>Woods 10SC</t>
        </is>
      </c>
      <c r="R1716" s="234" t="inlineStr">
        <is>
          <t>RTF</t>
        </is>
      </c>
      <c r="S1716" s="233" t="inlineStr">
        <is>
          <t>B103482</t>
        </is>
      </c>
      <c r="T1716" s="233" t="n">
        <v>2800</v>
      </c>
      <c r="U1716" s="233" t="inlineStr">
        <is>
          <t>Priced</t>
        </is>
      </c>
      <c r="V1716" s="273" t="inlineStr">
        <is>
          <t>LT028</t>
        </is>
      </c>
      <c r="W1716" t="n">
        <v>320</v>
      </c>
    </row>
    <row r="1717">
      <c r="B1717" t="n">
        <v>3384</v>
      </c>
      <c r="C1717">
        <f>IF(K1717 = "BaseplateSteel","Y","N")</f>
        <v/>
      </c>
      <c r="D1717">
        <f>OR(P1717 = "Woods_Sureflex", P1717 = "Falk_T10_Grid")</f>
        <v/>
      </c>
      <c r="E1717">
        <f>IF(AND(C1717="Y", D1717=TRUE),"Y","N")</f>
        <v/>
      </c>
      <c r="F1717" t="inlineStr">
        <is>
          <t>ConTab_BOM_KP_Baseplates_3384</t>
        </is>
      </c>
      <c r="G1717">
        <f>IF(E1717="Y",F1717,"")</f>
        <v/>
      </c>
      <c r="H1717" s="87" t="inlineStr">
        <is>
          <t>1015-3_4-KP</t>
        </is>
      </c>
      <c r="I1717" s="87" t="n"/>
      <c r="J1717" s="87" t="n"/>
      <c r="K1717" s="273" t="inlineStr">
        <is>
          <t>BaseplateSteel</t>
        </is>
      </c>
      <c r="L1717" s="273" t="inlineStr">
        <is>
          <t>Baseplate_Steel</t>
        </is>
      </c>
      <c r="M1717" s="273" t="inlineStr">
        <is>
          <t>Steel</t>
        </is>
      </c>
      <c r="N1717" t="inlineStr">
        <is>
          <t>364T</t>
        </is>
      </c>
      <c r="O1717" t="inlineStr">
        <is>
          <t>:No Drip Pan:Standard Drip Pan:</t>
        </is>
      </c>
      <c r="P1717" s="235" t="inlineStr">
        <is>
          <t>Woods_Spacer</t>
        </is>
      </c>
      <c r="Q1717" t="inlineStr">
        <is>
          <t>Woods 11SC</t>
        </is>
      </c>
      <c r="R1717" s="234" t="inlineStr">
        <is>
          <t>RTF</t>
        </is>
      </c>
      <c r="S1717" s="233" t="inlineStr">
        <is>
          <t>B103483</t>
        </is>
      </c>
      <c r="T1717" s="233" t="n">
        <v>2939</v>
      </c>
      <c r="U1717" s="233" t="inlineStr">
        <is>
          <t>Priced</t>
        </is>
      </c>
      <c r="V1717" s="273" t="inlineStr">
        <is>
          <t>LT028</t>
        </is>
      </c>
      <c r="W1717" t="n">
        <v>340</v>
      </c>
    </row>
    <row r="1718">
      <c r="B1718" t="n">
        <v>3385</v>
      </c>
      <c r="C1718">
        <f>IF(K1718 = "BaseplateSteel","Y","N")</f>
        <v/>
      </c>
      <c r="D1718">
        <f>OR(P1718 = "Woods_Sureflex", P1718 = "Falk_T10_Grid")</f>
        <v/>
      </c>
      <c r="E1718">
        <f>IF(AND(C1718="Y", D1718=TRUE),"Y","N")</f>
        <v/>
      </c>
      <c r="F1718" t="inlineStr">
        <is>
          <t>ConTab_BOM_KP_Baseplates_3385</t>
        </is>
      </c>
      <c r="G1718">
        <f>IF(E1718="Y",F1718,"")</f>
        <v/>
      </c>
      <c r="H1718" s="87" t="inlineStr">
        <is>
          <t>1015-3_4-KP</t>
        </is>
      </c>
      <c r="I1718" s="87" t="n"/>
      <c r="J1718" s="87" t="n"/>
      <c r="K1718" s="273" t="inlineStr">
        <is>
          <t>BaseplateSteel</t>
        </is>
      </c>
      <c r="L1718" s="273" t="inlineStr">
        <is>
          <t>Baseplate_Steel</t>
        </is>
      </c>
      <c r="M1718" s="273" t="inlineStr">
        <is>
          <t>Steel</t>
        </is>
      </c>
      <c r="N1718" t="inlineStr">
        <is>
          <t>365T</t>
        </is>
      </c>
      <c r="O1718" t="inlineStr">
        <is>
          <t>:No Drip Pan:Standard Drip Pan:</t>
        </is>
      </c>
      <c r="P1718" s="235" t="inlineStr">
        <is>
          <t>Woods_Spacer</t>
        </is>
      </c>
      <c r="Q1718" t="inlineStr">
        <is>
          <t>Woods 11SC</t>
        </is>
      </c>
      <c r="R1718" s="234" t="inlineStr">
        <is>
          <t>RTF</t>
        </is>
      </c>
      <c r="S1718" s="233" t="inlineStr">
        <is>
          <t>B103483</t>
        </is>
      </c>
      <c r="T1718" s="233" t="n">
        <v>2939</v>
      </c>
      <c r="U1718" s="233" t="inlineStr">
        <is>
          <t>Priced</t>
        </is>
      </c>
      <c r="V1718" s="273" t="inlineStr">
        <is>
          <t>LT028</t>
        </is>
      </c>
      <c r="W1718" t="n">
        <v>650</v>
      </c>
    </row>
    <row r="1719">
      <c r="B1719" t="n">
        <v>3386</v>
      </c>
      <c r="C1719">
        <f>IF(K1719 = "BaseplateSteel","Y","N")</f>
        <v/>
      </c>
      <c r="D1719">
        <f>OR(P1719 = "Woods_Sureflex", P1719 = "Falk_T10_Grid")</f>
        <v/>
      </c>
      <c r="E1719">
        <f>IF(AND(C1719="Y", D1719=TRUE),"Y","N")</f>
        <v/>
      </c>
      <c r="F1719" t="inlineStr">
        <is>
          <t>ConTab_BOM_KP_Baseplates_3386</t>
        </is>
      </c>
      <c r="G1719">
        <f>IF(E1719="Y",F1719,"")</f>
        <v/>
      </c>
      <c r="H1719" s="87" t="inlineStr">
        <is>
          <t>1015-3_4-KP</t>
        </is>
      </c>
      <c r="I1719" s="87" t="n"/>
      <c r="J1719" s="87" t="n"/>
      <c r="K1719" s="273" t="inlineStr">
        <is>
          <t>BaseplateSteel</t>
        </is>
      </c>
      <c r="L1719" s="273" t="inlineStr">
        <is>
          <t>Baseplate_Steel</t>
        </is>
      </c>
      <c r="M1719" s="273" t="inlineStr">
        <is>
          <t>Steel</t>
        </is>
      </c>
      <c r="N1719" t="inlineStr">
        <is>
          <t>404T</t>
        </is>
      </c>
      <c r="O1719" t="inlineStr">
        <is>
          <t>:No Drip Pan:Standard Drip Pan:</t>
        </is>
      </c>
      <c r="P1719" s="235" t="inlineStr">
        <is>
          <t>Woods_Spacer</t>
        </is>
      </c>
      <c r="Q1719" t="inlineStr">
        <is>
          <t>Woods 12SC</t>
        </is>
      </c>
      <c r="R1719" s="234" t="inlineStr">
        <is>
          <t>RTF</t>
        </is>
      </c>
      <c r="S1719" s="233" t="inlineStr">
        <is>
          <t>B103484</t>
        </is>
      </c>
      <c r="T1719" s="233" t="n">
        <v>3412</v>
      </c>
      <c r="U1719" s="233" t="inlineStr">
        <is>
          <t>Priced</t>
        </is>
      </c>
      <c r="V1719" s="273" t="inlineStr">
        <is>
          <t>LT028</t>
        </is>
      </c>
      <c r="W1719" t="n">
        <v>380</v>
      </c>
    </row>
    <row r="1720">
      <c r="B1720" t="n">
        <v>3387</v>
      </c>
      <c r="C1720">
        <f>IF(K1720 = "BaseplateSteel","Y","N")</f>
        <v/>
      </c>
      <c r="D1720">
        <f>OR(P1720 = "Woods_Sureflex", P1720 = "Falk_T10_Grid")</f>
        <v/>
      </c>
      <c r="E1720">
        <f>IF(AND(C1720="Y", D1720=TRUE),"Y","N")</f>
        <v/>
      </c>
      <c r="F1720" t="inlineStr">
        <is>
          <t>ConTab_BOM_KP_Baseplates_3387</t>
        </is>
      </c>
      <c r="G1720">
        <f>IF(E1720="Y",F1720,"")</f>
        <v/>
      </c>
      <c r="H1720" s="87" t="inlineStr">
        <is>
          <t>1015-3_4-KP</t>
        </is>
      </c>
      <c r="I1720" s="87" t="n"/>
      <c r="J1720" s="87" t="n"/>
      <c r="K1720" s="273" t="inlineStr">
        <is>
          <t>BaseplateSteel</t>
        </is>
      </c>
      <c r="L1720" s="273" t="inlineStr">
        <is>
          <t>Baseplate_Steel</t>
        </is>
      </c>
      <c r="M1720" s="273" t="inlineStr">
        <is>
          <t>Steel</t>
        </is>
      </c>
      <c r="N1720" t="inlineStr">
        <is>
          <t>405T</t>
        </is>
      </c>
      <c r="O1720" t="inlineStr">
        <is>
          <t>:No Drip Pan:Standard Drip Pan:</t>
        </is>
      </c>
      <c r="P1720" s="235" t="inlineStr">
        <is>
          <t>Woods_Spacer</t>
        </is>
      </c>
      <c r="Q1720" t="inlineStr">
        <is>
          <t>Woods 12SC</t>
        </is>
      </c>
      <c r="R1720" s="234" t="inlineStr">
        <is>
          <t>RTF</t>
        </is>
      </c>
      <c r="S1720" s="233" t="inlineStr">
        <is>
          <t>B103484</t>
        </is>
      </c>
      <c r="T1720" s="233" t="n">
        <v>3412</v>
      </c>
      <c r="U1720" s="233" t="inlineStr">
        <is>
          <t>Priced</t>
        </is>
      </c>
      <c r="V1720" s="273" t="inlineStr">
        <is>
          <t>LT028</t>
        </is>
      </c>
      <c r="W1720" t="n">
        <v>380</v>
      </c>
    </row>
    <row r="1721">
      <c r="B1721" t="n">
        <v>3388</v>
      </c>
      <c r="C1721">
        <f>IF(K1721 = "BaseplateSteel","Y","N")</f>
        <v/>
      </c>
      <c r="D1721">
        <f>OR(P1721 = "Woods_Sureflex", P1721 = "Falk_T10_Grid")</f>
        <v/>
      </c>
      <c r="E1721">
        <f>IF(AND(C1721="Y", D1721=TRUE),"Y","N")</f>
        <v/>
      </c>
      <c r="F1721" t="inlineStr">
        <is>
          <t>ConTab_BOM_KP_Baseplates_3388</t>
        </is>
      </c>
      <c r="G1721">
        <f>IF(E1721="Y",F1721,"")</f>
        <v/>
      </c>
      <c r="H1721" s="87" t="inlineStr">
        <is>
          <t>1015-3_4-KP</t>
        </is>
      </c>
      <c r="I1721" s="87" t="n"/>
      <c r="J1721" s="87" t="n"/>
      <c r="K1721" s="273" t="inlineStr">
        <is>
          <t>BaseplateSteel</t>
        </is>
      </c>
      <c r="L1721" s="273" t="inlineStr">
        <is>
          <t>Baseplate_Steel</t>
        </is>
      </c>
      <c r="M1721" s="273" t="inlineStr">
        <is>
          <t>Steel</t>
        </is>
      </c>
      <c r="N1721" t="inlineStr">
        <is>
          <t>324T</t>
        </is>
      </c>
      <c r="O1721" t="inlineStr">
        <is>
          <t>:No Drip Pan:Standard Drip Pan:</t>
        </is>
      </c>
      <c r="P1721" s="235" t="inlineStr">
        <is>
          <t>Falk_Spacer</t>
        </is>
      </c>
      <c r="Q1721" t="inlineStr">
        <is>
          <t>Falk 1070T31</t>
        </is>
      </c>
      <c r="R1721" s="234" t="inlineStr">
        <is>
          <t>RTF</t>
        </is>
      </c>
      <c r="S1721" s="233" t="inlineStr">
        <is>
          <t>B103485</t>
        </is>
      </c>
      <c r="T1721" s="233" t="n">
        <v>2800</v>
      </c>
      <c r="U1721" s="233" t="inlineStr">
        <is>
          <t>Priced</t>
        </is>
      </c>
      <c r="V1721" s="273" t="inlineStr">
        <is>
          <t>LT028</t>
        </is>
      </c>
      <c r="W1721" t="n">
        <v>320</v>
      </c>
    </row>
    <row r="1722">
      <c r="B1722" t="n">
        <v>3389</v>
      </c>
      <c r="C1722">
        <f>IF(K1722 = "BaseplateSteel","Y","N")</f>
        <v/>
      </c>
      <c r="D1722">
        <f>OR(P1722 = "Woods_Sureflex", P1722 = "Falk_T10_Grid")</f>
        <v/>
      </c>
      <c r="E1722">
        <f>IF(AND(C1722="Y", D1722=TRUE),"Y","N")</f>
        <v/>
      </c>
      <c r="F1722" t="inlineStr">
        <is>
          <t>ConTab_BOM_KP_Baseplates_3389</t>
        </is>
      </c>
      <c r="G1722">
        <f>IF(E1722="Y",F1722,"")</f>
        <v/>
      </c>
      <c r="H1722" s="87" t="inlineStr">
        <is>
          <t>1015-3_4-KP</t>
        </is>
      </c>
      <c r="I1722" s="87" t="n"/>
      <c r="J1722" s="87" t="n"/>
      <c r="K1722" s="273" t="inlineStr">
        <is>
          <t>BaseplateSteel</t>
        </is>
      </c>
      <c r="L1722" s="273" t="inlineStr">
        <is>
          <t>Baseplate_Steel</t>
        </is>
      </c>
      <c r="M1722" s="273" t="inlineStr">
        <is>
          <t>Steel</t>
        </is>
      </c>
      <c r="N1722" t="inlineStr">
        <is>
          <t>326T</t>
        </is>
      </c>
      <c r="O1722" t="inlineStr">
        <is>
          <t>:No Drip Pan:Standard Drip Pan:</t>
        </is>
      </c>
      <c r="P1722" s="235" t="inlineStr">
        <is>
          <t>Falk_Spacer</t>
        </is>
      </c>
      <c r="Q1722" t="inlineStr">
        <is>
          <t>Falk 1070T31</t>
        </is>
      </c>
      <c r="R1722" s="234" t="inlineStr">
        <is>
          <t>RTF</t>
        </is>
      </c>
      <c r="S1722" s="233" t="inlineStr">
        <is>
          <t>B103485</t>
        </is>
      </c>
      <c r="T1722" s="233" t="n">
        <v>2800</v>
      </c>
      <c r="U1722" s="233" t="inlineStr">
        <is>
          <t>Priced</t>
        </is>
      </c>
      <c r="V1722" s="273" t="inlineStr">
        <is>
          <t>LT028</t>
        </is>
      </c>
      <c r="W1722" t="n">
        <v>320</v>
      </c>
    </row>
    <row r="1723">
      <c r="B1723" t="n">
        <v>3390</v>
      </c>
      <c r="C1723">
        <f>IF(K1723 = "BaseplateSteel","Y","N")</f>
        <v/>
      </c>
      <c r="D1723">
        <f>OR(P1723 = "Woods_Sureflex", P1723 = "Falk_T10_Grid")</f>
        <v/>
      </c>
      <c r="E1723">
        <f>IF(AND(C1723="Y", D1723=TRUE),"Y","N")</f>
        <v/>
      </c>
      <c r="F1723" t="inlineStr">
        <is>
          <t>ConTab_BOM_KP_Baseplates_3390</t>
        </is>
      </c>
      <c r="G1723">
        <f>IF(E1723="Y",F1723,"")</f>
        <v/>
      </c>
      <c r="H1723" s="87" t="inlineStr">
        <is>
          <t>1015-3_4-KP</t>
        </is>
      </c>
      <c r="I1723" s="87" t="n"/>
      <c r="J1723" s="87" t="n"/>
      <c r="K1723" s="273" t="inlineStr">
        <is>
          <t>BaseplateSteel</t>
        </is>
      </c>
      <c r="L1723" s="273" t="inlineStr">
        <is>
          <t>Baseplate_Steel</t>
        </is>
      </c>
      <c r="M1723" s="273" t="inlineStr">
        <is>
          <t>Steel</t>
        </is>
      </c>
      <c r="N1723" t="inlineStr">
        <is>
          <t>364T</t>
        </is>
      </c>
      <c r="O1723" t="inlineStr">
        <is>
          <t>:No Drip Pan:Standard Drip Pan:</t>
        </is>
      </c>
      <c r="P1723" s="235" t="inlineStr">
        <is>
          <t>Falk_Spacer</t>
        </is>
      </c>
      <c r="Q1723" t="inlineStr">
        <is>
          <t>Falk 1070T31</t>
        </is>
      </c>
      <c r="R1723" s="234" t="inlineStr">
        <is>
          <t>RTF</t>
        </is>
      </c>
      <c r="S1723" s="233" t="inlineStr">
        <is>
          <t>B103486</t>
        </is>
      </c>
      <c r="T1723" s="233" t="n">
        <v>2939</v>
      </c>
      <c r="U1723" s="233" t="inlineStr">
        <is>
          <t>Priced</t>
        </is>
      </c>
      <c r="V1723" s="273" t="inlineStr">
        <is>
          <t>LT028</t>
        </is>
      </c>
      <c r="W1723" t="n">
        <v>340</v>
      </c>
    </row>
    <row r="1724">
      <c r="B1724" t="n">
        <v>3391</v>
      </c>
      <c r="C1724">
        <f>IF(K1724 = "BaseplateSteel","Y","N")</f>
        <v/>
      </c>
      <c r="D1724">
        <f>OR(P1724 = "Woods_Sureflex", P1724 = "Falk_T10_Grid")</f>
        <v/>
      </c>
      <c r="E1724">
        <f>IF(AND(C1724="Y", D1724=TRUE),"Y","N")</f>
        <v/>
      </c>
      <c r="F1724" t="inlineStr">
        <is>
          <t>ConTab_BOM_KP_Baseplates_3391</t>
        </is>
      </c>
      <c r="G1724">
        <f>IF(E1724="Y",F1724,"")</f>
        <v/>
      </c>
      <c r="H1724" s="87" t="inlineStr">
        <is>
          <t>1015-3_4-KP</t>
        </is>
      </c>
      <c r="I1724" s="87" t="n"/>
      <c r="J1724" s="87" t="n"/>
      <c r="K1724" s="273" t="inlineStr">
        <is>
          <t>BaseplateSteel</t>
        </is>
      </c>
      <c r="L1724" s="273" t="inlineStr">
        <is>
          <t>Baseplate_Steel</t>
        </is>
      </c>
      <c r="M1724" s="273" t="inlineStr">
        <is>
          <t>Steel</t>
        </is>
      </c>
      <c r="N1724" t="inlineStr">
        <is>
          <t>365T</t>
        </is>
      </c>
      <c r="O1724" t="inlineStr">
        <is>
          <t>:No Drip Pan:Standard Drip Pan:</t>
        </is>
      </c>
      <c r="P1724" s="235" t="inlineStr">
        <is>
          <t>Falk_Spacer</t>
        </is>
      </c>
      <c r="Q1724" t="inlineStr">
        <is>
          <t>Falk 1070T31</t>
        </is>
      </c>
      <c r="R1724" s="234" t="inlineStr">
        <is>
          <t>RTF</t>
        </is>
      </c>
      <c r="S1724" s="233" t="inlineStr">
        <is>
          <t>B103486</t>
        </is>
      </c>
      <c r="T1724" s="233" t="n">
        <v>2939</v>
      </c>
      <c r="U1724" s="233" t="inlineStr">
        <is>
          <t>Priced</t>
        </is>
      </c>
      <c r="V1724" s="273" t="inlineStr">
        <is>
          <t>LT028</t>
        </is>
      </c>
      <c r="W1724" t="n">
        <v>650</v>
      </c>
    </row>
    <row r="1725">
      <c r="B1725" t="n">
        <v>3392</v>
      </c>
      <c r="C1725">
        <f>IF(K1725 = "BaseplateSteel","Y","N")</f>
        <v/>
      </c>
      <c r="D1725">
        <f>OR(P1725 = "Woods_Sureflex", P1725 = "Falk_T10_Grid")</f>
        <v/>
      </c>
      <c r="E1725">
        <f>IF(AND(C1725="Y", D1725=TRUE),"Y","N")</f>
        <v/>
      </c>
      <c r="F1725" t="inlineStr">
        <is>
          <t>ConTab_BOM_KP_Baseplates_3392</t>
        </is>
      </c>
      <c r="G1725">
        <f>IF(E1725="Y",F1725,"")</f>
        <v/>
      </c>
      <c r="H1725" s="87" t="inlineStr">
        <is>
          <t>1015-3_4-KP</t>
        </is>
      </c>
      <c r="I1725" s="87" t="n"/>
      <c r="J1725" s="87" t="n"/>
      <c r="K1725" s="273" t="inlineStr">
        <is>
          <t>BaseplateSteel</t>
        </is>
      </c>
      <c r="L1725" s="273" t="inlineStr">
        <is>
          <t>Baseplate_Steel</t>
        </is>
      </c>
      <c r="M1725" s="273" t="inlineStr">
        <is>
          <t>Steel</t>
        </is>
      </c>
      <c r="N1725" t="inlineStr">
        <is>
          <t>404T</t>
        </is>
      </c>
      <c r="O1725" t="inlineStr">
        <is>
          <t>:No Drip Pan:Standard Drip Pan:</t>
        </is>
      </c>
      <c r="P1725" s="235" t="inlineStr">
        <is>
          <t>Falk_Spacer</t>
        </is>
      </c>
      <c r="Q1725" t="inlineStr">
        <is>
          <t>Falk 1080T31</t>
        </is>
      </c>
      <c r="R1725" s="234" t="inlineStr">
        <is>
          <t>RTF</t>
        </is>
      </c>
      <c r="S1725" s="233" t="inlineStr">
        <is>
          <t>B103487</t>
        </is>
      </c>
      <c r="T1725" s="233" t="n">
        <v>3412</v>
      </c>
      <c r="U1725" s="233" t="inlineStr">
        <is>
          <t>Priced</t>
        </is>
      </c>
      <c r="V1725" s="273" t="inlineStr">
        <is>
          <t>LT028</t>
        </is>
      </c>
      <c r="W1725" t="n">
        <v>380</v>
      </c>
    </row>
    <row r="1726">
      <c r="B1726" t="n">
        <v>3393</v>
      </c>
      <c r="C1726">
        <f>IF(K1726 = "BaseplateSteel","Y","N")</f>
        <v/>
      </c>
      <c r="D1726">
        <f>OR(P1726 = "Woods_Sureflex", P1726 = "Falk_T10_Grid")</f>
        <v/>
      </c>
      <c r="E1726">
        <f>IF(AND(C1726="Y", D1726=TRUE),"Y","N")</f>
        <v/>
      </c>
      <c r="F1726" t="inlineStr">
        <is>
          <t>ConTab_BOM_KP_Baseplates_3393</t>
        </is>
      </c>
      <c r="G1726">
        <f>IF(E1726="Y",F1726,"")</f>
        <v/>
      </c>
      <c r="H1726" s="87" t="inlineStr">
        <is>
          <t>1015-3_4-KP</t>
        </is>
      </c>
      <c r="I1726" s="87" t="n"/>
      <c r="J1726" s="87" t="n"/>
      <c r="K1726" s="273" t="inlineStr">
        <is>
          <t>BaseplateSteel</t>
        </is>
      </c>
      <c r="L1726" s="273" t="inlineStr">
        <is>
          <t>Baseplate_Steel</t>
        </is>
      </c>
      <c r="M1726" s="273" t="inlineStr">
        <is>
          <t>Steel</t>
        </is>
      </c>
      <c r="N1726" t="inlineStr">
        <is>
          <t>405T</t>
        </is>
      </c>
      <c r="O1726" t="inlineStr">
        <is>
          <t>:No Drip Pan:Standard Drip Pan:</t>
        </is>
      </c>
      <c r="P1726" s="235" t="inlineStr">
        <is>
          <t>Falk_Spacer</t>
        </is>
      </c>
      <c r="Q1726" t="inlineStr">
        <is>
          <t>Falk 1080T31</t>
        </is>
      </c>
      <c r="R1726" s="234" t="inlineStr">
        <is>
          <t>RTF</t>
        </is>
      </c>
      <c r="S1726" s="233" t="inlineStr">
        <is>
          <t>B103487</t>
        </is>
      </c>
      <c r="T1726" s="233" t="n">
        <v>3412</v>
      </c>
      <c r="U1726" s="233" t="inlineStr">
        <is>
          <t>Priced</t>
        </is>
      </c>
      <c r="V1726" s="273" t="inlineStr">
        <is>
          <t>LT028</t>
        </is>
      </c>
      <c r="W1726" t="n">
        <v>380</v>
      </c>
    </row>
    <row r="1727">
      <c r="B1727" t="n">
        <v>3394</v>
      </c>
      <c r="C1727">
        <f>IF(K1727 = "BaseplateSteel","Y","N")</f>
        <v/>
      </c>
      <c r="D1727">
        <f>OR(P1727 = "Woods_Sureflex", P1727 = "Falk_T10_Grid")</f>
        <v/>
      </c>
      <c r="E1727">
        <f>IF(AND(C1727="Y", D1727=TRUE),"Y","N")</f>
        <v/>
      </c>
      <c r="F1727" t="inlineStr">
        <is>
          <t>ConTab_BOM_KP_Baseplates_3394</t>
        </is>
      </c>
      <c r="G1727">
        <f>IF(E1727="Y",F1727,"")</f>
        <v/>
      </c>
      <c r="H1727" s="87" t="inlineStr">
        <is>
          <t>1015-3_4-KP</t>
        </is>
      </c>
      <c r="I1727" s="87" t="n"/>
      <c r="J1727" s="87" t="n"/>
      <c r="K1727" s="273" t="inlineStr">
        <is>
          <t>BaseplateSteel</t>
        </is>
      </c>
      <c r="L1727" s="273" t="inlineStr">
        <is>
          <t>Baseplate_Steel</t>
        </is>
      </c>
      <c r="M1727" s="273" t="inlineStr">
        <is>
          <t>Steel</t>
        </is>
      </c>
      <c r="N1727" t="inlineStr">
        <is>
          <t>404TS</t>
        </is>
      </c>
      <c r="O1727" t="inlineStr">
        <is>
          <t>:No Drip Pan:Standard Drip Pan:</t>
        </is>
      </c>
      <c r="P1727" s="235" t="inlineStr">
        <is>
          <t>Falk_Spacer</t>
        </is>
      </c>
      <c r="Q1727" t="inlineStr">
        <is>
          <t>Falk 1070T31</t>
        </is>
      </c>
      <c r="R1727" s="234" t="inlineStr">
        <is>
          <t>RTF</t>
        </is>
      </c>
      <c r="S1727" s="233" t="inlineStr">
        <is>
          <t>B103488</t>
        </is>
      </c>
      <c r="T1727" s="233" t="n">
        <v>3276</v>
      </c>
      <c r="U1727" s="233" t="inlineStr">
        <is>
          <t>Priced</t>
        </is>
      </c>
      <c r="V1727" s="273" t="inlineStr">
        <is>
          <t>LT028</t>
        </is>
      </c>
      <c r="W1727" t="n">
        <v>380</v>
      </c>
    </row>
    <row r="1728">
      <c r="B1728" t="n">
        <v>3395</v>
      </c>
      <c r="C1728">
        <f>IF(K1728 = "BaseplateSteel","Y","N")</f>
        <v/>
      </c>
      <c r="D1728">
        <f>OR(P1728 = "Woods_Sureflex", P1728 = "Falk_T10_Grid")</f>
        <v/>
      </c>
      <c r="E1728">
        <f>IF(AND(C1728="Y", D1728=TRUE),"Y","N")</f>
        <v/>
      </c>
      <c r="F1728" t="inlineStr">
        <is>
          <t>ConTab_BOM_KP_Baseplates_3395</t>
        </is>
      </c>
      <c r="G1728">
        <f>IF(E1728="Y",F1728,"")</f>
        <v/>
      </c>
      <c r="H1728" s="87" t="inlineStr">
        <is>
          <t>1015-3_4-KP</t>
        </is>
      </c>
      <c r="I1728" s="87" t="n"/>
      <c r="J1728" s="87" t="n"/>
      <c r="K1728" s="273" t="inlineStr">
        <is>
          <t>BaseplateSteel</t>
        </is>
      </c>
      <c r="L1728" s="273" t="inlineStr">
        <is>
          <t>Baseplate_Steel</t>
        </is>
      </c>
      <c r="M1728" s="273" t="inlineStr">
        <is>
          <t>Steel</t>
        </is>
      </c>
      <c r="N1728" t="inlineStr">
        <is>
          <t>405TS</t>
        </is>
      </c>
      <c r="O1728" t="inlineStr">
        <is>
          <t>:No Drip Pan:Standard Drip Pan:</t>
        </is>
      </c>
      <c r="P1728" s="235" t="inlineStr">
        <is>
          <t>Falk_Spacer</t>
        </is>
      </c>
      <c r="Q1728" t="inlineStr">
        <is>
          <t>Falk 1070T31</t>
        </is>
      </c>
      <c r="R1728" s="234" t="inlineStr">
        <is>
          <t>RTF</t>
        </is>
      </c>
      <c r="S1728" s="233" t="inlineStr">
        <is>
          <t>B103488</t>
        </is>
      </c>
      <c r="T1728" s="233" t="n">
        <v>3276</v>
      </c>
      <c r="U1728" s="233" t="inlineStr">
        <is>
          <t>Priced</t>
        </is>
      </c>
      <c r="V1728" s="273" t="inlineStr">
        <is>
          <t>LT028</t>
        </is>
      </c>
      <c r="W1728" t="n">
        <v>380</v>
      </c>
    </row>
    <row r="1729">
      <c r="B1729" t="n">
        <v>3396</v>
      </c>
      <c r="C1729">
        <f>IF(K1729 = "BaseplateSteel","Y","N")</f>
        <v/>
      </c>
      <c r="D1729">
        <f>OR(P1729 = "Woods_Sureflex", P1729 = "Falk_T10_Grid")</f>
        <v/>
      </c>
      <c r="E1729">
        <f>IF(AND(C1729="Y", D1729=TRUE),"Y","N")</f>
        <v/>
      </c>
      <c r="F1729" t="inlineStr">
        <is>
          <t>ConTab_BOM_KP_Baseplates_3396</t>
        </is>
      </c>
      <c r="G1729">
        <f>IF(E1729="Y",F1729,"")</f>
        <v/>
      </c>
      <c r="H1729" s="87" t="inlineStr">
        <is>
          <t>1015-3_4-KP</t>
        </is>
      </c>
      <c r="I1729" s="87" t="n"/>
      <c r="J1729" s="87" t="n"/>
      <c r="K1729" s="273" t="inlineStr">
        <is>
          <t>BaseplateSteel</t>
        </is>
      </c>
      <c r="L1729" s="273" t="inlineStr">
        <is>
          <t>Baseplate_Steel</t>
        </is>
      </c>
      <c r="M1729" s="273" t="inlineStr">
        <is>
          <t>Steel</t>
        </is>
      </c>
      <c r="N1729" t="inlineStr">
        <is>
          <t>444T</t>
        </is>
      </c>
      <c r="O1729" t="inlineStr">
        <is>
          <t>:No Drip Pan:Standard Drip Pan:</t>
        </is>
      </c>
      <c r="P1729" s="235" t="inlineStr">
        <is>
          <t>Falk_Spacer</t>
        </is>
      </c>
      <c r="Q1729" t="inlineStr">
        <is>
          <t>Falk 1090T31</t>
        </is>
      </c>
      <c r="R1729" s="234" t="inlineStr">
        <is>
          <t>RTF</t>
        </is>
      </c>
      <c r="S1729" s="233" t="inlineStr">
        <is>
          <t>B103489</t>
        </is>
      </c>
      <c r="T1729" s="233" t="n">
        <v>4771</v>
      </c>
      <c r="U1729" s="233" t="inlineStr">
        <is>
          <t>Priced</t>
        </is>
      </c>
      <c r="V1729" s="273" t="inlineStr">
        <is>
          <t>LT028</t>
        </is>
      </c>
      <c r="W1729" t="n">
        <v>460</v>
      </c>
    </row>
    <row r="1730">
      <c r="B1730" t="n">
        <v>3397</v>
      </c>
      <c r="C1730">
        <f>IF(K1730 = "BaseplateSteel","Y","N")</f>
        <v/>
      </c>
      <c r="D1730">
        <f>OR(P1730 = "Woods_Sureflex", P1730 = "Falk_T10_Grid")</f>
        <v/>
      </c>
      <c r="E1730">
        <f>IF(AND(C1730="Y", D1730=TRUE),"Y","N")</f>
        <v/>
      </c>
      <c r="F1730" t="inlineStr">
        <is>
          <t>ConTab_BOM_KP_Baseplates_3397</t>
        </is>
      </c>
      <c r="G1730">
        <f>IF(E1730="Y",F1730,"")</f>
        <v/>
      </c>
      <c r="H1730" s="87" t="inlineStr">
        <is>
          <t>1015-3_4-KP</t>
        </is>
      </c>
      <c r="I1730" s="87" t="n"/>
      <c r="J1730" s="87" t="n"/>
      <c r="K1730" s="273" t="inlineStr">
        <is>
          <t>BaseplateSteel</t>
        </is>
      </c>
      <c r="L1730" s="273" t="inlineStr">
        <is>
          <t>Baseplate_Steel</t>
        </is>
      </c>
      <c r="M1730" s="273" t="inlineStr">
        <is>
          <t>Steel</t>
        </is>
      </c>
      <c r="N1730" t="inlineStr">
        <is>
          <t>445T</t>
        </is>
      </c>
      <c r="O1730" t="inlineStr">
        <is>
          <t>:No Drip Pan:Standard Drip Pan:</t>
        </is>
      </c>
      <c r="P1730" s="235" t="inlineStr">
        <is>
          <t>Falk_Spacer</t>
        </is>
      </c>
      <c r="Q1730" t="inlineStr">
        <is>
          <t>Falk 1090T31</t>
        </is>
      </c>
      <c r="R1730" s="234" t="inlineStr">
        <is>
          <t>RTF</t>
        </is>
      </c>
      <c r="S1730" s="233" t="inlineStr">
        <is>
          <t>B103490</t>
        </is>
      </c>
      <c r="T1730" s="233" t="n">
        <v>4771</v>
      </c>
      <c r="U1730" s="233" t="inlineStr">
        <is>
          <t>Priced</t>
        </is>
      </c>
      <c r="V1730" s="273" t="inlineStr">
        <is>
          <t>LT028</t>
        </is>
      </c>
      <c r="W1730" t="n">
        <v>460</v>
      </c>
    </row>
    <row r="1731">
      <c r="B1731" t="n">
        <v>3398</v>
      </c>
      <c r="C1731">
        <f>IF(K1731 = "BaseplateSteel","Y","N")</f>
        <v/>
      </c>
      <c r="D1731">
        <f>OR(P1731 = "Woods_Sureflex", P1731 = "Falk_T10_Grid")</f>
        <v/>
      </c>
      <c r="E1731">
        <f>IF(AND(C1731="Y", D1731=TRUE),"Y","N")</f>
        <v/>
      </c>
      <c r="F1731" t="inlineStr">
        <is>
          <t>ConTab_BOM_KP_Baseplates_3398</t>
        </is>
      </c>
      <c r="G1731">
        <f>IF(E1731="Y",F1731,"")</f>
        <v/>
      </c>
      <c r="H1731" s="87" t="inlineStr">
        <is>
          <t>1015-3_4-KP</t>
        </is>
      </c>
      <c r="I1731" s="87" t="n"/>
      <c r="J1731" s="87" t="n"/>
      <c r="K1731" s="273" t="inlineStr">
        <is>
          <t>BaseplateSteel</t>
        </is>
      </c>
      <c r="L1731" s="273" t="inlineStr">
        <is>
          <t>Baseplate_Steel</t>
        </is>
      </c>
      <c r="M1731" s="273" t="inlineStr">
        <is>
          <t>Steel</t>
        </is>
      </c>
      <c r="N1731" t="inlineStr">
        <is>
          <t>444TS</t>
        </is>
      </c>
      <c r="O1731" t="inlineStr">
        <is>
          <t>:No Drip Pan:Standard Drip Pan:</t>
        </is>
      </c>
      <c r="P1731" s="235" t="inlineStr">
        <is>
          <t>Falk_Spacer</t>
        </is>
      </c>
      <c r="Q1731" t="inlineStr">
        <is>
          <t>Falk 1080T31</t>
        </is>
      </c>
      <c r="R1731" s="234" t="inlineStr">
        <is>
          <t>RTF</t>
        </is>
      </c>
      <c r="S1731" s="233" t="inlineStr">
        <is>
          <t>B103491</t>
        </is>
      </c>
      <c r="T1731" s="233" t="n">
        <v>4771</v>
      </c>
      <c r="U1731" s="233" t="inlineStr">
        <is>
          <t>Priced</t>
        </is>
      </c>
      <c r="V1731" s="273" t="inlineStr">
        <is>
          <t>LT028</t>
        </is>
      </c>
      <c r="W1731" t="n">
        <v>460</v>
      </c>
    </row>
    <row r="1732">
      <c r="B1732" t="n">
        <v>3399</v>
      </c>
      <c r="C1732">
        <f>IF(K1732 = "BaseplateSteel","Y","N")</f>
        <v/>
      </c>
      <c r="D1732">
        <f>OR(P1732 = "Woods_Sureflex", P1732 = "Falk_T10_Grid")</f>
        <v/>
      </c>
      <c r="E1732">
        <f>IF(AND(C1732="Y", D1732=TRUE),"Y","N")</f>
        <v/>
      </c>
      <c r="F1732" t="inlineStr">
        <is>
          <t>ConTab_BOM_KP_Baseplates_3399</t>
        </is>
      </c>
      <c r="G1732">
        <f>IF(E1732="Y",F1732,"")</f>
        <v/>
      </c>
      <c r="H1732" s="87" t="inlineStr">
        <is>
          <t>1015-3_4-KP</t>
        </is>
      </c>
      <c r="I1732" s="87" t="n"/>
      <c r="J1732" s="87" t="n"/>
      <c r="K1732" s="273" t="inlineStr">
        <is>
          <t>BaseplateSteel</t>
        </is>
      </c>
      <c r="L1732" s="273" t="inlineStr">
        <is>
          <t>Baseplate_Steel</t>
        </is>
      </c>
      <c r="M1732" s="273" t="inlineStr">
        <is>
          <t>Steel</t>
        </is>
      </c>
      <c r="N1732" t="inlineStr">
        <is>
          <t>445TS</t>
        </is>
      </c>
      <c r="O1732" t="inlineStr">
        <is>
          <t>:No Drip Pan:Standard Drip Pan:</t>
        </is>
      </c>
      <c r="P1732" s="235" t="inlineStr">
        <is>
          <t>Falk_Spacer</t>
        </is>
      </c>
      <c r="Q1732" t="inlineStr">
        <is>
          <t>Falk 1080T31</t>
        </is>
      </c>
      <c r="R1732" s="234" t="inlineStr">
        <is>
          <t>RTF</t>
        </is>
      </c>
      <c r="S1732" s="233" t="inlineStr">
        <is>
          <t>B103492</t>
        </is>
      </c>
      <c r="T1732" s="233" t="n">
        <v>4771</v>
      </c>
      <c r="U1732" s="233" t="inlineStr">
        <is>
          <t>Priced</t>
        </is>
      </c>
      <c r="V1732" s="273" t="inlineStr">
        <is>
          <t>LT028</t>
        </is>
      </c>
      <c r="W1732" t="n">
        <v>460</v>
      </c>
    </row>
    <row r="1733">
      <c r="B1733" t="n">
        <v>3400</v>
      </c>
      <c r="C1733">
        <f>IF(K1733 = "BaseplateSteel","Y","N")</f>
        <v/>
      </c>
      <c r="D1733">
        <f>OR(P1733 = "Woods_Sureflex", P1733 = "Falk_T10_Grid")</f>
        <v/>
      </c>
      <c r="E1733">
        <f>IF(AND(C1733="Y", D1733=TRUE),"Y","N")</f>
        <v/>
      </c>
      <c r="F1733" t="inlineStr">
        <is>
          <t>ConTab_BOM_KP_Baseplates_3400</t>
        </is>
      </c>
      <c r="G1733">
        <f>IF(E1733="Y",F1733,"")</f>
        <v/>
      </c>
      <c r="H1733" s="87" t="inlineStr">
        <is>
          <t>1015-3_4-KP</t>
        </is>
      </c>
      <c r="I1733" s="87" t="n"/>
      <c r="J1733" s="87" t="n"/>
      <c r="K1733" s="273" t="inlineStr">
        <is>
          <t>BaseplateSteel</t>
        </is>
      </c>
      <c r="L1733" s="273" t="inlineStr">
        <is>
          <t>Baseplate_Steel</t>
        </is>
      </c>
      <c r="M1733" s="273" t="inlineStr">
        <is>
          <t>Steel</t>
        </is>
      </c>
      <c r="N1733" s="273" t="inlineStr">
        <is>
          <t>447T</t>
        </is>
      </c>
      <c r="O1733" t="inlineStr">
        <is>
          <t>:No Drip Pan:Standard Drip Pan:</t>
        </is>
      </c>
      <c r="P1733" s="235" t="inlineStr">
        <is>
          <t>Falk_Spacer</t>
        </is>
      </c>
      <c r="Q1733" t="inlineStr">
        <is>
          <t>Falk 1090T31</t>
        </is>
      </c>
      <c r="R1733" s="234" t="inlineStr">
        <is>
          <t>RTF</t>
        </is>
      </c>
      <c r="S1733" s="233" t="inlineStr">
        <is>
          <t>B103493</t>
        </is>
      </c>
      <c r="T1733" s="233" t="n">
        <v>5317</v>
      </c>
      <c r="U1733" s="233" t="inlineStr">
        <is>
          <t>Priced</t>
        </is>
      </c>
      <c r="V1733" s="273" t="inlineStr">
        <is>
          <t>LT028</t>
        </is>
      </c>
      <c r="W1733" t="n">
        <v>600</v>
      </c>
    </row>
    <row r="1734">
      <c r="B1734" t="n">
        <v>3401</v>
      </c>
      <c r="C1734">
        <f>IF(K1734 = "BaseplateSteel","Y","N")</f>
        <v/>
      </c>
      <c r="D1734">
        <f>OR(P1734 = "Woods_Sureflex", P1734 = "Falk_T10_Grid")</f>
        <v/>
      </c>
      <c r="E1734">
        <f>IF(AND(C1734="Y", D1734=TRUE),"Y","N")</f>
        <v/>
      </c>
      <c r="F1734" t="inlineStr">
        <is>
          <t>ConTab_BOM_KP_Baseplates_3401</t>
        </is>
      </c>
      <c r="G1734">
        <f>IF(E1734="Y",F1734,"")</f>
        <v/>
      </c>
      <c r="H1734" s="87" t="inlineStr">
        <is>
          <t>1015-3_4-KP</t>
        </is>
      </c>
      <c r="I1734" s="87" t="n"/>
      <c r="J1734" s="87" t="n"/>
      <c r="K1734" s="273" t="inlineStr">
        <is>
          <t>BaseplateSteel</t>
        </is>
      </c>
      <c r="L1734" s="273" t="inlineStr">
        <is>
          <t>Baseplate_Steel</t>
        </is>
      </c>
      <c r="M1734" s="273" t="inlineStr">
        <is>
          <t>Steel</t>
        </is>
      </c>
      <c r="N1734" s="273" t="inlineStr">
        <is>
          <t>447TS</t>
        </is>
      </c>
      <c r="O1734" t="inlineStr">
        <is>
          <t>:No Drip Pan:Standard Drip Pan:</t>
        </is>
      </c>
      <c r="P1734" s="235" t="inlineStr">
        <is>
          <t>Falk_Spacer</t>
        </is>
      </c>
      <c r="Q1734" t="inlineStr">
        <is>
          <t>Falk 1080T31</t>
        </is>
      </c>
      <c r="R1734" s="234" t="inlineStr">
        <is>
          <t>RTF</t>
        </is>
      </c>
      <c r="S1734" s="233" t="inlineStr">
        <is>
          <t>B103494</t>
        </is>
      </c>
      <c r="T1734" s="233" t="n">
        <v>5317</v>
      </c>
      <c r="U1734" s="233" t="inlineStr">
        <is>
          <t>Priced</t>
        </is>
      </c>
      <c r="V1734" s="273" t="inlineStr">
        <is>
          <t>LT028</t>
        </is>
      </c>
      <c r="W1734" t="n">
        <v>600</v>
      </c>
    </row>
    <row r="1735">
      <c r="B1735" t="n">
        <v>3402</v>
      </c>
      <c r="C1735">
        <f>IF(K1735 = "BaseplateSteel","Y","N")</f>
        <v/>
      </c>
      <c r="D1735">
        <f>OR(P1735 = "Woods_Sureflex", P1735 = "Falk_T10_Grid")</f>
        <v/>
      </c>
      <c r="E1735">
        <f>IF(AND(C1735="Y", D1735=TRUE),"Y","N")</f>
        <v/>
      </c>
      <c r="F1735" t="inlineStr">
        <is>
          <t>ConTab_BOM_KP_Baseplates_3402</t>
        </is>
      </c>
      <c r="G1735">
        <f>IF(E1735="Y",F1735,"")</f>
        <v/>
      </c>
      <c r="H1735" s="87" t="inlineStr">
        <is>
          <t>1015-3_4-KP</t>
        </is>
      </c>
      <c r="I1735" s="87" t="n"/>
      <c r="J1735" s="87" t="n"/>
      <c r="K1735" s="273" t="inlineStr">
        <is>
          <t>BaseplateSteel</t>
        </is>
      </c>
      <c r="L1735" s="273" t="inlineStr">
        <is>
          <t>Baseplate_Steel</t>
        </is>
      </c>
      <c r="M1735" s="273" t="inlineStr">
        <is>
          <t>Steel</t>
        </is>
      </c>
      <c r="N1735" s="273" t="inlineStr">
        <is>
          <t>449T</t>
        </is>
      </c>
      <c r="O1735" t="inlineStr">
        <is>
          <t>:No Drip Pan:Standard Drip Pan:</t>
        </is>
      </c>
      <c r="P1735" s="235" t="inlineStr">
        <is>
          <t>Falk_Spacer</t>
        </is>
      </c>
      <c r="Q1735" t="inlineStr">
        <is>
          <t>Falk 1090T31</t>
        </is>
      </c>
      <c r="R1735" s="234" t="inlineStr">
        <is>
          <t>RTF</t>
        </is>
      </c>
      <c r="S1735" s="233" t="inlineStr">
        <is>
          <t>B103495</t>
        </is>
      </c>
      <c r="T1735" s="233" t="n">
        <v>5317</v>
      </c>
      <c r="U1735" s="233" t="inlineStr">
        <is>
          <t>Priced</t>
        </is>
      </c>
      <c r="V1735" s="273" t="inlineStr">
        <is>
          <t>LT028</t>
        </is>
      </c>
      <c r="W1735" t="n">
        <v>600</v>
      </c>
    </row>
    <row r="1736">
      <c r="B1736" t="n">
        <v>3403</v>
      </c>
      <c r="C1736">
        <f>IF(K1736 = "BaseplateSteel","Y","N")</f>
        <v/>
      </c>
      <c r="D1736">
        <f>OR(P1736 = "Woods_Sureflex", P1736 = "Falk_T10_Grid")</f>
        <v/>
      </c>
      <c r="E1736">
        <f>IF(AND(C1736="Y", D1736=TRUE),"Y","N")</f>
        <v/>
      </c>
      <c r="F1736" t="inlineStr">
        <is>
          <t>ConTab_BOM_KP_Baseplates_3403</t>
        </is>
      </c>
      <c r="G1736">
        <f>IF(E1736="Y",F1736,"")</f>
        <v/>
      </c>
      <c r="H1736" s="87" t="inlineStr">
        <is>
          <t>1015-3_4-KP</t>
        </is>
      </c>
      <c r="I1736" s="87" t="n"/>
      <c r="J1736" s="87" t="n"/>
      <c r="K1736" s="273" t="inlineStr">
        <is>
          <t>BaseplateSteel</t>
        </is>
      </c>
      <c r="L1736" s="273" t="inlineStr">
        <is>
          <t>Baseplate_Steel</t>
        </is>
      </c>
      <c r="M1736" s="273" t="inlineStr">
        <is>
          <t>Steel</t>
        </is>
      </c>
      <c r="N1736" s="273" t="inlineStr">
        <is>
          <t>449TS</t>
        </is>
      </c>
      <c r="O1736" t="inlineStr">
        <is>
          <t>:No Drip Pan:Standard Drip Pan:</t>
        </is>
      </c>
      <c r="P1736" s="235" t="inlineStr">
        <is>
          <t>Falk_Spacer</t>
        </is>
      </c>
      <c r="Q1736" t="inlineStr">
        <is>
          <t>Falk 1080T31</t>
        </is>
      </c>
      <c r="R1736" s="234" t="inlineStr">
        <is>
          <t>RTF</t>
        </is>
      </c>
      <c r="S1736" s="233" t="inlineStr">
        <is>
          <t>B103496</t>
        </is>
      </c>
      <c r="T1736" s="233" t="n">
        <v>5317</v>
      </c>
      <c r="U1736" s="233" t="inlineStr">
        <is>
          <t>Priced</t>
        </is>
      </c>
      <c r="V1736" s="273" t="inlineStr">
        <is>
          <t>LT028</t>
        </is>
      </c>
      <c r="W1736" t="n">
        <v>600</v>
      </c>
    </row>
    <row r="1737">
      <c r="B1737" t="n">
        <v>3420</v>
      </c>
      <c r="C1737">
        <f>IF(K1737 = "BaseplateSteel","Y","N")</f>
        <v/>
      </c>
      <c r="D1737">
        <f>OR(P1737 = "Woods_Sureflex", P1737 = "Falk_T10_Grid")</f>
        <v/>
      </c>
      <c r="E1737">
        <f>IF(AND(C1737="Y", D1737=TRUE),"Y","N")</f>
        <v/>
      </c>
      <c r="F1737" t="inlineStr">
        <is>
          <t>ConTab_BOM_KP_Baseplates_3420</t>
        </is>
      </c>
      <c r="G1737">
        <f>IF(E1737="Y",F1737,"")</f>
        <v/>
      </c>
      <c r="H1737" s="87" t="inlineStr">
        <is>
          <t>1015-3_4-KP</t>
        </is>
      </c>
      <c r="I1737" s="87" t="n"/>
      <c r="J1737" s="87" t="n"/>
      <c r="K1737" s="273" t="inlineStr">
        <is>
          <t>BaseplateSteel</t>
        </is>
      </c>
      <c r="L1737" s="273" t="inlineStr">
        <is>
          <t>Baseplate_Steel</t>
        </is>
      </c>
      <c r="M1737" s="273" t="inlineStr">
        <is>
          <t>Steel</t>
        </is>
      </c>
      <c r="N1737" t="inlineStr">
        <is>
          <t>324T</t>
        </is>
      </c>
      <c r="O1737" t="inlineStr">
        <is>
          <t>:Extended Drip Pan:</t>
        </is>
      </c>
      <c r="P1737" s="235" t="inlineStr">
        <is>
          <t>Woods_Sureflex</t>
        </is>
      </c>
      <c r="Q1737" t="inlineStr">
        <is>
          <t>Woods 10S</t>
        </is>
      </c>
      <c r="R1737" s="234" t="inlineStr">
        <is>
          <t>RTF</t>
        </is>
      </c>
      <c r="S1737" s="233" t="inlineStr">
        <is>
          <t>B103509</t>
        </is>
      </c>
      <c r="T1737" s="233" t="n">
        <v>2500</v>
      </c>
      <c r="U1737" s="233" t="inlineStr">
        <is>
          <t>Priced</t>
        </is>
      </c>
      <c r="V1737" s="273" t="inlineStr">
        <is>
          <t>LT028</t>
        </is>
      </c>
      <c r="W1737" t="n">
        <v>320</v>
      </c>
    </row>
    <row r="1738">
      <c r="B1738" t="n">
        <v>3421</v>
      </c>
      <c r="C1738">
        <f>IF(K1738 = "BaseplateSteel","Y","N")</f>
        <v/>
      </c>
      <c r="D1738">
        <f>OR(P1738 = "Woods_Sureflex", P1738 = "Falk_T10_Grid")</f>
        <v/>
      </c>
      <c r="E1738">
        <f>IF(AND(C1738="Y", D1738=TRUE),"Y","N")</f>
        <v/>
      </c>
      <c r="F1738" t="inlineStr">
        <is>
          <t>ConTab_BOM_KP_Baseplates_3421</t>
        </is>
      </c>
      <c r="G1738">
        <f>IF(E1738="Y",F1738,"")</f>
        <v/>
      </c>
      <c r="H1738" s="87" t="inlineStr">
        <is>
          <t>1015-3_4-KP</t>
        </is>
      </c>
      <c r="I1738" s="87" t="n"/>
      <c r="J1738" s="87" t="n"/>
      <c r="K1738" s="273" t="inlineStr">
        <is>
          <t>BaseplateSteel</t>
        </is>
      </c>
      <c r="L1738" s="273" t="inlineStr">
        <is>
          <t>Baseplate_Steel</t>
        </is>
      </c>
      <c r="M1738" s="273" t="inlineStr">
        <is>
          <t>Steel</t>
        </is>
      </c>
      <c r="N1738" t="inlineStr">
        <is>
          <t>326T</t>
        </is>
      </c>
      <c r="O1738" t="inlineStr">
        <is>
          <t>:Extended Drip Pan:</t>
        </is>
      </c>
      <c r="P1738" s="235" t="inlineStr">
        <is>
          <t>Woods_Sureflex</t>
        </is>
      </c>
      <c r="Q1738" t="inlineStr">
        <is>
          <t>Woods 10S</t>
        </is>
      </c>
      <c r="R1738" s="234" t="inlineStr">
        <is>
          <t>RTF</t>
        </is>
      </c>
      <c r="S1738" s="233" t="inlineStr">
        <is>
          <t>B103509</t>
        </is>
      </c>
      <c r="T1738" s="233" t="n">
        <v>2500</v>
      </c>
      <c r="U1738" s="233" t="inlineStr">
        <is>
          <t>Priced</t>
        </is>
      </c>
      <c r="V1738" s="273" t="inlineStr">
        <is>
          <t>LT028</t>
        </is>
      </c>
      <c r="W1738" t="n">
        <v>320</v>
      </c>
    </row>
    <row r="1739">
      <c r="B1739" t="n">
        <v>3422</v>
      </c>
      <c r="C1739">
        <f>IF(K1739 = "BaseplateSteel","Y","N")</f>
        <v/>
      </c>
      <c r="D1739">
        <f>OR(P1739 = "Woods_Sureflex", P1739 = "Falk_T10_Grid")</f>
        <v/>
      </c>
      <c r="E1739">
        <f>IF(AND(C1739="Y", D1739=TRUE),"Y","N")</f>
        <v/>
      </c>
      <c r="F1739" t="inlineStr">
        <is>
          <t>ConTab_BOM_KP_Baseplates_3422</t>
        </is>
      </c>
      <c r="G1739">
        <f>IF(E1739="Y",F1739,"")</f>
        <v/>
      </c>
      <c r="H1739" s="87" t="inlineStr">
        <is>
          <t>1015-3_4-KP</t>
        </is>
      </c>
      <c r="I1739" s="87" t="n"/>
      <c r="J1739" s="87" t="n"/>
      <c r="K1739" s="273" t="inlineStr">
        <is>
          <t>BaseplateSteel</t>
        </is>
      </c>
      <c r="L1739" s="273" t="inlineStr">
        <is>
          <t>Baseplate_Steel</t>
        </is>
      </c>
      <c r="M1739" s="273" t="inlineStr">
        <is>
          <t>Steel</t>
        </is>
      </c>
      <c r="N1739" t="inlineStr">
        <is>
          <t>364T</t>
        </is>
      </c>
      <c r="O1739" t="inlineStr">
        <is>
          <t>:Extended Drip Pan:</t>
        </is>
      </c>
      <c r="P1739" s="235" t="inlineStr">
        <is>
          <t>Woods_Sureflex</t>
        </is>
      </c>
      <c r="Q1739" t="inlineStr">
        <is>
          <t>Woods 11S</t>
        </is>
      </c>
      <c r="R1739" s="234" t="inlineStr">
        <is>
          <t>RTF</t>
        </is>
      </c>
      <c r="S1739" s="233" t="inlineStr">
        <is>
          <t>B103510</t>
        </is>
      </c>
      <c r="T1739" s="233" t="n">
        <v>2636</v>
      </c>
      <c r="U1739" s="233" t="inlineStr">
        <is>
          <t>Priced</t>
        </is>
      </c>
      <c r="V1739" s="273" t="inlineStr">
        <is>
          <t>LT028</t>
        </is>
      </c>
      <c r="W1739" t="n">
        <v>340</v>
      </c>
    </row>
    <row r="1740">
      <c r="B1740" t="n">
        <v>3423</v>
      </c>
      <c r="C1740">
        <f>IF(K1740 = "BaseplateSteel","Y","N")</f>
        <v/>
      </c>
      <c r="D1740">
        <f>OR(P1740 = "Woods_Sureflex", P1740 = "Falk_T10_Grid")</f>
        <v/>
      </c>
      <c r="E1740">
        <f>IF(AND(C1740="Y", D1740=TRUE),"Y","N")</f>
        <v/>
      </c>
      <c r="F1740" t="inlineStr">
        <is>
          <t>ConTab_BOM_KP_Baseplates_3423</t>
        </is>
      </c>
      <c r="G1740">
        <f>IF(E1740="Y",F1740,"")</f>
        <v/>
      </c>
      <c r="H1740" s="87" t="inlineStr">
        <is>
          <t>1015-3_4-KP</t>
        </is>
      </c>
      <c r="I1740" s="87" t="n"/>
      <c r="J1740" s="87" t="n"/>
      <c r="K1740" s="273" t="inlineStr">
        <is>
          <t>BaseplateSteel</t>
        </is>
      </c>
      <c r="L1740" s="273" t="inlineStr">
        <is>
          <t>Baseplate_Steel</t>
        </is>
      </c>
      <c r="M1740" s="273" t="inlineStr">
        <is>
          <t>Steel</t>
        </is>
      </c>
      <c r="N1740" t="inlineStr">
        <is>
          <t>365T</t>
        </is>
      </c>
      <c r="O1740" t="inlineStr">
        <is>
          <t>:Extended Drip Pan:</t>
        </is>
      </c>
      <c r="P1740" s="235" t="inlineStr">
        <is>
          <t>Woods_Sureflex</t>
        </is>
      </c>
      <c r="Q1740" t="inlineStr">
        <is>
          <t>Woods 11S</t>
        </is>
      </c>
      <c r="R1740" s="234" t="inlineStr">
        <is>
          <t>RTF</t>
        </is>
      </c>
      <c r="S1740" s="233" t="inlineStr">
        <is>
          <t>B103510</t>
        </is>
      </c>
      <c r="T1740" s="233" t="n">
        <v>2636</v>
      </c>
      <c r="U1740" s="233" t="inlineStr">
        <is>
          <t>Priced</t>
        </is>
      </c>
      <c r="V1740" s="273" t="inlineStr">
        <is>
          <t>LT028</t>
        </is>
      </c>
      <c r="W1740" t="n">
        <v>650</v>
      </c>
    </row>
    <row r="1741">
      <c r="B1741" t="n">
        <v>3424</v>
      </c>
      <c r="C1741">
        <f>IF(K1741 = "BaseplateSteel","Y","N")</f>
        <v/>
      </c>
      <c r="D1741">
        <f>OR(P1741 = "Woods_Sureflex", P1741 = "Falk_T10_Grid")</f>
        <v/>
      </c>
      <c r="E1741">
        <f>IF(AND(C1741="Y", D1741=TRUE),"Y","N")</f>
        <v/>
      </c>
      <c r="F1741" t="inlineStr">
        <is>
          <t>ConTab_BOM_KP_Baseplates_3424</t>
        </is>
      </c>
      <c r="G1741">
        <f>IF(E1741="Y",F1741,"")</f>
        <v/>
      </c>
      <c r="H1741" s="87" t="inlineStr">
        <is>
          <t>1015-3_4-KP</t>
        </is>
      </c>
      <c r="I1741" s="87" t="n"/>
      <c r="J1741" s="87" t="n"/>
      <c r="K1741" s="273" t="inlineStr">
        <is>
          <t>BaseplateSteel</t>
        </is>
      </c>
      <c r="L1741" s="273" t="inlineStr">
        <is>
          <t>Baseplate_Steel</t>
        </is>
      </c>
      <c r="M1741" s="273" t="inlineStr">
        <is>
          <t>Steel</t>
        </is>
      </c>
      <c r="N1741" t="inlineStr">
        <is>
          <t>404T</t>
        </is>
      </c>
      <c r="O1741" t="inlineStr">
        <is>
          <t>:Extended Drip Pan:</t>
        </is>
      </c>
      <c r="P1741" s="235" t="inlineStr">
        <is>
          <t>Woods_Sureflex</t>
        </is>
      </c>
      <c r="Q1741" t="inlineStr">
        <is>
          <t>Woods 12S</t>
        </is>
      </c>
      <c r="R1741" s="234" t="inlineStr">
        <is>
          <t>RTF</t>
        </is>
      </c>
      <c r="S1741" s="233" t="inlineStr">
        <is>
          <t>B103511</t>
        </is>
      </c>
      <c r="T1741" s="233" t="n">
        <v>3110</v>
      </c>
      <c r="U1741" s="233" t="inlineStr">
        <is>
          <t>Priced</t>
        </is>
      </c>
      <c r="V1741" s="273" t="inlineStr">
        <is>
          <t>LT028</t>
        </is>
      </c>
      <c r="W1741" t="n">
        <v>380</v>
      </c>
    </row>
    <row r="1742">
      <c r="B1742" t="n">
        <v>3425</v>
      </c>
      <c r="C1742">
        <f>IF(K1742 = "BaseplateSteel","Y","N")</f>
        <v/>
      </c>
      <c r="D1742">
        <f>OR(P1742 = "Woods_Sureflex", P1742 = "Falk_T10_Grid")</f>
        <v/>
      </c>
      <c r="E1742">
        <f>IF(AND(C1742="Y", D1742=TRUE),"Y","N")</f>
        <v/>
      </c>
      <c r="F1742" t="inlineStr">
        <is>
          <t>ConTab_BOM_KP_Baseplates_3425</t>
        </is>
      </c>
      <c r="G1742">
        <f>IF(E1742="Y",F1742,"")</f>
        <v/>
      </c>
      <c r="H1742" s="87" t="inlineStr">
        <is>
          <t>1015-3_4-KP</t>
        </is>
      </c>
      <c r="I1742" s="87" t="n"/>
      <c r="J1742" s="87" t="n"/>
      <c r="K1742" s="273" t="inlineStr">
        <is>
          <t>BaseplateSteel</t>
        </is>
      </c>
      <c r="L1742" s="273" t="inlineStr">
        <is>
          <t>Baseplate_Steel</t>
        </is>
      </c>
      <c r="M1742" s="273" t="inlineStr">
        <is>
          <t>Steel</t>
        </is>
      </c>
      <c r="N1742" t="inlineStr">
        <is>
          <t>405T</t>
        </is>
      </c>
      <c r="O1742" t="inlineStr">
        <is>
          <t>:Extended Drip Pan:</t>
        </is>
      </c>
      <c r="P1742" s="235" t="inlineStr">
        <is>
          <t>Woods_Sureflex</t>
        </is>
      </c>
      <c r="Q1742" t="inlineStr">
        <is>
          <t>Woods 12S</t>
        </is>
      </c>
      <c r="R1742" s="234" t="inlineStr">
        <is>
          <t>RTF</t>
        </is>
      </c>
      <c r="S1742" s="233" t="inlineStr">
        <is>
          <t>B103511</t>
        </is>
      </c>
      <c r="T1742" s="233" t="n">
        <v>3110</v>
      </c>
      <c r="U1742" s="233" t="inlineStr">
        <is>
          <t>Priced</t>
        </is>
      </c>
      <c r="V1742" s="273" t="inlineStr">
        <is>
          <t>LT028</t>
        </is>
      </c>
      <c r="W1742" t="n">
        <v>380</v>
      </c>
    </row>
    <row r="1743">
      <c r="B1743" t="n">
        <v>3426</v>
      </c>
      <c r="C1743">
        <f>IF(K1743 = "BaseplateSteel","Y","N")</f>
        <v/>
      </c>
      <c r="D1743">
        <f>OR(P1743 = "Woods_Sureflex", P1743 = "Falk_T10_Grid")</f>
        <v/>
      </c>
      <c r="E1743">
        <f>IF(AND(C1743="Y", D1743=TRUE),"Y","N")</f>
        <v/>
      </c>
      <c r="F1743" t="inlineStr">
        <is>
          <t>ConTab_BOM_KP_Baseplates_3426</t>
        </is>
      </c>
      <c r="G1743">
        <f>IF(E1743="Y",F1743,"")</f>
        <v/>
      </c>
      <c r="H1743" s="87" t="inlineStr">
        <is>
          <t>1015-3_4-KP</t>
        </is>
      </c>
      <c r="I1743" s="87" t="n"/>
      <c r="J1743" s="87" t="n"/>
      <c r="K1743" s="273" t="inlineStr">
        <is>
          <t>BaseplateSteel</t>
        </is>
      </c>
      <c r="L1743" s="273" t="inlineStr">
        <is>
          <t>Baseplate_Steel</t>
        </is>
      </c>
      <c r="M1743" s="273" t="inlineStr">
        <is>
          <t>Steel</t>
        </is>
      </c>
      <c r="N1743" t="inlineStr">
        <is>
          <t>324T</t>
        </is>
      </c>
      <c r="O1743" t="inlineStr">
        <is>
          <t>:Extended Drip Pan:</t>
        </is>
      </c>
      <c r="P1743" s="235" t="inlineStr">
        <is>
          <t>Falk_T10_Grid</t>
        </is>
      </c>
      <c r="Q1743" t="inlineStr">
        <is>
          <t>Falk 1070T10</t>
        </is>
      </c>
      <c r="R1743" s="234" t="inlineStr">
        <is>
          <t>RTF</t>
        </is>
      </c>
      <c r="S1743" s="233" t="inlineStr">
        <is>
          <t>B103512</t>
        </is>
      </c>
      <c r="T1743" s="233" t="n">
        <v>2500</v>
      </c>
      <c r="U1743" s="233" t="inlineStr">
        <is>
          <t>Priced</t>
        </is>
      </c>
      <c r="V1743" s="273" t="inlineStr">
        <is>
          <t>LT028</t>
        </is>
      </c>
      <c r="W1743" t="n">
        <v>320</v>
      </c>
    </row>
    <row r="1744">
      <c r="B1744" t="n">
        <v>3427</v>
      </c>
      <c r="C1744">
        <f>IF(K1744 = "BaseplateSteel","Y","N")</f>
        <v/>
      </c>
      <c r="D1744">
        <f>OR(P1744 = "Woods_Sureflex", P1744 = "Falk_T10_Grid")</f>
        <v/>
      </c>
      <c r="E1744">
        <f>IF(AND(C1744="Y", D1744=TRUE),"Y","N")</f>
        <v/>
      </c>
      <c r="F1744" t="inlineStr">
        <is>
          <t>ConTab_BOM_KP_Baseplates_3427</t>
        </is>
      </c>
      <c r="G1744">
        <f>IF(E1744="Y",F1744,"")</f>
        <v/>
      </c>
      <c r="H1744" s="87" t="inlineStr">
        <is>
          <t>1015-3_4-KP</t>
        </is>
      </c>
      <c r="I1744" s="87" t="n"/>
      <c r="J1744" s="87" t="n"/>
      <c r="K1744" s="273" t="inlineStr">
        <is>
          <t>BaseplateSteel</t>
        </is>
      </c>
      <c r="L1744" s="273" t="inlineStr">
        <is>
          <t>Baseplate_Steel</t>
        </is>
      </c>
      <c r="M1744" s="273" t="inlineStr">
        <is>
          <t>Steel</t>
        </is>
      </c>
      <c r="N1744" t="inlineStr">
        <is>
          <t>326T</t>
        </is>
      </c>
      <c r="O1744" t="inlineStr">
        <is>
          <t>:Extended Drip Pan:</t>
        </is>
      </c>
      <c r="P1744" s="235" t="inlineStr">
        <is>
          <t>Falk_T10_Grid</t>
        </is>
      </c>
      <c r="Q1744" t="inlineStr">
        <is>
          <t>Falk 1070T10</t>
        </is>
      </c>
      <c r="R1744" s="234" t="inlineStr">
        <is>
          <t>RTF</t>
        </is>
      </c>
      <c r="S1744" s="233" t="inlineStr">
        <is>
          <t>B103512</t>
        </is>
      </c>
      <c r="T1744" s="233" t="n">
        <v>2500</v>
      </c>
      <c r="U1744" s="233" t="inlineStr">
        <is>
          <t>Priced</t>
        </is>
      </c>
      <c r="V1744" s="273" t="inlineStr">
        <is>
          <t>LT028</t>
        </is>
      </c>
      <c r="W1744" t="n">
        <v>320</v>
      </c>
    </row>
    <row r="1745">
      <c r="B1745" t="n">
        <v>3428</v>
      </c>
      <c r="C1745">
        <f>IF(K1745 = "BaseplateSteel","Y","N")</f>
        <v/>
      </c>
      <c r="D1745">
        <f>OR(P1745 = "Woods_Sureflex", P1745 = "Falk_T10_Grid")</f>
        <v/>
      </c>
      <c r="E1745">
        <f>IF(AND(C1745="Y", D1745=TRUE),"Y","N")</f>
        <v/>
      </c>
      <c r="F1745" t="inlineStr">
        <is>
          <t>ConTab_BOM_KP_Baseplates_3428</t>
        </is>
      </c>
      <c r="G1745">
        <f>IF(E1745="Y",F1745,"")</f>
        <v/>
      </c>
      <c r="H1745" s="87" t="inlineStr">
        <is>
          <t>1015-3_4-KP</t>
        </is>
      </c>
      <c r="I1745" s="87" t="n"/>
      <c r="J1745" s="87" t="n"/>
      <c r="K1745" s="273" t="inlineStr">
        <is>
          <t>BaseplateSteel</t>
        </is>
      </c>
      <c r="L1745" s="273" t="inlineStr">
        <is>
          <t>Baseplate_Steel</t>
        </is>
      </c>
      <c r="M1745" s="273" t="inlineStr">
        <is>
          <t>Steel</t>
        </is>
      </c>
      <c r="N1745" t="inlineStr">
        <is>
          <t>364T</t>
        </is>
      </c>
      <c r="O1745" t="inlineStr">
        <is>
          <t>:Extended Drip Pan:</t>
        </is>
      </c>
      <c r="P1745" s="235" t="inlineStr">
        <is>
          <t>Falk_T10_Grid</t>
        </is>
      </c>
      <c r="Q1745" t="inlineStr">
        <is>
          <t>Falk 1070T10</t>
        </is>
      </c>
      <c r="R1745" s="234" t="inlineStr">
        <is>
          <t>RTF</t>
        </is>
      </c>
      <c r="S1745" s="233" t="inlineStr">
        <is>
          <t>B103513</t>
        </is>
      </c>
      <c r="T1745" s="233" t="n">
        <v>2636</v>
      </c>
      <c r="U1745" s="233" t="inlineStr">
        <is>
          <t>Priced</t>
        </is>
      </c>
      <c r="V1745" s="273" t="inlineStr">
        <is>
          <t>LT028</t>
        </is>
      </c>
      <c r="W1745" t="n">
        <v>340</v>
      </c>
    </row>
    <row r="1746">
      <c r="B1746" t="n">
        <v>3429</v>
      </c>
      <c r="C1746">
        <f>IF(K1746 = "BaseplateSteel","Y","N")</f>
        <v/>
      </c>
      <c r="D1746">
        <f>OR(P1746 = "Woods_Sureflex", P1746 = "Falk_T10_Grid")</f>
        <v/>
      </c>
      <c r="E1746">
        <f>IF(AND(C1746="Y", D1746=TRUE),"Y","N")</f>
        <v/>
      </c>
      <c r="F1746" t="inlineStr">
        <is>
          <t>ConTab_BOM_KP_Baseplates_3429</t>
        </is>
      </c>
      <c r="G1746">
        <f>IF(E1746="Y",F1746,"")</f>
        <v/>
      </c>
      <c r="H1746" s="87" t="inlineStr">
        <is>
          <t>1015-3_4-KP</t>
        </is>
      </c>
      <c r="I1746" s="87" t="n"/>
      <c r="J1746" s="87" t="n"/>
      <c r="K1746" s="273" t="inlineStr">
        <is>
          <t>BaseplateSteel</t>
        </is>
      </c>
      <c r="L1746" s="273" t="inlineStr">
        <is>
          <t>Baseplate_Steel</t>
        </is>
      </c>
      <c r="M1746" s="273" t="inlineStr">
        <is>
          <t>Steel</t>
        </is>
      </c>
      <c r="N1746" t="inlineStr">
        <is>
          <t>365T</t>
        </is>
      </c>
      <c r="O1746" t="inlineStr">
        <is>
          <t>:Extended Drip Pan:</t>
        </is>
      </c>
      <c r="P1746" s="235" t="inlineStr">
        <is>
          <t>Falk_T10_Grid</t>
        </is>
      </c>
      <c r="Q1746" t="inlineStr">
        <is>
          <t>Falk 1070T10</t>
        </is>
      </c>
      <c r="R1746" s="234" t="inlineStr">
        <is>
          <t>RTF</t>
        </is>
      </c>
      <c r="S1746" s="233" t="inlineStr">
        <is>
          <t>B103513</t>
        </is>
      </c>
      <c r="T1746" s="233" t="n">
        <v>2636</v>
      </c>
      <c r="U1746" s="233" t="inlineStr">
        <is>
          <t>Priced</t>
        </is>
      </c>
      <c r="V1746" s="273" t="inlineStr">
        <is>
          <t>LT028</t>
        </is>
      </c>
      <c r="W1746" t="n">
        <v>650</v>
      </c>
    </row>
    <row r="1747">
      <c r="B1747" t="n">
        <v>3430</v>
      </c>
      <c r="C1747">
        <f>IF(K1747 = "BaseplateSteel","Y","N")</f>
        <v/>
      </c>
      <c r="D1747">
        <f>OR(P1747 = "Woods_Sureflex", P1747 = "Falk_T10_Grid")</f>
        <v/>
      </c>
      <c r="E1747">
        <f>IF(AND(C1747="Y", D1747=TRUE),"Y","N")</f>
        <v/>
      </c>
      <c r="F1747" t="inlineStr">
        <is>
          <t>ConTab_BOM_KP_Baseplates_3430</t>
        </is>
      </c>
      <c r="G1747">
        <f>IF(E1747="Y",F1747,"")</f>
        <v/>
      </c>
      <c r="H1747" s="87" t="inlineStr">
        <is>
          <t>1015-3_4-KP</t>
        </is>
      </c>
      <c r="I1747" s="87" t="n"/>
      <c r="J1747" s="87" t="n"/>
      <c r="K1747" s="273" t="inlineStr">
        <is>
          <t>BaseplateSteel</t>
        </is>
      </c>
      <c r="L1747" s="273" t="inlineStr">
        <is>
          <t>Baseplate_Steel</t>
        </is>
      </c>
      <c r="M1747" s="273" t="inlineStr">
        <is>
          <t>Steel</t>
        </is>
      </c>
      <c r="N1747" t="inlineStr">
        <is>
          <t>404T</t>
        </is>
      </c>
      <c r="O1747" t="inlineStr">
        <is>
          <t>:Extended Drip Pan:</t>
        </is>
      </c>
      <c r="P1747" s="235" t="inlineStr">
        <is>
          <t>Falk_T10_Grid</t>
        </is>
      </c>
      <c r="Q1747" t="inlineStr">
        <is>
          <t>Falk 1080T10</t>
        </is>
      </c>
      <c r="R1747" s="234" t="inlineStr">
        <is>
          <t>RTF</t>
        </is>
      </c>
      <c r="S1747" s="233" t="inlineStr">
        <is>
          <t>B103514</t>
        </is>
      </c>
      <c r="T1747" s="233" t="n">
        <v>3110</v>
      </c>
      <c r="U1747" s="233" t="inlineStr">
        <is>
          <t>Priced</t>
        </is>
      </c>
      <c r="V1747" s="273" t="inlineStr">
        <is>
          <t>LT028</t>
        </is>
      </c>
      <c r="W1747" t="n">
        <v>380</v>
      </c>
    </row>
    <row r="1748">
      <c r="B1748" t="n">
        <v>3431</v>
      </c>
      <c r="C1748">
        <f>IF(K1748 = "BaseplateSteel","Y","N")</f>
        <v/>
      </c>
      <c r="D1748">
        <f>OR(P1748 = "Woods_Sureflex", P1748 = "Falk_T10_Grid")</f>
        <v/>
      </c>
      <c r="E1748">
        <f>IF(AND(C1748="Y", D1748=TRUE),"Y","N")</f>
        <v/>
      </c>
      <c r="F1748" t="inlineStr">
        <is>
          <t>ConTab_BOM_KP_Baseplates_3431</t>
        </is>
      </c>
      <c r="G1748">
        <f>IF(E1748="Y",F1748,"")</f>
        <v/>
      </c>
      <c r="H1748" s="87" t="inlineStr">
        <is>
          <t>1015-3_4-KP</t>
        </is>
      </c>
      <c r="I1748" s="87" t="n"/>
      <c r="J1748" s="87" t="n"/>
      <c r="K1748" s="273" t="inlineStr">
        <is>
          <t>BaseplateSteel</t>
        </is>
      </c>
      <c r="L1748" s="273" t="inlineStr">
        <is>
          <t>Baseplate_Steel</t>
        </is>
      </c>
      <c r="M1748" s="273" t="inlineStr">
        <is>
          <t>Steel</t>
        </is>
      </c>
      <c r="N1748" t="inlineStr">
        <is>
          <t>405T</t>
        </is>
      </c>
      <c r="O1748" t="inlineStr">
        <is>
          <t>:Extended Drip Pan:</t>
        </is>
      </c>
      <c r="P1748" s="235" t="inlineStr">
        <is>
          <t>Falk_T10_Grid</t>
        </is>
      </c>
      <c r="Q1748" t="inlineStr">
        <is>
          <t>Falk 1080T10</t>
        </is>
      </c>
      <c r="R1748" s="234" t="inlineStr">
        <is>
          <t>RTF</t>
        </is>
      </c>
      <c r="S1748" s="233" t="inlineStr">
        <is>
          <t>B103514</t>
        </is>
      </c>
      <c r="T1748" s="233" t="n">
        <v>3110</v>
      </c>
      <c r="U1748" s="233" t="inlineStr">
        <is>
          <t>Priced</t>
        </is>
      </c>
      <c r="V1748" s="273" t="inlineStr">
        <is>
          <t>LT028</t>
        </is>
      </c>
      <c r="W1748" t="n">
        <v>380</v>
      </c>
    </row>
    <row r="1749">
      <c r="B1749" t="n">
        <v>3432</v>
      </c>
      <c r="C1749">
        <f>IF(K1749 = "BaseplateSteel","Y","N")</f>
        <v/>
      </c>
      <c r="D1749">
        <f>OR(P1749 = "Woods_Sureflex", P1749 = "Falk_T10_Grid")</f>
        <v/>
      </c>
      <c r="E1749">
        <f>IF(AND(C1749="Y", D1749=TRUE),"Y","N")</f>
        <v/>
      </c>
      <c r="F1749" t="inlineStr">
        <is>
          <t>ConTab_BOM_KP_Baseplates_3432</t>
        </is>
      </c>
      <c r="G1749">
        <f>IF(E1749="Y",F1749,"")</f>
        <v/>
      </c>
      <c r="H1749" s="87" t="inlineStr">
        <is>
          <t>1015-3_4-KP</t>
        </is>
      </c>
      <c r="I1749" s="87" t="n"/>
      <c r="J1749" s="87" t="n"/>
      <c r="K1749" s="273" t="inlineStr">
        <is>
          <t>BaseplateSteel</t>
        </is>
      </c>
      <c r="L1749" s="273" t="inlineStr">
        <is>
          <t>Baseplate_Steel</t>
        </is>
      </c>
      <c r="M1749" s="273" t="inlineStr">
        <is>
          <t>Steel</t>
        </is>
      </c>
      <c r="N1749" t="inlineStr">
        <is>
          <t>404TS</t>
        </is>
      </c>
      <c r="O1749" t="inlineStr">
        <is>
          <t>:Extended Drip Pan:</t>
        </is>
      </c>
      <c r="P1749" s="235" t="inlineStr">
        <is>
          <t>Falk_T10_Grid</t>
        </is>
      </c>
      <c r="Q1749" t="inlineStr">
        <is>
          <t>Falk 1070T10</t>
        </is>
      </c>
      <c r="R1749" s="234" t="inlineStr">
        <is>
          <t>RTF</t>
        </is>
      </c>
      <c r="S1749" s="233" t="inlineStr">
        <is>
          <t>B103515</t>
        </is>
      </c>
      <c r="T1749" s="233" t="n">
        <v>2973</v>
      </c>
      <c r="U1749" s="233" t="inlineStr">
        <is>
          <t>Priced</t>
        </is>
      </c>
      <c r="V1749" s="273" t="inlineStr">
        <is>
          <t>LT028</t>
        </is>
      </c>
      <c r="W1749" t="n">
        <v>380</v>
      </c>
    </row>
    <row r="1750">
      <c r="B1750" t="n">
        <v>3433</v>
      </c>
      <c r="C1750">
        <f>IF(K1750 = "BaseplateSteel","Y","N")</f>
        <v/>
      </c>
      <c r="D1750">
        <f>OR(P1750 = "Woods_Sureflex", P1750 = "Falk_T10_Grid")</f>
        <v/>
      </c>
      <c r="E1750">
        <f>IF(AND(C1750="Y", D1750=TRUE),"Y","N")</f>
        <v/>
      </c>
      <c r="F1750" t="inlineStr">
        <is>
          <t>ConTab_BOM_KP_Baseplates_3433</t>
        </is>
      </c>
      <c r="G1750">
        <f>IF(E1750="Y",F1750,"")</f>
        <v/>
      </c>
      <c r="H1750" s="87" t="inlineStr">
        <is>
          <t>1015-3_4-KP</t>
        </is>
      </c>
      <c r="I1750" s="87" t="n"/>
      <c r="J1750" s="87" t="n"/>
      <c r="K1750" s="273" t="inlineStr">
        <is>
          <t>BaseplateSteel</t>
        </is>
      </c>
      <c r="L1750" s="273" t="inlineStr">
        <is>
          <t>Baseplate_Steel</t>
        </is>
      </c>
      <c r="M1750" s="273" t="inlineStr">
        <is>
          <t>Steel</t>
        </is>
      </c>
      <c r="N1750" t="inlineStr">
        <is>
          <t>405TS</t>
        </is>
      </c>
      <c r="O1750" t="inlineStr">
        <is>
          <t>:Extended Drip Pan:</t>
        </is>
      </c>
      <c r="P1750" s="235" t="inlineStr">
        <is>
          <t>Falk_T10_Grid</t>
        </is>
      </c>
      <c r="Q1750" t="inlineStr">
        <is>
          <t>Falk 1070T10</t>
        </is>
      </c>
      <c r="R1750" s="234" t="inlineStr">
        <is>
          <t>RTF</t>
        </is>
      </c>
      <c r="S1750" s="233" t="inlineStr">
        <is>
          <t>B103515</t>
        </is>
      </c>
      <c r="T1750" s="233" t="n">
        <v>2973</v>
      </c>
      <c r="U1750" s="233" t="inlineStr">
        <is>
          <t>Priced</t>
        </is>
      </c>
      <c r="V1750" s="273" t="inlineStr">
        <is>
          <t>LT028</t>
        </is>
      </c>
      <c r="W1750" t="n">
        <v>380</v>
      </c>
    </row>
    <row r="1751">
      <c r="B1751" t="n">
        <v>3434</v>
      </c>
      <c r="C1751">
        <f>IF(K1751 = "BaseplateSteel","Y","N")</f>
        <v/>
      </c>
      <c r="D1751">
        <f>OR(P1751 = "Woods_Sureflex", P1751 = "Falk_T10_Grid")</f>
        <v/>
      </c>
      <c r="E1751">
        <f>IF(AND(C1751="Y", D1751=TRUE),"Y","N")</f>
        <v/>
      </c>
      <c r="F1751" t="inlineStr">
        <is>
          <t>ConTab_BOM_KP_Baseplates_3434</t>
        </is>
      </c>
      <c r="G1751">
        <f>IF(E1751="Y",F1751,"")</f>
        <v/>
      </c>
      <c r="H1751" s="87" t="inlineStr">
        <is>
          <t>1015-3_4-KP</t>
        </is>
      </c>
      <c r="I1751" s="87" t="n"/>
      <c r="J1751" s="87" t="n"/>
      <c r="K1751" s="273" t="inlineStr">
        <is>
          <t>BaseplateSteel</t>
        </is>
      </c>
      <c r="L1751" s="273" t="inlineStr">
        <is>
          <t>Baseplate_Steel</t>
        </is>
      </c>
      <c r="M1751" s="273" t="inlineStr">
        <is>
          <t>Steel</t>
        </is>
      </c>
      <c r="N1751" t="inlineStr">
        <is>
          <t>444T</t>
        </is>
      </c>
      <c r="O1751" t="inlineStr">
        <is>
          <t>:Extended Drip Pan:</t>
        </is>
      </c>
      <c r="P1751" s="235" t="inlineStr">
        <is>
          <t>Falk_T10_Grid</t>
        </is>
      </c>
      <c r="Q1751" t="inlineStr">
        <is>
          <t>Falk 1090T10</t>
        </is>
      </c>
      <c r="R1751" s="234" t="inlineStr">
        <is>
          <t>RTF</t>
        </is>
      </c>
      <c r="S1751" s="233" t="inlineStr">
        <is>
          <t>B103516</t>
        </is>
      </c>
      <c r="T1751" s="233" t="n">
        <v>4473</v>
      </c>
      <c r="U1751" s="233" t="inlineStr">
        <is>
          <t>Priced</t>
        </is>
      </c>
      <c r="V1751" s="273" t="inlineStr">
        <is>
          <t>LT028</t>
        </is>
      </c>
      <c r="W1751" t="n">
        <v>460</v>
      </c>
    </row>
    <row r="1752">
      <c r="B1752" t="n">
        <v>3435</v>
      </c>
      <c r="C1752">
        <f>IF(K1752 = "BaseplateSteel","Y","N")</f>
        <v/>
      </c>
      <c r="D1752">
        <f>OR(P1752 = "Woods_Sureflex", P1752 = "Falk_T10_Grid")</f>
        <v/>
      </c>
      <c r="E1752">
        <f>IF(AND(C1752="Y", D1752=TRUE),"Y","N")</f>
        <v/>
      </c>
      <c r="F1752" t="inlineStr">
        <is>
          <t>ConTab_BOM_KP_Baseplates_3435</t>
        </is>
      </c>
      <c r="G1752">
        <f>IF(E1752="Y",F1752,"")</f>
        <v/>
      </c>
      <c r="H1752" s="87" t="inlineStr">
        <is>
          <t>1015-3_4-KP</t>
        </is>
      </c>
      <c r="I1752" s="87" t="n"/>
      <c r="J1752" s="87" t="n"/>
      <c r="K1752" s="273" t="inlineStr">
        <is>
          <t>BaseplateSteel</t>
        </is>
      </c>
      <c r="L1752" s="273" t="inlineStr">
        <is>
          <t>Baseplate_Steel</t>
        </is>
      </c>
      <c r="M1752" s="273" t="inlineStr">
        <is>
          <t>Steel</t>
        </is>
      </c>
      <c r="N1752" t="inlineStr">
        <is>
          <t>445T</t>
        </is>
      </c>
      <c r="O1752" t="inlineStr">
        <is>
          <t>:Extended Drip Pan:</t>
        </is>
      </c>
      <c r="P1752" s="235" t="inlineStr">
        <is>
          <t>Falk_T10_Grid</t>
        </is>
      </c>
      <c r="Q1752" t="inlineStr">
        <is>
          <t>Falk 1090T10</t>
        </is>
      </c>
      <c r="R1752" s="234" t="inlineStr">
        <is>
          <t>RTF</t>
        </is>
      </c>
      <c r="S1752" s="233" t="inlineStr">
        <is>
          <t>B103517</t>
        </is>
      </c>
      <c r="T1752" s="233" t="n">
        <v>4473</v>
      </c>
      <c r="U1752" s="233" t="inlineStr">
        <is>
          <t>Priced</t>
        </is>
      </c>
      <c r="V1752" s="273" t="inlineStr">
        <is>
          <t>LT028</t>
        </is>
      </c>
      <c r="W1752" t="n">
        <v>460</v>
      </c>
    </row>
    <row r="1753">
      <c r="B1753" t="n">
        <v>3436</v>
      </c>
      <c r="C1753">
        <f>IF(K1753 = "BaseplateSteel","Y","N")</f>
        <v/>
      </c>
      <c r="D1753">
        <f>OR(P1753 = "Woods_Sureflex", P1753 = "Falk_T10_Grid")</f>
        <v/>
      </c>
      <c r="E1753">
        <f>IF(AND(C1753="Y", D1753=TRUE),"Y","N")</f>
        <v/>
      </c>
      <c r="F1753" t="inlineStr">
        <is>
          <t>ConTab_BOM_KP_Baseplates_3436</t>
        </is>
      </c>
      <c r="G1753">
        <f>IF(E1753="Y",F1753,"")</f>
        <v/>
      </c>
      <c r="H1753" s="87" t="inlineStr">
        <is>
          <t>1015-3_4-KP</t>
        </is>
      </c>
      <c r="I1753" s="87" t="n"/>
      <c r="J1753" s="87" t="n"/>
      <c r="K1753" s="273" t="inlineStr">
        <is>
          <t>BaseplateSteel</t>
        </is>
      </c>
      <c r="L1753" s="273" t="inlineStr">
        <is>
          <t>Baseplate_Steel</t>
        </is>
      </c>
      <c r="M1753" s="273" t="inlineStr">
        <is>
          <t>Steel</t>
        </is>
      </c>
      <c r="N1753" t="inlineStr">
        <is>
          <t>444TS</t>
        </is>
      </c>
      <c r="O1753" t="inlineStr">
        <is>
          <t>:Extended Drip Pan:</t>
        </is>
      </c>
      <c r="P1753" s="235" t="inlineStr">
        <is>
          <t>Falk_T10_Grid</t>
        </is>
      </c>
      <c r="Q1753" t="inlineStr">
        <is>
          <t>Falk 1080T10</t>
        </is>
      </c>
      <c r="R1753" s="234" t="inlineStr">
        <is>
          <t>RTF</t>
        </is>
      </c>
      <c r="S1753" s="233" t="inlineStr">
        <is>
          <t>B103518</t>
        </is>
      </c>
      <c r="T1753" s="233" t="n">
        <v>4473</v>
      </c>
      <c r="U1753" s="233" t="inlineStr">
        <is>
          <t>Priced</t>
        </is>
      </c>
      <c r="V1753" s="273" t="inlineStr">
        <is>
          <t>LT028</t>
        </is>
      </c>
      <c r="W1753" t="n">
        <v>460</v>
      </c>
    </row>
    <row r="1754">
      <c r="B1754" t="n">
        <v>3437</v>
      </c>
      <c r="C1754">
        <f>IF(K1754 = "BaseplateSteel","Y","N")</f>
        <v/>
      </c>
      <c r="D1754">
        <f>OR(P1754 = "Woods_Sureflex", P1754 = "Falk_T10_Grid")</f>
        <v/>
      </c>
      <c r="E1754">
        <f>IF(AND(C1754="Y", D1754=TRUE),"Y","N")</f>
        <v/>
      </c>
      <c r="F1754" t="inlineStr">
        <is>
          <t>ConTab_BOM_KP_Baseplates_3437</t>
        </is>
      </c>
      <c r="G1754">
        <f>IF(E1754="Y",F1754,"")</f>
        <v/>
      </c>
      <c r="H1754" s="87" t="inlineStr">
        <is>
          <t>1015-3_4-KP</t>
        </is>
      </c>
      <c r="I1754" s="87" t="n"/>
      <c r="J1754" s="87" t="n"/>
      <c r="K1754" s="273" t="inlineStr">
        <is>
          <t>BaseplateSteel</t>
        </is>
      </c>
      <c r="L1754" s="273" t="inlineStr">
        <is>
          <t>Baseplate_Steel</t>
        </is>
      </c>
      <c r="M1754" s="273" t="inlineStr">
        <is>
          <t>Steel</t>
        </is>
      </c>
      <c r="N1754" t="inlineStr">
        <is>
          <t>445TS</t>
        </is>
      </c>
      <c r="O1754" t="inlineStr">
        <is>
          <t>:Extended Drip Pan:</t>
        </is>
      </c>
      <c r="P1754" s="235" t="inlineStr">
        <is>
          <t>Falk_T10_Grid</t>
        </is>
      </c>
      <c r="Q1754" t="inlineStr">
        <is>
          <t>Falk 1080T10</t>
        </is>
      </c>
      <c r="R1754" s="234" t="inlineStr">
        <is>
          <t>RTF</t>
        </is>
      </c>
      <c r="S1754" s="233" t="inlineStr">
        <is>
          <t>B103519</t>
        </is>
      </c>
      <c r="T1754" s="233" t="n">
        <v>4473</v>
      </c>
      <c r="U1754" s="233" t="inlineStr">
        <is>
          <t>Priced</t>
        </is>
      </c>
      <c r="V1754" s="273" t="inlineStr">
        <is>
          <t>LT028</t>
        </is>
      </c>
      <c r="W1754" t="n">
        <v>460</v>
      </c>
    </row>
    <row r="1755">
      <c r="B1755" t="n">
        <v>3438</v>
      </c>
      <c r="C1755">
        <f>IF(K1755 = "BaseplateSteel","Y","N")</f>
        <v/>
      </c>
      <c r="D1755">
        <f>OR(P1755 = "Woods_Sureflex", P1755 = "Falk_T10_Grid")</f>
        <v/>
      </c>
      <c r="E1755">
        <f>IF(AND(C1755="Y", D1755=TRUE),"Y","N")</f>
        <v/>
      </c>
      <c r="F1755" t="inlineStr">
        <is>
          <t>ConTab_BOM_KP_Baseplates_3438</t>
        </is>
      </c>
      <c r="G1755">
        <f>IF(E1755="Y",F1755,"")</f>
        <v/>
      </c>
      <c r="H1755" s="87" t="inlineStr">
        <is>
          <t>1015-3_4-KP</t>
        </is>
      </c>
      <c r="I1755" s="87" t="n"/>
      <c r="J1755" s="87" t="n"/>
      <c r="K1755" s="273" t="inlineStr">
        <is>
          <t>BaseplateSteel</t>
        </is>
      </c>
      <c r="L1755" s="273" t="inlineStr">
        <is>
          <t>Baseplate_Steel</t>
        </is>
      </c>
      <c r="M1755" s="273" t="inlineStr">
        <is>
          <t>Steel</t>
        </is>
      </c>
      <c r="N1755" s="273" t="inlineStr">
        <is>
          <t>447T</t>
        </is>
      </c>
      <c r="O1755" t="inlineStr">
        <is>
          <t>:Extended Drip Pan:</t>
        </is>
      </c>
      <c r="P1755" s="235" t="inlineStr">
        <is>
          <t>Falk_T10_Grid</t>
        </is>
      </c>
      <c r="Q1755" t="inlineStr">
        <is>
          <t>Falk 1090T10</t>
        </is>
      </c>
      <c r="R1755" s="234" t="inlineStr">
        <is>
          <t>RTF</t>
        </is>
      </c>
      <c r="S1755" s="233" t="inlineStr">
        <is>
          <t>B103520</t>
        </is>
      </c>
      <c r="T1755" s="233" t="n">
        <v>5017</v>
      </c>
      <c r="U1755" s="233" t="inlineStr">
        <is>
          <t>Priced</t>
        </is>
      </c>
      <c r="V1755" s="273" t="inlineStr">
        <is>
          <t>LT028</t>
        </is>
      </c>
      <c r="W1755" t="n">
        <v>600</v>
      </c>
    </row>
    <row r="1756">
      <c r="B1756" t="n">
        <v>3439</v>
      </c>
      <c r="C1756">
        <f>IF(K1756 = "BaseplateSteel","Y","N")</f>
        <v/>
      </c>
      <c r="D1756">
        <f>OR(P1756 = "Woods_Sureflex", P1756 = "Falk_T10_Grid")</f>
        <v/>
      </c>
      <c r="E1756">
        <f>IF(AND(C1756="Y", D1756=TRUE),"Y","N")</f>
        <v/>
      </c>
      <c r="F1756" t="inlineStr">
        <is>
          <t>ConTab_BOM_KP_Baseplates_3439</t>
        </is>
      </c>
      <c r="G1756">
        <f>IF(E1756="Y",F1756,"")</f>
        <v/>
      </c>
      <c r="H1756" s="87" t="inlineStr">
        <is>
          <t>1015-3_4-KP</t>
        </is>
      </c>
      <c r="I1756" s="87" t="n"/>
      <c r="J1756" s="87" t="n"/>
      <c r="K1756" s="273" t="inlineStr">
        <is>
          <t>BaseplateSteel</t>
        </is>
      </c>
      <c r="L1756" s="273" t="inlineStr">
        <is>
          <t>Baseplate_Steel</t>
        </is>
      </c>
      <c r="M1756" s="273" t="inlineStr">
        <is>
          <t>Steel</t>
        </is>
      </c>
      <c r="N1756" s="273" t="inlineStr">
        <is>
          <t>447TS</t>
        </is>
      </c>
      <c r="O1756" t="inlineStr">
        <is>
          <t>:Extended Drip Pan:</t>
        </is>
      </c>
      <c r="P1756" s="235" t="inlineStr">
        <is>
          <t>Falk_T10_Grid</t>
        </is>
      </c>
      <c r="Q1756" t="inlineStr">
        <is>
          <t>Falk 1080T10</t>
        </is>
      </c>
      <c r="R1756" s="234" t="inlineStr">
        <is>
          <t>RTF</t>
        </is>
      </c>
      <c r="S1756" s="233" t="inlineStr">
        <is>
          <t>B103521</t>
        </is>
      </c>
      <c r="T1756" s="233" t="n">
        <v>5017</v>
      </c>
      <c r="U1756" s="233" t="inlineStr">
        <is>
          <t>Priced</t>
        </is>
      </c>
      <c r="V1756" s="273" t="inlineStr">
        <is>
          <t>LT028</t>
        </is>
      </c>
      <c r="W1756" t="n">
        <v>600</v>
      </c>
    </row>
    <row r="1757">
      <c r="B1757" t="n">
        <v>3440</v>
      </c>
      <c r="C1757">
        <f>IF(K1757 = "BaseplateSteel","Y","N")</f>
        <v/>
      </c>
      <c r="D1757">
        <f>OR(P1757 = "Woods_Sureflex", P1757 = "Falk_T10_Grid")</f>
        <v/>
      </c>
      <c r="E1757">
        <f>IF(AND(C1757="Y", D1757=TRUE),"Y","N")</f>
        <v/>
      </c>
      <c r="F1757" t="inlineStr">
        <is>
          <t>ConTab_BOM_KP_Baseplates_3440</t>
        </is>
      </c>
      <c r="G1757">
        <f>IF(E1757="Y",F1757,"")</f>
        <v/>
      </c>
      <c r="H1757" s="87" t="inlineStr">
        <is>
          <t>1015-3_4-KP</t>
        </is>
      </c>
      <c r="I1757" s="87" t="n"/>
      <c r="J1757" s="87" t="n"/>
      <c r="K1757" s="273" t="inlineStr">
        <is>
          <t>BaseplateSteel</t>
        </is>
      </c>
      <c r="L1757" s="273" t="inlineStr">
        <is>
          <t>Baseplate_Steel</t>
        </is>
      </c>
      <c r="M1757" s="273" t="inlineStr">
        <is>
          <t>Steel</t>
        </is>
      </c>
      <c r="N1757" s="273" t="inlineStr">
        <is>
          <t>449T</t>
        </is>
      </c>
      <c r="O1757" t="inlineStr">
        <is>
          <t>:Extended Drip Pan:</t>
        </is>
      </c>
      <c r="P1757" s="235" t="inlineStr">
        <is>
          <t>Falk_T10_Grid</t>
        </is>
      </c>
      <c r="Q1757" t="inlineStr">
        <is>
          <t>Falk 1090T10</t>
        </is>
      </c>
      <c r="R1757" s="234" t="inlineStr">
        <is>
          <t>RTF</t>
        </is>
      </c>
      <c r="S1757" s="233" t="inlineStr">
        <is>
          <t>B103522</t>
        </is>
      </c>
      <c r="T1757" s="233" t="n">
        <v>5017</v>
      </c>
      <c r="U1757" s="233" t="inlineStr">
        <is>
          <t>Priced</t>
        </is>
      </c>
      <c r="V1757" s="273" t="inlineStr">
        <is>
          <t>LT028</t>
        </is>
      </c>
      <c r="W1757" t="n">
        <v>600</v>
      </c>
    </row>
    <row r="1758">
      <c r="B1758" t="n">
        <v>3441</v>
      </c>
      <c r="C1758">
        <f>IF(K1758 = "BaseplateSteel","Y","N")</f>
        <v/>
      </c>
      <c r="D1758">
        <f>OR(P1758 = "Woods_Sureflex", P1758 = "Falk_T10_Grid")</f>
        <v/>
      </c>
      <c r="E1758">
        <f>IF(AND(C1758="Y", D1758=TRUE),"Y","N")</f>
        <v/>
      </c>
      <c r="F1758" t="inlineStr">
        <is>
          <t>ConTab_BOM_KP_Baseplates_3441</t>
        </is>
      </c>
      <c r="G1758">
        <f>IF(E1758="Y",F1758,"")</f>
        <v/>
      </c>
      <c r="H1758" s="87" t="inlineStr">
        <is>
          <t>1015-3_4-KP</t>
        </is>
      </c>
      <c r="I1758" s="87" t="n"/>
      <c r="J1758" s="87" t="n"/>
      <c r="K1758" s="273" t="inlineStr">
        <is>
          <t>BaseplateSteel</t>
        </is>
      </c>
      <c r="L1758" s="273" t="inlineStr">
        <is>
          <t>Baseplate_Steel</t>
        </is>
      </c>
      <c r="M1758" s="273" t="inlineStr">
        <is>
          <t>Steel</t>
        </is>
      </c>
      <c r="N1758" s="273" t="inlineStr">
        <is>
          <t>449TS</t>
        </is>
      </c>
      <c r="O1758" t="inlineStr">
        <is>
          <t>:Extended Drip Pan:</t>
        </is>
      </c>
      <c r="P1758" s="235" t="inlineStr">
        <is>
          <t>Falk_T10_Grid</t>
        </is>
      </c>
      <c r="Q1758" t="inlineStr">
        <is>
          <t>Falk 1080T10</t>
        </is>
      </c>
      <c r="R1758" s="234" t="inlineStr">
        <is>
          <t>RTF</t>
        </is>
      </c>
      <c r="S1758" s="233" t="inlineStr">
        <is>
          <t>B103523</t>
        </is>
      </c>
      <c r="T1758" s="233" t="n">
        <v>5017</v>
      </c>
      <c r="U1758" s="233" t="inlineStr">
        <is>
          <t>Priced</t>
        </is>
      </c>
      <c r="V1758" s="273" t="inlineStr">
        <is>
          <t>LT028</t>
        </is>
      </c>
      <c r="W1758" t="n">
        <v>600</v>
      </c>
    </row>
    <row r="1759">
      <c r="B1759" t="n">
        <v>3458</v>
      </c>
      <c r="C1759">
        <f>IF(K1759 = "BaseplateSteel","Y","N")</f>
        <v/>
      </c>
      <c r="D1759">
        <f>OR(P1759 = "Woods_Sureflex", P1759 = "Falk_T10_Grid")</f>
        <v/>
      </c>
      <c r="E1759">
        <f>IF(AND(C1759="Y", D1759=TRUE),"Y","N")</f>
        <v/>
      </c>
      <c r="F1759" t="inlineStr">
        <is>
          <t>ConTab_BOM_KP_Baseplates_3458</t>
        </is>
      </c>
      <c r="G1759">
        <f>IF(E1759="Y",F1759,"")</f>
        <v/>
      </c>
      <c r="H1759" s="87" t="inlineStr">
        <is>
          <t>1015-3_4-KP</t>
        </is>
      </c>
      <c r="I1759" s="87" t="n"/>
      <c r="J1759" s="87" t="n"/>
      <c r="K1759" s="273" t="inlineStr">
        <is>
          <t>BaseplateSteel</t>
        </is>
      </c>
      <c r="L1759" s="273" t="inlineStr">
        <is>
          <t>Baseplate_Steel</t>
        </is>
      </c>
      <c r="M1759" s="273" t="inlineStr">
        <is>
          <t>Steel</t>
        </is>
      </c>
      <c r="N1759" t="inlineStr">
        <is>
          <t>324T</t>
        </is>
      </c>
      <c r="O1759" t="inlineStr">
        <is>
          <t>:Extended Drip Pan:</t>
        </is>
      </c>
      <c r="P1759" s="235" t="inlineStr">
        <is>
          <t>Woods_Spacer</t>
        </is>
      </c>
      <c r="Q1759" t="inlineStr">
        <is>
          <t>Woods 10SC</t>
        </is>
      </c>
      <c r="R1759" s="234" t="inlineStr">
        <is>
          <t>RTF</t>
        </is>
      </c>
      <c r="S1759" s="233" t="inlineStr">
        <is>
          <t>B103536</t>
        </is>
      </c>
      <c r="T1759" s="233" t="n">
        <v>3044</v>
      </c>
      <c r="U1759" s="233" t="inlineStr">
        <is>
          <t>Priced</t>
        </is>
      </c>
      <c r="V1759" s="273" t="inlineStr">
        <is>
          <t>LT028</t>
        </is>
      </c>
      <c r="W1759" t="n">
        <v>320</v>
      </c>
    </row>
    <row r="1760">
      <c r="B1760" t="n">
        <v>3459</v>
      </c>
      <c r="C1760">
        <f>IF(K1760 = "BaseplateSteel","Y","N")</f>
        <v/>
      </c>
      <c r="D1760">
        <f>OR(P1760 = "Woods_Sureflex", P1760 = "Falk_T10_Grid")</f>
        <v/>
      </c>
      <c r="E1760">
        <f>IF(AND(C1760="Y", D1760=TRUE),"Y","N")</f>
        <v/>
      </c>
      <c r="F1760" t="inlineStr">
        <is>
          <t>ConTab_BOM_KP_Baseplates_3459</t>
        </is>
      </c>
      <c r="G1760">
        <f>IF(E1760="Y",F1760,"")</f>
        <v/>
      </c>
      <c r="H1760" s="87" t="inlineStr">
        <is>
          <t>1015-3_4-KP</t>
        </is>
      </c>
      <c r="I1760" s="87" t="n"/>
      <c r="J1760" s="87" t="n"/>
      <c r="K1760" s="273" t="inlineStr">
        <is>
          <t>BaseplateSteel</t>
        </is>
      </c>
      <c r="L1760" s="273" t="inlineStr">
        <is>
          <t>Baseplate_Steel</t>
        </is>
      </c>
      <c r="M1760" s="273" t="inlineStr">
        <is>
          <t>Steel</t>
        </is>
      </c>
      <c r="N1760" t="inlineStr">
        <is>
          <t>326T</t>
        </is>
      </c>
      <c r="O1760" t="inlineStr">
        <is>
          <t>:Extended Drip Pan:</t>
        </is>
      </c>
      <c r="P1760" s="235" t="inlineStr">
        <is>
          <t>Woods_Spacer</t>
        </is>
      </c>
      <c r="Q1760" t="inlineStr">
        <is>
          <t>Woods 10SC</t>
        </is>
      </c>
      <c r="R1760" s="234" t="inlineStr">
        <is>
          <t>RTF</t>
        </is>
      </c>
      <c r="S1760" s="233" t="inlineStr">
        <is>
          <t>B103536</t>
        </is>
      </c>
      <c r="T1760" s="233" t="n">
        <v>3044</v>
      </c>
      <c r="U1760" s="233" t="inlineStr">
        <is>
          <t>Priced</t>
        </is>
      </c>
      <c r="V1760" s="273" t="inlineStr">
        <is>
          <t>LT028</t>
        </is>
      </c>
      <c r="W1760" t="n">
        <v>320</v>
      </c>
    </row>
    <row r="1761">
      <c r="B1761" t="n">
        <v>3460</v>
      </c>
      <c r="C1761">
        <f>IF(K1761 = "BaseplateSteel","Y","N")</f>
        <v/>
      </c>
      <c r="D1761">
        <f>OR(P1761 = "Woods_Sureflex", P1761 = "Falk_T10_Grid")</f>
        <v/>
      </c>
      <c r="E1761">
        <f>IF(AND(C1761="Y", D1761=TRUE),"Y","N")</f>
        <v/>
      </c>
      <c r="F1761" t="inlineStr">
        <is>
          <t>ConTab_BOM_KP_Baseplates_3460</t>
        </is>
      </c>
      <c r="G1761">
        <f>IF(E1761="Y",F1761,"")</f>
        <v/>
      </c>
      <c r="H1761" s="87" t="inlineStr">
        <is>
          <t>1015-3_4-KP</t>
        </is>
      </c>
      <c r="I1761" s="87" t="n"/>
      <c r="J1761" s="87" t="n"/>
      <c r="K1761" s="273" t="inlineStr">
        <is>
          <t>BaseplateSteel</t>
        </is>
      </c>
      <c r="L1761" s="273" t="inlineStr">
        <is>
          <t>Baseplate_Steel</t>
        </is>
      </c>
      <c r="M1761" s="273" t="inlineStr">
        <is>
          <t>Steel</t>
        </is>
      </c>
      <c r="N1761" t="inlineStr">
        <is>
          <t>364T</t>
        </is>
      </c>
      <c r="O1761" t="inlineStr">
        <is>
          <t>:Extended Drip Pan:</t>
        </is>
      </c>
      <c r="P1761" s="235" t="inlineStr">
        <is>
          <t>Woods_Spacer</t>
        </is>
      </c>
      <c r="Q1761" t="inlineStr">
        <is>
          <t>Woods 11SC</t>
        </is>
      </c>
      <c r="R1761" s="234" t="inlineStr">
        <is>
          <t>RTF</t>
        </is>
      </c>
      <c r="S1761" s="233" t="inlineStr">
        <is>
          <t>B103537</t>
        </is>
      </c>
      <c r="T1761" s="233" t="n">
        <v>3181</v>
      </c>
      <c r="U1761" s="233" t="inlineStr">
        <is>
          <t>Priced</t>
        </is>
      </c>
      <c r="V1761" s="273" t="inlineStr">
        <is>
          <t>LT028</t>
        </is>
      </c>
      <c r="W1761" t="n">
        <v>340</v>
      </c>
    </row>
    <row r="1762">
      <c r="B1762" t="n">
        <v>3461</v>
      </c>
      <c r="C1762">
        <f>IF(K1762 = "BaseplateSteel","Y","N")</f>
        <v/>
      </c>
      <c r="D1762">
        <f>OR(P1762 = "Woods_Sureflex", P1762 = "Falk_T10_Grid")</f>
        <v/>
      </c>
      <c r="E1762">
        <f>IF(AND(C1762="Y", D1762=TRUE),"Y","N")</f>
        <v/>
      </c>
      <c r="F1762" t="inlineStr">
        <is>
          <t>ConTab_BOM_KP_Baseplates_3461</t>
        </is>
      </c>
      <c r="G1762">
        <f>IF(E1762="Y",F1762,"")</f>
        <v/>
      </c>
      <c r="H1762" s="87" t="inlineStr">
        <is>
          <t>1015-3_4-KP</t>
        </is>
      </c>
      <c r="I1762" s="87" t="n"/>
      <c r="J1762" s="87" t="n"/>
      <c r="K1762" s="273" t="inlineStr">
        <is>
          <t>BaseplateSteel</t>
        </is>
      </c>
      <c r="L1762" s="273" t="inlineStr">
        <is>
          <t>Baseplate_Steel</t>
        </is>
      </c>
      <c r="M1762" s="273" t="inlineStr">
        <is>
          <t>Steel</t>
        </is>
      </c>
      <c r="N1762" t="inlineStr">
        <is>
          <t>365T</t>
        </is>
      </c>
      <c r="O1762" t="inlineStr">
        <is>
          <t>:Extended Drip Pan:</t>
        </is>
      </c>
      <c r="P1762" s="235" t="inlineStr">
        <is>
          <t>Woods_Spacer</t>
        </is>
      </c>
      <c r="Q1762" t="inlineStr">
        <is>
          <t>Woods 11SC</t>
        </is>
      </c>
      <c r="R1762" s="234" t="inlineStr">
        <is>
          <t>RTF</t>
        </is>
      </c>
      <c r="S1762" s="233" t="inlineStr">
        <is>
          <t>B103537</t>
        </is>
      </c>
      <c r="T1762" s="233" t="n">
        <v>3181</v>
      </c>
      <c r="U1762" s="233" t="inlineStr">
        <is>
          <t>Priced</t>
        </is>
      </c>
      <c r="V1762" s="273" t="inlineStr">
        <is>
          <t>LT028</t>
        </is>
      </c>
      <c r="W1762" t="n">
        <v>650</v>
      </c>
    </row>
    <row r="1763">
      <c r="B1763" t="n">
        <v>3462</v>
      </c>
      <c r="C1763">
        <f>IF(K1763 = "BaseplateSteel","Y","N")</f>
        <v/>
      </c>
      <c r="D1763">
        <f>OR(P1763 = "Woods_Sureflex", P1763 = "Falk_T10_Grid")</f>
        <v/>
      </c>
      <c r="E1763">
        <f>IF(AND(C1763="Y", D1763=TRUE),"Y","N")</f>
        <v/>
      </c>
      <c r="F1763" t="inlineStr">
        <is>
          <t>ConTab_BOM_KP_Baseplates_3462</t>
        </is>
      </c>
      <c r="G1763">
        <f>IF(E1763="Y",F1763,"")</f>
        <v/>
      </c>
      <c r="H1763" s="87" t="inlineStr">
        <is>
          <t>1015-3_4-KP</t>
        </is>
      </c>
      <c r="I1763" s="87" t="n"/>
      <c r="J1763" s="87" t="n"/>
      <c r="K1763" s="273" t="inlineStr">
        <is>
          <t>BaseplateSteel</t>
        </is>
      </c>
      <c r="L1763" s="273" t="inlineStr">
        <is>
          <t>Baseplate_Steel</t>
        </is>
      </c>
      <c r="M1763" s="273" t="inlineStr">
        <is>
          <t>Steel</t>
        </is>
      </c>
      <c r="N1763" t="inlineStr">
        <is>
          <t>404T</t>
        </is>
      </c>
      <c r="O1763" t="inlineStr">
        <is>
          <t>:Extended Drip Pan:</t>
        </is>
      </c>
      <c r="P1763" s="235" t="inlineStr">
        <is>
          <t>Woods_Spacer</t>
        </is>
      </c>
      <c r="Q1763" t="inlineStr">
        <is>
          <t>Woods 12SC</t>
        </is>
      </c>
      <c r="R1763" s="234" t="inlineStr">
        <is>
          <t>RTF</t>
        </is>
      </c>
      <c r="S1763" s="233" t="inlineStr">
        <is>
          <t>B103538</t>
        </is>
      </c>
      <c r="T1763" s="233" t="n">
        <v>3657</v>
      </c>
      <c r="U1763" s="233" t="inlineStr">
        <is>
          <t>Priced</t>
        </is>
      </c>
      <c r="V1763" s="273" t="inlineStr">
        <is>
          <t>LT028</t>
        </is>
      </c>
      <c r="W1763" t="n">
        <v>380</v>
      </c>
    </row>
    <row r="1764">
      <c r="B1764" t="n">
        <v>3463</v>
      </c>
      <c r="C1764">
        <f>IF(K1764 = "BaseplateSteel","Y","N")</f>
        <v/>
      </c>
      <c r="D1764">
        <f>OR(P1764 = "Woods_Sureflex", P1764 = "Falk_T10_Grid")</f>
        <v/>
      </c>
      <c r="E1764">
        <f>IF(AND(C1764="Y", D1764=TRUE),"Y","N")</f>
        <v/>
      </c>
      <c r="F1764" t="inlineStr">
        <is>
          <t>ConTab_BOM_KP_Baseplates_3463</t>
        </is>
      </c>
      <c r="G1764">
        <f>IF(E1764="Y",F1764,"")</f>
        <v/>
      </c>
      <c r="H1764" s="87" t="inlineStr">
        <is>
          <t>1015-3_4-KP</t>
        </is>
      </c>
      <c r="I1764" s="87" t="n"/>
      <c r="J1764" s="87" t="n"/>
      <c r="K1764" s="273" t="inlineStr">
        <is>
          <t>BaseplateSteel</t>
        </is>
      </c>
      <c r="L1764" s="273" t="inlineStr">
        <is>
          <t>Baseplate_Steel</t>
        </is>
      </c>
      <c r="M1764" s="273" t="inlineStr">
        <is>
          <t>Steel</t>
        </is>
      </c>
      <c r="N1764" t="inlineStr">
        <is>
          <t>405T</t>
        </is>
      </c>
      <c r="O1764" t="inlineStr">
        <is>
          <t>:Extended Drip Pan:</t>
        </is>
      </c>
      <c r="P1764" s="235" t="inlineStr">
        <is>
          <t>Woods_Spacer</t>
        </is>
      </c>
      <c r="Q1764" t="inlineStr">
        <is>
          <t>Woods 12SC</t>
        </is>
      </c>
      <c r="R1764" s="234" t="inlineStr">
        <is>
          <t>RTF</t>
        </is>
      </c>
      <c r="S1764" s="233" t="inlineStr">
        <is>
          <t>B103538</t>
        </is>
      </c>
      <c r="T1764" s="233" t="n">
        <v>3657</v>
      </c>
      <c r="U1764" s="233" t="inlineStr">
        <is>
          <t>Priced</t>
        </is>
      </c>
      <c r="V1764" s="273" t="inlineStr">
        <is>
          <t>LT028</t>
        </is>
      </c>
      <c r="W1764" t="n">
        <v>380</v>
      </c>
    </row>
    <row r="1765">
      <c r="B1765" t="n">
        <v>3464</v>
      </c>
      <c r="C1765">
        <f>IF(K1765 = "BaseplateSteel","Y","N")</f>
        <v/>
      </c>
      <c r="D1765">
        <f>OR(P1765 = "Woods_Sureflex", P1765 = "Falk_T10_Grid")</f>
        <v/>
      </c>
      <c r="E1765">
        <f>IF(AND(C1765="Y", D1765=TRUE),"Y","N")</f>
        <v/>
      </c>
      <c r="F1765" t="inlineStr">
        <is>
          <t>ConTab_BOM_KP_Baseplates_3464</t>
        </is>
      </c>
      <c r="G1765">
        <f>IF(E1765="Y",F1765,"")</f>
        <v/>
      </c>
      <c r="H1765" s="87" t="inlineStr">
        <is>
          <t>1015-3_4-KP</t>
        </is>
      </c>
      <c r="I1765" s="87" t="n"/>
      <c r="J1765" s="87" t="n"/>
      <c r="K1765" s="273" t="inlineStr">
        <is>
          <t>BaseplateSteel</t>
        </is>
      </c>
      <c r="L1765" s="273" t="inlineStr">
        <is>
          <t>Baseplate_Steel</t>
        </is>
      </c>
      <c r="M1765" s="273" t="inlineStr">
        <is>
          <t>Steel</t>
        </is>
      </c>
      <c r="N1765" t="inlineStr">
        <is>
          <t>324T</t>
        </is>
      </c>
      <c r="O1765" t="inlineStr">
        <is>
          <t>:Extended Drip Pan:</t>
        </is>
      </c>
      <c r="P1765" s="235" t="inlineStr">
        <is>
          <t>Falk_Spacer</t>
        </is>
      </c>
      <c r="Q1765" t="inlineStr">
        <is>
          <t>Falk 1070T31</t>
        </is>
      </c>
      <c r="R1765" s="234" t="inlineStr">
        <is>
          <t>RTF</t>
        </is>
      </c>
      <c r="S1765" s="233" t="inlineStr">
        <is>
          <t>B103539</t>
        </is>
      </c>
      <c r="T1765" s="233" t="n">
        <v>3044</v>
      </c>
      <c r="U1765" s="233" t="inlineStr">
        <is>
          <t>Priced</t>
        </is>
      </c>
      <c r="V1765" s="273" t="inlineStr">
        <is>
          <t>LT028</t>
        </is>
      </c>
      <c r="W1765" t="n">
        <v>320</v>
      </c>
    </row>
    <row r="1766">
      <c r="B1766" t="n">
        <v>3465</v>
      </c>
      <c r="C1766">
        <f>IF(K1766 = "BaseplateSteel","Y","N")</f>
        <v/>
      </c>
      <c r="D1766">
        <f>OR(P1766 = "Woods_Sureflex", P1766 = "Falk_T10_Grid")</f>
        <v/>
      </c>
      <c r="E1766">
        <f>IF(AND(C1766="Y", D1766=TRUE),"Y","N")</f>
        <v/>
      </c>
      <c r="F1766" t="inlineStr">
        <is>
          <t>ConTab_BOM_KP_Baseplates_3465</t>
        </is>
      </c>
      <c r="G1766">
        <f>IF(E1766="Y",F1766,"")</f>
        <v/>
      </c>
      <c r="H1766" s="87" t="inlineStr">
        <is>
          <t>1015-3_4-KP</t>
        </is>
      </c>
      <c r="I1766" s="87" t="n"/>
      <c r="J1766" s="87" t="n"/>
      <c r="K1766" s="273" t="inlineStr">
        <is>
          <t>BaseplateSteel</t>
        </is>
      </c>
      <c r="L1766" s="273" t="inlineStr">
        <is>
          <t>Baseplate_Steel</t>
        </is>
      </c>
      <c r="M1766" s="273" t="inlineStr">
        <is>
          <t>Steel</t>
        </is>
      </c>
      <c r="N1766" t="inlineStr">
        <is>
          <t>326T</t>
        </is>
      </c>
      <c r="O1766" t="inlineStr">
        <is>
          <t>:Extended Drip Pan:</t>
        </is>
      </c>
      <c r="P1766" s="235" t="inlineStr">
        <is>
          <t>Falk_Spacer</t>
        </is>
      </c>
      <c r="Q1766" t="inlineStr">
        <is>
          <t>Falk 1070T31</t>
        </is>
      </c>
      <c r="R1766" s="234" t="inlineStr">
        <is>
          <t>RTF</t>
        </is>
      </c>
      <c r="S1766" s="233" t="inlineStr">
        <is>
          <t>B103539</t>
        </is>
      </c>
      <c r="T1766" s="233" t="n">
        <v>3044</v>
      </c>
      <c r="U1766" s="233" t="inlineStr">
        <is>
          <t>Priced</t>
        </is>
      </c>
      <c r="V1766" s="273" t="inlineStr">
        <is>
          <t>LT028</t>
        </is>
      </c>
      <c r="W1766" t="n">
        <v>320</v>
      </c>
    </row>
    <row r="1767">
      <c r="B1767" t="n">
        <v>3466</v>
      </c>
      <c r="C1767">
        <f>IF(K1767 = "BaseplateSteel","Y","N")</f>
        <v/>
      </c>
      <c r="D1767">
        <f>OR(P1767 = "Woods_Sureflex", P1767 = "Falk_T10_Grid")</f>
        <v/>
      </c>
      <c r="E1767">
        <f>IF(AND(C1767="Y", D1767=TRUE),"Y","N")</f>
        <v/>
      </c>
      <c r="F1767" t="inlineStr">
        <is>
          <t>ConTab_BOM_KP_Baseplates_3466</t>
        </is>
      </c>
      <c r="G1767">
        <f>IF(E1767="Y",F1767,"")</f>
        <v/>
      </c>
      <c r="H1767" s="87" t="inlineStr">
        <is>
          <t>1015-3_4-KP</t>
        </is>
      </c>
      <c r="I1767" s="87" t="n"/>
      <c r="J1767" s="87" t="n"/>
      <c r="K1767" s="273" t="inlineStr">
        <is>
          <t>BaseplateSteel</t>
        </is>
      </c>
      <c r="L1767" s="273" t="inlineStr">
        <is>
          <t>Baseplate_Steel</t>
        </is>
      </c>
      <c r="M1767" s="273" t="inlineStr">
        <is>
          <t>Steel</t>
        </is>
      </c>
      <c r="N1767" t="inlineStr">
        <is>
          <t>364T</t>
        </is>
      </c>
      <c r="O1767" t="inlineStr">
        <is>
          <t>:Extended Drip Pan:</t>
        </is>
      </c>
      <c r="P1767" s="235" t="inlineStr">
        <is>
          <t>Falk_Spacer</t>
        </is>
      </c>
      <c r="Q1767" t="inlineStr">
        <is>
          <t>Falk 1070T31</t>
        </is>
      </c>
      <c r="R1767" s="234" t="inlineStr">
        <is>
          <t>RTF</t>
        </is>
      </c>
      <c r="S1767" s="233" t="inlineStr">
        <is>
          <t>B103540</t>
        </is>
      </c>
      <c r="T1767" s="233" t="n">
        <v>3181</v>
      </c>
      <c r="U1767" s="233" t="inlineStr">
        <is>
          <t>Priced</t>
        </is>
      </c>
      <c r="V1767" s="273" t="inlineStr">
        <is>
          <t>LT028</t>
        </is>
      </c>
      <c r="W1767" t="n">
        <v>340</v>
      </c>
    </row>
    <row r="1768">
      <c r="B1768" t="n">
        <v>3467</v>
      </c>
      <c r="C1768">
        <f>IF(K1768 = "BaseplateSteel","Y","N")</f>
        <v/>
      </c>
      <c r="D1768">
        <f>OR(P1768 = "Woods_Sureflex", P1768 = "Falk_T10_Grid")</f>
        <v/>
      </c>
      <c r="E1768">
        <f>IF(AND(C1768="Y", D1768=TRUE),"Y","N")</f>
        <v/>
      </c>
      <c r="F1768" t="inlineStr">
        <is>
          <t>ConTab_BOM_KP_Baseplates_3467</t>
        </is>
      </c>
      <c r="G1768">
        <f>IF(E1768="Y",F1768,"")</f>
        <v/>
      </c>
      <c r="H1768" s="87" t="inlineStr">
        <is>
          <t>1015-3_4-KP</t>
        </is>
      </c>
      <c r="I1768" s="87" t="n"/>
      <c r="J1768" s="87" t="n"/>
      <c r="K1768" s="273" t="inlineStr">
        <is>
          <t>BaseplateSteel</t>
        </is>
      </c>
      <c r="L1768" s="273" t="inlineStr">
        <is>
          <t>Baseplate_Steel</t>
        </is>
      </c>
      <c r="M1768" s="273" t="inlineStr">
        <is>
          <t>Steel</t>
        </is>
      </c>
      <c r="N1768" t="inlineStr">
        <is>
          <t>365T</t>
        </is>
      </c>
      <c r="O1768" t="inlineStr">
        <is>
          <t>:Extended Drip Pan:</t>
        </is>
      </c>
      <c r="P1768" s="235" t="inlineStr">
        <is>
          <t>Falk_Spacer</t>
        </is>
      </c>
      <c r="Q1768" t="inlineStr">
        <is>
          <t>Falk 1070T31</t>
        </is>
      </c>
      <c r="R1768" s="234" t="inlineStr">
        <is>
          <t>RTF</t>
        </is>
      </c>
      <c r="S1768" s="233" t="inlineStr">
        <is>
          <t>B103540</t>
        </is>
      </c>
      <c r="T1768" s="233" t="n">
        <v>3181</v>
      </c>
      <c r="U1768" s="233" t="inlineStr">
        <is>
          <t>Priced</t>
        </is>
      </c>
      <c r="V1768" s="273" t="inlineStr">
        <is>
          <t>LT028</t>
        </is>
      </c>
      <c r="W1768" t="n">
        <v>650</v>
      </c>
    </row>
    <row r="1769">
      <c r="B1769" t="n">
        <v>3468</v>
      </c>
      <c r="C1769">
        <f>IF(K1769 = "BaseplateSteel","Y","N")</f>
        <v/>
      </c>
      <c r="D1769">
        <f>OR(P1769 = "Woods_Sureflex", P1769 = "Falk_T10_Grid")</f>
        <v/>
      </c>
      <c r="E1769">
        <f>IF(AND(C1769="Y", D1769=TRUE),"Y","N")</f>
        <v/>
      </c>
      <c r="F1769" t="inlineStr">
        <is>
          <t>ConTab_BOM_KP_Baseplates_3468</t>
        </is>
      </c>
      <c r="G1769">
        <f>IF(E1769="Y",F1769,"")</f>
        <v/>
      </c>
      <c r="H1769" s="87" t="inlineStr">
        <is>
          <t>1015-3_4-KP</t>
        </is>
      </c>
      <c r="I1769" s="87" t="n"/>
      <c r="J1769" s="87" t="n"/>
      <c r="K1769" s="273" t="inlineStr">
        <is>
          <t>BaseplateSteel</t>
        </is>
      </c>
      <c r="L1769" s="273" t="inlineStr">
        <is>
          <t>Baseplate_Steel</t>
        </is>
      </c>
      <c r="M1769" s="273" t="inlineStr">
        <is>
          <t>Steel</t>
        </is>
      </c>
      <c r="N1769" t="inlineStr">
        <is>
          <t>404T</t>
        </is>
      </c>
      <c r="O1769" t="inlineStr">
        <is>
          <t>:Extended Drip Pan:</t>
        </is>
      </c>
      <c r="P1769" s="235" t="inlineStr">
        <is>
          <t>Falk_Spacer</t>
        </is>
      </c>
      <c r="Q1769" t="inlineStr">
        <is>
          <t>Falk 1080T31</t>
        </is>
      </c>
      <c r="R1769" s="234" t="inlineStr">
        <is>
          <t>RTF</t>
        </is>
      </c>
      <c r="S1769" s="233" t="inlineStr">
        <is>
          <t>B103541</t>
        </is>
      </c>
      <c r="T1769" s="233" t="n">
        <v>3657</v>
      </c>
      <c r="U1769" s="233" t="inlineStr">
        <is>
          <t>Priced</t>
        </is>
      </c>
      <c r="V1769" s="273" t="inlineStr">
        <is>
          <t>LT028</t>
        </is>
      </c>
      <c r="W1769" t="n">
        <v>380</v>
      </c>
    </row>
    <row r="1770">
      <c r="B1770" t="n">
        <v>3469</v>
      </c>
      <c r="C1770">
        <f>IF(K1770 = "BaseplateSteel","Y","N")</f>
        <v/>
      </c>
      <c r="D1770">
        <f>OR(P1770 = "Woods_Sureflex", P1770 = "Falk_T10_Grid")</f>
        <v/>
      </c>
      <c r="E1770">
        <f>IF(AND(C1770="Y", D1770=TRUE),"Y","N")</f>
        <v/>
      </c>
      <c r="F1770" t="inlineStr">
        <is>
          <t>ConTab_BOM_KP_Baseplates_3469</t>
        </is>
      </c>
      <c r="G1770">
        <f>IF(E1770="Y",F1770,"")</f>
        <v/>
      </c>
      <c r="H1770" s="87" t="inlineStr">
        <is>
          <t>1015-3_4-KP</t>
        </is>
      </c>
      <c r="I1770" s="87" t="n"/>
      <c r="J1770" s="87" t="n"/>
      <c r="K1770" s="273" t="inlineStr">
        <is>
          <t>BaseplateSteel</t>
        </is>
      </c>
      <c r="L1770" s="273" t="inlineStr">
        <is>
          <t>Baseplate_Steel</t>
        </is>
      </c>
      <c r="M1770" s="273" t="inlineStr">
        <is>
          <t>Steel</t>
        </is>
      </c>
      <c r="N1770" t="inlineStr">
        <is>
          <t>405T</t>
        </is>
      </c>
      <c r="O1770" t="inlineStr">
        <is>
          <t>:Extended Drip Pan:</t>
        </is>
      </c>
      <c r="P1770" s="235" t="inlineStr">
        <is>
          <t>Falk_Spacer</t>
        </is>
      </c>
      <c r="Q1770" t="inlineStr">
        <is>
          <t>Falk 1080T31</t>
        </is>
      </c>
      <c r="R1770" s="234" t="inlineStr">
        <is>
          <t>RTF</t>
        </is>
      </c>
      <c r="S1770" s="233" t="inlineStr">
        <is>
          <t>B103541</t>
        </is>
      </c>
      <c r="T1770" s="233" t="n">
        <v>3657</v>
      </c>
      <c r="U1770" s="233" t="inlineStr">
        <is>
          <t>Priced</t>
        </is>
      </c>
      <c r="V1770" s="273" t="inlineStr">
        <is>
          <t>LT028</t>
        </is>
      </c>
      <c r="W1770" t="n">
        <v>380</v>
      </c>
    </row>
    <row r="1771">
      <c r="B1771" t="n">
        <v>3470</v>
      </c>
      <c r="C1771">
        <f>IF(K1771 = "BaseplateSteel","Y","N")</f>
        <v/>
      </c>
      <c r="D1771">
        <f>OR(P1771 = "Woods_Sureflex", P1771 = "Falk_T10_Grid")</f>
        <v/>
      </c>
      <c r="E1771">
        <f>IF(AND(C1771="Y", D1771=TRUE),"Y","N")</f>
        <v/>
      </c>
      <c r="F1771" t="inlineStr">
        <is>
          <t>ConTab_BOM_KP_Baseplates_3470</t>
        </is>
      </c>
      <c r="G1771">
        <f>IF(E1771="Y",F1771,"")</f>
        <v/>
      </c>
      <c r="H1771" s="87" t="inlineStr">
        <is>
          <t>1015-3_4-KP</t>
        </is>
      </c>
      <c r="I1771" s="87" t="n"/>
      <c r="J1771" s="87" t="n"/>
      <c r="K1771" s="273" t="inlineStr">
        <is>
          <t>BaseplateSteel</t>
        </is>
      </c>
      <c r="L1771" s="273" t="inlineStr">
        <is>
          <t>Baseplate_Steel</t>
        </is>
      </c>
      <c r="M1771" s="273" t="inlineStr">
        <is>
          <t>Steel</t>
        </is>
      </c>
      <c r="N1771" t="inlineStr">
        <is>
          <t>404TS</t>
        </is>
      </c>
      <c r="O1771" t="inlineStr">
        <is>
          <t>:Extended Drip Pan:</t>
        </is>
      </c>
      <c r="P1771" s="235" t="inlineStr">
        <is>
          <t>Falk_Spacer</t>
        </is>
      </c>
      <c r="Q1771" t="inlineStr">
        <is>
          <t>Falk 1070T31</t>
        </is>
      </c>
      <c r="R1771" s="234" t="inlineStr">
        <is>
          <t>RTF</t>
        </is>
      </c>
      <c r="S1771" s="233" t="inlineStr">
        <is>
          <t>B103542</t>
        </is>
      </c>
      <c r="T1771" s="233" t="n">
        <v>3518</v>
      </c>
      <c r="U1771" s="233" t="inlineStr">
        <is>
          <t>Priced</t>
        </is>
      </c>
      <c r="V1771" s="273" t="inlineStr">
        <is>
          <t>LT028</t>
        </is>
      </c>
      <c r="W1771" t="n">
        <v>380</v>
      </c>
    </row>
    <row r="1772">
      <c r="B1772" t="n">
        <v>3471</v>
      </c>
      <c r="C1772">
        <f>IF(K1772 = "BaseplateSteel","Y","N")</f>
        <v/>
      </c>
      <c r="D1772">
        <f>OR(P1772 = "Woods_Sureflex", P1772 = "Falk_T10_Grid")</f>
        <v/>
      </c>
      <c r="E1772">
        <f>IF(AND(C1772="Y", D1772=TRUE),"Y","N")</f>
        <v/>
      </c>
      <c r="F1772" t="inlineStr">
        <is>
          <t>ConTab_BOM_KP_Baseplates_3471</t>
        </is>
      </c>
      <c r="G1772">
        <f>IF(E1772="Y",F1772,"")</f>
        <v/>
      </c>
      <c r="H1772" s="87" t="inlineStr">
        <is>
          <t>1015-3_4-KP</t>
        </is>
      </c>
      <c r="I1772" s="87" t="n"/>
      <c r="J1772" s="87" t="n"/>
      <c r="K1772" s="273" t="inlineStr">
        <is>
          <t>BaseplateSteel</t>
        </is>
      </c>
      <c r="L1772" s="273" t="inlineStr">
        <is>
          <t>Baseplate_Steel</t>
        </is>
      </c>
      <c r="M1772" s="273" t="inlineStr">
        <is>
          <t>Steel</t>
        </is>
      </c>
      <c r="N1772" t="inlineStr">
        <is>
          <t>405TS</t>
        </is>
      </c>
      <c r="O1772" t="inlineStr">
        <is>
          <t>:Extended Drip Pan:</t>
        </is>
      </c>
      <c r="P1772" s="235" t="inlineStr">
        <is>
          <t>Falk_Spacer</t>
        </is>
      </c>
      <c r="Q1772" t="inlineStr">
        <is>
          <t>Falk 1070T31</t>
        </is>
      </c>
      <c r="R1772" s="234" t="inlineStr">
        <is>
          <t>RTF</t>
        </is>
      </c>
      <c r="S1772" s="233" t="inlineStr">
        <is>
          <t>B103542</t>
        </is>
      </c>
      <c r="T1772" s="233" t="n">
        <v>3518</v>
      </c>
      <c r="U1772" s="233" t="inlineStr">
        <is>
          <t>Priced</t>
        </is>
      </c>
      <c r="V1772" s="273" t="inlineStr">
        <is>
          <t>LT028</t>
        </is>
      </c>
      <c r="W1772" t="n">
        <v>380</v>
      </c>
    </row>
    <row r="1773">
      <c r="B1773" t="n">
        <v>3472</v>
      </c>
      <c r="C1773">
        <f>IF(K1773 = "BaseplateSteel","Y","N")</f>
        <v/>
      </c>
      <c r="D1773">
        <f>OR(P1773 = "Woods_Sureflex", P1773 = "Falk_T10_Grid")</f>
        <v/>
      </c>
      <c r="E1773">
        <f>IF(AND(C1773="Y", D1773=TRUE),"Y","N")</f>
        <v/>
      </c>
      <c r="F1773" t="inlineStr">
        <is>
          <t>ConTab_BOM_KP_Baseplates_3472</t>
        </is>
      </c>
      <c r="G1773">
        <f>IF(E1773="Y",F1773,"")</f>
        <v/>
      </c>
      <c r="H1773" s="87" t="inlineStr">
        <is>
          <t>1015-3_4-KP</t>
        </is>
      </c>
      <c r="I1773" s="87" t="n"/>
      <c r="J1773" s="87" t="n"/>
      <c r="K1773" s="273" t="inlineStr">
        <is>
          <t>BaseplateSteel</t>
        </is>
      </c>
      <c r="L1773" s="273" t="inlineStr">
        <is>
          <t>Baseplate_Steel</t>
        </is>
      </c>
      <c r="M1773" s="273" t="inlineStr">
        <is>
          <t>Steel</t>
        </is>
      </c>
      <c r="N1773" t="inlineStr">
        <is>
          <t>444T</t>
        </is>
      </c>
      <c r="O1773" t="inlineStr">
        <is>
          <t>:Extended Drip Pan:</t>
        </is>
      </c>
      <c r="P1773" s="235" t="inlineStr">
        <is>
          <t>Falk_Spacer</t>
        </is>
      </c>
      <c r="Q1773" t="inlineStr">
        <is>
          <t>Falk 1090T31</t>
        </is>
      </c>
      <c r="R1773" s="234" t="inlineStr">
        <is>
          <t>RTF</t>
        </is>
      </c>
      <c r="S1773" s="233" t="inlineStr">
        <is>
          <t>B103543</t>
        </is>
      </c>
      <c r="T1773" s="233" t="n">
        <v>5017</v>
      </c>
      <c r="U1773" s="233" t="inlineStr">
        <is>
          <t>Priced</t>
        </is>
      </c>
      <c r="V1773" s="273" t="inlineStr">
        <is>
          <t>LT028</t>
        </is>
      </c>
      <c r="W1773" t="n">
        <v>460</v>
      </c>
    </row>
    <row r="1774">
      <c r="B1774" t="n">
        <v>3473</v>
      </c>
      <c r="C1774">
        <f>IF(K1774 = "BaseplateSteel","Y","N")</f>
        <v/>
      </c>
      <c r="D1774">
        <f>OR(P1774 = "Woods_Sureflex", P1774 = "Falk_T10_Grid")</f>
        <v/>
      </c>
      <c r="E1774">
        <f>IF(AND(C1774="Y", D1774=TRUE),"Y","N")</f>
        <v/>
      </c>
      <c r="F1774" t="inlineStr">
        <is>
          <t>ConTab_BOM_KP_Baseplates_3473</t>
        </is>
      </c>
      <c r="G1774">
        <f>IF(E1774="Y",F1774,"")</f>
        <v/>
      </c>
      <c r="H1774" s="87" t="inlineStr">
        <is>
          <t>1015-3_4-KP</t>
        </is>
      </c>
      <c r="I1774" s="87" t="n"/>
      <c r="J1774" s="87" t="n"/>
      <c r="K1774" s="273" t="inlineStr">
        <is>
          <t>BaseplateSteel</t>
        </is>
      </c>
      <c r="L1774" s="273" t="inlineStr">
        <is>
          <t>Baseplate_Steel</t>
        </is>
      </c>
      <c r="M1774" s="273" t="inlineStr">
        <is>
          <t>Steel</t>
        </is>
      </c>
      <c r="N1774" t="inlineStr">
        <is>
          <t>445T</t>
        </is>
      </c>
      <c r="O1774" t="inlineStr">
        <is>
          <t>:Extended Drip Pan:</t>
        </is>
      </c>
      <c r="P1774" s="235" t="inlineStr">
        <is>
          <t>Falk_Spacer</t>
        </is>
      </c>
      <c r="Q1774" t="inlineStr">
        <is>
          <t>Falk 1090T31</t>
        </is>
      </c>
      <c r="R1774" s="234" t="inlineStr">
        <is>
          <t>RTF</t>
        </is>
      </c>
      <c r="S1774" s="233" t="inlineStr">
        <is>
          <t>B103544</t>
        </is>
      </c>
      <c r="T1774" s="233" t="n">
        <v>5017</v>
      </c>
      <c r="U1774" s="233" t="inlineStr">
        <is>
          <t>Priced</t>
        </is>
      </c>
      <c r="V1774" s="273" t="inlineStr">
        <is>
          <t>LT028</t>
        </is>
      </c>
      <c r="W1774" t="n">
        <v>460</v>
      </c>
    </row>
    <row r="1775">
      <c r="B1775" t="n">
        <v>3474</v>
      </c>
      <c r="C1775">
        <f>IF(K1775 = "BaseplateSteel","Y","N")</f>
        <v/>
      </c>
      <c r="D1775">
        <f>OR(P1775 = "Woods_Sureflex", P1775 = "Falk_T10_Grid")</f>
        <v/>
      </c>
      <c r="E1775">
        <f>IF(AND(C1775="Y", D1775=TRUE),"Y","N")</f>
        <v/>
      </c>
      <c r="F1775" t="inlineStr">
        <is>
          <t>ConTab_BOM_KP_Baseplates_3474</t>
        </is>
      </c>
      <c r="G1775">
        <f>IF(E1775="Y",F1775,"")</f>
        <v/>
      </c>
      <c r="H1775" s="87" t="inlineStr">
        <is>
          <t>1015-3_4-KP</t>
        </is>
      </c>
      <c r="I1775" s="87" t="n"/>
      <c r="J1775" s="87" t="n"/>
      <c r="K1775" s="273" t="inlineStr">
        <is>
          <t>BaseplateSteel</t>
        </is>
      </c>
      <c r="L1775" s="273" t="inlineStr">
        <is>
          <t>Baseplate_Steel</t>
        </is>
      </c>
      <c r="M1775" s="273" t="inlineStr">
        <is>
          <t>Steel</t>
        </is>
      </c>
      <c r="N1775" t="inlineStr">
        <is>
          <t>444TS</t>
        </is>
      </c>
      <c r="O1775" t="inlineStr">
        <is>
          <t>:Extended Drip Pan:</t>
        </is>
      </c>
      <c r="P1775" s="235" t="inlineStr">
        <is>
          <t>Falk_Spacer</t>
        </is>
      </c>
      <c r="Q1775" t="inlineStr">
        <is>
          <t>Falk 1080T31</t>
        </is>
      </c>
      <c r="R1775" s="234" t="inlineStr">
        <is>
          <t>RTF</t>
        </is>
      </c>
      <c r="S1775" s="233" t="inlineStr">
        <is>
          <t>B103545</t>
        </is>
      </c>
      <c r="T1775" s="233" t="n">
        <v>5017</v>
      </c>
      <c r="U1775" s="233" t="inlineStr">
        <is>
          <t>Priced</t>
        </is>
      </c>
      <c r="V1775" s="273" t="inlineStr">
        <is>
          <t>LT028</t>
        </is>
      </c>
      <c r="W1775" t="n">
        <v>460</v>
      </c>
    </row>
    <row r="1776">
      <c r="B1776" t="n">
        <v>3475</v>
      </c>
      <c r="C1776">
        <f>IF(K1776 = "BaseplateSteel","Y","N")</f>
        <v/>
      </c>
      <c r="D1776">
        <f>OR(P1776 = "Woods_Sureflex", P1776 = "Falk_T10_Grid")</f>
        <v/>
      </c>
      <c r="E1776">
        <f>IF(AND(C1776="Y", D1776=TRUE),"Y","N")</f>
        <v/>
      </c>
      <c r="F1776" t="inlineStr">
        <is>
          <t>ConTab_BOM_KP_Baseplates_3475</t>
        </is>
      </c>
      <c r="G1776">
        <f>IF(E1776="Y",F1776,"")</f>
        <v/>
      </c>
      <c r="H1776" s="87" t="inlineStr">
        <is>
          <t>1015-3_4-KP</t>
        </is>
      </c>
      <c r="I1776" s="87" t="n"/>
      <c r="J1776" s="87" t="n"/>
      <c r="K1776" s="273" t="inlineStr">
        <is>
          <t>BaseplateSteel</t>
        </is>
      </c>
      <c r="L1776" s="273" t="inlineStr">
        <is>
          <t>Baseplate_Steel</t>
        </is>
      </c>
      <c r="M1776" s="273" t="inlineStr">
        <is>
          <t>Steel</t>
        </is>
      </c>
      <c r="N1776" t="inlineStr">
        <is>
          <t>445TS</t>
        </is>
      </c>
      <c r="O1776" t="inlineStr">
        <is>
          <t>:Extended Drip Pan:</t>
        </is>
      </c>
      <c r="P1776" s="235" t="inlineStr">
        <is>
          <t>Falk_Spacer</t>
        </is>
      </c>
      <c r="Q1776" t="inlineStr">
        <is>
          <t>Falk 1080T31</t>
        </is>
      </c>
      <c r="R1776" s="234" t="inlineStr">
        <is>
          <t>RTF</t>
        </is>
      </c>
      <c r="S1776" s="233" t="inlineStr">
        <is>
          <t>B103546</t>
        </is>
      </c>
      <c r="T1776" s="233" t="n">
        <v>5017</v>
      </c>
      <c r="U1776" s="233" t="inlineStr">
        <is>
          <t>Priced</t>
        </is>
      </c>
      <c r="V1776" s="273" t="inlineStr">
        <is>
          <t>LT028</t>
        </is>
      </c>
      <c r="W1776" t="n">
        <v>460</v>
      </c>
    </row>
    <row r="1777">
      <c r="B1777" t="n">
        <v>3476</v>
      </c>
      <c r="C1777">
        <f>IF(K1777 = "BaseplateSteel","Y","N")</f>
        <v/>
      </c>
      <c r="D1777">
        <f>OR(P1777 = "Woods_Sureflex", P1777 = "Falk_T10_Grid")</f>
        <v/>
      </c>
      <c r="E1777">
        <f>IF(AND(C1777="Y", D1777=TRUE),"Y","N")</f>
        <v/>
      </c>
      <c r="F1777" t="inlineStr">
        <is>
          <t>ConTab_BOM_KP_Baseplates_3476</t>
        </is>
      </c>
      <c r="G1777">
        <f>IF(E1777="Y",F1777,"")</f>
        <v/>
      </c>
      <c r="H1777" s="87" t="inlineStr">
        <is>
          <t>1015-3_4-KP</t>
        </is>
      </c>
      <c r="I1777" s="87" t="n"/>
      <c r="J1777" s="87" t="n"/>
      <c r="K1777" s="273" t="inlineStr">
        <is>
          <t>BaseplateSteel</t>
        </is>
      </c>
      <c r="L1777" s="273" t="inlineStr">
        <is>
          <t>Baseplate_Steel</t>
        </is>
      </c>
      <c r="M1777" s="273" t="inlineStr">
        <is>
          <t>Steel</t>
        </is>
      </c>
      <c r="N1777" s="273" t="inlineStr">
        <is>
          <t>447T</t>
        </is>
      </c>
      <c r="O1777" t="inlineStr">
        <is>
          <t>:Extended Drip Pan:</t>
        </is>
      </c>
      <c r="P1777" s="235" t="inlineStr">
        <is>
          <t>Falk_Spacer</t>
        </is>
      </c>
      <c r="Q1777" t="inlineStr">
        <is>
          <t>Falk 1090T31</t>
        </is>
      </c>
      <c r="R1777" s="234" t="inlineStr">
        <is>
          <t>RTF</t>
        </is>
      </c>
      <c r="S1777" s="233" t="inlineStr">
        <is>
          <t>B103547</t>
        </is>
      </c>
      <c r="T1777" s="233" t="n">
        <v>5561</v>
      </c>
      <c r="U1777" s="233" t="inlineStr">
        <is>
          <t>Priced</t>
        </is>
      </c>
      <c r="V1777" s="273" t="inlineStr">
        <is>
          <t>LT028</t>
        </is>
      </c>
      <c r="W1777" t="n">
        <v>600</v>
      </c>
    </row>
    <row r="1778">
      <c r="B1778" t="n">
        <v>3477</v>
      </c>
      <c r="C1778">
        <f>IF(K1778 = "BaseplateSteel","Y","N")</f>
        <v/>
      </c>
      <c r="D1778">
        <f>OR(P1778 = "Woods_Sureflex", P1778 = "Falk_T10_Grid")</f>
        <v/>
      </c>
      <c r="E1778">
        <f>IF(AND(C1778="Y", D1778=TRUE),"Y","N")</f>
        <v/>
      </c>
      <c r="F1778" t="inlineStr">
        <is>
          <t>ConTab_BOM_KP_Baseplates_3477</t>
        </is>
      </c>
      <c r="G1778">
        <f>IF(E1778="Y",F1778,"")</f>
        <v/>
      </c>
      <c r="H1778" s="87" t="inlineStr">
        <is>
          <t>1015-3_4-KP</t>
        </is>
      </c>
      <c r="I1778" s="87" t="n"/>
      <c r="J1778" s="87" t="n"/>
      <c r="K1778" s="273" t="inlineStr">
        <is>
          <t>BaseplateSteel</t>
        </is>
      </c>
      <c r="L1778" s="273" t="inlineStr">
        <is>
          <t>Baseplate_Steel</t>
        </is>
      </c>
      <c r="M1778" s="273" t="inlineStr">
        <is>
          <t>Steel</t>
        </is>
      </c>
      <c r="N1778" s="273" t="inlineStr">
        <is>
          <t>447TS</t>
        </is>
      </c>
      <c r="O1778" t="inlineStr">
        <is>
          <t>:Extended Drip Pan:</t>
        </is>
      </c>
      <c r="P1778" s="235" t="inlineStr">
        <is>
          <t>Falk_Spacer</t>
        </is>
      </c>
      <c r="Q1778" t="inlineStr">
        <is>
          <t>Falk 1080T31</t>
        </is>
      </c>
      <c r="R1778" s="234" t="inlineStr">
        <is>
          <t>RTF</t>
        </is>
      </c>
      <c r="S1778" s="233" t="inlineStr">
        <is>
          <t>B103548</t>
        </is>
      </c>
      <c r="T1778" s="233" t="n">
        <v>5561</v>
      </c>
      <c r="U1778" s="233" t="inlineStr">
        <is>
          <t>Priced</t>
        </is>
      </c>
      <c r="V1778" s="273" t="inlineStr">
        <is>
          <t>LT028</t>
        </is>
      </c>
      <c r="W1778" t="n">
        <v>600</v>
      </c>
    </row>
    <row r="1779">
      <c r="B1779" t="n">
        <v>3478</v>
      </c>
      <c r="C1779">
        <f>IF(K1779 = "BaseplateSteel","Y","N")</f>
        <v/>
      </c>
      <c r="D1779">
        <f>OR(P1779 = "Woods_Sureflex", P1779 = "Falk_T10_Grid")</f>
        <v/>
      </c>
      <c r="E1779">
        <f>IF(AND(C1779="Y", D1779=TRUE),"Y","N")</f>
        <v/>
      </c>
      <c r="F1779" t="inlineStr">
        <is>
          <t>ConTab_BOM_KP_Baseplates_3478</t>
        </is>
      </c>
      <c r="G1779">
        <f>IF(E1779="Y",F1779,"")</f>
        <v/>
      </c>
      <c r="H1779" s="87" t="inlineStr">
        <is>
          <t>1015-3_4-KP</t>
        </is>
      </c>
      <c r="I1779" s="87" t="n"/>
      <c r="J1779" s="87" t="n"/>
      <c r="K1779" s="273" t="inlineStr">
        <is>
          <t>BaseplateSteel</t>
        </is>
      </c>
      <c r="L1779" s="273" t="inlineStr">
        <is>
          <t>Baseplate_Steel</t>
        </is>
      </c>
      <c r="M1779" s="273" t="inlineStr">
        <is>
          <t>Steel</t>
        </is>
      </c>
      <c r="N1779" s="273" t="inlineStr">
        <is>
          <t>449T</t>
        </is>
      </c>
      <c r="O1779" t="inlineStr">
        <is>
          <t>:Extended Drip Pan:</t>
        </is>
      </c>
      <c r="P1779" s="235" t="inlineStr">
        <is>
          <t>Falk_Spacer</t>
        </is>
      </c>
      <c r="Q1779" t="inlineStr">
        <is>
          <t>Falk 1090T31</t>
        </is>
      </c>
      <c r="R1779" s="234" t="inlineStr">
        <is>
          <t>RTF</t>
        </is>
      </c>
      <c r="S1779" s="233" t="inlineStr">
        <is>
          <t>B103549</t>
        </is>
      </c>
      <c r="T1779" s="233" t="n">
        <v>5561</v>
      </c>
      <c r="U1779" s="233" t="inlineStr">
        <is>
          <t>Priced</t>
        </is>
      </c>
      <c r="V1779" s="273" t="inlineStr">
        <is>
          <t>LT028</t>
        </is>
      </c>
      <c r="W1779" t="n">
        <v>600</v>
      </c>
    </row>
    <row r="1780">
      <c r="B1780" t="n">
        <v>3479</v>
      </c>
      <c r="C1780">
        <f>IF(K1780 = "BaseplateSteel","Y","N")</f>
        <v/>
      </c>
      <c r="D1780">
        <f>OR(P1780 = "Woods_Sureflex", P1780 = "Falk_T10_Grid")</f>
        <v/>
      </c>
      <c r="E1780">
        <f>IF(AND(C1780="Y", D1780=TRUE),"Y","N")</f>
        <v/>
      </c>
      <c r="F1780" t="inlineStr">
        <is>
          <t>ConTab_BOM_KP_Baseplates_3479</t>
        </is>
      </c>
      <c r="G1780">
        <f>IF(E1780="Y",F1780,"")</f>
        <v/>
      </c>
      <c r="H1780" s="87" t="inlineStr">
        <is>
          <t>1015-3_4-KP</t>
        </is>
      </c>
      <c r="I1780" s="87" t="n"/>
      <c r="J1780" s="87" t="n"/>
      <c r="K1780" s="273" t="inlineStr">
        <is>
          <t>BaseplateSteel</t>
        </is>
      </c>
      <c r="L1780" s="273" t="inlineStr">
        <is>
          <t>Baseplate_Steel</t>
        </is>
      </c>
      <c r="M1780" s="273" t="inlineStr">
        <is>
          <t>Steel</t>
        </is>
      </c>
      <c r="N1780" s="273" t="inlineStr">
        <is>
          <t>449TS</t>
        </is>
      </c>
      <c r="O1780" t="inlineStr">
        <is>
          <t>:Extended Drip Pan:</t>
        </is>
      </c>
      <c r="P1780" s="235" t="inlineStr">
        <is>
          <t>Falk_Spacer</t>
        </is>
      </c>
      <c r="Q1780" t="inlineStr">
        <is>
          <t>Falk 1080T31</t>
        </is>
      </c>
      <c r="R1780" s="234" t="inlineStr">
        <is>
          <t>RTF</t>
        </is>
      </c>
      <c r="S1780" s="233" t="inlineStr">
        <is>
          <t>B103550</t>
        </is>
      </c>
      <c r="T1780" s="233" t="n">
        <v>5561</v>
      </c>
      <c r="U1780" s="233" t="inlineStr">
        <is>
          <t>Priced</t>
        </is>
      </c>
      <c r="V1780" s="273" t="inlineStr">
        <is>
          <t>LT028</t>
        </is>
      </c>
      <c r="W1780" t="n">
        <v>600</v>
      </c>
    </row>
    <row r="1781">
      <c r="B1781" t="n">
        <v>3534</v>
      </c>
      <c r="C1781">
        <f>IF(K1781 = "BaseplateSteel","Y","N")</f>
        <v/>
      </c>
      <c r="D1781">
        <f>OR(P1781 = "Woods_Sureflex", P1781 = "Falk_T10_Grid")</f>
        <v/>
      </c>
      <c r="E1781">
        <f>IF(AND(C1781="Y", D1781=TRUE),"Y","N")</f>
        <v/>
      </c>
      <c r="F1781" t="inlineStr">
        <is>
          <t>ConTab_BOM_KP_Baseplates_3534</t>
        </is>
      </c>
      <c r="G1781">
        <f>IF(E1781="Y",F1781,"")</f>
        <v/>
      </c>
      <c r="H1781" s="87" t="inlineStr">
        <is>
          <t>1015-3_4-KP</t>
        </is>
      </c>
      <c r="I1781" s="87" t="n"/>
      <c r="J1781" s="87" t="n"/>
      <c r="K1781" s="273" t="inlineStr">
        <is>
          <t>Baseplate_Special</t>
        </is>
      </c>
      <c r="L1781" s="273" t="inlineStr">
        <is>
          <t>Baseplate_Special</t>
        </is>
      </c>
      <c r="M1781" s="273" t="inlineStr">
        <is>
          <t>Special</t>
        </is>
      </c>
      <c r="P1781" s="235" t="n"/>
      <c r="R1781" s="234" t="inlineStr">
        <is>
          <t>RTF</t>
        </is>
      </c>
      <c r="S1781" s="235" t="inlineStr">
        <is>
          <t>B101522</t>
        </is>
      </c>
      <c r="T1781" s="233" t="n">
        <v>0</v>
      </c>
      <c r="U1781" s="233" t="inlineStr">
        <is>
          <t>RFQ</t>
        </is>
      </c>
      <c r="V1781" s="273" t="inlineStr">
        <is>
          <t>LT029</t>
        </is>
      </c>
    </row>
    <row r="1782">
      <c r="B1782" t="n">
        <v>3535</v>
      </c>
      <c r="C1782">
        <f>IF(K1782 = "BaseplateSteel","Y","N")</f>
        <v/>
      </c>
      <c r="D1782">
        <f>OR(P1782 = "Woods_Sureflex", P1782 = "Falk_T10_Grid")</f>
        <v/>
      </c>
      <c r="E1782">
        <f>IF(AND(C1782="Y", D1782=TRUE),"Y","N")</f>
        <v/>
      </c>
      <c r="F1782" t="inlineStr">
        <is>
          <t>ConTab_BOM_KP_Baseplates_3535</t>
        </is>
      </c>
      <c r="G1782">
        <f>IF(E1782="Y",F1782,"")</f>
        <v/>
      </c>
      <c r="H1782" s="87" t="inlineStr">
        <is>
          <t>1020-3_4-KP</t>
        </is>
      </c>
      <c r="I1782" s="87" t="n"/>
      <c r="J1782" s="87" t="n"/>
      <c r="K1782" s="273" t="inlineStr">
        <is>
          <t>BaseplateSteel</t>
        </is>
      </c>
      <c r="L1782" s="273" t="inlineStr">
        <is>
          <t>Baseplate_Steel</t>
        </is>
      </c>
      <c r="M1782" s="273" t="inlineStr">
        <is>
          <t>Steel</t>
        </is>
      </c>
      <c r="N1782" t="inlineStr">
        <is>
          <t>444T</t>
        </is>
      </c>
      <c r="O1782" t="inlineStr">
        <is>
          <t>:No Drip Pan:Standard Drip Pan:</t>
        </is>
      </c>
      <c r="P1782" s="235" t="inlineStr">
        <is>
          <t>Falk_T10_Grid</t>
        </is>
      </c>
      <c r="Q1782" t="inlineStr">
        <is>
          <t>RTE</t>
        </is>
      </c>
      <c r="R1782" s="234" t="inlineStr">
        <is>
          <t>RTF</t>
        </is>
      </c>
      <c r="S1782" s="233" t="inlineStr">
        <is>
          <t>B103590</t>
        </is>
      </c>
      <c r="T1782" s="233" t="n">
        <v>6679</v>
      </c>
      <c r="U1782" s="233" t="inlineStr">
        <is>
          <t>Priced</t>
        </is>
      </c>
      <c r="V1782" s="273" t="inlineStr">
        <is>
          <t>LT028</t>
        </is>
      </c>
      <c r="W1782" t="n">
        <v>900</v>
      </c>
    </row>
    <row r="1783">
      <c r="B1783" t="n">
        <v>3536</v>
      </c>
      <c r="C1783">
        <f>IF(K1783 = "BaseplateSteel","Y","N")</f>
        <v/>
      </c>
      <c r="D1783">
        <f>OR(P1783 = "Woods_Sureflex", P1783 = "Falk_T10_Grid")</f>
        <v/>
      </c>
      <c r="E1783">
        <f>IF(AND(C1783="Y", D1783=TRUE),"Y","N")</f>
        <v/>
      </c>
      <c r="F1783" t="inlineStr">
        <is>
          <t>ConTab_BOM_KP_Baseplates_3536</t>
        </is>
      </c>
      <c r="G1783">
        <f>IF(E1783="Y",F1783,"")</f>
        <v/>
      </c>
      <c r="H1783" s="87" t="inlineStr">
        <is>
          <t>1020-3_4-KP</t>
        </is>
      </c>
      <c r="I1783" s="87" t="n"/>
      <c r="J1783" s="87" t="n"/>
      <c r="K1783" s="273" t="inlineStr">
        <is>
          <t>BaseplateSteel</t>
        </is>
      </c>
      <c r="L1783" s="273" t="inlineStr">
        <is>
          <t>Baseplate_Steel</t>
        </is>
      </c>
      <c r="M1783" s="273" t="inlineStr">
        <is>
          <t>Steel</t>
        </is>
      </c>
      <c r="N1783" t="inlineStr">
        <is>
          <t>445T</t>
        </is>
      </c>
      <c r="O1783" t="inlineStr">
        <is>
          <t>:No Drip Pan:Standard Drip Pan:</t>
        </is>
      </c>
      <c r="P1783" s="235" t="inlineStr">
        <is>
          <t>Falk_T10_Grid</t>
        </is>
      </c>
      <c r="Q1783" t="inlineStr">
        <is>
          <t>RTE</t>
        </is>
      </c>
      <c r="R1783" s="234" t="inlineStr">
        <is>
          <t>RTF</t>
        </is>
      </c>
      <c r="S1783" s="233" t="inlineStr">
        <is>
          <t>B103591</t>
        </is>
      </c>
      <c r="T1783" s="233" t="n">
        <v>6679</v>
      </c>
      <c r="U1783" s="233" t="inlineStr">
        <is>
          <t>Priced</t>
        </is>
      </c>
      <c r="V1783" s="273" t="inlineStr">
        <is>
          <t>LT028</t>
        </is>
      </c>
      <c r="W1783" t="n">
        <v>900</v>
      </c>
    </row>
    <row r="1784">
      <c r="B1784" t="n">
        <v>3537</v>
      </c>
      <c r="C1784">
        <f>IF(K1784 = "BaseplateSteel","Y","N")</f>
        <v/>
      </c>
      <c r="D1784">
        <f>OR(P1784 = "Woods_Sureflex", P1784 = "Falk_T10_Grid")</f>
        <v/>
      </c>
      <c r="E1784">
        <f>IF(AND(C1784="Y", D1784=TRUE),"Y","N")</f>
        <v/>
      </c>
      <c r="F1784" t="inlineStr">
        <is>
          <t>ConTab_BOM_KP_Baseplates_3537</t>
        </is>
      </c>
      <c r="G1784">
        <f>IF(E1784="Y",F1784,"")</f>
        <v/>
      </c>
      <c r="H1784" s="87" t="inlineStr">
        <is>
          <t>1020-3_4-KP</t>
        </is>
      </c>
      <c r="I1784" s="87" t="n"/>
      <c r="J1784" s="87" t="n"/>
      <c r="K1784" s="273" t="inlineStr">
        <is>
          <t>BaseplateSteel</t>
        </is>
      </c>
      <c r="L1784" s="273" t="inlineStr">
        <is>
          <t>Baseplate_Steel</t>
        </is>
      </c>
      <c r="M1784" s="273" t="inlineStr">
        <is>
          <t>Steel</t>
        </is>
      </c>
      <c r="N1784" t="inlineStr">
        <is>
          <t>444TS</t>
        </is>
      </c>
      <c r="O1784" t="inlineStr">
        <is>
          <t>:No Drip Pan:Standard Drip Pan:</t>
        </is>
      </c>
      <c r="P1784" s="235" t="inlineStr">
        <is>
          <t>Falk_T10_Grid</t>
        </is>
      </c>
      <c r="Q1784" t="inlineStr">
        <is>
          <t>RTE</t>
        </is>
      </c>
      <c r="R1784" s="234" t="inlineStr">
        <is>
          <t>RTF</t>
        </is>
      </c>
      <c r="S1784" s="233" t="inlineStr">
        <is>
          <t>B103592</t>
        </is>
      </c>
      <c r="T1784" s="233" t="n">
        <v>6679</v>
      </c>
      <c r="U1784" s="233" t="inlineStr">
        <is>
          <t>Priced</t>
        </is>
      </c>
      <c r="V1784" s="273" t="inlineStr">
        <is>
          <t>LT028</t>
        </is>
      </c>
      <c r="W1784" t="n">
        <v>900</v>
      </c>
    </row>
    <row r="1785">
      <c r="B1785" t="n">
        <v>3538</v>
      </c>
      <c r="C1785">
        <f>IF(K1785 = "BaseplateSteel","Y","N")</f>
        <v/>
      </c>
      <c r="D1785">
        <f>OR(P1785 = "Woods_Sureflex", P1785 = "Falk_T10_Grid")</f>
        <v/>
      </c>
      <c r="E1785">
        <f>IF(AND(C1785="Y", D1785=TRUE),"Y","N")</f>
        <v/>
      </c>
      <c r="F1785" t="inlineStr">
        <is>
          <t>ConTab_BOM_KP_Baseplates_3538</t>
        </is>
      </c>
      <c r="G1785">
        <f>IF(E1785="Y",F1785,"")</f>
        <v/>
      </c>
      <c r="H1785" s="87" t="inlineStr">
        <is>
          <t>1020-3_4-KP</t>
        </is>
      </c>
      <c r="I1785" s="87" t="n"/>
      <c r="J1785" s="87" t="n"/>
      <c r="K1785" s="273" t="inlineStr">
        <is>
          <t>BaseplateSteel</t>
        </is>
      </c>
      <c r="L1785" s="273" t="inlineStr">
        <is>
          <t>Baseplate_Steel</t>
        </is>
      </c>
      <c r="M1785" s="273" t="inlineStr">
        <is>
          <t>Steel</t>
        </is>
      </c>
      <c r="N1785" t="inlineStr">
        <is>
          <t>445TS</t>
        </is>
      </c>
      <c r="O1785" t="inlineStr">
        <is>
          <t>:No Drip Pan:Standard Drip Pan:</t>
        </is>
      </c>
      <c r="P1785" s="235" t="inlineStr">
        <is>
          <t>Falk_T10_Grid</t>
        </is>
      </c>
      <c r="Q1785" t="inlineStr">
        <is>
          <t>RTE</t>
        </is>
      </c>
      <c r="R1785" s="234" t="inlineStr">
        <is>
          <t>RTF</t>
        </is>
      </c>
      <c r="S1785" s="233" t="inlineStr">
        <is>
          <t>B103593</t>
        </is>
      </c>
      <c r="T1785" s="233" t="n">
        <v>6679</v>
      </c>
      <c r="U1785" s="233" t="inlineStr">
        <is>
          <t>Priced</t>
        </is>
      </c>
      <c r="V1785" s="273" t="inlineStr">
        <is>
          <t>LT028</t>
        </is>
      </c>
      <c r="W1785" t="n">
        <v>900</v>
      </c>
    </row>
    <row r="1786">
      <c r="B1786" t="n">
        <v>3539</v>
      </c>
      <c r="C1786">
        <f>IF(K1786 = "BaseplateSteel","Y","N")</f>
        <v/>
      </c>
      <c r="D1786">
        <f>OR(P1786 = "Woods_Sureflex", P1786 = "Falk_T10_Grid")</f>
        <v/>
      </c>
      <c r="E1786">
        <f>IF(AND(C1786="Y", D1786=TRUE),"Y","N")</f>
        <v/>
      </c>
      <c r="F1786" t="inlineStr">
        <is>
          <t>ConTab_BOM_KP_Baseplates_3539</t>
        </is>
      </c>
      <c r="G1786">
        <f>IF(E1786="Y",F1786,"")</f>
        <v/>
      </c>
      <c r="H1786" s="87" t="inlineStr">
        <is>
          <t>1020-3_4-KP</t>
        </is>
      </c>
      <c r="I1786" s="87" t="n"/>
      <c r="J1786" s="87" t="n"/>
      <c r="K1786" s="273" t="inlineStr">
        <is>
          <t>BaseplateSteel</t>
        </is>
      </c>
      <c r="L1786" s="273" t="inlineStr">
        <is>
          <t>Baseplate_Steel</t>
        </is>
      </c>
      <c r="M1786" s="273" t="inlineStr">
        <is>
          <t>Steel</t>
        </is>
      </c>
      <c r="N1786" s="273" t="inlineStr">
        <is>
          <t>447T</t>
        </is>
      </c>
      <c r="O1786" t="inlineStr">
        <is>
          <t>:No Drip Pan:Standard Drip Pan:</t>
        </is>
      </c>
      <c r="P1786" s="235" t="inlineStr">
        <is>
          <t>Falk_T10_Grid</t>
        </is>
      </c>
      <c r="Q1786" t="inlineStr">
        <is>
          <t>RTE</t>
        </is>
      </c>
      <c r="R1786" s="234" t="inlineStr">
        <is>
          <t>RTF</t>
        </is>
      </c>
      <c r="S1786" s="233" t="inlineStr">
        <is>
          <t>B103594</t>
        </is>
      </c>
      <c r="T1786" s="233" t="n">
        <v>7226</v>
      </c>
      <c r="U1786" s="233" t="inlineStr">
        <is>
          <t>Priced</t>
        </is>
      </c>
      <c r="V1786" s="273" t="inlineStr">
        <is>
          <t>LT028</t>
        </is>
      </c>
      <c r="W1786" t="n">
        <v>1000</v>
      </c>
    </row>
    <row r="1787">
      <c r="B1787" t="n">
        <v>3540</v>
      </c>
      <c r="C1787">
        <f>IF(K1787 = "BaseplateSteel","Y","N")</f>
        <v/>
      </c>
      <c r="D1787">
        <f>OR(P1787 = "Woods_Sureflex", P1787 = "Falk_T10_Grid")</f>
        <v/>
      </c>
      <c r="E1787">
        <f>IF(AND(C1787="Y", D1787=TRUE),"Y","N")</f>
        <v/>
      </c>
      <c r="F1787" t="inlineStr">
        <is>
          <t>ConTab_BOM_KP_Baseplates_3540</t>
        </is>
      </c>
      <c r="G1787">
        <f>IF(E1787="Y",F1787,"")</f>
        <v/>
      </c>
      <c r="H1787" s="87" t="inlineStr">
        <is>
          <t>1020-3_4-KP</t>
        </is>
      </c>
      <c r="I1787" s="87" t="n"/>
      <c r="J1787" s="87" t="n"/>
      <c r="K1787" s="273" t="inlineStr">
        <is>
          <t>BaseplateSteel</t>
        </is>
      </c>
      <c r="L1787" s="273" t="inlineStr">
        <is>
          <t>Baseplate_Steel</t>
        </is>
      </c>
      <c r="M1787" s="273" t="inlineStr">
        <is>
          <t>Steel</t>
        </is>
      </c>
      <c r="N1787" s="273" t="inlineStr">
        <is>
          <t>447TS</t>
        </is>
      </c>
      <c r="O1787" t="inlineStr">
        <is>
          <t>:No Drip Pan:Standard Drip Pan:</t>
        </is>
      </c>
      <c r="P1787" s="235" t="inlineStr">
        <is>
          <t>Falk_T10_Grid</t>
        </is>
      </c>
      <c r="Q1787" t="inlineStr">
        <is>
          <t>RTE</t>
        </is>
      </c>
      <c r="R1787" s="234" t="inlineStr">
        <is>
          <t>RTF</t>
        </is>
      </c>
      <c r="S1787" s="233" t="inlineStr">
        <is>
          <t>B103595</t>
        </is>
      </c>
      <c r="T1787" s="233" t="n">
        <v>7226</v>
      </c>
      <c r="U1787" s="233" t="inlineStr">
        <is>
          <t>Priced</t>
        </is>
      </c>
      <c r="V1787" s="273" t="inlineStr">
        <is>
          <t>LT028</t>
        </is>
      </c>
      <c r="W1787" t="n">
        <v>1000</v>
      </c>
    </row>
    <row r="1788">
      <c r="B1788" t="n">
        <v>3541</v>
      </c>
      <c r="C1788">
        <f>IF(K1788 = "BaseplateSteel","Y","N")</f>
        <v/>
      </c>
      <c r="D1788">
        <f>OR(P1788 = "Woods_Sureflex", P1788 = "Falk_T10_Grid")</f>
        <v/>
      </c>
      <c r="E1788">
        <f>IF(AND(C1788="Y", D1788=TRUE),"Y","N")</f>
        <v/>
      </c>
      <c r="F1788" t="inlineStr">
        <is>
          <t>ConTab_BOM_KP_Baseplates_3541</t>
        </is>
      </c>
      <c r="G1788">
        <f>IF(E1788="Y",F1788,"")</f>
        <v/>
      </c>
      <c r="H1788" s="87" t="inlineStr">
        <is>
          <t>1020-3_4-KP</t>
        </is>
      </c>
      <c r="I1788" s="87" t="n"/>
      <c r="J1788" s="87" t="n"/>
      <c r="K1788" s="273" t="inlineStr">
        <is>
          <t>BaseplateSteel</t>
        </is>
      </c>
      <c r="L1788" s="273" t="inlineStr">
        <is>
          <t>Baseplate_Steel</t>
        </is>
      </c>
      <c r="M1788" s="273" t="inlineStr">
        <is>
          <t>Steel</t>
        </is>
      </c>
      <c r="N1788" s="273" t="inlineStr">
        <is>
          <t>449T</t>
        </is>
      </c>
      <c r="O1788" t="inlineStr">
        <is>
          <t>:No Drip Pan:Standard Drip Pan:</t>
        </is>
      </c>
      <c r="P1788" s="235" t="inlineStr">
        <is>
          <t>Falk_T10_Grid</t>
        </is>
      </c>
      <c r="Q1788" t="inlineStr">
        <is>
          <t>RTE</t>
        </is>
      </c>
      <c r="R1788" s="234" t="inlineStr">
        <is>
          <t>RTF</t>
        </is>
      </c>
      <c r="S1788" s="233" t="inlineStr">
        <is>
          <t>B103596</t>
        </is>
      </c>
      <c r="T1788" s="233" t="n">
        <v>7226</v>
      </c>
      <c r="U1788" s="233" t="inlineStr">
        <is>
          <t>Priced</t>
        </is>
      </c>
      <c r="V1788" s="273" t="inlineStr">
        <is>
          <t>LT028</t>
        </is>
      </c>
      <c r="W1788" t="n">
        <v>1000</v>
      </c>
    </row>
    <row r="1789">
      <c r="B1789" t="n">
        <v>3542</v>
      </c>
      <c r="C1789">
        <f>IF(K1789 = "BaseplateSteel","Y","N")</f>
        <v/>
      </c>
      <c r="D1789">
        <f>OR(P1789 = "Woods_Sureflex", P1789 = "Falk_T10_Grid")</f>
        <v/>
      </c>
      <c r="E1789">
        <f>IF(AND(C1789="Y", D1789=TRUE),"Y","N")</f>
        <v/>
      </c>
      <c r="F1789" t="inlineStr">
        <is>
          <t>ConTab_BOM_KP_Baseplates_3542</t>
        </is>
      </c>
      <c r="G1789">
        <f>IF(E1789="Y",F1789,"")</f>
        <v/>
      </c>
      <c r="H1789" s="87" t="inlineStr">
        <is>
          <t>1020-3_4-KP</t>
        </is>
      </c>
      <c r="I1789" s="87" t="n"/>
      <c r="J1789" s="87" t="n"/>
      <c r="K1789" s="273" t="inlineStr">
        <is>
          <t>BaseplateSteel</t>
        </is>
      </c>
      <c r="L1789" s="273" t="inlineStr">
        <is>
          <t>Baseplate_Steel</t>
        </is>
      </c>
      <c r="M1789" s="273" t="inlineStr">
        <is>
          <t>Steel</t>
        </is>
      </c>
      <c r="N1789" s="273" t="inlineStr">
        <is>
          <t>449TS</t>
        </is>
      </c>
      <c r="O1789" t="inlineStr">
        <is>
          <t>:No Drip Pan:Standard Drip Pan:</t>
        </is>
      </c>
      <c r="P1789" s="235" t="inlineStr">
        <is>
          <t>Falk_T10_Grid</t>
        </is>
      </c>
      <c r="Q1789" t="inlineStr">
        <is>
          <t>RTE</t>
        </is>
      </c>
      <c r="R1789" s="234" t="inlineStr">
        <is>
          <t>RTF</t>
        </is>
      </c>
      <c r="S1789" s="233" t="inlineStr">
        <is>
          <t>B103597</t>
        </is>
      </c>
      <c r="T1789" s="233" t="n">
        <v>7226</v>
      </c>
      <c r="U1789" s="233" t="inlineStr">
        <is>
          <t>Priced</t>
        </is>
      </c>
      <c r="V1789" s="273" t="inlineStr">
        <is>
          <t>LT028</t>
        </is>
      </c>
      <c r="W1789" t="n">
        <v>1200</v>
      </c>
    </row>
    <row r="1790">
      <c r="B1790" t="n">
        <v>3551</v>
      </c>
      <c r="C1790">
        <f>IF(K1790 = "BaseplateSteel","Y","N")</f>
        <v/>
      </c>
      <c r="D1790">
        <f>OR(P1790 = "Woods_Sureflex", P1790 = "Falk_T10_Grid")</f>
        <v/>
      </c>
      <c r="E1790">
        <f>IF(AND(C1790="Y", D1790=TRUE),"Y","N")</f>
        <v/>
      </c>
      <c r="F1790" t="inlineStr">
        <is>
          <t>ConTab_BOM_KP_Baseplates_3551</t>
        </is>
      </c>
      <c r="G1790">
        <f>IF(E1790="Y",F1790,"")</f>
        <v/>
      </c>
      <c r="H1790" s="87" t="inlineStr">
        <is>
          <t>1020-3_4-KP</t>
        </is>
      </c>
      <c r="I1790" s="87" t="n"/>
      <c r="J1790" s="87" t="n"/>
      <c r="K1790" s="273" t="inlineStr">
        <is>
          <t>BaseplateSteel</t>
        </is>
      </c>
      <c r="L1790" s="273" t="inlineStr">
        <is>
          <t>Baseplate_Steel</t>
        </is>
      </c>
      <c r="M1790" s="273" t="inlineStr">
        <is>
          <t>Steel</t>
        </is>
      </c>
      <c r="N1790" t="inlineStr">
        <is>
          <t>444T</t>
        </is>
      </c>
      <c r="O1790" t="inlineStr">
        <is>
          <t>:No Drip Pan:Standard Drip Pan:</t>
        </is>
      </c>
      <c r="P1790" s="235" t="inlineStr">
        <is>
          <t>Falk_Spacer</t>
        </is>
      </c>
      <c r="Q1790" t="inlineStr">
        <is>
          <t>RTE</t>
        </is>
      </c>
      <c r="R1790" s="234" t="inlineStr">
        <is>
          <t>RTF</t>
        </is>
      </c>
      <c r="S1790" s="233" t="inlineStr">
        <is>
          <t>B103606</t>
        </is>
      </c>
      <c r="T1790" s="233" t="n">
        <v>7226</v>
      </c>
      <c r="U1790" s="233" t="inlineStr">
        <is>
          <t>Priced</t>
        </is>
      </c>
      <c r="V1790" s="273" t="inlineStr">
        <is>
          <t>LT028</t>
        </is>
      </c>
      <c r="W1790" t="n">
        <v>900</v>
      </c>
    </row>
    <row r="1791">
      <c r="B1791" t="n">
        <v>3552</v>
      </c>
      <c r="C1791">
        <f>IF(K1791 = "BaseplateSteel","Y","N")</f>
        <v/>
      </c>
      <c r="D1791">
        <f>OR(P1791 = "Woods_Sureflex", P1791 = "Falk_T10_Grid")</f>
        <v/>
      </c>
      <c r="E1791">
        <f>IF(AND(C1791="Y", D1791=TRUE),"Y","N")</f>
        <v/>
      </c>
      <c r="F1791" t="inlineStr">
        <is>
          <t>ConTab_BOM_KP_Baseplates_3552</t>
        </is>
      </c>
      <c r="G1791">
        <f>IF(E1791="Y",F1791,"")</f>
        <v/>
      </c>
      <c r="H1791" s="87" t="inlineStr">
        <is>
          <t>1020-3_4-KP</t>
        </is>
      </c>
      <c r="I1791" s="87" t="n"/>
      <c r="J1791" s="87" t="n"/>
      <c r="K1791" s="273" t="inlineStr">
        <is>
          <t>BaseplateSteel</t>
        </is>
      </c>
      <c r="L1791" s="273" t="inlineStr">
        <is>
          <t>Baseplate_Steel</t>
        </is>
      </c>
      <c r="M1791" s="273" t="inlineStr">
        <is>
          <t>Steel</t>
        </is>
      </c>
      <c r="N1791" t="inlineStr">
        <is>
          <t>445T</t>
        </is>
      </c>
      <c r="O1791" t="inlineStr">
        <is>
          <t>:No Drip Pan:Standard Drip Pan:</t>
        </is>
      </c>
      <c r="P1791" s="235" t="inlineStr">
        <is>
          <t>Falk_Spacer</t>
        </is>
      </c>
      <c r="Q1791" t="inlineStr">
        <is>
          <t>RTE</t>
        </is>
      </c>
      <c r="R1791" s="234" t="inlineStr">
        <is>
          <t>RTF</t>
        </is>
      </c>
      <c r="S1791" s="233" t="inlineStr">
        <is>
          <t>B103607</t>
        </is>
      </c>
      <c r="T1791" s="233" t="n">
        <v>7226</v>
      </c>
      <c r="U1791" s="233" t="inlineStr">
        <is>
          <t>Priced</t>
        </is>
      </c>
      <c r="V1791" s="273" t="inlineStr">
        <is>
          <t>LT028</t>
        </is>
      </c>
      <c r="W1791" t="n">
        <v>900</v>
      </c>
    </row>
    <row r="1792">
      <c r="B1792" t="n">
        <v>3553</v>
      </c>
      <c r="C1792">
        <f>IF(K1792 = "BaseplateSteel","Y","N")</f>
        <v/>
      </c>
      <c r="D1792">
        <f>OR(P1792 = "Woods_Sureflex", P1792 = "Falk_T10_Grid")</f>
        <v/>
      </c>
      <c r="E1792">
        <f>IF(AND(C1792="Y", D1792=TRUE),"Y","N")</f>
        <v/>
      </c>
      <c r="F1792" t="inlineStr">
        <is>
          <t>ConTab_BOM_KP_Baseplates_3553</t>
        </is>
      </c>
      <c r="G1792">
        <f>IF(E1792="Y",F1792,"")</f>
        <v/>
      </c>
      <c r="H1792" s="87" t="inlineStr">
        <is>
          <t>1020-3_4-KP</t>
        </is>
      </c>
      <c r="I1792" s="87" t="n"/>
      <c r="J1792" s="87" t="n"/>
      <c r="K1792" s="273" t="inlineStr">
        <is>
          <t>BaseplateSteel</t>
        </is>
      </c>
      <c r="L1792" s="273" t="inlineStr">
        <is>
          <t>Baseplate_Steel</t>
        </is>
      </c>
      <c r="M1792" s="273" t="inlineStr">
        <is>
          <t>Steel</t>
        </is>
      </c>
      <c r="N1792" t="inlineStr">
        <is>
          <t>444TS</t>
        </is>
      </c>
      <c r="O1792" t="inlineStr">
        <is>
          <t>:No Drip Pan:Standard Drip Pan:</t>
        </is>
      </c>
      <c r="P1792" s="235" t="inlineStr">
        <is>
          <t>Falk_Spacer</t>
        </is>
      </c>
      <c r="Q1792" t="inlineStr">
        <is>
          <t>RTE</t>
        </is>
      </c>
      <c r="R1792" s="234" t="inlineStr">
        <is>
          <t>RTF</t>
        </is>
      </c>
      <c r="S1792" s="233" t="inlineStr">
        <is>
          <t>B103608</t>
        </is>
      </c>
      <c r="T1792" s="233" t="n">
        <v>7226</v>
      </c>
      <c r="U1792" s="233" t="inlineStr">
        <is>
          <t>Priced</t>
        </is>
      </c>
      <c r="V1792" s="273" t="inlineStr">
        <is>
          <t>LT028</t>
        </is>
      </c>
      <c r="W1792" t="n">
        <v>900</v>
      </c>
    </row>
    <row r="1793">
      <c r="B1793" t="n">
        <v>3554</v>
      </c>
      <c r="C1793">
        <f>IF(K1793 = "BaseplateSteel","Y","N")</f>
        <v/>
      </c>
      <c r="D1793">
        <f>OR(P1793 = "Woods_Sureflex", P1793 = "Falk_T10_Grid")</f>
        <v/>
      </c>
      <c r="E1793">
        <f>IF(AND(C1793="Y", D1793=TRUE),"Y","N")</f>
        <v/>
      </c>
      <c r="F1793" t="inlineStr">
        <is>
          <t>ConTab_BOM_KP_Baseplates_3554</t>
        </is>
      </c>
      <c r="G1793">
        <f>IF(E1793="Y",F1793,"")</f>
        <v/>
      </c>
      <c r="H1793" s="87" t="inlineStr">
        <is>
          <t>1020-3_4-KP</t>
        </is>
      </c>
      <c r="I1793" s="87" t="n"/>
      <c r="J1793" s="87" t="n"/>
      <c r="K1793" s="273" t="inlineStr">
        <is>
          <t>BaseplateSteel</t>
        </is>
      </c>
      <c r="L1793" s="273" t="inlineStr">
        <is>
          <t>Baseplate_Steel</t>
        </is>
      </c>
      <c r="M1793" s="273" t="inlineStr">
        <is>
          <t>Steel</t>
        </is>
      </c>
      <c r="N1793" t="inlineStr">
        <is>
          <t>445TS</t>
        </is>
      </c>
      <c r="O1793" t="inlineStr">
        <is>
          <t>:No Drip Pan:Standard Drip Pan:</t>
        </is>
      </c>
      <c r="P1793" s="235" t="inlineStr">
        <is>
          <t>Falk_Spacer</t>
        </is>
      </c>
      <c r="Q1793" t="inlineStr">
        <is>
          <t>RTE</t>
        </is>
      </c>
      <c r="R1793" s="234" t="inlineStr">
        <is>
          <t>RTF</t>
        </is>
      </c>
      <c r="S1793" s="233" t="inlineStr">
        <is>
          <t>B103609</t>
        </is>
      </c>
      <c r="T1793" s="233" t="n">
        <v>7226</v>
      </c>
      <c r="U1793" s="233" t="inlineStr">
        <is>
          <t>Priced</t>
        </is>
      </c>
      <c r="V1793" s="273" t="inlineStr">
        <is>
          <t>LT028</t>
        </is>
      </c>
      <c r="W1793" t="n">
        <v>900</v>
      </c>
    </row>
    <row r="1794">
      <c r="B1794" t="n">
        <v>3555</v>
      </c>
      <c r="C1794">
        <f>IF(K1794 = "BaseplateSteel","Y","N")</f>
        <v/>
      </c>
      <c r="D1794">
        <f>OR(P1794 = "Woods_Sureflex", P1794 = "Falk_T10_Grid")</f>
        <v/>
      </c>
      <c r="E1794">
        <f>IF(AND(C1794="Y", D1794=TRUE),"Y","N")</f>
        <v/>
      </c>
      <c r="F1794" t="inlineStr">
        <is>
          <t>ConTab_BOM_KP_Baseplates_3555</t>
        </is>
      </c>
      <c r="G1794">
        <f>IF(E1794="Y",F1794,"")</f>
        <v/>
      </c>
      <c r="H1794" s="87" t="inlineStr">
        <is>
          <t>1020-3_4-KP</t>
        </is>
      </c>
      <c r="I1794" s="87" t="n"/>
      <c r="J1794" s="87" t="n"/>
      <c r="K1794" s="273" t="inlineStr">
        <is>
          <t>BaseplateSteel</t>
        </is>
      </c>
      <c r="L1794" s="273" t="inlineStr">
        <is>
          <t>Baseplate_Steel</t>
        </is>
      </c>
      <c r="M1794" s="273" t="inlineStr">
        <is>
          <t>Steel</t>
        </is>
      </c>
      <c r="N1794" s="273" t="inlineStr">
        <is>
          <t>447T</t>
        </is>
      </c>
      <c r="O1794" t="inlineStr">
        <is>
          <t>:No Drip Pan:Standard Drip Pan:</t>
        </is>
      </c>
      <c r="P1794" s="235" t="inlineStr">
        <is>
          <t>Falk_Spacer</t>
        </is>
      </c>
      <c r="Q1794" t="inlineStr">
        <is>
          <t>RTE</t>
        </is>
      </c>
      <c r="R1794" s="234" t="inlineStr">
        <is>
          <t>RTF</t>
        </is>
      </c>
      <c r="S1794" s="233" t="inlineStr">
        <is>
          <t>B103610</t>
        </is>
      </c>
      <c r="T1794" s="233" t="n">
        <v>7770</v>
      </c>
      <c r="U1794" s="233" t="inlineStr">
        <is>
          <t>Priced</t>
        </is>
      </c>
      <c r="V1794" s="273" t="inlineStr">
        <is>
          <t>LT028</t>
        </is>
      </c>
      <c r="W1794" t="n">
        <v>1000</v>
      </c>
    </row>
    <row r="1795">
      <c r="B1795" t="n">
        <v>3556</v>
      </c>
      <c r="C1795">
        <f>IF(K1795 = "BaseplateSteel","Y","N")</f>
        <v/>
      </c>
      <c r="D1795">
        <f>OR(P1795 = "Woods_Sureflex", P1795 = "Falk_T10_Grid")</f>
        <v/>
      </c>
      <c r="E1795">
        <f>IF(AND(C1795="Y", D1795=TRUE),"Y","N")</f>
        <v/>
      </c>
      <c r="F1795" t="inlineStr">
        <is>
          <t>ConTab_BOM_KP_Baseplates_3556</t>
        </is>
      </c>
      <c r="G1795">
        <f>IF(E1795="Y",F1795,"")</f>
        <v/>
      </c>
      <c r="H1795" s="87" t="inlineStr">
        <is>
          <t>1020-3_4-KP</t>
        </is>
      </c>
      <c r="I1795" s="87" t="n"/>
      <c r="J1795" s="87" t="n"/>
      <c r="K1795" s="273" t="inlineStr">
        <is>
          <t>BaseplateSteel</t>
        </is>
      </c>
      <c r="L1795" s="273" t="inlineStr">
        <is>
          <t>Baseplate_Steel</t>
        </is>
      </c>
      <c r="M1795" s="273" t="inlineStr">
        <is>
          <t>Steel</t>
        </is>
      </c>
      <c r="N1795" s="273" t="inlineStr">
        <is>
          <t>447TS</t>
        </is>
      </c>
      <c r="O1795" t="inlineStr">
        <is>
          <t>:No Drip Pan:Standard Drip Pan:</t>
        </is>
      </c>
      <c r="P1795" s="235" t="inlineStr">
        <is>
          <t>Falk_Spacer</t>
        </is>
      </c>
      <c r="Q1795" t="inlineStr">
        <is>
          <t>RTE</t>
        </is>
      </c>
      <c r="R1795" s="234" t="inlineStr">
        <is>
          <t>RTF</t>
        </is>
      </c>
      <c r="S1795" s="233" t="inlineStr">
        <is>
          <t>B103611</t>
        </is>
      </c>
      <c r="T1795" s="233" t="n">
        <v>7770</v>
      </c>
      <c r="U1795" s="233" t="inlineStr">
        <is>
          <t>Priced</t>
        </is>
      </c>
      <c r="V1795" s="273" t="inlineStr">
        <is>
          <t>LT028</t>
        </is>
      </c>
      <c r="W1795" t="n">
        <v>1000</v>
      </c>
    </row>
    <row r="1796">
      <c r="B1796" t="n">
        <v>3557</v>
      </c>
      <c r="C1796">
        <f>IF(K1796 = "BaseplateSteel","Y","N")</f>
        <v/>
      </c>
      <c r="D1796">
        <f>OR(P1796 = "Woods_Sureflex", P1796 = "Falk_T10_Grid")</f>
        <v/>
      </c>
      <c r="E1796">
        <f>IF(AND(C1796="Y", D1796=TRUE),"Y","N")</f>
        <v/>
      </c>
      <c r="F1796" t="inlineStr">
        <is>
          <t>ConTab_BOM_KP_Baseplates_3557</t>
        </is>
      </c>
      <c r="G1796">
        <f>IF(E1796="Y",F1796,"")</f>
        <v/>
      </c>
      <c r="H1796" s="87" t="inlineStr">
        <is>
          <t>1020-3_4-KP</t>
        </is>
      </c>
      <c r="I1796" s="87" t="n"/>
      <c r="J1796" s="87" t="n"/>
      <c r="K1796" s="273" t="inlineStr">
        <is>
          <t>BaseplateSteel</t>
        </is>
      </c>
      <c r="L1796" s="273" t="inlineStr">
        <is>
          <t>Baseplate_Steel</t>
        </is>
      </c>
      <c r="M1796" s="273" t="inlineStr">
        <is>
          <t>Steel</t>
        </is>
      </c>
      <c r="N1796" s="273" t="inlineStr">
        <is>
          <t>449T</t>
        </is>
      </c>
      <c r="O1796" t="inlineStr">
        <is>
          <t>:No Drip Pan:Standard Drip Pan:</t>
        </is>
      </c>
      <c r="P1796" s="235" t="inlineStr">
        <is>
          <t>Falk_Spacer</t>
        </is>
      </c>
      <c r="Q1796" t="inlineStr">
        <is>
          <t>RTE</t>
        </is>
      </c>
      <c r="R1796" s="234" t="inlineStr">
        <is>
          <t>RTF</t>
        </is>
      </c>
      <c r="S1796" s="233" t="inlineStr">
        <is>
          <t>B103612</t>
        </is>
      </c>
      <c r="T1796" s="233" t="n">
        <v>7770</v>
      </c>
      <c r="U1796" s="233" t="inlineStr">
        <is>
          <t>Priced</t>
        </is>
      </c>
      <c r="V1796" s="273" t="inlineStr">
        <is>
          <t>LT028</t>
        </is>
      </c>
      <c r="W1796" t="n">
        <v>1000</v>
      </c>
    </row>
    <row r="1797">
      <c r="B1797" t="n">
        <v>3558</v>
      </c>
      <c r="C1797">
        <f>IF(K1797 = "BaseplateSteel","Y","N")</f>
        <v/>
      </c>
      <c r="D1797">
        <f>OR(P1797 = "Woods_Sureflex", P1797 = "Falk_T10_Grid")</f>
        <v/>
      </c>
      <c r="E1797">
        <f>IF(AND(C1797="Y", D1797=TRUE),"Y","N")</f>
        <v/>
      </c>
      <c r="F1797" t="inlineStr">
        <is>
          <t>ConTab_BOM_KP_Baseplates_3558</t>
        </is>
      </c>
      <c r="G1797">
        <f>IF(E1797="Y",F1797,"")</f>
        <v/>
      </c>
      <c r="H1797" s="87" t="inlineStr">
        <is>
          <t>1020-3_4-KP</t>
        </is>
      </c>
      <c r="I1797" s="87" t="n"/>
      <c r="J1797" s="87" t="n"/>
      <c r="K1797" s="273" t="inlineStr">
        <is>
          <t>BaseplateSteel</t>
        </is>
      </c>
      <c r="L1797" s="273" t="inlineStr">
        <is>
          <t>Baseplate_Steel</t>
        </is>
      </c>
      <c r="M1797" s="273" t="inlineStr">
        <is>
          <t>Steel</t>
        </is>
      </c>
      <c r="N1797" s="273" t="inlineStr">
        <is>
          <t>449TS</t>
        </is>
      </c>
      <c r="O1797" t="inlineStr">
        <is>
          <t>:No Drip Pan:Standard Drip Pan:</t>
        </is>
      </c>
      <c r="P1797" s="235" t="inlineStr">
        <is>
          <t>Falk_Spacer</t>
        </is>
      </c>
      <c r="Q1797" t="inlineStr">
        <is>
          <t>RTE</t>
        </is>
      </c>
      <c r="R1797" s="234" t="inlineStr">
        <is>
          <t>RTF</t>
        </is>
      </c>
      <c r="S1797" s="233" t="inlineStr">
        <is>
          <t>B103613</t>
        </is>
      </c>
      <c r="T1797" s="233" t="n">
        <v>7770</v>
      </c>
      <c r="U1797" s="233" t="inlineStr">
        <is>
          <t>Priced</t>
        </is>
      </c>
      <c r="V1797" s="273" t="inlineStr">
        <is>
          <t>LT028</t>
        </is>
      </c>
      <c r="W1797" t="n">
        <v>1200</v>
      </c>
    </row>
    <row r="1798">
      <c r="B1798" t="n">
        <v>3567</v>
      </c>
      <c r="C1798">
        <f>IF(K1798 = "BaseplateSteel","Y","N")</f>
        <v/>
      </c>
      <c r="D1798">
        <f>OR(P1798 = "Woods_Sureflex", P1798 = "Falk_T10_Grid")</f>
        <v/>
      </c>
      <c r="E1798">
        <f>IF(AND(C1798="Y", D1798=TRUE),"Y","N")</f>
        <v/>
      </c>
      <c r="F1798" t="inlineStr">
        <is>
          <t>ConTab_BOM_KP_Baseplates_3567</t>
        </is>
      </c>
      <c r="G1798">
        <f>IF(E1798="Y",F1798,"")</f>
        <v/>
      </c>
      <c r="H1798" s="87" t="inlineStr">
        <is>
          <t>1020-3_4-KP</t>
        </is>
      </c>
      <c r="I1798" s="87" t="n"/>
      <c r="J1798" s="87" t="n"/>
      <c r="K1798" s="273" t="inlineStr">
        <is>
          <t>BaseplateSteel</t>
        </is>
      </c>
      <c r="L1798" s="273" t="inlineStr">
        <is>
          <t>Baseplate_Steel</t>
        </is>
      </c>
      <c r="M1798" s="273" t="inlineStr">
        <is>
          <t>Steel</t>
        </is>
      </c>
      <c r="N1798" t="inlineStr">
        <is>
          <t>444T</t>
        </is>
      </c>
      <c r="O1798" t="inlineStr">
        <is>
          <t>:Extended Drip Pan:</t>
        </is>
      </c>
      <c r="P1798" s="235" t="inlineStr">
        <is>
          <t>Falk_T10_Grid</t>
        </is>
      </c>
      <c r="Q1798" t="inlineStr">
        <is>
          <t>RTE</t>
        </is>
      </c>
      <c r="R1798" s="234" t="inlineStr">
        <is>
          <t>RTF</t>
        </is>
      </c>
      <c r="S1798" s="233" t="inlineStr">
        <is>
          <t>B103622</t>
        </is>
      </c>
      <c r="T1798" s="233" t="n">
        <v>7169</v>
      </c>
      <c r="U1798" s="233" t="inlineStr">
        <is>
          <t>Priced</t>
        </is>
      </c>
      <c r="V1798" s="273" t="inlineStr">
        <is>
          <t>LT028</t>
        </is>
      </c>
      <c r="W1798" t="n">
        <v>900</v>
      </c>
    </row>
    <row r="1799">
      <c r="B1799" t="n">
        <v>3568</v>
      </c>
      <c r="C1799">
        <f>IF(K1799 = "BaseplateSteel","Y","N")</f>
        <v/>
      </c>
      <c r="D1799">
        <f>OR(P1799 = "Woods_Sureflex", P1799 = "Falk_T10_Grid")</f>
        <v/>
      </c>
      <c r="E1799">
        <f>IF(AND(C1799="Y", D1799=TRUE),"Y","N")</f>
        <v/>
      </c>
      <c r="F1799" t="inlineStr">
        <is>
          <t>ConTab_BOM_KP_Baseplates_3568</t>
        </is>
      </c>
      <c r="G1799">
        <f>IF(E1799="Y",F1799,"")</f>
        <v/>
      </c>
      <c r="H1799" s="87" t="inlineStr">
        <is>
          <t>1020-3_4-KP</t>
        </is>
      </c>
      <c r="I1799" s="87" t="n"/>
      <c r="J1799" s="87" t="n"/>
      <c r="K1799" s="273" t="inlineStr">
        <is>
          <t>BaseplateSteel</t>
        </is>
      </c>
      <c r="L1799" s="273" t="inlineStr">
        <is>
          <t>Baseplate_Steel</t>
        </is>
      </c>
      <c r="M1799" s="273" t="inlineStr">
        <is>
          <t>Steel</t>
        </is>
      </c>
      <c r="N1799" t="inlineStr">
        <is>
          <t>445T</t>
        </is>
      </c>
      <c r="O1799" t="inlineStr">
        <is>
          <t>:Extended Drip Pan:</t>
        </is>
      </c>
      <c r="P1799" s="235" t="inlineStr">
        <is>
          <t>Falk_T10_Grid</t>
        </is>
      </c>
      <c r="Q1799" t="inlineStr">
        <is>
          <t>RTE</t>
        </is>
      </c>
      <c r="R1799" s="234" t="inlineStr">
        <is>
          <t>RTF</t>
        </is>
      </c>
      <c r="S1799" s="233" t="inlineStr">
        <is>
          <t>B103623</t>
        </is>
      </c>
      <c r="T1799" s="233" t="n">
        <v>7169</v>
      </c>
      <c r="U1799" s="233" t="inlineStr">
        <is>
          <t>Priced</t>
        </is>
      </c>
      <c r="V1799" s="273" t="inlineStr">
        <is>
          <t>LT028</t>
        </is>
      </c>
      <c r="W1799" t="n">
        <v>900</v>
      </c>
    </row>
    <row r="1800">
      <c r="B1800" t="n">
        <v>3569</v>
      </c>
      <c r="C1800">
        <f>IF(K1800 = "BaseplateSteel","Y","N")</f>
        <v/>
      </c>
      <c r="D1800">
        <f>OR(P1800 = "Woods_Sureflex", P1800 = "Falk_T10_Grid")</f>
        <v/>
      </c>
      <c r="E1800">
        <f>IF(AND(C1800="Y", D1800=TRUE),"Y","N")</f>
        <v/>
      </c>
      <c r="F1800" t="inlineStr">
        <is>
          <t>ConTab_BOM_KP_Baseplates_3569</t>
        </is>
      </c>
      <c r="G1800">
        <f>IF(E1800="Y",F1800,"")</f>
        <v/>
      </c>
      <c r="H1800" s="87" t="inlineStr">
        <is>
          <t>1020-3_4-KP</t>
        </is>
      </c>
      <c r="I1800" s="87" t="n"/>
      <c r="J1800" s="87" t="n"/>
      <c r="K1800" s="273" t="inlineStr">
        <is>
          <t>BaseplateSteel</t>
        </is>
      </c>
      <c r="L1800" s="273" t="inlineStr">
        <is>
          <t>Baseplate_Steel</t>
        </is>
      </c>
      <c r="M1800" s="273" t="inlineStr">
        <is>
          <t>Steel</t>
        </is>
      </c>
      <c r="N1800" t="inlineStr">
        <is>
          <t>444TS</t>
        </is>
      </c>
      <c r="O1800" t="inlineStr">
        <is>
          <t>:Extended Drip Pan:</t>
        </is>
      </c>
      <c r="P1800" s="235" t="inlineStr">
        <is>
          <t>Falk_T10_Grid</t>
        </is>
      </c>
      <c r="Q1800" t="inlineStr">
        <is>
          <t>RTE</t>
        </is>
      </c>
      <c r="R1800" s="234" t="inlineStr">
        <is>
          <t>RTF</t>
        </is>
      </c>
      <c r="S1800" s="233" t="inlineStr">
        <is>
          <t>B103624</t>
        </is>
      </c>
      <c r="T1800" s="233" t="n">
        <v>7169</v>
      </c>
      <c r="U1800" s="233" t="inlineStr">
        <is>
          <t>Priced</t>
        </is>
      </c>
      <c r="V1800" s="273" t="inlineStr">
        <is>
          <t>LT028</t>
        </is>
      </c>
      <c r="W1800" t="n">
        <v>900</v>
      </c>
    </row>
    <row r="1801">
      <c r="B1801" t="n">
        <v>3570</v>
      </c>
      <c r="C1801">
        <f>IF(K1801 = "BaseplateSteel","Y","N")</f>
        <v/>
      </c>
      <c r="D1801">
        <f>OR(P1801 = "Woods_Sureflex", P1801 = "Falk_T10_Grid")</f>
        <v/>
      </c>
      <c r="E1801">
        <f>IF(AND(C1801="Y", D1801=TRUE),"Y","N")</f>
        <v/>
      </c>
      <c r="F1801" t="inlineStr">
        <is>
          <t>ConTab_BOM_KP_Baseplates_3570</t>
        </is>
      </c>
      <c r="G1801">
        <f>IF(E1801="Y",F1801,"")</f>
        <v/>
      </c>
      <c r="H1801" s="87" t="inlineStr">
        <is>
          <t>1020-3_4-KP</t>
        </is>
      </c>
      <c r="I1801" s="87" t="n"/>
      <c r="J1801" s="87" t="n"/>
      <c r="K1801" s="273" t="inlineStr">
        <is>
          <t>BaseplateSteel</t>
        </is>
      </c>
      <c r="L1801" s="273" t="inlineStr">
        <is>
          <t>Baseplate_Steel</t>
        </is>
      </c>
      <c r="M1801" s="273" t="inlineStr">
        <is>
          <t>Steel</t>
        </is>
      </c>
      <c r="N1801" t="inlineStr">
        <is>
          <t>445TS</t>
        </is>
      </c>
      <c r="O1801" t="inlineStr">
        <is>
          <t>:Extended Drip Pan:</t>
        </is>
      </c>
      <c r="P1801" s="235" t="inlineStr">
        <is>
          <t>Falk_T10_Grid</t>
        </is>
      </c>
      <c r="Q1801" t="inlineStr">
        <is>
          <t>RTE</t>
        </is>
      </c>
      <c r="R1801" s="234" t="inlineStr">
        <is>
          <t>RTF</t>
        </is>
      </c>
      <c r="S1801" s="233" t="inlineStr">
        <is>
          <t>B103625</t>
        </is>
      </c>
      <c r="T1801" s="233" t="n">
        <v>7169</v>
      </c>
      <c r="U1801" s="233" t="inlineStr">
        <is>
          <t>Priced</t>
        </is>
      </c>
      <c r="V1801" s="273" t="inlineStr">
        <is>
          <t>LT028</t>
        </is>
      </c>
      <c r="W1801" t="n">
        <v>900</v>
      </c>
    </row>
    <row r="1802">
      <c r="B1802" t="n">
        <v>3571</v>
      </c>
      <c r="C1802">
        <f>IF(K1802 = "BaseplateSteel","Y","N")</f>
        <v/>
      </c>
      <c r="D1802">
        <f>OR(P1802 = "Woods_Sureflex", P1802 = "Falk_T10_Grid")</f>
        <v/>
      </c>
      <c r="E1802">
        <f>IF(AND(C1802="Y", D1802=TRUE),"Y","N")</f>
        <v/>
      </c>
      <c r="F1802" t="inlineStr">
        <is>
          <t>ConTab_BOM_KP_Baseplates_3571</t>
        </is>
      </c>
      <c r="G1802">
        <f>IF(E1802="Y",F1802,"")</f>
        <v/>
      </c>
      <c r="H1802" s="87" t="inlineStr">
        <is>
          <t>1020-3_4-KP</t>
        </is>
      </c>
      <c r="I1802" s="87" t="n"/>
      <c r="J1802" s="87" t="n"/>
      <c r="K1802" s="273" t="inlineStr">
        <is>
          <t>BaseplateSteel</t>
        </is>
      </c>
      <c r="L1802" s="273" t="inlineStr">
        <is>
          <t>Baseplate_Steel</t>
        </is>
      </c>
      <c r="M1802" s="273" t="inlineStr">
        <is>
          <t>Steel</t>
        </is>
      </c>
      <c r="N1802" s="273" t="inlineStr">
        <is>
          <t>447T</t>
        </is>
      </c>
      <c r="O1802" t="inlineStr">
        <is>
          <t>:Extended Drip Pan:</t>
        </is>
      </c>
      <c r="P1802" s="235" t="inlineStr">
        <is>
          <t>Falk_T10_Grid</t>
        </is>
      </c>
      <c r="Q1802" t="inlineStr">
        <is>
          <t>RTE</t>
        </is>
      </c>
      <c r="R1802" s="234" t="inlineStr">
        <is>
          <t>RTF</t>
        </is>
      </c>
      <c r="S1802" s="233" t="inlineStr">
        <is>
          <t>B103626</t>
        </is>
      </c>
      <c r="T1802" s="233" t="n">
        <v>7713</v>
      </c>
      <c r="U1802" s="233" t="inlineStr">
        <is>
          <t>Priced</t>
        </is>
      </c>
      <c r="V1802" s="273" t="inlineStr">
        <is>
          <t>LT028</t>
        </is>
      </c>
      <c r="W1802" t="n">
        <v>1000</v>
      </c>
    </row>
    <row r="1803">
      <c r="B1803" t="n">
        <v>3572</v>
      </c>
      <c r="C1803">
        <f>IF(K1803 = "BaseplateSteel","Y","N")</f>
        <v/>
      </c>
      <c r="D1803">
        <f>OR(P1803 = "Woods_Sureflex", P1803 = "Falk_T10_Grid")</f>
        <v/>
      </c>
      <c r="E1803">
        <f>IF(AND(C1803="Y", D1803=TRUE),"Y","N")</f>
        <v/>
      </c>
      <c r="F1803" t="inlineStr">
        <is>
          <t>ConTab_BOM_KP_Baseplates_3572</t>
        </is>
      </c>
      <c r="G1803">
        <f>IF(E1803="Y",F1803,"")</f>
        <v/>
      </c>
      <c r="H1803" s="87" t="inlineStr">
        <is>
          <t>1020-3_4-KP</t>
        </is>
      </c>
      <c r="I1803" s="87" t="n"/>
      <c r="J1803" s="87" t="n"/>
      <c r="K1803" s="273" t="inlineStr">
        <is>
          <t>BaseplateSteel</t>
        </is>
      </c>
      <c r="L1803" s="273" t="inlineStr">
        <is>
          <t>Baseplate_Steel</t>
        </is>
      </c>
      <c r="M1803" s="273" t="inlineStr">
        <is>
          <t>Steel</t>
        </is>
      </c>
      <c r="N1803" s="273" t="inlineStr">
        <is>
          <t>447TS</t>
        </is>
      </c>
      <c r="O1803" t="inlineStr">
        <is>
          <t>:Extended Drip Pan:</t>
        </is>
      </c>
      <c r="P1803" s="235" t="inlineStr">
        <is>
          <t>Falk_T10_Grid</t>
        </is>
      </c>
      <c r="Q1803" t="inlineStr">
        <is>
          <t>RTE</t>
        </is>
      </c>
      <c r="R1803" s="234" t="inlineStr">
        <is>
          <t>RTF</t>
        </is>
      </c>
      <c r="S1803" s="233" t="inlineStr">
        <is>
          <t>B103627</t>
        </is>
      </c>
      <c r="T1803" s="233" t="n">
        <v>7713</v>
      </c>
      <c r="U1803" s="233" t="inlineStr">
        <is>
          <t>Priced</t>
        </is>
      </c>
      <c r="V1803" s="273" t="inlineStr">
        <is>
          <t>LT028</t>
        </is>
      </c>
      <c r="W1803" t="n">
        <v>1000</v>
      </c>
    </row>
    <row r="1804">
      <c r="B1804" t="n">
        <v>3573</v>
      </c>
      <c r="C1804">
        <f>IF(K1804 = "BaseplateSteel","Y","N")</f>
        <v/>
      </c>
      <c r="D1804">
        <f>OR(P1804 = "Woods_Sureflex", P1804 = "Falk_T10_Grid")</f>
        <v/>
      </c>
      <c r="E1804">
        <f>IF(AND(C1804="Y", D1804=TRUE),"Y","N")</f>
        <v/>
      </c>
      <c r="F1804" t="inlineStr">
        <is>
          <t>ConTab_BOM_KP_Baseplates_3573</t>
        </is>
      </c>
      <c r="G1804">
        <f>IF(E1804="Y",F1804,"")</f>
        <v/>
      </c>
      <c r="H1804" s="87" t="inlineStr">
        <is>
          <t>1020-3_4-KP</t>
        </is>
      </c>
      <c r="I1804" s="87" t="n"/>
      <c r="J1804" s="87" t="n"/>
      <c r="K1804" s="273" t="inlineStr">
        <is>
          <t>BaseplateSteel</t>
        </is>
      </c>
      <c r="L1804" s="273" t="inlineStr">
        <is>
          <t>Baseplate_Steel</t>
        </is>
      </c>
      <c r="M1804" s="273" t="inlineStr">
        <is>
          <t>Steel</t>
        </is>
      </c>
      <c r="N1804" s="273" t="inlineStr">
        <is>
          <t>449T</t>
        </is>
      </c>
      <c r="O1804" t="inlineStr">
        <is>
          <t>:Extended Drip Pan:</t>
        </is>
      </c>
      <c r="P1804" s="235" t="inlineStr">
        <is>
          <t>Falk_T10_Grid</t>
        </is>
      </c>
      <c r="Q1804" t="inlineStr">
        <is>
          <t>RTE</t>
        </is>
      </c>
      <c r="R1804" s="234" t="inlineStr">
        <is>
          <t>RTF</t>
        </is>
      </c>
      <c r="S1804" s="233" t="inlineStr">
        <is>
          <t>B103628</t>
        </is>
      </c>
      <c r="T1804" s="233" t="n">
        <v>7713</v>
      </c>
      <c r="U1804" s="233" t="inlineStr">
        <is>
          <t>Priced</t>
        </is>
      </c>
      <c r="V1804" s="273" t="inlineStr">
        <is>
          <t>LT028</t>
        </is>
      </c>
      <c r="W1804" t="n">
        <v>1000</v>
      </c>
    </row>
    <row r="1805">
      <c r="B1805" t="n">
        <v>3574</v>
      </c>
      <c r="C1805">
        <f>IF(K1805 = "BaseplateSteel","Y","N")</f>
        <v/>
      </c>
      <c r="D1805">
        <f>OR(P1805 = "Woods_Sureflex", P1805 = "Falk_T10_Grid")</f>
        <v/>
      </c>
      <c r="E1805">
        <f>IF(AND(C1805="Y", D1805=TRUE),"Y","N")</f>
        <v/>
      </c>
      <c r="F1805" t="inlineStr">
        <is>
          <t>ConTab_BOM_KP_Baseplates_3574</t>
        </is>
      </c>
      <c r="G1805">
        <f>IF(E1805="Y",F1805,"")</f>
        <v/>
      </c>
      <c r="H1805" s="87" t="inlineStr">
        <is>
          <t>1020-3_4-KP</t>
        </is>
      </c>
      <c r="I1805" s="87" t="n"/>
      <c r="J1805" s="87" t="n"/>
      <c r="K1805" s="273" t="inlineStr">
        <is>
          <t>BaseplateSteel</t>
        </is>
      </c>
      <c r="L1805" s="273" t="inlineStr">
        <is>
          <t>Baseplate_Steel</t>
        </is>
      </c>
      <c r="M1805" s="273" t="inlineStr">
        <is>
          <t>Steel</t>
        </is>
      </c>
      <c r="N1805" s="273" t="inlineStr">
        <is>
          <t>449TS</t>
        </is>
      </c>
      <c r="O1805" t="inlineStr">
        <is>
          <t>:Extended Drip Pan:</t>
        </is>
      </c>
      <c r="P1805" s="235" t="inlineStr">
        <is>
          <t>Falk_T10_Grid</t>
        </is>
      </c>
      <c r="Q1805" t="inlineStr">
        <is>
          <t>RTE</t>
        </is>
      </c>
      <c r="R1805" s="234" t="inlineStr">
        <is>
          <t>RTF</t>
        </is>
      </c>
      <c r="S1805" s="233" t="inlineStr">
        <is>
          <t>B103629</t>
        </is>
      </c>
      <c r="T1805" s="233" t="n">
        <v>7713</v>
      </c>
      <c r="U1805" s="233" t="inlineStr">
        <is>
          <t>Priced</t>
        </is>
      </c>
      <c r="V1805" s="273" t="inlineStr">
        <is>
          <t>LT028</t>
        </is>
      </c>
      <c r="W1805" t="n">
        <v>1200</v>
      </c>
    </row>
    <row r="1806">
      <c r="B1806" t="n">
        <v>3583</v>
      </c>
      <c r="C1806">
        <f>IF(K1806 = "BaseplateSteel","Y","N")</f>
        <v/>
      </c>
      <c r="D1806">
        <f>OR(P1806 = "Woods_Sureflex", P1806 = "Falk_T10_Grid")</f>
        <v/>
      </c>
      <c r="E1806">
        <f>IF(AND(C1806="Y", D1806=TRUE),"Y","N")</f>
        <v/>
      </c>
      <c r="F1806" t="inlineStr">
        <is>
          <t>ConTab_BOM_KP_Baseplates_3583</t>
        </is>
      </c>
      <c r="G1806">
        <f>IF(E1806="Y",F1806,"")</f>
        <v/>
      </c>
      <c r="H1806" s="87" t="inlineStr">
        <is>
          <t>1020-3_4-KP</t>
        </is>
      </c>
      <c r="I1806" s="87" t="n"/>
      <c r="J1806" s="87" t="n"/>
      <c r="K1806" s="273" t="inlineStr">
        <is>
          <t>BaseplateSteel</t>
        </is>
      </c>
      <c r="L1806" s="273" t="inlineStr">
        <is>
          <t>Baseplate_Steel</t>
        </is>
      </c>
      <c r="M1806" s="273" t="inlineStr">
        <is>
          <t>Steel</t>
        </is>
      </c>
      <c r="N1806" t="inlineStr">
        <is>
          <t>444T</t>
        </is>
      </c>
      <c r="O1806" t="inlineStr">
        <is>
          <t>:Extended Drip Pan:</t>
        </is>
      </c>
      <c r="P1806" s="235" t="inlineStr">
        <is>
          <t>Falk_Spacer</t>
        </is>
      </c>
      <c r="Q1806" t="inlineStr">
        <is>
          <t>RTE</t>
        </is>
      </c>
      <c r="R1806" s="234" t="inlineStr">
        <is>
          <t>RTF</t>
        </is>
      </c>
      <c r="S1806" s="233" t="inlineStr">
        <is>
          <t>B103638</t>
        </is>
      </c>
      <c r="T1806" s="233" t="n">
        <v>7713</v>
      </c>
      <c r="U1806" s="233" t="inlineStr">
        <is>
          <t>Priced</t>
        </is>
      </c>
      <c r="V1806" s="273" t="inlineStr">
        <is>
          <t>LT028</t>
        </is>
      </c>
      <c r="W1806" t="n">
        <v>900</v>
      </c>
    </row>
    <row r="1807">
      <c r="B1807" t="n">
        <v>3584</v>
      </c>
      <c r="C1807">
        <f>IF(K1807 = "BaseplateSteel","Y","N")</f>
        <v/>
      </c>
      <c r="D1807">
        <f>OR(P1807 = "Woods_Sureflex", P1807 = "Falk_T10_Grid")</f>
        <v/>
      </c>
      <c r="E1807">
        <f>IF(AND(C1807="Y", D1807=TRUE),"Y","N")</f>
        <v/>
      </c>
      <c r="F1807" t="inlineStr">
        <is>
          <t>ConTab_BOM_KP_Baseplates_3584</t>
        </is>
      </c>
      <c r="G1807">
        <f>IF(E1807="Y",F1807,"")</f>
        <v/>
      </c>
      <c r="H1807" s="87" t="inlineStr">
        <is>
          <t>1020-3_4-KP</t>
        </is>
      </c>
      <c r="I1807" s="87" t="n"/>
      <c r="J1807" s="87" t="n"/>
      <c r="K1807" s="273" t="inlineStr">
        <is>
          <t>BaseplateSteel</t>
        </is>
      </c>
      <c r="L1807" s="273" t="inlineStr">
        <is>
          <t>Baseplate_Steel</t>
        </is>
      </c>
      <c r="M1807" s="273" t="inlineStr">
        <is>
          <t>Steel</t>
        </is>
      </c>
      <c r="N1807" t="inlineStr">
        <is>
          <t>445T</t>
        </is>
      </c>
      <c r="O1807" t="inlineStr">
        <is>
          <t>:Extended Drip Pan:</t>
        </is>
      </c>
      <c r="P1807" s="235" t="inlineStr">
        <is>
          <t>Falk_Spacer</t>
        </is>
      </c>
      <c r="Q1807" t="inlineStr">
        <is>
          <t>RTE</t>
        </is>
      </c>
      <c r="R1807" s="234" t="inlineStr">
        <is>
          <t>RTF</t>
        </is>
      </c>
      <c r="S1807" s="233" t="inlineStr">
        <is>
          <t>B103639</t>
        </is>
      </c>
      <c r="T1807" s="233" t="n">
        <v>7713</v>
      </c>
      <c r="U1807" s="233" t="inlineStr">
        <is>
          <t>Priced</t>
        </is>
      </c>
      <c r="V1807" s="273" t="inlineStr">
        <is>
          <t>LT028</t>
        </is>
      </c>
      <c r="W1807" t="n">
        <v>900</v>
      </c>
    </row>
    <row r="1808">
      <c r="B1808" t="n">
        <v>3585</v>
      </c>
      <c r="C1808">
        <f>IF(K1808 = "BaseplateSteel","Y","N")</f>
        <v/>
      </c>
      <c r="D1808">
        <f>OR(P1808 = "Woods_Sureflex", P1808 = "Falk_T10_Grid")</f>
        <v/>
      </c>
      <c r="E1808">
        <f>IF(AND(C1808="Y", D1808=TRUE),"Y","N")</f>
        <v/>
      </c>
      <c r="F1808" t="inlineStr">
        <is>
          <t>ConTab_BOM_KP_Baseplates_3585</t>
        </is>
      </c>
      <c r="G1808">
        <f>IF(E1808="Y",F1808,"")</f>
        <v/>
      </c>
      <c r="H1808" s="87" t="inlineStr">
        <is>
          <t>1020-3_4-KP</t>
        </is>
      </c>
      <c r="I1808" s="87" t="n"/>
      <c r="J1808" s="87" t="n"/>
      <c r="K1808" s="273" t="inlineStr">
        <is>
          <t>BaseplateSteel</t>
        </is>
      </c>
      <c r="L1808" s="273" t="inlineStr">
        <is>
          <t>Baseplate_Steel</t>
        </is>
      </c>
      <c r="M1808" s="273" t="inlineStr">
        <is>
          <t>Steel</t>
        </is>
      </c>
      <c r="N1808" t="inlineStr">
        <is>
          <t>444TS</t>
        </is>
      </c>
      <c r="O1808" t="inlineStr">
        <is>
          <t>:Extended Drip Pan:</t>
        </is>
      </c>
      <c r="P1808" s="235" t="inlineStr">
        <is>
          <t>Falk_Spacer</t>
        </is>
      </c>
      <c r="Q1808" t="inlineStr">
        <is>
          <t>RTE</t>
        </is>
      </c>
      <c r="R1808" s="234" t="inlineStr">
        <is>
          <t>RTF</t>
        </is>
      </c>
      <c r="S1808" s="233" t="inlineStr">
        <is>
          <t>B103640</t>
        </is>
      </c>
      <c r="T1808" s="233" t="n">
        <v>7713</v>
      </c>
      <c r="U1808" s="233" t="inlineStr">
        <is>
          <t>Priced</t>
        </is>
      </c>
      <c r="V1808" s="273" t="inlineStr">
        <is>
          <t>LT028</t>
        </is>
      </c>
      <c r="W1808" t="n">
        <v>900</v>
      </c>
    </row>
    <row r="1809">
      <c r="B1809" t="n">
        <v>3586</v>
      </c>
      <c r="C1809">
        <f>IF(K1809 = "BaseplateSteel","Y","N")</f>
        <v/>
      </c>
      <c r="D1809">
        <f>OR(P1809 = "Woods_Sureflex", P1809 = "Falk_T10_Grid")</f>
        <v/>
      </c>
      <c r="E1809">
        <f>IF(AND(C1809="Y", D1809=TRUE),"Y","N")</f>
        <v/>
      </c>
      <c r="F1809" t="inlineStr">
        <is>
          <t>ConTab_BOM_KP_Baseplates_3586</t>
        </is>
      </c>
      <c r="G1809">
        <f>IF(E1809="Y",F1809,"")</f>
        <v/>
      </c>
      <c r="H1809" s="87" t="inlineStr">
        <is>
          <t>1020-3_4-KP</t>
        </is>
      </c>
      <c r="I1809" s="87" t="n"/>
      <c r="J1809" s="87" t="n"/>
      <c r="K1809" s="273" t="inlineStr">
        <is>
          <t>BaseplateSteel</t>
        </is>
      </c>
      <c r="L1809" s="273" t="inlineStr">
        <is>
          <t>Baseplate_Steel</t>
        </is>
      </c>
      <c r="M1809" s="273" t="inlineStr">
        <is>
          <t>Steel</t>
        </is>
      </c>
      <c r="N1809" t="inlineStr">
        <is>
          <t>445TS</t>
        </is>
      </c>
      <c r="O1809" t="inlineStr">
        <is>
          <t>:Extended Drip Pan:</t>
        </is>
      </c>
      <c r="P1809" s="235" t="inlineStr">
        <is>
          <t>Falk_Spacer</t>
        </is>
      </c>
      <c r="Q1809" t="inlineStr">
        <is>
          <t>RTE</t>
        </is>
      </c>
      <c r="R1809" s="234" t="inlineStr">
        <is>
          <t>RTF</t>
        </is>
      </c>
      <c r="S1809" s="233" t="inlineStr">
        <is>
          <t>B103641</t>
        </is>
      </c>
      <c r="T1809" s="233" t="n">
        <v>7713</v>
      </c>
      <c r="U1809" s="233" t="inlineStr">
        <is>
          <t>Priced</t>
        </is>
      </c>
      <c r="V1809" s="273" t="inlineStr">
        <is>
          <t>LT028</t>
        </is>
      </c>
      <c r="W1809" t="n">
        <v>900</v>
      </c>
    </row>
    <row r="1810">
      <c r="B1810" t="n">
        <v>3587</v>
      </c>
      <c r="C1810">
        <f>IF(K1810 = "BaseplateSteel","Y","N")</f>
        <v/>
      </c>
      <c r="D1810">
        <f>OR(P1810 = "Woods_Sureflex", P1810 = "Falk_T10_Grid")</f>
        <v/>
      </c>
      <c r="E1810">
        <f>IF(AND(C1810="Y", D1810=TRUE),"Y","N")</f>
        <v/>
      </c>
      <c r="F1810" t="inlineStr">
        <is>
          <t>ConTab_BOM_KP_Baseplates_3587</t>
        </is>
      </c>
      <c r="G1810">
        <f>IF(E1810="Y",F1810,"")</f>
        <v/>
      </c>
      <c r="H1810" s="87" t="inlineStr">
        <is>
          <t>1020-3_4-KP</t>
        </is>
      </c>
      <c r="I1810" s="87" t="n"/>
      <c r="J1810" s="87" t="n"/>
      <c r="K1810" s="273" t="inlineStr">
        <is>
          <t>BaseplateSteel</t>
        </is>
      </c>
      <c r="L1810" s="273" t="inlineStr">
        <is>
          <t>Baseplate_Steel</t>
        </is>
      </c>
      <c r="M1810" s="273" t="inlineStr">
        <is>
          <t>Steel</t>
        </is>
      </c>
      <c r="N1810" s="273" t="inlineStr">
        <is>
          <t>447T</t>
        </is>
      </c>
      <c r="O1810" t="inlineStr">
        <is>
          <t>:Extended Drip Pan:</t>
        </is>
      </c>
      <c r="P1810" s="235" t="inlineStr">
        <is>
          <t>Falk_Spacer</t>
        </is>
      </c>
      <c r="Q1810" t="inlineStr">
        <is>
          <t>RTE</t>
        </is>
      </c>
      <c r="R1810" s="234" t="inlineStr">
        <is>
          <t>RTF</t>
        </is>
      </c>
      <c r="S1810" s="233" t="inlineStr">
        <is>
          <t>B103642</t>
        </is>
      </c>
      <c r="T1810" s="233" t="n">
        <v>8258</v>
      </c>
      <c r="U1810" s="233" t="inlineStr">
        <is>
          <t>Priced</t>
        </is>
      </c>
      <c r="V1810" s="273" t="inlineStr">
        <is>
          <t>LT028</t>
        </is>
      </c>
      <c r="W1810" t="n">
        <v>1000</v>
      </c>
    </row>
    <row r="1811">
      <c r="B1811" t="n">
        <v>3588</v>
      </c>
      <c r="C1811">
        <f>IF(K1811 = "BaseplateSteel","Y","N")</f>
        <v/>
      </c>
      <c r="D1811">
        <f>OR(P1811 = "Woods_Sureflex", P1811 = "Falk_T10_Grid")</f>
        <v/>
      </c>
      <c r="E1811">
        <f>IF(AND(C1811="Y", D1811=TRUE),"Y","N")</f>
        <v/>
      </c>
      <c r="F1811" t="inlineStr">
        <is>
          <t>ConTab_BOM_KP_Baseplates_3588</t>
        </is>
      </c>
      <c r="G1811">
        <f>IF(E1811="Y",F1811,"")</f>
        <v/>
      </c>
      <c r="H1811" s="87" t="inlineStr">
        <is>
          <t>1020-3_4-KP</t>
        </is>
      </c>
      <c r="I1811" s="87" t="n"/>
      <c r="J1811" s="87" t="n"/>
      <c r="K1811" s="273" t="inlineStr">
        <is>
          <t>BaseplateSteel</t>
        </is>
      </c>
      <c r="L1811" s="273" t="inlineStr">
        <is>
          <t>Baseplate_Steel</t>
        </is>
      </c>
      <c r="M1811" s="273" t="inlineStr">
        <is>
          <t>Steel</t>
        </is>
      </c>
      <c r="N1811" s="273" t="inlineStr">
        <is>
          <t>447TS</t>
        </is>
      </c>
      <c r="O1811" t="inlineStr">
        <is>
          <t>:Extended Drip Pan:</t>
        </is>
      </c>
      <c r="P1811" s="235" t="inlineStr">
        <is>
          <t>Falk_Spacer</t>
        </is>
      </c>
      <c r="Q1811" t="inlineStr">
        <is>
          <t>RTE</t>
        </is>
      </c>
      <c r="R1811" s="234" t="inlineStr">
        <is>
          <t>RTF</t>
        </is>
      </c>
      <c r="S1811" s="233" t="inlineStr">
        <is>
          <t>B103643</t>
        </is>
      </c>
      <c r="T1811" s="233" t="n">
        <v>8258</v>
      </c>
      <c r="U1811" s="233" t="inlineStr">
        <is>
          <t>Priced</t>
        </is>
      </c>
      <c r="V1811" s="273" t="inlineStr">
        <is>
          <t>LT028</t>
        </is>
      </c>
      <c r="W1811" t="n">
        <v>1000</v>
      </c>
    </row>
    <row r="1812">
      <c r="B1812" t="n">
        <v>3589</v>
      </c>
      <c r="C1812">
        <f>IF(K1812 = "BaseplateSteel","Y","N")</f>
        <v/>
      </c>
      <c r="D1812">
        <f>OR(P1812 = "Woods_Sureflex", P1812 = "Falk_T10_Grid")</f>
        <v/>
      </c>
      <c r="E1812">
        <f>IF(AND(C1812="Y", D1812=TRUE),"Y","N")</f>
        <v/>
      </c>
      <c r="F1812" t="inlineStr">
        <is>
          <t>ConTab_BOM_KP_Baseplates_3589</t>
        </is>
      </c>
      <c r="G1812">
        <f>IF(E1812="Y",F1812,"")</f>
        <v/>
      </c>
      <c r="H1812" s="87" t="inlineStr">
        <is>
          <t>1020-3_4-KP</t>
        </is>
      </c>
      <c r="I1812" s="87" t="n"/>
      <c r="J1812" s="87" t="n"/>
      <c r="K1812" s="273" t="inlineStr">
        <is>
          <t>BaseplateSteel</t>
        </is>
      </c>
      <c r="L1812" s="273" t="inlineStr">
        <is>
          <t>Baseplate_Steel</t>
        </is>
      </c>
      <c r="M1812" s="273" t="inlineStr">
        <is>
          <t>Steel</t>
        </is>
      </c>
      <c r="N1812" s="273" t="inlineStr">
        <is>
          <t>449T</t>
        </is>
      </c>
      <c r="O1812" t="inlineStr">
        <is>
          <t>:Extended Drip Pan:</t>
        </is>
      </c>
      <c r="P1812" s="235" t="inlineStr">
        <is>
          <t>Falk_Spacer</t>
        </is>
      </c>
      <c r="Q1812" t="inlineStr">
        <is>
          <t>RTE</t>
        </is>
      </c>
      <c r="R1812" s="234" t="inlineStr">
        <is>
          <t>RTF</t>
        </is>
      </c>
      <c r="S1812" s="233" t="inlineStr">
        <is>
          <t>B103644</t>
        </is>
      </c>
      <c r="T1812" s="233" t="n">
        <v>8258</v>
      </c>
      <c r="U1812" s="233" t="inlineStr">
        <is>
          <t>Priced</t>
        </is>
      </c>
      <c r="V1812" s="273" t="inlineStr">
        <is>
          <t>LT028</t>
        </is>
      </c>
      <c r="W1812" t="n">
        <v>1000</v>
      </c>
    </row>
    <row r="1813">
      <c r="B1813" t="n">
        <v>3590</v>
      </c>
      <c r="C1813">
        <f>IF(K1813 = "BaseplateSteel","Y","N")</f>
        <v/>
      </c>
      <c r="D1813">
        <f>OR(P1813 = "Woods_Sureflex", P1813 = "Falk_T10_Grid")</f>
        <v/>
      </c>
      <c r="E1813">
        <f>IF(AND(C1813="Y", D1813=TRUE),"Y","N")</f>
        <v/>
      </c>
      <c r="F1813" t="inlineStr">
        <is>
          <t>ConTab_BOM_KP_Baseplates_3590</t>
        </is>
      </c>
      <c r="G1813">
        <f>IF(E1813="Y",F1813,"")</f>
        <v/>
      </c>
      <c r="H1813" s="87" t="inlineStr">
        <is>
          <t>1020-3_4-KP</t>
        </is>
      </c>
      <c r="I1813" s="87" t="n"/>
      <c r="J1813" s="87" t="n"/>
      <c r="K1813" s="273" t="inlineStr">
        <is>
          <t>BaseplateSteel</t>
        </is>
      </c>
      <c r="L1813" s="273" t="inlineStr">
        <is>
          <t>Baseplate_Steel</t>
        </is>
      </c>
      <c r="M1813" s="273" t="inlineStr">
        <is>
          <t>Steel</t>
        </is>
      </c>
      <c r="N1813" s="273" t="inlineStr">
        <is>
          <t>449TS</t>
        </is>
      </c>
      <c r="O1813" t="inlineStr">
        <is>
          <t>:Extended Drip Pan:</t>
        </is>
      </c>
      <c r="P1813" s="235" t="inlineStr">
        <is>
          <t>Falk_Spacer</t>
        </is>
      </c>
      <c r="Q1813" t="inlineStr">
        <is>
          <t>RTE</t>
        </is>
      </c>
      <c r="R1813" s="234" t="inlineStr">
        <is>
          <t>RTF</t>
        </is>
      </c>
      <c r="S1813" s="233" t="inlineStr">
        <is>
          <t>B103645</t>
        </is>
      </c>
      <c r="T1813" s="233" t="n">
        <v>8258</v>
      </c>
      <c r="U1813" s="233" t="inlineStr">
        <is>
          <t>Priced</t>
        </is>
      </c>
      <c r="V1813" s="273" t="inlineStr">
        <is>
          <t>LT028</t>
        </is>
      </c>
      <c r="W1813" t="n">
        <v>1200</v>
      </c>
    </row>
    <row r="1814">
      <c r="B1814" t="n">
        <v>3599</v>
      </c>
      <c r="C1814">
        <f>IF(K1814 = "BaseplateSteel","Y","N")</f>
        <v/>
      </c>
      <c r="D1814">
        <f>OR(P1814 = "Woods_Sureflex", P1814 = "Falk_T10_Grid")</f>
        <v/>
      </c>
      <c r="E1814">
        <f>IF(AND(C1814="Y", D1814=TRUE),"Y","N")</f>
        <v/>
      </c>
      <c r="F1814" t="inlineStr">
        <is>
          <t>ConTab_BOM_KP_Baseplates_3599</t>
        </is>
      </c>
      <c r="G1814">
        <f>IF(E1814="Y",F1814,"")</f>
        <v/>
      </c>
      <c r="H1814" s="87" t="inlineStr">
        <is>
          <t>1020-3_4-KP</t>
        </is>
      </c>
      <c r="I1814" s="87" t="n"/>
      <c r="J1814" s="87" t="n"/>
      <c r="K1814" s="273" t="inlineStr">
        <is>
          <t>Baseplate_Special</t>
        </is>
      </c>
      <c r="L1814" s="273" t="inlineStr">
        <is>
          <t>Baseplate_Special</t>
        </is>
      </c>
      <c r="M1814" s="273" t="inlineStr">
        <is>
          <t>Special</t>
        </is>
      </c>
      <c r="P1814" s="235" t="n"/>
      <c r="R1814" s="234" t="inlineStr">
        <is>
          <t>RTF</t>
        </is>
      </c>
      <c r="S1814" s="235" t="inlineStr">
        <is>
          <t>B101523</t>
        </is>
      </c>
      <c r="T1814" s="233" t="n">
        <v>0</v>
      </c>
      <c r="U1814" s="233" t="inlineStr">
        <is>
          <t>RFQ</t>
        </is>
      </c>
      <c r="V1814" s="273" t="inlineStr">
        <is>
          <t>LT029</t>
        </is>
      </c>
    </row>
    <row r="1815">
      <c r="B1815" t="n">
        <v>3600</v>
      </c>
      <c r="C1815">
        <f>IF(K1815 = "BaseplateSteel","Y","N")</f>
        <v/>
      </c>
      <c r="D1815">
        <f>OR(P1815 = "Woods_Sureflex", P1815 = "Falk_T10_Grid")</f>
        <v/>
      </c>
      <c r="E1815">
        <f>IF(AND(C1815="Y", D1815=TRUE),"Y","N")</f>
        <v/>
      </c>
      <c r="F1815" t="inlineStr">
        <is>
          <t>ConTab_BOM_KP_Baseplates_3600</t>
        </is>
      </c>
      <c r="G1815">
        <f>IF(E1815="Y",F1815,"")</f>
        <v/>
      </c>
      <c r="H1815" s="87" t="inlineStr">
        <is>
          <t>1024-1_2-KP</t>
        </is>
      </c>
      <c r="I1815" s="87" t="n"/>
      <c r="J1815" s="87" t="n"/>
      <c r="K1815" s="273" t="inlineStr">
        <is>
          <t>BaseplateSteel</t>
        </is>
      </c>
      <c r="L1815" s="273" t="inlineStr">
        <is>
          <t>Baseplate_Steel</t>
        </is>
      </c>
      <c r="M1815" s="273" t="inlineStr">
        <is>
          <t>Steel</t>
        </is>
      </c>
      <c r="N1815" t="inlineStr">
        <is>
          <t>404T</t>
        </is>
      </c>
      <c r="O1815" t="inlineStr">
        <is>
          <t>:No Drip Pan:Standard Drip Pan:</t>
        </is>
      </c>
      <c r="P1815" s="235" t="inlineStr">
        <is>
          <t>Falk_T10_Grid</t>
        </is>
      </c>
      <c r="Q1815" t="inlineStr">
        <is>
          <t>RTE</t>
        </is>
      </c>
      <c r="R1815" s="234" t="inlineStr">
        <is>
          <t>RTF</t>
        </is>
      </c>
      <c r="S1815" s="233" t="inlineStr">
        <is>
          <t>B103654</t>
        </is>
      </c>
      <c r="T1815" s="233" t="n">
        <v>5317</v>
      </c>
      <c r="U1815" s="233" t="inlineStr">
        <is>
          <t>Priced</t>
        </is>
      </c>
      <c r="V1815" s="273" t="inlineStr">
        <is>
          <t>LT028</t>
        </is>
      </c>
      <c r="W1815" t="n">
        <v>650</v>
      </c>
    </row>
    <row r="1816">
      <c r="B1816" t="n">
        <v>3601</v>
      </c>
      <c r="C1816">
        <f>IF(K1816 = "BaseplateSteel","Y","N")</f>
        <v/>
      </c>
      <c r="D1816">
        <f>OR(P1816 = "Woods_Sureflex", P1816 = "Falk_T10_Grid")</f>
        <v/>
      </c>
      <c r="E1816">
        <f>IF(AND(C1816="Y", D1816=TRUE),"Y","N")</f>
        <v/>
      </c>
      <c r="F1816" t="inlineStr">
        <is>
          <t>ConTab_BOM_KP_Baseplates_3601</t>
        </is>
      </c>
      <c r="G1816">
        <f>IF(E1816="Y",F1816,"")</f>
        <v/>
      </c>
      <c r="H1816" s="87" t="inlineStr">
        <is>
          <t>1024-1_2-KP</t>
        </is>
      </c>
      <c r="I1816" s="87" t="n"/>
      <c r="J1816" s="87" t="n"/>
      <c r="K1816" s="273" t="inlineStr">
        <is>
          <t>BaseplateSteel</t>
        </is>
      </c>
      <c r="L1816" s="273" t="inlineStr">
        <is>
          <t>Baseplate_Steel</t>
        </is>
      </c>
      <c r="M1816" s="273" t="inlineStr">
        <is>
          <t>Steel</t>
        </is>
      </c>
      <c r="N1816" t="inlineStr">
        <is>
          <t>405T</t>
        </is>
      </c>
      <c r="O1816" t="inlineStr">
        <is>
          <t>:No Drip Pan:Standard Drip Pan:</t>
        </is>
      </c>
      <c r="P1816" s="235" t="inlineStr">
        <is>
          <t>Falk_T10_Grid</t>
        </is>
      </c>
      <c r="Q1816" t="inlineStr">
        <is>
          <t>RTE</t>
        </is>
      </c>
      <c r="R1816" s="234" t="inlineStr">
        <is>
          <t>RTF</t>
        </is>
      </c>
      <c r="S1816" s="233" t="inlineStr">
        <is>
          <t>B103654</t>
        </is>
      </c>
      <c r="T1816" s="233" t="n">
        <v>5317</v>
      </c>
      <c r="U1816" s="233" t="inlineStr">
        <is>
          <t>Priced</t>
        </is>
      </c>
      <c r="V1816" s="273" t="inlineStr">
        <is>
          <t>LT028</t>
        </is>
      </c>
      <c r="W1816" t="n">
        <v>900</v>
      </c>
    </row>
    <row r="1817">
      <c r="B1817" t="n">
        <v>3602</v>
      </c>
      <c r="C1817">
        <f>IF(K1817 = "BaseplateSteel","Y","N")</f>
        <v/>
      </c>
      <c r="D1817">
        <f>OR(P1817 = "Woods_Sureflex", P1817 = "Falk_T10_Grid")</f>
        <v/>
      </c>
      <c r="E1817">
        <f>IF(AND(C1817="Y", D1817=TRUE),"Y","N")</f>
        <v/>
      </c>
      <c r="F1817" t="inlineStr">
        <is>
          <t>ConTab_BOM_KP_Baseplates_3602</t>
        </is>
      </c>
      <c r="G1817">
        <f>IF(E1817="Y",F1817,"")</f>
        <v/>
      </c>
      <c r="H1817" s="87" t="inlineStr">
        <is>
          <t>1024-1_2-KP</t>
        </is>
      </c>
      <c r="I1817" s="87" t="n"/>
      <c r="J1817" s="87" t="n"/>
      <c r="K1817" s="273" t="inlineStr">
        <is>
          <t>BaseplateSteel</t>
        </is>
      </c>
      <c r="L1817" s="273" t="inlineStr">
        <is>
          <t>Baseplate_Steel</t>
        </is>
      </c>
      <c r="M1817" s="273" t="inlineStr">
        <is>
          <t>Steel</t>
        </is>
      </c>
      <c r="N1817" t="inlineStr">
        <is>
          <t>404TS</t>
        </is>
      </c>
      <c r="O1817" t="inlineStr">
        <is>
          <t>:No Drip Pan:Standard Drip Pan:</t>
        </is>
      </c>
      <c r="P1817" s="235" t="inlineStr">
        <is>
          <t>Falk_T10_Grid</t>
        </is>
      </c>
      <c r="Q1817" t="inlineStr">
        <is>
          <t>RTE</t>
        </is>
      </c>
      <c r="R1817" s="234" t="inlineStr">
        <is>
          <t>RTF</t>
        </is>
      </c>
      <c r="S1817" s="233" t="inlineStr">
        <is>
          <t>B103655</t>
        </is>
      </c>
      <c r="T1817" s="233" t="n">
        <v>5181</v>
      </c>
      <c r="U1817" s="233" t="inlineStr">
        <is>
          <t>Priced</t>
        </is>
      </c>
      <c r="V1817" s="273" t="inlineStr">
        <is>
          <t>LT028</t>
        </is>
      </c>
      <c r="W1817" t="n">
        <v>900</v>
      </c>
    </row>
    <row r="1818">
      <c r="B1818" t="n">
        <v>3603</v>
      </c>
      <c r="C1818">
        <f>IF(K1818 = "BaseplateSteel","Y","N")</f>
        <v/>
      </c>
      <c r="D1818">
        <f>OR(P1818 = "Woods_Sureflex", P1818 = "Falk_T10_Grid")</f>
        <v/>
      </c>
      <c r="E1818">
        <f>IF(AND(C1818="Y", D1818=TRUE),"Y","N")</f>
        <v/>
      </c>
      <c r="F1818" t="inlineStr">
        <is>
          <t>ConTab_BOM_KP_Baseplates_3603</t>
        </is>
      </c>
      <c r="G1818">
        <f>IF(E1818="Y",F1818,"")</f>
        <v/>
      </c>
      <c r="H1818" s="87" t="inlineStr">
        <is>
          <t>1024-1_2-KP</t>
        </is>
      </c>
      <c r="I1818" s="87" t="n"/>
      <c r="J1818" s="87" t="n"/>
      <c r="K1818" s="273" t="inlineStr">
        <is>
          <t>BaseplateSteel</t>
        </is>
      </c>
      <c r="L1818" s="273" t="inlineStr">
        <is>
          <t>Baseplate_Steel</t>
        </is>
      </c>
      <c r="M1818" s="273" t="inlineStr">
        <is>
          <t>Steel</t>
        </is>
      </c>
      <c r="N1818" t="inlineStr">
        <is>
          <t>405TS</t>
        </is>
      </c>
      <c r="O1818" t="inlineStr">
        <is>
          <t>:No Drip Pan:Standard Drip Pan:</t>
        </is>
      </c>
      <c r="P1818" s="235" t="inlineStr">
        <is>
          <t>Falk_T10_Grid</t>
        </is>
      </c>
      <c r="Q1818" t="inlineStr">
        <is>
          <t>RTE</t>
        </is>
      </c>
      <c r="R1818" s="234" t="inlineStr">
        <is>
          <t>RTF</t>
        </is>
      </c>
      <c r="S1818" s="233" t="inlineStr">
        <is>
          <t>B103655</t>
        </is>
      </c>
      <c r="T1818" s="233" t="n">
        <v>5181</v>
      </c>
      <c r="U1818" s="233" t="inlineStr">
        <is>
          <t>Priced</t>
        </is>
      </c>
      <c r="V1818" s="273" t="inlineStr">
        <is>
          <t>LT028</t>
        </is>
      </c>
      <c r="W1818" t="n">
        <v>900</v>
      </c>
    </row>
    <row r="1819">
      <c r="B1819" t="n">
        <v>3604</v>
      </c>
      <c r="C1819">
        <f>IF(K1819 = "BaseplateSteel","Y","N")</f>
        <v/>
      </c>
      <c r="D1819">
        <f>OR(P1819 = "Woods_Sureflex", P1819 = "Falk_T10_Grid")</f>
        <v/>
      </c>
      <c r="E1819">
        <f>IF(AND(C1819="Y", D1819=TRUE),"Y","N")</f>
        <v/>
      </c>
      <c r="F1819" t="inlineStr">
        <is>
          <t>ConTab_BOM_KP_Baseplates_3604</t>
        </is>
      </c>
      <c r="G1819">
        <f>IF(E1819="Y",F1819,"")</f>
        <v/>
      </c>
      <c r="H1819" s="87" t="inlineStr">
        <is>
          <t>1024-1_2-KP</t>
        </is>
      </c>
      <c r="I1819" s="87" t="n"/>
      <c r="J1819" s="87" t="n"/>
      <c r="K1819" s="273" t="inlineStr">
        <is>
          <t>BaseplateSteel</t>
        </is>
      </c>
      <c r="L1819" s="273" t="inlineStr">
        <is>
          <t>Baseplate_Steel</t>
        </is>
      </c>
      <c r="M1819" s="273" t="inlineStr">
        <is>
          <t>Steel</t>
        </is>
      </c>
      <c r="N1819" t="inlineStr">
        <is>
          <t>444T</t>
        </is>
      </c>
      <c r="O1819" t="inlineStr">
        <is>
          <t>:No Drip Pan:Standard Drip Pan:</t>
        </is>
      </c>
      <c r="P1819" s="235" t="inlineStr">
        <is>
          <t>Falk_T10_Grid</t>
        </is>
      </c>
      <c r="Q1819" t="inlineStr">
        <is>
          <t>RTE</t>
        </is>
      </c>
      <c r="R1819" s="234" t="inlineStr">
        <is>
          <t>RTF</t>
        </is>
      </c>
      <c r="S1819" s="233" t="inlineStr">
        <is>
          <t>B103656</t>
        </is>
      </c>
      <c r="T1819" s="233" t="n">
        <v>6679</v>
      </c>
      <c r="U1819" s="233" t="inlineStr">
        <is>
          <t>Priced</t>
        </is>
      </c>
      <c r="V1819" s="273" t="inlineStr">
        <is>
          <t>LT028</t>
        </is>
      </c>
      <c r="W1819" t="n">
        <v>900</v>
      </c>
    </row>
    <row r="1820">
      <c r="B1820" t="n">
        <v>3605</v>
      </c>
      <c r="C1820">
        <f>IF(K1820 = "BaseplateSteel","Y","N")</f>
        <v/>
      </c>
      <c r="D1820">
        <f>OR(P1820 = "Woods_Sureflex", P1820 = "Falk_T10_Grid")</f>
        <v/>
      </c>
      <c r="E1820">
        <f>IF(AND(C1820="Y", D1820=TRUE),"Y","N")</f>
        <v/>
      </c>
      <c r="F1820" t="inlineStr">
        <is>
          <t>ConTab_BOM_KP_Baseplates_3605</t>
        </is>
      </c>
      <c r="G1820">
        <f>IF(E1820="Y",F1820,"")</f>
        <v/>
      </c>
      <c r="H1820" s="87" t="inlineStr">
        <is>
          <t>1024-1_2-KP</t>
        </is>
      </c>
      <c r="I1820" s="87" t="n"/>
      <c r="J1820" s="87" t="n"/>
      <c r="K1820" s="273" t="inlineStr">
        <is>
          <t>BaseplateSteel</t>
        </is>
      </c>
      <c r="L1820" s="273" t="inlineStr">
        <is>
          <t>Baseplate_Steel</t>
        </is>
      </c>
      <c r="M1820" s="273" t="inlineStr">
        <is>
          <t>Steel</t>
        </is>
      </c>
      <c r="N1820" t="inlineStr">
        <is>
          <t>445T</t>
        </is>
      </c>
      <c r="O1820" t="inlineStr">
        <is>
          <t>:No Drip Pan:Standard Drip Pan:</t>
        </is>
      </c>
      <c r="P1820" s="235" t="inlineStr">
        <is>
          <t>Falk_T10_Grid</t>
        </is>
      </c>
      <c r="Q1820" t="inlineStr">
        <is>
          <t>RTE</t>
        </is>
      </c>
      <c r="R1820" s="234" t="inlineStr">
        <is>
          <t>RTF</t>
        </is>
      </c>
      <c r="S1820" s="233" t="inlineStr">
        <is>
          <t>B103657</t>
        </is>
      </c>
      <c r="T1820" s="233" t="n">
        <v>6679</v>
      </c>
      <c r="U1820" s="233" t="inlineStr">
        <is>
          <t>Priced</t>
        </is>
      </c>
      <c r="V1820" s="273" t="inlineStr">
        <is>
          <t>LT028</t>
        </is>
      </c>
      <c r="W1820" t="n">
        <v>900</v>
      </c>
    </row>
    <row r="1821">
      <c r="B1821" t="n">
        <v>3606</v>
      </c>
      <c r="C1821">
        <f>IF(K1821 = "BaseplateSteel","Y","N")</f>
        <v/>
      </c>
      <c r="D1821">
        <f>OR(P1821 = "Woods_Sureflex", P1821 = "Falk_T10_Grid")</f>
        <v/>
      </c>
      <c r="E1821">
        <f>IF(AND(C1821="Y", D1821=TRUE),"Y","N")</f>
        <v/>
      </c>
      <c r="F1821" t="inlineStr">
        <is>
          <t>ConTab_BOM_KP_Baseplates_3606</t>
        </is>
      </c>
      <c r="G1821">
        <f>IF(E1821="Y",F1821,"")</f>
        <v/>
      </c>
      <c r="H1821" s="87" t="inlineStr">
        <is>
          <t>1024-1_2-KP</t>
        </is>
      </c>
      <c r="I1821" s="87" t="n"/>
      <c r="J1821" s="87" t="n"/>
      <c r="K1821" s="273" t="inlineStr">
        <is>
          <t>BaseplateSteel</t>
        </is>
      </c>
      <c r="L1821" s="273" t="inlineStr">
        <is>
          <t>Baseplate_Steel</t>
        </is>
      </c>
      <c r="M1821" s="273" t="inlineStr">
        <is>
          <t>Steel</t>
        </is>
      </c>
      <c r="N1821" t="inlineStr">
        <is>
          <t>444TS</t>
        </is>
      </c>
      <c r="O1821" t="inlineStr">
        <is>
          <t>:No Drip Pan:Standard Drip Pan:</t>
        </is>
      </c>
      <c r="P1821" s="235" t="inlineStr">
        <is>
          <t>Falk_T10_Grid</t>
        </is>
      </c>
      <c r="Q1821" t="inlineStr">
        <is>
          <t>RTE</t>
        </is>
      </c>
      <c r="R1821" s="234" t="inlineStr">
        <is>
          <t>RTF</t>
        </is>
      </c>
      <c r="S1821" s="233" t="inlineStr">
        <is>
          <t>B103658</t>
        </is>
      </c>
      <c r="T1821" s="233" t="n">
        <v>6679</v>
      </c>
      <c r="U1821" s="233" t="inlineStr">
        <is>
          <t>Priced</t>
        </is>
      </c>
      <c r="V1821" s="273" t="inlineStr">
        <is>
          <t>LT028</t>
        </is>
      </c>
      <c r="W1821" t="n">
        <v>900</v>
      </c>
    </row>
    <row r="1822">
      <c r="B1822" t="n">
        <v>3607</v>
      </c>
      <c r="C1822">
        <f>IF(K1822 = "BaseplateSteel","Y","N")</f>
        <v/>
      </c>
      <c r="D1822">
        <f>OR(P1822 = "Woods_Sureflex", P1822 = "Falk_T10_Grid")</f>
        <v/>
      </c>
      <c r="E1822">
        <f>IF(AND(C1822="Y", D1822=TRUE),"Y","N")</f>
        <v/>
      </c>
      <c r="F1822" t="inlineStr">
        <is>
          <t>ConTab_BOM_KP_Baseplates_3607</t>
        </is>
      </c>
      <c r="G1822">
        <f>IF(E1822="Y",F1822,"")</f>
        <v/>
      </c>
      <c r="H1822" s="87" t="inlineStr">
        <is>
          <t>1024-1_2-KP</t>
        </is>
      </c>
      <c r="I1822" s="87" t="n"/>
      <c r="J1822" s="87" t="n"/>
      <c r="K1822" s="273" t="inlineStr">
        <is>
          <t>BaseplateSteel</t>
        </is>
      </c>
      <c r="L1822" s="273" t="inlineStr">
        <is>
          <t>Baseplate_Steel</t>
        </is>
      </c>
      <c r="M1822" s="273" t="inlineStr">
        <is>
          <t>Steel</t>
        </is>
      </c>
      <c r="N1822" t="inlineStr">
        <is>
          <t>445TS</t>
        </is>
      </c>
      <c r="O1822" t="inlineStr">
        <is>
          <t>:No Drip Pan:Standard Drip Pan:</t>
        </is>
      </c>
      <c r="P1822" s="235" t="inlineStr">
        <is>
          <t>Falk_T10_Grid</t>
        </is>
      </c>
      <c r="Q1822" t="inlineStr">
        <is>
          <t>RTE</t>
        </is>
      </c>
      <c r="R1822" s="234" t="inlineStr">
        <is>
          <t>RTF</t>
        </is>
      </c>
      <c r="S1822" s="233" t="inlineStr">
        <is>
          <t>B103659</t>
        </is>
      </c>
      <c r="T1822" s="233" t="n">
        <v>6679</v>
      </c>
      <c r="U1822" s="233" t="inlineStr">
        <is>
          <t>Priced</t>
        </is>
      </c>
      <c r="V1822" s="273" t="inlineStr">
        <is>
          <t>LT028</t>
        </is>
      </c>
      <c r="W1822" t="n">
        <v>900</v>
      </c>
    </row>
    <row r="1823">
      <c r="B1823" t="n">
        <v>3608</v>
      </c>
      <c r="C1823">
        <f>IF(K1823 = "BaseplateSteel","Y","N")</f>
        <v/>
      </c>
      <c r="D1823">
        <f>OR(P1823 = "Woods_Sureflex", P1823 = "Falk_T10_Grid")</f>
        <v/>
      </c>
      <c r="E1823">
        <f>IF(AND(C1823="Y", D1823=TRUE),"Y","N")</f>
        <v/>
      </c>
      <c r="F1823" t="inlineStr">
        <is>
          <t>ConTab_BOM_KP_Baseplates_3608</t>
        </is>
      </c>
      <c r="G1823">
        <f>IF(E1823="Y",F1823,"")</f>
        <v/>
      </c>
      <c r="H1823" s="87" t="inlineStr">
        <is>
          <t>1024-1_2-KP</t>
        </is>
      </c>
      <c r="I1823" s="87" t="n"/>
      <c r="J1823" s="87" t="n"/>
      <c r="K1823" s="273" t="inlineStr">
        <is>
          <t>BaseplateSteel</t>
        </is>
      </c>
      <c r="L1823" s="273" t="inlineStr">
        <is>
          <t>Baseplate_Steel</t>
        </is>
      </c>
      <c r="M1823" s="273" t="inlineStr">
        <is>
          <t>Steel</t>
        </is>
      </c>
      <c r="N1823" s="273" t="inlineStr">
        <is>
          <t>447T</t>
        </is>
      </c>
      <c r="O1823" t="inlineStr">
        <is>
          <t>:No Drip Pan:Standard Drip Pan:</t>
        </is>
      </c>
      <c r="P1823" s="235" t="inlineStr">
        <is>
          <t>Falk_T10_Grid</t>
        </is>
      </c>
      <c r="Q1823" t="inlineStr">
        <is>
          <t>RTE</t>
        </is>
      </c>
      <c r="R1823" s="234" t="inlineStr">
        <is>
          <t>RTF</t>
        </is>
      </c>
      <c r="S1823" s="233" t="inlineStr">
        <is>
          <t>B103660</t>
        </is>
      </c>
      <c r="T1823" s="233" t="n">
        <v>7226</v>
      </c>
      <c r="U1823" s="233" t="inlineStr">
        <is>
          <t>Priced</t>
        </is>
      </c>
      <c r="V1823" s="273" t="inlineStr">
        <is>
          <t>LT028</t>
        </is>
      </c>
      <c r="W1823" t="n">
        <v>1000</v>
      </c>
    </row>
    <row r="1824">
      <c r="B1824" t="n">
        <v>3609</v>
      </c>
      <c r="C1824">
        <f>IF(K1824 = "BaseplateSteel","Y","N")</f>
        <v/>
      </c>
      <c r="D1824">
        <f>OR(P1824 = "Woods_Sureflex", P1824 = "Falk_T10_Grid")</f>
        <v/>
      </c>
      <c r="E1824">
        <f>IF(AND(C1824="Y", D1824=TRUE),"Y","N")</f>
        <v/>
      </c>
      <c r="F1824" t="inlineStr">
        <is>
          <t>ConTab_BOM_KP_Baseplates_3609</t>
        </is>
      </c>
      <c r="G1824">
        <f>IF(E1824="Y",F1824,"")</f>
        <v/>
      </c>
      <c r="H1824" s="87" t="inlineStr">
        <is>
          <t>1024-1_2-KP</t>
        </is>
      </c>
      <c r="I1824" s="87" t="n"/>
      <c r="J1824" s="87" t="n"/>
      <c r="K1824" s="273" t="inlineStr">
        <is>
          <t>BaseplateSteel</t>
        </is>
      </c>
      <c r="L1824" s="273" t="inlineStr">
        <is>
          <t>Baseplate_Steel</t>
        </is>
      </c>
      <c r="M1824" s="273" t="inlineStr">
        <is>
          <t>Steel</t>
        </is>
      </c>
      <c r="N1824" s="273" t="inlineStr">
        <is>
          <t>447TS</t>
        </is>
      </c>
      <c r="O1824" t="inlineStr">
        <is>
          <t>:No Drip Pan:Standard Drip Pan:</t>
        </is>
      </c>
      <c r="P1824" s="235" t="inlineStr">
        <is>
          <t>Falk_T10_Grid</t>
        </is>
      </c>
      <c r="Q1824" t="inlineStr">
        <is>
          <t>RTE</t>
        </is>
      </c>
      <c r="R1824" s="234" t="inlineStr">
        <is>
          <t>RTF</t>
        </is>
      </c>
      <c r="S1824" s="233" t="inlineStr">
        <is>
          <t>B103661</t>
        </is>
      </c>
      <c r="T1824" s="233" t="n">
        <v>7226</v>
      </c>
      <c r="U1824" s="233" t="inlineStr">
        <is>
          <t>Priced</t>
        </is>
      </c>
      <c r="V1824" s="273" t="inlineStr">
        <is>
          <t>LT028</t>
        </is>
      </c>
      <c r="W1824" t="n">
        <v>1000</v>
      </c>
    </row>
    <row r="1825">
      <c r="B1825" t="n">
        <v>3610</v>
      </c>
      <c r="C1825">
        <f>IF(K1825 = "BaseplateSteel","Y","N")</f>
        <v/>
      </c>
      <c r="D1825">
        <f>OR(P1825 = "Woods_Sureflex", P1825 = "Falk_T10_Grid")</f>
        <v/>
      </c>
      <c r="E1825">
        <f>IF(AND(C1825="Y", D1825=TRUE),"Y","N")</f>
        <v/>
      </c>
      <c r="F1825" t="inlineStr">
        <is>
          <t>ConTab_BOM_KP_Baseplates_3610</t>
        </is>
      </c>
      <c r="G1825">
        <f>IF(E1825="Y",F1825,"")</f>
        <v/>
      </c>
      <c r="H1825" s="87" t="inlineStr">
        <is>
          <t>1024-1_2-KP</t>
        </is>
      </c>
      <c r="I1825" s="87" t="n"/>
      <c r="J1825" s="87" t="n"/>
      <c r="K1825" s="273" t="inlineStr">
        <is>
          <t>BaseplateSteel</t>
        </is>
      </c>
      <c r="L1825" s="273" t="inlineStr">
        <is>
          <t>Baseplate_Steel</t>
        </is>
      </c>
      <c r="M1825" s="273" t="inlineStr">
        <is>
          <t>Steel</t>
        </is>
      </c>
      <c r="N1825" s="273" t="inlineStr">
        <is>
          <t>449T</t>
        </is>
      </c>
      <c r="O1825" t="inlineStr">
        <is>
          <t>:No Drip Pan:Standard Drip Pan:</t>
        </is>
      </c>
      <c r="P1825" s="235" t="inlineStr">
        <is>
          <t>Falk_T10_Grid</t>
        </is>
      </c>
      <c r="Q1825" t="inlineStr">
        <is>
          <t>RTE</t>
        </is>
      </c>
      <c r="R1825" s="234" t="inlineStr">
        <is>
          <t>RTF</t>
        </is>
      </c>
      <c r="S1825" s="233" t="inlineStr">
        <is>
          <t>B103662</t>
        </is>
      </c>
      <c r="T1825" s="233" t="n">
        <v>7226</v>
      </c>
      <c r="U1825" s="233" t="inlineStr">
        <is>
          <t>Priced</t>
        </is>
      </c>
      <c r="V1825" s="273" t="inlineStr">
        <is>
          <t>LT028</t>
        </is>
      </c>
      <c r="W1825" t="n">
        <v>1000</v>
      </c>
    </row>
    <row r="1826">
      <c r="B1826" t="n">
        <v>3611</v>
      </c>
      <c r="C1826">
        <f>IF(K1826 = "BaseplateSteel","Y","N")</f>
        <v/>
      </c>
      <c r="D1826">
        <f>OR(P1826 = "Woods_Sureflex", P1826 = "Falk_T10_Grid")</f>
        <v/>
      </c>
      <c r="E1826">
        <f>IF(AND(C1826="Y", D1826=TRUE),"Y","N")</f>
        <v/>
      </c>
      <c r="F1826" t="inlineStr">
        <is>
          <t>ConTab_BOM_KP_Baseplates_3611</t>
        </is>
      </c>
      <c r="G1826">
        <f>IF(E1826="Y",F1826,"")</f>
        <v/>
      </c>
      <c r="H1826" s="87" t="inlineStr">
        <is>
          <t>1024-1_2-KP</t>
        </is>
      </c>
      <c r="I1826" s="87" t="n"/>
      <c r="J1826" s="87" t="n"/>
      <c r="K1826" s="273" t="inlineStr">
        <is>
          <t>BaseplateSteel</t>
        </is>
      </c>
      <c r="L1826" s="273" t="inlineStr">
        <is>
          <t>Baseplate_Steel</t>
        </is>
      </c>
      <c r="M1826" s="273" t="inlineStr">
        <is>
          <t>Steel</t>
        </is>
      </c>
      <c r="N1826" s="273" t="inlineStr">
        <is>
          <t>449TS</t>
        </is>
      </c>
      <c r="O1826" t="inlineStr">
        <is>
          <t>:No Drip Pan:Standard Drip Pan:</t>
        </is>
      </c>
      <c r="P1826" s="235" t="inlineStr">
        <is>
          <t>Falk_T10_Grid</t>
        </is>
      </c>
      <c r="Q1826" t="inlineStr">
        <is>
          <t>RTE</t>
        </is>
      </c>
      <c r="R1826" s="234" t="inlineStr">
        <is>
          <t>RTF</t>
        </is>
      </c>
      <c r="S1826" s="233" t="inlineStr">
        <is>
          <t>B103663</t>
        </is>
      </c>
      <c r="T1826" s="233" t="n">
        <v>7226</v>
      </c>
      <c r="U1826" s="233" t="inlineStr">
        <is>
          <t>Priced</t>
        </is>
      </c>
      <c r="V1826" s="273" t="inlineStr">
        <is>
          <t>LT028</t>
        </is>
      </c>
      <c r="W1826" t="n">
        <v>1200</v>
      </c>
    </row>
    <row r="1827">
      <c r="B1827" t="n">
        <v>3624</v>
      </c>
      <c r="C1827">
        <f>IF(K1827 = "BaseplateSteel","Y","N")</f>
        <v/>
      </c>
      <c r="D1827">
        <f>OR(P1827 = "Woods_Sureflex", P1827 = "Falk_T10_Grid")</f>
        <v/>
      </c>
      <c r="E1827">
        <f>IF(AND(C1827="Y", D1827=TRUE),"Y","N")</f>
        <v/>
      </c>
      <c r="F1827" t="inlineStr">
        <is>
          <t>ConTab_BOM_KP_Baseplates_3624</t>
        </is>
      </c>
      <c r="G1827">
        <f>IF(E1827="Y",F1827,"")</f>
        <v/>
      </c>
      <c r="H1827" s="87" t="inlineStr">
        <is>
          <t>1024-1_2-KP</t>
        </is>
      </c>
      <c r="I1827" s="87" t="n"/>
      <c r="J1827" s="87" t="n"/>
      <c r="K1827" s="273" t="inlineStr">
        <is>
          <t>BaseplateSteel</t>
        </is>
      </c>
      <c r="L1827" s="273" t="inlineStr">
        <is>
          <t>Baseplate_Steel</t>
        </is>
      </c>
      <c r="M1827" s="273" t="inlineStr">
        <is>
          <t>Steel</t>
        </is>
      </c>
      <c r="N1827" t="inlineStr">
        <is>
          <t>404T</t>
        </is>
      </c>
      <c r="O1827" t="inlineStr">
        <is>
          <t>:No Drip Pan:Standard Drip Pan:</t>
        </is>
      </c>
      <c r="P1827" s="235" t="inlineStr">
        <is>
          <t>Falk_Spacer</t>
        </is>
      </c>
      <c r="Q1827" t="inlineStr">
        <is>
          <t>RTE</t>
        </is>
      </c>
      <c r="R1827" s="234" t="inlineStr">
        <is>
          <t>RTF</t>
        </is>
      </c>
      <c r="S1827" s="233" t="inlineStr">
        <is>
          <t>B103674</t>
        </is>
      </c>
      <c r="T1827" s="233" t="n">
        <v>5863</v>
      </c>
      <c r="U1827" s="233" t="inlineStr">
        <is>
          <t>Priced</t>
        </is>
      </c>
      <c r="V1827" s="273" t="inlineStr">
        <is>
          <t>LT028</t>
        </is>
      </c>
      <c r="W1827" t="n">
        <v>650</v>
      </c>
    </row>
    <row r="1828">
      <c r="B1828" t="n">
        <v>3625</v>
      </c>
      <c r="C1828">
        <f>IF(K1828 = "BaseplateSteel","Y","N")</f>
        <v/>
      </c>
      <c r="D1828">
        <f>OR(P1828 = "Woods_Sureflex", P1828 = "Falk_T10_Grid")</f>
        <v/>
      </c>
      <c r="E1828">
        <f>IF(AND(C1828="Y", D1828=TRUE),"Y","N")</f>
        <v/>
      </c>
      <c r="F1828" t="inlineStr">
        <is>
          <t>ConTab_BOM_KP_Baseplates_3625</t>
        </is>
      </c>
      <c r="G1828">
        <f>IF(E1828="Y",F1828,"")</f>
        <v/>
      </c>
      <c r="H1828" s="87" t="inlineStr">
        <is>
          <t>1024-1_2-KP</t>
        </is>
      </c>
      <c r="I1828" s="87" t="n"/>
      <c r="J1828" s="87" t="n"/>
      <c r="K1828" s="273" t="inlineStr">
        <is>
          <t>BaseplateSteel</t>
        </is>
      </c>
      <c r="L1828" s="273" t="inlineStr">
        <is>
          <t>Baseplate_Steel</t>
        </is>
      </c>
      <c r="M1828" s="273" t="inlineStr">
        <is>
          <t>Steel</t>
        </is>
      </c>
      <c r="N1828" t="inlineStr">
        <is>
          <t>405T</t>
        </is>
      </c>
      <c r="O1828" t="inlineStr">
        <is>
          <t>:No Drip Pan:Standard Drip Pan:</t>
        </is>
      </c>
      <c r="P1828" s="235" t="inlineStr">
        <is>
          <t>Falk_Spacer</t>
        </is>
      </c>
      <c r="Q1828" t="inlineStr">
        <is>
          <t>RTE</t>
        </is>
      </c>
      <c r="R1828" s="234" t="inlineStr">
        <is>
          <t>RTF</t>
        </is>
      </c>
      <c r="S1828" s="233" t="inlineStr">
        <is>
          <t>B103674</t>
        </is>
      </c>
      <c r="T1828" s="233" t="n">
        <v>5863</v>
      </c>
      <c r="U1828" s="233" t="inlineStr">
        <is>
          <t>Priced</t>
        </is>
      </c>
      <c r="V1828" s="273" t="inlineStr">
        <is>
          <t>LT028</t>
        </is>
      </c>
      <c r="W1828" t="n">
        <v>900</v>
      </c>
    </row>
    <row r="1829">
      <c r="B1829" t="n">
        <v>3626</v>
      </c>
      <c r="C1829">
        <f>IF(K1829 = "BaseplateSteel","Y","N")</f>
        <v/>
      </c>
      <c r="D1829">
        <f>OR(P1829 = "Woods_Sureflex", P1829 = "Falk_T10_Grid")</f>
        <v/>
      </c>
      <c r="E1829">
        <f>IF(AND(C1829="Y", D1829=TRUE),"Y","N")</f>
        <v/>
      </c>
      <c r="F1829" t="inlineStr">
        <is>
          <t>ConTab_BOM_KP_Baseplates_3626</t>
        </is>
      </c>
      <c r="G1829">
        <f>IF(E1829="Y",F1829,"")</f>
        <v/>
      </c>
      <c r="H1829" s="87" t="inlineStr">
        <is>
          <t>1024-1_2-KP</t>
        </is>
      </c>
      <c r="I1829" s="87" t="n"/>
      <c r="J1829" s="87" t="n"/>
      <c r="K1829" s="273" t="inlineStr">
        <is>
          <t>BaseplateSteel</t>
        </is>
      </c>
      <c r="L1829" s="273" t="inlineStr">
        <is>
          <t>Baseplate_Steel</t>
        </is>
      </c>
      <c r="M1829" s="273" t="inlineStr">
        <is>
          <t>Steel</t>
        </is>
      </c>
      <c r="N1829" t="inlineStr">
        <is>
          <t>404TS</t>
        </is>
      </c>
      <c r="O1829" t="inlineStr">
        <is>
          <t>:No Drip Pan:Standard Drip Pan:</t>
        </is>
      </c>
      <c r="P1829" s="235" t="inlineStr">
        <is>
          <t>Falk_Spacer</t>
        </is>
      </c>
      <c r="Q1829" t="inlineStr">
        <is>
          <t>RTE</t>
        </is>
      </c>
      <c r="R1829" s="234" t="inlineStr">
        <is>
          <t>RTF</t>
        </is>
      </c>
      <c r="S1829" s="233" t="inlineStr">
        <is>
          <t>B103675</t>
        </is>
      </c>
      <c r="T1829" s="233" t="n">
        <v>5728</v>
      </c>
      <c r="U1829" s="233" t="inlineStr">
        <is>
          <t>Priced</t>
        </is>
      </c>
      <c r="V1829" s="273" t="inlineStr">
        <is>
          <t>LT028</t>
        </is>
      </c>
      <c r="W1829" t="n">
        <v>900</v>
      </c>
    </row>
    <row r="1830">
      <c r="B1830" t="n">
        <v>3627</v>
      </c>
      <c r="C1830">
        <f>IF(K1830 = "BaseplateSteel","Y","N")</f>
        <v/>
      </c>
      <c r="D1830">
        <f>OR(P1830 = "Woods_Sureflex", P1830 = "Falk_T10_Grid")</f>
        <v/>
      </c>
      <c r="E1830">
        <f>IF(AND(C1830="Y", D1830=TRUE),"Y","N")</f>
        <v/>
      </c>
      <c r="F1830" t="inlineStr">
        <is>
          <t>ConTab_BOM_KP_Baseplates_3627</t>
        </is>
      </c>
      <c r="G1830">
        <f>IF(E1830="Y",F1830,"")</f>
        <v/>
      </c>
      <c r="H1830" s="87" t="inlineStr">
        <is>
          <t>1024-1_2-KP</t>
        </is>
      </c>
      <c r="I1830" s="87" t="n"/>
      <c r="J1830" s="87" t="n"/>
      <c r="K1830" s="273" t="inlineStr">
        <is>
          <t>BaseplateSteel</t>
        </is>
      </c>
      <c r="L1830" s="273" t="inlineStr">
        <is>
          <t>Baseplate_Steel</t>
        </is>
      </c>
      <c r="M1830" s="273" t="inlineStr">
        <is>
          <t>Steel</t>
        </is>
      </c>
      <c r="N1830" t="inlineStr">
        <is>
          <t>405TS</t>
        </is>
      </c>
      <c r="O1830" t="inlineStr">
        <is>
          <t>:No Drip Pan:Standard Drip Pan:</t>
        </is>
      </c>
      <c r="P1830" s="235" t="inlineStr">
        <is>
          <t>Falk_Spacer</t>
        </is>
      </c>
      <c r="Q1830" t="inlineStr">
        <is>
          <t>RTE</t>
        </is>
      </c>
      <c r="R1830" s="234" t="inlineStr">
        <is>
          <t>RTF</t>
        </is>
      </c>
      <c r="S1830" s="233" t="inlineStr">
        <is>
          <t>B103675</t>
        </is>
      </c>
      <c r="T1830" s="233" t="n">
        <v>5728</v>
      </c>
      <c r="U1830" s="233" t="inlineStr">
        <is>
          <t>Priced</t>
        </is>
      </c>
      <c r="V1830" s="273" t="inlineStr">
        <is>
          <t>LT028</t>
        </is>
      </c>
      <c r="W1830" t="n">
        <v>900</v>
      </c>
    </row>
    <row r="1831">
      <c r="B1831" t="n">
        <v>3628</v>
      </c>
      <c r="C1831">
        <f>IF(K1831 = "BaseplateSteel","Y","N")</f>
        <v/>
      </c>
      <c r="D1831">
        <f>OR(P1831 = "Woods_Sureflex", P1831 = "Falk_T10_Grid")</f>
        <v/>
      </c>
      <c r="E1831">
        <f>IF(AND(C1831="Y", D1831=TRUE),"Y","N")</f>
        <v/>
      </c>
      <c r="F1831" t="inlineStr">
        <is>
          <t>ConTab_BOM_KP_Baseplates_3628</t>
        </is>
      </c>
      <c r="G1831">
        <f>IF(E1831="Y",F1831,"")</f>
        <v/>
      </c>
      <c r="H1831" s="87" t="inlineStr">
        <is>
          <t>1024-1_2-KP</t>
        </is>
      </c>
      <c r="I1831" s="87" t="n"/>
      <c r="J1831" s="87" t="n"/>
      <c r="K1831" s="273" t="inlineStr">
        <is>
          <t>BaseplateSteel</t>
        </is>
      </c>
      <c r="L1831" s="273" t="inlineStr">
        <is>
          <t>Baseplate_Steel</t>
        </is>
      </c>
      <c r="M1831" s="273" t="inlineStr">
        <is>
          <t>Steel</t>
        </is>
      </c>
      <c r="N1831" t="inlineStr">
        <is>
          <t>444T</t>
        </is>
      </c>
      <c r="O1831" t="inlineStr">
        <is>
          <t>:No Drip Pan:Standard Drip Pan:</t>
        </is>
      </c>
      <c r="P1831" s="235" t="inlineStr">
        <is>
          <t>Falk_Spacer</t>
        </is>
      </c>
      <c r="Q1831" t="inlineStr">
        <is>
          <t>RTE</t>
        </is>
      </c>
      <c r="R1831" s="234" t="inlineStr">
        <is>
          <t>RTF</t>
        </is>
      </c>
      <c r="S1831" s="233" t="inlineStr">
        <is>
          <t>B103676</t>
        </is>
      </c>
      <c r="T1831" s="233" t="n">
        <v>7226</v>
      </c>
      <c r="U1831" s="233" t="inlineStr">
        <is>
          <t>Priced</t>
        </is>
      </c>
      <c r="V1831" s="273" t="inlineStr">
        <is>
          <t>LT028</t>
        </is>
      </c>
      <c r="W1831" t="n">
        <v>900</v>
      </c>
    </row>
    <row r="1832">
      <c r="B1832" t="n">
        <v>3629</v>
      </c>
      <c r="C1832">
        <f>IF(K1832 = "BaseplateSteel","Y","N")</f>
        <v/>
      </c>
      <c r="D1832">
        <f>OR(P1832 = "Woods_Sureflex", P1832 = "Falk_T10_Grid")</f>
        <v/>
      </c>
      <c r="E1832">
        <f>IF(AND(C1832="Y", D1832=TRUE),"Y","N")</f>
        <v/>
      </c>
      <c r="F1832" t="inlineStr">
        <is>
          <t>ConTab_BOM_KP_Baseplates_3629</t>
        </is>
      </c>
      <c r="G1832">
        <f>IF(E1832="Y",F1832,"")</f>
        <v/>
      </c>
      <c r="H1832" s="87" t="inlineStr">
        <is>
          <t>1024-1_2-KP</t>
        </is>
      </c>
      <c r="I1832" s="87" t="n"/>
      <c r="J1832" s="87" t="n"/>
      <c r="K1832" s="273" t="inlineStr">
        <is>
          <t>BaseplateSteel</t>
        </is>
      </c>
      <c r="L1832" s="273" t="inlineStr">
        <is>
          <t>Baseplate_Steel</t>
        </is>
      </c>
      <c r="M1832" s="273" t="inlineStr">
        <is>
          <t>Steel</t>
        </is>
      </c>
      <c r="N1832" t="inlineStr">
        <is>
          <t>445T</t>
        </is>
      </c>
      <c r="O1832" t="inlineStr">
        <is>
          <t>:No Drip Pan:Standard Drip Pan:</t>
        </is>
      </c>
      <c r="P1832" s="235" t="inlineStr">
        <is>
          <t>Falk_Spacer</t>
        </is>
      </c>
      <c r="Q1832" t="inlineStr">
        <is>
          <t>RTE</t>
        </is>
      </c>
      <c r="R1832" s="234" t="inlineStr">
        <is>
          <t>RTF</t>
        </is>
      </c>
      <c r="S1832" s="233" t="inlineStr">
        <is>
          <t>B103677</t>
        </is>
      </c>
      <c r="T1832" s="233" t="n">
        <v>7226</v>
      </c>
      <c r="U1832" s="233" t="inlineStr">
        <is>
          <t>Priced</t>
        </is>
      </c>
      <c r="V1832" s="273" t="inlineStr">
        <is>
          <t>LT028</t>
        </is>
      </c>
      <c r="W1832" t="n">
        <v>900</v>
      </c>
    </row>
    <row r="1833">
      <c r="B1833" t="n">
        <v>3630</v>
      </c>
      <c r="C1833">
        <f>IF(K1833 = "BaseplateSteel","Y","N")</f>
        <v/>
      </c>
      <c r="D1833">
        <f>OR(P1833 = "Woods_Sureflex", P1833 = "Falk_T10_Grid")</f>
        <v/>
      </c>
      <c r="E1833">
        <f>IF(AND(C1833="Y", D1833=TRUE),"Y","N")</f>
        <v/>
      </c>
      <c r="F1833" t="inlineStr">
        <is>
          <t>ConTab_BOM_KP_Baseplates_3630</t>
        </is>
      </c>
      <c r="G1833">
        <f>IF(E1833="Y",F1833,"")</f>
        <v/>
      </c>
      <c r="H1833" s="87" t="inlineStr">
        <is>
          <t>1024-1_2-KP</t>
        </is>
      </c>
      <c r="I1833" s="87" t="n"/>
      <c r="J1833" s="87" t="n"/>
      <c r="K1833" s="273" t="inlineStr">
        <is>
          <t>BaseplateSteel</t>
        </is>
      </c>
      <c r="L1833" s="273" t="inlineStr">
        <is>
          <t>Baseplate_Steel</t>
        </is>
      </c>
      <c r="M1833" s="273" t="inlineStr">
        <is>
          <t>Steel</t>
        </is>
      </c>
      <c r="N1833" t="inlineStr">
        <is>
          <t>444TS</t>
        </is>
      </c>
      <c r="O1833" t="inlineStr">
        <is>
          <t>:No Drip Pan:Standard Drip Pan:</t>
        </is>
      </c>
      <c r="P1833" s="235" t="inlineStr">
        <is>
          <t>Falk_Spacer</t>
        </is>
      </c>
      <c r="Q1833" t="inlineStr">
        <is>
          <t>RTE</t>
        </is>
      </c>
      <c r="R1833" s="234" t="inlineStr">
        <is>
          <t>RTF</t>
        </is>
      </c>
      <c r="S1833" s="233" t="inlineStr">
        <is>
          <t>B103678</t>
        </is>
      </c>
      <c r="T1833" s="233" t="n">
        <v>7226</v>
      </c>
      <c r="U1833" s="233" t="inlineStr">
        <is>
          <t>Priced</t>
        </is>
      </c>
      <c r="V1833" s="273" t="inlineStr">
        <is>
          <t>LT028</t>
        </is>
      </c>
      <c r="W1833" t="n">
        <v>900</v>
      </c>
    </row>
    <row r="1834">
      <c r="B1834" t="n">
        <v>3631</v>
      </c>
      <c r="C1834">
        <f>IF(K1834 = "BaseplateSteel","Y","N")</f>
        <v/>
      </c>
      <c r="D1834">
        <f>OR(P1834 = "Woods_Sureflex", P1834 = "Falk_T10_Grid")</f>
        <v/>
      </c>
      <c r="E1834">
        <f>IF(AND(C1834="Y", D1834=TRUE),"Y","N")</f>
        <v/>
      </c>
      <c r="F1834" t="inlineStr">
        <is>
          <t>ConTab_BOM_KP_Baseplates_3631</t>
        </is>
      </c>
      <c r="G1834">
        <f>IF(E1834="Y",F1834,"")</f>
        <v/>
      </c>
      <c r="H1834" s="87" t="inlineStr">
        <is>
          <t>1024-1_2-KP</t>
        </is>
      </c>
      <c r="I1834" s="87" t="n"/>
      <c r="J1834" s="87" t="n"/>
      <c r="K1834" s="273" t="inlineStr">
        <is>
          <t>BaseplateSteel</t>
        </is>
      </c>
      <c r="L1834" s="273" t="inlineStr">
        <is>
          <t>Baseplate_Steel</t>
        </is>
      </c>
      <c r="M1834" s="273" t="inlineStr">
        <is>
          <t>Steel</t>
        </is>
      </c>
      <c r="N1834" t="inlineStr">
        <is>
          <t>445TS</t>
        </is>
      </c>
      <c r="O1834" t="inlineStr">
        <is>
          <t>:No Drip Pan:Standard Drip Pan:</t>
        </is>
      </c>
      <c r="P1834" s="235" t="inlineStr">
        <is>
          <t>Falk_Spacer</t>
        </is>
      </c>
      <c r="Q1834" t="inlineStr">
        <is>
          <t>RTE</t>
        </is>
      </c>
      <c r="R1834" s="234" t="inlineStr">
        <is>
          <t>RTF</t>
        </is>
      </c>
      <c r="S1834" s="233" t="inlineStr">
        <is>
          <t>B103679</t>
        </is>
      </c>
      <c r="T1834" s="233" t="n">
        <v>7226</v>
      </c>
      <c r="U1834" s="233" t="inlineStr">
        <is>
          <t>Priced</t>
        </is>
      </c>
      <c r="V1834" s="273" t="inlineStr">
        <is>
          <t>LT028</t>
        </is>
      </c>
      <c r="W1834" t="n">
        <v>900</v>
      </c>
    </row>
    <row r="1835">
      <c r="B1835" t="n">
        <v>3632</v>
      </c>
      <c r="C1835">
        <f>IF(K1835 = "BaseplateSteel","Y","N")</f>
        <v/>
      </c>
      <c r="D1835">
        <f>OR(P1835 = "Woods_Sureflex", P1835 = "Falk_T10_Grid")</f>
        <v/>
      </c>
      <c r="E1835">
        <f>IF(AND(C1835="Y", D1835=TRUE),"Y","N")</f>
        <v/>
      </c>
      <c r="F1835" t="inlineStr">
        <is>
          <t>ConTab_BOM_KP_Baseplates_3632</t>
        </is>
      </c>
      <c r="G1835">
        <f>IF(E1835="Y",F1835,"")</f>
        <v/>
      </c>
      <c r="H1835" s="87" t="inlineStr">
        <is>
          <t>1024-1_2-KP</t>
        </is>
      </c>
      <c r="I1835" s="87" t="n"/>
      <c r="J1835" s="87" t="n"/>
      <c r="K1835" s="273" t="inlineStr">
        <is>
          <t>BaseplateSteel</t>
        </is>
      </c>
      <c r="L1835" s="273" t="inlineStr">
        <is>
          <t>Baseplate_Steel</t>
        </is>
      </c>
      <c r="M1835" s="273" t="inlineStr">
        <is>
          <t>Steel</t>
        </is>
      </c>
      <c r="N1835" s="273" t="inlineStr">
        <is>
          <t>447T</t>
        </is>
      </c>
      <c r="O1835" t="inlineStr">
        <is>
          <t>:No Drip Pan:Standard Drip Pan:</t>
        </is>
      </c>
      <c r="P1835" s="235" t="inlineStr">
        <is>
          <t>Falk_Spacer</t>
        </is>
      </c>
      <c r="Q1835" t="inlineStr">
        <is>
          <t>RTE</t>
        </is>
      </c>
      <c r="R1835" s="234" t="inlineStr">
        <is>
          <t>RTF</t>
        </is>
      </c>
      <c r="S1835" s="233" t="inlineStr">
        <is>
          <t>B103680</t>
        </is>
      </c>
      <c r="T1835" s="233" t="n">
        <v>7770</v>
      </c>
      <c r="U1835" s="233" t="inlineStr">
        <is>
          <t>Priced</t>
        </is>
      </c>
      <c r="V1835" s="273" t="inlineStr">
        <is>
          <t>LT028</t>
        </is>
      </c>
      <c r="W1835" t="n">
        <v>1000</v>
      </c>
    </row>
    <row r="1836">
      <c r="B1836" t="n">
        <v>3633</v>
      </c>
      <c r="C1836">
        <f>IF(K1836 = "BaseplateSteel","Y","N")</f>
        <v/>
      </c>
      <c r="D1836">
        <f>OR(P1836 = "Woods_Sureflex", P1836 = "Falk_T10_Grid")</f>
        <v/>
      </c>
      <c r="E1836">
        <f>IF(AND(C1836="Y", D1836=TRUE),"Y","N")</f>
        <v/>
      </c>
      <c r="F1836" t="inlineStr">
        <is>
          <t>ConTab_BOM_KP_Baseplates_3633</t>
        </is>
      </c>
      <c r="G1836">
        <f>IF(E1836="Y",F1836,"")</f>
        <v/>
      </c>
      <c r="H1836" s="87" t="inlineStr">
        <is>
          <t>1024-1_2-KP</t>
        </is>
      </c>
      <c r="I1836" s="87" t="n"/>
      <c r="J1836" s="87" t="n"/>
      <c r="K1836" s="273" t="inlineStr">
        <is>
          <t>BaseplateSteel</t>
        </is>
      </c>
      <c r="L1836" s="273" t="inlineStr">
        <is>
          <t>Baseplate_Steel</t>
        </is>
      </c>
      <c r="M1836" s="273" t="inlineStr">
        <is>
          <t>Steel</t>
        </is>
      </c>
      <c r="N1836" s="273" t="inlineStr">
        <is>
          <t>447TS</t>
        </is>
      </c>
      <c r="O1836" t="inlineStr">
        <is>
          <t>:No Drip Pan:Standard Drip Pan:</t>
        </is>
      </c>
      <c r="P1836" s="235" t="inlineStr">
        <is>
          <t>Falk_Spacer</t>
        </is>
      </c>
      <c r="Q1836" t="inlineStr">
        <is>
          <t>RTE</t>
        </is>
      </c>
      <c r="R1836" s="234" t="inlineStr">
        <is>
          <t>RTF</t>
        </is>
      </c>
      <c r="S1836" s="233" t="inlineStr">
        <is>
          <t>B103681</t>
        </is>
      </c>
      <c r="T1836" s="233" t="n">
        <v>7770</v>
      </c>
      <c r="U1836" s="233" t="inlineStr">
        <is>
          <t>Priced</t>
        </is>
      </c>
      <c r="V1836" s="273" t="inlineStr">
        <is>
          <t>LT028</t>
        </is>
      </c>
      <c r="W1836" t="n">
        <v>1000</v>
      </c>
    </row>
    <row r="1837">
      <c r="B1837" t="n">
        <v>3634</v>
      </c>
      <c r="C1837">
        <f>IF(K1837 = "BaseplateSteel","Y","N")</f>
        <v/>
      </c>
      <c r="D1837">
        <f>OR(P1837 = "Woods_Sureflex", P1837 = "Falk_T10_Grid")</f>
        <v/>
      </c>
      <c r="E1837">
        <f>IF(AND(C1837="Y", D1837=TRUE),"Y","N")</f>
        <v/>
      </c>
      <c r="F1837" t="inlineStr">
        <is>
          <t>ConTab_BOM_KP_Baseplates_3634</t>
        </is>
      </c>
      <c r="G1837">
        <f>IF(E1837="Y",F1837,"")</f>
        <v/>
      </c>
      <c r="H1837" s="87" t="inlineStr">
        <is>
          <t>1024-1_2-KP</t>
        </is>
      </c>
      <c r="I1837" s="87" t="n"/>
      <c r="J1837" s="87" t="n"/>
      <c r="K1837" s="273" t="inlineStr">
        <is>
          <t>BaseplateSteel</t>
        </is>
      </c>
      <c r="L1837" s="273" t="inlineStr">
        <is>
          <t>Baseplate_Steel</t>
        </is>
      </c>
      <c r="M1837" s="273" t="inlineStr">
        <is>
          <t>Steel</t>
        </is>
      </c>
      <c r="N1837" s="273" t="inlineStr">
        <is>
          <t>449T</t>
        </is>
      </c>
      <c r="O1837" t="inlineStr">
        <is>
          <t>:No Drip Pan:Standard Drip Pan:</t>
        </is>
      </c>
      <c r="P1837" s="235" t="inlineStr">
        <is>
          <t>Falk_Spacer</t>
        </is>
      </c>
      <c r="Q1837" t="inlineStr">
        <is>
          <t>RTE</t>
        </is>
      </c>
      <c r="R1837" s="234" t="inlineStr">
        <is>
          <t>RTF</t>
        </is>
      </c>
      <c r="S1837" s="233" t="inlineStr">
        <is>
          <t>B103682</t>
        </is>
      </c>
      <c r="T1837" s="233" t="n">
        <v>7770</v>
      </c>
      <c r="U1837" s="233" t="inlineStr">
        <is>
          <t>Priced</t>
        </is>
      </c>
      <c r="V1837" s="273" t="inlineStr">
        <is>
          <t>LT028</t>
        </is>
      </c>
      <c r="W1837" t="n">
        <v>1000</v>
      </c>
    </row>
    <row r="1838">
      <c r="B1838" t="n">
        <v>3635</v>
      </c>
      <c r="C1838">
        <f>IF(K1838 = "BaseplateSteel","Y","N")</f>
        <v/>
      </c>
      <c r="D1838">
        <f>OR(P1838 = "Woods_Sureflex", P1838 = "Falk_T10_Grid")</f>
        <v/>
      </c>
      <c r="E1838">
        <f>IF(AND(C1838="Y", D1838=TRUE),"Y","N")</f>
        <v/>
      </c>
      <c r="F1838" t="inlineStr">
        <is>
          <t>ConTab_BOM_KP_Baseplates_3635</t>
        </is>
      </c>
      <c r="G1838">
        <f>IF(E1838="Y",F1838,"")</f>
        <v/>
      </c>
      <c r="H1838" s="87" t="inlineStr">
        <is>
          <t>1024-1_2-KP</t>
        </is>
      </c>
      <c r="I1838" s="87" t="n"/>
      <c r="J1838" s="87" t="n"/>
      <c r="K1838" s="273" t="inlineStr">
        <is>
          <t>BaseplateSteel</t>
        </is>
      </c>
      <c r="L1838" s="273" t="inlineStr">
        <is>
          <t>Baseplate_Steel</t>
        </is>
      </c>
      <c r="M1838" s="273" t="inlineStr">
        <is>
          <t>Steel</t>
        </is>
      </c>
      <c r="N1838" s="273" t="inlineStr">
        <is>
          <t>449TS</t>
        </is>
      </c>
      <c r="O1838" t="inlineStr">
        <is>
          <t>:No Drip Pan:Standard Drip Pan:</t>
        </is>
      </c>
      <c r="P1838" s="235" t="inlineStr">
        <is>
          <t>Falk_Spacer</t>
        </is>
      </c>
      <c r="Q1838" t="inlineStr">
        <is>
          <t>RTE</t>
        </is>
      </c>
      <c r="R1838" s="234" t="inlineStr">
        <is>
          <t>RTF</t>
        </is>
      </c>
      <c r="S1838" s="233" t="inlineStr">
        <is>
          <t>B103683</t>
        </is>
      </c>
      <c r="T1838" s="233" t="n">
        <v>7770</v>
      </c>
      <c r="U1838" s="233" t="inlineStr">
        <is>
          <t>Priced</t>
        </is>
      </c>
      <c r="V1838" s="273" t="inlineStr">
        <is>
          <t>LT028</t>
        </is>
      </c>
      <c r="W1838" t="n">
        <v>1200</v>
      </c>
    </row>
    <row r="1839">
      <c r="B1839" t="n">
        <v>3648</v>
      </c>
      <c r="C1839">
        <f>IF(K1839 = "BaseplateSteel","Y","N")</f>
        <v/>
      </c>
      <c r="D1839">
        <f>OR(P1839 = "Woods_Sureflex", P1839 = "Falk_T10_Grid")</f>
        <v/>
      </c>
      <c r="E1839">
        <f>IF(AND(C1839="Y", D1839=TRUE),"Y","N")</f>
        <v/>
      </c>
      <c r="F1839" t="inlineStr">
        <is>
          <t>ConTab_BOM_KP_Baseplates_3648</t>
        </is>
      </c>
      <c r="G1839">
        <f>IF(E1839="Y",F1839,"")</f>
        <v/>
      </c>
      <c r="H1839" s="87" t="inlineStr">
        <is>
          <t>1024-1_2-KP</t>
        </is>
      </c>
      <c r="I1839" s="87" t="n"/>
      <c r="J1839" s="87" t="n"/>
      <c r="K1839" s="273" t="inlineStr">
        <is>
          <t>BaseplateSteel</t>
        </is>
      </c>
      <c r="L1839" s="273" t="inlineStr">
        <is>
          <t>Baseplate_Steel</t>
        </is>
      </c>
      <c r="M1839" s="273" t="inlineStr">
        <is>
          <t>Steel</t>
        </is>
      </c>
      <c r="N1839" t="inlineStr">
        <is>
          <t>404T</t>
        </is>
      </c>
      <c r="O1839" t="inlineStr">
        <is>
          <t>:Extended Drip Pan:</t>
        </is>
      </c>
      <c r="P1839" s="235" t="inlineStr">
        <is>
          <t>Falk_T10_Grid</t>
        </is>
      </c>
      <c r="Q1839" t="inlineStr">
        <is>
          <t>RTE</t>
        </is>
      </c>
      <c r="R1839" s="234" t="inlineStr">
        <is>
          <t>RTF</t>
        </is>
      </c>
      <c r="S1839" s="233" t="inlineStr">
        <is>
          <t>B103694</t>
        </is>
      </c>
      <c r="T1839" s="233" t="n">
        <v>5807</v>
      </c>
      <c r="U1839" s="233" t="inlineStr">
        <is>
          <t>Priced</t>
        </is>
      </c>
      <c r="V1839" s="273" t="inlineStr">
        <is>
          <t>LT028</t>
        </is>
      </c>
      <c r="W1839" t="n">
        <v>650</v>
      </c>
    </row>
    <row r="1840">
      <c r="B1840" t="n">
        <v>3649</v>
      </c>
      <c r="C1840">
        <f>IF(K1840 = "BaseplateSteel","Y","N")</f>
        <v/>
      </c>
      <c r="D1840">
        <f>OR(P1840 = "Woods_Sureflex", P1840 = "Falk_T10_Grid")</f>
        <v/>
      </c>
      <c r="E1840">
        <f>IF(AND(C1840="Y", D1840=TRUE),"Y","N")</f>
        <v/>
      </c>
      <c r="F1840" t="inlineStr">
        <is>
          <t>ConTab_BOM_KP_Baseplates_3649</t>
        </is>
      </c>
      <c r="G1840">
        <f>IF(E1840="Y",F1840,"")</f>
        <v/>
      </c>
      <c r="H1840" s="87" t="inlineStr">
        <is>
          <t>1024-1_2-KP</t>
        </is>
      </c>
      <c r="I1840" s="87" t="n"/>
      <c r="J1840" s="87" t="n"/>
      <c r="K1840" s="273" t="inlineStr">
        <is>
          <t>BaseplateSteel</t>
        </is>
      </c>
      <c r="L1840" s="273" t="inlineStr">
        <is>
          <t>Baseplate_Steel</t>
        </is>
      </c>
      <c r="M1840" s="273" t="inlineStr">
        <is>
          <t>Steel</t>
        </is>
      </c>
      <c r="N1840" t="inlineStr">
        <is>
          <t>405T</t>
        </is>
      </c>
      <c r="O1840" t="inlineStr">
        <is>
          <t>:Extended Drip Pan:</t>
        </is>
      </c>
      <c r="P1840" s="235" t="inlineStr">
        <is>
          <t>Falk_T10_Grid</t>
        </is>
      </c>
      <c r="Q1840" t="inlineStr">
        <is>
          <t>RTE</t>
        </is>
      </c>
      <c r="R1840" s="234" t="inlineStr">
        <is>
          <t>RTF</t>
        </is>
      </c>
      <c r="S1840" s="233" t="inlineStr">
        <is>
          <t>B103694</t>
        </is>
      </c>
      <c r="T1840" s="233" t="n">
        <v>5807</v>
      </c>
      <c r="U1840" s="233" t="inlineStr">
        <is>
          <t>Priced</t>
        </is>
      </c>
      <c r="V1840" s="273" t="inlineStr">
        <is>
          <t>LT028</t>
        </is>
      </c>
      <c r="W1840" t="n">
        <v>900</v>
      </c>
    </row>
    <row r="1841">
      <c r="B1841" t="n">
        <v>3650</v>
      </c>
      <c r="C1841">
        <f>IF(K1841 = "BaseplateSteel","Y","N")</f>
        <v/>
      </c>
      <c r="D1841">
        <f>OR(P1841 = "Woods_Sureflex", P1841 = "Falk_T10_Grid")</f>
        <v/>
      </c>
      <c r="E1841">
        <f>IF(AND(C1841="Y", D1841=TRUE),"Y","N")</f>
        <v/>
      </c>
      <c r="F1841" t="inlineStr">
        <is>
          <t>ConTab_BOM_KP_Baseplates_3650</t>
        </is>
      </c>
      <c r="G1841">
        <f>IF(E1841="Y",F1841,"")</f>
        <v/>
      </c>
      <c r="H1841" s="87" t="inlineStr">
        <is>
          <t>1024-1_2-KP</t>
        </is>
      </c>
      <c r="I1841" s="87" t="n"/>
      <c r="J1841" s="87" t="n"/>
      <c r="K1841" s="273" t="inlineStr">
        <is>
          <t>BaseplateSteel</t>
        </is>
      </c>
      <c r="L1841" s="273" t="inlineStr">
        <is>
          <t>Baseplate_Steel</t>
        </is>
      </c>
      <c r="M1841" s="273" t="inlineStr">
        <is>
          <t>Steel</t>
        </is>
      </c>
      <c r="N1841" t="inlineStr">
        <is>
          <t>404TS</t>
        </is>
      </c>
      <c r="O1841" t="inlineStr">
        <is>
          <t>:Extended Drip Pan:</t>
        </is>
      </c>
      <c r="P1841" s="235" t="inlineStr">
        <is>
          <t>Falk_T10_Grid</t>
        </is>
      </c>
      <c r="Q1841" t="inlineStr">
        <is>
          <t>RTE</t>
        </is>
      </c>
      <c r="R1841" s="234" t="inlineStr">
        <is>
          <t>RTF</t>
        </is>
      </c>
      <c r="S1841" s="233" t="inlineStr">
        <is>
          <t>B103695</t>
        </is>
      </c>
      <c r="T1841" s="233" t="n">
        <v>5671</v>
      </c>
      <c r="U1841" s="233" t="inlineStr">
        <is>
          <t>Priced</t>
        </is>
      </c>
      <c r="V1841" s="273" t="inlineStr">
        <is>
          <t>LT028</t>
        </is>
      </c>
      <c r="W1841" t="n">
        <v>900</v>
      </c>
    </row>
    <row r="1842">
      <c r="B1842" t="n">
        <v>3651</v>
      </c>
      <c r="C1842">
        <f>IF(K1842 = "BaseplateSteel","Y","N")</f>
        <v/>
      </c>
      <c r="D1842">
        <f>OR(P1842 = "Woods_Sureflex", P1842 = "Falk_T10_Grid")</f>
        <v/>
      </c>
      <c r="E1842">
        <f>IF(AND(C1842="Y", D1842=TRUE),"Y","N")</f>
        <v/>
      </c>
      <c r="F1842" t="inlineStr">
        <is>
          <t>ConTab_BOM_KP_Baseplates_3651</t>
        </is>
      </c>
      <c r="G1842">
        <f>IF(E1842="Y",F1842,"")</f>
        <v/>
      </c>
      <c r="H1842" s="87" t="inlineStr">
        <is>
          <t>1024-1_2-KP</t>
        </is>
      </c>
      <c r="I1842" s="87" t="n"/>
      <c r="J1842" s="87" t="n"/>
      <c r="K1842" s="273" t="inlineStr">
        <is>
          <t>BaseplateSteel</t>
        </is>
      </c>
      <c r="L1842" s="273" t="inlineStr">
        <is>
          <t>Baseplate_Steel</t>
        </is>
      </c>
      <c r="M1842" s="273" t="inlineStr">
        <is>
          <t>Steel</t>
        </is>
      </c>
      <c r="N1842" t="inlineStr">
        <is>
          <t>405TS</t>
        </is>
      </c>
      <c r="O1842" t="inlineStr">
        <is>
          <t>:Extended Drip Pan:</t>
        </is>
      </c>
      <c r="P1842" s="235" t="inlineStr">
        <is>
          <t>Falk_T10_Grid</t>
        </is>
      </c>
      <c r="Q1842" t="inlineStr">
        <is>
          <t>RTE</t>
        </is>
      </c>
      <c r="R1842" s="234" t="inlineStr">
        <is>
          <t>RTF</t>
        </is>
      </c>
      <c r="S1842" s="233" t="inlineStr">
        <is>
          <t>B103695</t>
        </is>
      </c>
      <c r="T1842" s="233" t="n">
        <v>5671</v>
      </c>
      <c r="U1842" s="233" t="inlineStr">
        <is>
          <t>Priced</t>
        </is>
      </c>
      <c r="V1842" s="273" t="inlineStr">
        <is>
          <t>LT028</t>
        </is>
      </c>
      <c r="W1842" t="n">
        <v>900</v>
      </c>
    </row>
    <row r="1843">
      <c r="B1843" t="n">
        <v>3652</v>
      </c>
      <c r="C1843">
        <f>IF(K1843 = "BaseplateSteel","Y","N")</f>
        <v/>
      </c>
      <c r="D1843">
        <f>OR(P1843 = "Woods_Sureflex", P1843 = "Falk_T10_Grid")</f>
        <v/>
      </c>
      <c r="E1843">
        <f>IF(AND(C1843="Y", D1843=TRUE),"Y","N")</f>
        <v/>
      </c>
      <c r="F1843" t="inlineStr">
        <is>
          <t>ConTab_BOM_KP_Baseplates_3652</t>
        </is>
      </c>
      <c r="G1843">
        <f>IF(E1843="Y",F1843,"")</f>
        <v/>
      </c>
      <c r="H1843" s="87" t="inlineStr">
        <is>
          <t>1024-1_2-KP</t>
        </is>
      </c>
      <c r="I1843" s="87" t="n"/>
      <c r="J1843" s="87" t="n"/>
      <c r="K1843" s="273" t="inlineStr">
        <is>
          <t>BaseplateSteel</t>
        </is>
      </c>
      <c r="L1843" s="273" t="inlineStr">
        <is>
          <t>Baseplate_Steel</t>
        </is>
      </c>
      <c r="M1843" s="273" t="inlineStr">
        <is>
          <t>Steel</t>
        </is>
      </c>
      <c r="N1843" t="inlineStr">
        <is>
          <t>444T</t>
        </is>
      </c>
      <c r="O1843" t="inlineStr">
        <is>
          <t>:Extended Drip Pan:</t>
        </is>
      </c>
      <c r="P1843" s="235" t="inlineStr">
        <is>
          <t>Falk_T10_Grid</t>
        </is>
      </c>
      <c r="Q1843" t="inlineStr">
        <is>
          <t>RTE</t>
        </is>
      </c>
      <c r="R1843" s="234" t="inlineStr">
        <is>
          <t>RTF</t>
        </is>
      </c>
      <c r="S1843" s="233" t="inlineStr">
        <is>
          <t>B103696</t>
        </is>
      </c>
      <c r="T1843" s="233" t="n">
        <v>7169</v>
      </c>
      <c r="U1843" s="233" t="inlineStr">
        <is>
          <t>Priced</t>
        </is>
      </c>
      <c r="V1843" s="273" t="inlineStr">
        <is>
          <t>LT028</t>
        </is>
      </c>
      <c r="W1843" t="n">
        <v>900</v>
      </c>
    </row>
    <row r="1844">
      <c r="B1844" t="n">
        <v>3653</v>
      </c>
      <c r="C1844">
        <f>IF(K1844 = "BaseplateSteel","Y","N")</f>
        <v/>
      </c>
      <c r="D1844">
        <f>OR(P1844 = "Woods_Sureflex", P1844 = "Falk_T10_Grid")</f>
        <v/>
      </c>
      <c r="E1844">
        <f>IF(AND(C1844="Y", D1844=TRUE),"Y","N")</f>
        <v/>
      </c>
      <c r="F1844" t="inlineStr">
        <is>
          <t>ConTab_BOM_KP_Baseplates_3653</t>
        </is>
      </c>
      <c r="G1844">
        <f>IF(E1844="Y",F1844,"")</f>
        <v/>
      </c>
      <c r="H1844" s="87" t="inlineStr">
        <is>
          <t>1024-1_2-KP</t>
        </is>
      </c>
      <c r="I1844" s="87" t="n"/>
      <c r="J1844" s="87" t="n"/>
      <c r="K1844" s="273" t="inlineStr">
        <is>
          <t>BaseplateSteel</t>
        </is>
      </c>
      <c r="L1844" s="273" t="inlineStr">
        <is>
          <t>Baseplate_Steel</t>
        </is>
      </c>
      <c r="M1844" s="273" t="inlineStr">
        <is>
          <t>Steel</t>
        </is>
      </c>
      <c r="N1844" t="inlineStr">
        <is>
          <t>445T</t>
        </is>
      </c>
      <c r="O1844" t="inlineStr">
        <is>
          <t>:Extended Drip Pan:</t>
        </is>
      </c>
      <c r="P1844" s="235" t="inlineStr">
        <is>
          <t>Falk_T10_Grid</t>
        </is>
      </c>
      <c r="Q1844" t="inlineStr">
        <is>
          <t>RTE</t>
        </is>
      </c>
      <c r="R1844" s="234" t="inlineStr">
        <is>
          <t>RTF</t>
        </is>
      </c>
      <c r="S1844" s="233" t="inlineStr">
        <is>
          <t>B103697</t>
        </is>
      </c>
      <c r="T1844" s="233" t="n">
        <v>7169</v>
      </c>
      <c r="U1844" s="233" t="inlineStr">
        <is>
          <t>Priced</t>
        </is>
      </c>
      <c r="V1844" s="273" t="inlineStr">
        <is>
          <t>LT028</t>
        </is>
      </c>
      <c r="W1844" t="n">
        <v>900</v>
      </c>
    </row>
    <row r="1845">
      <c r="B1845" t="n">
        <v>3654</v>
      </c>
      <c r="C1845">
        <f>IF(K1845 = "BaseplateSteel","Y","N")</f>
        <v/>
      </c>
      <c r="D1845">
        <f>OR(P1845 = "Woods_Sureflex", P1845 = "Falk_T10_Grid")</f>
        <v/>
      </c>
      <c r="E1845">
        <f>IF(AND(C1845="Y", D1845=TRUE),"Y","N")</f>
        <v/>
      </c>
      <c r="F1845" t="inlineStr">
        <is>
          <t>ConTab_BOM_KP_Baseplates_3654</t>
        </is>
      </c>
      <c r="G1845">
        <f>IF(E1845="Y",F1845,"")</f>
        <v/>
      </c>
      <c r="H1845" s="87" t="inlineStr">
        <is>
          <t>1024-1_2-KP</t>
        </is>
      </c>
      <c r="I1845" s="87" t="n"/>
      <c r="J1845" s="87" t="n"/>
      <c r="K1845" s="273" t="inlineStr">
        <is>
          <t>BaseplateSteel</t>
        </is>
      </c>
      <c r="L1845" s="273" t="inlineStr">
        <is>
          <t>Baseplate_Steel</t>
        </is>
      </c>
      <c r="M1845" s="273" t="inlineStr">
        <is>
          <t>Steel</t>
        </is>
      </c>
      <c r="N1845" t="inlineStr">
        <is>
          <t>444TS</t>
        </is>
      </c>
      <c r="O1845" t="inlineStr">
        <is>
          <t>:Extended Drip Pan:</t>
        </is>
      </c>
      <c r="P1845" s="235" t="inlineStr">
        <is>
          <t>Falk_T10_Grid</t>
        </is>
      </c>
      <c r="Q1845" t="inlineStr">
        <is>
          <t>RTE</t>
        </is>
      </c>
      <c r="R1845" s="234" t="inlineStr">
        <is>
          <t>RTF</t>
        </is>
      </c>
      <c r="S1845" s="233" t="inlineStr">
        <is>
          <t>B103698</t>
        </is>
      </c>
      <c r="T1845" s="233" t="n">
        <v>7169</v>
      </c>
      <c r="U1845" s="233" t="inlineStr">
        <is>
          <t>Priced</t>
        </is>
      </c>
      <c r="V1845" s="273" t="inlineStr">
        <is>
          <t>LT028</t>
        </is>
      </c>
      <c r="W1845" t="n">
        <v>900</v>
      </c>
    </row>
    <row r="1846">
      <c r="B1846" t="n">
        <v>3655</v>
      </c>
      <c r="C1846">
        <f>IF(K1846 = "BaseplateSteel","Y","N")</f>
        <v/>
      </c>
      <c r="D1846">
        <f>OR(P1846 = "Woods_Sureflex", P1846 = "Falk_T10_Grid")</f>
        <v/>
      </c>
      <c r="E1846">
        <f>IF(AND(C1846="Y", D1846=TRUE),"Y","N")</f>
        <v/>
      </c>
      <c r="F1846" t="inlineStr">
        <is>
          <t>ConTab_BOM_KP_Baseplates_3655</t>
        </is>
      </c>
      <c r="G1846">
        <f>IF(E1846="Y",F1846,"")</f>
        <v/>
      </c>
      <c r="H1846" s="87" t="inlineStr">
        <is>
          <t>1024-1_2-KP</t>
        </is>
      </c>
      <c r="I1846" s="87" t="n"/>
      <c r="J1846" s="87" t="n"/>
      <c r="K1846" s="273" t="inlineStr">
        <is>
          <t>BaseplateSteel</t>
        </is>
      </c>
      <c r="L1846" s="273" t="inlineStr">
        <is>
          <t>Baseplate_Steel</t>
        </is>
      </c>
      <c r="M1846" s="273" t="inlineStr">
        <is>
          <t>Steel</t>
        </is>
      </c>
      <c r="N1846" t="inlineStr">
        <is>
          <t>445TS</t>
        </is>
      </c>
      <c r="O1846" t="inlineStr">
        <is>
          <t>:Extended Drip Pan:</t>
        </is>
      </c>
      <c r="P1846" s="235" t="inlineStr">
        <is>
          <t>Falk_T10_Grid</t>
        </is>
      </c>
      <c r="Q1846" t="inlineStr">
        <is>
          <t>RTE</t>
        </is>
      </c>
      <c r="R1846" s="234" t="inlineStr">
        <is>
          <t>RTF</t>
        </is>
      </c>
      <c r="S1846" s="233" t="inlineStr">
        <is>
          <t>B103699</t>
        </is>
      </c>
      <c r="T1846" s="233" t="n">
        <v>7169</v>
      </c>
      <c r="U1846" s="233" t="inlineStr">
        <is>
          <t>Priced</t>
        </is>
      </c>
      <c r="V1846" s="273" t="inlineStr">
        <is>
          <t>LT028</t>
        </is>
      </c>
      <c r="W1846" t="n">
        <v>900</v>
      </c>
    </row>
    <row r="1847">
      <c r="B1847" t="n">
        <v>3656</v>
      </c>
      <c r="C1847">
        <f>IF(K1847 = "BaseplateSteel","Y","N")</f>
        <v/>
      </c>
      <c r="D1847">
        <f>OR(P1847 = "Woods_Sureflex", P1847 = "Falk_T10_Grid")</f>
        <v/>
      </c>
      <c r="E1847">
        <f>IF(AND(C1847="Y", D1847=TRUE),"Y","N")</f>
        <v/>
      </c>
      <c r="F1847" t="inlineStr">
        <is>
          <t>ConTab_BOM_KP_Baseplates_3656</t>
        </is>
      </c>
      <c r="G1847">
        <f>IF(E1847="Y",F1847,"")</f>
        <v/>
      </c>
      <c r="H1847" s="87" t="inlineStr">
        <is>
          <t>1024-1_2-KP</t>
        </is>
      </c>
      <c r="I1847" s="87" t="n"/>
      <c r="J1847" s="87" t="n"/>
      <c r="K1847" s="273" t="inlineStr">
        <is>
          <t>BaseplateSteel</t>
        </is>
      </c>
      <c r="L1847" s="273" t="inlineStr">
        <is>
          <t>Baseplate_Steel</t>
        </is>
      </c>
      <c r="M1847" s="273" t="inlineStr">
        <is>
          <t>Steel</t>
        </is>
      </c>
      <c r="N1847" s="273" t="inlineStr">
        <is>
          <t>447T</t>
        </is>
      </c>
      <c r="O1847" t="inlineStr">
        <is>
          <t>:Extended Drip Pan:</t>
        </is>
      </c>
      <c r="P1847" s="235" t="inlineStr">
        <is>
          <t>Falk_T10_Grid</t>
        </is>
      </c>
      <c r="Q1847" t="inlineStr">
        <is>
          <t>RTE</t>
        </is>
      </c>
      <c r="R1847" s="234" t="inlineStr">
        <is>
          <t>RTF</t>
        </is>
      </c>
      <c r="S1847" s="233" t="inlineStr">
        <is>
          <t>B103700</t>
        </is>
      </c>
      <c r="T1847" s="233" t="n">
        <v>7713</v>
      </c>
      <c r="U1847" s="233" t="inlineStr">
        <is>
          <t>Priced</t>
        </is>
      </c>
      <c r="V1847" s="273" t="inlineStr">
        <is>
          <t>LT028</t>
        </is>
      </c>
      <c r="W1847" t="n">
        <v>1000</v>
      </c>
    </row>
    <row r="1848">
      <c r="B1848" t="n">
        <v>3657</v>
      </c>
      <c r="C1848">
        <f>IF(K1848 = "BaseplateSteel","Y","N")</f>
        <v/>
      </c>
      <c r="D1848">
        <f>OR(P1848 = "Woods_Sureflex", P1848 = "Falk_T10_Grid")</f>
        <v/>
      </c>
      <c r="E1848">
        <f>IF(AND(C1848="Y", D1848=TRUE),"Y","N")</f>
        <v/>
      </c>
      <c r="F1848" t="inlineStr">
        <is>
          <t>ConTab_BOM_KP_Baseplates_3657</t>
        </is>
      </c>
      <c r="G1848">
        <f>IF(E1848="Y",F1848,"")</f>
        <v/>
      </c>
      <c r="H1848" s="87" t="inlineStr">
        <is>
          <t>1024-1_2-KP</t>
        </is>
      </c>
      <c r="I1848" s="87" t="n"/>
      <c r="J1848" s="87" t="n"/>
      <c r="K1848" s="273" t="inlineStr">
        <is>
          <t>BaseplateSteel</t>
        </is>
      </c>
      <c r="L1848" s="273" t="inlineStr">
        <is>
          <t>Baseplate_Steel</t>
        </is>
      </c>
      <c r="M1848" s="273" t="inlineStr">
        <is>
          <t>Steel</t>
        </is>
      </c>
      <c r="N1848" s="273" t="inlineStr">
        <is>
          <t>447TS</t>
        </is>
      </c>
      <c r="O1848" t="inlineStr">
        <is>
          <t>:Extended Drip Pan:</t>
        </is>
      </c>
      <c r="P1848" s="235" t="inlineStr">
        <is>
          <t>Falk_T10_Grid</t>
        </is>
      </c>
      <c r="Q1848" t="inlineStr">
        <is>
          <t>RTE</t>
        </is>
      </c>
      <c r="R1848" s="234" t="inlineStr">
        <is>
          <t>RTF</t>
        </is>
      </c>
      <c r="S1848" s="233" t="inlineStr">
        <is>
          <t>B103701</t>
        </is>
      </c>
      <c r="T1848" s="233" t="n">
        <v>7713</v>
      </c>
      <c r="U1848" s="233" t="inlineStr">
        <is>
          <t>Priced</t>
        </is>
      </c>
      <c r="V1848" s="273" t="inlineStr">
        <is>
          <t>LT028</t>
        </is>
      </c>
      <c r="W1848" t="n">
        <v>1000</v>
      </c>
    </row>
    <row r="1849">
      <c r="B1849" t="n">
        <v>3658</v>
      </c>
      <c r="C1849">
        <f>IF(K1849 = "BaseplateSteel","Y","N")</f>
        <v/>
      </c>
      <c r="D1849">
        <f>OR(P1849 = "Woods_Sureflex", P1849 = "Falk_T10_Grid")</f>
        <v/>
      </c>
      <c r="E1849">
        <f>IF(AND(C1849="Y", D1849=TRUE),"Y","N")</f>
        <v/>
      </c>
      <c r="F1849" t="inlineStr">
        <is>
          <t>ConTab_BOM_KP_Baseplates_3658</t>
        </is>
      </c>
      <c r="G1849">
        <f>IF(E1849="Y",F1849,"")</f>
        <v/>
      </c>
      <c r="H1849" s="87" t="inlineStr">
        <is>
          <t>1024-1_2-KP</t>
        </is>
      </c>
      <c r="I1849" s="87" t="n"/>
      <c r="J1849" s="87" t="n"/>
      <c r="K1849" s="273" t="inlineStr">
        <is>
          <t>BaseplateSteel</t>
        </is>
      </c>
      <c r="L1849" s="273" t="inlineStr">
        <is>
          <t>Baseplate_Steel</t>
        </is>
      </c>
      <c r="M1849" s="273" t="inlineStr">
        <is>
          <t>Steel</t>
        </is>
      </c>
      <c r="N1849" s="273" t="inlineStr">
        <is>
          <t>449T</t>
        </is>
      </c>
      <c r="O1849" t="inlineStr">
        <is>
          <t>:Extended Drip Pan:</t>
        </is>
      </c>
      <c r="P1849" s="235" t="inlineStr">
        <is>
          <t>Falk_T10_Grid</t>
        </is>
      </c>
      <c r="Q1849" t="inlineStr">
        <is>
          <t>RTE</t>
        </is>
      </c>
      <c r="R1849" s="234" t="inlineStr">
        <is>
          <t>RTF</t>
        </is>
      </c>
      <c r="S1849" s="233" t="inlineStr">
        <is>
          <t>B103702</t>
        </is>
      </c>
      <c r="T1849" s="233" t="n">
        <v>7713</v>
      </c>
      <c r="U1849" s="233" t="inlineStr">
        <is>
          <t>Priced</t>
        </is>
      </c>
      <c r="V1849" s="273" t="inlineStr">
        <is>
          <t>LT028</t>
        </is>
      </c>
      <c r="W1849" t="n">
        <v>1000</v>
      </c>
    </row>
    <row r="1850">
      <c r="B1850" t="n">
        <v>3659</v>
      </c>
      <c r="C1850">
        <f>IF(K1850 = "BaseplateSteel","Y","N")</f>
        <v/>
      </c>
      <c r="D1850">
        <f>OR(P1850 = "Woods_Sureflex", P1850 = "Falk_T10_Grid")</f>
        <v/>
      </c>
      <c r="E1850">
        <f>IF(AND(C1850="Y", D1850=TRUE),"Y","N")</f>
        <v/>
      </c>
      <c r="F1850" t="inlineStr">
        <is>
          <t>ConTab_BOM_KP_Baseplates_3659</t>
        </is>
      </c>
      <c r="G1850">
        <f>IF(E1850="Y",F1850,"")</f>
        <v/>
      </c>
      <c r="H1850" s="87" t="inlineStr">
        <is>
          <t>1024-1_2-KP</t>
        </is>
      </c>
      <c r="I1850" s="87" t="n"/>
      <c r="J1850" s="87" t="n"/>
      <c r="K1850" s="273" t="inlineStr">
        <is>
          <t>BaseplateSteel</t>
        </is>
      </c>
      <c r="L1850" s="273" t="inlineStr">
        <is>
          <t>Baseplate_Steel</t>
        </is>
      </c>
      <c r="M1850" s="273" t="inlineStr">
        <is>
          <t>Steel</t>
        </is>
      </c>
      <c r="N1850" s="273" t="inlineStr">
        <is>
          <t>449TS</t>
        </is>
      </c>
      <c r="O1850" t="inlineStr">
        <is>
          <t>:Extended Drip Pan:</t>
        </is>
      </c>
      <c r="P1850" s="235" t="inlineStr">
        <is>
          <t>Falk_T10_Grid</t>
        </is>
      </c>
      <c r="Q1850" t="inlineStr">
        <is>
          <t>RTE</t>
        </is>
      </c>
      <c r="R1850" s="234" t="inlineStr">
        <is>
          <t>RTF</t>
        </is>
      </c>
      <c r="S1850" s="233" t="inlineStr">
        <is>
          <t>B103703</t>
        </is>
      </c>
      <c r="T1850" s="233" t="n">
        <v>7713</v>
      </c>
      <c r="U1850" s="233" t="inlineStr">
        <is>
          <t>Priced</t>
        </is>
      </c>
      <c r="V1850" s="273" t="inlineStr">
        <is>
          <t>LT028</t>
        </is>
      </c>
      <c r="W1850" t="n">
        <v>1200</v>
      </c>
    </row>
    <row r="1851">
      <c r="B1851" t="n">
        <v>3672</v>
      </c>
      <c r="C1851">
        <f>IF(K1851 = "BaseplateSteel","Y","N")</f>
        <v/>
      </c>
      <c r="D1851">
        <f>OR(P1851 = "Woods_Sureflex", P1851 = "Falk_T10_Grid")</f>
        <v/>
      </c>
      <c r="E1851">
        <f>IF(AND(C1851="Y", D1851=TRUE),"Y","N")</f>
        <v/>
      </c>
      <c r="F1851" t="inlineStr">
        <is>
          <t>ConTab_BOM_KP_Baseplates_3672</t>
        </is>
      </c>
      <c r="G1851">
        <f>IF(E1851="Y",F1851,"")</f>
        <v/>
      </c>
      <c r="H1851" s="87" t="inlineStr">
        <is>
          <t>1024-1_2-KP</t>
        </is>
      </c>
      <c r="I1851" s="87" t="n"/>
      <c r="J1851" s="87" t="n"/>
      <c r="K1851" s="273" t="inlineStr">
        <is>
          <t>BaseplateSteel</t>
        </is>
      </c>
      <c r="L1851" s="273" t="inlineStr">
        <is>
          <t>Baseplate_Steel</t>
        </is>
      </c>
      <c r="M1851" s="273" t="inlineStr">
        <is>
          <t>Steel</t>
        </is>
      </c>
      <c r="N1851" t="inlineStr">
        <is>
          <t>404T</t>
        </is>
      </c>
      <c r="O1851" t="inlineStr">
        <is>
          <t>:Extended Drip Pan:</t>
        </is>
      </c>
      <c r="P1851" s="235" t="inlineStr">
        <is>
          <t>Falk_Spacer</t>
        </is>
      </c>
      <c r="Q1851" t="inlineStr">
        <is>
          <t>RTE</t>
        </is>
      </c>
      <c r="R1851" s="234" t="inlineStr">
        <is>
          <t>RTF</t>
        </is>
      </c>
      <c r="S1851" s="233" t="inlineStr">
        <is>
          <t>B103714</t>
        </is>
      </c>
      <c r="T1851" s="233" t="n">
        <v>6351</v>
      </c>
      <c r="U1851" s="233" t="inlineStr">
        <is>
          <t>Priced</t>
        </is>
      </c>
      <c r="V1851" s="273" t="inlineStr">
        <is>
          <t>LT028</t>
        </is>
      </c>
      <c r="W1851" t="n">
        <v>650</v>
      </c>
    </row>
    <row r="1852">
      <c r="B1852" t="n">
        <v>3673</v>
      </c>
      <c r="C1852">
        <f>IF(K1852 = "BaseplateSteel","Y","N")</f>
        <v/>
      </c>
      <c r="D1852">
        <f>OR(P1852 = "Woods_Sureflex", P1852 = "Falk_T10_Grid")</f>
        <v/>
      </c>
      <c r="E1852">
        <f>IF(AND(C1852="Y", D1852=TRUE),"Y","N")</f>
        <v/>
      </c>
      <c r="F1852" t="inlineStr">
        <is>
          <t>ConTab_BOM_KP_Baseplates_3673</t>
        </is>
      </c>
      <c r="G1852">
        <f>IF(E1852="Y",F1852,"")</f>
        <v/>
      </c>
      <c r="H1852" s="87" t="inlineStr">
        <is>
          <t>1024-1_2-KP</t>
        </is>
      </c>
      <c r="I1852" s="87" t="n"/>
      <c r="J1852" s="87" t="n"/>
      <c r="K1852" s="273" t="inlineStr">
        <is>
          <t>BaseplateSteel</t>
        </is>
      </c>
      <c r="L1852" s="273" t="inlineStr">
        <is>
          <t>Baseplate_Steel</t>
        </is>
      </c>
      <c r="M1852" s="273" t="inlineStr">
        <is>
          <t>Steel</t>
        </is>
      </c>
      <c r="N1852" t="inlineStr">
        <is>
          <t>405T</t>
        </is>
      </c>
      <c r="O1852" t="inlineStr">
        <is>
          <t>:Extended Drip Pan:</t>
        </is>
      </c>
      <c r="P1852" s="235" t="inlineStr">
        <is>
          <t>Falk_Spacer</t>
        </is>
      </c>
      <c r="Q1852" t="inlineStr">
        <is>
          <t>RTE</t>
        </is>
      </c>
      <c r="R1852" s="234" t="inlineStr">
        <is>
          <t>RTF</t>
        </is>
      </c>
      <c r="S1852" s="233" t="inlineStr">
        <is>
          <t>B103714</t>
        </is>
      </c>
      <c r="T1852" s="233" t="n">
        <v>6351</v>
      </c>
      <c r="U1852" s="233" t="inlineStr">
        <is>
          <t>Priced</t>
        </is>
      </c>
      <c r="V1852" s="273" t="inlineStr">
        <is>
          <t>LT028</t>
        </is>
      </c>
      <c r="W1852" t="n">
        <v>900</v>
      </c>
    </row>
    <row r="1853">
      <c r="B1853" t="n">
        <v>3674</v>
      </c>
      <c r="C1853">
        <f>IF(K1853 = "BaseplateSteel","Y","N")</f>
        <v/>
      </c>
      <c r="D1853">
        <f>OR(P1853 = "Woods_Sureflex", P1853 = "Falk_T10_Grid")</f>
        <v/>
      </c>
      <c r="E1853">
        <f>IF(AND(C1853="Y", D1853=TRUE),"Y","N")</f>
        <v/>
      </c>
      <c r="F1853" t="inlineStr">
        <is>
          <t>ConTab_BOM_KP_Baseplates_3674</t>
        </is>
      </c>
      <c r="G1853">
        <f>IF(E1853="Y",F1853,"")</f>
        <v/>
      </c>
      <c r="H1853" s="87" t="inlineStr">
        <is>
          <t>1024-1_2-KP</t>
        </is>
      </c>
      <c r="I1853" s="87" t="n"/>
      <c r="J1853" s="87" t="n"/>
      <c r="K1853" s="273" t="inlineStr">
        <is>
          <t>BaseplateSteel</t>
        </is>
      </c>
      <c r="L1853" s="273" t="inlineStr">
        <is>
          <t>Baseplate_Steel</t>
        </is>
      </c>
      <c r="M1853" s="273" t="inlineStr">
        <is>
          <t>Steel</t>
        </is>
      </c>
      <c r="N1853" t="inlineStr">
        <is>
          <t>404TS</t>
        </is>
      </c>
      <c r="O1853" t="inlineStr">
        <is>
          <t>:Extended Drip Pan:</t>
        </is>
      </c>
      <c r="P1853" s="235" t="inlineStr">
        <is>
          <t>Falk_Spacer</t>
        </is>
      </c>
      <c r="Q1853" t="inlineStr">
        <is>
          <t>RTE</t>
        </is>
      </c>
      <c r="R1853" s="234" t="inlineStr">
        <is>
          <t>RTF</t>
        </is>
      </c>
      <c r="S1853" s="233" t="inlineStr">
        <is>
          <t>B103715</t>
        </is>
      </c>
      <c r="T1853" s="233" t="n">
        <v>6214</v>
      </c>
      <c r="U1853" s="233" t="inlineStr">
        <is>
          <t>Priced</t>
        </is>
      </c>
      <c r="V1853" s="273" t="inlineStr">
        <is>
          <t>LT028</t>
        </is>
      </c>
      <c r="W1853" t="n">
        <v>900</v>
      </c>
    </row>
    <row r="1854">
      <c r="B1854" t="n">
        <v>3675</v>
      </c>
      <c r="C1854">
        <f>IF(K1854 = "BaseplateSteel","Y","N")</f>
        <v/>
      </c>
      <c r="D1854">
        <f>OR(P1854 = "Woods_Sureflex", P1854 = "Falk_T10_Grid")</f>
        <v/>
      </c>
      <c r="E1854">
        <f>IF(AND(C1854="Y", D1854=TRUE),"Y","N")</f>
        <v/>
      </c>
      <c r="F1854" t="inlineStr">
        <is>
          <t>ConTab_BOM_KP_Baseplates_3675</t>
        </is>
      </c>
      <c r="G1854">
        <f>IF(E1854="Y",F1854,"")</f>
        <v/>
      </c>
      <c r="H1854" s="87" t="inlineStr">
        <is>
          <t>1024-1_2-KP</t>
        </is>
      </c>
      <c r="I1854" s="87" t="n"/>
      <c r="J1854" s="87" t="n"/>
      <c r="K1854" s="273" t="inlineStr">
        <is>
          <t>BaseplateSteel</t>
        </is>
      </c>
      <c r="L1854" s="273" t="inlineStr">
        <is>
          <t>Baseplate_Steel</t>
        </is>
      </c>
      <c r="M1854" s="273" t="inlineStr">
        <is>
          <t>Steel</t>
        </is>
      </c>
      <c r="N1854" t="inlineStr">
        <is>
          <t>405TS</t>
        </is>
      </c>
      <c r="O1854" t="inlineStr">
        <is>
          <t>:Extended Drip Pan:</t>
        </is>
      </c>
      <c r="P1854" s="235" t="inlineStr">
        <is>
          <t>Falk_Spacer</t>
        </is>
      </c>
      <c r="Q1854" t="inlineStr">
        <is>
          <t>RTE</t>
        </is>
      </c>
      <c r="R1854" s="234" t="inlineStr">
        <is>
          <t>RTF</t>
        </is>
      </c>
      <c r="S1854" s="233" t="inlineStr">
        <is>
          <t>B103715</t>
        </is>
      </c>
      <c r="T1854" s="233" t="n">
        <v>6214</v>
      </c>
      <c r="U1854" s="233" t="inlineStr">
        <is>
          <t>Priced</t>
        </is>
      </c>
      <c r="V1854" s="273" t="inlineStr">
        <is>
          <t>LT028</t>
        </is>
      </c>
      <c r="W1854" t="n">
        <v>900</v>
      </c>
    </row>
    <row r="1855">
      <c r="B1855" t="n">
        <v>3676</v>
      </c>
      <c r="C1855">
        <f>IF(K1855 = "BaseplateSteel","Y","N")</f>
        <v/>
      </c>
      <c r="D1855">
        <f>OR(P1855 = "Woods_Sureflex", P1855 = "Falk_T10_Grid")</f>
        <v/>
      </c>
      <c r="E1855">
        <f>IF(AND(C1855="Y", D1855=TRUE),"Y","N")</f>
        <v/>
      </c>
      <c r="F1855" t="inlineStr">
        <is>
          <t>ConTab_BOM_KP_Baseplates_3676</t>
        </is>
      </c>
      <c r="G1855">
        <f>IF(E1855="Y",F1855,"")</f>
        <v/>
      </c>
      <c r="H1855" s="87" t="inlineStr">
        <is>
          <t>1024-1_2-KP</t>
        </is>
      </c>
      <c r="I1855" s="87" t="n"/>
      <c r="J1855" s="87" t="n"/>
      <c r="K1855" s="273" t="inlineStr">
        <is>
          <t>BaseplateSteel</t>
        </is>
      </c>
      <c r="L1855" s="273" t="inlineStr">
        <is>
          <t>Baseplate_Steel</t>
        </is>
      </c>
      <c r="M1855" s="273" t="inlineStr">
        <is>
          <t>Steel</t>
        </is>
      </c>
      <c r="N1855" t="inlineStr">
        <is>
          <t>444T</t>
        </is>
      </c>
      <c r="O1855" t="inlineStr">
        <is>
          <t>:Extended Drip Pan:</t>
        </is>
      </c>
      <c r="P1855" s="235" t="inlineStr">
        <is>
          <t>Falk_Spacer</t>
        </is>
      </c>
      <c r="Q1855" t="inlineStr">
        <is>
          <t>RTE</t>
        </is>
      </c>
      <c r="R1855" s="234" t="inlineStr">
        <is>
          <t>RTF</t>
        </is>
      </c>
      <c r="S1855" s="233" t="inlineStr">
        <is>
          <t>B103716</t>
        </is>
      </c>
      <c r="T1855" s="233" t="n">
        <v>7713</v>
      </c>
      <c r="U1855" s="233" t="inlineStr">
        <is>
          <t>Priced</t>
        </is>
      </c>
      <c r="V1855" s="273" t="inlineStr">
        <is>
          <t>LT028</t>
        </is>
      </c>
      <c r="W1855" t="n">
        <v>900</v>
      </c>
    </row>
    <row r="1856">
      <c r="B1856" t="n">
        <v>3677</v>
      </c>
      <c r="C1856">
        <f>IF(K1856 = "BaseplateSteel","Y","N")</f>
        <v/>
      </c>
      <c r="D1856">
        <f>OR(P1856 = "Woods_Sureflex", P1856 = "Falk_T10_Grid")</f>
        <v/>
      </c>
      <c r="E1856">
        <f>IF(AND(C1856="Y", D1856=TRUE),"Y","N")</f>
        <v/>
      </c>
      <c r="F1856" t="inlineStr">
        <is>
          <t>ConTab_BOM_KP_Baseplates_3677</t>
        </is>
      </c>
      <c r="G1856">
        <f>IF(E1856="Y",F1856,"")</f>
        <v/>
      </c>
      <c r="H1856" s="87" t="inlineStr">
        <is>
          <t>1024-1_2-KP</t>
        </is>
      </c>
      <c r="I1856" s="87" t="n"/>
      <c r="J1856" s="87" t="n"/>
      <c r="K1856" s="273" t="inlineStr">
        <is>
          <t>BaseplateSteel</t>
        </is>
      </c>
      <c r="L1856" s="273" t="inlineStr">
        <is>
          <t>Baseplate_Steel</t>
        </is>
      </c>
      <c r="M1856" s="273" t="inlineStr">
        <is>
          <t>Steel</t>
        </is>
      </c>
      <c r="N1856" t="inlineStr">
        <is>
          <t>445T</t>
        </is>
      </c>
      <c r="O1856" t="inlineStr">
        <is>
          <t>:Extended Drip Pan:</t>
        </is>
      </c>
      <c r="P1856" s="235" t="inlineStr">
        <is>
          <t>Falk_Spacer</t>
        </is>
      </c>
      <c r="Q1856" t="inlineStr">
        <is>
          <t>RTE</t>
        </is>
      </c>
      <c r="R1856" s="234" t="inlineStr">
        <is>
          <t>RTF</t>
        </is>
      </c>
      <c r="S1856" s="233" t="inlineStr">
        <is>
          <t>B103717</t>
        </is>
      </c>
      <c r="T1856" s="233" t="n">
        <v>7713</v>
      </c>
      <c r="U1856" s="233" t="inlineStr">
        <is>
          <t>Priced</t>
        </is>
      </c>
      <c r="V1856" s="273" t="inlineStr">
        <is>
          <t>LT028</t>
        </is>
      </c>
      <c r="W1856" t="n">
        <v>900</v>
      </c>
    </row>
    <row r="1857">
      <c r="B1857" t="n">
        <v>3678</v>
      </c>
      <c r="C1857">
        <f>IF(K1857 = "BaseplateSteel","Y","N")</f>
        <v/>
      </c>
      <c r="D1857">
        <f>OR(P1857 = "Woods_Sureflex", P1857 = "Falk_T10_Grid")</f>
        <v/>
      </c>
      <c r="E1857">
        <f>IF(AND(C1857="Y", D1857=TRUE),"Y","N")</f>
        <v/>
      </c>
      <c r="F1857" t="inlineStr">
        <is>
          <t>ConTab_BOM_KP_Baseplates_3678</t>
        </is>
      </c>
      <c r="G1857">
        <f>IF(E1857="Y",F1857,"")</f>
        <v/>
      </c>
      <c r="H1857" s="87" t="inlineStr">
        <is>
          <t>1024-1_2-KP</t>
        </is>
      </c>
      <c r="I1857" s="87" t="n"/>
      <c r="J1857" s="87" t="n"/>
      <c r="K1857" s="273" t="inlineStr">
        <is>
          <t>BaseplateSteel</t>
        </is>
      </c>
      <c r="L1857" s="273" t="inlineStr">
        <is>
          <t>Baseplate_Steel</t>
        </is>
      </c>
      <c r="M1857" s="273" t="inlineStr">
        <is>
          <t>Steel</t>
        </is>
      </c>
      <c r="N1857" t="inlineStr">
        <is>
          <t>444TS</t>
        </is>
      </c>
      <c r="O1857" t="inlineStr">
        <is>
          <t>:Extended Drip Pan:</t>
        </is>
      </c>
      <c r="P1857" s="235" t="inlineStr">
        <is>
          <t>Falk_Spacer</t>
        </is>
      </c>
      <c r="Q1857" t="inlineStr">
        <is>
          <t>RTE</t>
        </is>
      </c>
      <c r="R1857" s="234" t="inlineStr">
        <is>
          <t>RTF</t>
        </is>
      </c>
      <c r="S1857" s="233" t="inlineStr">
        <is>
          <t>B103718</t>
        </is>
      </c>
      <c r="T1857" s="233" t="n">
        <v>7713</v>
      </c>
      <c r="U1857" s="233" t="inlineStr">
        <is>
          <t>Priced</t>
        </is>
      </c>
      <c r="V1857" s="273" t="inlineStr">
        <is>
          <t>LT028</t>
        </is>
      </c>
      <c r="W1857" t="n">
        <v>900</v>
      </c>
    </row>
    <row r="1858">
      <c r="B1858" t="n">
        <v>3679</v>
      </c>
      <c r="C1858">
        <f>IF(K1858 = "BaseplateSteel","Y","N")</f>
        <v/>
      </c>
      <c r="D1858">
        <f>OR(P1858 = "Woods_Sureflex", P1858 = "Falk_T10_Grid")</f>
        <v/>
      </c>
      <c r="E1858">
        <f>IF(AND(C1858="Y", D1858=TRUE),"Y","N")</f>
        <v/>
      </c>
      <c r="F1858" t="inlineStr">
        <is>
          <t>ConTab_BOM_KP_Baseplates_3679</t>
        </is>
      </c>
      <c r="G1858">
        <f>IF(E1858="Y",F1858,"")</f>
        <v/>
      </c>
      <c r="H1858" s="87" t="inlineStr">
        <is>
          <t>1024-1_2-KP</t>
        </is>
      </c>
      <c r="I1858" s="87" t="n"/>
      <c r="J1858" s="87" t="n"/>
      <c r="K1858" s="273" t="inlineStr">
        <is>
          <t>BaseplateSteel</t>
        </is>
      </c>
      <c r="L1858" s="273" t="inlineStr">
        <is>
          <t>Baseplate_Steel</t>
        </is>
      </c>
      <c r="M1858" s="273" t="inlineStr">
        <is>
          <t>Steel</t>
        </is>
      </c>
      <c r="N1858" t="inlineStr">
        <is>
          <t>445TS</t>
        </is>
      </c>
      <c r="O1858" t="inlineStr">
        <is>
          <t>:Extended Drip Pan:</t>
        </is>
      </c>
      <c r="P1858" s="235" t="inlineStr">
        <is>
          <t>Falk_Spacer</t>
        </is>
      </c>
      <c r="Q1858" t="inlineStr">
        <is>
          <t>RTE</t>
        </is>
      </c>
      <c r="R1858" s="234" t="inlineStr">
        <is>
          <t>RTF</t>
        </is>
      </c>
      <c r="S1858" s="233" t="inlineStr">
        <is>
          <t>B103719</t>
        </is>
      </c>
      <c r="T1858" s="233" t="n">
        <v>7713</v>
      </c>
      <c r="U1858" s="233" t="inlineStr">
        <is>
          <t>Priced</t>
        </is>
      </c>
      <c r="V1858" s="273" t="inlineStr">
        <is>
          <t>LT028</t>
        </is>
      </c>
      <c r="W1858" t="n">
        <v>900</v>
      </c>
    </row>
    <row r="1859">
      <c r="B1859" t="n">
        <v>3680</v>
      </c>
      <c r="C1859">
        <f>IF(K1859 = "BaseplateSteel","Y","N")</f>
        <v/>
      </c>
      <c r="D1859">
        <f>OR(P1859 = "Woods_Sureflex", P1859 = "Falk_T10_Grid")</f>
        <v/>
      </c>
      <c r="E1859">
        <f>IF(AND(C1859="Y", D1859=TRUE),"Y","N")</f>
        <v/>
      </c>
      <c r="F1859" t="inlineStr">
        <is>
          <t>ConTab_BOM_KP_Baseplates_3680</t>
        </is>
      </c>
      <c r="G1859">
        <f>IF(E1859="Y",F1859,"")</f>
        <v/>
      </c>
      <c r="H1859" s="87" t="inlineStr">
        <is>
          <t>1024-1_2-KP</t>
        </is>
      </c>
      <c r="I1859" s="87" t="n"/>
      <c r="J1859" s="87" t="n"/>
      <c r="K1859" s="273" t="inlineStr">
        <is>
          <t>BaseplateSteel</t>
        </is>
      </c>
      <c r="L1859" s="273" t="inlineStr">
        <is>
          <t>Baseplate_Steel</t>
        </is>
      </c>
      <c r="M1859" s="273" t="inlineStr">
        <is>
          <t>Steel</t>
        </is>
      </c>
      <c r="N1859" s="273" t="inlineStr">
        <is>
          <t>447T</t>
        </is>
      </c>
      <c r="O1859" t="inlineStr">
        <is>
          <t>:Extended Drip Pan:</t>
        </is>
      </c>
      <c r="P1859" s="235" t="inlineStr">
        <is>
          <t>Falk_Spacer</t>
        </is>
      </c>
      <c r="Q1859" t="inlineStr">
        <is>
          <t>RTE</t>
        </is>
      </c>
      <c r="R1859" s="234" t="inlineStr">
        <is>
          <t>RTF</t>
        </is>
      </c>
      <c r="S1859" s="233" t="inlineStr">
        <is>
          <t>B103720</t>
        </is>
      </c>
      <c r="T1859" s="233" t="n">
        <v>8258</v>
      </c>
      <c r="U1859" s="233" t="inlineStr">
        <is>
          <t>Priced</t>
        </is>
      </c>
      <c r="V1859" s="273" t="inlineStr">
        <is>
          <t>LT028</t>
        </is>
      </c>
      <c r="W1859" t="n">
        <v>1000</v>
      </c>
    </row>
    <row r="1860">
      <c r="B1860" t="n">
        <v>3681</v>
      </c>
      <c r="C1860">
        <f>IF(K1860 = "BaseplateSteel","Y","N")</f>
        <v/>
      </c>
      <c r="D1860">
        <f>OR(P1860 = "Woods_Sureflex", P1860 = "Falk_T10_Grid")</f>
        <v/>
      </c>
      <c r="E1860">
        <f>IF(AND(C1860="Y", D1860=TRUE),"Y","N")</f>
        <v/>
      </c>
      <c r="F1860" t="inlineStr">
        <is>
          <t>ConTab_BOM_KP_Baseplates_3681</t>
        </is>
      </c>
      <c r="G1860">
        <f>IF(E1860="Y",F1860,"")</f>
        <v/>
      </c>
      <c r="H1860" s="87" t="inlineStr">
        <is>
          <t>1024-1_2-KP</t>
        </is>
      </c>
      <c r="I1860" s="87" t="n"/>
      <c r="J1860" s="87" t="n"/>
      <c r="K1860" s="273" t="inlineStr">
        <is>
          <t>BaseplateSteel</t>
        </is>
      </c>
      <c r="L1860" s="273" t="inlineStr">
        <is>
          <t>Baseplate_Steel</t>
        </is>
      </c>
      <c r="M1860" s="273" t="inlineStr">
        <is>
          <t>Steel</t>
        </is>
      </c>
      <c r="N1860" s="273" t="inlineStr">
        <is>
          <t>447TS</t>
        </is>
      </c>
      <c r="O1860" t="inlineStr">
        <is>
          <t>:Extended Drip Pan:</t>
        </is>
      </c>
      <c r="P1860" s="235" t="inlineStr">
        <is>
          <t>Falk_Spacer</t>
        </is>
      </c>
      <c r="Q1860" t="inlineStr">
        <is>
          <t>RTE</t>
        </is>
      </c>
      <c r="R1860" s="234" t="inlineStr">
        <is>
          <t>RTF</t>
        </is>
      </c>
      <c r="S1860" s="233" t="inlineStr">
        <is>
          <t>B103721</t>
        </is>
      </c>
      <c r="T1860" s="233" t="n">
        <v>8258</v>
      </c>
      <c r="U1860" s="233" t="inlineStr">
        <is>
          <t>Priced</t>
        </is>
      </c>
      <c r="V1860" s="273" t="inlineStr">
        <is>
          <t>LT028</t>
        </is>
      </c>
      <c r="W1860" t="n">
        <v>1000</v>
      </c>
    </row>
    <row r="1861">
      <c r="B1861" t="n">
        <v>3682</v>
      </c>
      <c r="C1861">
        <f>IF(K1861 = "BaseplateSteel","Y","N")</f>
        <v/>
      </c>
      <c r="D1861">
        <f>OR(P1861 = "Woods_Sureflex", P1861 = "Falk_T10_Grid")</f>
        <v/>
      </c>
      <c r="E1861">
        <f>IF(AND(C1861="Y", D1861=TRUE),"Y","N")</f>
        <v/>
      </c>
      <c r="F1861" t="inlineStr">
        <is>
          <t>ConTab_BOM_KP_Baseplates_3682</t>
        </is>
      </c>
      <c r="G1861">
        <f>IF(E1861="Y",F1861,"")</f>
        <v/>
      </c>
      <c r="H1861" s="87" t="inlineStr">
        <is>
          <t>1024-1_2-KP</t>
        </is>
      </c>
      <c r="I1861" s="87" t="n"/>
      <c r="J1861" s="87" t="n"/>
      <c r="K1861" s="273" t="inlineStr">
        <is>
          <t>BaseplateSteel</t>
        </is>
      </c>
      <c r="L1861" s="273" t="inlineStr">
        <is>
          <t>Baseplate_Steel</t>
        </is>
      </c>
      <c r="M1861" s="273" t="inlineStr">
        <is>
          <t>Steel</t>
        </is>
      </c>
      <c r="N1861" s="273" t="inlineStr">
        <is>
          <t>449T</t>
        </is>
      </c>
      <c r="O1861" t="inlineStr">
        <is>
          <t>:Extended Drip Pan:</t>
        </is>
      </c>
      <c r="P1861" s="235" t="inlineStr">
        <is>
          <t>Falk_Spacer</t>
        </is>
      </c>
      <c r="Q1861" t="inlineStr">
        <is>
          <t>RTE</t>
        </is>
      </c>
      <c r="R1861" s="234" t="inlineStr">
        <is>
          <t>RTF</t>
        </is>
      </c>
      <c r="S1861" s="233" t="inlineStr">
        <is>
          <t>B103722</t>
        </is>
      </c>
      <c r="T1861" s="233" t="n">
        <v>8258</v>
      </c>
      <c r="U1861" s="233" t="inlineStr">
        <is>
          <t>Priced</t>
        </is>
      </c>
      <c r="V1861" s="273" t="inlineStr">
        <is>
          <t>LT028</t>
        </is>
      </c>
      <c r="W1861" t="n">
        <v>1000</v>
      </c>
    </row>
    <row r="1862">
      <c r="B1862" t="n">
        <v>3683</v>
      </c>
      <c r="C1862">
        <f>IF(K1862 = "BaseplateSteel","Y","N")</f>
        <v/>
      </c>
      <c r="D1862">
        <f>OR(P1862 = "Woods_Sureflex", P1862 = "Falk_T10_Grid")</f>
        <v/>
      </c>
      <c r="E1862">
        <f>IF(AND(C1862="Y", D1862=TRUE),"Y","N")</f>
        <v/>
      </c>
      <c r="F1862" t="inlineStr">
        <is>
          <t>ConTab_BOM_KP_Baseplates_3683</t>
        </is>
      </c>
      <c r="G1862">
        <f>IF(E1862="Y",F1862,"")</f>
        <v/>
      </c>
      <c r="H1862" s="87" t="inlineStr">
        <is>
          <t>1024-1_2-KP</t>
        </is>
      </c>
      <c r="I1862" s="87" t="n"/>
      <c r="J1862" s="87" t="n"/>
      <c r="K1862" s="273" t="inlineStr">
        <is>
          <t>BaseplateSteel</t>
        </is>
      </c>
      <c r="L1862" s="273" t="inlineStr">
        <is>
          <t>Baseplate_Steel</t>
        </is>
      </c>
      <c r="M1862" s="273" t="inlineStr">
        <is>
          <t>Steel</t>
        </is>
      </c>
      <c r="N1862" s="273" t="inlineStr">
        <is>
          <t>449TS</t>
        </is>
      </c>
      <c r="O1862" t="inlineStr">
        <is>
          <t>:Extended Drip Pan:</t>
        </is>
      </c>
      <c r="P1862" s="235" t="inlineStr">
        <is>
          <t>Falk_Spacer</t>
        </is>
      </c>
      <c r="Q1862" t="inlineStr">
        <is>
          <t>RTE</t>
        </is>
      </c>
      <c r="R1862" s="234" t="inlineStr">
        <is>
          <t>RTF</t>
        </is>
      </c>
      <c r="S1862" s="233" t="inlineStr">
        <is>
          <t>B103723</t>
        </is>
      </c>
      <c r="T1862" s="233" t="n">
        <v>8258</v>
      </c>
      <c r="U1862" s="233" t="inlineStr">
        <is>
          <t>Priced</t>
        </is>
      </c>
      <c r="V1862" s="273" t="inlineStr">
        <is>
          <t>LT028</t>
        </is>
      </c>
      <c r="W1862" t="n">
        <v>1200</v>
      </c>
    </row>
    <row r="1863">
      <c r="B1863" t="n">
        <v>3696</v>
      </c>
      <c r="C1863">
        <f>IF(K1863 = "BaseplateSteel","Y","N")</f>
        <v/>
      </c>
      <c r="D1863">
        <f>OR(P1863 = "Woods_Sureflex", P1863 = "Falk_T10_Grid")</f>
        <v/>
      </c>
      <c r="E1863">
        <f>IF(AND(C1863="Y", D1863=TRUE),"Y","N")</f>
        <v/>
      </c>
      <c r="F1863" t="inlineStr">
        <is>
          <t>ConTab_BOM_KP_Baseplates_3696</t>
        </is>
      </c>
      <c r="G1863">
        <f>IF(E1863="Y",F1863,"")</f>
        <v/>
      </c>
      <c r="H1863" s="87" t="inlineStr">
        <is>
          <t>1024-1_2-KP</t>
        </is>
      </c>
      <c r="I1863" s="87" t="n"/>
      <c r="J1863" s="87" t="n"/>
      <c r="K1863" s="273" t="inlineStr">
        <is>
          <t>Baseplate_Special</t>
        </is>
      </c>
      <c r="L1863" s="273" t="inlineStr">
        <is>
          <t>Baseplate_Special</t>
        </is>
      </c>
      <c r="M1863" s="273" t="inlineStr">
        <is>
          <t>Special</t>
        </is>
      </c>
      <c r="P1863" s="235" t="n"/>
      <c r="R1863" s="234" t="inlineStr">
        <is>
          <t>RTF</t>
        </is>
      </c>
      <c r="S1863" s="235" t="inlineStr">
        <is>
          <t>B101524</t>
        </is>
      </c>
      <c r="T1863" s="233" t="n">
        <v>0</v>
      </c>
      <c r="U1863" s="233" t="inlineStr">
        <is>
          <t>RFQ</t>
        </is>
      </c>
      <c r="V1863" s="273" t="inlineStr">
        <is>
          <t>LT029</t>
        </is>
      </c>
    </row>
    <row r="1864">
      <c r="B1864" t="n">
        <v>3697</v>
      </c>
      <c r="C1864">
        <f>IF(K1864 = "BaseplateSteel","Y","N")</f>
        <v/>
      </c>
      <c r="D1864">
        <f>OR(P1864 = "Woods_Sureflex", P1864 = "Falk_T10_Grid")</f>
        <v/>
      </c>
      <c r="E1864">
        <f>IF(AND(C1864="Y", D1864=TRUE),"Y","N")</f>
        <v/>
      </c>
      <c r="F1864" t="inlineStr">
        <is>
          <t>ConTab_BOM_KP_Baseplates_3697</t>
        </is>
      </c>
      <c r="G1864">
        <f>IF(E1864="Y",F1864,"")</f>
        <v/>
      </c>
      <c r="H1864" s="87" t="inlineStr">
        <is>
          <t>1024-3_4-KP</t>
        </is>
      </c>
      <c r="I1864" s="87" t="n"/>
      <c r="J1864" s="87" t="n"/>
      <c r="K1864" s="273" t="inlineStr">
        <is>
          <t>BaseplateSteel</t>
        </is>
      </c>
      <c r="L1864" s="273" t="inlineStr">
        <is>
          <t>Baseplate_Steel</t>
        </is>
      </c>
      <c r="M1864" s="273" t="inlineStr">
        <is>
          <t>Steel</t>
        </is>
      </c>
      <c r="N1864" t="inlineStr">
        <is>
          <t>404T</t>
        </is>
      </c>
      <c r="O1864" t="inlineStr">
        <is>
          <t>:No Drip Pan:Standard Drip Pan:</t>
        </is>
      </c>
      <c r="P1864" s="235" t="inlineStr">
        <is>
          <t>Falk_T10_Grid</t>
        </is>
      </c>
      <c r="Q1864" t="inlineStr">
        <is>
          <t>RTE</t>
        </is>
      </c>
      <c r="R1864" s="234" t="inlineStr">
        <is>
          <t>RTF</t>
        </is>
      </c>
      <c r="S1864" s="233" t="inlineStr">
        <is>
          <t>B103734</t>
        </is>
      </c>
      <c r="T1864" s="233" t="n">
        <v>5317</v>
      </c>
      <c r="U1864" s="233" t="inlineStr">
        <is>
          <t>Priced</t>
        </is>
      </c>
      <c r="V1864" s="273" t="inlineStr">
        <is>
          <t>LT028</t>
        </is>
      </c>
      <c r="W1864" t="n">
        <v>650</v>
      </c>
    </row>
    <row r="1865">
      <c r="B1865" t="n">
        <v>3698</v>
      </c>
      <c r="C1865">
        <f>IF(K1865 = "BaseplateSteel","Y","N")</f>
        <v/>
      </c>
      <c r="D1865">
        <f>OR(P1865 = "Woods_Sureflex", P1865 = "Falk_T10_Grid")</f>
        <v/>
      </c>
      <c r="E1865">
        <f>IF(AND(C1865="Y", D1865=TRUE),"Y","N")</f>
        <v/>
      </c>
      <c r="F1865" t="inlineStr">
        <is>
          <t>ConTab_BOM_KP_Baseplates_3698</t>
        </is>
      </c>
      <c r="G1865">
        <f>IF(E1865="Y",F1865,"")</f>
        <v/>
      </c>
      <c r="H1865" s="87" t="inlineStr">
        <is>
          <t>1024-3_4-KP</t>
        </is>
      </c>
      <c r="I1865" s="87" t="n"/>
      <c r="J1865" s="87" t="n"/>
      <c r="K1865" s="273" t="inlineStr">
        <is>
          <t>BaseplateSteel</t>
        </is>
      </c>
      <c r="L1865" s="273" t="inlineStr">
        <is>
          <t>Baseplate_Steel</t>
        </is>
      </c>
      <c r="M1865" s="273" t="inlineStr">
        <is>
          <t>Steel</t>
        </is>
      </c>
      <c r="N1865" t="inlineStr">
        <is>
          <t>405T</t>
        </is>
      </c>
      <c r="O1865" t="inlineStr">
        <is>
          <t>:No Drip Pan:Standard Drip Pan:</t>
        </is>
      </c>
      <c r="P1865" s="235" t="inlineStr">
        <is>
          <t>Falk_T10_Grid</t>
        </is>
      </c>
      <c r="Q1865" t="inlineStr">
        <is>
          <t>RTE</t>
        </is>
      </c>
      <c r="R1865" s="234" t="inlineStr">
        <is>
          <t>RTF</t>
        </is>
      </c>
      <c r="S1865" s="233" t="inlineStr">
        <is>
          <t>B103734</t>
        </is>
      </c>
      <c r="T1865" s="233" t="n">
        <v>5317</v>
      </c>
      <c r="U1865" s="233" t="inlineStr">
        <is>
          <t>Priced</t>
        </is>
      </c>
      <c r="V1865" s="273" t="inlineStr">
        <is>
          <t>LT028</t>
        </is>
      </c>
      <c r="W1865" t="n">
        <v>900</v>
      </c>
    </row>
    <row r="1866">
      <c r="B1866" t="n">
        <v>3699</v>
      </c>
      <c r="C1866">
        <f>IF(K1866 = "BaseplateSteel","Y","N")</f>
        <v/>
      </c>
      <c r="D1866">
        <f>OR(P1866 = "Woods_Sureflex", P1866 = "Falk_T10_Grid")</f>
        <v/>
      </c>
      <c r="E1866">
        <f>IF(AND(C1866="Y", D1866=TRUE),"Y","N")</f>
        <v/>
      </c>
      <c r="F1866" t="inlineStr">
        <is>
          <t>ConTab_BOM_KP_Baseplates_3699</t>
        </is>
      </c>
      <c r="G1866">
        <f>IF(E1866="Y",F1866,"")</f>
        <v/>
      </c>
      <c r="H1866" s="87" t="inlineStr">
        <is>
          <t>1024-3_4-KP</t>
        </is>
      </c>
      <c r="I1866" s="87" t="n"/>
      <c r="J1866" s="87" t="n"/>
      <c r="K1866" s="273" t="inlineStr">
        <is>
          <t>BaseplateSteel</t>
        </is>
      </c>
      <c r="L1866" s="273" t="inlineStr">
        <is>
          <t>Baseplate_Steel</t>
        </is>
      </c>
      <c r="M1866" s="273" t="inlineStr">
        <is>
          <t>Steel</t>
        </is>
      </c>
      <c r="N1866" t="inlineStr">
        <is>
          <t>404TS</t>
        </is>
      </c>
      <c r="O1866" t="inlineStr">
        <is>
          <t>:No Drip Pan:Standard Drip Pan:</t>
        </is>
      </c>
      <c r="P1866" s="235" t="inlineStr">
        <is>
          <t>Falk_T10_Grid</t>
        </is>
      </c>
      <c r="Q1866" t="inlineStr">
        <is>
          <t>RTE</t>
        </is>
      </c>
      <c r="R1866" s="234" t="inlineStr">
        <is>
          <t>RTF</t>
        </is>
      </c>
      <c r="S1866" s="233" t="inlineStr">
        <is>
          <t>B103735</t>
        </is>
      </c>
      <c r="T1866" s="233" t="n">
        <v>5181</v>
      </c>
      <c r="U1866" s="233" t="inlineStr">
        <is>
          <t>Priced</t>
        </is>
      </c>
      <c r="V1866" s="273" t="inlineStr">
        <is>
          <t>LT028</t>
        </is>
      </c>
      <c r="W1866" t="n">
        <v>900</v>
      </c>
    </row>
    <row r="1867">
      <c r="B1867" t="n">
        <v>3700</v>
      </c>
      <c r="C1867">
        <f>IF(K1867 = "BaseplateSteel","Y","N")</f>
        <v/>
      </c>
      <c r="D1867">
        <f>OR(P1867 = "Woods_Sureflex", P1867 = "Falk_T10_Grid")</f>
        <v/>
      </c>
      <c r="E1867">
        <f>IF(AND(C1867="Y", D1867=TRUE),"Y","N")</f>
        <v/>
      </c>
      <c r="F1867" t="inlineStr">
        <is>
          <t>ConTab_BOM_KP_Baseplates_3700</t>
        </is>
      </c>
      <c r="G1867">
        <f>IF(E1867="Y",F1867,"")</f>
        <v/>
      </c>
      <c r="H1867" s="87" t="inlineStr">
        <is>
          <t>1024-3_4-KP</t>
        </is>
      </c>
      <c r="I1867" s="87" t="n"/>
      <c r="J1867" s="87" t="n"/>
      <c r="K1867" s="273" t="inlineStr">
        <is>
          <t>BaseplateSteel</t>
        </is>
      </c>
      <c r="L1867" s="273" t="inlineStr">
        <is>
          <t>Baseplate_Steel</t>
        </is>
      </c>
      <c r="M1867" s="273" t="inlineStr">
        <is>
          <t>Steel</t>
        </is>
      </c>
      <c r="N1867" t="inlineStr">
        <is>
          <t>405TS</t>
        </is>
      </c>
      <c r="O1867" t="inlineStr">
        <is>
          <t>:No Drip Pan:Standard Drip Pan:</t>
        </is>
      </c>
      <c r="P1867" s="235" t="inlineStr">
        <is>
          <t>Falk_T10_Grid</t>
        </is>
      </c>
      <c r="Q1867" t="inlineStr">
        <is>
          <t>RTE</t>
        </is>
      </c>
      <c r="R1867" s="234" t="inlineStr">
        <is>
          <t>RTF</t>
        </is>
      </c>
      <c r="S1867" s="233" t="inlineStr">
        <is>
          <t>B103735</t>
        </is>
      </c>
      <c r="T1867" s="233" t="n">
        <v>5181</v>
      </c>
      <c r="U1867" s="233" t="inlineStr">
        <is>
          <t>Priced</t>
        </is>
      </c>
      <c r="V1867" s="273" t="inlineStr">
        <is>
          <t>LT028</t>
        </is>
      </c>
      <c r="W1867" t="n">
        <v>900</v>
      </c>
    </row>
    <row r="1868">
      <c r="B1868" t="n">
        <v>3701</v>
      </c>
      <c r="C1868">
        <f>IF(K1868 = "BaseplateSteel","Y","N")</f>
        <v/>
      </c>
      <c r="D1868">
        <f>OR(P1868 = "Woods_Sureflex", P1868 = "Falk_T10_Grid")</f>
        <v/>
      </c>
      <c r="E1868">
        <f>IF(AND(C1868="Y", D1868=TRUE),"Y","N")</f>
        <v/>
      </c>
      <c r="F1868" t="inlineStr">
        <is>
          <t>ConTab_BOM_KP_Baseplates_3701</t>
        </is>
      </c>
      <c r="G1868">
        <f>IF(E1868="Y",F1868,"")</f>
        <v/>
      </c>
      <c r="H1868" s="87" t="inlineStr">
        <is>
          <t>1024-3_4-KP</t>
        </is>
      </c>
      <c r="I1868" s="87" t="n"/>
      <c r="J1868" s="87" t="n"/>
      <c r="K1868" s="273" t="inlineStr">
        <is>
          <t>BaseplateSteel</t>
        </is>
      </c>
      <c r="L1868" s="273" t="inlineStr">
        <is>
          <t>Baseplate_Steel</t>
        </is>
      </c>
      <c r="M1868" s="273" t="inlineStr">
        <is>
          <t>Steel</t>
        </is>
      </c>
      <c r="N1868" t="inlineStr">
        <is>
          <t>444T</t>
        </is>
      </c>
      <c r="O1868" t="inlineStr">
        <is>
          <t>:No Drip Pan:Standard Drip Pan:</t>
        </is>
      </c>
      <c r="P1868" s="235" t="inlineStr">
        <is>
          <t>Falk_T10_Grid</t>
        </is>
      </c>
      <c r="Q1868" t="inlineStr">
        <is>
          <t>RTE</t>
        </is>
      </c>
      <c r="R1868" s="234" t="inlineStr">
        <is>
          <t>RTF</t>
        </is>
      </c>
      <c r="S1868" s="233" t="inlineStr">
        <is>
          <t>B103736</t>
        </is>
      </c>
      <c r="T1868" s="233" t="n">
        <v>6679</v>
      </c>
      <c r="U1868" s="233" t="inlineStr">
        <is>
          <t>Priced</t>
        </is>
      </c>
      <c r="V1868" s="273" t="inlineStr">
        <is>
          <t>LT028</t>
        </is>
      </c>
      <c r="W1868" t="n">
        <v>900</v>
      </c>
    </row>
    <row r="1869">
      <c r="B1869" t="n">
        <v>3702</v>
      </c>
      <c r="C1869">
        <f>IF(K1869 = "BaseplateSteel","Y","N")</f>
        <v/>
      </c>
      <c r="D1869">
        <f>OR(P1869 = "Woods_Sureflex", P1869 = "Falk_T10_Grid")</f>
        <v/>
      </c>
      <c r="E1869">
        <f>IF(AND(C1869="Y", D1869=TRUE),"Y","N")</f>
        <v/>
      </c>
      <c r="F1869" t="inlineStr">
        <is>
          <t>ConTab_BOM_KP_Baseplates_3702</t>
        </is>
      </c>
      <c r="G1869">
        <f>IF(E1869="Y",F1869,"")</f>
        <v/>
      </c>
      <c r="H1869" s="87" t="inlineStr">
        <is>
          <t>1024-3_4-KP</t>
        </is>
      </c>
      <c r="I1869" s="87" t="n"/>
      <c r="J1869" s="87" t="n"/>
      <c r="K1869" s="273" t="inlineStr">
        <is>
          <t>BaseplateSteel</t>
        </is>
      </c>
      <c r="L1869" s="273" t="inlineStr">
        <is>
          <t>Baseplate_Steel</t>
        </is>
      </c>
      <c r="M1869" s="273" t="inlineStr">
        <is>
          <t>Steel</t>
        </is>
      </c>
      <c r="N1869" t="inlineStr">
        <is>
          <t>445T</t>
        </is>
      </c>
      <c r="O1869" t="inlineStr">
        <is>
          <t>:No Drip Pan:Standard Drip Pan:</t>
        </is>
      </c>
      <c r="P1869" s="235" t="inlineStr">
        <is>
          <t>Falk_T10_Grid</t>
        </is>
      </c>
      <c r="Q1869" t="inlineStr">
        <is>
          <t>RTE</t>
        </is>
      </c>
      <c r="R1869" s="234" t="inlineStr">
        <is>
          <t>RTF</t>
        </is>
      </c>
      <c r="S1869" s="233" t="inlineStr">
        <is>
          <t>B103737</t>
        </is>
      </c>
      <c r="T1869" s="233" t="n">
        <v>6679</v>
      </c>
      <c r="U1869" s="233" t="inlineStr">
        <is>
          <t>Priced</t>
        </is>
      </c>
      <c r="V1869" s="273" t="inlineStr">
        <is>
          <t>LT028</t>
        </is>
      </c>
      <c r="W1869" t="n">
        <v>900</v>
      </c>
    </row>
    <row r="1870">
      <c r="B1870" t="n">
        <v>3703</v>
      </c>
      <c r="C1870">
        <f>IF(K1870 = "BaseplateSteel","Y","N")</f>
        <v/>
      </c>
      <c r="D1870">
        <f>OR(P1870 = "Woods_Sureflex", P1870 = "Falk_T10_Grid")</f>
        <v/>
      </c>
      <c r="E1870">
        <f>IF(AND(C1870="Y", D1870=TRUE),"Y","N")</f>
        <v/>
      </c>
      <c r="F1870" t="inlineStr">
        <is>
          <t>ConTab_BOM_KP_Baseplates_3703</t>
        </is>
      </c>
      <c r="G1870">
        <f>IF(E1870="Y",F1870,"")</f>
        <v/>
      </c>
      <c r="H1870" s="87" t="inlineStr">
        <is>
          <t>1024-3_4-KP</t>
        </is>
      </c>
      <c r="I1870" s="87" t="n"/>
      <c r="J1870" s="87" t="n"/>
      <c r="K1870" s="273" t="inlineStr">
        <is>
          <t>BaseplateSteel</t>
        </is>
      </c>
      <c r="L1870" s="273" t="inlineStr">
        <is>
          <t>Baseplate_Steel</t>
        </is>
      </c>
      <c r="M1870" s="273" t="inlineStr">
        <is>
          <t>Steel</t>
        </is>
      </c>
      <c r="N1870" t="inlineStr">
        <is>
          <t>444TS</t>
        </is>
      </c>
      <c r="O1870" t="inlineStr">
        <is>
          <t>:No Drip Pan:Standard Drip Pan:</t>
        </is>
      </c>
      <c r="P1870" s="235" t="inlineStr">
        <is>
          <t>Falk_T10_Grid</t>
        </is>
      </c>
      <c r="Q1870" t="inlineStr">
        <is>
          <t>RTE</t>
        </is>
      </c>
      <c r="R1870" s="234" t="inlineStr">
        <is>
          <t>RTF</t>
        </is>
      </c>
      <c r="S1870" s="233" t="inlineStr">
        <is>
          <t>B103738</t>
        </is>
      </c>
      <c r="T1870" s="233" t="n">
        <v>6679</v>
      </c>
      <c r="U1870" s="233" t="inlineStr">
        <is>
          <t>Priced</t>
        </is>
      </c>
      <c r="V1870" s="273" t="inlineStr">
        <is>
          <t>LT028</t>
        </is>
      </c>
      <c r="W1870" t="n">
        <v>900</v>
      </c>
    </row>
    <row r="1871">
      <c r="B1871" t="n">
        <v>3704</v>
      </c>
      <c r="C1871">
        <f>IF(K1871 = "BaseplateSteel","Y","N")</f>
        <v/>
      </c>
      <c r="D1871">
        <f>OR(P1871 = "Woods_Sureflex", P1871 = "Falk_T10_Grid")</f>
        <v/>
      </c>
      <c r="E1871">
        <f>IF(AND(C1871="Y", D1871=TRUE),"Y","N")</f>
        <v/>
      </c>
      <c r="F1871" t="inlineStr">
        <is>
          <t>ConTab_BOM_KP_Baseplates_3704</t>
        </is>
      </c>
      <c r="G1871">
        <f>IF(E1871="Y",F1871,"")</f>
        <v/>
      </c>
      <c r="H1871" s="87" t="inlineStr">
        <is>
          <t>1024-3_4-KP</t>
        </is>
      </c>
      <c r="I1871" s="87" t="n"/>
      <c r="J1871" s="87" t="n"/>
      <c r="K1871" s="273" t="inlineStr">
        <is>
          <t>BaseplateSteel</t>
        </is>
      </c>
      <c r="L1871" s="273" t="inlineStr">
        <is>
          <t>Baseplate_Steel</t>
        </is>
      </c>
      <c r="M1871" s="273" t="inlineStr">
        <is>
          <t>Steel</t>
        </is>
      </c>
      <c r="N1871" t="inlineStr">
        <is>
          <t>445TS</t>
        </is>
      </c>
      <c r="O1871" t="inlineStr">
        <is>
          <t>:No Drip Pan:Standard Drip Pan:</t>
        </is>
      </c>
      <c r="P1871" s="235" t="inlineStr">
        <is>
          <t>Falk_T10_Grid</t>
        </is>
      </c>
      <c r="Q1871" t="inlineStr">
        <is>
          <t>RTE</t>
        </is>
      </c>
      <c r="R1871" s="234" t="inlineStr">
        <is>
          <t>RTF</t>
        </is>
      </c>
      <c r="S1871" s="233" t="inlineStr">
        <is>
          <t>B103739</t>
        </is>
      </c>
      <c r="T1871" s="233" t="n">
        <v>6679</v>
      </c>
      <c r="U1871" s="233" t="inlineStr">
        <is>
          <t>Priced</t>
        </is>
      </c>
      <c r="V1871" s="273" t="inlineStr">
        <is>
          <t>LT028</t>
        </is>
      </c>
      <c r="W1871" t="n">
        <v>900</v>
      </c>
    </row>
    <row r="1872">
      <c r="B1872" t="n">
        <v>3705</v>
      </c>
      <c r="C1872">
        <f>IF(K1872 = "BaseplateSteel","Y","N")</f>
        <v/>
      </c>
      <c r="D1872">
        <f>OR(P1872 = "Woods_Sureflex", P1872 = "Falk_T10_Grid")</f>
        <v/>
      </c>
      <c r="E1872">
        <f>IF(AND(C1872="Y", D1872=TRUE),"Y","N")</f>
        <v/>
      </c>
      <c r="F1872" t="inlineStr">
        <is>
          <t>ConTab_BOM_KP_Baseplates_3705</t>
        </is>
      </c>
      <c r="G1872">
        <f>IF(E1872="Y",F1872,"")</f>
        <v/>
      </c>
      <c r="H1872" s="87" t="inlineStr">
        <is>
          <t>1024-3_4-KP</t>
        </is>
      </c>
      <c r="I1872" s="87" t="n"/>
      <c r="J1872" s="87" t="n"/>
      <c r="K1872" s="273" t="inlineStr">
        <is>
          <t>BaseplateSteel</t>
        </is>
      </c>
      <c r="L1872" s="273" t="inlineStr">
        <is>
          <t>Baseplate_Steel</t>
        </is>
      </c>
      <c r="M1872" s="273" t="inlineStr">
        <is>
          <t>Steel</t>
        </is>
      </c>
      <c r="N1872" s="273" t="inlineStr">
        <is>
          <t>447T</t>
        </is>
      </c>
      <c r="O1872" t="inlineStr">
        <is>
          <t>:No Drip Pan:Standard Drip Pan:</t>
        </is>
      </c>
      <c r="P1872" s="235" t="inlineStr">
        <is>
          <t>Falk_T10_Grid</t>
        </is>
      </c>
      <c r="Q1872" t="inlineStr">
        <is>
          <t>RTE</t>
        </is>
      </c>
      <c r="R1872" s="234" t="inlineStr">
        <is>
          <t>RTF</t>
        </is>
      </c>
      <c r="S1872" s="233" t="inlineStr">
        <is>
          <t>B103740</t>
        </is>
      </c>
      <c r="T1872" s="233" t="n">
        <v>7226</v>
      </c>
      <c r="U1872" s="233" t="inlineStr">
        <is>
          <t>Priced</t>
        </is>
      </c>
      <c r="V1872" s="273" t="inlineStr">
        <is>
          <t>LT028</t>
        </is>
      </c>
      <c r="W1872" t="n">
        <v>1000</v>
      </c>
    </row>
    <row r="1873">
      <c r="B1873" t="n">
        <v>3706</v>
      </c>
      <c r="C1873">
        <f>IF(K1873 = "BaseplateSteel","Y","N")</f>
        <v/>
      </c>
      <c r="D1873">
        <f>OR(P1873 = "Woods_Sureflex", P1873 = "Falk_T10_Grid")</f>
        <v/>
      </c>
      <c r="E1873">
        <f>IF(AND(C1873="Y", D1873=TRUE),"Y","N")</f>
        <v/>
      </c>
      <c r="F1873" t="inlineStr">
        <is>
          <t>ConTab_BOM_KP_Baseplates_3706</t>
        </is>
      </c>
      <c r="G1873">
        <f>IF(E1873="Y",F1873,"")</f>
        <v/>
      </c>
      <c r="H1873" s="87" t="inlineStr">
        <is>
          <t>1024-3_4-KP</t>
        </is>
      </c>
      <c r="I1873" s="87" t="n"/>
      <c r="J1873" s="87" t="n"/>
      <c r="K1873" s="273" t="inlineStr">
        <is>
          <t>BaseplateSteel</t>
        </is>
      </c>
      <c r="L1873" s="273" t="inlineStr">
        <is>
          <t>Baseplate_Steel</t>
        </is>
      </c>
      <c r="M1873" s="273" t="inlineStr">
        <is>
          <t>Steel</t>
        </is>
      </c>
      <c r="N1873" s="273" t="inlineStr">
        <is>
          <t>447TS</t>
        </is>
      </c>
      <c r="O1873" t="inlineStr">
        <is>
          <t>:No Drip Pan:Standard Drip Pan:</t>
        </is>
      </c>
      <c r="P1873" s="235" t="inlineStr">
        <is>
          <t>Falk_T10_Grid</t>
        </is>
      </c>
      <c r="Q1873" t="inlineStr">
        <is>
          <t>RTE</t>
        </is>
      </c>
      <c r="R1873" s="234" t="inlineStr">
        <is>
          <t>RTF</t>
        </is>
      </c>
      <c r="S1873" s="233" t="inlineStr">
        <is>
          <t>B103741</t>
        </is>
      </c>
      <c r="T1873" s="233" t="n">
        <v>7226</v>
      </c>
      <c r="U1873" s="233" t="inlineStr">
        <is>
          <t>Priced</t>
        </is>
      </c>
      <c r="V1873" s="273" t="inlineStr">
        <is>
          <t>LT028</t>
        </is>
      </c>
      <c r="W1873" t="n">
        <v>1000</v>
      </c>
    </row>
    <row r="1874">
      <c r="B1874" t="n">
        <v>3707</v>
      </c>
      <c r="C1874">
        <f>IF(K1874 = "BaseplateSteel","Y","N")</f>
        <v/>
      </c>
      <c r="D1874">
        <f>OR(P1874 = "Woods_Sureflex", P1874 = "Falk_T10_Grid")</f>
        <v/>
      </c>
      <c r="E1874">
        <f>IF(AND(C1874="Y", D1874=TRUE),"Y","N")</f>
        <v/>
      </c>
      <c r="F1874" t="inlineStr">
        <is>
          <t>ConTab_BOM_KP_Baseplates_3707</t>
        </is>
      </c>
      <c r="G1874">
        <f>IF(E1874="Y",F1874,"")</f>
        <v/>
      </c>
      <c r="H1874" s="87" t="inlineStr">
        <is>
          <t>1024-3_4-KP</t>
        </is>
      </c>
      <c r="I1874" s="87" t="n"/>
      <c r="J1874" s="87" t="n"/>
      <c r="K1874" s="273" t="inlineStr">
        <is>
          <t>BaseplateSteel</t>
        </is>
      </c>
      <c r="L1874" s="273" t="inlineStr">
        <is>
          <t>Baseplate_Steel</t>
        </is>
      </c>
      <c r="M1874" s="273" t="inlineStr">
        <is>
          <t>Steel</t>
        </is>
      </c>
      <c r="N1874" s="273" t="inlineStr">
        <is>
          <t>449T</t>
        </is>
      </c>
      <c r="O1874" t="inlineStr">
        <is>
          <t>:No Drip Pan:Standard Drip Pan:</t>
        </is>
      </c>
      <c r="P1874" s="235" t="inlineStr">
        <is>
          <t>Falk_T10_Grid</t>
        </is>
      </c>
      <c r="Q1874" t="inlineStr">
        <is>
          <t>RTE</t>
        </is>
      </c>
      <c r="R1874" s="234" t="inlineStr">
        <is>
          <t>RTF</t>
        </is>
      </c>
      <c r="S1874" s="233" t="inlineStr">
        <is>
          <t>B103742</t>
        </is>
      </c>
      <c r="T1874" s="233" t="n">
        <v>7226</v>
      </c>
      <c r="U1874" s="233" t="inlineStr">
        <is>
          <t>Priced</t>
        </is>
      </c>
      <c r="V1874" s="273" t="inlineStr">
        <is>
          <t>LT028</t>
        </is>
      </c>
      <c r="W1874" t="n">
        <v>1000</v>
      </c>
    </row>
    <row r="1875">
      <c r="B1875" t="n">
        <v>3708</v>
      </c>
      <c r="C1875">
        <f>IF(K1875 = "BaseplateSteel","Y","N")</f>
        <v/>
      </c>
      <c r="D1875">
        <f>OR(P1875 = "Woods_Sureflex", P1875 = "Falk_T10_Grid")</f>
        <v/>
      </c>
      <c r="E1875">
        <f>IF(AND(C1875="Y", D1875=TRUE),"Y","N")</f>
        <v/>
      </c>
      <c r="F1875" t="inlineStr">
        <is>
          <t>ConTab_BOM_KP_Baseplates_3708</t>
        </is>
      </c>
      <c r="G1875">
        <f>IF(E1875="Y",F1875,"")</f>
        <v/>
      </c>
      <c r="H1875" s="87" t="inlineStr">
        <is>
          <t>1024-3_4-KP</t>
        </is>
      </c>
      <c r="I1875" s="87" t="n"/>
      <c r="J1875" s="87" t="n"/>
      <c r="K1875" s="273" t="inlineStr">
        <is>
          <t>BaseplateSteel</t>
        </is>
      </c>
      <c r="L1875" s="273" t="inlineStr">
        <is>
          <t>Baseplate_Steel</t>
        </is>
      </c>
      <c r="M1875" s="273" t="inlineStr">
        <is>
          <t>Steel</t>
        </is>
      </c>
      <c r="N1875" s="273" t="inlineStr">
        <is>
          <t>449TS</t>
        </is>
      </c>
      <c r="O1875" t="inlineStr">
        <is>
          <t>:No Drip Pan:Standard Drip Pan:</t>
        </is>
      </c>
      <c r="P1875" s="235" t="inlineStr">
        <is>
          <t>Falk_T10_Grid</t>
        </is>
      </c>
      <c r="Q1875" t="inlineStr">
        <is>
          <t>RTE</t>
        </is>
      </c>
      <c r="R1875" s="234" t="inlineStr">
        <is>
          <t>RTF</t>
        </is>
      </c>
      <c r="S1875" s="233" t="inlineStr">
        <is>
          <t>B103743</t>
        </is>
      </c>
      <c r="T1875" s="233" t="n">
        <v>7226</v>
      </c>
      <c r="U1875" s="233" t="inlineStr">
        <is>
          <t>Priced</t>
        </is>
      </c>
      <c r="V1875" s="273" t="inlineStr">
        <is>
          <t>LT028</t>
        </is>
      </c>
      <c r="W1875" t="n">
        <v>1200</v>
      </c>
    </row>
    <row r="1876">
      <c r="B1876" t="n">
        <v>3721</v>
      </c>
      <c r="C1876">
        <f>IF(K1876 = "BaseplateSteel","Y","N")</f>
        <v/>
      </c>
      <c r="D1876">
        <f>OR(P1876 = "Woods_Sureflex", P1876 = "Falk_T10_Grid")</f>
        <v/>
      </c>
      <c r="E1876">
        <f>IF(AND(C1876="Y", D1876=TRUE),"Y","N")</f>
        <v/>
      </c>
      <c r="F1876" t="inlineStr">
        <is>
          <t>ConTab_BOM_KP_Baseplates_3721</t>
        </is>
      </c>
      <c r="G1876">
        <f>IF(E1876="Y",F1876,"")</f>
        <v/>
      </c>
      <c r="H1876" s="87" t="inlineStr">
        <is>
          <t>1024-3_4-KP</t>
        </is>
      </c>
      <c r="I1876" s="87" t="n"/>
      <c r="J1876" s="87" t="n"/>
      <c r="K1876" s="273" t="inlineStr">
        <is>
          <t>BaseplateSteel</t>
        </is>
      </c>
      <c r="L1876" s="273" t="inlineStr">
        <is>
          <t>Baseplate_Steel</t>
        </is>
      </c>
      <c r="M1876" s="273" t="inlineStr">
        <is>
          <t>Steel</t>
        </is>
      </c>
      <c r="N1876" t="inlineStr">
        <is>
          <t>404T</t>
        </is>
      </c>
      <c r="O1876" t="inlineStr">
        <is>
          <t>:No Drip Pan:Standard Drip Pan:</t>
        </is>
      </c>
      <c r="P1876" s="235" t="inlineStr">
        <is>
          <t>Falk_Spacer</t>
        </is>
      </c>
      <c r="Q1876" t="inlineStr">
        <is>
          <t>RTE</t>
        </is>
      </c>
      <c r="R1876" s="234" t="inlineStr">
        <is>
          <t>RTF</t>
        </is>
      </c>
      <c r="S1876" s="233" t="inlineStr">
        <is>
          <t>B103754</t>
        </is>
      </c>
      <c r="T1876" s="233" t="n">
        <v>5863</v>
      </c>
      <c r="U1876" s="233" t="inlineStr">
        <is>
          <t>Priced</t>
        </is>
      </c>
      <c r="V1876" s="273" t="inlineStr">
        <is>
          <t>LT028</t>
        </is>
      </c>
      <c r="W1876" t="n">
        <v>650</v>
      </c>
    </row>
    <row r="1877">
      <c r="B1877" t="n">
        <v>3722</v>
      </c>
      <c r="C1877">
        <f>IF(K1877 = "BaseplateSteel","Y","N")</f>
        <v/>
      </c>
      <c r="D1877">
        <f>OR(P1877 = "Woods_Sureflex", P1877 = "Falk_T10_Grid")</f>
        <v/>
      </c>
      <c r="E1877">
        <f>IF(AND(C1877="Y", D1877=TRUE),"Y","N")</f>
        <v/>
      </c>
      <c r="F1877" t="inlineStr">
        <is>
          <t>ConTab_BOM_KP_Baseplates_3722</t>
        </is>
      </c>
      <c r="G1877">
        <f>IF(E1877="Y",F1877,"")</f>
        <v/>
      </c>
      <c r="H1877" s="87" t="inlineStr">
        <is>
          <t>1024-3_4-KP</t>
        </is>
      </c>
      <c r="I1877" s="87" t="n"/>
      <c r="J1877" s="87" t="n"/>
      <c r="K1877" s="273" t="inlineStr">
        <is>
          <t>BaseplateSteel</t>
        </is>
      </c>
      <c r="L1877" s="273" t="inlineStr">
        <is>
          <t>Baseplate_Steel</t>
        </is>
      </c>
      <c r="M1877" s="273" t="inlineStr">
        <is>
          <t>Steel</t>
        </is>
      </c>
      <c r="N1877" t="inlineStr">
        <is>
          <t>405T</t>
        </is>
      </c>
      <c r="O1877" t="inlineStr">
        <is>
          <t>:No Drip Pan:Standard Drip Pan:</t>
        </is>
      </c>
      <c r="P1877" s="235" t="inlineStr">
        <is>
          <t>Falk_Spacer</t>
        </is>
      </c>
      <c r="Q1877" t="inlineStr">
        <is>
          <t>RTE</t>
        </is>
      </c>
      <c r="R1877" s="234" t="inlineStr">
        <is>
          <t>RTF</t>
        </is>
      </c>
      <c r="S1877" s="233" t="inlineStr">
        <is>
          <t>B103754</t>
        </is>
      </c>
      <c r="T1877" s="233" t="n">
        <v>5863</v>
      </c>
      <c r="U1877" s="233" t="inlineStr">
        <is>
          <t>Priced</t>
        </is>
      </c>
      <c r="V1877" s="273" t="inlineStr">
        <is>
          <t>LT028</t>
        </is>
      </c>
      <c r="W1877" t="n">
        <v>900</v>
      </c>
    </row>
    <row r="1878">
      <c r="B1878" t="n">
        <v>3723</v>
      </c>
      <c r="C1878">
        <f>IF(K1878 = "BaseplateSteel","Y","N")</f>
        <v/>
      </c>
      <c r="D1878">
        <f>OR(P1878 = "Woods_Sureflex", P1878 = "Falk_T10_Grid")</f>
        <v/>
      </c>
      <c r="E1878">
        <f>IF(AND(C1878="Y", D1878=TRUE),"Y","N")</f>
        <v/>
      </c>
      <c r="F1878" t="inlineStr">
        <is>
          <t>ConTab_BOM_KP_Baseplates_3723</t>
        </is>
      </c>
      <c r="G1878">
        <f>IF(E1878="Y",F1878,"")</f>
        <v/>
      </c>
      <c r="H1878" s="87" t="inlineStr">
        <is>
          <t>1024-3_4-KP</t>
        </is>
      </c>
      <c r="I1878" s="87" t="n"/>
      <c r="J1878" s="87" t="n"/>
      <c r="K1878" s="273" t="inlineStr">
        <is>
          <t>BaseplateSteel</t>
        </is>
      </c>
      <c r="L1878" s="273" t="inlineStr">
        <is>
          <t>Baseplate_Steel</t>
        </is>
      </c>
      <c r="M1878" s="273" t="inlineStr">
        <is>
          <t>Steel</t>
        </is>
      </c>
      <c r="N1878" t="inlineStr">
        <is>
          <t>404TS</t>
        </is>
      </c>
      <c r="O1878" t="inlineStr">
        <is>
          <t>:No Drip Pan:Standard Drip Pan:</t>
        </is>
      </c>
      <c r="P1878" s="235" t="inlineStr">
        <is>
          <t>Falk_Spacer</t>
        </is>
      </c>
      <c r="Q1878" t="inlineStr">
        <is>
          <t>RTE</t>
        </is>
      </c>
      <c r="R1878" s="234" t="inlineStr">
        <is>
          <t>RTF</t>
        </is>
      </c>
      <c r="S1878" s="233" t="inlineStr">
        <is>
          <t>B103755</t>
        </is>
      </c>
      <c r="T1878" s="233" t="n">
        <v>5728</v>
      </c>
      <c r="U1878" s="233" t="inlineStr">
        <is>
          <t>Priced</t>
        </is>
      </c>
      <c r="V1878" s="273" t="inlineStr">
        <is>
          <t>LT028</t>
        </is>
      </c>
      <c r="W1878" t="n">
        <v>900</v>
      </c>
    </row>
    <row r="1879">
      <c r="B1879" t="n">
        <v>3724</v>
      </c>
      <c r="C1879">
        <f>IF(K1879 = "BaseplateSteel","Y","N")</f>
        <v/>
      </c>
      <c r="D1879">
        <f>OR(P1879 = "Woods_Sureflex", P1879 = "Falk_T10_Grid")</f>
        <v/>
      </c>
      <c r="E1879">
        <f>IF(AND(C1879="Y", D1879=TRUE),"Y","N")</f>
        <v/>
      </c>
      <c r="F1879" t="inlineStr">
        <is>
          <t>ConTab_BOM_KP_Baseplates_3724</t>
        </is>
      </c>
      <c r="G1879">
        <f>IF(E1879="Y",F1879,"")</f>
        <v/>
      </c>
      <c r="H1879" s="87" t="inlineStr">
        <is>
          <t>1024-3_4-KP</t>
        </is>
      </c>
      <c r="I1879" s="87" t="n"/>
      <c r="J1879" s="87" t="n"/>
      <c r="K1879" s="273" t="inlineStr">
        <is>
          <t>BaseplateSteel</t>
        </is>
      </c>
      <c r="L1879" s="273" t="inlineStr">
        <is>
          <t>Baseplate_Steel</t>
        </is>
      </c>
      <c r="M1879" s="273" t="inlineStr">
        <is>
          <t>Steel</t>
        </is>
      </c>
      <c r="N1879" t="inlineStr">
        <is>
          <t>405TS</t>
        </is>
      </c>
      <c r="O1879" t="inlineStr">
        <is>
          <t>:No Drip Pan:Standard Drip Pan:</t>
        </is>
      </c>
      <c r="P1879" s="235" t="inlineStr">
        <is>
          <t>Falk_Spacer</t>
        </is>
      </c>
      <c r="Q1879" t="inlineStr">
        <is>
          <t>RTE</t>
        </is>
      </c>
      <c r="R1879" s="234" t="inlineStr">
        <is>
          <t>RTF</t>
        </is>
      </c>
      <c r="S1879" s="233" t="inlineStr">
        <is>
          <t>B103755</t>
        </is>
      </c>
      <c r="T1879" s="233" t="n">
        <v>5728</v>
      </c>
      <c r="U1879" s="233" t="inlineStr">
        <is>
          <t>Priced</t>
        </is>
      </c>
      <c r="V1879" s="273" t="inlineStr">
        <is>
          <t>LT028</t>
        </is>
      </c>
      <c r="W1879" t="n">
        <v>900</v>
      </c>
    </row>
    <row r="1880">
      <c r="B1880" t="n">
        <v>3725</v>
      </c>
      <c r="C1880">
        <f>IF(K1880 = "BaseplateSteel","Y","N")</f>
        <v/>
      </c>
      <c r="D1880">
        <f>OR(P1880 = "Woods_Sureflex", P1880 = "Falk_T10_Grid")</f>
        <v/>
      </c>
      <c r="E1880">
        <f>IF(AND(C1880="Y", D1880=TRUE),"Y","N")</f>
        <v/>
      </c>
      <c r="F1880" t="inlineStr">
        <is>
          <t>ConTab_BOM_KP_Baseplates_3725</t>
        </is>
      </c>
      <c r="G1880">
        <f>IF(E1880="Y",F1880,"")</f>
        <v/>
      </c>
      <c r="H1880" s="87" t="inlineStr">
        <is>
          <t>1024-3_4-KP</t>
        </is>
      </c>
      <c r="I1880" s="87" t="n"/>
      <c r="J1880" s="87" t="n"/>
      <c r="K1880" s="273" t="inlineStr">
        <is>
          <t>BaseplateSteel</t>
        </is>
      </c>
      <c r="L1880" s="273" t="inlineStr">
        <is>
          <t>Baseplate_Steel</t>
        </is>
      </c>
      <c r="M1880" s="273" t="inlineStr">
        <is>
          <t>Steel</t>
        </is>
      </c>
      <c r="N1880" t="inlineStr">
        <is>
          <t>444T</t>
        </is>
      </c>
      <c r="O1880" t="inlineStr">
        <is>
          <t>:No Drip Pan:Standard Drip Pan:</t>
        </is>
      </c>
      <c r="P1880" s="235" t="inlineStr">
        <is>
          <t>Falk_Spacer</t>
        </is>
      </c>
      <c r="Q1880" t="inlineStr">
        <is>
          <t>RTE</t>
        </is>
      </c>
      <c r="R1880" s="234" t="inlineStr">
        <is>
          <t>RTF</t>
        </is>
      </c>
      <c r="S1880" s="233" t="inlineStr">
        <is>
          <t>B103756</t>
        </is>
      </c>
      <c r="T1880" s="233" t="n">
        <v>7226</v>
      </c>
      <c r="U1880" s="233" t="inlineStr">
        <is>
          <t>Priced</t>
        </is>
      </c>
      <c r="V1880" s="273" t="inlineStr">
        <is>
          <t>LT028</t>
        </is>
      </c>
      <c r="W1880" t="n">
        <v>900</v>
      </c>
    </row>
    <row r="1881">
      <c r="B1881" t="n">
        <v>3726</v>
      </c>
      <c r="C1881">
        <f>IF(K1881 = "BaseplateSteel","Y","N")</f>
        <v/>
      </c>
      <c r="D1881">
        <f>OR(P1881 = "Woods_Sureflex", P1881 = "Falk_T10_Grid")</f>
        <v/>
      </c>
      <c r="E1881">
        <f>IF(AND(C1881="Y", D1881=TRUE),"Y","N")</f>
        <v/>
      </c>
      <c r="F1881" t="inlineStr">
        <is>
          <t>ConTab_BOM_KP_Baseplates_3726</t>
        </is>
      </c>
      <c r="G1881">
        <f>IF(E1881="Y",F1881,"")</f>
        <v/>
      </c>
      <c r="H1881" s="87" t="inlineStr">
        <is>
          <t>1024-3_4-KP</t>
        </is>
      </c>
      <c r="I1881" s="87" t="n"/>
      <c r="J1881" s="87" t="n"/>
      <c r="K1881" s="273" t="inlineStr">
        <is>
          <t>BaseplateSteel</t>
        </is>
      </c>
      <c r="L1881" s="273" t="inlineStr">
        <is>
          <t>Baseplate_Steel</t>
        </is>
      </c>
      <c r="M1881" s="273" t="inlineStr">
        <is>
          <t>Steel</t>
        </is>
      </c>
      <c r="N1881" t="inlineStr">
        <is>
          <t>445T</t>
        </is>
      </c>
      <c r="O1881" t="inlineStr">
        <is>
          <t>:No Drip Pan:Standard Drip Pan:</t>
        </is>
      </c>
      <c r="P1881" s="235" t="inlineStr">
        <is>
          <t>Falk_Spacer</t>
        </is>
      </c>
      <c r="Q1881" t="inlineStr">
        <is>
          <t>RTE</t>
        </is>
      </c>
      <c r="R1881" s="234" t="inlineStr">
        <is>
          <t>RTF</t>
        </is>
      </c>
      <c r="S1881" s="233" t="inlineStr">
        <is>
          <t>B103757</t>
        </is>
      </c>
      <c r="T1881" s="233" t="n">
        <v>7226</v>
      </c>
      <c r="U1881" s="233" t="inlineStr">
        <is>
          <t>Priced</t>
        </is>
      </c>
      <c r="V1881" s="273" t="inlineStr">
        <is>
          <t>LT028</t>
        </is>
      </c>
      <c r="W1881" t="n">
        <v>900</v>
      </c>
    </row>
    <row r="1882">
      <c r="B1882" t="n">
        <v>3727</v>
      </c>
      <c r="C1882">
        <f>IF(K1882 = "BaseplateSteel","Y","N")</f>
        <v/>
      </c>
      <c r="D1882">
        <f>OR(P1882 = "Woods_Sureflex", P1882 = "Falk_T10_Grid")</f>
        <v/>
      </c>
      <c r="E1882">
        <f>IF(AND(C1882="Y", D1882=TRUE),"Y","N")</f>
        <v/>
      </c>
      <c r="F1882" t="inlineStr">
        <is>
          <t>ConTab_BOM_KP_Baseplates_3727</t>
        </is>
      </c>
      <c r="G1882">
        <f>IF(E1882="Y",F1882,"")</f>
        <v/>
      </c>
      <c r="H1882" s="87" t="inlineStr">
        <is>
          <t>1024-3_4-KP</t>
        </is>
      </c>
      <c r="I1882" s="87" t="n"/>
      <c r="J1882" s="87" t="n"/>
      <c r="K1882" s="273" t="inlineStr">
        <is>
          <t>BaseplateSteel</t>
        </is>
      </c>
      <c r="L1882" s="273" t="inlineStr">
        <is>
          <t>Baseplate_Steel</t>
        </is>
      </c>
      <c r="M1882" s="273" t="inlineStr">
        <is>
          <t>Steel</t>
        </is>
      </c>
      <c r="N1882" t="inlineStr">
        <is>
          <t>444TS</t>
        </is>
      </c>
      <c r="O1882" t="inlineStr">
        <is>
          <t>:No Drip Pan:Standard Drip Pan:</t>
        </is>
      </c>
      <c r="P1882" s="235" t="inlineStr">
        <is>
          <t>Falk_Spacer</t>
        </is>
      </c>
      <c r="Q1882" t="inlineStr">
        <is>
          <t>RTE</t>
        </is>
      </c>
      <c r="R1882" s="234" t="inlineStr">
        <is>
          <t>RTF</t>
        </is>
      </c>
      <c r="S1882" s="233" t="inlineStr">
        <is>
          <t>B103758</t>
        </is>
      </c>
      <c r="T1882" s="233" t="n">
        <v>7226</v>
      </c>
      <c r="U1882" s="233" t="inlineStr">
        <is>
          <t>Priced</t>
        </is>
      </c>
      <c r="V1882" s="273" t="inlineStr">
        <is>
          <t>LT028</t>
        </is>
      </c>
      <c r="W1882" t="n">
        <v>900</v>
      </c>
    </row>
    <row r="1883">
      <c r="B1883" t="n">
        <v>3728</v>
      </c>
      <c r="C1883">
        <f>IF(K1883 = "BaseplateSteel","Y","N")</f>
        <v/>
      </c>
      <c r="D1883">
        <f>OR(P1883 = "Woods_Sureflex", P1883 = "Falk_T10_Grid")</f>
        <v/>
      </c>
      <c r="E1883">
        <f>IF(AND(C1883="Y", D1883=TRUE),"Y","N")</f>
        <v/>
      </c>
      <c r="F1883" t="inlineStr">
        <is>
          <t>ConTab_BOM_KP_Baseplates_3728</t>
        </is>
      </c>
      <c r="G1883">
        <f>IF(E1883="Y",F1883,"")</f>
        <v/>
      </c>
      <c r="H1883" s="87" t="inlineStr">
        <is>
          <t>1024-3_4-KP</t>
        </is>
      </c>
      <c r="I1883" s="87" t="n"/>
      <c r="J1883" s="87" t="n"/>
      <c r="K1883" s="273" t="inlineStr">
        <is>
          <t>BaseplateSteel</t>
        </is>
      </c>
      <c r="L1883" s="273" t="inlineStr">
        <is>
          <t>Baseplate_Steel</t>
        </is>
      </c>
      <c r="M1883" s="273" t="inlineStr">
        <is>
          <t>Steel</t>
        </is>
      </c>
      <c r="N1883" t="inlineStr">
        <is>
          <t>445TS</t>
        </is>
      </c>
      <c r="O1883" t="inlineStr">
        <is>
          <t>:No Drip Pan:Standard Drip Pan:</t>
        </is>
      </c>
      <c r="P1883" s="235" t="inlineStr">
        <is>
          <t>Falk_Spacer</t>
        </is>
      </c>
      <c r="Q1883" t="inlineStr">
        <is>
          <t>RTE</t>
        </is>
      </c>
      <c r="R1883" s="234" t="inlineStr">
        <is>
          <t>RTF</t>
        </is>
      </c>
      <c r="S1883" s="233" t="inlineStr">
        <is>
          <t>B103759</t>
        </is>
      </c>
      <c r="T1883" s="233" t="n">
        <v>7226</v>
      </c>
      <c r="U1883" s="233" t="inlineStr">
        <is>
          <t>Priced</t>
        </is>
      </c>
      <c r="V1883" s="273" t="inlineStr">
        <is>
          <t>LT028</t>
        </is>
      </c>
      <c r="W1883" t="n">
        <v>900</v>
      </c>
    </row>
    <row r="1884">
      <c r="B1884" t="n">
        <v>3729</v>
      </c>
      <c r="C1884">
        <f>IF(K1884 = "BaseplateSteel","Y","N")</f>
        <v/>
      </c>
      <c r="D1884">
        <f>OR(P1884 = "Woods_Sureflex", P1884 = "Falk_T10_Grid")</f>
        <v/>
      </c>
      <c r="E1884">
        <f>IF(AND(C1884="Y", D1884=TRUE),"Y","N")</f>
        <v/>
      </c>
      <c r="F1884" t="inlineStr">
        <is>
          <t>ConTab_BOM_KP_Baseplates_3729</t>
        </is>
      </c>
      <c r="G1884">
        <f>IF(E1884="Y",F1884,"")</f>
        <v/>
      </c>
      <c r="H1884" s="87" t="inlineStr">
        <is>
          <t>1024-3_4-KP</t>
        </is>
      </c>
      <c r="I1884" s="87" t="n"/>
      <c r="J1884" s="87" t="n"/>
      <c r="K1884" s="273" t="inlineStr">
        <is>
          <t>BaseplateSteel</t>
        </is>
      </c>
      <c r="L1884" s="273" t="inlineStr">
        <is>
          <t>Baseplate_Steel</t>
        </is>
      </c>
      <c r="M1884" s="273" t="inlineStr">
        <is>
          <t>Steel</t>
        </is>
      </c>
      <c r="N1884" s="273" t="inlineStr">
        <is>
          <t>447T</t>
        </is>
      </c>
      <c r="O1884" t="inlineStr">
        <is>
          <t>:No Drip Pan:Standard Drip Pan:</t>
        </is>
      </c>
      <c r="P1884" s="235" t="inlineStr">
        <is>
          <t>Falk_Spacer</t>
        </is>
      </c>
      <c r="Q1884" t="inlineStr">
        <is>
          <t>RTE</t>
        </is>
      </c>
      <c r="R1884" s="234" t="inlineStr">
        <is>
          <t>RTF</t>
        </is>
      </c>
      <c r="S1884" s="233" t="inlineStr">
        <is>
          <t>B103760</t>
        </is>
      </c>
      <c r="T1884" s="233" t="n">
        <v>7770</v>
      </c>
      <c r="U1884" s="233" t="inlineStr">
        <is>
          <t>Priced</t>
        </is>
      </c>
      <c r="V1884" s="273" t="inlineStr">
        <is>
          <t>LT028</t>
        </is>
      </c>
      <c r="W1884" t="n">
        <v>1000</v>
      </c>
    </row>
    <row r="1885">
      <c r="B1885" t="n">
        <v>3730</v>
      </c>
      <c r="C1885">
        <f>IF(K1885 = "BaseplateSteel","Y","N")</f>
        <v/>
      </c>
      <c r="D1885">
        <f>OR(P1885 = "Woods_Sureflex", P1885 = "Falk_T10_Grid")</f>
        <v/>
      </c>
      <c r="E1885">
        <f>IF(AND(C1885="Y", D1885=TRUE),"Y","N")</f>
        <v/>
      </c>
      <c r="F1885" t="inlineStr">
        <is>
          <t>ConTab_BOM_KP_Baseplates_3730</t>
        </is>
      </c>
      <c r="G1885">
        <f>IF(E1885="Y",F1885,"")</f>
        <v/>
      </c>
      <c r="H1885" s="87" t="inlineStr">
        <is>
          <t>1024-3_4-KP</t>
        </is>
      </c>
      <c r="I1885" s="87" t="n"/>
      <c r="J1885" s="87" t="n"/>
      <c r="K1885" s="273" t="inlineStr">
        <is>
          <t>BaseplateSteel</t>
        </is>
      </c>
      <c r="L1885" s="273" t="inlineStr">
        <is>
          <t>Baseplate_Steel</t>
        </is>
      </c>
      <c r="M1885" s="273" t="inlineStr">
        <is>
          <t>Steel</t>
        </is>
      </c>
      <c r="N1885" s="273" t="inlineStr">
        <is>
          <t>447TS</t>
        </is>
      </c>
      <c r="O1885" t="inlineStr">
        <is>
          <t>:No Drip Pan:Standard Drip Pan:</t>
        </is>
      </c>
      <c r="P1885" s="235" t="inlineStr">
        <is>
          <t>Falk_Spacer</t>
        </is>
      </c>
      <c r="Q1885" t="inlineStr">
        <is>
          <t>RTE</t>
        </is>
      </c>
      <c r="R1885" s="234" t="inlineStr">
        <is>
          <t>RTF</t>
        </is>
      </c>
      <c r="S1885" s="233" t="inlineStr">
        <is>
          <t>B103761</t>
        </is>
      </c>
      <c r="T1885" s="233" t="n">
        <v>7770</v>
      </c>
      <c r="U1885" s="233" t="inlineStr">
        <is>
          <t>Priced</t>
        </is>
      </c>
      <c r="V1885" s="273" t="inlineStr">
        <is>
          <t>LT028</t>
        </is>
      </c>
      <c r="W1885" t="n">
        <v>1000</v>
      </c>
    </row>
    <row r="1886">
      <c r="B1886" t="n">
        <v>3731</v>
      </c>
      <c r="C1886">
        <f>IF(K1886 = "BaseplateSteel","Y","N")</f>
        <v/>
      </c>
      <c r="D1886">
        <f>OR(P1886 = "Woods_Sureflex", P1886 = "Falk_T10_Grid")</f>
        <v/>
      </c>
      <c r="E1886">
        <f>IF(AND(C1886="Y", D1886=TRUE),"Y","N")</f>
        <v/>
      </c>
      <c r="F1886" t="inlineStr">
        <is>
          <t>ConTab_BOM_KP_Baseplates_3731</t>
        </is>
      </c>
      <c r="G1886">
        <f>IF(E1886="Y",F1886,"")</f>
        <v/>
      </c>
      <c r="H1886" s="87" t="inlineStr">
        <is>
          <t>1024-3_4-KP</t>
        </is>
      </c>
      <c r="I1886" s="87" t="n"/>
      <c r="J1886" s="87" t="n"/>
      <c r="K1886" s="273" t="inlineStr">
        <is>
          <t>BaseplateSteel</t>
        </is>
      </c>
      <c r="L1886" s="273" t="inlineStr">
        <is>
          <t>Baseplate_Steel</t>
        </is>
      </c>
      <c r="M1886" s="273" t="inlineStr">
        <is>
          <t>Steel</t>
        </is>
      </c>
      <c r="N1886" s="273" t="inlineStr">
        <is>
          <t>449T</t>
        </is>
      </c>
      <c r="O1886" t="inlineStr">
        <is>
          <t>:No Drip Pan:Standard Drip Pan:</t>
        </is>
      </c>
      <c r="P1886" s="235" t="inlineStr">
        <is>
          <t>Falk_Spacer</t>
        </is>
      </c>
      <c r="Q1886" t="inlineStr">
        <is>
          <t>RTE</t>
        </is>
      </c>
      <c r="R1886" s="234" t="inlineStr">
        <is>
          <t>RTF</t>
        </is>
      </c>
      <c r="S1886" s="233" t="inlineStr">
        <is>
          <t>B103762</t>
        </is>
      </c>
      <c r="T1886" s="233" t="n">
        <v>7770</v>
      </c>
      <c r="U1886" s="233" t="inlineStr">
        <is>
          <t>Priced</t>
        </is>
      </c>
      <c r="V1886" s="273" t="inlineStr">
        <is>
          <t>LT028</t>
        </is>
      </c>
      <c r="W1886" t="n">
        <v>1000</v>
      </c>
    </row>
    <row r="1887">
      <c r="B1887" t="n">
        <v>3732</v>
      </c>
      <c r="C1887">
        <f>IF(K1887 = "BaseplateSteel","Y","N")</f>
        <v/>
      </c>
      <c r="D1887">
        <f>OR(P1887 = "Woods_Sureflex", P1887 = "Falk_T10_Grid")</f>
        <v/>
      </c>
      <c r="E1887">
        <f>IF(AND(C1887="Y", D1887=TRUE),"Y","N")</f>
        <v/>
      </c>
      <c r="F1887" t="inlineStr">
        <is>
          <t>ConTab_BOM_KP_Baseplates_3732</t>
        </is>
      </c>
      <c r="G1887">
        <f>IF(E1887="Y",F1887,"")</f>
        <v/>
      </c>
      <c r="H1887" s="87" t="inlineStr">
        <is>
          <t>1024-3_4-KP</t>
        </is>
      </c>
      <c r="I1887" s="87" t="n"/>
      <c r="J1887" s="87" t="n"/>
      <c r="K1887" s="273" t="inlineStr">
        <is>
          <t>BaseplateSteel</t>
        </is>
      </c>
      <c r="L1887" s="273" t="inlineStr">
        <is>
          <t>Baseplate_Steel</t>
        </is>
      </c>
      <c r="M1887" s="273" t="inlineStr">
        <is>
          <t>Steel</t>
        </is>
      </c>
      <c r="N1887" s="273" t="inlineStr">
        <is>
          <t>449TS</t>
        </is>
      </c>
      <c r="O1887" t="inlineStr">
        <is>
          <t>:No Drip Pan:Standard Drip Pan:</t>
        </is>
      </c>
      <c r="P1887" s="235" t="inlineStr">
        <is>
          <t>Falk_Spacer</t>
        </is>
      </c>
      <c r="Q1887" t="inlineStr">
        <is>
          <t>RTE</t>
        </is>
      </c>
      <c r="R1887" s="234" t="inlineStr">
        <is>
          <t>RTF</t>
        </is>
      </c>
      <c r="S1887" s="233" t="inlineStr">
        <is>
          <t>B103763</t>
        </is>
      </c>
      <c r="T1887" s="233" t="n">
        <v>7770</v>
      </c>
      <c r="U1887" s="233" t="inlineStr">
        <is>
          <t>Priced</t>
        </is>
      </c>
      <c r="V1887" s="273" t="inlineStr">
        <is>
          <t>LT028</t>
        </is>
      </c>
      <c r="W1887" t="n">
        <v>1200</v>
      </c>
    </row>
    <row r="1888">
      <c r="B1888" t="n">
        <v>3745</v>
      </c>
      <c r="C1888">
        <f>IF(K1888 = "BaseplateSteel","Y","N")</f>
        <v/>
      </c>
      <c r="D1888">
        <f>OR(P1888 = "Woods_Sureflex", P1888 = "Falk_T10_Grid")</f>
        <v/>
      </c>
      <c r="E1888">
        <f>IF(AND(C1888="Y", D1888=TRUE),"Y","N")</f>
        <v/>
      </c>
      <c r="F1888" t="inlineStr">
        <is>
          <t>ConTab_BOM_KP_Baseplates_3745</t>
        </is>
      </c>
      <c r="G1888">
        <f>IF(E1888="Y",F1888,"")</f>
        <v/>
      </c>
      <c r="H1888" s="87" t="inlineStr">
        <is>
          <t>1024-3_4-KP</t>
        </is>
      </c>
      <c r="I1888" s="87" t="n"/>
      <c r="J1888" s="87" t="n"/>
      <c r="K1888" s="273" t="inlineStr">
        <is>
          <t>BaseplateSteel</t>
        </is>
      </c>
      <c r="L1888" s="273" t="inlineStr">
        <is>
          <t>Baseplate_Steel</t>
        </is>
      </c>
      <c r="M1888" s="273" t="inlineStr">
        <is>
          <t>Steel</t>
        </is>
      </c>
      <c r="N1888" t="inlineStr">
        <is>
          <t>404T</t>
        </is>
      </c>
      <c r="O1888" t="inlineStr">
        <is>
          <t>:Extended Drip Pan:</t>
        </is>
      </c>
      <c r="P1888" s="235" t="inlineStr">
        <is>
          <t>Falk_T10_Grid</t>
        </is>
      </c>
      <c r="Q1888" t="inlineStr">
        <is>
          <t>RTE</t>
        </is>
      </c>
      <c r="R1888" s="234" t="inlineStr">
        <is>
          <t>RTF</t>
        </is>
      </c>
      <c r="S1888" s="233" t="inlineStr">
        <is>
          <t>B103774</t>
        </is>
      </c>
      <c r="T1888" s="233" t="n">
        <v>5807</v>
      </c>
      <c r="U1888" s="233" t="inlineStr">
        <is>
          <t>Priced</t>
        </is>
      </c>
      <c r="V1888" s="273" t="inlineStr">
        <is>
          <t>LT028</t>
        </is>
      </c>
      <c r="W1888" t="n">
        <v>650</v>
      </c>
    </row>
    <row r="1889">
      <c r="B1889" t="n">
        <v>3746</v>
      </c>
      <c r="C1889">
        <f>IF(K1889 = "BaseplateSteel","Y","N")</f>
        <v/>
      </c>
      <c r="D1889">
        <f>OR(P1889 = "Woods_Sureflex", P1889 = "Falk_T10_Grid")</f>
        <v/>
      </c>
      <c r="E1889">
        <f>IF(AND(C1889="Y", D1889=TRUE),"Y","N")</f>
        <v/>
      </c>
      <c r="F1889" t="inlineStr">
        <is>
          <t>ConTab_BOM_KP_Baseplates_3746</t>
        </is>
      </c>
      <c r="G1889">
        <f>IF(E1889="Y",F1889,"")</f>
        <v/>
      </c>
      <c r="H1889" s="87" t="inlineStr">
        <is>
          <t>1024-3_4-KP</t>
        </is>
      </c>
      <c r="I1889" s="87" t="n"/>
      <c r="J1889" s="87" t="n"/>
      <c r="K1889" s="273" t="inlineStr">
        <is>
          <t>BaseplateSteel</t>
        </is>
      </c>
      <c r="L1889" s="273" t="inlineStr">
        <is>
          <t>Baseplate_Steel</t>
        </is>
      </c>
      <c r="M1889" s="273" t="inlineStr">
        <is>
          <t>Steel</t>
        </is>
      </c>
      <c r="N1889" t="inlineStr">
        <is>
          <t>405T</t>
        </is>
      </c>
      <c r="O1889" t="inlineStr">
        <is>
          <t>:Extended Drip Pan:</t>
        </is>
      </c>
      <c r="P1889" s="235" t="inlineStr">
        <is>
          <t>Falk_T10_Grid</t>
        </is>
      </c>
      <c r="Q1889" t="inlineStr">
        <is>
          <t>RTE</t>
        </is>
      </c>
      <c r="R1889" s="234" t="inlineStr">
        <is>
          <t>RTF</t>
        </is>
      </c>
      <c r="S1889" s="233" t="inlineStr">
        <is>
          <t>B103774</t>
        </is>
      </c>
      <c r="T1889" s="233" t="n">
        <v>5807</v>
      </c>
      <c r="U1889" s="233" t="inlineStr">
        <is>
          <t>Priced</t>
        </is>
      </c>
      <c r="V1889" s="273" t="inlineStr">
        <is>
          <t>LT028</t>
        </is>
      </c>
      <c r="W1889" t="n">
        <v>900</v>
      </c>
    </row>
    <row r="1890">
      <c r="B1890" t="n">
        <v>3747</v>
      </c>
      <c r="C1890">
        <f>IF(K1890 = "BaseplateSteel","Y","N")</f>
        <v/>
      </c>
      <c r="D1890">
        <f>OR(P1890 = "Woods_Sureflex", P1890 = "Falk_T10_Grid")</f>
        <v/>
      </c>
      <c r="E1890">
        <f>IF(AND(C1890="Y", D1890=TRUE),"Y","N")</f>
        <v/>
      </c>
      <c r="F1890" t="inlineStr">
        <is>
          <t>ConTab_BOM_KP_Baseplates_3747</t>
        </is>
      </c>
      <c r="G1890">
        <f>IF(E1890="Y",F1890,"")</f>
        <v/>
      </c>
      <c r="H1890" s="87" t="inlineStr">
        <is>
          <t>1024-3_4-KP</t>
        </is>
      </c>
      <c r="I1890" s="87" t="n"/>
      <c r="J1890" s="87" t="n"/>
      <c r="K1890" s="273" t="inlineStr">
        <is>
          <t>BaseplateSteel</t>
        </is>
      </c>
      <c r="L1890" s="273" t="inlineStr">
        <is>
          <t>Baseplate_Steel</t>
        </is>
      </c>
      <c r="M1890" s="273" t="inlineStr">
        <is>
          <t>Steel</t>
        </is>
      </c>
      <c r="N1890" t="inlineStr">
        <is>
          <t>404TS</t>
        </is>
      </c>
      <c r="O1890" t="inlineStr">
        <is>
          <t>:Extended Drip Pan:</t>
        </is>
      </c>
      <c r="P1890" s="235" t="inlineStr">
        <is>
          <t>Falk_T10_Grid</t>
        </is>
      </c>
      <c r="Q1890" t="inlineStr">
        <is>
          <t>RTE</t>
        </is>
      </c>
      <c r="R1890" s="234" t="inlineStr">
        <is>
          <t>RTF</t>
        </is>
      </c>
      <c r="S1890" s="233" t="inlineStr">
        <is>
          <t>B103775</t>
        </is>
      </c>
      <c r="T1890" s="233" t="n">
        <v>5671</v>
      </c>
      <c r="U1890" s="233" t="inlineStr">
        <is>
          <t>Priced</t>
        </is>
      </c>
      <c r="V1890" s="273" t="inlineStr">
        <is>
          <t>LT028</t>
        </is>
      </c>
      <c r="W1890" t="n">
        <v>900</v>
      </c>
    </row>
    <row r="1891">
      <c r="B1891" t="n">
        <v>3748</v>
      </c>
      <c r="C1891">
        <f>IF(K1891 = "BaseplateSteel","Y","N")</f>
        <v/>
      </c>
      <c r="D1891">
        <f>OR(P1891 = "Woods_Sureflex", P1891 = "Falk_T10_Grid")</f>
        <v/>
      </c>
      <c r="E1891">
        <f>IF(AND(C1891="Y", D1891=TRUE),"Y","N")</f>
        <v/>
      </c>
      <c r="F1891" t="inlineStr">
        <is>
          <t>ConTab_BOM_KP_Baseplates_3748</t>
        </is>
      </c>
      <c r="G1891">
        <f>IF(E1891="Y",F1891,"")</f>
        <v/>
      </c>
      <c r="H1891" s="87" t="inlineStr">
        <is>
          <t>1024-3_4-KP</t>
        </is>
      </c>
      <c r="I1891" s="87" t="n"/>
      <c r="J1891" s="87" t="n"/>
      <c r="K1891" s="273" t="inlineStr">
        <is>
          <t>BaseplateSteel</t>
        </is>
      </c>
      <c r="L1891" s="273" t="inlineStr">
        <is>
          <t>Baseplate_Steel</t>
        </is>
      </c>
      <c r="M1891" s="273" t="inlineStr">
        <is>
          <t>Steel</t>
        </is>
      </c>
      <c r="N1891" t="inlineStr">
        <is>
          <t>405TS</t>
        </is>
      </c>
      <c r="O1891" t="inlineStr">
        <is>
          <t>:Extended Drip Pan:</t>
        </is>
      </c>
      <c r="P1891" s="235" t="inlineStr">
        <is>
          <t>Falk_T10_Grid</t>
        </is>
      </c>
      <c r="Q1891" t="inlineStr">
        <is>
          <t>RTE</t>
        </is>
      </c>
      <c r="R1891" s="234" t="inlineStr">
        <is>
          <t>RTF</t>
        </is>
      </c>
      <c r="S1891" s="233" t="inlineStr">
        <is>
          <t>B103775</t>
        </is>
      </c>
      <c r="T1891" s="233" t="n">
        <v>5671</v>
      </c>
      <c r="U1891" s="233" t="inlineStr">
        <is>
          <t>Priced</t>
        </is>
      </c>
      <c r="V1891" s="273" t="inlineStr">
        <is>
          <t>LT028</t>
        </is>
      </c>
      <c r="W1891" t="n">
        <v>900</v>
      </c>
    </row>
    <row r="1892">
      <c r="B1892" t="n">
        <v>3749</v>
      </c>
      <c r="C1892">
        <f>IF(K1892 = "BaseplateSteel","Y","N")</f>
        <v/>
      </c>
      <c r="D1892">
        <f>OR(P1892 = "Woods_Sureflex", P1892 = "Falk_T10_Grid")</f>
        <v/>
      </c>
      <c r="E1892">
        <f>IF(AND(C1892="Y", D1892=TRUE),"Y","N")</f>
        <v/>
      </c>
      <c r="F1892" t="inlineStr">
        <is>
          <t>ConTab_BOM_KP_Baseplates_3749</t>
        </is>
      </c>
      <c r="G1892">
        <f>IF(E1892="Y",F1892,"")</f>
        <v/>
      </c>
      <c r="H1892" s="87" t="inlineStr">
        <is>
          <t>1024-3_4-KP</t>
        </is>
      </c>
      <c r="I1892" s="87" t="n"/>
      <c r="J1892" s="87" t="n"/>
      <c r="K1892" s="273" t="inlineStr">
        <is>
          <t>BaseplateSteel</t>
        </is>
      </c>
      <c r="L1892" s="273" t="inlineStr">
        <is>
          <t>Baseplate_Steel</t>
        </is>
      </c>
      <c r="M1892" s="273" t="inlineStr">
        <is>
          <t>Steel</t>
        </is>
      </c>
      <c r="N1892" t="inlineStr">
        <is>
          <t>444T</t>
        </is>
      </c>
      <c r="O1892" t="inlineStr">
        <is>
          <t>:Extended Drip Pan:</t>
        </is>
      </c>
      <c r="P1892" s="235" t="inlineStr">
        <is>
          <t>Falk_T10_Grid</t>
        </is>
      </c>
      <c r="Q1892" t="inlineStr">
        <is>
          <t>RTE</t>
        </is>
      </c>
      <c r="R1892" s="234" t="inlineStr">
        <is>
          <t>RTF</t>
        </is>
      </c>
      <c r="S1892" s="233" t="inlineStr">
        <is>
          <t>B103776</t>
        </is>
      </c>
      <c r="T1892" s="233" t="n">
        <v>7169</v>
      </c>
      <c r="U1892" s="233" t="inlineStr">
        <is>
          <t>Priced</t>
        </is>
      </c>
      <c r="V1892" s="273" t="inlineStr">
        <is>
          <t>LT028</t>
        </is>
      </c>
      <c r="W1892" t="n">
        <v>900</v>
      </c>
    </row>
    <row r="1893">
      <c r="B1893" t="n">
        <v>3750</v>
      </c>
      <c r="C1893">
        <f>IF(K1893 = "BaseplateSteel","Y","N")</f>
        <v/>
      </c>
      <c r="D1893">
        <f>OR(P1893 = "Woods_Sureflex", P1893 = "Falk_T10_Grid")</f>
        <v/>
      </c>
      <c r="E1893">
        <f>IF(AND(C1893="Y", D1893=TRUE),"Y","N")</f>
        <v/>
      </c>
      <c r="F1893" t="inlineStr">
        <is>
          <t>ConTab_BOM_KP_Baseplates_3750</t>
        </is>
      </c>
      <c r="G1893">
        <f>IF(E1893="Y",F1893,"")</f>
        <v/>
      </c>
      <c r="H1893" s="87" t="inlineStr">
        <is>
          <t>1024-3_4-KP</t>
        </is>
      </c>
      <c r="I1893" s="87" t="n"/>
      <c r="J1893" s="87" t="n"/>
      <c r="K1893" s="273" t="inlineStr">
        <is>
          <t>BaseplateSteel</t>
        </is>
      </c>
      <c r="L1893" s="273" t="inlineStr">
        <is>
          <t>Baseplate_Steel</t>
        </is>
      </c>
      <c r="M1893" s="273" t="inlineStr">
        <is>
          <t>Steel</t>
        </is>
      </c>
      <c r="N1893" t="inlineStr">
        <is>
          <t>445T</t>
        </is>
      </c>
      <c r="O1893" t="inlineStr">
        <is>
          <t>:Extended Drip Pan:</t>
        </is>
      </c>
      <c r="P1893" s="235" t="inlineStr">
        <is>
          <t>Falk_T10_Grid</t>
        </is>
      </c>
      <c r="Q1893" t="inlineStr">
        <is>
          <t>RTE</t>
        </is>
      </c>
      <c r="R1893" s="234" t="inlineStr">
        <is>
          <t>RTF</t>
        </is>
      </c>
      <c r="S1893" s="233" t="inlineStr">
        <is>
          <t>B103777</t>
        </is>
      </c>
      <c r="T1893" s="233" t="n">
        <v>7169</v>
      </c>
      <c r="U1893" s="233" t="inlineStr">
        <is>
          <t>Priced</t>
        </is>
      </c>
      <c r="V1893" s="273" t="inlineStr">
        <is>
          <t>LT028</t>
        </is>
      </c>
      <c r="W1893" t="n">
        <v>900</v>
      </c>
    </row>
    <row r="1894">
      <c r="B1894" t="n">
        <v>3751</v>
      </c>
      <c r="C1894">
        <f>IF(K1894 = "BaseplateSteel","Y","N")</f>
        <v/>
      </c>
      <c r="D1894">
        <f>OR(P1894 = "Woods_Sureflex", P1894 = "Falk_T10_Grid")</f>
        <v/>
      </c>
      <c r="E1894">
        <f>IF(AND(C1894="Y", D1894=TRUE),"Y","N")</f>
        <v/>
      </c>
      <c r="F1894" t="inlineStr">
        <is>
          <t>ConTab_BOM_KP_Baseplates_3751</t>
        </is>
      </c>
      <c r="G1894">
        <f>IF(E1894="Y",F1894,"")</f>
        <v/>
      </c>
      <c r="H1894" s="87" t="inlineStr">
        <is>
          <t>1024-3_4-KP</t>
        </is>
      </c>
      <c r="I1894" s="87" t="n"/>
      <c r="J1894" s="87" t="n"/>
      <c r="K1894" s="273" t="inlineStr">
        <is>
          <t>BaseplateSteel</t>
        </is>
      </c>
      <c r="L1894" s="273" t="inlineStr">
        <is>
          <t>Baseplate_Steel</t>
        </is>
      </c>
      <c r="M1894" s="273" t="inlineStr">
        <is>
          <t>Steel</t>
        </is>
      </c>
      <c r="N1894" t="inlineStr">
        <is>
          <t>444TS</t>
        </is>
      </c>
      <c r="O1894" t="inlineStr">
        <is>
          <t>:Extended Drip Pan:</t>
        </is>
      </c>
      <c r="P1894" s="235" t="inlineStr">
        <is>
          <t>Falk_T10_Grid</t>
        </is>
      </c>
      <c r="Q1894" t="inlineStr">
        <is>
          <t>RTE</t>
        </is>
      </c>
      <c r="R1894" s="234" t="inlineStr">
        <is>
          <t>RTF</t>
        </is>
      </c>
      <c r="S1894" s="233" t="inlineStr">
        <is>
          <t>B103778</t>
        </is>
      </c>
      <c r="T1894" s="233" t="n">
        <v>7169</v>
      </c>
      <c r="U1894" s="233" t="inlineStr">
        <is>
          <t>Priced</t>
        </is>
      </c>
      <c r="V1894" s="273" t="inlineStr">
        <is>
          <t>LT028</t>
        </is>
      </c>
      <c r="W1894" t="n">
        <v>900</v>
      </c>
    </row>
    <row r="1895">
      <c r="B1895" t="n">
        <v>3752</v>
      </c>
      <c r="C1895">
        <f>IF(K1895 = "BaseplateSteel","Y","N")</f>
        <v/>
      </c>
      <c r="D1895">
        <f>OR(P1895 = "Woods_Sureflex", P1895 = "Falk_T10_Grid")</f>
        <v/>
      </c>
      <c r="E1895">
        <f>IF(AND(C1895="Y", D1895=TRUE),"Y","N")</f>
        <v/>
      </c>
      <c r="F1895" t="inlineStr">
        <is>
          <t>ConTab_BOM_KP_Baseplates_3752</t>
        </is>
      </c>
      <c r="G1895">
        <f>IF(E1895="Y",F1895,"")</f>
        <v/>
      </c>
      <c r="H1895" s="87" t="inlineStr">
        <is>
          <t>1024-3_4-KP</t>
        </is>
      </c>
      <c r="I1895" s="87" t="n"/>
      <c r="J1895" s="87" t="n"/>
      <c r="K1895" s="273" t="inlineStr">
        <is>
          <t>BaseplateSteel</t>
        </is>
      </c>
      <c r="L1895" s="273" t="inlineStr">
        <is>
          <t>Baseplate_Steel</t>
        </is>
      </c>
      <c r="M1895" s="273" t="inlineStr">
        <is>
          <t>Steel</t>
        </is>
      </c>
      <c r="N1895" t="inlineStr">
        <is>
          <t>445TS</t>
        </is>
      </c>
      <c r="O1895" t="inlineStr">
        <is>
          <t>:Extended Drip Pan:</t>
        </is>
      </c>
      <c r="P1895" s="235" t="inlineStr">
        <is>
          <t>Falk_T10_Grid</t>
        </is>
      </c>
      <c r="Q1895" t="inlineStr">
        <is>
          <t>RTE</t>
        </is>
      </c>
      <c r="R1895" s="234" t="inlineStr">
        <is>
          <t>RTF</t>
        </is>
      </c>
      <c r="S1895" s="233" t="inlineStr">
        <is>
          <t>B103779</t>
        </is>
      </c>
      <c r="T1895" s="233" t="n">
        <v>7169</v>
      </c>
      <c r="U1895" s="233" t="inlineStr">
        <is>
          <t>Priced</t>
        </is>
      </c>
      <c r="V1895" s="273" t="inlineStr">
        <is>
          <t>LT028</t>
        </is>
      </c>
      <c r="W1895" t="n">
        <v>900</v>
      </c>
    </row>
    <row r="1896">
      <c r="B1896" t="n">
        <v>3753</v>
      </c>
      <c r="C1896">
        <f>IF(K1896 = "BaseplateSteel","Y","N")</f>
        <v/>
      </c>
      <c r="D1896">
        <f>OR(P1896 = "Woods_Sureflex", P1896 = "Falk_T10_Grid")</f>
        <v/>
      </c>
      <c r="E1896">
        <f>IF(AND(C1896="Y", D1896=TRUE),"Y","N")</f>
        <v/>
      </c>
      <c r="F1896" t="inlineStr">
        <is>
          <t>ConTab_BOM_KP_Baseplates_3753</t>
        </is>
      </c>
      <c r="G1896">
        <f>IF(E1896="Y",F1896,"")</f>
        <v/>
      </c>
      <c r="H1896" s="87" t="inlineStr">
        <is>
          <t>1024-3_4-KP</t>
        </is>
      </c>
      <c r="I1896" s="87" t="n"/>
      <c r="J1896" s="87" t="n"/>
      <c r="K1896" s="273" t="inlineStr">
        <is>
          <t>BaseplateSteel</t>
        </is>
      </c>
      <c r="L1896" s="273" t="inlineStr">
        <is>
          <t>Baseplate_Steel</t>
        </is>
      </c>
      <c r="M1896" s="273" t="inlineStr">
        <is>
          <t>Steel</t>
        </is>
      </c>
      <c r="N1896" s="273" t="inlineStr">
        <is>
          <t>447T</t>
        </is>
      </c>
      <c r="O1896" t="inlineStr">
        <is>
          <t>:Extended Drip Pan:</t>
        </is>
      </c>
      <c r="P1896" s="235" t="inlineStr">
        <is>
          <t>Falk_T10_Grid</t>
        </is>
      </c>
      <c r="Q1896" t="inlineStr">
        <is>
          <t>RTE</t>
        </is>
      </c>
      <c r="R1896" s="234" t="inlineStr">
        <is>
          <t>RTF</t>
        </is>
      </c>
      <c r="S1896" s="233" t="inlineStr">
        <is>
          <t>B103780</t>
        </is>
      </c>
      <c r="T1896" s="233" t="n">
        <v>7713</v>
      </c>
      <c r="U1896" s="233" t="inlineStr">
        <is>
          <t>Priced</t>
        </is>
      </c>
      <c r="V1896" s="273" t="inlineStr">
        <is>
          <t>LT028</t>
        </is>
      </c>
      <c r="W1896" t="n">
        <v>1000</v>
      </c>
    </row>
    <row r="1897">
      <c r="B1897" t="n">
        <v>3754</v>
      </c>
      <c r="C1897">
        <f>IF(K1897 = "BaseplateSteel","Y","N")</f>
        <v/>
      </c>
      <c r="D1897">
        <f>OR(P1897 = "Woods_Sureflex", P1897 = "Falk_T10_Grid")</f>
        <v/>
      </c>
      <c r="E1897">
        <f>IF(AND(C1897="Y", D1897=TRUE),"Y","N")</f>
        <v/>
      </c>
      <c r="F1897" t="inlineStr">
        <is>
          <t>ConTab_BOM_KP_Baseplates_3754</t>
        </is>
      </c>
      <c r="G1897">
        <f>IF(E1897="Y",F1897,"")</f>
        <v/>
      </c>
      <c r="H1897" s="87" t="inlineStr">
        <is>
          <t>1024-3_4-KP</t>
        </is>
      </c>
      <c r="I1897" s="87" t="n"/>
      <c r="J1897" s="87" t="n"/>
      <c r="K1897" s="273" t="inlineStr">
        <is>
          <t>BaseplateSteel</t>
        </is>
      </c>
      <c r="L1897" s="273" t="inlineStr">
        <is>
          <t>Baseplate_Steel</t>
        </is>
      </c>
      <c r="M1897" s="273" t="inlineStr">
        <is>
          <t>Steel</t>
        </is>
      </c>
      <c r="N1897" s="273" t="inlineStr">
        <is>
          <t>447TS</t>
        </is>
      </c>
      <c r="O1897" t="inlineStr">
        <is>
          <t>:Extended Drip Pan:</t>
        </is>
      </c>
      <c r="P1897" s="235" t="inlineStr">
        <is>
          <t>Falk_T10_Grid</t>
        </is>
      </c>
      <c r="Q1897" t="inlineStr">
        <is>
          <t>RTE</t>
        </is>
      </c>
      <c r="R1897" s="234" t="inlineStr">
        <is>
          <t>RTF</t>
        </is>
      </c>
      <c r="S1897" s="233" t="inlineStr">
        <is>
          <t>B103781</t>
        </is>
      </c>
      <c r="T1897" s="233" t="n">
        <v>7713</v>
      </c>
      <c r="U1897" s="233" t="inlineStr">
        <is>
          <t>Priced</t>
        </is>
      </c>
      <c r="V1897" s="273" t="inlineStr">
        <is>
          <t>LT028</t>
        </is>
      </c>
      <c r="W1897" t="n">
        <v>1000</v>
      </c>
    </row>
    <row r="1898">
      <c r="B1898" t="n">
        <v>3755</v>
      </c>
      <c r="C1898">
        <f>IF(K1898 = "BaseplateSteel","Y","N")</f>
        <v/>
      </c>
      <c r="D1898">
        <f>OR(P1898 = "Woods_Sureflex", P1898 = "Falk_T10_Grid")</f>
        <v/>
      </c>
      <c r="E1898">
        <f>IF(AND(C1898="Y", D1898=TRUE),"Y","N")</f>
        <v/>
      </c>
      <c r="F1898" t="inlineStr">
        <is>
          <t>ConTab_BOM_KP_Baseplates_3755</t>
        </is>
      </c>
      <c r="G1898">
        <f>IF(E1898="Y",F1898,"")</f>
        <v/>
      </c>
      <c r="H1898" s="87" t="inlineStr">
        <is>
          <t>1024-3_4-KP</t>
        </is>
      </c>
      <c r="I1898" s="87" t="n"/>
      <c r="J1898" s="87" t="n"/>
      <c r="K1898" s="273" t="inlineStr">
        <is>
          <t>BaseplateSteel</t>
        </is>
      </c>
      <c r="L1898" s="273" t="inlineStr">
        <is>
          <t>Baseplate_Steel</t>
        </is>
      </c>
      <c r="M1898" s="273" t="inlineStr">
        <is>
          <t>Steel</t>
        </is>
      </c>
      <c r="N1898" s="273" t="inlineStr">
        <is>
          <t>449T</t>
        </is>
      </c>
      <c r="O1898" t="inlineStr">
        <is>
          <t>:Extended Drip Pan:</t>
        </is>
      </c>
      <c r="P1898" s="235" t="inlineStr">
        <is>
          <t>Falk_T10_Grid</t>
        </is>
      </c>
      <c r="Q1898" t="inlineStr">
        <is>
          <t>RTE</t>
        </is>
      </c>
      <c r="R1898" s="234" t="inlineStr">
        <is>
          <t>RTF</t>
        </is>
      </c>
      <c r="S1898" s="233" t="inlineStr">
        <is>
          <t>B103782</t>
        </is>
      </c>
      <c r="T1898" s="233" t="n">
        <v>7713</v>
      </c>
      <c r="U1898" s="233" t="inlineStr">
        <is>
          <t>Priced</t>
        </is>
      </c>
      <c r="V1898" s="273" t="inlineStr">
        <is>
          <t>LT028</t>
        </is>
      </c>
      <c r="W1898" t="n">
        <v>1000</v>
      </c>
    </row>
    <row r="1899">
      <c r="B1899" t="n">
        <v>3756</v>
      </c>
      <c r="C1899">
        <f>IF(K1899 = "BaseplateSteel","Y","N")</f>
        <v/>
      </c>
      <c r="D1899">
        <f>OR(P1899 = "Woods_Sureflex", P1899 = "Falk_T10_Grid")</f>
        <v/>
      </c>
      <c r="E1899">
        <f>IF(AND(C1899="Y", D1899=TRUE),"Y","N")</f>
        <v/>
      </c>
      <c r="F1899" t="inlineStr">
        <is>
          <t>ConTab_BOM_KP_Baseplates_3756</t>
        </is>
      </c>
      <c r="G1899">
        <f>IF(E1899="Y",F1899,"")</f>
        <v/>
      </c>
      <c r="H1899" s="87" t="inlineStr">
        <is>
          <t>1024-3_4-KP</t>
        </is>
      </c>
      <c r="I1899" s="87" t="n"/>
      <c r="J1899" s="87" t="n"/>
      <c r="K1899" s="273" t="inlineStr">
        <is>
          <t>BaseplateSteel</t>
        </is>
      </c>
      <c r="L1899" s="273" t="inlineStr">
        <is>
          <t>Baseplate_Steel</t>
        </is>
      </c>
      <c r="M1899" s="273" t="inlineStr">
        <is>
          <t>Steel</t>
        </is>
      </c>
      <c r="N1899" s="273" t="inlineStr">
        <is>
          <t>449TS</t>
        </is>
      </c>
      <c r="O1899" t="inlineStr">
        <is>
          <t>:Extended Drip Pan:</t>
        </is>
      </c>
      <c r="P1899" s="235" t="inlineStr">
        <is>
          <t>Falk_T10_Grid</t>
        </is>
      </c>
      <c r="Q1899" t="inlineStr">
        <is>
          <t>RTE</t>
        </is>
      </c>
      <c r="R1899" s="234" t="inlineStr">
        <is>
          <t>RTF</t>
        </is>
      </c>
      <c r="S1899" s="233" t="inlineStr">
        <is>
          <t>B103783</t>
        </is>
      </c>
      <c r="T1899" s="233" t="n">
        <v>7713</v>
      </c>
      <c r="U1899" s="233" t="inlineStr">
        <is>
          <t>Priced</t>
        </is>
      </c>
      <c r="V1899" s="273" t="inlineStr">
        <is>
          <t>LT028</t>
        </is>
      </c>
      <c r="W1899" t="n">
        <v>1200</v>
      </c>
    </row>
    <row r="1900">
      <c r="B1900" t="n">
        <v>3769</v>
      </c>
      <c r="C1900">
        <f>IF(K1900 = "BaseplateSteel","Y","N")</f>
        <v/>
      </c>
      <c r="D1900">
        <f>OR(P1900 = "Woods_Sureflex", P1900 = "Falk_T10_Grid")</f>
        <v/>
      </c>
      <c r="E1900">
        <f>IF(AND(C1900="Y", D1900=TRUE),"Y","N")</f>
        <v/>
      </c>
      <c r="F1900" t="inlineStr">
        <is>
          <t>ConTab_BOM_KP_Baseplates_3769</t>
        </is>
      </c>
      <c r="G1900">
        <f>IF(E1900="Y",F1900,"")</f>
        <v/>
      </c>
      <c r="H1900" s="87" t="inlineStr">
        <is>
          <t>1024-3_4-KP</t>
        </is>
      </c>
      <c r="I1900" s="87" t="n"/>
      <c r="J1900" s="87" t="n"/>
      <c r="K1900" s="273" t="inlineStr">
        <is>
          <t>BaseplateSteel</t>
        </is>
      </c>
      <c r="L1900" s="273" t="inlineStr">
        <is>
          <t>Baseplate_Steel</t>
        </is>
      </c>
      <c r="M1900" s="273" t="inlineStr">
        <is>
          <t>Steel</t>
        </is>
      </c>
      <c r="N1900" t="inlineStr">
        <is>
          <t>404T</t>
        </is>
      </c>
      <c r="O1900" t="inlineStr">
        <is>
          <t>:Extended Drip Pan:</t>
        </is>
      </c>
      <c r="P1900" s="235" t="inlineStr">
        <is>
          <t>Falk_Spacer</t>
        </is>
      </c>
      <c r="Q1900" t="inlineStr">
        <is>
          <t>RTE</t>
        </is>
      </c>
      <c r="R1900" s="234" t="inlineStr">
        <is>
          <t>RTF</t>
        </is>
      </c>
      <c r="S1900" s="233" t="inlineStr">
        <is>
          <t>B103794</t>
        </is>
      </c>
      <c r="T1900" s="233" t="n">
        <v>6351</v>
      </c>
      <c r="U1900" s="233" t="inlineStr">
        <is>
          <t>Priced</t>
        </is>
      </c>
      <c r="V1900" s="273" t="inlineStr">
        <is>
          <t>LT028</t>
        </is>
      </c>
      <c r="W1900" t="n">
        <v>650</v>
      </c>
    </row>
    <row r="1901">
      <c r="B1901" t="n">
        <v>3770</v>
      </c>
      <c r="C1901">
        <f>IF(K1901 = "BaseplateSteel","Y","N")</f>
        <v/>
      </c>
      <c r="D1901">
        <f>OR(P1901 = "Woods_Sureflex", P1901 = "Falk_T10_Grid")</f>
        <v/>
      </c>
      <c r="E1901">
        <f>IF(AND(C1901="Y", D1901=TRUE),"Y","N")</f>
        <v/>
      </c>
      <c r="F1901" t="inlineStr">
        <is>
          <t>ConTab_BOM_KP_Baseplates_3770</t>
        </is>
      </c>
      <c r="G1901">
        <f>IF(E1901="Y",F1901,"")</f>
        <v/>
      </c>
      <c r="H1901" s="87" t="inlineStr">
        <is>
          <t>1024-3_4-KP</t>
        </is>
      </c>
      <c r="I1901" s="87" t="n"/>
      <c r="J1901" s="87" t="n"/>
      <c r="K1901" s="273" t="inlineStr">
        <is>
          <t>BaseplateSteel</t>
        </is>
      </c>
      <c r="L1901" s="273" t="inlineStr">
        <is>
          <t>Baseplate_Steel</t>
        </is>
      </c>
      <c r="M1901" s="273" t="inlineStr">
        <is>
          <t>Steel</t>
        </is>
      </c>
      <c r="N1901" t="inlineStr">
        <is>
          <t>405T</t>
        </is>
      </c>
      <c r="O1901" t="inlineStr">
        <is>
          <t>:Extended Drip Pan:</t>
        </is>
      </c>
      <c r="P1901" s="235" t="inlineStr">
        <is>
          <t>Falk_Spacer</t>
        </is>
      </c>
      <c r="Q1901" t="inlineStr">
        <is>
          <t>RTE</t>
        </is>
      </c>
      <c r="R1901" s="234" t="inlineStr">
        <is>
          <t>RTF</t>
        </is>
      </c>
      <c r="S1901" s="233" t="inlineStr">
        <is>
          <t>B103794</t>
        </is>
      </c>
      <c r="T1901" s="233" t="n">
        <v>6351</v>
      </c>
      <c r="U1901" s="233" t="inlineStr">
        <is>
          <t>Priced</t>
        </is>
      </c>
      <c r="V1901" s="273" t="inlineStr">
        <is>
          <t>LT028</t>
        </is>
      </c>
      <c r="W1901" t="n">
        <v>900</v>
      </c>
    </row>
    <row r="1902">
      <c r="B1902" t="n">
        <v>3771</v>
      </c>
      <c r="C1902">
        <f>IF(K1902 = "BaseplateSteel","Y","N")</f>
        <v/>
      </c>
      <c r="D1902">
        <f>OR(P1902 = "Woods_Sureflex", P1902 = "Falk_T10_Grid")</f>
        <v/>
      </c>
      <c r="E1902">
        <f>IF(AND(C1902="Y", D1902=TRUE),"Y","N")</f>
        <v/>
      </c>
      <c r="F1902" t="inlineStr">
        <is>
          <t>ConTab_BOM_KP_Baseplates_3771</t>
        </is>
      </c>
      <c r="G1902">
        <f>IF(E1902="Y",F1902,"")</f>
        <v/>
      </c>
      <c r="H1902" s="87" t="inlineStr">
        <is>
          <t>1024-3_4-KP</t>
        </is>
      </c>
      <c r="I1902" s="87" t="n"/>
      <c r="J1902" s="87" t="n"/>
      <c r="K1902" s="273" t="inlineStr">
        <is>
          <t>BaseplateSteel</t>
        </is>
      </c>
      <c r="L1902" s="273" t="inlineStr">
        <is>
          <t>Baseplate_Steel</t>
        </is>
      </c>
      <c r="M1902" s="273" t="inlineStr">
        <is>
          <t>Steel</t>
        </is>
      </c>
      <c r="N1902" t="inlineStr">
        <is>
          <t>404TS</t>
        </is>
      </c>
      <c r="O1902" t="inlineStr">
        <is>
          <t>:Extended Drip Pan:</t>
        </is>
      </c>
      <c r="P1902" s="235" t="inlineStr">
        <is>
          <t>Falk_Spacer</t>
        </is>
      </c>
      <c r="Q1902" t="inlineStr">
        <is>
          <t>RTE</t>
        </is>
      </c>
      <c r="R1902" s="234" t="inlineStr">
        <is>
          <t>RTF</t>
        </is>
      </c>
      <c r="S1902" s="233" t="inlineStr">
        <is>
          <t>B103795</t>
        </is>
      </c>
      <c r="T1902" s="233" t="n">
        <v>6214</v>
      </c>
      <c r="U1902" s="233" t="inlineStr">
        <is>
          <t>Priced</t>
        </is>
      </c>
      <c r="V1902" s="273" t="inlineStr">
        <is>
          <t>LT028</t>
        </is>
      </c>
      <c r="W1902" t="n">
        <v>900</v>
      </c>
    </row>
    <row r="1903">
      <c r="B1903" t="n">
        <v>3772</v>
      </c>
      <c r="C1903">
        <f>IF(K1903 = "BaseplateSteel","Y","N")</f>
        <v/>
      </c>
      <c r="D1903">
        <f>OR(P1903 = "Woods_Sureflex", P1903 = "Falk_T10_Grid")</f>
        <v/>
      </c>
      <c r="E1903">
        <f>IF(AND(C1903="Y", D1903=TRUE),"Y","N")</f>
        <v/>
      </c>
      <c r="F1903" t="inlineStr">
        <is>
          <t>ConTab_BOM_KP_Baseplates_3772</t>
        </is>
      </c>
      <c r="G1903">
        <f>IF(E1903="Y",F1903,"")</f>
        <v/>
      </c>
      <c r="H1903" s="87" t="inlineStr">
        <is>
          <t>1024-3_4-KP</t>
        </is>
      </c>
      <c r="I1903" s="87" t="n"/>
      <c r="J1903" s="87" t="n"/>
      <c r="K1903" s="273" t="inlineStr">
        <is>
          <t>BaseplateSteel</t>
        </is>
      </c>
      <c r="L1903" s="273" t="inlineStr">
        <is>
          <t>Baseplate_Steel</t>
        </is>
      </c>
      <c r="M1903" s="273" t="inlineStr">
        <is>
          <t>Steel</t>
        </is>
      </c>
      <c r="N1903" t="inlineStr">
        <is>
          <t>405TS</t>
        </is>
      </c>
      <c r="O1903" t="inlineStr">
        <is>
          <t>:Extended Drip Pan:</t>
        </is>
      </c>
      <c r="P1903" s="235" t="inlineStr">
        <is>
          <t>Falk_Spacer</t>
        </is>
      </c>
      <c r="Q1903" t="inlineStr">
        <is>
          <t>RTE</t>
        </is>
      </c>
      <c r="R1903" s="234" t="inlineStr">
        <is>
          <t>RTF</t>
        </is>
      </c>
      <c r="S1903" s="233" t="inlineStr">
        <is>
          <t>B103795</t>
        </is>
      </c>
      <c r="T1903" s="233" t="n">
        <v>6214</v>
      </c>
      <c r="U1903" s="233" t="inlineStr">
        <is>
          <t>Priced</t>
        </is>
      </c>
      <c r="V1903" s="273" t="inlineStr">
        <is>
          <t>LT028</t>
        </is>
      </c>
      <c r="W1903" t="n">
        <v>900</v>
      </c>
    </row>
    <row r="1904">
      <c r="B1904" t="n">
        <v>3773</v>
      </c>
      <c r="C1904">
        <f>IF(K1904 = "BaseplateSteel","Y","N")</f>
        <v/>
      </c>
      <c r="D1904">
        <f>OR(P1904 = "Woods_Sureflex", P1904 = "Falk_T10_Grid")</f>
        <v/>
      </c>
      <c r="E1904">
        <f>IF(AND(C1904="Y", D1904=TRUE),"Y","N")</f>
        <v/>
      </c>
      <c r="F1904" t="inlineStr">
        <is>
          <t>ConTab_BOM_KP_Baseplates_3773</t>
        </is>
      </c>
      <c r="G1904">
        <f>IF(E1904="Y",F1904,"")</f>
        <v/>
      </c>
      <c r="H1904" s="87" t="inlineStr">
        <is>
          <t>1024-3_4-KP</t>
        </is>
      </c>
      <c r="I1904" s="87" t="n"/>
      <c r="J1904" s="87" t="n"/>
      <c r="K1904" s="273" t="inlineStr">
        <is>
          <t>BaseplateSteel</t>
        </is>
      </c>
      <c r="L1904" s="273" t="inlineStr">
        <is>
          <t>Baseplate_Steel</t>
        </is>
      </c>
      <c r="M1904" s="273" t="inlineStr">
        <is>
          <t>Steel</t>
        </is>
      </c>
      <c r="N1904" t="inlineStr">
        <is>
          <t>444T</t>
        </is>
      </c>
      <c r="O1904" t="inlineStr">
        <is>
          <t>:Extended Drip Pan:</t>
        </is>
      </c>
      <c r="P1904" s="235" t="inlineStr">
        <is>
          <t>Falk_Spacer</t>
        </is>
      </c>
      <c r="Q1904" t="inlineStr">
        <is>
          <t>RTE</t>
        </is>
      </c>
      <c r="R1904" s="234" t="inlineStr">
        <is>
          <t>RTF</t>
        </is>
      </c>
      <c r="S1904" s="233" t="inlineStr">
        <is>
          <t>B103796</t>
        </is>
      </c>
      <c r="T1904" s="233" t="n">
        <v>7713</v>
      </c>
      <c r="U1904" s="233" t="inlineStr">
        <is>
          <t>Priced</t>
        </is>
      </c>
      <c r="V1904" s="273" t="inlineStr">
        <is>
          <t>LT028</t>
        </is>
      </c>
      <c r="W1904" t="n">
        <v>900</v>
      </c>
    </row>
    <row r="1905">
      <c r="B1905" t="n">
        <v>3774</v>
      </c>
      <c r="C1905">
        <f>IF(K1905 = "BaseplateSteel","Y","N")</f>
        <v/>
      </c>
      <c r="D1905">
        <f>OR(P1905 = "Woods_Sureflex", P1905 = "Falk_T10_Grid")</f>
        <v/>
      </c>
      <c r="E1905">
        <f>IF(AND(C1905="Y", D1905=TRUE),"Y","N")</f>
        <v/>
      </c>
      <c r="F1905" t="inlineStr">
        <is>
          <t>ConTab_BOM_KP_Baseplates_3774</t>
        </is>
      </c>
      <c r="G1905">
        <f>IF(E1905="Y",F1905,"")</f>
        <v/>
      </c>
      <c r="H1905" s="87" t="inlineStr">
        <is>
          <t>1024-3_4-KP</t>
        </is>
      </c>
      <c r="I1905" s="87" t="n"/>
      <c r="J1905" s="87" t="n"/>
      <c r="K1905" s="273" t="inlineStr">
        <is>
          <t>BaseplateSteel</t>
        </is>
      </c>
      <c r="L1905" s="273" t="inlineStr">
        <is>
          <t>Baseplate_Steel</t>
        </is>
      </c>
      <c r="M1905" s="273" t="inlineStr">
        <is>
          <t>Steel</t>
        </is>
      </c>
      <c r="N1905" t="inlineStr">
        <is>
          <t>445T</t>
        </is>
      </c>
      <c r="O1905" t="inlineStr">
        <is>
          <t>:Extended Drip Pan:</t>
        </is>
      </c>
      <c r="P1905" s="235" t="inlineStr">
        <is>
          <t>Falk_Spacer</t>
        </is>
      </c>
      <c r="Q1905" t="inlineStr">
        <is>
          <t>RTE</t>
        </is>
      </c>
      <c r="R1905" s="234" t="inlineStr">
        <is>
          <t>RTF</t>
        </is>
      </c>
      <c r="S1905" s="233" t="inlineStr">
        <is>
          <t>B103797</t>
        </is>
      </c>
      <c r="T1905" s="233" t="n">
        <v>7713</v>
      </c>
      <c r="U1905" s="233" t="inlineStr">
        <is>
          <t>Priced</t>
        </is>
      </c>
      <c r="V1905" s="273" t="inlineStr">
        <is>
          <t>LT028</t>
        </is>
      </c>
      <c r="W1905" t="n">
        <v>900</v>
      </c>
    </row>
    <row r="1906">
      <c r="B1906" t="n">
        <v>3775</v>
      </c>
      <c r="C1906">
        <f>IF(K1906 = "BaseplateSteel","Y","N")</f>
        <v/>
      </c>
      <c r="D1906">
        <f>OR(P1906 = "Woods_Sureflex", P1906 = "Falk_T10_Grid")</f>
        <v/>
      </c>
      <c r="E1906">
        <f>IF(AND(C1906="Y", D1906=TRUE),"Y","N")</f>
        <v/>
      </c>
      <c r="F1906" t="inlineStr">
        <is>
          <t>ConTab_BOM_KP_Baseplates_3775</t>
        </is>
      </c>
      <c r="G1906">
        <f>IF(E1906="Y",F1906,"")</f>
        <v/>
      </c>
      <c r="H1906" s="87" t="inlineStr">
        <is>
          <t>1024-3_4-KP</t>
        </is>
      </c>
      <c r="I1906" s="87" t="n"/>
      <c r="J1906" s="87" t="n"/>
      <c r="K1906" s="273" t="inlineStr">
        <is>
          <t>BaseplateSteel</t>
        </is>
      </c>
      <c r="L1906" s="273" t="inlineStr">
        <is>
          <t>Baseplate_Steel</t>
        </is>
      </c>
      <c r="M1906" s="273" t="inlineStr">
        <is>
          <t>Steel</t>
        </is>
      </c>
      <c r="N1906" t="inlineStr">
        <is>
          <t>444TS</t>
        </is>
      </c>
      <c r="O1906" t="inlineStr">
        <is>
          <t>:Extended Drip Pan:</t>
        </is>
      </c>
      <c r="P1906" s="235" t="inlineStr">
        <is>
          <t>Falk_Spacer</t>
        </is>
      </c>
      <c r="Q1906" t="inlineStr">
        <is>
          <t>RTE</t>
        </is>
      </c>
      <c r="R1906" s="234" t="inlineStr">
        <is>
          <t>RTF</t>
        </is>
      </c>
      <c r="S1906" s="233" t="inlineStr">
        <is>
          <t>B103798</t>
        </is>
      </c>
      <c r="T1906" s="233" t="n">
        <v>7713</v>
      </c>
      <c r="U1906" s="233" t="inlineStr">
        <is>
          <t>Priced</t>
        </is>
      </c>
      <c r="V1906" s="273" t="inlineStr">
        <is>
          <t>LT028</t>
        </is>
      </c>
      <c r="W1906" t="n">
        <v>900</v>
      </c>
    </row>
    <row r="1907">
      <c r="B1907" t="n">
        <v>3776</v>
      </c>
      <c r="C1907">
        <f>IF(K1907 = "BaseplateSteel","Y","N")</f>
        <v/>
      </c>
      <c r="D1907">
        <f>OR(P1907 = "Woods_Sureflex", P1907 = "Falk_T10_Grid")</f>
        <v/>
      </c>
      <c r="E1907">
        <f>IF(AND(C1907="Y", D1907=TRUE),"Y","N")</f>
        <v/>
      </c>
      <c r="F1907" t="inlineStr">
        <is>
          <t>ConTab_BOM_KP_Baseplates_3776</t>
        </is>
      </c>
      <c r="G1907">
        <f>IF(E1907="Y",F1907,"")</f>
        <v/>
      </c>
      <c r="H1907" s="87" t="inlineStr">
        <is>
          <t>1024-3_4-KP</t>
        </is>
      </c>
      <c r="I1907" s="87" t="n"/>
      <c r="J1907" s="87" t="n"/>
      <c r="K1907" s="273" t="inlineStr">
        <is>
          <t>BaseplateSteel</t>
        </is>
      </c>
      <c r="L1907" s="273" t="inlineStr">
        <is>
          <t>Baseplate_Steel</t>
        </is>
      </c>
      <c r="M1907" s="273" t="inlineStr">
        <is>
          <t>Steel</t>
        </is>
      </c>
      <c r="N1907" t="inlineStr">
        <is>
          <t>445TS</t>
        </is>
      </c>
      <c r="O1907" t="inlineStr">
        <is>
          <t>:Extended Drip Pan:</t>
        </is>
      </c>
      <c r="P1907" s="235" t="inlineStr">
        <is>
          <t>Falk_Spacer</t>
        </is>
      </c>
      <c r="Q1907" t="inlineStr">
        <is>
          <t>RTE</t>
        </is>
      </c>
      <c r="R1907" s="234" t="inlineStr">
        <is>
          <t>RTF</t>
        </is>
      </c>
      <c r="S1907" s="233" t="inlineStr">
        <is>
          <t>B103799</t>
        </is>
      </c>
      <c r="T1907" s="233" t="n">
        <v>7713</v>
      </c>
      <c r="U1907" s="233" t="inlineStr">
        <is>
          <t>Priced</t>
        </is>
      </c>
      <c r="V1907" s="273" t="inlineStr">
        <is>
          <t>LT028</t>
        </is>
      </c>
      <c r="W1907" t="n">
        <v>900</v>
      </c>
    </row>
    <row r="1908">
      <c r="B1908" t="n">
        <v>3777</v>
      </c>
      <c r="C1908">
        <f>IF(K1908 = "BaseplateSteel","Y","N")</f>
        <v/>
      </c>
      <c r="D1908">
        <f>OR(P1908 = "Woods_Sureflex", P1908 = "Falk_T10_Grid")</f>
        <v/>
      </c>
      <c r="E1908">
        <f>IF(AND(C1908="Y", D1908=TRUE),"Y","N")</f>
        <v/>
      </c>
      <c r="F1908" t="inlineStr">
        <is>
          <t>ConTab_BOM_KP_Baseplates_3777</t>
        </is>
      </c>
      <c r="G1908">
        <f>IF(E1908="Y",F1908,"")</f>
        <v/>
      </c>
      <c r="H1908" s="87" t="inlineStr">
        <is>
          <t>1024-3_4-KP</t>
        </is>
      </c>
      <c r="I1908" s="87" t="n"/>
      <c r="J1908" s="87" t="n"/>
      <c r="K1908" s="273" t="inlineStr">
        <is>
          <t>BaseplateSteel</t>
        </is>
      </c>
      <c r="L1908" s="273" t="inlineStr">
        <is>
          <t>Baseplate_Steel</t>
        </is>
      </c>
      <c r="M1908" s="273" t="inlineStr">
        <is>
          <t>Steel</t>
        </is>
      </c>
      <c r="N1908" s="273" t="inlineStr">
        <is>
          <t>447T</t>
        </is>
      </c>
      <c r="O1908" t="inlineStr">
        <is>
          <t>:Extended Drip Pan:</t>
        </is>
      </c>
      <c r="P1908" s="235" t="inlineStr">
        <is>
          <t>Falk_Spacer</t>
        </is>
      </c>
      <c r="Q1908" t="inlineStr">
        <is>
          <t>RTE</t>
        </is>
      </c>
      <c r="R1908" s="234" t="inlineStr">
        <is>
          <t>RTF</t>
        </is>
      </c>
      <c r="S1908" s="233" t="inlineStr">
        <is>
          <t>B103800</t>
        </is>
      </c>
      <c r="T1908" s="233" t="n">
        <v>8258</v>
      </c>
      <c r="U1908" s="233" t="inlineStr">
        <is>
          <t>Priced</t>
        </is>
      </c>
      <c r="V1908" s="273" t="inlineStr">
        <is>
          <t>LT028</t>
        </is>
      </c>
      <c r="W1908" t="n">
        <v>1000</v>
      </c>
    </row>
    <row r="1909">
      <c r="B1909" t="n">
        <v>3778</v>
      </c>
      <c r="C1909">
        <f>IF(K1909 = "BaseplateSteel","Y","N")</f>
        <v/>
      </c>
      <c r="D1909">
        <f>OR(P1909 = "Woods_Sureflex", P1909 = "Falk_T10_Grid")</f>
        <v/>
      </c>
      <c r="E1909">
        <f>IF(AND(C1909="Y", D1909=TRUE),"Y","N")</f>
        <v/>
      </c>
      <c r="F1909" t="inlineStr">
        <is>
          <t>ConTab_BOM_KP_Baseplates_3778</t>
        </is>
      </c>
      <c r="G1909">
        <f>IF(E1909="Y",F1909,"")</f>
        <v/>
      </c>
      <c r="H1909" s="87" t="inlineStr">
        <is>
          <t>1024-3_4-KP</t>
        </is>
      </c>
      <c r="I1909" s="87" t="n"/>
      <c r="J1909" s="87" t="n"/>
      <c r="K1909" s="273" t="inlineStr">
        <is>
          <t>BaseplateSteel</t>
        </is>
      </c>
      <c r="L1909" s="273" t="inlineStr">
        <is>
          <t>Baseplate_Steel</t>
        </is>
      </c>
      <c r="M1909" s="273" t="inlineStr">
        <is>
          <t>Steel</t>
        </is>
      </c>
      <c r="N1909" s="273" t="inlineStr">
        <is>
          <t>447TS</t>
        </is>
      </c>
      <c r="O1909" t="inlineStr">
        <is>
          <t>:Extended Drip Pan:</t>
        </is>
      </c>
      <c r="P1909" s="235" t="inlineStr">
        <is>
          <t>Falk_Spacer</t>
        </is>
      </c>
      <c r="Q1909" t="inlineStr">
        <is>
          <t>RTE</t>
        </is>
      </c>
      <c r="R1909" s="234" t="inlineStr">
        <is>
          <t>RTF</t>
        </is>
      </c>
      <c r="S1909" s="233" t="inlineStr">
        <is>
          <t>B103801</t>
        </is>
      </c>
      <c r="T1909" s="233" t="n">
        <v>8258</v>
      </c>
      <c r="U1909" s="233" t="inlineStr">
        <is>
          <t>Priced</t>
        </is>
      </c>
      <c r="V1909" s="273" t="inlineStr">
        <is>
          <t>LT028</t>
        </is>
      </c>
      <c r="W1909" t="n">
        <v>1000</v>
      </c>
    </row>
    <row r="1910">
      <c r="B1910" t="n">
        <v>3779</v>
      </c>
      <c r="C1910">
        <f>IF(K1910 = "BaseplateSteel","Y","N")</f>
        <v/>
      </c>
      <c r="D1910">
        <f>OR(P1910 = "Woods_Sureflex", P1910 = "Falk_T10_Grid")</f>
        <v/>
      </c>
      <c r="E1910">
        <f>IF(AND(C1910="Y", D1910=TRUE),"Y","N")</f>
        <v/>
      </c>
      <c r="F1910" t="inlineStr">
        <is>
          <t>ConTab_BOM_KP_Baseplates_3779</t>
        </is>
      </c>
      <c r="G1910">
        <f>IF(E1910="Y",F1910,"")</f>
        <v/>
      </c>
      <c r="H1910" s="87" t="inlineStr">
        <is>
          <t>1024-3_4-KP</t>
        </is>
      </c>
      <c r="I1910" s="87" t="n"/>
      <c r="J1910" s="87" t="n"/>
      <c r="K1910" s="273" t="inlineStr">
        <is>
          <t>BaseplateSteel</t>
        </is>
      </c>
      <c r="L1910" s="273" t="inlineStr">
        <is>
          <t>Baseplate_Steel</t>
        </is>
      </c>
      <c r="M1910" s="273" t="inlineStr">
        <is>
          <t>Steel</t>
        </is>
      </c>
      <c r="N1910" s="273" t="inlineStr">
        <is>
          <t>449T</t>
        </is>
      </c>
      <c r="O1910" t="inlineStr">
        <is>
          <t>:Extended Drip Pan:</t>
        </is>
      </c>
      <c r="P1910" s="235" t="inlineStr">
        <is>
          <t>Falk_Spacer</t>
        </is>
      </c>
      <c r="Q1910" t="inlineStr">
        <is>
          <t>RTE</t>
        </is>
      </c>
      <c r="R1910" s="234" t="inlineStr">
        <is>
          <t>RTF</t>
        </is>
      </c>
      <c r="S1910" s="233" t="inlineStr">
        <is>
          <t>B103802</t>
        </is>
      </c>
      <c r="T1910" s="233" t="n">
        <v>8258</v>
      </c>
      <c r="U1910" s="233" t="inlineStr">
        <is>
          <t>Priced</t>
        </is>
      </c>
      <c r="V1910" s="273" t="inlineStr">
        <is>
          <t>LT028</t>
        </is>
      </c>
      <c r="W1910" t="n">
        <v>1000</v>
      </c>
    </row>
    <row r="1911">
      <c r="B1911" t="n">
        <v>3780</v>
      </c>
      <c r="C1911">
        <f>IF(K1911 = "BaseplateSteel","Y","N")</f>
        <v/>
      </c>
      <c r="D1911">
        <f>OR(P1911 = "Woods_Sureflex", P1911 = "Falk_T10_Grid")</f>
        <v/>
      </c>
      <c r="E1911">
        <f>IF(AND(C1911="Y", D1911=TRUE),"Y","N")</f>
        <v/>
      </c>
      <c r="F1911" t="inlineStr">
        <is>
          <t>ConTab_BOM_KP_Baseplates_3780</t>
        </is>
      </c>
      <c r="G1911">
        <f>IF(E1911="Y",F1911,"")</f>
        <v/>
      </c>
      <c r="H1911" s="87" t="inlineStr">
        <is>
          <t>1024-3_4-KP</t>
        </is>
      </c>
      <c r="I1911" s="87" t="n"/>
      <c r="J1911" s="87" t="n"/>
      <c r="K1911" s="273" t="inlineStr">
        <is>
          <t>BaseplateSteel</t>
        </is>
      </c>
      <c r="L1911" s="273" t="inlineStr">
        <is>
          <t>Baseplate_Steel</t>
        </is>
      </c>
      <c r="M1911" s="273" t="inlineStr">
        <is>
          <t>Steel</t>
        </is>
      </c>
      <c r="N1911" s="273" t="inlineStr">
        <is>
          <t>449TS</t>
        </is>
      </c>
      <c r="O1911" t="inlineStr">
        <is>
          <t>:Extended Drip Pan:</t>
        </is>
      </c>
      <c r="P1911" s="235" t="inlineStr">
        <is>
          <t>Falk_Spacer</t>
        </is>
      </c>
      <c r="Q1911" t="inlineStr">
        <is>
          <t>RTE</t>
        </is>
      </c>
      <c r="R1911" s="234" t="inlineStr">
        <is>
          <t>RTF</t>
        </is>
      </c>
      <c r="S1911" s="233" t="inlineStr">
        <is>
          <t>B103803</t>
        </is>
      </c>
      <c r="T1911" s="233" t="n">
        <v>8258</v>
      </c>
      <c r="U1911" s="233" t="inlineStr">
        <is>
          <t>Priced</t>
        </is>
      </c>
      <c r="V1911" s="273" t="inlineStr">
        <is>
          <t>LT028</t>
        </is>
      </c>
      <c r="W1911" t="n">
        <v>1200</v>
      </c>
    </row>
    <row r="1912">
      <c r="B1912" t="n">
        <v>3793</v>
      </c>
      <c r="C1912">
        <f>IF(K1912 = "BaseplateSteel","Y","N")</f>
        <v/>
      </c>
      <c r="D1912">
        <f>OR(P1912 = "Woods_Sureflex", P1912 = "Falk_T10_Grid")</f>
        <v/>
      </c>
      <c r="E1912">
        <f>IF(AND(C1912="Y", D1912=TRUE),"Y","N")</f>
        <v/>
      </c>
      <c r="F1912" t="inlineStr">
        <is>
          <t>ConTab_BOM_KP_Baseplates_3793</t>
        </is>
      </c>
      <c r="G1912">
        <f>IF(E1912="Y",F1912,"")</f>
        <v/>
      </c>
      <c r="H1912" s="87" t="inlineStr">
        <is>
          <t>1024-3_4-KP</t>
        </is>
      </c>
      <c r="I1912" s="87" t="n"/>
      <c r="J1912" s="87" t="n"/>
      <c r="K1912" s="273" t="inlineStr">
        <is>
          <t>Baseplate_Special</t>
        </is>
      </c>
      <c r="L1912" s="273" t="inlineStr">
        <is>
          <t>Baseplate_Special</t>
        </is>
      </c>
      <c r="M1912" s="273" t="inlineStr">
        <is>
          <t>Special</t>
        </is>
      </c>
      <c r="P1912" s="235" t="n"/>
      <c r="R1912" s="234" t="inlineStr">
        <is>
          <t>RTF</t>
        </is>
      </c>
      <c r="S1912" s="235" t="inlineStr">
        <is>
          <t>B101525</t>
        </is>
      </c>
      <c r="T1912" s="233" t="n">
        <v>0</v>
      </c>
      <c r="U1912" s="233" t="inlineStr">
        <is>
          <t>RFQ</t>
        </is>
      </c>
      <c r="V1912" s="273" t="inlineStr">
        <is>
          <t>LT029</t>
        </is>
      </c>
    </row>
    <row r="1913">
      <c r="B1913" t="n">
        <v>3794</v>
      </c>
      <c r="C1913">
        <f>IF(K1913 = "BaseplateSteel","Y","N")</f>
        <v/>
      </c>
      <c r="D1913">
        <f>OR(P1913 = "Woods_Sureflex", P1913 = "Falk_T10_Grid")</f>
        <v/>
      </c>
      <c r="E1913">
        <f>IF(AND(C1913="Y", D1913=TRUE),"Y","N")</f>
        <v/>
      </c>
      <c r="F1913" t="inlineStr">
        <is>
          <t>ConTab_BOM_KP_Baseplates_3794</t>
        </is>
      </c>
      <c r="G1913">
        <f>IF(E1913="Y",F1913,"")</f>
        <v/>
      </c>
      <c r="H1913" s="87" t="inlineStr">
        <is>
          <t>1220-5_6-KP</t>
        </is>
      </c>
      <c r="I1913" s="87" t="n"/>
      <c r="J1913" s="87" t="n"/>
      <c r="K1913" s="273" t="inlineStr">
        <is>
          <t>BaseplateSteel</t>
        </is>
      </c>
      <c r="L1913" s="273" t="inlineStr">
        <is>
          <t>Baseplate_Steel</t>
        </is>
      </c>
      <c r="M1913" s="273" t="inlineStr">
        <is>
          <t>Steel</t>
        </is>
      </c>
      <c r="N1913" t="inlineStr">
        <is>
          <t>404T</t>
        </is>
      </c>
      <c r="O1913" t="inlineStr">
        <is>
          <t>:No Drip Pan:Standard Drip Pan:</t>
        </is>
      </c>
      <c r="P1913" s="235" t="inlineStr">
        <is>
          <t>Falk_T10_Grid</t>
        </is>
      </c>
      <c r="Q1913" t="inlineStr">
        <is>
          <t>RTE</t>
        </is>
      </c>
      <c r="R1913" s="234" t="inlineStr">
        <is>
          <t>RTF</t>
        </is>
      </c>
      <c r="S1913" s="233" t="inlineStr">
        <is>
          <t>B103814</t>
        </is>
      </c>
      <c r="T1913" s="233" t="n">
        <v>5317</v>
      </c>
      <c r="U1913" s="233" t="inlineStr">
        <is>
          <t>Priced</t>
        </is>
      </c>
      <c r="V1913" s="273" t="inlineStr">
        <is>
          <t>LT028</t>
        </is>
      </c>
      <c r="W1913" t="n">
        <v>650</v>
      </c>
    </row>
    <row r="1914">
      <c r="B1914" t="n">
        <v>3795</v>
      </c>
      <c r="C1914">
        <f>IF(K1914 = "BaseplateSteel","Y","N")</f>
        <v/>
      </c>
      <c r="D1914">
        <f>OR(P1914 = "Woods_Sureflex", P1914 = "Falk_T10_Grid")</f>
        <v/>
      </c>
      <c r="E1914">
        <f>IF(AND(C1914="Y", D1914=TRUE),"Y","N")</f>
        <v/>
      </c>
      <c r="F1914" t="inlineStr">
        <is>
          <t>ConTab_BOM_KP_Baseplates_3795</t>
        </is>
      </c>
      <c r="G1914">
        <f>IF(E1914="Y",F1914,"")</f>
        <v/>
      </c>
      <c r="H1914" s="87" t="inlineStr">
        <is>
          <t>1220-5_6-KP</t>
        </is>
      </c>
      <c r="I1914" s="87" t="n"/>
      <c r="J1914" s="87" t="n"/>
      <c r="K1914" s="273" t="inlineStr">
        <is>
          <t>BaseplateSteel</t>
        </is>
      </c>
      <c r="L1914" s="273" t="inlineStr">
        <is>
          <t>Baseplate_Steel</t>
        </is>
      </c>
      <c r="M1914" s="273" t="inlineStr">
        <is>
          <t>Steel</t>
        </is>
      </c>
      <c r="N1914" t="inlineStr">
        <is>
          <t>405T</t>
        </is>
      </c>
      <c r="O1914" t="inlineStr">
        <is>
          <t>:No Drip Pan:Standard Drip Pan:</t>
        </is>
      </c>
      <c r="P1914" s="235" t="inlineStr">
        <is>
          <t>Falk_T10_Grid</t>
        </is>
      </c>
      <c r="Q1914" t="inlineStr">
        <is>
          <t>RTE</t>
        </is>
      </c>
      <c r="R1914" s="234" t="inlineStr">
        <is>
          <t>RTF</t>
        </is>
      </c>
      <c r="S1914" s="233" t="inlineStr">
        <is>
          <t>B103814</t>
        </is>
      </c>
      <c r="T1914" s="233" t="n">
        <v>5317</v>
      </c>
      <c r="U1914" s="233" t="inlineStr">
        <is>
          <t>Priced</t>
        </is>
      </c>
      <c r="V1914" s="273" t="inlineStr">
        <is>
          <t>LT028</t>
        </is>
      </c>
      <c r="W1914" t="n">
        <v>900</v>
      </c>
    </row>
    <row r="1915">
      <c r="B1915" t="n">
        <v>3796</v>
      </c>
      <c r="C1915">
        <f>IF(K1915 = "BaseplateSteel","Y","N")</f>
        <v/>
      </c>
      <c r="D1915">
        <f>OR(P1915 = "Woods_Sureflex", P1915 = "Falk_T10_Grid")</f>
        <v/>
      </c>
      <c r="E1915">
        <f>IF(AND(C1915="Y", D1915=TRUE),"Y","N")</f>
        <v/>
      </c>
      <c r="F1915" t="inlineStr">
        <is>
          <t>ConTab_BOM_KP_Baseplates_3796</t>
        </is>
      </c>
      <c r="G1915">
        <f>IF(E1915="Y",F1915,"")</f>
        <v/>
      </c>
      <c r="H1915" s="87" t="inlineStr">
        <is>
          <t>1220-5_6-KP</t>
        </is>
      </c>
      <c r="I1915" s="87" t="n"/>
      <c r="J1915" s="87" t="n"/>
      <c r="K1915" s="273" t="inlineStr">
        <is>
          <t>BaseplateSteel</t>
        </is>
      </c>
      <c r="L1915" s="273" t="inlineStr">
        <is>
          <t>Baseplate_Steel</t>
        </is>
      </c>
      <c r="M1915" s="273" t="inlineStr">
        <is>
          <t>Steel</t>
        </is>
      </c>
      <c r="N1915" t="inlineStr">
        <is>
          <t>404TS</t>
        </is>
      </c>
      <c r="O1915" t="inlineStr">
        <is>
          <t>:No Drip Pan:Standard Drip Pan:</t>
        </is>
      </c>
      <c r="P1915" s="235" t="inlineStr">
        <is>
          <t>Falk_T10_Grid</t>
        </is>
      </c>
      <c r="Q1915" t="inlineStr">
        <is>
          <t>RTE</t>
        </is>
      </c>
      <c r="R1915" s="234" t="inlineStr">
        <is>
          <t>RTF</t>
        </is>
      </c>
      <c r="S1915" s="233" t="inlineStr">
        <is>
          <t>B103815</t>
        </is>
      </c>
      <c r="T1915" s="233" t="n">
        <v>5181</v>
      </c>
      <c r="U1915" s="233" t="inlineStr">
        <is>
          <t>Priced</t>
        </is>
      </c>
      <c r="V1915" s="273" t="inlineStr">
        <is>
          <t>LT028</t>
        </is>
      </c>
      <c r="W1915" t="n">
        <v>900</v>
      </c>
    </row>
    <row r="1916">
      <c r="B1916" t="n">
        <v>3797</v>
      </c>
      <c r="C1916">
        <f>IF(K1916 = "BaseplateSteel","Y","N")</f>
        <v/>
      </c>
      <c r="D1916">
        <f>OR(P1916 = "Woods_Sureflex", P1916 = "Falk_T10_Grid")</f>
        <v/>
      </c>
      <c r="E1916">
        <f>IF(AND(C1916="Y", D1916=TRUE),"Y","N")</f>
        <v/>
      </c>
      <c r="F1916" t="inlineStr">
        <is>
          <t>ConTab_BOM_KP_Baseplates_3797</t>
        </is>
      </c>
      <c r="G1916">
        <f>IF(E1916="Y",F1916,"")</f>
        <v/>
      </c>
      <c r="H1916" s="87" t="inlineStr">
        <is>
          <t>1220-5_6-KP</t>
        </is>
      </c>
      <c r="I1916" s="87" t="n"/>
      <c r="J1916" s="87" t="n"/>
      <c r="K1916" s="273" t="inlineStr">
        <is>
          <t>BaseplateSteel</t>
        </is>
      </c>
      <c r="L1916" s="273" t="inlineStr">
        <is>
          <t>Baseplate_Steel</t>
        </is>
      </c>
      <c r="M1916" s="273" t="inlineStr">
        <is>
          <t>Steel</t>
        </is>
      </c>
      <c r="N1916" t="inlineStr">
        <is>
          <t>405TS</t>
        </is>
      </c>
      <c r="O1916" t="inlineStr">
        <is>
          <t>:No Drip Pan:Standard Drip Pan:</t>
        </is>
      </c>
      <c r="P1916" s="235" t="inlineStr">
        <is>
          <t>Falk_T10_Grid</t>
        </is>
      </c>
      <c r="Q1916" t="inlineStr">
        <is>
          <t>RTE</t>
        </is>
      </c>
      <c r="R1916" s="234" t="inlineStr">
        <is>
          <t>RTF</t>
        </is>
      </c>
      <c r="S1916" s="233" t="inlineStr">
        <is>
          <t>B103815</t>
        </is>
      </c>
      <c r="T1916" s="233" t="n">
        <v>5181</v>
      </c>
      <c r="U1916" s="233" t="inlineStr">
        <is>
          <t>Priced</t>
        </is>
      </c>
      <c r="V1916" s="273" t="inlineStr">
        <is>
          <t>LT028</t>
        </is>
      </c>
      <c r="W1916" t="n">
        <v>900</v>
      </c>
    </row>
    <row r="1917">
      <c r="B1917" t="n">
        <v>3798</v>
      </c>
      <c r="C1917">
        <f>IF(K1917 = "BaseplateSteel","Y","N")</f>
        <v/>
      </c>
      <c r="D1917">
        <f>OR(P1917 = "Woods_Sureflex", P1917 = "Falk_T10_Grid")</f>
        <v/>
      </c>
      <c r="E1917">
        <f>IF(AND(C1917="Y", D1917=TRUE),"Y","N")</f>
        <v/>
      </c>
      <c r="F1917" t="inlineStr">
        <is>
          <t>ConTab_BOM_KP_Baseplates_3798</t>
        </is>
      </c>
      <c r="G1917">
        <f>IF(E1917="Y",F1917,"")</f>
        <v/>
      </c>
      <c r="H1917" s="87" t="inlineStr">
        <is>
          <t>1220-5_6-KP</t>
        </is>
      </c>
      <c r="I1917" s="87" t="n"/>
      <c r="J1917" s="87" t="n"/>
      <c r="K1917" s="273" t="inlineStr">
        <is>
          <t>BaseplateSteel</t>
        </is>
      </c>
      <c r="L1917" s="273" t="inlineStr">
        <is>
          <t>Baseplate_Steel</t>
        </is>
      </c>
      <c r="M1917" s="273" t="inlineStr">
        <is>
          <t>Steel</t>
        </is>
      </c>
      <c r="N1917" t="inlineStr">
        <is>
          <t>444T</t>
        </is>
      </c>
      <c r="O1917" t="inlineStr">
        <is>
          <t>:No Drip Pan:Standard Drip Pan:</t>
        </is>
      </c>
      <c r="P1917" s="235" t="inlineStr">
        <is>
          <t>Falk_T10_Grid</t>
        </is>
      </c>
      <c r="Q1917" t="inlineStr">
        <is>
          <t>RTE</t>
        </is>
      </c>
      <c r="R1917" s="234" t="inlineStr">
        <is>
          <t>RTF</t>
        </is>
      </c>
      <c r="S1917" s="233" t="inlineStr">
        <is>
          <t>B103816</t>
        </is>
      </c>
      <c r="T1917" s="233" t="n">
        <v>6679</v>
      </c>
      <c r="U1917" s="233" t="inlineStr">
        <is>
          <t>Priced</t>
        </is>
      </c>
      <c r="V1917" s="273" t="inlineStr">
        <is>
          <t>LT028</t>
        </is>
      </c>
      <c r="W1917" t="n">
        <v>900</v>
      </c>
    </row>
    <row r="1918">
      <c r="B1918" t="n">
        <v>3799</v>
      </c>
      <c r="C1918">
        <f>IF(K1918 = "BaseplateSteel","Y","N")</f>
        <v/>
      </c>
      <c r="D1918">
        <f>OR(P1918 = "Woods_Sureflex", P1918 = "Falk_T10_Grid")</f>
        <v/>
      </c>
      <c r="E1918">
        <f>IF(AND(C1918="Y", D1918=TRUE),"Y","N")</f>
        <v/>
      </c>
      <c r="F1918" t="inlineStr">
        <is>
          <t>ConTab_BOM_KP_Baseplates_3799</t>
        </is>
      </c>
      <c r="G1918">
        <f>IF(E1918="Y",F1918,"")</f>
        <v/>
      </c>
      <c r="H1918" s="87" t="inlineStr">
        <is>
          <t>1220-5_6-KP</t>
        </is>
      </c>
      <c r="I1918" s="87" t="n"/>
      <c r="J1918" s="87" t="n"/>
      <c r="K1918" s="273" t="inlineStr">
        <is>
          <t>BaseplateSteel</t>
        </is>
      </c>
      <c r="L1918" s="273" t="inlineStr">
        <is>
          <t>Baseplate_Steel</t>
        </is>
      </c>
      <c r="M1918" s="273" t="inlineStr">
        <is>
          <t>Steel</t>
        </is>
      </c>
      <c r="N1918" t="inlineStr">
        <is>
          <t>445T</t>
        </is>
      </c>
      <c r="O1918" t="inlineStr">
        <is>
          <t>:No Drip Pan:Standard Drip Pan:</t>
        </is>
      </c>
      <c r="P1918" s="235" t="inlineStr">
        <is>
          <t>Falk_T10_Grid</t>
        </is>
      </c>
      <c r="Q1918" t="inlineStr">
        <is>
          <t>RTE</t>
        </is>
      </c>
      <c r="R1918" s="234" t="inlineStr">
        <is>
          <t>RTF</t>
        </is>
      </c>
      <c r="S1918" s="233" t="inlineStr">
        <is>
          <t>B103817</t>
        </is>
      </c>
      <c r="T1918" s="233" t="n">
        <v>6679</v>
      </c>
      <c r="U1918" s="233" t="inlineStr">
        <is>
          <t>Priced</t>
        </is>
      </c>
      <c r="V1918" s="273" t="inlineStr">
        <is>
          <t>LT028</t>
        </is>
      </c>
      <c r="W1918" t="n">
        <v>900</v>
      </c>
    </row>
    <row r="1919">
      <c r="B1919" t="n">
        <v>3800</v>
      </c>
      <c r="C1919">
        <f>IF(K1919 = "BaseplateSteel","Y","N")</f>
        <v/>
      </c>
      <c r="D1919">
        <f>OR(P1919 = "Woods_Sureflex", P1919 = "Falk_T10_Grid")</f>
        <v/>
      </c>
      <c r="E1919">
        <f>IF(AND(C1919="Y", D1919=TRUE),"Y","N")</f>
        <v/>
      </c>
      <c r="F1919" t="inlineStr">
        <is>
          <t>ConTab_BOM_KP_Baseplates_3800</t>
        </is>
      </c>
      <c r="G1919">
        <f>IF(E1919="Y",F1919,"")</f>
        <v/>
      </c>
      <c r="H1919" s="87" t="inlineStr">
        <is>
          <t>1220-5_6-KP</t>
        </is>
      </c>
      <c r="I1919" s="87" t="n"/>
      <c r="J1919" s="87" t="n"/>
      <c r="K1919" s="273" t="inlineStr">
        <is>
          <t>BaseplateSteel</t>
        </is>
      </c>
      <c r="L1919" s="273" t="inlineStr">
        <is>
          <t>Baseplate_Steel</t>
        </is>
      </c>
      <c r="M1919" s="273" t="inlineStr">
        <is>
          <t>Steel</t>
        </is>
      </c>
      <c r="N1919" t="inlineStr">
        <is>
          <t>444TS</t>
        </is>
      </c>
      <c r="O1919" t="inlineStr">
        <is>
          <t>:No Drip Pan:Standard Drip Pan:</t>
        </is>
      </c>
      <c r="P1919" s="235" t="inlineStr">
        <is>
          <t>Falk_T10_Grid</t>
        </is>
      </c>
      <c r="Q1919" t="inlineStr">
        <is>
          <t>RTE</t>
        </is>
      </c>
      <c r="R1919" s="234" t="inlineStr">
        <is>
          <t>RTF</t>
        </is>
      </c>
      <c r="S1919" s="233" t="inlineStr">
        <is>
          <t>B103818</t>
        </is>
      </c>
      <c r="T1919" s="233" t="n">
        <v>6679</v>
      </c>
      <c r="U1919" s="233" t="inlineStr">
        <is>
          <t>Priced</t>
        </is>
      </c>
      <c r="V1919" s="273" t="inlineStr">
        <is>
          <t>LT028</t>
        </is>
      </c>
      <c r="W1919" t="n">
        <v>900</v>
      </c>
    </row>
    <row r="1920">
      <c r="B1920" t="n">
        <v>3801</v>
      </c>
      <c r="C1920">
        <f>IF(K1920 = "BaseplateSteel","Y","N")</f>
        <v/>
      </c>
      <c r="D1920">
        <f>OR(P1920 = "Woods_Sureflex", P1920 = "Falk_T10_Grid")</f>
        <v/>
      </c>
      <c r="E1920">
        <f>IF(AND(C1920="Y", D1920=TRUE),"Y","N")</f>
        <v/>
      </c>
      <c r="F1920" t="inlineStr">
        <is>
          <t>ConTab_BOM_KP_Baseplates_3801</t>
        </is>
      </c>
      <c r="G1920">
        <f>IF(E1920="Y",F1920,"")</f>
        <v/>
      </c>
      <c r="H1920" s="87" t="inlineStr">
        <is>
          <t>1220-5_6-KP</t>
        </is>
      </c>
      <c r="I1920" s="87" t="n"/>
      <c r="J1920" s="87" t="n"/>
      <c r="K1920" s="273" t="inlineStr">
        <is>
          <t>BaseplateSteel</t>
        </is>
      </c>
      <c r="L1920" s="273" t="inlineStr">
        <is>
          <t>Baseplate_Steel</t>
        </is>
      </c>
      <c r="M1920" s="273" t="inlineStr">
        <is>
          <t>Steel</t>
        </is>
      </c>
      <c r="N1920" t="inlineStr">
        <is>
          <t>445TS</t>
        </is>
      </c>
      <c r="O1920" t="inlineStr">
        <is>
          <t>:No Drip Pan:Standard Drip Pan:</t>
        </is>
      </c>
      <c r="P1920" s="235" t="inlineStr">
        <is>
          <t>Falk_T10_Grid</t>
        </is>
      </c>
      <c r="Q1920" t="inlineStr">
        <is>
          <t>RTE</t>
        </is>
      </c>
      <c r="R1920" s="234" t="inlineStr">
        <is>
          <t>RTF</t>
        </is>
      </c>
      <c r="S1920" s="233" t="inlineStr">
        <is>
          <t>B103819</t>
        </is>
      </c>
      <c r="T1920" s="233" t="n">
        <v>6679</v>
      </c>
      <c r="U1920" s="233" t="inlineStr">
        <is>
          <t>Priced</t>
        </is>
      </c>
      <c r="V1920" s="273" t="inlineStr">
        <is>
          <t>LT028</t>
        </is>
      </c>
      <c r="W1920" t="n">
        <v>900</v>
      </c>
    </row>
    <row r="1921">
      <c r="B1921" t="n">
        <v>3802</v>
      </c>
      <c r="C1921">
        <f>IF(K1921 = "BaseplateSteel","Y","N")</f>
        <v/>
      </c>
      <c r="D1921">
        <f>OR(P1921 = "Woods_Sureflex", P1921 = "Falk_T10_Grid")</f>
        <v/>
      </c>
      <c r="E1921">
        <f>IF(AND(C1921="Y", D1921=TRUE),"Y","N")</f>
        <v/>
      </c>
      <c r="F1921" t="inlineStr">
        <is>
          <t>ConTab_BOM_KP_Baseplates_3802</t>
        </is>
      </c>
      <c r="G1921">
        <f>IF(E1921="Y",F1921,"")</f>
        <v/>
      </c>
      <c r="H1921" s="87" t="inlineStr">
        <is>
          <t>1220-5_6-KP</t>
        </is>
      </c>
      <c r="I1921" s="87" t="n"/>
      <c r="J1921" s="87" t="n"/>
      <c r="K1921" s="273" t="inlineStr">
        <is>
          <t>BaseplateSteel</t>
        </is>
      </c>
      <c r="L1921" s="273" t="inlineStr">
        <is>
          <t>Baseplate_Steel</t>
        </is>
      </c>
      <c r="M1921" s="273" t="inlineStr">
        <is>
          <t>Steel</t>
        </is>
      </c>
      <c r="N1921" s="273" t="inlineStr">
        <is>
          <t>447T</t>
        </is>
      </c>
      <c r="O1921" t="inlineStr">
        <is>
          <t>:No Drip Pan:Standard Drip Pan:</t>
        </is>
      </c>
      <c r="P1921" s="235" t="inlineStr">
        <is>
          <t>Falk_T10_Grid</t>
        </is>
      </c>
      <c r="Q1921" t="inlineStr">
        <is>
          <t>RTE</t>
        </is>
      </c>
      <c r="R1921" s="234" t="inlineStr">
        <is>
          <t>RTF</t>
        </is>
      </c>
      <c r="S1921" s="233" t="inlineStr">
        <is>
          <t>B103820</t>
        </is>
      </c>
      <c r="T1921" s="233" t="n">
        <v>7226</v>
      </c>
      <c r="U1921" s="233" t="inlineStr">
        <is>
          <t>Priced</t>
        </is>
      </c>
      <c r="V1921" s="273" t="inlineStr">
        <is>
          <t>LT028</t>
        </is>
      </c>
      <c r="W1921" t="n">
        <v>1000</v>
      </c>
    </row>
    <row r="1922">
      <c r="B1922" t="n">
        <v>3803</v>
      </c>
      <c r="C1922">
        <f>IF(K1922 = "BaseplateSteel","Y","N")</f>
        <v/>
      </c>
      <c r="D1922">
        <f>OR(P1922 = "Woods_Sureflex", P1922 = "Falk_T10_Grid")</f>
        <v/>
      </c>
      <c r="E1922">
        <f>IF(AND(C1922="Y", D1922=TRUE),"Y","N")</f>
        <v/>
      </c>
      <c r="F1922" t="inlineStr">
        <is>
          <t>ConTab_BOM_KP_Baseplates_3803</t>
        </is>
      </c>
      <c r="G1922">
        <f>IF(E1922="Y",F1922,"")</f>
        <v/>
      </c>
      <c r="H1922" s="87" t="inlineStr">
        <is>
          <t>1220-5_6-KP</t>
        </is>
      </c>
      <c r="I1922" s="87" t="n"/>
      <c r="J1922" s="87" t="n"/>
      <c r="K1922" s="273" t="inlineStr">
        <is>
          <t>BaseplateSteel</t>
        </is>
      </c>
      <c r="L1922" s="273" t="inlineStr">
        <is>
          <t>Baseplate_Steel</t>
        </is>
      </c>
      <c r="M1922" s="273" t="inlineStr">
        <is>
          <t>Steel</t>
        </is>
      </c>
      <c r="N1922" s="273" t="inlineStr">
        <is>
          <t>447TS</t>
        </is>
      </c>
      <c r="O1922" t="inlineStr">
        <is>
          <t>:No Drip Pan:Standard Drip Pan:</t>
        </is>
      </c>
      <c r="P1922" s="235" t="inlineStr">
        <is>
          <t>Falk_T10_Grid</t>
        </is>
      </c>
      <c r="Q1922" t="inlineStr">
        <is>
          <t>RTE</t>
        </is>
      </c>
      <c r="R1922" s="234" t="inlineStr">
        <is>
          <t>RTF</t>
        </is>
      </c>
      <c r="S1922" s="233" t="inlineStr">
        <is>
          <t>B103821</t>
        </is>
      </c>
      <c r="T1922" s="233" t="n">
        <v>7226</v>
      </c>
      <c r="U1922" s="233" t="inlineStr">
        <is>
          <t>Priced</t>
        </is>
      </c>
      <c r="V1922" s="273" t="inlineStr">
        <is>
          <t>LT028</t>
        </is>
      </c>
      <c r="W1922" t="n">
        <v>1000</v>
      </c>
    </row>
    <row r="1923">
      <c r="B1923" t="n">
        <v>3804</v>
      </c>
      <c r="C1923">
        <f>IF(K1923 = "BaseplateSteel","Y","N")</f>
        <v/>
      </c>
      <c r="D1923">
        <f>OR(P1923 = "Woods_Sureflex", P1923 = "Falk_T10_Grid")</f>
        <v/>
      </c>
      <c r="E1923">
        <f>IF(AND(C1923="Y", D1923=TRUE),"Y","N")</f>
        <v/>
      </c>
      <c r="F1923" t="inlineStr">
        <is>
          <t>ConTab_BOM_KP_Baseplates_3804</t>
        </is>
      </c>
      <c r="G1923">
        <f>IF(E1923="Y",F1923,"")</f>
        <v/>
      </c>
      <c r="H1923" s="87" t="inlineStr">
        <is>
          <t>1220-5_6-KP</t>
        </is>
      </c>
      <c r="I1923" s="87" t="n"/>
      <c r="J1923" s="87" t="n"/>
      <c r="K1923" s="273" t="inlineStr">
        <is>
          <t>BaseplateSteel</t>
        </is>
      </c>
      <c r="L1923" s="273" t="inlineStr">
        <is>
          <t>Baseplate_Steel</t>
        </is>
      </c>
      <c r="M1923" s="273" t="inlineStr">
        <is>
          <t>Steel</t>
        </is>
      </c>
      <c r="N1923" s="273" t="inlineStr">
        <is>
          <t>449T</t>
        </is>
      </c>
      <c r="O1923" t="inlineStr">
        <is>
          <t>:No Drip Pan:Standard Drip Pan:</t>
        </is>
      </c>
      <c r="P1923" s="235" t="inlineStr">
        <is>
          <t>Falk_T10_Grid</t>
        </is>
      </c>
      <c r="Q1923" t="inlineStr">
        <is>
          <t>RTE</t>
        </is>
      </c>
      <c r="R1923" s="234" t="n">
        <v>96699048</v>
      </c>
      <c r="S1923" s="233" t="inlineStr">
        <is>
          <t>B103822</t>
        </is>
      </c>
      <c r="T1923" s="233" t="n">
        <v>7226</v>
      </c>
      <c r="U1923" s="233" t="inlineStr">
        <is>
          <t>Priced</t>
        </is>
      </c>
      <c r="V1923" s="273" t="inlineStr">
        <is>
          <t>LT028</t>
        </is>
      </c>
      <c r="W1923" t="n">
        <v>1000</v>
      </c>
    </row>
    <row r="1924">
      <c r="B1924" t="n">
        <v>3805</v>
      </c>
      <c r="C1924">
        <f>IF(K1924 = "BaseplateSteel","Y","N")</f>
        <v/>
      </c>
      <c r="D1924">
        <f>OR(P1924 = "Woods_Sureflex", P1924 = "Falk_T10_Grid")</f>
        <v/>
      </c>
      <c r="E1924">
        <f>IF(AND(C1924="Y", D1924=TRUE),"Y","N")</f>
        <v/>
      </c>
      <c r="F1924" t="inlineStr">
        <is>
          <t>ConTab_BOM_KP_Baseplates_3805</t>
        </is>
      </c>
      <c r="G1924">
        <f>IF(E1924="Y",F1924,"")</f>
        <v/>
      </c>
      <c r="H1924" s="87" t="inlineStr">
        <is>
          <t>1220-5_6-KP</t>
        </is>
      </c>
      <c r="I1924" s="87" t="n"/>
      <c r="J1924" s="87" t="n"/>
      <c r="K1924" s="273" t="inlineStr">
        <is>
          <t>BaseplateSteel</t>
        </is>
      </c>
      <c r="L1924" s="273" t="inlineStr">
        <is>
          <t>Baseplate_Steel</t>
        </is>
      </c>
      <c r="M1924" s="273" t="inlineStr">
        <is>
          <t>Steel</t>
        </is>
      </c>
      <c r="N1924" s="273" t="inlineStr">
        <is>
          <t>449TS</t>
        </is>
      </c>
      <c r="O1924" t="inlineStr">
        <is>
          <t>:No Drip Pan:Standard Drip Pan:</t>
        </is>
      </c>
      <c r="P1924" s="235" t="inlineStr">
        <is>
          <t>Falk_T10_Grid</t>
        </is>
      </c>
      <c r="Q1924" t="inlineStr">
        <is>
          <t>RTE</t>
        </is>
      </c>
      <c r="R1924" s="234" t="inlineStr">
        <is>
          <t>RTF</t>
        </is>
      </c>
      <c r="S1924" s="233" t="inlineStr">
        <is>
          <t>B103823</t>
        </is>
      </c>
      <c r="T1924" s="233" t="n">
        <v>7226</v>
      </c>
      <c r="U1924" s="233" t="inlineStr">
        <is>
          <t>Priced</t>
        </is>
      </c>
      <c r="V1924" s="273" t="inlineStr">
        <is>
          <t>LT028</t>
        </is>
      </c>
      <c r="W1924" t="n">
        <v>1200</v>
      </c>
    </row>
    <row r="1925">
      <c r="B1925" t="n">
        <v>3818</v>
      </c>
      <c r="C1925">
        <f>IF(K1925 = "BaseplateSteel","Y","N")</f>
        <v/>
      </c>
      <c r="D1925">
        <f>OR(P1925 = "Woods_Sureflex", P1925 = "Falk_T10_Grid")</f>
        <v/>
      </c>
      <c r="E1925">
        <f>IF(AND(C1925="Y", D1925=TRUE),"Y","N")</f>
        <v/>
      </c>
      <c r="F1925" t="inlineStr">
        <is>
          <t>ConTab_BOM_KP_Baseplates_3818</t>
        </is>
      </c>
      <c r="G1925">
        <f>IF(E1925="Y",F1925,"")</f>
        <v/>
      </c>
      <c r="H1925" s="87" t="inlineStr">
        <is>
          <t>1220-5_6-KP</t>
        </is>
      </c>
      <c r="I1925" s="87" t="n"/>
      <c r="J1925" s="87" t="n"/>
      <c r="K1925" s="273" t="inlineStr">
        <is>
          <t>BaseplateSteel</t>
        </is>
      </c>
      <c r="L1925" s="273" t="inlineStr">
        <is>
          <t>Baseplate_Steel</t>
        </is>
      </c>
      <c r="M1925" s="273" t="inlineStr">
        <is>
          <t>Steel</t>
        </is>
      </c>
      <c r="N1925" t="inlineStr">
        <is>
          <t>404T</t>
        </is>
      </c>
      <c r="O1925" t="inlineStr">
        <is>
          <t>:No Drip Pan:Standard Drip Pan:</t>
        </is>
      </c>
      <c r="P1925" s="235" t="inlineStr">
        <is>
          <t>Falk_Spacer</t>
        </is>
      </c>
      <c r="Q1925" t="inlineStr">
        <is>
          <t>RTE</t>
        </is>
      </c>
      <c r="R1925" s="234" t="inlineStr">
        <is>
          <t>RTF</t>
        </is>
      </c>
      <c r="S1925" s="233" t="inlineStr">
        <is>
          <t>B103834</t>
        </is>
      </c>
      <c r="T1925" s="233" t="n">
        <v>5863</v>
      </c>
      <c r="U1925" s="233" t="inlineStr">
        <is>
          <t>Priced</t>
        </is>
      </c>
      <c r="V1925" s="273" t="inlineStr">
        <is>
          <t>LT028</t>
        </is>
      </c>
      <c r="W1925" t="n">
        <v>650</v>
      </c>
    </row>
    <row r="1926">
      <c r="B1926" t="n">
        <v>3819</v>
      </c>
      <c r="C1926">
        <f>IF(K1926 = "BaseplateSteel","Y","N")</f>
        <v/>
      </c>
      <c r="D1926">
        <f>OR(P1926 = "Woods_Sureflex", P1926 = "Falk_T10_Grid")</f>
        <v/>
      </c>
      <c r="E1926">
        <f>IF(AND(C1926="Y", D1926=TRUE),"Y","N")</f>
        <v/>
      </c>
      <c r="F1926" t="inlineStr">
        <is>
          <t>ConTab_BOM_KP_Baseplates_3819</t>
        </is>
      </c>
      <c r="G1926">
        <f>IF(E1926="Y",F1926,"")</f>
        <v/>
      </c>
      <c r="H1926" s="87" t="inlineStr">
        <is>
          <t>1220-5_6-KP</t>
        </is>
      </c>
      <c r="I1926" s="87" t="n"/>
      <c r="J1926" s="87" t="n"/>
      <c r="K1926" s="273" t="inlineStr">
        <is>
          <t>BaseplateSteel</t>
        </is>
      </c>
      <c r="L1926" s="273" t="inlineStr">
        <is>
          <t>Baseplate_Steel</t>
        </is>
      </c>
      <c r="M1926" s="273" t="inlineStr">
        <is>
          <t>Steel</t>
        </is>
      </c>
      <c r="N1926" t="inlineStr">
        <is>
          <t>405T</t>
        </is>
      </c>
      <c r="O1926" t="inlineStr">
        <is>
          <t>:No Drip Pan:Standard Drip Pan:</t>
        </is>
      </c>
      <c r="P1926" s="235" t="inlineStr">
        <is>
          <t>Falk_Spacer</t>
        </is>
      </c>
      <c r="Q1926" t="inlineStr">
        <is>
          <t>RTE</t>
        </is>
      </c>
      <c r="R1926" s="234" t="inlineStr">
        <is>
          <t>RTF</t>
        </is>
      </c>
      <c r="S1926" s="233" t="inlineStr">
        <is>
          <t>B103834</t>
        </is>
      </c>
      <c r="T1926" s="233" t="n">
        <v>5863</v>
      </c>
      <c r="U1926" s="233" t="inlineStr">
        <is>
          <t>Priced</t>
        </is>
      </c>
      <c r="V1926" s="273" t="inlineStr">
        <is>
          <t>LT028</t>
        </is>
      </c>
      <c r="W1926" t="n">
        <v>900</v>
      </c>
    </row>
    <row r="1927">
      <c r="B1927" t="n">
        <v>3820</v>
      </c>
      <c r="C1927">
        <f>IF(K1927 = "BaseplateSteel","Y","N")</f>
        <v/>
      </c>
      <c r="D1927">
        <f>OR(P1927 = "Woods_Sureflex", P1927 = "Falk_T10_Grid")</f>
        <v/>
      </c>
      <c r="E1927">
        <f>IF(AND(C1927="Y", D1927=TRUE),"Y","N")</f>
        <v/>
      </c>
      <c r="F1927" t="inlineStr">
        <is>
          <t>ConTab_BOM_KP_Baseplates_3820</t>
        </is>
      </c>
      <c r="G1927">
        <f>IF(E1927="Y",F1927,"")</f>
        <v/>
      </c>
      <c r="H1927" s="87" t="inlineStr">
        <is>
          <t>1220-5_6-KP</t>
        </is>
      </c>
      <c r="I1927" s="87" t="n"/>
      <c r="J1927" s="87" t="n"/>
      <c r="K1927" s="273" t="inlineStr">
        <is>
          <t>BaseplateSteel</t>
        </is>
      </c>
      <c r="L1927" s="273" t="inlineStr">
        <is>
          <t>Baseplate_Steel</t>
        </is>
      </c>
      <c r="M1927" s="273" t="inlineStr">
        <is>
          <t>Steel</t>
        </is>
      </c>
      <c r="N1927" t="inlineStr">
        <is>
          <t>404TS</t>
        </is>
      </c>
      <c r="O1927" t="inlineStr">
        <is>
          <t>:No Drip Pan:Standard Drip Pan:</t>
        </is>
      </c>
      <c r="P1927" s="235" t="inlineStr">
        <is>
          <t>Falk_Spacer</t>
        </is>
      </c>
      <c r="Q1927" t="inlineStr">
        <is>
          <t>RTE</t>
        </is>
      </c>
      <c r="R1927" s="234" t="inlineStr">
        <is>
          <t>RTF</t>
        </is>
      </c>
      <c r="S1927" s="233" t="inlineStr">
        <is>
          <t>B103835</t>
        </is>
      </c>
      <c r="T1927" s="233" t="n">
        <v>5728</v>
      </c>
      <c r="U1927" s="233" t="inlineStr">
        <is>
          <t>Priced</t>
        </is>
      </c>
      <c r="V1927" s="273" t="inlineStr">
        <is>
          <t>LT028</t>
        </is>
      </c>
      <c r="W1927" t="n">
        <v>900</v>
      </c>
    </row>
    <row r="1928">
      <c r="B1928" t="n">
        <v>3821</v>
      </c>
      <c r="C1928">
        <f>IF(K1928 = "BaseplateSteel","Y","N")</f>
        <v/>
      </c>
      <c r="D1928">
        <f>OR(P1928 = "Woods_Sureflex", P1928 = "Falk_T10_Grid")</f>
        <v/>
      </c>
      <c r="E1928">
        <f>IF(AND(C1928="Y", D1928=TRUE),"Y","N")</f>
        <v/>
      </c>
      <c r="F1928" t="inlineStr">
        <is>
          <t>ConTab_BOM_KP_Baseplates_3821</t>
        </is>
      </c>
      <c r="G1928">
        <f>IF(E1928="Y",F1928,"")</f>
        <v/>
      </c>
      <c r="H1928" s="87" t="inlineStr">
        <is>
          <t>1220-5_6-KP</t>
        </is>
      </c>
      <c r="I1928" s="87" t="n"/>
      <c r="J1928" s="87" t="n"/>
      <c r="K1928" s="273" t="inlineStr">
        <is>
          <t>BaseplateSteel</t>
        </is>
      </c>
      <c r="L1928" s="273" t="inlineStr">
        <is>
          <t>Baseplate_Steel</t>
        </is>
      </c>
      <c r="M1928" s="273" t="inlineStr">
        <is>
          <t>Steel</t>
        </is>
      </c>
      <c r="N1928" t="inlineStr">
        <is>
          <t>405TS</t>
        </is>
      </c>
      <c r="O1928" t="inlineStr">
        <is>
          <t>:No Drip Pan:Standard Drip Pan:</t>
        </is>
      </c>
      <c r="P1928" s="235" t="inlineStr">
        <is>
          <t>Falk_Spacer</t>
        </is>
      </c>
      <c r="Q1928" t="inlineStr">
        <is>
          <t>RTE</t>
        </is>
      </c>
      <c r="R1928" s="234" t="inlineStr">
        <is>
          <t>RTF</t>
        </is>
      </c>
      <c r="S1928" s="233" t="inlineStr">
        <is>
          <t>B103835</t>
        </is>
      </c>
      <c r="T1928" s="233" t="n">
        <v>5728</v>
      </c>
      <c r="U1928" s="233" t="inlineStr">
        <is>
          <t>Priced</t>
        </is>
      </c>
      <c r="V1928" s="273" t="inlineStr">
        <is>
          <t>LT028</t>
        </is>
      </c>
      <c r="W1928" t="n">
        <v>900</v>
      </c>
    </row>
    <row r="1929">
      <c r="B1929" t="n">
        <v>3822</v>
      </c>
      <c r="C1929">
        <f>IF(K1929 = "BaseplateSteel","Y","N")</f>
        <v/>
      </c>
      <c r="D1929">
        <f>OR(P1929 = "Woods_Sureflex", P1929 = "Falk_T10_Grid")</f>
        <v/>
      </c>
      <c r="E1929">
        <f>IF(AND(C1929="Y", D1929=TRUE),"Y","N")</f>
        <v/>
      </c>
      <c r="F1929" t="inlineStr">
        <is>
          <t>ConTab_BOM_KP_Baseplates_3822</t>
        </is>
      </c>
      <c r="G1929">
        <f>IF(E1929="Y",F1929,"")</f>
        <v/>
      </c>
      <c r="H1929" s="87" t="inlineStr">
        <is>
          <t>1220-5_6-KP</t>
        </is>
      </c>
      <c r="I1929" s="87" t="n"/>
      <c r="J1929" s="87" t="n"/>
      <c r="K1929" s="273" t="inlineStr">
        <is>
          <t>BaseplateSteel</t>
        </is>
      </c>
      <c r="L1929" s="273" t="inlineStr">
        <is>
          <t>Baseplate_Steel</t>
        </is>
      </c>
      <c r="M1929" s="273" t="inlineStr">
        <is>
          <t>Steel</t>
        </is>
      </c>
      <c r="N1929" t="inlineStr">
        <is>
          <t>444T</t>
        </is>
      </c>
      <c r="O1929" t="inlineStr">
        <is>
          <t>:No Drip Pan:Standard Drip Pan:</t>
        </is>
      </c>
      <c r="P1929" s="235" t="inlineStr">
        <is>
          <t>Falk_Spacer</t>
        </is>
      </c>
      <c r="Q1929" t="inlineStr">
        <is>
          <t>RTE</t>
        </is>
      </c>
      <c r="R1929" s="234" t="inlineStr">
        <is>
          <t>RTF</t>
        </is>
      </c>
      <c r="S1929" s="233" t="inlineStr">
        <is>
          <t>B103836</t>
        </is>
      </c>
      <c r="T1929" s="233" t="n">
        <v>7226</v>
      </c>
      <c r="U1929" s="233" t="inlineStr">
        <is>
          <t>Priced</t>
        </is>
      </c>
      <c r="V1929" s="273" t="inlineStr">
        <is>
          <t>LT028</t>
        </is>
      </c>
      <c r="W1929" t="n">
        <v>900</v>
      </c>
    </row>
    <row r="1930">
      <c r="B1930" t="n">
        <v>3823</v>
      </c>
      <c r="C1930">
        <f>IF(K1930 = "BaseplateSteel","Y","N")</f>
        <v/>
      </c>
      <c r="D1930">
        <f>OR(P1930 = "Woods_Sureflex", P1930 = "Falk_T10_Grid")</f>
        <v/>
      </c>
      <c r="E1930">
        <f>IF(AND(C1930="Y", D1930=TRUE),"Y","N")</f>
        <v/>
      </c>
      <c r="F1930" t="inlineStr">
        <is>
          <t>ConTab_BOM_KP_Baseplates_3823</t>
        </is>
      </c>
      <c r="G1930">
        <f>IF(E1930="Y",F1930,"")</f>
        <v/>
      </c>
      <c r="H1930" s="87" t="inlineStr">
        <is>
          <t>1220-5_6-KP</t>
        </is>
      </c>
      <c r="I1930" s="87" t="n"/>
      <c r="J1930" s="87" t="n"/>
      <c r="K1930" s="273" t="inlineStr">
        <is>
          <t>BaseplateSteel</t>
        </is>
      </c>
      <c r="L1930" s="273" t="inlineStr">
        <is>
          <t>Baseplate_Steel</t>
        </is>
      </c>
      <c r="M1930" s="273" t="inlineStr">
        <is>
          <t>Steel</t>
        </is>
      </c>
      <c r="N1930" t="inlineStr">
        <is>
          <t>445T</t>
        </is>
      </c>
      <c r="O1930" t="inlineStr">
        <is>
          <t>:No Drip Pan:Standard Drip Pan:</t>
        </is>
      </c>
      <c r="P1930" s="235" t="inlineStr">
        <is>
          <t>Falk_Spacer</t>
        </is>
      </c>
      <c r="Q1930" t="inlineStr">
        <is>
          <t>RTE</t>
        </is>
      </c>
      <c r="R1930" s="234" t="inlineStr">
        <is>
          <t>RTF</t>
        </is>
      </c>
      <c r="S1930" s="233" t="inlineStr">
        <is>
          <t>B103837</t>
        </is>
      </c>
      <c r="T1930" s="233" t="n">
        <v>7226</v>
      </c>
      <c r="U1930" s="233" t="inlineStr">
        <is>
          <t>Priced</t>
        </is>
      </c>
      <c r="V1930" s="273" t="inlineStr">
        <is>
          <t>LT028</t>
        </is>
      </c>
      <c r="W1930" t="n">
        <v>900</v>
      </c>
    </row>
    <row r="1931">
      <c r="B1931" t="n">
        <v>3824</v>
      </c>
      <c r="C1931">
        <f>IF(K1931 = "BaseplateSteel","Y","N")</f>
        <v/>
      </c>
      <c r="D1931">
        <f>OR(P1931 = "Woods_Sureflex", P1931 = "Falk_T10_Grid")</f>
        <v/>
      </c>
      <c r="E1931">
        <f>IF(AND(C1931="Y", D1931=TRUE),"Y","N")</f>
        <v/>
      </c>
      <c r="F1931" t="inlineStr">
        <is>
          <t>ConTab_BOM_KP_Baseplates_3824</t>
        </is>
      </c>
      <c r="G1931">
        <f>IF(E1931="Y",F1931,"")</f>
        <v/>
      </c>
      <c r="H1931" s="87" t="inlineStr">
        <is>
          <t>1220-5_6-KP</t>
        </is>
      </c>
      <c r="I1931" s="87" t="n"/>
      <c r="J1931" s="87" t="n"/>
      <c r="K1931" s="273" t="inlineStr">
        <is>
          <t>BaseplateSteel</t>
        </is>
      </c>
      <c r="L1931" s="273" t="inlineStr">
        <is>
          <t>Baseplate_Steel</t>
        </is>
      </c>
      <c r="M1931" s="273" t="inlineStr">
        <is>
          <t>Steel</t>
        </is>
      </c>
      <c r="N1931" t="inlineStr">
        <is>
          <t>444TS</t>
        </is>
      </c>
      <c r="O1931" t="inlineStr">
        <is>
          <t>:No Drip Pan:Standard Drip Pan:</t>
        </is>
      </c>
      <c r="P1931" s="235" t="inlineStr">
        <is>
          <t>Falk_Spacer</t>
        </is>
      </c>
      <c r="Q1931" t="inlineStr">
        <is>
          <t>RTE</t>
        </is>
      </c>
      <c r="R1931" s="234" t="inlineStr">
        <is>
          <t>RTF</t>
        </is>
      </c>
      <c r="S1931" s="233" t="inlineStr">
        <is>
          <t>B103838</t>
        </is>
      </c>
      <c r="T1931" s="233" t="n">
        <v>7226</v>
      </c>
      <c r="U1931" s="233" t="inlineStr">
        <is>
          <t>Priced</t>
        </is>
      </c>
      <c r="V1931" s="273" t="inlineStr">
        <is>
          <t>LT028</t>
        </is>
      </c>
      <c r="W1931" t="n">
        <v>900</v>
      </c>
    </row>
    <row r="1932">
      <c r="B1932" t="n">
        <v>3825</v>
      </c>
      <c r="C1932">
        <f>IF(K1932 = "BaseplateSteel","Y","N")</f>
        <v/>
      </c>
      <c r="D1932">
        <f>OR(P1932 = "Woods_Sureflex", P1932 = "Falk_T10_Grid")</f>
        <v/>
      </c>
      <c r="E1932">
        <f>IF(AND(C1932="Y", D1932=TRUE),"Y","N")</f>
        <v/>
      </c>
      <c r="F1932" t="inlineStr">
        <is>
          <t>ConTab_BOM_KP_Baseplates_3825</t>
        </is>
      </c>
      <c r="G1932">
        <f>IF(E1932="Y",F1932,"")</f>
        <v/>
      </c>
      <c r="H1932" s="87" t="inlineStr">
        <is>
          <t>1220-5_6-KP</t>
        </is>
      </c>
      <c r="I1932" s="87" t="n"/>
      <c r="J1932" s="87" t="n"/>
      <c r="K1932" s="273" t="inlineStr">
        <is>
          <t>BaseplateSteel</t>
        </is>
      </c>
      <c r="L1932" s="273" t="inlineStr">
        <is>
          <t>Baseplate_Steel</t>
        </is>
      </c>
      <c r="M1932" s="273" t="inlineStr">
        <is>
          <t>Steel</t>
        </is>
      </c>
      <c r="N1932" t="inlineStr">
        <is>
          <t>445TS</t>
        </is>
      </c>
      <c r="O1932" t="inlineStr">
        <is>
          <t>:No Drip Pan:Standard Drip Pan:</t>
        </is>
      </c>
      <c r="P1932" s="235" t="inlineStr">
        <is>
          <t>Falk_Spacer</t>
        </is>
      </c>
      <c r="Q1932" t="inlineStr">
        <is>
          <t>RTE</t>
        </is>
      </c>
      <c r="R1932" s="234" t="inlineStr">
        <is>
          <t>RTF</t>
        </is>
      </c>
      <c r="S1932" s="233" t="inlineStr">
        <is>
          <t>B103839</t>
        </is>
      </c>
      <c r="T1932" s="233" t="n">
        <v>7226</v>
      </c>
      <c r="U1932" s="233" t="inlineStr">
        <is>
          <t>Priced</t>
        </is>
      </c>
      <c r="V1932" s="273" t="inlineStr">
        <is>
          <t>LT028</t>
        </is>
      </c>
      <c r="W1932" t="n">
        <v>900</v>
      </c>
    </row>
    <row r="1933">
      <c r="B1933" t="n">
        <v>3826</v>
      </c>
      <c r="C1933">
        <f>IF(K1933 = "BaseplateSteel","Y","N")</f>
        <v/>
      </c>
      <c r="D1933">
        <f>OR(P1933 = "Woods_Sureflex", P1933 = "Falk_T10_Grid")</f>
        <v/>
      </c>
      <c r="E1933">
        <f>IF(AND(C1933="Y", D1933=TRUE),"Y","N")</f>
        <v/>
      </c>
      <c r="F1933" t="inlineStr">
        <is>
          <t>ConTab_BOM_KP_Baseplates_3826</t>
        </is>
      </c>
      <c r="G1933">
        <f>IF(E1933="Y",F1933,"")</f>
        <v/>
      </c>
      <c r="H1933" s="87" t="inlineStr">
        <is>
          <t>1220-5_6-KP</t>
        </is>
      </c>
      <c r="I1933" s="87" t="n"/>
      <c r="J1933" s="87" t="n"/>
      <c r="K1933" s="273" t="inlineStr">
        <is>
          <t>BaseplateSteel</t>
        </is>
      </c>
      <c r="L1933" s="273" t="inlineStr">
        <is>
          <t>Baseplate_Steel</t>
        </is>
      </c>
      <c r="M1933" s="273" t="inlineStr">
        <is>
          <t>Steel</t>
        </is>
      </c>
      <c r="N1933" s="273" t="inlineStr">
        <is>
          <t>447T</t>
        </is>
      </c>
      <c r="O1933" t="inlineStr">
        <is>
          <t>:No Drip Pan:Standard Drip Pan:</t>
        </is>
      </c>
      <c r="P1933" s="235" t="inlineStr">
        <is>
          <t>Falk_Spacer</t>
        </is>
      </c>
      <c r="Q1933" t="inlineStr">
        <is>
          <t>RTE</t>
        </is>
      </c>
      <c r="R1933" s="234" t="inlineStr">
        <is>
          <t>RTF</t>
        </is>
      </c>
      <c r="S1933" s="233" t="inlineStr">
        <is>
          <t>B103840</t>
        </is>
      </c>
      <c r="T1933" s="233" t="n">
        <v>7770</v>
      </c>
      <c r="U1933" s="233" t="inlineStr">
        <is>
          <t>Priced</t>
        </is>
      </c>
      <c r="V1933" s="273" t="inlineStr">
        <is>
          <t>LT028</t>
        </is>
      </c>
      <c r="W1933" t="n">
        <v>1000</v>
      </c>
    </row>
    <row r="1934">
      <c r="B1934" t="n">
        <v>3827</v>
      </c>
      <c r="C1934">
        <f>IF(K1934 = "BaseplateSteel","Y","N")</f>
        <v/>
      </c>
      <c r="D1934">
        <f>OR(P1934 = "Woods_Sureflex", P1934 = "Falk_T10_Grid")</f>
        <v/>
      </c>
      <c r="E1934">
        <f>IF(AND(C1934="Y", D1934=TRUE),"Y","N")</f>
        <v/>
      </c>
      <c r="F1934" t="inlineStr">
        <is>
          <t>ConTab_BOM_KP_Baseplates_3827</t>
        </is>
      </c>
      <c r="G1934">
        <f>IF(E1934="Y",F1934,"")</f>
        <v/>
      </c>
      <c r="H1934" s="87" t="inlineStr">
        <is>
          <t>1220-5_6-KP</t>
        </is>
      </c>
      <c r="I1934" s="87" t="n"/>
      <c r="J1934" s="87" t="n"/>
      <c r="K1934" s="273" t="inlineStr">
        <is>
          <t>BaseplateSteel</t>
        </is>
      </c>
      <c r="L1934" s="273" t="inlineStr">
        <is>
          <t>Baseplate_Steel</t>
        </is>
      </c>
      <c r="M1934" s="273" t="inlineStr">
        <is>
          <t>Steel</t>
        </is>
      </c>
      <c r="N1934" s="273" t="inlineStr">
        <is>
          <t>447TS</t>
        </is>
      </c>
      <c r="O1934" t="inlineStr">
        <is>
          <t>:No Drip Pan:Standard Drip Pan:</t>
        </is>
      </c>
      <c r="P1934" s="235" t="inlineStr">
        <is>
          <t>Falk_Spacer</t>
        </is>
      </c>
      <c r="Q1934" t="inlineStr">
        <is>
          <t>RTE</t>
        </is>
      </c>
      <c r="R1934" s="234" t="inlineStr">
        <is>
          <t>RTF</t>
        </is>
      </c>
      <c r="S1934" s="233" t="inlineStr">
        <is>
          <t>B103841</t>
        </is>
      </c>
      <c r="T1934" s="233" t="n">
        <v>7770</v>
      </c>
      <c r="U1934" s="233" t="inlineStr">
        <is>
          <t>Priced</t>
        </is>
      </c>
      <c r="V1934" s="273" t="inlineStr">
        <is>
          <t>LT028</t>
        </is>
      </c>
      <c r="W1934" t="n">
        <v>1000</v>
      </c>
    </row>
    <row r="1935">
      <c r="B1935" t="n">
        <v>3828</v>
      </c>
      <c r="C1935">
        <f>IF(K1935 = "BaseplateSteel","Y","N")</f>
        <v/>
      </c>
      <c r="D1935">
        <f>OR(P1935 = "Woods_Sureflex", P1935 = "Falk_T10_Grid")</f>
        <v/>
      </c>
      <c r="E1935">
        <f>IF(AND(C1935="Y", D1935=TRUE),"Y","N")</f>
        <v/>
      </c>
      <c r="F1935" t="inlineStr">
        <is>
          <t>ConTab_BOM_KP_Baseplates_3828</t>
        </is>
      </c>
      <c r="G1935">
        <f>IF(E1935="Y",F1935,"")</f>
        <v/>
      </c>
      <c r="H1935" s="87" t="inlineStr">
        <is>
          <t>1220-5_6-KP</t>
        </is>
      </c>
      <c r="I1935" s="87" t="n"/>
      <c r="J1935" s="87" t="n"/>
      <c r="K1935" s="273" t="inlineStr">
        <is>
          <t>BaseplateSteel</t>
        </is>
      </c>
      <c r="L1935" s="273" t="inlineStr">
        <is>
          <t>Baseplate_Steel</t>
        </is>
      </c>
      <c r="M1935" s="273" t="inlineStr">
        <is>
          <t>Steel</t>
        </is>
      </c>
      <c r="N1935" s="273" t="inlineStr">
        <is>
          <t>449T</t>
        </is>
      </c>
      <c r="O1935" t="inlineStr">
        <is>
          <t>:No Drip Pan:Standard Drip Pan:</t>
        </is>
      </c>
      <c r="P1935" s="235" t="inlineStr">
        <is>
          <t>Falk_Spacer</t>
        </is>
      </c>
      <c r="Q1935" t="inlineStr">
        <is>
          <t>RTE</t>
        </is>
      </c>
      <c r="R1935" s="234" t="inlineStr">
        <is>
          <t>RTF</t>
        </is>
      </c>
      <c r="S1935" s="233" t="inlineStr">
        <is>
          <t>B103842</t>
        </is>
      </c>
      <c r="T1935" s="233" t="n">
        <v>7770</v>
      </c>
      <c r="U1935" s="233" t="inlineStr">
        <is>
          <t>Priced</t>
        </is>
      </c>
      <c r="V1935" s="273" t="inlineStr">
        <is>
          <t>LT028</t>
        </is>
      </c>
      <c r="W1935" t="n">
        <v>1000</v>
      </c>
    </row>
    <row r="1936">
      <c r="B1936" t="n">
        <v>3829</v>
      </c>
      <c r="C1936">
        <f>IF(K1936 = "BaseplateSteel","Y","N")</f>
        <v/>
      </c>
      <c r="D1936">
        <f>OR(P1936 = "Woods_Sureflex", P1936 = "Falk_T10_Grid")</f>
        <v/>
      </c>
      <c r="E1936">
        <f>IF(AND(C1936="Y", D1936=TRUE),"Y","N")</f>
        <v/>
      </c>
      <c r="F1936" t="inlineStr">
        <is>
          <t>ConTab_BOM_KP_Baseplates_3829</t>
        </is>
      </c>
      <c r="G1936">
        <f>IF(E1936="Y",F1936,"")</f>
        <v/>
      </c>
      <c r="H1936" s="87" t="inlineStr">
        <is>
          <t>1220-5_6-KP</t>
        </is>
      </c>
      <c r="I1936" s="87" t="n"/>
      <c r="J1936" s="87" t="n"/>
      <c r="K1936" s="273" t="inlineStr">
        <is>
          <t>BaseplateSteel</t>
        </is>
      </c>
      <c r="L1936" s="273" t="inlineStr">
        <is>
          <t>Baseplate_Steel</t>
        </is>
      </c>
      <c r="M1936" s="273" t="inlineStr">
        <is>
          <t>Steel</t>
        </is>
      </c>
      <c r="N1936" s="273" t="inlineStr">
        <is>
          <t>449TS</t>
        </is>
      </c>
      <c r="O1936" t="inlineStr">
        <is>
          <t>:No Drip Pan:Standard Drip Pan:</t>
        </is>
      </c>
      <c r="P1936" s="235" t="inlineStr">
        <is>
          <t>Falk_Spacer</t>
        </is>
      </c>
      <c r="Q1936" t="inlineStr">
        <is>
          <t>RTE</t>
        </is>
      </c>
      <c r="R1936" s="234" t="inlineStr">
        <is>
          <t>RTF</t>
        </is>
      </c>
      <c r="S1936" s="233" t="inlineStr">
        <is>
          <t>B103843</t>
        </is>
      </c>
      <c r="T1936" s="233" t="n">
        <v>7770</v>
      </c>
      <c r="U1936" s="233" t="inlineStr">
        <is>
          <t>Priced</t>
        </is>
      </c>
      <c r="V1936" s="273" t="inlineStr">
        <is>
          <t>LT028</t>
        </is>
      </c>
      <c r="W1936" t="n">
        <v>1200</v>
      </c>
    </row>
    <row r="1937">
      <c r="B1937" t="n">
        <v>3842</v>
      </c>
      <c r="C1937">
        <f>IF(K1937 = "BaseplateSteel","Y","N")</f>
        <v/>
      </c>
      <c r="D1937">
        <f>OR(P1937 = "Woods_Sureflex", P1937 = "Falk_T10_Grid")</f>
        <v/>
      </c>
      <c r="E1937">
        <f>IF(AND(C1937="Y", D1937=TRUE),"Y","N")</f>
        <v/>
      </c>
      <c r="F1937" t="inlineStr">
        <is>
          <t>ConTab_BOM_KP_Baseplates_3842</t>
        </is>
      </c>
      <c r="G1937">
        <f>IF(E1937="Y",F1937,"")</f>
        <v/>
      </c>
      <c r="H1937" s="87" t="inlineStr">
        <is>
          <t>1220-5_6-KP</t>
        </is>
      </c>
      <c r="I1937" s="87" t="n"/>
      <c r="J1937" s="87" t="n"/>
      <c r="K1937" s="273" t="inlineStr">
        <is>
          <t>BaseplateSteel</t>
        </is>
      </c>
      <c r="L1937" s="273" t="inlineStr">
        <is>
          <t>Baseplate_Steel</t>
        </is>
      </c>
      <c r="M1937" s="273" t="inlineStr">
        <is>
          <t>Steel</t>
        </is>
      </c>
      <c r="N1937" t="inlineStr">
        <is>
          <t>404T</t>
        </is>
      </c>
      <c r="O1937" t="inlineStr">
        <is>
          <t>:Extended Drip Pan:</t>
        </is>
      </c>
      <c r="P1937" s="235" t="inlineStr">
        <is>
          <t>Falk_T10_Grid</t>
        </is>
      </c>
      <c r="Q1937" t="inlineStr">
        <is>
          <t>RTE</t>
        </is>
      </c>
      <c r="R1937" s="234" t="inlineStr">
        <is>
          <t>RTF</t>
        </is>
      </c>
      <c r="S1937" s="233" t="inlineStr">
        <is>
          <t>B103854</t>
        </is>
      </c>
      <c r="T1937" s="233" t="n">
        <v>5807</v>
      </c>
      <c r="U1937" s="233" t="inlineStr">
        <is>
          <t>Priced</t>
        </is>
      </c>
      <c r="V1937" s="273" t="inlineStr">
        <is>
          <t>LT028</t>
        </is>
      </c>
      <c r="W1937" t="n">
        <v>650</v>
      </c>
    </row>
    <row r="1938">
      <c r="B1938" t="n">
        <v>3843</v>
      </c>
      <c r="C1938">
        <f>IF(K1938 = "BaseplateSteel","Y","N")</f>
        <v/>
      </c>
      <c r="D1938">
        <f>OR(P1938 = "Woods_Sureflex", P1938 = "Falk_T10_Grid")</f>
        <v/>
      </c>
      <c r="E1938">
        <f>IF(AND(C1938="Y", D1938=TRUE),"Y","N")</f>
        <v/>
      </c>
      <c r="F1938" t="inlineStr">
        <is>
          <t>ConTab_BOM_KP_Baseplates_3843</t>
        </is>
      </c>
      <c r="G1938">
        <f>IF(E1938="Y",F1938,"")</f>
        <v/>
      </c>
      <c r="H1938" s="87" t="inlineStr">
        <is>
          <t>1220-5_6-KP</t>
        </is>
      </c>
      <c r="I1938" s="87" t="n"/>
      <c r="J1938" s="87" t="n"/>
      <c r="K1938" s="273" t="inlineStr">
        <is>
          <t>BaseplateSteel</t>
        </is>
      </c>
      <c r="L1938" s="273" t="inlineStr">
        <is>
          <t>Baseplate_Steel</t>
        </is>
      </c>
      <c r="M1938" s="273" t="inlineStr">
        <is>
          <t>Steel</t>
        </is>
      </c>
      <c r="N1938" t="inlineStr">
        <is>
          <t>405T</t>
        </is>
      </c>
      <c r="O1938" t="inlineStr">
        <is>
          <t>:Extended Drip Pan:</t>
        </is>
      </c>
      <c r="P1938" s="235" t="inlineStr">
        <is>
          <t>Falk_T10_Grid</t>
        </is>
      </c>
      <c r="Q1938" t="inlineStr">
        <is>
          <t>RTE</t>
        </is>
      </c>
      <c r="R1938" s="234" t="inlineStr">
        <is>
          <t>RTF</t>
        </is>
      </c>
      <c r="S1938" s="233" t="inlineStr">
        <is>
          <t>B103854</t>
        </is>
      </c>
      <c r="T1938" s="233" t="n">
        <v>5807</v>
      </c>
      <c r="U1938" s="233" t="inlineStr">
        <is>
          <t>Priced</t>
        </is>
      </c>
      <c r="V1938" s="273" t="inlineStr">
        <is>
          <t>LT028</t>
        </is>
      </c>
      <c r="W1938" t="n">
        <v>900</v>
      </c>
    </row>
    <row r="1939">
      <c r="B1939" t="n">
        <v>3844</v>
      </c>
      <c r="C1939">
        <f>IF(K1939 = "BaseplateSteel","Y","N")</f>
        <v/>
      </c>
      <c r="D1939">
        <f>OR(P1939 = "Woods_Sureflex", P1939 = "Falk_T10_Grid")</f>
        <v/>
      </c>
      <c r="E1939">
        <f>IF(AND(C1939="Y", D1939=TRUE),"Y","N")</f>
        <v/>
      </c>
      <c r="F1939" t="inlineStr">
        <is>
          <t>ConTab_BOM_KP_Baseplates_3844</t>
        </is>
      </c>
      <c r="G1939">
        <f>IF(E1939="Y",F1939,"")</f>
        <v/>
      </c>
      <c r="H1939" s="87" t="inlineStr">
        <is>
          <t>1220-5_6-KP</t>
        </is>
      </c>
      <c r="I1939" s="87" t="n"/>
      <c r="J1939" s="87" t="n"/>
      <c r="K1939" s="273" t="inlineStr">
        <is>
          <t>BaseplateSteel</t>
        </is>
      </c>
      <c r="L1939" s="273" t="inlineStr">
        <is>
          <t>Baseplate_Steel</t>
        </is>
      </c>
      <c r="M1939" s="273" t="inlineStr">
        <is>
          <t>Steel</t>
        </is>
      </c>
      <c r="N1939" t="inlineStr">
        <is>
          <t>404TS</t>
        </is>
      </c>
      <c r="O1939" t="inlineStr">
        <is>
          <t>:Extended Drip Pan:</t>
        </is>
      </c>
      <c r="P1939" s="235" t="inlineStr">
        <is>
          <t>Falk_T10_Grid</t>
        </is>
      </c>
      <c r="Q1939" t="inlineStr">
        <is>
          <t>RTE</t>
        </is>
      </c>
      <c r="R1939" s="234" t="inlineStr">
        <is>
          <t>RTF</t>
        </is>
      </c>
      <c r="S1939" s="233" t="inlineStr">
        <is>
          <t>B103855</t>
        </is>
      </c>
      <c r="T1939" s="233" t="n">
        <v>5671</v>
      </c>
      <c r="U1939" s="233" t="inlineStr">
        <is>
          <t>Priced</t>
        </is>
      </c>
      <c r="V1939" s="273" t="inlineStr">
        <is>
          <t>LT028</t>
        </is>
      </c>
      <c r="W1939" t="n">
        <v>900</v>
      </c>
    </row>
    <row r="1940">
      <c r="B1940" t="n">
        <v>3845</v>
      </c>
      <c r="C1940">
        <f>IF(K1940 = "BaseplateSteel","Y","N")</f>
        <v/>
      </c>
      <c r="D1940">
        <f>OR(P1940 = "Woods_Sureflex", P1940 = "Falk_T10_Grid")</f>
        <v/>
      </c>
      <c r="E1940">
        <f>IF(AND(C1940="Y", D1940=TRUE),"Y","N")</f>
        <v/>
      </c>
      <c r="F1940" t="inlineStr">
        <is>
          <t>ConTab_BOM_KP_Baseplates_3845</t>
        </is>
      </c>
      <c r="G1940">
        <f>IF(E1940="Y",F1940,"")</f>
        <v/>
      </c>
      <c r="H1940" s="87" t="inlineStr">
        <is>
          <t>1220-5_6-KP</t>
        </is>
      </c>
      <c r="I1940" s="87" t="n"/>
      <c r="J1940" s="87" t="n"/>
      <c r="K1940" s="273" t="inlineStr">
        <is>
          <t>BaseplateSteel</t>
        </is>
      </c>
      <c r="L1940" s="273" t="inlineStr">
        <is>
          <t>Baseplate_Steel</t>
        </is>
      </c>
      <c r="M1940" s="273" t="inlineStr">
        <is>
          <t>Steel</t>
        </is>
      </c>
      <c r="N1940" t="inlineStr">
        <is>
          <t>405TS</t>
        </is>
      </c>
      <c r="O1940" t="inlineStr">
        <is>
          <t>:Extended Drip Pan:</t>
        </is>
      </c>
      <c r="P1940" s="235" t="inlineStr">
        <is>
          <t>Falk_T10_Grid</t>
        </is>
      </c>
      <c r="Q1940" t="inlineStr">
        <is>
          <t>RTE</t>
        </is>
      </c>
      <c r="R1940" s="234" t="inlineStr">
        <is>
          <t>RTF</t>
        </is>
      </c>
      <c r="S1940" s="233" t="inlineStr">
        <is>
          <t>B103855</t>
        </is>
      </c>
      <c r="T1940" s="233" t="n">
        <v>5671</v>
      </c>
      <c r="U1940" s="233" t="inlineStr">
        <is>
          <t>Priced</t>
        </is>
      </c>
      <c r="V1940" s="273" t="inlineStr">
        <is>
          <t>LT028</t>
        </is>
      </c>
      <c r="W1940" t="n">
        <v>900</v>
      </c>
    </row>
    <row r="1941">
      <c r="B1941" t="n">
        <v>3846</v>
      </c>
      <c r="C1941">
        <f>IF(K1941 = "BaseplateSteel","Y","N")</f>
        <v/>
      </c>
      <c r="D1941">
        <f>OR(P1941 = "Woods_Sureflex", P1941 = "Falk_T10_Grid")</f>
        <v/>
      </c>
      <c r="E1941">
        <f>IF(AND(C1941="Y", D1941=TRUE),"Y","N")</f>
        <v/>
      </c>
      <c r="F1941" t="inlineStr">
        <is>
          <t>ConTab_BOM_KP_Baseplates_3846</t>
        </is>
      </c>
      <c r="G1941">
        <f>IF(E1941="Y",F1941,"")</f>
        <v/>
      </c>
      <c r="H1941" s="87" t="inlineStr">
        <is>
          <t>1220-5_6-KP</t>
        </is>
      </c>
      <c r="I1941" s="87" t="n"/>
      <c r="J1941" s="87" t="n"/>
      <c r="K1941" s="273" t="inlineStr">
        <is>
          <t>BaseplateSteel</t>
        </is>
      </c>
      <c r="L1941" s="273" t="inlineStr">
        <is>
          <t>Baseplate_Steel</t>
        </is>
      </c>
      <c r="M1941" s="273" t="inlineStr">
        <is>
          <t>Steel</t>
        </is>
      </c>
      <c r="N1941" t="inlineStr">
        <is>
          <t>444T</t>
        </is>
      </c>
      <c r="O1941" t="inlineStr">
        <is>
          <t>:Extended Drip Pan:</t>
        </is>
      </c>
      <c r="P1941" s="235" t="inlineStr">
        <is>
          <t>Falk_T10_Grid</t>
        </is>
      </c>
      <c r="Q1941" t="inlineStr">
        <is>
          <t>RTE</t>
        </is>
      </c>
      <c r="R1941" s="234" t="inlineStr">
        <is>
          <t>RTF</t>
        </is>
      </c>
      <c r="S1941" s="233" t="inlineStr">
        <is>
          <t>B103856</t>
        </is>
      </c>
      <c r="T1941" s="233" t="n">
        <v>7169</v>
      </c>
      <c r="U1941" s="233" t="inlineStr">
        <is>
          <t>Priced</t>
        </is>
      </c>
      <c r="V1941" s="273" t="inlineStr">
        <is>
          <t>LT028</t>
        </is>
      </c>
      <c r="W1941" t="n">
        <v>900</v>
      </c>
    </row>
    <row r="1942">
      <c r="B1942" t="n">
        <v>3847</v>
      </c>
      <c r="C1942">
        <f>IF(K1942 = "BaseplateSteel","Y","N")</f>
        <v/>
      </c>
      <c r="D1942">
        <f>OR(P1942 = "Woods_Sureflex", P1942 = "Falk_T10_Grid")</f>
        <v/>
      </c>
      <c r="E1942">
        <f>IF(AND(C1942="Y", D1942=TRUE),"Y","N")</f>
        <v/>
      </c>
      <c r="F1942" t="inlineStr">
        <is>
          <t>ConTab_BOM_KP_Baseplates_3847</t>
        </is>
      </c>
      <c r="G1942">
        <f>IF(E1942="Y",F1942,"")</f>
        <v/>
      </c>
      <c r="H1942" s="87" t="inlineStr">
        <is>
          <t>1220-5_6-KP</t>
        </is>
      </c>
      <c r="I1942" s="87" t="n"/>
      <c r="J1942" s="87" t="n"/>
      <c r="K1942" s="273" t="inlineStr">
        <is>
          <t>BaseplateSteel</t>
        </is>
      </c>
      <c r="L1942" s="273" t="inlineStr">
        <is>
          <t>Baseplate_Steel</t>
        </is>
      </c>
      <c r="M1942" s="273" t="inlineStr">
        <is>
          <t>Steel</t>
        </is>
      </c>
      <c r="N1942" t="inlineStr">
        <is>
          <t>445T</t>
        </is>
      </c>
      <c r="O1942" t="inlineStr">
        <is>
          <t>:Extended Drip Pan:</t>
        </is>
      </c>
      <c r="P1942" s="235" t="inlineStr">
        <is>
          <t>Falk_T10_Grid</t>
        </is>
      </c>
      <c r="Q1942" t="inlineStr">
        <is>
          <t>RTE</t>
        </is>
      </c>
      <c r="R1942" s="234" t="inlineStr">
        <is>
          <t>RTF</t>
        </is>
      </c>
      <c r="S1942" s="233" t="inlineStr">
        <is>
          <t>B103857</t>
        </is>
      </c>
      <c r="T1942" s="233" t="n">
        <v>7169</v>
      </c>
      <c r="U1942" s="233" t="inlineStr">
        <is>
          <t>Priced</t>
        </is>
      </c>
      <c r="V1942" s="273" t="inlineStr">
        <is>
          <t>LT028</t>
        </is>
      </c>
      <c r="W1942" t="n">
        <v>900</v>
      </c>
    </row>
    <row r="1943">
      <c r="B1943" t="n">
        <v>3848</v>
      </c>
      <c r="C1943">
        <f>IF(K1943 = "BaseplateSteel","Y","N")</f>
        <v/>
      </c>
      <c r="D1943">
        <f>OR(P1943 = "Woods_Sureflex", P1943 = "Falk_T10_Grid")</f>
        <v/>
      </c>
      <c r="E1943">
        <f>IF(AND(C1943="Y", D1943=TRUE),"Y","N")</f>
        <v/>
      </c>
      <c r="F1943" t="inlineStr">
        <is>
          <t>ConTab_BOM_KP_Baseplates_3848</t>
        </is>
      </c>
      <c r="G1943">
        <f>IF(E1943="Y",F1943,"")</f>
        <v/>
      </c>
      <c r="H1943" s="87" t="inlineStr">
        <is>
          <t>1220-5_6-KP</t>
        </is>
      </c>
      <c r="I1943" s="87" t="n"/>
      <c r="J1943" s="87" t="n"/>
      <c r="K1943" s="273" t="inlineStr">
        <is>
          <t>BaseplateSteel</t>
        </is>
      </c>
      <c r="L1943" s="273" t="inlineStr">
        <is>
          <t>Baseplate_Steel</t>
        </is>
      </c>
      <c r="M1943" s="273" t="inlineStr">
        <is>
          <t>Steel</t>
        </is>
      </c>
      <c r="N1943" t="inlineStr">
        <is>
          <t>444TS</t>
        </is>
      </c>
      <c r="O1943" t="inlineStr">
        <is>
          <t>:Extended Drip Pan:</t>
        </is>
      </c>
      <c r="P1943" s="235" t="inlineStr">
        <is>
          <t>Falk_T10_Grid</t>
        </is>
      </c>
      <c r="Q1943" t="inlineStr">
        <is>
          <t>RTE</t>
        </is>
      </c>
      <c r="R1943" s="234" t="inlineStr">
        <is>
          <t>RTF</t>
        </is>
      </c>
      <c r="S1943" s="233" t="inlineStr">
        <is>
          <t>B103858</t>
        </is>
      </c>
      <c r="T1943" s="233" t="n">
        <v>7169</v>
      </c>
      <c r="U1943" s="233" t="inlineStr">
        <is>
          <t>Priced</t>
        </is>
      </c>
      <c r="V1943" s="273" t="inlineStr">
        <is>
          <t>LT028</t>
        </is>
      </c>
      <c r="W1943" t="n">
        <v>900</v>
      </c>
    </row>
    <row r="1944">
      <c r="B1944" t="n">
        <v>3849</v>
      </c>
      <c r="C1944">
        <f>IF(K1944 = "BaseplateSteel","Y","N")</f>
        <v/>
      </c>
      <c r="D1944">
        <f>OR(P1944 = "Woods_Sureflex", P1944 = "Falk_T10_Grid")</f>
        <v/>
      </c>
      <c r="E1944">
        <f>IF(AND(C1944="Y", D1944=TRUE),"Y","N")</f>
        <v/>
      </c>
      <c r="F1944" t="inlineStr">
        <is>
          <t>ConTab_BOM_KP_Baseplates_3849</t>
        </is>
      </c>
      <c r="G1944">
        <f>IF(E1944="Y",F1944,"")</f>
        <v/>
      </c>
      <c r="H1944" s="87" t="inlineStr">
        <is>
          <t>1220-5_6-KP</t>
        </is>
      </c>
      <c r="I1944" s="87" t="n"/>
      <c r="J1944" s="87" t="n"/>
      <c r="K1944" s="273" t="inlineStr">
        <is>
          <t>BaseplateSteel</t>
        </is>
      </c>
      <c r="L1944" s="273" t="inlineStr">
        <is>
          <t>Baseplate_Steel</t>
        </is>
      </c>
      <c r="M1944" s="273" t="inlineStr">
        <is>
          <t>Steel</t>
        </is>
      </c>
      <c r="N1944" t="inlineStr">
        <is>
          <t>445TS</t>
        </is>
      </c>
      <c r="O1944" t="inlineStr">
        <is>
          <t>:Extended Drip Pan:</t>
        </is>
      </c>
      <c r="P1944" s="235" t="inlineStr">
        <is>
          <t>Falk_T10_Grid</t>
        </is>
      </c>
      <c r="Q1944" t="inlineStr">
        <is>
          <t>RTE</t>
        </is>
      </c>
      <c r="R1944" s="234" t="inlineStr">
        <is>
          <t>RTF</t>
        </is>
      </c>
      <c r="S1944" s="233" t="inlineStr">
        <is>
          <t>B103859</t>
        </is>
      </c>
      <c r="T1944" s="233" t="n">
        <v>7169</v>
      </c>
      <c r="U1944" s="233" t="inlineStr">
        <is>
          <t>Priced</t>
        </is>
      </c>
      <c r="V1944" s="273" t="inlineStr">
        <is>
          <t>LT028</t>
        </is>
      </c>
      <c r="W1944" t="n">
        <v>900</v>
      </c>
    </row>
    <row r="1945">
      <c r="B1945" t="n">
        <v>3850</v>
      </c>
      <c r="C1945">
        <f>IF(K1945 = "BaseplateSteel","Y","N")</f>
        <v/>
      </c>
      <c r="D1945">
        <f>OR(P1945 = "Woods_Sureflex", P1945 = "Falk_T10_Grid")</f>
        <v/>
      </c>
      <c r="E1945">
        <f>IF(AND(C1945="Y", D1945=TRUE),"Y","N")</f>
        <v/>
      </c>
      <c r="F1945" t="inlineStr">
        <is>
          <t>ConTab_BOM_KP_Baseplates_3850</t>
        </is>
      </c>
      <c r="G1945">
        <f>IF(E1945="Y",F1945,"")</f>
        <v/>
      </c>
      <c r="H1945" s="87" t="inlineStr">
        <is>
          <t>1220-5_6-KP</t>
        </is>
      </c>
      <c r="I1945" s="87" t="n"/>
      <c r="J1945" s="87" t="n"/>
      <c r="K1945" s="273" t="inlineStr">
        <is>
          <t>BaseplateSteel</t>
        </is>
      </c>
      <c r="L1945" s="273" t="inlineStr">
        <is>
          <t>Baseplate_Steel</t>
        </is>
      </c>
      <c r="M1945" s="273" t="inlineStr">
        <is>
          <t>Steel</t>
        </is>
      </c>
      <c r="N1945" s="273" t="inlineStr">
        <is>
          <t>447T</t>
        </is>
      </c>
      <c r="O1945" t="inlineStr">
        <is>
          <t>:Extended Drip Pan:</t>
        </is>
      </c>
      <c r="P1945" s="235" t="inlineStr">
        <is>
          <t>Falk_T10_Grid</t>
        </is>
      </c>
      <c r="Q1945" t="inlineStr">
        <is>
          <t>RTE</t>
        </is>
      </c>
      <c r="R1945" s="234" t="inlineStr">
        <is>
          <t>RTF</t>
        </is>
      </c>
      <c r="S1945" s="233" t="inlineStr">
        <is>
          <t>B103860</t>
        </is>
      </c>
      <c r="T1945" s="233" t="n">
        <v>7713</v>
      </c>
      <c r="U1945" s="233" t="inlineStr">
        <is>
          <t>Priced</t>
        </is>
      </c>
      <c r="V1945" s="273" t="inlineStr">
        <is>
          <t>LT028</t>
        </is>
      </c>
      <c r="W1945" t="n">
        <v>1000</v>
      </c>
    </row>
    <row r="1946">
      <c r="B1946" t="n">
        <v>3851</v>
      </c>
      <c r="C1946">
        <f>IF(K1946 = "BaseplateSteel","Y","N")</f>
        <v/>
      </c>
      <c r="D1946">
        <f>OR(P1946 = "Woods_Sureflex", P1946 = "Falk_T10_Grid")</f>
        <v/>
      </c>
      <c r="E1946">
        <f>IF(AND(C1946="Y", D1946=TRUE),"Y","N")</f>
        <v/>
      </c>
      <c r="F1946" t="inlineStr">
        <is>
          <t>ConTab_BOM_KP_Baseplates_3851</t>
        </is>
      </c>
      <c r="G1946">
        <f>IF(E1946="Y",F1946,"")</f>
        <v/>
      </c>
      <c r="H1946" s="87" t="inlineStr">
        <is>
          <t>1220-5_6-KP</t>
        </is>
      </c>
      <c r="I1946" s="87" t="n"/>
      <c r="J1946" s="87" t="n"/>
      <c r="K1946" s="273" t="inlineStr">
        <is>
          <t>BaseplateSteel</t>
        </is>
      </c>
      <c r="L1946" s="273" t="inlineStr">
        <is>
          <t>Baseplate_Steel</t>
        </is>
      </c>
      <c r="M1946" s="273" t="inlineStr">
        <is>
          <t>Steel</t>
        </is>
      </c>
      <c r="N1946" s="273" t="inlineStr">
        <is>
          <t>447TS</t>
        </is>
      </c>
      <c r="O1946" t="inlineStr">
        <is>
          <t>:Extended Drip Pan:</t>
        </is>
      </c>
      <c r="P1946" s="235" t="inlineStr">
        <is>
          <t>Falk_T10_Grid</t>
        </is>
      </c>
      <c r="Q1946" t="inlineStr">
        <is>
          <t>RTE</t>
        </is>
      </c>
      <c r="R1946" s="234" t="inlineStr">
        <is>
          <t>RTF</t>
        </is>
      </c>
      <c r="S1946" s="233" t="inlineStr">
        <is>
          <t>B103861</t>
        </is>
      </c>
      <c r="T1946" s="233" t="n">
        <v>7713</v>
      </c>
      <c r="U1946" s="233" t="inlineStr">
        <is>
          <t>Priced</t>
        </is>
      </c>
      <c r="V1946" s="273" t="inlineStr">
        <is>
          <t>LT028</t>
        </is>
      </c>
      <c r="W1946" t="n">
        <v>1000</v>
      </c>
    </row>
    <row r="1947">
      <c r="B1947" t="n">
        <v>3852</v>
      </c>
      <c r="C1947">
        <f>IF(K1947 = "BaseplateSteel","Y","N")</f>
        <v/>
      </c>
      <c r="D1947">
        <f>OR(P1947 = "Woods_Sureflex", P1947 = "Falk_T10_Grid")</f>
        <v/>
      </c>
      <c r="E1947">
        <f>IF(AND(C1947="Y", D1947=TRUE),"Y","N")</f>
        <v/>
      </c>
      <c r="F1947" t="inlineStr">
        <is>
          <t>ConTab_BOM_KP_Baseplates_3852</t>
        </is>
      </c>
      <c r="G1947">
        <f>IF(E1947="Y",F1947,"")</f>
        <v/>
      </c>
      <c r="H1947" s="87" t="inlineStr">
        <is>
          <t>1220-5_6-KP</t>
        </is>
      </c>
      <c r="I1947" s="87" t="n"/>
      <c r="J1947" s="87" t="n"/>
      <c r="K1947" s="273" t="inlineStr">
        <is>
          <t>BaseplateSteel</t>
        </is>
      </c>
      <c r="L1947" s="273" t="inlineStr">
        <is>
          <t>Baseplate_Steel</t>
        </is>
      </c>
      <c r="M1947" s="273" t="inlineStr">
        <is>
          <t>Steel</t>
        </is>
      </c>
      <c r="N1947" s="273" t="inlineStr">
        <is>
          <t>449T</t>
        </is>
      </c>
      <c r="O1947" t="inlineStr">
        <is>
          <t>:Extended Drip Pan:</t>
        </is>
      </c>
      <c r="P1947" s="235" t="inlineStr">
        <is>
          <t>Falk_T10_Grid</t>
        </is>
      </c>
      <c r="Q1947" t="inlineStr">
        <is>
          <t>RTE</t>
        </is>
      </c>
      <c r="R1947" s="234" t="inlineStr">
        <is>
          <t>RTF</t>
        </is>
      </c>
      <c r="S1947" s="233" t="inlineStr">
        <is>
          <t>B103862</t>
        </is>
      </c>
      <c r="T1947" s="233" t="n">
        <v>7713</v>
      </c>
      <c r="U1947" s="233" t="inlineStr">
        <is>
          <t>Priced</t>
        </is>
      </c>
      <c r="V1947" s="273" t="inlineStr">
        <is>
          <t>LT028</t>
        </is>
      </c>
      <c r="W1947" t="n">
        <v>1000</v>
      </c>
    </row>
    <row r="1948">
      <c r="B1948" t="n">
        <v>3853</v>
      </c>
      <c r="C1948">
        <f>IF(K1948 = "BaseplateSteel","Y","N")</f>
        <v/>
      </c>
      <c r="D1948">
        <f>OR(P1948 = "Woods_Sureflex", P1948 = "Falk_T10_Grid")</f>
        <v/>
      </c>
      <c r="E1948">
        <f>IF(AND(C1948="Y", D1948=TRUE),"Y","N")</f>
        <v/>
      </c>
      <c r="F1948" t="inlineStr">
        <is>
          <t>ConTab_BOM_KP_Baseplates_3853</t>
        </is>
      </c>
      <c r="G1948">
        <f>IF(E1948="Y",F1948,"")</f>
        <v/>
      </c>
      <c r="H1948" s="87" t="inlineStr">
        <is>
          <t>1220-5_6-KP</t>
        </is>
      </c>
      <c r="I1948" s="87" t="n"/>
      <c r="J1948" s="87" t="n"/>
      <c r="K1948" s="273" t="inlineStr">
        <is>
          <t>BaseplateSteel</t>
        </is>
      </c>
      <c r="L1948" s="273" t="inlineStr">
        <is>
          <t>Baseplate_Steel</t>
        </is>
      </c>
      <c r="M1948" s="273" t="inlineStr">
        <is>
          <t>Steel</t>
        </is>
      </c>
      <c r="N1948" s="273" t="inlineStr">
        <is>
          <t>449TS</t>
        </is>
      </c>
      <c r="O1948" t="inlineStr">
        <is>
          <t>:Extended Drip Pan:</t>
        </is>
      </c>
      <c r="P1948" s="235" t="inlineStr">
        <is>
          <t>Falk_T10_Grid</t>
        </is>
      </c>
      <c r="Q1948" t="inlineStr">
        <is>
          <t>RTE</t>
        </is>
      </c>
      <c r="R1948" s="234" t="inlineStr">
        <is>
          <t>RTF</t>
        </is>
      </c>
      <c r="S1948" s="233" t="inlineStr">
        <is>
          <t>B103863</t>
        </is>
      </c>
      <c r="T1948" s="233" t="n">
        <v>7713</v>
      </c>
      <c r="U1948" s="233" t="inlineStr">
        <is>
          <t>Priced</t>
        </is>
      </c>
      <c r="V1948" s="273" t="inlineStr">
        <is>
          <t>LT028</t>
        </is>
      </c>
      <c r="W1948" t="n">
        <v>1200</v>
      </c>
    </row>
    <row r="1949">
      <c r="B1949" t="n">
        <v>3866</v>
      </c>
      <c r="C1949">
        <f>IF(K1949 = "BaseplateSteel","Y","N")</f>
        <v/>
      </c>
      <c r="D1949">
        <f>OR(P1949 = "Woods_Sureflex", P1949 = "Falk_T10_Grid")</f>
        <v/>
      </c>
      <c r="E1949">
        <f>IF(AND(C1949="Y", D1949=TRUE),"Y","N")</f>
        <v/>
      </c>
      <c r="F1949" t="inlineStr">
        <is>
          <t>ConTab_BOM_KP_Baseplates_3866</t>
        </is>
      </c>
      <c r="G1949">
        <f>IF(E1949="Y",F1949,"")</f>
        <v/>
      </c>
      <c r="H1949" s="87" t="inlineStr">
        <is>
          <t>1220-5_6-KP</t>
        </is>
      </c>
      <c r="I1949" s="87" t="n"/>
      <c r="J1949" s="87" t="n"/>
      <c r="K1949" s="273" t="inlineStr">
        <is>
          <t>BaseplateSteel</t>
        </is>
      </c>
      <c r="L1949" s="273" t="inlineStr">
        <is>
          <t>Baseplate_Steel</t>
        </is>
      </c>
      <c r="M1949" s="273" t="inlineStr">
        <is>
          <t>Steel</t>
        </is>
      </c>
      <c r="N1949" t="inlineStr">
        <is>
          <t>404T</t>
        </is>
      </c>
      <c r="O1949" t="inlineStr">
        <is>
          <t>:Extended Drip Pan:</t>
        </is>
      </c>
      <c r="P1949" s="235" t="inlineStr">
        <is>
          <t>Falk_Spacer</t>
        </is>
      </c>
      <c r="Q1949" t="inlineStr">
        <is>
          <t>RTE</t>
        </is>
      </c>
      <c r="R1949" s="234" t="inlineStr">
        <is>
          <t>RTF</t>
        </is>
      </c>
      <c r="S1949" s="233" t="inlineStr">
        <is>
          <t>B103874</t>
        </is>
      </c>
      <c r="T1949" s="233" t="n">
        <v>6351</v>
      </c>
      <c r="U1949" s="233" t="inlineStr">
        <is>
          <t>Priced</t>
        </is>
      </c>
      <c r="V1949" s="273" t="inlineStr">
        <is>
          <t>LT028</t>
        </is>
      </c>
      <c r="W1949" t="n">
        <v>650</v>
      </c>
    </row>
    <row r="1950">
      <c r="B1950" t="n">
        <v>3867</v>
      </c>
      <c r="C1950">
        <f>IF(K1950 = "BaseplateSteel","Y","N")</f>
        <v/>
      </c>
      <c r="D1950">
        <f>OR(P1950 = "Woods_Sureflex", P1950 = "Falk_T10_Grid")</f>
        <v/>
      </c>
      <c r="E1950">
        <f>IF(AND(C1950="Y", D1950=TRUE),"Y","N")</f>
        <v/>
      </c>
      <c r="F1950" t="inlineStr">
        <is>
          <t>ConTab_BOM_KP_Baseplates_3867</t>
        </is>
      </c>
      <c r="G1950">
        <f>IF(E1950="Y",F1950,"")</f>
        <v/>
      </c>
      <c r="H1950" s="87" t="inlineStr">
        <is>
          <t>1220-5_6-KP</t>
        </is>
      </c>
      <c r="I1950" s="87" t="n"/>
      <c r="J1950" s="87" t="n"/>
      <c r="K1950" s="273" t="inlineStr">
        <is>
          <t>BaseplateSteel</t>
        </is>
      </c>
      <c r="L1950" s="273" t="inlineStr">
        <is>
          <t>Baseplate_Steel</t>
        </is>
      </c>
      <c r="M1950" s="273" t="inlineStr">
        <is>
          <t>Steel</t>
        </is>
      </c>
      <c r="N1950" t="inlineStr">
        <is>
          <t>405T</t>
        </is>
      </c>
      <c r="O1950" t="inlineStr">
        <is>
          <t>:Extended Drip Pan:</t>
        </is>
      </c>
      <c r="P1950" s="235" t="inlineStr">
        <is>
          <t>Falk_Spacer</t>
        </is>
      </c>
      <c r="Q1950" t="inlineStr">
        <is>
          <t>RTE</t>
        </is>
      </c>
      <c r="R1950" s="234" t="inlineStr">
        <is>
          <t>RTF</t>
        </is>
      </c>
      <c r="S1950" s="233" t="inlineStr">
        <is>
          <t>B103874</t>
        </is>
      </c>
      <c r="T1950" s="233" t="n">
        <v>6351</v>
      </c>
      <c r="U1950" s="233" t="inlineStr">
        <is>
          <t>Priced</t>
        </is>
      </c>
      <c r="V1950" s="273" t="inlineStr">
        <is>
          <t>LT028</t>
        </is>
      </c>
      <c r="W1950" t="n">
        <v>900</v>
      </c>
    </row>
    <row r="1951">
      <c r="B1951" t="n">
        <v>3868</v>
      </c>
      <c r="C1951">
        <f>IF(K1951 = "BaseplateSteel","Y","N")</f>
        <v/>
      </c>
      <c r="D1951">
        <f>OR(P1951 = "Woods_Sureflex", P1951 = "Falk_T10_Grid")</f>
        <v/>
      </c>
      <c r="E1951">
        <f>IF(AND(C1951="Y", D1951=TRUE),"Y","N")</f>
        <v/>
      </c>
      <c r="F1951" t="inlineStr">
        <is>
          <t>ConTab_BOM_KP_Baseplates_3868</t>
        </is>
      </c>
      <c r="G1951">
        <f>IF(E1951="Y",F1951,"")</f>
        <v/>
      </c>
      <c r="H1951" s="87" t="inlineStr">
        <is>
          <t>1220-5_6-KP</t>
        </is>
      </c>
      <c r="I1951" s="87" t="n"/>
      <c r="J1951" s="87" t="n"/>
      <c r="K1951" s="273" t="inlineStr">
        <is>
          <t>BaseplateSteel</t>
        </is>
      </c>
      <c r="L1951" s="273" t="inlineStr">
        <is>
          <t>Baseplate_Steel</t>
        </is>
      </c>
      <c r="M1951" s="273" t="inlineStr">
        <is>
          <t>Steel</t>
        </is>
      </c>
      <c r="N1951" t="inlineStr">
        <is>
          <t>404TS</t>
        </is>
      </c>
      <c r="O1951" t="inlineStr">
        <is>
          <t>:Extended Drip Pan:</t>
        </is>
      </c>
      <c r="P1951" s="235" t="inlineStr">
        <is>
          <t>Falk_Spacer</t>
        </is>
      </c>
      <c r="Q1951" t="inlineStr">
        <is>
          <t>RTE</t>
        </is>
      </c>
      <c r="R1951" s="234" t="inlineStr">
        <is>
          <t>RTF</t>
        </is>
      </c>
      <c r="S1951" s="233" t="inlineStr">
        <is>
          <t>B103875</t>
        </is>
      </c>
      <c r="T1951" s="233" t="n">
        <v>6214</v>
      </c>
      <c r="U1951" s="233" t="inlineStr">
        <is>
          <t>Priced</t>
        </is>
      </c>
      <c r="V1951" s="273" t="inlineStr">
        <is>
          <t>LT028</t>
        </is>
      </c>
      <c r="W1951" t="n">
        <v>900</v>
      </c>
    </row>
    <row r="1952">
      <c r="B1952" t="n">
        <v>3869</v>
      </c>
      <c r="C1952">
        <f>IF(K1952 = "BaseplateSteel","Y","N")</f>
        <v/>
      </c>
      <c r="D1952">
        <f>OR(P1952 = "Woods_Sureflex", P1952 = "Falk_T10_Grid")</f>
        <v/>
      </c>
      <c r="E1952">
        <f>IF(AND(C1952="Y", D1952=TRUE),"Y","N")</f>
        <v/>
      </c>
      <c r="F1952" t="inlineStr">
        <is>
          <t>ConTab_BOM_KP_Baseplates_3869</t>
        </is>
      </c>
      <c r="G1952">
        <f>IF(E1952="Y",F1952,"")</f>
        <v/>
      </c>
      <c r="H1952" s="87" t="inlineStr">
        <is>
          <t>1220-5_6-KP</t>
        </is>
      </c>
      <c r="I1952" s="87" t="n"/>
      <c r="J1952" s="87" t="n"/>
      <c r="K1952" s="273" t="inlineStr">
        <is>
          <t>BaseplateSteel</t>
        </is>
      </c>
      <c r="L1952" s="273" t="inlineStr">
        <is>
          <t>Baseplate_Steel</t>
        </is>
      </c>
      <c r="M1952" s="273" t="inlineStr">
        <is>
          <t>Steel</t>
        </is>
      </c>
      <c r="N1952" t="inlineStr">
        <is>
          <t>405TS</t>
        </is>
      </c>
      <c r="O1952" t="inlineStr">
        <is>
          <t>:Extended Drip Pan:</t>
        </is>
      </c>
      <c r="P1952" s="235" t="inlineStr">
        <is>
          <t>Falk_Spacer</t>
        </is>
      </c>
      <c r="Q1952" t="inlineStr">
        <is>
          <t>RTE</t>
        </is>
      </c>
      <c r="R1952" s="234" t="inlineStr">
        <is>
          <t>RTF</t>
        </is>
      </c>
      <c r="S1952" s="233" t="inlineStr">
        <is>
          <t>B103875</t>
        </is>
      </c>
      <c r="T1952" s="233" t="n">
        <v>6214</v>
      </c>
      <c r="U1952" s="233" t="inlineStr">
        <is>
          <t>Priced</t>
        </is>
      </c>
      <c r="V1952" s="273" t="inlineStr">
        <is>
          <t>LT028</t>
        </is>
      </c>
      <c r="W1952" t="n">
        <v>900</v>
      </c>
    </row>
    <row r="1953">
      <c r="B1953" t="n">
        <v>3870</v>
      </c>
      <c r="C1953">
        <f>IF(K1953 = "BaseplateSteel","Y","N")</f>
        <v/>
      </c>
      <c r="D1953">
        <f>OR(P1953 = "Woods_Sureflex", P1953 = "Falk_T10_Grid")</f>
        <v/>
      </c>
      <c r="E1953">
        <f>IF(AND(C1953="Y", D1953=TRUE),"Y","N")</f>
        <v/>
      </c>
      <c r="F1953" t="inlineStr">
        <is>
          <t>ConTab_BOM_KP_Baseplates_3870</t>
        </is>
      </c>
      <c r="G1953">
        <f>IF(E1953="Y",F1953,"")</f>
        <v/>
      </c>
      <c r="H1953" s="87" t="inlineStr">
        <is>
          <t>1220-5_6-KP</t>
        </is>
      </c>
      <c r="I1953" s="87" t="n"/>
      <c r="J1953" s="87" t="n"/>
      <c r="K1953" s="273" t="inlineStr">
        <is>
          <t>BaseplateSteel</t>
        </is>
      </c>
      <c r="L1953" s="273" t="inlineStr">
        <is>
          <t>Baseplate_Steel</t>
        </is>
      </c>
      <c r="M1953" s="273" t="inlineStr">
        <is>
          <t>Steel</t>
        </is>
      </c>
      <c r="N1953" t="inlineStr">
        <is>
          <t>444T</t>
        </is>
      </c>
      <c r="O1953" t="inlineStr">
        <is>
          <t>:Extended Drip Pan:</t>
        </is>
      </c>
      <c r="P1953" s="235" t="inlineStr">
        <is>
          <t>Falk_Spacer</t>
        </is>
      </c>
      <c r="Q1953" t="inlineStr">
        <is>
          <t>RTE</t>
        </is>
      </c>
      <c r="R1953" s="234" t="inlineStr">
        <is>
          <t>RTF</t>
        </is>
      </c>
      <c r="S1953" s="233" t="inlineStr">
        <is>
          <t>B103876</t>
        </is>
      </c>
      <c r="T1953" s="233" t="n">
        <v>7713</v>
      </c>
      <c r="U1953" s="233" t="inlineStr">
        <is>
          <t>Priced</t>
        </is>
      </c>
      <c r="V1953" s="273" t="inlineStr">
        <is>
          <t>LT028</t>
        </is>
      </c>
      <c r="W1953" t="n">
        <v>900</v>
      </c>
    </row>
    <row r="1954">
      <c r="B1954" t="n">
        <v>3871</v>
      </c>
      <c r="C1954">
        <f>IF(K1954 = "BaseplateSteel","Y","N")</f>
        <v/>
      </c>
      <c r="D1954">
        <f>OR(P1954 = "Woods_Sureflex", P1954 = "Falk_T10_Grid")</f>
        <v/>
      </c>
      <c r="E1954">
        <f>IF(AND(C1954="Y", D1954=TRUE),"Y","N")</f>
        <v/>
      </c>
      <c r="F1954" t="inlineStr">
        <is>
          <t>ConTab_BOM_KP_Baseplates_3871</t>
        </is>
      </c>
      <c r="G1954">
        <f>IF(E1954="Y",F1954,"")</f>
        <v/>
      </c>
      <c r="H1954" s="87" t="inlineStr">
        <is>
          <t>1220-5_6-KP</t>
        </is>
      </c>
      <c r="I1954" s="87" t="n"/>
      <c r="J1954" s="87" t="n"/>
      <c r="K1954" s="273" t="inlineStr">
        <is>
          <t>BaseplateSteel</t>
        </is>
      </c>
      <c r="L1954" s="273" t="inlineStr">
        <is>
          <t>Baseplate_Steel</t>
        </is>
      </c>
      <c r="M1954" s="273" t="inlineStr">
        <is>
          <t>Steel</t>
        </is>
      </c>
      <c r="N1954" t="inlineStr">
        <is>
          <t>445T</t>
        </is>
      </c>
      <c r="O1954" t="inlineStr">
        <is>
          <t>:Extended Drip Pan:</t>
        </is>
      </c>
      <c r="P1954" s="235" t="inlineStr">
        <is>
          <t>Falk_Spacer</t>
        </is>
      </c>
      <c r="Q1954" t="inlineStr">
        <is>
          <t>RTE</t>
        </is>
      </c>
      <c r="R1954" s="234" t="inlineStr">
        <is>
          <t>RTF</t>
        </is>
      </c>
      <c r="S1954" s="233" t="inlineStr">
        <is>
          <t>B103877</t>
        </is>
      </c>
      <c r="T1954" s="233" t="n">
        <v>7713</v>
      </c>
      <c r="U1954" s="233" t="inlineStr">
        <is>
          <t>Priced</t>
        </is>
      </c>
      <c r="V1954" s="273" t="inlineStr">
        <is>
          <t>LT028</t>
        </is>
      </c>
      <c r="W1954" t="n">
        <v>900</v>
      </c>
    </row>
    <row r="1955">
      <c r="B1955" t="n">
        <v>3872</v>
      </c>
      <c r="C1955">
        <f>IF(K1955 = "BaseplateSteel","Y","N")</f>
        <v/>
      </c>
      <c r="D1955">
        <f>OR(P1955 = "Woods_Sureflex", P1955 = "Falk_T10_Grid")</f>
        <v/>
      </c>
      <c r="E1955">
        <f>IF(AND(C1955="Y", D1955=TRUE),"Y","N")</f>
        <v/>
      </c>
      <c r="F1955" t="inlineStr">
        <is>
          <t>ConTab_BOM_KP_Baseplates_3872</t>
        </is>
      </c>
      <c r="G1955">
        <f>IF(E1955="Y",F1955,"")</f>
        <v/>
      </c>
      <c r="H1955" s="87" t="inlineStr">
        <is>
          <t>1220-5_6-KP</t>
        </is>
      </c>
      <c r="I1955" s="87" t="n"/>
      <c r="J1955" s="87" t="n"/>
      <c r="K1955" s="273" t="inlineStr">
        <is>
          <t>BaseplateSteel</t>
        </is>
      </c>
      <c r="L1955" s="273" t="inlineStr">
        <is>
          <t>Baseplate_Steel</t>
        </is>
      </c>
      <c r="M1955" s="273" t="inlineStr">
        <is>
          <t>Steel</t>
        </is>
      </c>
      <c r="N1955" t="inlineStr">
        <is>
          <t>444TS</t>
        </is>
      </c>
      <c r="O1955" t="inlineStr">
        <is>
          <t>:Extended Drip Pan:</t>
        </is>
      </c>
      <c r="P1955" s="235" t="inlineStr">
        <is>
          <t>Falk_Spacer</t>
        </is>
      </c>
      <c r="Q1955" t="inlineStr">
        <is>
          <t>RTE</t>
        </is>
      </c>
      <c r="R1955" s="234" t="inlineStr">
        <is>
          <t>RTF</t>
        </is>
      </c>
      <c r="S1955" s="233" t="inlineStr">
        <is>
          <t>B103878</t>
        </is>
      </c>
      <c r="T1955" s="233" t="n">
        <v>7713</v>
      </c>
      <c r="U1955" s="233" t="inlineStr">
        <is>
          <t>Priced</t>
        </is>
      </c>
      <c r="V1955" s="273" t="inlineStr">
        <is>
          <t>LT028</t>
        </is>
      </c>
      <c r="W1955" t="n">
        <v>900</v>
      </c>
    </row>
    <row r="1956">
      <c r="B1956" t="n">
        <v>3873</v>
      </c>
      <c r="C1956">
        <f>IF(K1956 = "BaseplateSteel","Y","N")</f>
        <v/>
      </c>
      <c r="D1956">
        <f>OR(P1956 = "Woods_Sureflex", P1956 = "Falk_T10_Grid")</f>
        <v/>
      </c>
      <c r="E1956">
        <f>IF(AND(C1956="Y", D1956=TRUE),"Y","N")</f>
        <v/>
      </c>
      <c r="F1956" t="inlineStr">
        <is>
          <t>ConTab_BOM_KP_Baseplates_3873</t>
        </is>
      </c>
      <c r="G1956">
        <f>IF(E1956="Y",F1956,"")</f>
        <v/>
      </c>
      <c r="H1956" s="87" t="inlineStr">
        <is>
          <t>1220-5_6-KP</t>
        </is>
      </c>
      <c r="I1956" s="87" t="n"/>
      <c r="J1956" s="87" t="n"/>
      <c r="K1956" s="273" t="inlineStr">
        <is>
          <t>BaseplateSteel</t>
        </is>
      </c>
      <c r="L1956" s="273" t="inlineStr">
        <is>
          <t>Baseplate_Steel</t>
        </is>
      </c>
      <c r="M1956" s="273" t="inlineStr">
        <is>
          <t>Steel</t>
        </is>
      </c>
      <c r="N1956" t="inlineStr">
        <is>
          <t>445TS</t>
        </is>
      </c>
      <c r="O1956" t="inlineStr">
        <is>
          <t>:Extended Drip Pan:</t>
        </is>
      </c>
      <c r="P1956" s="235" t="inlineStr">
        <is>
          <t>Falk_Spacer</t>
        </is>
      </c>
      <c r="Q1956" t="inlineStr">
        <is>
          <t>RTE</t>
        </is>
      </c>
      <c r="R1956" s="234" t="inlineStr">
        <is>
          <t>RTF</t>
        </is>
      </c>
      <c r="S1956" s="233" t="inlineStr">
        <is>
          <t>B103879</t>
        </is>
      </c>
      <c r="T1956" s="233" t="n">
        <v>7713</v>
      </c>
      <c r="U1956" s="233" t="inlineStr">
        <is>
          <t>Priced</t>
        </is>
      </c>
      <c r="V1956" s="273" t="inlineStr">
        <is>
          <t>LT028</t>
        </is>
      </c>
      <c r="W1956" t="n">
        <v>900</v>
      </c>
    </row>
    <row r="1957">
      <c r="B1957" t="n">
        <v>3874</v>
      </c>
      <c r="C1957">
        <f>IF(K1957 = "BaseplateSteel","Y","N")</f>
        <v/>
      </c>
      <c r="D1957">
        <f>OR(P1957 = "Woods_Sureflex", P1957 = "Falk_T10_Grid")</f>
        <v/>
      </c>
      <c r="E1957">
        <f>IF(AND(C1957="Y", D1957=TRUE),"Y","N")</f>
        <v/>
      </c>
      <c r="F1957" t="inlineStr">
        <is>
          <t>ConTab_BOM_KP_Baseplates_3874</t>
        </is>
      </c>
      <c r="G1957">
        <f>IF(E1957="Y",F1957,"")</f>
        <v/>
      </c>
      <c r="H1957" s="87" t="inlineStr">
        <is>
          <t>1220-5_6-KP</t>
        </is>
      </c>
      <c r="I1957" s="87" t="n"/>
      <c r="J1957" s="87" t="n"/>
      <c r="K1957" s="273" t="inlineStr">
        <is>
          <t>BaseplateSteel</t>
        </is>
      </c>
      <c r="L1957" s="273" t="inlineStr">
        <is>
          <t>Baseplate_Steel</t>
        </is>
      </c>
      <c r="M1957" s="273" t="inlineStr">
        <is>
          <t>Steel</t>
        </is>
      </c>
      <c r="N1957" s="273" t="inlineStr">
        <is>
          <t>447T</t>
        </is>
      </c>
      <c r="O1957" t="inlineStr">
        <is>
          <t>:Extended Drip Pan:</t>
        </is>
      </c>
      <c r="P1957" s="235" t="inlineStr">
        <is>
          <t>Falk_Spacer</t>
        </is>
      </c>
      <c r="Q1957" t="inlineStr">
        <is>
          <t>RTE</t>
        </is>
      </c>
      <c r="R1957" s="234" t="inlineStr">
        <is>
          <t>RTF</t>
        </is>
      </c>
      <c r="S1957" s="233" t="inlineStr">
        <is>
          <t>B103880</t>
        </is>
      </c>
      <c r="T1957" s="233" t="n">
        <v>8258</v>
      </c>
      <c r="U1957" s="233" t="inlineStr">
        <is>
          <t>Priced</t>
        </is>
      </c>
      <c r="V1957" s="273" t="inlineStr">
        <is>
          <t>LT028</t>
        </is>
      </c>
      <c r="W1957" t="n">
        <v>1000</v>
      </c>
    </row>
    <row r="1958">
      <c r="B1958" t="n">
        <v>3875</v>
      </c>
      <c r="C1958">
        <f>IF(K1958 = "BaseplateSteel","Y","N")</f>
        <v/>
      </c>
      <c r="D1958">
        <f>OR(P1958 = "Woods_Sureflex", P1958 = "Falk_T10_Grid")</f>
        <v/>
      </c>
      <c r="E1958">
        <f>IF(AND(C1958="Y", D1958=TRUE),"Y","N")</f>
        <v/>
      </c>
      <c r="F1958" t="inlineStr">
        <is>
          <t>ConTab_BOM_KP_Baseplates_3875</t>
        </is>
      </c>
      <c r="G1958">
        <f>IF(E1958="Y",F1958,"")</f>
        <v/>
      </c>
      <c r="H1958" s="87" t="inlineStr">
        <is>
          <t>1220-5_6-KP</t>
        </is>
      </c>
      <c r="I1958" s="87" t="n"/>
      <c r="J1958" s="87" t="n"/>
      <c r="K1958" s="273" t="inlineStr">
        <is>
          <t>BaseplateSteel</t>
        </is>
      </c>
      <c r="L1958" s="273" t="inlineStr">
        <is>
          <t>Baseplate_Steel</t>
        </is>
      </c>
      <c r="M1958" s="273" t="inlineStr">
        <is>
          <t>Steel</t>
        </is>
      </c>
      <c r="N1958" s="273" t="inlineStr">
        <is>
          <t>447TS</t>
        </is>
      </c>
      <c r="O1958" t="inlineStr">
        <is>
          <t>:Extended Drip Pan:</t>
        </is>
      </c>
      <c r="P1958" s="235" t="inlineStr">
        <is>
          <t>Falk_Spacer</t>
        </is>
      </c>
      <c r="Q1958" t="inlineStr">
        <is>
          <t>RTE</t>
        </is>
      </c>
      <c r="R1958" s="234" t="inlineStr">
        <is>
          <t>RTF</t>
        </is>
      </c>
      <c r="S1958" s="233" t="inlineStr">
        <is>
          <t>B103881</t>
        </is>
      </c>
      <c r="T1958" s="233" t="n">
        <v>8258</v>
      </c>
      <c r="U1958" s="233" t="inlineStr">
        <is>
          <t>Priced</t>
        </is>
      </c>
      <c r="V1958" s="273" t="inlineStr">
        <is>
          <t>LT028</t>
        </is>
      </c>
      <c r="W1958" t="n">
        <v>1000</v>
      </c>
    </row>
    <row r="1959">
      <c r="B1959" t="n">
        <v>3876</v>
      </c>
      <c r="C1959">
        <f>IF(K1959 = "BaseplateSteel","Y","N")</f>
        <v/>
      </c>
      <c r="D1959">
        <f>OR(P1959 = "Woods_Sureflex", P1959 = "Falk_T10_Grid")</f>
        <v/>
      </c>
      <c r="E1959">
        <f>IF(AND(C1959="Y", D1959=TRUE),"Y","N")</f>
        <v/>
      </c>
      <c r="F1959" t="inlineStr">
        <is>
          <t>ConTab_BOM_KP_Baseplates_3876</t>
        </is>
      </c>
      <c r="G1959">
        <f>IF(E1959="Y",F1959,"")</f>
        <v/>
      </c>
      <c r="H1959" s="87" t="inlineStr">
        <is>
          <t>1220-5_6-KP</t>
        </is>
      </c>
      <c r="I1959" s="87" t="n"/>
      <c r="J1959" s="87" t="n"/>
      <c r="K1959" s="273" t="inlineStr">
        <is>
          <t>BaseplateSteel</t>
        </is>
      </c>
      <c r="L1959" s="273" t="inlineStr">
        <is>
          <t>Baseplate_Steel</t>
        </is>
      </c>
      <c r="M1959" s="273" t="inlineStr">
        <is>
          <t>Steel</t>
        </is>
      </c>
      <c r="N1959" s="273" t="inlineStr">
        <is>
          <t>449T</t>
        </is>
      </c>
      <c r="O1959" t="inlineStr">
        <is>
          <t>:Extended Drip Pan:</t>
        </is>
      </c>
      <c r="P1959" s="235" t="inlineStr">
        <is>
          <t>Falk_Spacer</t>
        </is>
      </c>
      <c r="Q1959" t="inlineStr">
        <is>
          <t>RTE</t>
        </is>
      </c>
      <c r="R1959" s="234" t="inlineStr">
        <is>
          <t>RTF</t>
        </is>
      </c>
      <c r="S1959" s="233" t="inlineStr">
        <is>
          <t>B103882</t>
        </is>
      </c>
      <c r="T1959" s="233" t="n">
        <v>8258</v>
      </c>
      <c r="U1959" s="233" t="inlineStr">
        <is>
          <t>Priced</t>
        </is>
      </c>
      <c r="V1959" s="273" t="inlineStr">
        <is>
          <t>LT028</t>
        </is>
      </c>
      <c r="W1959" t="n">
        <v>1000</v>
      </c>
    </row>
    <row r="1960">
      <c r="B1960" t="n">
        <v>3877</v>
      </c>
      <c r="C1960">
        <f>IF(K1960 = "BaseplateSteel","Y","N")</f>
        <v/>
      </c>
      <c r="D1960">
        <f>OR(P1960 = "Woods_Sureflex", P1960 = "Falk_T10_Grid")</f>
        <v/>
      </c>
      <c r="E1960">
        <f>IF(AND(C1960="Y", D1960=TRUE),"Y","N")</f>
        <v/>
      </c>
      <c r="F1960" t="inlineStr">
        <is>
          <t>ConTab_BOM_KP_Baseplates_3877</t>
        </is>
      </c>
      <c r="G1960">
        <f>IF(E1960="Y",F1960,"")</f>
        <v/>
      </c>
      <c r="H1960" s="87" t="inlineStr">
        <is>
          <t>1220-5_6-KP</t>
        </is>
      </c>
      <c r="I1960" s="87" t="n"/>
      <c r="J1960" s="87" t="n"/>
      <c r="K1960" s="273" t="inlineStr">
        <is>
          <t>BaseplateSteel</t>
        </is>
      </c>
      <c r="L1960" s="273" t="inlineStr">
        <is>
          <t>Baseplate_Steel</t>
        </is>
      </c>
      <c r="M1960" s="273" t="inlineStr">
        <is>
          <t>Steel</t>
        </is>
      </c>
      <c r="N1960" s="273" t="inlineStr">
        <is>
          <t>449TS</t>
        </is>
      </c>
      <c r="O1960" t="inlineStr">
        <is>
          <t>:Extended Drip Pan:</t>
        </is>
      </c>
      <c r="P1960" s="235" t="inlineStr">
        <is>
          <t>Falk_Spacer</t>
        </is>
      </c>
      <c r="Q1960" t="inlineStr">
        <is>
          <t>RTE</t>
        </is>
      </c>
      <c r="R1960" s="234" t="inlineStr">
        <is>
          <t>RTF</t>
        </is>
      </c>
      <c r="S1960" s="233" t="inlineStr">
        <is>
          <t>B103883</t>
        </is>
      </c>
      <c r="T1960" s="233" t="n">
        <v>8258</v>
      </c>
      <c r="U1960" s="233" t="inlineStr">
        <is>
          <t>Priced</t>
        </is>
      </c>
      <c r="V1960" s="273" t="inlineStr">
        <is>
          <t>LT028</t>
        </is>
      </c>
      <c r="W1960" t="n">
        <v>1200</v>
      </c>
    </row>
    <row r="1961">
      <c r="B1961" t="n">
        <v>3890</v>
      </c>
      <c r="C1961">
        <f>IF(K1961 = "BaseplateSteel","Y","N")</f>
        <v/>
      </c>
      <c r="D1961">
        <f>OR(P1961 = "Woods_Sureflex", P1961 = "Falk_T10_Grid")</f>
        <v/>
      </c>
      <c r="E1961">
        <f>IF(AND(C1961="Y", D1961=TRUE),"Y","N")</f>
        <v/>
      </c>
      <c r="F1961" t="inlineStr">
        <is>
          <t>ConTab_BOM_KP_Baseplates_3890</t>
        </is>
      </c>
      <c r="G1961">
        <f>IF(E1961="Y",F1961,"")</f>
        <v/>
      </c>
      <c r="H1961" s="87" t="inlineStr">
        <is>
          <t>1220-5_6-KP</t>
        </is>
      </c>
      <c r="I1961" s="87" t="n"/>
      <c r="J1961" s="87" t="n"/>
      <c r="K1961" s="273" t="inlineStr">
        <is>
          <t>Baseplate_Special</t>
        </is>
      </c>
      <c r="L1961" s="273" t="inlineStr">
        <is>
          <t>Baseplate_Special</t>
        </is>
      </c>
      <c r="M1961" s="273" t="inlineStr">
        <is>
          <t>Special</t>
        </is>
      </c>
      <c r="P1961" s="235" t="n"/>
      <c r="R1961" s="234" t="inlineStr">
        <is>
          <t>RTF</t>
        </is>
      </c>
      <c r="S1961" s="235" t="inlineStr">
        <is>
          <t>B101526</t>
        </is>
      </c>
      <c r="T1961" s="233" t="n">
        <v>0</v>
      </c>
      <c r="U1961" s="233" t="inlineStr">
        <is>
          <t>RFQ</t>
        </is>
      </c>
      <c r="V1961" s="273" t="inlineStr">
        <is>
          <t>LT029</t>
        </is>
      </c>
    </row>
    <row r="1962">
      <c r="B1962" t="n">
        <v>3891</v>
      </c>
      <c r="C1962">
        <f>IF(K1962 = "BaseplateSteel","Y","N")</f>
        <v/>
      </c>
      <c r="D1962">
        <f>OR(P1962 = "Woods_Sureflex", P1962 = "Falk_T10_Grid")</f>
        <v/>
      </c>
      <c r="E1962">
        <f>IF(AND(C1962="Y", D1962=TRUE),"Y","N")</f>
        <v/>
      </c>
      <c r="F1962" t="inlineStr">
        <is>
          <t>ConTab_BOM_KP_Baseplates_3891</t>
        </is>
      </c>
      <c r="G1962">
        <f>IF(E1962="Y",F1962,"")</f>
        <v/>
      </c>
      <c r="H1962" s="87" t="inlineStr">
        <is>
          <t>1415-1_2-KP</t>
        </is>
      </c>
      <c r="I1962" s="87" t="n"/>
      <c r="J1962" s="87" t="n"/>
      <c r="K1962" s="273" t="inlineStr">
        <is>
          <t>BaseplateSteel</t>
        </is>
      </c>
      <c r="L1962" s="273" t="inlineStr">
        <is>
          <t>Baseplate_Steel</t>
        </is>
      </c>
      <c r="M1962" s="273" t="inlineStr">
        <is>
          <t>Steel</t>
        </is>
      </c>
      <c r="N1962" t="inlineStr">
        <is>
          <t>364T</t>
        </is>
      </c>
      <c r="O1962" t="inlineStr">
        <is>
          <t>:No Drip Pan:Standard Drip Pan:</t>
        </is>
      </c>
      <c r="P1962" s="235" t="inlineStr">
        <is>
          <t>Falk_T10_Grid</t>
        </is>
      </c>
      <c r="Q1962" t="inlineStr">
        <is>
          <t>RTE</t>
        </is>
      </c>
      <c r="R1962" s="234" t="inlineStr">
        <is>
          <t>RTF</t>
        </is>
      </c>
      <c r="S1962" s="233" t="inlineStr">
        <is>
          <t>B103894</t>
        </is>
      </c>
      <c r="T1962" s="233" t="n">
        <v>4844</v>
      </c>
      <c r="U1962" s="233" t="inlineStr">
        <is>
          <t>Priced</t>
        </is>
      </c>
      <c r="V1962" s="273" t="inlineStr">
        <is>
          <t>LT028</t>
        </is>
      </c>
      <c r="W1962" t="n">
        <v>650</v>
      </c>
    </row>
    <row r="1963">
      <c r="B1963" t="n">
        <v>3892</v>
      </c>
      <c r="C1963">
        <f>IF(K1963 = "BaseplateSteel","Y","N")</f>
        <v/>
      </c>
      <c r="D1963">
        <f>OR(P1963 = "Woods_Sureflex", P1963 = "Falk_T10_Grid")</f>
        <v/>
      </c>
      <c r="E1963">
        <f>IF(AND(C1963="Y", D1963=TRUE),"Y","N")</f>
        <v/>
      </c>
      <c r="F1963" t="inlineStr">
        <is>
          <t>ConTab_BOM_KP_Baseplates_3892</t>
        </is>
      </c>
      <c r="G1963">
        <f>IF(E1963="Y",F1963,"")</f>
        <v/>
      </c>
      <c r="H1963" s="87" t="inlineStr">
        <is>
          <t>1415-1_2-KP</t>
        </is>
      </c>
      <c r="I1963" s="87" t="n"/>
      <c r="J1963" s="87" t="n"/>
      <c r="K1963" s="273" t="inlineStr">
        <is>
          <t>BaseplateSteel</t>
        </is>
      </c>
      <c r="L1963" s="273" t="inlineStr">
        <is>
          <t>Baseplate_Steel</t>
        </is>
      </c>
      <c r="M1963" s="273" t="inlineStr">
        <is>
          <t>Steel</t>
        </is>
      </c>
      <c r="N1963" t="inlineStr">
        <is>
          <t>365T</t>
        </is>
      </c>
      <c r="O1963" t="inlineStr">
        <is>
          <t>:No Drip Pan:Standard Drip Pan:</t>
        </is>
      </c>
      <c r="P1963" s="235" t="inlineStr">
        <is>
          <t>Falk_T10_Grid</t>
        </is>
      </c>
      <c r="Q1963" t="inlineStr">
        <is>
          <t>RTE</t>
        </is>
      </c>
      <c r="R1963" s="234" t="inlineStr">
        <is>
          <t>RTF</t>
        </is>
      </c>
      <c r="S1963" s="233" t="inlineStr">
        <is>
          <t>B103894</t>
        </is>
      </c>
      <c r="T1963" s="233" t="n">
        <v>4844</v>
      </c>
      <c r="U1963" s="233" t="inlineStr">
        <is>
          <t>Priced</t>
        </is>
      </c>
      <c r="V1963" s="273" t="inlineStr">
        <is>
          <t>LT028</t>
        </is>
      </c>
      <c r="W1963" t="n">
        <v>650</v>
      </c>
    </row>
    <row r="1964">
      <c r="B1964" t="n">
        <v>3893</v>
      </c>
      <c r="C1964">
        <f>IF(K1964 = "BaseplateSteel","Y","N")</f>
        <v/>
      </c>
      <c r="D1964">
        <f>OR(P1964 = "Woods_Sureflex", P1964 = "Falk_T10_Grid")</f>
        <v/>
      </c>
      <c r="E1964">
        <f>IF(AND(C1964="Y", D1964=TRUE),"Y","N")</f>
        <v/>
      </c>
      <c r="F1964" t="inlineStr">
        <is>
          <t>ConTab_BOM_KP_Baseplates_3893</t>
        </is>
      </c>
      <c r="G1964">
        <f>IF(E1964="Y",F1964,"")</f>
        <v/>
      </c>
      <c r="H1964" s="87" t="inlineStr">
        <is>
          <t>1415-1_2-KP</t>
        </is>
      </c>
      <c r="I1964" s="87" t="n"/>
      <c r="J1964" s="87" t="n"/>
      <c r="K1964" s="273" t="inlineStr">
        <is>
          <t>BaseplateSteel</t>
        </is>
      </c>
      <c r="L1964" s="273" t="inlineStr">
        <is>
          <t>Baseplate_Steel</t>
        </is>
      </c>
      <c r="M1964" s="273" t="inlineStr">
        <is>
          <t>Steel</t>
        </is>
      </c>
      <c r="N1964" t="inlineStr">
        <is>
          <t>364TS</t>
        </is>
      </c>
      <c r="O1964" t="inlineStr">
        <is>
          <t>:No Drip Pan:Standard Drip Pan:</t>
        </is>
      </c>
      <c r="P1964" s="235" t="inlineStr">
        <is>
          <t>Falk_T10_Grid</t>
        </is>
      </c>
      <c r="Q1964" t="inlineStr">
        <is>
          <t>RTE</t>
        </is>
      </c>
      <c r="R1964" s="234" t="inlineStr">
        <is>
          <t>RTF</t>
        </is>
      </c>
      <c r="S1964" s="233" t="inlineStr">
        <is>
          <t>B103895</t>
        </is>
      </c>
      <c r="T1964" s="233" t="n">
        <v>4771</v>
      </c>
      <c r="U1964" s="233" t="inlineStr">
        <is>
          <t>Priced</t>
        </is>
      </c>
      <c r="V1964" s="273" t="inlineStr">
        <is>
          <t>LT028</t>
        </is>
      </c>
      <c r="W1964" t="n">
        <v>650</v>
      </c>
    </row>
    <row r="1965">
      <c r="B1965" t="n">
        <v>3894</v>
      </c>
      <c r="C1965">
        <f>IF(K1965 = "BaseplateSteel","Y","N")</f>
        <v/>
      </c>
      <c r="D1965">
        <f>OR(P1965 = "Woods_Sureflex", P1965 = "Falk_T10_Grid")</f>
        <v/>
      </c>
      <c r="E1965">
        <f>IF(AND(C1965="Y", D1965=TRUE),"Y","N")</f>
        <v/>
      </c>
      <c r="F1965" t="inlineStr">
        <is>
          <t>ConTab_BOM_KP_Baseplates_3894</t>
        </is>
      </c>
      <c r="G1965">
        <f>IF(E1965="Y",F1965,"")</f>
        <v/>
      </c>
      <c r="H1965" s="87" t="inlineStr">
        <is>
          <t>1415-1_2-KP</t>
        </is>
      </c>
      <c r="I1965" s="87" t="n"/>
      <c r="J1965" s="87" t="n"/>
      <c r="K1965" s="273" t="inlineStr">
        <is>
          <t>BaseplateSteel</t>
        </is>
      </c>
      <c r="L1965" s="273" t="inlineStr">
        <is>
          <t>Baseplate_Steel</t>
        </is>
      </c>
      <c r="M1965" s="273" t="inlineStr">
        <is>
          <t>Steel</t>
        </is>
      </c>
      <c r="N1965" t="inlineStr">
        <is>
          <t>365TS</t>
        </is>
      </c>
      <c r="O1965" t="inlineStr">
        <is>
          <t>:No Drip Pan:Standard Drip Pan:</t>
        </is>
      </c>
      <c r="P1965" s="235" t="inlineStr">
        <is>
          <t>Falk_T10_Grid</t>
        </is>
      </c>
      <c r="Q1965" t="inlineStr">
        <is>
          <t>RTE</t>
        </is>
      </c>
      <c r="R1965" s="234" t="inlineStr">
        <is>
          <t>RTF</t>
        </is>
      </c>
      <c r="S1965" s="233" t="inlineStr">
        <is>
          <t>B103895</t>
        </is>
      </c>
      <c r="T1965" s="233" t="n">
        <v>4771</v>
      </c>
      <c r="U1965" s="233" t="inlineStr">
        <is>
          <t>Priced</t>
        </is>
      </c>
      <c r="V1965" s="273" t="inlineStr">
        <is>
          <t>LT028</t>
        </is>
      </c>
      <c r="W1965" t="n">
        <v>650</v>
      </c>
    </row>
    <row r="1966">
      <c r="B1966" t="n">
        <v>3895</v>
      </c>
      <c r="C1966">
        <f>IF(K1966 = "BaseplateSteel","Y","N")</f>
        <v/>
      </c>
      <c r="D1966">
        <f>OR(P1966 = "Woods_Sureflex", P1966 = "Falk_T10_Grid")</f>
        <v/>
      </c>
      <c r="E1966">
        <f>IF(AND(C1966="Y", D1966=TRUE),"Y","N")</f>
        <v/>
      </c>
      <c r="F1966" t="inlineStr">
        <is>
          <t>ConTab_BOM_KP_Baseplates_3895</t>
        </is>
      </c>
      <c r="G1966">
        <f>IF(E1966="Y",F1966,"")</f>
        <v/>
      </c>
      <c r="H1966" s="87" t="inlineStr">
        <is>
          <t>1415-1_2-KP</t>
        </is>
      </c>
      <c r="I1966" s="87" t="n"/>
      <c r="J1966" s="87" t="n"/>
      <c r="K1966" s="273" t="inlineStr">
        <is>
          <t>BaseplateSteel</t>
        </is>
      </c>
      <c r="L1966" s="273" t="inlineStr">
        <is>
          <t>Baseplate_Steel</t>
        </is>
      </c>
      <c r="M1966" s="273" t="inlineStr">
        <is>
          <t>Steel</t>
        </is>
      </c>
      <c r="N1966" t="inlineStr">
        <is>
          <t>404T</t>
        </is>
      </c>
      <c r="O1966" t="inlineStr">
        <is>
          <t>:No Drip Pan:Standard Drip Pan:</t>
        </is>
      </c>
      <c r="P1966" s="235" t="inlineStr">
        <is>
          <t>Falk_T10_Grid</t>
        </is>
      </c>
      <c r="Q1966" t="inlineStr">
        <is>
          <t>RTE</t>
        </is>
      </c>
      <c r="R1966" s="234" t="inlineStr">
        <is>
          <t>RTF</t>
        </is>
      </c>
      <c r="S1966" s="233" t="inlineStr">
        <is>
          <t>B103896</t>
        </is>
      </c>
      <c r="T1966" s="233" t="n">
        <v>5317</v>
      </c>
      <c r="U1966" s="233" t="inlineStr">
        <is>
          <t>Priced</t>
        </is>
      </c>
      <c r="V1966" s="273" t="inlineStr">
        <is>
          <t>LT028</t>
        </is>
      </c>
      <c r="W1966" t="n">
        <v>650</v>
      </c>
    </row>
    <row r="1967">
      <c r="B1967" t="n">
        <v>3896</v>
      </c>
      <c r="C1967">
        <f>IF(K1967 = "BaseplateSteel","Y","N")</f>
        <v/>
      </c>
      <c r="D1967">
        <f>OR(P1967 = "Woods_Sureflex", P1967 = "Falk_T10_Grid")</f>
        <v/>
      </c>
      <c r="E1967">
        <f>IF(AND(C1967="Y", D1967=TRUE),"Y","N")</f>
        <v/>
      </c>
      <c r="F1967" t="inlineStr">
        <is>
          <t>ConTab_BOM_KP_Baseplates_3896</t>
        </is>
      </c>
      <c r="G1967">
        <f>IF(E1967="Y",F1967,"")</f>
        <v/>
      </c>
      <c r="H1967" s="87" t="inlineStr">
        <is>
          <t>1415-1_2-KP</t>
        </is>
      </c>
      <c r="I1967" s="87" t="n"/>
      <c r="J1967" s="87" t="n"/>
      <c r="K1967" s="273" t="inlineStr">
        <is>
          <t>BaseplateSteel</t>
        </is>
      </c>
      <c r="L1967" s="273" t="inlineStr">
        <is>
          <t>Baseplate_Steel</t>
        </is>
      </c>
      <c r="M1967" s="273" t="inlineStr">
        <is>
          <t>Steel</t>
        </is>
      </c>
      <c r="N1967" t="inlineStr">
        <is>
          <t>405T</t>
        </is>
      </c>
      <c r="O1967" t="inlineStr">
        <is>
          <t>:No Drip Pan:Standard Drip Pan:</t>
        </is>
      </c>
      <c r="P1967" s="235" t="inlineStr">
        <is>
          <t>Falk_T10_Grid</t>
        </is>
      </c>
      <c r="Q1967" t="inlineStr">
        <is>
          <t>RTE</t>
        </is>
      </c>
      <c r="R1967" s="234" t="inlineStr">
        <is>
          <t>RTF</t>
        </is>
      </c>
      <c r="S1967" s="233" t="inlineStr">
        <is>
          <t>B103896</t>
        </is>
      </c>
      <c r="T1967" s="233" t="n">
        <v>5317</v>
      </c>
      <c r="U1967" s="233" t="inlineStr">
        <is>
          <t>Priced</t>
        </is>
      </c>
      <c r="V1967" s="273" t="inlineStr">
        <is>
          <t>LT028</t>
        </is>
      </c>
      <c r="W1967" t="n">
        <v>900</v>
      </c>
    </row>
    <row r="1968">
      <c r="B1968" t="n">
        <v>3897</v>
      </c>
      <c r="C1968">
        <f>IF(K1968 = "BaseplateSteel","Y","N")</f>
        <v/>
      </c>
      <c r="D1968">
        <f>OR(P1968 = "Woods_Sureflex", P1968 = "Falk_T10_Grid")</f>
        <v/>
      </c>
      <c r="E1968">
        <f>IF(AND(C1968="Y", D1968=TRUE),"Y","N")</f>
        <v/>
      </c>
      <c r="F1968" t="inlineStr">
        <is>
          <t>ConTab_BOM_KP_Baseplates_3897</t>
        </is>
      </c>
      <c r="G1968">
        <f>IF(E1968="Y",F1968,"")</f>
        <v/>
      </c>
      <c r="H1968" s="87" t="inlineStr">
        <is>
          <t>1415-1_2-KP</t>
        </is>
      </c>
      <c r="I1968" s="87" t="n"/>
      <c r="J1968" s="87" t="n"/>
      <c r="K1968" s="273" t="inlineStr">
        <is>
          <t>BaseplateSteel</t>
        </is>
      </c>
      <c r="L1968" s="273" t="inlineStr">
        <is>
          <t>Baseplate_Steel</t>
        </is>
      </c>
      <c r="M1968" s="273" t="inlineStr">
        <is>
          <t>Steel</t>
        </is>
      </c>
      <c r="N1968" t="inlineStr">
        <is>
          <t>404TS</t>
        </is>
      </c>
      <c r="O1968" t="inlineStr">
        <is>
          <t>:No Drip Pan:Standard Drip Pan:</t>
        </is>
      </c>
      <c r="P1968" s="235" t="inlineStr">
        <is>
          <t>Falk_T10_Grid</t>
        </is>
      </c>
      <c r="Q1968" t="inlineStr">
        <is>
          <t>RTE</t>
        </is>
      </c>
      <c r="R1968" s="234" t="inlineStr">
        <is>
          <t>RTF</t>
        </is>
      </c>
      <c r="S1968" s="233" t="inlineStr">
        <is>
          <t>B103897</t>
        </is>
      </c>
      <c r="T1968" s="233" t="n">
        <v>5181</v>
      </c>
      <c r="U1968" s="233" t="inlineStr">
        <is>
          <t>Priced</t>
        </is>
      </c>
      <c r="V1968" s="273" t="inlineStr">
        <is>
          <t>LT028</t>
        </is>
      </c>
      <c r="W1968" t="n">
        <v>900</v>
      </c>
    </row>
    <row r="1969">
      <c r="B1969" t="n">
        <v>3898</v>
      </c>
      <c r="C1969">
        <f>IF(K1969 = "BaseplateSteel","Y","N")</f>
        <v/>
      </c>
      <c r="D1969">
        <f>OR(P1969 = "Woods_Sureflex", P1969 = "Falk_T10_Grid")</f>
        <v/>
      </c>
      <c r="E1969">
        <f>IF(AND(C1969="Y", D1969=TRUE),"Y","N")</f>
        <v/>
      </c>
      <c r="F1969" t="inlineStr">
        <is>
          <t>ConTab_BOM_KP_Baseplates_3898</t>
        </is>
      </c>
      <c r="G1969">
        <f>IF(E1969="Y",F1969,"")</f>
        <v/>
      </c>
      <c r="H1969" s="87" t="inlineStr">
        <is>
          <t>1415-1_2-KP</t>
        </is>
      </c>
      <c r="I1969" s="87" t="n"/>
      <c r="J1969" s="87" t="n"/>
      <c r="K1969" s="273" t="inlineStr">
        <is>
          <t>BaseplateSteel</t>
        </is>
      </c>
      <c r="L1969" s="273" t="inlineStr">
        <is>
          <t>Baseplate_Steel</t>
        </is>
      </c>
      <c r="M1969" s="273" t="inlineStr">
        <is>
          <t>Steel</t>
        </is>
      </c>
      <c r="N1969" t="inlineStr">
        <is>
          <t>405TS</t>
        </is>
      </c>
      <c r="O1969" t="inlineStr">
        <is>
          <t>:No Drip Pan:Standard Drip Pan:</t>
        </is>
      </c>
      <c r="P1969" s="235" t="inlineStr">
        <is>
          <t>Falk_T10_Grid</t>
        </is>
      </c>
      <c r="Q1969" t="inlineStr">
        <is>
          <t>RTE</t>
        </is>
      </c>
      <c r="R1969" s="234" t="inlineStr">
        <is>
          <t>RTF</t>
        </is>
      </c>
      <c r="S1969" s="233" t="inlineStr">
        <is>
          <t>B103897</t>
        </is>
      </c>
      <c r="T1969" s="233" t="n">
        <v>5181</v>
      </c>
      <c r="U1969" s="233" t="inlineStr">
        <is>
          <t>Priced</t>
        </is>
      </c>
      <c r="V1969" s="273" t="inlineStr">
        <is>
          <t>LT028</t>
        </is>
      </c>
      <c r="W1969" t="n">
        <v>900</v>
      </c>
    </row>
    <row r="1970">
      <c r="B1970" t="n">
        <v>3899</v>
      </c>
      <c r="C1970">
        <f>IF(K1970 = "BaseplateSteel","Y","N")</f>
        <v/>
      </c>
      <c r="D1970">
        <f>OR(P1970 = "Woods_Sureflex", P1970 = "Falk_T10_Grid")</f>
        <v/>
      </c>
      <c r="E1970">
        <f>IF(AND(C1970="Y", D1970=TRUE),"Y","N")</f>
        <v/>
      </c>
      <c r="F1970" t="inlineStr">
        <is>
          <t>ConTab_BOM_KP_Baseplates_3899</t>
        </is>
      </c>
      <c r="G1970">
        <f>IF(E1970="Y",F1970,"")</f>
        <v/>
      </c>
      <c r="H1970" s="87" t="inlineStr">
        <is>
          <t>1415-1_2-KP</t>
        </is>
      </c>
      <c r="I1970" s="87" t="n"/>
      <c r="J1970" s="87" t="n"/>
      <c r="K1970" s="273" t="inlineStr">
        <is>
          <t>BaseplateSteel</t>
        </is>
      </c>
      <c r="L1970" s="273" t="inlineStr">
        <is>
          <t>Baseplate_Steel</t>
        </is>
      </c>
      <c r="M1970" s="273" t="inlineStr">
        <is>
          <t>Steel</t>
        </is>
      </c>
      <c r="N1970" t="inlineStr">
        <is>
          <t>444T</t>
        </is>
      </c>
      <c r="O1970" t="inlineStr">
        <is>
          <t>:No Drip Pan:Standard Drip Pan:</t>
        </is>
      </c>
      <c r="P1970" s="235" t="inlineStr">
        <is>
          <t>Falk_T10_Grid</t>
        </is>
      </c>
      <c r="Q1970" t="inlineStr">
        <is>
          <t>RTE</t>
        </is>
      </c>
      <c r="R1970" s="234" t="inlineStr">
        <is>
          <t>RTF</t>
        </is>
      </c>
      <c r="S1970" s="233" t="inlineStr">
        <is>
          <t>B103898</t>
        </is>
      </c>
      <c r="T1970" s="233" t="n">
        <v>6679</v>
      </c>
      <c r="U1970" s="233" t="inlineStr">
        <is>
          <t>Priced</t>
        </is>
      </c>
      <c r="V1970" s="273" t="inlineStr">
        <is>
          <t>LT028</t>
        </is>
      </c>
      <c r="W1970" t="n">
        <v>900</v>
      </c>
    </row>
    <row r="1971">
      <c r="B1971" t="n">
        <v>3900</v>
      </c>
      <c r="C1971">
        <f>IF(K1971 = "BaseplateSteel","Y","N")</f>
        <v/>
      </c>
      <c r="D1971">
        <f>OR(P1971 = "Woods_Sureflex", P1971 = "Falk_T10_Grid")</f>
        <v/>
      </c>
      <c r="E1971">
        <f>IF(AND(C1971="Y", D1971=TRUE),"Y","N")</f>
        <v/>
      </c>
      <c r="F1971" t="inlineStr">
        <is>
          <t>ConTab_BOM_KP_Baseplates_3900</t>
        </is>
      </c>
      <c r="G1971">
        <f>IF(E1971="Y",F1971,"")</f>
        <v/>
      </c>
      <c r="H1971" s="87" t="inlineStr">
        <is>
          <t>1415-1_2-KP</t>
        </is>
      </c>
      <c r="I1971" s="87" t="n"/>
      <c r="J1971" s="87" t="n"/>
      <c r="K1971" s="273" t="inlineStr">
        <is>
          <t>BaseplateSteel</t>
        </is>
      </c>
      <c r="L1971" s="273" t="inlineStr">
        <is>
          <t>Baseplate_Steel</t>
        </is>
      </c>
      <c r="M1971" s="273" t="inlineStr">
        <is>
          <t>Steel</t>
        </is>
      </c>
      <c r="N1971" t="inlineStr">
        <is>
          <t>445T</t>
        </is>
      </c>
      <c r="O1971" t="inlineStr">
        <is>
          <t>:No Drip Pan:Standard Drip Pan:</t>
        </is>
      </c>
      <c r="P1971" s="235" t="inlineStr">
        <is>
          <t>Falk_T10_Grid</t>
        </is>
      </c>
      <c r="Q1971" t="inlineStr">
        <is>
          <t>RTE</t>
        </is>
      </c>
      <c r="R1971" s="234" t="inlineStr">
        <is>
          <t>RTF</t>
        </is>
      </c>
      <c r="S1971" s="233" t="inlineStr">
        <is>
          <t>B103899</t>
        </is>
      </c>
      <c r="T1971" s="233" t="n">
        <v>6679</v>
      </c>
      <c r="U1971" s="233" t="inlineStr">
        <is>
          <t>Priced</t>
        </is>
      </c>
      <c r="V1971" s="273" t="inlineStr">
        <is>
          <t>LT028</t>
        </is>
      </c>
      <c r="W1971" t="n">
        <v>900</v>
      </c>
    </row>
    <row r="1972">
      <c r="B1972" t="n">
        <v>3901</v>
      </c>
      <c r="C1972">
        <f>IF(K1972 = "BaseplateSteel","Y","N")</f>
        <v/>
      </c>
      <c r="D1972">
        <f>OR(P1972 = "Woods_Sureflex", P1972 = "Falk_T10_Grid")</f>
        <v/>
      </c>
      <c r="E1972">
        <f>IF(AND(C1972="Y", D1972=TRUE),"Y","N")</f>
        <v/>
      </c>
      <c r="F1972" t="inlineStr">
        <is>
          <t>ConTab_BOM_KP_Baseplates_3901</t>
        </is>
      </c>
      <c r="G1972">
        <f>IF(E1972="Y",F1972,"")</f>
        <v/>
      </c>
      <c r="H1972" s="87" t="inlineStr">
        <is>
          <t>1415-1_2-KP</t>
        </is>
      </c>
      <c r="I1972" s="87" t="n"/>
      <c r="J1972" s="87" t="n"/>
      <c r="K1972" s="273" t="inlineStr">
        <is>
          <t>BaseplateSteel</t>
        </is>
      </c>
      <c r="L1972" s="273" t="inlineStr">
        <is>
          <t>Baseplate_Steel</t>
        </is>
      </c>
      <c r="M1972" s="273" t="inlineStr">
        <is>
          <t>Steel</t>
        </is>
      </c>
      <c r="N1972" t="inlineStr">
        <is>
          <t>444TS</t>
        </is>
      </c>
      <c r="O1972" t="inlineStr">
        <is>
          <t>:No Drip Pan:Standard Drip Pan:</t>
        </is>
      </c>
      <c r="P1972" s="235" t="inlineStr">
        <is>
          <t>Falk_T10_Grid</t>
        </is>
      </c>
      <c r="Q1972" t="inlineStr">
        <is>
          <t>RTE</t>
        </is>
      </c>
      <c r="R1972" s="234" t="inlineStr">
        <is>
          <t>RTF</t>
        </is>
      </c>
      <c r="S1972" s="233" t="inlineStr">
        <is>
          <t>B103900</t>
        </is>
      </c>
      <c r="T1972" s="233" t="n">
        <v>6679</v>
      </c>
      <c r="U1972" s="233" t="inlineStr">
        <is>
          <t>Priced</t>
        </is>
      </c>
      <c r="V1972" s="273" t="inlineStr">
        <is>
          <t>LT028</t>
        </is>
      </c>
      <c r="W1972" t="n">
        <v>900</v>
      </c>
    </row>
    <row r="1973">
      <c r="B1973" t="n">
        <v>3902</v>
      </c>
      <c r="C1973">
        <f>IF(K1973 = "BaseplateSteel","Y","N")</f>
        <v/>
      </c>
      <c r="D1973">
        <f>OR(P1973 = "Woods_Sureflex", P1973 = "Falk_T10_Grid")</f>
        <v/>
      </c>
      <c r="E1973">
        <f>IF(AND(C1973="Y", D1973=TRUE),"Y","N")</f>
        <v/>
      </c>
      <c r="F1973" t="inlineStr">
        <is>
          <t>ConTab_BOM_KP_Baseplates_3902</t>
        </is>
      </c>
      <c r="G1973">
        <f>IF(E1973="Y",F1973,"")</f>
        <v/>
      </c>
      <c r="H1973" s="87" t="inlineStr">
        <is>
          <t>1415-1_2-KP</t>
        </is>
      </c>
      <c r="I1973" s="87" t="n"/>
      <c r="J1973" s="87" t="n"/>
      <c r="K1973" s="273" t="inlineStr">
        <is>
          <t>BaseplateSteel</t>
        </is>
      </c>
      <c r="L1973" s="273" t="inlineStr">
        <is>
          <t>Baseplate_Steel</t>
        </is>
      </c>
      <c r="M1973" s="273" t="inlineStr">
        <is>
          <t>Steel</t>
        </is>
      </c>
      <c r="N1973" t="inlineStr">
        <is>
          <t>445TS</t>
        </is>
      </c>
      <c r="O1973" t="inlineStr">
        <is>
          <t>:No Drip Pan:Standard Drip Pan:</t>
        </is>
      </c>
      <c r="P1973" s="235" t="inlineStr">
        <is>
          <t>Falk_T10_Grid</t>
        </is>
      </c>
      <c r="Q1973" t="inlineStr">
        <is>
          <t>RTE</t>
        </is>
      </c>
      <c r="R1973" s="234" t="inlineStr">
        <is>
          <t>RTF</t>
        </is>
      </c>
      <c r="S1973" s="233" t="inlineStr">
        <is>
          <t>B103901</t>
        </is>
      </c>
      <c r="T1973" s="233" t="n">
        <v>6679</v>
      </c>
      <c r="U1973" s="233" t="inlineStr">
        <is>
          <t>Priced</t>
        </is>
      </c>
      <c r="V1973" s="273" t="inlineStr">
        <is>
          <t>LT028</t>
        </is>
      </c>
      <c r="W1973" t="n">
        <v>900</v>
      </c>
    </row>
    <row r="1974">
      <c r="B1974" t="n">
        <v>3903</v>
      </c>
      <c r="C1974">
        <f>IF(K1974 = "BaseplateSteel","Y","N")</f>
        <v/>
      </c>
      <c r="D1974">
        <f>OR(P1974 = "Woods_Sureflex", P1974 = "Falk_T10_Grid")</f>
        <v/>
      </c>
      <c r="E1974">
        <f>IF(AND(C1974="Y", D1974=TRUE),"Y","N")</f>
        <v/>
      </c>
      <c r="F1974" t="inlineStr">
        <is>
          <t>ConTab_BOM_KP_Baseplates_3903</t>
        </is>
      </c>
      <c r="G1974">
        <f>IF(E1974="Y",F1974,"")</f>
        <v/>
      </c>
      <c r="H1974" s="87" t="inlineStr">
        <is>
          <t>1415-1_2-KP</t>
        </is>
      </c>
      <c r="I1974" s="87" t="n"/>
      <c r="J1974" s="87" t="n"/>
      <c r="K1974" s="273" t="inlineStr">
        <is>
          <t>BaseplateSteel</t>
        </is>
      </c>
      <c r="L1974" s="273" t="inlineStr">
        <is>
          <t>Baseplate_Steel</t>
        </is>
      </c>
      <c r="M1974" s="273" t="inlineStr">
        <is>
          <t>Steel</t>
        </is>
      </c>
      <c r="N1974" s="273" t="inlineStr">
        <is>
          <t>447T</t>
        </is>
      </c>
      <c r="O1974" t="inlineStr">
        <is>
          <t>:No Drip Pan:Standard Drip Pan:</t>
        </is>
      </c>
      <c r="P1974" s="235" t="inlineStr">
        <is>
          <t>Falk_T10_Grid</t>
        </is>
      </c>
      <c r="Q1974" t="inlineStr">
        <is>
          <t>RTE</t>
        </is>
      </c>
      <c r="R1974" s="234" t="inlineStr">
        <is>
          <t>RTF</t>
        </is>
      </c>
      <c r="S1974" s="233" t="inlineStr">
        <is>
          <t>B103902</t>
        </is>
      </c>
      <c r="T1974" s="233" t="n">
        <v>7226</v>
      </c>
      <c r="U1974" s="233" t="inlineStr">
        <is>
          <t>Priced</t>
        </is>
      </c>
      <c r="V1974" s="273" t="inlineStr">
        <is>
          <t>LT028</t>
        </is>
      </c>
      <c r="W1974" t="n">
        <v>1000</v>
      </c>
    </row>
    <row r="1975">
      <c r="B1975" t="n">
        <v>3904</v>
      </c>
      <c r="C1975">
        <f>IF(K1975 = "BaseplateSteel","Y","N")</f>
        <v/>
      </c>
      <c r="D1975">
        <f>OR(P1975 = "Woods_Sureflex", P1975 = "Falk_T10_Grid")</f>
        <v/>
      </c>
      <c r="E1975">
        <f>IF(AND(C1975="Y", D1975=TRUE),"Y","N")</f>
        <v/>
      </c>
      <c r="F1975" t="inlineStr">
        <is>
          <t>ConTab_BOM_KP_Baseplates_3904</t>
        </is>
      </c>
      <c r="G1975">
        <f>IF(E1975="Y",F1975,"")</f>
        <v/>
      </c>
      <c r="H1975" s="87" t="inlineStr">
        <is>
          <t>1415-1_2-KP</t>
        </is>
      </c>
      <c r="I1975" s="87" t="n"/>
      <c r="J1975" s="87" t="n"/>
      <c r="K1975" s="273" t="inlineStr">
        <is>
          <t>BaseplateSteel</t>
        </is>
      </c>
      <c r="L1975" s="273" t="inlineStr">
        <is>
          <t>Baseplate_Steel</t>
        </is>
      </c>
      <c r="M1975" s="273" t="inlineStr">
        <is>
          <t>Steel</t>
        </is>
      </c>
      <c r="N1975" s="273" t="inlineStr">
        <is>
          <t>447TS</t>
        </is>
      </c>
      <c r="O1975" t="inlineStr">
        <is>
          <t>:No Drip Pan:Standard Drip Pan:</t>
        </is>
      </c>
      <c r="P1975" s="235" t="inlineStr">
        <is>
          <t>Falk_T10_Grid</t>
        </is>
      </c>
      <c r="Q1975" t="inlineStr">
        <is>
          <t>RTE</t>
        </is>
      </c>
      <c r="R1975" s="234" t="inlineStr">
        <is>
          <t>RTF</t>
        </is>
      </c>
      <c r="S1975" s="233" t="inlineStr">
        <is>
          <t>B103903</t>
        </is>
      </c>
      <c r="T1975" s="233" t="n">
        <v>7226</v>
      </c>
      <c r="U1975" s="233" t="inlineStr">
        <is>
          <t>Priced</t>
        </is>
      </c>
      <c r="V1975" s="273" t="inlineStr">
        <is>
          <t>LT028</t>
        </is>
      </c>
      <c r="W1975" t="n">
        <v>1000</v>
      </c>
    </row>
    <row r="1976">
      <c r="B1976" t="n">
        <v>3905</v>
      </c>
      <c r="C1976">
        <f>IF(K1976 = "BaseplateSteel","Y","N")</f>
        <v/>
      </c>
      <c r="D1976">
        <f>OR(P1976 = "Woods_Sureflex", P1976 = "Falk_T10_Grid")</f>
        <v/>
      </c>
      <c r="E1976">
        <f>IF(AND(C1976="Y", D1976=TRUE),"Y","N")</f>
        <v/>
      </c>
      <c r="F1976" t="inlineStr">
        <is>
          <t>ConTab_BOM_KP_Baseplates_3905</t>
        </is>
      </c>
      <c r="G1976">
        <f>IF(E1976="Y",F1976,"")</f>
        <v/>
      </c>
      <c r="H1976" s="87" t="inlineStr">
        <is>
          <t>1415-1_2-KP</t>
        </is>
      </c>
      <c r="I1976" s="87" t="n"/>
      <c r="J1976" s="87" t="n"/>
      <c r="K1976" s="273" t="inlineStr">
        <is>
          <t>BaseplateSteel</t>
        </is>
      </c>
      <c r="L1976" s="273" t="inlineStr">
        <is>
          <t>Baseplate_Steel</t>
        </is>
      </c>
      <c r="M1976" s="273" t="inlineStr">
        <is>
          <t>Steel</t>
        </is>
      </c>
      <c r="N1976" s="273" t="inlineStr">
        <is>
          <t>449T</t>
        </is>
      </c>
      <c r="O1976" t="inlineStr">
        <is>
          <t>:No Drip Pan:Standard Drip Pan:</t>
        </is>
      </c>
      <c r="P1976" s="235" t="inlineStr">
        <is>
          <t>Falk_T10_Grid</t>
        </is>
      </c>
      <c r="Q1976" t="inlineStr">
        <is>
          <t>RTE</t>
        </is>
      </c>
      <c r="R1976" s="234" t="inlineStr">
        <is>
          <t>RTF</t>
        </is>
      </c>
      <c r="S1976" s="233" t="inlineStr">
        <is>
          <t>B103904</t>
        </is>
      </c>
      <c r="T1976" s="233" t="n">
        <v>7226</v>
      </c>
      <c r="U1976" s="233" t="inlineStr">
        <is>
          <t>Priced</t>
        </is>
      </c>
      <c r="V1976" s="273" t="inlineStr">
        <is>
          <t>LT028</t>
        </is>
      </c>
      <c r="W1976" t="n">
        <v>1000</v>
      </c>
    </row>
    <row r="1977">
      <c r="B1977" t="n">
        <v>3906</v>
      </c>
      <c r="C1977">
        <f>IF(K1977 = "BaseplateSteel","Y","N")</f>
        <v/>
      </c>
      <c r="D1977">
        <f>OR(P1977 = "Woods_Sureflex", P1977 = "Falk_T10_Grid")</f>
        <v/>
      </c>
      <c r="E1977">
        <f>IF(AND(C1977="Y", D1977=TRUE),"Y","N")</f>
        <v/>
      </c>
      <c r="F1977" t="inlineStr">
        <is>
          <t>ConTab_BOM_KP_Baseplates_3906</t>
        </is>
      </c>
      <c r="G1977">
        <f>IF(E1977="Y",F1977,"")</f>
        <v/>
      </c>
      <c r="H1977" s="87" t="inlineStr">
        <is>
          <t>1415-1_2-KP</t>
        </is>
      </c>
      <c r="I1977" s="87" t="n"/>
      <c r="J1977" s="87" t="n"/>
      <c r="K1977" s="273" t="inlineStr">
        <is>
          <t>BaseplateSteel</t>
        </is>
      </c>
      <c r="L1977" s="273" t="inlineStr">
        <is>
          <t>Baseplate_Steel</t>
        </is>
      </c>
      <c r="M1977" s="273" t="inlineStr">
        <is>
          <t>Steel</t>
        </is>
      </c>
      <c r="N1977" s="273" t="inlineStr">
        <is>
          <t>449TS</t>
        </is>
      </c>
      <c r="O1977" t="inlineStr">
        <is>
          <t>:No Drip Pan:Standard Drip Pan:</t>
        </is>
      </c>
      <c r="P1977" s="235" t="inlineStr">
        <is>
          <t>Falk_T10_Grid</t>
        </is>
      </c>
      <c r="Q1977" t="inlineStr">
        <is>
          <t>RTE</t>
        </is>
      </c>
      <c r="R1977" s="234" t="inlineStr">
        <is>
          <t>RTF</t>
        </is>
      </c>
      <c r="S1977" s="233" t="inlineStr">
        <is>
          <t>B103905</t>
        </is>
      </c>
      <c r="T1977" s="233" t="n">
        <v>7226</v>
      </c>
      <c r="U1977" s="233" t="inlineStr">
        <is>
          <t>Priced</t>
        </is>
      </c>
      <c r="V1977" s="273" t="inlineStr">
        <is>
          <t>LT028</t>
        </is>
      </c>
      <c r="W1977" t="n">
        <v>1200</v>
      </c>
    </row>
    <row r="1978">
      <c r="B1978" t="n">
        <v>3923</v>
      </c>
      <c r="C1978">
        <f>IF(K1978 = "BaseplateSteel","Y","N")</f>
        <v/>
      </c>
      <c r="D1978">
        <f>OR(P1978 = "Woods_Sureflex", P1978 = "Falk_T10_Grid")</f>
        <v/>
      </c>
      <c r="E1978">
        <f>IF(AND(C1978="Y", D1978=TRUE),"Y","N")</f>
        <v/>
      </c>
      <c r="F1978" t="inlineStr">
        <is>
          <t>ConTab_BOM_KP_Baseplates_3923</t>
        </is>
      </c>
      <c r="G1978">
        <f>IF(E1978="Y",F1978,"")</f>
        <v/>
      </c>
      <c r="H1978" s="87" t="inlineStr">
        <is>
          <t>1415-1_2-KP</t>
        </is>
      </c>
      <c r="I1978" s="87" t="n"/>
      <c r="J1978" s="87" t="n"/>
      <c r="K1978" s="273" t="inlineStr">
        <is>
          <t>BaseplateSteel</t>
        </is>
      </c>
      <c r="L1978" s="273" t="inlineStr">
        <is>
          <t>Baseplate_Steel</t>
        </is>
      </c>
      <c r="M1978" s="273" t="inlineStr">
        <is>
          <t>Steel</t>
        </is>
      </c>
      <c r="N1978" t="inlineStr">
        <is>
          <t>364T</t>
        </is>
      </c>
      <c r="O1978" t="inlineStr">
        <is>
          <t>:Extended Drip Pan:</t>
        </is>
      </c>
      <c r="P1978" s="235" t="inlineStr">
        <is>
          <t>Falk_Spacer</t>
        </is>
      </c>
      <c r="Q1978" t="inlineStr">
        <is>
          <t>RTE</t>
        </is>
      </c>
      <c r="R1978" s="234" t="inlineStr">
        <is>
          <t>RTF</t>
        </is>
      </c>
      <c r="S1978" s="233" t="inlineStr">
        <is>
          <t>B103918</t>
        </is>
      </c>
      <c r="T1978" s="233" t="n">
        <v>5877</v>
      </c>
      <c r="U1978" s="233" t="inlineStr">
        <is>
          <t>Priced</t>
        </is>
      </c>
      <c r="V1978" s="273" t="inlineStr">
        <is>
          <t>LT028</t>
        </is>
      </c>
      <c r="W1978" t="n">
        <v>650</v>
      </c>
    </row>
    <row r="1979">
      <c r="B1979" t="n">
        <v>3924</v>
      </c>
      <c r="C1979">
        <f>IF(K1979 = "BaseplateSteel","Y","N")</f>
        <v/>
      </c>
      <c r="D1979">
        <f>OR(P1979 = "Woods_Sureflex", P1979 = "Falk_T10_Grid")</f>
        <v/>
      </c>
      <c r="E1979">
        <f>IF(AND(C1979="Y", D1979=TRUE),"Y","N")</f>
        <v/>
      </c>
      <c r="F1979" t="inlineStr">
        <is>
          <t>ConTab_BOM_KP_Baseplates_3924</t>
        </is>
      </c>
      <c r="G1979">
        <f>IF(E1979="Y",F1979,"")</f>
        <v/>
      </c>
      <c r="H1979" s="87" t="inlineStr">
        <is>
          <t>1415-1_2-KP</t>
        </is>
      </c>
      <c r="I1979" s="87" t="n"/>
      <c r="J1979" s="87" t="n"/>
      <c r="K1979" s="273" t="inlineStr">
        <is>
          <t>BaseplateSteel</t>
        </is>
      </c>
      <c r="L1979" s="273" t="inlineStr">
        <is>
          <t>Baseplate_Steel</t>
        </is>
      </c>
      <c r="M1979" s="273" t="inlineStr">
        <is>
          <t>Steel</t>
        </is>
      </c>
      <c r="N1979" t="inlineStr">
        <is>
          <t>365T</t>
        </is>
      </c>
      <c r="O1979" t="inlineStr">
        <is>
          <t>:Extended Drip Pan:</t>
        </is>
      </c>
      <c r="P1979" s="235" t="inlineStr">
        <is>
          <t>Falk_Spacer</t>
        </is>
      </c>
      <c r="Q1979" t="inlineStr">
        <is>
          <t>RTE</t>
        </is>
      </c>
      <c r="R1979" s="234" t="inlineStr">
        <is>
          <t>RTF</t>
        </is>
      </c>
      <c r="S1979" s="233" t="inlineStr">
        <is>
          <t>B103918</t>
        </is>
      </c>
      <c r="T1979" s="233" t="n">
        <v>5877</v>
      </c>
      <c r="U1979" s="233" t="inlineStr">
        <is>
          <t>Priced</t>
        </is>
      </c>
      <c r="V1979" s="273" t="inlineStr">
        <is>
          <t>LT028</t>
        </is>
      </c>
      <c r="W1979" t="n">
        <v>650</v>
      </c>
    </row>
    <row r="1980">
      <c r="B1980" t="n">
        <v>3925</v>
      </c>
      <c r="C1980">
        <f>IF(K1980 = "BaseplateSteel","Y","N")</f>
        <v/>
      </c>
      <c r="D1980">
        <f>OR(P1980 = "Woods_Sureflex", P1980 = "Falk_T10_Grid")</f>
        <v/>
      </c>
      <c r="E1980">
        <f>IF(AND(C1980="Y", D1980=TRUE),"Y","N")</f>
        <v/>
      </c>
      <c r="F1980" t="inlineStr">
        <is>
          <t>ConTab_BOM_KP_Baseplates_3925</t>
        </is>
      </c>
      <c r="G1980">
        <f>IF(E1980="Y",F1980,"")</f>
        <v/>
      </c>
      <c r="H1980" s="87" t="inlineStr">
        <is>
          <t>1415-1_2-KP</t>
        </is>
      </c>
      <c r="I1980" s="87" t="n"/>
      <c r="J1980" s="87" t="n"/>
      <c r="K1980" s="273" t="inlineStr">
        <is>
          <t>BaseplateSteel</t>
        </is>
      </c>
      <c r="L1980" s="273" t="inlineStr">
        <is>
          <t>Baseplate_Steel</t>
        </is>
      </c>
      <c r="M1980" s="273" t="inlineStr">
        <is>
          <t>Steel</t>
        </is>
      </c>
      <c r="N1980" t="inlineStr">
        <is>
          <t>364TS</t>
        </is>
      </c>
      <c r="O1980" t="inlineStr">
        <is>
          <t>:Extended Drip Pan:</t>
        </is>
      </c>
      <c r="P1980" s="235" t="inlineStr">
        <is>
          <t>Falk_Spacer</t>
        </is>
      </c>
      <c r="Q1980" t="inlineStr">
        <is>
          <t>RTE</t>
        </is>
      </c>
      <c r="R1980" s="234" t="inlineStr">
        <is>
          <t>RTF</t>
        </is>
      </c>
      <c r="S1980" s="233" t="inlineStr">
        <is>
          <t>B103919</t>
        </is>
      </c>
      <c r="T1980" s="233" t="n">
        <v>5807</v>
      </c>
      <c r="U1980" s="233" t="inlineStr">
        <is>
          <t>Priced</t>
        </is>
      </c>
      <c r="V1980" s="273" t="inlineStr">
        <is>
          <t>LT028</t>
        </is>
      </c>
      <c r="W1980" t="n">
        <v>650</v>
      </c>
    </row>
    <row r="1981">
      <c r="B1981" t="n">
        <v>3926</v>
      </c>
      <c r="C1981">
        <f>IF(K1981 = "BaseplateSteel","Y","N")</f>
        <v/>
      </c>
      <c r="D1981">
        <f>OR(P1981 = "Woods_Sureflex", P1981 = "Falk_T10_Grid")</f>
        <v/>
      </c>
      <c r="E1981">
        <f>IF(AND(C1981="Y", D1981=TRUE),"Y","N")</f>
        <v/>
      </c>
      <c r="F1981" t="inlineStr">
        <is>
          <t>ConTab_BOM_KP_Baseplates_3926</t>
        </is>
      </c>
      <c r="G1981">
        <f>IF(E1981="Y",F1981,"")</f>
        <v/>
      </c>
      <c r="H1981" s="87" t="inlineStr">
        <is>
          <t>1415-1_2-KP</t>
        </is>
      </c>
      <c r="I1981" s="87" t="n"/>
      <c r="J1981" s="87" t="n"/>
      <c r="K1981" s="273" t="inlineStr">
        <is>
          <t>BaseplateSteel</t>
        </is>
      </c>
      <c r="L1981" s="273" t="inlineStr">
        <is>
          <t>Baseplate_Steel</t>
        </is>
      </c>
      <c r="M1981" s="273" t="inlineStr">
        <is>
          <t>Steel</t>
        </is>
      </c>
      <c r="N1981" t="inlineStr">
        <is>
          <t>365TS</t>
        </is>
      </c>
      <c r="O1981" t="inlineStr">
        <is>
          <t>:Extended Drip Pan:</t>
        </is>
      </c>
      <c r="P1981" s="235" t="inlineStr">
        <is>
          <t>Falk_Spacer</t>
        </is>
      </c>
      <c r="Q1981" t="inlineStr">
        <is>
          <t>RTE</t>
        </is>
      </c>
      <c r="R1981" s="234" t="inlineStr">
        <is>
          <t>RTF</t>
        </is>
      </c>
      <c r="S1981" s="233" t="inlineStr">
        <is>
          <t>B103919</t>
        </is>
      </c>
      <c r="T1981" s="233" t="n">
        <v>5807</v>
      </c>
      <c r="U1981" s="233" t="inlineStr">
        <is>
          <t>Priced</t>
        </is>
      </c>
      <c r="V1981" s="273" t="inlineStr">
        <is>
          <t>LT028</t>
        </is>
      </c>
      <c r="W1981" t="n">
        <v>650</v>
      </c>
    </row>
    <row r="1982">
      <c r="B1982" t="n">
        <v>3927</v>
      </c>
      <c r="C1982">
        <f>IF(K1982 = "BaseplateSteel","Y","N")</f>
        <v/>
      </c>
      <c r="D1982">
        <f>OR(P1982 = "Woods_Sureflex", P1982 = "Falk_T10_Grid")</f>
        <v/>
      </c>
      <c r="E1982">
        <f>IF(AND(C1982="Y", D1982=TRUE),"Y","N")</f>
        <v/>
      </c>
      <c r="F1982" t="inlineStr">
        <is>
          <t>ConTab_BOM_KP_Baseplates_3927</t>
        </is>
      </c>
      <c r="G1982">
        <f>IF(E1982="Y",F1982,"")</f>
        <v/>
      </c>
      <c r="H1982" s="87" t="inlineStr">
        <is>
          <t>1415-1_2-KP</t>
        </is>
      </c>
      <c r="I1982" s="87" t="n"/>
      <c r="J1982" s="87" t="n"/>
      <c r="K1982" s="273" t="inlineStr">
        <is>
          <t>BaseplateSteel</t>
        </is>
      </c>
      <c r="L1982" s="273" t="inlineStr">
        <is>
          <t>Baseplate_Steel</t>
        </is>
      </c>
      <c r="M1982" s="273" t="inlineStr">
        <is>
          <t>Steel</t>
        </is>
      </c>
      <c r="N1982" t="inlineStr">
        <is>
          <t>404T</t>
        </is>
      </c>
      <c r="O1982" t="inlineStr">
        <is>
          <t>:Extended Drip Pan:</t>
        </is>
      </c>
      <c r="P1982" s="235" t="inlineStr">
        <is>
          <t>Falk_Spacer</t>
        </is>
      </c>
      <c r="Q1982" t="inlineStr">
        <is>
          <t>RTE</t>
        </is>
      </c>
      <c r="R1982" s="234" t="inlineStr">
        <is>
          <t>RTF</t>
        </is>
      </c>
      <c r="S1982" s="233" t="inlineStr">
        <is>
          <t>B103920</t>
        </is>
      </c>
      <c r="T1982" s="233" t="n">
        <v>6351</v>
      </c>
      <c r="U1982" s="233" t="inlineStr">
        <is>
          <t>Priced</t>
        </is>
      </c>
      <c r="V1982" s="273" t="inlineStr">
        <is>
          <t>LT028</t>
        </is>
      </c>
      <c r="W1982" t="n">
        <v>650</v>
      </c>
    </row>
    <row r="1983">
      <c r="B1983" t="n">
        <v>3928</v>
      </c>
      <c r="C1983">
        <f>IF(K1983 = "BaseplateSteel","Y","N")</f>
        <v/>
      </c>
      <c r="D1983">
        <f>OR(P1983 = "Woods_Sureflex", P1983 = "Falk_T10_Grid")</f>
        <v/>
      </c>
      <c r="E1983">
        <f>IF(AND(C1983="Y", D1983=TRUE),"Y","N")</f>
        <v/>
      </c>
      <c r="F1983" t="inlineStr">
        <is>
          <t>ConTab_BOM_KP_Baseplates_3928</t>
        </is>
      </c>
      <c r="G1983">
        <f>IF(E1983="Y",F1983,"")</f>
        <v/>
      </c>
      <c r="H1983" s="87" t="inlineStr">
        <is>
          <t>1415-1_2-KP</t>
        </is>
      </c>
      <c r="I1983" s="87" t="n"/>
      <c r="J1983" s="87" t="n"/>
      <c r="K1983" s="273" t="inlineStr">
        <is>
          <t>BaseplateSteel</t>
        </is>
      </c>
      <c r="L1983" s="273" t="inlineStr">
        <is>
          <t>Baseplate_Steel</t>
        </is>
      </c>
      <c r="M1983" s="273" t="inlineStr">
        <is>
          <t>Steel</t>
        </is>
      </c>
      <c r="N1983" t="inlineStr">
        <is>
          <t>405T</t>
        </is>
      </c>
      <c r="O1983" t="inlineStr">
        <is>
          <t>:Extended Drip Pan:</t>
        </is>
      </c>
      <c r="P1983" s="235" t="inlineStr">
        <is>
          <t>Falk_Spacer</t>
        </is>
      </c>
      <c r="Q1983" t="inlineStr">
        <is>
          <t>RTE</t>
        </is>
      </c>
      <c r="R1983" s="234" t="inlineStr">
        <is>
          <t>RTF</t>
        </is>
      </c>
      <c r="S1983" s="233" t="inlineStr">
        <is>
          <t>B103920</t>
        </is>
      </c>
      <c r="T1983" s="233" t="n">
        <v>6351</v>
      </c>
      <c r="U1983" s="233" t="inlineStr">
        <is>
          <t>Priced</t>
        </is>
      </c>
      <c r="V1983" s="273" t="inlineStr">
        <is>
          <t>LT028</t>
        </is>
      </c>
      <c r="W1983" t="n">
        <v>900</v>
      </c>
    </row>
    <row r="1984">
      <c r="B1984" t="n">
        <v>3929</v>
      </c>
      <c r="C1984">
        <f>IF(K1984 = "BaseplateSteel","Y","N")</f>
        <v/>
      </c>
      <c r="D1984">
        <f>OR(P1984 = "Woods_Sureflex", P1984 = "Falk_T10_Grid")</f>
        <v/>
      </c>
      <c r="E1984">
        <f>IF(AND(C1984="Y", D1984=TRUE),"Y","N")</f>
        <v/>
      </c>
      <c r="F1984" t="inlineStr">
        <is>
          <t>ConTab_BOM_KP_Baseplates_3929</t>
        </is>
      </c>
      <c r="G1984">
        <f>IF(E1984="Y",F1984,"")</f>
        <v/>
      </c>
      <c r="H1984" s="87" t="inlineStr">
        <is>
          <t>1415-1_2-KP</t>
        </is>
      </c>
      <c r="I1984" s="87" t="n"/>
      <c r="J1984" s="87" t="n"/>
      <c r="K1984" s="273" t="inlineStr">
        <is>
          <t>BaseplateSteel</t>
        </is>
      </c>
      <c r="L1984" s="273" t="inlineStr">
        <is>
          <t>Baseplate_Steel</t>
        </is>
      </c>
      <c r="M1984" s="273" t="inlineStr">
        <is>
          <t>Steel</t>
        </is>
      </c>
      <c r="N1984" t="inlineStr">
        <is>
          <t>404TS</t>
        </is>
      </c>
      <c r="O1984" t="inlineStr">
        <is>
          <t>:Extended Drip Pan:</t>
        </is>
      </c>
      <c r="P1984" s="235" t="inlineStr">
        <is>
          <t>Falk_Spacer</t>
        </is>
      </c>
      <c r="Q1984" t="inlineStr">
        <is>
          <t>RTE</t>
        </is>
      </c>
      <c r="R1984" s="234" t="inlineStr">
        <is>
          <t>RTF</t>
        </is>
      </c>
      <c r="S1984" s="233" t="inlineStr">
        <is>
          <t>B103921</t>
        </is>
      </c>
      <c r="T1984" s="233" t="n">
        <v>6214</v>
      </c>
      <c r="U1984" s="233" t="inlineStr">
        <is>
          <t>Priced</t>
        </is>
      </c>
      <c r="V1984" s="273" t="inlineStr">
        <is>
          <t>LT028</t>
        </is>
      </c>
      <c r="W1984" t="n">
        <v>900</v>
      </c>
    </row>
    <row r="1985">
      <c r="B1985" t="n">
        <v>3930</v>
      </c>
      <c r="C1985">
        <f>IF(K1985 = "BaseplateSteel","Y","N")</f>
        <v/>
      </c>
      <c r="D1985">
        <f>OR(P1985 = "Woods_Sureflex", P1985 = "Falk_T10_Grid")</f>
        <v/>
      </c>
      <c r="E1985">
        <f>IF(AND(C1985="Y", D1985=TRUE),"Y","N")</f>
        <v/>
      </c>
      <c r="F1985" t="inlineStr">
        <is>
          <t>ConTab_BOM_KP_Baseplates_3930</t>
        </is>
      </c>
      <c r="G1985">
        <f>IF(E1985="Y",F1985,"")</f>
        <v/>
      </c>
      <c r="H1985" s="87" t="inlineStr">
        <is>
          <t>1415-1_2-KP</t>
        </is>
      </c>
      <c r="I1985" s="87" t="n"/>
      <c r="J1985" s="87" t="n"/>
      <c r="K1985" s="273" t="inlineStr">
        <is>
          <t>BaseplateSteel</t>
        </is>
      </c>
      <c r="L1985" s="273" t="inlineStr">
        <is>
          <t>Baseplate_Steel</t>
        </is>
      </c>
      <c r="M1985" s="273" t="inlineStr">
        <is>
          <t>Steel</t>
        </is>
      </c>
      <c r="N1985" t="inlineStr">
        <is>
          <t>405TS</t>
        </is>
      </c>
      <c r="O1985" t="inlineStr">
        <is>
          <t>:Extended Drip Pan:</t>
        </is>
      </c>
      <c r="P1985" s="235" t="inlineStr">
        <is>
          <t>Falk_Spacer</t>
        </is>
      </c>
      <c r="Q1985" t="inlineStr">
        <is>
          <t>RTE</t>
        </is>
      </c>
      <c r="R1985" s="234" t="inlineStr">
        <is>
          <t>RTF</t>
        </is>
      </c>
      <c r="S1985" s="233" t="inlineStr">
        <is>
          <t>B103921</t>
        </is>
      </c>
      <c r="T1985" s="233" t="n">
        <v>6214</v>
      </c>
      <c r="U1985" s="233" t="inlineStr">
        <is>
          <t>Priced</t>
        </is>
      </c>
      <c r="V1985" s="273" t="inlineStr">
        <is>
          <t>LT028</t>
        </is>
      </c>
      <c r="W1985" t="n">
        <v>900</v>
      </c>
    </row>
    <row r="1986">
      <c r="B1986" t="n">
        <v>3931</v>
      </c>
      <c r="C1986">
        <f>IF(K1986 = "BaseplateSteel","Y","N")</f>
        <v/>
      </c>
      <c r="D1986">
        <f>OR(P1986 = "Woods_Sureflex", P1986 = "Falk_T10_Grid")</f>
        <v/>
      </c>
      <c r="E1986">
        <f>IF(AND(C1986="Y", D1986=TRUE),"Y","N")</f>
        <v/>
      </c>
      <c r="F1986" t="inlineStr">
        <is>
          <t>ConTab_BOM_KP_Baseplates_3931</t>
        </is>
      </c>
      <c r="G1986">
        <f>IF(E1986="Y",F1986,"")</f>
        <v/>
      </c>
      <c r="H1986" s="87" t="inlineStr">
        <is>
          <t>1415-1_2-KP</t>
        </is>
      </c>
      <c r="I1986" s="87" t="n"/>
      <c r="J1986" s="87" t="n"/>
      <c r="K1986" s="273" t="inlineStr">
        <is>
          <t>BaseplateSteel</t>
        </is>
      </c>
      <c r="L1986" s="273" t="inlineStr">
        <is>
          <t>Baseplate_Steel</t>
        </is>
      </c>
      <c r="M1986" s="273" t="inlineStr">
        <is>
          <t>Steel</t>
        </is>
      </c>
      <c r="N1986" t="inlineStr">
        <is>
          <t>444T</t>
        </is>
      </c>
      <c r="O1986" t="inlineStr">
        <is>
          <t>:Extended Drip Pan:</t>
        </is>
      </c>
      <c r="P1986" s="235" t="inlineStr">
        <is>
          <t>Falk_Spacer</t>
        </is>
      </c>
      <c r="Q1986" t="inlineStr">
        <is>
          <t>RTE</t>
        </is>
      </c>
      <c r="R1986" s="234" t="inlineStr">
        <is>
          <t>RTF</t>
        </is>
      </c>
      <c r="S1986" s="233" t="inlineStr">
        <is>
          <t>B103922</t>
        </is>
      </c>
      <c r="T1986" s="233" t="n">
        <v>7713</v>
      </c>
      <c r="U1986" s="233" t="inlineStr">
        <is>
          <t>Priced</t>
        </is>
      </c>
      <c r="V1986" s="273" t="inlineStr">
        <is>
          <t>LT028</t>
        </is>
      </c>
      <c r="W1986" t="n">
        <v>900</v>
      </c>
    </row>
    <row r="1987">
      <c r="B1987" t="n">
        <v>3932</v>
      </c>
      <c r="C1987">
        <f>IF(K1987 = "BaseplateSteel","Y","N")</f>
        <v/>
      </c>
      <c r="D1987">
        <f>OR(P1987 = "Woods_Sureflex", P1987 = "Falk_T10_Grid")</f>
        <v/>
      </c>
      <c r="E1987">
        <f>IF(AND(C1987="Y", D1987=TRUE),"Y","N")</f>
        <v/>
      </c>
      <c r="F1987" t="inlineStr">
        <is>
          <t>ConTab_BOM_KP_Baseplates_3932</t>
        </is>
      </c>
      <c r="G1987">
        <f>IF(E1987="Y",F1987,"")</f>
        <v/>
      </c>
      <c r="H1987" s="87" t="inlineStr">
        <is>
          <t>1415-1_2-KP</t>
        </is>
      </c>
      <c r="I1987" s="87" t="n"/>
      <c r="J1987" s="87" t="n"/>
      <c r="K1987" s="273" t="inlineStr">
        <is>
          <t>BaseplateSteel</t>
        </is>
      </c>
      <c r="L1987" s="273" t="inlineStr">
        <is>
          <t>Baseplate_Steel</t>
        </is>
      </c>
      <c r="M1987" s="273" t="inlineStr">
        <is>
          <t>Steel</t>
        </is>
      </c>
      <c r="N1987" t="inlineStr">
        <is>
          <t>445T</t>
        </is>
      </c>
      <c r="O1987" t="inlineStr">
        <is>
          <t>:Extended Drip Pan:</t>
        </is>
      </c>
      <c r="P1987" s="235" t="inlineStr">
        <is>
          <t>Falk_Spacer</t>
        </is>
      </c>
      <c r="Q1987" t="inlineStr">
        <is>
          <t>RTE</t>
        </is>
      </c>
      <c r="R1987" s="234" t="inlineStr">
        <is>
          <t>RTF</t>
        </is>
      </c>
      <c r="S1987" s="233" t="inlineStr">
        <is>
          <t>B103923</t>
        </is>
      </c>
      <c r="T1987" s="233" t="n">
        <v>7713</v>
      </c>
      <c r="U1987" s="233" t="inlineStr">
        <is>
          <t>Priced</t>
        </is>
      </c>
      <c r="V1987" s="273" t="inlineStr">
        <is>
          <t>LT028</t>
        </is>
      </c>
      <c r="W1987" t="n">
        <v>900</v>
      </c>
    </row>
    <row r="1988">
      <c r="B1988" t="n">
        <v>3933</v>
      </c>
      <c r="C1988">
        <f>IF(K1988 = "BaseplateSteel","Y","N")</f>
        <v/>
      </c>
      <c r="D1988">
        <f>OR(P1988 = "Woods_Sureflex", P1988 = "Falk_T10_Grid")</f>
        <v/>
      </c>
      <c r="E1988">
        <f>IF(AND(C1988="Y", D1988=TRUE),"Y","N")</f>
        <v/>
      </c>
      <c r="F1988" t="inlineStr">
        <is>
          <t>ConTab_BOM_KP_Baseplates_3933</t>
        </is>
      </c>
      <c r="G1988">
        <f>IF(E1988="Y",F1988,"")</f>
        <v/>
      </c>
      <c r="H1988" s="87" t="inlineStr">
        <is>
          <t>1415-1_2-KP</t>
        </is>
      </c>
      <c r="I1988" s="87" t="n"/>
      <c r="J1988" s="87" t="n"/>
      <c r="K1988" s="273" t="inlineStr">
        <is>
          <t>BaseplateSteel</t>
        </is>
      </c>
      <c r="L1988" s="273" t="inlineStr">
        <is>
          <t>Baseplate_Steel</t>
        </is>
      </c>
      <c r="M1988" s="273" t="inlineStr">
        <is>
          <t>Steel</t>
        </is>
      </c>
      <c r="N1988" t="inlineStr">
        <is>
          <t>444TS</t>
        </is>
      </c>
      <c r="O1988" t="inlineStr">
        <is>
          <t>:Extended Drip Pan:</t>
        </is>
      </c>
      <c r="P1988" s="235" t="inlineStr">
        <is>
          <t>Falk_Spacer</t>
        </is>
      </c>
      <c r="Q1988" t="inlineStr">
        <is>
          <t>RTE</t>
        </is>
      </c>
      <c r="R1988" s="234" t="inlineStr">
        <is>
          <t>RTF</t>
        </is>
      </c>
      <c r="S1988" s="233" t="inlineStr">
        <is>
          <t>B103924</t>
        </is>
      </c>
      <c r="T1988" s="233" t="n">
        <v>7713</v>
      </c>
      <c r="U1988" s="233" t="inlineStr">
        <is>
          <t>Priced</t>
        </is>
      </c>
      <c r="V1988" s="273" t="inlineStr">
        <is>
          <t>LT028</t>
        </is>
      </c>
      <c r="W1988" t="n">
        <v>900</v>
      </c>
    </row>
    <row r="1989">
      <c r="B1989" t="n">
        <v>3934</v>
      </c>
      <c r="C1989">
        <f>IF(K1989 = "BaseplateSteel","Y","N")</f>
        <v/>
      </c>
      <c r="D1989">
        <f>OR(P1989 = "Woods_Sureflex", P1989 = "Falk_T10_Grid")</f>
        <v/>
      </c>
      <c r="E1989">
        <f>IF(AND(C1989="Y", D1989=TRUE),"Y","N")</f>
        <v/>
      </c>
      <c r="F1989" t="inlineStr">
        <is>
          <t>ConTab_BOM_KP_Baseplates_3934</t>
        </is>
      </c>
      <c r="G1989">
        <f>IF(E1989="Y",F1989,"")</f>
        <v/>
      </c>
      <c r="H1989" s="87" t="inlineStr">
        <is>
          <t>1415-1_2-KP</t>
        </is>
      </c>
      <c r="I1989" s="87" t="n"/>
      <c r="J1989" s="87" t="n"/>
      <c r="K1989" s="273" t="inlineStr">
        <is>
          <t>BaseplateSteel</t>
        </is>
      </c>
      <c r="L1989" s="273" t="inlineStr">
        <is>
          <t>Baseplate_Steel</t>
        </is>
      </c>
      <c r="M1989" s="273" t="inlineStr">
        <is>
          <t>Steel</t>
        </is>
      </c>
      <c r="N1989" t="inlineStr">
        <is>
          <t>445TS</t>
        </is>
      </c>
      <c r="O1989" t="inlineStr">
        <is>
          <t>:Extended Drip Pan:</t>
        </is>
      </c>
      <c r="P1989" s="235" t="inlineStr">
        <is>
          <t>Falk_Spacer</t>
        </is>
      </c>
      <c r="Q1989" t="inlineStr">
        <is>
          <t>RTE</t>
        </is>
      </c>
      <c r="R1989" s="234" t="inlineStr">
        <is>
          <t>RTF</t>
        </is>
      </c>
      <c r="S1989" s="233" t="inlineStr">
        <is>
          <t>B103925</t>
        </is>
      </c>
      <c r="T1989" s="233" t="n">
        <v>7713</v>
      </c>
      <c r="U1989" s="233" t="inlineStr">
        <is>
          <t>Priced</t>
        </is>
      </c>
      <c r="V1989" s="273" t="inlineStr">
        <is>
          <t>LT028</t>
        </is>
      </c>
      <c r="W1989" t="n">
        <v>900</v>
      </c>
    </row>
    <row r="1990">
      <c r="B1990" t="n">
        <v>3935</v>
      </c>
      <c r="C1990">
        <f>IF(K1990 = "BaseplateSteel","Y","N")</f>
        <v/>
      </c>
      <c r="D1990">
        <f>OR(P1990 = "Woods_Sureflex", P1990 = "Falk_T10_Grid")</f>
        <v/>
      </c>
      <c r="E1990">
        <f>IF(AND(C1990="Y", D1990=TRUE),"Y","N")</f>
        <v/>
      </c>
      <c r="F1990" t="inlineStr">
        <is>
          <t>ConTab_BOM_KP_Baseplates_3935</t>
        </is>
      </c>
      <c r="G1990">
        <f>IF(E1990="Y",F1990,"")</f>
        <v/>
      </c>
      <c r="H1990" s="87" t="inlineStr">
        <is>
          <t>1415-1_2-KP</t>
        </is>
      </c>
      <c r="I1990" s="87" t="n"/>
      <c r="J1990" s="87" t="n"/>
      <c r="K1990" s="273" t="inlineStr">
        <is>
          <t>BaseplateSteel</t>
        </is>
      </c>
      <c r="L1990" s="273" t="inlineStr">
        <is>
          <t>Baseplate_Steel</t>
        </is>
      </c>
      <c r="M1990" s="273" t="inlineStr">
        <is>
          <t>Steel</t>
        </is>
      </c>
      <c r="N1990" s="273" t="inlineStr">
        <is>
          <t>447T</t>
        </is>
      </c>
      <c r="O1990" t="inlineStr">
        <is>
          <t>:Extended Drip Pan:</t>
        </is>
      </c>
      <c r="P1990" s="235" t="inlineStr">
        <is>
          <t>Falk_Spacer</t>
        </is>
      </c>
      <c r="Q1990" t="inlineStr">
        <is>
          <t>RTE</t>
        </is>
      </c>
      <c r="R1990" s="234" t="inlineStr">
        <is>
          <t>RTF</t>
        </is>
      </c>
      <c r="S1990" s="233" t="inlineStr">
        <is>
          <t>B103926</t>
        </is>
      </c>
      <c r="T1990" s="233" t="n">
        <v>8258</v>
      </c>
      <c r="U1990" s="233" t="inlineStr">
        <is>
          <t>Priced</t>
        </is>
      </c>
      <c r="V1990" s="273" t="inlineStr">
        <is>
          <t>LT028</t>
        </is>
      </c>
      <c r="W1990" t="n">
        <v>1000</v>
      </c>
    </row>
    <row r="1991">
      <c r="B1991" t="n">
        <v>3936</v>
      </c>
      <c r="C1991">
        <f>IF(K1991 = "BaseplateSteel","Y","N")</f>
        <v/>
      </c>
      <c r="D1991">
        <f>OR(P1991 = "Woods_Sureflex", P1991 = "Falk_T10_Grid")</f>
        <v/>
      </c>
      <c r="E1991">
        <f>IF(AND(C1991="Y", D1991=TRUE),"Y","N")</f>
        <v/>
      </c>
      <c r="F1991" t="inlineStr">
        <is>
          <t>ConTab_BOM_KP_Baseplates_3936</t>
        </is>
      </c>
      <c r="G1991">
        <f>IF(E1991="Y",F1991,"")</f>
        <v/>
      </c>
      <c r="H1991" s="87" t="inlineStr">
        <is>
          <t>1415-1_2-KP</t>
        </is>
      </c>
      <c r="I1991" s="87" t="n"/>
      <c r="J1991" s="87" t="n"/>
      <c r="K1991" s="273" t="inlineStr">
        <is>
          <t>BaseplateSteel</t>
        </is>
      </c>
      <c r="L1991" s="273" t="inlineStr">
        <is>
          <t>Baseplate_Steel</t>
        </is>
      </c>
      <c r="M1991" s="273" t="inlineStr">
        <is>
          <t>Steel</t>
        </is>
      </c>
      <c r="N1991" s="273" t="inlineStr">
        <is>
          <t>447TS</t>
        </is>
      </c>
      <c r="O1991" t="inlineStr">
        <is>
          <t>:Extended Drip Pan:</t>
        </is>
      </c>
      <c r="P1991" s="235" t="inlineStr">
        <is>
          <t>Falk_Spacer</t>
        </is>
      </c>
      <c r="Q1991" t="inlineStr">
        <is>
          <t>RTE</t>
        </is>
      </c>
      <c r="R1991" s="234" t="inlineStr">
        <is>
          <t>RTF</t>
        </is>
      </c>
      <c r="S1991" s="233" t="inlineStr">
        <is>
          <t>B103927</t>
        </is>
      </c>
      <c r="T1991" s="233" t="n">
        <v>8258</v>
      </c>
      <c r="U1991" s="233" t="inlineStr">
        <is>
          <t>Priced</t>
        </is>
      </c>
      <c r="V1991" s="273" t="inlineStr">
        <is>
          <t>LT028</t>
        </is>
      </c>
      <c r="W1991" t="n">
        <v>1000</v>
      </c>
    </row>
    <row r="1992">
      <c r="B1992" t="n">
        <v>3937</v>
      </c>
      <c r="C1992">
        <f>IF(K1992 = "BaseplateSteel","Y","N")</f>
        <v/>
      </c>
      <c r="D1992">
        <f>OR(P1992 = "Woods_Sureflex", P1992 = "Falk_T10_Grid")</f>
        <v/>
      </c>
      <c r="E1992">
        <f>IF(AND(C1992="Y", D1992=TRUE),"Y","N")</f>
        <v/>
      </c>
      <c r="F1992" t="inlineStr">
        <is>
          <t>ConTab_BOM_KP_Baseplates_3937</t>
        </is>
      </c>
      <c r="G1992">
        <f>IF(E1992="Y",F1992,"")</f>
        <v/>
      </c>
      <c r="H1992" s="87" t="inlineStr">
        <is>
          <t>1415-1_2-KP</t>
        </is>
      </c>
      <c r="I1992" s="87" t="n"/>
      <c r="J1992" s="87" t="n"/>
      <c r="K1992" s="273" t="inlineStr">
        <is>
          <t>BaseplateSteel</t>
        </is>
      </c>
      <c r="L1992" s="273" t="inlineStr">
        <is>
          <t>Baseplate_Steel</t>
        </is>
      </c>
      <c r="M1992" s="273" t="inlineStr">
        <is>
          <t>Steel</t>
        </is>
      </c>
      <c r="N1992" s="273" t="inlineStr">
        <is>
          <t>449T</t>
        </is>
      </c>
      <c r="O1992" t="inlineStr">
        <is>
          <t>:Extended Drip Pan:</t>
        </is>
      </c>
      <c r="P1992" s="235" t="inlineStr">
        <is>
          <t>Falk_Spacer</t>
        </is>
      </c>
      <c r="Q1992" t="inlineStr">
        <is>
          <t>RTE</t>
        </is>
      </c>
      <c r="R1992" s="234" t="inlineStr">
        <is>
          <t>RTF</t>
        </is>
      </c>
      <c r="S1992" s="233" t="inlineStr">
        <is>
          <t>B103928</t>
        </is>
      </c>
      <c r="T1992" s="233" t="n">
        <v>8258</v>
      </c>
      <c r="U1992" s="233" t="inlineStr">
        <is>
          <t>Priced</t>
        </is>
      </c>
      <c r="V1992" s="273" t="inlineStr">
        <is>
          <t>LT028</t>
        </is>
      </c>
      <c r="W1992" t="n">
        <v>1000</v>
      </c>
    </row>
    <row r="1993">
      <c r="B1993" t="n">
        <v>3938</v>
      </c>
      <c r="C1993">
        <f>IF(K1993 = "BaseplateSteel","Y","N")</f>
        <v/>
      </c>
      <c r="D1993">
        <f>OR(P1993 = "Woods_Sureflex", P1993 = "Falk_T10_Grid")</f>
        <v/>
      </c>
      <c r="E1993">
        <f>IF(AND(C1993="Y", D1993=TRUE),"Y","N")</f>
        <v/>
      </c>
      <c r="F1993" t="inlineStr">
        <is>
          <t>ConTab_BOM_KP_Baseplates_3938</t>
        </is>
      </c>
      <c r="G1993">
        <f>IF(E1993="Y",F1993,"")</f>
        <v/>
      </c>
      <c r="H1993" s="87" t="inlineStr">
        <is>
          <t>1415-1_2-KP</t>
        </is>
      </c>
      <c r="I1993" s="87" t="n"/>
      <c r="J1993" s="87" t="n"/>
      <c r="K1993" s="273" t="inlineStr">
        <is>
          <t>BaseplateSteel</t>
        </is>
      </c>
      <c r="L1993" s="273" t="inlineStr">
        <is>
          <t>Baseplate_Steel</t>
        </is>
      </c>
      <c r="M1993" s="273" t="inlineStr">
        <is>
          <t>Steel</t>
        </is>
      </c>
      <c r="N1993" s="273" t="inlineStr">
        <is>
          <t>449TS</t>
        </is>
      </c>
      <c r="O1993" t="inlineStr">
        <is>
          <t>:Extended Drip Pan:</t>
        </is>
      </c>
      <c r="P1993" s="235" t="inlineStr">
        <is>
          <t>Falk_Spacer</t>
        </is>
      </c>
      <c r="Q1993" t="inlineStr">
        <is>
          <t>RTE</t>
        </is>
      </c>
      <c r="R1993" s="234" t="inlineStr">
        <is>
          <t>RTF</t>
        </is>
      </c>
      <c r="S1993" s="233" t="inlineStr">
        <is>
          <t>B103929</t>
        </is>
      </c>
      <c r="T1993" s="233" t="n">
        <v>8258</v>
      </c>
      <c r="U1993" s="233" t="inlineStr">
        <is>
          <t>Priced</t>
        </is>
      </c>
      <c r="V1993" s="273" t="inlineStr">
        <is>
          <t>LT028</t>
        </is>
      </c>
      <c r="W1993" t="n">
        <v>1200</v>
      </c>
    </row>
    <row r="1994">
      <c r="B1994" t="n">
        <v>3955</v>
      </c>
      <c r="C1994">
        <f>IF(K1994 = "BaseplateSteel","Y","N")</f>
        <v/>
      </c>
      <c r="D1994">
        <f>OR(P1994 = "Woods_Sureflex", P1994 = "Falk_T10_Grid")</f>
        <v/>
      </c>
      <c r="E1994">
        <f>IF(AND(C1994="Y", D1994=TRUE),"Y","N")</f>
        <v/>
      </c>
      <c r="F1994" t="inlineStr">
        <is>
          <t>ConTab_BOM_KP_Baseplates_3955</t>
        </is>
      </c>
      <c r="G1994">
        <f>IF(E1994="Y",F1994,"")</f>
        <v/>
      </c>
      <c r="H1994" s="87" t="inlineStr">
        <is>
          <t>1415-1_2-KP</t>
        </is>
      </c>
      <c r="I1994" s="87" t="n"/>
      <c r="J1994" s="87" t="n"/>
      <c r="K1994" s="273" t="inlineStr">
        <is>
          <t>Baseplate_Special</t>
        </is>
      </c>
      <c r="L1994" s="273" t="inlineStr">
        <is>
          <t>Baseplate_Special</t>
        </is>
      </c>
      <c r="M1994" s="273" t="inlineStr">
        <is>
          <t>Special</t>
        </is>
      </c>
      <c r="P1994" s="235" t="n"/>
      <c r="R1994" s="234" t="inlineStr">
        <is>
          <t>RTF</t>
        </is>
      </c>
      <c r="S1994" s="235" t="inlineStr">
        <is>
          <t>B101527</t>
        </is>
      </c>
      <c r="T1994" s="233" t="n">
        <v>0</v>
      </c>
      <c r="U1994" s="233" t="inlineStr">
        <is>
          <t>RFQ</t>
        </is>
      </c>
      <c r="V1994" s="273" t="inlineStr">
        <is>
          <t>LT029</t>
        </is>
      </c>
    </row>
    <row r="1995">
      <c r="B1995" t="n">
        <v>3990</v>
      </c>
      <c r="C1995">
        <f>IF(K1995 = "BaseplateSteel","Y","N")</f>
        <v/>
      </c>
      <c r="D1995">
        <f>OR(P1995 = "Woods_Sureflex", P1995 = "Falk_T10_Grid")</f>
        <v/>
      </c>
      <c r="E1995">
        <f>IF(AND(C1995="Y", D1995=TRUE),"Y","N")</f>
        <v/>
      </c>
      <c r="F1995" t="inlineStr">
        <is>
          <t>ConTab_BOM_KP_Baseplates_3990</t>
        </is>
      </c>
      <c r="G1995">
        <f>IF(E1995="Y",F1995,"")</f>
        <v/>
      </c>
      <c r="H1995" s="87" t="inlineStr">
        <is>
          <t>4015-7_8-KP</t>
        </is>
      </c>
      <c r="I1995" s="87" t="n"/>
      <c r="J1995" s="87" t="n"/>
      <c r="K1995" s="273" t="inlineStr">
        <is>
          <t>BaseplateSteel</t>
        </is>
      </c>
      <c r="L1995" s="273" t="inlineStr">
        <is>
          <t>Baseplate_Steel</t>
        </is>
      </c>
      <c r="M1995" s="273" t="inlineStr">
        <is>
          <t>Steel</t>
        </is>
      </c>
      <c r="N1995" t="inlineStr">
        <is>
          <t>404T</t>
        </is>
      </c>
      <c r="O1995" t="inlineStr">
        <is>
          <t>:No Drip Pan:Standard Drip Pan:</t>
        </is>
      </c>
      <c r="P1995" s="235" t="inlineStr">
        <is>
          <t>Woods_Sureflex</t>
        </is>
      </c>
      <c r="Q1995" t="inlineStr">
        <is>
          <t>Woods 12S</t>
        </is>
      </c>
      <c r="R1995" t="n">
        <v>97772622</v>
      </c>
      <c r="S1995" s="233" t="inlineStr">
        <is>
          <t>B103565</t>
        </is>
      </c>
      <c r="T1995" s="233" t="n">
        <v>3572</v>
      </c>
      <c r="U1995" s="233" t="inlineStr">
        <is>
          <t>Priced</t>
        </is>
      </c>
      <c r="V1995" s="273" t="inlineStr">
        <is>
          <t>LT028</t>
        </is>
      </c>
      <c r="W1995" t="n">
        <v>265</v>
      </c>
    </row>
    <row r="1996">
      <c r="B1996" t="n">
        <v>3991</v>
      </c>
      <c r="C1996">
        <f>IF(K1996 = "BaseplateSteel","Y","N")</f>
        <v/>
      </c>
      <c r="D1996">
        <f>OR(P1996 = "Woods_Sureflex", P1996 = "Falk_T10_Grid")</f>
        <v/>
      </c>
      <c r="E1996">
        <f>IF(AND(C1996="Y", D1996=TRUE),"Y","N")</f>
        <v/>
      </c>
      <c r="F1996" t="inlineStr">
        <is>
          <t>ConTab_BOM_KP_Baseplates_3991</t>
        </is>
      </c>
      <c r="G1996">
        <f>IF(E1996="Y",F1996,"")</f>
        <v/>
      </c>
      <c r="H1996" s="87" t="inlineStr">
        <is>
          <t>4015-7_8-KP</t>
        </is>
      </c>
      <c r="I1996" s="87" t="n"/>
      <c r="J1996" s="87" t="n"/>
      <c r="K1996" s="273" t="inlineStr">
        <is>
          <t>BaseplateSteel</t>
        </is>
      </c>
      <c r="L1996" s="273" t="inlineStr">
        <is>
          <t>Baseplate_Steel</t>
        </is>
      </c>
      <c r="M1996" s="273" t="inlineStr">
        <is>
          <t>Steel</t>
        </is>
      </c>
      <c r="N1996" t="inlineStr">
        <is>
          <t>405T</t>
        </is>
      </c>
      <c r="O1996" t="inlineStr">
        <is>
          <t>:No Drip Pan:Standard Drip Pan:</t>
        </is>
      </c>
      <c r="P1996" s="235" t="inlineStr">
        <is>
          <t>Woods_Sureflex</t>
        </is>
      </c>
      <c r="Q1996" t="inlineStr">
        <is>
          <t>Woods 12S</t>
        </is>
      </c>
      <c r="R1996" t="n">
        <v>97772622</v>
      </c>
      <c r="S1996" s="233" t="inlineStr">
        <is>
          <t>B103565</t>
        </is>
      </c>
      <c r="T1996" s="233" t="n">
        <v>3572</v>
      </c>
      <c r="U1996" s="233" t="inlineStr">
        <is>
          <t>Priced</t>
        </is>
      </c>
      <c r="V1996" s="273" t="inlineStr">
        <is>
          <t>LT028</t>
        </is>
      </c>
      <c r="W1996" t="n">
        <v>265</v>
      </c>
    </row>
    <row r="1997">
      <c r="B1997" t="n">
        <v>3992</v>
      </c>
      <c r="C1997">
        <f>IF(K1997 = "BaseplateSteel","Y","N")</f>
        <v/>
      </c>
      <c r="D1997">
        <f>OR(P1997 = "Woods_Sureflex", P1997 = "Falk_T10_Grid")</f>
        <v/>
      </c>
      <c r="E1997">
        <f>IF(AND(C1997="Y", D1997=TRUE),"Y","N")</f>
        <v/>
      </c>
      <c r="F1997" t="inlineStr">
        <is>
          <t>ConTab_BOM_KP_Baseplates_3992</t>
        </is>
      </c>
      <c r="G1997">
        <f>IF(E1997="Y",F1997,"")</f>
        <v/>
      </c>
      <c r="H1997" s="87" t="inlineStr">
        <is>
          <t>4015-7_8-KP</t>
        </is>
      </c>
      <c r="I1997" s="87" t="n"/>
      <c r="J1997" s="87" t="n"/>
      <c r="K1997" s="273" t="inlineStr">
        <is>
          <t>BaseplateSteel</t>
        </is>
      </c>
      <c r="L1997" s="273" t="inlineStr">
        <is>
          <t>Baseplate_Steel</t>
        </is>
      </c>
      <c r="M1997" s="273" t="inlineStr">
        <is>
          <t>Steel</t>
        </is>
      </c>
      <c r="N1997" t="inlineStr">
        <is>
          <t>404T</t>
        </is>
      </c>
      <c r="O1997" t="inlineStr">
        <is>
          <t>:No Drip Pan:Standard Drip Pan:</t>
        </is>
      </c>
      <c r="P1997" s="235" t="inlineStr">
        <is>
          <t>Falk_T10_Grid</t>
        </is>
      </c>
      <c r="Q1997" t="inlineStr">
        <is>
          <t>Falk 1080T10</t>
        </is>
      </c>
      <c r="R1997" t="n">
        <v>97772623</v>
      </c>
      <c r="S1997" s="233" t="inlineStr">
        <is>
          <t>B103568</t>
        </is>
      </c>
      <c r="T1997" s="233" t="n">
        <v>3572</v>
      </c>
      <c r="U1997" s="233" t="inlineStr">
        <is>
          <t>Priced</t>
        </is>
      </c>
      <c r="V1997" s="273" t="inlineStr">
        <is>
          <t>LT028</t>
        </is>
      </c>
      <c r="W1997" t="n">
        <v>265</v>
      </c>
    </row>
    <row r="1998">
      <c r="B1998" t="n">
        <v>3993</v>
      </c>
      <c r="C1998">
        <f>IF(K1998 = "BaseplateSteel","Y","N")</f>
        <v/>
      </c>
      <c r="D1998">
        <f>OR(P1998 = "Woods_Sureflex", P1998 = "Falk_T10_Grid")</f>
        <v/>
      </c>
      <c r="E1998">
        <f>IF(AND(C1998="Y", D1998=TRUE),"Y","N")</f>
        <v/>
      </c>
      <c r="F1998" t="inlineStr">
        <is>
          <t>ConTab_BOM_KP_Baseplates_3993</t>
        </is>
      </c>
      <c r="G1998">
        <f>IF(E1998="Y",F1998,"")</f>
        <v/>
      </c>
      <c r="H1998" s="87" t="inlineStr">
        <is>
          <t>4015-7_8-KP</t>
        </is>
      </c>
      <c r="I1998" s="87" t="n"/>
      <c r="J1998" s="87" t="n"/>
      <c r="K1998" s="273" t="inlineStr">
        <is>
          <t>BaseplateSteel</t>
        </is>
      </c>
      <c r="L1998" s="273" t="inlineStr">
        <is>
          <t>Baseplate_Steel</t>
        </is>
      </c>
      <c r="M1998" s="273" t="inlineStr">
        <is>
          <t>Steel</t>
        </is>
      </c>
      <c r="N1998" t="inlineStr">
        <is>
          <t>405T</t>
        </is>
      </c>
      <c r="O1998" t="inlineStr">
        <is>
          <t>:No Drip Pan:Standard Drip Pan:</t>
        </is>
      </c>
      <c r="P1998" s="235" t="inlineStr">
        <is>
          <t>Falk_T10_Grid</t>
        </is>
      </c>
      <c r="Q1998" t="inlineStr">
        <is>
          <t>Falk 1080T10</t>
        </is>
      </c>
      <c r="R1998" t="n">
        <v>97772623</v>
      </c>
      <c r="S1998" s="233" t="inlineStr">
        <is>
          <t>B103568</t>
        </is>
      </c>
      <c r="T1998" s="233" t="n">
        <v>3572</v>
      </c>
      <c r="U1998" s="233" t="inlineStr">
        <is>
          <t>Priced</t>
        </is>
      </c>
      <c r="V1998" s="273" t="inlineStr">
        <is>
          <t>LT028</t>
        </is>
      </c>
      <c r="W1998" t="n">
        <v>265</v>
      </c>
    </row>
    <row r="1999">
      <c r="B1999" t="n">
        <v>3994</v>
      </c>
      <c r="C1999">
        <f>IF(K1999 = "BaseplateSteel","Y","N")</f>
        <v/>
      </c>
      <c r="D1999">
        <f>OR(P1999 = "Woods_Sureflex", P1999 = "Falk_T10_Grid")</f>
        <v/>
      </c>
      <c r="E1999">
        <f>IF(AND(C1999="Y", D1999=TRUE),"Y","N")</f>
        <v/>
      </c>
      <c r="F1999" t="inlineStr">
        <is>
          <t>ConTab_BOM_KP_Baseplates_3994</t>
        </is>
      </c>
      <c r="G1999">
        <f>IF(E1999="Y",F1999,"")</f>
        <v/>
      </c>
      <c r="H1999" s="273" t="inlineStr">
        <is>
          <t>4012-1_2-KP</t>
        </is>
      </c>
      <c r="I1999" s="273" t="n"/>
      <c r="J1999" s="273" t="n"/>
      <c r="K1999" s="273" t="inlineStr">
        <is>
          <t>BaseplateSteel</t>
        </is>
      </c>
      <c r="L1999" s="273" t="inlineStr">
        <is>
          <t>Baseplate_Steel</t>
        </is>
      </c>
      <c r="M1999" s="273" t="inlineStr">
        <is>
          <t>Steel</t>
        </is>
      </c>
      <c r="N1999" t="inlineStr">
        <is>
          <t>182T</t>
        </is>
      </c>
      <c r="O1999" t="inlineStr">
        <is>
          <t>:No Drip Pan:Standard Drip Pan:</t>
        </is>
      </c>
      <c r="P1999" s="235" t="inlineStr">
        <is>
          <t>Falk_T10_Grid</t>
        </is>
      </c>
      <c r="Q1999" t="inlineStr">
        <is>
          <t>Falk 1040T10</t>
        </is>
      </c>
      <c r="R1999" t="n">
        <v>97776744</v>
      </c>
      <c r="S1999" s="233" t="inlineStr">
        <is>
          <t>B101869</t>
        </is>
      </c>
      <c r="T1999" s="233" t="n">
        <v>1368</v>
      </c>
      <c r="U1999" s="233" t="inlineStr">
        <is>
          <t>Priced</t>
        </is>
      </c>
      <c r="V1999" s="273" t="inlineStr">
        <is>
          <t>LT028</t>
        </is>
      </c>
    </row>
    <row r="2000">
      <c r="B2000" t="n">
        <v>3995</v>
      </c>
      <c r="C2000">
        <f>IF(K2000 = "BaseplateSteel","Y","N")</f>
        <v/>
      </c>
      <c r="D2000">
        <f>OR(P2000 = "Woods_Sureflex", P2000 = "Falk_T10_Grid")</f>
        <v/>
      </c>
      <c r="E2000">
        <f>IF(AND(C2000="Y", D2000=TRUE),"Y","N")</f>
        <v/>
      </c>
      <c r="F2000" t="inlineStr">
        <is>
          <t>ConTab_BOM_KP_Baseplates_3995</t>
        </is>
      </c>
      <c r="G2000">
        <f>IF(E2000="Y",F2000,"")</f>
        <v/>
      </c>
      <c r="H2000" s="273" t="inlineStr">
        <is>
          <t>4012-1_2-KP</t>
        </is>
      </c>
      <c r="I2000" s="273" t="n"/>
      <c r="J2000" s="273" t="n"/>
      <c r="K2000" s="273" t="inlineStr">
        <is>
          <t>BaseplateSteel</t>
        </is>
      </c>
      <c r="L2000" s="273" t="inlineStr">
        <is>
          <t>Baseplate_Steel</t>
        </is>
      </c>
      <c r="M2000" s="273" t="inlineStr">
        <is>
          <t>Steel</t>
        </is>
      </c>
      <c r="N2000" t="inlineStr">
        <is>
          <t>184T</t>
        </is>
      </c>
      <c r="O2000" t="inlineStr">
        <is>
          <t>:No Drip Pan:Standard Drip Pan:</t>
        </is>
      </c>
      <c r="P2000" s="235" t="inlineStr">
        <is>
          <t>Falk_T10_Grid</t>
        </is>
      </c>
      <c r="Q2000" t="inlineStr">
        <is>
          <t>Falk 1040T10</t>
        </is>
      </c>
      <c r="R2000" t="n">
        <v>97776744</v>
      </c>
      <c r="S2000" s="233" t="inlineStr">
        <is>
          <t>B101869</t>
        </is>
      </c>
      <c r="T2000" s="233" t="n">
        <v>1368</v>
      </c>
      <c r="U2000" s="233" t="inlineStr">
        <is>
          <t>Priced</t>
        </is>
      </c>
      <c r="V2000" s="273" t="inlineStr">
        <is>
          <t>LT028</t>
        </is>
      </c>
    </row>
    <row r="2001">
      <c r="B2001" t="n">
        <v>3996</v>
      </c>
      <c r="C2001">
        <f>IF(K2001 = "BaseplateSteel","Y","N")</f>
        <v/>
      </c>
      <c r="D2001">
        <f>OR(P2001 = "Woods_Sureflex", P2001 = "Falk_T10_Grid")</f>
        <v/>
      </c>
      <c r="E2001">
        <f>IF(AND(C2001="Y", D2001=TRUE),"Y","N")</f>
        <v/>
      </c>
      <c r="F2001" t="inlineStr">
        <is>
          <t>ConTab_BOM_KP_Baseplates_3996</t>
        </is>
      </c>
      <c r="G2001">
        <f>IF(E2001="Y",F2001,"")</f>
        <v/>
      </c>
      <c r="H2001" s="87" t="inlineStr">
        <is>
          <t>6020-3_4-KP</t>
        </is>
      </c>
      <c r="I2001" s="87" t="n"/>
      <c r="J2001" s="87" t="n"/>
      <c r="K2001" s="273" t="inlineStr">
        <is>
          <t>BaseplateSteel</t>
        </is>
      </c>
      <c r="L2001" s="273" t="inlineStr">
        <is>
          <t>Baseplate_Steel</t>
        </is>
      </c>
      <c r="M2001" s="273" t="inlineStr">
        <is>
          <t>Steel</t>
        </is>
      </c>
      <c r="N2001" t="inlineStr">
        <is>
          <t>444T</t>
        </is>
      </c>
      <c r="O2001" t="inlineStr">
        <is>
          <t>:No Drip Pan:Standard Drip Pan:</t>
        </is>
      </c>
      <c r="P2001" s="235" t="inlineStr">
        <is>
          <t>Falk_T10_Grid</t>
        </is>
      </c>
      <c r="Q2001" t="inlineStr">
        <is>
          <t>Falk 1080T10</t>
        </is>
      </c>
      <c r="R2001" t="n">
        <v>97777255</v>
      </c>
      <c r="S2001" s="233" t="inlineStr">
        <is>
          <t>B102937</t>
        </is>
      </c>
      <c r="T2001" s="233" t="n">
        <v>5044</v>
      </c>
      <c r="U2001" s="233" t="inlineStr">
        <is>
          <t>Priced</t>
        </is>
      </c>
      <c r="V2001" s="273" t="inlineStr">
        <is>
          <t>LT028</t>
        </is>
      </c>
      <c r="W2001" t="n">
        <v>490</v>
      </c>
    </row>
    <row r="2002">
      <c r="B2002" t="n">
        <v>3997</v>
      </c>
      <c r="C2002">
        <f>IF(K2002 = "BaseplateSteel","Y","N")</f>
        <v/>
      </c>
      <c r="D2002">
        <f>OR(P2002 = "Woods_Sureflex", P2002 = "Falk_T10_Grid")</f>
        <v/>
      </c>
      <c r="E2002">
        <f>IF(AND(C2002="Y", D2002=TRUE),"Y","N")</f>
        <v/>
      </c>
      <c r="F2002" t="inlineStr">
        <is>
          <t>ConTab_BOM_KP_Baseplates_3997</t>
        </is>
      </c>
      <c r="G2002">
        <f>IF(E2002="Y",F2002,"")</f>
        <v/>
      </c>
      <c r="H2002" s="87" t="inlineStr">
        <is>
          <t>6020-3_4-KP</t>
        </is>
      </c>
      <c r="I2002" s="87" t="n"/>
      <c r="J2002" s="87" t="n"/>
      <c r="K2002" s="273" t="inlineStr">
        <is>
          <t>BaseplateSteel</t>
        </is>
      </c>
      <c r="L2002" s="273" t="inlineStr">
        <is>
          <t>Baseplate_Steel</t>
        </is>
      </c>
      <c r="M2002" s="273" t="inlineStr">
        <is>
          <t>Steel</t>
        </is>
      </c>
      <c r="N2002" t="inlineStr">
        <is>
          <t>445T</t>
        </is>
      </c>
      <c r="O2002" t="inlineStr">
        <is>
          <t>:No Drip Pan:Standard Drip Pan:</t>
        </is>
      </c>
      <c r="P2002" s="235" t="inlineStr">
        <is>
          <t>Falk_T10_Grid</t>
        </is>
      </c>
      <c r="Q2002" t="inlineStr">
        <is>
          <t>Falk 1080T10</t>
        </is>
      </c>
      <c r="R2002" t="n">
        <v>97777255</v>
      </c>
      <c r="S2002" s="233" t="inlineStr">
        <is>
          <t>B102938</t>
        </is>
      </c>
      <c r="T2002" s="233" t="n">
        <v>5044</v>
      </c>
      <c r="U2002" s="233" t="inlineStr">
        <is>
          <t>Priced</t>
        </is>
      </c>
      <c r="V2002" s="273" t="inlineStr">
        <is>
          <t>LT028</t>
        </is>
      </c>
      <c r="W2002" t="n">
        <v>490</v>
      </c>
    </row>
    <row r="2003">
      <c r="A2003" s="44" t="n"/>
      <c r="B2003" t="n">
        <v>3998</v>
      </c>
      <c r="C2003">
        <f>IF(K2003 = "BaseplateSteel","Y","N")</f>
        <v/>
      </c>
      <c r="D2003">
        <f>OR(P2003 = "Woods_Sureflex", P2003 = "Falk_T10_Grid")</f>
        <v/>
      </c>
      <c r="E2003">
        <f>IF(AND(C2003="Y", D2003=TRUE),"Y","N")</f>
        <v/>
      </c>
      <c r="F2003" t="inlineStr">
        <is>
          <t>ConTab_BOM_KP_Baseplates_3998</t>
        </is>
      </c>
      <c r="G2003">
        <f>IF(E2003="Y",F2003,"")</f>
        <v/>
      </c>
      <c r="H2003" s="87" t="inlineStr">
        <is>
          <t>6020-3_4-KP</t>
        </is>
      </c>
      <c r="I2003" s="87" t="n"/>
      <c r="J2003" s="87" t="n"/>
      <c r="K2003" s="273" t="inlineStr">
        <is>
          <t>BaseplateSteel</t>
        </is>
      </c>
      <c r="L2003" s="273" t="inlineStr">
        <is>
          <t>Baseplate_Steel</t>
        </is>
      </c>
      <c r="M2003" s="273" t="inlineStr">
        <is>
          <t>Steel</t>
        </is>
      </c>
      <c r="N2003" t="inlineStr">
        <is>
          <t>447T</t>
        </is>
      </c>
      <c r="O2003" t="inlineStr">
        <is>
          <t>:No Drip Pan:Standard Drip Pan:</t>
        </is>
      </c>
      <c r="P2003" s="235" t="inlineStr">
        <is>
          <t>Falk_T10_Grid</t>
        </is>
      </c>
      <c r="Q2003" t="inlineStr">
        <is>
          <t>Falk 1080T10</t>
        </is>
      </c>
      <c r="R2003" t="n">
        <v>97777286</v>
      </c>
      <c r="S2003" s="233" t="inlineStr">
        <is>
          <t>B102939</t>
        </is>
      </c>
      <c r="T2003" s="233" t="n">
        <v>5591</v>
      </c>
      <c r="U2003" s="233" t="inlineStr">
        <is>
          <t>Priced</t>
        </is>
      </c>
      <c r="V2003" s="273" t="inlineStr">
        <is>
          <t>LT028</t>
        </is>
      </c>
      <c r="W2003" t="n">
        <v>600</v>
      </c>
    </row>
    <row r="2004">
      <c r="B2004" t="n">
        <v>3999</v>
      </c>
      <c r="C2004">
        <f>IF(K2004 = "BaseplateSteel","Y","N")</f>
        <v/>
      </c>
      <c r="D2004">
        <f>OR(P2004 = "Woods_Sureflex", P2004 = "Falk_T10_Grid")</f>
        <v/>
      </c>
      <c r="E2004">
        <f>IF(AND(C2004="Y", D2004=TRUE),"Y","N")</f>
        <v/>
      </c>
      <c r="F2004" t="inlineStr">
        <is>
          <t>ConTab_BOM_KP_Baseplates_3999</t>
        </is>
      </c>
      <c r="G2004">
        <f>IF(E2004="Y",F2004,"")</f>
        <v/>
      </c>
      <c r="H2004" s="87" t="inlineStr">
        <is>
          <t>6020-3_4-KP</t>
        </is>
      </c>
      <c r="I2004" s="87" t="n"/>
      <c r="J2004" s="87" t="n"/>
      <c r="K2004" s="273" t="inlineStr">
        <is>
          <t>BaseplateSteel</t>
        </is>
      </c>
      <c r="L2004" s="273" t="inlineStr">
        <is>
          <t>Baseplate_Steel</t>
        </is>
      </c>
      <c r="M2004" s="273" t="inlineStr">
        <is>
          <t>Steel</t>
        </is>
      </c>
      <c r="N2004" t="inlineStr">
        <is>
          <t>447T</t>
        </is>
      </c>
      <c r="O2004" t="inlineStr">
        <is>
          <t>:No Drip Pan:Standard Drip Pan:</t>
        </is>
      </c>
      <c r="P2004" s="235" t="inlineStr">
        <is>
          <t>Falk_T10_Grid</t>
        </is>
      </c>
      <c r="Q2004" t="inlineStr">
        <is>
          <t>Falk 1090T10</t>
        </is>
      </c>
      <c r="R2004" t="n">
        <v>97777286</v>
      </c>
      <c r="S2004" s="233" t="inlineStr">
        <is>
          <t>B103902</t>
        </is>
      </c>
      <c r="T2004" s="233" t="n">
        <v>7226</v>
      </c>
      <c r="U2004" s="233" t="inlineStr">
        <is>
          <t>Priced</t>
        </is>
      </c>
      <c r="V2004" s="273" t="inlineStr">
        <is>
          <t>LT028</t>
        </is>
      </c>
      <c r="W2004" t="n">
        <v>600</v>
      </c>
    </row>
    <row r="2005">
      <c r="B2005" t="n">
        <v>4000</v>
      </c>
      <c r="C2005">
        <f>IF(K2005 = "BaseplateSteel","Y","N")</f>
        <v/>
      </c>
      <c r="D2005">
        <f>OR(P2005 = "Woods_Sureflex", P2005 = "Falk_T10_Grid")</f>
        <v/>
      </c>
      <c r="E2005">
        <f>IF(AND(C2005="Y", D2005=TRUE),"Y","N")</f>
        <v/>
      </c>
      <c r="F2005" t="inlineStr">
        <is>
          <t>ConTab_BOM_KP_Baseplates_4000</t>
        </is>
      </c>
      <c r="G2005">
        <f>IF(E2005="Y",F2005,"")</f>
        <v/>
      </c>
      <c r="H2005" s="87" t="inlineStr">
        <is>
          <t>6020-3_4-KP</t>
        </is>
      </c>
      <c r="I2005" s="87" t="n"/>
      <c r="J2005" s="87" t="n"/>
      <c r="K2005" s="273" t="inlineStr">
        <is>
          <t>BaseplateSteel</t>
        </is>
      </c>
      <c r="L2005" s="273" t="inlineStr">
        <is>
          <t>Baseplate_Steel</t>
        </is>
      </c>
      <c r="M2005" s="273" t="inlineStr">
        <is>
          <t>Steel</t>
        </is>
      </c>
      <c r="N2005" t="inlineStr">
        <is>
          <t>449T</t>
        </is>
      </c>
      <c r="O2005" t="inlineStr">
        <is>
          <t>:No Drip Pan:Standard Drip Pan:</t>
        </is>
      </c>
      <c r="P2005" s="235" t="inlineStr">
        <is>
          <t>Falk_T10_Grid</t>
        </is>
      </c>
      <c r="Q2005" t="inlineStr">
        <is>
          <t>Falk 1090T10</t>
        </is>
      </c>
      <c r="R2005" t="n">
        <v>97777288</v>
      </c>
      <c r="S2005" s="233" t="inlineStr">
        <is>
          <t>B103902</t>
        </is>
      </c>
      <c r="T2005" s="233" t="n">
        <v>7226</v>
      </c>
      <c r="U2005" s="233" t="inlineStr">
        <is>
          <t>Priced</t>
        </is>
      </c>
      <c r="V2005" s="273" t="inlineStr">
        <is>
          <t>LT028</t>
        </is>
      </c>
      <c r="W2005" t="n">
        <v>600</v>
      </c>
    </row>
    <row r="2006">
      <c r="B2006" t="n">
        <v>4001</v>
      </c>
      <c r="C2006">
        <f>IF(K2006 = "BaseplateSteel","Y","N")</f>
        <v/>
      </c>
      <c r="D2006">
        <f>OR(P2006 = "Woods_Sureflex", P2006 = "Falk_T10_Grid")</f>
        <v/>
      </c>
      <c r="E2006">
        <f>IF(AND(C2006="Y", D2006=TRUE),"Y","N")</f>
        <v/>
      </c>
      <c r="F2006" s="233" t="inlineStr">
        <is>
          <t>ConTab_BOM_KP_Baseplates_4001</t>
        </is>
      </c>
      <c r="G2006">
        <f>IF(E2006="Y",F2006,"")</f>
        <v/>
      </c>
      <c r="H2006" s="273" t="inlineStr">
        <is>
          <t>3014-7_8-KP</t>
        </is>
      </c>
      <c r="I2006" s="273" t="n"/>
      <c r="J2006" s="273" t="n"/>
      <c r="K2006" s="273" t="inlineStr">
        <is>
          <t>BaseplateSteel</t>
        </is>
      </c>
      <c r="L2006" s="273" t="inlineStr">
        <is>
          <t>Baseplate_Steel</t>
        </is>
      </c>
      <c r="M2006" s="273" t="inlineStr">
        <is>
          <t>Steel</t>
        </is>
      </c>
      <c r="N2006" t="inlineStr">
        <is>
          <t>213T</t>
        </is>
      </c>
      <c r="O2006" t="inlineStr">
        <is>
          <t>:No Drip Pan:Standard Drip Pan:</t>
        </is>
      </c>
      <c r="P2006" s="235" t="inlineStr">
        <is>
          <t>Woods_Sureflex</t>
        </is>
      </c>
      <c r="Q2006" t="inlineStr">
        <is>
          <t>Woods 6S</t>
        </is>
      </c>
      <c r="R2006" t="n">
        <v>96700673</v>
      </c>
      <c r="S2006" s="233" t="inlineStr">
        <is>
          <t>B101803</t>
        </is>
      </c>
      <c r="T2006" s="233" t="n">
        <v>1368</v>
      </c>
      <c r="U2006" s="233" t="inlineStr">
        <is>
          <t>Priced</t>
        </is>
      </c>
      <c r="V2006" s="273" t="inlineStr">
        <is>
          <t>LT028</t>
        </is>
      </c>
    </row>
    <row r="2007">
      <c r="B2007" t="n">
        <v>4002</v>
      </c>
      <c r="C2007">
        <f>IF(K2007 = "BaseplateSteel","Y","N")</f>
        <v/>
      </c>
      <c r="D2007">
        <f>OR(P2007 = "Woods_Sureflex", P2007 = "Falk_T10_Grid")</f>
        <v/>
      </c>
      <c r="E2007">
        <f>IF(AND(C2007="Y", D2007=TRUE),"Y","N")</f>
        <v/>
      </c>
      <c r="F2007" s="233" t="inlineStr">
        <is>
          <t>ConTab_BOM_KP_Baseplates_4002</t>
        </is>
      </c>
      <c r="G2007">
        <f>IF(E2007="Y",F2007,"")</f>
        <v/>
      </c>
      <c r="H2007" s="273" t="inlineStr">
        <is>
          <t>3014-7_8-KP</t>
        </is>
      </c>
      <c r="I2007" s="273" t="n"/>
      <c r="J2007" s="273" t="n"/>
      <c r="K2007" s="273" t="inlineStr">
        <is>
          <t>BaseplateSteel</t>
        </is>
      </c>
      <c r="L2007" s="273" t="inlineStr">
        <is>
          <t>Baseplate_Steel</t>
        </is>
      </c>
      <c r="M2007" s="273" t="inlineStr">
        <is>
          <t>Steel</t>
        </is>
      </c>
      <c r="N2007" t="inlineStr">
        <is>
          <t>215T</t>
        </is>
      </c>
      <c r="O2007" t="inlineStr">
        <is>
          <t>:No Drip Pan:Standard Drip Pan:</t>
        </is>
      </c>
      <c r="P2007" s="235" t="inlineStr">
        <is>
          <t>Woods_Sureflex</t>
        </is>
      </c>
      <c r="Q2007" t="inlineStr">
        <is>
          <t>Woods 6S</t>
        </is>
      </c>
      <c r="R2007" t="n">
        <v>96700673</v>
      </c>
      <c r="S2007" s="233" t="inlineStr">
        <is>
          <t>B101803</t>
        </is>
      </c>
      <c r="T2007" s="233" t="n">
        <v>1368</v>
      </c>
      <c r="U2007" s="233" t="inlineStr">
        <is>
          <t>Priced</t>
        </is>
      </c>
      <c r="V2007" s="273" t="inlineStr">
        <is>
          <t>LT028</t>
        </is>
      </c>
    </row>
    <row r="2008">
      <c r="B2008" t="n">
        <v>4003</v>
      </c>
      <c r="C2008">
        <f>IF(K2008 = "BaseplateSteel","Y","N")</f>
        <v/>
      </c>
      <c r="D2008">
        <f>OR(P2008 = "Woods_Sureflex", P2008 = "Falk_T10_Grid")</f>
        <v/>
      </c>
      <c r="E2008">
        <f>IF(AND(C2008="Y", D2008=TRUE),"Y","N")</f>
        <v/>
      </c>
      <c r="F2008" s="233" t="inlineStr">
        <is>
          <t>ConTab_BOM_KP_Baseplates_4003</t>
        </is>
      </c>
      <c r="G2008">
        <f>IF(E2008="Y",F2008,"")</f>
        <v/>
      </c>
      <c r="H2008" s="273" t="inlineStr">
        <is>
          <t>3014-7_8-KP</t>
        </is>
      </c>
      <c r="I2008" s="273" t="n"/>
      <c r="J2008" s="273" t="n"/>
      <c r="K2008" s="273" t="inlineStr">
        <is>
          <t>BaseplateSteel</t>
        </is>
      </c>
      <c r="L2008" s="273" t="inlineStr">
        <is>
          <t>Baseplate_Steel</t>
        </is>
      </c>
      <c r="M2008" s="273" t="inlineStr">
        <is>
          <t>Steel</t>
        </is>
      </c>
      <c r="N2008" t="inlineStr">
        <is>
          <t>254T</t>
        </is>
      </c>
      <c r="O2008" t="inlineStr">
        <is>
          <t>:No Drip Pan:Standard Drip Pan:</t>
        </is>
      </c>
      <c r="P2008" s="235" t="inlineStr">
        <is>
          <t>Woods_Sureflex</t>
        </is>
      </c>
      <c r="Q2008" t="inlineStr">
        <is>
          <t>Woods 8S</t>
        </is>
      </c>
      <c r="R2008" t="n">
        <v>96700674</v>
      </c>
      <c r="S2008" s="233" t="inlineStr">
        <is>
          <t>B101804</t>
        </is>
      </c>
      <c r="T2008" s="233" t="n">
        <v>1440</v>
      </c>
      <c r="U2008" s="233" t="inlineStr">
        <is>
          <t>Priced</t>
        </is>
      </c>
      <c r="V2008" s="273" t="inlineStr">
        <is>
          <t>LT028</t>
        </is>
      </c>
    </row>
    <row r="2009">
      <c r="B2009" t="n">
        <v>4004</v>
      </c>
      <c r="C2009">
        <f>IF(K2009 = "BaseplateSteel","Y","N")</f>
        <v/>
      </c>
      <c r="D2009">
        <f>OR(P2009 = "Woods_Sureflex", P2009 = "Falk_T10_Grid")</f>
        <v/>
      </c>
      <c r="E2009">
        <f>IF(AND(C2009="Y", D2009=TRUE),"Y","N")</f>
        <v/>
      </c>
      <c r="F2009" s="233" t="inlineStr">
        <is>
          <t>ConTab_BOM_KP_Baseplates_4004</t>
        </is>
      </c>
      <c r="G2009">
        <f>IF(E2009="Y",F2009,"")</f>
        <v/>
      </c>
      <c r="H2009" s="273" t="inlineStr">
        <is>
          <t>3014-7_8-KP</t>
        </is>
      </c>
      <c r="I2009" s="273" t="n"/>
      <c r="J2009" s="273" t="n"/>
      <c r="K2009" s="273" t="inlineStr">
        <is>
          <t>BaseplateSteel</t>
        </is>
      </c>
      <c r="L2009" s="273" t="inlineStr">
        <is>
          <t>Baseplate_Steel</t>
        </is>
      </c>
      <c r="M2009" s="273" t="inlineStr">
        <is>
          <t>Steel</t>
        </is>
      </c>
      <c r="N2009" t="inlineStr">
        <is>
          <t>256T</t>
        </is>
      </c>
      <c r="O2009" t="inlineStr">
        <is>
          <t>:No Drip Pan:Standard Drip Pan:</t>
        </is>
      </c>
      <c r="P2009" s="235" t="inlineStr">
        <is>
          <t>Woods_Sureflex</t>
        </is>
      </c>
      <c r="Q2009" t="inlineStr">
        <is>
          <t>Woods 8S</t>
        </is>
      </c>
      <c r="R2009" t="n">
        <v>96700674</v>
      </c>
      <c r="S2009" s="233" t="inlineStr">
        <is>
          <t>B101804</t>
        </is>
      </c>
      <c r="T2009" s="233" t="n">
        <v>1440</v>
      </c>
      <c r="U2009" s="233" t="inlineStr">
        <is>
          <t>Priced</t>
        </is>
      </c>
      <c r="V2009" s="273" t="inlineStr">
        <is>
          <t>LT028</t>
        </is>
      </c>
    </row>
    <row r="2010">
      <c r="B2010" t="n">
        <v>4005</v>
      </c>
      <c r="C2010">
        <f>IF(K2010 = "BaseplateSteel","Y","N")</f>
        <v/>
      </c>
      <c r="D2010">
        <f>OR(P2010 = "Woods_Sureflex", P2010 = "Falk_T10_Grid")</f>
        <v/>
      </c>
      <c r="E2010">
        <f>IF(AND(C2010="Y", D2010=TRUE),"Y","N")</f>
        <v/>
      </c>
      <c r="F2010" s="233" t="inlineStr">
        <is>
          <t>ConTab_BOM_KP_Baseplates_4005</t>
        </is>
      </c>
      <c r="G2010">
        <f>IF(E2010="Y",F2010,"")</f>
        <v/>
      </c>
      <c r="H2010" s="273" t="inlineStr">
        <is>
          <t>3014-7_8-KP</t>
        </is>
      </c>
      <c r="I2010" s="273" t="n"/>
      <c r="J2010" s="273" t="n"/>
      <c r="K2010" s="273" t="inlineStr">
        <is>
          <t>BaseplateSteel</t>
        </is>
      </c>
      <c r="L2010" s="273" t="inlineStr">
        <is>
          <t>Baseplate_Steel</t>
        </is>
      </c>
      <c r="M2010" s="273" t="inlineStr">
        <is>
          <t>Steel</t>
        </is>
      </c>
      <c r="N2010" t="inlineStr">
        <is>
          <t>284T</t>
        </is>
      </c>
      <c r="O2010" t="inlineStr">
        <is>
          <t>:No Drip Pan:Standard Drip Pan:</t>
        </is>
      </c>
      <c r="P2010" s="235" t="inlineStr">
        <is>
          <t>Woods_Sureflex</t>
        </is>
      </c>
      <c r="Q2010" t="inlineStr">
        <is>
          <t>Woods 9S</t>
        </is>
      </c>
      <c r="R2010" t="n">
        <v>96700675</v>
      </c>
      <c r="S2010" s="233" t="inlineStr">
        <is>
          <t>B101805</t>
        </is>
      </c>
      <c r="T2010" s="233" t="n">
        <v>1574</v>
      </c>
      <c r="U2010" s="233" t="inlineStr">
        <is>
          <t>Priced</t>
        </is>
      </c>
      <c r="V2010" s="273" t="inlineStr">
        <is>
          <t>LT028</t>
        </is>
      </c>
    </row>
    <row r="2011">
      <c r="B2011" t="n">
        <v>4006</v>
      </c>
      <c r="C2011">
        <f>IF(K2011 = "BaseplateSteel","Y","N")</f>
        <v/>
      </c>
      <c r="D2011">
        <f>OR(P2011 = "Woods_Sureflex", P2011 = "Falk_T10_Grid")</f>
        <v/>
      </c>
      <c r="E2011">
        <f>IF(AND(C2011="Y", D2011=TRUE),"Y","N")</f>
        <v/>
      </c>
      <c r="F2011" s="233" t="inlineStr">
        <is>
          <t>ConTab_BOM_KP_Baseplates_4006</t>
        </is>
      </c>
      <c r="G2011">
        <f>IF(E2011="Y",F2011,"")</f>
        <v/>
      </c>
      <c r="H2011" s="273" t="inlineStr">
        <is>
          <t>3014-7_8-KP</t>
        </is>
      </c>
      <c r="I2011" s="273" t="n"/>
      <c r="J2011" s="273" t="n"/>
      <c r="K2011" s="273" t="inlineStr">
        <is>
          <t>BaseplateSteel</t>
        </is>
      </c>
      <c r="L2011" s="273" t="inlineStr">
        <is>
          <t>Baseplate_Steel</t>
        </is>
      </c>
      <c r="M2011" s="273" t="inlineStr">
        <is>
          <t>Steel</t>
        </is>
      </c>
      <c r="N2011" t="inlineStr">
        <is>
          <t>286T</t>
        </is>
      </c>
      <c r="O2011" t="inlineStr">
        <is>
          <t>:No Drip Pan:Standard Drip Pan:</t>
        </is>
      </c>
      <c r="P2011" s="235" t="inlineStr">
        <is>
          <t>Woods_Sureflex</t>
        </is>
      </c>
      <c r="Q2011" t="inlineStr">
        <is>
          <t>Woods 9S</t>
        </is>
      </c>
      <c r="R2011" t="n">
        <v>96700675</v>
      </c>
      <c r="S2011" s="233" t="inlineStr">
        <is>
          <t>B101805</t>
        </is>
      </c>
      <c r="T2011" s="233" t="n">
        <v>1574</v>
      </c>
      <c r="U2011" s="233" t="inlineStr">
        <is>
          <t>Priced</t>
        </is>
      </c>
      <c r="V2011" s="273" t="inlineStr">
        <is>
          <t>LT028</t>
        </is>
      </c>
    </row>
    <row r="2012">
      <c r="B2012" t="n">
        <v>4007</v>
      </c>
      <c r="C2012">
        <f>IF(K2012 = "BaseplateSteel","Y","N")</f>
        <v/>
      </c>
      <c r="D2012">
        <f>OR(P2012 = "Woods_Sureflex", P2012 = "Falk_T10_Grid")</f>
        <v/>
      </c>
      <c r="E2012">
        <f>IF(AND(C2012="Y", D2012=TRUE),"Y","N")</f>
        <v/>
      </c>
      <c r="F2012" s="233" t="inlineStr">
        <is>
          <t>ConTab_BOM_KP_Baseplates_4007</t>
        </is>
      </c>
      <c r="G2012">
        <f>IF(E2012="Y",F2012,"")</f>
        <v/>
      </c>
      <c r="H2012" s="273" t="inlineStr">
        <is>
          <t>3014-7_8-KP</t>
        </is>
      </c>
      <c r="I2012" s="273" t="n"/>
      <c r="J2012" s="273" t="n"/>
      <c r="K2012" s="273" t="inlineStr">
        <is>
          <t>BaseplateSteel</t>
        </is>
      </c>
      <c r="L2012" s="273" t="inlineStr">
        <is>
          <t>Baseplate_Steel</t>
        </is>
      </c>
      <c r="M2012" s="273" t="inlineStr">
        <is>
          <t>Steel</t>
        </is>
      </c>
      <c r="N2012" t="inlineStr">
        <is>
          <t>324T</t>
        </is>
      </c>
      <c r="O2012" t="inlineStr">
        <is>
          <t>:No Drip Pan:Standard Drip Pan:</t>
        </is>
      </c>
      <c r="P2012" s="235" t="inlineStr">
        <is>
          <t>Woods_Sureflex</t>
        </is>
      </c>
      <c r="Q2012" t="inlineStr">
        <is>
          <t>Woods 10S</t>
        </is>
      </c>
      <c r="R2012" t="n">
        <v>96700676</v>
      </c>
      <c r="S2012" s="233" t="inlineStr">
        <is>
          <t>B101806</t>
        </is>
      </c>
      <c r="T2012" s="233" t="n">
        <v>1712</v>
      </c>
      <c r="U2012" s="233" t="inlineStr">
        <is>
          <t>Priced</t>
        </is>
      </c>
      <c r="V2012" s="273" t="inlineStr">
        <is>
          <t>LT028</t>
        </is>
      </c>
    </row>
    <row r="2013">
      <c r="B2013" t="n">
        <v>4008</v>
      </c>
      <c r="C2013">
        <f>IF(K2013 = "BaseplateSteel","Y","N")</f>
        <v/>
      </c>
      <c r="D2013">
        <f>OR(P2013 = "Woods_Sureflex", P2013 = "Falk_T10_Grid")</f>
        <v/>
      </c>
      <c r="E2013">
        <f>IF(AND(C2013="Y", D2013=TRUE),"Y","N")</f>
        <v/>
      </c>
      <c r="F2013" s="233" t="inlineStr">
        <is>
          <t>ConTab_BOM_KP_Baseplates_4008</t>
        </is>
      </c>
      <c r="G2013">
        <f>IF(E2013="Y",F2013,"")</f>
        <v/>
      </c>
      <c r="H2013" s="273" t="inlineStr">
        <is>
          <t>3014-7_8-KP</t>
        </is>
      </c>
      <c r="I2013" s="273" t="n"/>
      <c r="J2013" s="273" t="n"/>
      <c r="K2013" s="273" t="inlineStr">
        <is>
          <t>BaseplateSteel</t>
        </is>
      </c>
      <c r="L2013" s="273" t="inlineStr">
        <is>
          <t>Baseplate_Steel</t>
        </is>
      </c>
      <c r="M2013" s="273" t="inlineStr">
        <is>
          <t>Steel</t>
        </is>
      </c>
      <c r="N2013" t="inlineStr">
        <is>
          <t>326T</t>
        </is>
      </c>
      <c r="O2013" t="inlineStr">
        <is>
          <t>:No Drip Pan:Standard Drip Pan:</t>
        </is>
      </c>
      <c r="P2013" s="235" t="inlineStr">
        <is>
          <t>Woods_Sureflex</t>
        </is>
      </c>
      <c r="Q2013" t="inlineStr">
        <is>
          <t>Woods 10S</t>
        </is>
      </c>
      <c r="R2013" t="n">
        <v>96700676</v>
      </c>
      <c r="S2013" s="233" t="inlineStr">
        <is>
          <t>B101806</t>
        </is>
      </c>
      <c r="T2013" s="233" t="n">
        <v>1712</v>
      </c>
      <c r="U2013" s="233" t="inlineStr">
        <is>
          <t>Priced</t>
        </is>
      </c>
      <c r="V2013" s="273" t="inlineStr">
        <is>
          <t>LT028</t>
        </is>
      </c>
    </row>
    <row r="2014">
      <c r="B2014" t="n">
        <v>4009</v>
      </c>
      <c r="C2014">
        <f>IF(K2014 = "BaseplateSteel","Y","N")</f>
        <v/>
      </c>
      <c r="D2014">
        <f>OR(P2014 = "Woods_Sureflex", P2014 = "Falk_T10_Grid")</f>
        <v/>
      </c>
      <c r="E2014">
        <f>IF(AND(C2014="Y", D2014=TRUE),"Y","N")</f>
        <v/>
      </c>
      <c r="F2014" s="233" t="inlineStr">
        <is>
          <t>ConTab_BOM_KP_Baseplates_4009</t>
        </is>
      </c>
      <c r="G2014">
        <f>IF(E2014="Y",F2014,"")</f>
        <v/>
      </c>
      <c r="H2014" s="273" t="inlineStr">
        <is>
          <t>3014-7_8-KP</t>
        </is>
      </c>
      <c r="I2014" s="273" t="n"/>
      <c r="J2014" s="273" t="n"/>
      <c r="K2014" s="273" t="inlineStr">
        <is>
          <t>BaseplateSteel</t>
        </is>
      </c>
      <c r="L2014" s="273" t="inlineStr">
        <is>
          <t>Baseplate_Steel</t>
        </is>
      </c>
      <c r="M2014" s="273" t="inlineStr">
        <is>
          <t>Steel</t>
        </is>
      </c>
      <c r="N2014" t="inlineStr">
        <is>
          <t>213T</t>
        </is>
      </c>
      <c r="O2014" t="inlineStr">
        <is>
          <t>:No Drip Pan:Standard Drip Pan:</t>
        </is>
      </c>
      <c r="P2014" s="235" t="inlineStr">
        <is>
          <t>Falk_T10_Grid</t>
        </is>
      </c>
      <c r="Q2014" t="inlineStr">
        <is>
          <t>FALK 1040T10</t>
        </is>
      </c>
      <c r="R2014" t="n">
        <v>96700677</v>
      </c>
      <c r="S2014" s="233" t="inlineStr">
        <is>
          <t>B101807</t>
        </is>
      </c>
      <c r="T2014" s="233" t="n">
        <v>1368</v>
      </c>
      <c r="U2014" s="233" t="inlineStr">
        <is>
          <t>Priced</t>
        </is>
      </c>
      <c r="V2014" s="273" t="inlineStr">
        <is>
          <t>LT028</t>
        </is>
      </c>
    </row>
    <row r="2015">
      <c r="B2015" t="n">
        <v>4010</v>
      </c>
      <c r="C2015">
        <f>IF(K2015 = "BaseplateSteel","Y","N")</f>
        <v/>
      </c>
      <c r="D2015">
        <f>OR(P2015 = "Woods_Sureflex", P2015 = "Falk_T10_Grid")</f>
        <v/>
      </c>
      <c r="E2015">
        <f>IF(AND(C2015="Y", D2015=TRUE),"Y","N")</f>
        <v/>
      </c>
      <c r="F2015" s="233" t="inlineStr">
        <is>
          <t>ConTab_BOM_KP_Baseplates_4010</t>
        </is>
      </c>
      <c r="G2015">
        <f>IF(E2015="Y",F2015,"")</f>
        <v/>
      </c>
      <c r="H2015" s="273" t="inlineStr">
        <is>
          <t>3014-7_8-KP</t>
        </is>
      </c>
      <c r="I2015" s="273" t="n"/>
      <c r="J2015" s="273" t="n"/>
      <c r="K2015" s="273" t="inlineStr">
        <is>
          <t>BaseplateSteel</t>
        </is>
      </c>
      <c r="L2015" s="273" t="inlineStr">
        <is>
          <t>Baseplate_Steel</t>
        </is>
      </c>
      <c r="M2015" s="273" t="inlineStr">
        <is>
          <t>Steel</t>
        </is>
      </c>
      <c r="N2015" t="inlineStr">
        <is>
          <t>215T</t>
        </is>
      </c>
      <c r="O2015" t="inlineStr">
        <is>
          <t>:No Drip Pan:Standard Drip Pan:</t>
        </is>
      </c>
      <c r="P2015" s="235" t="inlineStr">
        <is>
          <t>Falk_T10_Grid</t>
        </is>
      </c>
      <c r="Q2015" t="inlineStr">
        <is>
          <t>FALK 1040T10</t>
        </is>
      </c>
      <c r="R2015" t="n">
        <v>96700677</v>
      </c>
      <c r="S2015" s="233" t="inlineStr">
        <is>
          <t>B101807</t>
        </is>
      </c>
      <c r="T2015" s="233" t="n">
        <v>1368</v>
      </c>
      <c r="U2015" s="233" t="inlineStr">
        <is>
          <t>Priced</t>
        </is>
      </c>
      <c r="V2015" s="273" t="inlineStr">
        <is>
          <t>LT028</t>
        </is>
      </c>
    </row>
    <row r="2016">
      <c r="B2016" t="n">
        <v>4011</v>
      </c>
      <c r="C2016">
        <f>IF(K2016 = "BaseplateSteel","Y","N")</f>
        <v/>
      </c>
      <c r="D2016">
        <f>OR(P2016 = "Woods_Sureflex", P2016 = "Falk_T10_Grid")</f>
        <v/>
      </c>
      <c r="E2016">
        <f>IF(AND(C2016="Y", D2016=TRUE),"Y","N")</f>
        <v/>
      </c>
      <c r="F2016" s="233" t="inlineStr">
        <is>
          <t>ConTab_BOM_KP_Baseplates_4011</t>
        </is>
      </c>
      <c r="G2016">
        <f>IF(E2016="Y",F2016,"")</f>
        <v/>
      </c>
      <c r="H2016" s="273" t="inlineStr">
        <is>
          <t>3014-7_8-KP</t>
        </is>
      </c>
      <c r="I2016" s="273" t="n"/>
      <c r="J2016" s="273" t="n"/>
      <c r="K2016" s="273" t="inlineStr">
        <is>
          <t>BaseplateSteel</t>
        </is>
      </c>
      <c r="L2016" s="273" t="inlineStr">
        <is>
          <t>Baseplate_Steel</t>
        </is>
      </c>
      <c r="M2016" s="273" t="inlineStr">
        <is>
          <t>Steel</t>
        </is>
      </c>
      <c r="N2016" t="inlineStr">
        <is>
          <t>254T</t>
        </is>
      </c>
      <c r="O2016" t="inlineStr">
        <is>
          <t>:No Drip Pan:Standard Drip Pan:</t>
        </is>
      </c>
      <c r="P2016" s="235" t="inlineStr">
        <is>
          <t>Falk_T10_Grid</t>
        </is>
      </c>
      <c r="Q2016" t="inlineStr">
        <is>
          <t>FALK 1040T10</t>
        </is>
      </c>
      <c r="R2016" t="n">
        <v>96700678</v>
      </c>
      <c r="S2016" s="233" t="inlineStr">
        <is>
          <t>B101808</t>
        </is>
      </c>
      <c r="T2016" s="233" t="n">
        <v>1440</v>
      </c>
      <c r="U2016" s="233" t="inlineStr">
        <is>
          <t>Priced</t>
        </is>
      </c>
      <c r="V2016" s="273" t="inlineStr">
        <is>
          <t>LT028</t>
        </is>
      </c>
    </row>
    <row r="2017">
      <c r="B2017" t="n">
        <v>4012</v>
      </c>
      <c r="C2017">
        <f>IF(K2017 = "BaseplateSteel","Y","N")</f>
        <v/>
      </c>
      <c r="D2017">
        <f>OR(P2017 = "Woods_Sureflex", P2017 = "Falk_T10_Grid")</f>
        <v/>
      </c>
      <c r="E2017">
        <f>IF(AND(C2017="Y", D2017=TRUE),"Y","N")</f>
        <v/>
      </c>
      <c r="F2017" s="233" t="inlineStr">
        <is>
          <t>ConTab_BOM_KP_Baseplates_4012</t>
        </is>
      </c>
      <c r="G2017">
        <f>IF(E2017="Y",F2017,"")</f>
        <v/>
      </c>
      <c r="H2017" s="273" t="inlineStr">
        <is>
          <t>3014-7_8-KP</t>
        </is>
      </c>
      <c r="I2017" s="273" t="n"/>
      <c r="J2017" s="273" t="n"/>
      <c r="K2017" s="273" t="inlineStr">
        <is>
          <t>BaseplateSteel</t>
        </is>
      </c>
      <c r="L2017" s="273" t="inlineStr">
        <is>
          <t>Baseplate_Steel</t>
        </is>
      </c>
      <c r="M2017" s="273" t="inlineStr">
        <is>
          <t>Steel</t>
        </is>
      </c>
      <c r="N2017" t="inlineStr">
        <is>
          <t>256T</t>
        </is>
      </c>
      <c r="O2017" t="inlineStr">
        <is>
          <t>:No Drip Pan:Standard Drip Pan:</t>
        </is>
      </c>
      <c r="P2017" s="235" t="inlineStr">
        <is>
          <t>Falk_T10_Grid</t>
        </is>
      </c>
      <c r="Q2017" t="inlineStr">
        <is>
          <t>FALK 1040T10</t>
        </is>
      </c>
      <c r="R2017" t="n">
        <v>96700678</v>
      </c>
      <c r="S2017" s="233" t="inlineStr">
        <is>
          <t>B101808</t>
        </is>
      </c>
      <c r="T2017" s="233" t="n">
        <v>1440</v>
      </c>
      <c r="U2017" s="233" t="inlineStr">
        <is>
          <t>Priced</t>
        </is>
      </c>
      <c r="V2017" s="273" t="inlineStr">
        <is>
          <t>LT028</t>
        </is>
      </c>
    </row>
    <row r="2018">
      <c r="B2018" t="n">
        <v>4013</v>
      </c>
      <c r="C2018">
        <f>IF(K2018 = "BaseplateSteel","Y","N")</f>
        <v/>
      </c>
      <c r="D2018">
        <f>OR(P2018 = "Woods_Sureflex", P2018 = "Falk_T10_Grid")</f>
        <v/>
      </c>
      <c r="E2018">
        <f>IF(AND(C2018="Y", D2018=TRUE),"Y","N")</f>
        <v/>
      </c>
      <c r="F2018" s="233" t="inlineStr">
        <is>
          <t>ConTab_BOM_KP_Baseplates_4013</t>
        </is>
      </c>
      <c r="G2018">
        <f>IF(E2018="Y",F2018,"")</f>
        <v/>
      </c>
      <c r="H2018" s="273" t="inlineStr">
        <is>
          <t>3014-7_8-KP</t>
        </is>
      </c>
      <c r="I2018" s="273" t="n"/>
      <c r="J2018" s="273" t="n"/>
      <c r="K2018" s="273" t="inlineStr">
        <is>
          <t>BaseplateSteel</t>
        </is>
      </c>
      <c r="L2018" s="273" t="inlineStr">
        <is>
          <t>Baseplate_Steel</t>
        </is>
      </c>
      <c r="M2018" s="273" t="inlineStr">
        <is>
          <t>Steel</t>
        </is>
      </c>
      <c r="N2018" t="inlineStr">
        <is>
          <t>284T</t>
        </is>
      </c>
      <c r="O2018" t="inlineStr">
        <is>
          <t>:No Drip Pan:Standard Drip Pan:</t>
        </is>
      </c>
      <c r="P2018" s="235" t="inlineStr">
        <is>
          <t>Falk_T10_Grid</t>
        </is>
      </c>
      <c r="Q2018" t="inlineStr">
        <is>
          <t>FALK 1050T10</t>
        </is>
      </c>
      <c r="R2018" t="n">
        <v>96700679</v>
      </c>
      <c r="S2018" s="233" t="inlineStr">
        <is>
          <t>B101809</t>
        </is>
      </c>
      <c r="T2018" s="233" t="n">
        <v>1574</v>
      </c>
      <c r="U2018" s="233" t="inlineStr">
        <is>
          <t>Priced</t>
        </is>
      </c>
      <c r="V2018" s="273" t="inlineStr">
        <is>
          <t>LT028</t>
        </is>
      </c>
    </row>
    <row r="2019">
      <c r="B2019" t="n">
        <v>4014</v>
      </c>
      <c r="C2019">
        <f>IF(K2019 = "BaseplateSteel","Y","N")</f>
        <v/>
      </c>
      <c r="D2019">
        <f>OR(P2019 = "Woods_Sureflex", P2019 = "Falk_T10_Grid")</f>
        <v/>
      </c>
      <c r="E2019">
        <f>IF(AND(C2019="Y", D2019=TRUE),"Y","N")</f>
        <v/>
      </c>
      <c r="F2019" s="233" t="inlineStr">
        <is>
          <t>ConTab_BOM_KP_Baseplates_4014</t>
        </is>
      </c>
      <c r="G2019">
        <f>IF(E2019="Y",F2019,"")</f>
        <v/>
      </c>
      <c r="H2019" s="273" t="inlineStr">
        <is>
          <t>3014-7_8-KP</t>
        </is>
      </c>
      <c r="I2019" s="273" t="n"/>
      <c r="J2019" s="273" t="n"/>
      <c r="K2019" s="273" t="inlineStr">
        <is>
          <t>BaseplateSteel</t>
        </is>
      </c>
      <c r="L2019" s="273" t="inlineStr">
        <is>
          <t>Baseplate_Steel</t>
        </is>
      </c>
      <c r="M2019" s="273" t="inlineStr">
        <is>
          <t>Steel</t>
        </is>
      </c>
      <c r="N2019" t="inlineStr">
        <is>
          <t>286T</t>
        </is>
      </c>
      <c r="O2019" t="inlineStr">
        <is>
          <t>:No Drip Pan:Standard Drip Pan:</t>
        </is>
      </c>
      <c r="P2019" s="235" t="inlineStr">
        <is>
          <t>Falk_T10_Grid</t>
        </is>
      </c>
      <c r="Q2019" t="inlineStr">
        <is>
          <t>FALK 1050T10</t>
        </is>
      </c>
      <c r="R2019" t="n">
        <v>96700679</v>
      </c>
      <c r="S2019" s="233" t="inlineStr">
        <is>
          <t>B101809</t>
        </is>
      </c>
      <c r="T2019" s="233" t="n">
        <v>1574</v>
      </c>
      <c r="U2019" s="233" t="inlineStr">
        <is>
          <t>Priced</t>
        </is>
      </c>
      <c r="V2019" s="273" t="inlineStr">
        <is>
          <t>LT028</t>
        </is>
      </c>
    </row>
    <row r="2020">
      <c r="B2020" t="n">
        <v>4015</v>
      </c>
      <c r="C2020">
        <f>IF(K2020 = "BaseplateSteel","Y","N")</f>
        <v/>
      </c>
      <c r="D2020">
        <f>OR(P2020 = "Woods_Sureflex", P2020 = "Falk_T10_Grid")</f>
        <v/>
      </c>
      <c r="E2020">
        <f>IF(AND(C2020="Y", D2020=TRUE),"Y","N")</f>
        <v/>
      </c>
      <c r="F2020" s="233" t="inlineStr">
        <is>
          <t>ConTab_BOM_KP_Baseplates_4015</t>
        </is>
      </c>
      <c r="G2020">
        <f>IF(E2020="Y",F2020,"")</f>
        <v/>
      </c>
      <c r="H2020" s="273" t="inlineStr">
        <is>
          <t>3014-7_8-KP</t>
        </is>
      </c>
      <c r="I2020" s="273" t="n"/>
      <c r="J2020" s="273" t="n"/>
      <c r="K2020" s="273" t="inlineStr">
        <is>
          <t>BaseplateSteel</t>
        </is>
      </c>
      <c r="L2020" s="273" t="inlineStr">
        <is>
          <t>Baseplate_Steel</t>
        </is>
      </c>
      <c r="M2020" s="273" t="inlineStr">
        <is>
          <t>Steel</t>
        </is>
      </c>
      <c r="N2020" t="inlineStr">
        <is>
          <t>324T</t>
        </is>
      </c>
      <c r="O2020" t="inlineStr">
        <is>
          <t>:No Drip Pan:Standard Drip Pan:</t>
        </is>
      </c>
      <c r="P2020" s="235" t="inlineStr">
        <is>
          <t>Falk_T10_Grid</t>
        </is>
      </c>
      <c r="Q2020" t="inlineStr">
        <is>
          <t>FALK 1060T10</t>
        </is>
      </c>
      <c r="R2020" t="n">
        <v>96700680</v>
      </c>
      <c r="S2020" s="233" t="inlineStr">
        <is>
          <t>B101810</t>
        </is>
      </c>
      <c r="T2020" s="233" t="n">
        <v>1712</v>
      </c>
      <c r="U2020" s="233" t="inlineStr">
        <is>
          <t>Priced</t>
        </is>
      </c>
      <c r="V2020" s="273" t="inlineStr">
        <is>
          <t>LT028</t>
        </is>
      </c>
    </row>
    <row r="2021">
      <c r="B2021" t="n">
        <v>4016</v>
      </c>
      <c r="C2021">
        <f>IF(K2021 = "BaseplateSteel","Y","N")</f>
        <v/>
      </c>
      <c r="D2021">
        <f>OR(P2021 = "Woods_Sureflex", P2021 = "Falk_T10_Grid")</f>
        <v/>
      </c>
      <c r="E2021">
        <f>IF(AND(C2021="Y", D2021=TRUE),"Y","N")</f>
        <v/>
      </c>
      <c r="F2021" s="233" t="inlineStr">
        <is>
          <t>ConTab_BOM_KP_Baseplates_4016</t>
        </is>
      </c>
      <c r="G2021">
        <f>IF(E2021="Y",F2021,"")</f>
        <v/>
      </c>
      <c r="H2021" s="273" t="inlineStr">
        <is>
          <t>3014-7_8-KP</t>
        </is>
      </c>
      <c r="I2021" s="273" t="n"/>
      <c r="J2021" s="273" t="n"/>
      <c r="K2021" s="273" t="inlineStr">
        <is>
          <t>BaseplateSteel</t>
        </is>
      </c>
      <c r="L2021" s="273" t="inlineStr">
        <is>
          <t>Baseplate_Steel</t>
        </is>
      </c>
      <c r="M2021" s="273" t="inlineStr">
        <is>
          <t>Steel</t>
        </is>
      </c>
      <c r="N2021" t="inlineStr">
        <is>
          <t>326T</t>
        </is>
      </c>
      <c r="O2021" t="inlineStr">
        <is>
          <t>:No Drip Pan:Standard Drip Pan:</t>
        </is>
      </c>
      <c r="P2021" s="235" t="inlineStr">
        <is>
          <t>Falk_T10_Grid</t>
        </is>
      </c>
      <c r="Q2021" t="inlineStr">
        <is>
          <t>FALK 1060T10</t>
        </is>
      </c>
      <c r="R2021" t="n">
        <v>96700680</v>
      </c>
      <c r="S2021" s="233" t="inlineStr">
        <is>
          <t>B101810</t>
        </is>
      </c>
      <c r="T2021" s="233" t="n">
        <v>1712</v>
      </c>
      <c r="U2021" s="233" t="inlineStr">
        <is>
          <t>Priced</t>
        </is>
      </c>
      <c r="V2021" s="273" t="inlineStr">
        <is>
          <t>LT028</t>
        </is>
      </c>
    </row>
    <row r="2022">
      <c r="B2022" t="n">
        <v>4025</v>
      </c>
      <c r="C2022">
        <f>IF(K2022 = "BaseplateSteel","Y","N")</f>
        <v/>
      </c>
      <c r="D2022">
        <f>OR(P2022 = "Woods_Sureflex", P2022 = "Falk_T10_Grid")</f>
        <v/>
      </c>
      <c r="E2022">
        <f>IF(AND(C2022="Y", D2022=TRUE),"Y","N")</f>
        <v/>
      </c>
      <c r="F2022" s="233" t="inlineStr">
        <is>
          <t>ConTab_BOM_KP_Baseplates_4025</t>
        </is>
      </c>
      <c r="G2022">
        <f>IF(E2022="Y",F2022,"")</f>
        <v/>
      </c>
      <c r="H2022" s="273" t="inlineStr">
        <is>
          <t>3014-7_8-KP</t>
        </is>
      </c>
      <c r="I2022" s="273" t="n"/>
      <c r="J2022" s="273" t="n"/>
      <c r="K2022" s="273" t="inlineStr">
        <is>
          <t>BaseplateSteel</t>
        </is>
      </c>
      <c r="L2022" s="273" t="inlineStr">
        <is>
          <t>Baseplate_Steel</t>
        </is>
      </c>
      <c r="M2022" s="273" t="inlineStr">
        <is>
          <t>Steel</t>
        </is>
      </c>
      <c r="N2022" t="inlineStr">
        <is>
          <t>213T</t>
        </is>
      </c>
      <c r="O2022" t="inlineStr">
        <is>
          <t>:No Drip Pan:Standard Drip Pan:</t>
        </is>
      </c>
      <c r="P2022" s="235" t="inlineStr">
        <is>
          <t>Woods_Spacer</t>
        </is>
      </c>
      <c r="Q2022" t="inlineStr">
        <is>
          <t>Woods 6SC</t>
        </is>
      </c>
      <c r="R2022" t="n">
        <v>96700681</v>
      </c>
      <c r="S2022" s="233" t="inlineStr">
        <is>
          <t>B101815</t>
        </is>
      </c>
      <c r="T2022" s="233" t="n">
        <v>1912</v>
      </c>
      <c r="U2022" s="233" t="inlineStr">
        <is>
          <t>Priced</t>
        </is>
      </c>
      <c r="V2022" s="273" t="inlineStr">
        <is>
          <t>LT028</t>
        </is>
      </c>
    </row>
    <row r="2023">
      <c r="B2023" t="n">
        <v>4026</v>
      </c>
      <c r="C2023">
        <f>IF(K2023 = "BaseplateSteel","Y","N")</f>
        <v/>
      </c>
      <c r="D2023">
        <f>OR(P2023 = "Woods_Sureflex", P2023 = "Falk_T10_Grid")</f>
        <v/>
      </c>
      <c r="E2023">
        <f>IF(AND(C2023="Y", D2023=TRUE),"Y","N")</f>
        <v/>
      </c>
      <c r="F2023" s="233" t="inlineStr">
        <is>
          <t>ConTab_BOM_KP_Baseplates_4026</t>
        </is>
      </c>
      <c r="G2023">
        <f>IF(E2023="Y",F2023,"")</f>
        <v/>
      </c>
      <c r="H2023" s="273" t="inlineStr">
        <is>
          <t>3014-7_8-KP</t>
        </is>
      </c>
      <c r="I2023" s="273" t="n"/>
      <c r="J2023" s="273" t="n"/>
      <c r="K2023" s="273" t="inlineStr">
        <is>
          <t>BaseplateSteel</t>
        </is>
      </c>
      <c r="L2023" s="273" t="inlineStr">
        <is>
          <t>Baseplate_Steel</t>
        </is>
      </c>
      <c r="M2023" s="273" t="inlineStr">
        <is>
          <t>Steel</t>
        </is>
      </c>
      <c r="N2023" t="inlineStr">
        <is>
          <t>215T</t>
        </is>
      </c>
      <c r="O2023" t="inlineStr">
        <is>
          <t>:No Drip Pan:Standard Drip Pan:</t>
        </is>
      </c>
      <c r="P2023" s="235" t="inlineStr">
        <is>
          <t>Woods_Spacer</t>
        </is>
      </c>
      <c r="Q2023" t="inlineStr">
        <is>
          <t>Woods 6SC</t>
        </is>
      </c>
      <c r="R2023" t="n">
        <v>96700681</v>
      </c>
      <c r="S2023" s="233" t="inlineStr">
        <is>
          <t>B101815</t>
        </is>
      </c>
      <c r="T2023" s="233" t="n">
        <v>1912</v>
      </c>
      <c r="U2023" s="233" t="inlineStr">
        <is>
          <t>Priced</t>
        </is>
      </c>
      <c r="V2023" s="273" t="inlineStr">
        <is>
          <t>LT028</t>
        </is>
      </c>
    </row>
    <row r="2024">
      <c r="B2024" t="n">
        <v>4027</v>
      </c>
      <c r="C2024">
        <f>IF(K2024 = "BaseplateSteel","Y","N")</f>
        <v/>
      </c>
      <c r="D2024">
        <f>OR(P2024 = "Woods_Sureflex", P2024 = "Falk_T10_Grid")</f>
        <v/>
      </c>
      <c r="E2024">
        <f>IF(AND(C2024="Y", D2024=TRUE),"Y","N")</f>
        <v/>
      </c>
      <c r="F2024" s="233" t="inlineStr">
        <is>
          <t>ConTab_BOM_KP_Baseplates_4027</t>
        </is>
      </c>
      <c r="G2024">
        <f>IF(E2024="Y",F2024,"")</f>
        <v/>
      </c>
      <c r="H2024" s="273" t="inlineStr">
        <is>
          <t>3014-7_8-KP</t>
        </is>
      </c>
      <c r="I2024" s="273" t="n"/>
      <c r="J2024" s="273" t="n"/>
      <c r="K2024" s="273" t="inlineStr">
        <is>
          <t>BaseplateSteel</t>
        </is>
      </c>
      <c r="L2024" s="273" t="inlineStr">
        <is>
          <t>Baseplate_Steel</t>
        </is>
      </c>
      <c r="M2024" s="273" t="inlineStr">
        <is>
          <t>Steel</t>
        </is>
      </c>
      <c r="N2024" t="inlineStr">
        <is>
          <t>254T</t>
        </is>
      </c>
      <c r="O2024" t="inlineStr">
        <is>
          <t>:No Drip Pan:Standard Drip Pan:</t>
        </is>
      </c>
      <c r="P2024" s="235" t="inlineStr">
        <is>
          <t>Woods_Spacer</t>
        </is>
      </c>
      <c r="Q2024" t="inlineStr">
        <is>
          <t>Woods 8SC</t>
        </is>
      </c>
      <c r="R2024" t="n">
        <v>96700682</v>
      </c>
      <c r="S2024" s="233" t="inlineStr">
        <is>
          <t>B101816</t>
        </is>
      </c>
      <c r="T2024" s="233" t="n">
        <v>1983</v>
      </c>
      <c r="U2024" s="233" t="inlineStr">
        <is>
          <t>Priced</t>
        </is>
      </c>
      <c r="V2024" s="273" t="inlineStr">
        <is>
          <t>LT028</t>
        </is>
      </c>
    </row>
    <row r="2025">
      <c r="B2025" t="n">
        <v>4028</v>
      </c>
      <c r="C2025">
        <f>IF(K2025 = "BaseplateSteel","Y","N")</f>
        <v/>
      </c>
      <c r="D2025">
        <f>OR(P2025 = "Woods_Sureflex", P2025 = "Falk_T10_Grid")</f>
        <v/>
      </c>
      <c r="E2025">
        <f>IF(AND(C2025="Y", D2025=TRUE),"Y","N")</f>
        <v/>
      </c>
      <c r="F2025" s="233" t="inlineStr">
        <is>
          <t>ConTab_BOM_KP_Baseplates_4028</t>
        </is>
      </c>
      <c r="G2025">
        <f>IF(E2025="Y",F2025,"")</f>
        <v/>
      </c>
      <c r="H2025" s="273" t="inlineStr">
        <is>
          <t>3014-7_8-KP</t>
        </is>
      </c>
      <c r="I2025" s="273" t="n"/>
      <c r="J2025" s="273" t="n"/>
      <c r="K2025" s="273" t="inlineStr">
        <is>
          <t>BaseplateSteel</t>
        </is>
      </c>
      <c r="L2025" s="273" t="inlineStr">
        <is>
          <t>Baseplate_Steel</t>
        </is>
      </c>
      <c r="M2025" s="273" t="inlineStr">
        <is>
          <t>Steel</t>
        </is>
      </c>
      <c r="N2025" t="inlineStr">
        <is>
          <t>256T</t>
        </is>
      </c>
      <c r="O2025" t="inlineStr">
        <is>
          <t>:No Drip Pan:Standard Drip Pan:</t>
        </is>
      </c>
      <c r="P2025" s="235" t="inlineStr">
        <is>
          <t>Woods_Spacer</t>
        </is>
      </c>
      <c r="Q2025" t="inlineStr">
        <is>
          <t>Woods 8SC</t>
        </is>
      </c>
      <c r="R2025" t="n">
        <v>96700682</v>
      </c>
      <c r="S2025" s="233" t="inlineStr">
        <is>
          <t>B101816</t>
        </is>
      </c>
      <c r="T2025" s="233" t="n">
        <v>1983</v>
      </c>
      <c r="U2025" s="233" t="inlineStr">
        <is>
          <t>Priced</t>
        </is>
      </c>
      <c r="V2025" s="273" t="inlineStr">
        <is>
          <t>LT028</t>
        </is>
      </c>
    </row>
    <row r="2026">
      <c r="B2026" t="n">
        <v>4029</v>
      </c>
      <c r="C2026">
        <f>IF(K2026 = "BaseplateSteel","Y","N")</f>
        <v/>
      </c>
      <c r="D2026">
        <f>OR(P2026 = "Woods_Sureflex", P2026 = "Falk_T10_Grid")</f>
        <v/>
      </c>
      <c r="E2026">
        <f>IF(AND(C2026="Y", D2026=TRUE),"Y","N")</f>
        <v/>
      </c>
      <c r="F2026" s="233" t="inlineStr">
        <is>
          <t>ConTab_BOM_KP_Baseplates_4029</t>
        </is>
      </c>
      <c r="G2026">
        <f>IF(E2026="Y",F2026,"")</f>
        <v/>
      </c>
      <c r="H2026" s="273" t="inlineStr">
        <is>
          <t>3014-7_8-KP</t>
        </is>
      </c>
      <c r="I2026" s="273" t="n"/>
      <c r="J2026" s="273" t="n"/>
      <c r="K2026" s="273" t="inlineStr">
        <is>
          <t>BaseplateSteel</t>
        </is>
      </c>
      <c r="L2026" s="273" t="inlineStr">
        <is>
          <t>Baseplate_Steel</t>
        </is>
      </c>
      <c r="M2026" s="273" t="inlineStr">
        <is>
          <t>Steel</t>
        </is>
      </c>
      <c r="N2026" t="inlineStr">
        <is>
          <t>284T</t>
        </is>
      </c>
      <c r="O2026" t="inlineStr">
        <is>
          <t>:No Drip Pan:Standard Drip Pan:</t>
        </is>
      </c>
      <c r="P2026" s="235" t="inlineStr">
        <is>
          <t>Woods_Spacer</t>
        </is>
      </c>
      <c r="Q2026" t="inlineStr">
        <is>
          <t>Woods 9SC</t>
        </is>
      </c>
      <c r="R2026" t="n">
        <v>96700683</v>
      </c>
      <c r="S2026" s="233" t="inlineStr">
        <is>
          <t>B101817</t>
        </is>
      </c>
      <c r="T2026" s="233" t="n">
        <v>2119</v>
      </c>
      <c r="U2026" s="233" t="inlineStr">
        <is>
          <t>Priced</t>
        </is>
      </c>
      <c r="V2026" s="273" t="inlineStr">
        <is>
          <t>LT028</t>
        </is>
      </c>
    </row>
    <row r="2027">
      <c r="B2027" t="n">
        <v>4030</v>
      </c>
      <c r="C2027">
        <f>IF(K2027 = "BaseplateSteel","Y","N")</f>
        <v/>
      </c>
      <c r="D2027">
        <f>OR(P2027 = "Woods_Sureflex", P2027 = "Falk_T10_Grid")</f>
        <v/>
      </c>
      <c r="E2027">
        <f>IF(AND(C2027="Y", D2027=TRUE),"Y","N")</f>
        <v/>
      </c>
      <c r="F2027" s="233" t="inlineStr">
        <is>
          <t>ConTab_BOM_KP_Baseplates_4030</t>
        </is>
      </c>
      <c r="G2027">
        <f>IF(E2027="Y",F2027,"")</f>
        <v/>
      </c>
      <c r="H2027" s="273" t="inlineStr">
        <is>
          <t>3014-7_8-KP</t>
        </is>
      </c>
      <c r="I2027" s="273" t="n"/>
      <c r="J2027" s="273" t="n"/>
      <c r="K2027" s="273" t="inlineStr">
        <is>
          <t>BaseplateSteel</t>
        </is>
      </c>
      <c r="L2027" s="273" t="inlineStr">
        <is>
          <t>Baseplate_Steel</t>
        </is>
      </c>
      <c r="M2027" s="273" t="inlineStr">
        <is>
          <t>Steel</t>
        </is>
      </c>
      <c r="N2027" t="inlineStr">
        <is>
          <t>286T</t>
        </is>
      </c>
      <c r="O2027" t="inlineStr">
        <is>
          <t>:No Drip Pan:Standard Drip Pan:</t>
        </is>
      </c>
      <c r="P2027" s="235" t="inlineStr">
        <is>
          <t>Woods_Spacer</t>
        </is>
      </c>
      <c r="Q2027" t="inlineStr">
        <is>
          <t>Woods 9SC</t>
        </is>
      </c>
      <c r="R2027" t="n">
        <v>96700683</v>
      </c>
      <c r="S2027" s="233" t="inlineStr">
        <is>
          <t>B101817</t>
        </is>
      </c>
      <c r="T2027" s="233" t="n">
        <v>2119</v>
      </c>
      <c r="U2027" s="233" t="inlineStr">
        <is>
          <t>Priced</t>
        </is>
      </c>
      <c r="V2027" s="273" t="inlineStr">
        <is>
          <t>LT028</t>
        </is>
      </c>
    </row>
    <row r="2028">
      <c r="B2028" t="n">
        <v>4031</v>
      </c>
      <c r="C2028">
        <f>IF(K2028 = "BaseplateSteel","Y","N")</f>
        <v/>
      </c>
      <c r="D2028">
        <f>OR(P2028 = "Woods_Sureflex", P2028 = "Falk_T10_Grid")</f>
        <v/>
      </c>
      <c r="E2028">
        <f>IF(AND(C2028="Y", D2028=TRUE),"Y","N")</f>
        <v/>
      </c>
      <c r="F2028" s="233" t="inlineStr">
        <is>
          <t>ConTab_BOM_KP_Baseplates_4031</t>
        </is>
      </c>
      <c r="G2028">
        <f>IF(E2028="Y",F2028,"")</f>
        <v/>
      </c>
      <c r="H2028" s="273" t="inlineStr">
        <is>
          <t>3014-7_8-KP</t>
        </is>
      </c>
      <c r="I2028" s="273" t="n"/>
      <c r="J2028" s="273" t="n"/>
      <c r="K2028" s="273" t="inlineStr">
        <is>
          <t>BaseplateSteel</t>
        </is>
      </c>
      <c r="L2028" s="273" t="inlineStr">
        <is>
          <t>Baseplate_Steel</t>
        </is>
      </c>
      <c r="M2028" s="273" t="inlineStr">
        <is>
          <t>Steel</t>
        </is>
      </c>
      <c r="N2028" t="inlineStr">
        <is>
          <t>324T</t>
        </is>
      </c>
      <c r="O2028" t="inlineStr">
        <is>
          <t>:No Drip Pan:Standard Drip Pan:</t>
        </is>
      </c>
      <c r="P2028" s="235" t="inlineStr">
        <is>
          <t>Woods_Spacer</t>
        </is>
      </c>
      <c r="Q2028" t="inlineStr">
        <is>
          <t>Woods 10SC</t>
        </is>
      </c>
      <c r="R2028" t="n">
        <v>96700684</v>
      </c>
      <c r="S2028" s="233" t="inlineStr">
        <is>
          <t>B101818</t>
        </is>
      </c>
      <c r="T2028" s="233" t="n">
        <v>2255</v>
      </c>
      <c r="U2028" s="233" t="inlineStr">
        <is>
          <t>Priced</t>
        </is>
      </c>
      <c r="V2028" s="273" t="inlineStr">
        <is>
          <t>LT028</t>
        </is>
      </c>
    </row>
    <row r="2029">
      <c r="B2029" t="n">
        <v>4032</v>
      </c>
      <c r="C2029">
        <f>IF(K2029 = "BaseplateSteel","Y","N")</f>
        <v/>
      </c>
      <c r="D2029">
        <f>OR(P2029 = "Woods_Sureflex", P2029 = "Falk_T10_Grid")</f>
        <v/>
      </c>
      <c r="E2029">
        <f>IF(AND(C2029="Y", D2029=TRUE),"Y","N")</f>
        <v/>
      </c>
      <c r="F2029" s="233" t="inlineStr">
        <is>
          <t>ConTab_BOM_KP_Baseplates_4032</t>
        </is>
      </c>
      <c r="G2029">
        <f>IF(E2029="Y",F2029,"")</f>
        <v/>
      </c>
      <c r="H2029" s="273" t="inlineStr">
        <is>
          <t>3014-7_8-KP</t>
        </is>
      </c>
      <c r="I2029" s="273" t="n"/>
      <c r="J2029" s="273" t="n"/>
      <c r="K2029" s="273" t="inlineStr">
        <is>
          <t>BaseplateSteel</t>
        </is>
      </c>
      <c r="L2029" s="273" t="inlineStr">
        <is>
          <t>Baseplate_Steel</t>
        </is>
      </c>
      <c r="M2029" s="273" t="inlineStr">
        <is>
          <t>Steel</t>
        </is>
      </c>
      <c r="N2029" t="inlineStr">
        <is>
          <t>326T</t>
        </is>
      </c>
      <c r="O2029" t="inlineStr">
        <is>
          <t>:No Drip Pan:Standard Drip Pan:</t>
        </is>
      </c>
      <c r="P2029" s="235" t="inlineStr">
        <is>
          <t>Woods_Spacer</t>
        </is>
      </c>
      <c r="Q2029" t="inlineStr">
        <is>
          <t>Woods 10SC</t>
        </is>
      </c>
      <c r="R2029" t="n">
        <v>96700684</v>
      </c>
      <c r="S2029" s="233" t="inlineStr">
        <is>
          <t>B101818</t>
        </is>
      </c>
      <c r="T2029" s="233" t="n">
        <v>2255</v>
      </c>
      <c r="U2029" s="233" t="inlineStr">
        <is>
          <t>Priced</t>
        </is>
      </c>
      <c r="V2029" s="273" t="inlineStr">
        <is>
          <t>LT028</t>
        </is>
      </c>
    </row>
    <row r="2030">
      <c r="B2030" t="n">
        <v>4033</v>
      </c>
      <c r="C2030">
        <f>IF(K2030 = "BaseplateSteel","Y","N")</f>
        <v/>
      </c>
      <c r="D2030">
        <f>OR(P2030 = "Woods_Sureflex", P2030 = "Falk_T10_Grid")</f>
        <v/>
      </c>
      <c r="E2030">
        <f>IF(AND(C2030="Y", D2030=TRUE),"Y","N")</f>
        <v/>
      </c>
      <c r="F2030" s="233" t="inlineStr">
        <is>
          <t>ConTab_BOM_KP_Baseplates_4033</t>
        </is>
      </c>
      <c r="G2030">
        <f>IF(E2030="Y",F2030,"")</f>
        <v/>
      </c>
      <c r="H2030" s="273" t="inlineStr">
        <is>
          <t>3014-7_8-KP</t>
        </is>
      </c>
      <c r="I2030" s="273" t="n"/>
      <c r="J2030" s="273" t="n"/>
      <c r="K2030" s="273" t="inlineStr">
        <is>
          <t>BaseplateSteel</t>
        </is>
      </c>
      <c r="L2030" s="273" t="inlineStr">
        <is>
          <t>Baseplate_Steel</t>
        </is>
      </c>
      <c r="M2030" s="273" t="inlineStr">
        <is>
          <t>Steel</t>
        </is>
      </c>
      <c r="N2030" t="inlineStr">
        <is>
          <t>213T</t>
        </is>
      </c>
      <c r="O2030" t="inlineStr">
        <is>
          <t>:No Drip Pan:Standard Drip Pan:</t>
        </is>
      </c>
      <c r="P2030" s="235" t="inlineStr">
        <is>
          <t>Falk_Spacer</t>
        </is>
      </c>
      <c r="Q2030" t="inlineStr">
        <is>
          <t>FALK 1040T31</t>
        </is>
      </c>
      <c r="R2030" t="n">
        <v>96700685</v>
      </c>
      <c r="S2030" s="233" t="inlineStr">
        <is>
          <t>B101819</t>
        </is>
      </c>
      <c r="T2030" s="233" t="n">
        <v>1912</v>
      </c>
      <c r="U2030" s="233" t="inlineStr">
        <is>
          <t>Priced</t>
        </is>
      </c>
      <c r="V2030" s="273" t="inlineStr">
        <is>
          <t>LT028</t>
        </is>
      </c>
    </row>
    <row r="2031">
      <c r="B2031" t="n">
        <v>4034</v>
      </c>
      <c r="C2031">
        <f>IF(K2031 = "BaseplateSteel","Y","N")</f>
        <v/>
      </c>
      <c r="D2031">
        <f>OR(P2031 = "Woods_Sureflex", P2031 = "Falk_T10_Grid")</f>
        <v/>
      </c>
      <c r="E2031">
        <f>IF(AND(C2031="Y", D2031=TRUE),"Y","N")</f>
        <v/>
      </c>
      <c r="F2031" s="233" t="inlineStr">
        <is>
          <t>ConTab_BOM_KP_Baseplates_4034</t>
        </is>
      </c>
      <c r="G2031">
        <f>IF(E2031="Y",F2031,"")</f>
        <v/>
      </c>
      <c r="H2031" s="273" t="inlineStr">
        <is>
          <t>3014-7_8-KP</t>
        </is>
      </c>
      <c r="I2031" s="273" t="n"/>
      <c r="J2031" s="273" t="n"/>
      <c r="K2031" s="273" t="inlineStr">
        <is>
          <t>BaseplateSteel</t>
        </is>
      </c>
      <c r="L2031" s="273" t="inlineStr">
        <is>
          <t>Baseplate_Steel</t>
        </is>
      </c>
      <c r="M2031" s="273" t="inlineStr">
        <is>
          <t>Steel</t>
        </is>
      </c>
      <c r="N2031" t="inlineStr">
        <is>
          <t>215T</t>
        </is>
      </c>
      <c r="O2031" t="inlineStr">
        <is>
          <t>:No Drip Pan:Standard Drip Pan:</t>
        </is>
      </c>
      <c r="P2031" s="235" t="inlineStr">
        <is>
          <t>Falk_Spacer</t>
        </is>
      </c>
      <c r="Q2031" t="inlineStr">
        <is>
          <t>FALK 1040T31</t>
        </is>
      </c>
      <c r="R2031" t="n">
        <v>96700685</v>
      </c>
      <c r="S2031" s="233" t="inlineStr">
        <is>
          <t>B101819</t>
        </is>
      </c>
      <c r="T2031" s="233" t="n">
        <v>1912</v>
      </c>
      <c r="U2031" s="233" t="inlineStr">
        <is>
          <t>Priced</t>
        </is>
      </c>
      <c r="V2031" s="273" t="inlineStr">
        <is>
          <t>LT028</t>
        </is>
      </c>
    </row>
    <row r="2032">
      <c r="B2032" t="n">
        <v>4035</v>
      </c>
      <c r="C2032">
        <f>IF(K2032 = "BaseplateSteel","Y","N")</f>
        <v/>
      </c>
      <c r="D2032">
        <f>OR(P2032 = "Woods_Sureflex", P2032 = "Falk_T10_Grid")</f>
        <v/>
      </c>
      <c r="E2032">
        <f>IF(AND(C2032="Y", D2032=TRUE),"Y","N")</f>
        <v/>
      </c>
      <c r="F2032" s="233" t="inlineStr">
        <is>
          <t>ConTab_BOM_KP_Baseplates_4035</t>
        </is>
      </c>
      <c r="G2032">
        <f>IF(E2032="Y",F2032,"")</f>
        <v/>
      </c>
      <c r="H2032" s="273" t="inlineStr">
        <is>
          <t>3014-7_8-KP</t>
        </is>
      </c>
      <c r="I2032" s="273" t="n"/>
      <c r="J2032" s="273" t="n"/>
      <c r="K2032" s="273" t="inlineStr">
        <is>
          <t>BaseplateSteel</t>
        </is>
      </c>
      <c r="L2032" s="273" t="inlineStr">
        <is>
          <t>Baseplate_Steel</t>
        </is>
      </c>
      <c r="M2032" s="273" t="inlineStr">
        <is>
          <t>Steel</t>
        </is>
      </c>
      <c r="N2032" t="inlineStr">
        <is>
          <t>254T</t>
        </is>
      </c>
      <c r="O2032" t="inlineStr">
        <is>
          <t>:No Drip Pan:Standard Drip Pan:</t>
        </is>
      </c>
      <c r="P2032" s="235" t="inlineStr">
        <is>
          <t>Falk_Spacer</t>
        </is>
      </c>
      <c r="Q2032" t="inlineStr">
        <is>
          <t>FALK 1040T31</t>
        </is>
      </c>
      <c r="R2032" t="n">
        <v>96700686</v>
      </c>
      <c r="S2032" s="233" t="inlineStr">
        <is>
          <t>B101820</t>
        </is>
      </c>
      <c r="T2032" s="233" t="n">
        <v>1983</v>
      </c>
      <c r="U2032" s="233" t="inlineStr">
        <is>
          <t>Priced</t>
        </is>
      </c>
      <c r="V2032" s="273" t="inlineStr">
        <is>
          <t>LT028</t>
        </is>
      </c>
    </row>
    <row r="2033">
      <c r="B2033" t="n">
        <v>4036</v>
      </c>
      <c r="C2033">
        <f>IF(K2033 = "BaseplateSteel","Y","N")</f>
        <v/>
      </c>
      <c r="D2033">
        <f>OR(P2033 = "Woods_Sureflex", P2033 = "Falk_T10_Grid")</f>
        <v/>
      </c>
      <c r="E2033">
        <f>IF(AND(C2033="Y", D2033=TRUE),"Y","N")</f>
        <v/>
      </c>
      <c r="F2033" s="233" t="inlineStr">
        <is>
          <t>ConTab_BOM_KP_Baseplates_4036</t>
        </is>
      </c>
      <c r="G2033">
        <f>IF(E2033="Y",F2033,"")</f>
        <v/>
      </c>
      <c r="H2033" s="273" t="inlineStr">
        <is>
          <t>3014-7_8-KP</t>
        </is>
      </c>
      <c r="I2033" s="273" t="n"/>
      <c r="J2033" s="273" t="n"/>
      <c r="K2033" s="273" t="inlineStr">
        <is>
          <t>BaseplateSteel</t>
        </is>
      </c>
      <c r="L2033" s="273" t="inlineStr">
        <is>
          <t>Baseplate_Steel</t>
        </is>
      </c>
      <c r="M2033" s="273" t="inlineStr">
        <is>
          <t>Steel</t>
        </is>
      </c>
      <c r="N2033" t="inlineStr">
        <is>
          <t>256T</t>
        </is>
      </c>
      <c r="O2033" t="inlineStr">
        <is>
          <t>:No Drip Pan:Standard Drip Pan:</t>
        </is>
      </c>
      <c r="P2033" s="235" t="inlineStr">
        <is>
          <t>Falk_Spacer</t>
        </is>
      </c>
      <c r="Q2033" t="inlineStr">
        <is>
          <t>FALK 1040T31</t>
        </is>
      </c>
      <c r="R2033" t="n">
        <v>96700686</v>
      </c>
      <c r="S2033" s="233" t="inlineStr">
        <is>
          <t>B101820</t>
        </is>
      </c>
      <c r="T2033" s="233" t="n">
        <v>1983</v>
      </c>
      <c r="U2033" s="233" t="inlineStr">
        <is>
          <t>Priced</t>
        </is>
      </c>
      <c r="V2033" s="273" t="inlineStr">
        <is>
          <t>LT028</t>
        </is>
      </c>
    </row>
    <row r="2034">
      <c r="B2034" t="n">
        <v>4037</v>
      </c>
      <c r="C2034">
        <f>IF(K2034 = "BaseplateSteel","Y","N")</f>
        <v/>
      </c>
      <c r="D2034">
        <f>OR(P2034 = "Woods_Sureflex", P2034 = "Falk_T10_Grid")</f>
        <v/>
      </c>
      <c r="E2034">
        <f>IF(AND(C2034="Y", D2034=TRUE),"Y","N")</f>
        <v/>
      </c>
      <c r="F2034" s="233" t="inlineStr">
        <is>
          <t>ConTab_BOM_KP_Baseplates_4037</t>
        </is>
      </c>
      <c r="G2034">
        <f>IF(E2034="Y",F2034,"")</f>
        <v/>
      </c>
      <c r="H2034" s="273" t="inlineStr">
        <is>
          <t>3014-7_8-KP</t>
        </is>
      </c>
      <c r="I2034" s="273" t="n"/>
      <c r="J2034" s="273" t="n"/>
      <c r="K2034" s="273" t="inlineStr">
        <is>
          <t>BaseplateSteel</t>
        </is>
      </c>
      <c r="L2034" s="273" t="inlineStr">
        <is>
          <t>Baseplate_Steel</t>
        </is>
      </c>
      <c r="M2034" s="273" t="inlineStr">
        <is>
          <t>Steel</t>
        </is>
      </c>
      <c r="N2034" t="inlineStr">
        <is>
          <t>284T</t>
        </is>
      </c>
      <c r="O2034" t="inlineStr">
        <is>
          <t>:No Drip Pan:Standard Drip Pan:</t>
        </is>
      </c>
      <c r="P2034" s="235" t="inlineStr">
        <is>
          <t>Falk_Spacer</t>
        </is>
      </c>
      <c r="Q2034" t="inlineStr">
        <is>
          <t>FALK 1050T31</t>
        </is>
      </c>
      <c r="R2034" t="n">
        <v>96700687</v>
      </c>
      <c r="S2034" s="233" t="inlineStr">
        <is>
          <t>B101821</t>
        </is>
      </c>
      <c r="T2034" s="233" t="n">
        <v>2119</v>
      </c>
      <c r="U2034" s="233" t="inlineStr">
        <is>
          <t>Priced</t>
        </is>
      </c>
      <c r="V2034" s="273" t="inlineStr">
        <is>
          <t>LT028</t>
        </is>
      </c>
    </row>
    <row r="2035">
      <c r="B2035" t="n">
        <v>4038</v>
      </c>
      <c r="C2035">
        <f>IF(K2035 = "BaseplateSteel","Y","N")</f>
        <v/>
      </c>
      <c r="D2035">
        <f>OR(P2035 = "Woods_Sureflex", P2035 = "Falk_T10_Grid")</f>
        <v/>
      </c>
      <c r="E2035">
        <f>IF(AND(C2035="Y", D2035=TRUE),"Y","N")</f>
        <v/>
      </c>
      <c r="F2035" s="233" t="inlineStr">
        <is>
          <t>ConTab_BOM_KP_Baseplates_4038</t>
        </is>
      </c>
      <c r="G2035">
        <f>IF(E2035="Y",F2035,"")</f>
        <v/>
      </c>
      <c r="H2035" s="273" t="inlineStr">
        <is>
          <t>3014-7_8-KP</t>
        </is>
      </c>
      <c r="I2035" s="273" t="n"/>
      <c r="J2035" s="273" t="n"/>
      <c r="K2035" s="273" t="inlineStr">
        <is>
          <t>BaseplateSteel</t>
        </is>
      </c>
      <c r="L2035" s="273" t="inlineStr">
        <is>
          <t>Baseplate_Steel</t>
        </is>
      </c>
      <c r="M2035" s="273" t="inlineStr">
        <is>
          <t>Steel</t>
        </is>
      </c>
      <c r="N2035" t="inlineStr">
        <is>
          <t>286T</t>
        </is>
      </c>
      <c r="O2035" t="inlineStr">
        <is>
          <t>:No Drip Pan:Standard Drip Pan:</t>
        </is>
      </c>
      <c r="P2035" s="235" t="inlineStr">
        <is>
          <t>Falk_Spacer</t>
        </is>
      </c>
      <c r="Q2035" t="inlineStr">
        <is>
          <t>FALK 1050T31</t>
        </is>
      </c>
      <c r="R2035" t="n">
        <v>96700687</v>
      </c>
      <c r="S2035" s="233" t="inlineStr">
        <is>
          <t>B101821</t>
        </is>
      </c>
      <c r="T2035" s="233" t="n">
        <v>2119</v>
      </c>
      <c r="U2035" s="233" t="inlineStr">
        <is>
          <t>Priced</t>
        </is>
      </c>
      <c r="V2035" s="273" t="inlineStr">
        <is>
          <t>LT028</t>
        </is>
      </c>
    </row>
    <row r="2036">
      <c r="B2036" t="n">
        <v>4039</v>
      </c>
      <c r="C2036">
        <f>IF(K2036 = "BaseplateSteel","Y","N")</f>
        <v/>
      </c>
      <c r="D2036">
        <f>OR(P2036 = "Woods_Sureflex", P2036 = "Falk_T10_Grid")</f>
        <v/>
      </c>
      <c r="E2036">
        <f>IF(AND(C2036="Y", D2036=TRUE),"Y","N")</f>
        <v/>
      </c>
      <c r="F2036" s="233" t="inlineStr">
        <is>
          <t>ConTab_BOM_KP_Baseplates_4039</t>
        </is>
      </c>
      <c r="G2036">
        <f>IF(E2036="Y",F2036,"")</f>
        <v/>
      </c>
      <c r="H2036" s="273" t="inlineStr">
        <is>
          <t>3014-7_8-KP</t>
        </is>
      </c>
      <c r="I2036" s="273" t="n"/>
      <c r="J2036" s="273" t="n"/>
      <c r="K2036" s="273" t="inlineStr">
        <is>
          <t>BaseplateSteel</t>
        </is>
      </c>
      <c r="L2036" s="273" t="inlineStr">
        <is>
          <t>Baseplate_Steel</t>
        </is>
      </c>
      <c r="M2036" s="273" t="inlineStr">
        <is>
          <t>Steel</t>
        </is>
      </c>
      <c r="N2036" t="inlineStr">
        <is>
          <t>324T</t>
        </is>
      </c>
      <c r="O2036" t="inlineStr">
        <is>
          <t>:No Drip Pan:Standard Drip Pan:</t>
        </is>
      </c>
      <c r="P2036" s="235" t="inlineStr">
        <is>
          <t>Falk_Spacer</t>
        </is>
      </c>
      <c r="Q2036" t="inlineStr">
        <is>
          <t>FALK 1060T31</t>
        </is>
      </c>
      <c r="R2036" t="n">
        <v>96700688</v>
      </c>
      <c r="S2036" s="233" t="inlineStr">
        <is>
          <t>B101822</t>
        </is>
      </c>
      <c r="T2036" s="233" t="n">
        <v>2255</v>
      </c>
      <c r="U2036" s="233" t="inlineStr">
        <is>
          <t>Priced</t>
        </is>
      </c>
      <c r="V2036" s="273" t="inlineStr">
        <is>
          <t>LT028</t>
        </is>
      </c>
    </row>
    <row r="2037">
      <c r="B2037" t="n">
        <v>4040</v>
      </c>
      <c r="C2037">
        <f>IF(K2037 = "BaseplateSteel","Y","N")</f>
        <v/>
      </c>
      <c r="D2037">
        <f>OR(P2037 = "Woods_Sureflex", P2037 = "Falk_T10_Grid")</f>
        <v/>
      </c>
      <c r="E2037">
        <f>IF(AND(C2037="Y", D2037=TRUE),"Y","N")</f>
        <v/>
      </c>
      <c r="F2037" s="233" t="inlineStr">
        <is>
          <t>ConTab_BOM_KP_Baseplates_4040</t>
        </is>
      </c>
      <c r="G2037">
        <f>IF(E2037="Y",F2037,"")</f>
        <v/>
      </c>
      <c r="H2037" s="273" t="inlineStr">
        <is>
          <t>3014-7_8-KP</t>
        </is>
      </c>
      <c r="I2037" s="273" t="n"/>
      <c r="J2037" s="273" t="n"/>
      <c r="K2037" s="273" t="inlineStr">
        <is>
          <t>BaseplateSteel</t>
        </is>
      </c>
      <c r="L2037" s="273" t="inlineStr">
        <is>
          <t>Baseplate_Steel</t>
        </is>
      </c>
      <c r="M2037" s="273" t="inlineStr">
        <is>
          <t>Steel</t>
        </is>
      </c>
      <c r="N2037" t="inlineStr">
        <is>
          <t>326T</t>
        </is>
      </c>
      <c r="O2037" t="inlineStr">
        <is>
          <t>:No Drip Pan:Standard Drip Pan:</t>
        </is>
      </c>
      <c r="P2037" s="235" t="inlineStr">
        <is>
          <t>Falk_Spacer</t>
        </is>
      </c>
      <c r="Q2037" t="inlineStr">
        <is>
          <t>FALK 1060T31</t>
        </is>
      </c>
      <c r="R2037" t="n">
        <v>96700688</v>
      </c>
      <c r="S2037" s="233" t="inlineStr">
        <is>
          <t>B101822</t>
        </is>
      </c>
      <c r="T2037" s="233" t="n">
        <v>2255</v>
      </c>
      <c r="U2037" s="233" t="inlineStr">
        <is>
          <t>Priced</t>
        </is>
      </c>
      <c r="V2037" s="273" t="inlineStr">
        <is>
          <t>LT028</t>
        </is>
      </c>
    </row>
    <row r="2038">
      <c r="B2038" t="n">
        <v>4049</v>
      </c>
      <c r="C2038">
        <f>IF(K2038 = "BaseplateSteel","Y","N")</f>
        <v/>
      </c>
      <c r="D2038">
        <f>OR(P2038 = "Woods_Sureflex", P2038 = "Falk_T10_Grid")</f>
        <v/>
      </c>
      <c r="E2038">
        <f>IF(AND(C2038="Y", D2038=TRUE),"Y","N")</f>
        <v/>
      </c>
      <c r="F2038" s="233" t="inlineStr">
        <is>
          <t>ConTab_BOM_KP_Baseplates_4049</t>
        </is>
      </c>
      <c r="G2038">
        <f>IF(E2038="Y",F2038,"")</f>
        <v/>
      </c>
      <c r="H2038" s="273" t="inlineStr">
        <is>
          <t>3014-7_8-KP</t>
        </is>
      </c>
      <c r="I2038" s="273" t="n"/>
      <c r="J2038" s="273" t="n"/>
      <c r="K2038" s="273" t="inlineStr">
        <is>
          <t>BaseplateSteel</t>
        </is>
      </c>
      <c r="L2038" s="273" t="inlineStr">
        <is>
          <t>Baseplate_Steel</t>
        </is>
      </c>
      <c r="M2038" s="273" t="inlineStr">
        <is>
          <t>Steel</t>
        </is>
      </c>
      <c r="N2038" t="inlineStr">
        <is>
          <t>213T</t>
        </is>
      </c>
      <c r="O2038" t="inlineStr">
        <is>
          <t>:Extended Drip Pan:</t>
        </is>
      </c>
      <c r="P2038" s="235" t="inlineStr">
        <is>
          <t>Woods_Sureflex</t>
        </is>
      </c>
      <c r="Q2038" t="inlineStr">
        <is>
          <t>Woods 6S</t>
        </is>
      </c>
      <c r="R2038" t="inlineStr">
        <is>
          <t>RTF</t>
        </is>
      </c>
      <c r="S2038" s="233" t="inlineStr">
        <is>
          <t>B101827</t>
        </is>
      </c>
      <c r="T2038" s="233" t="n">
        <v>1560</v>
      </c>
      <c r="U2038" s="233" t="inlineStr">
        <is>
          <t>Priced</t>
        </is>
      </c>
      <c r="V2038" s="273" t="inlineStr">
        <is>
          <t>LT028</t>
        </is>
      </c>
    </row>
    <row r="2039">
      <c r="B2039" t="n">
        <v>4050</v>
      </c>
      <c r="C2039">
        <f>IF(K2039 = "BaseplateSteel","Y","N")</f>
        <v/>
      </c>
      <c r="D2039">
        <f>OR(P2039 = "Woods_Sureflex", P2039 = "Falk_T10_Grid")</f>
        <v/>
      </c>
      <c r="E2039">
        <f>IF(AND(C2039="Y", D2039=TRUE),"Y","N")</f>
        <v/>
      </c>
      <c r="F2039" s="233" t="inlineStr">
        <is>
          <t>ConTab_BOM_KP_Baseplates_4050</t>
        </is>
      </c>
      <c r="G2039">
        <f>IF(E2039="Y",F2039,"")</f>
        <v/>
      </c>
      <c r="H2039" s="273" t="inlineStr">
        <is>
          <t>3014-7_8-KP</t>
        </is>
      </c>
      <c r="I2039" s="273" t="n"/>
      <c r="J2039" s="273" t="n"/>
      <c r="K2039" s="273" t="inlineStr">
        <is>
          <t>BaseplateSteel</t>
        </is>
      </c>
      <c r="L2039" s="273" t="inlineStr">
        <is>
          <t>Baseplate_Steel</t>
        </is>
      </c>
      <c r="M2039" s="273" t="inlineStr">
        <is>
          <t>Steel</t>
        </is>
      </c>
      <c r="N2039" t="inlineStr">
        <is>
          <t>215T</t>
        </is>
      </c>
      <c r="O2039" t="inlineStr">
        <is>
          <t>:Extended Drip Pan:</t>
        </is>
      </c>
      <c r="P2039" s="235" t="inlineStr">
        <is>
          <t>Woods_Sureflex</t>
        </is>
      </c>
      <c r="Q2039" t="inlineStr">
        <is>
          <t>Woods 6S</t>
        </is>
      </c>
      <c r="R2039" t="inlineStr">
        <is>
          <t>RTF</t>
        </is>
      </c>
      <c r="S2039" s="233" t="inlineStr">
        <is>
          <t>B101827</t>
        </is>
      </c>
      <c r="T2039" s="233" t="n">
        <v>1560</v>
      </c>
      <c r="U2039" s="233" t="inlineStr">
        <is>
          <t>Priced</t>
        </is>
      </c>
      <c r="V2039" s="273" t="inlineStr">
        <is>
          <t>LT028</t>
        </is>
      </c>
    </row>
    <row r="2040">
      <c r="B2040" t="n">
        <v>4051</v>
      </c>
      <c r="C2040">
        <f>IF(K2040 = "BaseplateSteel","Y","N")</f>
        <v/>
      </c>
      <c r="D2040">
        <f>OR(P2040 = "Woods_Sureflex", P2040 = "Falk_T10_Grid")</f>
        <v/>
      </c>
      <c r="E2040">
        <f>IF(AND(C2040="Y", D2040=TRUE),"Y","N")</f>
        <v/>
      </c>
      <c r="F2040" s="233" t="inlineStr">
        <is>
          <t>ConTab_BOM_KP_Baseplates_4051</t>
        </is>
      </c>
      <c r="G2040">
        <f>IF(E2040="Y",F2040,"")</f>
        <v/>
      </c>
      <c r="H2040" s="273" t="inlineStr">
        <is>
          <t>3014-7_8-KP</t>
        </is>
      </c>
      <c r="I2040" s="273" t="n"/>
      <c r="J2040" s="273" t="n"/>
      <c r="K2040" s="273" t="inlineStr">
        <is>
          <t>BaseplateSteel</t>
        </is>
      </c>
      <c r="L2040" s="273" t="inlineStr">
        <is>
          <t>Baseplate_Steel</t>
        </is>
      </c>
      <c r="M2040" s="273" t="inlineStr">
        <is>
          <t>Steel</t>
        </is>
      </c>
      <c r="N2040" t="inlineStr">
        <is>
          <t>254T</t>
        </is>
      </c>
      <c r="O2040" t="inlineStr">
        <is>
          <t>:Extended Drip Pan:</t>
        </is>
      </c>
      <c r="P2040" s="235" t="inlineStr">
        <is>
          <t>Woods_Sureflex</t>
        </is>
      </c>
      <c r="Q2040" t="inlineStr">
        <is>
          <t>Woods 8S</t>
        </is>
      </c>
      <c r="R2040" t="inlineStr">
        <is>
          <t>RTF</t>
        </is>
      </c>
      <c r="S2040" s="233" t="inlineStr">
        <is>
          <t>B101828</t>
        </is>
      </c>
      <c r="T2040" s="233" t="n">
        <v>1627</v>
      </c>
      <c r="U2040" s="233" t="inlineStr">
        <is>
          <t>Priced</t>
        </is>
      </c>
      <c r="V2040" s="273" t="inlineStr">
        <is>
          <t>LT028</t>
        </is>
      </c>
    </row>
    <row r="2041">
      <c r="B2041" t="n">
        <v>4052</v>
      </c>
      <c r="C2041">
        <f>IF(K2041 = "BaseplateSteel","Y","N")</f>
        <v/>
      </c>
      <c r="D2041">
        <f>OR(P2041 = "Woods_Sureflex", P2041 = "Falk_T10_Grid")</f>
        <v/>
      </c>
      <c r="E2041">
        <f>IF(AND(C2041="Y", D2041=TRUE),"Y","N")</f>
        <v/>
      </c>
      <c r="F2041" s="233" t="inlineStr">
        <is>
          <t>ConTab_BOM_KP_Baseplates_4052</t>
        </is>
      </c>
      <c r="G2041">
        <f>IF(E2041="Y",F2041,"")</f>
        <v/>
      </c>
      <c r="H2041" s="273" t="inlineStr">
        <is>
          <t>3014-7_8-KP</t>
        </is>
      </c>
      <c r="I2041" s="273" t="n"/>
      <c r="J2041" s="273" t="n"/>
      <c r="K2041" s="273" t="inlineStr">
        <is>
          <t>BaseplateSteel</t>
        </is>
      </c>
      <c r="L2041" s="273" t="inlineStr">
        <is>
          <t>Baseplate_Steel</t>
        </is>
      </c>
      <c r="M2041" s="273" t="inlineStr">
        <is>
          <t>Steel</t>
        </is>
      </c>
      <c r="N2041" t="inlineStr">
        <is>
          <t>256T</t>
        </is>
      </c>
      <c r="O2041" t="inlineStr">
        <is>
          <t>:Extended Drip Pan:</t>
        </is>
      </c>
      <c r="P2041" s="235" t="inlineStr">
        <is>
          <t>Woods_Sureflex</t>
        </is>
      </c>
      <c r="Q2041" t="inlineStr">
        <is>
          <t>Woods 8S</t>
        </is>
      </c>
      <c r="R2041" t="inlineStr">
        <is>
          <t>RTF</t>
        </is>
      </c>
      <c r="S2041" s="233" t="inlineStr">
        <is>
          <t>B101828</t>
        </is>
      </c>
      <c r="T2041" s="233" t="n">
        <v>1627</v>
      </c>
      <c r="U2041" s="233" t="inlineStr">
        <is>
          <t>Priced</t>
        </is>
      </c>
      <c r="V2041" s="273" t="inlineStr">
        <is>
          <t>LT028</t>
        </is>
      </c>
    </row>
    <row r="2042">
      <c r="B2042" t="n">
        <v>4053</v>
      </c>
      <c r="C2042">
        <f>IF(K2042 = "BaseplateSteel","Y","N")</f>
        <v/>
      </c>
      <c r="D2042">
        <f>OR(P2042 = "Woods_Sureflex", P2042 = "Falk_T10_Grid")</f>
        <v/>
      </c>
      <c r="E2042">
        <f>IF(AND(C2042="Y", D2042=TRUE),"Y","N")</f>
        <v/>
      </c>
      <c r="F2042" s="233" t="inlineStr">
        <is>
          <t>ConTab_BOM_KP_Baseplates_4053</t>
        </is>
      </c>
      <c r="G2042">
        <f>IF(E2042="Y",F2042,"")</f>
        <v/>
      </c>
      <c r="H2042" s="273" t="inlineStr">
        <is>
          <t>3014-7_8-KP</t>
        </is>
      </c>
      <c r="I2042" s="273" t="n"/>
      <c r="J2042" s="273" t="n"/>
      <c r="K2042" s="273" t="inlineStr">
        <is>
          <t>BaseplateSteel</t>
        </is>
      </c>
      <c r="L2042" s="273" t="inlineStr">
        <is>
          <t>Baseplate_Steel</t>
        </is>
      </c>
      <c r="M2042" s="273" t="inlineStr">
        <is>
          <t>Steel</t>
        </is>
      </c>
      <c r="N2042" t="inlineStr">
        <is>
          <t>284T</t>
        </is>
      </c>
      <c r="O2042" t="inlineStr">
        <is>
          <t>:Extended Drip Pan:</t>
        </is>
      </c>
      <c r="P2042" s="235" t="inlineStr">
        <is>
          <t>Woods_Sureflex</t>
        </is>
      </c>
      <c r="Q2042" t="inlineStr">
        <is>
          <t>Woods 9S</t>
        </is>
      </c>
      <c r="R2042" t="inlineStr">
        <is>
          <t>RTF</t>
        </is>
      </c>
      <c r="S2042" s="233" t="inlineStr">
        <is>
          <t>B101829</t>
        </is>
      </c>
      <c r="T2042" s="233" t="n">
        <v>1762</v>
      </c>
      <c r="U2042" s="233" t="inlineStr">
        <is>
          <t>Priced</t>
        </is>
      </c>
      <c r="V2042" s="273" t="inlineStr">
        <is>
          <t>LT028</t>
        </is>
      </c>
    </row>
    <row r="2043">
      <c r="B2043" t="n">
        <v>4054</v>
      </c>
      <c r="C2043">
        <f>IF(K2043 = "BaseplateSteel","Y","N")</f>
        <v/>
      </c>
      <c r="D2043">
        <f>OR(P2043 = "Woods_Sureflex", P2043 = "Falk_T10_Grid")</f>
        <v/>
      </c>
      <c r="E2043">
        <f>IF(AND(C2043="Y", D2043=TRUE),"Y","N")</f>
        <v/>
      </c>
      <c r="F2043" s="233" t="inlineStr">
        <is>
          <t>ConTab_BOM_KP_Baseplates_4054</t>
        </is>
      </c>
      <c r="G2043">
        <f>IF(E2043="Y",F2043,"")</f>
        <v/>
      </c>
      <c r="H2043" s="273" t="inlineStr">
        <is>
          <t>3014-7_8-KP</t>
        </is>
      </c>
      <c r="I2043" s="273" t="n"/>
      <c r="J2043" s="273" t="n"/>
      <c r="K2043" s="273" t="inlineStr">
        <is>
          <t>BaseplateSteel</t>
        </is>
      </c>
      <c r="L2043" s="273" t="inlineStr">
        <is>
          <t>Baseplate_Steel</t>
        </is>
      </c>
      <c r="M2043" s="273" t="inlineStr">
        <is>
          <t>Steel</t>
        </is>
      </c>
      <c r="N2043" t="inlineStr">
        <is>
          <t>286T</t>
        </is>
      </c>
      <c r="O2043" t="inlineStr">
        <is>
          <t>:Extended Drip Pan:</t>
        </is>
      </c>
      <c r="P2043" s="235" t="inlineStr">
        <is>
          <t>Woods_Sureflex</t>
        </is>
      </c>
      <c r="Q2043" t="inlineStr">
        <is>
          <t>Woods 9S</t>
        </is>
      </c>
      <c r="R2043" t="inlineStr">
        <is>
          <t>RTF</t>
        </is>
      </c>
      <c r="S2043" s="233" t="inlineStr">
        <is>
          <t>B101829</t>
        </is>
      </c>
      <c r="T2043" s="233" t="n">
        <v>1762</v>
      </c>
      <c r="U2043" s="233" t="inlineStr">
        <is>
          <t>Priced</t>
        </is>
      </c>
      <c r="V2043" s="273" t="inlineStr">
        <is>
          <t>LT028</t>
        </is>
      </c>
    </row>
    <row r="2044">
      <c r="B2044" t="n">
        <v>4055</v>
      </c>
      <c r="C2044">
        <f>IF(K2044 = "BaseplateSteel","Y","N")</f>
        <v/>
      </c>
      <c r="D2044">
        <f>OR(P2044 = "Woods_Sureflex", P2044 = "Falk_T10_Grid")</f>
        <v/>
      </c>
      <c r="E2044">
        <f>IF(AND(C2044="Y", D2044=TRUE),"Y","N")</f>
        <v/>
      </c>
      <c r="F2044" s="233" t="inlineStr">
        <is>
          <t>ConTab_BOM_KP_Baseplates_4055</t>
        </is>
      </c>
      <c r="G2044">
        <f>IF(E2044="Y",F2044,"")</f>
        <v/>
      </c>
      <c r="H2044" s="273" t="inlineStr">
        <is>
          <t>3014-7_8-KP</t>
        </is>
      </c>
      <c r="I2044" s="273" t="n"/>
      <c r="J2044" s="273" t="n"/>
      <c r="K2044" s="273" t="inlineStr">
        <is>
          <t>BaseplateSteel</t>
        </is>
      </c>
      <c r="L2044" s="273" t="inlineStr">
        <is>
          <t>Baseplate_Steel</t>
        </is>
      </c>
      <c r="M2044" s="273" t="inlineStr">
        <is>
          <t>Steel</t>
        </is>
      </c>
      <c r="N2044" t="inlineStr">
        <is>
          <t>324T</t>
        </is>
      </c>
      <c r="O2044" t="inlineStr">
        <is>
          <t>:Extended Drip Pan:</t>
        </is>
      </c>
      <c r="P2044" s="235" t="inlineStr">
        <is>
          <t>Woods_Sureflex</t>
        </is>
      </c>
      <c r="Q2044" t="inlineStr">
        <is>
          <t>Woods 10S</t>
        </is>
      </c>
      <c r="R2044" t="inlineStr">
        <is>
          <t>RTF</t>
        </is>
      </c>
      <c r="S2044" s="233" t="inlineStr">
        <is>
          <t>B101830</t>
        </is>
      </c>
      <c r="T2044" s="233" t="n">
        <v>1899</v>
      </c>
      <c r="U2044" s="233" t="inlineStr">
        <is>
          <t>Priced</t>
        </is>
      </c>
      <c r="V2044" s="273" t="inlineStr">
        <is>
          <t>LT028</t>
        </is>
      </c>
    </row>
    <row r="2045">
      <c r="B2045" t="n">
        <v>4056</v>
      </c>
      <c r="C2045">
        <f>IF(K2045 = "BaseplateSteel","Y","N")</f>
        <v/>
      </c>
      <c r="D2045">
        <f>OR(P2045 = "Woods_Sureflex", P2045 = "Falk_T10_Grid")</f>
        <v/>
      </c>
      <c r="E2045">
        <f>IF(AND(C2045="Y", D2045=TRUE),"Y","N")</f>
        <v/>
      </c>
      <c r="F2045" s="233" t="inlineStr">
        <is>
          <t>ConTab_BOM_KP_Baseplates_4056</t>
        </is>
      </c>
      <c r="G2045">
        <f>IF(E2045="Y",F2045,"")</f>
        <v/>
      </c>
      <c r="H2045" s="273" t="inlineStr">
        <is>
          <t>3014-7_8-KP</t>
        </is>
      </c>
      <c r="I2045" s="273" t="n"/>
      <c r="J2045" s="273" t="n"/>
      <c r="K2045" s="273" t="inlineStr">
        <is>
          <t>BaseplateSteel</t>
        </is>
      </c>
      <c r="L2045" s="273" t="inlineStr">
        <is>
          <t>Baseplate_Steel</t>
        </is>
      </c>
      <c r="M2045" s="273" t="inlineStr">
        <is>
          <t>Steel</t>
        </is>
      </c>
      <c r="N2045" t="inlineStr">
        <is>
          <t>326T</t>
        </is>
      </c>
      <c r="O2045" t="inlineStr">
        <is>
          <t>:Extended Drip Pan:</t>
        </is>
      </c>
      <c r="P2045" s="235" t="inlineStr">
        <is>
          <t>Woods_Sureflex</t>
        </is>
      </c>
      <c r="Q2045" t="inlineStr">
        <is>
          <t>Woods 10S</t>
        </is>
      </c>
      <c r="R2045" t="inlineStr">
        <is>
          <t>RTF</t>
        </is>
      </c>
      <c r="S2045" s="233" t="inlineStr">
        <is>
          <t>B101830</t>
        </is>
      </c>
      <c r="T2045" s="233" t="n">
        <v>1899</v>
      </c>
      <c r="U2045" s="233" t="inlineStr">
        <is>
          <t>Priced</t>
        </is>
      </c>
      <c r="V2045" s="273" t="inlineStr">
        <is>
          <t>LT028</t>
        </is>
      </c>
    </row>
    <row r="2046">
      <c r="B2046" t="n">
        <v>4057</v>
      </c>
      <c r="C2046">
        <f>IF(K2046 = "BaseplateSteel","Y","N")</f>
        <v/>
      </c>
      <c r="D2046">
        <f>OR(P2046 = "Woods_Sureflex", P2046 = "Falk_T10_Grid")</f>
        <v/>
      </c>
      <c r="E2046">
        <f>IF(AND(C2046="Y", D2046=TRUE),"Y","N")</f>
        <v/>
      </c>
      <c r="F2046" s="233" t="inlineStr">
        <is>
          <t>ConTab_BOM_KP_Baseplates_4057</t>
        </is>
      </c>
      <c r="G2046">
        <f>IF(E2046="Y",F2046,"")</f>
        <v/>
      </c>
      <c r="H2046" s="273" t="inlineStr">
        <is>
          <t>3014-7_8-KP</t>
        </is>
      </c>
      <c r="I2046" s="273" t="n"/>
      <c r="J2046" s="273" t="n"/>
      <c r="K2046" s="273" t="inlineStr">
        <is>
          <t>BaseplateSteel</t>
        </is>
      </c>
      <c r="L2046" s="273" t="inlineStr">
        <is>
          <t>Baseplate_Steel</t>
        </is>
      </c>
      <c r="M2046" s="273" t="inlineStr">
        <is>
          <t>Steel</t>
        </is>
      </c>
      <c r="N2046" t="inlineStr">
        <is>
          <t>213T</t>
        </is>
      </c>
      <c r="O2046" t="inlineStr">
        <is>
          <t>:Extended Drip Pan:</t>
        </is>
      </c>
      <c r="P2046" s="235" t="inlineStr">
        <is>
          <t>Falk_T10_Grid</t>
        </is>
      </c>
      <c r="Q2046" t="inlineStr">
        <is>
          <t>FALK 1040T10</t>
        </is>
      </c>
      <c r="R2046" t="inlineStr">
        <is>
          <t>RTF</t>
        </is>
      </c>
      <c r="S2046" s="233" t="inlineStr">
        <is>
          <t>B101831</t>
        </is>
      </c>
      <c r="T2046" s="233" t="n">
        <v>1560</v>
      </c>
      <c r="U2046" s="233" t="inlineStr">
        <is>
          <t>Priced</t>
        </is>
      </c>
      <c r="V2046" s="273" t="inlineStr">
        <is>
          <t>LT028</t>
        </is>
      </c>
    </row>
    <row r="2047">
      <c r="B2047" t="n">
        <v>4058</v>
      </c>
      <c r="C2047">
        <f>IF(K2047 = "BaseplateSteel","Y","N")</f>
        <v/>
      </c>
      <c r="D2047">
        <f>OR(P2047 = "Woods_Sureflex", P2047 = "Falk_T10_Grid")</f>
        <v/>
      </c>
      <c r="E2047">
        <f>IF(AND(C2047="Y", D2047=TRUE),"Y","N")</f>
        <v/>
      </c>
      <c r="F2047" s="233" t="inlineStr">
        <is>
          <t>ConTab_BOM_KP_Baseplates_4058</t>
        </is>
      </c>
      <c r="G2047">
        <f>IF(E2047="Y",F2047,"")</f>
        <v/>
      </c>
      <c r="H2047" s="273" t="inlineStr">
        <is>
          <t>3014-7_8-KP</t>
        </is>
      </c>
      <c r="I2047" s="273" t="n"/>
      <c r="J2047" s="273" t="n"/>
      <c r="K2047" s="273" t="inlineStr">
        <is>
          <t>BaseplateSteel</t>
        </is>
      </c>
      <c r="L2047" s="273" t="inlineStr">
        <is>
          <t>Baseplate_Steel</t>
        </is>
      </c>
      <c r="M2047" s="273" t="inlineStr">
        <is>
          <t>Steel</t>
        </is>
      </c>
      <c r="N2047" t="inlineStr">
        <is>
          <t>215T</t>
        </is>
      </c>
      <c r="O2047" t="inlineStr">
        <is>
          <t>:Extended Drip Pan:</t>
        </is>
      </c>
      <c r="P2047" s="235" t="inlineStr">
        <is>
          <t>Falk_T10_Grid</t>
        </is>
      </c>
      <c r="Q2047" t="inlineStr">
        <is>
          <t>FALK 1040T10</t>
        </is>
      </c>
      <c r="R2047" t="inlineStr">
        <is>
          <t>RTF</t>
        </is>
      </c>
      <c r="S2047" s="233" t="inlineStr">
        <is>
          <t>B101831</t>
        </is>
      </c>
      <c r="T2047" s="233" t="n">
        <v>1560</v>
      </c>
      <c r="U2047" s="233" t="inlineStr">
        <is>
          <t>Priced</t>
        </is>
      </c>
      <c r="V2047" s="273" t="inlineStr">
        <is>
          <t>LT028</t>
        </is>
      </c>
    </row>
    <row r="2048">
      <c r="B2048" t="n">
        <v>4059</v>
      </c>
      <c r="C2048">
        <f>IF(K2048 = "BaseplateSteel","Y","N")</f>
        <v/>
      </c>
      <c r="D2048">
        <f>OR(P2048 = "Woods_Sureflex", P2048 = "Falk_T10_Grid")</f>
        <v/>
      </c>
      <c r="E2048">
        <f>IF(AND(C2048="Y", D2048=TRUE),"Y","N")</f>
        <v/>
      </c>
      <c r="F2048" s="233" t="inlineStr">
        <is>
          <t>ConTab_BOM_KP_Baseplates_4059</t>
        </is>
      </c>
      <c r="G2048">
        <f>IF(E2048="Y",F2048,"")</f>
        <v/>
      </c>
      <c r="H2048" s="273" t="inlineStr">
        <is>
          <t>3014-7_8-KP</t>
        </is>
      </c>
      <c r="I2048" s="273" t="n"/>
      <c r="J2048" s="273" t="n"/>
      <c r="K2048" s="273" t="inlineStr">
        <is>
          <t>BaseplateSteel</t>
        </is>
      </c>
      <c r="L2048" s="273" t="inlineStr">
        <is>
          <t>Baseplate_Steel</t>
        </is>
      </c>
      <c r="M2048" s="273" t="inlineStr">
        <is>
          <t>Steel</t>
        </is>
      </c>
      <c r="N2048" t="inlineStr">
        <is>
          <t>254T</t>
        </is>
      </c>
      <c r="O2048" t="inlineStr">
        <is>
          <t>:Extended Drip Pan:</t>
        </is>
      </c>
      <c r="P2048" s="235" t="inlineStr">
        <is>
          <t>Falk_T10_Grid</t>
        </is>
      </c>
      <c r="Q2048" t="inlineStr">
        <is>
          <t>FALK 1040T10</t>
        </is>
      </c>
      <c r="R2048" t="inlineStr">
        <is>
          <t>RTF</t>
        </is>
      </c>
      <c r="S2048" s="233" t="inlineStr">
        <is>
          <t>B101832</t>
        </is>
      </c>
      <c r="T2048" s="233" t="n">
        <v>1627</v>
      </c>
      <c r="U2048" s="233" t="inlineStr">
        <is>
          <t>Priced</t>
        </is>
      </c>
      <c r="V2048" s="273" t="inlineStr">
        <is>
          <t>LT028</t>
        </is>
      </c>
    </row>
    <row r="2049">
      <c r="B2049" t="n">
        <v>4060</v>
      </c>
      <c r="C2049">
        <f>IF(K2049 = "BaseplateSteel","Y","N")</f>
        <v/>
      </c>
      <c r="D2049">
        <f>OR(P2049 = "Woods_Sureflex", P2049 = "Falk_T10_Grid")</f>
        <v/>
      </c>
      <c r="E2049">
        <f>IF(AND(C2049="Y", D2049=TRUE),"Y","N")</f>
        <v/>
      </c>
      <c r="F2049" s="233" t="inlineStr">
        <is>
          <t>ConTab_BOM_KP_Baseplates_4060</t>
        </is>
      </c>
      <c r="G2049">
        <f>IF(E2049="Y",F2049,"")</f>
        <v/>
      </c>
      <c r="H2049" s="273" t="inlineStr">
        <is>
          <t>3014-7_8-KP</t>
        </is>
      </c>
      <c r="I2049" s="273" t="n"/>
      <c r="J2049" s="273" t="n"/>
      <c r="K2049" s="273" t="inlineStr">
        <is>
          <t>BaseplateSteel</t>
        </is>
      </c>
      <c r="L2049" s="273" t="inlineStr">
        <is>
          <t>Baseplate_Steel</t>
        </is>
      </c>
      <c r="M2049" s="273" t="inlineStr">
        <is>
          <t>Steel</t>
        </is>
      </c>
      <c r="N2049" t="inlineStr">
        <is>
          <t>256T</t>
        </is>
      </c>
      <c r="O2049" t="inlineStr">
        <is>
          <t>:Extended Drip Pan:</t>
        </is>
      </c>
      <c r="P2049" s="235" t="inlineStr">
        <is>
          <t>Falk_T10_Grid</t>
        </is>
      </c>
      <c r="Q2049" t="inlineStr">
        <is>
          <t>FALK 1040T10</t>
        </is>
      </c>
      <c r="R2049" t="inlineStr">
        <is>
          <t>RTF</t>
        </is>
      </c>
      <c r="S2049" s="233" t="inlineStr">
        <is>
          <t>B101832</t>
        </is>
      </c>
      <c r="T2049" s="233" t="n">
        <v>1627</v>
      </c>
      <c r="U2049" s="233" t="inlineStr">
        <is>
          <t>Priced</t>
        </is>
      </c>
      <c r="V2049" s="273" t="inlineStr">
        <is>
          <t>LT028</t>
        </is>
      </c>
    </row>
    <row r="2050">
      <c r="B2050" t="n">
        <v>4061</v>
      </c>
      <c r="C2050">
        <f>IF(K2050 = "BaseplateSteel","Y","N")</f>
        <v/>
      </c>
      <c r="D2050">
        <f>OR(P2050 = "Woods_Sureflex", P2050 = "Falk_T10_Grid")</f>
        <v/>
      </c>
      <c r="E2050">
        <f>IF(AND(C2050="Y", D2050=TRUE),"Y","N")</f>
        <v/>
      </c>
      <c r="F2050" s="233" t="inlineStr">
        <is>
          <t>ConTab_BOM_KP_Baseplates_4061</t>
        </is>
      </c>
      <c r="G2050">
        <f>IF(E2050="Y",F2050,"")</f>
        <v/>
      </c>
      <c r="H2050" s="273" t="inlineStr">
        <is>
          <t>3014-7_8-KP</t>
        </is>
      </c>
      <c r="I2050" s="273" t="n"/>
      <c r="J2050" s="273" t="n"/>
      <c r="K2050" s="273" t="inlineStr">
        <is>
          <t>BaseplateSteel</t>
        </is>
      </c>
      <c r="L2050" s="273" t="inlineStr">
        <is>
          <t>Baseplate_Steel</t>
        </is>
      </c>
      <c r="M2050" s="273" t="inlineStr">
        <is>
          <t>Steel</t>
        </is>
      </c>
      <c r="N2050" t="inlineStr">
        <is>
          <t>284T</t>
        </is>
      </c>
      <c r="O2050" t="inlineStr">
        <is>
          <t>:Extended Drip Pan:</t>
        </is>
      </c>
      <c r="P2050" s="235" t="inlineStr">
        <is>
          <t>Falk_T10_Grid</t>
        </is>
      </c>
      <c r="Q2050" t="inlineStr">
        <is>
          <t>FALK 1050T10</t>
        </is>
      </c>
      <c r="R2050" t="inlineStr">
        <is>
          <t>RTF</t>
        </is>
      </c>
      <c r="S2050" s="233" t="inlineStr">
        <is>
          <t>B101833</t>
        </is>
      </c>
      <c r="T2050" s="233" t="n">
        <v>1762</v>
      </c>
      <c r="U2050" s="233" t="inlineStr">
        <is>
          <t>Priced</t>
        </is>
      </c>
      <c r="V2050" s="273" t="inlineStr">
        <is>
          <t>LT028</t>
        </is>
      </c>
    </row>
    <row r="2051">
      <c r="B2051" t="n">
        <v>4062</v>
      </c>
      <c r="C2051">
        <f>IF(K2051 = "BaseplateSteel","Y","N")</f>
        <v/>
      </c>
      <c r="D2051">
        <f>OR(P2051 = "Woods_Sureflex", P2051 = "Falk_T10_Grid")</f>
        <v/>
      </c>
      <c r="E2051">
        <f>IF(AND(C2051="Y", D2051=TRUE),"Y","N")</f>
        <v/>
      </c>
      <c r="F2051" s="233" t="inlineStr">
        <is>
          <t>ConTab_BOM_KP_Baseplates_4062</t>
        </is>
      </c>
      <c r="G2051">
        <f>IF(E2051="Y",F2051,"")</f>
        <v/>
      </c>
      <c r="H2051" s="273" t="inlineStr">
        <is>
          <t>3014-7_8-KP</t>
        </is>
      </c>
      <c r="I2051" s="273" t="n"/>
      <c r="J2051" s="273" t="n"/>
      <c r="K2051" s="273" t="inlineStr">
        <is>
          <t>BaseplateSteel</t>
        </is>
      </c>
      <c r="L2051" s="273" t="inlineStr">
        <is>
          <t>Baseplate_Steel</t>
        </is>
      </c>
      <c r="M2051" s="273" t="inlineStr">
        <is>
          <t>Steel</t>
        </is>
      </c>
      <c r="N2051" t="inlineStr">
        <is>
          <t>286T</t>
        </is>
      </c>
      <c r="O2051" t="inlineStr">
        <is>
          <t>:Extended Drip Pan:</t>
        </is>
      </c>
      <c r="P2051" s="235" t="inlineStr">
        <is>
          <t>Falk_T10_Grid</t>
        </is>
      </c>
      <c r="Q2051" t="inlineStr">
        <is>
          <t>FALK 1050T10</t>
        </is>
      </c>
      <c r="R2051" t="inlineStr">
        <is>
          <t>RTF</t>
        </is>
      </c>
      <c r="S2051" s="233" t="inlineStr">
        <is>
          <t>B101833</t>
        </is>
      </c>
      <c r="T2051" s="233" t="n">
        <v>1762</v>
      </c>
      <c r="U2051" s="233" t="inlineStr">
        <is>
          <t>Priced</t>
        </is>
      </c>
      <c r="V2051" s="273" t="inlineStr">
        <is>
          <t>LT028</t>
        </is>
      </c>
    </row>
    <row r="2052">
      <c r="B2052" t="n">
        <v>4063</v>
      </c>
      <c r="C2052">
        <f>IF(K2052 = "BaseplateSteel","Y","N")</f>
        <v/>
      </c>
      <c r="D2052">
        <f>OR(P2052 = "Woods_Sureflex", P2052 = "Falk_T10_Grid")</f>
        <v/>
      </c>
      <c r="E2052">
        <f>IF(AND(C2052="Y", D2052=TRUE),"Y","N")</f>
        <v/>
      </c>
      <c r="F2052" s="233" t="inlineStr">
        <is>
          <t>ConTab_BOM_KP_Baseplates_4063</t>
        </is>
      </c>
      <c r="G2052">
        <f>IF(E2052="Y",F2052,"")</f>
        <v/>
      </c>
      <c r="H2052" s="273" t="inlineStr">
        <is>
          <t>3014-7_8-KP</t>
        </is>
      </c>
      <c r="I2052" s="273" t="n"/>
      <c r="J2052" s="273" t="n"/>
      <c r="K2052" s="273" t="inlineStr">
        <is>
          <t>BaseplateSteel</t>
        </is>
      </c>
      <c r="L2052" s="273" t="inlineStr">
        <is>
          <t>Baseplate_Steel</t>
        </is>
      </c>
      <c r="M2052" s="273" t="inlineStr">
        <is>
          <t>Steel</t>
        </is>
      </c>
      <c r="N2052" t="inlineStr">
        <is>
          <t>324T</t>
        </is>
      </c>
      <c r="O2052" t="inlineStr">
        <is>
          <t>:Extended Drip Pan:</t>
        </is>
      </c>
      <c r="P2052" s="235" t="inlineStr">
        <is>
          <t>Falk_T10_Grid</t>
        </is>
      </c>
      <c r="Q2052" t="inlineStr">
        <is>
          <t>FALK 1060T10</t>
        </is>
      </c>
      <c r="R2052" t="inlineStr">
        <is>
          <t>RTF</t>
        </is>
      </c>
      <c r="S2052" s="233" t="inlineStr">
        <is>
          <t>B101834</t>
        </is>
      </c>
      <c r="T2052" s="233" t="n">
        <v>1899</v>
      </c>
      <c r="U2052" s="233" t="inlineStr">
        <is>
          <t>Priced</t>
        </is>
      </c>
      <c r="V2052" s="273" t="inlineStr">
        <is>
          <t>LT028</t>
        </is>
      </c>
    </row>
    <row r="2053">
      <c r="B2053" t="n">
        <v>4064</v>
      </c>
      <c r="C2053">
        <f>IF(K2053 = "BaseplateSteel","Y","N")</f>
        <v/>
      </c>
      <c r="D2053">
        <f>OR(P2053 = "Woods_Sureflex", P2053 = "Falk_T10_Grid")</f>
        <v/>
      </c>
      <c r="E2053">
        <f>IF(AND(C2053="Y", D2053=TRUE),"Y","N")</f>
        <v/>
      </c>
      <c r="F2053" s="233" t="inlineStr">
        <is>
          <t>ConTab_BOM_KP_Baseplates_4064</t>
        </is>
      </c>
      <c r="G2053">
        <f>IF(E2053="Y",F2053,"")</f>
        <v/>
      </c>
      <c r="H2053" s="273" t="inlineStr">
        <is>
          <t>3014-7_8-KP</t>
        </is>
      </c>
      <c r="I2053" s="273" t="n"/>
      <c r="J2053" s="273" t="n"/>
      <c r="K2053" s="273" t="inlineStr">
        <is>
          <t>BaseplateSteel</t>
        </is>
      </c>
      <c r="L2053" s="273" t="inlineStr">
        <is>
          <t>Baseplate_Steel</t>
        </is>
      </c>
      <c r="M2053" s="273" t="inlineStr">
        <is>
          <t>Steel</t>
        </is>
      </c>
      <c r="N2053" t="inlineStr">
        <is>
          <t>326T</t>
        </is>
      </c>
      <c r="O2053" t="inlineStr">
        <is>
          <t>:Extended Drip Pan:</t>
        </is>
      </c>
      <c r="P2053" s="235" t="inlineStr">
        <is>
          <t>Falk_T10_Grid</t>
        </is>
      </c>
      <c r="Q2053" t="inlineStr">
        <is>
          <t>FALK 1060T10</t>
        </is>
      </c>
      <c r="R2053" t="inlineStr">
        <is>
          <t>RTF</t>
        </is>
      </c>
      <c r="S2053" s="233" t="inlineStr">
        <is>
          <t>B101834</t>
        </is>
      </c>
      <c r="T2053" s="233" t="n">
        <v>1899</v>
      </c>
      <c r="U2053" s="233" t="inlineStr">
        <is>
          <t>Priced</t>
        </is>
      </c>
      <c r="V2053" s="273" t="inlineStr">
        <is>
          <t>LT028</t>
        </is>
      </c>
    </row>
    <row r="2054">
      <c r="B2054" t="n">
        <v>4073</v>
      </c>
      <c r="C2054">
        <f>IF(K2054 = "BaseplateSteel","Y","N")</f>
        <v/>
      </c>
      <c r="D2054">
        <f>OR(P2054 = "Woods_Sureflex", P2054 = "Falk_T10_Grid")</f>
        <v/>
      </c>
      <c r="E2054">
        <f>IF(AND(C2054="Y", D2054=TRUE),"Y","N")</f>
        <v/>
      </c>
      <c r="F2054" s="233" t="inlineStr">
        <is>
          <t>ConTab_BOM_KP_Baseplates_4073</t>
        </is>
      </c>
      <c r="G2054">
        <f>IF(E2054="Y",F2054,"")</f>
        <v/>
      </c>
      <c r="H2054" s="273" t="inlineStr">
        <is>
          <t>3014-7_8-KP</t>
        </is>
      </c>
      <c r="I2054" s="273" t="n"/>
      <c r="J2054" s="273" t="n"/>
      <c r="K2054" s="273" t="inlineStr">
        <is>
          <t>BaseplateSteel</t>
        </is>
      </c>
      <c r="L2054" s="273" t="inlineStr">
        <is>
          <t>Baseplate_Steel</t>
        </is>
      </c>
      <c r="M2054" s="273" t="inlineStr">
        <is>
          <t>Steel</t>
        </is>
      </c>
      <c r="N2054" t="inlineStr">
        <is>
          <t>213T</t>
        </is>
      </c>
      <c r="O2054" t="inlineStr">
        <is>
          <t>:Extended Drip Pan:</t>
        </is>
      </c>
      <c r="P2054" s="235" t="inlineStr">
        <is>
          <t>Woods_Spacer</t>
        </is>
      </c>
      <c r="Q2054" t="inlineStr">
        <is>
          <t>Woods 6SC</t>
        </is>
      </c>
      <c r="R2054" t="inlineStr">
        <is>
          <t>RTF</t>
        </is>
      </c>
      <c r="S2054" s="233" t="inlineStr">
        <is>
          <t>B101839</t>
        </is>
      </c>
      <c r="T2054" s="233" t="n">
        <v>2107</v>
      </c>
      <c r="U2054" s="233" t="inlineStr">
        <is>
          <t>Priced</t>
        </is>
      </c>
      <c r="V2054" s="273" t="inlineStr">
        <is>
          <t>LT028</t>
        </is>
      </c>
    </row>
    <row r="2055">
      <c r="B2055" t="n">
        <v>4074</v>
      </c>
      <c r="C2055">
        <f>IF(K2055 = "BaseplateSteel","Y","N")</f>
        <v/>
      </c>
      <c r="D2055">
        <f>OR(P2055 = "Woods_Sureflex", P2055 = "Falk_T10_Grid")</f>
        <v/>
      </c>
      <c r="E2055">
        <f>IF(AND(C2055="Y", D2055=TRUE),"Y","N")</f>
        <v/>
      </c>
      <c r="F2055" s="233" t="inlineStr">
        <is>
          <t>ConTab_BOM_KP_Baseplates_4074</t>
        </is>
      </c>
      <c r="G2055">
        <f>IF(E2055="Y",F2055,"")</f>
        <v/>
      </c>
      <c r="H2055" s="273" t="inlineStr">
        <is>
          <t>3014-7_8-KP</t>
        </is>
      </c>
      <c r="I2055" s="273" t="n"/>
      <c r="J2055" s="273" t="n"/>
      <c r="K2055" s="273" t="inlineStr">
        <is>
          <t>BaseplateSteel</t>
        </is>
      </c>
      <c r="L2055" s="273" t="inlineStr">
        <is>
          <t>Baseplate_Steel</t>
        </is>
      </c>
      <c r="M2055" s="273" t="inlineStr">
        <is>
          <t>Steel</t>
        </is>
      </c>
      <c r="N2055" t="inlineStr">
        <is>
          <t>215T</t>
        </is>
      </c>
      <c r="O2055" t="inlineStr">
        <is>
          <t>:Extended Drip Pan:</t>
        </is>
      </c>
      <c r="P2055" s="235" t="inlineStr">
        <is>
          <t>Woods_Spacer</t>
        </is>
      </c>
      <c r="Q2055" t="inlineStr">
        <is>
          <t>Woods 6SC</t>
        </is>
      </c>
      <c r="R2055" t="inlineStr">
        <is>
          <t>RTF</t>
        </is>
      </c>
      <c r="S2055" s="233" t="inlineStr">
        <is>
          <t>B101839</t>
        </is>
      </c>
      <c r="T2055" s="233" t="n">
        <v>2107</v>
      </c>
      <c r="U2055" s="233" t="inlineStr">
        <is>
          <t>Priced</t>
        </is>
      </c>
      <c r="V2055" s="273" t="inlineStr">
        <is>
          <t>LT028</t>
        </is>
      </c>
    </row>
    <row r="2056">
      <c r="B2056" t="n">
        <v>4075</v>
      </c>
      <c r="C2056">
        <f>IF(K2056 = "BaseplateSteel","Y","N")</f>
        <v/>
      </c>
      <c r="D2056">
        <f>OR(P2056 = "Woods_Sureflex", P2056 = "Falk_T10_Grid")</f>
        <v/>
      </c>
      <c r="E2056">
        <f>IF(AND(C2056="Y", D2056=TRUE),"Y","N")</f>
        <v/>
      </c>
      <c r="F2056" s="233" t="inlineStr">
        <is>
          <t>ConTab_BOM_KP_Baseplates_4075</t>
        </is>
      </c>
      <c r="G2056">
        <f>IF(E2056="Y",F2056,"")</f>
        <v/>
      </c>
      <c r="H2056" s="273" t="inlineStr">
        <is>
          <t>3014-7_8-KP</t>
        </is>
      </c>
      <c r="I2056" s="273" t="n"/>
      <c r="J2056" s="273" t="n"/>
      <c r="K2056" s="273" t="inlineStr">
        <is>
          <t>BaseplateSteel</t>
        </is>
      </c>
      <c r="L2056" s="273" t="inlineStr">
        <is>
          <t>Baseplate_Steel</t>
        </is>
      </c>
      <c r="M2056" s="273" t="inlineStr">
        <is>
          <t>Steel</t>
        </is>
      </c>
      <c r="N2056" t="inlineStr">
        <is>
          <t>254T</t>
        </is>
      </c>
      <c r="O2056" t="inlineStr">
        <is>
          <t>:Extended Drip Pan:</t>
        </is>
      </c>
      <c r="P2056" s="235" t="inlineStr">
        <is>
          <t>Woods_Spacer</t>
        </is>
      </c>
      <c r="Q2056" t="inlineStr">
        <is>
          <t>Woods 8SC</t>
        </is>
      </c>
      <c r="R2056" t="inlineStr">
        <is>
          <t>RTF</t>
        </is>
      </c>
      <c r="S2056" s="233" t="inlineStr">
        <is>
          <t>B101840</t>
        </is>
      </c>
      <c r="T2056" s="233" t="n">
        <v>2172</v>
      </c>
      <c r="U2056" s="233" t="inlineStr">
        <is>
          <t>Priced</t>
        </is>
      </c>
      <c r="V2056" s="273" t="inlineStr">
        <is>
          <t>LT028</t>
        </is>
      </c>
    </row>
    <row r="2057">
      <c r="B2057" t="n">
        <v>4076</v>
      </c>
      <c r="C2057">
        <f>IF(K2057 = "BaseplateSteel","Y","N")</f>
        <v/>
      </c>
      <c r="D2057">
        <f>OR(P2057 = "Woods_Sureflex", P2057 = "Falk_T10_Grid")</f>
        <v/>
      </c>
      <c r="E2057">
        <f>IF(AND(C2057="Y", D2057=TRUE),"Y","N")</f>
        <v/>
      </c>
      <c r="F2057" s="233" t="inlineStr">
        <is>
          <t>ConTab_BOM_KP_Baseplates_4076</t>
        </is>
      </c>
      <c r="G2057">
        <f>IF(E2057="Y",F2057,"")</f>
        <v/>
      </c>
      <c r="H2057" s="273" t="inlineStr">
        <is>
          <t>3014-7_8-KP</t>
        </is>
      </c>
      <c r="I2057" s="273" t="n"/>
      <c r="J2057" s="273" t="n"/>
      <c r="K2057" s="273" t="inlineStr">
        <is>
          <t>BaseplateSteel</t>
        </is>
      </c>
      <c r="L2057" s="273" t="inlineStr">
        <is>
          <t>Baseplate_Steel</t>
        </is>
      </c>
      <c r="M2057" s="273" t="inlineStr">
        <is>
          <t>Steel</t>
        </is>
      </c>
      <c r="N2057" t="inlineStr">
        <is>
          <t>256T</t>
        </is>
      </c>
      <c r="O2057" t="inlineStr">
        <is>
          <t>:Extended Drip Pan:</t>
        </is>
      </c>
      <c r="P2057" s="235" t="inlineStr">
        <is>
          <t>Woods_Spacer</t>
        </is>
      </c>
      <c r="Q2057" t="inlineStr">
        <is>
          <t>Woods 8SC</t>
        </is>
      </c>
      <c r="R2057" t="inlineStr">
        <is>
          <t>RTF</t>
        </is>
      </c>
      <c r="S2057" s="233" t="inlineStr">
        <is>
          <t>B101840</t>
        </is>
      </c>
      <c r="T2057" s="233" t="n">
        <v>2172</v>
      </c>
      <c r="U2057" s="233" t="inlineStr">
        <is>
          <t>Priced</t>
        </is>
      </c>
      <c r="V2057" s="273" t="inlineStr">
        <is>
          <t>LT028</t>
        </is>
      </c>
    </row>
    <row r="2058">
      <c r="B2058" t="n">
        <v>4077</v>
      </c>
      <c r="C2058">
        <f>IF(K2058 = "BaseplateSteel","Y","N")</f>
        <v/>
      </c>
      <c r="D2058">
        <f>OR(P2058 = "Woods_Sureflex", P2058 = "Falk_T10_Grid")</f>
        <v/>
      </c>
      <c r="E2058">
        <f>IF(AND(C2058="Y", D2058=TRUE),"Y","N")</f>
        <v/>
      </c>
      <c r="F2058" s="233" t="inlineStr">
        <is>
          <t>ConTab_BOM_KP_Baseplates_4077</t>
        </is>
      </c>
      <c r="G2058">
        <f>IF(E2058="Y",F2058,"")</f>
        <v/>
      </c>
      <c r="H2058" s="273" t="inlineStr">
        <is>
          <t>3014-7_8-KP</t>
        </is>
      </c>
      <c r="I2058" s="273" t="n"/>
      <c r="J2058" s="273" t="n"/>
      <c r="K2058" s="273" t="inlineStr">
        <is>
          <t>BaseplateSteel</t>
        </is>
      </c>
      <c r="L2058" s="273" t="inlineStr">
        <is>
          <t>Baseplate_Steel</t>
        </is>
      </c>
      <c r="M2058" s="273" t="inlineStr">
        <is>
          <t>Steel</t>
        </is>
      </c>
      <c r="N2058" t="inlineStr">
        <is>
          <t>284T</t>
        </is>
      </c>
      <c r="O2058" t="inlineStr">
        <is>
          <t>:Extended Drip Pan:</t>
        </is>
      </c>
      <c r="P2058" s="235" t="inlineStr">
        <is>
          <t>Woods_Spacer</t>
        </is>
      </c>
      <c r="Q2058" t="inlineStr">
        <is>
          <t>Woods 9SC</t>
        </is>
      </c>
      <c r="R2058" t="inlineStr">
        <is>
          <t>RTF</t>
        </is>
      </c>
      <c r="S2058" s="233" t="inlineStr">
        <is>
          <t>B101841</t>
        </is>
      </c>
      <c r="T2058" s="233" t="n">
        <v>2309</v>
      </c>
      <c r="U2058" s="233" t="inlineStr">
        <is>
          <t>Priced</t>
        </is>
      </c>
      <c r="V2058" s="273" t="inlineStr">
        <is>
          <t>LT028</t>
        </is>
      </c>
    </row>
    <row r="2059">
      <c r="B2059" t="n">
        <v>4078</v>
      </c>
      <c r="C2059">
        <f>IF(K2059 = "BaseplateSteel","Y","N")</f>
        <v/>
      </c>
      <c r="D2059">
        <f>OR(P2059 = "Woods_Sureflex", P2059 = "Falk_T10_Grid")</f>
        <v/>
      </c>
      <c r="E2059">
        <f>IF(AND(C2059="Y", D2059=TRUE),"Y","N")</f>
        <v/>
      </c>
      <c r="F2059" s="233" t="inlineStr">
        <is>
          <t>ConTab_BOM_KP_Baseplates_4078</t>
        </is>
      </c>
      <c r="G2059">
        <f>IF(E2059="Y",F2059,"")</f>
        <v/>
      </c>
      <c r="H2059" s="273" t="inlineStr">
        <is>
          <t>3014-7_8-KP</t>
        </is>
      </c>
      <c r="I2059" s="273" t="n"/>
      <c r="J2059" s="273" t="n"/>
      <c r="K2059" s="273" t="inlineStr">
        <is>
          <t>BaseplateSteel</t>
        </is>
      </c>
      <c r="L2059" s="273" t="inlineStr">
        <is>
          <t>Baseplate_Steel</t>
        </is>
      </c>
      <c r="M2059" s="273" t="inlineStr">
        <is>
          <t>Steel</t>
        </is>
      </c>
      <c r="N2059" t="inlineStr">
        <is>
          <t>286T</t>
        </is>
      </c>
      <c r="O2059" t="inlineStr">
        <is>
          <t>:Extended Drip Pan:</t>
        </is>
      </c>
      <c r="P2059" s="235" t="inlineStr">
        <is>
          <t>Woods_Spacer</t>
        </is>
      </c>
      <c r="Q2059" t="inlineStr">
        <is>
          <t>Woods 9SC</t>
        </is>
      </c>
      <c r="R2059" t="inlineStr">
        <is>
          <t>RTF</t>
        </is>
      </c>
      <c r="S2059" s="233" t="inlineStr">
        <is>
          <t>B101841</t>
        </is>
      </c>
      <c r="T2059" s="233" t="n">
        <v>2309</v>
      </c>
      <c r="U2059" s="233" t="inlineStr">
        <is>
          <t>Priced</t>
        </is>
      </c>
      <c r="V2059" s="273" t="inlineStr">
        <is>
          <t>LT028</t>
        </is>
      </c>
    </row>
    <row r="2060">
      <c r="B2060" t="n">
        <v>4079</v>
      </c>
      <c r="C2060">
        <f>IF(K2060 = "BaseplateSteel","Y","N")</f>
        <v/>
      </c>
      <c r="D2060">
        <f>OR(P2060 = "Woods_Sureflex", P2060 = "Falk_T10_Grid")</f>
        <v/>
      </c>
      <c r="E2060">
        <f>IF(AND(C2060="Y", D2060=TRUE),"Y","N")</f>
        <v/>
      </c>
      <c r="F2060" s="233" t="inlineStr">
        <is>
          <t>ConTab_BOM_KP_Baseplates_4079</t>
        </is>
      </c>
      <c r="G2060">
        <f>IF(E2060="Y",F2060,"")</f>
        <v/>
      </c>
      <c r="H2060" s="273" t="inlineStr">
        <is>
          <t>3014-7_8-KP</t>
        </is>
      </c>
      <c r="I2060" s="273" t="n"/>
      <c r="J2060" s="273" t="n"/>
      <c r="K2060" s="273" t="inlineStr">
        <is>
          <t>BaseplateSteel</t>
        </is>
      </c>
      <c r="L2060" s="273" t="inlineStr">
        <is>
          <t>Baseplate_Steel</t>
        </is>
      </c>
      <c r="M2060" s="273" t="inlineStr">
        <is>
          <t>Steel</t>
        </is>
      </c>
      <c r="N2060" t="inlineStr">
        <is>
          <t>324T</t>
        </is>
      </c>
      <c r="O2060" t="inlineStr">
        <is>
          <t>:Extended Drip Pan:</t>
        </is>
      </c>
      <c r="P2060" s="235" t="inlineStr">
        <is>
          <t>Woods_Spacer</t>
        </is>
      </c>
      <c r="Q2060" t="inlineStr">
        <is>
          <t>Woods 10SC</t>
        </is>
      </c>
      <c r="R2060" t="inlineStr">
        <is>
          <t>RTF</t>
        </is>
      </c>
      <c r="S2060" s="233" t="inlineStr">
        <is>
          <t>B101842</t>
        </is>
      </c>
      <c r="T2060" s="233" t="n">
        <v>2445</v>
      </c>
      <c r="U2060" s="233" t="inlineStr">
        <is>
          <t>Priced</t>
        </is>
      </c>
      <c r="V2060" s="273" t="inlineStr">
        <is>
          <t>LT028</t>
        </is>
      </c>
    </row>
    <row r="2061">
      <c r="B2061" t="n">
        <v>4080</v>
      </c>
      <c r="C2061">
        <f>IF(K2061 = "BaseplateSteel","Y","N")</f>
        <v/>
      </c>
      <c r="D2061">
        <f>OR(P2061 = "Woods_Sureflex", P2061 = "Falk_T10_Grid")</f>
        <v/>
      </c>
      <c r="E2061">
        <f>IF(AND(C2061="Y", D2061=TRUE),"Y","N")</f>
        <v/>
      </c>
      <c r="F2061" s="233" t="inlineStr">
        <is>
          <t>ConTab_BOM_KP_Baseplates_4080</t>
        </is>
      </c>
      <c r="G2061">
        <f>IF(E2061="Y",F2061,"")</f>
        <v/>
      </c>
      <c r="H2061" s="273" t="inlineStr">
        <is>
          <t>3014-7_8-KP</t>
        </is>
      </c>
      <c r="I2061" s="273" t="n"/>
      <c r="J2061" s="273" t="n"/>
      <c r="K2061" s="273" t="inlineStr">
        <is>
          <t>BaseplateSteel</t>
        </is>
      </c>
      <c r="L2061" s="273" t="inlineStr">
        <is>
          <t>Baseplate_Steel</t>
        </is>
      </c>
      <c r="M2061" s="273" t="inlineStr">
        <is>
          <t>Steel</t>
        </is>
      </c>
      <c r="N2061" t="inlineStr">
        <is>
          <t>326T</t>
        </is>
      </c>
      <c r="O2061" t="inlineStr">
        <is>
          <t>:Extended Drip Pan:</t>
        </is>
      </c>
      <c r="P2061" s="235" t="inlineStr">
        <is>
          <t>Woods_Spacer</t>
        </is>
      </c>
      <c r="Q2061" t="inlineStr">
        <is>
          <t>Woods 10SC</t>
        </is>
      </c>
      <c r="R2061" t="inlineStr">
        <is>
          <t>RTF</t>
        </is>
      </c>
      <c r="S2061" s="233" t="inlineStr">
        <is>
          <t>B101842</t>
        </is>
      </c>
      <c r="T2061" s="233" t="n">
        <v>2445</v>
      </c>
      <c r="U2061" s="233" t="inlineStr">
        <is>
          <t>Priced</t>
        </is>
      </c>
      <c r="V2061" s="273" t="inlineStr">
        <is>
          <t>LT028</t>
        </is>
      </c>
    </row>
    <row r="2062">
      <c r="B2062" t="n">
        <v>4081</v>
      </c>
      <c r="C2062">
        <f>IF(K2062 = "BaseplateSteel","Y","N")</f>
        <v/>
      </c>
      <c r="D2062">
        <f>OR(P2062 = "Woods_Sureflex", P2062 = "Falk_T10_Grid")</f>
        <v/>
      </c>
      <c r="E2062">
        <f>IF(AND(C2062="Y", D2062=TRUE),"Y","N")</f>
        <v/>
      </c>
      <c r="F2062" s="233" t="inlineStr">
        <is>
          <t>ConTab_BOM_KP_Baseplates_4081</t>
        </is>
      </c>
      <c r="G2062">
        <f>IF(E2062="Y",F2062,"")</f>
        <v/>
      </c>
      <c r="H2062" s="273" t="inlineStr">
        <is>
          <t>3014-7_8-KP</t>
        </is>
      </c>
      <c r="I2062" s="273" t="n"/>
      <c r="J2062" s="273" t="n"/>
      <c r="K2062" s="273" t="inlineStr">
        <is>
          <t>BaseplateSteel</t>
        </is>
      </c>
      <c r="L2062" s="273" t="inlineStr">
        <is>
          <t>Baseplate_Steel</t>
        </is>
      </c>
      <c r="M2062" s="273" t="inlineStr">
        <is>
          <t>Steel</t>
        </is>
      </c>
      <c r="N2062" t="inlineStr">
        <is>
          <t>213T</t>
        </is>
      </c>
      <c r="O2062" t="inlineStr">
        <is>
          <t>:Extended Drip Pan:</t>
        </is>
      </c>
      <c r="P2062" s="235" t="inlineStr">
        <is>
          <t>Falk_Spacer</t>
        </is>
      </c>
      <c r="Q2062" t="inlineStr">
        <is>
          <t>FALK 1040T31</t>
        </is>
      </c>
      <c r="R2062" t="inlineStr">
        <is>
          <t>RTF</t>
        </is>
      </c>
      <c r="S2062" s="233" t="inlineStr">
        <is>
          <t>B101843</t>
        </is>
      </c>
      <c r="T2062" s="233" t="n">
        <v>2107</v>
      </c>
      <c r="U2062" s="233" t="inlineStr">
        <is>
          <t>Priced</t>
        </is>
      </c>
      <c r="V2062" s="273" t="inlineStr">
        <is>
          <t>LT028</t>
        </is>
      </c>
    </row>
    <row r="2063">
      <c r="B2063" t="n">
        <v>4082</v>
      </c>
      <c r="C2063">
        <f>IF(K2063 = "BaseplateSteel","Y","N")</f>
        <v/>
      </c>
      <c r="D2063">
        <f>OR(P2063 = "Woods_Sureflex", P2063 = "Falk_T10_Grid")</f>
        <v/>
      </c>
      <c r="E2063">
        <f>IF(AND(C2063="Y", D2063=TRUE),"Y","N")</f>
        <v/>
      </c>
      <c r="F2063" s="233" t="inlineStr">
        <is>
          <t>ConTab_BOM_KP_Baseplates_4082</t>
        </is>
      </c>
      <c r="G2063">
        <f>IF(E2063="Y",F2063,"")</f>
        <v/>
      </c>
      <c r="H2063" s="273" t="inlineStr">
        <is>
          <t>3014-7_8-KP</t>
        </is>
      </c>
      <c r="I2063" s="273" t="n"/>
      <c r="J2063" s="273" t="n"/>
      <c r="K2063" s="273" t="inlineStr">
        <is>
          <t>BaseplateSteel</t>
        </is>
      </c>
      <c r="L2063" s="273" t="inlineStr">
        <is>
          <t>Baseplate_Steel</t>
        </is>
      </c>
      <c r="M2063" s="273" t="inlineStr">
        <is>
          <t>Steel</t>
        </is>
      </c>
      <c r="N2063" t="inlineStr">
        <is>
          <t>215T</t>
        </is>
      </c>
      <c r="O2063" t="inlineStr">
        <is>
          <t>:Extended Drip Pan:</t>
        </is>
      </c>
      <c r="P2063" s="235" t="inlineStr">
        <is>
          <t>Falk_Spacer</t>
        </is>
      </c>
      <c r="Q2063" t="inlineStr">
        <is>
          <t>FALK 1040T31</t>
        </is>
      </c>
      <c r="R2063" t="inlineStr">
        <is>
          <t>RTF</t>
        </is>
      </c>
      <c r="S2063" s="233" t="inlineStr">
        <is>
          <t>B101843</t>
        </is>
      </c>
      <c r="T2063" s="233" t="n">
        <v>2107</v>
      </c>
      <c r="U2063" s="233" t="inlineStr">
        <is>
          <t>Priced</t>
        </is>
      </c>
      <c r="V2063" s="273" t="inlineStr">
        <is>
          <t>LT028</t>
        </is>
      </c>
    </row>
    <row r="2064">
      <c r="B2064" t="n">
        <v>4083</v>
      </c>
      <c r="C2064">
        <f>IF(K2064 = "BaseplateSteel","Y","N")</f>
        <v/>
      </c>
      <c r="D2064">
        <f>OR(P2064 = "Woods_Sureflex", P2064 = "Falk_T10_Grid")</f>
        <v/>
      </c>
      <c r="E2064">
        <f>IF(AND(C2064="Y", D2064=TRUE),"Y","N")</f>
        <v/>
      </c>
      <c r="F2064" s="233" t="inlineStr">
        <is>
          <t>ConTab_BOM_KP_Baseplates_4083</t>
        </is>
      </c>
      <c r="G2064">
        <f>IF(E2064="Y",F2064,"")</f>
        <v/>
      </c>
      <c r="H2064" s="273" t="inlineStr">
        <is>
          <t>3014-7_8-KP</t>
        </is>
      </c>
      <c r="I2064" s="273" t="n"/>
      <c r="J2064" s="273" t="n"/>
      <c r="K2064" s="273" t="inlineStr">
        <is>
          <t>BaseplateSteel</t>
        </is>
      </c>
      <c r="L2064" s="273" t="inlineStr">
        <is>
          <t>Baseplate_Steel</t>
        </is>
      </c>
      <c r="M2064" s="273" t="inlineStr">
        <is>
          <t>Steel</t>
        </is>
      </c>
      <c r="N2064" t="inlineStr">
        <is>
          <t>254T</t>
        </is>
      </c>
      <c r="O2064" t="inlineStr">
        <is>
          <t>:Extended Drip Pan:</t>
        </is>
      </c>
      <c r="P2064" s="235" t="inlineStr">
        <is>
          <t>Falk_Spacer</t>
        </is>
      </c>
      <c r="Q2064" t="inlineStr">
        <is>
          <t>FALK 1040T31</t>
        </is>
      </c>
      <c r="R2064" t="inlineStr">
        <is>
          <t>RTF</t>
        </is>
      </c>
      <c r="S2064" s="233" t="inlineStr">
        <is>
          <t>B101844</t>
        </is>
      </c>
      <c r="T2064" s="233" t="n">
        <v>2172</v>
      </c>
      <c r="U2064" s="233" t="inlineStr">
        <is>
          <t>Priced</t>
        </is>
      </c>
      <c r="V2064" s="273" t="inlineStr">
        <is>
          <t>LT028</t>
        </is>
      </c>
    </row>
    <row r="2065">
      <c r="B2065" t="n">
        <v>4084</v>
      </c>
      <c r="C2065">
        <f>IF(K2065 = "BaseplateSteel","Y","N")</f>
        <v/>
      </c>
      <c r="D2065">
        <f>OR(P2065 = "Woods_Sureflex", P2065 = "Falk_T10_Grid")</f>
        <v/>
      </c>
      <c r="E2065">
        <f>IF(AND(C2065="Y", D2065=TRUE),"Y","N")</f>
        <v/>
      </c>
      <c r="F2065" s="233" t="inlineStr">
        <is>
          <t>ConTab_BOM_KP_Baseplates_4084</t>
        </is>
      </c>
      <c r="G2065">
        <f>IF(E2065="Y",F2065,"")</f>
        <v/>
      </c>
      <c r="H2065" s="273" t="inlineStr">
        <is>
          <t>3014-7_8-KP</t>
        </is>
      </c>
      <c r="I2065" s="273" t="n"/>
      <c r="J2065" s="273" t="n"/>
      <c r="K2065" s="273" t="inlineStr">
        <is>
          <t>BaseplateSteel</t>
        </is>
      </c>
      <c r="L2065" s="273" t="inlineStr">
        <is>
          <t>Baseplate_Steel</t>
        </is>
      </c>
      <c r="M2065" s="273" t="inlineStr">
        <is>
          <t>Steel</t>
        </is>
      </c>
      <c r="N2065" t="inlineStr">
        <is>
          <t>256T</t>
        </is>
      </c>
      <c r="O2065" t="inlineStr">
        <is>
          <t>:Extended Drip Pan:</t>
        </is>
      </c>
      <c r="P2065" s="235" t="inlineStr">
        <is>
          <t>Falk_Spacer</t>
        </is>
      </c>
      <c r="Q2065" t="inlineStr">
        <is>
          <t>FALK 1040T31</t>
        </is>
      </c>
      <c r="R2065" t="inlineStr">
        <is>
          <t>RTF</t>
        </is>
      </c>
      <c r="S2065" s="233" t="inlineStr">
        <is>
          <t>B101844</t>
        </is>
      </c>
      <c r="T2065" s="233" t="n">
        <v>2172</v>
      </c>
      <c r="U2065" s="233" t="inlineStr">
        <is>
          <t>Priced</t>
        </is>
      </c>
      <c r="V2065" s="273" t="inlineStr">
        <is>
          <t>LT028</t>
        </is>
      </c>
    </row>
    <row r="2066">
      <c r="B2066" t="n">
        <v>4085</v>
      </c>
      <c r="C2066">
        <f>IF(K2066 = "BaseplateSteel","Y","N")</f>
        <v/>
      </c>
      <c r="D2066">
        <f>OR(P2066 = "Woods_Sureflex", P2066 = "Falk_T10_Grid")</f>
        <v/>
      </c>
      <c r="E2066">
        <f>IF(AND(C2066="Y", D2066=TRUE),"Y","N")</f>
        <v/>
      </c>
      <c r="F2066" s="233" t="inlineStr">
        <is>
          <t>ConTab_BOM_KP_Baseplates_4085</t>
        </is>
      </c>
      <c r="G2066">
        <f>IF(E2066="Y",F2066,"")</f>
        <v/>
      </c>
      <c r="H2066" s="273" t="inlineStr">
        <is>
          <t>3014-7_8-KP</t>
        </is>
      </c>
      <c r="I2066" s="273" t="n"/>
      <c r="J2066" s="273" t="n"/>
      <c r="K2066" s="273" t="inlineStr">
        <is>
          <t>BaseplateSteel</t>
        </is>
      </c>
      <c r="L2066" s="273" t="inlineStr">
        <is>
          <t>Baseplate_Steel</t>
        </is>
      </c>
      <c r="M2066" s="273" t="inlineStr">
        <is>
          <t>Steel</t>
        </is>
      </c>
      <c r="N2066" t="inlineStr">
        <is>
          <t>284T</t>
        </is>
      </c>
      <c r="O2066" t="inlineStr">
        <is>
          <t>:Extended Drip Pan:</t>
        </is>
      </c>
      <c r="P2066" s="235" t="inlineStr">
        <is>
          <t>Falk_Spacer</t>
        </is>
      </c>
      <c r="Q2066" t="inlineStr">
        <is>
          <t>FALK 1050T31</t>
        </is>
      </c>
      <c r="R2066" t="inlineStr">
        <is>
          <t>RTF</t>
        </is>
      </c>
      <c r="S2066" s="233" t="inlineStr">
        <is>
          <t>B101845</t>
        </is>
      </c>
      <c r="T2066" s="233" t="n">
        <v>2309</v>
      </c>
      <c r="U2066" s="233" t="inlineStr">
        <is>
          <t>Priced</t>
        </is>
      </c>
      <c r="V2066" s="273" t="inlineStr">
        <is>
          <t>LT028</t>
        </is>
      </c>
    </row>
    <row r="2067">
      <c r="B2067" t="n">
        <v>4086</v>
      </c>
      <c r="C2067">
        <f>IF(K2067 = "BaseplateSteel","Y","N")</f>
        <v/>
      </c>
      <c r="D2067">
        <f>OR(P2067 = "Woods_Sureflex", P2067 = "Falk_T10_Grid")</f>
        <v/>
      </c>
      <c r="E2067">
        <f>IF(AND(C2067="Y", D2067=TRUE),"Y","N")</f>
        <v/>
      </c>
      <c r="F2067" s="233" t="inlineStr">
        <is>
          <t>ConTab_BOM_KP_Baseplates_4086</t>
        </is>
      </c>
      <c r="G2067">
        <f>IF(E2067="Y",F2067,"")</f>
        <v/>
      </c>
      <c r="H2067" s="273" t="inlineStr">
        <is>
          <t>3014-7_8-KP</t>
        </is>
      </c>
      <c r="I2067" s="273" t="n"/>
      <c r="J2067" s="273" t="n"/>
      <c r="K2067" s="273" t="inlineStr">
        <is>
          <t>BaseplateSteel</t>
        </is>
      </c>
      <c r="L2067" s="273" t="inlineStr">
        <is>
          <t>Baseplate_Steel</t>
        </is>
      </c>
      <c r="M2067" s="273" t="inlineStr">
        <is>
          <t>Steel</t>
        </is>
      </c>
      <c r="N2067" t="inlineStr">
        <is>
          <t>286T</t>
        </is>
      </c>
      <c r="O2067" t="inlineStr">
        <is>
          <t>:Extended Drip Pan:</t>
        </is>
      </c>
      <c r="P2067" s="235" t="inlineStr">
        <is>
          <t>Falk_Spacer</t>
        </is>
      </c>
      <c r="Q2067" t="inlineStr">
        <is>
          <t>FALK 1050T31</t>
        </is>
      </c>
      <c r="R2067" t="inlineStr">
        <is>
          <t>RTF</t>
        </is>
      </c>
      <c r="S2067" s="233" t="inlineStr">
        <is>
          <t>B101845</t>
        </is>
      </c>
      <c r="T2067" s="233" t="n">
        <v>2309</v>
      </c>
      <c r="U2067" s="233" t="inlineStr">
        <is>
          <t>Priced</t>
        </is>
      </c>
      <c r="V2067" s="273" t="inlineStr">
        <is>
          <t>LT028</t>
        </is>
      </c>
    </row>
    <row r="2068">
      <c r="B2068" t="n">
        <v>4087</v>
      </c>
      <c r="C2068">
        <f>IF(K2068 = "BaseplateSteel","Y","N")</f>
        <v/>
      </c>
      <c r="D2068">
        <f>OR(P2068 = "Woods_Sureflex", P2068 = "Falk_T10_Grid")</f>
        <v/>
      </c>
      <c r="E2068">
        <f>IF(AND(C2068="Y", D2068=TRUE),"Y","N")</f>
        <v/>
      </c>
      <c r="F2068" s="233" t="inlineStr">
        <is>
          <t>ConTab_BOM_KP_Baseplates_4087</t>
        </is>
      </c>
      <c r="G2068">
        <f>IF(E2068="Y",F2068,"")</f>
        <v/>
      </c>
      <c r="H2068" s="273" t="inlineStr">
        <is>
          <t>3014-7_8-KP</t>
        </is>
      </c>
      <c r="I2068" s="273" t="n"/>
      <c r="J2068" s="273" t="n"/>
      <c r="K2068" s="273" t="inlineStr">
        <is>
          <t>BaseplateSteel</t>
        </is>
      </c>
      <c r="L2068" s="273" t="inlineStr">
        <is>
          <t>Baseplate_Steel</t>
        </is>
      </c>
      <c r="M2068" s="273" t="inlineStr">
        <is>
          <t>Steel</t>
        </is>
      </c>
      <c r="N2068" t="inlineStr">
        <is>
          <t>324T</t>
        </is>
      </c>
      <c r="O2068" t="inlineStr">
        <is>
          <t>:Extended Drip Pan:</t>
        </is>
      </c>
      <c r="P2068" s="235" t="inlineStr">
        <is>
          <t>Falk_Spacer</t>
        </is>
      </c>
      <c r="Q2068" t="inlineStr">
        <is>
          <t>FALK 1060T31</t>
        </is>
      </c>
      <c r="R2068" t="inlineStr">
        <is>
          <t>RTF</t>
        </is>
      </c>
      <c r="S2068" s="233" t="inlineStr">
        <is>
          <t>B101846</t>
        </is>
      </c>
      <c r="T2068" s="233" t="n">
        <v>2445</v>
      </c>
      <c r="U2068" s="233" t="inlineStr">
        <is>
          <t>Priced</t>
        </is>
      </c>
      <c r="V2068" s="273" t="inlineStr">
        <is>
          <t>LT028</t>
        </is>
      </c>
    </row>
    <row r="2069">
      <c r="B2069" t="n">
        <v>4088</v>
      </c>
      <c r="C2069">
        <f>IF(K2069 = "BaseplateSteel","Y","N")</f>
        <v/>
      </c>
      <c r="D2069">
        <f>OR(P2069 = "Woods_Sureflex", P2069 = "Falk_T10_Grid")</f>
        <v/>
      </c>
      <c r="E2069">
        <f>IF(AND(C2069="Y", D2069=TRUE),"Y","N")</f>
        <v/>
      </c>
      <c r="F2069" s="233" t="inlineStr">
        <is>
          <t>ConTab_BOM_KP_Baseplates_4088</t>
        </is>
      </c>
      <c r="G2069">
        <f>IF(E2069="Y",F2069,"")</f>
        <v/>
      </c>
      <c r="H2069" s="273" t="inlineStr">
        <is>
          <t>3014-7_8-KP</t>
        </is>
      </c>
      <c r="I2069" s="273" t="n"/>
      <c r="J2069" s="273" t="n"/>
      <c r="K2069" s="273" t="inlineStr">
        <is>
          <t>BaseplateSteel</t>
        </is>
      </c>
      <c r="L2069" s="273" t="inlineStr">
        <is>
          <t>Baseplate_Steel</t>
        </is>
      </c>
      <c r="M2069" s="273" t="inlineStr">
        <is>
          <t>Steel</t>
        </is>
      </c>
      <c r="N2069" t="inlineStr">
        <is>
          <t>326T</t>
        </is>
      </c>
      <c r="O2069" t="inlineStr">
        <is>
          <t>:Extended Drip Pan:</t>
        </is>
      </c>
      <c r="P2069" s="235" t="inlineStr">
        <is>
          <t>Falk_Spacer</t>
        </is>
      </c>
      <c r="Q2069" t="inlineStr">
        <is>
          <t>FALK 1060T31</t>
        </is>
      </c>
      <c r="R2069" t="inlineStr">
        <is>
          <t>RTF</t>
        </is>
      </c>
      <c r="S2069" s="233" t="inlineStr">
        <is>
          <t>B101846</t>
        </is>
      </c>
      <c r="T2069" s="233" t="n">
        <v>2445</v>
      </c>
      <c r="U2069" s="233" t="inlineStr">
        <is>
          <t>Priced</t>
        </is>
      </c>
      <c r="V2069" s="273" t="inlineStr">
        <is>
          <t>LT028</t>
        </is>
      </c>
    </row>
    <row r="2070">
      <c r="B2070" t="n">
        <v>4121</v>
      </c>
      <c r="C2070">
        <f>IF(K2070 = "BaseplateSteel","Y","N")</f>
        <v/>
      </c>
      <c r="D2070">
        <f>OR(P2070 = "Woods_Sureflex", P2070 = "Falk_T10_Grid")</f>
        <v/>
      </c>
      <c r="E2070">
        <f>IF(AND(C2070="Y", D2070=TRUE),"Y","N")</f>
        <v/>
      </c>
      <c r="F2070" s="233" t="inlineStr">
        <is>
          <t>ConTab_BOM_KP_Baseplates_4121</t>
        </is>
      </c>
      <c r="G2070">
        <f>IF(E2070="Y",F2070,"")</f>
        <v/>
      </c>
      <c r="H2070" s="273" t="inlineStr">
        <is>
          <t>3014-7_8-KP</t>
        </is>
      </c>
      <c r="I2070" s="273" t="n"/>
      <c r="J2070" s="273" t="n"/>
      <c r="K2070" s="273" t="inlineStr">
        <is>
          <t>Baseplate_Special</t>
        </is>
      </c>
      <c r="L2070" s="273" t="inlineStr">
        <is>
          <t>Baseplate_Special</t>
        </is>
      </c>
      <c r="M2070" s="273" t="inlineStr">
        <is>
          <t>Special</t>
        </is>
      </c>
      <c r="P2070" s="235" t="n"/>
      <c r="R2070" t="inlineStr">
        <is>
          <t>RTF</t>
        </is>
      </c>
      <c r="S2070" s="235" t="inlineStr">
        <is>
          <t>B101507</t>
        </is>
      </c>
      <c r="T2070" s="233" t="n">
        <v>0</v>
      </c>
      <c r="U2070" s="233" t="inlineStr">
        <is>
          <t>RFQ</t>
        </is>
      </c>
      <c r="V2070" s="273" t="inlineStr">
        <is>
          <t>LT029</t>
        </is>
      </c>
    </row>
    <row r="2071">
      <c r="B2071" t="n">
        <v>4122</v>
      </c>
      <c r="C2071">
        <f>IF(K2071 = "BaseplateSteel","Y","N")</f>
        <v/>
      </c>
      <c r="D2071">
        <f>OR(P2071 = "Woods_Sureflex", P2071 = "Falk_T10_Grid")</f>
        <v/>
      </c>
      <c r="E2071">
        <f>IF(AND(C2071="Y", D2071=TRUE),"Y","N")</f>
        <v/>
      </c>
      <c r="F2071" s="233" t="inlineStr">
        <is>
          <t>ConTab_BOM_KP_Baseplates_4122</t>
        </is>
      </c>
      <c r="G2071">
        <f>IF(E2071="Y",F2071,"")</f>
        <v/>
      </c>
      <c r="H2071" s="87" t="inlineStr">
        <is>
          <t>4015-9_0-KP</t>
        </is>
      </c>
      <c r="I2071" s="87" t="n"/>
      <c r="J2071" s="87" t="n"/>
      <c r="K2071" s="273" t="inlineStr">
        <is>
          <t>BaseplateSteel</t>
        </is>
      </c>
      <c r="L2071" s="273" t="inlineStr">
        <is>
          <t>Baseplate_Steel</t>
        </is>
      </c>
      <c r="M2071" s="273" t="inlineStr">
        <is>
          <t>Steel</t>
        </is>
      </c>
      <c r="N2071" t="inlineStr">
        <is>
          <t>254T</t>
        </is>
      </c>
      <c r="O2071" t="inlineStr">
        <is>
          <t>:No Drip Pan:Standard Drip Pan:</t>
        </is>
      </c>
      <c r="P2071" s="235" t="inlineStr">
        <is>
          <t>Woods_Sureflex</t>
        </is>
      </c>
      <c r="Q2071" t="inlineStr">
        <is>
          <t>Woods 7S</t>
        </is>
      </c>
      <c r="R2071" t="n">
        <v>96700721</v>
      </c>
      <c r="S2071" s="233" t="inlineStr">
        <is>
          <t>B102144</t>
        </is>
      </c>
      <c r="T2071" s="233" t="n">
        <v>1440</v>
      </c>
      <c r="U2071" s="233" t="inlineStr">
        <is>
          <t>Priced</t>
        </is>
      </c>
      <c r="V2071" s="273" t="inlineStr">
        <is>
          <t>LT028</t>
        </is>
      </c>
      <c r="W2071" t="n">
        <v>135</v>
      </c>
    </row>
    <row r="2072">
      <c r="B2072" t="n">
        <v>4123</v>
      </c>
      <c r="C2072">
        <f>IF(K2072 = "BaseplateSteel","Y","N")</f>
        <v/>
      </c>
      <c r="D2072">
        <f>OR(P2072 = "Woods_Sureflex", P2072 = "Falk_T10_Grid")</f>
        <v/>
      </c>
      <c r="E2072">
        <f>IF(AND(C2072="Y", D2072=TRUE),"Y","N")</f>
        <v/>
      </c>
      <c r="F2072" s="233" t="inlineStr">
        <is>
          <t>ConTab_BOM_KP_Baseplates_4123</t>
        </is>
      </c>
      <c r="G2072">
        <f>IF(E2072="Y",F2072,"")</f>
        <v/>
      </c>
      <c r="H2072" s="87" t="inlineStr">
        <is>
          <t>4015-9_0-KP</t>
        </is>
      </c>
      <c r="I2072" s="87" t="n"/>
      <c r="J2072" s="87" t="n"/>
      <c r="K2072" s="273" t="inlineStr">
        <is>
          <t>BaseplateSteel</t>
        </is>
      </c>
      <c r="L2072" s="273" t="inlineStr">
        <is>
          <t>Baseplate_Steel</t>
        </is>
      </c>
      <c r="M2072" s="273" t="inlineStr">
        <is>
          <t>Steel</t>
        </is>
      </c>
      <c r="N2072" t="inlineStr">
        <is>
          <t>256T</t>
        </is>
      </c>
      <c r="O2072" t="inlineStr">
        <is>
          <t>:No Drip Pan:Standard Drip Pan:</t>
        </is>
      </c>
      <c r="P2072" s="235" t="inlineStr">
        <is>
          <t>Woods_Sureflex</t>
        </is>
      </c>
      <c r="Q2072" t="inlineStr">
        <is>
          <t>Woods 7S</t>
        </is>
      </c>
      <c r="R2072" t="n">
        <v>96700721</v>
      </c>
      <c r="S2072" s="233" t="inlineStr">
        <is>
          <t>B102144</t>
        </is>
      </c>
      <c r="T2072" s="233" t="n">
        <v>1440</v>
      </c>
      <c r="U2072" s="233" t="inlineStr">
        <is>
          <t>Priced</t>
        </is>
      </c>
      <c r="V2072" s="273" t="inlineStr">
        <is>
          <t>LT028</t>
        </is>
      </c>
      <c r="W2072" t="n">
        <v>135</v>
      </c>
    </row>
    <row r="2073">
      <c r="B2073" t="n">
        <v>4124</v>
      </c>
      <c r="C2073">
        <f>IF(K2073 = "BaseplateSteel","Y","N")</f>
        <v/>
      </c>
      <c r="D2073">
        <f>OR(P2073 = "Woods_Sureflex", P2073 = "Falk_T10_Grid")</f>
        <v/>
      </c>
      <c r="E2073">
        <f>IF(AND(C2073="Y", D2073=TRUE),"Y","N")</f>
        <v/>
      </c>
      <c r="F2073" s="233" t="inlineStr">
        <is>
          <t>ConTab_BOM_KP_Baseplates_4124</t>
        </is>
      </c>
      <c r="G2073">
        <f>IF(E2073="Y",F2073,"")</f>
        <v/>
      </c>
      <c r="H2073" s="87" t="inlineStr">
        <is>
          <t>4015-9_0-KP</t>
        </is>
      </c>
      <c r="I2073" s="87" t="n"/>
      <c r="J2073" s="87" t="n"/>
      <c r="K2073" s="273" t="inlineStr">
        <is>
          <t>BaseplateSteel</t>
        </is>
      </c>
      <c r="L2073" s="273" t="inlineStr">
        <is>
          <t>Baseplate_Steel</t>
        </is>
      </c>
      <c r="M2073" s="273" t="inlineStr">
        <is>
          <t>Steel</t>
        </is>
      </c>
      <c r="N2073" t="inlineStr">
        <is>
          <t>284T</t>
        </is>
      </c>
      <c r="O2073" t="inlineStr">
        <is>
          <t>:No Drip Pan:Standard Drip Pan:</t>
        </is>
      </c>
      <c r="P2073" s="235" t="inlineStr">
        <is>
          <t>Woods_Sureflex</t>
        </is>
      </c>
      <c r="Q2073" t="inlineStr">
        <is>
          <t>Woods 9S</t>
        </is>
      </c>
      <c r="R2073" t="n">
        <v>96700722</v>
      </c>
      <c r="S2073" s="233" t="inlineStr">
        <is>
          <t>B102145</t>
        </is>
      </c>
      <c r="T2073" s="233" t="n">
        <v>1574</v>
      </c>
      <c r="U2073" s="233" t="inlineStr">
        <is>
          <t>Priced</t>
        </is>
      </c>
      <c r="V2073" s="273" t="inlineStr">
        <is>
          <t>LT028</t>
        </is>
      </c>
      <c r="W2073" t="n">
        <v>200</v>
      </c>
    </row>
    <row r="2074">
      <c r="B2074" t="n">
        <v>4125</v>
      </c>
      <c r="C2074">
        <f>IF(K2074 = "BaseplateSteel","Y","N")</f>
        <v/>
      </c>
      <c r="D2074">
        <f>OR(P2074 = "Woods_Sureflex", P2074 = "Falk_T10_Grid")</f>
        <v/>
      </c>
      <c r="E2074">
        <f>IF(AND(C2074="Y", D2074=TRUE),"Y","N")</f>
        <v/>
      </c>
      <c r="F2074" s="233" t="inlineStr">
        <is>
          <t>ConTab_BOM_KP_Baseplates_4125</t>
        </is>
      </c>
      <c r="G2074">
        <f>IF(E2074="Y",F2074,"")</f>
        <v/>
      </c>
      <c r="H2074" s="87" t="inlineStr">
        <is>
          <t>4015-9_0-KP</t>
        </is>
      </c>
      <c r="I2074" s="87" t="n"/>
      <c r="J2074" s="87" t="n"/>
      <c r="K2074" s="273" t="inlineStr">
        <is>
          <t>BaseplateSteel</t>
        </is>
      </c>
      <c r="L2074" s="273" t="inlineStr">
        <is>
          <t>Baseplate_Steel</t>
        </is>
      </c>
      <c r="M2074" s="273" t="inlineStr">
        <is>
          <t>Steel</t>
        </is>
      </c>
      <c r="N2074" t="inlineStr">
        <is>
          <t>286T</t>
        </is>
      </c>
      <c r="O2074" t="inlineStr">
        <is>
          <t>:No Drip Pan:Standard Drip Pan:</t>
        </is>
      </c>
      <c r="P2074" s="235" t="inlineStr">
        <is>
          <t>Woods_Sureflex</t>
        </is>
      </c>
      <c r="Q2074" t="inlineStr">
        <is>
          <t>Woods 9S</t>
        </is>
      </c>
      <c r="R2074" t="n">
        <v>96700722</v>
      </c>
      <c r="S2074" s="233" t="inlineStr">
        <is>
          <t>B102145</t>
        </is>
      </c>
      <c r="T2074" s="233" t="n">
        <v>1574</v>
      </c>
      <c r="U2074" s="233" t="inlineStr">
        <is>
          <t>Priced</t>
        </is>
      </c>
      <c r="V2074" s="273" t="inlineStr">
        <is>
          <t>LT028</t>
        </is>
      </c>
      <c r="W2074" t="n">
        <v>200</v>
      </c>
    </row>
    <row r="2075">
      <c r="B2075" t="n">
        <v>4126</v>
      </c>
      <c r="C2075">
        <f>IF(K2075 = "BaseplateSteel","Y","N")</f>
        <v/>
      </c>
      <c r="D2075">
        <f>OR(P2075 = "Woods_Sureflex", P2075 = "Falk_T10_Grid")</f>
        <v/>
      </c>
      <c r="E2075">
        <f>IF(AND(C2075="Y", D2075=TRUE),"Y","N")</f>
        <v/>
      </c>
      <c r="F2075" s="233" t="inlineStr">
        <is>
          <t>ConTab_BOM_KP_Baseplates_4126</t>
        </is>
      </c>
      <c r="G2075">
        <f>IF(E2075="Y",F2075,"")</f>
        <v/>
      </c>
      <c r="H2075" s="87" t="inlineStr">
        <is>
          <t>4015-9_0-KP</t>
        </is>
      </c>
      <c r="I2075" s="87" t="n"/>
      <c r="J2075" s="87" t="n"/>
      <c r="K2075" s="273" t="inlineStr">
        <is>
          <t>BaseplateSteel</t>
        </is>
      </c>
      <c r="L2075" s="273" t="inlineStr">
        <is>
          <t>Baseplate_Steel</t>
        </is>
      </c>
      <c r="M2075" s="273" t="inlineStr">
        <is>
          <t>Steel</t>
        </is>
      </c>
      <c r="N2075" t="inlineStr">
        <is>
          <t>324T</t>
        </is>
      </c>
      <c r="O2075" t="inlineStr">
        <is>
          <t>:No Drip Pan:Standard Drip Pan:</t>
        </is>
      </c>
      <c r="P2075" s="235" t="inlineStr">
        <is>
          <t>Woods_Sureflex</t>
        </is>
      </c>
      <c r="Q2075" t="inlineStr">
        <is>
          <t>Woods 10S</t>
        </is>
      </c>
      <c r="R2075" t="n">
        <v>96700723</v>
      </c>
      <c r="S2075" s="233" t="inlineStr">
        <is>
          <t>B102146</t>
        </is>
      </c>
      <c r="T2075" s="233" t="n">
        <v>1712</v>
      </c>
      <c r="U2075" s="233" t="inlineStr">
        <is>
          <t>Priced</t>
        </is>
      </c>
      <c r="V2075" s="273" t="inlineStr">
        <is>
          <t>LT028</t>
        </is>
      </c>
      <c r="W2075" t="n">
        <v>240</v>
      </c>
    </row>
    <row r="2076">
      <c r="B2076" t="n">
        <v>4127</v>
      </c>
      <c r="C2076">
        <f>IF(K2076 = "BaseplateSteel","Y","N")</f>
        <v/>
      </c>
      <c r="D2076">
        <f>OR(P2076 = "Woods_Sureflex", P2076 = "Falk_T10_Grid")</f>
        <v/>
      </c>
      <c r="E2076">
        <f>IF(AND(C2076="Y", D2076=TRUE),"Y","N")</f>
        <v/>
      </c>
      <c r="F2076" s="233" t="inlineStr">
        <is>
          <t>ConTab_BOM_KP_Baseplates_4127</t>
        </is>
      </c>
      <c r="G2076">
        <f>IF(E2076="Y",F2076,"")</f>
        <v/>
      </c>
      <c r="H2076" s="87" t="inlineStr">
        <is>
          <t>4015-9_0-KP</t>
        </is>
      </c>
      <c r="I2076" s="87" t="n"/>
      <c r="J2076" s="87" t="n"/>
      <c r="K2076" s="273" t="inlineStr">
        <is>
          <t>BaseplateSteel</t>
        </is>
      </c>
      <c r="L2076" s="273" t="inlineStr">
        <is>
          <t>Baseplate_Steel</t>
        </is>
      </c>
      <c r="M2076" s="273" t="inlineStr">
        <is>
          <t>Steel</t>
        </is>
      </c>
      <c r="N2076" t="inlineStr">
        <is>
          <t>326T</t>
        </is>
      </c>
      <c r="O2076" t="inlineStr">
        <is>
          <t>:No Drip Pan:Standard Drip Pan:</t>
        </is>
      </c>
      <c r="P2076" s="235" t="inlineStr">
        <is>
          <t>Woods_Sureflex</t>
        </is>
      </c>
      <c r="Q2076" t="inlineStr">
        <is>
          <t>Woods 10S</t>
        </is>
      </c>
      <c r="R2076" t="n">
        <v>96700723</v>
      </c>
      <c r="S2076" s="233" t="inlineStr">
        <is>
          <t>B102146</t>
        </is>
      </c>
      <c r="T2076" s="233" t="n">
        <v>1712</v>
      </c>
      <c r="U2076" s="233" t="inlineStr">
        <is>
          <t>Priced</t>
        </is>
      </c>
      <c r="V2076" s="273" t="inlineStr">
        <is>
          <t>LT028</t>
        </is>
      </c>
      <c r="W2076" t="n">
        <v>240</v>
      </c>
    </row>
    <row r="2077">
      <c r="B2077" t="n">
        <v>4128</v>
      </c>
      <c r="C2077">
        <f>IF(K2077 = "BaseplateSteel","Y","N")</f>
        <v/>
      </c>
      <c r="D2077">
        <f>OR(P2077 = "Woods_Sureflex", P2077 = "Falk_T10_Grid")</f>
        <v/>
      </c>
      <c r="E2077">
        <f>IF(AND(C2077="Y", D2077=TRUE),"Y","N")</f>
        <v/>
      </c>
      <c r="F2077" s="233" t="inlineStr">
        <is>
          <t>ConTab_BOM_KP_Baseplates_4128</t>
        </is>
      </c>
      <c r="G2077">
        <f>IF(E2077="Y",F2077,"")</f>
        <v/>
      </c>
      <c r="H2077" s="87" t="inlineStr">
        <is>
          <t>4015-9_0-KP</t>
        </is>
      </c>
      <c r="I2077" s="87" t="n"/>
      <c r="J2077" s="87" t="n"/>
      <c r="K2077" s="273" t="inlineStr">
        <is>
          <t>BaseplateSteel</t>
        </is>
      </c>
      <c r="L2077" s="273" t="inlineStr">
        <is>
          <t>Baseplate_Steel</t>
        </is>
      </c>
      <c r="M2077" s="273" t="inlineStr">
        <is>
          <t>Steel</t>
        </is>
      </c>
      <c r="N2077" t="inlineStr">
        <is>
          <t>364T</t>
        </is>
      </c>
      <c r="O2077" t="inlineStr">
        <is>
          <t>:No Drip Pan:Standard Drip Pan:</t>
        </is>
      </c>
      <c r="P2077" s="235" t="inlineStr">
        <is>
          <t>Woods_Sureflex</t>
        </is>
      </c>
      <c r="Q2077" t="inlineStr">
        <is>
          <t>Woods 11S</t>
        </is>
      </c>
      <c r="R2077" t="n">
        <v>96700724</v>
      </c>
      <c r="S2077" s="233" t="inlineStr">
        <is>
          <t>B102147</t>
        </is>
      </c>
      <c r="T2077" s="233" t="n">
        <v>1847</v>
      </c>
      <c r="U2077" s="233" t="inlineStr">
        <is>
          <t>Priced</t>
        </is>
      </c>
      <c r="V2077" s="273" t="inlineStr">
        <is>
          <t>LT028</t>
        </is>
      </c>
      <c r="W2077" t="n">
        <v>265</v>
      </c>
    </row>
    <row r="2078">
      <c r="B2078" t="n">
        <v>4129</v>
      </c>
      <c r="C2078">
        <f>IF(K2078 = "BaseplateSteel","Y","N")</f>
        <v/>
      </c>
      <c r="D2078">
        <f>OR(P2078 = "Woods_Sureflex", P2078 = "Falk_T10_Grid")</f>
        <v/>
      </c>
      <c r="E2078">
        <f>IF(AND(C2078="Y", D2078=TRUE),"Y","N")</f>
        <v/>
      </c>
      <c r="F2078" s="233" t="inlineStr">
        <is>
          <t>ConTab_BOM_KP_Baseplates_4129</t>
        </is>
      </c>
      <c r="G2078">
        <f>IF(E2078="Y",F2078,"")</f>
        <v/>
      </c>
      <c r="H2078" s="87" t="inlineStr">
        <is>
          <t>4015-9_0-KP</t>
        </is>
      </c>
      <c r="I2078" s="87" t="n"/>
      <c r="J2078" s="87" t="n"/>
      <c r="K2078" s="273" t="inlineStr">
        <is>
          <t>BaseplateSteel</t>
        </is>
      </c>
      <c r="L2078" s="273" t="inlineStr">
        <is>
          <t>Baseplate_Steel</t>
        </is>
      </c>
      <c r="M2078" s="273" t="inlineStr">
        <is>
          <t>Steel</t>
        </is>
      </c>
      <c r="N2078" t="inlineStr">
        <is>
          <t>365T</t>
        </is>
      </c>
      <c r="O2078" t="inlineStr">
        <is>
          <t>:No Drip Pan:Standard Drip Pan:</t>
        </is>
      </c>
      <c r="P2078" s="235" t="inlineStr">
        <is>
          <t>Woods_Sureflex</t>
        </is>
      </c>
      <c r="Q2078" t="inlineStr">
        <is>
          <t>Woods 11S</t>
        </is>
      </c>
      <c r="R2078" t="n">
        <v>96700724</v>
      </c>
      <c r="S2078" s="233" t="inlineStr">
        <is>
          <t>B102147</t>
        </is>
      </c>
      <c r="T2078" s="233" t="n">
        <v>1847</v>
      </c>
      <c r="U2078" s="233" t="inlineStr">
        <is>
          <t>Priced</t>
        </is>
      </c>
      <c r="V2078" s="273" t="inlineStr">
        <is>
          <t>LT028</t>
        </is>
      </c>
      <c r="W2078" t="n">
        <v>265</v>
      </c>
    </row>
    <row r="2079">
      <c r="B2079" t="n">
        <v>4130</v>
      </c>
      <c r="C2079">
        <f>IF(K2079 = "BaseplateSteel","Y","N")</f>
        <v/>
      </c>
      <c r="D2079">
        <f>OR(P2079 = "Woods_Sureflex", P2079 = "Falk_T10_Grid")</f>
        <v/>
      </c>
      <c r="E2079">
        <f>IF(AND(C2079="Y", D2079=TRUE),"Y","N")</f>
        <v/>
      </c>
      <c r="F2079" s="233" t="inlineStr">
        <is>
          <t>ConTab_BOM_KP_Baseplates_4130</t>
        </is>
      </c>
      <c r="G2079">
        <f>IF(E2079="Y",F2079,"")</f>
        <v/>
      </c>
      <c r="H2079" s="87" t="inlineStr">
        <is>
          <t>4015-9_0-KP</t>
        </is>
      </c>
      <c r="I2079" s="87" t="n"/>
      <c r="J2079" s="87" t="n"/>
      <c r="K2079" s="273" t="inlineStr">
        <is>
          <t>BaseplateSteel</t>
        </is>
      </c>
      <c r="L2079" s="273" t="inlineStr">
        <is>
          <t>Baseplate_Steel</t>
        </is>
      </c>
      <c r="M2079" s="273" t="inlineStr">
        <is>
          <t>Steel</t>
        </is>
      </c>
      <c r="N2079" t="inlineStr">
        <is>
          <t>254T</t>
        </is>
      </c>
      <c r="O2079" t="inlineStr">
        <is>
          <t>:No Drip Pan:Standard Drip Pan:</t>
        </is>
      </c>
      <c r="P2079" s="235" t="inlineStr">
        <is>
          <t>Falk_T10_Grid</t>
        </is>
      </c>
      <c r="Q2079" t="inlineStr">
        <is>
          <t>1040T10</t>
        </is>
      </c>
      <c r="R2079" t="n">
        <v>96700725</v>
      </c>
      <c r="S2079" s="233" t="inlineStr">
        <is>
          <t>B102148</t>
        </is>
      </c>
      <c r="T2079" s="233" t="n">
        <v>1440</v>
      </c>
      <c r="U2079" s="233" t="inlineStr">
        <is>
          <t>Priced</t>
        </is>
      </c>
      <c r="V2079" s="273" t="inlineStr">
        <is>
          <t>LT028</t>
        </is>
      </c>
      <c r="W2079" t="n">
        <v>135</v>
      </c>
    </row>
    <row r="2080">
      <c r="B2080" t="n">
        <v>4131</v>
      </c>
      <c r="C2080">
        <f>IF(K2080 = "BaseplateSteel","Y","N")</f>
        <v/>
      </c>
      <c r="D2080">
        <f>OR(P2080 = "Woods_Sureflex", P2080 = "Falk_T10_Grid")</f>
        <v/>
      </c>
      <c r="E2080">
        <f>IF(AND(C2080="Y", D2080=TRUE),"Y","N")</f>
        <v/>
      </c>
      <c r="F2080" s="233" t="inlineStr">
        <is>
          <t>ConTab_BOM_KP_Baseplates_4131</t>
        </is>
      </c>
      <c r="G2080">
        <f>IF(E2080="Y",F2080,"")</f>
        <v/>
      </c>
      <c r="H2080" s="87" t="inlineStr">
        <is>
          <t>4015-9_0-KP</t>
        </is>
      </c>
      <c r="I2080" s="87" t="n"/>
      <c r="J2080" s="87" t="n"/>
      <c r="K2080" s="273" t="inlineStr">
        <is>
          <t>BaseplateSteel</t>
        </is>
      </c>
      <c r="L2080" s="273" t="inlineStr">
        <is>
          <t>Baseplate_Steel</t>
        </is>
      </c>
      <c r="M2080" s="273" t="inlineStr">
        <is>
          <t>Steel</t>
        </is>
      </c>
      <c r="N2080" t="inlineStr">
        <is>
          <t>256T</t>
        </is>
      </c>
      <c r="O2080" t="inlineStr">
        <is>
          <t>:No Drip Pan:Standard Drip Pan:</t>
        </is>
      </c>
      <c r="P2080" s="235" t="inlineStr">
        <is>
          <t>Falk_T10_Grid</t>
        </is>
      </c>
      <c r="Q2080" t="inlineStr">
        <is>
          <t>1040T10</t>
        </is>
      </c>
      <c r="R2080" t="n">
        <v>96700725</v>
      </c>
      <c r="S2080" s="233" t="inlineStr">
        <is>
          <t>B102148</t>
        </is>
      </c>
      <c r="T2080" s="233" t="n">
        <v>1440</v>
      </c>
      <c r="U2080" s="233" t="inlineStr">
        <is>
          <t>Priced</t>
        </is>
      </c>
      <c r="V2080" s="273" t="inlineStr">
        <is>
          <t>LT028</t>
        </is>
      </c>
      <c r="W2080" t="n">
        <v>135</v>
      </c>
    </row>
    <row r="2081">
      <c r="B2081" t="n">
        <v>4132</v>
      </c>
      <c r="C2081">
        <f>IF(K2081 = "BaseplateSteel","Y","N")</f>
        <v/>
      </c>
      <c r="D2081">
        <f>OR(P2081 = "Woods_Sureflex", P2081 = "Falk_T10_Grid")</f>
        <v/>
      </c>
      <c r="E2081">
        <f>IF(AND(C2081="Y", D2081=TRUE),"Y","N")</f>
        <v/>
      </c>
      <c r="F2081" s="233" t="inlineStr">
        <is>
          <t>ConTab_BOM_KP_Baseplates_4132</t>
        </is>
      </c>
      <c r="G2081">
        <f>IF(E2081="Y",F2081,"")</f>
        <v/>
      </c>
      <c r="H2081" s="87" t="inlineStr">
        <is>
          <t>4015-9_0-KP</t>
        </is>
      </c>
      <c r="I2081" s="87" t="n"/>
      <c r="J2081" s="87" t="n"/>
      <c r="K2081" s="273" t="inlineStr">
        <is>
          <t>BaseplateSteel</t>
        </is>
      </c>
      <c r="L2081" s="273" t="inlineStr">
        <is>
          <t>Baseplate_Steel</t>
        </is>
      </c>
      <c r="M2081" s="273" t="inlineStr">
        <is>
          <t>Steel</t>
        </is>
      </c>
      <c r="N2081" t="inlineStr">
        <is>
          <t>284T</t>
        </is>
      </c>
      <c r="O2081" t="inlineStr">
        <is>
          <t>:No Drip Pan:Standard Drip Pan:</t>
        </is>
      </c>
      <c r="P2081" s="235" t="inlineStr">
        <is>
          <t>Falk_T10_Grid</t>
        </is>
      </c>
      <c r="Q2081" t="inlineStr">
        <is>
          <t>1050T10</t>
        </is>
      </c>
      <c r="R2081" t="n">
        <v>96700726</v>
      </c>
      <c r="S2081" s="233" t="inlineStr">
        <is>
          <t>B102149</t>
        </is>
      </c>
      <c r="T2081" s="233" t="n">
        <v>1574</v>
      </c>
      <c r="U2081" s="233" t="inlineStr">
        <is>
          <t>Priced</t>
        </is>
      </c>
      <c r="V2081" s="273" t="inlineStr">
        <is>
          <t>LT028</t>
        </is>
      </c>
      <c r="W2081" t="n">
        <v>200</v>
      </c>
    </row>
    <row r="2082">
      <c r="B2082" t="n">
        <v>4133</v>
      </c>
      <c r="C2082">
        <f>IF(K2082 = "BaseplateSteel","Y","N")</f>
        <v/>
      </c>
      <c r="D2082">
        <f>OR(P2082 = "Woods_Sureflex", P2082 = "Falk_T10_Grid")</f>
        <v/>
      </c>
      <c r="E2082">
        <f>IF(AND(C2082="Y", D2082=TRUE),"Y","N")</f>
        <v/>
      </c>
      <c r="F2082" s="233" t="inlineStr">
        <is>
          <t>ConTab_BOM_KP_Baseplates_4133</t>
        </is>
      </c>
      <c r="G2082">
        <f>IF(E2082="Y",F2082,"")</f>
        <v/>
      </c>
      <c r="H2082" s="87" t="inlineStr">
        <is>
          <t>4015-9_0-KP</t>
        </is>
      </c>
      <c r="I2082" s="87" t="n"/>
      <c r="J2082" s="87" t="n"/>
      <c r="K2082" s="273" t="inlineStr">
        <is>
          <t>BaseplateSteel</t>
        </is>
      </c>
      <c r="L2082" s="273" t="inlineStr">
        <is>
          <t>Baseplate_Steel</t>
        </is>
      </c>
      <c r="M2082" s="273" t="inlineStr">
        <is>
          <t>Steel</t>
        </is>
      </c>
      <c r="N2082" t="inlineStr">
        <is>
          <t>286T</t>
        </is>
      </c>
      <c r="O2082" t="inlineStr">
        <is>
          <t>:No Drip Pan:Standard Drip Pan:</t>
        </is>
      </c>
      <c r="P2082" s="235" t="inlineStr">
        <is>
          <t>Falk_T10_Grid</t>
        </is>
      </c>
      <c r="Q2082" t="inlineStr">
        <is>
          <t>1050T10</t>
        </is>
      </c>
      <c r="R2082" t="n">
        <v>96700726</v>
      </c>
      <c r="S2082" s="233" t="inlineStr">
        <is>
          <t>B102149</t>
        </is>
      </c>
      <c r="T2082" s="233" t="n">
        <v>1574</v>
      </c>
      <c r="U2082" s="233" t="inlineStr">
        <is>
          <t>Priced</t>
        </is>
      </c>
      <c r="V2082" s="273" t="inlineStr">
        <is>
          <t>LT028</t>
        </is>
      </c>
      <c r="W2082" t="n">
        <v>200</v>
      </c>
    </row>
    <row r="2083">
      <c r="B2083" t="n">
        <v>4134</v>
      </c>
      <c r="C2083">
        <f>IF(K2083 = "BaseplateSteel","Y","N")</f>
        <v/>
      </c>
      <c r="D2083">
        <f>OR(P2083 = "Woods_Sureflex", P2083 = "Falk_T10_Grid")</f>
        <v/>
      </c>
      <c r="E2083">
        <f>IF(AND(C2083="Y", D2083=TRUE),"Y","N")</f>
        <v/>
      </c>
      <c r="F2083" s="233" t="inlineStr">
        <is>
          <t>ConTab_BOM_KP_Baseplates_4134</t>
        </is>
      </c>
      <c r="G2083">
        <f>IF(E2083="Y",F2083,"")</f>
        <v/>
      </c>
      <c r="H2083" s="87" t="inlineStr">
        <is>
          <t>4015-9_0-KP</t>
        </is>
      </c>
      <c r="I2083" s="87" t="n"/>
      <c r="J2083" s="87" t="n"/>
      <c r="K2083" s="273" t="inlineStr">
        <is>
          <t>BaseplateSteel</t>
        </is>
      </c>
      <c r="L2083" s="273" t="inlineStr">
        <is>
          <t>Baseplate_Steel</t>
        </is>
      </c>
      <c r="M2083" s="273" t="inlineStr">
        <is>
          <t>Steel</t>
        </is>
      </c>
      <c r="N2083" t="inlineStr">
        <is>
          <t>324T</t>
        </is>
      </c>
      <c r="O2083" t="inlineStr">
        <is>
          <t>:No Drip Pan:Standard Drip Pan:</t>
        </is>
      </c>
      <c r="P2083" s="235" t="inlineStr">
        <is>
          <t>Falk_T10_Grid</t>
        </is>
      </c>
      <c r="Q2083" t="inlineStr">
        <is>
          <t>1060T10</t>
        </is>
      </c>
      <c r="R2083" t="n">
        <v>96700727</v>
      </c>
      <c r="S2083" s="233" t="inlineStr">
        <is>
          <t>B102150</t>
        </is>
      </c>
      <c r="T2083" s="233" t="n">
        <v>1712</v>
      </c>
      <c r="U2083" s="233" t="inlineStr">
        <is>
          <t>Priced</t>
        </is>
      </c>
      <c r="V2083" s="273" t="inlineStr">
        <is>
          <t>LT028</t>
        </is>
      </c>
      <c r="W2083" t="n">
        <v>240</v>
      </c>
    </row>
    <row r="2084">
      <c r="B2084" t="n">
        <v>4135</v>
      </c>
      <c r="C2084">
        <f>IF(K2084 = "BaseplateSteel","Y","N")</f>
        <v/>
      </c>
      <c r="D2084">
        <f>OR(P2084 = "Woods_Sureflex", P2084 = "Falk_T10_Grid")</f>
        <v/>
      </c>
      <c r="E2084">
        <f>IF(AND(C2084="Y", D2084=TRUE),"Y","N")</f>
        <v/>
      </c>
      <c r="F2084" s="233" t="inlineStr">
        <is>
          <t>ConTab_BOM_KP_Baseplates_4135</t>
        </is>
      </c>
      <c r="G2084">
        <f>IF(E2084="Y",F2084,"")</f>
        <v/>
      </c>
      <c r="H2084" s="87" t="inlineStr">
        <is>
          <t>4015-9_0-KP</t>
        </is>
      </c>
      <c r="I2084" s="87" t="n"/>
      <c r="J2084" s="87" t="n"/>
      <c r="K2084" s="273" t="inlineStr">
        <is>
          <t>BaseplateSteel</t>
        </is>
      </c>
      <c r="L2084" s="273" t="inlineStr">
        <is>
          <t>Baseplate_Steel</t>
        </is>
      </c>
      <c r="M2084" s="273" t="inlineStr">
        <is>
          <t>Steel</t>
        </is>
      </c>
      <c r="N2084" t="inlineStr">
        <is>
          <t>326T</t>
        </is>
      </c>
      <c r="O2084" t="inlineStr">
        <is>
          <t>:No Drip Pan:Standard Drip Pan:</t>
        </is>
      </c>
      <c r="P2084" s="235" t="inlineStr">
        <is>
          <t>Falk_T10_Grid</t>
        </is>
      </c>
      <c r="Q2084" t="inlineStr">
        <is>
          <t>1060T10</t>
        </is>
      </c>
      <c r="R2084" t="n">
        <v>96700727</v>
      </c>
      <c r="S2084" s="233" t="inlineStr">
        <is>
          <t>B102150</t>
        </is>
      </c>
      <c r="T2084" s="233" t="n">
        <v>1712</v>
      </c>
      <c r="U2084" s="233" t="inlineStr">
        <is>
          <t>Priced</t>
        </is>
      </c>
      <c r="V2084" s="273" t="inlineStr">
        <is>
          <t>LT028</t>
        </is>
      </c>
      <c r="W2084" t="n">
        <v>240</v>
      </c>
    </row>
    <row r="2085">
      <c r="B2085" t="n">
        <v>4136</v>
      </c>
      <c r="C2085">
        <f>IF(K2085 = "BaseplateSteel","Y","N")</f>
        <v/>
      </c>
      <c r="D2085">
        <f>OR(P2085 = "Woods_Sureflex", P2085 = "Falk_T10_Grid")</f>
        <v/>
      </c>
      <c r="E2085">
        <f>IF(AND(C2085="Y", D2085=TRUE),"Y","N")</f>
        <v/>
      </c>
      <c r="F2085" s="233" t="inlineStr">
        <is>
          <t>ConTab_BOM_KP_Baseplates_4136</t>
        </is>
      </c>
      <c r="G2085">
        <f>IF(E2085="Y",F2085,"")</f>
        <v/>
      </c>
      <c r="H2085" s="87" t="inlineStr">
        <is>
          <t>4015-9_0-KP</t>
        </is>
      </c>
      <c r="I2085" s="87" t="n"/>
      <c r="J2085" s="87" t="n"/>
      <c r="K2085" s="273" t="inlineStr">
        <is>
          <t>BaseplateSteel</t>
        </is>
      </c>
      <c r="L2085" s="273" t="inlineStr">
        <is>
          <t>Baseplate_Steel</t>
        </is>
      </c>
      <c r="M2085" s="273" t="inlineStr">
        <is>
          <t>Steel</t>
        </is>
      </c>
      <c r="N2085" t="inlineStr">
        <is>
          <t>364T</t>
        </is>
      </c>
      <c r="O2085" t="inlineStr">
        <is>
          <t>:No Drip Pan:Standard Drip Pan:</t>
        </is>
      </c>
      <c r="P2085" s="235" t="inlineStr">
        <is>
          <t>Falk_T10_Grid</t>
        </is>
      </c>
      <c r="Q2085" t="inlineStr">
        <is>
          <t>1070T10</t>
        </is>
      </c>
      <c r="R2085" t="n">
        <v>96700728</v>
      </c>
      <c r="S2085" s="233" t="inlineStr">
        <is>
          <t>B102151</t>
        </is>
      </c>
      <c r="T2085" s="233" t="n">
        <v>1847</v>
      </c>
      <c r="U2085" s="233" t="inlineStr">
        <is>
          <t>Priced</t>
        </is>
      </c>
      <c r="V2085" s="273" t="inlineStr">
        <is>
          <t>LT028</t>
        </is>
      </c>
      <c r="W2085" t="n">
        <v>265</v>
      </c>
    </row>
    <row r="2086">
      <c r="B2086" t="n">
        <v>4137</v>
      </c>
      <c r="C2086">
        <f>IF(K2086 = "BaseplateSteel","Y","N")</f>
        <v/>
      </c>
      <c r="D2086">
        <f>OR(P2086 = "Woods_Sureflex", P2086 = "Falk_T10_Grid")</f>
        <v/>
      </c>
      <c r="E2086">
        <f>IF(AND(C2086="Y", D2086=TRUE),"Y","N")</f>
        <v/>
      </c>
      <c r="F2086" s="233" t="inlineStr">
        <is>
          <t>ConTab_BOM_KP_Baseplates_4137</t>
        </is>
      </c>
      <c r="G2086">
        <f>IF(E2086="Y",F2086,"")</f>
        <v/>
      </c>
      <c r="H2086" s="87" t="inlineStr">
        <is>
          <t>4015-9_0-KP</t>
        </is>
      </c>
      <c r="I2086" s="87" t="n"/>
      <c r="J2086" s="87" t="n"/>
      <c r="K2086" s="273" t="inlineStr">
        <is>
          <t>BaseplateSteel</t>
        </is>
      </c>
      <c r="L2086" s="273" t="inlineStr">
        <is>
          <t>Baseplate_Steel</t>
        </is>
      </c>
      <c r="M2086" s="273" t="inlineStr">
        <is>
          <t>Steel</t>
        </is>
      </c>
      <c r="N2086" t="inlineStr">
        <is>
          <t>365T</t>
        </is>
      </c>
      <c r="O2086" t="inlineStr">
        <is>
          <t>:No Drip Pan:Standard Drip Pan:</t>
        </is>
      </c>
      <c r="P2086" s="235" t="inlineStr">
        <is>
          <t>Falk_T10_Grid</t>
        </is>
      </c>
      <c r="Q2086" t="inlineStr">
        <is>
          <t>1070T10</t>
        </is>
      </c>
      <c r="R2086" t="n">
        <v>96700728</v>
      </c>
      <c r="S2086" s="233" t="inlineStr">
        <is>
          <t>B102151</t>
        </is>
      </c>
      <c r="T2086" s="233" t="n">
        <v>1847</v>
      </c>
      <c r="U2086" s="233" t="inlineStr">
        <is>
          <t>Priced</t>
        </is>
      </c>
      <c r="V2086" s="273" t="inlineStr">
        <is>
          <t>LT028</t>
        </is>
      </c>
      <c r="W2086" t="n">
        <v>265</v>
      </c>
    </row>
    <row r="2087">
      <c r="B2087" t="n">
        <v>4138</v>
      </c>
      <c r="C2087">
        <f>IF(K2087 = "BaseplateSteel","Y","N")</f>
        <v/>
      </c>
      <c r="D2087">
        <f>OR(P2087 = "Woods_Sureflex", P2087 = "Falk_T10_Grid")</f>
        <v/>
      </c>
      <c r="E2087">
        <f>IF(AND(C2087="Y", D2087=TRUE),"Y","N")</f>
        <v/>
      </c>
      <c r="F2087" s="233" t="inlineStr">
        <is>
          <t>ConTab_BOM_KP_Baseplates_4138</t>
        </is>
      </c>
      <c r="G2087">
        <f>IF(E2087="Y",F2087,"")</f>
        <v/>
      </c>
      <c r="H2087" s="87" t="inlineStr">
        <is>
          <t>4015-9_0-KP</t>
        </is>
      </c>
      <c r="I2087" s="87" t="n"/>
      <c r="J2087" s="87" t="n"/>
      <c r="K2087" s="273" t="inlineStr">
        <is>
          <t>BaseplateSteel</t>
        </is>
      </c>
      <c r="L2087" s="273" t="inlineStr">
        <is>
          <t>Baseplate_Steel</t>
        </is>
      </c>
      <c r="M2087" s="273" t="inlineStr">
        <is>
          <t>Steel</t>
        </is>
      </c>
      <c r="N2087" t="inlineStr">
        <is>
          <t>364TS</t>
        </is>
      </c>
      <c r="O2087" t="inlineStr">
        <is>
          <t>:No Drip Pan:Standard Drip Pan:</t>
        </is>
      </c>
      <c r="P2087" s="235" t="inlineStr">
        <is>
          <t>Falk_T10_Grid</t>
        </is>
      </c>
      <c r="Q2087" t="inlineStr">
        <is>
          <t>1050T10</t>
        </is>
      </c>
      <c r="R2087" t="n">
        <v>96700729</v>
      </c>
      <c r="S2087" s="233" t="inlineStr">
        <is>
          <t>B102152</t>
        </is>
      </c>
      <c r="T2087" s="233" t="n">
        <v>1776</v>
      </c>
      <c r="U2087" s="233" t="inlineStr">
        <is>
          <t>Priced</t>
        </is>
      </c>
      <c r="V2087" s="273" t="inlineStr">
        <is>
          <t>LT028</t>
        </is>
      </c>
      <c r="W2087" t="n">
        <v>265</v>
      </c>
    </row>
    <row r="2088">
      <c r="B2088" t="n">
        <v>4139</v>
      </c>
      <c r="C2088">
        <f>IF(K2088 = "BaseplateSteel","Y","N")</f>
        <v/>
      </c>
      <c r="D2088">
        <f>OR(P2088 = "Woods_Sureflex", P2088 = "Falk_T10_Grid")</f>
        <v/>
      </c>
      <c r="E2088">
        <f>IF(AND(C2088="Y", D2088=TRUE),"Y","N")</f>
        <v/>
      </c>
      <c r="F2088" s="233" t="inlineStr">
        <is>
          <t>ConTab_BOM_KP_Baseplates_4139</t>
        </is>
      </c>
      <c r="G2088">
        <f>IF(E2088="Y",F2088,"")</f>
        <v/>
      </c>
      <c r="H2088" s="87" t="inlineStr">
        <is>
          <t>4015-9_0-KP</t>
        </is>
      </c>
      <c r="I2088" s="87" t="n"/>
      <c r="J2088" s="87" t="n"/>
      <c r="K2088" s="273" t="inlineStr">
        <is>
          <t>BaseplateSteel</t>
        </is>
      </c>
      <c r="L2088" s="273" t="inlineStr">
        <is>
          <t>Baseplate_Steel</t>
        </is>
      </c>
      <c r="M2088" s="273" t="inlineStr">
        <is>
          <t>Steel</t>
        </is>
      </c>
      <c r="N2088" t="inlineStr">
        <is>
          <t>365TS</t>
        </is>
      </c>
      <c r="O2088" t="inlineStr">
        <is>
          <t>:No Drip Pan:Standard Drip Pan:</t>
        </is>
      </c>
      <c r="P2088" s="235" t="inlineStr">
        <is>
          <t>Falk_T10_Grid</t>
        </is>
      </c>
      <c r="Q2088" t="inlineStr">
        <is>
          <t>1050T10</t>
        </is>
      </c>
      <c r="R2088" t="n">
        <v>96700729</v>
      </c>
      <c r="S2088" s="233" t="inlineStr">
        <is>
          <t>B102152</t>
        </is>
      </c>
      <c r="T2088" s="233" t="n">
        <v>1776</v>
      </c>
      <c r="U2088" s="233" t="inlineStr">
        <is>
          <t>Priced</t>
        </is>
      </c>
      <c r="V2088" s="273" t="inlineStr">
        <is>
          <t>LT028</t>
        </is>
      </c>
      <c r="W2088" t="n">
        <v>265</v>
      </c>
    </row>
    <row r="2089">
      <c r="B2089" t="n">
        <v>4150</v>
      </c>
      <c r="C2089">
        <f>IF(K2089 = "BaseplateSteel","Y","N")</f>
        <v/>
      </c>
      <c r="D2089">
        <f>OR(P2089 = "Woods_Sureflex", P2089 = "Falk_T10_Grid")</f>
        <v/>
      </c>
      <c r="E2089">
        <f>IF(AND(C2089="Y", D2089=TRUE),"Y","N")</f>
        <v/>
      </c>
      <c r="F2089" s="233" t="inlineStr">
        <is>
          <t>ConTab_BOM_KP_Baseplates_4150</t>
        </is>
      </c>
      <c r="G2089">
        <f>IF(E2089="Y",F2089,"")</f>
        <v/>
      </c>
      <c r="H2089" s="87" t="inlineStr">
        <is>
          <t>4015-9_0-KP</t>
        </is>
      </c>
      <c r="I2089" s="87" t="n"/>
      <c r="J2089" s="87" t="n"/>
      <c r="K2089" s="273" t="inlineStr">
        <is>
          <t>BaseplateSteel</t>
        </is>
      </c>
      <c r="L2089" s="273" t="inlineStr">
        <is>
          <t>Baseplate_Steel</t>
        </is>
      </c>
      <c r="M2089" s="273" t="inlineStr">
        <is>
          <t>Steel</t>
        </is>
      </c>
      <c r="N2089" t="inlineStr">
        <is>
          <t>254T</t>
        </is>
      </c>
      <c r="O2089" t="inlineStr">
        <is>
          <t>:No Drip Pan:Standard Drip Pan:</t>
        </is>
      </c>
      <c r="P2089" s="235" t="inlineStr">
        <is>
          <t>Woods_Spacer</t>
        </is>
      </c>
      <c r="Q2089" t="inlineStr">
        <is>
          <t>Woods 7SC</t>
        </is>
      </c>
      <c r="R2089" t="n">
        <v>96700730</v>
      </c>
      <c r="S2089" s="233" t="inlineStr">
        <is>
          <t>B102158</t>
        </is>
      </c>
      <c r="T2089" s="233" t="n">
        <v>1983</v>
      </c>
      <c r="U2089" s="233" t="inlineStr">
        <is>
          <t>Priced</t>
        </is>
      </c>
      <c r="V2089" s="273" t="inlineStr">
        <is>
          <t>LT028</t>
        </is>
      </c>
      <c r="W2089" t="n">
        <v>135</v>
      </c>
    </row>
    <row r="2090">
      <c r="B2090" t="n">
        <v>4151</v>
      </c>
      <c r="C2090">
        <f>IF(K2090 = "BaseplateSteel","Y","N")</f>
        <v/>
      </c>
      <c r="D2090">
        <f>OR(P2090 = "Woods_Sureflex", P2090 = "Falk_T10_Grid")</f>
        <v/>
      </c>
      <c r="E2090">
        <f>IF(AND(C2090="Y", D2090=TRUE),"Y","N")</f>
        <v/>
      </c>
      <c r="F2090" s="233" t="inlineStr">
        <is>
          <t>ConTab_BOM_KP_Baseplates_4151</t>
        </is>
      </c>
      <c r="G2090">
        <f>IF(E2090="Y",F2090,"")</f>
        <v/>
      </c>
      <c r="H2090" s="87" t="inlineStr">
        <is>
          <t>4015-9_0-KP</t>
        </is>
      </c>
      <c r="I2090" s="87" t="n"/>
      <c r="J2090" s="87" t="n"/>
      <c r="K2090" s="273" t="inlineStr">
        <is>
          <t>BaseplateSteel</t>
        </is>
      </c>
      <c r="L2090" s="273" t="inlineStr">
        <is>
          <t>Baseplate_Steel</t>
        </is>
      </c>
      <c r="M2090" s="273" t="inlineStr">
        <is>
          <t>Steel</t>
        </is>
      </c>
      <c r="N2090" t="inlineStr">
        <is>
          <t>256T</t>
        </is>
      </c>
      <c r="O2090" t="inlineStr">
        <is>
          <t>:No Drip Pan:Standard Drip Pan:</t>
        </is>
      </c>
      <c r="P2090" s="235" t="inlineStr">
        <is>
          <t>Woods_Spacer</t>
        </is>
      </c>
      <c r="Q2090" t="inlineStr">
        <is>
          <t>Woods 7SC</t>
        </is>
      </c>
      <c r="R2090" t="n">
        <v>96700730</v>
      </c>
      <c r="S2090" s="233" t="inlineStr">
        <is>
          <t>B102158</t>
        </is>
      </c>
      <c r="T2090" s="233" t="n">
        <v>1983</v>
      </c>
      <c r="U2090" s="233" t="inlineStr">
        <is>
          <t>Priced</t>
        </is>
      </c>
      <c r="V2090" s="273" t="inlineStr">
        <is>
          <t>LT028</t>
        </is>
      </c>
      <c r="W2090" t="n">
        <v>135</v>
      </c>
    </row>
    <row r="2091">
      <c r="B2091" t="n">
        <v>4152</v>
      </c>
      <c r="C2091">
        <f>IF(K2091 = "BaseplateSteel","Y","N")</f>
        <v/>
      </c>
      <c r="D2091">
        <f>OR(P2091 = "Woods_Sureflex", P2091 = "Falk_T10_Grid")</f>
        <v/>
      </c>
      <c r="E2091">
        <f>IF(AND(C2091="Y", D2091=TRUE),"Y","N")</f>
        <v/>
      </c>
      <c r="F2091" s="233" t="inlineStr">
        <is>
          <t>ConTab_BOM_KP_Baseplates_4152</t>
        </is>
      </c>
      <c r="G2091">
        <f>IF(E2091="Y",F2091,"")</f>
        <v/>
      </c>
      <c r="H2091" s="87" t="inlineStr">
        <is>
          <t>4015-9_0-KP</t>
        </is>
      </c>
      <c r="I2091" s="87" t="n"/>
      <c r="J2091" s="87" t="n"/>
      <c r="K2091" s="273" t="inlineStr">
        <is>
          <t>BaseplateSteel</t>
        </is>
      </c>
      <c r="L2091" s="273" t="inlineStr">
        <is>
          <t>Baseplate_Steel</t>
        </is>
      </c>
      <c r="M2091" s="273" t="inlineStr">
        <is>
          <t>Steel</t>
        </is>
      </c>
      <c r="N2091" t="inlineStr">
        <is>
          <t>284T</t>
        </is>
      </c>
      <c r="O2091" t="inlineStr">
        <is>
          <t>:No Drip Pan:Standard Drip Pan:</t>
        </is>
      </c>
      <c r="P2091" s="235" t="inlineStr">
        <is>
          <t>Woods_Spacer</t>
        </is>
      </c>
      <c r="Q2091" t="inlineStr">
        <is>
          <t>Woods 9SC</t>
        </is>
      </c>
      <c r="R2091" t="n">
        <v>96700731</v>
      </c>
      <c r="S2091" s="233" t="inlineStr">
        <is>
          <t>B102159</t>
        </is>
      </c>
      <c r="T2091" s="233" t="n">
        <v>2119</v>
      </c>
      <c r="U2091" s="233" t="inlineStr">
        <is>
          <t>Priced</t>
        </is>
      </c>
      <c r="V2091" s="273" t="inlineStr">
        <is>
          <t>LT028</t>
        </is>
      </c>
      <c r="W2091" t="n">
        <v>200</v>
      </c>
    </row>
    <row r="2092">
      <c r="B2092" t="n">
        <v>4153</v>
      </c>
      <c r="C2092">
        <f>IF(K2092 = "BaseplateSteel","Y","N")</f>
        <v/>
      </c>
      <c r="D2092">
        <f>OR(P2092 = "Woods_Sureflex", P2092 = "Falk_T10_Grid")</f>
        <v/>
      </c>
      <c r="E2092">
        <f>IF(AND(C2092="Y", D2092=TRUE),"Y","N")</f>
        <v/>
      </c>
      <c r="F2092" s="233" t="inlineStr">
        <is>
          <t>ConTab_BOM_KP_Baseplates_4153</t>
        </is>
      </c>
      <c r="G2092">
        <f>IF(E2092="Y",F2092,"")</f>
        <v/>
      </c>
      <c r="H2092" s="87" t="inlineStr">
        <is>
          <t>4015-9_0-KP</t>
        </is>
      </c>
      <c r="I2092" s="87" t="n"/>
      <c r="J2092" s="87" t="n"/>
      <c r="K2092" s="273" t="inlineStr">
        <is>
          <t>BaseplateSteel</t>
        </is>
      </c>
      <c r="L2092" s="273" t="inlineStr">
        <is>
          <t>Baseplate_Steel</t>
        </is>
      </c>
      <c r="M2092" s="273" t="inlineStr">
        <is>
          <t>Steel</t>
        </is>
      </c>
      <c r="N2092" t="inlineStr">
        <is>
          <t>286T</t>
        </is>
      </c>
      <c r="O2092" t="inlineStr">
        <is>
          <t>:No Drip Pan:Standard Drip Pan:</t>
        </is>
      </c>
      <c r="P2092" s="235" t="inlineStr">
        <is>
          <t>Woods_Spacer</t>
        </is>
      </c>
      <c r="Q2092" t="inlineStr">
        <is>
          <t>Woods 9SC</t>
        </is>
      </c>
      <c r="R2092" t="n">
        <v>96700731</v>
      </c>
      <c r="S2092" s="233" t="inlineStr">
        <is>
          <t>B102159</t>
        </is>
      </c>
      <c r="T2092" s="233" t="n">
        <v>2119</v>
      </c>
      <c r="U2092" s="233" t="inlineStr">
        <is>
          <t>Priced</t>
        </is>
      </c>
      <c r="V2092" s="273" t="inlineStr">
        <is>
          <t>LT028</t>
        </is>
      </c>
      <c r="W2092" t="n">
        <v>200</v>
      </c>
    </row>
    <row r="2093">
      <c r="B2093" t="n">
        <v>4154</v>
      </c>
      <c r="C2093">
        <f>IF(K2093 = "BaseplateSteel","Y","N")</f>
        <v/>
      </c>
      <c r="D2093">
        <f>OR(P2093 = "Woods_Sureflex", P2093 = "Falk_T10_Grid")</f>
        <v/>
      </c>
      <c r="E2093">
        <f>IF(AND(C2093="Y", D2093=TRUE),"Y","N")</f>
        <v/>
      </c>
      <c r="F2093" s="233" t="inlineStr">
        <is>
          <t>ConTab_BOM_KP_Baseplates_4154</t>
        </is>
      </c>
      <c r="G2093">
        <f>IF(E2093="Y",F2093,"")</f>
        <v/>
      </c>
      <c r="H2093" s="87" t="inlineStr">
        <is>
          <t>4015-9_0-KP</t>
        </is>
      </c>
      <c r="I2093" s="87" t="n"/>
      <c r="J2093" s="87" t="n"/>
      <c r="K2093" s="273" t="inlineStr">
        <is>
          <t>BaseplateSteel</t>
        </is>
      </c>
      <c r="L2093" s="273" t="inlineStr">
        <is>
          <t>Baseplate_Steel</t>
        </is>
      </c>
      <c r="M2093" s="273" t="inlineStr">
        <is>
          <t>Steel</t>
        </is>
      </c>
      <c r="N2093" t="inlineStr">
        <is>
          <t>324T</t>
        </is>
      </c>
      <c r="O2093" t="inlineStr">
        <is>
          <t>:No Drip Pan:Standard Drip Pan:</t>
        </is>
      </c>
      <c r="P2093" s="235" t="inlineStr">
        <is>
          <t>Woods_Spacer</t>
        </is>
      </c>
      <c r="Q2093" t="inlineStr">
        <is>
          <t>Woods 10SC</t>
        </is>
      </c>
      <c r="R2093" t="n">
        <v>96700732</v>
      </c>
      <c r="S2093" s="233" t="inlineStr">
        <is>
          <t>B102160</t>
        </is>
      </c>
      <c r="T2093" s="233" t="n">
        <v>2255</v>
      </c>
      <c r="U2093" s="233" t="inlineStr">
        <is>
          <t>Priced</t>
        </is>
      </c>
      <c r="V2093" s="273" t="inlineStr">
        <is>
          <t>LT028</t>
        </is>
      </c>
      <c r="W2093" t="n">
        <v>240</v>
      </c>
    </row>
    <row r="2094">
      <c r="B2094" t="n">
        <v>4155</v>
      </c>
      <c r="C2094">
        <f>IF(K2094 = "BaseplateSteel","Y","N")</f>
        <v/>
      </c>
      <c r="D2094">
        <f>OR(P2094 = "Woods_Sureflex", P2094 = "Falk_T10_Grid")</f>
        <v/>
      </c>
      <c r="E2094">
        <f>IF(AND(C2094="Y", D2094=TRUE),"Y","N")</f>
        <v/>
      </c>
      <c r="F2094" s="233" t="inlineStr">
        <is>
          <t>ConTab_BOM_KP_Baseplates_4155</t>
        </is>
      </c>
      <c r="G2094">
        <f>IF(E2094="Y",F2094,"")</f>
        <v/>
      </c>
      <c r="H2094" s="87" t="inlineStr">
        <is>
          <t>4015-9_0-KP</t>
        </is>
      </c>
      <c r="I2094" s="87" t="n"/>
      <c r="J2094" s="87" t="n"/>
      <c r="K2094" s="273" t="inlineStr">
        <is>
          <t>BaseplateSteel</t>
        </is>
      </c>
      <c r="L2094" s="273" t="inlineStr">
        <is>
          <t>Baseplate_Steel</t>
        </is>
      </c>
      <c r="M2094" s="273" t="inlineStr">
        <is>
          <t>Steel</t>
        </is>
      </c>
      <c r="N2094" t="inlineStr">
        <is>
          <t>326T</t>
        </is>
      </c>
      <c r="O2094" t="inlineStr">
        <is>
          <t>:No Drip Pan:Standard Drip Pan:</t>
        </is>
      </c>
      <c r="P2094" s="235" t="inlineStr">
        <is>
          <t>Woods_Spacer</t>
        </is>
      </c>
      <c r="Q2094" t="inlineStr">
        <is>
          <t>Woods 10SC</t>
        </is>
      </c>
      <c r="R2094" t="n">
        <v>96700732</v>
      </c>
      <c r="S2094" s="233" t="inlineStr">
        <is>
          <t>B102160</t>
        </is>
      </c>
      <c r="T2094" s="233" t="n">
        <v>2255</v>
      </c>
      <c r="U2094" s="233" t="inlineStr">
        <is>
          <t>Priced</t>
        </is>
      </c>
      <c r="V2094" s="273" t="inlineStr">
        <is>
          <t>LT028</t>
        </is>
      </c>
      <c r="W2094" t="n">
        <v>240</v>
      </c>
    </row>
    <row r="2095">
      <c r="B2095" t="n">
        <v>4156</v>
      </c>
      <c r="C2095">
        <f>IF(K2095 = "BaseplateSteel","Y","N")</f>
        <v/>
      </c>
      <c r="D2095">
        <f>OR(P2095 = "Woods_Sureflex", P2095 = "Falk_T10_Grid")</f>
        <v/>
      </c>
      <c r="E2095">
        <f>IF(AND(C2095="Y", D2095=TRUE),"Y","N")</f>
        <v/>
      </c>
      <c r="F2095" s="233" t="inlineStr">
        <is>
          <t>ConTab_BOM_KP_Baseplates_4156</t>
        </is>
      </c>
      <c r="G2095">
        <f>IF(E2095="Y",F2095,"")</f>
        <v/>
      </c>
      <c r="H2095" s="87" t="inlineStr">
        <is>
          <t>4015-9_0-KP</t>
        </is>
      </c>
      <c r="I2095" s="87" t="n"/>
      <c r="J2095" s="87" t="n"/>
      <c r="K2095" s="273" t="inlineStr">
        <is>
          <t>BaseplateSteel</t>
        </is>
      </c>
      <c r="L2095" s="273" t="inlineStr">
        <is>
          <t>Baseplate_Steel</t>
        </is>
      </c>
      <c r="M2095" s="273" t="inlineStr">
        <is>
          <t>Steel</t>
        </is>
      </c>
      <c r="N2095" t="inlineStr">
        <is>
          <t>364T</t>
        </is>
      </c>
      <c r="O2095" t="inlineStr">
        <is>
          <t>:No Drip Pan:Standard Drip Pan:</t>
        </is>
      </c>
      <c r="P2095" s="235" t="inlineStr">
        <is>
          <t>Woods_Spacer</t>
        </is>
      </c>
      <c r="Q2095" t="inlineStr">
        <is>
          <t>Woods 11SC</t>
        </is>
      </c>
      <c r="R2095" t="n">
        <v>96700733</v>
      </c>
      <c r="S2095" s="233" t="inlineStr">
        <is>
          <t>B102161</t>
        </is>
      </c>
      <c r="T2095" s="233" t="n">
        <v>2390</v>
      </c>
      <c r="U2095" s="233" t="inlineStr">
        <is>
          <t>Priced</t>
        </is>
      </c>
      <c r="V2095" s="273" t="inlineStr">
        <is>
          <t>LT028</t>
        </is>
      </c>
      <c r="W2095" t="n">
        <v>265</v>
      </c>
    </row>
    <row r="2096">
      <c r="B2096" t="n">
        <v>4157</v>
      </c>
      <c r="C2096">
        <f>IF(K2096 = "BaseplateSteel","Y","N")</f>
        <v/>
      </c>
      <c r="D2096">
        <f>OR(P2096 = "Woods_Sureflex", P2096 = "Falk_T10_Grid")</f>
        <v/>
      </c>
      <c r="E2096">
        <f>IF(AND(C2096="Y", D2096=TRUE),"Y","N")</f>
        <v/>
      </c>
      <c r="F2096" s="233" t="inlineStr">
        <is>
          <t>ConTab_BOM_KP_Baseplates_4157</t>
        </is>
      </c>
      <c r="G2096">
        <f>IF(E2096="Y",F2096,"")</f>
        <v/>
      </c>
      <c r="H2096" s="87" t="inlineStr">
        <is>
          <t>4015-9_0-KP</t>
        </is>
      </c>
      <c r="I2096" s="87" t="n"/>
      <c r="J2096" s="87" t="n"/>
      <c r="K2096" s="273" t="inlineStr">
        <is>
          <t>BaseplateSteel</t>
        </is>
      </c>
      <c r="L2096" s="273" t="inlineStr">
        <is>
          <t>Baseplate_Steel</t>
        </is>
      </c>
      <c r="M2096" s="273" t="inlineStr">
        <is>
          <t>Steel</t>
        </is>
      </c>
      <c r="N2096" t="inlineStr">
        <is>
          <t>365T</t>
        </is>
      </c>
      <c r="O2096" t="inlineStr">
        <is>
          <t>:No Drip Pan:Standard Drip Pan:</t>
        </is>
      </c>
      <c r="P2096" s="235" t="inlineStr">
        <is>
          <t>Woods_Spacer</t>
        </is>
      </c>
      <c r="Q2096" t="inlineStr">
        <is>
          <t>Woods 11SC</t>
        </is>
      </c>
      <c r="R2096" t="n">
        <v>96700733</v>
      </c>
      <c r="S2096" s="233" t="inlineStr">
        <is>
          <t>B102161</t>
        </is>
      </c>
      <c r="T2096" s="233" t="n">
        <v>2390</v>
      </c>
      <c r="U2096" s="233" t="inlineStr">
        <is>
          <t>Priced</t>
        </is>
      </c>
      <c r="V2096" s="273" t="inlineStr">
        <is>
          <t>LT028</t>
        </is>
      </c>
      <c r="W2096" t="n">
        <v>265</v>
      </c>
    </row>
    <row r="2097">
      <c r="B2097" t="n">
        <v>4158</v>
      </c>
      <c r="C2097">
        <f>IF(K2097 = "BaseplateSteel","Y","N")</f>
        <v/>
      </c>
      <c r="D2097">
        <f>OR(P2097 = "Woods_Sureflex", P2097 = "Falk_T10_Grid")</f>
        <v/>
      </c>
      <c r="E2097">
        <f>IF(AND(C2097="Y", D2097=TRUE),"Y","N")</f>
        <v/>
      </c>
      <c r="F2097" s="233" t="inlineStr">
        <is>
          <t>ConTab_BOM_KP_Baseplates_4158</t>
        </is>
      </c>
      <c r="G2097">
        <f>IF(E2097="Y",F2097,"")</f>
        <v/>
      </c>
      <c r="H2097" s="87" t="inlineStr">
        <is>
          <t>4015-9_0-KP</t>
        </is>
      </c>
      <c r="I2097" s="87" t="n"/>
      <c r="J2097" s="87" t="n"/>
      <c r="K2097" s="273" t="inlineStr">
        <is>
          <t>BaseplateSteel</t>
        </is>
      </c>
      <c r="L2097" s="273" t="inlineStr">
        <is>
          <t>Baseplate_Steel</t>
        </is>
      </c>
      <c r="M2097" s="273" t="inlineStr">
        <is>
          <t>Steel</t>
        </is>
      </c>
      <c r="N2097" t="inlineStr">
        <is>
          <t>254T</t>
        </is>
      </c>
      <c r="O2097" t="inlineStr">
        <is>
          <t>:No Drip Pan:Standard Drip Pan:</t>
        </is>
      </c>
      <c r="P2097" s="235" t="inlineStr">
        <is>
          <t>Falk_Spacer</t>
        </is>
      </c>
      <c r="Q2097" t="inlineStr">
        <is>
          <t>1040T31</t>
        </is>
      </c>
      <c r="R2097" t="n">
        <v>96700734</v>
      </c>
      <c r="S2097" s="233" t="inlineStr">
        <is>
          <t>B102162</t>
        </is>
      </c>
      <c r="T2097" s="233" t="n">
        <v>1983</v>
      </c>
      <c r="U2097" s="233" t="inlineStr">
        <is>
          <t>Priced</t>
        </is>
      </c>
      <c r="V2097" s="273" t="inlineStr">
        <is>
          <t>LT028</t>
        </is>
      </c>
      <c r="W2097" t="n">
        <v>135</v>
      </c>
    </row>
    <row r="2098">
      <c r="B2098" t="n">
        <v>4159</v>
      </c>
      <c r="C2098">
        <f>IF(K2098 = "BaseplateSteel","Y","N")</f>
        <v/>
      </c>
      <c r="D2098">
        <f>OR(P2098 = "Woods_Sureflex", P2098 = "Falk_T10_Grid")</f>
        <v/>
      </c>
      <c r="E2098">
        <f>IF(AND(C2098="Y", D2098=TRUE),"Y","N")</f>
        <v/>
      </c>
      <c r="F2098" s="233" t="inlineStr">
        <is>
          <t>ConTab_BOM_KP_Baseplates_4159</t>
        </is>
      </c>
      <c r="G2098">
        <f>IF(E2098="Y",F2098,"")</f>
        <v/>
      </c>
      <c r="H2098" s="87" t="inlineStr">
        <is>
          <t>4015-9_0-KP</t>
        </is>
      </c>
      <c r="I2098" s="87" t="n"/>
      <c r="J2098" s="87" t="n"/>
      <c r="K2098" s="273" t="inlineStr">
        <is>
          <t>BaseplateSteel</t>
        </is>
      </c>
      <c r="L2098" s="273" t="inlineStr">
        <is>
          <t>Baseplate_Steel</t>
        </is>
      </c>
      <c r="M2098" s="273" t="inlineStr">
        <is>
          <t>Steel</t>
        </is>
      </c>
      <c r="N2098" t="inlineStr">
        <is>
          <t>256T</t>
        </is>
      </c>
      <c r="O2098" t="inlineStr">
        <is>
          <t>:No Drip Pan:Standard Drip Pan:</t>
        </is>
      </c>
      <c r="P2098" s="235" t="inlineStr">
        <is>
          <t>Falk_Spacer</t>
        </is>
      </c>
      <c r="Q2098" t="inlineStr">
        <is>
          <t>1040T31</t>
        </is>
      </c>
      <c r="R2098" t="n">
        <v>96700734</v>
      </c>
      <c r="S2098" s="233" t="inlineStr">
        <is>
          <t>B102162</t>
        </is>
      </c>
      <c r="T2098" s="233" t="n">
        <v>1983</v>
      </c>
      <c r="U2098" s="233" t="inlineStr">
        <is>
          <t>Priced</t>
        </is>
      </c>
      <c r="V2098" s="273" t="inlineStr">
        <is>
          <t>LT028</t>
        </is>
      </c>
      <c r="W2098" t="n">
        <v>135</v>
      </c>
    </row>
    <row r="2099">
      <c r="B2099" t="n">
        <v>4160</v>
      </c>
      <c r="C2099">
        <f>IF(K2099 = "BaseplateSteel","Y","N")</f>
        <v/>
      </c>
      <c r="D2099">
        <f>OR(P2099 = "Woods_Sureflex", P2099 = "Falk_T10_Grid")</f>
        <v/>
      </c>
      <c r="E2099">
        <f>IF(AND(C2099="Y", D2099=TRUE),"Y","N")</f>
        <v/>
      </c>
      <c r="F2099" s="233" t="inlineStr">
        <is>
          <t>ConTab_BOM_KP_Baseplates_4160</t>
        </is>
      </c>
      <c r="G2099">
        <f>IF(E2099="Y",F2099,"")</f>
        <v/>
      </c>
      <c r="H2099" s="87" t="inlineStr">
        <is>
          <t>4015-9_0-KP</t>
        </is>
      </c>
      <c r="I2099" s="87" t="n"/>
      <c r="J2099" s="87" t="n"/>
      <c r="K2099" s="273" t="inlineStr">
        <is>
          <t>BaseplateSteel</t>
        </is>
      </c>
      <c r="L2099" s="273" t="inlineStr">
        <is>
          <t>Baseplate_Steel</t>
        </is>
      </c>
      <c r="M2099" s="273" t="inlineStr">
        <is>
          <t>Steel</t>
        </is>
      </c>
      <c r="N2099" t="inlineStr">
        <is>
          <t>284T</t>
        </is>
      </c>
      <c r="O2099" t="inlineStr">
        <is>
          <t>:No Drip Pan:Standard Drip Pan:</t>
        </is>
      </c>
      <c r="P2099" s="235" t="inlineStr">
        <is>
          <t>Falk_Spacer</t>
        </is>
      </c>
      <c r="Q2099" t="inlineStr">
        <is>
          <t>1050T31</t>
        </is>
      </c>
      <c r="R2099" t="n">
        <v>96700735</v>
      </c>
      <c r="S2099" s="233" t="inlineStr">
        <is>
          <t>B102163</t>
        </is>
      </c>
      <c r="T2099" s="233" t="n">
        <v>2119</v>
      </c>
      <c r="U2099" s="233" t="inlineStr">
        <is>
          <t>Priced</t>
        </is>
      </c>
      <c r="V2099" s="273" t="inlineStr">
        <is>
          <t>LT028</t>
        </is>
      </c>
      <c r="W2099" t="n">
        <v>200</v>
      </c>
    </row>
    <row r="2100">
      <c r="B2100" t="n">
        <v>4161</v>
      </c>
      <c r="C2100">
        <f>IF(K2100 = "BaseplateSteel","Y","N")</f>
        <v/>
      </c>
      <c r="D2100">
        <f>OR(P2100 = "Woods_Sureflex", P2100 = "Falk_T10_Grid")</f>
        <v/>
      </c>
      <c r="E2100">
        <f>IF(AND(C2100="Y", D2100=TRUE),"Y","N")</f>
        <v/>
      </c>
      <c r="F2100" s="233" t="inlineStr">
        <is>
          <t>ConTab_BOM_KP_Baseplates_4161</t>
        </is>
      </c>
      <c r="G2100">
        <f>IF(E2100="Y",F2100,"")</f>
        <v/>
      </c>
      <c r="H2100" s="87" t="inlineStr">
        <is>
          <t>4015-9_0-KP</t>
        </is>
      </c>
      <c r="I2100" s="87" t="n"/>
      <c r="J2100" s="87" t="n"/>
      <c r="K2100" s="273" t="inlineStr">
        <is>
          <t>BaseplateSteel</t>
        </is>
      </c>
      <c r="L2100" s="273" t="inlineStr">
        <is>
          <t>Baseplate_Steel</t>
        </is>
      </c>
      <c r="M2100" s="273" t="inlineStr">
        <is>
          <t>Steel</t>
        </is>
      </c>
      <c r="N2100" t="inlineStr">
        <is>
          <t>286T</t>
        </is>
      </c>
      <c r="O2100" t="inlineStr">
        <is>
          <t>:No Drip Pan:Standard Drip Pan:</t>
        </is>
      </c>
      <c r="P2100" s="235" t="inlineStr">
        <is>
          <t>Falk_Spacer</t>
        </is>
      </c>
      <c r="Q2100" t="inlineStr">
        <is>
          <t>1050T31</t>
        </is>
      </c>
      <c r="R2100" t="n">
        <v>96700735</v>
      </c>
      <c r="S2100" s="233" t="inlineStr">
        <is>
          <t>B102163</t>
        </is>
      </c>
      <c r="T2100" s="233" t="n">
        <v>2119</v>
      </c>
      <c r="U2100" s="233" t="inlineStr">
        <is>
          <t>Priced</t>
        </is>
      </c>
      <c r="V2100" s="273" t="inlineStr">
        <is>
          <t>LT028</t>
        </is>
      </c>
      <c r="W2100" t="n">
        <v>200</v>
      </c>
    </row>
    <row r="2101">
      <c r="B2101" t="n">
        <v>4162</v>
      </c>
      <c r="C2101">
        <f>IF(K2101 = "BaseplateSteel","Y","N")</f>
        <v/>
      </c>
      <c r="D2101">
        <f>OR(P2101 = "Woods_Sureflex", P2101 = "Falk_T10_Grid")</f>
        <v/>
      </c>
      <c r="E2101">
        <f>IF(AND(C2101="Y", D2101=TRUE),"Y","N")</f>
        <v/>
      </c>
      <c r="F2101" s="233" t="inlineStr">
        <is>
          <t>ConTab_BOM_KP_Baseplates_4162</t>
        </is>
      </c>
      <c r="G2101">
        <f>IF(E2101="Y",F2101,"")</f>
        <v/>
      </c>
      <c r="H2101" s="87" t="inlineStr">
        <is>
          <t>4015-9_0-KP</t>
        </is>
      </c>
      <c r="I2101" s="87" t="n"/>
      <c r="J2101" s="87" t="n"/>
      <c r="K2101" s="273" t="inlineStr">
        <is>
          <t>BaseplateSteel</t>
        </is>
      </c>
      <c r="L2101" s="273" t="inlineStr">
        <is>
          <t>Baseplate_Steel</t>
        </is>
      </c>
      <c r="M2101" s="273" t="inlineStr">
        <is>
          <t>Steel</t>
        </is>
      </c>
      <c r="N2101" t="inlineStr">
        <is>
          <t>324T</t>
        </is>
      </c>
      <c r="O2101" t="inlineStr">
        <is>
          <t>:No Drip Pan:Standard Drip Pan:</t>
        </is>
      </c>
      <c r="P2101" s="235" t="inlineStr">
        <is>
          <t>Falk_Spacer</t>
        </is>
      </c>
      <c r="Q2101" t="inlineStr">
        <is>
          <t>1060T31</t>
        </is>
      </c>
      <c r="R2101" t="n">
        <v>96700736</v>
      </c>
      <c r="S2101" s="233" t="inlineStr">
        <is>
          <t>B102164</t>
        </is>
      </c>
      <c r="T2101" s="233" t="n">
        <v>2255</v>
      </c>
      <c r="U2101" s="233" t="inlineStr">
        <is>
          <t>Priced</t>
        </is>
      </c>
      <c r="V2101" s="273" t="inlineStr">
        <is>
          <t>LT028</t>
        </is>
      </c>
      <c r="W2101" t="n">
        <v>240</v>
      </c>
    </row>
    <row r="2102">
      <c r="B2102" t="n">
        <v>4163</v>
      </c>
      <c r="C2102">
        <f>IF(K2102 = "BaseplateSteel","Y","N")</f>
        <v/>
      </c>
      <c r="D2102">
        <f>OR(P2102 = "Woods_Sureflex", P2102 = "Falk_T10_Grid")</f>
        <v/>
      </c>
      <c r="E2102">
        <f>IF(AND(C2102="Y", D2102=TRUE),"Y","N")</f>
        <v/>
      </c>
      <c r="F2102" s="233" t="inlineStr">
        <is>
          <t>ConTab_BOM_KP_Baseplates_4163</t>
        </is>
      </c>
      <c r="G2102">
        <f>IF(E2102="Y",F2102,"")</f>
        <v/>
      </c>
      <c r="H2102" s="87" t="inlineStr">
        <is>
          <t>4015-9_0-KP</t>
        </is>
      </c>
      <c r="I2102" s="87" t="n"/>
      <c r="J2102" s="87" t="n"/>
      <c r="K2102" s="273" t="inlineStr">
        <is>
          <t>BaseplateSteel</t>
        </is>
      </c>
      <c r="L2102" s="273" t="inlineStr">
        <is>
          <t>Baseplate_Steel</t>
        </is>
      </c>
      <c r="M2102" s="273" t="inlineStr">
        <is>
          <t>Steel</t>
        </is>
      </c>
      <c r="N2102" t="inlineStr">
        <is>
          <t>326T</t>
        </is>
      </c>
      <c r="O2102" t="inlineStr">
        <is>
          <t>:No Drip Pan:Standard Drip Pan:</t>
        </is>
      </c>
      <c r="P2102" s="235" t="inlineStr">
        <is>
          <t>Falk_Spacer</t>
        </is>
      </c>
      <c r="Q2102" t="inlineStr">
        <is>
          <t>1060T31</t>
        </is>
      </c>
      <c r="R2102" t="n">
        <v>96700736</v>
      </c>
      <c r="S2102" s="233" t="inlineStr">
        <is>
          <t>B102164</t>
        </is>
      </c>
      <c r="T2102" s="233" t="n">
        <v>2255</v>
      </c>
      <c r="U2102" s="233" t="inlineStr">
        <is>
          <t>Priced</t>
        </is>
      </c>
      <c r="V2102" s="273" t="inlineStr">
        <is>
          <t>LT028</t>
        </is>
      </c>
      <c r="W2102" t="n">
        <v>240</v>
      </c>
    </row>
    <row r="2103">
      <c r="B2103" t="n">
        <v>4164</v>
      </c>
      <c r="C2103">
        <f>IF(K2103 = "BaseplateSteel","Y","N")</f>
        <v/>
      </c>
      <c r="D2103">
        <f>OR(P2103 = "Woods_Sureflex", P2103 = "Falk_T10_Grid")</f>
        <v/>
      </c>
      <c r="E2103">
        <f>IF(AND(C2103="Y", D2103=TRUE),"Y","N")</f>
        <v/>
      </c>
      <c r="F2103" s="233" t="inlineStr">
        <is>
          <t>ConTab_BOM_KP_Baseplates_4164</t>
        </is>
      </c>
      <c r="G2103">
        <f>IF(E2103="Y",F2103,"")</f>
        <v/>
      </c>
      <c r="H2103" s="87" t="inlineStr">
        <is>
          <t>4015-9_0-KP</t>
        </is>
      </c>
      <c r="I2103" s="87" t="n"/>
      <c r="J2103" s="87" t="n"/>
      <c r="K2103" s="273" t="inlineStr">
        <is>
          <t>BaseplateSteel</t>
        </is>
      </c>
      <c r="L2103" s="273" t="inlineStr">
        <is>
          <t>Baseplate_Steel</t>
        </is>
      </c>
      <c r="M2103" s="273" t="inlineStr">
        <is>
          <t>Steel</t>
        </is>
      </c>
      <c r="N2103" t="inlineStr">
        <is>
          <t>364T</t>
        </is>
      </c>
      <c r="O2103" t="inlineStr">
        <is>
          <t>:No Drip Pan:Standard Drip Pan:</t>
        </is>
      </c>
      <c r="P2103" s="235" t="inlineStr">
        <is>
          <t>Falk_Spacer</t>
        </is>
      </c>
      <c r="Q2103" t="inlineStr">
        <is>
          <t>1070T31</t>
        </is>
      </c>
      <c r="R2103" t="n">
        <v>96700737</v>
      </c>
      <c r="S2103" s="233" t="inlineStr">
        <is>
          <t>B102165</t>
        </is>
      </c>
      <c r="T2103" s="233" t="n">
        <v>2390</v>
      </c>
      <c r="U2103" s="233" t="inlineStr">
        <is>
          <t>Priced</t>
        </is>
      </c>
      <c r="V2103" s="273" t="inlineStr">
        <is>
          <t>LT028</t>
        </is>
      </c>
      <c r="W2103" t="n">
        <v>265</v>
      </c>
    </row>
    <row r="2104">
      <c r="B2104" t="n">
        <v>4165</v>
      </c>
      <c r="C2104">
        <f>IF(K2104 = "BaseplateSteel","Y","N")</f>
        <v/>
      </c>
      <c r="D2104">
        <f>OR(P2104 = "Woods_Sureflex", P2104 = "Falk_T10_Grid")</f>
        <v/>
      </c>
      <c r="E2104">
        <f>IF(AND(C2104="Y", D2104=TRUE),"Y","N")</f>
        <v/>
      </c>
      <c r="F2104" s="233" t="inlineStr">
        <is>
          <t>ConTab_BOM_KP_Baseplates_4165</t>
        </is>
      </c>
      <c r="G2104">
        <f>IF(E2104="Y",F2104,"")</f>
        <v/>
      </c>
      <c r="H2104" s="87" t="inlineStr">
        <is>
          <t>4015-9_0-KP</t>
        </is>
      </c>
      <c r="I2104" s="87" t="n"/>
      <c r="J2104" s="87" t="n"/>
      <c r="K2104" s="273" t="inlineStr">
        <is>
          <t>BaseplateSteel</t>
        </is>
      </c>
      <c r="L2104" s="273" t="inlineStr">
        <is>
          <t>Baseplate_Steel</t>
        </is>
      </c>
      <c r="M2104" s="273" t="inlineStr">
        <is>
          <t>Steel</t>
        </is>
      </c>
      <c r="N2104" t="inlineStr">
        <is>
          <t>365T</t>
        </is>
      </c>
      <c r="O2104" t="inlineStr">
        <is>
          <t>:No Drip Pan:Standard Drip Pan:</t>
        </is>
      </c>
      <c r="P2104" s="235" t="inlineStr">
        <is>
          <t>Falk_Spacer</t>
        </is>
      </c>
      <c r="Q2104" t="inlineStr">
        <is>
          <t>1070T31</t>
        </is>
      </c>
      <c r="R2104" t="n">
        <v>96700737</v>
      </c>
      <c r="S2104" s="233" t="inlineStr">
        <is>
          <t>B102165</t>
        </is>
      </c>
      <c r="T2104" s="233" t="n">
        <v>2390</v>
      </c>
      <c r="U2104" s="233" t="inlineStr">
        <is>
          <t>Priced</t>
        </is>
      </c>
      <c r="V2104" s="273" t="inlineStr">
        <is>
          <t>LT028</t>
        </is>
      </c>
      <c r="W2104" t="n">
        <v>265</v>
      </c>
    </row>
    <row r="2105">
      <c r="B2105" t="n">
        <v>4166</v>
      </c>
      <c r="C2105">
        <f>IF(K2105 = "BaseplateSteel","Y","N")</f>
        <v/>
      </c>
      <c r="D2105">
        <f>OR(P2105 = "Woods_Sureflex", P2105 = "Falk_T10_Grid")</f>
        <v/>
      </c>
      <c r="E2105">
        <f>IF(AND(C2105="Y", D2105=TRUE),"Y","N")</f>
        <v/>
      </c>
      <c r="F2105" s="233" t="inlineStr">
        <is>
          <t>ConTab_BOM_KP_Baseplates_4166</t>
        </is>
      </c>
      <c r="G2105">
        <f>IF(E2105="Y",F2105,"")</f>
        <v/>
      </c>
      <c r="H2105" s="87" t="inlineStr">
        <is>
          <t>4015-9_0-KP</t>
        </is>
      </c>
      <c r="I2105" s="87" t="n"/>
      <c r="J2105" s="87" t="n"/>
      <c r="K2105" s="273" t="inlineStr">
        <is>
          <t>BaseplateSteel</t>
        </is>
      </c>
      <c r="L2105" s="273" t="inlineStr">
        <is>
          <t>Baseplate_Steel</t>
        </is>
      </c>
      <c r="M2105" s="273" t="inlineStr">
        <is>
          <t>Steel</t>
        </is>
      </c>
      <c r="N2105" t="inlineStr">
        <is>
          <t>364TS</t>
        </is>
      </c>
      <c r="O2105" t="inlineStr">
        <is>
          <t>:No Drip Pan:Standard Drip Pan:</t>
        </is>
      </c>
      <c r="P2105" s="235" t="inlineStr">
        <is>
          <t>Falk_Spacer</t>
        </is>
      </c>
      <c r="Q2105" t="inlineStr">
        <is>
          <t>1050T31</t>
        </is>
      </c>
      <c r="R2105" t="n">
        <v>96700738</v>
      </c>
      <c r="S2105" s="233" t="inlineStr">
        <is>
          <t>B102166</t>
        </is>
      </c>
      <c r="T2105" s="233" t="n">
        <v>2322</v>
      </c>
      <c r="U2105" s="233" t="inlineStr">
        <is>
          <t>Priced</t>
        </is>
      </c>
      <c r="V2105" s="273" t="inlineStr">
        <is>
          <t>LT028</t>
        </is>
      </c>
      <c r="W2105" t="n">
        <v>265</v>
      </c>
    </row>
    <row r="2106">
      <c r="B2106" t="n">
        <v>4167</v>
      </c>
      <c r="C2106">
        <f>IF(K2106 = "BaseplateSteel","Y","N")</f>
        <v/>
      </c>
      <c r="D2106">
        <f>OR(P2106 = "Woods_Sureflex", P2106 = "Falk_T10_Grid")</f>
        <v/>
      </c>
      <c r="E2106">
        <f>IF(AND(C2106="Y", D2106=TRUE),"Y","N")</f>
        <v/>
      </c>
      <c r="F2106" s="233" t="inlineStr">
        <is>
          <t>ConTab_BOM_KP_Baseplates_4167</t>
        </is>
      </c>
      <c r="G2106">
        <f>IF(E2106="Y",F2106,"")</f>
        <v/>
      </c>
      <c r="H2106" s="87" t="inlineStr">
        <is>
          <t>4015-9_0-KP</t>
        </is>
      </c>
      <c r="I2106" s="87" t="n"/>
      <c r="J2106" s="87" t="n"/>
      <c r="K2106" s="273" t="inlineStr">
        <is>
          <t>BaseplateSteel</t>
        </is>
      </c>
      <c r="L2106" s="273" t="inlineStr">
        <is>
          <t>Baseplate_Steel</t>
        </is>
      </c>
      <c r="M2106" s="273" t="inlineStr">
        <is>
          <t>Steel</t>
        </is>
      </c>
      <c r="N2106" t="inlineStr">
        <is>
          <t>365TS</t>
        </is>
      </c>
      <c r="O2106" t="inlineStr">
        <is>
          <t>:No Drip Pan:Standard Drip Pan:</t>
        </is>
      </c>
      <c r="P2106" s="235" t="inlineStr">
        <is>
          <t>Falk_Spacer</t>
        </is>
      </c>
      <c r="Q2106" t="inlineStr">
        <is>
          <t>1050T31</t>
        </is>
      </c>
      <c r="R2106" t="n">
        <v>96700738</v>
      </c>
      <c r="S2106" s="233" t="inlineStr">
        <is>
          <t>B102166</t>
        </is>
      </c>
      <c r="T2106" s="233" t="n">
        <v>2322</v>
      </c>
      <c r="U2106" s="233" t="inlineStr">
        <is>
          <t>Priced</t>
        </is>
      </c>
      <c r="V2106" s="273" t="inlineStr">
        <is>
          <t>LT028</t>
        </is>
      </c>
      <c r="W2106" t="n">
        <v>265</v>
      </c>
    </row>
    <row r="2107">
      <c r="B2107" t="n">
        <v>4178</v>
      </c>
      <c r="C2107">
        <f>IF(K2107 = "BaseplateSteel","Y","N")</f>
        <v/>
      </c>
      <c r="D2107">
        <f>OR(P2107 = "Woods_Sureflex", P2107 = "Falk_T10_Grid")</f>
        <v/>
      </c>
      <c r="E2107">
        <f>IF(AND(C2107="Y", D2107=TRUE),"Y","N")</f>
        <v/>
      </c>
      <c r="F2107" s="233" t="inlineStr">
        <is>
          <t>ConTab_BOM_KP_Baseplates_4178</t>
        </is>
      </c>
      <c r="G2107">
        <f>IF(E2107="Y",F2107,"")</f>
        <v/>
      </c>
      <c r="H2107" s="87" t="inlineStr">
        <is>
          <t>4015-9_0-KP</t>
        </is>
      </c>
      <c r="I2107" s="87" t="n"/>
      <c r="J2107" s="87" t="n"/>
      <c r="K2107" s="273" t="inlineStr">
        <is>
          <t>BaseplateSteel</t>
        </is>
      </c>
      <c r="L2107" s="273" t="inlineStr">
        <is>
          <t>Baseplate_Steel</t>
        </is>
      </c>
      <c r="M2107" s="273" t="inlineStr">
        <is>
          <t>Steel</t>
        </is>
      </c>
      <c r="N2107" t="inlineStr">
        <is>
          <t>254T</t>
        </is>
      </c>
      <c r="O2107" t="inlineStr">
        <is>
          <t>:Extended Drip Pan:</t>
        </is>
      </c>
      <c r="P2107" s="235" t="inlineStr">
        <is>
          <t>Woods_Sureflex</t>
        </is>
      </c>
      <c r="Q2107" t="inlineStr">
        <is>
          <t>Woods 7S</t>
        </is>
      </c>
      <c r="R2107" t="n">
        <v>96700721</v>
      </c>
      <c r="S2107" s="233" t="inlineStr">
        <is>
          <t>B102172</t>
        </is>
      </c>
      <c r="T2107" s="233" t="n">
        <v>1627</v>
      </c>
      <c r="U2107" s="233" t="inlineStr">
        <is>
          <t>Priced</t>
        </is>
      </c>
      <c r="V2107" s="273" t="inlineStr">
        <is>
          <t>LT028</t>
        </is>
      </c>
      <c r="W2107" t="n">
        <v>135</v>
      </c>
    </row>
    <row r="2108">
      <c r="B2108" t="n">
        <v>4179</v>
      </c>
      <c r="C2108">
        <f>IF(K2108 = "BaseplateSteel","Y","N")</f>
        <v/>
      </c>
      <c r="D2108">
        <f>OR(P2108 = "Woods_Sureflex", P2108 = "Falk_T10_Grid")</f>
        <v/>
      </c>
      <c r="E2108">
        <f>IF(AND(C2108="Y", D2108=TRUE),"Y","N")</f>
        <v/>
      </c>
      <c r="F2108" s="233" t="inlineStr">
        <is>
          <t>ConTab_BOM_KP_Baseplates_4179</t>
        </is>
      </c>
      <c r="G2108">
        <f>IF(E2108="Y",F2108,"")</f>
        <v/>
      </c>
      <c r="H2108" s="87" t="inlineStr">
        <is>
          <t>4015-9_0-KP</t>
        </is>
      </c>
      <c r="I2108" s="87" t="n"/>
      <c r="J2108" s="87" t="n"/>
      <c r="K2108" s="273" t="inlineStr">
        <is>
          <t>BaseplateSteel</t>
        </is>
      </c>
      <c r="L2108" s="273" t="inlineStr">
        <is>
          <t>Baseplate_Steel</t>
        </is>
      </c>
      <c r="M2108" s="273" t="inlineStr">
        <is>
          <t>Steel</t>
        </is>
      </c>
      <c r="N2108" t="inlineStr">
        <is>
          <t>256T</t>
        </is>
      </c>
      <c r="O2108" t="inlineStr">
        <is>
          <t>:Extended Drip Pan:</t>
        </is>
      </c>
      <c r="P2108" s="235" t="inlineStr">
        <is>
          <t>Woods_Sureflex</t>
        </is>
      </c>
      <c r="Q2108" t="inlineStr">
        <is>
          <t>Woods 7S</t>
        </is>
      </c>
      <c r="R2108" t="n">
        <v>96700721</v>
      </c>
      <c r="S2108" s="233" t="inlineStr">
        <is>
          <t>B102172</t>
        </is>
      </c>
      <c r="T2108" s="233" t="n">
        <v>1627</v>
      </c>
      <c r="U2108" s="233" t="inlineStr">
        <is>
          <t>Priced</t>
        </is>
      </c>
      <c r="V2108" s="273" t="inlineStr">
        <is>
          <t>LT028</t>
        </is>
      </c>
      <c r="W2108" t="n">
        <v>135</v>
      </c>
    </row>
    <row r="2109">
      <c r="B2109" t="n">
        <v>4180</v>
      </c>
      <c r="C2109">
        <f>IF(K2109 = "BaseplateSteel","Y","N")</f>
        <v/>
      </c>
      <c r="D2109">
        <f>OR(P2109 = "Woods_Sureflex", P2109 = "Falk_T10_Grid")</f>
        <v/>
      </c>
      <c r="E2109">
        <f>IF(AND(C2109="Y", D2109=TRUE),"Y","N")</f>
        <v/>
      </c>
      <c r="F2109" s="233" t="inlineStr">
        <is>
          <t>ConTab_BOM_KP_Baseplates_4180</t>
        </is>
      </c>
      <c r="G2109">
        <f>IF(E2109="Y",F2109,"")</f>
        <v/>
      </c>
      <c r="H2109" s="87" t="inlineStr">
        <is>
          <t>4015-9_0-KP</t>
        </is>
      </c>
      <c r="I2109" s="87" t="n"/>
      <c r="J2109" s="87" t="n"/>
      <c r="K2109" s="273" t="inlineStr">
        <is>
          <t>BaseplateSteel</t>
        </is>
      </c>
      <c r="L2109" s="273" t="inlineStr">
        <is>
          <t>Baseplate_Steel</t>
        </is>
      </c>
      <c r="M2109" s="273" t="inlineStr">
        <is>
          <t>Steel</t>
        </is>
      </c>
      <c r="N2109" t="inlineStr">
        <is>
          <t>284T</t>
        </is>
      </c>
      <c r="O2109" t="inlineStr">
        <is>
          <t>:Extended Drip Pan:</t>
        </is>
      </c>
      <c r="P2109" s="235" t="inlineStr">
        <is>
          <t>Woods_Sureflex</t>
        </is>
      </c>
      <c r="Q2109" t="inlineStr">
        <is>
          <t>Woods 9S</t>
        </is>
      </c>
      <c r="R2109" t="n">
        <v>96700722</v>
      </c>
      <c r="S2109" s="233" t="inlineStr">
        <is>
          <t>B102173</t>
        </is>
      </c>
      <c r="T2109" s="233" t="n">
        <v>1762</v>
      </c>
      <c r="U2109" s="233" t="inlineStr">
        <is>
          <t>Priced</t>
        </is>
      </c>
      <c r="V2109" s="273" t="inlineStr">
        <is>
          <t>LT028</t>
        </is>
      </c>
      <c r="W2109" t="n">
        <v>200</v>
      </c>
    </row>
    <row r="2110">
      <c r="B2110" t="n">
        <v>4181</v>
      </c>
      <c r="C2110">
        <f>IF(K2110 = "BaseplateSteel","Y","N")</f>
        <v/>
      </c>
      <c r="D2110">
        <f>OR(P2110 = "Woods_Sureflex", P2110 = "Falk_T10_Grid")</f>
        <v/>
      </c>
      <c r="E2110">
        <f>IF(AND(C2110="Y", D2110=TRUE),"Y","N")</f>
        <v/>
      </c>
      <c r="F2110" s="233" t="inlineStr">
        <is>
          <t>ConTab_BOM_KP_Baseplates_4181</t>
        </is>
      </c>
      <c r="G2110">
        <f>IF(E2110="Y",F2110,"")</f>
        <v/>
      </c>
      <c r="H2110" s="87" t="inlineStr">
        <is>
          <t>4015-9_0-KP</t>
        </is>
      </c>
      <c r="I2110" s="87" t="n"/>
      <c r="J2110" s="87" t="n"/>
      <c r="K2110" s="273" t="inlineStr">
        <is>
          <t>BaseplateSteel</t>
        </is>
      </c>
      <c r="L2110" s="273" t="inlineStr">
        <is>
          <t>Baseplate_Steel</t>
        </is>
      </c>
      <c r="M2110" s="273" t="inlineStr">
        <is>
          <t>Steel</t>
        </is>
      </c>
      <c r="N2110" t="inlineStr">
        <is>
          <t>286T</t>
        </is>
      </c>
      <c r="O2110" t="inlineStr">
        <is>
          <t>:Extended Drip Pan:</t>
        </is>
      </c>
      <c r="P2110" s="235" t="inlineStr">
        <is>
          <t>Woods_Sureflex</t>
        </is>
      </c>
      <c r="Q2110" t="inlineStr">
        <is>
          <t>Woods 9S</t>
        </is>
      </c>
      <c r="R2110" t="n">
        <v>96700722</v>
      </c>
      <c r="S2110" s="233" t="inlineStr">
        <is>
          <t>B102173</t>
        </is>
      </c>
      <c r="T2110" s="233" t="n">
        <v>1762</v>
      </c>
      <c r="U2110" s="233" t="inlineStr">
        <is>
          <t>Priced</t>
        </is>
      </c>
      <c r="V2110" s="273" t="inlineStr">
        <is>
          <t>LT028</t>
        </is>
      </c>
      <c r="W2110" t="n">
        <v>200</v>
      </c>
    </row>
    <row r="2111">
      <c r="B2111" t="n">
        <v>4182</v>
      </c>
      <c r="C2111">
        <f>IF(K2111 = "BaseplateSteel","Y","N")</f>
        <v/>
      </c>
      <c r="D2111">
        <f>OR(P2111 = "Woods_Sureflex", P2111 = "Falk_T10_Grid")</f>
        <v/>
      </c>
      <c r="E2111">
        <f>IF(AND(C2111="Y", D2111=TRUE),"Y","N")</f>
        <v/>
      </c>
      <c r="F2111" s="233" t="inlineStr">
        <is>
          <t>ConTab_BOM_KP_Baseplates_4182</t>
        </is>
      </c>
      <c r="G2111">
        <f>IF(E2111="Y",F2111,"")</f>
        <v/>
      </c>
      <c r="H2111" s="87" t="inlineStr">
        <is>
          <t>4015-9_0-KP</t>
        </is>
      </c>
      <c r="I2111" s="87" t="n"/>
      <c r="J2111" s="87" t="n"/>
      <c r="K2111" s="273" t="inlineStr">
        <is>
          <t>BaseplateSteel</t>
        </is>
      </c>
      <c r="L2111" s="273" t="inlineStr">
        <is>
          <t>Baseplate_Steel</t>
        </is>
      </c>
      <c r="M2111" s="273" t="inlineStr">
        <is>
          <t>Steel</t>
        </is>
      </c>
      <c r="N2111" t="inlineStr">
        <is>
          <t>324T</t>
        </is>
      </c>
      <c r="O2111" t="inlineStr">
        <is>
          <t>:Extended Drip Pan:</t>
        </is>
      </c>
      <c r="P2111" s="235" t="inlineStr">
        <is>
          <t>Woods_Sureflex</t>
        </is>
      </c>
      <c r="Q2111" t="inlineStr">
        <is>
          <t>Woods 10S</t>
        </is>
      </c>
      <c r="R2111" t="n">
        <v>96700723</v>
      </c>
      <c r="S2111" s="233" t="inlineStr">
        <is>
          <t>B102174</t>
        </is>
      </c>
      <c r="T2111" s="233" t="n">
        <v>1899</v>
      </c>
      <c r="U2111" s="233" t="inlineStr">
        <is>
          <t>Priced</t>
        </is>
      </c>
      <c r="V2111" s="273" t="inlineStr">
        <is>
          <t>LT028</t>
        </is>
      </c>
      <c r="W2111" t="n">
        <v>240</v>
      </c>
    </row>
    <row r="2112">
      <c r="B2112" t="n">
        <v>4183</v>
      </c>
      <c r="C2112">
        <f>IF(K2112 = "BaseplateSteel","Y","N")</f>
        <v/>
      </c>
      <c r="D2112">
        <f>OR(P2112 = "Woods_Sureflex", P2112 = "Falk_T10_Grid")</f>
        <v/>
      </c>
      <c r="E2112">
        <f>IF(AND(C2112="Y", D2112=TRUE),"Y","N")</f>
        <v/>
      </c>
      <c r="F2112" s="233" t="inlineStr">
        <is>
          <t>ConTab_BOM_KP_Baseplates_4183</t>
        </is>
      </c>
      <c r="G2112">
        <f>IF(E2112="Y",F2112,"")</f>
        <v/>
      </c>
      <c r="H2112" s="87" t="inlineStr">
        <is>
          <t>4015-9_0-KP</t>
        </is>
      </c>
      <c r="I2112" s="87" t="n"/>
      <c r="J2112" s="87" t="n"/>
      <c r="K2112" s="273" t="inlineStr">
        <is>
          <t>BaseplateSteel</t>
        </is>
      </c>
      <c r="L2112" s="273" t="inlineStr">
        <is>
          <t>Baseplate_Steel</t>
        </is>
      </c>
      <c r="M2112" s="273" t="inlineStr">
        <is>
          <t>Steel</t>
        </is>
      </c>
      <c r="N2112" t="inlineStr">
        <is>
          <t>326T</t>
        </is>
      </c>
      <c r="O2112" t="inlineStr">
        <is>
          <t>:Extended Drip Pan:</t>
        </is>
      </c>
      <c r="P2112" s="235" t="inlineStr">
        <is>
          <t>Woods_Sureflex</t>
        </is>
      </c>
      <c r="Q2112" t="inlineStr">
        <is>
          <t>Woods 10S</t>
        </is>
      </c>
      <c r="R2112" t="n">
        <v>96700723</v>
      </c>
      <c r="S2112" s="233" t="inlineStr">
        <is>
          <t>B102174</t>
        </is>
      </c>
      <c r="T2112" s="233" t="n">
        <v>1899</v>
      </c>
      <c r="U2112" s="233" t="inlineStr">
        <is>
          <t>Priced</t>
        </is>
      </c>
      <c r="V2112" s="273" t="inlineStr">
        <is>
          <t>LT028</t>
        </is>
      </c>
      <c r="W2112" t="n">
        <v>240</v>
      </c>
    </row>
    <row r="2113">
      <c r="B2113" t="n">
        <v>4184</v>
      </c>
      <c r="C2113">
        <f>IF(K2113 = "BaseplateSteel","Y","N")</f>
        <v/>
      </c>
      <c r="D2113">
        <f>OR(P2113 = "Woods_Sureflex", P2113 = "Falk_T10_Grid")</f>
        <v/>
      </c>
      <c r="E2113">
        <f>IF(AND(C2113="Y", D2113=TRUE),"Y","N")</f>
        <v/>
      </c>
      <c r="F2113" s="233" t="inlineStr">
        <is>
          <t>ConTab_BOM_KP_Baseplates_4184</t>
        </is>
      </c>
      <c r="G2113">
        <f>IF(E2113="Y",F2113,"")</f>
        <v/>
      </c>
      <c r="H2113" s="87" t="inlineStr">
        <is>
          <t>4015-9_0-KP</t>
        </is>
      </c>
      <c r="I2113" s="87" t="n"/>
      <c r="J2113" s="87" t="n"/>
      <c r="K2113" s="273" t="inlineStr">
        <is>
          <t>BaseplateSteel</t>
        </is>
      </c>
      <c r="L2113" s="273" t="inlineStr">
        <is>
          <t>Baseplate_Steel</t>
        </is>
      </c>
      <c r="M2113" s="273" t="inlineStr">
        <is>
          <t>Steel</t>
        </is>
      </c>
      <c r="N2113" t="inlineStr">
        <is>
          <t>364T</t>
        </is>
      </c>
      <c r="O2113" t="inlineStr">
        <is>
          <t>:Extended Drip Pan:</t>
        </is>
      </c>
      <c r="P2113" s="235" t="inlineStr">
        <is>
          <t>Woods_Sureflex</t>
        </is>
      </c>
      <c r="Q2113" t="inlineStr">
        <is>
          <t>Woods 11S</t>
        </is>
      </c>
      <c r="R2113" t="n">
        <v>96700724</v>
      </c>
      <c r="S2113" s="233" t="inlineStr">
        <is>
          <t>B102175</t>
        </is>
      </c>
      <c r="T2113" s="233" t="n">
        <v>2035</v>
      </c>
      <c r="U2113" s="233" t="inlineStr">
        <is>
          <t>Priced</t>
        </is>
      </c>
      <c r="V2113" s="273" t="inlineStr">
        <is>
          <t>LT028</t>
        </is>
      </c>
      <c r="W2113" t="n">
        <v>265</v>
      </c>
    </row>
    <row r="2114">
      <c r="B2114" t="n">
        <v>4185</v>
      </c>
      <c r="C2114">
        <f>IF(K2114 = "BaseplateSteel","Y","N")</f>
        <v/>
      </c>
      <c r="D2114">
        <f>OR(P2114 = "Woods_Sureflex", P2114 = "Falk_T10_Grid")</f>
        <v/>
      </c>
      <c r="E2114">
        <f>IF(AND(C2114="Y", D2114=TRUE),"Y","N")</f>
        <v/>
      </c>
      <c r="F2114" s="233" t="inlineStr">
        <is>
          <t>ConTab_BOM_KP_Baseplates_4185</t>
        </is>
      </c>
      <c r="G2114">
        <f>IF(E2114="Y",F2114,"")</f>
        <v/>
      </c>
      <c r="H2114" s="87" t="inlineStr">
        <is>
          <t>4015-9_0-KP</t>
        </is>
      </c>
      <c r="I2114" s="87" t="n"/>
      <c r="J2114" s="87" t="n"/>
      <c r="K2114" s="273" t="inlineStr">
        <is>
          <t>BaseplateSteel</t>
        </is>
      </c>
      <c r="L2114" s="273" t="inlineStr">
        <is>
          <t>Baseplate_Steel</t>
        </is>
      </c>
      <c r="M2114" s="273" t="inlineStr">
        <is>
          <t>Steel</t>
        </is>
      </c>
      <c r="N2114" t="inlineStr">
        <is>
          <t>365T</t>
        </is>
      </c>
      <c r="O2114" t="inlineStr">
        <is>
          <t>:Extended Drip Pan:</t>
        </is>
      </c>
      <c r="P2114" s="235" t="inlineStr">
        <is>
          <t>Woods_Sureflex</t>
        </is>
      </c>
      <c r="Q2114" t="inlineStr">
        <is>
          <t>Woods 11S</t>
        </is>
      </c>
      <c r="R2114" t="n">
        <v>96700724</v>
      </c>
      <c r="S2114" s="233" t="inlineStr">
        <is>
          <t>B102175</t>
        </is>
      </c>
      <c r="T2114" s="233" t="n">
        <v>2035</v>
      </c>
      <c r="U2114" s="233" t="inlineStr">
        <is>
          <t>Priced</t>
        </is>
      </c>
      <c r="V2114" s="273" t="inlineStr">
        <is>
          <t>LT028</t>
        </is>
      </c>
      <c r="W2114" t="n">
        <v>265</v>
      </c>
    </row>
    <row r="2115">
      <c r="B2115" t="n">
        <v>4186</v>
      </c>
      <c r="C2115">
        <f>IF(K2115 = "BaseplateSteel","Y","N")</f>
        <v/>
      </c>
      <c r="D2115">
        <f>OR(P2115 = "Woods_Sureflex", P2115 = "Falk_T10_Grid")</f>
        <v/>
      </c>
      <c r="E2115">
        <f>IF(AND(C2115="Y", D2115=TRUE),"Y","N")</f>
        <v/>
      </c>
      <c r="F2115" s="233" t="inlineStr">
        <is>
          <t>ConTab_BOM_KP_Baseplates_4186</t>
        </is>
      </c>
      <c r="G2115">
        <f>IF(E2115="Y",F2115,"")</f>
        <v/>
      </c>
      <c r="H2115" s="87" t="inlineStr">
        <is>
          <t>4015-9_0-KP</t>
        </is>
      </c>
      <c r="I2115" s="87" t="n"/>
      <c r="J2115" s="87" t="n"/>
      <c r="K2115" s="273" t="inlineStr">
        <is>
          <t>BaseplateSteel</t>
        </is>
      </c>
      <c r="L2115" s="273" t="inlineStr">
        <is>
          <t>Baseplate_Steel</t>
        </is>
      </c>
      <c r="M2115" s="273" t="inlineStr">
        <is>
          <t>Steel</t>
        </is>
      </c>
      <c r="N2115" t="inlineStr">
        <is>
          <t>254T</t>
        </is>
      </c>
      <c r="O2115" t="inlineStr">
        <is>
          <t>:Extended Drip Pan:</t>
        </is>
      </c>
      <c r="P2115" s="235" t="inlineStr">
        <is>
          <t>Falk_T10_Grid</t>
        </is>
      </c>
      <c r="Q2115" t="inlineStr">
        <is>
          <t>1040T10</t>
        </is>
      </c>
      <c r="R2115" t="n">
        <v>96700725</v>
      </c>
      <c r="S2115" s="233" t="inlineStr">
        <is>
          <t>B102176</t>
        </is>
      </c>
      <c r="T2115" s="233" t="n">
        <v>1627</v>
      </c>
      <c r="U2115" s="233" t="inlineStr">
        <is>
          <t>Priced</t>
        </is>
      </c>
      <c r="V2115" s="273" t="inlineStr">
        <is>
          <t>LT028</t>
        </is>
      </c>
      <c r="W2115" t="n">
        <v>135</v>
      </c>
    </row>
    <row r="2116">
      <c r="B2116" t="n">
        <v>4187</v>
      </c>
      <c r="C2116">
        <f>IF(K2116 = "BaseplateSteel","Y","N")</f>
        <v/>
      </c>
      <c r="D2116">
        <f>OR(P2116 = "Woods_Sureflex", P2116 = "Falk_T10_Grid")</f>
        <v/>
      </c>
      <c r="E2116">
        <f>IF(AND(C2116="Y", D2116=TRUE),"Y","N")</f>
        <v/>
      </c>
      <c r="F2116" s="233" t="inlineStr">
        <is>
          <t>ConTab_BOM_KP_Baseplates_4187</t>
        </is>
      </c>
      <c r="G2116">
        <f>IF(E2116="Y",F2116,"")</f>
        <v/>
      </c>
      <c r="H2116" s="87" t="inlineStr">
        <is>
          <t>4015-9_0-KP</t>
        </is>
      </c>
      <c r="I2116" s="87" t="n"/>
      <c r="J2116" s="87" t="n"/>
      <c r="K2116" s="273" t="inlineStr">
        <is>
          <t>BaseplateSteel</t>
        </is>
      </c>
      <c r="L2116" s="273" t="inlineStr">
        <is>
          <t>Baseplate_Steel</t>
        </is>
      </c>
      <c r="M2116" s="273" t="inlineStr">
        <is>
          <t>Steel</t>
        </is>
      </c>
      <c r="N2116" t="inlineStr">
        <is>
          <t>256T</t>
        </is>
      </c>
      <c r="O2116" t="inlineStr">
        <is>
          <t>:Extended Drip Pan:</t>
        </is>
      </c>
      <c r="P2116" s="235" t="inlineStr">
        <is>
          <t>Falk_T10_Grid</t>
        </is>
      </c>
      <c r="Q2116" t="inlineStr">
        <is>
          <t>1040T10</t>
        </is>
      </c>
      <c r="R2116" t="n">
        <v>96700725</v>
      </c>
      <c r="S2116" s="233" t="inlineStr">
        <is>
          <t>B102176</t>
        </is>
      </c>
      <c r="T2116" s="233" t="n">
        <v>1627</v>
      </c>
      <c r="U2116" s="233" t="inlineStr">
        <is>
          <t>Priced</t>
        </is>
      </c>
      <c r="V2116" s="273" t="inlineStr">
        <is>
          <t>LT028</t>
        </is>
      </c>
      <c r="W2116" t="n">
        <v>135</v>
      </c>
    </row>
    <row r="2117">
      <c r="B2117" t="n">
        <v>4188</v>
      </c>
      <c r="C2117">
        <f>IF(K2117 = "BaseplateSteel","Y","N")</f>
        <v/>
      </c>
      <c r="D2117">
        <f>OR(P2117 = "Woods_Sureflex", P2117 = "Falk_T10_Grid")</f>
        <v/>
      </c>
      <c r="E2117">
        <f>IF(AND(C2117="Y", D2117=TRUE),"Y","N")</f>
        <v/>
      </c>
      <c r="F2117" s="233" t="inlineStr">
        <is>
          <t>ConTab_BOM_KP_Baseplates_4188</t>
        </is>
      </c>
      <c r="G2117">
        <f>IF(E2117="Y",F2117,"")</f>
        <v/>
      </c>
      <c r="H2117" s="87" t="inlineStr">
        <is>
          <t>4015-9_0-KP</t>
        </is>
      </c>
      <c r="I2117" s="87" t="n"/>
      <c r="J2117" s="87" t="n"/>
      <c r="K2117" s="273" t="inlineStr">
        <is>
          <t>BaseplateSteel</t>
        </is>
      </c>
      <c r="L2117" s="273" t="inlineStr">
        <is>
          <t>Baseplate_Steel</t>
        </is>
      </c>
      <c r="M2117" s="273" t="inlineStr">
        <is>
          <t>Steel</t>
        </is>
      </c>
      <c r="N2117" t="inlineStr">
        <is>
          <t>284T</t>
        </is>
      </c>
      <c r="O2117" t="inlineStr">
        <is>
          <t>:Extended Drip Pan:</t>
        </is>
      </c>
      <c r="P2117" s="235" t="inlineStr">
        <is>
          <t>Falk_T10_Grid</t>
        </is>
      </c>
      <c r="Q2117" t="inlineStr">
        <is>
          <t>1050T10</t>
        </is>
      </c>
      <c r="R2117" t="n">
        <v>96700726</v>
      </c>
      <c r="S2117" s="233" t="inlineStr">
        <is>
          <t>B102177</t>
        </is>
      </c>
      <c r="T2117" s="233" t="n">
        <v>1762</v>
      </c>
      <c r="U2117" s="233" t="inlineStr">
        <is>
          <t>Priced</t>
        </is>
      </c>
      <c r="V2117" s="273" t="inlineStr">
        <is>
          <t>LT028</t>
        </is>
      </c>
      <c r="W2117" t="n">
        <v>200</v>
      </c>
    </row>
    <row r="2118">
      <c r="B2118" t="n">
        <v>4189</v>
      </c>
      <c r="C2118">
        <f>IF(K2118 = "BaseplateSteel","Y","N")</f>
        <v/>
      </c>
      <c r="D2118">
        <f>OR(P2118 = "Woods_Sureflex", P2118 = "Falk_T10_Grid")</f>
        <v/>
      </c>
      <c r="E2118">
        <f>IF(AND(C2118="Y", D2118=TRUE),"Y","N")</f>
        <v/>
      </c>
      <c r="F2118" s="233" t="inlineStr">
        <is>
          <t>ConTab_BOM_KP_Baseplates_4189</t>
        </is>
      </c>
      <c r="G2118">
        <f>IF(E2118="Y",F2118,"")</f>
        <v/>
      </c>
      <c r="H2118" s="87" t="inlineStr">
        <is>
          <t>4015-9_0-KP</t>
        </is>
      </c>
      <c r="I2118" s="87" t="n"/>
      <c r="J2118" s="87" t="n"/>
      <c r="K2118" s="273" t="inlineStr">
        <is>
          <t>BaseplateSteel</t>
        </is>
      </c>
      <c r="L2118" s="273" t="inlineStr">
        <is>
          <t>Baseplate_Steel</t>
        </is>
      </c>
      <c r="M2118" s="273" t="inlineStr">
        <is>
          <t>Steel</t>
        </is>
      </c>
      <c r="N2118" t="inlineStr">
        <is>
          <t>286T</t>
        </is>
      </c>
      <c r="O2118" t="inlineStr">
        <is>
          <t>:Extended Drip Pan:</t>
        </is>
      </c>
      <c r="P2118" s="235" t="inlineStr">
        <is>
          <t>Falk_T10_Grid</t>
        </is>
      </c>
      <c r="Q2118" t="inlineStr">
        <is>
          <t>1050T10</t>
        </is>
      </c>
      <c r="R2118" t="n">
        <v>96700726</v>
      </c>
      <c r="S2118" s="233" t="inlineStr">
        <is>
          <t>B102177</t>
        </is>
      </c>
      <c r="T2118" s="233" t="n">
        <v>1762</v>
      </c>
      <c r="U2118" s="233" t="inlineStr">
        <is>
          <t>Priced</t>
        </is>
      </c>
      <c r="V2118" s="273" t="inlineStr">
        <is>
          <t>LT028</t>
        </is>
      </c>
      <c r="W2118" t="n">
        <v>200</v>
      </c>
    </row>
    <row r="2119">
      <c r="B2119" t="n">
        <v>4190</v>
      </c>
      <c r="C2119">
        <f>IF(K2119 = "BaseplateSteel","Y","N")</f>
        <v/>
      </c>
      <c r="D2119">
        <f>OR(P2119 = "Woods_Sureflex", P2119 = "Falk_T10_Grid")</f>
        <v/>
      </c>
      <c r="E2119">
        <f>IF(AND(C2119="Y", D2119=TRUE),"Y","N")</f>
        <v/>
      </c>
      <c r="F2119" s="233" t="inlineStr">
        <is>
          <t>ConTab_BOM_KP_Baseplates_4190</t>
        </is>
      </c>
      <c r="G2119">
        <f>IF(E2119="Y",F2119,"")</f>
        <v/>
      </c>
      <c r="H2119" s="87" t="inlineStr">
        <is>
          <t>4015-9_0-KP</t>
        </is>
      </c>
      <c r="I2119" s="87" t="n"/>
      <c r="J2119" s="87" t="n"/>
      <c r="K2119" s="273" t="inlineStr">
        <is>
          <t>BaseplateSteel</t>
        </is>
      </c>
      <c r="L2119" s="273" t="inlineStr">
        <is>
          <t>Baseplate_Steel</t>
        </is>
      </c>
      <c r="M2119" s="273" t="inlineStr">
        <is>
          <t>Steel</t>
        </is>
      </c>
      <c r="N2119" t="inlineStr">
        <is>
          <t>324T</t>
        </is>
      </c>
      <c r="O2119" t="inlineStr">
        <is>
          <t>:Extended Drip Pan:</t>
        </is>
      </c>
      <c r="P2119" s="235" t="inlineStr">
        <is>
          <t>Falk_T10_Grid</t>
        </is>
      </c>
      <c r="Q2119" t="inlineStr">
        <is>
          <t>1060T10</t>
        </is>
      </c>
      <c r="R2119" t="n">
        <v>96700727</v>
      </c>
      <c r="S2119" s="233" t="inlineStr">
        <is>
          <t>B102178</t>
        </is>
      </c>
      <c r="T2119" s="233" t="n">
        <v>1899</v>
      </c>
      <c r="U2119" s="233" t="inlineStr">
        <is>
          <t>Priced</t>
        </is>
      </c>
      <c r="V2119" s="273" t="inlineStr">
        <is>
          <t>LT028</t>
        </is>
      </c>
      <c r="W2119" t="n">
        <v>240</v>
      </c>
    </row>
    <row r="2120">
      <c r="B2120" t="n">
        <v>4191</v>
      </c>
      <c r="C2120">
        <f>IF(K2120 = "BaseplateSteel","Y","N")</f>
        <v/>
      </c>
      <c r="D2120">
        <f>OR(P2120 = "Woods_Sureflex", P2120 = "Falk_T10_Grid")</f>
        <v/>
      </c>
      <c r="E2120">
        <f>IF(AND(C2120="Y", D2120=TRUE),"Y","N")</f>
        <v/>
      </c>
      <c r="F2120" s="233" t="inlineStr">
        <is>
          <t>ConTab_BOM_KP_Baseplates_4191</t>
        </is>
      </c>
      <c r="G2120">
        <f>IF(E2120="Y",F2120,"")</f>
        <v/>
      </c>
      <c r="H2120" s="87" t="inlineStr">
        <is>
          <t>4015-9_0-KP</t>
        </is>
      </c>
      <c r="I2120" s="87" t="n"/>
      <c r="J2120" s="87" t="n"/>
      <c r="K2120" s="273" t="inlineStr">
        <is>
          <t>BaseplateSteel</t>
        </is>
      </c>
      <c r="L2120" s="273" t="inlineStr">
        <is>
          <t>Baseplate_Steel</t>
        </is>
      </c>
      <c r="M2120" s="273" t="inlineStr">
        <is>
          <t>Steel</t>
        </is>
      </c>
      <c r="N2120" t="inlineStr">
        <is>
          <t>326T</t>
        </is>
      </c>
      <c r="O2120" t="inlineStr">
        <is>
          <t>:Extended Drip Pan:</t>
        </is>
      </c>
      <c r="P2120" s="235" t="inlineStr">
        <is>
          <t>Falk_T10_Grid</t>
        </is>
      </c>
      <c r="Q2120" t="inlineStr">
        <is>
          <t>1060T10</t>
        </is>
      </c>
      <c r="R2120" t="n">
        <v>96700727</v>
      </c>
      <c r="S2120" s="233" t="inlineStr">
        <is>
          <t>B102178</t>
        </is>
      </c>
      <c r="T2120" s="233" t="n">
        <v>1899</v>
      </c>
      <c r="U2120" s="233" t="inlineStr">
        <is>
          <t>Priced</t>
        </is>
      </c>
      <c r="V2120" s="273" t="inlineStr">
        <is>
          <t>LT028</t>
        </is>
      </c>
      <c r="W2120" t="n">
        <v>240</v>
      </c>
    </row>
    <row r="2121">
      <c r="B2121" t="n">
        <v>4192</v>
      </c>
      <c r="C2121">
        <f>IF(K2121 = "BaseplateSteel","Y","N")</f>
        <v/>
      </c>
      <c r="D2121">
        <f>OR(P2121 = "Woods_Sureflex", P2121 = "Falk_T10_Grid")</f>
        <v/>
      </c>
      <c r="E2121">
        <f>IF(AND(C2121="Y", D2121=TRUE),"Y","N")</f>
        <v/>
      </c>
      <c r="F2121" s="233" t="inlineStr">
        <is>
          <t>ConTab_BOM_KP_Baseplates_4192</t>
        </is>
      </c>
      <c r="G2121">
        <f>IF(E2121="Y",F2121,"")</f>
        <v/>
      </c>
      <c r="H2121" s="87" t="inlineStr">
        <is>
          <t>4015-9_0-KP</t>
        </is>
      </c>
      <c r="I2121" s="87" t="n"/>
      <c r="J2121" s="87" t="n"/>
      <c r="K2121" s="273" t="inlineStr">
        <is>
          <t>BaseplateSteel</t>
        </is>
      </c>
      <c r="L2121" s="273" t="inlineStr">
        <is>
          <t>Baseplate_Steel</t>
        </is>
      </c>
      <c r="M2121" s="273" t="inlineStr">
        <is>
          <t>Steel</t>
        </is>
      </c>
      <c r="N2121" t="inlineStr">
        <is>
          <t>364T</t>
        </is>
      </c>
      <c r="O2121" t="inlineStr">
        <is>
          <t>:Extended Drip Pan:</t>
        </is>
      </c>
      <c r="P2121" s="235" t="inlineStr">
        <is>
          <t>Falk_T10_Grid</t>
        </is>
      </c>
      <c r="Q2121" t="inlineStr">
        <is>
          <t>1070T10</t>
        </is>
      </c>
      <c r="R2121" t="n">
        <v>96700728</v>
      </c>
      <c r="S2121" s="233" t="inlineStr">
        <is>
          <t>B102179</t>
        </is>
      </c>
      <c r="T2121" s="233" t="n">
        <v>2035</v>
      </c>
      <c r="U2121" s="233" t="inlineStr">
        <is>
          <t>Priced</t>
        </is>
      </c>
      <c r="V2121" s="273" t="inlineStr">
        <is>
          <t>LT028</t>
        </is>
      </c>
      <c r="W2121" t="n">
        <v>265</v>
      </c>
    </row>
    <row r="2122">
      <c r="B2122" t="n">
        <v>4193</v>
      </c>
      <c r="C2122">
        <f>IF(K2122 = "BaseplateSteel","Y","N")</f>
        <v/>
      </c>
      <c r="D2122">
        <f>OR(P2122 = "Woods_Sureflex", P2122 = "Falk_T10_Grid")</f>
        <v/>
      </c>
      <c r="E2122">
        <f>IF(AND(C2122="Y", D2122=TRUE),"Y","N")</f>
        <v/>
      </c>
      <c r="F2122" s="233" t="inlineStr">
        <is>
          <t>ConTab_BOM_KP_Baseplates_4193</t>
        </is>
      </c>
      <c r="G2122">
        <f>IF(E2122="Y",F2122,"")</f>
        <v/>
      </c>
      <c r="H2122" s="87" t="inlineStr">
        <is>
          <t>4015-9_0-KP</t>
        </is>
      </c>
      <c r="I2122" s="87" t="n"/>
      <c r="J2122" s="87" t="n"/>
      <c r="K2122" s="273" t="inlineStr">
        <is>
          <t>BaseplateSteel</t>
        </is>
      </c>
      <c r="L2122" s="273" t="inlineStr">
        <is>
          <t>Baseplate_Steel</t>
        </is>
      </c>
      <c r="M2122" s="273" t="inlineStr">
        <is>
          <t>Steel</t>
        </is>
      </c>
      <c r="N2122" t="inlineStr">
        <is>
          <t>365T</t>
        </is>
      </c>
      <c r="O2122" t="inlineStr">
        <is>
          <t>:Extended Drip Pan:</t>
        </is>
      </c>
      <c r="P2122" s="235" t="inlineStr">
        <is>
          <t>Falk_T10_Grid</t>
        </is>
      </c>
      <c r="Q2122" t="inlineStr">
        <is>
          <t>1070T10</t>
        </is>
      </c>
      <c r="R2122" t="n">
        <v>96700728</v>
      </c>
      <c r="S2122" s="233" t="inlineStr">
        <is>
          <t>B102179</t>
        </is>
      </c>
      <c r="T2122" s="233" t="n">
        <v>2035</v>
      </c>
      <c r="U2122" s="233" t="inlineStr">
        <is>
          <t>Priced</t>
        </is>
      </c>
      <c r="V2122" s="273" t="inlineStr">
        <is>
          <t>LT028</t>
        </is>
      </c>
      <c r="W2122" t="n">
        <v>265</v>
      </c>
    </row>
    <row r="2123">
      <c r="B2123" t="n">
        <v>4194</v>
      </c>
      <c r="C2123">
        <f>IF(K2123 = "BaseplateSteel","Y","N")</f>
        <v/>
      </c>
      <c r="D2123">
        <f>OR(P2123 = "Woods_Sureflex", P2123 = "Falk_T10_Grid")</f>
        <v/>
      </c>
      <c r="E2123">
        <f>IF(AND(C2123="Y", D2123=TRUE),"Y","N")</f>
        <v/>
      </c>
      <c r="F2123" s="233" t="inlineStr">
        <is>
          <t>ConTab_BOM_KP_Baseplates_4194</t>
        </is>
      </c>
      <c r="G2123">
        <f>IF(E2123="Y",F2123,"")</f>
        <v/>
      </c>
      <c r="H2123" s="87" t="inlineStr">
        <is>
          <t>4015-9_0-KP</t>
        </is>
      </c>
      <c r="I2123" s="87" t="n"/>
      <c r="J2123" s="87" t="n"/>
      <c r="K2123" s="273" t="inlineStr">
        <is>
          <t>BaseplateSteel</t>
        </is>
      </c>
      <c r="L2123" s="273" t="inlineStr">
        <is>
          <t>Baseplate_Steel</t>
        </is>
      </c>
      <c r="M2123" s="273" t="inlineStr">
        <is>
          <t>Steel</t>
        </is>
      </c>
      <c r="N2123" t="inlineStr">
        <is>
          <t>364TS</t>
        </is>
      </c>
      <c r="O2123" t="inlineStr">
        <is>
          <t>:Extended Drip Pan:</t>
        </is>
      </c>
      <c r="P2123" s="235" t="inlineStr">
        <is>
          <t>Falk_T10_Grid</t>
        </is>
      </c>
      <c r="Q2123" t="inlineStr">
        <is>
          <t>1050T10</t>
        </is>
      </c>
      <c r="R2123" t="n">
        <v>96700729</v>
      </c>
      <c r="S2123" s="233" t="inlineStr">
        <is>
          <t>B102180</t>
        </is>
      </c>
      <c r="T2123" s="233" t="n">
        <v>1970</v>
      </c>
      <c r="U2123" s="233" t="inlineStr">
        <is>
          <t>Priced</t>
        </is>
      </c>
      <c r="V2123" s="273" t="inlineStr">
        <is>
          <t>LT028</t>
        </is>
      </c>
      <c r="W2123" t="n">
        <v>265</v>
      </c>
    </row>
    <row r="2124">
      <c r="B2124" t="n">
        <v>4195</v>
      </c>
      <c r="C2124">
        <f>IF(K2124 = "BaseplateSteel","Y","N")</f>
        <v/>
      </c>
      <c r="D2124">
        <f>OR(P2124 = "Woods_Sureflex", P2124 = "Falk_T10_Grid")</f>
        <v/>
      </c>
      <c r="E2124">
        <f>IF(AND(C2124="Y", D2124=TRUE),"Y","N")</f>
        <v/>
      </c>
      <c r="F2124" s="233" t="inlineStr">
        <is>
          <t>ConTab_BOM_KP_Baseplates_4195</t>
        </is>
      </c>
      <c r="G2124">
        <f>IF(E2124="Y",F2124,"")</f>
        <v/>
      </c>
      <c r="H2124" s="87" t="inlineStr">
        <is>
          <t>4015-9_0-KP</t>
        </is>
      </c>
      <c r="I2124" s="87" t="n"/>
      <c r="J2124" s="87" t="n"/>
      <c r="K2124" s="273" t="inlineStr">
        <is>
          <t>BaseplateSteel</t>
        </is>
      </c>
      <c r="L2124" s="273" t="inlineStr">
        <is>
          <t>Baseplate_Steel</t>
        </is>
      </c>
      <c r="M2124" s="273" t="inlineStr">
        <is>
          <t>Steel</t>
        </is>
      </c>
      <c r="N2124" t="inlineStr">
        <is>
          <t>365TS</t>
        </is>
      </c>
      <c r="O2124" t="inlineStr">
        <is>
          <t>:Extended Drip Pan:</t>
        </is>
      </c>
      <c r="P2124" s="235" t="inlineStr">
        <is>
          <t>Falk_T10_Grid</t>
        </is>
      </c>
      <c r="Q2124" t="inlineStr">
        <is>
          <t>1050T10</t>
        </is>
      </c>
      <c r="R2124" t="n">
        <v>96700729</v>
      </c>
      <c r="S2124" s="233" t="inlineStr">
        <is>
          <t>B102180</t>
        </is>
      </c>
      <c r="T2124" s="233" t="n">
        <v>1970</v>
      </c>
      <c r="U2124" s="233" t="inlineStr">
        <is>
          <t>Priced</t>
        </is>
      </c>
      <c r="V2124" s="273" t="inlineStr">
        <is>
          <t>LT028</t>
        </is>
      </c>
      <c r="W2124" t="n">
        <v>265</v>
      </c>
    </row>
    <row r="2125">
      <c r="B2125" t="n">
        <v>4206</v>
      </c>
      <c r="C2125">
        <f>IF(K2125 = "BaseplateSteel","Y","N")</f>
        <v/>
      </c>
      <c r="D2125">
        <f>OR(P2125 = "Woods_Sureflex", P2125 = "Falk_T10_Grid")</f>
        <v/>
      </c>
      <c r="E2125">
        <f>IF(AND(C2125="Y", D2125=TRUE),"Y","N")</f>
        <v/>
      </c>
      <c r="F2125" s="233" t="inlineStr">
        <is>
          <t>ConTab_BOM_KP_Baseplates_4206</t>
        </is>
      </c>
      <c r="G2125">
        <f>IF(E2125="Y",F2125,"")</f>
        <v/>
      </c>
      <c r="H2125" s="87" t="inlineStr">
        <is>
          <t>4015-9_0-KP</t>
        </is>
      </c>
      <c r="I2125" s="87" t="n"/>
      <c r="J2125" s="87" t="n"/>
      <c r="K2125" s="273" t="inlineStr">
        <is>
          <t>BaseplateSteel</t>
        </is>
      </c>
      <c r="L2125" s="273" t="inlineStr">
        <is>
          <t>Baseplate_Steel</t>
        </is>
      </c>
      <c r="M2125" s="273" t="inlineStr">
        <is>
          <t>Steel</t>
        </is>
      </c>
      <c r="N2125" t="inlineStr">
        <is>
          <t>254T</t>
        </is>
      </c>
      <c r="O2125" t="inlineStr">
        <is>
          <t>:Extended Drip Pan:</t>
        </is>
      </c>
      <c r="P2125" s="235" t="inlineStr">
        <is>
          <t>Woods_Spacer</t>
        </is>
      </c>
      <c r="Q2125" t="inlineStr">
        <is>
          <t>Woods 7SC</t>
        </is>
      </c>
      <c r="R2125" t="n">
        <v>96700730</v>
      </c>
      <c r="S2125" s="233" t="inlineStr">
        <is>
          <t>B102186</t>
        </is>
      </c>
      <c r="T2125" s="233" t="n">
        <v>2172</v>
      </c>
      <c r="U2125" s="233" t="inlineStr">
        <is>
          <t>Priced</t>
        </is>
      </c>
      <c r="V2125" s="273" t="inlineStr">
        <is>
          <t>LT028</t>
        </is>
      </c>
      <c r="W2125" t="n">
        <v>135</v>
      </c>
    </row>
    <row r="2126">
      <c r="B2126" t="n">
        <v>4207</v>
      </c>
      <c r="C2126">
        <f>IF(K2126 = "BaseplateSteel","Y","N")</f>
        <v/>
      </c>
      <c r="D2126">
        <f>OR(P2126 = "Woods_Sureflex", P2126 = "Falk_T10_Grid")</f>
        <v/>
      </c>
      <c r="E2126">
        <f>IF(AND(C2126="Y", D2126=TRUE),"Y","N")</f>
        <v/>
      </c>
      <c r="F2126" s="233" t="inlineStr">
        <is>
          <t>ConTab_BOM_KP_Baseplates_4207</t>
        </is>
      </c>
      <c r="G2126">
        <f>IF(E2126="Y",F2126,"")</f>
        <v/>
      </c>
      <c r="H2126" s="87" t="inlineStr">
        <is>
          <t>4015-9_0-KP</t>
        </is>
      </c>
      <c r="I2126" s="87" t="n"/>
      <c r="J2126" s="87" t="n"/>
      <c r="K2126" s="273" t="inlineStr">
        <is>
          <t>BaseplateSteel</t>
        </is>
      </c>
      <c r="L2126" s="273" t="inlineStr">
        <is>
          <t>Baseplate_Steel</t>
        </is>
      </c>
      <c r="M2126" s="273" t="inlineStr">
        <is>
          <t>Steel</t>
        </is>
      </c>
      <c r="N2126" t="inlineStr">
        <is>
          <t>256T</t>
        </is>
      </c>
      <c r="O2126" t="inlineStr">
        <is>
          <t>:Extended Drip Pan:</t>
        </is>
      </c>
      <c r="P2126" s="235" t="inlineStr">
        <is>
          <t>Woods_Spacer</t>
        </is>
      </c>
      <c r="Q2126" t="inlineStr">
        <is>
          <t>Woods 7SC</t>
        </is>
      </c>
      <c r="R2126" t="n">
        <v>96700730</v>
      </c>
      <c r="S2126" s="233" t="inlineStr">
        <is>
          <t>B102186</t>
        </is>
      </c>
      <c r="T2126" s="233" t="n">
        <v>2172</v>
      </c>
      <c r="U2126" s="233" t="inlineStr">
        <is>
          <t>Priced</t>
        </is>
      </c>
      <c r="V2126" s="273" t="inlineStr">
        <is>
          <t>LT028</t>
        </is>
      </c>
      <c r="W2126" t="n">
        <v>135</v>
      </c>
    </row>
    <row r="2127">
      <c r="B2127" t="n">
        <v>4208</v>
      </c>
      <c r="C2127">
        <f>IF(K2127 = "BaseplateSteel","Y","N")</f>
        <v/>
      </c>
      <c r="D2127">
        <f>OR(P2127 = "Woods_Sureflex", P2127 = "Falk_T10_Grid")</f>
        <v/>
      </c>
      <c r="E2127">
        <f>IF(AND(C2127="Y", D2127=TRUE),"Y","N")</f>
        <v/>
      </c>
      <c r="F2127" s="233" t="inlineStr">
        <is>
          <t>ConTab_BOM_KP_Baseplates_4208</t>
        </is>
      </c>
      <c r="G2127">
        <f>IF(E2127="Y",F2127,"")</f>
        <v/>
      </c>
      <c r="H2127" s="87" t="inlineStr">
        <is>
          <t>4015-9_0-KP</t>
        </is>
      </c>
      <c r="I2127" s="87" t="n"/>
      <c r="J2127" s="87" t="n"/>
      <c r="K2127" s="273" t="inlineStr">
        <is>
          <t>BaseplateSteel</t>
        </is>
      </c>
      <c r="L2127" s="273" t="inlineStr">
        <is>
          <t>Baseplate_Steel</t>
        </is>
      </c>
      <c r="M2127" s="273" t="inlineStr">
        <is>
          <t>Steel</t>
        </is>
      </c>
      <c r="N2127" t="inlineStr">
        <is>
          <t>284T</t>
        </is>
      </c>
      <c r="O2127" t="inlineStr">
        <is>
          <t>:Extended Drip Pan:</t>
        </is>
      </c>
      <c r="P2127" s="235" t="inlineStr">
        <is>
          <t>Woods_Spacer</t>
        </is>
      </c>
      <c r="Q2127" t="inlineStr">
        <is>
          <t>Woods 9SC</t>
        </is>
      </c>
      <c r="R2127" t="n">
        <v>96700731</v>
      </c>
      <c r="S2127" s="233" t="inlineStr">
        <is>
          <t>B102187</t>
        </is>
      </c>
      <c r="T2127" s="233" t="n">
        <v>2309</v>
      </c>
      <c r="U2127" s="233" t="inlineStr">
        <is>
          <t>Priced</t>
        </is>
      </c>
      <c r="V2127" s="273" t="inlineStr">
        <is>
          <t>LT028</t>
        </is>
      </c>
      <c r="W2127" t="n">
        <v>200</v>
      </c>
    </row>
    <row r="2128">
      <c r="B2128" t="n">
        <v>4209</v>
      </c>
      <c r="C2128">
        <f>IF(K2128 = "BaseplateSteel","Y","N")</f>
        <v/>
      </c>
      <c r="D2128">
        <f>OR(P2128 = "Woods_Sureflex", P2128 = "Falk_T10_Grid")</f>
        <v/>
      </c>
      <c r="E2128">
        <f>IF(AND(C2128="Y", D2128=TRUE),"Y","N")</f>
        <v/>
      </c>
      <c r="F2128" s="233" t="inlineStr">
        <is>
          <t>ConTab_BOM_KP_Baseplates_4209</t>
        </is>
      </c>
      <c r="G2128">
        <f>IF(E2128="Y",F2128,"")</f>
        <v/>
      </c>
      <c r="H2128" s="87" t="inlineStr">
        <is>
          <t>4015-9_0-KP</t>
        </is>
      </c>
      <c r="I2128" s="87" t="n"/>
      <c r="J2128" s="87" t="n"/>
      <c r="K2128" s="273" t="inlineStr">
        <is>
          <t>BaseplateSteel</t>
        </is>
      </c>
      <c r="L2128" s="273" t="inlineStr">
        <is>
          <t>Baseplate_Steel</t>
        </is>
      </c>
      <c r="M2128" s="273" t="inlineStr">
        <is>
          <t>Steel</t>
        </is>
      </c>
      <c r="N2128" t="inlineStr">
        <is>
          <t>286T</t>
        </is>
      </c>
      <c r="O2128" t="inlineStr">
        <is>
          <t>:Extended Drip Pan:</t>
        </is>
      </c>
      <c r="P2128" s="235" t="inlineStr">
        <is>
          <t>Woods_Spacer</t>
        </is>
      </c>
      <c r="Q2128" t="inlineStr">
        <is>
          <t>Woods 9SC</t>
        </is>
      </c>
      <c r="R2128" t="n">
        <v>96700731</v>
      </c>
      <c r="S2128" s="233" t="inlineStr">
        <is>
          <t>B102187</t>
        </is>
      </c>
      <c r="T2128" s="233" t="n">
        <v>2309</v>
      </c>
      <c r="U2128" s="233" t="inlineStr">
        <is>
          <t>Priced</t>
        </is>
      </c>
      <c r="V2128" s="273" t="inlineStr">
        <is>
          <t>LT028</t>
        </is>
      </c>
      <c r="W2128" t="n">
        <v>200</v>
      </c>
    </row>
    <row r="2129">
      <c r="B2129" t="n">
        <v>4210</v>
      </c>
      <c r="C2129">
        <f>IF(K2129 = "BaseplateSteel","Y","N")</f>
        <v/>
      </c>
      <c r="D2129">
        <f>OR(P2129 = "Woods_Sureflex", P2129 = "Falk_T10_Grid")</f>
        <v/>
      </c>
      <c r="E2129">
        <f>IF(AND(C2129="Y", D2129=TRUE),"Y","N")</f>
        <v/>
      </c>
      <c r="F2129" s="233" t="inlineStr">
        <is>
          <t>ConTab_BOM_KP_Baseplates_4210</t>
        </is>
      </c>
      <c r="G2129">
        <f>IF(E2129="Y",F2129,"")</f>
        <v/>
      </c>
      <c r="H2129" s="87" t="inlineStr">
        <is>
          <t>4015-9_0-KP</t>
        </is>
      </c>
      <c r="I2129" s="87" t="n"/>
      <c r="J2129" s="87" t="n"/>
      <c r="K2129" s="273" t="inlineStr">
        <is>
          <t>BaseplateSteel</t>
        </is>
      </c>
      <c r="L2129" s="273" t="inlineStr">
        <is>
          <t>Baseplate_Steel</t>
        </is>
      </c>
      <c r="M2129" s="273" t="inlineStr">
        <is>
          <t>Steel</t>
        </is>
      </c>
      <c r="N2129" t="inlineStr">
        <is>
          <t>324T</t>
        </is>
      </c>
      <c r="O2129" t="inlineStr">
        <is>
          <t>:Extended Drip Pan:</t>
        </is>
      </c>
      <c r="P2129" s="235" t="inlineStr">
        <is>
          <t>Woods_Spacer</t>
        </is>
      </c>
      <c r="Q2129" t="inlineStr">
        <is>
          <t>Woods 10SC</t>
        </is>
      </c>
      <c r="R2129" t="n">
        <v>96700732</v>
      </c>
      <c r="S2129" s="233" t="inlineStr">
        <is>
          <t>B102188</t>
        </is>
      </c>
      <c r="T2129" s="233" t="n">
        <v>2445</v>
      </c>
      <c r="U2129" s="233" t="inlineStr">
        <is>
          <t>Priced</t>
        </is>
      </c>
      <c r="V2129" s="273" t="inlineStr">
        <is>
          <t>LT028</t>
        </is>
      </c>
      <c r="W2129" t="n">
        <v>240</v>
      </c>
    </row>
    <row r="2130">
      <c r="B2130" t="n">
        <v>4211</v>
      </c>
      <c r="C2130">
        <f>IF(K2130 = "BaseplateSteel","Y","N")</f>
        <v/>
      </c>
      <c r="D2130">
        <f>OR(P2130 = "Woods_Sureflex", P2130 = "Falk_T10_Grid")</f>
        <v/>
      </c>
      <c r="E2130">
        <f>IF(AND(C2130="Y", D2130=TRUE),"Y","N")</f>
        <v/>
      </c>
      <c r="F2130" s="233" t="inlineStr">
        <is>
          <t>ConTab_BOM_KP_Baseplates_4211</t>
        </is>
      </c>
      <c r="G2130">
        <f>IF(E2130="Y",F2130,"")</f>
        <v/>
      </c>
      <c r="H2130" s="87" t="inlineStr">
        <is>
          <t>4015-9_0-KP</t>
        </is>
      </c>
      <c r="I2130" s="87" t="n"/>
      <c r="J2130" s="87" t="n"/>
      <c r="K2130" s="273" t="inlineStr">
        <is>
          <t>BaseplateSteel</t>
        </is>
      </c>
      <c r="L2130" s="273" t="inlineStr">
        <is>
          <t>Baseplate_Steel</t>
        </is>
      </c>
      <c r="M2130" s="273" t="inlineStr">
        <is>
          <t>Steel</t>
        </is>
      </c>
      <c r="N2130" t="inlineStr">
        <is>
          <t>326T</t>
        </is>
      </c>
      <c r="O2130" t="inlineStr">
        <is>
          <t>:Extended Drip Pan:</t>
        </is>
      </c>
      <c r="P2130" s="235" t="inlineStr">
        <is>
          <t>Woods_Spacer</t>
        </is>
      </c>
      <c r="Q2130" t="inlineStr">
        <is>
          <t>Woods 10SC</t>
        </is>
      </c>
      <c r="R2130" t="n">
        <v>96700732</v>
      </c>
      <c r="S2130" s="233" t="inlineStr">
        <is>
          <t>B102188</t>
        </is>
      </c>
      <c r="T2130" s="233" t="n">
        <v>2445</v>
      </c>
      <c r="U2130" s="233" t="inlineStr">
        <is>
          <t>Priced</t>
        </is>
      </c>
      <c r="V2130" s="273" t="inlineStr">
        <is>
          <t>LT028</t>
        </is>
      </c>
      <c r="W2130" t="n">
        <v>240</v>
      </c>
    </row>
    <row r="2131">
      <c r="B2131" t="n">
        <v>4212</v>
      </c>
      <c r="C2131">
        <f>IF(K2131 = "BaseplateSteel","Y","N")</f>
        <v/>
      </c>
      <c r="D2131">
        <f>OR(P2131 = "Woods_Sureflex", P2131 = "Falk_T10_Grid")</f>
        <v/>
      </c>
      <c r="E2131">
        <f>IF(AND(C2131="Y", D2131=TRUE),"Y","N")</f>
        <v/>
      </c>
      <c r="F2131" s="233" t="inlineStr">
        <is>
          <t>ConTab_BOM_KP_Baseplates_4212</t>
        </is>
      </c>
      <c r="G2131">
        <f>IF(E2131="Y",F2131,"")</f>
        <v/>
      </c>
      <c r="H2131" s="87" t="inlineStr">
        <is>
          <t>4015-9_0-KP</t>
        </is>
      </c>
      <c r="I2131" s="87" t="n"/>
      <c r="J2131" s="87" t="n"/>
      <c r="K2131" s="273" t="inlineStr">
        <is>
          <t>BaseplateSteel</t>
        </is>
      </c>
      <c r="L2131" s="273" t="inlineStr">
        <is>
          <t>Baseplate_Steel</t>
        </is>
      </c>
      <c r="M2131" s="273" t="inlineStr">
        <is>
          <t>Steel</t>
        </is>
      </c>
      <c r="N2131" t="inlineStr">
        <is>
          <t>364T</t>
        </is>
      </c>
      <c r="O2131" t="inlineStr">
        <is>
          <t>:Extended Drip Pan:</t>
        </is>
      </c>
      <c r="P2131" s="235" t="inlineStr">
        <is>
          <t>Woods_Spacer</t>
        </is>
      </c>
      <c r="Q2131" t="inlineStr">
        <is>
          <t>Woods 11SC</t>
        </is>
      </c>
      <c r="R2131" t="n">
        <v>96700733</v>
      </c>
      <c r="S2131" s="233" t="inlineStr">
        <is>
          <t>B102189</t>
        </is>
      </c>
      <c r="T2131" s="233" t="n">
        <v>2580</v>
      </c>
      <c r="U2131" s="233" t="inlineStr">
        <is>
          <t>Priced</t>
        </is>
      </c>
      <c r="V2131" s="273" t="inlineStr">
        <is>
          <t>LT028</t>
        </is>
      </c>
      <c r="W2131" t="n">
        <v>265</v>
      </c>
    </row>
    <row r="2132">
      <c r="B2132" t="n">
        <v>4213</v>
      </c>
      <c r="C2132">
        <f>IF(K2132 = "BaseplateSteel","Y","N")</f>
        <v/>
      </c>
      <c r="D2132">
        <f>OR(P2132 = "Woods_Sureflex", P2132 = "Falk_T10_Grid")</f>
        <v/>
      </c>
      <c r="E2132">
        <f>IF(AND(C2132="Y", D2132=TRUE),"Y","N")</f>
        <v/>
      </c>
      <c r="F2132" s="233" t="inlineStr">
        <is>
          <t>ConTab_BOM_KP_Baseplates_4213</t>
        </is>
      </c>
      <c r="G2132">
        <f>IF(E2132="Y",F2132,"")</f>
        <v/>
      </c>
      <c r="H2132" s="87" t="inlineStr">
        <is>
          <t>4015-9_0-KP</t>
        </is>
      </c>
      <c r="I2132" s="87" t="n"/>
      <c r="J2132" s="87" t="n"/>
      <c r="K2132" s="273" t="inlineStr">
        <is>
          <t>BaseplateSteel</t>
        </is>
      </c>
      <c r="L2132" s="273" t="inlineStr">
        <is>
          <t>Baseplate_Steel</t>
        </is>
      </c>
      <c r="M2132" s="273" t="inlineStr">
        <is>
          <t>Steel</t>
        </is>
      </c>
      <c r="N2132" t="inlineStr">
        <is>
          <t>365T</t>
        </is>
      </c>
      <c r="O2132" t="inlineStr">
        <is>
          <t>:Extended Drip Pan:</t>
        </is>
      </c>
      <c r="P2132" s="235" t="inlineStr">
        <is>
          <t>Woods_Spacer</t>
        </is>
      </c>
      <c r="Q2132" t="inlineStr">
        <is>
          <t>Woods 11SC</t>
        </is>
      </c>
      <c r="R2132" t="n">
        <v>96700733</v>
      </c>
      <c r="S2132" s="233" t="inlineStr">
        <is>
          <t>B102189</t>
        </is>
      </c>
      <c r="T2132" s="233" t="n">
        <v>2580</v>
      </c>
      <c r="U2132" s="233" t="inlineStr">
        <is>
          <t>Priced</t>
        </is>
      </c>
      <c r="V2132" s="273" t="inlineStr">
        <is>
          <t>LT028</t>
        </is>
      </c>
      <c r="W2132" t="n">
        <v>265</v>
      </c>
    </row>
    <row r="2133">
      <c r="B2133" t="n">
        <v>4214</v>
      </c>
      <c r="C2133">
        <f>IF(K2133 = "BaseplateSteel","Y","N")</f>
        <v/>
      </c>
      <c r="D2133">
        <f>OR(P2133 = "Woods_Sureflex", P2133 = "Falk_T10_Grid")</f>
        <v/>
      </c>
      <c r="E2133">
        <f>IF(AND(C2133="Y", D2133=TRUE),"Y","N")</f>
        <v/>
      </c>
      <c r="F2133" s="233" t="inlineStr">
        <is>
          <t>ConTab_BOM_KP_Baseplates_4214</t>
        </is>
      </c>
      <c r="G2133">
        <f>IF(E2133="Y",F2133,"")</f>
        <v/>
      </c>
      <c r="H2133" s="87" t="inlineStr">
        <is>
          <t>4015-9_0-KP</t>
        </is>
      </c>
      <c r="I2133" s="87" t="n"/>
      <c r="J2133" s="87" t="n"/>
      <c r="K2133" s="273" t="inlineStr">
        <is>
          <t>BaseplateSteel</t>
        </is>
      </c>
      <c r="L2133" s="273" t="inlineStr">
        <is>
          <t>Baseplate_Steel</t>
        </is>
      </c>
      <c r="M2133" s="273" t="inlineStr">
        <is>
          <t>Steel</t>
        </is>
      </c>
      <c r="N2133" t="inlineStr">
        <is>
          <t>254T</t>
        </is>
      </c>
      <c r="O2133" t="inlineStr">
        <is>
          <t>:Extended Drip Pan:</t>
        </is>
      </c>
      <c r="P2133" s="235" t="inlineStr">
        <is>
          <t>Falk_Spacer</t>
        </is>
      </c>
      <c r="Q2133" t="inlineStr">
        <is>
          <t>1040T31</t>
        </is>
      </c>
      <c r="R2133" t="n">
        <v>96700734</v>
      </c>
      <c r="S2133" s="233" t="inlineStr">
        <is>
          <t>B102190</t>
        </is>
      </c>
      <c r="T2133" s="233" t="n">
        <v>2172</v>
      </c>
      <c r="U2133" s="233" t="inlineStr">
        <is>
          <t>Priced</t>
        </is>
      </c>
      <c r="V2133" s="273" t="inlineStr">
        <is>
          <t>LT028</t>
        </is>
      </c>
      <c r="W2133" t="n">
        <v>135</v>
      </c>
    </row>
    <row r="2134">
      <c r="B2134" t="n">
        <v>4215</v>
      </c>
      <c r="C2134">
        <f>IF(K2134 = "BaseplateSteel","Y","N")</f>
        <v/>
      </c>
      <c r="D2134">
        <f>OR(P2134 = "Woods_Sureflex", P2134 = "Falk_T10_Grid")</f>
        <v/>
      </c>
      <c r="E2134">
        <f>IF(AND(C2134="Y", D2134=TRUE),"Y","N")</f>
        <v/>
      </c>
      <c r="F2134" s="233" t="inlineStr">
        <is>
          <t>ConTab_BOM_KP_Baseplates_4215</t>
        </is>
      </c>
      <c r="G2134">
        <f>IF(E2134="Y",F2134,"")</f>
        <v/>
      </c>
      <c r="H2134" s="87" t="inlineStr">
        <is>
          <t>4015-9_0-KP</t>
        </is>
      </c>
      <c r="I2134" s="87" t="n"/>
      <c r="J2134" s="87" t="n"/>
      <c r="K2134" s="273" t="inlineStr">
        <is>
          <t>BaseplateSteel</t>
        </is>
      </c>
      <c r="L2134" s="273" t="inlineStr">
        <is>
          <t>Baseplate_Steel</t>
        </is>
      </c>
      <c r="M2134" s="273" t="inlineStr">
        <is>
          <t>Steel</t>
        </is>
      </c>
      <c r="N2134" t="inlineStr">
        <is>
          <t>256T</t>
        </is>
      </c>
      <c r="O2134" t="inlineStr">
        <is>
          <t>:Extended Drip Pan:</t>
        </is>
      </c>
      <c r="P2134" s="235" t="inlineStr">
        <is>
          <t>Falk_Spacer</t>
        </is>
      </c>
      <c r="Q2134" t="inlineStr">
        <is>
          <t>1040T31</t>
        </is>
      </c>
      <c r="R2134" t="n">
        <v>96700734</v>
      </c>
      <c r="S2134" s="233" t="inlineStr">
        <is>
          <t>B102190</t>
        </is>
      </c>
      <c r="T2134" s="233" t="n">
        <v>2172</v>
      </c>
      <c r="U2134" s="233" t="inlineStr">
        <is>
          <t>Priced</t>
        </is>
      </c>
      <c r="V2134" s="273" t="inlineStr">
        <is>
          <t>LT028</t>
        </is>
      </c>
      <c r="W2134" t="n">
        <v>135</v>
      </c>
    </row>
    <row r="2135">
      <c r="B2135" t="n">
        <v>4216</v>
      </c>
      <c r="C2135">
        <f>IF(K2135 = "BaseplateSteel","Y","N")</f>
        <v/>
      </c>
      <c r="D2135">
        <f>OR(P2135 = "Woods_Sureflex", P2135 = "Falk_T10_Grid")</f>
        <v/>
      </c>
      <c r="E2135">
        <f>IF(AND(C2135="Y", D2135=TRUE),"Y","N")</f>
        <v/>
      </c>
      <c r="F2135" s="233" t="inlineStr">
        <is>
          <t>ConTab_BOM_KP_Baseplates_4216</t>
        </is>
      </c>
      <c r="G2135">
        <f>IF(E2135="Y",F2135,"")</f>
        <v/>
      </c>
      <c r="H2135" s="87" t="inlineStr">
        <is>
          <t>4015-9_0-KP</t>
        </is>
      </c>
      <c r="I2135" s="87" t="n"/>
      <c r="J2135" s="87" t="n"/>
      <c r="K2135" s="273" t="inlineStr">
        <is>
          <t>BaseplateSteel</t>
        </is>
      </c>
      <c r="L2135" s="273" t="inlineStr">
        <is>
          <t>Baseplate_Steel</t>
        </is>
      </c>
      <c r="M2135" s="273" t="inlineStr">
        <is>
          <t>Steel</t>
        </is>
      </c>
      <c r="N2135" t="inlineStr">
        <is>
          <t>284T</t>
        </is>
      </c>
      <c r="O2135" t="inlineStr">
        <is>
          <t>:Extended Drip Pan:</t>
        </is>
      </c>
      <c r="P2135" s="235" t="inlineStr">
        <is>
          <t>Falk_Spacer</t>
        </is>
      </c>
      <c r="Q2135" t="inlineStr">
        <is>
          <t>1050T31</t>
        </is>
      </c>
      <c r="R2135" t="n">
        <v>96700735</v>
      </c>
      <c r="S2135" s="233" t="inlineStr">
        <is>
          <t>B102191</t>
        </is>
      </c>
      <c r="T2135" s="233" t="n">
        <v>2309</v>
      </c>
      <c r="U2135" s="233" t="inlineStr">
        <is>
          <t>Priced</t>
        </is>
      </c>
      <c r="V2135" s="273" t="inlineStr">
        <is>
          <t>LT028</t>
        </is>
      </c>
      <c r="W2135" t="n">
        <v>200</v>
      </c>
    </row>
    <row r="2136">
      <c r="B2136" t="n">
        <v>4217</v>
      </c>
      <c r="C2136">
        <f>IF(K2136 = "BaseplateSteel","Y","N")</f>
        <v/>
      </c>
      <c r="D2136">
        <f>OR(P2136 = "Woods_Sureflex", P2136 = "Falk_T10_Grid")</f>
        <v/>
      </c>
      <c r="E2136">
        <f>IF(AND(C2136="Y", D2136=TRUE),"Y","N")</f>
        <v/>
      </c>
      <c r="F2136" s="233" t="inlineStr">
        <is>
          <t>ConTab_BOM_KP_Baseplates_4217</t>
        </is>
      </c>
      <c r="G2136">
        <f>IF(E2136="Y",F2136,"")</f>
        <v/>
      </c>
      <c r="H2136" s="87" t="inlineStr">
        <is>
          <t>4015-9_0-KP</t>
        </is>
      </c>
      <c r="I2136" s="87" t="n"/>
      <c r="J2136" s="87" t="n"/>
      <c r="K2136" s="273" t="inlineStr">
        <is>
          <t>BaseplateSteel</t>
        </is>
      </c>
      <c r="L2136" s="273" t="inlineStr">
        <is>
          <t>Baseplate_Steel</t>
        </is>
      </c>
      <c r="M2136" s="273" t="inlineStr">
        <is>
          <t>Steel</t>
        </is>
      </c>
      <c r="N2136" t="inlineStr">
        <is>
          <t>286T</t>
        </is>
      </c>
      <c r="O2136" t="inlineStr">
        <is>
          <t>:Extended Drip Pan:</t>
        </is>
      </c>
      <c r="P2136" s="235" t="inlineStr">
        <is>
          <t>Falk_Spacer</t>
        </is>
      </c>
      <c r="Q2136" t="inlineStr">
        <is>
          <t>1050T31</t>
        </is>
      </c>
      <c r="R2136" t="n">
        <v>96700735</v>
      </c>
      <c r="S2136" s="233" t="inlineStr">
        <is>
          <t>B102191</t>
        </is>
      </c>
      <c r="T2136" s="233" t="n">
        <v>2309</v>
      </c>
      <c r="U2136" s="233" t="inlineStr">
        <is>
          <t>Priced</t>
        </is>
      </c>
      <c r="V2136" s="273" t="inlineStr">
        <is>
          <t>LT028</t>
        </is>
      </c>
      <c r="W2136" t="n">
        <v>200</v>
      </c>
    </row>
    <row r="2137">
      <c r="B2137" t="n">
        <v>4218</v>
      </c>
      <c r="C2137">
        <f>IF(K2137 = "BaseplateSteel","Y","N")</f>
        <v/>
      </c>
      <c r="D2137">
        <f>OR(P2137 = "Woods_Sureflex", P2137 = "Falk_T10_Grid")</f>
        <v/>
      </c>
      <c r="E2137">
        <f>IF(AND(C2137="Y", D2137=TRUE),"Y","N")</f>
        <v/>
      </c>
      <c r="F2137" s="233" t="inlineStr">
        <is>
          <t>ConTab_BOM_KP_Baseplates_4218</t>
        </is>
      </c>
      <c r="G2137">
        <f>IF(E2137="Y",F2137,"")</f>
        <v/>
      </c>
      <c r="H2137" s="87" t="inlineStr">
        <is>
          <t>4015-9_0-KP</t>
        </is>
      </c>
      <c r="I2137" s="87" t="n"/>
      <c r="J2137" s="87" t="n"/>
      <c r="K2137" s="273" t="inlineStr">
        <is>
          <t>BaseplateSteel</t>
        </is>
      </c>
      <c r="L2137" s="273" t="inlineStr">
        <is>
          <t>Baseplate_Steel</t>
        </is>
      </c>
      <c r="M2137" s="273" t="inlineStr">
        <is>
          <t>Steel</t>
        </is>
      </c>
      <c r="N2137" t="inlineStr">
        <is>
          <t>324T</t>
        </is>
      </c>
      <c r="O2137" t="inlineStr">
        <is>
          <t>:Extended Drip Pan:</t>
        </is>
      </c>
      <c r="P2137" s="235" t="inlineStr">
        <is>
          <t>Falk_Spacer</t>
        </is>
      </c>
      <c r="Q2137" t="inlineStr">
        <is>
          <t>1060T31</t>
        </is>
      </c>
      <c r="R2137" t="n">
        <v>96700736</v>
      </c>
      <c r="S2137" s="233" t="inlineStr">
        <is>
          <t>B102192</t>
        </is>
      </c>
      <c r="T2137" s="233" t="n">
        <v>2445</v>
      </c>
      <c r="U2137" s="233" t="inlineStr">
        <is>
          <t>Priced</t>
        </is>
      </c>
      <c r="V2137" s="273" t="inlineStr">
        <is>
          <t>LT028</t>
        </is>
      </c>
      <c r="W2137" t="n">
        <v>240</v>
      </c>
    </row>
    <row r="2138">
      <c r="B2138" t="n">
        <v>4219</v>
      </c>
      <c r="C2138">
        <f>IF(K2138 = "BaseplateSteel","Y","N")</f>
        <v/>
      </c>
      <c r="D2138">
        <f>OR(P2138 = "Woods_Sureflex", P2138 = "Falk_T10_Grid")</f>
        <v/>
      </c>
      <c r="E2138">
        <f>IF(AND(C2138="Y", D2138=TRUE),"Y","N")</f>
        <v/>
      </c>
      <c r="F2138" s="233" t="inlineStr">
        <is>
          <t>ConTab_BOM_KP_Baseplates_4219</t>
        </is>
      </c>
      <c r="G2138">
        <f>IF(E2138="Y",F2138,"")</f>
        <v/>
      </c>
      <c r="H2138" s="87" t="inlineStr">
        <is>
          <t>4015-9_0-KP</t>
        </is>
      </c>
      <c r="I2138" s="87" t="n"/>
      <c r="J2138" s="87" t="n"/>
      <c r="K2138" s="273" t="inlineStr">
        <is>
          <t>BaseplateSteel</t>
        </is>
      </c>
      <c r="L2138" s="273" t="inlineStr">
        <is>
          <t>Baseplate_Steel</t>
        </is>
      </c>
      <c r="M2138" s="273" t="inlineStr">
        <is>
          <t>Steel</t>
        </is>
      </c>
      <c r="N2138" t="inlineStr">
        <is>
          <t>326T</t>
        </is>
      </c>
      <c r="O2138" t="inlineStr">
        <is>
          <t>:Extended Drip Pan:</t>
        </is>
      </c>
      <c r="P2138" s="235" t="inlineStr">
        <is>
          <t>Falk_Spacer</t>
        </is>
      </c>
      <c r="Q2138" t="inlineStr">
        <is>
          <t>1060T31</t>
        </is>
      </c>
      <c r="R2138" t="n">
        <v>96700736</v>
      </c>
      <c r="S2138" s="233" t="inlineStr">
        <is>
          <t>B102192</t>
        </is>
      </c>
      <c r="T2138" s="233" t="n">
        <v>2445</v>
      </c>
      <c r="U2138" s="233" t="inlineStr">
        <is>
          <t>Priced</t>
        </is>
      </c>
      <c r="V2138" s="273" t="inlineStr">
        <is>
          <t>LT028</t>
        </is>
      </c>
      <c r="W2138" t="n">
        <v>240</v>
      </c>
    </row>
    <row r="2139">
      <c r="B2139" t="n">
        <v>4220</v>
      </c>
      <c r="C2139">
        <f>IF(K2139 = "BaseplateSteel","Y","N")</f>
        <v/>
      </c>
      <c r="D2139">
        <f>OR(P2139 = "Woods_Sureflex", P2139 = "Falk_T10_Grid")</f>
        <v/>
      </c>
      <c r="E2139">
        <f>IF(AND(C2139="Y", D2139=TRUE),"Y","N")</f>
        <v/>
      </c>
      <c r="F2139" s="233" t="inlineStr">
        <is>
          <t>ConTab_BOM_KP_Baseplates_4220</t>
        </is>
      </c>
      <c r="G2139">
        <f>IF(E2139="Y",F2139,"")</f>
        <v/>
      </c>
      <c r="H2139" s="87" t="inlineStr">
        <is>
          <t>4015-9_0-KP</t>
        </is>
      </c>
      <c r="I2139" s="87" t="n"/>
      <c r="J2139" s="87" t="n"/>
      <c r="K2139" s="273" t="inlineStr">
        <is>
          <t>BaseplateSteel</t>
        </is>
      </c>
      <c r="L2139" s="273" t="inlineStr">
        <is>
          <t>Baseplate_Steel</t>
        </is>
      </c>
      <c r="M2139" s="273" t="inlineStr">
        <is>
          <t>Steel</t>
        </is>
      </c>
      <c r="N2139" t="inlineStr">
        <is>
          <t>364T</t>
        </is>
      </c>
      <c r="O2139" t="inlineStr">
        <is>
          <t>:Extended Drip Pan:</t>
        </is>
      </c>
      <c r="P2139" s="235" t="inlineStr">
        <is>
          <t>Falk_Spacer</t>
        </is>
      </c>
      <c r="Q2139" t="inlineStr">
        <is>
          <t>1070T31</t>
        </is>
      </c>
      <c r="R2139" t="n">
        <v>96700737</v>
      </c>
      <c r="S2139" s="233" t="inlineStr">
        <is>
          <t>B102193</t>
        </is>
      </c>
      <c r="T2139" s="233" t="n">
        <v>2580</v>
      </c>
      <c r="U2139" s="233" t="inlineStr">
        <is>
          <t>Priced</t>
        </is>
      </c>
      <c r="V2139" s="273" t="inlineStr">
        <is>
          <t>LT028</t>
        </is>
      </c>
      <c r="W2139" t="n">
        <v>265</v>
      </c>
    </row>
    <row r="2140">
      <c r="B2140" t="n">
        <v>4221</v>
      </c>
      <c r="C2140">
        <f>IF(K2140 = "BaseplateSteel","Y","N")</f>
        <v/>
      </c>
      <c r="D2140">
        <f>OR(P2140 = "Woods_Sureflex", P2140 = "Falk_T10_Grid")</f>
        <v/>
      </c>
      <c r="E2140">
        <f>IF(AND(C2140="Y", D2140=TRUE),"Y","N")</f>
        <v/>
      </c>
      <c r="F2140" s="233" t="inlineStr">
        <is>
          <t>ConTab_BOM_KP_Baseplates_4221</t>
        </is>
      </c>
      <c r="G2140">
        <f>IF(E2140="Y",F2140,"")</f>
        <v/>
      </c>
      <c r="H2140" s="87" t="inlineStr">
        <is>
          <t>4015-9_0-KP</t>
        </is>
      </c>
      <c r="I2140" s="87" t="n"/>
      <c r="J2140" s="87" t="n"/>
      <c r="K2140" s="273" t="inlineStr">
        <is>
          <t>BaseplateSteel</t>
        </is>
      </c>
      <c r="L2140" s="273" t="inlineStr">
        <is>
          <t>Baseplate_Steel</t>
        </is>
      </c>
      <c r="M2140" s="273" t="inlineStr">
        <is>
          <t>Steel</t>
        </is>
      </c>
      <c r="N2140" t="inlineStr">
        <is>
          <t>365T</t>
        </is>
      </c>
      <c r="O2140" t="inlineStr">
        <is>
          <t>:Extended Drip Pan:</t>
        </is>
      </c>
      <c r="P2140" s="235" t="inlineStr">
        <is>
          <t>Falk_Spacer</t>
        </is>
      </c>
      <c r="Q2140" t="inlineStr">
        <is>
          <t>1070T31</t>
        </is>
      </c>
      <c r="R2140" t="n">
        <v>96700737</v>
      </c>
      <c r="S2140" s="233" t="inlineStr">
        <is>
          <t>B102193</t>
        </is>
      </c>
      <c r="T2140" s="233" t="n">
        <v>2580</v>
      </c>
      <c r="U2140" s="233" t="inlineStr">
        <is>
          <t>Priced</t>
        </is>
      </c>
      <c r="V2140" s="273" t="inlineStr">
        <is>
          <t>LT028</t>
        </is>
      </c>
      <c r="W2140" t="n">
        <v>265</v>
      </c>
    </row>
    <row r="2141">
      <c r="B2141" t="n">
        <v>4222</v>
      </c>
      <c r="C2141">
        <f>IF(K2141 = "BaseplateSteel","Y","N")</f>
        <v/>
      </c>
      <c r="D2141">
        <f>OR(P2141 = "Woods_Sureflex", P2141 = "Falk_T10_Grid")</f>
        <v/>
      </c>
      <c r="E2141">
        <f>IF(AND(C2141="Y", D2141=TRUE),"Y","N")</f>
        <v/>
      </c>
      <c r="F2141" s="233" t="inlineStr">
        <is>
          <t>ConTab_BOM_KP_Baseplates_4222</t>
        </is>
      </c>
      <c r="G2141">
        <f>IF(E2141="Y",F2141,"")</f>
        <v/>
      </c>
      <c r="H2141" s="87" t="inlineStr">
        <is>
          <t>4015-9_0-KP</t>
        </is>
      </c>
      <c r="I2141" s="87" t="n"/>
      <c r="J2141" s="87" t="n"/>
      <c r="K2141" s="273" t="inlineStr">
        <is>
          <t>BaseplateSteel</t>
        </is>
      </c>
      <c r="L2141" s="273" t="inlineStr">
        <is>
          <t>Baseplate_Steel</t>
        </is>
      </c>
      <c r="M2141" s="273" t="inlineStr">
        <is>
          <t>Steel</t>
        </is>
      </c>
      <c r="N2141" t="inlineStr">
        <is>
          <t>364TS</t>
        </is>
      </c>
      <c r="O2141" t="inlineStr">
        <is>
          <t>:Extended Drip Pan:</t>
        </is>
      </c>
      <c r="P2141" s="235" t="inlineStr">
        <is>
          <t>Falk_Spacer</t>
        </is>
      </c>
      <c r="Q2141" t="inlineStr">
        <is>
          <t>1050T31</t>
        </is>
      </c>
      <c r="R2141" t="n">
        <v>96700738</v>
      </c>
      <c r="S2141" s="233" t="inlineStr">
        <is>
          <t>B102194</t>
        </is>
      </c>
      <c r="T2141" s="233" t="n">
        <v>2515</v>
      </c>
      <c r="U2141" s="233" t="inlineStr">
        <is>
          <t>Priced</t>
        </is>
      </c>
      <c r="V2141" s="273" t="inlineStr">
        <is>
          <t>LT028</t>
        </is>
      </c>
      <c r="W2141" t="n">
        <v>265</v>
      </c>
    </row>
    <row r="2142">
      <c r="B2142" t="n">
        <v>4223</v>
      </c>
      <c r="C2142">
        <f>IF(K2142 = "BaseplateSteel","Y","N")</f>
        <v/>
      </c>
      <c r="D2142">
        <f>OR(P2142 = "Woods_Sureflex", P2142 = "Falk_T10_Grid")</f>
        <v/>
      </c>
      <c r="E2142">
        <f>IF(AND(C2142="Y", D2142=TRUE),"Y","N")</f>
        <v/>
      </c>
      <c r="F2142" s="233" t="inlineStr">
        <is>
          <t>ConTab_BOM_KP_Baseplates_4223</t>
        </is>
      </c>
      <c r="G2142">
        <f>IF(E2142="Y",F2142,"")</f>
        <v/>
      </c>
      <c r="H2142" s="87" t="inlineStr">
        <is>
          <t>4015-9_0-KP</t>
        </is>
      </c>
      <c r="I2142" s="87" t="n"/>
      <c r="J2142" s="87" t="n"/>
      <c r="K2142" s="273" t="inlineStr">
        <is>
          <t>BaseplateSteel</t>
        </is>
      </c>
      <c r="L2142" s="273" t="inlineStr">
        <is>
          <t>Baseplate_Steel</t>
        </is>
      </c>
      <c r="M2142" s="273" t="inlineStr">
        <is>
          <t>Steel</t>
        </is>
      </c>
      <c r="N2142" t="inlineStr">
        <is>
          <t>365TS</t>
        </is>
      </c>
      <c r="O2142" t="inlineStr">
        <is>
          <t>:Extended Drip Pan:</t>
        </is>
      </c>
      <c r="P2142" s="235" t="inlineStr">
        <is>
          <t>Falk_Spacer</t>
        </is>
      </c>
      <c r="Q2142" t="inlineStr">
        <is>
          <t>1050T31</t>
        </is>
      </c>
      <c r="R2142" t="n">
        <v>96700738</v>
      </c>
      <c r="S2142" s="233" t="inlineStr">
        <is>
          <t>B102194</t>
        </is>
      </c>
      <c r="T2142" s="233" t="n">
        <v>2515</v>
      </c>
      <c r="U2142" s="233" t="inlineStr">
        <is>
          <t>Priced</t>
        </is>
      </c>
      <c r="V2142" s="273" t="inlineStr">
        <is>
          <t>LT028</t>
        </is>
      </c>
      <c r="W2142" t="n">
        <v>265</v>
      </c>
    </row>
    <row r="2143">
      <c r="B2143" t="n">
        <v>4262</v>
      </c>
      <c r="C2143">
        <f>IF(K2143 = "BaseplateSteel","Y","N")</f>
        <v/>
      </c>
      <c r="D2143">
        <f>OR(P2143 = "Woods_Sureflex", P2143 = "Falk_T10_Grid")</f>
        <v/>
      </c>
      <c r="E2143">
        <f>IF(AND(C2143="Y", D2143=TRUE),"Y","N")</f>
        <v/>
      </c>
      <c r="F2143" s="233" t="inlineStr">
        <is>
          <t>ConTab_BOM_KP_Baseplates_4262</t>
        </is>
      </c>
      <c r="G2143">
        <f>IF(E2143="Y",F2143,"")</f>
        <v/>
      </c>
      <c r="H2143" s="87" t="inlineStr">
        <is>
          <t>4015-9_0-KP</t>
        </is>
      </c>
      <c r="I2143" s="87" t="n"/>
      <c r="J2143" s="87" t="n"/>
      <c r="K2143" s="273" t="inlineStr">
        <is>
          <t>Baseplate_Special</t>
        </is>
      </c>
      <c r="L2143" s="273" t="inlineStr">
        <is>
          <t>Baseplate_Special</t>
        </is>
      </c>
      <c r="M2143" s="273" t="inlineStr">
        <is>
          <t>Special</t>
        </is>
      </c>
      <c r="P2143" s="235" t="n"/>
      <c r="R2143" t="inlineStr">
        <is>
          <t>RTF</t>
        </is>
      </c>
      <c r="S2143" s="235" t="inlineStr">
        <is>
          <t>B101510</t>
        </is>
      </c>
      <c r="T2143" s="233" t="n">
        <v>0</v>
      </c>
      <c r="U2143" s="233" t="inlineStr">
        <is>
          <t>RFQ</t>
        </is>
      </c>
      <c r="V2143" s="273" t="inlineStr">
        <is>
          <t>LT029</t>
        </is>
      </c>
    </row>
    <row r="2144">
      <c r="B2144" t="n">
        <v>4263</v>
      </c>
      <c r="C2144">
        <f>IF(K2144 = "BaseplateSteel","Y","N")</f>
        <v/>
      </c>
      <c r="D2144">
        <f>OR(P2144 = "Woods_Sureflex", P2144 = "Falk_T10_Grid")</f>
        <v/>
      </c>
      <c r="E2144">
        <f>IF(AND(C2144="Y", D2144=TRUE),"Y","N")</f>
        <v/>
      </c>
      <c r="F2144" s="233" t="inlineStr">
        <is>
          <t>ConTab_BOM_KP_Baseplates_4263</t>
        </is>
      </c>
      <c r="G2144">
        <f>IF(E2144="Y",F2144,"")</f>
        <v/>
      </c>
      <c r="H2144" s="87" t="inlineStr">
        <is>
          <t>4015-9_0-KP</t>
        </is>
      </c>
      <c r="I2144" s="87" t="n"/>
      <c r="J2144" s="87" t="n"/>
      <c r="K2144" s="273" t="inlineStr">
        <is>
          <t>BaseplateSteel</t>
        </is>
      </c>
      <c r="L2144" s="273" t="inlineStr">
        <is>
          <t>Baseplate_Steel</t>
        </is>
      </c>
      <c r="M2144" s="273" t="inlineStr">
        <is>
          <t>Steel</t>
        </is>
      </c>
      <c r="N2144" t="inlineStr">
        <is>
          <t>404T</t>
        </is>
      </c>
      <c r="O2144" t="inlineStr">
        <is>
          <t>:No Drip Pan:Standard Drip Pan:</t>
        </is>
      </c>
      <c r="P2144" s="235" t="inlineStr">
        <is>
          <t>Woods_Sureflex</t>
        </is>
      </c>
      <c r="Q2144" t="inlineStr">
        <is>
          <t>Woods 12S</t>
        </is>
      </c>
      <c r="R2144" t="n">
        <v>97772622</v>
      </c>
      <c r="S2144" s="233" t="inlineStr">
        <is>
          <t>B103565</t>
        </is>
      </c>
      <c r="T2144" s="233" t="n">
        <v>3572</v>
      </c>
      <c r="U2144" s="233" t="inlineStr">
        <is>
          <t>Priced</t>
        </is>
      </c>
      <c r="V2144" s="273" t="inlineStr">
        <is>
          <t>LT028</t>
        </is>
      </c>
      <c r="W2144" t="n">
        <v>265</v>
      </c>
    </row>
    <row r="2145">
      <c r="B2145" t="n">
        <v>4264</v>
      </c>
      <c r="C2145">
        <f>IF(K2145 = "BaseplateSteel","Y","N")</f>
        <v/>
      </c>
      <c r="D2145">
        <f>OR(P2145 = "Woods_Sureflex", P2145 = "Falk_T10_Grid")</f>
        <v/>
      </c>
      <c r="E2145">
        <f>IF(AND(C2145="Y", D2145=TRUE),"Y","N")</f>
        <v/>
      </c>
      <c r="F2145" s="233" t="inlineStr">
        <is>
          <t>ConTab_BOM_KP_Baseplates_4264</t>
        </is>
      </c>
      <c r="G2145">
        <f>IF(E2145="Y",F2145,"")</f>
        <v/>
      </c>
      <c r="H2145" s="87" t="inlineStr">
        <is>
          <t>4015-9_0-KP</t>
        </is>
      </c>
      <c r="I2145" s="87" t="n"/>
      <c r="J2145" s="87" t="n"/>
      <c r="K2145" s="273" t="inlineStr">
        <is>
          <t>BaseplateSteel</t>
        </is>
      </c>
      <c r="L2145" s="273" t="inlineStr">
        <is>
          <t>Baseplate_Steel</t>
        </is>
      </c>
      <c r="M2145" s="273" t="inlineStr">
        <is>
          <t>Steel</t>
        </is>
      </c>
      <c r="N2145" t="inlineStr">
        <is>
          <t>405T</t>
        </is>
      </c>
      <c r="O2145" t="inlineStr">
        <is>
          <t>:No Drip Pan:Standard Drip Pan:</t>
        </is>
      </c>
      <c r="P2145" s="235" t="inlineStr">
        <is>
          <t>Woods_Sureflex</t>
        </is>
      </c>
      <c r="Q2145" t="inlineStr">
        <is>
          <t>Woods 12S</t>
        </is>
      </c>
      <c r="R2145" t="n">
        <v>97772622</v>
      </c>
      <c r="S2145" s="233" t="inlineStr">
        <is>
          <t>B103565</t>
        </is>
      </c>
      <c r="T2145" s="233" t="n">
        <v>3572</v>
      </c>
      <c r="U2145" s="233" t="inlineStr">
        <is>
          <t>Priced</t>
        </is>
      </c>
      <c r="V2145" s="273" t="inlineStr">
        <is>
          <t>LT028</t>
        </is>
      </c>
      <c r="W2145" t="n">
        <v>265</v>
      </c>
    </row>
    <row r="2146">
      <c r="B2146" t="n">
        <v>4265</v>
      </c>
      <c r="C2146">
        <f>IF(K2146 = "BaseplateSteel","Y","N")</f>
        <v/>
      </c>
      <c r="D2146">
        <f>OR(P2146 = "Woods_Sureflex", P2146 = "Falk_T10_Grid")</f>
        <v/>
      </c>
      <c r="E2146">
        <f>IF(AND(C2146="Y", D2146=TRUE),"Y","N")</f>
        <v/>
      </c>
      <c r="F2146" s="233" t="inlineStr">
        <is>
          <t>ConTab_BOM_KP_Baseplates_4265</t>
        </is>
      </c>
      <c r="G2146">
        <f>IF(E2146="Y",F2146,"")</f>
        <v/>
      </c>
      <c r="H2146" s="87" t="inlineStr">
        <is>
          <t>4015-9_0-KP</t>
        </is>
      </c>
      <c r="I2146" s="87" t="n"/>
      <c r="J2146" s="87" t="n"/>
      <c r="K2146" s="273" t="inlineStr">
        <is>
          <t>BaseplateSteel</t>
        </is>
      </c>
      <c r="L2146" s="273" t="inlineStr">
        <is>
          <t>Baseplate_Steel</t>
        </is>
      </c>
      <c r="M2146" s="273" t="inlineStr">
        <is>
          <t>Steel</t>
        </is>
      </c>
      <c r="N2146" t="inlineStr">
        <is>
          <t>404T</t>
        </is>
      </c>
      <c r="O2146" t="inlineStr">
        <is>
          <t>:No Drip Pan:Standard Drip Pan:</t>
        </is>
      </c>
      <c r="P2146" s="235" t="inlineStr">
        <is>
          <t>Falk_T10_Grid</t>
        </is>
      </c>
      <c r="Q2146" t="inlineStr">
        <is>
          <t>Falk 1080T10</t>
        </is>
      </c>
      <c r="R2146" t="n">
        <v>97772623</v>
      </c>
      <c r="S2146" s="233" t="inlineStr">
        <is>
          <t>B103568</t>
        </is>
      </c>
      <c r="T2146" s="233" t="n">
        <v>3572</v>
      </c>
      <c r="U2146" s="233" t="inlineStr">
        <is>
          <t>Priced</t>
        </is>
      </c>
      <c r="V2146" s="273" t="inlineStr">
        <is>
          <t>LT028</t>
        </is>
      </c>
      <c r="W2146" t="n">
        <v>265</v>
      </c>
    </row>
    <row r="2147">
      <c r="B2147" t="n">
        <v>4266</v>
      </c>
      <c r="C2147">
        <f>IF(K2147 = "BaseplateSteel","Y","N")</f>
        <v/>
      </c>
      <c r="D2147">
        <f>OR(P2147 = "Woods_Sureflex", P2147 = "Falk_T10_Grid")</f>
        <v/>
      </c>
      <c r="E2147">
        <f>IF(AND(C2147="Y", D2147=TRUE),"Y","N")</f>
        <v/>
      </c>
      <c r="F2147" s="233" t="inlineStr">
        <is>
          <t>ConTab_BOM_KP_Baseplates_4266</t>
        </is>
      </c>
      <c r="G2147">
        <f>IF(E2147="Y",F2147,"")</f>
        <v/>
      </c>
      <c r="H2147" s="87" t="inlineStr">
        <is>
          <t>4015-9_0-KP</t>
        </is>
      </c>
      <c r="I2147" s="87" t="n"/>
      <c r="J2147" s="87" t="n"/>
      <c r="K2147" s="273" t="inlineStr">
        <is>
          <t>BaseplateSteel</t>
        </is>
      </c>
      <c r="L2147" s="273" t="inlineStr">
        <is>
          <t>Baseplate_Steel</t>
        </is>
      </c>
      <c r="M2147" s="273" t="inlineStr">
        <is>
          <t>Steel</t>
        </is>
      </c>
      <c r="N2147" t="inlineStr">
        <is>
          <t>405T</t>
        </is>
      </c>
      <c r="O2147" t="inlineStr">
        <is>
          <t>:No Drip Pan:Standard Drip Pan:</t>
        </is>
      </c>
      <c r="P2147" s="235" t="inlineStr">
        <is>
          <t>Falk_T10_Grid</t>
        </is>
      </c>
      <c r="Q2147" t="inlineStr">
        <is>
          <t>Falk 1080T10</t>
        </is>
      </c>
      <c r="R2147" t="n">
        <v>97772623</v>
      </c>
      <c r="S2147" s="233" t="inlineStr">
        <is>
          <t>B103568</t>
        </is>
      </c>
      <c r="T2147" s="233" t="n">
        <v>3572</v>
      </c>
      <c r="U2147" s="233" t="inlineStr">
        <is>
          <t>Priced</t>
        </is>
      </c>
      <c r="V2147" s="273" t="inlineStr">
        <is>
          <t>LT028</t>
        </is>
      </c>
      <c r="W2147" t="n">
        <v>265</v>
      </c>
    </row>
    <row r="2148">
      <c r="B2148" t="n">
        <v>4267</v>
      </c>
      <c r="C2148">
        <f>IF(K2148 = "BaseplateSteel","Y","N")</f>
        <v/>
      </c>
      <c r="D2148">
        <f>OR(P2148 = "Woods_Sureflex", P2148 = "Falk_T10_Grid")</f>
        <v/>
      </c>
      <c r="E2148">
        <f>IF(AND(C2148="Y", D2148=TRUE),"Y","N")</f>
        <v/>
      </c>
      <c r="F2148" t="inlineStr">
        <is>
          <t>ConTab_BOM_KP_Baseplates_4267</t>
        </is>
      </c>
      <c r="G2148">
        <f>IF(E2148="Y",F2148,"")</f>
        <v/>
      </c>
      <c r="H2148" s="87" t="inlineStr">
        <is>
          <t>6015-3_4-KP</t>
        </is>
      </c>
      <c r="I2148" s="87" t="n"/>
      <c r="J2148" s="87" t="n"/>
      <c r="K2148" s="273" t="inlineStr">
        <is>
          <t>BaseplateSteel</t>
        </is>
      </c>
      <c r="L2148" s="273" t="inlineStr">
        <is>
          <t>Baseplate_Steel</t>
        </is>
      </c>
      <c r="M2148" s="273" t="inlineStr">
        <is>
          <t>Steel</t>
        </is>
      </c>
      <c r="N2148" t="inlineStr">
        <is>
          <t>254T</t>
        </is>
      </c>
      <c r="O2148" t="inlineStr">
        <is>
          <t>:No Drip Pan:Standard Drip Pan:</t>
        </is>
      </c>
      <c r="P2148" s="235" t="inlineStr">
        <is>
          <t>Woods_Sureflex</t>
        </is>
      </c>
      <c r="Q2148" t="inlineStr">
        <is>
          <t>Woods 7S</t>
        </is>
      </c>
      <c r="R2148" t="n">
        <v>96700831</v>
      </c>
      <c r="S2148" s="233" t="inlineStr">
        <is>
          <t>B102604</t>
        </is>
      </c>
      <c r="T2148" s="233" t="n">
        <v>1912</v>
      </c>
      <c r="U2148" s="233" t="inlineStr">
        <is>
          <t>Priced</t>
        </is>
      </c>
      <c r="V2148" s="273" t="inlineStr">
        <is>
          <t>LT028</t>
        </is>
      </c>
      <c r="W2148" t="n">
        <v>140</v>
      </c>
    </row>
    <row r="2149">
      <c r="B2149" t="n">
        <v>4268</v>
      </c>
      <c r="C2149">
        <f>IF(K2149 = "BaseplateSteel","Y","N")</f>
        <v/>
      </c>
      <c r="D2149">
        <f>OR(P2149 = "Woods_Sureflex", P2149 = "Falk_T10_Grid")</f>
        <v/>
      </c>
      <c r="E2149">
        <f>IF(AND(C2149="Y", D2149=TRUE),"Y","N")</f>
        <v/>
      </c>
      <c r="F2149" t="inlineStr">
        <is>
          <t>ConTab_BOM_KP_Baseplates_4268</t>
        </is>
      </c>
      <c r="G2149">
        <f>IF(E2149="Y",F2149,"")</f>
        <v/>
      </c>
      <c r="H2149" s="87" t="inlineStr">
        <is>
          <t>6015-3_4-KP</t>
        </is>
      </c>
      <c r="I2149" s="87" t="n"/>
      <c r="J2149" s="87" t="n"/>
      <c r="K2149" s="273" t="inlineStr">
        <is>
          <t>BaseplateSteel</t>
        </is>
      </c>
      <c r="L2149" s="273" t="inlineStr">
        <is>
          <t>Baseplate_Steel</t>
        </is>
      </c>
      <c r="M2149" s="273" t="inlineStr">
        <is>
          <t>Steel</t>
        </is>
      </c>
      <c r="N2149" t="inlineStr">
        <is>
          <t>256T</t>
        </is>
      </c>
      <c r="O2149" t="inlineStr">
        <is>
          <t>:No Drip Pan:Standard Drip Pan:</t>
        </is>
      </c>
      <c r="P2149" s="235" t="inlineStr">
        <is>
          <t>Woods_Sureflex</t>
        </is>
      </c>
      <c r="Q2149" t="inlineStr">
        <is>
          <t>Woods 7S</t>
        </is>
      </c>
      <c r="R2149" t="n">
        <v>96700831</v>
      </c>
      <c r="S2149" s="233" t="inlineStr">
        <is>
          <t>B102604</t>
        </is>
      </c>
      <c r="T2149" s="233" t="n">
        <v>1912</v>
      </c>
      <c r="U2149" s="233" t="inlineStr">
        <is>
          <t>Priced</t>
        </is>
      </c>
      <c r="V2149" s="273" t="inlineStr">
        <is>
          <t>LT028</t>
        </is>
      </c>
      <c r="W2149" t="n">
        <v>140</v>
      </c>
    </row>
    <row r="2150">
      <c r="B2150" t="n">
        <v>4269</v>
      </c>
      <c r="C2150">
        <f>IF(K2150 = "BaseplateSteel","Y","N")</f>
        <v/>
      </c>
      <c r="D2150">
        <f>OR(P2150 = "Woods_Sureflex", P2150 = "Falk_T10_Grid")</f>
        <v/>
      </c>
      <c r="E2150">
        <f>IF(AND(C2150="Y", D2150=TRUE),"Y","N")</f>
        <v/>
      </c>
      <c r="F2150" t="inlineStr">
        <is>
          <t>ConTab_BOM_KP_Baseplates_4269</t>
        </is>
      </c>
      <c r="G2150">
        <f>IF(E2150="Y",F2150,"")</f>
        <v/>
      </c>
      <c r="H2150" s="87" t="inlineStr">
        <is>
          <t>6015-3_4-KP</t>
        </is>
      </c>
      <c r="I2150" s="87" t="n"/>
      <c r="J2150" s="87" t="n"/>
      <c r="K2150" s="273" t="inlineStr">
        <is>
          <t>BaseplateSteel</t>
        </is>
      </c>
      <c r="L2150" s="273" t="inlineStr">
        <is>
          <t>Baseplate_Steel</t>
        </is>
      </c>
      <c r="M2150" s="273" t="inlineStr">
        <is>
          <t>Steel</t>
        </is>
      </c>
      <c r="N2150" t="inlineStr">
        <is>
          <t>284T</t>
        </is>
      </c>
      <c r="O2150" t="inlineStr">
        <is>
          <t>:No Drip Pan:Standard Drip Pan:</t>
        </is>
      </c>
      <c r="P2150" s="235" t="inlineStr">
        <is>
          <t>Woods_Sureflex</t>
        </is>
      </c>
      <c r="Q2150" t="inlineStr">
        <is>
          <t>Woods 9S</t>
        </is>
      </c>
      <c r="R2150" t="n">
        <v>96700832</v>
      </c>
      <c r="S2150" s="233" t="inlineStr">
        <is>
          <t>B102605</t>
        </is>
      </c>
      <c r="T2150" s="233" t="n">
        <v>2050</v>
      </c>
      <c r="U2150" s="233" t="inlineStr">
        <is>
          <t>Priced</t>
        </is>
      </c>
      <c r="V2150" s="273" t="inlineStr">
        <is>
          <t>LT028</t>
        </is>
      </c>
      <c r="W2150" t="n">
        <v>205</v>
      </c>
    </row>
    <row r="2151">
      <c r="B2151" t="n">
        <v>4270</v>
      </c>
      <c r="C2151">
        <f>IF(K2151 = "BaseplateSteel","Y","N")</f>
        <v/>
      </c>
      <c r="D2151">
        <f>OR(P2151 = "Woods_Sureflex", P2151 = "Falk_T10_Grid")</f>
        <v/>
      </c>
      <c r="E2151">
        <f>IF(AND(C2151="Y", D2151=TRUE),"Y","N")</f>
        <v/>
      </c>
      <c r="F2151" t="inlineStr">
        <is>
          <t>ConTab_BOM_KP_Baseplates_4270</t>
        </is>
      </c>
      <c r="G2151">
        <f>IF(E2151="Y",F2151,"")</f>
        <v/>
      </c>
      <c r="H2151" s="87" t="inlineStr">
        <is>
          <t>6015-3_4-KP</t>
        </is>
      </c>
      <c r="I2151" s="87" t="n"/>
      <c r="J2151" s="87" t="n"/>
      <c r="K2151" s="273" t="inlineStr">
        <is>
          <t>BaseplateSteel</t>
        </is>
      </c>
      <c r="L2151" s="273" t="inlineStr">
        <is>
          <t>Baseplate_Steel</t>
        </is>
      </c>
      <c r="M2151" s="273" t="inlineStr">
        <is>
          <t>Steel</t>
        </is>
      </c>
      <c r="N2151" t="inlineStr">
        <is>
          <t>286T</t>
        </is>
      </c>
      <c r="O2151" t="inlineStr">
        <is>
          <t>:No Drip Pan:Standard Drip Pan:</t>
        </is>
      </c>
      <c r="P2151" s="235" t="inlineStr">
        <is>
          <t>Woods_Sureflex</t>
        </is>
      </c>
      <c r="Q2151" t="inlineStr">
        <is>
          <t>Woods 9S</t>
        </is>
      </c>
      <c r="R2151" t="n">
        <v>96700832</v>
      </c>
      <c r="S2151" s="233" t="inlineStr">
        <is>
          <t>B102605</t>
        </is>
      </c>
      <c r="T2151" s="233" t="n">
        <v>2050</v>
      </c>
      <c r="U2151" s="233" t="inlineStr">
        <is>
          <t>Priced</t>
        </is>
      </c>
      <c r="V2151" s="273" t="inlineStr">
        <is>
          <t>LT028</t>
        </is>
      </c>
      <c r="W2151" t="n">
        <v>205</v>
      </c>
    </row>
    <row r="2152">
      <c r="B2152" t="n">
        <v>4271</v>
      </c>
      <c r="C2152">
        <f>IF(K2152 = "BaseplateSteel","Y","N")</f>
        <v/>
      </c>
      <c r="D2152">
        <f>OR(P2152 = "Woods_Sureflex", P2152 = "Falk_T10_Grid")</f>
        <v/>
      </c>
      <c r="E2152">
        <f>IF(AND(C2152="Y", D2152=TRUE),"Y","N")</f>
        <v/>
      </c>
      <c r="F2152" t="inlineStr">
        <is>
          <t>ConTab_BOM_KP_Baseplates_4271</t>
        </is>
      </c>
      <c r="G2152">
        <f>IF(E2152="Y",F2152,"")</f>
        <v/>
      </c>
      <c r="H2152" s="87" t="inlineStr">
        <is>
          <t>6015-3_4-KP</t>
        </is>
      </c>
      <c r="I2152" s="87" t="n"/>
      <c r="J2152" s="87" t="n"/>
      <c r="K2152" s="273" t="inlineStr">
        <is>
          <t>BaseplateSteel</t>
        </is>
      </c>
      <c r="L2152" s="273" t="inlineStr">
        <is>
          <t>Baseplate_Steel</t>
        </is>
      </c>
      <c r="M2152" s="273" t="inlineStr">
        <is>
          <t>Steel</t>
        </is>
      </c>
      <c r="N2152" t="inlineStr">
        <is>
          <t>324T</t>
        </is>
      </c>
      <c r="O2152" t="inlineStr">
        <is>
          <t>:No Drip Pan:Standard Drip Pan:</t>
        </is>
      </c>
      <c r="P2152" s="235" t="inlineStr">
        <is>
          <t>Woods_Sureflex</t>
        </is>
      </c>
      <c r="Q2152" t="inlineStr">
        <is>
          <t>Woods 10S</t>
        </is>
      </c>
      <c r="R2152" t="n">
        <v>96700833</v>
      </c>
      <c r="S2152" s="233" t="inlineStr">
        <is>
          <t>B102606</t>
        </is>
      </c>
      <c r="T2152" s="233" t="n">
        <v>2186</v>
      </c>
      <c r="U2152" s="233" t="inlineStr">
        <is>
          <t>Priced</t>
        </is>
      </c>
      <c r="V2152" s="273" t="inlineStr">
        <is>
          <t>LT028</t>
        </is>
      </c>
      <c r="W2152" t="n">
        <v>240</v>
      </c>
    </row>
    <row r="2153">
      <c r="B2153" t="n">
        <v>4272</v>
      </c>
      <c r="C2153">
        <f>IF(K2153 = "BaseplateSteel","Y","N")</f>
        <v/>
      </c>
      <c r="D2153">
        <f>OR(P2153 = "Woods_Sureflex", P2153 = "Falk_T10_Grid")</f>
        <v/>
      </c>
      <c r="E2153">
        <f>IF(AND(C2153="Y", D2153=TRUE),"Y","N")</f>
        <v/>
      </c>
      <c r="F2153" t="inlineStr">
        <is>
          <t>ConTab_BOM_KP_Baseplates_4272</t>
        </is>
      </c>
      <c r="G2153">
        <f>IF(E2153="Y",F2153,"")</f>
        <v/>
      </c>
      <c r="H2153" s="87" t="inlineStr">
        <is>
          <t>6015-3_4-KP</t>
        </is>
      </c>
      <c r="I2153" s="87" t="n"/>
      <c r="J2153" s="87" t="n"/>
      <c r="K2153" s="273" t="inlineStr">
        <is>
          <t>BaseplateSteel</t>
        </is>
      </c>
      <c r="L2153" s="273" t="inlineStr">
        <is>
          <t>Baseplate_Steel</t>
        </is>
      </c>
      <c r="M2153" s="273" t="inlineStr">
        <is>
          <t>Steel</t>
        </is>
      </c>
      <c r="N2153" t="inlineStr">
        <is>
          <t>326T</t>
        </is>
      </c>
      <c r="O2153" t="inlineStr">
        <is>
          <t>:No Drip Pan:Standard Drip Pan:</t>
        </is>
      </c>
      <c r="P2153" s="235" t="inlineStr">
        <is>
          <t>Woods_Sureflex</t>
        </is>
      </c>
      <c r="Q2153" t="inlineStr">
        <is>
          <t>Woods 10S</t>
        </is>
      </c>
      <c r="R2153" t="n">
        <v>96700833</v>
      </c>
      <c r="S2153" s="233" t="inlineStr">
        <is>
          <t>B102606</t>
        </is>
      </c>
      <c r="T2153" s="233" t="n">
        <v>2186</v>
      </c>
      <c r="U2153" s="233" t="inlineStr">
        <is>
          <t>Priced</t>
        </is>
      </c>
      <c r="V2153" s="273" t="inlineStr">
        <is>
          <t>LT028</t>
        </is>
      </c>
      <c r="W2153" t="n">
        <v>240</v>
      </c>
    </row>
    <row r="2154">
      <c r="B2154" t="n">
        <v>4273</v>
      </c>
      <c r="C2154">
        <f>IF(K2154 = "BaseplateSteel","Y","N")</f>
        <v/>
      </c>
      <c r="D2154">
        <f>OR(P2154 = "Woods_Sureflex", P2154 = "Falk_T10_Grid")</f>
        <v/>
      </c>
      <c r="E2154">
        <f>IF(AND(C2154="Y", D2154=TRUE),"Y","N")</f>
        <v/>
      </c>
      <c r="F2154" t="inlineStr">
        <is>
          <t>ConTab_BOM_KP_Baseplates_4273</t>
        </is>
      </c>
      <c r="G2154">
        <f>IF(E2154="Y",F2154,"")</f>
        <v/>
      </c>
      <c r="H2154" s="87" t="inlineStr">
        <is>
          <t>6015-3_4-KP</t>
        </is>
      </c>
      <c r="I2154" s="87" t="n"/>
      <c r="J2154" s="87" t="n"/>
      <c r="K2154" s="273" t="inlineStr">
        <is>
          <t>BaseplateSteel</t>
        </is>
      </c>
      <c r="L2154" s="273" t="inlineStr">
        <is>
          <t>Baseplate_Steel</t>
        </is>
      </c>
      <c r="M2154" s="273" t="inlineStr">
        <is>
          <t>Steel</t>
        </is>
      </c>
      <c r="N2154" t="inlineStr">
        <is>
          <t>364T</t>
        </is>
      </c>
      <c r="O2154" t="inlineStr">
        <is>
          <t>:No Drip Pan:Standard Drip Pan:</t>
        </is>
      </c>
      <c r="P2154" s="235" t="inlineStr">
        <is>
          <t>Woods_Sureflex</t>
        </is>
      </c>
      <c r="Q2154" t="inlineStr">
        <is>
          <t>Woods 11S</t>
        </is>
      </c>
      <c r="R2154" t="n">
        <v>96700834</v>
      </c>
      <c r="S2154" s="233" t="inlineStr">
        <is>
          <t>B102607</t>
        </is>
      </c>
      <c r="T2154" s="233" t="n">
        <v>2322</v>
      </c>
      <c r="U2154" s="233" t="inlineStr">
        <is>
          <t>Priced</t>
        </is>
      </c>
      <c r="V2154" s="273" t="inlineStr">
        <is>
          <t>LT028</t>
        </is>
      </c>
      <c r="W2154" t="n">
        <v>270</v>
      </c>
    </row>
    <row r="2155">
      <c r="B2155" t="n">
        <v>4274</v>
      </c>
      <c r="C2155">
        <f>IF(K2155 = "BaseplateSteel","Y","N")</f>
        <v/>
      </c>
      <c r="D2155">
        <f>OR(P2155 = "Woods_Sureflex", P2155 = "Falk_T10_Grid")</f>
        <v/>
      </c>
      <c r="E2155">
        <f>IF(AND(C2155="Y", D2155=TRUE),"Y","N")</f>
        <v/>
      </c>
      <c r="F2155" t="inlineStr">
        <is>
          <t>ConTab_BOM_KP_Baseplates_4274</t>
        </is>
      </c>
      <c r="G2155">
        <f>IF(E2155="Y",F2155,"")</f>
        <v/>
      </c>
      <c r="H2155" s="87" t="inlineStr">
        <is>
          <t>6015-3_4-KP</t>
        </is>
      </c>
      <c r="I2155" s="87" t="n"/>
      <c r="J2155" s="87" t="n"/>
      <c r="K2155" s="273" t="inlineStr">
        <is>
          <t>BaseplateSteel</t>
        </is>
      </c>
      <c r="L2155" s="273" t="inlineStr">
        <is>
          <t>Baseplate_Steel</t>
        </is>
      </c>
      <c r="M2155" s="273" t="inlineStr">
        <is>
          <t>Steel</t>
        </is>
      </c>
      <c r="N2155" t="inlineStr">
        <is>
          <t>365T</t>
        </is>
      </c>
      <c r="O2155" t="inlineStr">
        <is>
          <t>:No Drip Pan:Standard Drip Pan:</t>
        </is>
      </c>
      <c r="P2155" s="235" t="inlineStr">
        <is>
          <t>Woods_Sureflex</t>
        </is>
      </c>
      <c r="Q2155" t="inlineStr">
        <is>
          <t>Woods 11S</t>
        </is>
      </c>
      <c r="R2155" t="n">
        <v>96700834</v>
      </c>
      <c r="S2155" s="233" t="inlineStr">
        <is>
          <t>B102607</t>
        </is>
      </c>
      <c r="T2155" s="233" t="n">
        <v>2322</v>
      </c>
      <c r="U2155" s="233" t="inlineStr">
        <is>
          <t>Priced</t>
        </is>
      </c>
      <c r="V2155" s="273" t="inlineStr">
        <is>
          <t>LT028</t>
        </is>
      </c>
      <c r="W2155" t="n">
        <v>270</v>
      </c>
    </row>
    <row r="2156">
      <c r="B2156" t="n">
        <v>4275</v>
      </c>
      <c r="C2156">
        <f>IF(K2156 = "BaseplateSteel","Y","N")</f>
        <v/>
      </c>
      <c r="D2156">
        <f>OR(P2156 = "Woods_Sureflex", P2156 = "Falk_T10_Grid")</f>
        <v/>
      </c>
      <c r="E2156">
        <f>IF(AND(C2156="Y", D2156=TRUE),"Y","N")</f>
        <v/>
      </c>
      <c r="F2156" t="inlineStr">
        <is>
          <t>ConTab_BOM_KP_Baseplates_4275</t>
        </is>
      </c>
      <c r="G2156">
        <f>IF(E2156="Y",F2156,"")</f>
        <v/>
      </c>
      <c r="H2156" s="87" t="inlineStr">
        <is>
          <t>6015-3_4-KP</t>
        </is>
      </c>
      <c r="I2156" s="87" t="n"/>
      <c r="J2156" s="87" t="n"/>
      <c r="K2156" s="273" t="inlineStr">
        <is>
          <t>BaseplateSteel</t>
        </is>
      </c>
      <c r="L2156" s="273" t="inlineStr">
        <is>
          <t>Baseplate_Steel</t>
        </is>
      </c>
      <c r="M2156" s="273" t="inlineStr">
        <is>
          <t>Steel</t>
        </is>
      </c>
      <c r="N2156" t="inlineStr">
        <is>
          <t>404T</t>
        </is>
      </c>
      <c r="O2156" t="inlineStr">
        <is>
          <t>:No Drip Pan:Standard Drip Pan:</t>
        </is>
      </c>
      <c r="P2156" s="235" t="inlineStr">
        <is>
          <t>Woods_Sureflex</t>
        </is>
      </c>
      <c r="Q2156" t="inlineStr">
        <is>
          <t>Woods 12S</t>
        </is>
      </c>
      <c r="R2156" t="n">
        <v>96700835</v>
      </c>
      <c r="S2156" s="233" t="inlineStr">
        <is>
          <t>B102608</t>
        </is>
      </c>
      <c r="T2156" s="233" t="n">
        <v>2800</v>
      </c>
      <c r="U2156" s="233" t="inlineStr">
        <is>
          <t>Priced</t>
        </is>
      </c>
      <c r="V2156" s="273" t="inlineStr">
        <is>
          <t>LT028</t>
        </is>
      </c>
      <c r="W2156" t="n">
        <v>350</v>
      </c>
    </row>
    <row r="2157">
      <c r="B2157" t="n">
        <v>4276</v>
      </c>
      <c r="C2157">
        <f>IF(K2157 = "BaseplateSteel","Y","N")</f>
        <v/>
      </c>
      <c r="D2157">
        <f>OR(P2157 = "Woods_Sureflex", P2157 = "Falk_T10_Grid")</f>
        <v/>
      </c>
      <c r="E2157">
        <f>IF(AND(C2157="Y", D2157=TRUE),"Y","N")</f>
        <v/>
      </c>
      <c r="F2157" t="inlineStr">
        <is>
          <t>ConTab_BOM_KP_Baseplates_4276</t>
        </is>
      </c>
      <c r="G2157">
        <f>IF(E2157="Y",F2157,"")</f>
        <v/>
      </c>
      <c r="H2157" s="87" t="inlineStr">
        <is>
          <t>6015-3_4-KP</t>
        </is>
      </c>
      <c r="I2157" s="87" t="n"/>
      <c r="J2157" s="87" t="n"/>
      <c r="K2157" s="273" t="inlineStr">
        <is>
          <t>BaseplateSteel</t>
        </is>
      </c>
      <c r="L2157" s="273" t="inlineStr">
        <is>
          <t>Baseplate_Steel</t>
        </is>
      </c>
      <c r="M2157" s="273" t="inlineStr">
        <is>
          <t>Steel</t>
        </is>
      </c>
      <c r="N2157" t="inlineStr">
        <is>
          <t>405T</t>
        </is>
      </c>
      <c r="O2157" t="inlineStr">
        <is>
          <t>:No Drip Pan:Standard Drip Pan:</t>
        </is>
      </c>
      <c r="P2157" s="235" t="inlineStr">
        <is>
          <t>Woods_Sureflex</t>
        </is>
      </c>
      <c r="Q2157" t="inlineStr">
        <is>
          <t>Woods 12S</t>
        </is>
      </c>
      <c r="R2157" t="n">
        <v>96700835</v>
      </c>
      <c r="S2157" s="233" t="inlineStr">
        <is>
          <t>B102608</t>
        </is>
      </c>
      <c r="T2157" s="233" t="n">
        <v>2800</v>
      </c>
      <c r="U2157" s="233" t="inlineStr">
        <is>
          <t>Priced</t>
        </is>
      </c>
      <c r="V2157" s="273" t="inlineStr">
        <is>
          <t>LT028</t>
        </is>
      </c>
      <c r="W2157" t="n">
        <v>350</v>
      </c>
    </row>
    <row r="2158">
      <c r="B2158" t="n">
        <v>4277</v>
      </c>
      <c r="C2158">
        <f>IF(K2158 = "BaseplateSteel","Y","N")</f>
        <v/>
      </c>
      <c r="D2158">
        <f>OR(P2158 = "Woods_Sureflex", P2158 = "Falk_T10_Grid")</f>
        <v/>
      </c>
      <c r="E2158">
        <f>IF(AND(C2158="Y", D2158=TRUE),"Y","N")</f>
        <v/>
      </c>
      <c r="F2158" t="inlineStr">
        <is>
          <t>ConTab_BOM_KP_Baseplates_4277</t>
        </is>
      </c>
      <c r="G2158">
        <f>IF(E2158="Y",F2158,"")</f>
        <v/>
      </c>
      <c r="H2158" s="87" t="inlineStr">
        <is>
          <t>6015-3_4-KP</t>
        </is>
      </c>
      <c r="I2158" s="87" t="n"/>
      <c r="J2158" s="87" t="n"/>
      <c r="K2158" s="273" t="inlineStr">
        <is>
          <t>BaseplateSteel</t>
        </is>
      </c>
      <c r="L2158" s="273" t="inlineStr">
        <is>
          <t>Baseplate_Steel</t>
        </is>
      </c>
      <c r="M2158" s="273" t="inlineStr">
        <is>
          <t>Steel</t>
        </is>
      </c>
      <c r="N2158" t="inlineStr">
        <is>
          <t>444T</t>
        </is>
      </c>
      <c r="O2158" t="inlineStr">
        <is>
          <t>:No Drip Pan:Standard Drip Pan:</t>
        </is>
      </c>
      <c r="P2158" s="235" t="inlineStr">
        <is>
          <t>Woods_Sureflex</t>
        </is>
      </c>
      <c r="Q2158" t="inlineStr">
        <is>
          <t>Woods 12S</t>
        </is>
      </c>
      <c r="R2158" t="n">
        <v>96700836</v>
      </c>
      <c r="S2158" s="233" t="inlineStr">
        <is>
          <t>B102609</t>
        </is>
      </c>
      <c r="T2158" s="233" t="n">
        <v>4163</v>
      </c>
      <c r="U2158" s="233" t="inlineStr">
        <is>
          <t>Priced</t>
        </is>
      </c>
      <c r="V2158" s="273" t="inlineStr">
        <is>
          <t>LT028</t>
        </is>
      </c>
      <c r="W2158" t="n">
        <v>420</v>
      </c>
    </row>
    <row r="2159">
      <c r="B2159" t="n">
        <v>4278</v>
      </c>
      <c r="C2159">
        <f>IF(K2159 = "BaseplateSteel","Y","N")</f>
        <v/>
      </c>
      <c r="D2159">
        <f>OR(P2159 = "Woods_Sureflex", P2159 = "Falk_T10_Grid")</f>
        <v/>
      </c>
      <c r="E2159">
        <f>IF(AND(C2159="Y", D2159=TRUE),"Y","N")</f>
        <v/>
      </c>
      <c r="F2159" t="inlineStr">
        <is>
          <t>ConTab_BOM_KP_Baseplates_4278</t>
        </is>
      </c>
      <c r="G2159">
        <f>IF(E2159="Y",F2159,"")</f>
        <v/>
      </c>
      <c r="H2159" s="87" t="inlineStr">
        <is>
          <t>6015-3_4-KP</t>
        </is>
      </c>
      <c r="I2159" s="87" t="n"/>
      <c r="J2159" s="87" t="n"/>
      <c r="K2159" s="273" t="inlineStr">
        <is>
          <t>BaseplateSteel</t>
        </is>
      </c>
      <c r="L2159" s="273" t="inlineStr">
        <is>
          <t>Baseplate_Steel</t>
        </is>
      </c>
      <c r="M2159" s="273" t="inlineStr">
        <is>
          <t>Steel</t>
        </is>
      </c>
      <c r="N2159" t="inlineStr">
        <is>
          <t>445T</t>
        </is>
      </c>
      <c r="O2159" t="inlineStr">
        <is>
          <t>:No Drip Pan:Standard Drip Pan:</t>
        </is>
      </c>
      <c r="P2159" s="235" t="inlineStr">
        <is>
          <t>Woods_Sureflex</t>
        </is>
      </c>
      <c r="Q2159" t="inlineStr">
        <is>
          <t>Woods 12S</t>
        </is>
      </c>
      <c r="R2159" t="n">
        <v>96700836</v>
      </c>
      <c r="S2159" s="233" t="inlineStr">
        <is>
          <t>B102610</t>
        </is>
      </c>
      <c r="T2159" s="233" t="n">
        <v>4163</v>
      </c>
      <c r="U2159" s="233" t="inlineStr">
        <is>
          <t>Priced</t>
        </is>
      </c>
      <c r="V2159" s="273" t="inlineStr">
        <is>
          <t>LT028</t>
        </is>
      </c>
      <c r="W2159" t="n">
        <v>420</v>
      </c>
    </row>
    <row r="2160">
      <c r="B2160" t="n">
        <v>4279</v>
      </c>
      <c r="C2160">
        <f>IF(K2160 = "BaseplateSteel","Y","N")</f>
        <v/>
      </c>
      <c r="D2160">
        <f>OR(P2160 = "Woods_Sureflex", P2160 = "Falk_T10_Grid")</f>
        <v/>
      </c>
      <c r="E2160">
        <f>IF(AND(C2160="Y", D2160=TRUE),"Y","N")</f>
        <v/>
      </c>
      <c r="F2160" t="inlineStr">
        <is>
          <t>ConTab_BOM_KP_Baseplates_4279</t>
        </is>
      </c>
      <c r="G2160">
        <f>IF(E2160="Y",F2160,"")</f>
        <v/>
      </c>
      <c r="H2160" s="87" t="inlineStr">
        <is>
          <t>6015-3_4-KP</t>
        </is>
      </c>
      <c r="I2160" s="87" t="n"/>
      <c r="J2160" s="87" t="n"/>
      <c r="K2160" s="273" t="inlineStr">
        <is>
          <t>BaseplateSteel</t>
        </is>
      </c>
      <c r="L2160" s="273" t="inlineStr">
        <is>
          <t>Baseplate_Steel</t>
        </is>
      </c>
      <c r="M2160" s="273" t="inlineStr">
        <is>
          <t>Steel</t>
        </is>
      </c>
      <c r="N2160" t="inlineStr">
        <is>
          <t>254T</t>
        </is>
      </c>
      <c r="O2160" t="inlineStr">
        <is>
          <t>:No Drip Pan:Standard Drip Pan:</t>
        </is>
      </c>
      <c r="P2160" s="235" t="inlineStr">
        <is>
          <t>Falk_T10_Grid</t>
        </is>
      </c>
      <c r="Q2160" t="inlineStr">
        <is>
          <t>Falk 1050T10</t>
        </is>
      </c>
      <c r="R2160" t="n">
        <v>96700837</v>
      </c>
      <c r="S2160" s="233" t="inlineStr">
        <is>
          <t>B102611</t>
        </is>
      </c>
      <c r="T2160" s="233" t="n">
        <v>1912</v>
      </c>
      <c r="U2160" s="233" t="inlineStr">
        <is>
          <t>Priced</t>
        </is>
      </c>
      <c r="V2160" s="273" t="inlineStr">
        <is>
          <t>LT028</t>
        </is>
      </c>
      <c r="W2160" t="n">
        <v>140</v>
      </c>
    </row>
    <row r="2161">
      <c r="B2161" t="n">
        <v>4280</v>
      </c>
      <c r="C2161">
        <f>IF(K2161 = "BaseplateSteel","Y","N")</f>
        <v/>
      </c>
      <c r="D2161">
        <f>OR(P2161 = "Woods_Sureflex", P2161 = "Falk_T10_Grid")</f>
        <v/>
      </c>
      <c r="E2161">
        <f>IF(AND(C2161="Y", D2161=TRUE),"Y","N")</f>
        <v/>
      </c>
      <c r="F2161" t="inlineStr">
        <is>
          <t>ConTab_BOM_KP_Baseplates_4280</t>
        </is>
      </c>
      <c r="G2161">
        <f>IF(E2161="Y",F2161,"")</f>
        <v/>
      </c>
      <c r="H2161" s="87" t="inlineStr">
        <is>
          <t>6015-3_4-KP</t>
        </is>
      </c>
      <c r="I2161" s="87" t="n"/>
      <c r="J2161" s="87" t="n"/>
      <c r="K2161" s="273" t="inlineStr">
        <is>
          <t>BaseplateSteel</t>
        </is>
      </c>
      <c r="L2161" s="273" t="inlineStr">
        <is>
          <t>Baseplate_Steel</t>
        </is>
      </c>
      <c r="M2161" s="273" t="inlineStr">
        <is>
          <t>Steel</t>
        </is>
      </c>
      <c r="N2161" t="inlineStr">
        <is>
          <t>256T</t>
        </is>
      </c>
      <c r="O2161" t="inlineStr">
        <is>
          <t>:No Drip Pan:Standard Drip Pan:</t>
        </is>
      </c>
      <c r="P2161" s="235" t="inlineStr">
        <is>
          <t>Falk_T10_Grid</t>
        </is>
      </c>
      <c r="Q2161" t="inlineStr">
        <is>
          <t>Falk 1050T10</t>
        </is>
      </c>
      <c r="R2161" t="n">
        <v>96700837</v>
      </c>
      <c r="S2161" s="233" t="inlineStr">
        <is>
          <t>B102611</t>
        </is>
      </c>
      <c r="T2161" s="233" t="n">
        <v>1912</v>
      </c>
      <c r="U2161" s="233" t="inlineStr">
        <is>
          <t>Priced</t>
        </is>
      </c>
      <c r="V2161" s="273" t="inlineStr">
        <is>
          <t>LT028</t>
        </is>
      </c>
      <c r="W2161" t="n">
        <v>140</v>
      </c>
    </row>
    <row r="2162">
      <c r="B2162" t="n">
        <v>4281</v>
      </c>
      <c r="C2162">
        <f>IF(K2162 = "BaseplateSteel","Y","N")</f>
        <v/>
      </c>
      <c r="D2162">
        <f>OR(P2162 = "Woods_Sureflex", P2162 = "Falk_T10_Grid")</f>
        <v/>
      </c>
      <c r="E2162">
        <f>IF(AND(C2162="Y", D2162=TRUE),"Y","N")</f>
        <v/>
      </c>
      <c r="F2162" t="inlineStr">
        <is>
          <t>ConTab_BOM_KP_Baseplates_4281</t>
        </is>
      </c>
      <c r="G2162">
        <f>IF(E2162="Y",F2162,"")</f>
        <v/>
      </c>
      <c r="H2162" s="87" t="inlineStr">
        <is>
          <t>6015-3_4-KP</t>
        </is>
      </c>
      <c r="I2162" s="87" t="n"/>
      <c r="J2162" s="87" t="n"/>
      <c r="K2162" s="273" t="inlineStr">
        <is>
          <t>BaseplateSteel</t>
        </is>
      </c>
      <c r="L2162" s="273" t="inlineStr">
        <is>
          <t>Baseplate_Steel</t>
        </is>
      </c>
      <c r="M2162" s="273" t="inlineStr">
        <is>
          <t>Steel</t>
        </is>
      </c>
      <c r="N2162" t="inlineStr">
        <is>
          <t>284T</t>
        </is>
      </c>
      <c r="O2162" t="inlineStr">
        <is>
          <t>:No Drip Pan:Standard Drip Pan:</t>
        </is>
      </c>
      <c r="P2162" s="235" t="inlineStr">
        <is>
          <t>Falk_T10_Grid</t>
        </is>
      </c>
      <c r="Q2162" t="inlineStr">
        <is>
          <t>Falk 1050T10</t>
        </is>
      </c>
      <c r="R2162" t="n">
        <v>96700838</v>
      </c>
      <c r="S2162" s="233" t="inlineStr">
        <is>
          <t>B102612</t>
        </is>
      </c>
      <c r="T2162" s="233" t="n">
        <v>2050</v>
      </c>
      <c r="U2162" s="233" t="inlineStr">
        <is>
          <t>Priced</t>
        </is>
      </c>
      <c r="V2162" s="273" t="inlineStr">
        <is>
          <t>LT028</t>
        </is>
      </c>
      <c r="W2162" t="n">
        <v>205</v>
      </c>
    </row>
    <row r="2163">
      <c r="B2163" t="n">
        <v>4282</v>
      </c>
      <c r="C2163">
        <f>IF(K2163 = "BaseplateSteel","Y","N")</f>
        <v/>
      </c>
      <c r="D2163">
        <f>OR(P2163 = "Woods_Sureflex", P2163 = "Falk_T10_Grid")</f>
        <v/>
      </c>
      <c r="E2163">
        <f>IF(AND(C2163="Y", D2163=TRUE),"Y","N")</f>
        <v/>
      </c>
      <c r="F2163" t="inlineStr">
        <is>
          <t>ConTab_BOM_KP_Baseplates_4282</t>
        </is>
      </c>
      <c r="G2163">
        <f>IF(E2163="Y",F2163,"")</f>
        <v/>
      </c>
      <c r="H2163" s="87" t="inlineStr">
        <is>
          <t>6015-3_4-KP</t>
        </is>
      </c>
      <c r="I2163" s="87" t="n"/>
      <c r="J2163" s="87" t="n"/>
      <c r="K2163" s="273" t="inlineStr">
        <is>
          <t>BaseplateSteel</t>
        </is>
      </c>
      <c r="L2163" s="273" t="inlineStr">
        <is>
          <t>Baseplate_Steel</t>
        </is>
      </c>
      <c r="M2163" s="273" t="inlineStr">
        <is>
          <t>Steel</t>
        </is>
      </c>
      <c r="N2163" t="inlineStr">
        <is>
          <t>286T</t>
        </is>
      </c>
      <c r="O2163" t="inlineStr">
        <is>
          <t>:No Drip Pan:Standard Drip Pan:</t>
        </is>
      </c>
      <c r="P2163" s="235" t="inlineStr">
        <is>
          <t>Falk_T10_Grid</t>
        </is>
      </c>
      <c r="Q2163" t="inlineStr">
        <is>
          <t>Falk 1050T10</t>
        </is>
      </c>
      <c r="R2163" t="n">
        <v>96700838</v>
      </c>
      <c r="S2163" s="233" t="inlineStr">
        <is>
          <t>B102612</t>
        </is>
      </c>
      <c r="T2163" s="233" t="n">
        <v>2050</v>
      </c>
      <c r="U2163" s="233" t="inlineStr">
        <is>
          <t>Priced</t>
        </is>
      </c>
      <c r="V2163" s="273" t="inlineStr">
        <is>
          <t>LT028</t>
        </is>
      </c>
      <c r="W2163" t="n">
        <v>205</v>
      </c>
    </row>
    <row r="2164">
      <c r="B2164" t="n">
        <v>4283</v>
      </c>
      <c r="C2164">
        <f>IF(K2164 = "BaseplateSteel","Y","N")</f>
        <v/>
      </c>
      <c r="D2164">
        <f>OR(P2164 = "Woods_Sureflex", P2164 = "Falk_T10_Grid")</f>
        <v/>
      </c>
      <c r="E2164">
        <f>IF(AND(C2164="Y", D2164=TRUE),"Y","N")</f>
        <v/>
      </c>
      <c r="F2164" t="inlineStr">
        <is>
          <t>ConTab_BOM_KP_Baseplates_4283</t>
        </is>
      </c>
      <c r="G2164">
        <f>IF(E2164="Y",F2164,"")</f>
        <v/>
      </c>
      <c r="H2164" s="87" t="inlineStr">
        <is>
          <t>6015-3_4-KP</t>
        </is>
      </c>
      <c r="I2164" s="87" t="n"/>
      <c r="J2164" s="87" t="n"/>
      <c r="K2164" s="273" t="inlineStr">
        <is>
          <t>BaseplateSteel</t>
        </is>
      </c>
      <c r="L2164" s="273" t="inlineStr">
        <is>
          <t>Baseplate_Steel</t>
        </is>
      </c>
      <c r="M2164" s="273" t="inlineStr">
        <is>
          <t>Steel</t>
        </is>
      </c>
      <c r="N2164" t="inlineStr">
        <is>
          <t>324T</t>
        </is>
      </c>
      <c r="O2164" t="inlineStr">
        <is>
          <t>:No Drip Pan:Standard Drip Pan:</t>
        </is>
      </c>
      <c r="P2164" s="235" t="inlineStr">
        <is>
          <t>Falk_T10_Grid</t>
        </is>
      </c>
      <c r="Q2164" t="inlineStr">
        <is>
          <t>Falk 1060T10</t>
        </is>
      </c>
      <c r="R2164" t="n">
        <v>96700839</v>
      </c>
      <c r="S2164" s="233" t="inlineStr">
        <is>
          <t>B102613</t>
        </is>
      </c>
      <c r="T2164" s="233" t="n">
        <v>2186</v>
      </c>
      <c r="U2164" s="233" t="inlineStr">
        <is>
          <t>Priced</t>
        </is>
      </c>
      <c r="V2164" s="273" t="inlineStr">
        <is>
          <t>LT028</t>
        </is>
      </c>
      <c r="W2164" t="n">
        <v>240</v>
      </c>
    </row>
    <row r="2165">
      <c r="B2165" t="n">
        <v>4284</v>
      </c>
      <c r="C2165">
        <f>IF(K2165 = "BaseplateSteel","Y","N")</f>
        <v/>
      </c>
      <c r="D2165">
        <f>OR(P2165 = "Woods_Sureflex", P2165 = "Falk_T10_Grid")</f>
        <v/>
      </c>
      <c r="E2165">
        <f>IF(AND(C2165="Y", D2165=TRUE),"Y","N")</f>
        <v/>
      </c>
      <c r="F2165" t="inlineStr">
        <is>
          <t>ConTab_BOM_KP_Baseplates_4284</t>
        </is>
      </c>
      <c r="G2165">
        <f>IF(E2165="Y",F2165,"")</f>
        <v/>
      </c>
      <c r="H2165" s="87" t="inlineStr">
        <is>
          <t>6015-3_4-KP</t>
        </is>
      </c>
      <c r="I2165" s="87" t="n"/>
      <c r="J2165" s="87" t="n"/>
      <c r="K2165" s="273" t="inlineStr">
        <is>
          <t>BaseplateSteel</t>
        </is>
      </c>
      <c r="L2165" s="273" t="inlineStr">
        <is>
          <t>Baseplate_Steel</t>
        </is>
      </c>
      <c r="M2165" s="273" t="inlineStr">
        <is>
          <t>Steel</t>
        </is>
      </c>
      <c r="N2165" t="inlineStr">
        <is>
          <t>326T</t>
        </is>
      </c>
      <c r="O2165" t="inlineStr">
        <is>
          <t>:No Drip Pan:Standard Drip Pan:</t>
        </is>
      </c>
      <c r="P2165" s="235" t="inlineStr">
        <is>
          <t>Falk_T10_Grid</t>
        </is>
      </c>
      <c r="Q2165" t="inlineStr">
        <is>
          <t>Falk 1060T10</t>
        </is>
      </c>
      <c r="R2165" t="n">
        <v>96700839</v>
      </c>
      <c r="S2165" s="233" t="inlineStr">
        <is>
          <t>B102613</t>
        </is>
      </c>
      <c r="T2165" s="233" t="n">
        <v>2186</v>
      </c>
      <c r="U2165" s="233" t="inlineStr">
        <is>
          <t>Priced</t>
        </is>
      </c>
      <c r="V2165" s="273" t="inlineStr">
        <is>
          <t>LT028</t>
        </is>
      </c>
      <c r="W2165" t="n">
        <v>240</v>
      </c>
    </row>
    <row r="2166">
      <c r="B2166" t="n">
        <v>4285</v>
      </c>
      <c r="C2166">
        <f>IF(K2166 = "BaseplateSteel","Y","N")</f>
        <v/>
      </c>
      <c r="D2166">
        <f>OR(P2166 = "Woods_Sureflex", P2166 = "Falk_T10_Grid")</f>
        <v/>
      </c>
      <c r="E2166">
        <f>IF(AND(C2166="Y", D2166=TRUE),"Y","N")</f>
        <v/>
      </c>
      <c r="F2166" t="inlineStr">
        <is>
          <t>ConTab_BOM_KP_Baseplates_4285</t>
        </is>
      </c>
      <c r="G2166">
        <f>IF(E2166="Y",F2166,"")</f>
        <v/>
      </c>
      <c r="H2166" s="87" t="inlineStr">
        <is>
          <t>6015-3_4-KP</t>
        </is>
      </c>
      <c r="I2166" s="87" t="n"/>
      <c r="J2166" s="87" t="n"/>
      <c r="K2166" s="273" t="inlineStr">
        <is>
          <t>BaseplateSteel</t>
        </is>
      </c>
      <c r="L2166" s="273" t="inlineStr">
        <is>
          <t>Baseplate_Steel</t>
        </is>
      </c>
      <c r="M2166" s="273" t="inlineStr">
        <is>
          <t>Steel</t>
        </is>
      </c>
      <c r="N2166" t="inlineStr">
        <is>
          <t>364T</t>
        </is>
      </c>
      <c r="O2166" t="inlineStr">
        <is>
          <t>:No Drip Pan:Standard Drip Pan:</t>
        </is>
      </c>
      <c r="P2166" s="235" t="inlineStr">
        <is>
          <t>Falk_T10_Grid</t>
        </is>
      </c>
      <c r="Q2166" t="inlineStr">
        <is>
          <t>Falk 1070T10</t>
        </is>
      </c>
      <c r="R2166" t="n">
        <v>96700840</v>
      </c>
      <c r="S2166" s="233" t="inlineStr">
        <is>
          <t>B102614</t>
        </is>
      </c>
      <c r="T2166" s="233" t="n">
        <v>2322</v>
      </c>
      <c r="U2166" s="233" t="inlineStr">
        <is>
          <t>Priced</t>
        </is>
      </c>
      <c r="V2166" s="273" t="inlineStr">
        <is>
          <t>LT028</t>
        </is>
      </c>
      <c r="W2166" t="n">
        <v>270</v>
      </c>
    </row>
    <row r="2167">
      <c r="B2167" t="n">
        <v>4286</v>
      </c>
      <c r="C2167">
        <f>IF(K2167 = "BaseplateSteel","Y","N")</f>
        <v/>
      </c>
      <c r="D2167">
        <f>OR(P2167 = "Woods_Sureflex", P2167 = "Falk_T10_Grid")</f>
        <v/>
      </c>
      <c r="E2167">
        <f>IF(AND(C2167="Y", D2167=TRUE),"Y","N")</f>
        <v/>
      </c>
      <c r="F2167" t="inlineStr">
        <is>
          <t>ConTab_BOM_KP_Baseplates_4286</t>
        </is>
      </c>
      <c r="G2167">
        <f>IF(E2167="Y",F2167,"")</f>
        <v/>
      </c>
      <c r="H2167" s="87" t="inlineStr">
        <is>
          <t>6015-3_4-KP</t>
        </is>
      </c>
      <c r="I2167" s="87" t="n"/>
      <c r="J2167" s="87" t="n"/>
      <c r="K2167" s="273" t="inlineStr">
        <is>
          <t>BaseplateSteel</t>
        </is>
      </c>
      <c r="L2167" s="273" t="inlineStr">
        <is>
          <t>Baseplate_Steel</t>
        </is>
      </c>
      <c r="M2167" s="273" t="inlineStr">
        <is>
          <t>Steel</t>
        </is>
      </c>
      <c r="N2167" t="inlineStr">
        <is>
          <t>365T</t>
        </is>
      </c>
      <c r="O2167" t="inlineStr">
        <is>
          <t>:No Drip Pan:Standard Drip Pan:</t>
        </is>
      </c>
      <c r="P2167" s="235" t="inlineStr">
        <is>
          <t>Falk_T10_Grid</t>
        </is>
      </c>
      <c r="Q2167" t="inlineStr">
        <is>
          <t>Falk 1070T10</t>
        </is>
      </c>
      <c r="R2167" t="n">
        <v>96700840</v>
      </c>
      <c r="S2167" s="233" t="inlineStr">
        <is>
          <t>B102614</t>
        </is>
      </c>
      <c r="T2167" s="233" t="n">
        <v>2322</v>
      </c>
      <c r="U2167" s="233" t="inlineStr">
        <is>
          <t>Priced</t>
        </is>
      </c>
      <c r="V2167" s="273" t="inlineStr">
        <is>
          <t>LT028</t>
        </is>
      </c>
      <c r="W2167" t="n">
        <v>270</v>
      </c>
    </row>
    <row r="2168">
      <c r="B2168" t="n">
        <v>4287</v>
      </c>
      <c r="C2168">
        <f>IF(K2168 = "BaseplateSteel","Y","N")</f>
        <v/>
      </c>
      <c r="D2168">
        <f>OR(P2168 = "Woods_Sureflex", P2168 = "Falk_T10_Grid")</f>
        <v/>
      </c>
      <c r="E2168">
        <f>IF(AND(C2168="Y", D2168=TRUE),"Y","N")</f>
        <v/>
      </c>
      <c r="F2168" t="inlineStr">
        <is>
          <t>ConTab_BOM_KP_Baseplates_4287</t>
        </is>
      </c>
      <c r="G2168">
        <f>IF(E2168="Y",F2168,"")</f>
        <v/>
      </c>
      <c r="H2168" s="87" t="inlineStr">
        <is>
          <t>6015-3_4-KP</t>
        </is>
      </c>
      <c r="I2168" s="87" t="n"/>
      <c r="J2168" s="87" t="n"/>
      <c r="K2168" s="273" t="inlineStr">
        <is>
          <t>BaseplateSteel</t>
        </is>
      </c>
      <c r="L2168" s="273" t="inlineStr">
        <is>
          <t>Baseplate_Steel</t>
        </is>
      </c>
      <c r="M2168" s="273" t="inlineStr">
        <is>
          <t>Steel</t>
        </is>
      </c>
      <c r="N2168" t="inlineStr">
        <is>
          <t>364TS</t>
        </is>
      </c>
      <c r="O2168" t="inlineStr">
        <is>
          <t>:No Drip Pan:Standard Drip Pan:</t>
        </is>
      </c>
      <c r="P2168" s="235" t="inlineStr">
        <is>
          <t>Falk_T10_Grid</t>
        </is>
      </c>
      <c r="Q2168" t="inlineStr">
        <is>
          <t>Falk 1050T10</t>
        </is>
      </c>
      <c r="R2168" t="n">
        <v>96700841</v>
      </c>
      <c r="S2168" s="233" t="inlineStr">
        <is>
          <t>B102615</t>
        </is>
      </c>
      <c r="T2168" s="233" t="n">
        <v>2255</v>
      </c>
      <c r="U2168" s="233" t="inlineStr">
        <is>
          <t>Priced</t>
        </is>
      </c>
      <c r="V2168" s="273" t="inlineStr">
        <is>
          <t>LT028</t>
        </is>
      </c>
      <c r="W2168" t="n">
        <v>270</v>
      </c>
    </row>
    <row r="2169">
      <c r="B2169" t="n">
        <v>4288</v>
      </c>
      <c r="C2169">
        <f>IF(K2169 = "BaseplateSteel","Y","N")</f>
        <v/>
      </c>
      <c r="D2169">
        <f>OR(P2169 = "Woods_Sureflex", P2169 = "Falk_T10_Grid")</f>
        <v/>
      </c>
      <c r="E2169">
        <f>IF(AND(C2169="Y", D2169=TRUE),"Y","N")</f>
        <v/>
      </c>
      <c r="F2169" t="inlineStr">
        <is>
          <t>ConTab_BOM_KP_Baseplates_4288</t>
        </is>
      </c>
      <c r="G2169">
        <f>IF(E2169="Y",F2169,"")</f>
        <v/>
      </c>
      <c r="H2169" s="87" t="inlineStr">
        <is>
          <t>6015-3_4-KP</t>
        </is>
      </c>
      <c r="I2169" s="87" t="n"/>
      <c r="J2169" s="87" t="n"/>
      <c r="K2169" s="273" t="inlineStr">
        <is>
          <t>BaseplateSteel</t>
        </is>
      </c>
      <c r="L2169" s="273" t="inlineStr">
        <is>
          <t>Baseplate_Steel</t>
        </is>
      </c>
      <c r="M2169" s="273" t="inlineStr">
        <is>
          <t>Steel</t>
        </is>
      </c>
      <c r="N2169" t="inlineStr">
        <is>
          <t>365TS</t>
        </is>
      </c>
      <c r="O2169" t="inlineStr">
        <is>
          <t>:No Drip Pan:Standard Drip Pan:</t>
        </is>
      </c>
      <c r="P2169" s="235" t="inlineStr">
        <is>
          <t>Falk_T10_Grid</t>
        </is>
      </c>
      <c r="Q2169" t="inlineStr">
        <is>
          <t>Falk 1050T10</t>
        </is>
      </c>
      <c r="R2169" t="n">
        <v>96700841</v>
      </c>
      <c r="S2169" s="233" t="inlineStr">
        <is>
          <t>B102615</t>
        </is>
      </c>
      <c r="T2169" s="233" t="n">
        <v>2255</v>
      </c>
      <c r="U2169" s="233" t="inlineStr">
        <is>
          <t>Priced</t>
        </is>
      </c>
      <c r="V2169" s="273" t="inlineStr">
        <is>
          <t>LT028</t>
        </is>
      </c>
      <c r="W2169" t="n">
        <v>270</v>
      </c>
    </row>
    <row r="2170">
      <c r="B2170" t="n">
        <v>4289</v>
      </c>
      <c r="C2170">
        <f>IF(K2170 = "BaseplateSteel","Y","N")</f>
        <v/>
      </c>
      <c r="D2170">
        <f>OR(P2170 = "Woods_Sureflex", P2170 = "Falk_T10_Grid")</f>
        <v/>
      </c>
      <c r="E2170">
        <f>IF(AND(C2170="Y", D2170=TRUE),"Y","N")</f>
        <v/>
      </c>
      <c r="F2170" t="inlineStr">
        <is>
          <t>ConTab_BOM_KP_Baseplates_4289</t>
        </is>
      </c>
      <c r="G2170">
        <f>IF(E2170="Y",F2170,"")</f>
        <v/>
      </c>
      <c r="H2170" s="87" t="inlineStr">
        <is>
          <t>6015-3_4-KP</t>
        </is>
      </c>
      <c r="I2170" s="87" t="n"/>
      <c r="J2170" s="87" t="n"/>
      <c r="K2170" s="273" t="inlineStr">
        <is>
          <t>BaseplateSteel</t>
        </is>
      </c>
      <c r="L2170" s="273" t="inlineStr">
        <is>
          <t>Baseplate_Steel</t>
        </is>
      </c>
      <c r="M2170" s="273" t="inlineStr">
        <is>
          <t>Steel</t>
        </is>
      </c>
      <c r="N2170" t="inlineStr">
        <is>
          <t>404T</t>
        </is>
      </c>
      <c r="O2170" t="inlineStr">
        <is>
          <t>:No Drip Pan:Standard Drip Pan:</t>
        </is>
      </c>
      <c r="P2170" s="235" t="inlineStr">
        <is>
          <t>Falk_T10_Grid</t>
        </is>
      </c>
      <c r="Q2170" t="inlineStr">
        <is>
          <t>Falk 1080T10</t>
        </is>
      </c>
      <c r="R2170" t="n">
        <v>96700842</v>
      </c>
      <c r="S2170" s="233" t="inlineStr">
        <is>
          <t>B102616</t>
        </is>
      </c>
      <c r="T2170" s="233" t="n">
        <v>2800</v>
      </c>
      <c r="U2170" s="233" t="inlineStr">
        <is>
          <t>Priced</t>
        </is>
      </c>
      <c r="V2170" s="273" t="inlineStr">
        <is>
          <t>LT028</t>
        </is>
      </c>
      <c r="W2170" t="n">
        <v>350</v>
      </c>
    </row>
    <row r="2171">
      <c r="B2171" t="n">
        <v>4290</v>
      </c>
      <c r="C2171">
        <f>IF(K2171 = "BaseplateSteel","Y","N")</f>
        <v/>
      </c>
      <c r="D2171">
        <f>OR(P2171 = "Woods_Sureflex", P2171 = "Falk_T10_Grid")</f>
        <v/>
      </c>
      <c r="E2171">
        <f>IF(AND(C2171="Y", D2171=TRUE),"Y","N")</f>
        <v/>
      </c>
      <c r="F2171" t="inlineStr">
        <is>
          <t>ConTab_BOM_KP_Baseplates_4290</t>
        </is>
      </c>
      <c r="G2171">
        <f>IF(E2171="Y",F2171,"")</f>
        <v/>
      </c>
      <c r="H2171" s="87" t="inlineStr">
        <is>
          <t>6015-3_4-KP</t>
        </is>
      </c>
      <c r="I2171" s="87" t="n"/>
      <c r="J2171" s="87" t="n"/>
      <c r="K2171" s="273" t="inlineStr">
        <is>
          <t>BaseplateSteel</t>
        </is>
      </c>
      <c r="L2171" s="273" t="inlineStr">
        <is>
          <t>Baseplate_Steel</t>
        </is>
      </c>
      <c r="M2171" s="273" t="inlineStr">
        <is>
          <t>Steel</t>
        </is>
      </c>
      <c r="N2171" t="inlineStr">
        <is>
          <t>405T</t>
        </is>
      </c>
      <c r="O2171" t="inlineStr">
        <is>
          <t>:No Drip Pan:Standard Drip Pan:</t>
        </is>
      </c>
      <c r="P2171" s="235" t="inlineStr">
        <is>
          <t>Falk_T10_Grid</t>
        </is>
      </c>
      <c r="Q2171" t="inlineStr">
        <is>
          <t>Falk 1080T10</t>
        </is>
      </c>
      <c r="R2171" t="n">
        <v>96700842</v>
      </c>
      <c r="S2171" s="233" t="inlineStr">
        <is>
          <t>B102616</t>
        </is>
      </c>
      <c r="T2171" s="233" t="n">
        <v>2800</v>
      </c>
      <c r="U2171" s="233" t="inlineStr">
        <is>
          <t>Priced</t>
        </is>
      </c>
      <c r="V2171" s="273" t="inlineStr">
        <is>
          <t>LT028</t>
        </is>
      </c>
      <c r="W2171" t="n">
        <v>350</v>
      </c>
    </row>
    <row r="2172">
      <c r="B2172" t="n">
        <v>4291</v>
      </c>
      <c r="C2172">
        <f>IF(K2172 = "BaseplateSteel","Y","N")</f>
        <v/>
      </c>
      <c r="D2172">
        <f>OR(P2172 = "Woods_Sureflex", P2172 = "Falk_T10_Grid")</f>
        <v/>
      </c>
      <c r="E2172">
        <f>IF(AND(C2172="Y", D2172=TRUE),"Y","N")</f>
        <v/>
      </c>
      <c r="F2172" t="inlineStr">
        <is>
          <t>ConTab_BOM_KP_Baseplates_4291</t>
        </is>
      </c>
      <c r="G2172">
        <f>IF(E2172="Y",F2172,"")</f>
        <v/>
      </c>
      <c r="H2172" s="87" t="inlineStr">
        <is>
          <t>6015-3_4-KP</t>
        </is>
      </c>
      <c r="I2172" s="87" t="n"/>
      <c r="J2172" s="87" t="n"/>
      <c r="K2172" s="273" t="inlineStr">
        <is>
          <t>BaseplateSteel</t>
        </is>
      </c>
      <c r="L2172" s="273" t="inlineStr">
        <is>
          <t>Baseplate_Steel</t>
        </is>
      </c>
      <c r="M2172" s="273" t="inlineStr">
        <is>
          <t>Steel</t>
        </is>
      </c>
      <c r="N2172" t="inlineStr">
        <is>
          <t>404TS</t>
        </is>
      </c>
      <c r="O2172" t="inlineStr">
        <is>
          <t>:No Drip Pan:Standard Drip Pan:</t>
        </is>
      </c>
      <c r="P2172" s="235" t="inlineStr">
        <is>
          <t>Falk_T10_Grid</t>
        </is>
      </c>
      <c r="Q2172" t="inlineStr">
        <is>
          <t>Falk 1070T10</t>
        </is>
      </c>
      <c r="R2172" t="n">
        <v>96700843</v>
      </c>
      <c r="S2172" s="233" t="inlineStr">
        <is>
          <t>B102617</t>
        </is>
      </c>
      <c r="T2172" s="233" t="n">
        <v>2663</v>
      </c>
      <c r="U2172" s="233" t="inlineStr">
        <is>
          <t>Priced</t>
        </is>
      </c>
      <c r="V2172" s="273" t="inlineStr">
        <is>
          <t>LT028</t>
        </is>
      </c>
      <c r="W2172" t="n">
        <v>350</v>
      </c>
    </row>
    <row r="2173">
      <c r="B2173" t="n">
        <v>4292</v>
      </c>
      <c r="C2173">
        <f>IF(K2173 = "BaseplateSteel","Y","N")</f>
        <v/>
      </c>
      <c r="D2173">
        <f>OR(P2173 = "Woods_Sureflex", P2173 = "Falk_T10_Grid")</f>
        <v/>
      </c>
      <c r="E2173">
        <f>IF(AND(C2173="Y", D2173=TRUE),"Y","N")</f>
        <v/>
      </c>
      <c r="F2173" t="inlineStr">
        <is>
          <t>ConTab_BOM_KP_Baseplates_4292</t>
        </is>
      </c>
      <c r="G2173">
        <f>IF(E2173="Y",F2173,"")</f>
        <v/>
      </c>
      <c r="H2173" s="87" t="inlineStr">
        <is>
          <t>6015-3_4-KP</t>
        </is>
      </c>
      <c r="I2173" s="87" t="n"/>
      <c r="J2173" s="87" t="n"/>
      <c r="K2173" s="273" t="inlineStr">
        <is>
          <t>BaseplateSteel</t>
        </is>
      </c>
      <c r="L2173" s="273" t="inlineStr">
        <is>
          <t>Baseplate_Steel</t>
        </is>
      </c>
      <c r="M2173" s="273" t="inlineStr">
        <is>
          <t>Steel</t>
        </is>
      </c>
      <c r="N2173" t="inlineStr">
        <is>
          <t>405TS</t>
        </is>
      </c>
      <c r="O2173" t="inlineStr">
        <is>
          <t>:No Drip Pan:Standard Drip Pan:</t>
        </is>
      </c>
      <c r="P2173" s="235" t="inlineStr">
        <is>
          <t>Falk_T10_Grid</t>
        </is>
      </c>
      <c r="Q2173" t="inlineStr">
        <is>
          <t>Falk 1070T10</t>
        </is>
      </c>
      <c r="R2173" t="n">
        <v>96700843</v>
      </c>
      <c r="S2173" s="233" t="inlineStr">
        <is>
          <t>B102617</t>
        </is>
      </c>
      <c r="T2173" s="233" t="n">
        <v>2663</v>
      </c>
      <c r="U2173" s="233" t="inlineStr">
        <is>
          <t>Priced</t>
        </is>
      </c>
      <c r="V2173" s="273" t="inlineStr">
        <is>
          <t>LT028</t>
        </is>
      </c>
      <c r="W2173" t="n">
        <v>350</v>
      </c>
    </row>
    <row r="2174">
      <c r="B2174" t="n">
        <v>4293</v>
      </c>
      <c r="C2174">
        <f>IF(K2174 = "BaseplateSteel","Y","N")</f>
        <v/>
      </c>
      <c r="D2174">
        <f>OR(P2174 = "Woods_Sureflex", P2174 = "Falk_T10_Grid")</f>
        <v/>
      </c>
      <c r="E2174">
        <f>IF(AND(C2174="Y", D2174=TRUE),"Y","N")</f>
        <v/>
      </c>
      <c r="F2174" t="inlineStr">
        <is>
          <t>ConTab_BOM_KP_Baseplates_4293</t>
        </is>
      </c>
      <c r="G2174">
        <f>IF(E2174="Y",F2174,"")</f>
        <v/>
      </c>
      <c r="H2174" s="87" t="inlineStr">
        <is>
          <t>6015-3_4-KP</t>
        </is>
      </c>
      <c r="I2174" s="87" t="n"/>
      <c r="J2174" s="87" t="n"/>
      <c r="K2174" s="273" t="inlineStr">
        <is>
          <t>BaseplateSteel</t>
        </is>
      </c>
      <c r="L2174" s="273" t="inlineStr">
        <is>
          <t>Baseplate_Steel</t>
        </is>
      </c>
      <c r="M2174" s="273" t="inlineStr">
        <is>
          <t>Steel</t>
        </is>
      </c>
      <c r="N2174" t="inlineStr">
        <is>
          <t>444T</t>
        </is>
      </c>
      <c r="O2174" t="inlineStr">
        <is>
          <t>:No Drip Pan:Standard Drip Pan:</t>
        </is>
      </c>
      <c r="P2174" s="235" t="inlineStr">
        <is>
          <t>Falk_T10_Grid</t>
        </is>
      </c>
      <c r="Q2174" t="inlineStr">
        <is>
          <t>Falk 1090T10</t>
        </is>
      </c>
      <c r="R2174" t="n">
        <v>96700844</v>
      </c>
      <c r="S2174" s="233" t="inlineStr">
        <is>
          <t>B102618</t>
        </is>
      </c>
      <c r="T2174" s="233" t="n">
        <v>4163</v>
      </c>
      <c r="U2174" s="233" t="inlineStr">
        <is>
          <t>Priced</t>
        </is>
      </c>
      <c r="V2174" s="273" t="inlineStr">
        <is>
          <t>LT028</t>
        </is>
      </c>
      <c r="W2174" t="n">
        <v>420</v>
      </c>
    </row>
    <row r="2175">
      <c r="B2175" t="n">
        <v>4294</v>
      </c>
      <c r="C2175">
        <f>IF(K2175 = "BaseplateSteel","Y","N")</f>
        <v/>
      </c>
      <c r="D2175">
        <f>OR(P2175 = "Woods_Sureflex", P2175 = "Falk_T10_Grid")</f>
        <v/>
      </c>
      <c r="E2175">
        <f>IF(AND(C2175="Y", D2175=TRUE),"Y","N")</f>
        <v/>
      </c>
      <c r="F2175" t="inlineStr">
        <is>
          <t>ConTab_BOM_KP_Baseplates_4294</t>
        </is>
      </c>
      <c r="G2175">
        <f>IF(E2175="Y",F2175,"")</f>
        <v/>
      </c>
      <c r="H2175" s="87" t="inlineStr">
        <is>
          <t>6015-3_4-KP</t>
        </is>
      </c>
      <c r="I2175" s="87" t="n"/>
      <c r="J2175" s="87" t="n"/>
      <c r="K2175" s="273" t="inlineStr">
        <is>
          <t>BaseplateSteel</t>
        </is>
      </c>
      <c r="L2175" s="273" t="inlineStr">
        <is>
          <t>Baseplate_Steel</t>
        </is>
      </c>
      <c r="M2175" s="273" t="inlineStr">
        <is>
          <t>Steel</t>
        </is>
      </c>
      <c r="N2175" t="inlineStr">
        <is>
          <t>445T</t>
        </is>
      </c>
      <c r="O2175" t="inlineStr">
        <is>
          <t>:No Drip Pan:Standard Drip Pan:</t>
        </is>
      </c>
      <c r="P2175" s="235" t="inlineStr">
        <is>
          <t>Falk_T10_Grid</t>
        </is>
      </c>
      <c r="Q2175" t="inlineStr">
        <is>
          <t>Falk 1090T10</t>
        </is>
      </c>
      <c r="R2175" t="n">
        <v>96700844</v>
      </c>
      <c r="S2175" s="233" t="inlineStr">
        <is>
          <t>B102619</t>
        </is>
      </c>
      <c r="T2175" s="233" t="n">
        <v>4163</v>
      </c>
      <c r="U2175" s="233" t="inlineStr">
        <is>
          <t>Priced</t>
        </is>
      </c>
      <c r="V2175" s="273" t="inlineStr">
        <is>
          <t>LT028</t>
        </is>
      </c>
      <c r="W2175" t="n">
        <v>420</v>
      </c>
    </row>
    <row r="2176">
      <c r="B2176" t="n">
        <v>4295</v>
      </c>
      <c r="C2176">
        <f>IF(K2176 = "BaseplateSteel","Y","N")</f>
        <v/>
      </c>
      <c r="D2176">
        <f>OR(P2176 = "Woods_Sureflex", P2176 = "Falk_T10_Grid")</f>
        <v/>
      </c>
      <c r="E2176">
        <f>IF(AND(C2176="Y", D2176=TRUE),"Y","N")</f>
        <v/>
      </c>
      <c r="F2176" t="inlineStr">
        <is>
          <t>ConTab_BOM_KP_Baseplates_4295</t>
        </is>
      </c>
      <c r="G2176">
        <f>IF(E2176="Y",F2176,"")</f>
        <v/>
      </c>
      <c r="H2176" s="87" t="inlineStr">
        <is>
          <t>6015-3_4-KP</t>
        </is>
      </c>
      <c r="I2176" s="87" t="n"/>
      <c r="J2176" s="87" t="n"/>
      <c r="K2176" s="273" t="inlineStr">
        <is>
          <t>BaseplateSteel</t>
        </is>
      </c>
      <c r="L2176" s="273" t="inlineStr">
        <is>
          <t>Baseplate_Steel</t>
        </is>
      </c>
      <c r="M2176" s="273" t="inlineStr">
        <is>
          <t>Steel</t>
        </is>
      </c>
      <c r="N2176" t="inlineStr">
        <is>
          <t>444TS</t>
        </is>
      </c>
      <c r="O2176" t="inlineStr">
        <is>
          <t>:No Drip Pan:Standard Drip Pan:</t>
        </is>
      </c>
      <c r="P2176" s="235" t="inlineStr">
        <is>
          <t>Falk_T10_Grid</t>
        </is>
      </c>
      <c r="Q2176" t="inlineStr">
        <is>
          <t>Falk 1070T10</t>
        </is>
      </c>
      <c r="R2176" t="n">
        <v>96700845</v>
      </c>
      <c r="S2176" s="233" t="inlineStr">
        <is>
          <t>B102620</t>
        </is>
      </c>
      <c r="T2176" s="233" t="n">
        <v>4163</v>
      </c>
      <c r="U2176" s="233" t="inlineStr">
        <is>
          <t>Priced</t>
        </is>
      </c>
      <c r="V2176" s="273" t="inlineStr">
        <is>
          <t>LT028</t>
        </is>
      </c>
      <c r="W2176" t="n">
        <v>420</v>
      </c>
    </row>
    <row r="2177">
      <c r="B2177" t="n">
        <v>4296</v>
      </c>
      <c r="C2177">
        <f>IF(K2177 = "BaseplateSteel","Y","N")</f>
        <v/>
      </c>
      <c r="D2177">
        <f>OR(P2177 = "Woods_Sureflex", P2177 = "Falk_T10_Grid")</f>
        <v/>
      </c>
      <c r="E2177">
        <f>IF(AND(C2177="Y", D2177=TRUE),"Y","N")</f>
        <v/>
      </c>
      <c r="F2177" t="inlineStr">
        <is>
          <t>ConTab_BOM_KP_Baseplates_4296</t>
        </is>
      </c>
      <c r="G2177">
        <f>IF(E2177="Y",F2177,"")</f>
        <v/>
      </c>
      <c r="H2177" s="87" t="inlineStr">
        <is>
          <t>6015-3_4-KP</t>
        </is>
      </c>
      <c r="I2177" s="87" t="n"/>
      <c r="J2177" s="87" t="n"/>
      <c r="K2177" s="273" t="inlineStr">
        <is>
          <t>BaseplateSteel</t>
        </is>
      </c>
      <c r="L2177" s="273" t="inlineStr">
        <is>
          <t>Baseplate_Steel</t>
        </is>
      </c>
      <c r="M2177" s="273" t="inlineStr">
        <is>
          <t>Steel</t>
        </is>
      </c>
      <c r="N2177" t="inlineStr">
        <is>
          <t>445TS</t>
        </is>
      </c>
      <c r="O2177" t="inlineStr">
        <is>
          <t>:No Drip Pan:Standard Drip Pan:</t>
        </is>
      </c>
      <c r="P2177" s="235" t="inlineStr">
        <is>
          <t>Falk_T10_Grid</t>
        </is>
      </c>
      <c r="Q2177" t="inlineStr">
        <is>
          <t>Falk 1070T10</t>
        </is>
      </c>
      <c r="R2177" t="n">
        <v>96700845</v>
      </c>
      <c r="S2177" s="233" t="inlineStr">
        <is>
          <t>B102621</t>
        </is>
      </c>
      <c r="T2177" s="233" t="n">
        <v>4163</v>
      </c>
      <c r="U2177" s="233" t="inlineStr">
        <is>
          <t>Priced</t>
        </is>
      </c>
      <c r="V2177" s="273" t="inlineStr">
        <is>
          <t>LT028</t>
        </is>
      </c>
      <c r="W2177" t="n">
        <v>420</v>
      </c>
    </row>
    <row r="2178">
      <c r="B2178" t="n">
        <v>4297</v>
      </c>
      <c r="C2178">
        <f>IF(K2178 = "BaseplateSteel","Y","N")</f>
        <v/>
      </c>
      <c r="D2178">
        <f>OR(P2178 = "Woods_Sureflex", P2178 = "Falk_T10_Grid")</f>
        <v/>
      </c>
      <c r="E2178">
        <f>IF(AND(C2178="Y", D2178=TRUE),"Y","N")</f>
        <v/>
      </c>
      <c r="F2178" t="inlineStr">
        <is>
          <t>ConTab_BOM_KP_Baseplates_4297</t>
        </is>
      </c>
      <c r="G2178">
        <f>IF(E2178="Y",F2178,"")</f>
        <v/>
      </c>
      <c r="H2178" s="87" t="inlineStr">
        <is>
          <t>6015-3_4-KP</t>
        </is>
      </c>
      <c r="I2178" s="87" t="n"/>
      <c r="J2178" s="87" t="n"/>
      <c r="K2178" s="273" t="inlineStr">
        <is>
          <t>BaseplateSteel</t>
        </is>
      </c>
      <c r="L2178" s="273" t="inlineStr">
        <is>
          <t>Baseplate_Steel</t>
        </is>
      </c>
      <c r="M2178" s="273" t="inlineStr">
        <is>
          <t>Steel</t>
        </is>
      </c>
      <c r="N2178" t="inlineStr">
        <is>
          <t>447T</t>
        </is>
      </c>
      <c r="O2178" t="inlineStr">
        <is>
          <t>:No Drip Pan:Standard Drip Pan:</t>
        </is>
      </c>
      <c r="P2178" s="235" t="inlineStr">
        <is>
          <t>Falk_T10_Grid</t>
        </is>
      </c>
      <c r="Q2178" t="inlineStr">
        <is>
          <t>Falk 1090T10</t>
        </is>
      </c>
      <c r="R2178" t="n">
        <v>96700846</v>
      </c>
      <c r="S2178" s="233" t="inlineStr">
        <is>
          <t>B102622</t>
        </is>
      </c>
      <c r="T2178" s="233" t="n">
        <v>4707</v>
      </c>
      <c r="U2178" s="233" t="inlineStr">
        <is>
          <t>Priced</t>
        </is>
      </c>
      <c r="V2178" s="273" t="inlineStr">
        <is>
          <t>LT028</t>
        </is>
      </c>
      <c r="W2178" t="n">
        <v>600</v>
      </c>
    </row>
    <row r="2179">
      <c r="B2179" t="n">
        <v>4298</v>
      </c>
      <c r="C2179">
        <f>IF(K2179 = "BaseplateSteel","Y","N")</f>
        <v/>
      </c>
      <c r="D2179">
        <f>OR(P2179 = "Woods_Sureflex", P2179 = "Falk_T10_Grid")</f>
        <v/>
      </c>
      <c r="E2179">
        <f>IF(AND(C2179="Y", D2179=TRUE),"Y","N")</f>
        <v/>
      </c>
      <c r="F2179" t="inlineStr">
        <is>
          <t>ConTab_BOM_KP_Baseplates_4298</t>
        </is>
      </c>
      <c r="G2179">
        <f>IF(E2179="Y",F2179,"")</f>
        <v/>
      </c>
      <c r="H2179" s="87" t="inlineStr">
        <is>
          <t>6015-3_4-KP</t>
        </is>
      </c>
      <c r="I2179" s="87" t="n"/>
      <c r="J2179" s="87" t="n"/>
      <c r="K2179" s="273" t="inlineStr">
        <is>
          <t>BaseplateSteel</t>
        </is>
      </c>
      <c r="L2179" s="273" t="inlineStr">
        <is>
          <t>Baseplate_Steel</t>
        </is>
      </c>
      <c r="M2179" s="273" t="inlineStr">
        <is>
          <t>Steel</t>
        </is>
      </c>
      <c r="N2179" t="inlineStr">
        <is>
          <t>254T</t>
        </is>
      </c>
      <c r="O2179" t="inlineStr">
        <is>
          <t>:No Drip Pan:Standard Drip Pan:</t>
        </is>
      </c>
      <c r="P2179" s="235" t="inlineStr">
        <is>
          <t>Woods_Spacer</t>
        </is>
      </c>
      <c r="Q2179" t="inlineStr">
        <is>
          <t>Woods 7SC</t>
        </is>
      </c>
      <c r="R2179" t="n">
        <v>96700847</v>
      </c>
      <c r="S2179" s="233" t="inlineStr">
        <is>
          <t>B102636</t>
        </is>
      </c>
      <c r="T2179" s="233" t="n">
        <v>2458</v>
      </c>
      <c r="U2179" s="233" t="inlineStr">
        <is>
          <t>Priced</t>
        </is>
      </c>
      <c r="V2179" s="273" t="inlineStr">
        <is>
          <t>LT028</t>
        </is>
      </c>
      <c r="W2179" t="n">
        <v>140</v>
      </c>
    </row>
    <row r="2180">
      <c r="B2180" t="n">
        <v>4299</v>
      </c>
      <c r="C2180">
        <f>IF(K2180 = "BaseplateSteel","Y","N")</f>
        <v/>
      </c>
      <c r="D2180">
        <f>OR(P2180 = "Woods_Sureflex", P2180 = "Falk_T10_Grid")</f>
        <v/>
      </c>
      <c r="E2180">
        <f>IF(AND(C2180="Y", D2180=TRUE),"Y","N")</f>
        <v/>
      </c>
      <c r="F2180" t="inlineStr">
        <is>
          <t>ConTab_BOM_KP_Baseplates_4299</t>
        </is>
      </c>
      <c r="G2180">
        <f>IF(E2180="Y",F2180,"")</f>
        <v/>
      </c>
      <c r="H2180" s="87" t="inlineStr">
        <is>
          <t>6015-3_4-KP</t>
        </is>
      </c>
      <c r="I2180" s="87" t="n"/>
      <c r="J2180" s="87" t="n"/>
      <c r="K2180" s="273" t="inlineStr">
        <is>
          <t>BaseplateSteel</t>
        </is>
      </c>
      <c r="L2180" s="273" t="inlineStr">
        <is>
          <t>Baseplate_Steel</t>
        </is>
      </c>
      <c r="M2180" s="273" t="inlineStr">
        <is>
          <t>Steel</t>
        </is>
      </c>
      <c r="N2180" t="inlineStr">
        <is>
          <t>256T</t>
        </is>
      </c>
      <c r="O2180" t="inlineStr">
        <is>
          <t>:No Drip Pan:Standard Drip Pan:</t>
        </is>
      </c>
      <c r="P2180" s="235" t="inlineStr">
        <is>
          <t>Woods_Spacer</t>
        </is>
      </c>
      <c r="Q2180" t="inlineStr">
        <is>
          <t>Woods 7SC</t>
        </is>
      </c>
      <c r="R2180" t="n">
        <v>96700847</v>
      </c>
      <c r="S2180" s="233" t="inlineStr">
        <is>
          <t>B102636</t>
        </is>
      </c>
      <c r="T2180" s="233" t="n">
        <v>2458</v>
      </c>
      <c r="U2180" s="233" t="inlineStr">
        <is>
          <t>Priced</t>
        </is>
      </c>
      <c r="V2180" s="273" t="inlineStr">
        <is>
          <t>LT028</t>
        </is>
      </c>
      <c r="W2180" t="n">
        <v>140</v>
      </c>
    </row>
    <row r="2181">
      <c r="B2181" t="n">
        <v>4300</v>
      </c>
      <c r="C2181">
        <f>IF(K2181 = "BaseplateSteel","Y","N")</f>
        <v/>
      </c>
      <c r="D2181">
        <f>OR(P2181 = "Woods_Sureflex", P2181 = "Falk_T10_Grid")</f>
        <v/>
      </c>
      <c r="E2181">
        <f>IF(AND(C2181="Y", D2181=TRUE),"Y","N")</f>
        <v/>
      </c>
      <c r="F2181" t="inlineStr">
        <is>
          <t>ConTab_BOM_KP_Baseplates_4300</t>
        </is>
      </c>
      <c r="G2181">
        <f>IF(E2181="Y",F2181,"")</f>
        <v/>
      </c>
      <c r="H2181" s="87" t="inlineStr">
        <is>
          <t>6015-3_4-KP</t>
        </is>
      </c>
      <c r="I2181" s="87" t="n"/>
      <c r="J2181" s="87" t="n"/>
      <c r="K2181" s="273" t="inlineStr">
        <is>
          <t>BaseplateSteel</t>
        </is>
      </c>
      <c r="L2181" s="273" t="inlineStr">
        <is>
          <t>Baseplate_Steel</t>
        </is>
      </c>
      <c r="M2181" s="273" t="inlineStr">
        <is>
          <t>Steel</t>
        </is>
      </c>
      <c r="N2181" t="inlineStr">
        <is>
          <t>284T</t>
        </is>
      </c>
      <c r="O2181" t="inlineStr">
        <is>
          <t>:No Drip Pan:Standard Drip Pan:</t>
        </is>
      </c>
      <c r="P2181" s="235" t="inlineStr">
        <is>
          <t>Woods_Spacer</t>
        </is>
      </c>
      <c r="Q2181" t="inlineStr">
        <is>
          <t>Woods 9SC</t>
        </is>
      </c>
      <c r="R2181" t="n">
        <v>96700848</v>
      </c>
      <c r="S2181" s="233" t="inlineStr">
        <is>
          <t>B102637</t>
        </is>
      </c>
      <c r="T2181" s="233" t="n">
        <v>2594</v>
      </c>
      <c r="U2181" s="233" t="inlineStr">
        <is>
          <t>Priced</t>
        </is>
      </c>
      <c r="V2181" s="273" t="inlineStr">
        <is>
          <t>LT028</t>
        </is>
      </c>
      <c r="W2181" t="n">
        <v>205</v>
      </c>
    </row>
    <row r="2182">
      <c r="B2182" t="n">
        <v>4301</v>
      </c>
      <c r="C2182">
        <f>IF(K2182 = "BaseplateSteel","Y","N")</f>
        <v/>
      </c>
      <c r="D2182">
        <f>OR(P2182 = "Woods_Sureflex", P2182 = "Falk_T10_Grid")</f>
        <v/>
      </c>
      <c r="E2182">
        <f>IF(AND(C2182="Y", D2182=TRUE),"Y","N")</f>
        <v/>
      </c>
      <c r="F2182" t="inlineStr">
        <is>
          <t>ConTab_BOM_KP_Baseplates_4301</t>
        </is>
      </c>
      <c r="G2182">
        <f>IF(E2182="Y",F2182,"")</f>
        <v/>
      </c>
      <c r="H2182" s="87" t="inlineStr">
        <is>
          <t>6015-3_4-KP</t>
        </is>
      </c>
      <c r="I2182" s="87" t="n"/>
      <c r="J2182" s="87" t="n"/>
      <c r="K2182" s="273" t="inlineStr">
        <is>
          <t>BaseplateSteel</t>
        </is>
      </c>
      <c r="L2182" s="273" t="inlineStr">
        <is>
          <t>Baseplate_Steel</t>
        </is>
      </c>
      <c r="M2182" s="273" t="inlineStr">
        <is>
          <t>Steel</t>
        </is>
      </c>
      <c r="N2182" t="inlineStr">
        <is>
          <t>286T</t>
        </is>
      </c>
      <c r="O2182" t="inlineStr">
        <is>
          <t>:No Drip Pan:Standard Drip Pan:</t>
        </is>
      </c>
      <c r="P2182" s="235" t="inlineStr">
        <is>
          <t>Woods_Spacer</t>
        </is>
      </c>
      <c r="Q2182" t="inlineStr">
        <is>
          <t>Woods 9SC</t>
        </is>
      </c>
      <c r="R2182" t="n">
        <v>96700848</v>
      </c>
      <c r="S2182" s="233" t="inlineStr">
        <is>
          <t>B102637</t>
        </is>
      </c>
      <c r="T2182" s="233" t="n">
        <v>2594</v>
      </c>
      <c r="U2182" s="233" t="inlineStr">
        <is>
          <t>Priced</t>
        </is>
      </c>
      <c r="V2182" s="273" t="inlineStr">
        <is>
          <t>LT028</t>
        </is>
      </c>
      <c r="W2182" t="n">
        <v>205</v>
      </c>
    </row>
    <row r="2183">
      <c r="B2183" t="n">
        <v>4302</v>
      </c>
      <c r="C2183">
        <f>IF(K2183 = "BaseplateSteel","Y","N")</f>
        <v/>
      </c>
      <c r="D2183">
        <f>OR(P2183 = "Woods_Sureflex", P2183 = "Falk_T10_Grid")</f>
        <v/>
      </c>
      <c r="E2183">
        <f>IF(AND(C2183="Y", D2183=TRUE),"Y","N")</f>
        <v/>
      </c>
      <c r="F2183" t="inlineStr">
        <is>
          <t>ConTab_BOM_KP_Baseplates_4302</t>
        </is>
      </c>
      <c r="G2183">
        <f>IF(E2183="Y",F2183,"")</f>
        <v/>
      </c>
      <c r="H2183" s="87" t="inlineStr">
        <is>
          <t>6015-3_4-KP</t>
        </is>
      </c>
      <c r="I2183" s="87" t="n"/>
      <c r="J2183" s="87" t="n"/>
      <c r="K2183" s="273" t="inlineStr">
        <is>
          <t>BaseplateSteel</t>
        </is>
      </c>
      <c r="L2183" s="273" t="inlineStr">
        <is>
          <t>Baseplate_Steel</t>
        </is>
      </c>
      <c r="M2183" s="273" t="inlineStr">
        <is>
          <t>Steel</t>
        </is>
      </c>
      <c r="N2183" t="inlineStr">
        <is>
          <t>324T</t>
        </is>
      </c>
      <c r="O2183" t="inlineStr">
        <is>
          <t>:No Drip Pan:Standard Drip Pan:</t>
        </is>
      </c>
      <c r="P2183" s="235" t="inlineStr">
        <is>
          <t>Woods_Spacer</t>
        </is>
      </c>
      <c r="Q2183" t="inlineStr">
        <is>
          <t>Woods 10SC</t>
        </is>
      </c>
      <c r="R2183" t="n">
        <v>96700849</v>
      </c>
      <c r="S2183" s="233" t="inlineStr">
        <is>
          <t>B102638</t>
        </is>
      </c>
      <c r="T2183" s="233" t="n">
        <v>2730</v>
      </c>
      <c r="U2183" s="233" t="inlineStr">
        <is>
          <t>Priced</t>
        </is>
      </c>
      <c r="V2183" s="273" t="inlineStr">
        <is>
          <t>LT028</t>
        </is>
      </c>
      <c r="W2183" t="n">
        <v>240</v>
      </c>
    </row>
    <row r="2184">
      <c r="B2184" t="n">
        <v>4303</v>
      </c>
      <c r="C2184">
        <f>IF(K2184 = "BaseplateSteel","Y","N")</f>
        <v/>
      </c>
      <c r="D2184">
        <f>OR(P2184 = "Woods_Sureflex", P2184 = "Falk_T10_Grid")</f>
        <v/>
      </c>
      <c r="E2184">
        <f>IF(AND(C2184="Y", D2184=TRUE),"Y","N")</f>
        <v/>
      </c>
      <c r="F2184" t="inlineStr">
        <is>
          <t>ConTab_BOM_KP_Baseplates_4303</t>
        </is>
      </c>
      <c r="G2184">
        <f>IF(E2184="Y",F2184,"")</f>
        <v/>
      </c>
      <c r="H2184" s="87" t="inlineStr">
        <is>
          <t>6015-3_4-KP</t>
        </is>
      </c>
      <c r="I2184" s="87" t="n"/>
      <c r="J2184" s="87" t="n"/>
      <c r="K2184" s="273" t="inlineStr">
        <is>
          <t>BaseplateSteel</t>
        </is>
      </c>
      <c r="L2184" s="273" t="inlineStr">
        <is>
          <t>Baseplate_Steel</t>
        </is>
      </c>
      <c r="M2184" s="273" t="inlineStr">
        <is>
          <t>Steel</t>
        </is>
      </c>
      <c r="N2184" t="inlineStr">
        <is>
          <t>326T</t>
        </is>
      </c>
      <c r="O2184" t="inlineStr">
        <is>
          <t>:No Drip Pan:Standard Drip Pan:</t>
        </is>
      </c>
      <c r="P2184" s="235" t="inlineStr">
        <is>
          <t>Woods_Spacer</t>
        </is>
      </c>
      <c r="Q2184" t="inlineStr">
        <is>
          <t>Woods 10SC</t>
        </is>
      </c>
      <c r="R2184" t="n">
        <v>96700849</v>
      </c>
      <c r="S2184" s="233" t="inlineStr">
        <is>
          <t>B102638</t>
        </is>
      </c>
      <c r="T2184" s="233" t="n">
        <v>2730</v>
      </c>
      <c r="U2184" s="233" t="inlineStr">
        <is>
          <t>Priced</t>
        </is>
      </c>
      <c r="V2184" s="273" t="inlineStr">
        <is>
          <t>LT028</t>
        </is>
      </c>
      <c r="W2184" t="n">
        <v>240</v>
      </c>
    </row>
    <row r="2185">
      <c r="B2185" t="n">
        <v>4304</v>
      </c>
      <c r="C2185">
        <f>IF(K2185 = "BaseplateSteel","Y","N")</f>
        <v/>
      </c>
      <c r="D2185">
        <f>OR(P2185 = "Woods_Sureflex", P2185 = "Falk_T10_Grid")</f>
        <v/>
      </c>
      <c r="E2185">
        <f>IF(AND(C2185="Y", D2185=TRUE),"Y","N")</f>
        <v/>
      </c>
      <c r="F2185" t="inlineStr">
        <is>
          <t>ConTab_BOM_KP_Baseplates_4304</t>
        </is>
      </c>
      <c r="G2185">
        <f>IF(E2185="Y",F2185,"")</f>
        <v/>
      </c>
      <c r="H2185" s="87" t="inlineStr">
        <is>
          <t>6015-3_4-KP</t>
        </is>
      </c>
      <c r="I2185" s="87" t="n"/>
      <c r="J2185" s="87" t="n"/>
      <c r="K2185" s="273" t="inlineStr">
        <is>
          <t>BaseplateSteel</t>
        </is>
      </c>
      <c r="L2185" s="273" t="inlineStr">
        <is>
          <t>Baseplate_Steel</t>
        </is>
      </c>
      <c r="M2185" s="273" t="inlineStr">
        <is>
          <t>Steel</t>
        </is>
      </c>
      <c r="N2185" t="inlineStr">
        <is>
          <t>364T</t>
        </is>
      </c>
      <c r="O2185" t="inlineStr">
        <is>
          <t>:No Drip Pan:Standard Drip Pan:</t>
        </is>
      </c>
      <c r="P2185" s="235" t="inlineStr">
        <is>
          <t>Woods_Spacer</t>
        </is>
      </c>
      <c r="Q2185" t="inlineStr">
        <is>
          <t>Woods 11SC</t>
        </is>
      </c>
      <c r="R2185" t="n">
        <v>96700850</v>
      </c>
      <c r="S2185" s="233" t="inlineStr">
        <is>
          <t>B102639</t>
        </is>
      </c>
      <c r="T2185" s="233" t="n">
        <v>2867</v>
      </c>
      <c r="U2185" s="233" t="inlineStr">
        <is>
          <t>Priced</t>
        </is>
      </c>
      <c r="V2185" s="273" t="inlineStr">
        <is>
          <t>LT028</t>
        </is>
      </c>
      <c r="W2185" t="n">
        <v>270</v>
      </c>
    </row>
    <row r="2186">
      <c r="B2186" t="n">
        <v>4305</v>
      </c>
      <c r="C2186">
        <f>IF(K2186 = "BaseplateSteel","Y","N")</f>
        <v/>
      </c>
      <c r="D2186">
        <f>OR(P2186 = "Woods_Sureflex", P2186 = "Falk_T10_Grid")</f>
        <v/>
      </c>
      <c r="E2186">
        <f>IF(AND(C2186="Y", D2186=TRUE),"Y","N")</f>
        <v/>
      </c>
      <c r="F2186" t="inlineStr">
        <is>
          <t>ConTab_BOM_KP_Baseplates_4305</t>
        </is>
      </c>
      <c r="G2186">
        <f>IF(E2186="Y",F2186,"")</f>
        <v/>
      </c>
      <c r="H2186" s="87" t="inlineStr">
        <is>
          <t>6015-3_4-KP</t>
        </is>
      </c>
      <c r="I2186" s="87" t="n"/>
      <c r="J2186" s="87" t="n"/>
      <c r="K2186" s="273" t="inlineStr">
        <is>
          <t>BaseplateSteel</t>
        </is>
      </c>
      <c r="L2186" s="273" t="inlineStr">
        <is>
          <t>Baseplate_Steel</t>
        </is>
      </c>
      <c r="M2186" s="273" t="inlineStr">
        <is>
          <t>Steel</t>
        </is>
      </c>
      <c r="N2186" t="inlineStr">
        <is>
          <t>365T</t>
        </is>
      </c>
      <c r="O2186" t="inlineStr">
        <is>
          <t>:No Drip Pan:Standard Drip Pan:</t>
        </is>
      </c>
      <c r="P2186" s="235" t="inlineStr">
        <is>
          <t>Woods_Spacer</t>
        </is>
      </c>
      <c r="Q2186" t="inlineStr">
        <is>
          <t>Woods 11SC</t>
        </is>
      </c>
      <c r="R2186" t="n">
        <v>96700850</v>
      </c>
      <c r="S2186" s="233" t="inlineStr">
        <is>
          <t>B102639</t>
        </is>
      </c>
      <c r="T2186" s="233" t="n">
        <v>2867</v>
      </c>
      <c r="U2186" s="233" t="inlineStr">
        <is>
          <t>Priced</t>
        </is>
      </c>
      <c r="V2186" s="273" t="inlineStr">
        <is>
          <t>LT028</t>
        </is>
      </c>
      <c r="W2186" t="n">
        <v>270</v>
      </c>
    </row>
    <row r="2187">
      <c r="B2187" t="n">
        <v>4306</v>
      </c>
      <c r="C2187">
        <f>IF(K2187 = "BaseplateSteel","Y","N")</f>
        <v/>
      </c>
      <c r="D2187">
        <f>OR(P2187 = "Woods_Sureflex", P2187 = "Falk_T10_Grid")</f>
        <v/>
      </c>
      <c r="E2187">
        <f>IF(AND(C2187="Y", D2187=TRUE),"Y","N")</f>
        <v/>
      </c>
      <c r="F2187" t="inlineStr">
        <is>
          <t>ConTab_BOM_KP_Baseplates_4306</t>
        </is>
      </c>
      <c r="G2187">
        <f>IF(E2187="Y",F2187,"")</f>
        <v/>
      </c>
      <c r="H2187" s="87" t="inlineStr">
        <is>
          <t>6015-3_4-KP</t>
        </is>
      </c>
      <c r="I2187" s="87" t="n"/>
      <c r="J2187" s="87" t="n"/>
      <c r="K2187" s="273" t="inlineStr">
        <is>
          <t>BaseplateSteel</t>
        </is>
      </c>
      <c r="L2187" s="273" t="inlineStr">
        <is>
          <t>Baseplate_Steel</t>
        </is>
      </c>
      <c r="M2187" s="273" t="inlineStr">
        <is>
          <t>Steel</t>
        </is>
      </c>
      <c r="N2187" t="inlineStr">
        <is>
          <t>404T</t>
        </is>
      </c>
      <c r="O2187" t="inlineStr">
        <is>
          <t>:No Drip Pan:Standard Drip Pan:</t>
        </is>
      </c>
      <c r="P2187" s="235" t="inlineStr">
        <is>
          <t>Woods_Spacer</t>
        </is>
      </c>
      <c r="Q2187" t="inlineStr">
        <is>
          <t>Woods 12SC</t>
        </is>
      </c>
      <c r="R2187" t="n">
        <v>96700851</v>
      </c>
      <c r="S2187" s="233" t="inlineStr">
        <is>
          <t>B102640</t>
        </is>
      </c>
      <c r="T2187" s="233" t="n">
        <v>3346</v>
      </c>
      <c r="U2187" s="233" t="inlineStr">
        <is>
          <t>Priced</t>
        </is>
      </c>
      <c r="V2187" s="273" t="inlineStr">
        <is>
          <t>LT028</t>
        </is>
      </c>
      <c r="W2187" t="n">
        <v>350</v>
      </c>
    </row>
    <row r="2188">
      <c r="B2188" t="n">
        <v>4307</v>
      </c>
      <c r="C2188">
        <f>IF(K2188 = "BaseplateSteel","Y","N")</f>
        <v/>
      </c>
      <c r="D2188">
        <f>OR(P2188 = "Woods_Sureflex", P2188 = "Falk_T10_Grid")</f>
        <v/>
      </c>
      <c r="E2188">
        <f>IF(AND(C2188="Y", D2188=TRUE),"Y","N")</f>
        <v/>
      </c>
      <c r="F2188" t="inlineStr">
        <is>
          <t>ConTab_BOM_KP_Baseplates_4307</t>
        </is>
      </c>
      <c r="G2188">
        <f>IF(E2188="Y",F2188,"")</f>
        <v/>
      </c>
      <c r="H2188" s="87" t="inlineStr">
        <is>
          <t>6015-3_4-KP</t>
        </is>
      </c>
      <c r="I2188" s="87" t="n"/>
      <c r="J2188" s="87" t="n"/>
      <c r="K2188" s="273" t="inlineStr">
        <is>
          <t>BaseplateSteel</t>
        </is>
      </c>
      <c r="L2188" s="273" t="inlineStr">
        <is>
          <t>Baseplate_Steel</t>
        </is>
      </c>
      <c r="M2188" s="273" t="inlineStr">
        <is>
          <t>Steel</t>
        </is>
      </c>
      <c r="N2188" t="inlineStr">
        <is>
          <t>405T</t>
        </is>
      </c>
      <c r="O2188" t="inlineStr">
        <is>
          <t>:No Drip Pan:Standard Drip Pan:</t>
        </is>
      </c>
      <c r="P2188" s="235" t="inlineStr">
        <is>
          <t>Woods_Spacer</t>
        </is>
      </c>
      <c r="Q2188" t="inlineStr">
        <is>
          <t>Woods 12SC</t>
        </is>
      </c>
      <c r="R2188" t="n">
        <v>96700851</v>
      </c>
      <c r="S2188" s="233" t="inlineStr">
        <is>
          <t>B102640</t>
        </is>
      </c>
      <c r="T2188" s="233" t="n">
        <v>3346</v>
      </c>
      <c r="U2188" s="233" t="inlineStr">
        <is>
          <t>Priced</t>
        </is>
      </c>
      <c r="V2188" s="273" t="inlineStr">
        <is>
          <t>LT028</t>
        </is>
      </c>
      <c r="W2188" t="n">
        <v>350</v>
      </c>
    </row>
    <row r="2189">
      <c r="B2189" t="n">
        <v>4308</v>
      </c>
      <c r="C2189">
        <f>IF(K2189 = "BaseplateSteel","Y","N")</f>
        <v/>
      </c>
      <c r="D2189">
        <f>OR(P2189 = "Woods_Sureflex", P2189 = "Falk_T10_Grid")</f>
        <v/>
      </c>
      <c r="E2189">
        <f>IF(AND(C2189="Y", D2189=TRUE),"Y","N")</f>
        <v/>
      </c>
      <c r="F2189" t="inlineStr">
        <is>
          <t>ConTab_BOM_KP_Baseplates_4308</t>
        </is>
      </c>
      <c r="G2189">
        <f>IF(E2189="Y",F2189,"")</f>
        <v/>
      </c>
      <c r="H2189" s="87" t="inlineStr">
        <is>
          <t>6015-3_4-KP</t>
        </is>
      </c>
      <c r="I2189" s="87" t="n"/>
      <c r="J2189" s="87" t="n"/>
      <c r="K2189" s="273" t="inlineStr">
        <is>
          <t>BaseplateSteel</t>
        </is>
      </c>
      <c r="L2189" s="273" t="inlineStr">
        <is>
          <t>Baseplate_Steel</t>
        </is>
      </c>
      <c r="M2189" s="273" t="inlineStr">
        <is>
          <t>Steel</t>
        </is>
      </c>
      <c r="N2189" t="inlineStr">
        <is>
          <t>444T</t>
        </is>
      </c>
      <c r="O2189" t="inlineStr">
        <is>
          <t>:No Drip Pan:Standard Drip Pan:</t>
        </is>
      </c>
      <c r="P2189" s="235" t="inlineStr">
        <is>
          <t>Woods_Spacer</t>
        </is>
      </c>
      <c r="Q2189" t="inlineStr">
        <is>
          <t>Woods 12SC</t>
        </is>
      </c>
      <c r="R2189" t="n">
        <v>96700853</v>
      </c>
      <c r="S2189" s="233" t="inlineStr">
        <is>
          <t>B102641</t>
        </is>
      </c>
      <c r="T2189" s="233" t="n">
        <v>4707</v>
      </c>
      <c r="U2189" s="233" t="inlineStr">
        <is>
          <t>Priced</t>
        </is>
      </c>
      <c r="V2189" s="273" t="inlineStr">
        <is>
          <t>LT028</t>
        </is>
      </c>
      <c r="W2189" t="n">
        <v>420</v>
      </c>
    </row>
    <row r="2190">
      <c r="B2190" t="n">
        <v>4309</v>
      </c>
      <c r="C2190">
        <f>IF(K2190 = "BaseplateSteel","Y","N")</f>
        <v/>
      </c>
      <c r="D2190">
        <f>OR(P2190 = "Woods_Sureflex", P2190 = "Falk_T10_Grid")</f>
        <v/>
      </c>
      <c r="E2190">
        <f>IF(AND(C2190="Y", D2190=TRUE),"Y","N")</f>
        <v/>
      </c>
      <c r="F2190" t="inlineStr">
        <is>
          <t>ConTab_BOM_KP_Baseplates_4309</t>
        </is>
      </c>
      <c r="G2190">
        <f>IF(E2190="Y",F2190,"")</f>
        <v/>
      </c>
      <c r="H2190" s="87" t="inlineStr">
        <is>
          <t>6015-3_4-KP</t>
        </is>
      </c>
      <c r="I2190" s="87" t="n"/>
      <c r="J2190" s="87" t="n"/>
      <c r="K2190" s="273" t="inlineStr">
        <is>
          <t>BaseplateSteel</t>
        </is>
      </c>
      <c r="L2190" s="273" t="inlineStr">
        <is>
          <t>Baseplate_Steel</t>
        </is>
      </c>
      <c r="M2190" s="273" t="inlineStr">
        <is>
          <t>Steel</t>
        </is>
      </c>
      <c r="N2190" t="inlineStr">
        <is>
          <t>445T</t>
        </is>
      </c>
      <c r="O2190" t="inlineStr">
        <is>
          <t>:No Drip Pan:Standard Drip Pan:</t>
        </is>
      </c>
      <c r="P2190" s="235" t="inlineStr">
        <is>
          <t>Woods_Spacer</t>
        </is>
      </c>
      <c r="Q2190" t="inlineStr">
        <is>
          <t>Woods 12SC</t>
        </is>
      </c>
      <c r="R2190" t="n">
        <v>96700853</v>
      </c>
      <c r="S2190" s="233" t="inlineStr">
        <is>
          <t>B102642</t>
        </is>
      </c>
      <c r="T2190" s="233" t="n">
        <v>4707</v>
      </c>
      <c r="U2190" s="233" t="inlineStr">
        <is>
          <t>Priced</t>
        </is>
      </c>
      <c r="V2190" s="273" t="inlineStr">
        <is>
          <t>LT028</t>
        </is>
      </c>
      <c r="W2190" t="n">
        <v>420</v>
      </c>
    </row>
    <row r="2191">
      <c r="B2191" t="n">
        <v>4310</v>
      </c>
      <c r="C2191">
        <f>IF(K2191 = "BaseplateSteel","Y","N")</f>
        <v/>
      </c>
      <c r="D2191">
        <f>OR(P2191 = "Woods_Sureflex", P2191 = "Falk_T10_Grid")</f>
        <v/>
      </c>
      <c r="E2191">
        <f>IF(AND(C2191="Y", D2191=TRUE),"Y","N")</f>
        <v/>
      </c>
      <c r="F2191" t="inlineStr">
        <is>
          <t>ConTab_BOM_KP_Baseplates_4310</t>
        </is>
      </c>
      <c r="G2191">
        <f>IF(E2191="Y",F2191,"")</f>
        <v/>
      </c>
      <c r="H2191" s="87" t="inlineStr">
        <is>
          <t>6015-3_4-KP</t>
        </is>
      </c>
      <c r="I2191" s="87" t="n"/>
      <c r="J2191" s="87" t="n"/>
      <c r="K2191" s="273" t="inlineStr">
        <is>
          <t>BaseplateSteel</t>
        </is>
      </c>
      <c r="L2191" s="273" t="inlineStr">
        <is>
          <t>Baseplate_Steel</t>
        </is>
      </c>
      <c r="M2191" s="273" t="inlineStr">
        <is>
          <t>Steel</t>
        </is>
      </c>
      <c r="N2191" t="inlineStr">
        <is>
          <t>254T</t>
        </is>
      </c>
      <c r="O2191" t="inlineStr">
        <is>
          <t>:No Drip Pan:Standard Drip Pan:</t>
        </is>
      </c>
      <c r="P2191" s="235" t="inlineStr">
        <is>
          <t>Falk_Spacer</t>
        </is>
      </c>
      <c r="Q2191" t="inlineStr">
        <is>
          <t>Falk 1050T31</t>
        </is>
      </c>
      <c r="R2191" t="n">
        <v>96700854</v>
      </c>
      <c r="S2191" s="233" t="inlineStr">
        <is>
          <t>B102645</t>
        </is>
      </c>
      <c r="T2191" s="233" t="n">
        <v>2458</v>
      </c>
      <c r="U2191" s="233" t="inlineStr">
        <is>
          <t>Priced</t>
        </is>
      </c>
      <c r="V2191" s="273" t="inlineStr">
        <is>
          <t>LT028</t>
        </is>
      </c>
      <c r="W2191" t="n">
        <v>140</v>
      </c>
    </row>
    <row r="2192">
      <c r="B2192" t="n">
        <v>4311</v>
      </c>
      <c r="C2192">
        <f>IF(K2192 = "BaseplateSteel","Y","N")</f>
        <v/>
      </c>
      <c r="D2192">
        <f>OR(P2192 = "Woods_Sureflex", P2192 = "Falk_T10_Grid")</f>
        <v/>
      </c>
      <c r="E2192">
        <f>IF(AND(C2192="Y", D2192=TRUE),"Y","N")</f>
        <v/>
      </c>
      <c r="F2192" t="inlineStr">
        <is>
          <t>ConTab_BOM_KP_Baseplates_4311</t>
        </is>
      </c>
      <c r="G2192">
        <f>IF(E2192="Y",F2192,"")</f>
        <v/>
      </c>
      <c r="H2192" s="87" t="inlineStr">
        <is>
          <t>6015-3_4-KP</t>
        </is>
      </c>
      <c r="I2192" s="87" t="n"/>
      <c r="J2192" s="87" t="n"/>
      <c r="K2192" s="273" t="inlineStr">
        <is>
          <t>BaseplateSteel</t>
        </is>
      </c>
      <c r="L2192" s="273" t="inlineStr">
        <is>
          <t>Baseplate_Steel</t>
        </is>
      </c>
      <c r="M2192" s="273" t="inlineStr">
        <is>
          <t>Steel</t>
        </is>
      </c>
      <c r="N2192" t="inlineStr">
        <is>
          <t>256T</t>
        </is>
      </c>
      <c r="O2192" t="inlineStr">
        <is>
          <t>:No Drip Pan:Standard Drip Pan:</t>
        </is>
      </c>
      <c r="P2192" s="235" t="inlineStr">
        <is>
          <t>Falk_Spacer</t>
        </is>
      </c>
      <c r="Q2192" t="inlineStr">
        <is>
          <t>Falk 1050T31</t>
        </is>
      </c>
      <c r="R2192" t="n">
        <v>96700854</v>
      </c>
      <c r="S2192" s="233" t="inlineStr">
        <is>
          <t>B102645</t>
        </is>
      </c>
      <c r="T2192" s="233" t="n">
        <v>2458</v>
      </c>
      <c r="U2192" s="233" t="inlineStr">
        <is>
          <t>Priced</t>
        </is>
      </c>
      <c r="V2192" s="273" t="inlineStr">
        <is>
          <t>LT028</t>
        </is>
      </c>
      <c r="W2192" t="n">
        <v>140</v>
      </c>
    </row>
    <row r="2193">
      <c r="B2193" t="n">
        <v>4312</v>
      </c>
      <c r="C2193">
        <f>IF(K2193 = "BaseplateSteel","Y","N")</f>
        <v/>
      </c>
      <c r="D2193">
        <f>OR(P2193 = "Woods_Sureflex", P2193 = "Falk_T10_Grid")</f>
        <v/>
      </c>
      <c r="E2193">
        <f>IF(AND(C2193="Y", D2193=TRUE),"Y","N")</f>
        <v/>
      </c>
      <c r="F2193" t="inlineStr">
        <is>
          <t>ConTab_BOM_KP_Baseplates_4312</t>
        </is>
      </c>
      <c r="G2193">
        <f>IF(E2193="Y",F2193,"")</f>
        <v/>
      </c>
      <c r="H2193" s="87" t="inlineStr">
        <is>
          <t>6015-3_4-KP</t>
        </is>
      </c>
      <c r="I2193" s="87" t="n"/>
      <c r="J2193" s="87" t="n"/>
      <c r="K2193" s="273" t="inlineStr">
        <is>
          <t>BaseplateSteel</t>
        </is>
      </c>
      <c r="L2193" s="273" t="inlineStr">
        <is>
          <t>Baseplate_Steel</t>
        </is>
      </c>
      <c r="M2193" s="273" t="inlineStr">
        <is>
          <t>Steel</t>
        </is>
      </c>
      <c r="N2193" t="inlineStr">
        <is>
          <t>284T</t>
        </is>
      </c>
      <c r="O2193" t="inlineStr">
        <is>
          <t>:No Drip Pan:Standard Drip Pan:</t>
        </is>
      </c>
      <c r="P2193" s="235" t="inlineStr">
        <is>
          <t>Falk_Spacer</t>
        </is>
      </c>
      <c r="Q2193" t="inlineStr">
        <is>
          <t>Falk 1050T31</t>
        </is>
      </c>
      <c r="R2193" t="n">
        <v>96700855</v>
      </c>
      <c r="S2193" s="233" t="inlineStr">
        <is>
          <t>B102646</t>
        </is>
      </c>
      <c r="T2193" s="233" t="n">
        <v>2594</v>
      </c>
      <c r="U2193" s="233" t="inlineStr">
        <is>
          <t>Priced</t>
        </is>
      </c>
      <c r="V2193" s="273" t="inlineStr">
        <is>
          <t>LT028</t>
        </is>
      </c>
      <c r="W2193" t="n">
        <v>205</v>
      </c>
    </row>
    <row r="2194">
      <c r="B2194" t="n">
        <v>4313</v>
      </c>
      <c r="C2194">
        <f>IF(K2194 = "BaseplateSteel","Y","N")</f>
        <v/>
      </c>
      <c r="D2194">
        <f>OR(P2194 = "Woods_Sureflex", P2194 = "Falk_T10_Grid")</f>
        <v/>
      </c>
      <c r="E2194">
        <f>IF(AND(C2194="Y", D2194=TRUE),"Y","N")</f>
        <v/>
      </c>
      <c r="F2194" t="inlineStr">
        <is>
          <t>ConTab_BOM_KP_Baseplates_4313</t>
        </is>
      </c>
      <c r="G2194">
        <f>IF(E2194="Y",F2194,"")</f>
        <v/>
      </c>
      <c r="H2194" s="87" t="inlineStr">
        <is>
          <t>6015-3_4-KP</t>
        </is>
      </c>
      <c r="I2194" s="87" t="n"/>
      <c r="J2194" s="87" t="n"/>
      <c r="K2194" s="273" t="inlineStr">
        <is>
          <t>BaseplateSteel</t>
        </is>
      </c>
      <c r="L2194" s="273" t="inlineStr">
        <is>
          <t>Baseplate_Steel</t>
        </is>
      </c>
      <c r="M2194" s="273" t="inlineStr">
        <is>
          <t>Steel</t>
        </is>
      </c>
      <c r="N2194" t="inlineStr">
        <is>
          <t>286T</t>
        </is>
      </c>
      <c r="O2194" t="inlineStr">
        <is>
          <t>:No Drip Pan:Standard Drip Pan:</t>
        </is>
      </c>
      <c r="P2194" s="235" t="inlineStr">
        <is>
          <t>Falk_Spacer</t>
        </is>
      </c>
      <c r="Q2194" t="inlineStr">
        <is>
          <t>Falk 1050T31</t>
        </is>
      </c>
      <c r="R2194" t="n">
        <v>96700855</v>
      </c>
      <c r="S2194" s="233" t="inlineStr">
        <is>
          <t>B102646</t>
        </is>
      </c>
      <c r="T2194" s="233" t="n">
        <v>2594</v>
      </c>
      <c r="U2194" s="233" t="inlineStr">
        <is>
          <t>Priced</t>
        </is>
      </c>
      <c r="V2194" s="273" t="inlineStr">
        <is>
          <t>LT028</t>
        </is>
      </c>
      <c r="W2194" t="n">
        <v>205</v>
      </c>
    </row>
    <row r="2195">
      <c r="B2195" t="n">
        <v>4314</v>
      </c>
      <c r="C2195">
        <f>IF(K2195 = "BaseplateSteel","Y","N")</f>
        <v/>
      </c>
      <c r="D2195">
        <f>OR(P2195 = "Woods_Sureflex", P2195 = "Falk_T10_Grid")</f>
        <v/>
      </c>
      <c r="E2195">
        <f>IF(AND(C2195="Y", D2195=TRUE),"Y","N")</f>
        <v/>
      </c>
      <c r="F2195" t="inlineStr">
        <is>
          <t>ConTab_BOM_KP_Baseplates_4314</t>
        </is>
      </c>
      <c r="G2195">
        <f>IF(E2195="Y",F2195,"")</f>
        <v/>
      </c>
      <c r="H2195" s="87" t="inlineStr">
        <is>
          <t>6015-3_4-KP</t>
        </is>
      </c>
      <c r="I2195" s="87" t="n"/>
      <c r="J2195" s="87" t="n"/>
      <c r="K2195" s="273" t="inlineStr">
        <is>
          <t>BaseplateSteel</t>
        </is>
      </c>
      <c r="L2195" s="273" t="inlineStr">
        <is>
          <t>Baseplate_Steel</t>
        </is>
      </c>
      <c r="M2195" s="273" t="inlineStr">
        <is>
          <t>Steel</t>
        </is>
      </c>
      <c r="N2195" t="inlineStr">
        <is>
          <t>324T</t>
        </is>
      </c>
      <c r="O2195" t="inlineStr">
        <is>
          <t>:No Drip Pan:Standard Drip Pan:</t>
        </is>
      </c>
      <c r="P2195" s="235" t="inlineStr">
        <is>
          <t>Falk_Spacer</t>
        </is>
      </c>
      <c r="Q2195" t="inlineStr">
        <is>
          <t>Falk 1060T31</t>
        </is>
      </c>
      <c r="R2195" t="n">
        <v>96700856</v>
      </c>
      <c r="S2195" s="233" t="inlineStr">
        <is>
          <t>B102647</t>
        </is>
      </c>
      <c r="T2195" s="233" t="n">
        <v>2730</v>
      </c>
      <c r="U2195" s="233" t="inlineStr">
        <is>
          <t>Priced</t>
        </is>
      </c>
      <c r="V2195" s="273" t="inlineStr">
        <is>
          <t>LT028</t>
        </is>
      </c>
      <c r="W2195" t="n">
        <v>240</v>
      </c>
    </row>
    <row r="2196">
      <c r="B2196" t="n">
        <v>4315</v>
      </c>
      <c r="C2196">
        <f>IF(K2196 = "BaseplateSteel","Y","N")</f>
        <v/>
      </c>
      <c r="D2196">
        <f>OR(P2196 = "Woods_Sureflex", P2196 = "Falk_T10_Grid")</f>
        <v/>
      </c>
      <c r="E2196">
        <f>IF(AND(C2196="Y", D2196=TRUE),"Y","N")</f>
        <v/>
      </c>
      <c r="F2196" t="inlineStr">
        <is>
          <t>ConTab_BOM_KP_Baseplates_4315</t>
        </is>
      </c>
      <c r="G2196">
        <f>IF(E2196="Y",F2196,"")</f>
        <v/>
      </c>
      <c r="H2196" s="87" t="inlineStr">
        <is>
          <t>6015-3_4-KP</t>
        </is>
      </c>
      <c r="I2196" s="87" t="n"/>
      <c r="J2196" s="87" t="n"/>
      <c r="K2196" s="273" t="inlineStr">
        <is>
          <t>BaseplateSteel</t>
        </is>
      </c>
      <c r="L2196" s="273" t="inlineStr">
        <is>
          <t>Baseplate_Steel</t>
        </is>
      </c>
      <c r="M2196" s="273" t="inlineStr">
        <is>
          <t>Steel</t>
        </is>
      </c>
      <c r="N2196" t="inlineStr">
        <is>
          <t>326T</t>
        </is>
      </c>
      <c r="O2196" t="inlineStr">
        <is>
          <t>:No Drip Pan:Standard Drip Pan:</t>
        </is>
      </c>
      <c r="P2196" s="235" t="inlineStr">
        <is>
          <t>Falk_Spacer</t>
        </is>
      </c>
      <c r="Q2196" t="inlineStr">
        <is>
          <t>Falk 1060T31</t>
        </is>
      </c>
      <c r="R2196" t="n">
        <v>96700856</v>
      </c>
      <c r="S2196" s="233" t="inlineStr">
        <is>
          <t>B102647</t>
        </is>
      </c>
      <c r="T2196" s="233" t="n">
        <v>2730</v>
      </c>
      <c r="U2196" s="233" t="inlineStr">
        <is>
          <t>Priced</t>
        </is>
      </c>
      <c r="V2196" s="273" t="inlineStr">
        <is>
          <t>LT028</t>
        </is>
      </c>
      <c r="W2196" t="n">
        <v>240</v>
      </c>
    </row>
    <row r="2197">
      <c r="B2197" t="n">
        <v>4316</v>
      </c>
      <c r="C2197">
        <f>IF(K2197 = "BaseplateSteel","Y","N")</f>
        <v/>
      </c>
      <c r="D2197">
        <f>OR(P2197 = "Woods_Sureflex", P2197 = "Falk_T10_Grid")</f>
        <v/>
      </c>
      <c r="E2197">
        <f>IF(AND(C2197="Y", D2197=TRUE),"Y","N")</f>
        <v/>
      </c>
      <c r="F2197" t="inlineStr">
        <is>
          <t>ConTab_BOM_KP_Baseplates_4316</t>
        </is>
      </c>
      <c r="G2197">
        <f>IF(E2197="Y",F2197,"")</f>
        <v/>
      </c>
      <c r="H2197" s="87" t="inlineStr">
        <is>
          <t>6015-3_4-KP</t>
        </is>
      </c>
      <c r="I2197" s="87" t="n"/>
      <c r="J2197" s="87" t="n"/>
      <c r="K2197" s="273" t="inlineStr">
        <is>
          <t>BaseplateSteel</t>
        </is>
      </c>
      <c r="L2197" s="273" t="inlineStr">
        <is>
          <t>Baseplate_Steel</t>
        </is>
      </c>
      <c r="M2197" s="273" t="inlineStr">
        <is>
          <t>Steel</t>
        </is>
      </c>
      <c r="N2197" t="inlineStr">
        <is>
          <t>364T</t>
        </is>
      </c>
      <c r="O2197" t="inlineStr">
        <is>
          <t>:No Drip Pan:Standard Drip Pan:</t>
        </is>
      </c>
      <c r="P2197" s="235" t="inlineStr">
        <is>
          <t>Falk_Spacer</t>
        </is>
      </c>
      <c r="Q2197" t="inlineStr">
        <is>
          <t>Falk 1070T31</t>
        </is>
      </c>
      <c r="R2197" t="n">
        <v>96700857</v>
      </c>
      <c r="S2197" s="233" t="inlineStr">
        <is>
          <t>B102648</t>
        </is>
      </c>
      <c r="T2197" s="233" t="n">
        <v>2867</v>
      </c>
      <c r="U2197" s="233" t="inlineStr">
        <is>
          <t>Priced</t>
        </is>
      </c>
      <c r="V2197" s="273" t="inlineStr">
        <is>
          <t>LT028</t>
        </is>
      </c>
      <c r="W2197" t="n">
        <v>270</v>
      </c>
    </row>
    <row r="2198">
      <c r="B2198" t="n">
        <v>4317</v>
      </c>
      <c r="C2198">
        <f>IF(K2198 = "BaseplateSteel","Y","N")</f>
        <v/>
      </c>
      <c r="D2198">
        <f>OR(P2198 = "Woods_Sureflex", P2198 = "Falk_T10_Grid")</f>
        <v/>
      </c>
      <c r="E2198">
        <f>IF(AND(C2198="Y", D2198=TRUE),"Y","N")</f>
        <v/>
      </c>
      <c r="F2198" t="inlineStr">
        <is>
          <t>ConTab_BOM_KP_Baseplates_4317</t>
        </is>
      </c>
      <c r="G2198">
        <f>IF(E2198="Y",F2198,"")</f>
        <v/>
      </c>
      <c r="H2198" s="87" t="inlineStr">
        <is>
          <t>6015-3_4-KP</t>
        </is>
      </c>
      <c r="I2198" s="87" t="n"/>
      <c r="J2198" s="87" t="n"/>
      <c r="K2198" s="273" t="inlineStr">
        <is>
          <t>BaseplateSteel</t>
        </is>
      </c>
      <c r="L2198" s="273" t="inlineStr">
        <is>
          <t>Baseplate_Steel</t>
        </is>
      </c>
      <c r="M2198" s="273" t="inlineStr">
        <is>
          <t>Steel</t>
        </is>
      </c>
      <c r="N2198" t="inlineStr">
        <is>
          <t>365T</t>
        </is>
      </c>
      <c r="O2198" t="inlineStr">
        <is>
          <t>:No Drip Pan:Standard Drip Pan:</t>
        </is>
      </c>
      <c r="P2198" s="235" t="inlineStr">
        <is>
          <t>Falk_Spacer</t>
        </is>
      </c>
      <c r="Q2198" t="inlineStr">
        <is>
          <t>Falk 1070T31</t>
        </is>
      </c>
      <c r="R2198" t="n">
        <v>96700857</v>
      </c>
      <c r="S2198" s="233" t="inlineStr">
        <is>
          <t>B102648</t>
        </is>
      </c>
      <c r="T2198" s="233" t="n">
        <v>2867</v>
      </c>
      <c r="U2198" s="233" t="inlineStr">
        <is>
          <t>Priced</t>
        </is>
      </c>
      <c r="V2198" s="273" t="inlineStr">
        <is>
          <t>LT028</t>
        </is>
      </c>
      <c r="W2198" t="n">
        <v>270</v>
      </c>
    </row>
    <row r="2199">
      <c r="B2199" t="n">
        <v>4318</v>
      </c>
      <c r="C2199">
        <f>IF(K2199 = "BaseplateSteel","Y","N")</f>
        <v/>
      </c>
      <c r="D2199">
        <f>OR(P2199 = "Woods_Sureflex", P2199 = "Falk_T10_Grid")</f>
        <v/>
      </c>
      <c r="E2199">
        <f>IF(AND(C2199="Y", D2199=TRUE),"Y","N")</f>
        <v/>
      </c>
      <c r="F2199" t="inlineStr">
        <is>
          <t>ConTab_BOM_KP_Baseplates_4318</t>
        </is>
      </c>
      <c r="G2199">
        <f>IF(E2199="Y",F2199,"")</f>
        <v/>
      </c>
      <c r="H2199" s="87" t="inlineStr">
        <is>
          <t>6015-3_4-KP</t>
        </is>
      </c>
      <c r="I2199" s="87" t="n"/>
      <c r="J2199" s="87" t="n"/>
      <c r="K2199" s="273" t="inlineStr">
        <is>
          <t>BaseplateSteel</t>
        </is>
      </c>
      <c r="L2199" s="273" t="inlineStr">
        <is>
          <t>Baseplate_Steel</t>
        </is>
      </c>
      <c r="M2199" s="273" t="inlineStr">
        <is>
          <t>Steel</t>
        </is>
      </c>
      <c r="N2199" t="inlineStr">
        <is>
          <t>364TS</t>
        </is>
      </c>
      <c r="O2199" t="inlineStr">
        <is>
          <t>:No Drip Pan:Standard Drip Pan:</t>
        </is>
      </c>
      <c r="P2199" s="235" t="inlineStr">
        <is>
          <t>Falk_Spacer</t>
        </is>
      </c>
      <c r="Q2199" t="inlineStr">
        <is>
          <t>Falk 1050T31</t>
        </is>
      </c>
      <c r="R2199" t="n">
        <v>96700858</v>
      </c>
      <c r="S2199" s="233" t="inlineStr">
        <is>
          <t>B102649</t>
        </is>
      </c>
      <c r="T2199" s="233" t="n">
        <v>2800</v>
      </c>
      <c r="U2199" s="233" t="inlineStr">
        <is>
          <t>Priced</t>
        </is>
      </c>
      <c r="V2199" s="273" t="inlineStr">
        <is>
          <t>LT028</t>
        </is>
      </c>
      <c r="W2199" t="n">
        <v>270</v>
      </c>
    </row>
    <row r="2200">
      <c r="B2200" t="n">
        <v>4319</v>
      </c>
      <c r="C2200">
        <f>IF(K2200 = "BaseplateSteel","Y","N")</f>
        <v/>
      </c>
      <c r="D2200">
        <f>OR(P2200 = "Woods_Sureflex", P2200 = "Falk_T10_Grid")</f>
        <v/>
      </c>
      <c r="E2200">
        <f>IF(AND(C2200="Y", D2200=TRUE),"Y","N")</f>
        <v/>
      </c>
      <c r="F2200" t="inlineStr">
        <is>
          <t>ConTab_BOM_KP_Baseplates_4319</t>
        </is>
      </c>
      <c r="G2200">
        <f>IF(E2200="Y",F2200,"")</f>
        <v/>
      </c>
      <c r="H2200" s="87" t="inlineStr">
        <is>
          <t>6015-3_4-KP</t>
        </is>
      </c>
      <c r="I2200" s="87" t="n"/>
      <c r="J2200" s="87" t="n"/>
      <c r="K2200" s="273" t="inlineStr">
        <is>
          <t>BaseplateSteel</t>
        </is>
      </c>
      <c r="L2200" s="273" t="inlineStr">
        <is>
          <t>Baseplate_Steel</t>
        </is>
      </c>
      <c r="M2200" s="273" t="inlineStr">
        <is>
          <t>Steel</t>
        </is>
      </c>
      <c r="N2200" t="inlineStr">
        <is>
          <t>365TS</t>
        </is>
      </c>
      <c r="O2200" t="inlineStr">
        <is>
          <t>:No Drip Pan:Standard Drip Pan:</t>
        </is>
      </c>
      <c r="P2200" s="235" t="inlineStr">
        <is>
          <t>Falk_Spacer</t>
        </is>
      </c>
      <c r="Q2200" t="inlineStr">
        <is>
          <t>Falk 1050T31</t>
        </is>
      </c>
      <c r="R2200" t="n">
        <v>96700858</v>
      </c>
      <c r="S2200" s="233" t="inlineStr">
        <is>
          <t>B102649</t>
        </is>
      </c>
      <c r="T2200" s="233" t="n">
        <v>2800</v>
      </c>
      <c r="U2200" s="233" t="inlineStr">
        <is>
          <t>Priced</t>
        </is>
      </c>
      <c r="V2200" s="273" t="inlineStr">
        <is>
          <t>LT028</t>
        </is>
      </c>
      <c r="W2200" t="n">
        <v>270</v>
      </c>
    </row>
    <row r="2201">
      <c r="B2201" t="n">
        <v>4320</v>
      </c>
      <c r="C2201">
        <f>IF(K2201 = "BaseplateSteel","Y","N")</f>
        <v/>
      </c>
      <c r="D2201">
        <f>OR(P2201 = "Woods_Sureflex", P2201 = "Falk_T10_Grid")</f>
        <v/>
      </c>
      <c r="E2201">
        <f>IF(AND(C2201="Y", D2201=TRUE),"Y","N")</f>
        <v/>
      </c>
      <c r="F2201" t="inlineStr">
        <is>
          <t>ConTab_BOM_KP_Baseplates_4320</t>
        </is>
      </c>
      <c r="G2201">
        <f>IF(E2201="Y",F2201,"")</f>
        <v/>
      </c>
      <c r="H2201" s="87" t="inlineStr">
        <is>
          <t>6015-3_4-KP</t>
        </is>
      </c>
      <c r="I2201" s="87" t="n"/>
      <c r="J2201" s="87" t="n"/>
      <c r="K2201" s="273" t="inlineStr">
        <is>
          <t>BaseplateSteel</t>
        </is>
      </c>
      <c r="L2201" s="273" t="inlineStr">
        <is>
          <t>Baseplate_Steel</t>
        </is>
      </c>
      <c r="M2201" s="273" t="inlineStr">
        <is>
          <t>Steel</t>
        </is>
      </c>
      <c r="N2201" t="inlineStr">
        <is>
          <t>404T</t>
        </is>
      </c>
      <c r="O2201" t="inlineStr">
        <is>
          <t>:No Drip Pan:Standard Drip Pan:</t>
        </is>
      </c>
      <c r="P2201" s="235" t="inlineStr">
        <is>
          <t>Falk_Spacer</t>
        </is>
      </c>
      <c r="Q2201" t="inlineStr">
        <is>
          <t>Falk 1080T31</t>
        </is>
      </c>
      <c r="R2201" t="n">
        <v>96700859</v>
      </c>
      <c r="S2201" s="233" t="inlineStr">
        <is>
          <t>B102650</t>
        </is>
      </c>
      <c r="T2201" s="233" t="n">
        <v>3346</v>
      </c>
      <c r="U2201" s="233" t="inlineStr">
        <is>
          <t>Priced</t>
        </is>
      </c>
      <c r="V2201" s="273" t="inlineStr">
        <is>
          <t>LT028</t>
        </is>
      </c>
      <c r="W2201" t="n">
        <v>350</v>
      </c>
    </row>
    <row r="2202">
      <c r="B2202" t="n">
        <v>4321</v>
      </c>
      <c r="C2202">
        <f>IF(K2202 = "BaseplateSteel","Y","N")</f>
        <v/>
      </c>
      <c r="D2202">
        <f>OR(P2202 = "Woods_Sureflex", P2202 = "Falk_T10_Grid")</f>
        <v/>
      </c>
      <c r="E2202">
        <f>IF(AND(C2202="Y", D2202=TRUE),"Y","N")</f>
        <v/>
      </c>
      <c r="F2202" t="inlineStr">
        <is>
          <t>ConTab_BOM_KP_Baseplates_4321</t>
        </is>
      </c>
      <c r="G2202">
        <f>IF(E2202="Y",F2202,"")</f>
        <v/>
      </c>
      <c r="H2202" s="87" t="inlineStr">
        <is>
          <t>6015-3_4-KP</t>
        </is>
      </c>
      <c r="I2202" s="87" t="n"/>
      <c r="J2202" s="87" t="n"/>
      <c r="K2202" s="273" t="inlineStr">
        <is>
          <t>BaseplateSteel</t>
        </is>
      </c>
      <c r="L2202" s="273" t="inlineStr">
        <is>
          <t>Baseplate_Steel</t>
        </is>
      </c>
      <c r="M2202" s="273" t="inlineStr">
        <is>
          <t>Steel</t>
        </is>
      </c>
      <c r="N2202" t="inlineStr">
        <is>
          <t>405T</t>
        </is>
      </c>
      <c r="O2202" t="inlineStr">
        <is>
          <t>:No Drip Pan:Standard Drip Pan:</t>
        </is>
      </c>
      <c r="P2202" s="235" t="inlineStr">
        <is>
          <t>Falk_Spacer</t>
        </is>
      </c>
      <c r="Q2202" t="inlineStr">
        <is>
          <t>Falk 1080T31</t>
        </is>
      </c>
      <c r="R2202" t="n">
        <v>96700859</v>
      </c>
      <c r="S2202" s="233" t="inlineStr">
        <is>
          <t>B102650</t>
        </is>
      </c>
      <c r="T2202" s="233" t="n">
        <v>3346</v>
      </c>
      <c r="U2202" s="233" t="inlineStr">
        <is>
          <t>Priced</t>
        </is>
      </c>
      <c r="V2202" s="273" t="inlineStr">
        <is>
          <t>LT028</t>
        </is>
      </c>
      <c r="W2202" t="n">
        <v>350</v>
      </c>
    </row>
    <row r="2203">
      <c r="B2203" t="n">
        <v>4322</v>
      </c>
      <c r="C2203">
        <f>IF(K2203 = "BaseplateSteel","Y","N")</f>
        <v/>
      </c>
      <c r="D2203">
        <f>OR(P2203 = "Woods_Sureflex", P2203 = "Falk_T10_Grid")</f>
        <v/>
      </c>
      <c r="E2203">
        <f>IF(AND(C2203="Y", D2203=TRUE),"Y","N")</f>
        <v/>
      </c>
      <c r="F2203" t="inlineStr">
        <is>
          <t>ConTab_BOM_KP_Baseplates_4322</t>
        </is>
      </c>
      <c r="G2203">
        <f>IF(E2203="Y",F2203,"")</f>
        <v/>
      </c>
      <c r="H2203" s="87" t="inlineStr">
        <is>
          <t>6015-3_4-KP</t>
        </is>
      </c>
      <c r="I2203" s="87" t="n"/>
      <c r="J2203" s="87" t="n"/>
      <c r="K2203" s="273" t="inlineStr">
        <is>
          <t>BaseplateSteel</t>
        </is>
      </c>
      <c r="L2203" s="273" t="inlineStr">
        <is>
          <t>Baseplate_Steel</t>
        </is>
      </c>
      <c r="M2203" s="273" t="inlineStr">
        <is>
          <t>Steel</t>
        </is>
      </c>
      <c r="N2203" t="inlineStr">
        <is>
          <t>404TS</t>
        </is>
      </c>
      <c r="O2203" t="inlineStr">
        <is>
          <t>:No Drip Pan:Standard Drip Pan:</t>
        </is>
      </c>
      <c r="P2203" s="235" t="inlineStr">
        <is>
          <t>Falk_Spacer</t>
        </is>
      </c>
      <c r="Q2203" t="inlineStr">
        <is>
          <t>Falk 1070T31</t>
        </is>
      </c>
      <c r="R2203" t="n">
        <v>96700860</v>
      </c>
      <c r="S2203" s="233" t="inlineStr">
        <is>
          <t>B102651</t>
        </is>
      </c>
      <c r="T2203" s="233" t="n">
        <v>3209</v>
      </c>
      <c r="U2203" s="233" t="inlineStr">
        <is>
          <t>Priced</t>
        </is>
      </c>
      <c r="V2203" s="273" t="inlineStr">
        <is>
          <t>LT028</t>
        </is>
      </c>
      <c r="W2203" t="n">
        <v>350</v>
      </c>
    </row>
    <row r="2204">
      <c r="B2204" t="n">
        <v>4323</v>
      </c>
      <c r="C2204">
        <f>IF(K2204 = "BaseplateSteel","Y","N")</f>
        <v/>
      </c>
      <c r="D2204">
        <f>OR(P2204 = "Woods_Sureflex", P2204 = "Falk_T10_Grid")</f>
        <v/>
      </c>
      <c r="E2204">
        <f>IF(AND(C2204="Y", D2204=TRUE),"Y","N")</f>
        <v/>
      </c>
      <c r="F2204" t="inlineStr">
        <is>
          <t>ConTab_BOM_KP_Baseplates_4323</t>
        </is>
      </c>
      <c r="G2204">
        <f>IF(E2204="Y",F2204,"")</f>
        <v/>
      </c>
      <c r="H2204" s="87" t="inlineStr">
        <is>
          <t>6015-3_4-KP</t>
        </is>
      </c>
      <c r="I2204" s="87" t="n"/>
      <c r="J2204" s="87" t="n"/>
      <c r="K2204" s="273" t="inlineStr">
        <is>
          <t>BaseplateSteel</t>
        </is>
      </c>
      <c r="L2204" s="273" t="inlineStr">
        <is>
          <t>Baseplate_Steel</t>
        </is>
      </c>
      <c r="M2204" s="273" t="inlineStr">
        <is>
          <t>Steel</t>
        </is>
      </c>
      <c r="N2204" t="inlineStr">
        <is>
          <t>405TS</t>
        </is>
      </c>
      <c r="O2204" t="inlineStr">
        <is>
          <t>:No Drip Pan:Standard Drip Pan:</t>
        </is>
      </c>
      <c r="P2204" s="235" t="inlineStr">
        <is>
          <t>Falk_Spacer</t>
        </is>
      </c>
      <c r="Q2204" t="inlineStr">
        <is>
          <t>Falk 1070T31</t>
        </is>
      </c>
      <c r="R2204" t="n">
        <v>96700860</v>
      </c>
      <c r="S2204" s="233" t="inlineStr">
        <is>
          <t>B102651</t>
        </is>
      </c>
      <c r="T2204" s="233" t="n">
        <v>3209</v>
      </c>
      <c r="U2204" s="233" t="inlineStr">
        <is>
          <t>Priced</t>
        </is>
      </c>
      <c r="V2204" s="273" t="inlineStr">
        <is>
          <t>LT028</t>
        </is>
      </c>
      <c r="W2204" t="n">
        <v>350</v>
      </c>
    </row>
    <row r="2205">
      <c r="B2205" t="n">
        <v>4324</v>
      </c>
      <c r="C2205">
        <f>IF(K2205 = "BaseplateSteel","Y","N")</f>
        <v/>
      </c>
      <c r="D2205">
        <f>OR(P2205 = "Woods_Sureflex", P2205 = "Falk_T10_Grid")</f>
        <v/>
      </c>
      <c r="E2205">
        <f>IF(AND(C2205="Y", D2205=TRUE),"Y","N")</f>
        <v/>
      </c>
      <c r="F2205" t="inlineStr">
        <is>
          <t>ConTab_BOM_KP_Baseplates_4324</t>
        </is>
      </c>
      <c r="G2205">
        <f>IF(E2205="Y",F2205,"")</f>
        <v/>
      </c>
      <c r="H2205" s="87" t="inlineStr">
        <is>
          <t>6015-3_4-KP</t>
        </is>
      </c>
      <c r="I2205" s="87" t="n"/>
      <c r="J2205" s="87" t="n"/>
      <c r="K2205" s="273" t="inlineStr">
        <is>
          <t>BaseplateSteel</t>
        </is>
      </c>
      <c r="L2205" s="273" t="inlineStr">
        <is>
          <t>Baseplate_Steel</t>
        </is>
      </c>
      <c r="M2205" s="273" t="inlineStr">
        <is>
          <t>Steel</t>
        </is>
      </c>
      <c r="N2205" t="inlineStr">
        <is>
          <t>444T</t>
        </is>
      </c>
      <c r="O2205" t="inlineStr">
        <is>
          <t>:No Drip Pan:Standard Drip Pan:</t>
        </is>
      </c>
      <c r="P2205" s="235" t="inlineStr">
        <is>
          <t>Falk_Spacer</t>
        </is>
      </c>
      <c r="Q2205" t="inlineStr">
        <is>
          <t>Falk 1090T31</t>
        </is>
      </c>
      <c r="R2205" t="n">
        <v>96700861</v>
      </c>
      <c r="S2205" s="233" t="inlineStr">
        <is>
          <t>B102652</t>
        </is>
      </c>
      <c r="T2205" s="233" t="n">
        <v>4707</v>
      </c>
      <c r="U2205" s="233" t="inlineStr">
        <is>
          <t>Priced</t>
        </is>
      </c>
      <c r="V2205" s="273" t="inlineStr">
        <is>
          <t>LT028</t>
        </is>
      </c>
      <c r="W2205" t="n">
        <v>420</v>
      </c>
    </row>
    <row r="2206">
      <c r="B2206" t="n">
        <v>4325</v>
      </c>
      <c r="C2206">
        <f>IF(K2206 = "BaseplateSteel","Y","N")</f>
        <v/>
      </c>
      <c r="D2206">
        <f>OR(P2206 = "Woods_Sureflex", P2206 = "Falk_T10_Grid")</f>
        <v/>
      </c>
      <c r="E2206">
        <f>IF(AND(C2206="Y", D2206=TRUE),"Y","N")</f>
        <v/>
      </c>
      <c r="F2206" t="inlineStr">
        <is>
          <t>ConTab_BOM_KP_Baseplates_4325</t>
        </is>
      </c>
      <c r="G2206">
        <f>IF(E2206="Y",F2206,"")</f>
        <v/>
      </c>
      <c r="H2206" s="87" t="inlineStr">
        <is>
          <t>6015-3_4-KP</t>
        </is>
      </c>
      <c r="I2206" s="87" t="n"/>
      <c r="J2206" s="87" t="n"/>
      <c r="K2206" s="273" t="inlineStr">
        <is>
          <t>BaseplateSteel</t>
        </is>
      </c>
      <c r="L2206" s="273" t="inlineStr">
        <is>
          <t>Baseplate_Steel</t>
        </is>
      </c>
      <c r="M2206" s="273" t="inlineStr">
        <is>
          <t>Steel</t>
        </is>
      </c>
      <c r="N2206" t="inlineStr">
        <is>
          <t>445T</t>
        </is>
      </c>
      <c r="O2206" t="inlineStr">
        <is>
          <t>:No Drip Pan:Standard Drip Pan:</t>
        </is>
      </c>
      <c r="P2206" s="235" t="inlineStr">
        <is>
          <t>Falk_Spacer</t>
        </is>
      </c>
      <c r="Q2206" t="inlineStr">
        <is>
          <t>Falk 1090T31</t>
        </is>
      </c>
      <c r="R2206" t="n">
        <v>96700861</v>
      </c>
      <c r="S2206" s="233" t="inlineStr">
        <is>
          <t>B102653</t>
        </is>
      </c>
      <c r="T2206" s="233" t="n">
        <v>4707</v>
      </c>
      <c r="U2206" s="233" t="inlineStr">
        <is>
          <t>Priced</t>
        </is>
      </c>
      <c r="V2206" s="273" t="inlineStr">
        <is>
          <t>LT028</t>
        </is>
      </c>
      <c r="W2206" t="n">
        <v>420</v>
      </c>
    </row>
    <row r="2207">
      <c r="B2207" t="n">
        <v>4326</v>
      </c>
      <c r="C2207">
        <f>IF(K2207 = "BaseplateSteel","Y","N")</f>
        <v/>
      </c>
      <c r="D2207">
        <f>OR(P2207 = "Woods_Sureflex", P2207 = "Falk_T10_Grid")</f>
        <v/>
      </c>
      <c r="E2207">
        <f>IF(AND(C2207="Y", D2207=TRUE),"Y","N")</f>
        <v/>
      </c>
      <c r="F2207" t="inlineStr">
        <is>
          <t>ConTab_BOM_KP_Baseplates_4326</t>
        </is>
      </c>
      <c r="G2207">
        <f>IF(E2207="Y",F2207,"")</f>
        <v/>
      </c>
      <c r="H2207" s="87" t="inlineStr">
        <is>
          <t>6015-3_4-KP</t>
        </is>
      </c>
      <c r="I2207" s="87" t="n"/>
      <c r="J2207" s="87" t="n"/>
      <c r="K2207" s="273" t="inlineStr">
        <is>
          <t>BaseplateSteel</t>
        </is>
      </c>
      <c r="L2207" s="273" t="inlineStr">
        <is>
          <t>Baseplate_Steel</t>
        </is>
      </c>
      <c r="M2207" s="273" t="inlineStr">
        <is>
          <t>Steel</t>
        </is>
      </c>
      <c r="N2207" t="inlineStr">
        <is>
          <t>444TS</t>
        </is>
      </c>
      <c r="O2207" t="inlineStr">
        <is>
          <t>:No Drip Pan:Standard Drip Pan:</t>
        </is>
      </c>
      <c r="P2207" s="235" t="inlineStr">
        <is>
          <t>Falk_Spacer</t>
        </is>
      </c>
      <c r="Q2207" t="inlineStr">
        <is>
          <t>Falk 1070T31</t>
        </is>
      </c>
      <c r="R2207" t="n">
        <v>96700862</v>
      </c>
      <c r="S2207" s="233" t="inlineStr">
        <is>
          <t>B102654</t>
        </is>
      </c>
      <c r="T2207" s="233" t="n">
        <v>4707</v>
      </c>
      <c r="U2207" s="233" t="inlineStr">
        <is>
          <t>Priced</t>
        </is>
      </c>
      <c r="V2207" s="273" t="inlineStr">
        <is>
          <t>LT028</t>
        </is>
      </c>
      <c r="W2207" t="n">
        <v>420</v>
      </c>
    </row>
    <row r="2208">
      <c r="B2208" t="n">
        <v>4327</v>
      </c>
      <c r="C2208">
        <f>IF(K2208 = "BaseplateSteel","Y","N")</f>
        <v/>
      </c>
      <c r="D2208">
        <f>OR(P2208 = "Woods_Sureflex", P2208 = "Falk_T10_Grid")</f>
        <v/>
      </c>
      <c r="E2208">
        <f>IF(AND(C2208="Y", D2208=TRUE),"Y","N")</f>
        <v/>
      </c>
      <c r="F2208" t="inlineStr">
        <is>
          <t>ConTab_BOM_KP_Baseplates_4327</t>
        </is>
      </c>
      <c r="G2208">
        <f>IF(E2208="Y",F2208,"")</f>
        <v/>
      </c>
      <c r="H2208" s="87" t="inlineStr">
        <is>
          <t>6015-3_4-KP</t>
        </is>
      </c>
      <c r="I2208" s="87" t="n"/>
      <c r="J2208" s="87" t="n"/>
      <c r="K2208" s="273" t="inlineStr">
        <is>
          <t>BaseplateSteel</t>
        </is>
      </c>
      <c r="L2208" s="273" t="inlineStr">
        <is>
          <t>Baseplate_Steel</t>
        </is>
      </c>
      <c r="M2208" s="273" t="inlineStr">
        <is>
          <t>Steel</t>
        </is>
      </c>
      <c r="N2208" t="inlineStr">
        <is>
          <t>445TS</t>
        </is>
      </c>
      <c r="O2208" t="inlineStr">
        <is>
          <t>:No Drip Pan:Standard Drip Pan:</t>
        </is>
      </c>
      <c r="P2208" s="235" t="inlineStr">
        <is>
          <t>Falk_Spacer</t>
        </is>
      </c>
      <c r="Q2208" t="inlineStr">
        <is>
          <t>Falk 1070T31</t>
        </is>
      </c>
      <c r="R2208" t="n">
        <v>96700862</v>
      </c>
      <c r="S2208" s="233" t="inlineStr">
        <is>
          <t>B102655</t>
        </is>
      </c>
      <c r="T2208" s="233" t="n">
        <v>4707</v>
      </c>
      <c r="U2208" s="233" t="inlineStr">
        <is>
          <t>Priced</t>
        </is>
      </c>
      <c r="V2208" s="273" t="inlineStr">
        <is>
          <t>LT028</t>
        </is>
      </c>
      <c r="W2208" t="n">
        <v>420</v>
      </c>
    </row>
    <row r="2209">
      <c r="B2209" t="n">
        <v>4328</v>
      </c>
      <c r="C2209">
        <f>IF(K2209 = "BaseplateSteel","Y","N")</f>
        <v/>
      </c>
      <c r="D2209">
        <f>OR(P2209 = "Woods_Sureflex", P2209 = "Falk_T10_Grid")</f>
        <v/>
      </c>
      <c r="E2209">
        <f>IF(AND(C2209="Y", D2209=TRUE),"Y","N")</f>
        <v/>
      </c>
      <c r="F2209" t="inlineStr">
        <is>
          <t>ConTab_BOM_KP_Baseplates_4328</t>
        </is>
      </c>
      <c r="G2209">
        <f>IF(E2209="Y",F2209,"")</f>
        <v/>
      </c>
      <c r="H2209" s="87" t="inlineStr">
        <is>
          <t>6015-3_4-KP</t>
        </is>
      </c>
      <c r="I2209" s="87" t="n"/>
      <c r="J2209" s="87" t="n"/>
      <c r="K2209" s="273" t="inlineStr">
        <is>
          <t>BaseplateSteel</t>
        </is>
      </c>
      <c r="L2209" s="273" t="inlineStr">
        <is>
          <t>Baseplate_Steel</t>
        </is>
      </c>
      <c r="M2209" s="273" t="inlineStr">
        <is>
          <t>Steel</t>
        </is>
      </c>
      <c r="N2209" t="inlineStr">
        <is>
          <t>447T</t>
        </is>
      </c>
      <c r="O2209" t="inlineStr">
        <is>
          <t>:No Drip Pan:Standard Drip Pan:</t>
        </is>
      </c>
      <c r="P2209" s="235" t="inlineStr">
        <is>
          <t>Falk_Spacer</t>
        </is>
      </c>
      <c r="Q2209" t="inlineStr">
        <is>
          <t>Falk 1090T31</t>
        </is>
      </c>
      <c r="R2209" t="n">
        <v>96700863</v>
      </c>
      <c r="S2209" s="233" t="inlineStr">
        <is>
          <t>B102656</t>
        </is>
      </c>
      <c r="T2209" s="233" t="n">
        <v>5250</v>
      </c>
      <c r="U2209" s="233" t="inlineStr">
        <is>
          <t>Priced</t>
        </is>
      </c>
      <c r="V2209" s="273" t="inlineStr">
        <is>
          <t>LT028</t>
        </is>
      </c>
      <c r="W2209" t="n">
        <v>600</v>
      </c>
    </row>
    <row r="2210">
      <c r="B2210" t="n">
        <v>4329</v>
      </c>
      <c r="C2210">
        <f>IF(K2210 = "BaseplateSteel","Y","N")</f>
        <v/>
      </c>
      <c r="D2210">
        <f>OR(P2210 = "Woods_Sureflex", P2210 = "Falk_T10_Grid")</f>
        <v/>
      </c>
      <c r="E2210">
        <f>IF(AND(C2210="Y", D2210=TRUE),"Y","N")</f>
        <v/>
      </c>
      <c r="F2210" t="inlineStr">
        <is>
          <t>ConTab_BOM_KP_Baseplates_4329</t>
        </is>
      </c>
      <c r="G2210">
        <f>IF(E2210="Y",F2210,"")</f>
        <v/>
      </c>
      <c r="H2210" s="87" t="inlineStr">
        <is>
          <t>6015-3_4-KP</t>
        </is>
      </c>
      <c r="I2210" s="87" t="n"/>
      <c r="J2210" s="87" t="n"/>
      <c r="K2210" s="273" t="inlineStr">
        <is>
          <t>BaseplateSteel</t>
        </is>
      </c>
      <c r="L2210" s="273" t="inlineStr">
        <is>
          <t>Baseplate_Steel</t>
        </is>
      </c>
      <c r="M2210" s="273" t="inlineStr">
        <is>
          <t>Steel</t>
        </is>
      </c>
      <c r="N2210" t="inlineStr">
        <is>
          <t>254T</t>
        </is>
      </c>
      <c r="O2210" t="inlineStr">
        <is>
          <t>:Extended Drip Pan:</t>
        </is>
      </c>
      <c r="P2210" s="235" t="inlineStr">
        <is>
          <t>Woods_Sureflex</t>
        </is>
      </c>
      <c r="Q2210" t="inlineStr">
        <is>
          <t>Woods 7S</t>
        </is>
      </c>
      <c r="R2210" t="inlineStr">
        <is>
          <t>RTF</t>
        </is>
      </c>
      <c r="S2210" s="233" t="inlineStr">
        <is>
          <t>B102669</t>
        </is>
      </c>
      <c r="T2210" s="233" t="n">
        <v>2152</v>
      </c>
      <c r="U2210" s="233" t="inlineStr">
        <is>
          <t>Priced</t>
        </is>
      </c>
      <c r="V2210" s="273" t="inlineStr">
        <is>
          <t>LT028</t>
        </is>
      </c>
      <c r="W2210" t="n">
        <v>140</v>
      </c>
    </row>
    <row r="2211">
      <c r="B2211" t="n">
        <v>4330</v>
      </c>
      <c r="C2211">
        <f>IF(K2211 = "BaseplateSteel","Y","N")</f>
        <v/>
      </c>
      <c r="D2211">
        <f>OR(P2211 = "Woods_Sureflex", P2211 = "Falk_T10_Grid")</f>
        <v/>
      </c>
      <c r="E2211">
        <f>IF(AND(C2211="Y", D2211=TRUE),"Y","N")</f>
        <v/>
      </c>
      <c r="F2211" t="inlineStr">
        <is>
          <t>ConTab_BOM_KP_Baseplates_4330</t>
        </is>
      </c>
      <c r="G2211">
        <f>IF(E2211="Y",F2211,"")</f>
        <v/>
      </c>
      <c r="H2211" s="87" t="inlineStr">
        <is>
          <t>6015-3_4-KP</t>
        </is>
      </c>
      <c r="I2211" s="87" t="n"/>
      <c r="J2211" s="87" t="n"/>
      <c r="K2211" s="273" t="inlineStr">
        <is>
          <t>BaseplateSteel</t>
        </is>
      </c>
      <c r="L2211" s="273" t="inlineStr">
        <is>
          <t>Baseplate_Steel</t>
        </is>
      </c>
      <c r="M2211" s="273" t="inlineStr">
        <is>
          <t>Steel</t>
        </is>
      </c>
      <c r="N2211" t="inlineStr">
        <is>
          <t>256T</t>
        </is>
      </c>
      <c r="O2211" t="inlineStr">
        <is>
          <t>:Extended Drip Pan:</t>
        </is>
      </c>
      <c r="P2211" s="235" t="inlineStr">
        <is>
          <t>Woods_Sureflex</t>
        </is>
      </c>
      <c r="Q2211" t="inlineStr">
        <is>
          <t>Woods 7S</t>
        </is>
      </c>
      <c r="R2211" t="inlineStr">
        <is>
          <t>RTF</t>
        </is>
      </c>
      <c r="S2211" s="233" t="inlineStr">
        <is>
          <t>B102669</t>
        </is>
      </c>
      <c r="T2211" s="233" t="n">
        <v>2152</v>
      </c>
      <c r="U2211" s="233" t="inlineStr">
        <is>
          <t>Priced</t>
        </is>
      </c>
      <c r="V2211" s="273" t="inlineStr">
        <is>
          <t>LT028</t>
        </is>
      </c>
      <c r="W2211" t="n">
        <v>140</v>
      </c>
    </row>
    <row r="2212">
      <c r="B2212" t="n">
        <v>4331</v>
      </c>
      <c r="C2212">
        <f>IF(K2212 = "BaseplateSteel","Y","N")</f>
        <v/>
      </c>
      <c r="D2212">
        <f>OR(P2212 = "Woods_Sureflex", P2212 = "Falk_T10_Grid")</f>
        <v/>
      </c>
      <c r="E2212">
        <f>IF(AND(C2212="Y", D2212=TRUE),"Y","N")</f>
        <v/>
      </c>
      <c r="F2212" t="inlineStr">
        <is>
          <t>ConTab_BOM_KP_Baseplates_4331</t>
        </is>
      </c>
      <c r="G2212">
        <f>IF(E2212="Y",F2212,"")</f>
        <v/>
      </c>
      <c r="H2212" s="87" t="inlineStr">
        <is>
          <t>6015-3_4-KP</t>
        </is>
      </c>
      <c r="I2212" s="87" t="n"/>
      <c r="J2212" s="87" t="n"/>
      <c r="K2212" s="273" t="inlineStr">
        <is>
          <t>BaseplateSteel</t>
        </is>
      </c>
      <c r="L2212" s="273" t="inlineStr">
        <is>
          <t>Baseplate_Steel</t>
        </is>
      </c>
      <c r="M2212" s="273" t="inlineStr">
        <is>
          <t>Steel</t>
        </is>
      </c>
      <c r="N2212" t="inlineStr">
        <is>
          <t>284T</t>
        </is>
      </c>
      <c r="O2212" t="inlineStr">
        <is>
          <t>:Extended Drip Pan:</t>
        </is>
      </c>
      <c r="P2212" s="235" t="inlineStr">
        <is>
          <t>Woods_Sureflex</t>
        </is>
      </c>
      <c r="Q2212" t="inlineStr">
        <is>
          <t>Woods 9S</t>
        </is>
      </c>
      <c r="R2212" t="inlineStr">
        <is>
          <t>RTF</t>
        </is>
      </c>
      <c r="S2212" s="233" t="inlineStr">
        <is>
          <t>B102670</t>
        </is>
      </c>
      <c r="T2212" s="233" t="n">
        <v>2289</v>
      </c>
      <c r="U2212" s="233" t="inlineStr">
        <is>
          <t>Priced</t>
        </is>
      </c>
      <c r="V2212" s="273" t="inlineStr">
        <is>
          <t>LT028</t>
        </is>
      </c>
      <c r="W2212" t="n">
        <v>205</v>
      </c>
    </row>
    <row r="2213">
      <c r="B2213" t="n">
        <v>4332</v>
      </c>
      <c r="C2213">
        <f>IF(K2213 = "BaseplateSteel","Y","N")</f>
        <v/>
      </c>
      <c r="D2213">
        <f>OR(P2213 = "Woods_Sureflex", P2213 = "Falk_T10_Grid")</f>
        <v/>
      </c>
      <c r="E2213">
        <f>IF(AND(C2213="Y", D2213=TRUE),"Y","N")</f>
        <v/>
      </c>
      <c r="F2213" t="inlineStr">
        <is>
          <t>ConTab_BOM_KP_Baseplates_4332</t>
        </is>
      </c>
      <c r="G2213">
        <f>IF(E2213="Y",F2213,"")</f>
        <v/>
      </c>
      <c r="H2213" s="87" t="inlineStr">
        <is>
          <t>6015-3_4-KP</t>
        </is>
      </c>
      <c r="I2213" s="87" t="n"/>
      <c r="J2213" s="87" t="n"/>
      <c r="K2213" s="273" t="inlineStr">
        <is>
          <t>BaseplateSteel</t>
        </is>
      </c>
      <c r="L2213" s="273" t="inlineStr">
        <is>
          <t>Baseplate_Steel</t>
        </is>
      </c>
      <c r="M2213" s="273" t="inlineStr">
        <is>
          <t>Steel</t>
        </is>
      </c>
      <c r="N2213" t="inlineStr">
        <is>
          <t>286T</t>
        </is>
      </c>
      <c r="O2213" t="inlineStr">
        <is>
          <t>:Extended Drip Pan:</t>
        </is>
      </c>
      <c r="P2213" s="235" t="inlineStr">
        <is>
          <t>Woods_Sureflex</t>
        </is>
      </c>
      <c r="Q2213" t="inlineStr">
        <is>
          <t>Woods 9S</t>
        </is>
      </c>
      <c r="R2213" t="inlineStr">
        <is>
          <t>RTF</t>
        </is>
      </c>
      <c r="S2213" s="233" t="inlineStr">
        <is>
          <t>B102670</t>
        </is>
      </c>
      <c r="T2213" s="233" t="n">
        <v>2289</v>
      </c>
      <c r="U2213" s="233" t="inlineStr">
        <is>
          <t>Priced</t>
        </is>
      </c>
      <c r="V2213" s="273" t="inlineStr">
        <is>
          <t>LT028</t>
        </is>
      </c>
      <c r="W2213" t="n">
        <v>205</v>
      </c>
    </row>
    <row r="2214">
      <c r="B2214" t="n">
        <v>4333</v>
      </c>
      <c r="C2214">
        <f>IF(K2214 = "BaseplateSteel","Y","N")</f>
        <v/>
      </c>
      <c r="D2214">
        <f>OR(P2214 = "Woods_Sureflex", P2214 = "Falk_T10_Grid")</f>
        <v/>
      </c>
      <c r="E2214">
        <f>IF(AND(C2214="Y", D2214=TRUE),"Y","N")</f>
        <v/>
      </c>
      <c r="F2214" t="inlineStr">
        <is>
          <t>ConTab_BOM_KP_Baseplates_4333</t>
        </is>
      </c>
      <c r="G2214">
        <f>IF(E2214="Y",F2214,"")</f>
        <v/>
      </c>
      <c r="H2214" s="87" t="inlineStr">
        <is>
          <t>6015-3_4-KP</t>
        </is>
      </c>
      <c r="I2214" s="87" t="n"/>
      <c r="J2214" s="87" t="n"/>
      <c r="K2214" s="273" t="inlineStr">
        <is>
          <t>BaseplateSteel</t>
        </is>
      </c>
      <c r="L2214" s="273" t="inlineStr">
        <is>
          <t>Baseplate_Steel</t>
        </is>
      </c>
      <c r="M2214" s="273" t="inlineStr">
        <is>
          <t>Steel</t>
        </is>
      </c>
      <c r="N2214" t="inlineStr">
        <is>
          <t>324T</t>
        </is>
      </c>
      <c r="O2214" t="inlineStr">
        <is>
          <t>:Extended Drip Pan:</t>
        </is>
      </c>
      <c r="P2214" s="235" t="inlineStr">
        <is>
          <t>Woods_Sureflex</t>
        </is>
      </c>
      <c r="Q2214" t="inlineStr">
        <is>
          <t>Woods 10S</t>
        </is>
      </c>
      <c r="R2214" t="inlineStr">
        <is>
          <t>RTF</t>
        </is>
      </c>
      <c r="S2214" s="233" t="inlineStr">
        <is>
          <t>B102671</t>
        </is>
      </c>
      <c r="T2214" s="233" t="n">
        <v>2425</v>
      </c>
      <c r="U2214" s="233" t="inlineStr">
        <is>
          <t>Priced</t>
        </is>
      </c>
      <c r="V2214" s="273" t="inlineStr">
        <is>
          <t>LT028</t>
        </is>
      </c>
      <c r="W2214" t="n">
        <v>240</v>
      </c>
    </row>
    <row r="2215">
      <c r="B2215" t="n">
        <v>4334</v>
      </c>
      <c r="C2215">
        <f>IF(K2215 = "BaseplateSteel","Y","N")</f>
        <v/>
      </c>
      <c r="D2215">
        <f>OR(P2215 = "Woods_Sureflex", P2215 = "Falk_T10_Grid")</f>
        <v/>
      </c>
      <c r="E2215">
        <f>IF(AND(C2215="Y", D2215=TRUE),"Y","N")</f>
        <v/>
      </c>
      <c r="F2215" t="inlineStr">
        <is>
          <t>ConTab_BOM_KP_Baseplates_4334</t>
        </is>
      </c>
      <c r="G2215">
        <f>IF(E2215="Y",F2215,"")</f>
        <v/>
      </c>
      <c r="H2215" s="87" t="inlineStr">
        <is>
          <t>6015-3_4-KP</t>
        </is>
      </c>
      <c r="I2215" s="87" t="n"/>
      <c r="J2215" s="87" t="n"/>
      <c r="K2215" s="273" t="inlineStr">
        <is>
          <t>BaseplateSteel</t>
        </is>
      </c>
      <c r="L2215" s="273" t="inlineStr">
        <is>
          <t>Baseplate_Steel</t>
        </is>
      </c>
      <c r="M2215" s="273" t="inlineStr">
        <is>
          <t>Steel</t>
        </is>
      </c>
      <c r="N2215" t="inlineStr">
        <is>
          <t>326T</t>
        </is>
      </c>
      <c r="O2215" t="inlineStr">
        <is>
          <t>:Extended Drip Pan:</t>
        </is>
      </c>
      <c r="P2215" s="235" t="inlineStr">
        <is>
          <t>Woods_Sureflex</t>
        </is>
      </c>
      <c r="Q2215" t="inlineStr">
        <is>
          <t>Woods 10S</t>
        </is>
      </c>
      <c r="R2215" t="inlineStr">
        <is>
          <t>RTF</t>
        </is>
      </c>
      <c r="S2215" s="233" t="inlineStr">
        <is>
          <t>B102671</t>
        </is>
      </c>
      <c r="T2215" s="233" t="n">
        <v>2425</v>
      </c>
      <c r="U2215" s="233" t="inlineStr">
        <is>
          <t>Priced</t>
        </is>
      </c>
      <c r="V2215" s="273" t="inlineStr">
        <is>
          <t>LT028</t>
        </is>
      </c>
      <c r="W2215" t="n">
        <v>240</v>
      </c>
    </row>
    <row r="2216">
      <c r="B2216" t="n">
        <v>4335</v>
      </c>
      <c r="C2216">
        <f>IF(K2216 = "BaseplateSteel","Y","N")</f>
        <v/>
      </c>
      <c r="D2216">
        <f>OR(P2216 = "Woods_Sureflex", P2216 = "Falk_T10_Grid")</f>
        <v/>
      </c>
      <c r="E2216">
        <f>IF(AND(C2216="Y", D2216=TRUE),"Y","N")</f>
        <v/>
      </c>
      <c r="F2216" t="inlineStr">
        <is>
          <t>ConTab_BOM_KP_Baseplates_4335</t>
        </is>
      </c>
      <c r="G2216">
        <f>IF(E2216="Y",F2216,"")</f>
        <v/>
      </c>
      <c r="H2216" s="87" t="inlineStr">
        <is>
          <t>6015-3_4-KP</t>
        </is>
      </c>
      <c r="I2216" s="87" t="n"/>
      <c r="J2216" s="87" t="n"/>
      <c r="K2216" s="273" t="inlineStr">
        <is>
          <t>BaseplateSteel</t>
        </is>
      </c>
      <c r="L2216" s="273" t="inlineStr">
        <is>
          <t>Baseplate_Steel</t>
        </is>
      </c>
      <c r="M2216" s="273" t="inlineStr">
        <is>
          <t>Steel</t>
        </is>
      </c>
      <c r="N2216" t="inlineStr">
        <is>
          <t>364T</t>
        </is>
      </c>
      <c r="O2216" t="inlineStr">
        <is>
          <t>:Extended Drip Pan:</t>
        </is>
      </c>
      <c r="P2216" s="235" t="inlineStr">
        <is>
          <t>Woods_Sureflex</t>
        </is>
      </c>
      <c r="Q2216" t="inlineStr">
        <is>
          <t>Woods 11S</t>
        </is>
      </c>
      <c r="R2216" t="inlineStr">
        <is>
          <t>RTF</t>
        </is>
      </c>
      <c r="S2216" s="233" t="inlineStr">
        <is>
          <t>B102672</t>
        </is>
      </c>
      <c r="T2216" s="233" t="n">
        <v>2562</v>
      </c>
      <c r="U2216" s="233" t="inlineStr">
        <is>
          <t>Priced</t>
        </is>
      </c>
      <c r="V2216" s="273" t="inlineStr">
        <is>
          <t>LT028</t>
        </is>
      </c>
      <c r="W2216" t="n">
        <v>270</v>
      </c>
    </row>
    <row r="2217">
      <c r="B2217" t="n">
        <v>4336</v>
      </c>
      <c r="C2217">
        <f>IF(K2217 = "BaseplateSteel","Y","N")</f>
        <v/>
      </c>
      <c r="D2217">
        <f>OR(P2217 = "Woods_Sureflex", P2217 = "Falk_T10_Grid")</f>
        <v/>
      </c>
      <c r="E2217">
        <f>IF(AND(C2217="Y", D2217=TRUE),"Y","N")</f>
        <v/>
      </c>
      <c r="F2217" t="inlineStr">
        <is>
          <t>ConTab_BOM_KP_Baseplates_4336</t>
        </is>
      </c>
      <c r="G2217">
        <f>IF(E2217="Y",F2217,"")</f>
        <v/>
      </c>
      <c r="H2217" s="87" t="inlineStr">
        <is>
          <t>6015-3_4-KP</t>
        </is>
      </c>
      <c r="I2217" s="87" t="n"/>
      <c r="J2217" s="87" t="n"/>
      <c r="K2217" s="273" t="inlineStr">
        <is>
          <t>BaseplateSteel</t>
        </is>
      </c>
      <c r="L2217" s="273" t="inlineStr">
        <is>
          <t>Baseplate_Steel</t>
        </is>
      </c>
      <c r="M2217" s="273" t="inlineStr">
        <is>
          <t>Steel</t>
        </is>
      </c>
      <c r="N2217" t="inlineStr">
        <is>
          <t>365T</t>
        </is>
      </c>
      <c r="O2217" t="inlineStr">
        <is>
          <t>:Extended Drip Pan:</t>
        </is>
      </c>
      <c r="P2217" s="235" t="inlineStr">
        <is>
          <t>Woods_Sureflex</t>
        </is>
      </c>
      <c r="Q2217" t="inlineStr">
        <is>
          <t>Woods 11S</t>
        </is>
      </c>
      <c r="R2217" t="inlineStr">
        <is>
          <t>RTF</t>
        </is>
      </c>
      <c r="S2217" s="233" t="inlineStr">
        <is>
          <t>B102672</t>
        </is>
      </c>
      <c r="T2217" s="233" t="n">
        <v>2562</v>
      </c>
      <c r="U2217" s="233" t="inlineStr">
        <is>
          <t>Priced</t>
        </is>
      </c>
      <c r="V2217" s="273" t="inlineStr">
        <is>
          <t>LT028</t>
        </is>
      </c>
      <c r="W2217" t="n">
        <v>270</v>
      </c>
    </row>
    <row r="2218">
      <c r="B2218" t="n">
        <v>4337</v>
      </c>
      <c r="C2218">
        <f>IF(K2218 = "BaseplateSteel","Y","N")</f>
        <v/>
      </c>
      <c r="D2218">
        <f>OR(P2218 = "Woods_Sureflex", P2218 = "Falk_T10_Grid")</f>
        <v/>
      </c>
      <c r="E2218">
        <f>IF(AND(C2218="Y", D2218=TRUE),"Y","N")</f>
        <v/>
      </c>
      <c r="F2218" t="inlineStr">
        <is>
          <t>ConTab_BOM_KP_Baseplates_4337</t>
        </is>
      </c>
      <c r="G2218">
        <f>IF(E2218="Y",F2218,"")</f>
        <v/>
      </c>
      <c r="H2218" s="87" t="inlineStr">
        <is>
          <t>6015-3_4-KP</t>
        </is>
      </c>
      <c r="I2218" s="87" t="n"/>
      <c r="J2218" s="87" t="n"/>
      <c r="K2218" s="273" t="inlineStr">
        <is>
          <t>BaseplateSteel</t>
        </is>
      </c>
      <c r="L2218" s="273" t="inlineStr">
        <is>
          <t>Baseplate_Steel</t>
        </is>
      </c>
      <c r="M2218" s="273" t="inlineStr">
        <is>
          <t>Steel</t>
        </is>
      </c>
      <c r="N2218" t="inlineStr">
        <is>
          <t>404T</t>
        </is>
      </c>
      <c r="O2218" t="inlineStr">
        <is>
          <t>:Extended Drip Pan:</t>
        </is>
      </c>
      <c r="P2218" s="235" t="inlineStr">
        <is>
          <t>Woods_Sureflex</t>
        </is>
      </c>
      <c r="Q2218" t="inlineStr">
        <is>
          <t>Woods 12S</t>
        </is>
      </c>
      <c r="R2218" t="inlineStr">
        <is>
          <t>RTF</t>
        </is>
      </c>
      <c r="S2218" s="233" t="inlineStr">
        <is>
          <t>B102673</t>
        </is>
      </c>
      <c r="T2218" s="233" t="n">
        <v>3036</v>
      </c>
      <c r="U2218" s="233" t="inlineStr">
        <is>
          <t>Priced</t>
        </is>
      </c>
      <c r="V2218" s="273" t="inlineStr">
        <is>
          <t>LT028</t>
        </is>
      </c>
      <c r="W2218" t="n">
        <v>350</v>
      </c>
    </row>
    <row r="2219">
      <c r="B2219" t="n">
        <v>4338</v>
      </c>
      <c r="C2219">
        <f>IF(K2219 = "BaseplateSteel","Y","N")</f>
        <v/>
      </c>
      <c r="D2219">
        <f>OR(P2219 = "Woods_Sureflex", P2219 = "Falk_T10_Grid")</f>
        <v/>
      </c>
      <c r="E2219">
        <f>IF(AND(C2219="Y", D2219=TRUE),"Y","N")</f>
        <v/>
      </c>
      <c r="F2219" t="inlineStr">
        <is>
          <t>ConTab_BOM_KP_Baseplates_4338</t>
        </is>
      </c>
      <c r="G2219">
        <f>IF(E2219="Y",F2219,"")</f>
        <v/>
      </c>
      <c r="H2219" s="87" t="inlineStr">
        <is>
          <t>6015-3_4-KP</t>
        </is>
      </c>
      <c r="I2219" s="87" t="n"/>
      <c r="J2219" s="87" t="n"/>
      <c r="K2219" s="273" t="inlineStr">
        <is>
          <t>BaseplateSteel</t>
        </is>
      </c>
      <c r="L2219" s="273" t="inlineStr">
        <is>
          <t>Baseplate_Steel</t>
        </is>
      </c>
      <c r="M2219" s="273" t="inlineStr">
        <is>
          <t>Steel</t>
        </is>
      </c>
      <c r="N2219" t="inlineStr">
        <is>
          <t>405T</t>
        </is>
      </c>
      <c r="O2219" t="inlineStr">
        <is>
          <t>:Extended Drip Pan:</t>
        </is>
      </c>
      <c r="P2219" s="235" t="inlineStr">
        <is>
          <t>Woods_Sureflex</t>
        </is>
      </c>
      <c r="Q2219" t="inlineStr">
        <is>
          <t>Woods 12S</t>
        </is>
      </c>
      <c r="R2219" t="inlineStr">
        <is>
          <t>RTF</t>
        </is>
      </c>
      <c r="S2219" s="233" t="inlineStr">
        <is>
          <t>B102673</t>
        </is>
      </c>
      <c r="T2219" s="233" t="n">
        <v>3036</v>
      </c>
      <c r="U2219" s="233" t="inlineStr">
        <is>
          <t>Priced</t>
        </is>
      </c>
      <c r="V2219" s="273" t="inlineStr">
        <is>
          <t>LT028</t>
        </is>
      </c>
      <c r="W2219" t="n">
        <v>350</v>
      </c>
    </row>
    <row r="2220">
      <c r="B2220" t="n">
        <v>4339</v>
      </c>
      <c r="C2220">
        <f>IF(K2220 = "BaseplateSteel","Y","N")</f>
        <v/>
      </c>
      <c r="D2220">
        <f>OR(P2220 = "Woods_Sureflex", P2220 = "Falk_T10_Grid")</f>
        <v/>
      </c>
      <c r="E2220">
        <f>IF(AND(C2220="Y", D2220=TRUE),"Y","N")</f>
        <v/>
      </c>
      <c r="F2220" t="inlineStr">
        <is>
          <t>ConTab_BOM_KP_Baseplates_4339</t>
        </is>
      </c>
      <c r="G2220">
        <f>IF(E2220="Y",F2220,"")</f>
        <v/>
      </c>
      <c r="H2220" s="87" t="inlineStr">
        <is>
          <t>6015-3_4-KP</t>
        </is>
      </c>
      <c r="I2220" s="87" t="n"/>
      <c r="J2220" s="87" t="n"/>
      <c r="K2220" s="273" t="inlineStr">
        <is>
          <t>BaseplateSteel</t>
        </is>
      </c>
      <c r="L2220" s="273" t="inlineStr">
        <is>
          <t>Baseplate_Steel</t>
        </is>
      </c>
      <c r="M2220" s="273" t="inlineStr">
        <is>
          <t>Steel</t>
        </is>
      </c>
      <c r="N2220" t="inlineStr">
        <is>
          <t>444T</t>
        </is>
      </c>
      <c r="O2220" t="inlineStr">
        <is>
          <t>:Extended Drip Pan:</t>
        </is>
      </c>
      <c r="P2220" s="235" t="inlineStr">
        <is>
          <t>Woods_Sureflex</t>
        </is>
      </c>
      <c r="Q2220" t="inlineStr">
        <is>
          <t>Woods 12S</t>
        </is>
      </c>
      <c r="R2220" t="inlineStr">
        <is>
          <t>RTF</t>
        </is>
      </c>
      <c r="S2220" s="233" t="inlineStr">
        <is>
          <t>B102674</t>
        </is>
      </c>
      <c r="T2220" s="233" t="n">
        <v>4397</v>
      </c>
      <c r="U2220" s="233" t="inlineStr">
        <is>
          <t>Priced</t>
        </is>
      </c>
      <c r="V2220" s="273" t="inlineStr">
        <is>
          <t>LT028</t>
        </is>
      </c>
      <c r="W2220" t="n">
        <v>420</v>
      </c>
    </row>
    <row r="2221">
      <c r="B2221" t="n">
        <v>4340</v>
      </c>
      <c r="C2221">
        <f>IF(K2221 = "BaseplateSteel","Y","N")</f>
        <v/>
      </c>
      <c r="D2221">
        <f>OR(P2221 = "Woods_Sureflex", P2221 = "Falk_T10_Grid")</f>
        <v/>
      </c>
      <c r="E2221">
        <f>IF(AND(C2221="Y", D2221=TRUE),"Y","N")</f>
        <v/>
      </c>
      <c r="F2221" t="inlineStr">
        <is>
          <t>ConTab_BOM_KP_Baseplates_4340</t>
        </is>
      </c>
      <c r="G2221">
        <f>IF(E2221="Y",F2221,"")</f>
        <v/>
      </c>
      <c r="H2221" s="87" t="inlineStr">
        <is>
          <t>6015-3_4-KP</t>
        </is>
      </c>
      <c r="I2221" s="87" t="n"/>
      <c r="J2221" s="87" t="n"/>
      <c r="K2221" s="273" t="inlineStr">
        <is>
          <t>BaseplateSteel</t>
        </is>
      </c>
      <c r="L2221" s="273" t="inlineStr">
        <is>
          <t>Baseplate_Steel</t>
        </is>
      </c>
      <c r="M2221" s="273" t="inlineStr">
        <is>
          <t>Steel</t>
        </is>
      </c>
      <c r="N2221" t="inlineStr">
        <is>
          <t>445T</t>
        </is>
      </c>
      <c r="O2221" t="inlineStr">
        <is>
          <t>:Extended Drip Pan:</t>
        </is>
      </c>
      <c r="P2221" s="235" t="inlineStr">
        <is>
          <t>Woods_Sureflex</t>
        </is>
      </c>
      <c r="Q2221" t="inlineStr">
        <is>
          <t>Woods 12S</t>
        </is>
      </c>
      <c r="R2221" t="inlineStr">
        <is>
          <t>RTF</t>
        </is>
      </c>
      <c r="S2221" s="233" t="inlineStr">
        <is>
          <t>B102675</t>
        </is>
      </c>
      <c r="T2221" s="233" t="n">
        <v>4397</v>
      </c>
      <c r="U2221" s="233" t="inlineStr">
        <is>
          <t>Priced</t>
        </is>
      </c>
      <c r="V2221" s="273" t="inlineStr">
        <is>
          <t>LT028</t>
        </is>
      </c>
      <c r="W2221" t="n">
        <v>420</v>
      </c>
    </row>
    <row r="2222">
      <c r="B2222" t="n">
        <v>4341</v>
      </c>
      <c r="C2222">
        <f>IF(K2222 = "BaseplateSteel","Y","N")</f>
        <v/>
      </c>
      <c r="D2222">
        <f>OR(P2222 = "Woods_Sureflex", P2222 = "Falk_T10_Grid")</f>
        <v/>
      </c>
      <c r="E2222">
        <f>IF(AND(C2222="Y", D2222=TRUE),"Y","N")</f>
        <v/>
      </c>
      <c r="F2222" t="inlineStr">
        <is>
          <t>ConTab_BOM_KP_Baseplates_4341</t>
        </is>
      </c>
      <c r="G2222">
        <f>IF(E2222="Y",F2222,"")</f>
        <v/>
      </c>
      <c r="H2222" s="87" t="inlineStr">
        <is>
          <t>6015-3_4-KP</t>
        </is>
      </c>
      <c r="I2222" s="87" t="n"/>
      <c r="J2222" s="87" t="n"/>
      <c r="K2222" s="273" t="inlineStr">
        <is>
          <t>BaseplateSteel</t>
        </is>
      </c>
      <c r="L2222" s="273" t="inlineStr">
        <is>
          <t>Baseplate_Steel</t>
        </is>
      </c>
      <c r="M2222" s="273" t="inlineStr">
        <is>
          <t>Steel</t>
        </is>
      </c>
      <c r="N2222" t="inlineStr">
        <is>
          <t>254T</t>
        </is>
      </c>
      <c r="O2222" t="inlineStr">
        <is>
          <t>:Extended Drip Pan:</t>
        </is>
      </c>
      <c r="P2222" s="235" t="inlineStr">
        <is>
          <t>Falk_T10_Grid</t>
        </is>
      </c>
      <c r="Q2222" t="inlineStr">
        <is>
          <t>Falk 1050T10</t>
        </is>
      </c>
      <c r="R2222" t="inlineStr">
        <is>
          <t>RTF</t>
        </is>
      </c>
      <c r="S2222" s="233" t="inlineStr">
        <is>
          <t>B102676</t>
        </is>
      </c>
      <c r="T2222" s="233" t="n">
        <v>2152</v>
      </c>
      <c r="U2222" s="233" t="inlineStr">
        <is>
          <t>Priced</t>
        </is>
      </c>
      <c r="V2222" s="273" t="inlineStr">
        <is>
          <t>LT028</t>
        </is>
      </c>
      <c r="W2222" t="n">
        <v>140</v>
      </c>
    </row>
    <row r="2223">
      <c r="B2223" t="n">
        <v>4342</v>
      </c>
      <c r="C2223">
        <f>IF(K2223 = "BaseplateSteel","Y","N")</f>
        <v/>
      </c>
      <c r="D2223">
        <f>OR(P2223 = "Woods_Sureflex", P2223 = "Falk_T10_Grid")</f>
        <v/>
      </c>
      <c r="E2223">
        <f>IF(AND(C2223="Y", D2223=TRUE),"Y","N")</f>
        <v/>
      </c>
      <c r="F2223" t="inlineStr">
        <is>
          <t>ConTab_BOM_KP_Baseplates_4342</t>
        </is>
      </c>
      <c r="G2223">
        <f>IF(E2223="Y",F2223,"")</f>
        <v/>
      </c>
      <c r="H2223" s="87" t="inlineStr">
        <is>
          <t>6015-3_4-KP</t>
        </is>
      </c>
      <c r="I2223" s="87" t="n"/>
      <c r="J2223" s="87" t="n"/>
      <c r="K2223" s="273" t="inlineStr">
        <is>
          <t>BaseplateSteel</t>
        </is>
      </c>
      <c r="L2223" s="273" t="inlineStr">
        <is>
          <t>Baseplate_Steel</t>
        </is>
      </c>
      <c r="M2223" s="273" t="inlineStr">
        <is>
          <t>Steel</t>
        </is>
      </c>
      <c r="N2223" t="inlineStr">
        <is>
          <t>256T</t>
        </is>
      </c>
      <c r="O2223" t="inlineStr">
        <is>
          <t>:Extended Drip Pan:</t>
        </is>
      </c>
      <c r="P2223" s="235" t="inlineStr">
        <is>
          <t>Falk_T10_Grid</t>
        </is>
      </c>
      <c r="Q2223" t="inlineStr">
        <is>
          <t>Falk 1050T10</t>
        </is>
      </c>
      <c r="R2223" t="inlineStr">
        <is>
          <t>RTF</t>
        </is>
      </c>
      <c r="S2223" s="233" t="inlineStr">
        <is>
          <t>B102676</t>
        </is>
      </c>
      <c r="T2223" s="233" t="n">
        <v>2152</v>
      </c>
      <c r="U2223" s="233" t="inlineStr">
        <is>
          <t>Priced</t>
        </is>
      </c>
      <c r="V2223" s="273" t="inlineStr">
        <is>
          <t>LT028</t>
        </is>
      </c>
      <c r="W2223" t="n">
        <v>140</v>
      </c>
    </row>
    <row r="2224">
      <c r="B2224" t="n">
        <v>4343</v>
      </c>
      <c r="C2224">
        <f>IF(K2224 = "BaseplateSteel","Y","N")</f>
        <v/>
      </c>
      <c r="D2224">
        <f>OR(P2224 = "Woods_Sureflex", P2224 = "Falk_T10_Grid")</f>
        <v/>
      </c>
      <c r="E2224">
        <f>IF(AND(C2224="Y", D2224=TRUE),"Y","N")</f>
        <v/>
      </c>
      <c r="F2224" t="inlineStr">
        <is>
          <t>ConTab_BOM_KP_Baseplates_4343</t>
        </is>
      </c>
      <c r="G2224">
        <f>IF(E2224="Y",F2224,"")</f>
        <v/>
      </c>
      <c r="H2224" s="87" t="inlineStr">
        <is>
          <t>6015-3_4-KP</t>
        </is>
      </c>
      <c r="I2224" s="87" t="n"/>
      <c r="J2224" s="87" t="n"/>
      <c r="K2224" s="273" t="inlineStr">
        <is>
          <t>BaseplateSteel</t>
        </is>
      </c>
      <c r="L2224" s="273" t="inlineStr">
        <is>
          <t>Baseplate_Steel</t>
        </is>
      </c>
      <c r="M2224" s="273" t="inlineStr">
        <is>
          <t>Steel</t>
        </is>
      </c>
      <c r="N2224" t="inlineStr">
        <is>
          <t>284T</t>
        </is>
      </c>
      <c r="O2224" t="inlineStr">
        <is>
          <t>:Extended Drip Pan:</t>
        </is>
      </c>
      <c r="P2224" s="235" t="inlineStr">
        <is>
          <t>Falk_T10_Grid</t>
        </is>
      </c>
      <c r="Q2224" t="inlineStr">
        <is>
          <t>Falk 1050T10</t>
        </is>
      </c>
      <c r="R2224" t="inlineStr">
        <is>
          <t>RTF</t>
        </is>
      </c>
      <c r="S2224" s="233" t="inlineStr">
        <is>
          <t>B102677</t>
        </is>
      </c>
      <c r="T2224" s="233" t="n">
        <v>2289</v>
      </c>
      <c r="U2224" s="233" t="inlineStr">
        <is>
          <t>Priced</t>
        </is>
      </c>
      <c r="V2224" s="273" t="inlineStr">
        <is>
          <t>LT028</t>
        </is>
      </c>
      <c r="W2224" t="n">
        <v>205</v>
      </c>
    </row>
    <row r="2225">
      <c r="B2225" t="n">
        <v>4344</v>
      </c>
      <c r="C2225">
        <f>IF(K2225 = "BaseplateSteel","Y","N")</f>
        <v/>
      </c>
      <c r="D2225">
        <f>OR(P2225 = "Woods_Sureflex", P2225 = "Falk_T10_Grid")</f>
        <v/>
      </c>
      <c r="E2225">
        <f>IF(AND(C2225="Y", D2225=TRUE),"Y","N")</f>
        <v/>
      </c>
      <c r="F2225" t="inlineStr">
        <is>
          <t>ConTab_BOM_KP_Baseplates_4344</t>
        </is>
      </c>
      <c r="G2225">
        <f>IF(E2225="Y",F2225,"")</f>
        <v/>
      </c>
      <c r="H2225" s="87" t="inlineStr">
        <is>
          <t>6015-3_4-KP</t>
        </is>
      </c>
      <c r="I2225" s="87" t="n"/>
      <c r="J2225" s="87" t="n"/>
      <c r="K2225" s="273" t="inlineStr">
        <is>
          <t>BaseplateSteel</t>
        </is>
      </c>
      <c r="L2225" s="273" t="inlineStr">
        <is>
          <t>Baseplate_Steel</t>
        </is>
      </c>
      <c r="M2225" s="273" t="inlineStr">
        <is>
          <t>Steel</t>
        </is>
      </c>
      <c r="N2225" t="inlineStr">
        <is>
          <t>286T</t>
        </is>
      </c>
      <c r="O2225" t="inlineStr">
        <is>
          <t>:Extended Drip Pan:</t>
        </is>
      </c>
      <c r="P2225" s="235" t="inlineStr">
        <is>
          <t>Falk_T10_Grid</t>
        </is>
      </c>
      <c r="Q2225" t="inlineStr">
        <is>
          <t>Falk 1050T10</t>
        </is>
      </c>
      <c r="R2225" t="inlineStr">
        <is>
          <t>RTF</t>
        </is>
      </c>
      <c r="S2225" s="233" t="inlineStr">
        <is>
          <t>B102677</t>
        </is>
      </c>
      <c r="T2225" s="233" t="n">
        <v>2289</v>
      </c>
      <c r="U2225" s="233" t="inlineStr">
        <is>
          <t>Priced</t>
        </is>
      </c>
      <c r="V2225" s="273" t="inlineStr">
        <is>
          <t>LT028</t>
        </is>
      </c>
      <c r="W2225" t="n">
        <v>205</v>
      </c>
    </row>
    <row r="2226">
      <c r="B2226" t="n">
        <v>4345</v>
      </c>
      <c r="C2226">
        <f>IF(K2226 = "BaseplateSteel","Y","N")</f>
        <v/>
      </c>
      <c r="D2226">
        <f>OR(P2226 = "Woods_Sureflex", P2226 = "Falk_T10_Grid")</f>
        <v/>
      </c>
      <c r="E2226">
        <f>IF(AND(C2226="Y", D2226=TRUE),"Y","N")</f>
        <v/>
      </c>
      <c r="F2226" t="inlineStr">
        <is>
          <t>ConTab_BOM_KP_Baseplates_4345</t>
        </is>
      </c>
      <c r="G2226">
        <f>IF(E2226="Y",F2226,"")</f>
        <v/>
      </c>
      <c r="H2226" s="87" t="inlineStr">
        <is>
          <t>6015-3_4-KP</t>
        </is>
      </c>
      <c r="I2226" s="87" t="n"/>
      <c r="J2226" s="87" t="n"/>
      <c r="K2226" s="273" t="inlineStr">
        <is>
          <t>BaseplateSteel</t>
        </is>
      </c>
      <c r="L2226" s="273" t="inlineStr">
        <is>
          <t>Baseplate_Steel</t>
        </is>
      </c>
      <c r="M2226" s="273" t="inlineStr">
        <is>
          <t>Steel</t>
        </is>
      </c>
      <c r="N2226" t="inlineStr">
        <is>
          <t>324T</t>
        </is>
      </c>
      <c r="O2226" t="inlineStr">
        <is>
          <t>:Extended Drip Pan:</t>
        </is>
      </c>
      <c r="P2226" s="235" t="inlineStr">
        <is>
          <t>Falk_T10_Grid</t>
        </is>
      </c>
      <c r="Q2226" t="inlineStr">
        <is>
          <t>Falk 1060T10</t>
        </is>
      </c>
      <c r="R2226" t="inlineStr">
        <is>
          <t>RTF</t>
        </is>
      </c>
      <c r="S2226" s="233" t="inlineStr">
        <is>
          <t>B102678</t>
        </is>
      </c>
      <c r="T2226" s="233" t="n">
        <v>2425</v>
      </c>
      <c r="U2226" s="233" t="inlineStr">
        <is>
          <t>Priced</t>
        </is>
      </c>
      <c r="V2226" s="273" t="inlineStr">
        <is>
          <t>LT028</t>
        </is>
      </c>
      <c r="W2226" t="n">
        <v>240</v>
      </c>
    </row>
    <row r="2227">
      <c r="B2227" t="n">
        <v>4346</v>
      </c>
      <c r="C2227">
        <f>IF(K2227 = "BaseplateSteel","Y","N")</f>
        <v/>
      </c>
      <c r="D2227">
        <f>OR(P2227 = "Woods_Sureflex", P2227 = "Falk_T10_Grid")</f>
        <v/>
      </c>
      <c r="E2227">
        <f>IF(AND(C2227="Y", D2227=TRUE),"Y","N")</f>
        <v/>
      </c>
      <c r="F2227" t="inlineStr">
        <is>
          <t>ConTab_BOM_KP_Baseplates_4346</t>
        </is>
      </c>
      <c r="G2227">
        <f>IF(E2227="Y",F2227,"")</f>
        <v/>
      </c>
      <c r="H2227" s="87" t="inlineStr">
        <is>
          <t>6015-3_4-KP</t>
        </is>
      </c>
      <c r="I2227" s="87" t="n"/>
      <c r="J2227" s="87" t="n"/>
      <c r="K2227" s="273" t="inlineStr">
        <is>
          <t>BaseplateSteel</t>
        </is>
      </c>
      <c r="L2227" s="273" t="inlineStr">
        <is>
          <t>Baseplate_Steel</t>
        </is>
      </c>
      <c r="M2227" s="273" t="inlineStr">
        <is>
          <t>Steel</t>
        </is>
      </c>
      <c r="N2227" t="inlineStr">
        <is>
          <t>326T</t>
        </is>
      </c>
      <c r="O2227" t="inlineStr">
        <is>
          <t>:Extended Drip Pan:</t>
        </is>
      </c>
      <c r="P2227" s="235" t="inlineStr">
        <is>
          <t>Falk_T10_Grid</t>
        </is>
      </c>
      <c r="Q2227" t="inlineStr">
        <is>
          <t>Falk 1060T10</t>
        </is>
      </c>
      <c r="R2227" t="inlineStr">
        <is>
          <t>RTF</t>
        </is>
      </c>
      <c r="S2227" s="233" t="inlineStr">
        <is>
          <t>B102678</t>
        </is>
      </c>
      <c r="T2227" s="233" t="n">
        <v>2425</v>
      </c>
      <c r="U2227" s="233" t="inlineStr">
        <is>
          <t>Priced</t>
        </is>
      </c>
      <c r="V2227" s="273" t="inlineStr">
        <is>
          <t>LT028</t>
        </is>
      </c>
      <c r="W2227" t="n">
        <v>240</v>
      </c>
    </row>
    <row r="2228">
      <c r="B2228" t="n">
        <v>4347</v>
      </c>
      <c r="C2228">
        <f>IF(K2228 = "BaseplateSteel","Y","N")</f>
        <v/>
      </c>
      <c r="D2228">
        <f>OR(P2228 = "Woods_Sureflex", P2228 = "Falk_T10_Grid")</f>
        <v/>
      </c>
      <c r="E2228">
        <f>IF(AND(C2228="Y", D2228=TRUE),"Y","N")</f>
        <v/>
      </c>
      <c r="F2228" t="inlineStr">
        <is>
          <t>ConTab_BOM_KP_Baseplates_4347</t>
        </is>
      </c>
      <c r="G2228">
        <f>IF(E2228="Y",F2228,"")</f>
        <v/>
      </c>
      <c r="H2228" s="87" t="inlineStr">
        <is>
          <t>6015-3_4-KP</t>
        </is>
      </c>
      <c r="I2228" s="87" t="n"/>
      <c r="J2228" s="87" t="n"/>
      <c r="K2228" s="273" t="inlineStr">
        <is>
          <t>BaseplateSteel</t>
        </is>
      </c>
      <c r="L2228" s="273" t="inlineStr">
        <is>
          <t>Baseplate_Steel</t>
        </is>
      </c>
      <c r="M2228" s="273" t="inlineStr">
        <is>
          <t>Steel</t>
        </is>
      </c>
      <c r="N2228" t="inlineStr">
        <is>
          <t>364T</t>
        </is>
      </c>
      <c r="O2228" t="inlineStr">
        <is>
          <t>:Extended Drip Pan:</t>
        </is>
      </c>
      <c r="P2228" s="235" t="inlineStr">
        <is>
          <t>Falk_T10_Grid</t>
        </is>
      </c>
      <c r="Q2228" t="inlineStr">
        <is>
          <t>Falk 1070T10</t>
        </is>
      </c>
      <c r="R2228" t="inlineStr">
        <is>
          <t>RTF</t>
        </is>
      </c>
      <c r="S2228" s="233" t="inlineStr">
        <is>
          <t>B102679</t>
        </is>
      </c>
      <c r="T2228" s="233" t="n">
        <v>2562</v>
      </c>
      <c r="U2228" s="233" t="inlineStr">
        <is>
          <t>Priced</t>
        </is>
      </c>
      <c r="V2228" s="273" t="inlineStr">
        <is>
          <t>LT028</t>
        </is>
      </c>
      <c r="W2228" t="n">
        <v>270</v>
      </c>
    </row>
    <row r="2229">
      <c r="B2229" t="n">
        <v>4348</v>
      </c>
      <c r="C2229">
        <f>IF(K2229 = "BaseplateSteel","Y","N")</f>
        <v/>
      </c>
      <c r="D2229">
        <f>OR(P2229 = "Woods_Sureflex", P2229 = "Falk_T10_Grid")</f>
        <v/>
      </c>
      <c r="E2229">
        <f>IF(AND(C2229="Y", D2229=TRUE),"Y","N")</f>
        <v/>
      </c>
      <c r="F2229" t="inlineStr">
        <is>
          <t>ConTab_BOM_KP_Baseplates_4348</t>
        </is>
      </c>
      <c r="G2229">
        <f>IF(E2229="Y",F2229,"")</f>
        <v/>
      </c>
      <c r="H2229" s="87" t="inlineStr">
        <is>
          <t>6015-3_4-KP</t>
        </is>
      </c>
      <c r="I2229" s="87" t="n"/>
      <c r="J2229" s="87" t="n"/>
      <c r="K2229" s="273" t="inlineStr">
        <is>
          <t>BaseplateSteel</t>
        </is>
      </c>
      <c r="L2229" s="273" t="inlineStr">
        <is>
          <t>Baseplate_Steel</t>
        </is>
      </c>
      <c r="M2229" s="273" t="inlineStr">
        <is>
          <t>Steel</t>
        </is>
      </c>
      <c r="N2229" t="inlineStr">
        <is>
          <t>365T</t>
        </is>
      </c>
      <c r="O2229" t="inlineStr">
        <is>
          <t>:Extended Drip Pan:</t>
        </is>
      </c>
      <c r="P2229" s="235" t="inlineStr">
        <is>
          <t>Falk_T10_Grid</t>
        </is>
      </c>
      <c r="Q2229" t="inlineStr">
        <is>
          <t>Falk 1070T10</t>
        </is>
      </c>
      <c r="R2229" t="inlineStr">
        <is>
          <t>RTF</t>
        </is>
      </c>
      <c r="S2229" s="233" t="inlineStr">
        <is>
          <t>B102679</t>
        </is>
      </c>
      <c r="T2229" s="233" t="n">
        <v>2562</v>
      </c>
      <c r="U2229" s="233" t="inlineStr">
        <is>
          <t>Priced</t>
        </is>
      </c>
      <c r="V2229" s="273" t="inlineStr">
        <is>
          <t>LT028</t>
        </is>
      </c>
      <c r="W2229" t="n">
        <v>270</v>
      </c>
    </row>
    <row r="2230">
      <c r="B2230" t="n">
        <v>4349</v>
      </c>
      <c r="C2230">
        <f>IF(K2230 = "BaseplateSteel","Y","N")</f>
        <v/>
      </c>
      <c r="D2230">
        <f>OR(P2230 = "Woods_Sureflex", P2230 = "Falk_T10_Grid")</f>
        <v/>
      </c>
      <c r="E2230">
        <f>IF(AND(C2230="Y", D2230=TRUE),"Y","N")</f>
        <v/>
      </c>
      <c r="F2230" t="inlineStr">
        <is>
          <t>ConTab_BOM_KP_Baseplates_4349</t>
        </is>
      </c>
      <c r="G2230">
        <f>IF(E2230="Y",F2230,"")</f>
        <v/>
      </c>
      <c r="H2230" s="87" t="inlineStr">
        <is>
          <t>6015-3_4-KP</t>
        </is>
      </c>
      <c r="I2230" s="87" t="n"/>
      <c r="J2230" s="87" t="n"/>
      <c r="K2230" s="273" t="inlineStr">
        <is>
          <t>BaseplateSteel</t>
        </is>
      </c>
      <c r="L2230" s="273" t="inlineStr">
        <is>
          <t>Baseplate_Steel</t>
        </is>
      </c>
      <c r="M2230" s="273" t="inlineStr">
        <is>
          <t>Steel</t>
        </is>
      </c>
      <c r="N2230" t="inlineStr">
        <is>
          <t>364TS</t>
        </is>
      </c>
      <c r="O2230" t="inlineStr">
        <is>
          <t>:Extended Drip Pan:</t>
        </is>
      </c>
      <c r="P2230" s="235" t="inlineStr">
        <is>
          <t>Falk_T10_Grid</t>
        </is>
      </c>
      <c r="Q2230" t="inlineStr">
        <is>
          <t>Falk 1050T10</t>
        </is>
      </c>
      <c r="R2230" t="inlineStr">
        <is>
          <t>RTF</t>
        </is>
      </c>
      <c r="S2230" s="233" t="inlineStr">
        <is>
          <t>B102680</t>
        </is>
      </c>
      <c r="T2230" s="233" t="n">
        <v>2491</v>
      </c>
      <c r="U2230" s="233" t="inlineStr">
        <is>
          <t>Priced</t>
        </is>
      </c>
      <c r="V2230" s="273" t="inlineStr">
        <is>
          <t>LT028</t>
        </is>
      </c>
      <c r="W2230" t="n">
        <v>270</v>
      </c>
    </row>
    <row r="2231">
      <c r="B2231" t="n">
        <v>4350</v>
      </c>
      <c r="C2231">
        <f>IF(K2231 = "BaseplateSteel","Y","N")</f>
        <v/>
      </c>
      <c r="D2231">
        <f>OR(P2231 = "Woods_Sureflex", P2231 = "Falk_T10_Grid")</f>
        <v/>
      </c>
      <c r="E2231">
        <f>IF(AND(C2231="Y", D2231=TRUE),"Y","N")</f>
        <v/>
      </c>
      <c r="F2231" t="inlineStr">
        <is>
          <t>ConTab_BOM_KP_Baseplates_4350</t>
        </is>
      </c>
      <c r="G2231">
        <f>IF(E2231="Y",F2231,"")</f>
        <v/>
      </c>
      <c r="H2231" s="87" t="inlineStr">
        <is>
          <t>6015-3_4-KP</t>
        </is>
      </c>
      <c r="I2231" s="87" t="n"/>
      <c r="J2231" s="87" t="n"/>
      <c r="K2231" s="273" t="inlineStr">
        <is>
          <t>BaseplateSteel</t>
        </is>
      </c>
      <c r="L2231" s="273" t="inlineStr">
        <is>
          <t>Baseplate_Steel</t>
        </is>
      </c>
      <c r="M2231" s="273" t="inlineStr">
        <is>
          <t>Steel</t>
        </is>
      </c>
      <c r="N2231" t="inlineStr">
        <is>
          <t>365TS</t>
        </is>
      </c>
      <c r="O2231" t="inlineStr">
        <is>
          <t>:Extended Drip Pan:</t>
        </is>
      </c>
      <c r="P2231" s="235" t="inlineStr">
        <is>
          <t>Falk_T10_Grid</t>
        </is>
      </c>
      <c r="Q2231" t="inlineStr">
        <is>
          <t>Falk 1050T10</t>
        </is>
      </c>
      <c r="R2231" t="inlineStr">
        <is>
          <t>RTF</t>
        </is>
      </c>
      <c r="S2231" s="233" t="inlineStr">
        <is>
          <t>B102680</t>
        </is>
      </c>
      <c r="T2231" s="233" t="n">
        <v>2491</v>
      </c>
      <c r="U2231" s="233" t="inlineStr">
        <is>
          <t>Priced</t>
        </is>
      </c>
      <c r="V2231" s="273" t="inlineStr">
        <is>
          <t>LT028</t>
        </is>
      </c>
      <c r="W2231" t="n">
        <v>270</v>
      </c>
    </row>
    <row r="2232">
      <c r="B2232" t="n">
        <v>4351</v>
      </c>
      <c r="C2232">
        <f>IF(K2232 = "BaseplateSteel","Y","N")</f>
        <v/>
      </c>
      <c r="D2232">
        <f>OR(P2232 = "Woods_Sureflex", P2232 = "Falk_T10_Grid")</f>
        <v/>
      </c>
      <c r="E2232">
        <f>IF(AND(C2232="Y", D2232=TRUE),"Y","N")</f>
        <v/>
      </c>
      <c r="F2232" t="inlineStr">
        <is>
          <t>ConTab_BOM_KP_Baseplates_4351</t>
        </is>
      </c>
      <c r="G2232">
        <f>IF(E2232="Y",F2232,"")</f>
        <v/>
      </c>
      <c r="H2232" s="87" t="inlineStr">
        <is>
          <t>6015-3_4-KP</t>
        </is>
      </c>
      <c r="I2232" s="87" t="n"/>
      <c r="J2232" s="87" t="n"/>
      <c r="K2232" s="273" t="inlineStr">
        <is>
          <t>BaseplateSteel</t>
        </is>
      </c>
      <c r="L2232" s="273" t="inlineStr">
        <is>
          <t>Baseplate_Steel</t>
        </is>
      </c>
      <c r="M2232" s="273" t="inlineStr">
        <is>
          <t>Steel</t>
        </is>
      </c>
      <c r="N2232" t="inlineStr">
        <is>
          <t>404T</t>
        </is>
      </c>
      <c r="O2232" t="inlineStr">
        <is>
          <t>:Extended Drip Pan:</t>
        </is>
      </c>
      <c r="P2232" s="235" t="inlineStr">
        <is>
          <t>Falk_T10_Grid</t>
        </is>
      </c>
      <c r="Q2232" t="inlineStr">
        <is>
          <t>Falk 1080T10</t>
        </is>
      </c>
      <c r="R2232" t="inlineStr">
        <is>
          <t>RTF</t>
        </is>
      </c>
      <c r="S2232" s="233" t="inlineStr">
        <is>
          <t>B102681</t>
        </is>
      </c>
      <c r="T2232" s="233" t="n">
        <v>3036</v>
      </c>
      <c r="U2232" s="233" t="inlineStr">
        <is>
          <t>Priced</t>
        </is>
      </c>
      <c r="V2232" s="273" t="inlineStr">
        <is>
          <t>LT028</t>
        </is>
      </c>
      <c r="W2232" t="n">
        <v>350</v>
      </c>
    </row>
    <row r="2233">
      <c r="B2233" t="n">
        <v>4352</v>
      </c>
      <c r="C2233">
        <f>IF(K2233 = "BaseplateSteel","Y","N")</f>
        <v/>
      </c>
      <c r="D2233">
        <f>OR(P2233 = "Woods_Sureflex", P2233 = "Falk_T10_Grid")</f>
        <v/>
      </c>
      <c r="E2233">
        <f>IF(AND(C2233="Y", D2233=TRUE),"Y","N")</f>
        <v/>
      </c>
      <c r="F2233" t="inlineStr">
        <is>
          <t>ConTab_BOM_KP_Baseplates_4352</t>
        </is>
      </c>
      <c r="G2233">
        <f>IF(E2233="Y",F2233,"")</f>
        <v/>
      </c>
      <c r="H2233" s="87" t="inlineStr">
        <is>
          <t>6015-3_4-KP</t>
        </is>
      </c>
      <c r="I2233" s="87" t="n"/>
      <c r="J2233" s="87" t="n"/>
      <c r="K2233" s="273" t="inlineStr">
        <is>
          <t>BaseplateSteel</t>
        </is>
      </c>
      <c r="L2233" s="273" t="inlineStr">
        <is>
          <t>Baseplate_Steel</t>
        </is>
      </c>
      <c r="M2233" s="273" t="inlineStr">
        <is>
          <t>Steel</t>
        </is>
      </c>
      <c r="N2233" t="inlineStr">
        <is>
          <t>405T</t>
        </is>
      </c>
      <c r="O2233" t="inlineStr">
        <is>
          <t>:Extended Drip Pan:</t>
        </is>
      </c>
      <c r="P2233" s="235" t="inlineStr">
        <is>
          <t>Falk_T10_Grid</t>
        </is>
      </c>
      <c r="Q2233" t="inlineStr">
        <is>
          <t>Falk 1080T10</t>
        </is>
      </c>
      <c r="R2233" t="inlineStr">
        <is>
          <t>RTF</t>
        </is>
      </c>
      <c r="S2233" s="233" t="inlineStr">
        <is>
          <t>B102681</t>
        </is>
      </c>
      <c r="T2233" s="233" t="n">
        <v>3036</v>
      </c>
      <c r="U2233" s="233" t="inlineStr">
        <is>
          <t>Priced</t>
        </is>
      </c>
      <c r="V2233" s="273" t="inlineStr">
        <is>
          <t>LT028</t>
        </is>
      </c>
      <c r="W2233" t="n">
        <v>350</v>
      </c>
    </row>
    <row r="2234">
      <c r="B2234" t="n">
        <v>4353</v>
      </c>
      <c r="C2234">
        <f>IF(K2234 = "BaseplateSteel","Y","N")</f>
        <v/>
      </c>
      <c r="D2234">
        <f>OR(P2234 = "Woods_Sureflex", P2234 = "Falk_T10_Grid")</f>
        <v/>
      </c>
      <c r="E2234">
        <f>IF(AND(C2234="Y", D2234=TRUE),"Y","N")</f>
        <v/>
      </c>
      <c r="F2234" t="inlineStr">
        <is>
          <t>ConTab_BOM_KP_Baseplates_4353</t>
        </is>
      </c>
      <c r="G2234">
        <f>IF(E2234="Y",F2234,"")</f>
        <v/>
      </c>
      <c r="H2234" s="87" t="inlineStr">
        <is>
          <t>6015-3_4-KP</t>
        </is>
      </c>
      <c r="I2234" s="87" t="n"/>
      <c r="J2234" s="87" t="n"/>
      <c r="K2234" s="273" t="inlineStr">
        <is>
          <t>BaseplateSteel</t>
        </is>
      </c>
      <c r="L2234" s="273" t="inlineStr">
        <is>
          <t>Baseplate_Steel</t>
        </is>
      </c>
      <c r="M2234" s="273" t="inlineStr">
        <is>
          <t>Steel</t>
        </is>
      </c>
      <c r="N2234" t="inlineStr">
        <is>
          <t>404TS</t>
        </is>
      </c>
      <c r="O2234" t="inlineStr">
        <is>
          <t>:Extended Drip Pan:</t>
        </is>
      </c>
      <c r="P2234" s="235" t="inlineStr">
        <is>
          <t>Falk_T10_Grid</t>
        </is>
      </c>
      <c r="Q2234" t="inlineStr">
        <is>
          <t>Falk 1070T10</t>
        </is>
      </c>
      <c r="R2234" t="inlineStr">
        <is>
          <t>RTF</t>
        </is>
      </c>
      <c r="S2234" s="233" t="inlineStr">
        <is>
          <t>B102682</t>
        </is>
      </c>
      <c r="T2234" s="233" t="n">
        <v>2901</v>
      </c>
      <c r="U2234" s="233" t="inlineStr">
        <is>
          <t>Priced</t>
        </is>
      </c>
      <c r="V2234" s="273" t="inlineStr">
        <is>
          <t>LT028</t>
        </is>
      </c>
      <c r="W2234" t="n">
        <v>350</v>
      </c>
    </row>
    <row r="2235">
      <c r="B2235" t="n">
        <v>4354</v>
      </c>
      <c r="C2235">
        <f>IF(K2235 = "BaseplateSteel","Y","N")</f>
        <v/>
      </c>
      <c r="D2235">
        <f>OR(P2235 = "Woods_Sureflex", P2235 = "Falk_T10_Grid")</f>
        <v/>
      </c>
      <c r="E2235">
        <f>IF(AND(C2235="Y", D2235=TRUE),"Y","N")</f>
        <v/>
      </c>
      <c r="F2235" t="inlineStr">
        <is>
          <t>ConTab_BOM_KP_Baseplates_4354</t>
        </is>
      </c>
      <c r="G2235">
        <f>IF(E2235="Y",F2235,"")</f>
        <v/>
      </c>
      <c r="H2235" s="87" t="inlineStr">
        <is>
          <t>6015-3_4-KP</t>
        </is>
      </c>
      <c r="I2235" s="87" t="n"/>
      <c r="J2235" s="87" t="n"/>
      <c r="K2235" s="273" t="inlineStr">
        <is>
          <t>BaseplateSteel</t>
        </is>
      </c>
      <c r="L2235" s="273" t="inlineStr">
        <is>
          <t>Baseplate_Steel</t>
        </is>
      </c>
      <c r="M2235" s="273" t="inlineStr">
        <is>
          <t>Steel</t>
        </is>
      </c>
      <c r="N2235" t="inlineStr">
        <is>
          <t>405TS</t>
        </is>
      </c>
      <c r="O2235" t="inlineStr">
        <is>
          <t>:Extended Drip Pan:</t>
        </is>
      </c>
      <c r="P2235" s="235" t="inlineStr">
        <is>
          <t>Falk_T10_Grid</t>
        </is>
      </c>
      <c r="Q2235" t="inlineStr">
        <is>
          <t>Falk 1070T10</t>
        </is>
      </c>
      <c r="R2235" t="inlineStr">
        <is>
          <t>RTF</t>
        </is>
      </c>
      <c r="S2235" s="233" t="inlineStr">
        <is>
          <t>B102682</t>
        </is>
      </c>
      <c r="T2235" s="233" t="n">
        <v>2901</v>
      </c>
      <c r="U2235" s="233" t="inlineStr">
        <is>
          <t>Priced</t>
        </is>
      </c>
      <c r="V2235" s="273" t="inlineStr">
        <is>
          <t>LT028</t>
        </is>
      </c>
      <c r="W2235" t="n">
        <v>350</v>
      </c>
    </row>
    <row r="2236">
      <c r="B2236" t="n">
        <v>4355</v>
      </c>
      <c r="C2236">
        <f>IF(K2236 = "BaseplateSteel","Y","N")</f>
        <v/>
      </c>
      <c r="D2236">
        <f>OR(P2236 = "Woods_Sureflex", P2236 = "Falk_T10_Grid")</f>
        <v/>
      </c>
      <c r="E2236">
        <f>IF(AND(C2236="Y", D2236=TRUE),"Y","N")</f>
        <v/>
      </c>
      <c r="F2236" t="inlineStr">
        <is>
          <t>ConTab_BOM_KP_Baseplates_4355</t>
        </is>
      </c>
      <c r="G2236">
        <f>IF(E2236="Y",F2236,"")</f>
        <v/>
      </c>
      <c r="H2236" s="87" t="inlineStr">
        <is>
          <t>6015-3_4-KP</t>
        </is>
      </c>
      <c r="I2236" s="87" t="n"/>
      <c r="J2236" s="87" t="n"/>
      <c r="K2236" s="273" t="inlineStr">
        <is>
          <t>BaseplateSteel</t>
        </is>
      </c>
      <c r="L2236" s="273" t="inlineStr">
        <is>
          <t>Baseplate_Steel</t>
        </is>
      </c>
      <c r="M2236" s="273" t="inlineStr">
        <is>
          <t>Steel</t>
        </is>
      </c>
      <c r="N2236" t="inlineStr">
        <is>
          <t>444T</t>
        </is>
      </c>
      <c r="O2236" t="inlineStr">
        <is>
          <t>:Extended Drip Pan:</t>
        </is>
      </c>
      <c r="P2236" s="235" t="inlineStr">
        <is>
          <t>Falk_T10_Grid</t>
        </is>
      </c>
      <c r="Q2236" t="inlineStr">
        <is>
          <t>Falk 1090T10</t>
        </is>
      </c>
      <c r="R2236" t="inlineStr">
        <is>
          <t>RTF</t>
        </is>
      </c>
      <c r="S2236" s="233" t="inlineStr">
        <is>
          <t>B102683</t>
        </is>
      </c>
      <c r="T2236" s="233" t="n">
        <v>4397</v>
      </c>
      <c r="U2236" s="233" t="inlineStr">
        <is>
          <t>Priced</t>
        </is>
      </c>
      <c r="V2236" s="273" t="inlineStr">
        <is>
          <t>LT028</t>
        </is>
      </c>
      <c r="W2236" t="n">
        <v>420</v>
      </c>
    </row>
    <row r="2237">
      <c r="B2237" t="n">
        <v>4356</v>
      </c>
      <c r="C2237">
        <f>IF(K2237 = "BaseplateSteel","Y","N")</f>
        <v/>
      </c>
      <c r="D2237">
        <f>OR(P2237 = "Woods_Sureflex", P2237 = "Falk_T10_Grid")</f>
        <v/>
      </c>
      <c r="E2237">
        <f>IF(AND(C2237="Y", D2237=TRUE),"Y","N")</f>
        <v/>
      </c>
      <c r="F2237" t="inlineStr">
        <is>
          <t>ConTab_BOM_KP_Baseplates_4356</t>
        </is>
      </c>
      <c r="G2237">
        <f>IF(E2237="Y",F2237,"")</f>
        <v/>
      </c>
      <c r="H2237" s="87" t="inlineStr">
        <is>
          <t>6015-3_4-KP</t>
        </is>
      </c>
      <c r="I2237" s="87" t="n"/>
      <c r="J2237" s="87" t="n"/>
      <c r="K2237" s="273" t="inlineStr">
        <is>
          <t>BaseplateSteel</t>
        </is>
      </c>
      <c r="L2237" s="273" t="inlineStr">
        <is>
          <t>Baseplate_Steel</t>
        </is>
      </c>
      <c r="M2237" s="273" t="inlineStr">
        <is>
          <t>Steel</t>
        </is>
      </c>
      <c r="N2237" t="inlineStr">
        <is>
          <t>445T</t>
        </is>
      </c>
      <c r="O2237" t="inlineStr">
        <is>
          <t>:Extended Drip Pan:</t>
        </is>
      </c>
      <c r="P2237" s="235" t="inlineStr">
        <is>
          <t>Falk_T10_Grid</t>
        </is>
      </c>
      <c r="Q2237" t="inlineStr">
        <is>
          <t>Falk 1090T10</t>
        </is>
      </c>
      <c r="R2237" t="inlineStr">
        <is>
          <t>RTF</t>
        </is>
      </c>
      <c r="S2237" s="233" t="inlineStr">
        <is>
          <t>B102684</t>
        </is>
      </c>
      <c r="T2237" s="233" t="n">
        <v>4397</v>
      </c>
      <c r="U2237" s="233" t="inlineStr">
        <is>
          <t>Priced</t>
        </is>
      </c>
      <c r="V2237" s="273" t="inlineStr">
        <is>
          <t>LT028</t>
        </is>
      </c>
      <c r="W2237" t="n">
        <v>420</v>
      </c>
    </row>
    <row r="2238">
      <c r="B2238" t="n">
        <v>4357</v>
      </c>
      <c r="C2238">
        <f>IF(K2238 = "BaseplateSteel","Y","N")</f>
        <v/>
      </c>
      <c r="D2238">
        <f>OR(P2238 = "Woods_Sureflex", P2238 = "Falk_T10_Grid")</f>
        <v/>
      </c>
      <c r="E2238">
        <f>IF(AND(C2238="Y", D2238=TRUE),"Y","N")</f>
        <v/>
      </c>
      <c r="F2238" t="inlineStr">
        <is>
          <t>ConTab_BOM_KP_Baseplates_4357</t>
        </is>
      </c>
      <c r="G2238">
        <f>IF(E2238="Y",F2238,"")</f>
        <v/>
      </c>
      <c r="H2238" s="87" t="inlineStr">
        <is>
          <t>6015-3_4-KP</t>
        </is>
      </c>
      <c r="I2238" s="87" t="n"/>
      <c r="J2238" s="87" t="n"/>
      <c r="K2238" s="273" t="inlineStr">
        <is>
          <t>BaseplateSteel</t>
        </is>
      </c>
      <c r="L2238" s="273" t="inlineStr">
        <is>
          <t>Baseplate_Steel</t>
        </is>
      </c>
      <c r="M2238" s="273" t="inlineStr">
        <is>
          <t>Steel</t>
        </is>
      </c>
      <c r="N2238" t="inlineStr">
        <is>
          <t>444TS</t>
        </is>
      </c>
      <c r="O2238" t="inlineStr">
        <is>
          <t>:Extended Drip Pan:</t>
        </is>
      </c>
      <c r="P2238" s="235" t="inlineStr">
        <is>
          <t>Falk_T10_Grid</t>
        </is>
      </c>
      <c r="Q2238" t="inlineStr">
        <is>
          <t>Falk 1070T10</t>
        </is>
      </c>
      <c r="R2238" t="inlineStr">
        <is>
          <t>RTF</t>
        </is>
      </c>
      <c r="S2238" s="233" t="inlineStr">
        <is>
          <t>B102685</t>
        </is>
      </c>
      <c r="T2238" s="233" t="n">
        <v>4397</v>
      </c>
      <c r="U2238" s="233" t="inlineStr">
        <is>
          <t>Priced</t>
        </is>
      </c>
      <c r="V2238" s="273" t="inlineStr">
        <is>
          <t>LT028</t>
        </is>
      </c>
      <c r="W2238" t="n">
        <v>420</v>
      </c>
    </row>
    <row r="2239">
      <c r="B2239" t="n">
        <v>4358</v>
      </c>
      <c r="C2239">
        <f>IF(K2239 = "BaseplateSteel","Y","N")</f>
        <v/>
      </c>
      <c r="D2239">
        <f>OR(P2239 = "Woods_Sureflex", P2239 = "Falk_T10_Grid")</f>
        <v/>
      </c>
      <c r="E2239">
        <f>IF(AND(C2239="Y", D2239=TRUE),"Y","N")</f>
        <v/>
      </c>
      <c r="F2239" t="inlineStr">
        <is>
          <t>ConTab_BOM_KP_Baseplates_4358</t>
        </is>
      </c>
      <c r="G2239">
        <f>IF(E2239="Y",F2239,"")</f>
        <v/>
      </c>
      <c r="H2239" s="87" t="inlineStr">
        <is>
          <t>6015-3_4-KP</t>
        </is>
      </c>
      <c r="I2239" s="87" t="n"/>
      <c r="J2239" s="87" t="n"/>
      <c r="K2239" s="273" t="inlineStr">
        <is>
          <t>BaseplateSteel</t>
        </is>
      </c>
      <c r="L2239" s="273" t="inlineStr">
        <is>
          <t>Baseplate_Steel</t>
        </is>
      </c>
      <c r="M2239" s="273" t="inlineStr">
        <is>
          <t>Steel</t>
        </is>
      </c>
      <c r="N2239" t="inlineStr">
        <is>
          <t>445TS</t>
        </is>
      </c>
      <c r="O2239" t="inlineStr">
        <is>
          <t>:Extended Drip Pan:</t>
        </is>
      </c>
      <c r="P2239" s="235" t="inlineStr">
        <is>
          <t>Falk_T10_Grid</t>
        </is>
      </c>
      <c r="Q2239" t="inlineStr">
        <is>
          <t>Falk 1070T10</t>
        </is>
      </c>
      <c r="R2239" t="inlineStr">
        <is>
          <t>RTF</t>
        </is>
      </c>
      <c r="S2239" s="233" t="inlineStr">
        <is>
          <t>B102686</t>
        </is>
      </c>
      <c r="T2239" s="233" t="n">
        <v>4397</v>
      </c>
      <c r="U2239" s="233" t="inlineStr">
        <is>
          <t>Priced</t>
        </is>
      </c>
      <c r="V2239" s="273" t="inlineStr">
        <is>
          <t>LT028</t>
        </is>
      </c>
      <c r="W2239" t="n">
        <v>420</v>
      </c>
    </row>
    <row r="2240">
      <c r="B2240" t="n">
        <v>4359</v>
      </c>
      <c r="C2240">
        <f>IF(K2240 = "BaseplateSteel","Y","N")</f>
        <v/>
      </c>
      <c r="D2240">
        <f>OR(P2240 = "Woods_Sureflex", P2240 = "Falk_T10_Grid")</f>
        <v/>
      </c>
      <c r="E2240">
        <f>IF(AND(C2240="Y", D2240=TRUE),"Y","N")</f>
        <v/>
      </c>
      <c r="F2240" t="inlineStr">
        <is>
          <t>ConTab_BOM_KP_Baseplates_4359</t>
        </is>
      </c>
      <c r="G2240">
        <f>IF(E2240="Y",F2240,"")</f>
        <v/>
      </c>
      <c r="H2240" s="87" t="inlineStr">
        <is>
          <t>6015-3_4-KP</t>
        </is>
      </c>
      <c r="I2240" s="87" t="n"/>
      <c r="J2240" s="87" t="n"/>
      <c r="K2240" s="273" t="inlineStr">
        <is>
          <t>BaseplateSteel</t>
        </is>
      </c>
      <c r="L2240" s="273" t="inlineStr">
        <is>
          <t>Baseplate_Steel</t>
        </is>
      </c>
      <c r="M2240" s="273" t="inlineStr">
        <is>
          <t>Steel</t>
        </is>
      </c>
      <c r="N2240" t="inlineStr">
        <is>
          <t>447T</t>
        </is>
      </c>
      <c r="O2240" t="inlineStr">
        <is>
          <t>:Extended Drip Pan:</t>
        </is>
      </c>
      <c r="P2240" s="235" t="inlineStr">
        <is>
          <t>Falk_T10_Grid</t>
        </is>
      </c>
      <c r="Q2240" t="inlineStr">
        <is>
          <t>Falk 1090T10</t>
        </is>
      </c>
      <c r="R2240" t="inlineStr">
        <is>
          <t>RTF</t>
        </is>
      </c>
      <c r="S2240" s="233" t="inlineStr">
        <is>
          <t>B102687</t>
        </is>
      </c>
      <c r="T2240" s="233" t="n">
        <v>4943</v>
      </c>
      <c r="U2240" s="233" t="inlineStr">
        <is>
          <t>Priced</t>
        </is>
      </c>
      <c r="V2240" s="273" t="inlineStr">
        <is>
          <t>LT028</t>
        </is>
      </c>
      <c r="W2240" t="n">
        <v>600</v>
      </c>
    </row>
    <row r="2241">
      <c r="B2241" t="n">
        <v>4360</v>
      </c>
      <c r="C2241">
        <f>IF(K2241 = "BaseplateSteel","Y","N")</f>
        <v/>
      </c>
      <c r="D2241">
        <f>OR(P2241 = "Woods_Sureflex", P2241 = "Falk_T10_Grid")</f>
        <v/>
      </c>
      <c r="E2241">
        <f>IF(AND(C2241="Y", D2241=TRUE),"Y","N")</f>
        <v/>
      </c>
      <c r="F2241" t="inlineStr">
        <is>
          <t>ConTab_BOM_KP_Baseplates_4360</t>
        </is>
      </c>
      <c r="G2241">
        <f>IF(E2241="Y",F2241,"")</f>
        <v/>
      </c>
      <c r="H2241" s="87" t="inlineStr">
        <is>
          <t>6015-3_4-KP</t>
        </is>
      </c>
      <c r="I2241" s="87" t="n"/>
      <c r="J2241" s="87" t="n"/>
      <c r="K2241" s="273" t="inlineStr">
        <is>
          <t>BaseplateSteel</t>
        </is>
      </c>
      <c r="L2241" s="273" t="inlineStr">
        <is>
          <t>Baseplate_Steel</t>
        </is>
      </c>
      <c r="M2241" s="273" t="inlineStr">
        <is>
          <t>Steel</t>
        </is>
      </c>
      <c r="N2241" t="inlineStr">
        <is>
          <t>254T</t>
        </is>
      </c>
      <c r="O2241" t="inlineStr">
        <is>
          <t>:Extended Drip Pan:</t>
        </is>
      </c>
      <c r="P2241" s="235" t="inlineStr">
        <is>
          <t>Woods_Spacer</t>
        </is>
      </c>
      <c r="Q2241" t="inlineStr">
        <is>
          <t>Woods 7SC</t>
        </is>
      </c>
      <c r="R2241" t="inlineStr">
        <is>
          <t>RTF</t>
        </is>
      </c>
      <c r="S2241" s="233" t="inlineStr">
        <is>
          <t>B102702</t>
        </is>
      </c>
      <c r="T2241" s="233" t="n">
        <v>2697</v>
      </c>
      <c r="U2241" s="233" t="inlineStr">
        <is>
          <t>Priced</t>
        </is>
      </c>
      <c r="V2241" s="273" t="inlineStr">
        <is>
          <t>LT028</t>
        </is>
      </c>
      <c r="W2241" t="n">
        <v>140</v>
      </c>
    </row>
    <row r="2242">
      <c r="B2242" t="n">
        <v>4361</v>
      </c>
      <c r="C2242">
        <f>IF(K2242 = "BaseplateSteel","Y","N")</f>
        <v/>
      </c>
      <c r="D2242">
        <f>OR(P2242 = "Woods_Sureflex", P2242 = "Falk_T10_Grid")</f>
        <v/>
      </c>
      <c r="E2242">
        <f>IF(AND(C2242="Y", D2242=TRUE),"Y","N")</f>
        <v/>
      </c>
      <c r="F2242" t="inlineStr">
        <is>
          <t>ConTab_BOM_KP_Baseplates_4361</t>
        </is>
      </c>
      <c r="G2242">
        <f>IF(E2242="Y",F2242,"")</f>
        <v/>
      </c>
      <c r="H2242" s="87" t="inlineStr">
        <is>
          <t>6015-3_4-KP</t>
        </is>
      </c>
      <c r="I2242" s="87" t="n"/>
      <c r="J2242" s="87" t="n"/>
      <c r="K2242" s="273" t="inlineStr">
        <is>
          <t>BaseplateSteel</t>
        </is>
      </c>
      <c r="L2242" s="273" t="inlineStr">
        <is>
          <t>Baseplate_Steel</t>
        </is>
      </c>
      <c r="M2242" s="273" t="inlineStr">
        <is>
          <t>Steel</t>
        </is>
      </c>
      <c r="N2242" t="inlineStr">
        <is>
          <t>256T</t>
        </is>
      </c>
      <c r="O2242" t="inlineStr">
        <is>
          <t>:Extended Drip Pan:</t>
        </is>
      </c>
      <c r="P2242" s="235" t="inlineStr">
        <is>
          <t>Woods_Spacer</t>
        </is>
      </c>
      <c r="Q2242" t="inlineStr">
        <is>
          <t>Woods 7SC</t>
        </is>
      </c>
      <c r="R2242" t="inlineStr">
        <is>
          <t>RTF</t>
        </is>
      </c>
      <c r="S2242" s="233" t="inlineStr">
        <is>
          <t>B102702</t>
        </is>
      </c>
      <c r="T2242" s="233" t="n">
        <v>2697</v>
      </c>
      <c r="U2242" s="233" t="inlineStr">
        <is>
          <t>Priced</t>
        </is>
      </c>
      <c r="V2242" s="273" t="inlineStr">
        <is>
          <t>LT028</t>
        </is>
      </c>
      <c r="W2242" t="n">
        <v>140</v>
      </c>
    </row>
    <row r="2243">
      <c r="B2243" t="n">
        <v>4362</v>
      </c>
      <c r="C2243">
        <f>IF(K2243 = "BaseplateSteel","Y","N")</f>
        <v/>
      </c>
      <c r="D2243">
        <f>OR(P2243 = "Woods_Sureflex", P2243 = "Falk_T10_Grid")</f>
        <v/>
      </c>
      <c r="E2243">
        <f>IF(AND(C2243="Y", D2243=TRUE),"Y","N")</f>
        <v/>
      </c>
      <c r="F2243" t="inlineStr">
        <is>
          <t>ConTab_BOM_KP_Baseplates_4362</t>
        </is>
      </c>
      <c r="G2243">
        <f>IF(E2243="Y",F2243,"")</f>
        <v/>
      </c>
      <c r="H2243" s="87" t="inlineStr">
        <is>
          <t>6015-3_4-KP</t>
        </is>
      </c>
      <c r="I2243" s="87" t="n"/>
      <c r="J2243" s="87" t="n"/>
      <c r="K2243" s="273" t="inlineStr">
        <is>
          <t>BaseplateSteel</t>
        </is>
      </c>
      <c r="L2243" s="273" t="inlineStr">
        <is>
          <t>Baseplate_Steel</t>
        </is>
      </c>
      <c r="M2243" s="273" t="inlineStr">
        <is>
          <t>Steel</t>
        </is>
      </c>
      <c r="N2243" t="inlineStr">
        <is>
          <t>284T</t>
        </is>
      </c>
      <c r="O2243" t="inlineStr">
        <is>
          <t>:Extended Drip Pan:</t>
        </is>
      </c>
      <c r="P2243" s="235" t="inlineStr">
        <is>
          <t>Woods_Spacer</t>
        </is>
      </c>
      <c r="Q2243" t="inlineStr">
        <is>
          <t>Woods 9SC</t>
        </is>
      </c>
      <c r="R2243" t="inlineStr">
        <is>
          <t>RTF</t>
        </is>
      </c>
      <c r="S2243" s="233" t="inlineStr">
        <is>
          <t>B102703</t>
        </is>
      </c>
      <c r="T2243" s="233" t="n">
        <v>2835</v>
      </c>
      <c r="U2243" s="233" t="inlineStr">
        <is>
          <t>Priced</t>
        </is>
      </c>
      <c r="V2243" s="273" t="inlineStr">
        <is>
          <t>LT028</t>
        </is>
      </c>
      <c r="W2243" t="n">
        <v>205</v>
      </c>
    </row>
    <row r="2244">
      <c r="B2244" t="n">
        <v>4363</v>
      </c>
      <c r="C2244">
        <f>IF(K2244 = "BaseplateSteel","Y","N")</f>
        <v/>
      </c>
      <c r="D2244">
        <f>OR(P2244 = "Woods_Sureflex", P2244 = "Falk_T10_Grid")</f>
        <v/>
      </c>
      <c r="E2244">
        <f>IF(AND(C2244="Y", D2244=TRUE),"Y","N")</f>
        <v/>
      </c>
      <c r="F2244" t="inlineStr">
        <is>
          <t>ConTab_BOM_KP_Baseplates_4363</t>
        </is>
      </c>
      <c r="G2244">
        <f>IF(E2244="Y",F2244,"")</f>
        <v/>
      </c>
      <c r="H2244" s="87" t="inlineStr">
        <is>
          <t>6015-3_4-KP</t>
        </is>
      </c>
      <c r="I2244" s="87" t="n"/>
      <c r="J2244" s="87" t="n"/>
      <c r="K2244" s="273" t="inlineStr">
        <is>
          <t>BaseplateSteel</t>
        </is>
      </c>
      <c r="L2244" s="273" t="inlineStr">
        <is>
          <t>Baseplate_Steel</t>
        </is>
      </c>
      <c r="M2244" s="273" t="inlineStr">
        <is>
          <t>Steel</t>
        </is>
      </c>
      <c r="N2244" t="inlineStr">
        <is>
          <t>286T</t>
        </is>
      </c>
      <c r="O2244" t="inlineStr">
        <is>
          <t>:Extended Drip Pan:</t>
        </is>
      </c>
      <c r="P2244" s="235" t="inlineStr">
        <is>
          <t>Woods_Spacer</t>
        </is>
      </c>
      <c r="Q2244" t="inlineStr">
        <is>
          <t>Woods 9SC</t>
        </is>
      </c>
      <c r="R2244" t="inlineStr">
        <is>
          <t>RTF</t>
        </is>
      </c>
      <c r="S2244" s="233" t="inlineStr">
        <is>
          <t>B102703</t>
        </is>
      </c>
      <c r="T2244" s="233" t="n">
        <v>2835</v>
      </c>
      <c r="U2244" s="233" t="inlineStr">
        <is>
          <t>Priced</t>
        </is>
      </c>
      <c r="V2244" s="273" t="inlineStr">
        <is>
          <t>LT028</t>
        </is>
      </c>
      <c r="W2244" t="n">
        <v>205</v>
      </c>
    </row>
    <row r="2245">
      <c r="B2245" t="n">
        <v>4364</v>
      </c>
      <c r="C2245">
        <f>IF(K2245 = "BaseplateSteel","Y","N")</f>
        <v/>
      </c>
      <c r="D2245">
        <f>OR(P2245 = "Woods_Sureflex", P2245 = "Falk_T10_Grid")</f>
        <v/>
      </c>
      <c r="E2245">
        <f>IF(AND(C2245="Y", D2245=TRUE),"Y","N")</f>
        <v/>
      </c>
      <c r="F2245" t="inlineStr">
        <is>
          <t>ConTab_BOM_KP_Baseplates_4364</t>
        </is>
      </c>
      <c r="G2245">
        <f>IF(E2245="Y",F2245,"")</f>
        <v/>
      </c>
      <c r="H2245" s="87" t="inlineStr">
        <is>
          <t>6015-3_4-KP</t>
        </is>
      </c>
      <c r="I2245" s="87" t="n"/>
      <c r="J2245" s="87" t="n"/>
      <c r="K2245" s="273" t="inlineStr">
        <is>
          <t>BaseplateSteel</t>
        </is>
      </c>
      <c r="L2245" s="273" t="inlineStr">
        <is>
          <t>Baseplate_Steel</t>
        </is>
      </c>
      <c r="M2245" s="273" t="inlineStr">
        <is>
          <t>Steel</t>
        </is>
      </c>
      <c r="N2245" t="inlineStr">
        <is>
          <t>324T</t>
        </is>
      </c>
      <c r="O2245" t="inlineStr">
        <is>
          <t>:Extended Drip Pan:</t>
        </is>
      </c>
      <c r="P2245" s="235" t="inlineStr">
        <is>
          <t>Woods_Spacer</t>
        </is>
      </c>
      <c r="Q2245" t="inlineStr">
        <is>
          <t>Woods 10SC</t>
        </is>
      </c>
      <c r="R2245" t="inlineStr">
        <is>
          <t>RTF</t>
        </is>
      </c>
      <c r="S2245" s="233" t="inlineStr">
        <is>
          <t>B102704</t>
        </is>
      </c>
      <c r="T2245" s="233" t="n">
        <v>2970</v>
      </c>
      <c r="U2245" s="233" t="inlineStr">
        <is>
          <t>Priced</t>
        </is>
      </c>
      <c r="V2245" s="273" t="inlineStr">
        <is>
          <t>LT028</t>
        </is>
      </c>
      <c r="W2245" t="n">
        <v>240</v>
      </c>
    </row>
    <row r="2246">
      <c r="B2246" t="n">
        <v>4365</v>
      </c>
      <c r="C2246">
        <f>IF(K2246 = "BaseplateSteel","Y","N")</f>
        <v/>
      </c>
      <c r="D2246">
        <f>OR(P2246 = "Woods_Sureflex", P2246 = "Falk_T10_Grid")</f>
        <v/>
      </c>
      <c r="E2246">
        <f>IF(AND(C2246="Y", D2246=TRUE),"Y","N")</f>
        <v/>
      </c>
      <c r="F2246" t="inlineStr">
        <is>
          <t>ConTab_BOM_KP_Baseplates_4365</t>
        </is>
      </c>
      <c r="G2246">
        <f>IF(E2246="Y",F2246,"")</f>
        <v/>
      </c>
      <c r="H2246" s="87" t="inlineStr">
        <is>
          <t>6015-3_4-KP</t>
        </is>
      </c>
      <c r="I2246" s="87" t="n"/>
      <c r="J2246" s="87" t="n"/>
      <c r="K2246" s="273" t="inlineStr">
        <is>
          <t>BaseplateSteel</t>
        </is>
      </c>
      <c r="L2246" s="273" t="inlineStr">
        <is>
          <t>Baseplate_Steel</t>
        </is>
      </c>
      <c r="M2246" s="273" t="inlineStr">
        <is>
          <t>Steel</t>
        </is>
      </c>
      <c r="N2246" t="inlineStr">
        <is>
          <t>326T</t>
        </is>
      </c>
      <c r="O2246" t="inlineStr">
        <is>
          <t>:Extended Drip Pan:</t>
        </is>
      </c>
      <c r="P2246" s="235" t="inlineStr">
        <is>
          <t>Woods_Spacer</t>
        </is>
      </c>
      <c r="Q2246" t="inlineStr">
        <is>
          <t>Woods 10SC</t>
        </is>
      </c>
      <c r="R2246" t="inlineStr">
        <is>
          <t>RTF</t>
        </is>
      </c>
      <c r="S2246" s="233" t="inlineStr">
        <is>
          <t>B102704</t>
        </is>
      </c>
      <c r="T2246" s="233" t="n">
        <v>2970</v>
      </c>
      <c r="U2246" s="233" t="inlineStr">
        <is>
          <t>Priced</t>
        </is>
      </c>
      <c r="V2246" s="273" t="inlineStr">
        <is>
          <t>LT028</t>
        </is>
      </c>
      <c r="W2246" t="n">
        <v>240</v>
      </c>
    </row>
    <row r="2247">
      <c r="B2247" t="n">
        <v>4366</v>
      </c>
      <c r="C2247">
        <f>IF(K2247 = "BaseplateSteel","Y","N")</f>
        <v/>
      </c>
      <c r="D2247">
        <f>OR(P2247 = "Woods_Sureflex", P2247 = "Falk_T10_Grid")</f>
        <v/>
      </c>
      <c r="E2247">
        <f>IF(AND(C2247="Y", D2247=TRUE),"Y","N")</f>
        <v/>
      </c>
      <c r="F2247" t="inlineStr">
        <is>
          <t>ConTab_BOM_KP_Baseplates_4366</t>
        </is>
      </c>
      <c r="G2247">
        <f>IF(E2247="Y",F2247,"")</f>
        <v/>
      </c>
      <c r="H2247" s="87" t="inlineStr">
        <is>
          <t>6015-3_4-KP</t>
        </is>
      </c>
      <c r="I2247" s="87" t="n"/>
      <c r="J2247" s="87" t="n"/>
      <c r="K2247" s="273" t="inlineStr">
        <is>
          <t>BaseplateSteel</t>
        </is>
      </c>
      <c r="L2247" s="273" t="inlineStr">
        <is>
          <t>Baseplate_Steel</t>
        </is>
      </c>
      <c r="M2247" s="273" t="inlineStr">
        <is>
          <t>Steel</t>
        </is>
      </c>
      <c r="N2247" t="inlineStr">
        <is>
          <t>364T</t>
        </is>
      </c>
      <c r="O2247" t="inlineStr">
        <is>
          <t>:Extended Drip Pan:</t>
        </is>
      </c>
      <c r="P2247" s="235" t="inlineStr">
        <is>
          <t>Woods_Spacer</t>
        </is>
      </c>
      <c r="Q2247" t="inlineStr">
        <is>
          <t>Woods 11SC</t>
        </is>
      </c>
      <c r="R2247" t="inlineStr">
        <is>
          <t>RTF</t>
        </is>
      </c>
      <c r="S2247" s="233" t="inlineStr">
        <is>
          <t>B102705</t>
        </is>
      </c>
      <c r="T2247" s="233" t="n">
        <v>3106</v>
      </c>
      <c r="U2247" s="233" t="inlineStr">
        <is>
          <t>Priced</t>
        </is>
      </c>
      <c r="V2247" s="273" t="inlineStr">
        <is>
          <t>LT028</t>
        </is>
      </c>
      <c r="W2247" t="n">
        <v>270</v>
      </c>
    </row>
    <row r="2248">
      <c r="B2248" t="n">
        <v>4367</v>
      </c>
      <c r="C2248">
        <f>IF(K2248 = "BaseplateSteel","Y","N")</f>
        <v/>
      </c>
      <c r="D2248">
        <f>OR(P2248 = "Woods_Sureflex", P2248 = "Falk_T10_Grid")</f>
        <v/>
      </c>
      <c r="E2248">
        <f>IF(AND(C2248="Y", D2248=TRUE),"Y","N")</f>
        <v/>
      </c>
      <c r="F2248" t="inlineStr">
        <is>
          <t>ConTab_BOM_KP_Baseplates_4367</t>
        </is>
      </c>
      <c r="G2248">
        <f>IF(E2248="Y",F2248,"")</f>
        <v/>
      </c>
      <c r="H2248" s="87" t="inlineStr">
        <is>
          <t>6015-3_4-KP</t>
        </is>
      </c>
      <c r="I2248" s="87" t="n"/>
      <c r="J2248" s="87" t="n"/>
      <c r="K2248" s="273" t="inlineStr">
        <is>
          <t>BaseplateSteel</t>
        </is>
      </c>
      <c r="L2248" s="273" t="inlineStr">
        <is>
          <t>Baseplate_Steel</t>
        </is>
      </c>
      <c r="M2248" s="273" t="inlineStr">
        <is>
          <t>Steel</t>
        </is>
      </c>
      <c r="N2248" t="inlineStr">
        <is>
          <t>365T</t>
        </is>
      </c>
      <c r="O2248" t="inlineStr">
        <is>
          <t>:Extended Drip Pan:</t>
        </is>
      </c>
      <c r="P2248" s="235" t="inlineStr">
        <is>
          <t>Woods_Spacer</t>
        </is>
      </c>
      <c r="Q2248" t="inlineStr">
        <is>
          <t>Woods 11SC</t>
        </is>
      </c>
      <c r="R2248" t="inlineStr">
        <is>
          <t>RTF</t>
        </is>
      </c>
      <c r="S2248" s="233" t="inlineStr">
        <is>
          <t>B102705</t>
        </is>
      </c>
      <c r="T2248" s="233" t="n">
        <v>3106</v>
      </c>
      <c r="U2248" s="233" t="inlineStr">
        <is>
          <t>Priced</t>
        </is>
      </c>
      <c r="V2248" s="273" t="inlineStr">
        <is>
          <t>LT028</t>
        </is>
      </c>
      <c r="W2248" t="n">
        <v>270</v>
      </c>
    </row>
    <row r="2249">
      <c r="B2249" t="n">
        <v>4368</v>
      </c>
      <c r="C2249">
        <f>IF(K2249 = "BaseplateSteel","Y","N")</f>
        <v/>
      </c>
      <c r="D2249">
        <f>OR(P2249 = "Woods_Sureflex", P2249 = "Falk_T10_Grid")</f>
        <v/>
      </c>
      <c r="E2249">
        <f>IF(AND(C2249="Y", D2249=TRUE),"Y","N")</f>
        <v/>
      </c>
      <c r="F2249" t="inlineStr">
        <is>
          <t>ConTab_BOM_KP_Baseplates_4368</t>
        </is>
      </c>
      <c r="G2249">
        <f>IF(E2249="Y",F2249,"")</f>
        <v/>
      </c>
      <c r="H2249" s="87" t="inlineStr">
        <is>
          <t>6015-3_4-KP</t>
        </is>
      </c>
      <c r="I2249" s="87" t="n"/>
      <c r="J2249" s="87" t="n"/>
      <c r="K2249" s="273" t="inlineStr">
        <is>
          <t>BaseplateSteel</t>
        </is>
      </c>
      <c r="L2249" s="273" t="inlineStr">
        <is>
          <t>Baseplate_Steel</t>
        </is>
      </c>
      <c r="M2249" s="273" t="inlineStr">
        <is>
          <t>Steel</t>
        </is>
      </c>
      <c r="N2249" t="inlineStr">
        <is>
          <t>404T</t>
        </is>
      </c>
      <c r="O2249" t="inlineStr">
        <is>
          <t>:Extended Drip Pan:</t>
        </is>
      </c>
      <c r="P2249" s="235" t="inlineStr">
        <is>
          <t>Woods_Spacer</t>
        </is>
      </c>
      <c r="Q2249" t="inlineStr">
        <is>
          <t>Woods 12SC</t>
        </is>
      </c>
      <c r="R2249" t="inlineStr">
        <is>
          <t>RTF</t>
        </is>
      </c>
      <c r="S2249" s="233" t="inlineStr">
        <is>
          <t>B102706</t>
        </is>
      </c>
      <c r="T2249" s="233" t="n">
        <v>3580</v>
      </c>
      <c r="U2249" s="233" t="inlineStr">
        <is>
          <t>Priced</t>
        </is>
      </c>
      <c r="V2249" s="273" t="inlineStr">
        <is>
          <t>LT028</t>
        </is>
      </c>
      <c r="W2249" t="n">
        <v>350</v>
      </c>
    </row>
    <row r="2250">
      <c r="B2250" t="n">
        <v>4369</v>
      </c>
      <c r="C2250">
        <f>IF(K2250 = "BaseplateSteel","Y","N")</f>
        <v/>
      </c>
      <c r="D2250">
        <f>OR(P2250 = "Woods_Sureflex", P2250 = "Falk_T10_Grid")</f>
        <v/>
      </c>
      <c r="E2250">
        <f>IF(AND(C2250="Y", D2250=TRUE),"Y","N")</f>
        <v/>
      </c>
      <c r="F2250" t="inlineStr">
        <is>
          <t>ConTab_BOM_KP_Baseplates_4369</t>
        </is>
      </c>
      <c r="G2250">
        <f>IF(E2250="Y",F2250,"")</f>
        <v/>
      </c>
      <c r="H2250" s="87" t="inlineStr">
        <is>
          <t>6015-3_4-KP</t>
        </is>
      </c>
      <c r="I2250" s="87" t="n"/>
      <c r="J2250" s="87" t="n"/>
      <c r="K2250" s="273" t="inlineStr">
        <is>
          <t>BaseplateSteel</t>
        </is>
      </c>
      <c r="L2250" s="273" t="inlineStr">
        <is>
          <t>Baseplate_Steel</t>
        </is>
      </c>
      <c r="M2250" s="273" t="inlineStr">
        <is>
          <t>Steel</t>
        </is>
      </c>
      <c r="N2250" t="inlineStr">
        <is>
          <t>405T</t>
        </is>
      </c>
      <c r="O2250" t="inlineStr">
        <is>
          <t>:Extended Drip Pan:</t>
        </is>
      </c>
      <c r="P2250" s="235" t="inlineStr">
        <is>
          <t>Woods_Spacer</t>
        </is>
      </c>
      <c r="Q2250" t="inlineStr">
        <is>
          <t>Woods 12SC</t>
        </is>
      </c>
      <c r="R2250" t="inlineStr">
        <is>
          <t>RTF</t>
        </is>
      </c>
      <c r="S2250" s="233" t="inlineStr">
        <is>
          <t>B102706</t>
        </is>
      </c>
      <c r="T2250" s="233" t="n">
        <v>3580</v>
      </c>
      <c r="U2250" s="233" t="inlineStr">
        <is>
          <t>Priced</t>
        </is>
      </c>
      <c r="V2250" s="273" t="inlineStr">
        <is>
          <t>LT028</t>
        </is>
      </c>
      <c r="W2250" t="n">
        <v>350</v>
      </c>
    </row>
    <row r="2251">
      <c r="B2251" t="n">
        <v>4370</v>
      </c>
      <c r="C2251">
        <f>IF(K2251 = "BaseplateSteel","Y","N")</f>
        <v/>
      </c>
      <c r="D2251">
        <f>OR(P2251 = "Woods_Sureflex", P2251 = "Falk_T10_Grid")</f>
        <v/>
      </c>
      <c r="E2251">
        <f>IF(AND(C2251="Y", D2251=TRUE),"Y","N")</f>
        <v/>
      </c>
      <c r="F2251" t="inlineStr">
        <is>
          <t>ConTab_BOM_KP_Baseplates_4370</t>
        </is>
      </c>
      <c r="G2251">
        <f>IF(E2251="Y",F2251,"")</f>
        <v/>
      </c>
      <c r="H2251" s="87" t="inlineStr">
        <is>
          <t>6015-3_4-KP</t>
        </is>
      </c>
      <c r="I2251" s="87" t="n"/>
      <c r="J2251" s="87" t="n"/>
      <c r="K2251" s="273" t="inlineStr">
        <is>
          <t>BaseplateSteel</t>
        </is>
      </c>
      <c r="L2251" s="273" t="inlineStr">
        <is>
          <t>Baseplate_Steel</t>
        </is>
      </c>
      <c r="M2251" s="273" t="inlineStr">
        <is>
          <t>Steel</t>
        </is>
      </c>
      <c r="N2251" t="inlineStr">
        <is>
          <t>444T</t>
        </is>
      </c>
      <c r="O2251" t="inlineStr">
        <is>
          <t>:Extended Drip Pan:</t>
        </is>
      </c>
      <c r="P2251" s="235" t="inlineStr">
        <is>
          <t>Woods_Spacer</t>
        </is>
      </c>
      <c r="Q2251" t="inlineStr">
        <is>
          <t>Woods 12SC</t>
        </is>
      </c>
      <c r="R2251" t="inlineStr">
        <is>
          <t>RTF</t>
        </is>
      </c>
      <c r="S2251" s="233" t="inlineStr">
        <is>
          <t>B102707</t>
        </is>
      </c>
      <c r="T2251" s="233" t="n">
        <v>4943</v>
      </c>
      <c r="U2251" s="233" t="inlineStr">
        <is>
          <t>Priced</t>
        </is>
      </c>
      <c r="V2251" s="273" t="inlineStr">
        <is>
          <t>LT028</t>
        </is>
      </c>
      <c r="W2251" t="n">
        <v>420</v>
      </c>
    </row>
    <row r="2252">
      <c r="B2252" t="n">
        <v>4371</v>
      </c>
      <c r="C2252">
        <f>IF(K2252 = "BaseplateSteel","Y","N")</f>
        <v/>
      </c>
      <c r="D2252">
        <f>OR(P2252 = "Woods_Sureflex", P2252 = "Falk_T10_Grid")</f>
        <v/>
      </c>
      <c r="E2252">
        <f>IF(AND(C2252="Y", D2252=TRUE),"Y","N")</f>
        <v/>
      </c>
      <c r="F2252" t="inlineStr">
        <is>
          <t>ConTab_BOM_KP_Baseplates_4371</t>
        </is>
      </c>
      <c r="G2252">
        <f>IF(E2252="Y",F2252,"")</f>
        <v/>
      </c>
      <c r="H2252" s="87" t="inlineStr">
        <is>
          <t>6015-3_4-KP</t>
        </is>
      </c>
      <c r="I2252" s="87" t="n"/>
      <c r="J2252" s="87" t="n"/>
      <c r="K2252" s="273" t="inlineStr">
        <is>
          <t>BaseplateSteel</t>
        </is>
      </c>
      <c r="L2252" s="273" t="inlineStr">
        <is>
          <t>Baseplate_Steel</t>
        </is>
      </c>
      <c r="M2252" s="273" t="inlineStr">
        <is>
          <t>Steel</t>
        </is>
      </c>
      <c r="N2252" t="inlineStr">
        <is>
          <t>445T</t>
        </is>
      </c>
      <c r="O2252" t="inlineStr">
        <is>
          <t>:Extended Drip Pan:</t>
        </is>
      </c>
      <c r="P2252" s="235" t="inlineStr">
        <is>
          <t>Woods_Spacer</t>
        </is>
      </c>
      <c r="Q2252" t="inlineStr">
        <is>
          <t>Woods 12SC</t>
        </is>
      </c>
      <c r="R2252" t="inlineStr">
        <is>
          <t>RTF</t>
        </is>
      </c>
      <c r="S2252" s="233" t="inlineStr">
        <is>
          <t>B102708</t>
        </is>
      </c>
      <c r="T2252" s="233" t="n">
        <v>4943</v>
      </c>
      <c r="U2252" s="233" t="inlineStr">
        <is>
          <t>Priced</t>
        </is>
      </c>
      <c r="V2252" s="273" t="inlineStr">
        <is>
          <t>LT028</t>
        </is>
      </c>
      <c r="W2252" t="n">
        <v>420</v>
      </c>
    </row>
    <row r="2253">
      <c r="B2253" t="n">
        <v>4372</v>
      </c>
      <c r="C2253">
        <f>IF(K2253 = "BaseplateSteel","Y","N")</f>
        <v/>
      </c>
      <c r="D2253">
        <f>OR(P2253 = "Woods_Sureflex", P2253 = "Falk_T10_Grid")</f>
        <v/>
      </c>
      <c r="E2253">
        <f>IF(AND(C2253="Y", D2253=TRUE),"Y","N")</f>
        <v/>
      </c>
      <c r="F2253" t="inlineStr">
        <is>
          <t>ConTab_BOM_KP_Baseplates_4372</t>
        </is>
      </c>
      <c r="G2253">
        <f>IF(E2253="Y",F2253,"")</f>
        <v/>
      </c>
      <c r="H2253" s="87" t="inlineStr">
        <is>
          <t>6015-3_4-KP</t>
        </is>
      </c>
      <c r="I2253" s="87" t="n"/>
      <c r="J2253" s="87" t="n"/>
      <c r="K2253" s="273" t="inlineStr">
        <is>
          <t>BaseplateSteel</t>
        </is>
      </c>
      <c r="L2253" s="273" t="inlineStr">
        <is>
          <t>Baseplate_Steel</t>
        </is>
      </c>
      <c r="M2253" s="273" t="inlineStr">
        <is>
          <t>Steel</t>
        </is>
      </c>
      <c r="N2253" t="inlineStr">
        <is>
          <t>254T</t>
        </is>
      </c>
      <c r="O2253" t="inlineStr">
        <is>
          <t>:Extended Drip Pan:</t>
        </is>
      </c>
      <c r="P2253" s="235" t="inlineStr">
        <is>
          <t>Falk_Spacer</t>
        </is>
      </c>
      <c r="Q2253" t="inlineStr">
        <is>
          <t>Falk 1050T31</t>
        </is>
      </c>
      <c r="R2253" t="inlineStr">
        <is>
          <t>RTF</t>
        </is>
      </c>
      <c r="S2253" s="233" t="inlineStr">
        <is>
          <t>B102709</t>
        </is>
      </c>
      <c r="T2253" s="233" t="n">
        <v>2697</v>
      </c>
      <c r="U2253" s="233" t="inlineStr">
        <is>
          <t>Priced</t>
        </is>
      </c>
      <c r="V2253" s="273" t="inlineStr">
        <is>
          <t>LT028</t>
        </is>
      </c>
      <c r="W2253" t="n">
        <v>140</v>
      </c>
    </row>
    <row r="2254">
      <c r="B2254" t="n">
        <v>4373</v>
      </c>
      <c r="C2254">
        <f>IF(K2254 = "BaseplateSteel","Y","N")</f>
        <v/>
      </c>
      <c r="D2254">
        <f>OR(P2254 = "Woods_Sureflex", P2254 = "Falk_T10_Grid")</f>
        <v/>
      </c>
      <c r="E2254">
        <f>IF(AND(C2254="Y", D2254=TRUE),"Y","N")</f>
        <v/>
      </c>
      <c r="F2254" t="inlineStr">
        <is>
          <t>ConTab_BOM_KP_Baseplates_4373</t>
        </is>
      </c>
      <c r="G2254">
        <f>IF(E2254="Y",F2254,"")</f>
        <v/>
      </c>
      <c r="H2254" s="87" t="inlineStr">
        <is>
          <t>6015-3_4-KP</t>
        </is>
      </c>
      <c r="I2254" s="87" t="n"/>
      <c r="J2254" s="87" t="n"/>
      <c r="K2254" s="273" t="inlineStr">
        <is>
          <t>BaseplateSteel</t>
        </is>
      </c>
      <c r="L2254" s="273" t="inlineStr">
        <is>
          <t>Baseplate_Steel</t>
        </is>
      </c>
      <c r="M2254" s="273" t="inlineStr">
        <is>
          <t>Steel</t>
        </is>
      </c>
      <c r="N2254" t="inlineStr">
        <is>
          <t>256T</t>
        </is>
      </c>
      <c r="O2254" t="inlineStr">
        <is>
          <t>:Extended Drip Pan:</t>
        </is>
      </c>
      <c r="P2254" s="235" t="inlineStr">
        <is>
          <t>Falk_Spacer</t>
        </is>
      </c>
      <c r="Q2254" t="inlineStr">
        <is>
          <t>Falk 1050T31</t>
        </is>
      </c>
      <c r="R2254" t="inlineStr">
        <is>
          <t>RTF</t>
        </is>
      </c>
      <c r="S2254" s="233" t="inlineStr">
        <is>
          <t>B102709</t>
        </is>
      </c>
      <c r="T2254" s="233" t="n">
        <v>2697</v>
      </c>
      <c r="U2254" s="233" t="inlineStr">
        <is>
          <t>Priced</t>
        </is>
      </c>
      <c r="V2254" s="273" t="inlineStr">
        <is>
          <t>LT028</t>
        </is>
      </c>
      <c r="W2254" t="n">
        <v>140</v>
      </c>
    </row>
    <row r="2255">
      <c r="B2255" t="n">
        <v>4374</v>
      </c>
      <c r="C2255">
        <f>IF(K2255 = "BaseplateSteel","Y","N")</f>
        <v/>
      </c>
      <c r="D2255">
        <f>OR(P2255 = "Woods_Sureflex", P2255 = "Falk_T10_Grid")</f>
        <v/>
      </c>
      <c r="E2255">
        <f>IF(AND(C2255="Y", D2255=TRUE),"Y","N")</f>
        <v/>
      </c>
      <c r="F2255" t="inlineStr">
        <is>
          <t>ConTab_BOM_KP_Baseplates_4374</t>
        </is>
      </c>
      <c r="G2255">
        <f>IF(E2255="Y",F2255,"")</f>
        <v/>
      </c>
      <c r="H2255" s="87" t="inlineStr">
        <is>
          <t>6015-3_4-KP</t>
        </is>
      </c>
      <c r="I2255" s="87" t="n"/>
      <c r="J2255" s="87" t="n"/>
      <c r="K2255" s="273" t="inlineStr">
        <is>
          <t>BaseplateSteel</t>
        </is>
      </c>
      <c r="L2255" s="273" t="inlineStr">
        <is>
          <t>Baseplate_Steel</t>
        </is>
      </c>
      <c r="M2255" s="273" t="inlineStr">
        <is>
          <t>Steel</t>
        </is>
      </c>
      <c r="N2255" t="inlineStr">
        <is>
          <t>284T</t>
        </is>
      </c>
      <c r="O2255" t="inlineStr">
        <is>
          <t>:Extended Drip Pan:</t>
        </is>
      </c>
      <c r="P2255" s="235" t="inlineStr">
        <is>
          <t>Falk_Spacer</t>
        </is>
      </c>
      <c r="Q2255" t="inlineStr">
        <is>
          <t>Falk 1050T31</t>
        </is>
      </c>
      <c r="R2255" t="inlineStr">
        <is>
          <t>RTF</t>
        </is>
      </c>
      <c r="S2255" s="233" t="inlineStr">
        <is>
          <t>B102710</t>
        </is>
      </c>
      <c r="T2255" s="233" t="n">
        <v>2835</v>
      </c>
      <c r="U2255" s="233" t="inlineStr">
        <is>
          <t>Priced</t>
        </is>
      </c>
      <c r="V2255" s="273" t="inlineStr">
        <is>
          <t>LT028</t>
        </is>
      </c>
      <c r="W2255" t="n">
        <v>205</v>
      </c>
    </row>
    <row r="2256">
      <c r="B2256" t="n">
        <v>4375</v>
      </c>
      <c r="C2256">
        <f>IF(K2256 = "BaseplateSteel","Y","N")</f>
        <v/>
      </c>
      <c r="D2256">
        <f>OR(P2256 = "Woods_Sureflex", P2256 = "Falk_T10_Grid")</f>
        <v/>
      </c>
      <c r="E2256">
        <f>IF(AND(C2256="Y", D2256=TRUE),"Y","N")</f>
        <v/>
      </c>
      <c r="F2256" t="inlineStr">
        <is>
          <t>ConTab_BOM_KP_Baseplates_4375</t>
        </is>
      </c>
      <c r="G2256">
        <f>IF(E2256="Y",F2256,"")</f>
        <v/>
      </c>
      <c r="H2256" s="87" t="inlineStr">
        <is>
          <t>6015-3_4-KP</t>
        </is>
      </c>
      <c r="I2256" s="87" t="n"/>
      <c r="J2256" s="87" t="n"/>
      <c r="K2256" s="273" t="inlineStr">
        <is>
          <t>BaseplateSteel</t>
        </is>
      </c>
      <c r="L2256" s="273" t="inlineStr">
        <is>
          <t>Baseplate_Steel</t>
        </is>
      </c>
      <c r="M2256" s="273" t="inlineStr">
        <is>
          <t>Steel</t>
        </is>
      </c>
      <c r="N2256" t="inlineStr">
        <is>
          <t>286T</t>
        </is>
      </c>
      <c r="O2256" t="inlineStr">
        <is>
          <t>:Extended Drip Pan:</t>
        </is>
      </c>
      <c r="P2256" s="235" t="inlineStr">
        <is>
          <t>Falk_Spacer</t>
        </is>
      </c>
      <c r="Q2256" t="inlineStr">
        <is>
          <t>Falk 1050T31</t>
        </is>
      </c>
      <c r="R2256" t="inlineStr">
        <is>
          <t>RTF</t>
        </is>
      </c>
      <c r="S2256" s="233" t="inlineStr">
        <is>
          <t>B102710</t>
        </is>
      </c>
      <c r="T2256" s="233" t="n">
        <v>2835</v>
      </c>
      <c r="U2256" s="233" t="inlineStr">
        <is>
          <t>Priced</t>
        </is>
      </c>
      <c r="V2256" s="273" t="inlineStr">
        <is>
          <t>LT028</t>
        </is>
      </c>
      <c r="W2256" t="n">
        <v>205</v>
      </c>
    </row>
    <row r="2257">
      <c r="B2257" t="n">
        <v>4376</v>
      </c>
      <c r="C2257">
        <f>IF(K2257 = "BaseplateSteel","Y","N")</f>
        <v/>
      </c>
      <c r="D2257">
        <f>OR(P2257 = "Woods_Sureflex", P2257 = "Falk_T10_Grid")</f>
        <v/>
      </c>
      <c r="E2257">
        <f>IF(AND(C2257="Y", D2257=TRUE),"Y","N")</f>
        <v/>
      </c>
      <c r="F2257" t="inlineStr">
        <is>
          <t>ConTab_BOM_KP_Baseplates_4376</t>
        </is>
      </c>
      <c r="G2257">
        <f>IF(E2257="Y",F2257,"")</f>
        <v/>
      </c>
      <c r="H2257" s="87" t="inlineStr">
        <is>
          <t>6015-3_4-KP</t>
        </is>
      </c>
      <c r="I2257" s="87" t="n"/>
      <c r="J2257" s="87" t="n"/>
      <c r="K2257" s="273" t="inlineStr">
        <is>
          <t>BaseplateSteel</t>
        </is>
      </c>
      <c r="L2257" s="273" t="inlineStr">
        <is>
          <t>Baseplate_Steel</t>
        </is>
      </c>
      <c r="M2257" s="273" t="inlineStr">
        <is>
          <t>Steel</t>
        </is>
      </c>
      <c r="N2257" t="inlineStr">
        <is>
          <t>324T</t>
        </is>
      </c>
      <c r="O2257" t="inlineStr">
        <is>
          <t>:Extended Drip Pan:</t>
        </is>
      </c>
      <c r="P2257" s="235" t="inlineStr">
        <is>
          <t>Falk_Spacer</t>
        </is>
      </c>
      <c r="Q2257" t="inlineStr">
        <is>
          <t>Falk 1060T31</t>
        </is>
      </c>
      <c r="R2257" t="inlineStr">
        <is>
          <t>RTF</t>
        </is>
      </c>
      <c r="S2257" s="233" t="inlineStr">
        <is>
          <t>B102711</t>
        </is>
      </c>
      <c r="T2257" s="233" t="n">
        <v>2970</v>
      </c>
      <c r="U2257" s="233" t="inlineStr">
        <is>
          <t>Priced</t>
        </is>
      </c>
      <c r="V2257" s="273" t="inlineStr">
        <is>
          <t>LT028</t>
        </is>
      </c>
      <c r="W2257" t="n">
        <v>240</v>
      </c>
    </row>
    <row r="2258">
      <c r="B2258" t="n">
        <v>4377</v>
      </c>
      <c r="C2258">
        <f>IF(K2258 = "BaseplateSteel","Y","N")</f>
        <v/>
      </c>
      <c r="D2258">
        <f>OR(P2258 = "Woods_Sureflex", P2258 = "Falk_T10_Grid")</f>
        <v/>
      </c>
      <c r="E2258">
        <f>IF(AND(C2258="Y", D2258=TRUE),"Y","N")</f>
        <v/>
      </c>
      <c r="F2258" t="inlineStr">
        <is>
          <t>ConTab_BOM_KP_Baseplates_4377</t>
        </is>
      </c>
      <c r="G2258">
        <f>IF(E2258="Y",F2258,"")</f>
        <v/>
      </c>
      <c r="H2258" s="87" t="inlineStr">
        <is>
          <t>6015-3_4-KP</t>
        </is>
      </c>
      <c r="I2258" s="87" t="n"/>
      <c r="J2258" s="87" t="n"/>
      <c r="K2258" s="273" t="inlineStr">
        <is>
          <t>BaseplateSteel</t>
        </is>
      </c>
      <c r="L2258" s="273" t="inlineStr">
        <is>
          <t>Baseplate_Steel</t>
        </is>
      </c>
      <c r="M2258" s="273" t="inlineStr">
        <is>
          <t>Steel</t>
        </is>
      </c>
      <c r="N2258" t="inlineStr">
        <is>
          <t>326T</t>
        </is>
      </c>
      <c r="O2258" t="inlineStr">
        <is>
          <t>:Extended Drip Pan:</t>
        </is>
      </c>
      <c r="P2258" s="235" t="inlineStr">
        <is>
          <t>Falk_Spacer</t>
        </is>
      </c>
      <c r="Q2258" t="inlineStr">
        <is>
          <t>Falk 1060T31</t>
        </is>
      </c>
      <c r="R2258" t="inlineStr">
        <is>
          <t>RTF</t>
        </is>
      </c>
      <c r="S2258" s="233" t="inlineStr">
        <is>
          <t>B102711</t>
        </is>
      </c>
      <c r="T2258" s="233" t="n">
        <v>2970</v>
      </c>
      <c r="U2258" s="233" t="inlineStr">
        <is>
          <t>Priced</t>
        </is>
      </c>
      <c r="V2258" s="273" t="inlineStr">
        <is>
          <t>LT028</t>
        </is>
      </c>
      <c r="W2258" t="n">
        <v>240</v>
      </c>
    </row>
    <row r="2259">
      <c r="B2259" t="n">
        <v>4378</v>
      </c>
      <c r="C2259">
        <f>IF(K2259 = "BaseplateSteel","Y","N")</f>
        <v/>
      </c>
      <c r="D2259">
        <f>OR(P2259 = "Woods_Sureflex", P2259 = "Falk_T10_Grid")</f>
        <v/>
      </c>
      <c r="E2259">
        <f>IF(AND(C2259="Y", D2259=TRUE),"Y","N")</f>
        <v/>
      </c>
      <c r="F2259" t="inlineStr">
        <is>
          <t>ConTab_BOM_KP_Baseplates_4378</t>
        </is>
      </c>
      <c r="G2259">
        <f>IF(E2259="Y",F2259,"")</f>
        <v/>
      </c>
      <c r="H2259" s="87" t="inlineStr">
        <is>
          <t>6015-3_4-KP</t>
        </is>
      </c>
      <c r="I2259" s="87" t="n"/>
      <c r="J2259" s="87" t="n"/>
      <c r="K2259" s="273" t="inlineStr">
        <is>
          <t>BaseplateSteel</t>
        </is>
      </c>
      <c r="L2259" s="273" t="inlineStr">
        <is>
          <t>Baseplate_Steel</t>
        </is>
      </c>
      <c r="M2259" s="273" t="inlineStr">
        <is>
          <t>Steel</t>
        </is>
      </c>
      <c r="N2259" t="inlineStr">
        <is>
          <t>364T</t>
        </is>
      </c>
      <c r="O2259" t="inlineStr">
        <is>
          <t>:Extended Drip Pan:</t>
        </is>
      </c>
      <c r="P2259" s="235" t="inlineStr">
        <is>
          <t>Falk_Spacer</t>
        </is>
      </c>
      <c r="Q2259" t="inlineStr">
        <is>
          <t>Falk 1070T31</t>
        </is>
      </c>
      <c r="R2259" t="inlineStr">
        <is>
          <t>RTF</t>
        </is>
      </c>
      <c r="S2259" s="233" t="inlineStr">
        <is>
          <t>B102712</t>
        </is>
      </c>
      <c r="T2259" s="233" t="n">
        <v>3106</v>
      </c>
      <c r="U2259" s="233" t="inlineStr">
        <is>
          <t>Priced</t>
        </is>
      </c>
      <c r="V2259" s="273" t="inlineStr">
        <is>
          <t>LT028</t>
        </is>
      </c>
      <c r="W2259" t="n">
        <v>270</v>
      </c>
    </row>
    <row r="2260">
      <c r="B2260" t="n">
        <v>4379</v>
      </c>
      <c r="C2260">
        <f>IF(K2260 = "BaseplateSteel","Y","N")</f>
        <v/>
      </c>
      <c r="D2260">
        <f>OR(P2260 = "Woods_Sureflex", P2260 = "Falk_T10_Grid")</f>
        <v/>
      </c>
      <c r="E2260">
        <f>IF(AND(C2260="Y", D2260=TRUE),"Y","N")</f>
        <v/>
      </c>
      <c r="F2260" t="inlineStr">
        <is>
          <t>ConTab_BOM_KP_Baseplates_4379</t>
        </is>
      </c>
      <c r="G2260">
        <f>IF(E2260="Y",F2260,"")</f>
        <v/>
      </c>
      <c r="H2260" s="87" t="inlineStr">
        <is>
          <t>6015-3_4-KP</t>
        </is>
      </c>
      <c r="I2260" s="87" t="n"/>
      <c r="J2260" s="87" t="n"/>
      <c r="K2260" s="273" t="inlineStr">
        <is>
          <t>BaseplateSteel</t>
        </is>
      </c>
      <c r="L2260" s="273" t="inlineStr">
        <is>
          <t>Baseplate_Steel</t>
        </is>
      </c>
      <c r="M2260" s="273" t="inlineStr">
        <is>
          <t>Steel</t>
        </is>
      </c>
      <c r="N2260" t="inlineStr">
        <is>
          <t>365T</t>
        </is>
      </c>
      <c r="O2260" t="inlineStr">
        <is>
          <t>:Extended Drip Pan:</t>
        </is>
      </c>
      <c r="P2260" s="235" t="inlineStr">
        <is>
          <t>Falk_Spacer</t>
        </is>
      </c>
      <c r="Q2260" t="inlineStr">
        <is>
          <t>Falk 1070T31</t>
        </is>
      </c>
      <c r="R2260" t="inlineStr">
        <is>
          <t>RTF</t>
        </is>
      </c>
      <c r="S2260" s="233" t="inlineStr">
        <is>
          <t>B102712</t>
        </is>
      </c>
      <c r="T2260" s="233" t="n">
        <v>3106</v>
      </c>
      <c r="U2260" s="233" t="inlineStr">
        <is>
          <t>Priced</t>
        </is>
      </c>
      <c r="V2260" s="273" t="inlineStr">
        <is>
          <t>LT028</t>
        </is>
      </c>
      <c r="W2260" t="n">
        <v>270</v>
      </c>
    </row>
    <row r="2261">
      <c r="B2261" t="n">
        <v>4380</v>
      </c>
      <c r="C2261">
        <f>IF(K2261 = "BaseplateSteel","Y","N")</f>
        <v/>
      </c>
      <c r="D2261">
        <f>OR(P2261 = "Woods_Sureflex", P2261 = "Falk_T10_Grid")</f>
        <v/>
      </c>
      <c r="E2261">
        <f>IF(AND(C2261="Y", D2261=TRUE),"Y","N")</f>
        <v/>
      </c>
      <c r="F2261" t="inlineStr">
        <is>
          <t>ConTab_BOM_KP_Baseplates_4380</t>
        </is>
      </c>
      <c r="G2261">
        <f>IF(E2261="Y",F2261,"")</f>
        <v/>
      </c>
      <c r="H2261" s="87" t="inlineStr">
        <is>
          <t>6015-3_4-KP</t>
        </is>
      </c>
      <c r="I2261" s="87" t="n"/>
      <c r="J2261" s="87" t="n"/>
      <c r="K2261" s="273" t="inlineStr">
        <is>
          <t>BaseplateSteel</t>
        </is>
      </c>
      <c r="L2261" s="273" t="inlineStr">
        <is>
          <t>Baseplate_Steel</t>
        </is>
      </c>
      <c r="M2261" s="273" t="inlineStr">
        <is>
          <t>Steel</t>
        </is>
      </c>
      <c r="N2261" t="inlineStr">
        <is>
          <t>364TS</t>
        </is>
      </c>
      <c r="O2261" t="inlineStr">
        <is>
          <t>:Extended Drip Pan:</t>
        </is>
      </c>
      <c r="P2261" s="235" t="inlineStr">
        <is>
          <t>Falk_Spacer</t>
        </is>
      </c>
      <c r="Q2261" t="inlineStr">
        <is>
          <t>Falk 1050T31</t>
        </is>
      </c>
      <c r="R2261" t="inlineStr">
        <is>
          <t>RTF</t>
        </is>
      </c>
      <c r="S2261" s="233" t="inlineStr">
        <is>
          <t>B102713</t>
        </is>
      </c>
      <c r="T2261" s="233" t="n">
        <v>3036</v>
      </c>
      <c r="U2261" s="233" t="inlineStr">
        <is>
          <t>Priced</t>
        </is>
      </c>
      <c r="V2261" s="273" t="inlineStr">
        <is>
          <t>LT028</t>
        </is>
      </c>
      <c r="W2261" t="n">
        <v>270</v>
      </c>
    </row>
    <row r="2262">
      <c r="B2262" t="n">
        <v>4381</v>
      </c>
      <c r="C2262">
        <f>IF(K2262 = "BaseplateSteel","Y","N")</f>
        <v/>
      </c>
      <c r="D2262">
        <f>OR(P2262 = "Woods_Sureflex", P2262 = "Falk_T10_Grid")</f>
        <v/>
      </c>
      <c r="E2262">
        <f>IF(AND(C2262="Y", D2262=TRUE),"Y","N")</f>
        <v/>
      </c>
      <c r="F2262" t="inlineStr">
        <is>
          <t>ConTab_BOM_KP_Baseplates_4381</t>
        </is>
      </c>
      <c r="G2262">
        <f>IF(E2262="Y",F2262,"")</f>
        <v/>
      </c>
      <c r="H2262" s="87" t="inlineStr">
        <is>
          <t>6015-3_4-KP</t>
        </is>
      </c>
      <c r="I2262" s="87" t="n"/>
      <c r="J2262" s="87" t="n"/>
      <c r="K2262" s="273" t="inlineStr">
        <is>
          <t>BaseplateSteel</t>
        </is>
      </c>
      <c r="L2262" s="273" t="inlineStr">
        <is>
          <t>Baseplate_Steel</t>
        </is>
      </c>
      <c r="M2262" s="273" t="inlineStr">
        <is>
          <t>Steel</t>
        </is>
      </c>
      <c r="N2262" t="inlineStr">
        <is>
          <t>365TS</t>
        </is>
      </c>
      <c r="O2262" t="inlineStr">
        <is>
          <t>:Extended Drip Pan:</t>
        </is>
      </c>
      <c r="P2262" s="235" t="inlineStr">
        <is>
          <t>Falk_Spacer</t>
        </is>
      </c>
      <c r="Q2262" t="inlineStr">
        <is>
          <t>Falk 1050T31</t>
        </is>
      </c>
      <c r="R2262" t="inlineStr">
        <is>
          <t>RTF</t>
        </is>
      </c>
      <c r="S2262" s="233" t="inlineStr">
        <is>
          <t>B102713</t>
        </is>
      </c>
      <c r="T2262" s="233" t="n">
        <v>3036</v>
      </c>
      <c r="U2262" s="233" t="inlineStr">
        <is>
          <t>Priced</t>
        </is>
      </c>
      <c r="V2262" s="273" t="inlineStr">
        <is>
          <t>LT028</t>
        </is>
      </c>
      <c r="W2262" t="n">
        <v>270</v>
      </c>
    </row>
    <row r="2263">
      <c r="B2263" t="n">
        <v>4382</v>
      </c>
      <c r="C2263">
        <f>IF(K2263 = "BaseplateSteel","Y","N")</f>
        <v/>
      </c>
      <c r="D2263">
        <f>OR(P2263 = "Woods_Sureflex", P2263 = "Falk_T10_Grid")</f>
        <v/>
      </c>
      <c r="E2263">
        <f>IF(AND(C2263="Y", D2263=TRUE),"Y","N")</f>
        <v/>
      </c>
      <c r="F2263" t="inlineStr">
        <is>
          <t>ConTab_BOM_KP_Baseplates_4382</t>
        </is>
      </c>
      <c r="G2263">
        <f>IF(E2263="Y",F2263,"")</f>
        <v/>
      </c>
      <c r="H2263" s="87" t="inlineStr">
        <is>
          <t>6015-3_4-KP</t>
        </is>
      </c>
      <c r="I2263" s="87" t="n"/>
      <c r="J2263" s="87" t="n"/>
      <c r="K2263" s="273" t="inlineStr">
        <is>
          <t>BaseplateSteel</t>
        </is>
      </c>
      <c r="L2263" s="273" t="inlineStr">
        <is>
          <t>Baseplate_Steel</t>
        </is>
      </c>
      <c r="M2263" s="273" t="inlineStr">
        <is>
          <t>Steel</t>
        </is>
      </c>
      <c r="N2263" t="inlineStr">
        <is>
          <t>404T</t>
        </is>
      </c>
      <c r="O2263" t="inlineStr">
        <is>
          <t>:Extended Drip Pan:</t>
        </is>
      </c>
      <c r="P2263" s="235" t="inlineStr">
        <is>
          <t>Falk_Spacer</t>
        </is>
      </c>
      <c r="Q2263" t="inlineStr">
        <is>
          <t>Falk 1080T31</t>
        </is>
      </c>
      <c r="R2263" t="inlineStr">
        <is>
          <t>RTF</t>
        </is>
      </c>
      <c r="S2263" s="233" t="inlineStr">
        <is>
          <t>B102714</t>
        </is>
      </c>
      <c r="T2263" s="233" t="n">
        <v>3580</v>
      </c>
      <c r="U2263" s="233" t="inlineStr">
        <is>
          <t>Priced</t>
        </is>
      </c>
      <c r="V2263" s="273" t="inlineStr">
        <is>
          <t>LT028</t>
        </is>
      </c>
      <c r="W2263" t="n">
        <v>350</v>
      </c>
    </row>
    <row r="2264">
      <c r="B2264" t="n">
        <v>4383</v>
      </c>
      <c r="C2264">
        <f>IF(K2264 = "BaseplateSteel","Y","N")</f>
        <v/>
      </c>
      <c r="D2264">
        <f>OR(P2264 = "Woods_Sureflex", P2264 = "Falk_T10_Grid")</f>
        <v/>
      </c>
      <c r="E2264">
        <f>IF(AND(C2264="Y", D2264=TRUE),"Y","N")</f>
        <v/>
      </c>
      <c r="F2264" t="inlineStr">
        <is>
          <t>ConTab_BOM_KP_Baseplates_4383</t>
        </is>
      </c>
      <c r="G2264">
        <f>IF(E2264="Y",F2264,"")</f>
        <v/>
      </c>
      <c r="H2264" s="87" t="inlineStr">
        <is>
          <t>6015-3_4-KP</t>
        </is>
      </c>
      <c r="I2264" s="87" t="n"/>
      <c r="J2264" s="87" t="n"/>
      <c r="K2264" s="273" t="inlineStr">
        <is>
          <t>BaseplateSteel</t>
        </is>
      </c>
      <c r="L2264" s="273" t="inlineStr">
        <is>
          <t>Baseplate_Steel</t>
        </is>
      </c>
      <c r="M2264" s="273" t="inlineStr">
        <is>
          <t>Steel</t>
        </is>
      </c>
      <c r="N2264" t="inlineStr">
        <is>
          <t>405T</t>
        </is>
      </c>
      <c r="O2264" t="inlineStr">
        <is>
          <t>:Extended Drip Pan:</t>
        </is>
      </c>
      <c r="P2264" s="235" t="inlineStr">
        <is>
          <t>Falk_Spacer</t>
        </is>
      </c>
      <c r="Q2264" t="inlineStr">
        <is>
          <t>Falk 1080T31</t>
        </is>
      </c>
      <c r="R2264" t="inlineStr">
        <is>
          <t>RTF</t>
        </is>
      </c>
      <c r="S2264" s="233" t="inlineStr">
        <is>
          <t>B102714</t>
        </is>
      </c>
      <c r="T2264" s="233" t="n">
        <v>3580</v>
      </c>
      <c r="U2264" s="233" t="inlineStr">
        <is>
          <t>Priced</t>
        </is>
      </c>
      <c r="V2264" s="273" t="inlineStr">
        <is>
          <t>LT028</t>
        </is>
      </c>
      <c r="W2264" t="n">
        <v>350</v>
      </c>
    </row>
    <row r="2265">
      <c r="B2265" t="n">
        <v>4384</v>
      </c>
      <c r="C2265">
        <f>IF(K2265 = "BaseplateSteel","Y","N")</f>
        <v/>
      </c>
      <c r="D2265">
        <f>OR(P2265 = "Woods_Sureflex", P2265 = "Falk_T10_Grid")</f>
        <v/>
      </c>
      <c r="E2265">
        <f>IF(AND(C2265="Y", D2265=TRUE),"Y","N")</f>
        <v/>
      </c>
      <c r="F2265" t="inlineStr">
        <is>
          <t>ConTab_BOM_KP_Baseplates_4384</t>
        </is>
      </c>
      <c r="G2265">
        <f>IF(E2265="Y",F2265,"")</f>
        <v/>
      </c>
      <c r="H2265" s="87" t="inlineStr">
        <is>
          <t>6015-3_4-KP</t>
        </is>
      </c>
      <c r="I2265" s="87" t="n"/>
      <c r="J2265" s="87" t="n"/>
      <c r="K2265" s="273" t="inlineStr">
        <is>
          <t>BaseplateSteel</t>
        </is>
      </c>
      <c r="L2265" s="273" t="inlineStr">
        <is>
          <t>Baseplate_Steel</t>
        </is>
      </c>
      <c r="M2265" s="273" t="inlineStr">
        <is>
          <t>Steel</t>
        </is>
      </c>
      <c r="N2265" t="inlineStr">
        <is>
          <t>404TS</t>
        </is>
      </c>
      <c r="O2265" t="inlineStr">
        <is>
          <t>:Extended Drip Pan:</t>
        </is>
      </c>
      <c r="P2265" s="235" t="inlineStr">
        <is>
          <t>Falk_Spacer</t>
        </is>
      </c>
      <c r="Q2265" t="inlineStr">
        <is>
          <t>Falk 1070T31</t>
        </is>
      </c>
      <c r="R2265" t="inlineStr">
        <is>
          <t>RTF</t>
        </is>
      </c>
      <c r="S2265" s="233" t="inlineStr">
        <is>
          <t>B102715</t>
        </is>
      </c>
      <c r="T2265" s="233" t="n">
        <v>3445</v>
      </c>
      <c r="U2265" s="233" t="inlineStr">
        <is>
          <t>Priced</t>
        </is>
      </c>
      <c r="V2265" s="273" t="inlineStr">
        <is>
          <t>LT028</t>
        </is>
      </c>
      <c r="W2265" t="n">
        <v>350</v>
      </c>
    </row>
    <row r="2266">
      <c r="B2266" t="n">
        <v>4385</v>
      </c>
      <c r="C2266">
        <f>IF(K2266 = "BaseplateSteel","Y","N")</f>
        <v/>
      </c>
      <c r="D2266">
        <f>OR(P2266 = "Woods_Sureflex", P2266 = "Falk_T10_Grid")</f>
        <v/>
      </c>
      <c r="E2266">
        <f>IF(AND(C2266="Y", D2266=TRUE),"Y","N")</f>
        <v/>
      </c>
      <c r="F2266" t="inlineStr">
        <is>
          <t>ConTab_BOM_KP_Baseplates_4385</t>
        </is>
      </c>
      <c r="G2266">
        <f>IF(E2266="Y",F2266,"")</f>
        <v/>
      </c>
      <c r="H2266" s="87" t="inlineStr">
        <is>
          <t>6015-3_4-KP</t>
        </is>
      </c>
      <c r="I2266" s="87" t="n"/>
      <c r="J2266" s="87" t="n"/>
      <c r="K2266" s="273" t="inlineStr">
        <is>
          <t>BaseplateSteel</t>
        </is>
      </c>
      <c r="L2266" s="273" t="inlineStr">
        <is>
          <t>Baseplate_Steel</t>
        </is>
      </c>
      <c r="M2266" s="273" t="inlineStr">
        <is>
          <t>Steel</t>
        </is>
      </c>
      <c r="N2266" t="inlineStr">
        <is>
          <t>405TS</t>
        </is>
      </c>
      <c r="O2266" t="inlineStr">
        <is>
          <t>:Extended Drip Pan:</t>
        </is>
      </c>
      <c r="P2266" s="235" t="inlineStr">
        <is>
          <t>Falk_Spacer</t>
        </is>
      </c>
      <c r="Q2266" t="inlineStr">
        <is>
          <t>Falk 1070T31</t>
        </is>
      </c>
      <c r="R2266" t="inlineStr">
        <is>
          <t>RTF</t>
        </is>
      </c>
      <c r="S2266" s="233" t="inlineStr">
        <is>
          <t>B102715</t>
        </is>
      </c>
      <c r="T2266" s="233" t="n">
        <v>3445</v>
      </c>
      <c r="U2266" s="233" t="inlineStr">
        <is>
          <t>Priced</t>
        </is>
      </c>
      <c r="V2266" s="273" t="inlineStr">
        <is>
          <t>LT028</t>
        </is>
      </c>
      <c r="W2266" t="n">
        <v>350</v>
      </c>
    </row>
    <row r="2267">
      <c r="B2267" t="n">
        <v>4386</v>
      </c>
      <c r="C2267">
        <f>IF(K2267 = "BaseplateSteel","Y","N")</f>
        <v/>
      </c>
      <c r="D2267">
        <f>OR(P2267 = "Woods_Sureflex", P2267 = "Falk_T10_Grid")</f>
        <v/>
      </c>
      <c r="E2267">
        <f>IF(AND(C2267="Y", D2267=TRUE),"Y","N")</f>
        <v/>
      </c>
      <c r="F2267" t="inlineStr">
        <is>
          <t>ConTab_BOM_KP_Baseplates_4386</t>
        </is>
      </c>
      <c r="G2267">
        <f>IF(E2267="Y",F2267,"")</f>
        <v/>
      </c>
      <c r="H2267" s="87" t="inlineStr">
        <is>
          <t>6015-3_4-KP</t>
        </is>
      </c>
      <c r="I2267" s="87" t="n"/>
      <c r="J2267" s="87" t="n"/>
      <c r="K2267" s="273" t="inlineStr">
        <is>
          <t>BaseplateSteel</t>
        </is>
      </c>
      <c r="L2267" s="273" t="inlineStr">
        <is>
          <t>Baseplate_Steel</t>
        </is>
      </c>
      <c r="M2267" s="273" t="inlineStr">
        <is>
          <t>Steel</t>
        </is>
      </c>
      <c r="N2267" t="inlineStr">
        <is>
          <t>444T</t>
        </is>
      </c>
      <c r="O2267" t="inlineStr">
        <is>
          <t>:Extended Drip Pan:</t>
        </is>
      </c>
      <c r="P2267" s="235" t="inlineStr">
        <is>
          <t>Falk_Spacer</t>
        </is>
      </c>
      <c r="Q2267" t="inlineStr">
        <is>
          <t>Falk 1090T31</t>
        </is>
      </c>
      <c r="R2267" t="inlineStr">
        <is>
          <t>RTF</t>
        </is>
      </c>
      <c r="S2267" s="233" t="inlineStr">
        <is>
          <t>B102716</t>
        </is>
      </c>
      <c r="T2267" s="233" t="n">
        <v>4943</v>
      </c>
      <c r="U2267" s="233" t="inlineStr">
        <is>
          <t>Priced</t>
        </is>
      </c>
      <c r="V2267" s="273" t="inlineStr">
        <is>
          <t>LT028</t>
        </is>
      </c>
      <c r="W2267" t="n">
        <v>420</v>
      </c>
    </row>
    <row r="2268">
      <c r="B2268" t="n">
        <v>4387</v>
      </c>
      <c r="C2268">
        <f>IF(K2268 = "BaseplateSteel","Y","N")</f>
        <v/>
      </c>
      <c r="D2268">
        <f>OR(P2268 = "Woods_Sureflex", P2268 = "Falk_T10_Grid")</f>
        <v/>
      </c>
      <c r="E2268">
        <f>IF(AND(C2268="Y", D2268=TRUE),"Y","N")</f>
        <v/>
      </c>
      <c r="F2268" t="inlineStr">
        <is>
          <t>ConTab_BOM_KP_Baseplates_4387</t>
        </is>
      </c>
      <c r="G2268">
        <f>IF(E2268="Y",F2268,"")</f>
        <v/>
      </c>
      <c r="H2268" s="87" t="inlineStr">
        <is>
          <t>6015-3_4-KP</t>
        </is>
      </c>
      <c r="I2268" s="87" t="n"/>
      <c r="J2268" s="87" t="n"/>
      <c r="K2268" s="273" t="inlineStr">
        <is>
          <t>BaseplateSteel</t>
        </is>
      </c>
      <c r="L2268" s="273" t="inlineStr">
        <is>
          <t>Baseplate_Steel</t>
        </is>
      </c>
      <c r="M2268" s="273" t="inlineStr">
        <is>
          <t>Steel</t>
        </is>
      </c>
      <c r="N2268" t="inlineStr">
        <is>
          <t>445T</t>
        </is>
      </c>
      <c r="O2268" t="inlineStr">
        <is>
          <t>:Extended Drip Pan:</t>
        </is>
      </c>
      <c r="P2268" s="235" t="inlineStr">
        <is>
          <t>Falk_Spacer</t>
        </is>
      </c>
      <c r="Q2268" t="inlineStr">
        <is>
          <t>Falk 1090T31</t>
        </is>
      </c>
      <c r="R2268" t="inlineStr">
        <is>
          <t>RTF</t>
        </is>
      </c>
      <c r="S2268" s="233" t="inlineStr">
        <is>
          <t>B102717</t>
        </is>
      </c>
      <c r="T2268" s="233" t="n">
        <v>4943</v>
      </c>
      <c r="U2268" s="233" t="inlineStr">
        <is>
          <t>Priced</t>
        </is>
      </c>
      <c r="V2268" s="273" t="inlineStr">
        <is>
          <t>LT028</t>
        </is>
      </c>
      <c r="W2268" t="n">
        <v>420</v>
      </c>
    </row>
    <row r="2269">
      <c r="B2269" t="n">
        <v>4388</v>
      </c>
      <c r="C2269">
        <f>IF(K2269 = "BaseplateSteel","Y","N")</f>
        <v/>
      </c>
      <c r="D2269">
        <f>OR(P2269 = "Woods_Sureflex", P2269 = "Falk_T10_Grid")</f>
        <v/>
      </c>
      <c r="E2269">
        <f>IF(AND(C2269="Y", D2269=TRUE),"Y","N")</f>
        <v/>
      </c>
      <c r="F2269" t="inlineStr">
        <is>
          <t>ConTab_BOM_KP_Baseplates_4388</t>
        </is>
      </c>
      <c r="G2269">
        <f>IF(E2269="Y",F2269,"")</f>
        <v/>
      </c>
      <c r="H2269" s="87" t="inlineStr">
        <is>
          <t>6015-3_4-KP</t>
        </is>
      </c>
      <c r="I2269" s="87" t="n"/>
      <c r="J2269" s="87" t="n"/>
      <c r="K2269" s="273" t="inlineStr">
        <is>
          <t>BaseplateSteel</t>
        </is>
      </c>
      <c r="L2269" s="273" t="inlineStr">
        <is>
          <t>Baseplate_Steel</t>
        </is>
      </c>
      <c r="M2269" s="273" t="inlineStr">
        <is>
          <t>Steel</t>
        </is>
      </c>
      <c r="N2269" t="inlineStr">
        <is>
          <t>444TS</t>
        </is>
      </c>
      <c r="O2269" t="inlineStr">
        <is>
          <t>:Extended Drip Pan:</t>
        </is>
      </c>
      <c r="P2269" s="235" t="inlineStr">
        <is>
          <t>Falk_Spacer</t>
        </is>
      </c>
      <c r="Q2269" t="inlineStr">
        <is>
          <t>Falk 1070T31</t>
        </is>
      </c>
      <c r="R2269" t="inlineStr">
        <is>
          <t>RTF</t>
        </is>
      </c>
      <c r="S2269" s="233" t="inlineStr">
        <is>
          <t>B102718</t>
        </is>
      </c>
      <c r="T2269" s="233" t="n">
        <v>4943</v>
      </c>
      <c r="U2269" s="233" t="inlineStr">
        <is>
          <t>Priced</t>
        </is>
      </c>
      <c r="V2269" s="273" t="inlineStr">
        <is>
          <t>LT028</t>
        </is>
      </c>
      <c r="W2269" t="n">
        <v>420</v>
      </c>
    </row>
    <row r="2270">
      <c r="B2270" t="n">
        <v>4389</v>
      </c>
      <c r="C2270">
        <f>IF(K2270 = "BaseplateSteel","Y","N")</f>
        <v/>
      </c>
      <c r="D2270">
        <f>OR(P2270 = "Woods_Sureflex", P2270 = "Falk_T10_Grid")</f>
        <v/>
      </c>
      <c r="E2270">
        <f>IF(AND(C2270="Y", D2270=TRUE),"Y","N")</f>
        <v/>
      </c>
      <c r="F2270" t="inlineStr">
        <is>
          <t>ConTab_BOM_KP_Baseplates_4389</t>
        </is>
      </c>
      <c r="G2270">
        <f>IF(E2270="Y",F2270,"")</f>
        <v/>
      </c>
      <c r="H2270" s="87" t="inlineStr">
        <is>
          <t>6015-3_4-KP</t>
        </is>
      </c>
      <c r="I2270" s="87" t="n"/>
      <c r="J2270" s="87" t="n"/>
      <c r="K2270" s="273" t="inlineStr">
        <is>
          <t>BaseplateSteel</t>
        </is>
      </c>
      <c r="L2270" s="273" t="inlineStr">
        <is>
          <t>Baseplate_Steel</t>
        </is>
      </c>
      <c r="M2270" s="273" t="inlineStr">
        <is>
          <t>Steel</t>
        </is>
      </c>
      <c r="N2270" t="inlineStr">
        <is>
          <t>445TS</t>
        </is>
      </c>
      <c r="O2270" t="inlineStr">
        <is>
          <t>:Extended Drip Pan:</t>
        </is>
      </c>
      <c r="P2270" s="235" t="inlineStr">
        <is>
          <t>Falk_Spacer</t>
        </is>
      </c>
      <c r="Q2270" t="inlineStr">
        <is>
          <t>Falk 1070T31</t>
        </is>
      </c>
      <c r="R2270" t="inlineStr">
        <is>
          <t>RTF</t>
        </is>
      </c>
      <c r="S2270" s="233" t="inlineStr">
        <is>
          <t>B102719</t>
        </is>
      </c>
      <c r="T2270" s="233" t="n">
        <v>4943</v>
      </c>
      <c r="U2270" s="233" t="inlineStr">
        <is>
          <t>Priced</t>
        </is>
      </c>
      <c r="V2270" s="273" t="inlineStr">
        <is>
          <t>LT028</t>
        </is>
      </c>
      <c r="W2270" t="n">
        <v>420</v>
      </c>
    </row>
    <row r="2271">
      <c r="B2271" t="n">
        <v>4390</v>
      </c>
      <c r="C2271">
        <f>IF(K2271 = "BaseplateSteel","Y","N")</f>
        <v/>
      </c>
      <c r="D2271">
        <f>OR(P2271 = "Woods_Sureflex", P2271 = "Falk_T10_Grid")</f>
        <v/>
      </c>
      <c r="E2271">
        <f>IF(AND(C2271="Y", D2271=TRUE),"Y","N")</f>
        <v/>
      </c>
      <c r="F2271" t="inlineStr">
        <is>
          <t>ConTab_BOM_KP_Baseplates_4390</t>
        </is>
      </c>
      <c r="G2271">
        <f>IF(E2271="Y",F2271,"")</f>
        <v/>
      </c>
      <c r="H2271" s="87" t="inlineStr">
        <is>
          <t>6015-3_4-KP</t>
        </is>
      </c>
      <c r="I2271" s="87" t="n"/>
      <c r="J2271" s="87" t="n"/>
      <c r="K2271" s="273" t="inlineStr">
        <is>
          <t>BaseplateSteel</t>
        </is>
      </c>
      <c r="L2271" s="273" t="inlineStr">
        <is>
          <t>Baseplate_Steel</t>
        </is>
      </c>
      <c r="M2271" s="273" t="inlineStr">
        <is>
          <t>Steel</t>
        </is>
      </c>
      <c r="N2271" t="inlineStr">
        <is>
          <t>447T</t>
        </is>
      </c>
      <c r="O2271" t="inlineStr">
        <is>
          <t>:Extended Drip Pan:</t>
        </is>
      </c>
      <c r="P2271" s="235" t="inlineStr">
        <is>
          <t>Falk_Spacer</t>
        </is>
      </c>
      <c r="Q2271" t="inlineStr">
        <is>
          <t>Falk 1090T31</t>
        </is>
      </c>
      <c r="R2271" t="inlineStr">
        <is>
          <t>RTF</t>
        </is>
      </c>
      <c r="S2271" s="233" t="inlineStr">
        <is>
          <t>B102720</t>
        </is>
      </c>
      <c r="T2271" s="233" t="n">
        <v>5487</v>
      </c>
      <c r="U2271" s="233" t="inlineStr">
        <is>
          <t>Priced</t>
        </is>
      </c>
      <c r="V2271" s="273" t="inlineStr">
        <is>
          <t>LT028</t>
        </is>
      </c>
      <c r="W2271" t="n">
        <v>600</v>
      </c>
    </row>
    <row r="2272">
      <c r="B2272" t="n">
        <v>4422</v>
      </c>
      <c r="C2272">
        <f>IF(K2272 = "BaseplateSteel","Y","N")</f>
        <v/>
      </c>
      <c r="D2272">
        <f>OR(P2272 = "Woods_Sureflex", P2272 = "Falk_T10_Grid")</f>
        <v/>
      </c>
      <c r="E2272">
        <f>IF(AND(C2272="Y", D2272=TRUE),"Y","N")</f>
        <v/>
      </c>
      <c r="F2272" t="inlineStr">
        <is>
          <t>ConTab_BOM_KP_Baseplates_4422</t>
        </is>
      </c>
      <c r="G2272">
        <f>IF(E2272="Y",F2272,"")</f>
        <v/>
      </c>
      <c r="H2272" s="87" t="inlineStr">
        <is>
          <t>6015-3_4-KP</t>
        </is>
      </c>
      <c r="I2272" s="87" t="n"/>
      <c r="J2272" s="87" t="n"/>
      <c r="K2272" s="273" t="inlineStr">
        <is>
          <t>Baseplate_Special</t>
        </is>
      </c>
      <c r="L2272" s="273" t="inlineStr">
        <is>
          <t>Baseplate_Special</t>
        </is>
      </c>
      <c r="M2272" s="273" t="inlineStr">
        <is>
          <t>Special</t>
        </is>
      </c>
      <c r="P2272" s="235" t="n"/>
      <c r="R2272" t="inlineStr">
        <is>
          <t>RTF</t>
        </is>
      </c>
      <c r="S2272" s="235" t="inlineStr">
        <is>
          <t>B101515</t>
        </is>
      </c>
      <c r="T2272" s="233" t="n">
        <v>0</v>
      </c>
      <c r="U2272" s="233" t="inlineStr">
        <is>
          <t>RFQ</t>
        </is>
      </c>
      <c r="V2272" s="273" t="inlineStr">
        <is>
          <t>LT029</t>
        </is>
      </c>
    </row>
    <row r="2273">
      <c r="B2273" t="n">
        <v>4423</v>
      </c>
      <c r="C2273">
        <f>IF(K2273 = "BaseplateSteel","Y","N")</f>
        <v/>
      </c>
      <c r="D2273">
        <f>OR(P2273 = "Woods_Sureflex", P2273 = "Falk_T10_Grid")</f>
        <v/>
      </c>
      <c r="E2273">
        <f>IF(AND(C2273="Y", D2273=TRUE),"Y","N")</f>
        <v/>
      </c>
      <c r="F2273" t="inlineStr">
        <is>
          <t>ConTab_BOM_KP_Baseplates_4423</t>
        </is>
      </c>
      <c r="G2273">
        <f>IF(E2273="Y",F2273,"")</f>
        <v/>
      </c>
      <c r="H2273" s="87" t="inlineStr">
        <is>
          <t>1012-1_2-KP</t>
        </is>
      </c>
      <c r="I2273" s="87" t="n"/>
      <c r="J2273" s="87" t="n"/>
      <c r="K2273" s="273" t="inlineStr">
        <is>
          <t>BaseplateSteel</t>
        </is>
      </c>
      <c r="L2273" s="273" t="inlineStr">
        <is>
          <t>Baseplate_Steel</t>
        </is>
      </c>
      <c r="M2273" s="273" t="inlineStr">
        <is>
          <t>Steel</t>
        </is>
      </c>
      <c r="N2273" t="inlineStr">
        <is>
          <t>284T</t>
        </is>
      </c>
      <c r="O2273" t="inlineStr">
        <is>
          <t>:No Drip Pan:Standard Drip Pan:</t>
        </is>
      </c>
      <c r="P2273" s="235" t="inlineStr">
        <is>
          <t>Woods_Sureflex</t>
        </is>
      </c>
      <c r="Q2273" t="inlineStr">
        <is>
          <t>Woods 9S</t>
        </is>
      </c>
      <c r="R2273" t="n">
        <v>96700950</v>
      </c>
      <c r="S2273" s="233" t="inlineStr">
        <is>
          <t>B103301</t>
        </is>
      </c>
      <c r="T2273" s="233" t="n">
        <v>2050</v>
      </c>
      <c r="U2273" s="233" t="inlineStr">
        <is>
          <t>Priced</t>
        </is>
      </c>
      <c r="V2273" s="273" t="inlineStr">
        <is>
          <t>LT028</t>
        </is>
      </c>
      <c r="W2273" t="n">
        <v>205</v>
      </c>
    </row>
    <row r="2274">
      <c r="B2274" t="n">
        <v>4424</v>
      </c>
      <c r="C2274">
        <f>IF(K2274 = "BaseplateSteel","Y","N")</f>
        <v/>
      </c>
      <c r="D2274">
        <f>OR(P2274 = "Woods_Sureflex", P2274 = "Falk_T10_Grid")</f>
        <v/>
      </c>
      <c r="E2274">
        <f>IF(AND(C2274="Y", D2274=TRUE),"Y","N")</f>
        <v/>
      </c>
      <c r="F2274" t="inlineStr">
        <is>
          <t>ConTab_BOM_KP_Baseplates_4424</t>
        </is>
      </c>
      <c r="G2274">
        <f>IF(E2274="Y",F2274,"")</f>
        <v/>
      </c>
      <c r="H2274" s="87" t="inlineStr">
        <is>
          <t>1012-1_2-KP</t>
        </is>
      </c>
      <c r="I2274" s="87" t="n"/>
      <c r="J2274" s="87" t="n"/>
      <c r="K2274" s="273" t="inlineStr">
        <is>
          <t>BaseplateSteel</t>
        </is>
      </c>
      <c r="L2274" s="273" t="inlineStr">
        <is>
          <t>Baseplate_Steel</t>
        </is>
      </c>
      <c r="M2274" s="273" t="inlineStr">
        <is>
          <t>Steel</t>
        </is>
      </c>
      <c r="N2274" t="inlineStr">
        <is>
          <t>286T</t>
        </is>
      </c>
      <c r="O2274" t="inlineStr">
        <is>
          <t>:No Drip Pan:Standard Drip Pan:</t>
        </is>
      </c>
      <c r="P2274" s="235" t="inlineStr">
        <is>
          <t>Woods_Sureflex</t>
        </is>
      </c>
      <c r="Q2274" t="inlineStr">
        <is>
          <t>Woods 9S</t>
        </is>
      </c>
      <c r="R2274" t="n">
        <v>96700950</v>
      </c>
      <c r="S2274" s="233" t="inlineStr">
        <is>
          <t>B103301</t>
        </is>
      </c>
      <c r="T2274" s="233" t="n">
        <v>2050</v>
      </c>
      <c r="U2274" s="233" t="inlineStr">
        <is>
          <t>Priced</t>
        </is>
      </c>
      <c r="V2274" s="273" t="inlineStr">
        <is>
          <t>LT028</t>
        </is>
      </c>
      <c r="W2274" t="n">
        <v>205</v>
      </c>
    </row>
    <row r="2275">
      <c r="B2275" t="n">
        <v>4425</v>
      </c>
      <c r="C2275">
        <f>IF(K2275 = "BaseplateSteel","Y","N")</f>
        <v/>
      </c>
      <c r="D2275">
        <f>OR(P2275 = "Woods_Sureflex", P2275 = "Falk_T10_Grid")</f>
        <v/>
      </c>
      <c r="E2275">
        <f>IF(AND(C2275="Y", D2275=TRUE),"Y","N")</f>
        <v/>
      </c>
      <c r="F2275" t="inlineStr">
        <is>
          <t>ConTab_BOM_KP_Baseplates_4425</t>
        </is>
      </c>
      <c r="G2275">
        <f>IF(E2275="Y",F2275,"")</f>
        <v/>
      </c>
      <c r="H2275" s="87" t="inlineStr">
        <is>
          <t>1012-1_2-KP</t>
        </is>
      </c>
      <c r="I2275" s="87" t="n"/>
      <c r="J2275" s="87" t="n"/>
      <c r="K2275" s="273" t="inlineStr">
        <is>
          <t>BaseplateSteel</t>
        </is>
      </c>
      <c r="L2275" s="273" t="inlineStr">
        <is>
          <t>Baseplate_Steel</t>
        </is>
      </c>
      <c r="M2275" s="273" t="inlineStr">
        <is>
          <t>Steel</t>
        </is>
      </c>
      <c r="N2275" t="inlineStr">
        <is>
          <t>324T</t>
        </is>
      </c>
      <c r="O2275" t="inlineStr">
        <is>
          <t>:No Drip Pan:Standard Drip Pan:</t>
        </is>
      </c>
      <c r="P2275" s="235" t="inlineStr">
        <is>
          <t>Woods_Sureflex</t>
        </is>
      </c>
      <c r="Q2275" t="inlineStr">
        <is>
          <t>Woods 10S</t>
        </is>
      </c>
      <c r="R2275" t="n">
        <v>96700951</v>
      </c>
      <c r="S2275" s="233" t="inlineStr">
        <is>
          <t>B103302</t>
        </is>
      </c>
      <c r="T2275" s="233" t="n">
        <v>2186</v>
      </c>
      <c r="U2275" s="233" t="inlineStr">
        <is>
          <t>Priced</t>
        </is>
      </c>
      <c r="V2275" s="273" t="inlineStr">
        <is>
          <t>LT028</t>
        </is>
      </c>
      <c r="W2275" t="n">
        <v>240</v>
      </c>
    </row>
    <row r="2276">
      <c r="B2276" t="n">
        <v>4426</v>
      </c>
      <c r="C2276">
        <f>IF(K2276 = "BaseplateSteel","Y","N")</f>
        <v/>
      </c>
      <c r="D2276">
        <f>OR(P2276 = "Woods_Sureflex", P2276 = "Falk_T10_Grid")</f>
        <v/>
      </c>
      <c r="E2276">
        <f>IF(AND(C2276="Y", D2276=TRUE),"Y","N")</f>
        <v/>
      </c>
      <c r="F2276" t="inlineStr">
        <is>
          <t>ConTab_BOM_KP_Baseplates_4426</t>
        </is>
      </c>
      <c r="G2276">
        <f>IF(E2276="Y",F2276,"")</f>
        <v/>
      </c>
      <c r="H2276" s="87" t="inlineStr">
        <is>
          <t>1012-1_2-KP</t>
        </is>
      </c>
      <c r="I2276" s="87" t="n"/>
      <c r="J2276" s="87" t="n"/>
      <c r="K2276" s="273" t="inlineStr">
        <is>
          <t>BaseplateSteel</t>
        </is>
      </c>
      <c r="L2276" s="273" t="inlineStr">
        <is>
          <t>Baseplate_Steel</t>
        </is>
      </c>
      <c r="M2276" s="273" t="inlineStr">
        <is>
          <t>Steel</t>
        </is>
      </c>
      <c r="N2276" t="inlineStr">
        <is>
          <t>326T</t>
        </is>
      </c>
      <c r="O2276" t="inlineStr">
        <is>
          <t>:No Drip Pan:Standard Drip Pan:</t>
        </is>
      </c>
      <c r="P2276" s="235" t="inlineStr">
        <is>
          <t>Woods_Sureflex</t>
        </is>
      </c>
      <c r="Q2276" t="inlineStr">
        <is>
          <t>Woods 10S</t>
        </is>
      </c>
      <c r="R2276" t="n">
        <v>96700951</v>
      </c>
      <c r="S2276" s="233" t="inlineStr">
        <is>
          <t>B103302</t>
        </is>
      </c>
      <c r="T2276" s="233" t="n">
        <v>2186</v>
      </c>
      <c r="U2276" s="233" t="inlineStr">
        <is>
          <t>Priced</t>
        </is>
      </c>
      <c r="V2276" s="273" t="inlineStr">
        <is>
          <t>LT028</t>
        </is>
      </c>
      <c r="W2276" t="n">
        <v>240</v>
      </c>
    </row>
    <row r="2277">
      <c r="B2277" t="n">
        <v>4427</v>
      </c>
      <c r="C2277">
        <f>IF(K2277 = "BaseplateSteel","Y","N")</f>
        <v/>
      </c>
      <c r="D2277">
        <f>OR(P2277 = "Woods_Sureflex", P2277 = "Falk_T10_Grid")</f>
        <v/>
      </c>
      <c r="E2277">
        <f>IF(AND(C2277="Y", D2277=TRUE),"Y","N")</f>
        <v/>
      </c>
      <c r="F2277" t="inlineStr">
        <is>
          <t>ConTab_BOM_KP_Baseplates_4427</t>
        </is>
      </c>
      <c r="G2277">
        <f>IF(E2277="Y",F2277,"")</f>
        <v/>
      </c>
      <c r="H2277" s="87" t="inlineStr">
        <is>
          <t>1012-1_2-KP</t>
        </is>
      </c>
      <c r="I2277" s="87" t="n"/>
      <c r="J2277" s="87" t="n"/>
      <c r="K2277" s="273" t="inlineStr">
        <is>
          <t>BaseplateSteel</t>
        </is>
      </c>
      <c r="L2277" s="273" t="inlineStr">
        <is>
          <t>Baseplate_Steel</t>
        </is>
      </c>
      <c r="M2277" s="273" t="inlineStr">
        <is>
          <t>Steel</t>
        </is>
      </c>
      <c r="N2277" t="inlineStr">
        <is>
          <t>364T</t>
        </is>
      </c>
      <c r="O2277" t="inlineStr">
        <is>
          <t>:No Drip Pan:Standard Drip Pan:</t>
        </is>
      </c>
      <c r="P2277" s="235" t="inlineStr">
        <is>
          <t>Woods_Sureflex</t>
        </is>
      </c>
      <c r="Q2277" t="inlineStr">
        <is>
          <t>Woods 11S</t>
        </is>
      </c>
      <c r="R2277" t="n">
        <v>96700952</v>
      </c>
      <c r="S2277" s="233" t="inlineStr">
        <is>
          <t>B103304</t>
        </is>
      </c>
      <c r="T2277" s="233" t="n">
        <v>2322</v>
      </c>
      <c r="U2277" s="233" t="inlineStr">
        <is>
          <t>Priced</t>
        </is>
      </c>
      <c r="V2277" s="273" t="inlineStr">
        <is>
          <t>LT028</t>
        </is>
      </c>
      <c r="W2277" t="n">
        <v>270</v>
      </c>
    </row>
    <row r="2278">
      <c r="B2278" t="n">
        <v>4428</v>
      </c>
      <c r="C2278">
        <f>IF(K2278 = "BaseplateSteel","Y","N")</f>
        <v/>
      </c>
      <c r="D2278">
        <f>OR(P2278 = "Woods_Sureflex", P2278 = "Falk_T10_Grid")</f>
        <v/>
      </c>
      <c r="E2278">
        <f>IF(AND(C2278="Y", D2278=TRUE),"Y","N")</f>
        <v/>
      </c>
      <c r="F2278" t="inlineStr">
        <is>
          <t>ConTab_BOM_KP_Baseplates_4428</t>
        </is>
      </c>
      <c r="G2278">
        <f>IF(E2278="Y",F2278,"")</f>
        <v/>
      </c>
      <c r="H2278" s="87" t="inlineStr">
        <is>
          <t>1012-1_2-KP</t>
        </is>
      </c>
      <c r="I2278" s="87" t="n"/>
      <c r="J2278" s="87" t="n"/>
      <c r="K2278" s="273" t="inlineStr">
        <is>
          <t>BaseplateSteel</t>
        </is>
      </c>
      <c r="L2278" s="273" t="inlineStr">
        <is>
          <t>Baseplate_Steel</t>
        </is>
      </c>
      <c r="M2278" s="273" t="inlineStr">
        <is>
          <t>Steel</t>
        </is>
      </c>
      <c r="N2278" t="inlineStr">
        <is>
          <t>365T</t>
        </is>
      </c>
      <c r="O2278" t="inlineStr">
        <is>
          <t>:No Drip Pan:Standard Drip Pan:</t>
        </is>
      </c>
      <c r="P2278" s="235" t="inlineStr">
        <is>
          <t>Woods_Sureflex</t>
        </is>
      </c>
      <c r="Q2278" t="inlineStr">
        <is>
          <t>Woods 11S</t>
        </is>
      </c>
      <c r="R2278" t="n">
        <v>96700952</v>
      </c>
      <c r="S2278" s="233" t="inlineStr">
        <is>
          <t>B103304</t>
        </is>
      </c>
      <c r="T2278" s="233" t="n">
        <v>2322</v>
      </c>
      <c r="U2278" s="233" t="inlineStr">
        <is>
          <t>Priced</t>
        </is>
      </c>
      <c r="V2278" s="273" t="inlineStr">
        <is>
          <t>LT028</t>
        </is>
      </c>
      <c r="W2278" t="n">
        <v>270</v>
      </c>
    </row>
    <row r="2279">
      <c r="B2279" t="n">
        <v>4429</v>
      </c>
      <c r="C2279">
        <f>IF(K2279 = "BaseplateSteel","Y","N")</f>
        <v/>
      </c>
      <c r="D2279">
        <f>OR(P2279 = "Woods_Sureflex", P2279 = "Falk_T10_Grid")</f>
        <v/>
      </c>
      <c r="E2279">
        <f>IF(AND(C2279="Y", D2279=TRUE),"Y","N")</f>
        <v/>
      </c>
      <c r="F2279" t="inlineStr">
        <is>
          <t>ConTab_BOM_KP_Baseplates_4429</t>
        </is>
      </c>
      <c r="G2279">
        <f>IF(E2279="Y",F2279,"")</f>
        <v/>
      </c>
      <c r="H2279" s="87" t="inlineStr">
        <is>
          <t>1012-1_2-KP</t>
        </is>
      </c>
      <c r="I2279" s="87" t="n"/>
      <c r="J2279" s="87" t="n"/>
      <c r="K2279" s="273" t="inlineStr">
        <is>
          <t>BaseplateSteel</t>
        </is>
      </c>
      <c r="L2279" s="273" t="inlineStr">
        <is>
          <t>Baseplate_Steel</t>
        </is>
      </c>
      <c r="M2279" s="273" t="inlineStr">
        <is>
          <t>Steel</t>
        </is>
      </c>
      <c r="N2279" t="inlineStr">
        <is>
          <t>404T</t>
        </is>
      </c>
      <c r="O2279" t="inlineStr">
        <is>
          <t>:No Drip Pan:Standard Drip Pan:</t>
        </is>
      </c>
      <c r="P2279" s="235" t="inlineStr">
        <is>
          <t>Woods_Sureflex</t>
        </is>
      </c>
      <c r="Q2279" t="inlineStr">
        <is>
          <t>Woods 12S</t>
        </is>
      </c>
      <c r="R2279" t="n">
        <v>96700953</v>
      </c>
      <c r="S2279" s="233" t="inlineStr">
        <is>
          <t>B103305</t>
        </is>
      </c>
      <c r="T2279" s="233" t="n">
        <v>2800</v>
      </c>
      <c r="U2279" s="233" t="inlineStr">
        <is>
          <t>Priced</t>
        </is>
      </c>
      <c r="V2279" s="273" t="inlineStr">
        <is>
          <t>LT028</t>
        </is>
      </c>
      <c r="W2279" t="n">
        <v>350</v>
      </c>
    </row>
    <row r="2280">
      <c r="B2280" t="n">
        <v>4430</v>
      </c>
      <c r="C2280">
        <f>IF(K2280 = "BaseplateSteel","Y","N")</f>
        <v/>
      </c>
      <c r="D2280">
        <f>OR(P2280 = "Woods_Sureflex", P2280 = "Falk_T10_Grid")</f>
        <v/>
      </c>
      <c r="E2280">
        <f>IF(AND(C2280="Y", D2280=TRUE),"Y","N")</f>
        <v/>
      </c>
      <c r="F2280" t="inlineStr">
        <is>
          <t>ConTab_BOM_KP_Baseplates_4430</t>
        </is>
      </c>
      <c r="G2280">
        <f>IF(E2280="Y",F2280,"")</f>
        <v/>
      </c>
      <c r="H2280" s="87" t="inlineStr">
        <is>
          <t>1012-1_2-KP</t>
        </is>
      </c>
      <c r="I2280" s="87" t="n"/>
      <c r="J2280" s="87" t="n"/>
      <c r="K2280" s="273" t="inlineStr">
        <is>
          <t>BaseplateSteel</t>
        </is>
      </c>
      <c r="L2280" s="273" t="inlineStr">
        <is>
          <t>Baseplate_Steel</t>
        </is>
      </c>
      <c r="M2280" s="273" t="inlineStr">
        <is>
          <t>Steel</t>
        </is>
      </c>
      <c r="N2280" t="inlineStr">
        <is>
          <t>405T</t>
        </is>
      </c>
      <c r="O2280" t="inlineStr">
        <is>
          <t>:No Drip Pan:Standard Drip Pan:</t>
        </is>
      </c>
      <c r="P2280" s="235" t="inlineStr">
        <is>
          <t>Woods_Sureflex</t>
        </is>
      </c>
      <c r="Q2280" t="inlineStr">
        <is>
          <t>Woods 12S</t>
        </is>
      </c>
      <c r="R2280" t="n">
        <v>96700953</v>
      </c>
      <c r="S2280" s="233" t="inlineStr">
        <is>
          <t>B103305</t>
        </is>
      </c>
      <c r="T2280" s="233" t="n">
        <v>2800</v>
      </c>
      <c r="U2280" s="233" t="inlineStr">
        <is>
          <t>Priced</t>
        </is>
      </c>
      <c r="V2280" s="273" t="inlineStr">
        <is>
          <t>LT028</t>
        </is>
      </c>
      <c r="W2280" t="n">
        <v>350</v>
      </c>
    </row>
    <row r="2281">
      <c r="B2281" t="n">
        <v>4431</v>
      </c>
      <c r="C2281">
        <f>IF(K2281 = "BaseplateSteel","Y","N")</f>
        <v/>
      </c>
      <c r="D2281">
        <f>OR(P2281 = "Woods_Sureflex", P2281 = "Falk_T10_Grid")</f>
        <v/>
      </c>
      <c r="E2281">
        <f>IF(AND(C2281="Y", D2281=TRUE),"Y","N")</f>
        <v/>
      </c>
      <c r="F2281" t="inlineStr">
        <is>
          <t>ConTab_BOM_KP_Baseplates_4431</t>
        </is>
      </c>
      <c r="G2281">
        <f>IF(E2281="Y",F2281,"")</f>
        <v/>
      </c>
      <c r="H2281" s="87" t="inlineStr">
        <is>
          <t>1012-1_2-KP</t>
        </is>
      </c>
      <c r="I2281" s="87" t="n"/>
      <c r="J2281" s="87" t="n"/>
      <c r="K2281" s="273" t="inlineStr">
        <is>
          <t>BaseplateSteel</t>
        </is>
      </c>
      <c r="L2281" s="273" t="inlineStr">
        <is>
          <t>Baseplate_Steel</t>
        </is>
      </c>
      <c r="M2281" s="273" t="inlineStr">
        <is>
          <t>Steel</t>
        </is>
      </c>
      <c r="N2281" t="inlineStr">
        <is>
          <t>444T</t>
        </is>
      </c>
      <c r="O2281" t="inlineStr">
        <is>
          <t>:No Drip Pan:Standard Drip Pan:</t>
        </is>
      </c>
      <c r="P2281" s="235" t="inlineStr">
        <is>
          <t>Woods_Sureflex</t>
        </is>
      </c>
      <c r="Q2281" t="inlineStr">
        <is>
          <t>Woods 12S</t>
        </is>
      </c>
      <c r="R2281" t="n">
        <v>96700954</v>
      </c>
      <c r="S2281" s="233" t="inlineStr">
        <is>
          <t>B103306</t>
        </is>
      </c>
      <c r="T2281" s="233" t="n">
        <v>4163</v>
      </c>
      <c r="U2281" s="233" t="inlineStr">
        <is>
          <t>Priced</t>
        </is>
      </c>
      <c r="V2281" s="273" t="inlineStr">
        <is>
          <t>LT028</t>
        </is>
      </c>
      <c r="W2281" t="n">
        <v>420</v>
      </c>
    </row>
    <row r="2282">
      <c r="B2282" t="n">
        <v>4432</v>
      </c>
      <c r="C2282">
        <f>IF(K2282 = "BaseplateSteel","Y","N")</f>
        <v/>
      </c>
      <c r="D2282">
        <f>OR(P2282 = "Woods_Sureflex", P2282 = "Falk_T10_Grid")</f>
        <v/>
      </c>
      <c r="E2282">
        <f>IF(AND(C2282="Y", D2282=TRUE),"Y","N")</f>
        <v/>
      </c>
      <c r="F2282" t="inlineStr">
        <is>
          <t>ConTab_BOM_KP_Baseplates_4432</t>
        </is>
      </c>
      <c r="G2282">
        <f>IF(E2282="Y",F2282,"")</f>
        <v/>
      </c>
      <c r="H2282" s="87" t="inlineStr">
        <is>
          <t>1012-1_2-KP</t>
        </is>
      </c>
      <c r="I2282" s="87" t="n"/>
      <c r="J2282" s="87" t="n"/>
      <c r="K2282" s="273" t="inlineStr">
        <is>
          <t>BaseplateSteel</t>
        </is>
      </c>
      <c r="L2282" s="273" t="inlineStr">
        <is>
          <t>Baseplate_Steel</t>
        </is>
      </c>
      <c r="M2282" s="273" t="inlineStr">
        <is>
          <t>Steel</t>
        </is>
      </c>
      <c r="N2282" t="inlineStr">
        <is>
          <t>445T</t>
        </is>
      </c>
      <c r="O2282" t="inlineStr">
        <is>
          <t>:No Drip Pan:Standard Drip Pan:</t>
        </is>
      </c>
      <c r="P2282" s="235" t="inlineStr">
        <is>
          <t>Woods_Sureflex</t>
        </is>
      </c>
      <c r="Q2282" t="inlineStr">
        <is>
          <t>Woods 12S</t>
        </is>
      </c>
      <c r="R2282" t="n">
        <v>96700954</v>
      </c>
      <c r="S2282" s="233" t="inlineStr">
        <is>
          <t>B103307</t>
        </is>
      </c>
      <c r="T2282" s="233" t="n">
        <v>4163</v>
      </c>
      <c r="U2282" s="233" t="inlineStr">
        <is>
          <t>Priced</t>
        </is>
      </c>
      <c r="V2282" s="273" t="inlineStr">
        <is>
          <t>LT028</t>
        </is>
      </c>
      <c r="W2282" t="n">
        <v>420</v>
      </c>
    </row>
    <row r="2283">
      <c r="B2283" t="n">
        <v>4433</v>
      </c>
      <c r="C2283">
        <f>IF(K2283 = "BaseplateSteel","Y","N")</f>
        <v/>
      </c>
      <c r="D2283">
        <f>OR(P2283 = "Woods_Sureflex", P2283 = "Falk_T10_Grid")</f>
        <v/>
      </c>
      <c r="E2283">
        <f>IF(AND(C2283="Y", D2283=TRUE),"Y","N")</f>
        <v/>
      </c>
      <c r="F2283" t="inlineStr">
        <is>
          <t>ConTab_BOM_KP_Baseplates_4433</t>
        </is>
      </c>
      <c r="G2283">
        <f>IF(E2283="Y",F2283,"")</f>
        <v/>
      </c>
      <c r="H2283" s="87" t="inlineStr">
        <is>
          <t>1012-1_2-KP</t>
        </is>
      </c>
      <c r="I2283" s="87" t="n"/>
      <c r="J2283" s="87" t="n"/>
      <c r="K2283" s="273" t="inlineStr">
        <is>
          <t>BaseplateSteel</t>
        </is>
      </c>
      <c r="L2283" s="273" t="inlineStr">
        <is>
          <t>Baseplate_Steel</t>
        </is>
      </c>
      <c r="M2283" s="273" t="inlineStr">
        <is>
          <t>Steel</t>
        </is>
      </c>
      <c r="N2283" t="inlineStr">
        <is>
          <t>284T</t>
        </is>
      </c>
      <c r="O2283" t="inlineStr">
        <is>
          <t>:No Drip Pan:Standard Drip Pan:</t>
        </is>
      </c>
      <c r="P2283" s="235" t="inlineStr">
        <is>
          <t>Falk_T10_Grid</t>
        </is>
      </c>
      <c r="Q2283" t="inlineStr">
        <is>
          <t>Falk 1050T10</t>
        </is>
      </c>
      <c r="R2283" t="inlineStr">
        <is>
          <t>RTF</t>
        </is>
      </c>
      <c r="S2283" s="233" t="inlineStr">
        <is>
          <t>B103308</t>
        </is>
      </c>
      <c r="T2283" s="233" t="n">
        <v>2050</v>
      </c>
      <c r="U2283" s="233" t="inlineStr">
        <is>
          <t>Priced</t>
        </is>
      </c>
      <c r="V2283" s="273" t="inlineStr">
        <is>
          <t>LT028</t>
        </is>
      </c>
      <c r="W2283" t="n">
        <v>205</v>
      </c>
    </row>
    <row r="2284">
      <c r="B2284" t="n">
        <v>4434</v>
      </c>
      <c r="C2284">
        <f>IF(K2284 = "BaseplateSteel","Y","N")</f>
        <v/>
      </c>
      <c r="D2284">
        <f>OR(P2284 = "Woods_Sureflex", P2284 = "Falk_T10_Grid")</f>
        <v/>
      </c>
      <c r="E2284">
        <f>IF(AND(C2284="Y", D2284=TRUE),"Y","N")</f>
        <v/>
      </c>
      <c r="F2284" t="inlineStr">
        <is>
          <t>ConTab_BOM_KP_Baseplates_4434</t>
        </is>
      </c>
      <c r="G2284">
        <f>IF(E2284="Y",F2284,"")</f>
        <v/>
      </c>
      <c r="H2284" s="87" t="inlineStr">
        <is>
          <t>1012-1_2-KP</t>
        </is>
      </c>
      <c r="I2284" s="87" t="n"/>
      <c r="J2284" s="87" t="n"/>
      <c r="K2284" s="273" t="inlineStr">
        <is>
          <t>BaseplateSteel</t>
        </is>
      </c>
      <c r="L2284" s="273" t="inlineStr">
        <is>
          <t>Baseplate_Steel</t>
        </is>
      </c>
      <c r="M2284" s="273" t="inlineStr">
        <is>
          <t>Steel</t>
        </is>
      </c>
      <c r="N2284" t="inlineStr">
        <is>
          <t>286T</t>
        </is>
      </c>
      <c r="O2284" t="inlineStr">
        <is>
          <t>:No Drip Pan:Standard Drip Pan:</t>
        </is>
      </c>
      <c r="P2284" s="235" t="inlineStr">
        <is>
          <t>Falk_T10_Grid</t>
        </is>
      </c>
      <c r="Q2284" t="inlineStr">
        <is>
          <t>Falk 1050T10</t>
        </is>
      </c>
      <c r="R2284" t="inlineStr">
        <is>
          <t>RTF</t>
        </is>
      </c>
      <c r="S2284" s="233" t="inlineStr">
        <is>
          <t>B103308</t>
        </is>
      </c>
      <c r="T2284" s="233" t="n">
        <v>2050</v>
      </c>
      <c r="U2284" s="233" t="inlineStr">
        <is>
          <t>Priced</t>
        </is>
      </c>
      <c r="V2284" s="273" t="inlineStr">
        <is>
          <t>LT028</t>
        </is>
      </c>
      <c r="W2284" t="n">
        <v>205</v>
      </c>
    </row>
    <row r="2285">
      <c r="B2285" t="n">
        <v>4435</v>
      </c>
      <c r="C2285">
        <f>IF(K2285 = "BaseplateSteel","Y","N")</f>
        <v/>
      </c>
      <c r="D2285">
        <f>OR(P2285 = "Woods_Sureflex", P2285 = "Falk_T10_Grid")</f>
        <v/>
      </c>
      <c r="E2285">
        <f>IF(AND(C2285="Y", D2285=TRUE),"Y","N")</f>
        <v/>
      </c>
      <c r="F2285" t="inlineStr">
        <is>
          <t>ConTab_BOM_KP_Baseplates_4435</t>
        </is>
      </c>
      <c r="G2285">
        <f>IF(E2285="Y",F2285,"")</f>
        <v/>
      </c>
      <c r="H2285" s="87" t="inlineStr">
        <is>
          <t>1012-1_2-KP</t>
        </is>
      </c>
      <c r="I2285" s="87" t="n"/>
      <c r="J2285" s="87" t="n"/>
      <c r="K2285" s="273" t="inlineStr">
        <is>
          <t>BaseplateSteel</t>
        </is>
      </c>
      <c r="L2285" s="273" t="inlineStr">
        <is>
          <t>Baseplate_Steel</t>
        </is>
      </c>
      <c r="M2285" s="273" t="inlineStr">
        <is>
          <t>Steel</t>
        </is>
      </c>
      <c r="N2285" t="inlineStr">
        <is>
          <t>324T</t>
        </is>
      </c>
      <c r="O2285" t="inlineStr">
        <is>
          <t>:No Drip Pan:Standard Drip Pan:</t>
        </is>
      </c>
      <c r="P2285" s="235" t="inlineStr">
        <is>
          <t>Falk_T10_Grid</t>
        </is>
      </c>
      <c r="Q2285" t="inlineStr">
        <is>
          <t>Falk 1060T10</t>
        </is>
      </c>
      <c r="R2285" t="n">
        <v>96700956</v>
      </c>
      <c r="S2285" s="233" t="inlineStr">
        <is>
          <t>B103309</t>
        </is>
      </c>
      <c r="T2285" s="233" t="n">
        <v>2186</v>
      </c>
      <c r="U2285" s="233" t="inlineStr">
        <is>
          <t>Priced</t>
        </is>
      </c>
      <c r="V2285" s="273" t="inlineStr">
        <is>
          <t>LT028</t>
        </is>
      </c>
      <c r="W2285" t="n">
        <v>240</v>
      </c>
    </row>
    <row r="2286">
      <c r="B2286" t="n">
        <v>4436</v>
      </c>
      <c r="C2286">
        <f>IF(K2286 = "BaseplateSteel","Y","N")</f>
        <v/>
      </c>
      <c r="D2286">
        <f>OR(P2286 = "Woods_Sureflex", P2286 = "Falk_T10_Grid")</f>
        <v/>
      </c>
      <c r="E2286">
        <f>IF(AND(C2286="Y", D2286=TRUE),"Y","N")</f>
        <v/>
      </c>
      <c r="F2286" t="inlineStr">
        <is>
          <t>ConTab_BOM_KP_Baseplates_4436</t>
        </is>
      </c>
      <c r="G2286">
        <f>IF(E2286="Y",F2286,"")</f>
        <v/>
      </c>
      <c r="H2286" s="87" t="inlineStr">
        <is>
          <t>1012-1_2-KP</t>
        </is>
      </c>
      <c r="I2286" s="87" t="n"/>
      <c r="J2286" s="87" t="n"/>
      <c r="K2286" s="273" t="inlineStr">
        <is>
          <t>BaseplateSteel</t>
        </is>
      </c>
      <c r="L2286" s="273" t="inlineStr">
        <is>
          <t>Baseplate_Steel</t>
        </is>
      </c>
      <c r="M2286" s="273" t="inlineStr">
        <is>
          <t>Steel</t>
        </is>
      </c>
      <c r="N2286" t="inlineStr">
        <is>
          <t>326T</t>
        </is>
      </c>
      <c r="O2286" t="inlineStr">
        <is>
          <t>:No Drip Pan:Standard Drip Pan:</t>
        </is>
      </c>
      <c r="P2286" s="235" t="inlineStr">
        <is>
          <t>Falk_T10_Grid</t>
        </is>
      </c>
      <c r="Q2286" t="inlineStr">
        <is>
          <t>Falk 1060T10</t>
        </is>
      </c>
      <c r="R2286" t="n">
        <v>96700956</v>
      </c>
      <c r="S2286" s="233" t="inlineStr">
        <is>
          <t>B103309</t>
        </is>
      </c>
      <c r="T2286" s="233" t="n">
        <v>2186</v>
      </c>
      <c r="U2286" s="233" t="inlineStr">
        <is>
          <t>Priced</t>
        </is>
      </c>
      <c r="V2286" s="273" t="inlineStr">
        <is>
          <t>LT028</t>
        </is>
      </c>
      <c r="W2286" t="n">
        <v>240</v>
      </c>
    </row>
    <row r="2287">
      <c r="B2287" t="n">
        <v>4437</v>
      </c>
      <c r="C2287">
        <f>IF(K2287 = "BaseplateSteel","Y","N")</f>
        <v/>
      </c>
      <c r="D2287">
        <f>OR(P2287 = "Woods_Sureflex", P2287 = "Falk_T10_Grid")</f>
        <v/>
      </c>
      <c r="E2287">
        <f>IF(AND(C2287="Y", D2287=TRUE),"Y","N")</f>
        <v/>
      </c>
      <c r="F2287" t="inlineStr">
        <is>
          <t>ConTab_BOM_KP_Baseplates_4437</t>
        </is>
      </c>
      <c r="G2287">
        <f>IF(E2287="Y",F2287,"")</f>
        <v/>
      </c>
      <c r="H2287" s="87" t="inlineStr">
        <is>
          <t>1012-1_2-KP</t>
        </is>
      </c>
      <c r="I2287" s="87" t="n"/>
      <c r="J2287" s="87" t="n"/>
      <c r="K2287" s="273" t="inlineStr">
        <is>
          <t>BaseplateSteel</t>
        </is>
      </c>
      <c r="L2287" s="273" t="inlineStr">
        <is>
          <t>Baseplate_Steel</t>
        </is>
      </c>
      <c r="M2287" s="273" t="inlineStr">
        <is>
          <t>Steel</t>
        </is>
      </c>
      <c r="N2287" t="inlineStr">
        <is>
          <t>364T</t>
        </is>
      </c>
      <c r="O2287" t="inlineStr">
        <is>
          <t>:No Drip Pan:Standard Drip Pan:</t>
        </is>
      </c>
      <c r="P2287" s="235" t="inlineStr">
        <is>
          <t>Falk_T10_Grid</t>
        </is>
      </c>
      <c r="Q2287" t="inlineStr">
        <is>
          <t>Falk 1070T10</t>
        </is>
      </c>
      <c r="R2287" t="n">
        <v>96700957</v>
      </c>
      <c r="S2287" s="233" t="inlineStr">
        <is>
          <t>B103310</t>
        </is>
      </c>
      <c r="T2287" s="233" t="n">
        <v>2322</v>
      </c>
      <c r="U2287" s="233" t="inlineStr">
        <is>
          <t>Priced</t>
        </is>
      </c>
      <c r="V2287" s="273" t="inlineStr">
        <is>
          <t>LT028</t>
        </is>
      </c>
      <c r="W2287" t="n">
        <v>270</v>
      </c>
    </row>
    <row r="2288">
      <c r="B2288" t="n">
        <v>4438</v>
      </c>
      <c r="C2288">
        <f>IF(K2288 = "BaseplateSteel","Y","N")</f>
        <v/>
      </c>
      <c r="D2288">
        <f>OR(P2288 = "Woods_Sureflex", P2288 = "Falk_T10_Grid")</f>
        <v/>
      </c>
      <c r="E2288">
        <f>IF(AND(C2288="Y", D2288=TRUE),"Y","N")</f>
        <v/>
      </c>
      <c r="F2288" t="inlineStr">
        <is>
          <t>ConTab_BOM_KP_Baseplates_4438</t>
        </is>
      </c>
      <c r="G2288">
        <f>IF(E2288="Y",F2288,"")</f>
        <v/>
      </c>
      <c r="H2288" s="87" t="inlineStr">
        <is>
          <t>1012-1_2-KP</t>
        </is>
      </c>
      <c r="I2288" s="87" t="n"/>
      <c r="J2288" s="87" t="n"/>
      <c r="K2288" s="273" t="inlineStr">
        <is>
          <t>BaseplateSteel</t>
        </is>
      </c>
      <c r="L2288" s="273" t="inlineStr">
        <is>
          <t>Baseplate_Steel</t>
        </is>
      </c>
      <c r="M2288" s="273" t="inlineStr">
        <is>
          <t>Steel</t>
        </is>
      </c>
      <c r="N2288" t="inlineStr">
        <is>
          <t>365T</t>
        </is>
      </c>
      <c r="O2288" t="inlineStr">
        <is>
          <t>:No Drip Pan:Standard Drip Pan:</t>
        </is>
      </c>
      <c r="P2288" s="235" t="inlineStr">
        <is>
          <t>Falk_T10_Grid</t>
        </is>
      </c>
      <c r="Q2288" t="inlineStr">
        <is>
          <t>Falk 1070T10</t>
        </is>
      </c>
      <c r="R2288" t="n">
        <v>96700957</v>
      </c>
      <c r="S2288" s="233" t="inlineStr">
        <is>
          <t>B103310</t>
        </is>
      </c>
      <c r="T2288" s="233" t="n">
        <v>2322</v>
      </c>
      <c r="U2288" s="233" t="inlineStr">
        <is>
          <t>Priced</t>
        </is>
      </c>
      <c r="V2288" s="273" t="inlineStr">
        <is>
          <t>LT028</t>
        </is>
      </c>
      <c r="W2288" t="n">
        <v>270</v>
      </c>
    </row>
    <row r="2289">
      <c r="B2289" t="n">
        <v>4439</v>
      </c>
      <c r="C2289">
        <f>IF(K2289 = "BaseplateSteel","Y","N")</f>
        <v/>
      </c>
      <c r="D2289">
        <f>OR(P2289 = "Woods_Sureflex", P2289 = "Falk_T10_Grid")</f>
        <v/>
      </c>
      <c r="E2289">
        <f>IF(AND(C2289="Y", D2289=TRUE),"Y","N")</f>
        <v/>
      </c>
      <c r="F2289" t="inlineStr">
        <is>
          <t>ConTab_BOM_KP_Baseplates_4439</t>
        </is>
      </c>
      <c r="G2289">
        <f>IF(E2289="Y",F2289,"")</f>
        <v/>
      </c>
      <c r="H2289" s="87" t="inlineStr">
        <is>
          <t>1012-1_2-KP</t>
        </is>
      </c>
      <c r="I2289" s="87" t="n"/>
      <c r="J2289" s="87" t="n"/>
      <c r="K2289" s="273" t="inlineStr">
        <is>
          <t>BaseplateSteel</t>
        </is>
      </c>
      <c r="L2289" s="273" t="inlineStr">
        <is>
          <t>Baseplate_Steel</t>
        </is>
      </c>
      <c r="M2289" s="273" t="inlineStr">
        <is>
          <t>Steel</t>
        </is>
      </c>
      <c r="N2289" t="inlineStr">
        <is>
          <t>364TS</t>
        </is>
      </c>
      <c r="O2289" t="inlineStr">
        <is>
          <t>:No Drip Pan:Standard Drip Pan:</t>
        </is>
      </c>
      <c r="P2289" s="235" t="inlineStr">
        <is>
          <t>Falk_T10_Grid</t>
        </is>
      </c>
      <c r="Q2289" t="inlineStr">
        <is>
          <t>Falk 1050T10</t>
        </is>
      </c>
      <c r="R2289" t="n">
        <v>96700958</v>
      </c>
      <c r="S2289" s="233" t="inlineStr">
        <is>
          <t>B103311</t>
        </is>
      </c>
      <c r="T2289" s="233" t="n">
        <v>2255</v>
      </c>
      <c r="U2289" s="233" t="inlineStr">
        <is>
          <t>Priced</t>
        </is>
      </c>
      <c r="V2289" s="273" t="inlineStr">
        <is>
          <t>LT028</t>
        </is>
      </c>
      <c r="W2289" t="n">
        <v>270</v>
      </c>
    </row>
    <row r="2290">
      <c r="B2290" t="n">
        <v>4440</v>
      </c>
      <c r="C2290">
        <f>IF(K2290 = "BaseplateSteel","Y","N")</f>
        <v/>
      </c>
      <c r="D2290">
        <f>OR(P2290 = "Woods_Sureflex", P2290 = "Falk_T10_Grid")</f>
        <v/>
      </c>
      <c r="E2290">
        <f>IF(AND(C2290="Y", D2290=TRUE),"Y","N")</f>
        <v/>
      </c>
      <c r="F2290" t="inlineStr">
        <is>
          <t>ConTab_BOM_KP_Baseplates_4440</t>
        </is>
      </c>
      <c r="G2290">
        <f>IF(E2290="Y",F2290,"")</f>
        <v/>
      </c>
      <c r="H2290" s="87" t="inlineStr">
        <is>
          <t>1012-1_2-KP</t>
        </is>
      </c>
      <c r="I2290" s="87" t="n"/>
      <c r="J2290" s="87" t="n"/>
      <c r="K2290" s="273" t="inlineStr">
        <is>
          <t>BaseplateSteel</t>
        </is>
      </c>
      <c r="L2290" s="273" t="inlineStr">
        <is>
          <t>Baseplate_Steel</t>
        </is>
      </c>
      <c r="M2290" s="273" t="inlineStr">
        <is>
          <t>Steel</t>
        </is>
      </c>
      <c r="N2290" t="inlineStr">
        <is>
          <t>365TS</t>
        </is>
      </c>
      <c r="O2290" t="inlineStr">
        <is>
          <t>:No Drip Pan:Standard Drip Pan:</t>
        </is>
      </c>
      <c r="P2290" s="235" t="inlineStr">
        <is>
          <t>Falk_T10_Grid</t>
        </is>
      </c>
      <c r="Q2290" t="inlineStr">
        <is>
          <t>Falk 1050T10</t>
        </is>
      </c>
      <c r="R2290" t="n">
        <v>96700958</v>
      </c>
      <c r="S2290" s="233" t="inlineStr">
        <is>
          <t>B103311</t>
        </is>
      </c>
      <c r="T2290" s="233" t="n">
        <v>2255</v>
      </c>
      <c r="U2290" s="233" t="inlineStr">
        <is>
          <t>Priced</t>
        </is>
      </c>
      <c r="V2290" s="273" t="inlineStr">
        <is>
          <t>LT028</t>
        </is>
      </c>
      <c r="W2290" t="n">
        <v>270</v>
      </c>
    </row>
    <row r="2291">
      <c r="B2291" t="n">
        <v>4441</v>
      </c>
      <c r="C2291">
        <f>IF(K2291 = "BaseplateSteel","Y","N")</f>
        <v/>
      </c>
      <c r="D2291">
        <f>OR(P2291 = "Woods_Sureflex", P2291 = "Falk_T10_Grid")</f>
        <v/>
      </c>
      <c r="E2291">
        <f>IF(AND(C2291="Y", D2291=TRUE),"Y","N")</f>
        <v/>
      </c>
      <c r="F2291" t="inlineStr">
        <is>
          <t>ConTab_BOM_KP_Baseplates_4441</t>
        </is>
      </c>
      <c r="G2291">
        <f>IF(E2291="Y",F2291,"")</f>
        <v/>
      </c>
      <c r="H2291" s="87" t="inlineStr">
        <is>
          <t>1012-1_2-KP</t>
        </is>
      </c>
      <c r="I2291" s="87" t="n"/>
      <c r="J2291" s="87" t="n"/>
      <c r="K2291" s="273" t="inlineStr">
        <is>
          <t>BaseplateSteel</t>
        </is>
      </c>
      <c r="L2291" s="273" t="inlineStr">
        <is>
          <t>Baseplate_Steel</t>
        </is>
      </c>
      <c r="M2291" s="273" t="inlineStr">
        <is>
          <t>Steel</t>
        </is>
      </c>
      <c r="N2291" t="inlineStr">
        <is>
          <t>404T</t>
        </is>
      </c>
      <c r="O2291" t="inlineStr">
        <is>
          <t>:No Drip Pan:Standard Drip Pan:</t>
        </is>
      </c>
      <c r="P2291" s="235" t="inlineStr">
        <is>
          <t>Falk_T10_Grid</t>
        </is>
      </c>
      <c r="Q2291" t="inlineStr">
        <is>
          <t>Falk 1080T10</t>
        </is>
      </c>
      <c r="R2291" t="n">
        <v>96700959</v>
      </c>
      <c r="S2291" s="233" t="inlineStr">
        <is>
          <t>B103312</t>
        </is>
      </c>
      <c r="T2291" s="233" t="n">
        <v>2800</v>
      </c>
      <c r="U2291" s="233" t="inlineStr">
        <is>
          <t>Priced</t>
        </is>
      </c>
      <c r="V2291" s="273" t="inlineStr">
        <is>
          <t>LT028</t>
        </is>
      </c>
      <c r="W2291" t="n">
        <v>350</v>
      </c>
    </row>
    <row r="2292">
      <c r="B2292" t="n">
        <v>4442</v>
      </c>
      <c r="C2292">
        <f>IF(K2292 = "BaseplateSteel","Y","N")</f>
        <v/>
      </c>
      <c r="D2292">
        <f>OR(P2292 = "Woods_Sureflex", P2292 = "Falk_T10_Grid")</f>
        <v/>
      </c>
      <c r="E2292">
        <f>IF(AND(C2292="Y", D2292=TRUE),"Y","N")</f>
        <v/>
      </c>
      <c r="F2292" t="inlineStr">
        <is>
          <t>ConTab_BOM_KP_Baseplates_4442</t>
        </is>
      </c>
      <c r="G2292">
        <f>IF(E2292="Y",F2292,"")</f>
        <v/>
      </c>
      <c r="H2292" s="87" t="inlineStr">
        <is>
          <t>1012-1_2-KP</t>
        </is>
      </c>
      <c r="I2292" s="87" t="n"/>
      <c r="J2292" s="87" t="n"/>
      <c r="K2292" s="273" t="inlineStr">
        <is>
          <t>BaseplateSteel</t>
        </is>
      </c>
      <c r="L2292" s="273" t="inlineStr">
        <is>
          <t>Baseplate_Steel</t>
        </is>
      </c>
      <c r="M2292" s="273" t="inlineStr">
        <is>
          <t>Steel</t>
        </is>
      </c>
      <c r="N2292" t="inlineStr">
        <is>
          <t>405T</t>
        </is>
      </c>
      <c r="O2292" t="inlineStr">
        <is>
          <t>:No Drip Pan:Standard Drip Pan:</t>
        </is>
      </c>
      <c r="P2292" s="235" t="inlineStr">
        <is>
          <t>Falk_T10_Grid</t>
        </is>
      </c>
      <c r="Q2292" t="inlineStr">
        <is>
          <t>Falk 1080T10</t>
        </is>
      </c>
      <c r="R2292" t="n">
        <v>96700959</v>
      </c>
      <c r="S2292" s="233" t="inlineStr">
        <is>
          <t>B103312</t>
        </is>
      </c>
      <c r="T2292" s="233" t="n">
        <v>2800</v>
      </c>
      <c r="U2292" s="233" t="inlineStr">
        <is>
          <t>Priced</t>
        </is>
      </c>
      <c r="V2292" s="273" t="inlineStr">
        <is>
          <t>LT028</t>
        </is>
      </c>
      <c r="W2292" t="n">
        <v>350</v>
      </c>
    </row>
    <row r="2293">
      <c r="B2293" t="n">
        <v>4443</v>
      </c>
      <c r="C2293">
        <f>IF(K2293 = "BaseplateSteel","Y","N")</f>
        <v/>
      </c>
      <c r="D2293">
        <f>OR(P2293 = "Woods_Sureflex", P2293 = "Falk_T10_Grid")</f>
        <v/>
      </c>
      <c r="E2293">
        <f>IF(AND(C2293="Y", D2293=TRUE),"Y","N")</f>
        <v/>
      </c>
      <c r="F2293" t="inlineStr">
        <is>
          <t>ConTab_BOM_KP_Baseplates_4443</t>
        </is>
      </c>
      <c r="G2293">
        <f>IF(E2293="Y",F2293,"")</f>
        <v/>
      </c>
      <c r="H2293" s="87" t="inlineStr">
        <is>
          <t>1012-1_2-KP</t>
        </is>
      </c>
      <c r="I2293" s="87" t="n"/>
      <c r="J2293" s="87" t="n"/>
      <c r="K2293" s="273" t="inlineStr">
        <is>
          <t>BaseplateSteel</t>
        </is>
      </c>
      <c r="L2293" s="273" t="inlineStr">
        <is>
          <t>Baseplate_Steel</t>
        </is>
      </c>
      <c r="M2293" s="273" t="inlineStr">
        <is>
          <t>Steel</t>
        </is>
      </c>
      <c r="N2293" t="inlineStr">
        <is>
          <t>404TS</t>
        </is>
      </c>
      <c r="O2293" t="inlineStr">
        <is>
          <t>:No Drip Pan:Standard Drip Pan:</t>
        </is>
      </c>
      <c r="P2293" s="235" t="inlineStr">
        <is>
          <t>Falk_T10_Grid</t>
        </is>
      </c>
      <c r="Q2293" t="inlineStr">
        <is>
          <t>Falk 1060T10</t>
        </is>
      </c>
      <c r="R2293" t="n">
        <v>96700960</v>
      </c>
      <c r="S2293" s="233" t="inlineStr">
        <is>
          <t>B103313</t>
        </is>
      </c>
      <c r="T2293" s="233" t="n">
        <v>2663</v>
      </c>
      <c r="U2293" s="233" t="inlineStr">
        <is>
          <t>Priced</t>
        </is>
      </c>
      <c r="V2293" s="273" t="inlineStr">
        <is>
          <t>LT028</t>
        </is>
      </c>
      <c r="W2293" t="n">
        <v>350</v>
      </c>
    </row>
    <row r="2294">
      <c r="B2294" t="n">
        <v>4444</v>
      </c>
      <c r="C2294">
        <f>IF(K2294 = "BaseplateSteel","Y","N")</f>
        <v/>
      </c>
      <c r="D2294">
        <f>OR(P2294 = "Woods_Sureflex", P2294 = "Falk_T10_Grid")</f>
        <v/>
      </c>
      <c r="E2294">
        <f>IF(AND(C2294="Y", D2294=TRUE),"Y","N")</f>
        <v/>
      </c>
      <c r="F2294" t="inlineStr">
        <is>
          <t>ConTab_BOM_KP_Baseplates_4444</t>
        </is>
      </c>
      <c r="G2294">
        <f>IF(E2294="Y",F2294,"")</f>
        <v/>
      </c>
      <c r="H2294" s="87" t="inlineStr">
        <is>
          <t>1012-1_2-KP</t>
        </is>
      </c>
      <c r="I2294" s="87" t="n"/>
      <c r="J2294" s="87" t="n"/>
      <c r="K2294" s="273" t="inlineStr">
        <is>
          <t>BaseplateSteel</t>
        </is>
      </c>
      <c r="L2294" s="273" t="inlineStr">
        <is>
          <t>Baseplate_Steel</t>
        </is>
      </c>
      <c r="M2294" s="273" t="inlineStr">
        <is>
          <t>Steel</t>
        </is>
      </c>
      <c r="N2294" t="inlineStr">
        <is>
          <t>405TS</t>
        </is>
      </c>
      <c r="O2294" t="inlineStr">
        <is>
          <t>:No Drip Pan:Standard Drip Pan:</t>
        </is>
      </c>
      <c r="P2294" s="235" t="inlineStr">
        <is>
          <t>Falk_T10_Grid</t>
        </is>
      </c>
      <c r="Q2294" t="inlineStr">
        <is>
          <t>Falk 1060T10</t>
        </is>
      </c>
      <c r="R2294" t="n">
        <v>96700960</v>
      </c>
      <c r="S2294" s="233" t="inlineStr">
        <is>
          <t>B103313</t>
        </is>
      </c>
      <c r="T2294" s="233" t="n">
        <v>2663</v>
      </c>
      <c r="U2294" s="233" t="inlineStr">
        <is>
          <t>Priced</t>
        </is>
      </c>
      <c r="V2294" s="273" t="inlineStr">
        <is>
          <t>LT028</t>
        </is>
      </c>
      <c r="W2294" t="n">
        <v>350</v>
      </c>
    </row>
    <row r="2295">
      <c r="B2295" t="n">
        <v>4445</v>
      </c>
      <c r="C2295">
        <f>IF(K2295 = "BaseplateSteel","Y","N")</f>
        <v/>
      </c>
      <c r="D2295">
        <f>OR(P2295 = "Woods_Sureflex", P2295 = "Falk_T10_Grid")</f>
        <v/>
      </c>
      <c r="E2295">
        <f>IF(AND(C2295="Y", D2295=TRUE),"Y","N")</f>
        <v/>
      </c>
      <c r="F2295" t="inlineStr">
        <is>
          <t>ConTab_BOM_KP_Baseplates_4445</t>
        </is>
      </c>
      <c r="G2295">
        <f>IF(E2295="Y",F2295,"")</f>
        <v/>
      </c>
      <c r="H2295" s="87" t="inlineStr">
        <is>
          <t>1012-1_2-KP</t>
        </is>
      </c>
      <c r="I2295" s="87" t="n"/>
      <c r="J2295" s="87" t="n"/>
      <c r="K2295" s="273" t="inlineStr">
        <is>
          <t>BaseplateSteel</t>
        </is>
      </c>
      <c r="L2295" s="273" t="inlineStr">
        <is>
          <t>Baseplate_Steel</t>
        </is>
      </c>
      <c r="M2295" s="273" t="inlineStr">
        <is>
          <t>Steel</t>
        </is>
      </c>
      <c r="N2295" t="inlineStr">
        <is>
          <t>444T</t>
        </is>
      </c>
      <c r="O2295" t="inlineStr">
        <is>
          <t>:No Drip Pan:Standard Drip Pan:</t>
        </is>
      </c>
      <c r="P2295" s="235" t="inlineStr">
        <is>
          <t>Falk_T10_Grid</t>
        </is>
      </c>
      <c r="Q2295" t="inlineStr">
        <is>
          <t>Falk 1090T10</t>
        </is>
      </c>
      <c r="R2295" t="n">
        <v>96700961</v>
      </c>
      <c r="S2295" s="233" t="inlineStr">
        <is>
          <t>B103314</t>
        </is>
      </c>
      <c r="T2295" s="233" t="n">
        <v>4163</v>
      </c>
      <c r="U2295" s="233" t="inlineStr">
        <is>
          <t>Priced</t>
        </is>
      </c>
      <c r="V2295" s="273" t="inlineStr">
        <is>
          <t>LT028</t>
        </is>
      </c>
      <c r="W2295" t="n">
        <v>420</v>
      </c>
    </row>
    <row r="2296">
      <c r="B2296" t="n">
        <v>4446</v>
      </c>
      <c r="C2296">
        <f>IF(K2296 = "BaseplateSteel","Y","N")</f>
        <v/>
      </c>
      <c r="D2296">
        <f>OR(P2296 = "Woods_Sureflex", P2296 = "Falk_T10_Grid")</f>
        <v/>
      </c>
      <c r="E2296">
        <f>IF(AND(C2296="Y", D2296=TRUE),"Y","N")</f>
        <v/>
      </c>
      <c r="F2296" t="inlineStr">
        <is>
          <t>ConTab_BOM_KP_Baseplates_4446</t>
        </is>
      </c>
      <c r="G2296">
        <f>IF(E2296="Y",F2296,"")</f>
        <v/>
      </c>
      <c r="H2296" s="87" t="inlineStr">
        <is>
          <t>1012-1_2-KP</t>
        </is>
      </c>
      <c r="I2296" s="87" t="n"/>
      <c r="J2296" s="87" t="n"/>
      <c r="K2296" s="273" t="inlineStr">
        <is>
          <t>BaseplateSteel</t>
        </is>
      </c>
      <c r="L2296" s="273" t="inlineStr">
        <is>
          <t>Baseplate_Steel</t>
        </is>
      </c>
      <c r="M2296" s="273" t="inlineStr">
        <is>
          <t>Steel</t>
        </is>
      </c>
      <c r="N2296" t="inlineStr">
        <is>
          <t>445T</t>
        </is>
      </c>
      <c r="O2296" t="inlineStr">
        <is>
          <t>:No Drip Pan:Standard Drip Pan:</t>
        </is>
      </c>
      <c r="P2296" s="235" t="inlineStr">
        <is>
          <t>Falk_T10_Grid</t>
        </is>
      </c>
      <c r="Q2296" t="inlineStr">
        <is>
          <t>Falk 1090T10</t>
        </is>
      </c>
      <c r="R2296" t="n">
        <v>96700961</v>
      </c>
      <c r="S2296" s="233" t="inlineStr">
        <is>
          <t>B103315</t>
        </is>
      </c>
      <c r="T2296" s="233" t="n">
        <v>4163</v>
      </c>
      <c r="U2296" s="233" t="inlineStr">
        <is>
          <t>Priced</t>
        </is>
      </c>
      <c r="V2296" s="273" t="inlineStr">
        <is>
          <t>LT028</t>
        </is>
      </c>
      <c r="W2296" t="n">
        <v>420</v>
      </c>
    </row>
    <row r="2297">
      <c r="B2297" t="n">
        <v>4447</v>
      </c>
      <c r="C2297">
        <f>IF(K2297 = "BaseplateSteel","Y","N")</f>
        <v/>
      </c>
      <c r="D2297">
        <f>OR(P2297 = "Woods_Sureflex", P2297 = "Falk_T10_Grid")</f>
        <v/>
      </c>
      <c r="E2297">
        <f>IF(AND(C2297="Y", D2297=TRUE),"Y","N")</f>
        <v/>
      </c>
      <c r="F2297" t="inlineStr">
        <is>
          <t>ConTab_BOM_KP_Baseplates_4447</t>
        </is>
      </c>
      <c r="G2297">
        <f>IF(E2297="Y",F2297,"")</f>
        <v/>
      </c>
      <c r="H2297" s="87" t="inlineStr">
        <is>
          <t>1012-1_2-KP</t>
        </is>
      </c>
      <c r="I2297" s="87" t="n"/>
      <c r="J2297" s="87" t="n"/>
      <c r="K2297" s="273" t="inlineStr">
        <is>
          <t>BaseplateSteel</t>
        </is>
      </c>
      <c r="L2297" s="273" t="inlineStr">
        <is>
          <t>Baseplate_Steel</t>
        </is>
      </c>
      <c r="M2297" s="273" t="inlineStr">
        <is>
          <t>Steel</t>
        </is>
      </c>
      <c r="N2297" t="inlineStr">
        <is>
          <t>444TS</t>
        </is>
      </c>
      <c r="O2297" t="inlineStr">
        <is>
          <t>:No Drip Pan:Standard Drip Pan:</t>
        </is>
      </c>
      <c r="P2297" s="235" t="inlineStr">
        <is>
          <t>Falk_T10_Grid</t>
        </is>
      </c>
      <c r="Q2297" t="inlineStr">
        <is>
          <t>Falk 1070T10</t>
        </is>
      </c>
      <c r="R2297" t="n">
        <v>96700962</v>
      </c>
      <c r="S2297" s="233" t="inlineStr">
        <is>
          <t>B103316</t>
        </is>
      </c>
      <c r="T2297" s="233" t="n">
        <v>4163</v>
      </c>
      <c r="U2297" s="233" t="inlineStr">
        <is>
          <t>Priced</t>
        </is>
      </c>
      <c r="V2297" s="273" t="inlineStr">
        <is>
          <t>LT028</t>
        </is>
      </c>
      <c r="W2297" t="n">
        <v>420</v>
      </c>
    </row>
    <row r="2298">
      <c r="B2298" t="n">
        <v>4448</v>
      </c>
      <c r="C2298">
        <f>IF(K2298 = "BaseplateSteel","Y","N")</f>
        <v/>
      </c>
      <c r="D2298">
        <f>OR(P2298 = "Woods_Sureflex", P2298 = "Falk_T10_Grid")</f>
        <v/>
      </c>
      <c r="E2298">
        <f>IF(AND(C2298="Y", D2298=TRUE),"Y","N")</f>
        <v/>
      </c>
      <c r="F2298" t="inlineStr">
        <is>
          <t>ConTab_BOM_KP_Baseplates_4448</t>
        </is>
      </c>
      <c r="G2298">
        <f>IF(E2298="Y",F2298,"")</f>
        <v/>
      </c>
      <c r="H2298" s="87" t="inlineStr">
        <is>
          <t>1012-1_2-KP</t>
        </is>
      </c>
      <c r="I2298" s="87" t="n"/>
      <c r="J2298" s="87" t="n"/>
      <c r="K2298" s="273" t="inlineStr">
        <is>
          <t>BaseplateSteel</t>
        </is>
      </c>
      <c r="L2298" s="273" t="inlineStr">
        <is>
          <t>Baseplate_Steel</t>
        </is>
      </c>
      <c r="M2298" s="273" t="inlineStr">
        <is>
          <t>Steel</t>
        </is>
      </c>
      <c r="N2298" t="inlineStr">
        <is>
          <t>445TS</t>
        </is>
      </c>
      <c r="O2298" t="inlineStr">
        <is>
          <t>:No Drip Pan:Standard Drip Pan:</t>
        </is>
      </c>
      <c r="P2298" s="235" t="inlineStr">
        <is>
          <t>Falk_T10_Grid</t>
        </is>
      </c>
      <c r="Q2298" t="inlineStr">
        <is>
          <t>Falk 1070T10</t>
        </is>
      </c>
      <c r="R2298" t="n">
        <v>96700962</v>
      </c>
      <c r="S2298" s="233" t="inlineStr">
        <is>
          <t>B103317</t>
        </is>
      </c>
      <c r="T2298" s="233" t="n">
        <v>4163</v>
      </c>
      <c r="U2298" s="233" t="inlineStr">
        <is>
          <t>Priced</t>
        </is>
      </c>
      <c r="V2298" s="273" t="inlineStr">
        <is>
          <t>LT028</t>
        </is>
      </c>
      <c r="W2298" t="n">
        <v>420</v>
      </c>
    </row>
    <row r="2299">
      <c r="B2299" t="n">
        <v>4449</v>
      </c>
      <c r="C2299">
        <f>IF(K2299 = "BaseplateSteel","Y","N")</f>
        <v/>
      </c>
      <c r="D2299">
        <f>OR(P2299 = "Woods_Sureflex", P2299 = "Falk_T10_Grid")</f>
        <v/>
      </c>
      <c r="E2299">
        <f>IF(AND(C2299="Y", D2299=TRUE),"Y","N")</f>
        <v/>
      </c>
      <c r="F2299" t="inlineStr">
        <is>
          <t>ConTab_BOM_KP_Baseplates_4449</t>
        </is>
      </c>
      <c r="G2299">
        <f>IF(E2299="Y",F2299,"")</f>
        <v/>
      </c>
      <c r="H2299" s="87" t="inlineStr">
        <is>
          <t>1012-1_2-KP</t>
        </is>
      </c>
      <c r="I2299" s="87" t="n"/>
      <c r="J2299" s="87" t="n"/>
      <c r="K2299" s="273" t="inlineStr">
        <is>
          <t>BaseplateSteel</t>
        </is>
      </c>
      <c r="L2299" s="273" t="inlineStr">
        <is>
          <t>Baseplate_Steel</t>
        </is>
      </c>
      <c r="M2299" s="273" t="inlineStr">
        <is>
          <t>Steel</t>
        </is>
      </c>
      <c r="N2299" s="273" t="inlineStr">
        <is>
          <t>447T</t>
        </is>
      </c>
      <c r="O2299" t="inlineStr">
        <is>
          <t>:No Drip Pan:Standard Drip Pan:</t>
        </is>
      </c>
      <c r="P2299" s="235" t="inlineStr">
        <is>
          <t>Falk_T10_Grid</t>
        </is>
      </c>
      <c r="Q2299" t="inlineStr">
        <is>
          <t>Falk 1090T10</t>
        </is>
      </c>
      <c r="R2299" t="n">
        <v>96700963</v>
      </c>
      <c r="S2299" s="233" t="inlineStr">
        <is>
          <t>B103318</t>
        </is>
      </c>
      <c r="T2299" s="233" t="n">
        <v>4707</v>
      </c>
      <c r="U2299" s="233" t="inlineStr">
        <is>
          <t>Priced</t>
        </is>
      </c>
      <c r="V2299" s="273" t="inlineStr">
        <is>
          <t>LT028</t>
        </is>
      </c>
      <c r="W2299" t="n">
        <v>600</v>
      </c>
    </row>
    <row r="2300">
      <c r="B2300" t="n">
        <v>4450</v>
      </c>
      <c r="C2300">
        <f>IF(K2300 = "BaseplateSteel","Y","N")</f>
        <v/>
      </c>
      <c r="D2300">
        <f>OR(P2300 = "Woods_Sureflex", P2300 = "Falk_T10_Grid")</f>
        <v/>
      </c>
      <c r="E2300">
        <f>IF(AND(C2300="Y", D2300=TRUE),"Y","N")</f>
        <v/>
      </c>
      <c r="F2300" t="inlineStr">
        <is>
          <t>ConTab_BOM_KP_Baseplates_4450</t>
        </is>
      </c>
      <c r="G2300">
        <f>IF(E2300="Y",F2300,"")</f>
        <v/>
      </c>
      <c r="H2300" s="87" t="inlineStr">
        <is>
          <t>1012-1_2-KP</t>
        </is>
      </c>
      <c r="I2300" s="87" t="n"/>
      <c r="J2300" s="87" t="n"/>
      <c r="K2300" s="273" t="inlineStr">
        <is>
          <t>BaseplateSteel</t>
        </is>
      </c>
      <c r="L2300" s="273" t="inlineStr">
        <is>
          <t>Baseplate_Steel</t>
        </is>
      </c>
      <c r="M2300" s="273" t="inlineStr">
        <is>
          <t>Steel</t>
        </is>
      </c>
      <c r="N2300" s="273" t="inlineStr">
        <is>
          <t>449T</t>
        </is>
      </c>
      <c r="O2300" t="inlineStr">
        <is>
          <t>:No Drip Pan:Standard Drip Pan:</t>
        </is>
      </c>
      <c r="P2300" s="235" t="inlineStr">
        <is>
          <t>Falk_T10_Grid</t>
        </is>
      </c>
      <c r="Q2300" t="inlineStr">
        <is>
          <t>Falk 1090T10</t>
        </is>
      </c>
      <c r="R2300" t="n">
        <v>96700964</v>
      </c>
      <c r="S2300" s="233" t="inlineStr">
        <is>
          <t>B103319</t>
        </is>
      </c>
      <c r="T2300" s="233" t="n">
        <v>4707</v>
      </c>
      <c r="U2300" s="233" t="inlineStr">
        <is>
          <t>Priced</t>
        </is>
      </c>
      <c r="V2300" s="273" t="inlineStr">
        <is>
          <t>LT028</t>
        </is>
      </c>
      <c r="W2300" t="n">
        <v>600</v>
      </c>
    </row>
    <row r="2301">
      <c r="B2301" t="n">
        <v>4469</v>
      </c>
      <c r="C2301">
        <f>IF(K2301 = "BaseplateSteel","Y","N")</f>
        <v/>
      </c>
      <c r="D2301">
        <f>OR(P2301 = "Woods_Sureflex", P2301 = "Falk_T10_Grid")</f>
        <v/>
      </c>
      <c r="E2301">
        <f>IF(AND(C2301="Y", D2301=TRUE),"Y","N")</f>
        <v/>
      </c>
      <c r="F2301" t="inlineStr">
        <is>
          <t>ConTab_BOM_KP_Baseplates_4469</t>
        </is>
      </c>
      <c r="G2301">
        <f>IF(E2301="Y",F2301,"")</f>
        <v/>
      </c>
      <c r="H2301" s="87" t="inlineStr">
        <is>
          <t>1012-1_2-KP</t>
        </is>
      </c>
      <c r="I2301" s="87" t="n"/>
      <c r="J2301" s="87" t="n"/>
      <c r="K2301" s="273" t="inlineStr">
        <is>
          <t>BaseplateSteel</t>
        </is>
      </c>
      <c r="L2301" s="273" t="inlineStr">
        <is>
          <t>Baseplate_Steel</t>
        </is>
      </c>
      <c r="M2301" s="273" t="inlineStr">
        <is>
          <t>Steel</t>
        </is>
      </c>
      <c r="N2301" t="inlineStr">
        <is>
          <t>284T</t>
        </is>
      </c>
      <c r="O2301" t="inlineStr">
        <is>
          <t>:No Drip Pan:Standard Drip Pan:</t>
        </is>
      </c>
      <c r="P2301" s="235" t="inlineStr">
        <is>
          <t>Woods_Spacer</t>
        </is>
      </c>
      <c r="Q2301" t="inlineStr">
        <is>
          <t>Woods 9SC</t>
        </is>
      </c>
      <c r="R2301" t="n">
        <v>96700965</v>
      </c>
      <c r="S2301" s="233" t="inlineStr">
        <is>
          <t>B103332</t>
        </is>
      </c>
      <c r="T2301" s="233" t="n">
        <v>2594</v>
      </c>
      <c r="U2301" s="233" t="inlineStr">
        <is>
          <t>Priced</t>
        </is>
      </c>
      <c r="V2301" s="273" t="inlineStr">
        <is>
          <t>LT028</t>
        </is>
      </c>
      <c r="W2301" t="n">
        <v>205</v>
      </c>
    </row>
    <row r="2302">
      <c r="B2302" t="n">
        <v>4470</v>
      </c>
      <c r="C2302">
        <f>IF(K2302 = "BaseplateSteel","Y","N")</f>
        <v/>
      </c>
      <c r="D2302">
        <f>OR(P2302 = "Woods_Sureflex", P2302 = "Falk_T10_Grid")</f>
        <v/>
      </c>
      <c r="E2302">
        <f>IF(AND(C2302="Y", D2302=TRUE),"Y","N")</f>
        <v/>
      </c>
      <c r="F2302" t="inlineStr">
        <is>
          <t>ConTab_BOM_KP_Baseplates_4470</t>
        </is>
      </c>
      <c r="G2302">
        <f>IF(E2302="Y",F2302,"")</f>
        <v/>
      </c>
      <c r="H2302" s="87" t="inlineStr">
        <is>
          <t>1012-1_2-KP</t>
        </is>
      </c>
      <c r="I2302" s="87" t="n"/>
      <c r="J2302" s="87" t="n"/>
      <c r="K2302" s="273" t="inlineStr">
        <is>
          <t>BaseplateSteel</t>
        </is>
      </c>
      <c r="L2302" s="273" t="inlineStr">
        <is>
          <t>Baseplate_Steel</t>
        </is>
      </c>
      <c r="M2302" s="273" t="inlineStr">
        <is>
          <t>Steel</t>
        </is>
      </c>
      <c r="N2302" t="inlineStr">
        <is>
          <t>286T</t>
        </is>
      </c>
      <c r="O2302" t="inlineStr">
        <is>
          <t>:No Drip Pan:Standard Drip Pan:</t>
        </is>
      </c>
      <c r="P2302" s="235" t="inlineStr">
        <is>
          <t>Woods_Spacer</t>
        </is>
      </c>
      <c r="Q2302" t="inlineStr">
        <is>
          <t>Woods 9SC</t>
        </is>
      </c>
      <c r="R2302" t="n">
        <v>96700965</v>
      </c>
      <c r="S2302" s="233" t="inlineStr">
        <is>
          <t>B103332</t>
        </is>
      </c>
      <c r="T2302" s="233" t="n">
        <v>2594</v>
      </c>
      <c r="U2302" s="233" t="inlineStr">
        <is>
          <t>Priced</t>
        </is>
      </c>
      <c r="V2302" s="273" t="inlineStr">
        <is>
          <t>LT028</t>
        </is>
      </c>
      <c r="W2302" t="n">
        <v>205</v>
      </c>
    </row>
    <row r="2303">
      <c r="B2303" t="n">
        <v>4471</v>
      </c>
      <c r="C2303">
        <f>IF(K2303 = "BaseplateSteel","Y","N")</f>
        <v/>
      </c>
      <c r="D2303">
        <f>OR(P2303 = "Woods_Sureflex", P2303 = "Falk_T10_Grid")</f>
        <v/>
      </c>
      <c r="E2303">
        <f>IF(AND(C2303="Y", D2303=TRUE),"Y","N")</f>
        <v/>
      </c>
      <c r="F2303" t="inlineStr">
        <is>
          <t>ConTab_BOM_KP_Baseplates_4471</t>
        </is>
      </c>
      <c r="G2303">
        <f>IF(E2303="Y",F2303,"")</f>
        <v/>
      </c>
      <c r="H2303" s="87" t="inlineStr">
        <is>
          <t>1012-1_2-KP</t>
        </is>
      </c>
      <c r="I2303" s="87" t="n"/>
      <c r="J2303" s="87" t="n"/>
      <c r="K2303" s="273" t="inlineStr">
        <is>
          <t>BaseplateSteel</t>
        </is>
      </c>
      <c r="L2303" s="273" t="inlineStr">
        <is>
          <t>Baseplate_Steel</t>
        </is>
      </c>
      <c r="M2303" s="273" t="inlineStr">
        <is>
          <t>Steel</t>
        </is>
      </c>
      <c r="N2303" t="inlineStr">
        <is>
          <t>324T</t>
        </is>
      </c>
      <c r="O2303" t="inlineStr">
        <is>
          <t>:No Drip Pan:Standard Drip Pan:</t>
        </is>
      </c>
      <c r="P2303" s="235" t="inlineStr">
        <is>
          <t>Woods_Spacer</t>
        </is>
      </c>
      <c r="Q2303" t="inlineStr">
        <is>
          <t>Woods 10SC</t>
        </is>
      </c>
      <c r="R2303" t="n">
        <v>96700966</v>
      </c>
      <c r="S2303" s="233" t="inlineStr">
        <is>
          <t>B103333</t>
        </is>
      </c>
      <c r="T2303" s="233" t="n">
        <v>2730</v>
      </c>
      <c r="U2303" s="233" t="inlineStr">
        <is>
          <t>Priced</t>
        </is>
      </c>
      <c r="V2303" s="273" t="inlineStr">
        <is>
          <t>LT028</t>
        </is>
      </c>
      <c r="W2303" t="n">
        <v>240</v>
      </c>
    </row>
    <row r="2304">
      <c r="B2304" t="n">
        <v>4472</v>
      </c>
      <c r="C2304">
        <f>IF(K2304 = "BaseplateSteel","Y","N")</f>
        <v/>
      </c>
      <c r="D2304">
        <f>OR(P2304 = "Woods_Sureflex", P2304 = "Falk_T10_Grid")</f>
        <v/>
      </c>
      <c r="E2304">
        <f>IF(AND(C2304="Y", D2304=TRUE),"Y","N")</f>
        <v/>
      </c>
      <c r="F2304" t="inlineStr">
        <is>
          <t>ConTab_BOM_KP_Baseplates_4472</t>
        </is>
      </c>
      <c r="G2304">
        <f>IF(E2304="Y",F2304,"")</f>
        <v/>
      </c>
      <c r="H2304" s="87" t="inlineStr">
        <is>
          <t>1012-1_2-KP</t>
        </is>
      </c>
      <c r="I2304" s="87" t="n"/>
      <c r="J2304" s="87" t="n"/>
      <c r="K2304" s="273" t="inlineStr">
        <is>
          <t>BaseplateSteel</t>
        </is>
      </c>
      <c r="L2304" s="273" t="inlineStr">
        <is>
          <t>Baseplate_Steel</t>
        </is>
      </c>
      <c r="M2304" s="273" t="inlineStr">
        <is>
          <t>Steel</t>
        </is>
      </c>
      <c r="N2304" t="inlineStr">
        <is>
          <t>326T</t>
        </is>
      </c>
      <c r="O2304" t="inlineStr">
        <is>
          <t>:No Drip Pan:Standard Drip Pan:</t>
        </is>
      </c>
      <c r="P2304" s="235" t="inlineStr">
        <is>
          <t>Woods_Spacer</t>
        </is>
      </c>
      <c r="Q2304" t="inlineStr">
        <is>
          <t>Woods 10SC</t>
        </is>
      </c>
      <c r="R2304" t="n">
        <v>96700966</v>
      </c>
      <c r="S2304" s="233" t="inlineStr">
        <is>
          <t>B103333</t>
        </is>
      </c>
      <c r="T2304" s="233" t="n">
        <v>2730</v>
      </c>
      <c r="U2304" s="233" t="inlineStr">
        <is>
          <t>Priced</t>
        </is>
      </c>
      <c r="V2304" s="273" t="inlineStr">
        <is>
          <t>LT028</t>
        </is>
      </c>
      <c r="W2304" t="n">
        <v>240</v>
      </c>
    </row>
    <row r="2305">
      <c r="B2305" t="n">
        <v>4473</v>
      </c>
      <c r="C2305">
        <f>IF(K2305 = "BaseplateSteel","Y","N")</f>
        <v/>
      </c>
      <c r="D2305">
        <f>OR(P2305 = "Woods_Sureflex", P2305 = "Falk_T10_Grid")</f>
        <v/>
      </c>
      <c r="E2305">
        <f>IF(AND(C2305="Y", D2305=TRUE),"Y","N")</f>
        <v/>
      </c>
      <c r="F2305" t="inlineStr">
        <is>
          <t>ConTab_BOM_KP_Baseplates_4473</t>
        </is>
      </c>
      <c r="G2305">
        <f>IF(E2305="Y",F2305,"")</f>
        <v/>
      </c>
      <c r="H2305" s="87" t="inlineStr">
        <is>
          <t>1012-1_2-KP</t>
        </is>
      </c>
      <c r="I2305" s="87" t="n"/>
      <c r="J2305" s="87" t="n"/>
      <c r="K2305" s="273" t="inlineStr">
        <is>
          <t>BaseplateSteel</t>
        </is>
      </c>
      <c r="L2305" s="273" t="inlineStr">
        <is>
          <t>Baseplate_Steel</t>
        </is>
      </c>
      <c r="M2305" s="273" t="inlineStr">
        <is>
          <t>Steel</t>
        </is>
      </c>
      <c r="N2305" t="inlineStr">
        <is>
          <t>364T</t>
        </is>
      </c>
      <c r="O2305" t="inlineStr">
        <is>
          <t>:No Drip Pan:Standard Drip Pan:</t>
        </is>
      </c>
      <c r="P2305" s="235" t="inlineStr">
        <is>
          <t>Woods_Spacer</t>
        </is>
      </c>
      <c r="Q2305" t="inlineStr">
        <is>
          <t>Woods 11SC</t>
        </is>
      </c>
      <c r="R2305" t="n">
        <v>96700967</v>
      </c>
      <c r="S2305" s="233" t="inlineStr">
        <is>
          <t>B103334</t>
        </is>
      </c>
      <c r="T2305" s="233" t="n">
        <v>2867</v>
      </c>
      <c r="U2305" s="233" t="inlineStr">
        <is>
          <t>Priced</t>
        </is>
      </c>
      <c r="V2305" s="273" t="inlineStr">
        <is>
          <t>LT028</t>
        </is>
      </c>
      <c r="W2305" t="n">
        <v>270</v>
      </c>
    </row>
    <row r="2306">
      <c r="B2306" t="n">
        <v>4474</v>
      </c>
      <c r="C2306">
        <f>IF(K2306 = "BaseplateSteel","Y","N")</f>
        <v/>
      </c>
      <c r="D2306">
        <f>OR(P2306 = "Woods_Sureflex", P2306 = "Falk_T10_Grid")</f>
        <v/>
      </c>
      <c r="E2306">
        <f>IF(AND(C2306="Y", D2306=TRUE),"Y","N")</f>
        <v/>
      </c>
      <c r="F2306" t="inlineStr">
        <is>
          <t>ConTab_BOM_KP_Baseplates_4474</t>
        </is>
      </c>
      <c r="G2306">
        <f>IF(E2306="Y",F2306,"")</f>
        <v/>
      </c>
      <c r="H2306" s="87" t="inlineStr">
        <is>
          <t>1012-1_2-KP</t>
        </is>
      </c>
      <c r="I2306" s="87" t="n"/>
      <c r="J2306" s="87" t="n"/>
      <c r="K2306" s="273" t="inlineStr">
        <is>
          <t>BaseplateSteel</t>
        </is>
      </c>
      <c r="L2306" s="273" t="inlineStr">
        <is>
          <t>Baseplate_Steel</t>
        </is>
      </c>
      <c r="M2306" s="273" t="inlineStr">
        <is>
          <t>Steel</t>
        </is>
      </c>
      <c r="N2306" t="inlineStr">
        <is>
          <t>365T</t>
        </is>
      </c>
      <c r="O2306" t="inlineStr">
        <is>
          <t>:No Drip Pan:Standard Drip Pan:</t>
        </is>
      </c>
      <c r="P2306" s="235" t="inlineStr">
        <is>
          <t>Woods_Spacer</t>
        </is>
      </c>
      <c r="Q2306" t="inlineStr">
        <is>
          <t>Woods 11SC</t>
        </is>
      </c>
      <c r="R2306" t="n">
        <v>96700967</v>
      </c>
      <c r="S2306" s="233" t="inlineStr">
        <is>
          <t>B103334</t>
        </is>
      </c>
      <c r="T2306" s="233" t="n">
        <v>2867</v>
      </c>
      <c r="U2306" s="233" t="inlineStr">
        <is>
          <t>Priced</t>
        </is>
      </c>
      <c r="V2306" s="273" t="inlineStr">
        <is>
          <t>LT028</t>
        </is>
      </c>
      <c r="W2306" t="n">
        <v>270</v>
      </c>
    </row>
    <row r="2307">
      <c r="B2307" t="n">
        <v>4475</v>
      </c>
      <c r="C2307">
        <f>IF(K2307 = "BaseplateSteel","Y","N")</f>
        <v/>
      </c>
      <c r="D2307">
        <f>OR(P2307 = "Woods_Sureflex", P2307 = "Falk_T10_Grid")</f>
        <v/>
      </c>
      <c r="E2307">
        <f>IF(AND(C2307="Y", D2307=TRUE),"Y","N")</f>
        <v/>
      </c>
      <c r="F2307" t="inlineStr">
        <is>
          <t>ConTab_BOM_KP_Baseplates_4475</t>
        </is>
      </c>
      <c r="G2307">
        <f>IF(E2307="Y",F2307,"")</f>
        <v/>
      </c>
      <c r="H2307" s="87" t="inlineStr">
        <is>
          <t>1012-1_2-KP</t>
        </is>
      </c>
      <c r="I2307" s="87" t="n"/>
      <c r="J2307" s="87" t="n"/>
      <c r="K2307" s="273" t="inlineStr">
        <is>
          <t>BaseplateSteel</t>
        </is>
      </c>
      <c r="L2307" s="273" t="inlineStr">
        <is>
          <t>Baseplate_Steel</t>
        </is>
      </c>
      <c r="M2307" s="273" t="inlineStr">
        <is>
          <t>Steel</t>
        </is>
      </c>
      <c r="N2307" t="inlineStr">
        <is>
          <t>404T</t>
        </is>
      </c>
      <c r="O2307" t="inlineStr">
        <is>
          <t>:No Drip Pan:Standard Drip Pan:</t>
        </is>
      </c>
      <c r="P2307" s="235" t="inlineStr">
        <is>
          <t>Woods_Spacer</t>
        </is>
      </c>
      <c r="Q2307" t="inlineStr">
        <is>
          <t>Woods 12SC</t>
        </is>
      </c>
      <c r="R2307" t="n">
        <v>96700968</v>
      </c>
      <c r="S2307" s="233" t="inlineStr">
        <is>
          <t>B103335</t>
        </is>
      </c>
      <c r="T2307" s="233" t="n">
        <v>3346</v>
      </c>
      <c r="U2307" s="233" t="inlineStr">
        <is>
          <t>Priced</t>
        </is>
      </c>
      <c r="V2307" s="273" t="inlineStr">
        <is>
          <t>LT028</t>
        </is>
      </c>
      <c r="W2307" t="n">
        <v>350</v>
      </c>
    </row>
    <row r="2308">
      <c r="B2308" t="n">
        <v>4476</v>
      </c>
      <c r="C2308">
        <f>IF(K2308 = "BaseplateSteel","Y","N")</f>
        <v/>
      </c>
      <c r="D2308">
        <f>OR(P2308 = "Woods_Sureflex", P2308 = "Falk_T10_Grid")</f>
        <v/>
      </c>
      <c r="E2308">
        <f>IF(AND(C2308="Y", D2308=TRUE),"Y","N")</f>
        <v/>
      </c>
      <c r="F2308" t="inlineStr">
        <is>
          <t>ConTab_BOM_KP_Baseplates_4476</t>
        </is>
      </c>
      <c r="G2308">
        <f>IF(E2308="Y",F2308,"")</f>
        <v/>
      </c>
      <c r="H2308" s="87" t="inlineStr">
        <is>
          <t>1012-1_2-KP</t>
        </is>
      </c>
      <c r="I2308" s="87" t="n"/>
      <c r="J2308" s="87" t="n"/>
      <c r="K2308" s="273" t="inlineStr">
        <is>
          <t>BaseplateSteel</t>
        </is>
      </c>
      <c r="L2308" s="273" t="inlineStr">
        <is>
          <t>Baseplate_Steel</t>
        </is>
      </c>
      <c r="M2308" s="273" t="inlineStr">
        <is>
          <t>Steel</t>
        </is>
      </c>
      <c r="N2308" t="inlineStr">
        <is>
          <t>405T</t>
        </is>
      </c>
      <c r="O2308" t="inlineStr">
        <is>
          <t>:No Drip Pan:Standard Drip Pan:</t>
        </is>
      </c>
      <c r="P2308" s="235" t="inlineStr">
        <is>
          <t>Woods_Spacer</t>
        </is>
      </c>
      <c r="Q2308" t="inlineStr">
        <is>
          <t>Woods 12SC</t>
        </is>
      </c>
      <c r="R2308" t="n">
        <v>96700968</v>
      </c>
      <c r="S2308" s="233" t="inlineStr">
        <is>
          <t>B103335</t>
        </is>
      </c>
      <c r="T2308" s="233" t="n">
        <v>3346</v>
      </c>
      <c r="U2308" s="233" t="inlineStr">
        <is>
          <t>Priced</t>
        </is>
      </c>
      <c r="V2308" s="273" t="inlineStr">
        <is>
          <t>LT028</t>
        </is>
      </c>
      <c r="W2308" t="n">
        <v>350</v>
      </c>
    </row>
    <row r="2309">
      <c r="B2309" t="n">
        <v>4477</v>
      </c>
      <c r="C2309">
        <f>IF(K2309 = "BaseplateSteel","Y","N")</f>
        <v/>
      </c>
      <c r="D2309">
        <f>OR(P2309 = "Woods_Sureflex", P2309 = "Falk_T10_Grid")</f>
        <v/>
      </c>
      <c r="E2309">
        <f>IF(AND(C2309="Y", D2309=TRUE),"Y","N")</f>
        <v/>
      </c>
      <c r="F2309" t="inlineStr">
        <is>
          <t>ConTab_BOM_KP_Baseplates_4477</t>
        </is>
      </c>
      <c r="G2309">
        <f>IF(E2309="Y",F2309,"")</f>
        <v/>
      </c>
      <c r="H2309" s="87" t="inlineStr">
        <is>
          <t>1012-1_2-KP</t>
        </is>
      </c>
      <c r="I2309" s="87" t="n"/>
      <c r="J2309" s="87" t="n"/>
      <c r="K2309" s="273" t="inlineStr">
        <is>
          <t>BaseplateSteel</t>
        </is>
      </c>
      <c r="L2309" s="273" t="inlineStr">
        <is>
          <t>Baseplate_Steel</t>
        </is>
      </c>
      <c r="M2309" s="273" t="inlineStr">
        <is>
          <t>Steel</t>
        </is>
      </c>
      <c r="N2309" t="inlineStr">
        <is>
          <t>444T</t>
        </is>
      </c>
      <c r="O2309" t="inlineStr">
        <is>
          <t>:No Drip Pan:Standard Drip Pan:</t>
        </is>
      </c>
      <c r="P2309" s="235" t="inlineStr">
        <is>
          <t>Woods_Spacer</t>
        </is>
      </c>
      <c r="Q2309" t="inlineStr">
        <is>
          <t>Woods 12SC</t>
        </is>
      </c>
      <c r="R2309" t="inlineStr">
        <is>
          <t>RTF</t>
        </is>
      </c>
      <c r="S2309" s="233" t="inlineStr">
        <is>
          <t>B103336</t>
        </is>
      </c>
      <c r="T2309" s="233" t="n">
        <v>4707</v>
      </c>
      <c r="U2309" s="233" t="inlineStr">
        <is>
          <t>Priced</t>
        </is>
      </c>
      <c r="V2309" s="273" t="inlineStr">
        <is>
          <t>LT028</t>
        </is>
      </c>
      <c r="W2309" t="n">
        <v>420</v>
      </c>
    </row>
    <row r="2310">
      <c r="B2310" t="n">
        <v>4478</v>
      </c>
      <c r="C2310">
        <f>IF(K2310 = "BaseplateSteel","Y","N")</f>
        <v/>
      </c>
      <c r="D2310">
        <f>OR(P2310 = "Woods_Sureflex", P2310 = "Falk_T10_Grid")</f>
        <v/>
      </c>
      <c r="E2310">
        <f>IF(AND(C2310="Y", D2310=TRUE),"Y","N")</f>
        <v/>
      </c>
      <c r="F2310" t="inlineStr">
        <is>
          <t>ConTab_BOM_KP_Baseplates_4478</t>
        </is>
      </c>
      <c r="G2310">
        <f>IF(E2310="Y",F2310,"")</f>
        <v/>
      </c>
      <c r="H2310" s="87" t="inlineStr">
        <is>
          <t>1012-1_2-KP</t>
        </is>
      </c>
      <c r="I2310" s="87" t="n"/>
      <c r="J2310" s="87" t="n"/>
      <c r="K2310" s="273" t="inlineStr">
        <is>
          <t>BaseplateSteel</t>
        </is>
      </c>
      <c r="L2310" s="273" t="inlineStr">
        <is>
          <t>Baseplate_Steel</t>
        </is>
      </c>
      <c r="M2310" s="273" t="inlineStr">
        <is>
          <t>Steel</t>
        </is>
      </c>
      <c r="N2310" t="inlineStr">
        <is>
          <t>445T</t>
        </is>
      </c>
      <c r="O2310" t="inlineStr">
        <is>
          <t>:No Drip Pan:Standard Drip Pan:</t>
        </is>
      </c>
      <c r="P2310" s="235" t="inlineStr">
        <is>
          <t>Woods_Spacer</t>
        </is>
      </c>
      <c r="Q2310" t="inlineStr">
        <is>
          <t>Woods 12SC</t>
        </is>
      </c>
      <c r="R2310" t="inlineStr">
        <is>
          <t>RTF</t>
        </is>
      </c>
      <c r="S2310" s="233" t="inlineStr">
        <is>
          <t>B103337</t>
        </is>
      </c>
      <c r="T2310" s="233" t="n">
        <v>4707</v>
      </c>
      <c r="U2310" s="233" t="inlineStr">
        <is>
          <t>Priced</t>
        </is>
      </c>
      <c r="V2310" s="273" t="inlineStr">
        <is>
          <t>LT028</t>
        </is>
      </c>
      <c r="W2310" t="n">
        <v>420</v>
      </c>
    </row>
    <row r="2311">
      <c r="B2311" t="n">
        <v>4479</v>
      </c>
      <c r="C2311">
        <f>IF(K2311 = "BaseplateSteel","Y","N")</f>
        <v/>
      </c>
      <c r="D2311">
        <f>OR(P2311 = "Woods_Sureflex", P2311 = "Falk_T10_Grid")</f>
        <v/>
      </c>
      <c r="E2311">
        <f>IF(AND(C2311="Y", D2311=TRUE),"Y","N")</f>
        <v/>
      </c>
      <c r="F2311" t="inlineStr">
        <is>
          <t>ConTab_BOM_KP_Baseplates_4479</t>
        </is>
      </c>
      <c r="G2311">
        <f>IF(E2311="Y",F2311,"")</f>
        <v/>
      </c>
      <c r="H2311" s="87" t="inlineStr">
        <is>
          <t>1012-1_2-KP</t>
        </is>
      </c>
      <c r="I2311" s="87" t="n"/>
      <c r="J2311" s="87" t="n"/>
      <c r="K2311" s="273" t="inlineStr">
        <is>
          <t>BaseplateSteel</t>
        </is>
      </c>
      <c r="L2311" s="273" t="inlineStr">
        <is>
          <t>Baseplate_Steel</t>
        </is>
      </c>
      <c r="M2311" s="273" t="inlineStr">
        <is>
          <t>Steel</t>
        </is>
      </c>
      <c r="N2311" t="inlineStr">
        <is>
          <t>284T</t>
        </is>
      </c>
      <c r="O2311" t="inlineStr">
        <is>
          <t>:No Drip Pan:Standard Drip Pan:</t>
        </is>
      </c>
      <c r="P2311" s="235" t="inlineStr">
        <is>
          <t>Falk_Spacer</t>
        </is>
      </c>
      <c r="Q2311" t="inlineStr">
        <is>
          <t>Falk 1050T31</t>
        </is>
      </c>
      <c r="R2311" t="n">
        <v>96700972</v>
      </c>
      <c r="S2311" s="233" t="inlineStr">
        <is>
          <t>B103338</t>
        </is>
      </c>
      <c r="T2311" s="233" t="n">
        <v>2594</v>
      </c>
      <c r="U2311" s="233" t="inlineStr">
        <is>
          <t>Priced</t>
        </is>
      </c>
      <c r="V2311" s="273" t="inlineStr">
        <is>
          <t>LT028</t>
        </is>
      </c>
      <c r="W2311" t="n">
        <v>205</v>
      </c>
    </row>
    <row r="2312">
      <c r="B2312" t="n">
        <v>4480</v>
      </c>
      <c r="C2312">
        <f>IF(K2312 = "BaseplateSteel","Y","N")</f>
        <v/>
      </c>
      <c r="D2312">
        <f>OR(P2312 = "Woods_Sureflex", P2312 = "Falk_T10_Grid")</f>
        <v/>
      </c>
      <c r="E2312">
        <f>IF(AND(C2312="Y", D2312=TRUE),"Y","N")</f>
        <v/>
      </c>
      <c r="F2312" t="inlineStr">
        <is>
          <t>ConTab_BOM_KP_Baseplates_4480</t>
        </is>
      </c>
      <c r="G2312">
        <f>IF(E2312="Y",F2312,"")</f>
        <v/>
      </c>
      <c r="H2312" s="87" t="inlineStr">
        <is>
          <t>1012-1_2-KP</t>
        </is>
      </c>
      <c r="I2312" s="87" t="n"/>
      <c r="J2312" s="87" t="n"/>
      <c r="K2312" s="273" t="inlineStr">
        <is>
          <t>BaseplateSteel</t>
        </is>
      </c>
      <c r="L2312" s="273" t="inlineStr">
        <is>
          <t>Baseplate_Steel</t>
        </is>
      </c>
      <c r="M2312" s="273" t="inlineStr">
        <is>
          <t>Steel</t>
        </is>
      </c>
      <c r="N2312" t="inlineStr">
        <is>
          <t>286T</t>
        </is>
      </c>
      <c r="O2312" t="inlineStr">
        <is>
          <t>:No Drip Pan:Standard Drip Pan:</t>
        </is>
      </c>
      <c r="P2312" s="235" t="inlineStr">
        <is>
          <t>Falk_Spacer</t>
        </is>
      </c>
      <c r="Q2312" t="inlineStr">
        <is>
          <t>Falk 1050T31</t>
        </is>
      </c>
      <c r="R2312" t="n">
        <v>96700972</v>
      </c>
      <c r="S2312" s="233" t="inlineStr">
        <is>
          <t>B103338</t>
        </is>
      </c>
      <c r="T2312" s="233" t="n">
        <v>2594</v>
      </c>
      <c r="U2312" s="233" t="inlineStr">
        <is>
          <t>Priced</t>
        </is>
      </c>
      <c r="V2312" s="273" t="inlineStr">
        <is>
          <t>LT028</t>
        </is>
      </c>
      <c r="W2312" t="n">
        <v>205</v>
      </c>
    </row>
    <row r="2313">
      <c r="B2313" t="n">
        <v>4481</v>
      </c>
      <c r="C2313">
        <f>IF(K2313 = "BaseplateSteel","Y","N")</f>
        <v/>
      </c>
      <c r="D2313">
        <f>OR(P2313 = "Woods_Sureflex", P2313 = "Falk_T10_Grid")</f>
        <v/>
      </c>
      <c r="E2313">
        <f>IF(AND(C2313="Y", D2313=TRUE),"Y","N")</f>
        <v/>
      </c>
      <c r="F2313" t="inlineStr">
        <is>
          <t>ConTab_BOM_KP_Baseplates_4481</t>
        </is>
      </c>
      <c r="G2313">
        <f>IF(E2313="Y",F2313,"")</f>
        <v/>
      </c>
      <c r="H2313" s="87" t="inlineStr">
        <is>
          <t>1012-1_2-KP</t>
        </is>
      </c>
      <c r="I2313" s="87" t="n"/>
      <c r="J2313" s="87" t="n"/>
      <c r="K2313" s="273" t="inlineStr">
        <is>
          <t>BaseplateSteel</t>
        </is>
      </c>
      <c r="L2313" s="273" t="inlineStr">
        <is>
          <t>Baseplate_Steel</t>
        </is>
      </c>
      <c r="M2313" s="273" t="inlineStr">
        <is>
          <t>Steel</t>
        </is>
      </c>
      <c r="N2313" t="inlineStr">
        <is>
          <t>324T</t>
        </is>
      </c>
      <c r="O2313" t="inlineStr">
        <is>
          <t>:No Drip Pan:Standard Drip Pan:</t>
        </is>
      </c>
      <c r="P2313" s="235" t="inlineStr">
        <is>
          <t>Falk_Spacer</t>
        </is>
      </c>
      <c r="Q2313" t="inlineStr">
        <is>
          <t>Falk 1060T31</t>
        </is>
      </c>
      <c r="R2313" t="n">
        <v>96700973</v>
      </c>
      <c r="S2313" s="233" t="inlineStr">
        <is>
          <t>B103340</t>
        </is>
      </c>
      <c r="T2313" s="233" t="n">
        <v>2730</v>
      </c>
      <c r="U2313" s="233" t="inlineStr">
        <is>
          <t>Priced</t>
        </is>
      </c>
      <c r="V2313" s="273" t="inlineStr">
        <is>
          <t>LT028</t>
        </is>
      </c>
      <c r="W2313" t="n">
        <v>240</v>
      </c>
    </row>
    <row r="2314">
      <c r="B2314" t="n">
        <v>4482</v>
      </c>
      <c r="C2314">
        <f>IF(K2314 = "BaseplateSteel","Y","N")</f>
        <v/>
      </c>
      <c r="D2314">
        <f>OR(P2314 = "Woods_Sureflex", P2314 = "Falk_T10_Grid")</f>
        <v/>
      </c>
      <c r="E2314">
        <f>IF(AND(C2314="Y", D2314=TRUE),"Y","N")</f>
        <v/>
      </c>
      <c r="F2314" t="inlineStr">
        <is>
          <t>ConTab_BOM_KP_Baseplates_4482</t>
        </is>
      </c>
      <c r="G2314">
        <f>IF(E2314="Y",F2314,"")</f>
        <v/>
      </c>
      <c r="H2314" s="87" t="inlineStr">
        <is>
          <t>1012-1_2-KP</t>
        </is>
      </c>
      <c r="I2314" s="87" t="n"/>
      <c r="J2314" s="87" t="n"/>
      <c r="K2314" s="273" t="inlineStr">
        <is>
          <t>BaseplateSteel</t>
        </is>
      </c>
      <c r="L2314" s="273" t="inlineStr">
        <is>
          <t>Baseplate_Steel</t>
        </is>
      </c>
      <c r="M2314" s="273" t="inlineStr">
        <is>
          <t>Steel</t>
        </is>
      </c>
      <c r="N2314" t="inlineStr">
        <is>
          <t>326T</t>
        </is>
      </c>
      <c r="O2314" t="inlineStr">
        <is>
          <t>:No Drip Pan:Standard Drip Pan:</t>
        </is>
      </c>
      <c r="P2314" s="235" t="inlineStr">
        <is>
          <t>Falk_Spacer</t>
        </is>
      </c>
      <c r="Q2314" t="inlineStr">
        <is>
          <t>Falk 1060T31</t>
        </is>
      </c>
      <c r="R2314" t="n">
        <v>96700973</v>
      </c>
      <c r="S2314" s="233" t="inlineStr">
        <is>
          <t>B103340</t>
        </is>
      </c>
      <c r="T2314" s="233" t="n">
        <v>2730</v>
      </c>
      <c r="U2314" s="233" t="inlineStr">
        <is>
          <t>Priced</t>
        </is>
      </c>
      <c r="V2314" s="273" t="inlineStr">
        <is>
          <t>LT028</t>
        </is>
      </c>
      <c r="W2314" t="n">
        <v>240</v>
      </c>
    </row>
    <row r="2315">
      <c r="B2315" t="n">
        <v>4483</v>
      </c>
      <c r="C2315">
        <f>IF(K2315 = "BaseplateSteel","Y","N")</f>
        <v/>
      </c>
      <c r="D2315">
        <f>OR(P2315 = "Woods_Sureflex", P2315 = "Falk_T10_Grid")</f>
        <v/>
      </c>
      <c r="E2315">
        <f>IF(AND(C2315="Y", D2315=TRUE),"Y","N")</f>
        <v/>
      </c>
      <c r="F2315" t="inlineStr">
        <is>
          <t>ConTab_BOM_KP_Baseplates_4483</t>
        </is>
      </c>
      <c r="G2315">
        <f>IF(E2315="Y",F2315,"")</f>
        <v/>
      </c>
      <c r="H2315" s="87" t="inlineStr">
        <is>
          <t>1012-1_2-KP</t>
        </is>
      </c>
      <c r="I2315" s="87" t="n"/>
      <c r="J2315" s="87" t="n"/>
      <c r="K2315" s="273" t="inlineStr">
        <is>
          <t>BaseplateSteel</t>
        </is>
      </c>
      <c r="L2315" s="273" t="inlineStr">
        <is>
          <t>Baseplate_Steel</t>
        </is>
      </c>
      <c r="M2315" s="273" t="inlineStr">
        <is>
          <t>Steel</t>
        </is>
      </c>
      <c r="N2315" t="inlineStr">
        <is>
          <t>364T</t>
        </is>
      </c>
      <c r="O2315" t="inlineStr">
        <is>
          <t>:No Drip Pan:Standard Drip Pan:</t>
        </is>
      </c>
      <c r="P2315" s="235" t="inlineStr">
        <is>
          <t>Falk_Spacer</t>
        </is>
      </c>
      <c r="Q2315" t="inlineStr">
        <is>
          <t>Falk 1070T31</t>
        </is>
      </c>
      <c r="R2315" t="n">
        <v>96700974</v>
      </c>
      <c r="S2315" s="233" t="inlineStr">
        <is>
          <t>B103341</t>
        </is>
      </c>
      <c r="T2315" s="233" t="n">
        <v>2867</v>
      </c>
      <c r="U2315" s="233" t="inlineStr">
        <is>
          <t>Priced</t>
        </is>
      </c>
      <c r="V2315" s="273" t="inlineStr">
        <is>
          <t>LT028</t>
        </is>
      </c>
      <c r="W2315" t="n">
        <v>270</v>
      </c>
    </row>
    <row r="2316">
      <c r="B2316" t="n">
        <v>4484</v>
      </c>
      <c r="C2316">
        <f>IF(K2316 = "BaseplateSteel","Y","N")</f>
        <v/>
      </c>
      <c r="D2316">
        <f>OR(P2316 = "Woods_Sureflex", P2316 = "Falk_T10_Grid")</f>
        <v/>
      </c>
      <c r="E2316">
        <f>IF(AND(C2316="Y", D2316=TRUE),"Y","N")</f>
        <v/>
      </c>
      <c r="F2316" t="inlineStr">
        <is>
          <t>ConTab_BOM_KP_Baseplates_4484</t>
        </is>
      </c>
      <c r="G2316">
        <f>IF(E2316="Y",F2316,"")</f>
        <v/>
      </c>
      <c r="H2316" s="87" t="inlineStr">
        <is>
          <t>1012-1_2-KP</t>
        </is>
      </c>
      <c r="I2316" s="87" t="n"/>
      <c r="J2316" s="87" t="n"/>
      <c r="K2316" s="273" t="inlineStr">
        <is>
          <t>BaseplateSteel</t>
        </is>
      </c>
      <c r="L2316" s="273" t="inlineStr">
        <is>
          <t>Baseplate_Steel</t>
        </is>
      </c>
      <c r="M2316" s="273" t="inlineStr">
        <is>
          <t>Steel</t>
        </is>
      </c>
      <c r="N2316" t="inlineStr">
        <is>
          <t>365T</t>
        </is>
      </c>
      <c r="O2316" t="inlineStr">
        <is>
          <t>:No Drip Pan:Standard Drip Pan:</t>
        </is>
      </c>
      <c r="P2316" s="235" t="inlineStr">
        <is>
          <t>Falk_Spacer</t>
        </is>
      </c>
      <c r="Q2316" t="inlineStr">
        <is>
          <t>Falk 1070T31</t>
        </is>
      </c>
      <c r="R2316" t="n">
        <v>96700974</v>
      </c>
      <c r="S2316" s="233" t="inlineStr">
        <is>
          <t>B103341</t>
        </is>
      </c>
      <c r="T2316" s="233" t="n">
        <v>2867</v>
      </c>
      <c r="U2316" s="233" t="inlineStr">
        <is>
          <t>Priced</t>
        </is>
      </c>
      <c r="V2316" s="273" t="inlineStr">
        <is>
          <t>LT028</t>
        </is>
      </c>
      <c r="W2316" t="n">
        <v>270</v>
      </c>
    </row>
    <row r="2317">
      <c r="B2317" t="n">
        <v>4485</v>
      </c>
      <c r="C2317">
        <f>IF(K2317 = "BaseplateSteel","Y","N")</f>
        <v/>
      </c>
      <c r="D2317">
        <f>OR(P2317 = "Woods_Sureflex", P2317 = "Falk_T10_Grid")</f>
        <v/>
      </c>
      <c r="E2317">
        <f>IF(AND(C2317="Y", D2317=TRUE),"Y","N")</f>
        <v/>
      </c>
      <c r="F2317" t="inlineStr">
        <is>
          <t>ConTab_BOM_KP_Baseplates_4485</t>
        </is>
      </c>
      <c r="G2317">
        <f>IF(E2317="Y",F2317,"")</f>
        <v/>
      </c>
      <c r="H2317" s="87" t="inlineStr">
        <is>
          <t>1012-1_2-KP</t>
        </is>
      </c>
      <c r="I2317" s="87" t="n"/>
      <c r="J2317" s="87" t="n"/>
      <c r="K2317" s="273" t="inlineStr">
        <is>
          <t>BaseplateSteel</t>
        </is>
      </c>
      <c r="L2317" s="273" t="inlineStr">
        <is>
          <t>Baseplate_Steel</t>
        </is>
      </c>
      <c r="M2317" s="273" t="inlineStr">
        <is>
          <t>Steel</t>
        </is>
      </c>
      <c r="N2317" t="inlineStr">
        <is>
          <t>364TS</t>
        </is>
      </c>
      <c r="O2317" t="inlineStr">
        <is>
          <t>:No Drip Pan:Standard Drip Pan:</t>
        </is>
      </c>
      <c r="P2317" s="235" t="inlineStr">
        <is>
          <t>Falk_Spacer</t>
        </is>
      </c>
      <c r="Q2317" t="inlineStr">
        <is>
          <t>Falk 1050T31</t>
        </is>
      </c>
      <c r="R2317" t="n">
        <v>96700975</v>
      </c>
      <c r="S2317" s="233" t="inlineStr">
        <is>
          <t>B103342</t>
        </is>
      </c>
      <c r="T2317" s="233" t="n">
        <v>2800</v>
      </c>
      <c r="U2317" s="233" t="inlineStr">
        <is>
          <t>Priced</t>
        </is>
      </c>
      <c r="V2317" s="273" t="inlineStr">
        <is>
          <t>LT028</t>
        </is>
      </c>
      <c r="W2317" t="n">
        <v>270</v>
      </c>
    </row>
    <row r="2318">
      <c r="B2318" t="n">
        <v>4486</v>
      </c>
      <c r="C2318">
        <f>IF(K2318 = "BaseplateSteel","Y","N")</f>
        <v/>
      </c>
      <c r="D2318">
        <f>OR(P2318 = "Woods_Sureflex", P2318 = "Falk_T10_Grid")</f>
        <v/>
      </c>
      <c r="E2318">
        <f>IF(AND(C2318="Y", D2318=TRUE),"Y","N")</f>
        <v/>
      </c>
      <c r="F2318" t="inlineStr">
        <is>
          <t>ConTab_BOM_KP_Baseplates_4486</t>
        </is>
      </c>
      <c r="G2318">
        <f>IF(E2318="Y",F2318,"")</f>
        <v/>
      </c>
      <c r="H2318" s="87" t="inlineStr">
        <is>
          <t>1012-1_2-KP</t>
        </is>
      </c>
      <c r="I2318" s="87" t="n"/>
      <c r="J2318" s="87" t="n"/>
      <c r="K2318" s="273" t="inlineStr">
        <is>
          <t>BaseplateSteel</t>
        </is>
      </c>
      <c r="L2318" s="273" t="inlineStr">
        <is>
          <t>Baseplate_Steel</t>
        </is>
      </c>
      <c r="M2318" s="273" t="inlineStr">
        <is>
          <t>Steel</t>
        </is>
      </c>
      <c r="N2318" t="inlineStr">
        <is>
          <t>365TS</t>
        </is>
      </c>
      <c r="O2318" t="inlineStr">
        <is>
          <t>:No Drip Pan:Standard Drip Pan:</t>
        </is>
      </c>
      <c r="P2318" s="235" t="inlineStr">
        <is>
          <t>Falk_Spacer</t>
        </is>
      </c>
      <c r="Q2318" t="inlineStr">
        <is>
          <t>Falk 1050T31</t>
        </is>
      </c>
      <c r="R2318" t="n">
        <v>96700975</v>
      </c>
      <c r="S2318" s="233" t="inlineStr">
        <is>
          <t>B103342</t>
        </is>
      </c>
      <c r="T2318" s="233" t="n">
        <v>2800</v>
      </c>
      <c r="U2318" s="233" t="inlineStr">
        <is>
          <t>Priced</t>
        </is>
      </c>
      <c r="V2318" s="273" t="inlineStr">
        <is>
          <t>LT028</t>
        </is>
      </c>
      <c r="W2318" t="n">
        <v>270</v>
      </c>
    </row>
    <row r="2319">
      <c r="B2319" t="n">
        <v>4487</v>
      </c>
      <c r="C2319">
        <f>IF(K2319 = "BaseplateSteel","Y","N")</f>
        <v/>
      </c>
      <c r="D2319">
        <f>OR(P2319 = "Woods_Sureflex", P2319 = "Falk_T10_Grid")</f>
        <v/>
      </c>
      <c r="E2319">
        <f>IF(AND(C2319="Y", D2319=TRUE),"Y","N")</f>
        <v/>
      </c>
      <c r="F2319" t="inlineStr">
        <is>
          <t>ConTab_BOM_KP_Baseplates_4487</t>
        </is>
      </c>
      <c r="G2319">
        <f>IF(E2319="Y",F2319,"")</f>
        <v/>
      </c>
      <c r="H2319" s="87" t="inlineStr">
        <is>
          <t>1012-1_2-KP</t>
        </is>
      </c>
      <c r="I2319" s="87" t="n"/>
      <c r="J2319" s="87" t="n"/>
      <c r="K2319" s="273" t="inlineStr">
        <is>
          <t>BaseplateSteel</t>
        </is>
      </c>
      <c r="L2319" s="273" t="inlineStr">
        <is>
          <t>Baseplate_Steel</t>
        </is>
      </c>
      <c r="M2319" s="273" t="inlineStr">
        <is>
          <t>Steel</t>
        </is>
      </c>
      <c r="N2319" t="inlineStr">
        <is>
          <t>404T</t>
        </is>
      </c>
      <c r="O2319" t="inlineStr">
        <is>
          <t>:No Drip Pan:Standard Drip Pan:</t>
        </is>
      </c>
      <c r="P2319" s="235" t="inlineStr">
        <is>
          <t>Falk_Spacer</t>
        </is>
      </c>
      <c r="Q2319" t="inlineStr">
        <is>
          <t>Falk 1080T31</t>
        </is>
      </c>
      <c r="R2319" t="n">
        <v>96700976</v>
      </c>
      <c r="S2319" s="233" t="inlineStr">
        <is>
          <t>B103343</t>
        </is>
      </c>
      <c r="T2319" s="233" t="n">
        <v>3346</v>
      </c>
      <c r="U2319" s="233" t="inlineStr">
        <is>
          <t>Priced</t>
        </is>
      </c>
      <c r="V2319" s="273" t="inlineStr">
        <is>
          <t>LT028</t>
        </is>
      </c>
      <c r="W2319" t="n">
        <v>350</v>
      </c>
    </row>
    <row r="2320">
      <c r="B2320" t="n">
        <v>4488</v>
      </c>
      <c r="C2320">
        <f>IF(K2320 = "BaseplateSteel","Y","N")</f>
        <v/>
      </c>
      <c r="D2320">
        <f>OR(P2320 = "Woods_Sureflex", P2320 = "Falk_T10_Grid")</f>
        <v/>
      </c>
      <c r="E2320">
        <f>IF(AND(C2320="Y", D2320=TRUE),"Y","N")</f>
        <v/>
      </c>
      <c r="F2320" t="inlineStr">
        <is>
          <t>ConTab_BOM_KP_Baseplates_4488</t>
        </is>
      </c>
      <c r="G2320">
        <f>IF(E2320="Y",F2320,"")</f>
        <v/>
      </c>
      <c r="H2320" s="87" t="inlineStr">
        <is>
          <t>1012-1_2-KP</t>
        </is>
      </c>
      <c r="I2320" s="87" t="n"/>
      <c r="J2320" s="87" t="n"/>
      <c r="K2320" s="273" t="inlineStr">
        <is>
          <t>BaseplateSteel</t>
        </is>
      </c>
      <c r="L2320" s="273" t="inlineStr">
        <is>
          <t>Baseplate_Steel</t>
        </is>
      </c>
      <c r="M2320" s="273" t="inlineStr">
        <is>
          <t>Steel</t>
        </is>
      </c>
      <c r="N2320" t="inlineStr">
        <is>
          <t>405T</t>
        </is>
      </c>
      <c r="O2320" t="inlineStr">
        <is>
          <t>:No Drip Pan:Standard Drip Pan:</t>
        </is>
      </c>
      <c r="P2320" s="235" t="inlineStr">
        <is>
          <t>Falk_Spacer</t>
        </is>
      </c>
      <c r="Q2320" t="inlineStr">
        <is>
          <t>Falk 1080T31</t>
        </is>
      </c>
      <c r="R2320" t="n">
        <v>96700976</v>
      </c>
      <c r="S2320" s="233" t="inlineStr">
        <is>
          <t>B103343</t>
        </is>
      </c>
      <c r="T2320" s="233" t="n">
        <v>3346</v>
      </c>
      <c r="U2320" s="233" t="inlineStr">
        <is>
          <t>Priced</t>
        </is>
      </c>
      <c r="V2320" s="273" t="inlineStr">
        <is>
          <t>LT028</t>
        </is>
      </c>
      <c r="W2320" t="n">
        <v>350</v>
      </c>
    </row>
    <row r="2321">
      <c r="B2321" t="n">
        <v>4489</v>
      </c>
      <c r="C2321">
        <f>IF(K2321 = "BaseplateSteel","Y","N")</f>
        <v/>
      </c>
      <c r="D2321">
        <f>OR(P2321 = "Woods_Sureflex", P2321 = "Falk_T10_Grid")</f>
        <v/>
      </c>
      <c r="E2321">
        <f>IF(AND(C2321="Y", D2321=TRUE),"Y","N")</f>
        <v/>
      </c>
      <c r="F2321" t="inlineStr">
        <is>
          <t>ConTab_BOM_KP_Baseplates_4489</t>
        </is>
      </c>
      <c r="G2321">
        <f>IF(E2321="Y",F2321,"")</f>
        <v/>
      </c>
      <c r="H2321" s="87" t="inlineStr">
        <is>
          <t>1012-1_2-KP</t>
        </is>
      </c>
      <c r="I2321" s="87" t="n"/>
      <c r="J2321" s="87" t="n"/>
      <c r="K2321" s="273" t="inlineStr">
        <is>
          <t>BaseplateSteel</t>
        </is>
      </c>
      <c r="L2321" s="273" t="inlineStr">
        <is>
          <t>Baseplate_Steel</t>
        </is>
      </c>
      <c r="M2321" s="273" t="inlineStr">
        <is>
          <t>Steel</t>
        </is>
      </c>
      <c r="N2321" t="inlineStr">
        <is>
          <t>404TS</t>
        </is>
      </c>
      <c r="O2321" t="inlineStr">
        <is>
          <t>:No Drip Pan:Standard Drip Pan:</t>
        </is>
      </c>
      <c r="P2321" s="235" t="inlineStr">
        <is>
          <t>Falk_Spacer</t>
        </is>
      </c>
      <c r="Q2321" t="inlineStr">
        <is>
          <t>Falk 1060T31</t>
        </is>
      </c>
      <c r="R2321" t="n">
        <v>96700977</v>
      </c>
      <c r="S2321" s="233" t="inlineStr">
        <is>
          <t>B103344</t>
        </is>
      </c>
      <c r="T2321" s="233" t="n">
        <v>3209</v>
      </c>
      <c r="U2321" s="233" t="inlineStr">
        <is>
          <t>Priced</t>
        </is>
      </c>
      <c r="V2321" s="273" t="inlineStr">
        <is>
          <t>LT028</t>
        </is>
      </c>
      <c r="W2321" t="n">
        <v>350</v>
      </c>
    </row>
    <row r="2322">
      <c r="B2322" t="n">
        <v>4490</v>
      </c>
      <c r="C2322">
        <f>IF(K2322 = "BaseplateSteel","Y","N")</f>
        <v/>
      </c>
      <c r="D2322">
        <f>OR(P2322 = "Woods_Sureflex", P2322 = "Falk_T10_Grid")</f>
        <v/>
      </c>
      <c r="E2322">
        <f>IF(AND(C2322="Y", D2322=TRUE),"Y","N")</f>
        <v/>
      </c>
      <c r="F2322" t="inlineStr">
        <is>
          <t>ConTab_BOM_KP_Baseplates_4490</t>
        </is>
      </c>
      <c r="G2322">
        <f>IF(E2322="Y",F2322,"")</f>
        <v/>
      </c>
      <c r="H2322" s="87" t="inlineStr">
        <is>
          <t>1012-1_2-KP</t>
        </is>
      </c>
      <c r="I2322" s="87" t="n"/>
      <c r="J2322" s="87" t="n"/>
      <c r="K2322" s="273" t="inlineStr">
        <is>
          <t>BaseplateSteel</t>
        </is>
      </c>
      <c r="L2322" s="273" t="inlineStr">
        <is>
          <t>Baseplate_Steel</t>
        </is>
      </c>
      <c r="M2322" s="273" t="inlineStr">
        <is>
          <t>Steel</t>
        </is>
      </c>
      <c r="N2322" t="inlineStr">
        <is>
          <t>405TS</t>
        </is>
      </c>
      <c r="O2322" t="inlineStr">
        <is>
          <t>:No Drip Pan:Standard Drip Pan:</t>
        </is>
      </c>
      <c r="P2322" s="235" t="inlineStr">
        <is>
          <t>Falk_Spacer</t>
        </is>
      </c>
      <c r="Q2322" t="inlineStr">
        <is>
          <t>Falk 1060T31</t>
        </is>
      </c>
      <c r="R2322" t="n">
        <v>96700977</v>
      </c>
      <c r="S2322" s="233" t="inlineStr">
        <is>
          <t>B103344</t>
        </is>
      </c>
      <c r="T2322" s="233" t="n">
        <v>3209</v>
      </c>
      <c r="U2322" s="233" t="inlineStr">
        <is>
          <t>Priced</t>
        </is>
      </c>
      <c r="V2322" s="273" t="inlineStr">
        <is>
          <t>LT028</t>
        </is>
      </c>
      <c r="W2322" t="n">
        <v>350</v>
      </c>
    </row>
    <row r="2323">
      <c r="B2323" t="n">
        <v>4491</v>
      </c>
      <c r="C2323">
        <f>IF(K2323 = "BaseplateSteel","Y","N")</f>
        <v/>
      </c>
      <c r="D2323">
        <f>OR(P2323 = "Woods_Sureflex", P2323 = "Falk_T10_Grid")</f>
        <v/>
      </c>
      <c r="E2323">
        <f>IF(AND(C2323="Y", D2323=TRUE),"Y","N")</f>
        <v/>
      </c>
      <c r="F2323" t="inlineStr">
        <is>
          <t>ConTab_BOM_KP_Baseplates_4491</t>
        </is>
      </c>
      <c r="G2323">
        <f>IF(E2323="Y",F2323,"")</f>
        <v/>
      </c>
      <c r="H2323" s="87" t="inlineStr">
        <is>
          <t>1012-1_2-KP</t>
        </is>
      </c>
      <c r="I2323" s="87" t="n"/>
      <c r="J2323" s="87" t="n"/>
      <c r="K2323" s="273" t="inlineStr">
        <is>
          <t>BaseplateSteel</t>
        </is>
      </c>
      <c r="L2323" s="273" t="inlineStr">
        <is>
          <t>Baseplate_Steel</t>
        </is>
      </c>
      <c r="M2323" s="273" t="inlineStr">
        <is>
          <t>Steel</t>
        </is>
      </c>
      <c r="N2323" t="inlineStr">
        <is>
          <t>444T</t>
        </is>
      </c>
      <c r="O2323" t="inlineStr">
        <is>
          <t>:No Drip Pan:Standard Drip Pan:</t>
        </is>
      </c>
      <c r="P2323" s="235" t="inlineStr">
        <is>
          <t>Falk_Spacer</t>
        </is>
      </c>
      <c r="Q2323" t="inlineStr">
        <is>
          <t>Falk 1090T31</t>
        </is>
      </c>
      <c r="R2323" t="n">
        <v>96700978</v>
      </c>
      <c r="S2323" s="233" t="inlineStr">
        <is>
          <t>B103345</t>
        </is>
      </c>
      <c r="T2323" s="233" t="n">
        <v>4707</v>
      </c>
      <c r="U2323" s="233" t="inlineStr">
        <is>
          <t>Priced</t>
        </is>
      </c>
      <c r="V2323" s="273" t="inlineStr">
        <is>
          <t>LT028</t>
        </is>
      </c>
      <c r="W2323" t="n">
        <v>420</v>
      </c>
    </row>
    <row r="2324">
      <c r="B2324" t="n">
        <v>4492</v>
      </c>
      <c r="C2324">
        <f>IF(K2324 = "BaseplateSteel","Y","N")</f>
        <v/>
      </c>
      <c r="D2324">
        <f>OR(P2324 = "Woods_Sureflex", P2324 = "Falk_T10_Grid")</f>
        <v/>
      </c>
      <c r="E2324">
        <f>IF(AND(C2324="Y", D2324=TRUE),"Y","N")</f>
        <v/>
      </c>
      <c r="F2324" t="inlineStr">
        <is>
          <t>ConTab_BOM_KP_Baseplates_4492</t>
        </is>
      </c>
      <c r="G2324">
        <f>IF(E2324="Y",F2324,"")</f>
        <v/>
      </c>
      <c r="H2324" s="87" t="inlineStr">
        <is>
          <t>1012-1_2-KP</t>
        </is>
      </c>
      <c r="I2324" s="87" t="n"/>
      <c r="J2324" s="87" t="n"/>
      <c r="K2324" s="273" t="inlineStr">
        <is>
          <t>BaseplateSteel</t>
        </is>
      </c>
      <c r="L2324" s="273" t="inlineStr">
        <is>
          <t>Baseplate_Steel</t>
        </is>
      </c>
      <c r="M2324" s="273" t="inlineStr">
        <is>
          <t>Steel</t>
        </is>
      </c>
      <c r="N2324" t="inlineStr">
        <is>
          <t>445T</t>
        </is>
      </c>
      <c r="O2324" t="inlineStr">
        <is>
          <t>:No Drip Pan:Standard Drip Pan:</t>
        </is>
      </c>
      <c r="P2324" s="235" t="inlineStr">
        <is>
          <t>Falk_Spacer</t>
        </is>
      </c>
      <c r="Q2324" t="inlineStr">
        <is>
          <t>Falk 1090T31</t>
        </is>
      </c>
      <c r="R2324" t="n">
        <v>96700978</v>
      </c>
      <c r="S2324" s="233" t="inlineStr">
        <is>
          <t>B103346</t>
        </is>
      </c>
      <c r="T2324" s="233" t="n">
        <v>4707</v>
      </c>
      <c r="U2324" s="233" t="inlineStr">
        <is>
          <t>Priced</t>
        </is>
      </c>
      <c r="V2324" s="273" t="inlineStr">
        <is>
          <t>LT028</t>
        </is>
      </c>
      <c r="W2324" t="n">
        <v>420</v>
      </c>
    </row>
    <row r="2325">
      <c r="B2325" t="n">
        <v>4493</v>
      </c>
      <c r="C2325">
        <f>IF(K2325 = "BaseplateSteel","Y","N")</f>
        <v/>
      </c>
      <c r="D2325">
        <f>OR(P2325 = "Woods_Sureflex", P2325 = "Falk_T10_Grid")</f>
        <v/>
      </c>
      <c r="E2325">
        <f>IF(AND(C2325="Y", D2325=TRUE),"Y","N")</f>
        <v/>
      </c>
      <c r="F2325" t="inlineStr">
        <is>
          <t>ConTab_BOM_KP_Baseplates_4493</t>
        </is>
      </c>
      <c r="G2325">
        <f>IF(E2325="Y",F2325,"")</f>
        <v/>
      </c>
      <c r="H2325" s="87" t="inlineStr">
        <is>
          <t>1012-1_2-KP</t>
        </is>
      </c>
      <c r="I2325" s="87" t="n"/>
      <c r="J2325" s="87" t="n"/>
      <c r="K2325" s="273" t="inlineStr">
        <is>
          <t>BaseplateSteel</t>
        </is>
      </c>
      <c r="L2325" s="273" t="inlineStr">
        <is>
          <t>Baseplate_Steel</t>
        </is>
      </c>
      <c r="M2325" s="273" t="inlineStr">
        <is>
          <t>Steel</t>
        </is>
      </c>
      <c r="N2325" t="inlineStr">
        <is>
          <t>444TS</t>
        </is>
      </c>
      <c r="O2325" t="inlineStr">
        <is>
          <t>:No Drip Pan:Standard Drip Pan:</t>
        </is>
      </c>
      <c r="P2325" s="235" t="inlineStr">
        <is>
          <t>Falk_Spacer</t>
        </is>
      </c>
      <c r="Q2325" t="inlineStr">
        <is>
          <t>Falk 1070T31</t>
        </is>
      </c>
      <c r="R2325" t="n">
        <v>96700979</v>
      </c>
      <c r="S2325" s="233" t="inlineStr">
        <is>
          <t>B103347</t>
        </is>
      </c>
      <c r="T2325" s="233" t="n">
        <v>4707</v>
      </c>
      <c r="U2325" s="233" t="inlineStr">
        <is>
          <t>Priced</t>
        </is>
      </c>
      <c r="V2325" s="273" t="inlineStr">
        <is>
          <t>LT028</t>
        </is>
      </c>
      <c r="W2325" t="n">
        <v>420</v>
      </c>
    </row>
    <row r="2326">
      <c r="B2326" t="n">
        <v>4494</v>
      </c>
      <c r="C2326">
        <f>IF(K2326 = "BaseplateSteel","Y","N")</f>
        <v/>
      </c>
      <c r="D2326">
        <f>OR(P2326 = "Woods_Sureflex", P2326 = "Falk_T10_Grid")</f>
        <v/>
      </c>
      <c r="E2326">
        <f>IF(AND(C2326="Y", D2326=TRUE),"Y","N")</f>
        <v/>
      </c>
      <c r="F2326" t="inlineStr">
        <is>
          <t>ConTab_BOM_KP_Baseplates_4494</t>
        </is>
      </c>
      <c r="G2326">
        <f>IF(E2326="Y",F2326,"")</f>
        <v/>
      </c>
      <c r="H2326" s="87" t="inlineStr">
        <is>
          <t>1012-1_2-KP</t>
        </is>
      </c>
      <c r="I2326" s="87" t="n"/>
      <c r="J2326" s="87" t="n"/>
      <c r="K2326" s="273" t="inlineStr">
        <is>
          <t>BaseplateSteel</t>
        </is>
      </c>
      <c r="L2326" s="273" t="inlineStr">
        <is>
          <t>Baseplate_Steel</t>
        </is>
      </c>
      <c r="M2326" s="273" t="inlineStr">
        <is>
          <t>Steel</t>
        </is>
      </c>
      <c r="N2326" t="inlineStr">
        <is>
          <t>445TS</t>
        </is>
      </c>
      <c r="O2326" t="inlineStr">
        <is>
          <t>:No Drip Pan:Standard Drip Pan:</t>
        </is>
      </c>
      <c r="P2326" s="235" t="inlineStr">
        <is>
          <t>Falk_Spacer</t>
        </is>
      </c>
      <c r="Q2326" t="inlineStr">
        <is>
          <t>Falk 1070T31</t>
        </is>
      </c>
      <c r="R2326" t="n">
        <v>96700979</v>
      </c>
      <c r="S2326" s="233" t="inlineStr">
        <is>
          <t>B103348</t>
        </is>
      </c>
      <c r="T2326" s="233" t="n">
        <v>4707</v>
      </c>
      <c r="U2326" s="233" t="inlineStr">
        <is>
          <t>Priced</t>
        </is>
      </c>
      <c r="V2326" s="273" t="inlineStr">
        <is>
          <t>LT028</t>
        </is>
      </c>
      <c r="W2326" t="n">
        <v>420</v>
      </c>
    </row>
    <row r="2327">
      <c r="B2327" t="n">
        <v>4495</v>
      </c>
      <c r="C2327">
        <f>IF(K2327 = "BaseplateSteel","Y","N")</f>
        <v/>
      </c>
      <c r="D2327">
        <f>OR(P2327 = "Woods_Sureflex", P2327 = "Falk_T10_Grid")</f>
        <v/>
      </c>
      <c r="E2327">
        <f>IF(AND(C2327="Y", D2327=TRUE),"Y","N")</f>
        <v/>
      </c>
      <c r="F2327" t="inlineStr">
        <is>
          <t>ConTab_BOM_KP_Baseplates_4495</t>
        </is>
      </c>
      <c r="G2327">
        <f>IF(E2327="Y",F2327,"")</f>
        <v/>
      </c>
      <c r="H2327" s="87" t="inlineStr">
        <is>
          <t>1012-1_2-KP</t>
        </is>
      </c>
      <c r="I2327" s="87" t="n"/>
      <c r="J2327" s="87" t="n"/>
      <c r="K2327" s="273" t="inlineStr">
        <is>
          <t>BaseplateSteel</t>
        </is>
      </c>
      <c r="L2327" s="273" t="inlineStr">
        <is>
          <t>Baseplate_Steel</t>
        </is>
      </c>
      <c r="M2327" s="273" t="inlineStr">
        <is>
          <t>Steel</t>
        </is>
      </c>
      <c r="N2327" s="273" t="inlineStr">
        <is>
          <t>447T</t>
        </is>
      </c>
      <c r="O2327" t="inlineStr">
        <is>
          <t>:No Drip Pan:Standard Drip Pan:</t>
        </is>
      </c>
      <c r="P2327" s="235" t="inlineStr">
        <is>
          <t>Falk_Spacer</t>
        </is>
      </c>
      <c r="Q2327" t="inlineStr">
        <is>
          <t>Falk 1090T31</t>
        </is>
      </c>
      <c r="R2327" t="inlineStr">
        <is>
          <t>RTF</t>
        </is>
      </c>
      <c r="S2327" s="233" t="inlineStr">
        <is>
          <t>B103349</t>
        </is>
      </c>
      <c r="T2327" s="233" t="n">
        <v>5250</v>
      </c>
      <c r="U2327" s="233" t="inlineStr">
        <is>
          <t>Priced</t>
        </is>
      </c>
      <c r="V2327" s="273" t="inlineStr">
        <is>
          <t>LT028</t>
        </is>
      </c>
      <c r="W2327" t="n">
        <v>600</v>
      </c>
    </row>
    <row r="2328">
      <c r="B2328" t="n">
        <v>4496</v>
      </c>
      <c r="C2328">
        <f>IF(K2328 = "BaseplateSteel","Y","N")</f>
        <v/>
      </c>
      <c r="D2328">
        <f>OR(P2328 = "Woods_Sureflex", P2328 = "Falk_T10_Grid")</f>
        <v/>
      </c>
      <c r="E2328">
        <f>IF(AND(C2328="Y", D2328=TRUE),"Y","N")</f>
        <v/>
      </c>
      <c r="F2328" t="inlineStr">
        <is>
          <t>ConTab_BOM_KP_Baseplates_4496</t>
        </is>
      </c>
      <c r="G2328">
        <f>IF(E2328="Y",F2328,"")</f>
        <v/>
      </c>
      <c r="H2328" s="87" t="inlineStr">
        <is>
          <t>1012-1_2-KP</t>
        </is>
      </c>
      <c r="I2328" s="87" t="n"/>
      <c r="J2328" s="87" t="n"/>
      <c r="K2328" s="273" t="inlineStr">
        <is>
          <t>BaseplateSteel</t>
        </is>
      </c>
      <c r="L2328" s="273" t="inlineStr">
        <is>
          <t>Baseplate_Steel</t>
        </is>
      </c>
      <c r="M2328" s="273" t="inlineStr">
        <is>
          <t>Steel</t>
        </is>
      </c>
      <c r="N2328" s="273" t="inlineStr">
        <is>
          <t>449T</t>
        </is>
      </c>
      <c r="O2328" t="inlineStr">
        <is>
          <t>:No Drip Pan:Standard Drip Pan:</t>
        </is>
      </c>
      <c r="P2328" s="235" t="inlineStr">
        <is>
          <t>Falk_Spacer</t>
        </is>
      </c>
      <c r="Q2328" t="inlineStr">
        <is>
          <t>Falk 1090T31</t>
        </is>
      </c>
      <c r="R2328" t="inlineStr">
        <is>
          <t>RTF</t>
        </is>
      </c>
      <c r="S2328" s="233" t="inlineStr">
        <is>
          <t>B103350</t>
        </is>
      </c>
      <c r="T2328" s="233" t="n">
        <v>5250</v>
      </c>
      <c r="U2328" s="233" t="inlineStr">
        <is>
          <t>Priced</t>
        </is>
      </c>
      <c r="V2328" s="273" t="inlineStr">
        <is>
          <t>LT028</t>
        </is>
      </c>
      <c r="W2328" t="n">
        <v>600</v>
      </c>
    </row>
    <row r="2329">
      <c r="B2329" t="n">
        <v>4515</v>
      </c>
      <c r="C2329">
        <f>IF(K2329 = "BaseplateSteel","Y","N")</f>
        <v/>
      </c>
      <c r="D2329">
        <f>OR(P2329 = "Woods_Sureflex", P2329 = "Falk_T10_Grid")</f>
        <v/>
      </c>
      <c r="E2329">
        <f>IF(AND(C2329="Y", D2329=TRUE),"Y","N")</f>
        <v/>
      </c>
      <c r="F2329" t="inlineStr">
        <is>
          <t>ConTab_BOM_KP_Baseplates_4515</t>
        </is>
      </c>
      <c r="G2329">
        <f>IF(E2329="Y",F2329,"")</f>
        <v/>
      </c>
      <c r="H2329" s="87" t="inlineStr">
        <is>
          <t>1012-1_2-KP</t>
        </is>
      </c>
      <c r="I2329" s="87" t="n"/>
      <c r="J2329" s="87" t="n"/>
      <c r="K2329" s="273" t="inlineStr">
        <is>
          <t>BaseplateSteel</t>
        </is>
      </c>
      <c r="L2329" s="273" t="inlineStr">
        <is>
          <t>Baseplate_Steel</t>
        </is>
      </c>
      <c r="M2329" s="273" t="inlineStr">
        <is>
          <t>Steel</t>
        </is>
      </c>
      <c r="N2329" t="inlineStr">
        <is>
          <t>284T</t>
        </is>
      </c>
      <c r="O2329" t="inlineStr">
        <is>
          <t>:Extended Drip Pan:</t>
        </is>
      </c>
      <c r="P2329" s="235" t="inlineStr">
        <is>
          <t>Woods_Sureflex</t>
        </is>
      </c>
      <c r="Q2329" t="inlineStr">
        <is>
          <t>Woods 9S</t>
        </is>
      </c>
      <c r="R2329" t="inlineStr">
        <is>
          <t>RTF</t>
        </is>
      </c>
      <c r="S2329" s="233" t="inlineStr">
        <is>
          <t>B103365</t>
        </is>
      </c>
      <c r="T2329" s="233" t="n">
        <v>2289</v>
      </c>
      <c r="U2329" s="233" t="inlineStr">
        <is>
          <t>Priced</t>
        </is>
      </c>
      <c r="V2329" s="273" t="inlineStr">
        <is>
          <t>LT028</t>
        </is>
      </c>
      <c r="W2329" t="n">
        <v>205</v>
      </c>
    </row>
    <row r="2330">
      <c r="B2330" t="n">
        <v>4516</v>
      </c>
      <c r="C2330">
        <f>IF(K2330 = "BaseplateSteel","Y","N")</f>
        <v/>
      </c>
      <c r="D2330">
        <f>OR(P2330 = "Woods_Sureflex", P2330 = "Falk_T10_Grid")</f>
        <v/>
      </c>
      <c r="E2330">
        <f>IF(AND(C2330="Y", D2330=TRUE),"Y","N")</f>
        <v/>
      </c>
      <c r="F2330" t="inlineStr">
        <is>
          <t>ConTab_BOM_KP_Baseplates_4516</t>
        </is>
      </c>
      <c r="G2330">
        <f>IF(E2330="Y",F2330,"")</f>
        <v/>
      </c>
      <c r="H2330" s="87" t="inlineStr">
        <is>
          <t>1012-1_2-KP</t>
        </is>
      </c>
      <c r="I2330" s="87" t="n"/>
      <c r="J2330" s="87" t="n"/>
      <c r="K2330" s="273" t="inlineStr">
        <is>
          <t>BaseplateSteel</t>
        </is>
      </c>
      <c r="L2330" s="273" t="inlineStr">
        <is>
          <t>Baseplate_Steel</t>
        </is>
      </c>
      <c r="M2330" s="273" t="inlineStr">
        <is>
          <t>Steel</t>
        </is>
      </c>
      <c r="N2330" t="inlineStr">
        <is>
          <t>286T</t>
        </is>
      </c>
      <c r="O2330" t="inlineStr">
        <is>
          <t>:Extended Drip Pan:</t>
        </is>
      </c>
      <c r="P2330" s="235" t="inlineStr">
        <is>
          <t>Woods_Sureflex</t>
        </is>
      </c>
      <c r="Q2330" t="inlineStr">
        <is>
          <t>Woods 9S</t>
        </is>
      </c>
      <c r="R2330" t="inlineStr">
        <is>
          <t>RTF</t>
        </is>
      </c>
      <c r="S2330" s="233" t="inlineStr">
        <is>
          <t>B103365</t>
        </is>
      </c>
      <c r="T2330" s="233" t="n">
        <v>2289</v>
      </c>
      <c r="U2330" s="233" t="inlineStr">
        <is>
          <t>Priced</t>
        </is>
      </c>
      <c r="V2330" s="273" t="inlineStr">
        <is>
          <t>LT028</t>
        </is>
      </c>
      <c r="W2330" t="n">
        <v>205</v>
      </c>
    </row>
    <row r="2331">
      <c r="B2331" t="n">
        <v>4517</v>
      </c>
      <c r="C2331">
        <f>IF(K2331 = "BaseplateSteel","Y","N")</f>
        <v/>
      </c>
      <c r="D2331">
        <f>OR(P2331 = "Woods_Sureflex", P2331 = "Falk_T10_Grid")</f>
        <v/>
      </c>
      <c r="E2331">
        <f>IF(AND(C2331="Y", D2331=TRUE),"Y","N")</f>
        <v/>
      </c>
      <c r="F2331" t="inlineStr">
        <is>
          <t>ConTab_BOM_KP_Baseplates_4517</t>
        </is>
      </c>
      <c r="G2331">
        <f>IF(E2331="Y",F2331,"")</f>
        <v/>
      </c>
      <c r="H2331" s="87" t="inlineStr">
        <is>
          <t>1012-1_2-KP</t>
        </is>
      </c>
      <c r="I2331" s="87" t="n"/>
      <c r="J2331" s="87" t="n"/>
      <c r="K2331" s="273" t="inlineStr">
        <is>
          <t>BaseplateSteel</t>
        </is>
      </c>
      <c r="L2331" s="273" t="inlineStr">
        <is>
          <t>Baseplate_Steel</t>
        </is>
      </c>
      <c r="M2331" s="273" t="inlineStr">
        <is>
          <t>Steel</t>
        </is>
      </c>
      <c r="N2331" t="inlineStr">
        <is>
          <t>324T</t>
        </is>
      </c>
      <c r="O2331" t="inlineStr">
        <is>
          <t>:Extended Drip Pan:</t>
        </is>
      </c>
      <c r="P2331" s="235" t="inlineStr">
        <is>
          <t>Woods_Sureflex</t>
        </is>
      </c>
      <c r="Q2331" t="inlineStr">
        <is>
          <t>Woods 10S</t>
        </is>
      </c>
      <c r="R2331" t="inlineStr">
        <is>
          <t>RTF</t>
        </is>
      </c>
      <c r="S2331" s="233" t="inlineStr">
        <is>
          <t>B103366</t>
        </is>
      </c>
      <c r="T2331" s="233" t="n">
        <v>2425</v>
      </c>
      <c r="U2331" s="233" t="inlineStr">
        <is>
          <t>Priced</t>
        </is>
      </c>
      <c r="V2331" s="273" t="inlineStr">
        <is>
          <t>LT028</t>
        </is>
      </c>
      <c r="W2331" t="n">
        <v>240</v>
      </c>
    </row>
    <row r="2332">
      <c r="B2332" t="n">
        <v>4518</v>
      </c>
      <c r="C2332">
        <f>IF(K2332 = "BaseplateSteel","Y","N")</f>
        <v/>
      </c>
      <c r="D2332">
        <f>OR(P2332 = "Woods_Sureflex", P2332 = "Falk_T10_Grid")</f>
        <v/>
      </c>
      <c r="E2332">
        <f>IF(AND(C2332="Y", D2332=TRUE),"Y","N")</f>
        <v/>
      </c>
      <c r="F2332" t="inlineStr">
        <is>
          <t>ConTab_BOM_KP_Baseplates_4518</t>
        </is>
      </c>
      <c r="G2332">
        <f>IF(E2332="Y",F2332,"")</f>
        <v/>
      </c>
      <c r="H2332" s="87" t="inlineStr">
        <is>
          <t>1012-1_2-KP</t>
        </is>
      </c>
      <c r="I2332" s="87" t="n"/>
      <c r="J2332" s="87" t="n"/>
      <c r="K2332" s="273" t="inlineStr">
        <is>
          <t>BaseplateSteel</t>
        </is>
      </c>
      <c r="L2332" s="273" t="inlineStr">
        <is>
          <t>Baseplate_Steel</t>
        </is>
      </c>
      <c r="M2332" s="273" t="inlineStr">
        <is>
          <t>Steel</t>
        </is>
      </c>
      <c r="N2332" t="inlineStr">
        <is>
          <t>326T</t>
        </is>
      </c>
      <c r="O2332" t="inlineStr">
        <is>
          <t>:Extended Drip Pan:</t>
        </is>
      </c>
      <c r="P2332" s="235" t="inlineStr">
        <is>
          <t>Woods_Sureflex</t>
        </is>
      </c>
      <c r="Q2332" t="inlineStr">
        <is>
          <t>Woods 10S</t>
        </is>
      </c>
      <c r="R2332" t="inlineStr">
        <is>
          <t>RTF</t>
        </is>
      </c>
      <c r="S2332" s="233" t="inlineStr">
        <is>
          <t>B103366</t>
        </is>
      </c>
      <c r="T2332" s="233" t="n">
        <v>2425</v>
      </c>
      <c r="U2332" s="233" t="inlineStr">
        <is>
          <t>Priced</t>
        </is>
      </c>
      <c r="V2332" s="273" t="inlineStr">
        <is>
          <t>LT028</t>
        </is>
      </c>
      <c r="W2332" t="n">
        <v>240</v>
      </c>
    </row>
    <row r="2333">
      <c r="B2333" t="n">
        <v>4519</v>
      </c>
      <c r="C2333">
        <f>IF(K2333 = "BaseplateSteel","Y","N")</f>
        <v/>
      </c>
      <c r="D2333">
        <f>OR(P2333 = "Woods_Sureflex", P2333 = "Falk_T10_Grid")</f>
        <v/>
      </c>
      <c r="E2333">
        <f>IF(AND(C2333="Y", D2333=TRUE),"Y","N")</f>
        <v/>
      </c>
      <c r="F2333" t="inlineStr">
        <is>
          <t>ConTab_BOM_KP_Baseplates_4519</t>
        </is>
      </c>
      <c r="G2333">
        <f>IF(E2333="Y",F2333,"")</f>
        <v/>
      </c>
      <c r="H2333" s="87" t="inlineStr">
        <is>
          <t>1012-1_2-KP</t>
        </is>
      </c>
      <c r="I2333" s="87" t="n"/>
      <c r="J2333" s="87" t="n"/>
      <c r="K2333" s="273" t="inlineStr">
        <is>
          <t>BaseplateSteel</t>
        </is>
      </c>
      <c r="L2333" s="273" t="inlineStr">
        <is>
          <t>Baseplate_Steel</t>
        </is>
      </c>
      <c r="M2333" s="273" t="inlineStr">
        <is>
          <t>Steel</t>
        </is>
      </c>
      <c r="N2333" t="inlineStr">
        <is>
          <t>364T</t>
        </is>
      </c>
      <c r="O2333" t="inlineStr">
        <is>
          <t>:Extended Drip Pan:</t>
        </is>
      </c>
      <c r="P2333" s="235" t="inlineStr">
        <is>
          <t>Woods_Sureflex</t>
        </is>
      </c>
      <c r="Q2333" t="inlineStr">
        <is>
          <t>Woods 11S</t>
        </is>
      </c>
      <c r="R2333" t="inlineStr">
        <is>
          <t>RTF</t>
        </is>
      </c>
      <c r="S2333" s="233" t="inlineStr">
        <is>
          <t>B103367</t>
        </is>
      </c>
      <c r="T2333" s="233" t="n">
        <v>2562</v>
      </c>
      <c r="U2333" s="233" t="inlineStr">
        <is>
          <t>Priced</t>
        </is>
      </c>
      <c r="V2333" s="273" t="inlineStr">
        <is>
          <t>LT028</t>
        </is>
      </c>
      <c r="W2333" t="n">
        <v>270</v>
      </c>
    </row>
    <row r="2334">
      <c r="B2334" t="n">
        <v>4520</v>
      </c>
      <c r="C2334">
        <f>IF(K2334 = "BaseplateSteel","Y","N")</f>
        <v/>
      </c>
      <c r="D2334">
        <f>OR(P2334 = "Woods_Sureflex", P2334 = "Falk_T10_Grid")</f>
        <v/>
      </c>
      <c r="E2334">
        <f>IF(AND(C2334="Y", D2334=TRUE),"Y","N")</f>
        <v/>
      </c>
      <c r="F2334" t="inlineStr">
        <is>
          <t>ConTab_BOM_KP_Baseplates_4520</t>
        </is>
      </c>
      <c r="G2334">
        <f>IF(E2334="Y",F2334,"")</f>
        <v/>
      </c>
      <c r="H2334" s="87" t="inlineStr">
        <is>
          <t>1012-1_2-KP</t>
        </is>
      </c>
      <c r="I2334" s="87" t="n"/>
      <c r="J2334" s="87" t="n"/>
      <c r="K2334" s="273" t="inlineStr">
        <is>
          <t>BaseplateSteel</t>
        </is>
      </c>
      <c r="L2334" s="273" t="inlineStr">
        <is>
          <t>Baseplate_Steel</t>
        </is>
      </c>
      <c r="M2334" s="273" t="inlineStr">
        <is>
          <t>Steel</t>
        </is>
      </c>
      <c r="N2334" t="inlineStr">
        <is>
          <t>365T</t>
        </is>
      </c>
      <c r="O2334" t="inlineStr">
        <is>
          <t>:Extended Drip Pan:</t>
        </is>
      </c>
      <c r="P2334" s="235" t="inlineStr">
        <is>
          <t>Woods_Sureflex</t>
        </is>
      </c>
      <c r="Q2334" t="inlineStr">
        <is>
          <t>Woods 11S</t>
        </is>
      </c>
      <c r="R2334" t="inlineStr">
        <is>
          <t>RTF</t>
        </is>
      </c>
      <c r="S2334" s="233" t="inlineStr">
        <is>
          <t>B103367</t>
        </is>
      </c>
      <c r="T2334" s="233" t="n">
        <v>2562</v>
      </c>
      <c r="U2334" s="233" t="inlineStr">
        <is>
          <t>Priced</t>
        </is>
      </c>
      <c r="V2334" s="273" t="inlineStr">
        <is>
          <t>LT028</t>
        </is>
      </c>
      <c r="W2334" t="n">
        <v>270</v>
      </c>
    </row>
    <row r="2335">
      <c r="B2335" t="n">
        <v>4521</v>
      </c>
      <c r="C2335">
        <f>IF(K2335 = "BaseplateSteel","Y","N")</f>
        <v/>
      </c>
      <c r="D2335">
        <f>OR(P2335 = "Woods_Sureflex", P2335 = "Falk_T10_Grid")</f>
        <v/>
      </c>
      <c r="E2335">
        <f>IF(AND(C2335="Y", D2335=TRUE),"Y","N")</f>
        <v/>
      </c>
      <c r="F2335" t="inlineStr">
        <is>
          <t>ConTab_BOM_KP_Baseplates_4521</t>
        </is>
      </c>
      <c r="G2335">
        <f>IF(E2335="Y",F2335,"")</f>
        <v/>
      </c>
      <c r="H2335" s="87" t="inlineStr">
        <is>
          <t>1012-1_2-KP</t>
        </is>
      </c>
      <c r="I2335" s="87" t="n"/>
      <c r="J2335" s="87" t="n"/>
      <c r="K2335" s="273" t="inlineStr">
        <is>
          <t>BaseplateSteel</t>
        </is>
      </c>
      <c r="L2335" s="273" t="inlineStr">
        <is>
          <t>Baseplate_Steel</t>
        </is>
      </c>
      <c r="M2335" s="273" t="inlineStr">
        <is>
          <t>Steel</t>
        </is>
      </c>
      <c r="N2335" t="inlineStr">
        <is>
          <t>404T</t>
        </is>
      </c>
      <c r="O2335" t="inlineStr">
        <is>
          <t>:Extended Drip Pan:</t>
        </is>
      </c>
      <c r="P2335" s="235" t="inlineStr">
        <is>
          <t>Woods_Sureflex</t>
        </is>
      </c>
      <c r="Q2335" t="inlineStr">
        <is>
          <t>Woods 12S</t>
        </is>
      </c>
      <c r="R2335" t="inlineStr">
        <is>
          <t>RTF</t>
        </is>
      </c>
      <c r="S2335" s="233" t="inlineStr">
        <is>
          <t>B103368</t>
        </is>
      </c>
      <c r="T2335" s="233" t="n">
        <v>3036</v>
      </c>
      <c r="U2335" s="233" t="inlineStr">
        <is>
          <t>Priced</t>
        </is>
      </c>
      <c r="V2335" s="273" t="inlineStr">
        <is>
          <t>LT028</t>
        </is>
      </c>
      <c r="W2335" t="n">
        <v>350</v>
      </c>
    </row>
    <row r="2336">
      <c r="B2336" t="n">
        <v>4522</v>
      </c>
      <c r="C2336">
        <f>IF(K2336 = "BaseplateSteel","Y","N")</f>
        <v/>
      </c>
      <c r="D2336">
        <f>OR(P2336 = "Woods_Sureflex", P2336 = "Falk_T10_Grid")</f>
        <v/>
      </c>
      <c r="E2336">
        <f>IF(AND(C2336="Y", D2336=TRUE),"Y","N")</f>
        <v/>
      </c>
      <c r="F2336" t="inlineStr">
        <is>
          <t>ConTab_BOM_KP_Baseplates_4522</t>
        </is>
      </c>
      <c r="G2336">
        <f>IF(E2336="Y",F2336,"")</f>
        <v/>
      </c>
      <c r="H2336" s="87" t="inlineStr">
        <is>
          <t>1012-1_2-KP</t>
        </is>
      </c>
      <c r="I2336" s="87" t="n"/>
      <c r="J2336" s="87" t="n"/>
      <c r="K2336" s="273" t="inlineStr">
        <is>
          <t>BaseplateSteel</t>
        </is>
      </c>
      <c r="L2336" s="273" t="inlineStr">
        <is>
          <t>Baseplate_Steel</t>
        </is>
      </c>
      <c r="M2336" s="273" t="inlineStr">
        <is>
          <t>Steel</t>
        </is>
      </c>
      <c r="N2336" t="inlineStr">
        <is>
          <t>405T</t>
        </is>
      </c>
      <c r="O2336" t="inlineStr">
        <is>
          <t>:Extended Drip Pan:</t>
        </is>
      </c>
      <c r="P2336" s="235" t="inlineStr">
        <is>
          <t>Woods_Sureflex</t>
        </is>
      </c>
      <c r="Q2336" t="inlineStr">
        <is>
          <t>Woods 12S</t>
        </is>
      </c>
      <c r="R2336" t="inlineStr">
        <is>
          <t>RTF</t>
        </is>
      </c>
      <c r="S2336" s="233" t="inlineStr">
        <is>
          <t>B103368</t>
        </is>
      </c>
      <c r="T2336" s="233" t="n">
        <v>3036</v>
      </c>
      <c r="U2336" s="233" t="inlineStr">
        <is>
          <t>Priced</t>
        </is>
      </c>
      <c r="V2336" s="273" t="inlineStr">
        <is>
          <t>LT028</t>
        </is>
      </c>
      <c r="W2336" t="n">
        <v>350</v>
      </c>
    </row>
    <row r="2337">
      <c r="B2337" t="n">
        <v>4523</v>
      </c>
      <c r="C2337">
        <f>IF(K2337 = "BaseplateSteel","Y","N")</f>
        <v/>
      </c>
      <c r="D2337">
        <f>OR(P2337 = "Woods_Sureflex", P2337 = "Falk_T10_Grid")</f>
        <v/>
      </c>
      <c r="E2337">
        <f>IF(AND(C2337="Y", D2337=TRUE),"Y","N")</f>
        <v/>
      </c>
      <c r="F2337" t="inlineStr">
        <is>
          <t>ConTab_BOM_KP_Baseplates_4523</t>
        </is>
      </c>
      <c r="G2337">
        <f>IF(E2337="Y",F2337,"")</f>
        <v/>
      </c>
      <c r="H2337" s="87" t="inlineStr">
        <is>
          <t>1012-1_2-KP</t>
        </is>
      </c>
      <c r="I2337" s="87" t="n"/>
      <c r="J2337" s="87" t="n"/>
      <c r="K2337" s="273" t="inlineStr">
        <is>
          <t>BaseplateSteel</t>
        </is>
      </c>
      <c r="L2337" s="273" t="inlineStr">
        <is>
          <t>Baseplate_Steel</t>
        </is>
      </c>
      <c r="M2337" s="273" t="inlineStr">
        <is>
          <t>Steel</t>
        </is>
      </c>
      <c r="N2337" t="inlineStr">
        <is>
          <t>444T</t>
        </is>
      </c>
      <c r="O2337" t="inlineStr">
        <is>
          <t>:Extended Drip Pan:</t>
        </is>
      </c>
      <c r="P2337" s="235" t="inlineStr">
        <is>
          <t>Woods_Sureflex</t>
        </is>
      </c>
      <c r="Q2337" t="inlineStr">
        <is>
          <t>Woods 12S</t>
        </is>
      </c>
      <c r="R2337" t="inlineStr">
        <is>
          <t>RTF</t>
        </is>
      </c>
      <c r="S2337" s="233" t="inlineStr">
        <is>
          <t>B103369</t>
        </is>
      </c>
      <c r="T2337" s="233" t="n">
        <v>4397</v>
      </c>
      <c r="U2337" s="233" t="inlineStr">
        <is>
          <t>Priced</t>
        </is>
      </c>
      <c r="V2337" s="273" t="inlineStr">
        <is>
          <t>LT028</t>
        </is>
      </c>
      <c r="W2337" t="n">
        <v>420</v>
      </c>
    </row>
    <row r="2338">
      <c r="B2338" t="n">
        <v>4524</v>
      </c>
      <c r="C2338">
        <f>IF(K2338 = "BaseplateSteel","Y","N")</f>
        <v/>
      </c>
      <c r="D2338">
        <f>OR(P2338 = "Woods_Sureflex", P2338 = "Falk_T10_Grid")</f>
        <v/>
      </c>
      <c r="E2338">
        <f>IF(AND(C2338="Y", D2338=TRUE),"Y","N")</f>
        <v/>
      </c>
      <c r="F2338" t="inlineStr">
        <is>
          <t>ConTab_BOM_KP_Baseplates_4524</t>
        </is>
      </c>
      <c r="G2338">
        <f>IF(E2338="Y",F2338,"")</f>
        <v/>
      </c>
      <c r="H2338" s="87" t="inlineStr">
        <is>
          <t>1012-1_2-KP</t>
        </is>
      </c>
      <c r="I2338" s="87" t="n"/>
      <c r="J2338" s="87" t="n"/>
      <c r="K2338" s="273" t="inlineStr">
        <is>
          <t>BaseplateSteel</t>
        </is>
      </c>
      <c r="L2338" s="273" t="inlineStr">
        <is>
          <t>Baseplate_Steel</t>
        </is>
      </c>
      <c r="M2338" s="273" t="inlineStr">
        <is>
          <t>Steel</t>
        </is>
      </c>
      <c r="N2338" t="inlineStr">
        <is>
          <t>445T</t>
        </is>
      </c>
      <c r="O2338" t="inlineStr">
        <is>
          <t>:Extended Drip Pan:</t>
        </is>
      </c>
      <c r="P2338" s="235" t="inlineStr">
        <is>
          <t>Woods_Sureflex</t>
        </is>
      </c>
      <c r="Q2338" t="inlineStr">
        <is>
          <t>Woods 12S</t>
        </is>
      </c>
      <c r="R2338" t="inlineStr">
        <is>
          <t>RTF</t>
        </is>
      </c>
      <c r="S2338" s="233" t="inlineStr">
        <is>
          <t>B103370</t>
        </is>
      </c>
      <c r="T2338" s="233" t="n">
        <v>4397</v>
      </c>
      <c r="U2338" s="233" t="inlineStr">
        <is>
          <t>Priced</t>
        </is>
      </c>
      <c r="V2338" s="273" t="inlineStr">
        <is>
          <t>LT028</t>
        </is>
      </c>
      <c r="W2338" t="n">
        <v>420</v>
      </c>
    </row>
    <row r="2339">
      <c r="B2339" t="n">
        <v>4525</v>
      </c>
      <c r="C2339">
        <f>IF(K2339 = "BaseplateSteel","Y","N")</f>
        <v/>
      </c>
      <c r="D2339">
        <f>OR(P2339 = "Woods_Sureflex", P2339 = "Falk_T10_Grid")</f>
        <v/>
      </c>
      <c r="E2339">
        <f>IF(AND(C2339="Y", D2339=TRUE),"Y","N")</f>
        <v/>
      </c>
      <c r="F2339" t="inlineStr">
        <is>
          <t>ConTab_BOM_KP_Baseplates_4525</t>
        </is>
      </c>
      <c r="G2339">
        <f>IF(E2339="Y",F2339,"")</f>
        <v/>
      </c>
      <c r="H2339" s="87" t="inlineStr">
        <is>
          <t>1012-1_2-KP</t>
        </is>
      </c>
      <c r="I2339" s="87" t="n"/>
      <c r="J2339" s="87" t="n"/>
      <c r="K2339" s="273" t="inlineStr">
        <is>
          <t>BaseplateSteel</t>
        </is>
      </c>
      <c r="L2339" s="273" t="inlineStr">
        <is>
          <t>Baseplate_Steel</t>
        </is>
      </c>
      <c r="M2339" s="273" t="inlineStr">
        <is>
          <t>Steel</t>
        </is>
      </c>
      <c r="N2339" t="inlineStr">
        <is>
          <t>284T</t>
        </is>
      </c>
      <c r="O2339" t="inlineStr">
        <is>
          <t>:Extended Drip Pan:</t>
        </is>
      </c>
      <c r="P2339" s="235" t="inlineStr">
        <is>
          <t>Falk_T10_Grid</t>
        </is>
      </c>
      <c r="Q2339" t="inlineStr">
        <is>
          <t>Falk 1050T10</t>
        </is>
      </c>
      <c r="R2339" t="inlineStr">
        <is>
          <t>RTF</t>
        </is>
      </c>
      <c r="S2339" s="233" t="inlineStr">
        <is>
          <t>B103371</t>
        </is>
      </c>
      <c r="T2339" s="233" t="n">
        <v>2289</v>
      </c>
      <c r="U2339" s="233" t="inlineStr">
        <is>
          <t>Priced</t>
        </is>
      </c>
      <c r="V2339" s="273" t="inlineStr">
        <is>
          <t>LT028</t>
        </is>
      </c>
      <c r="W2339" t="n">
        <v>205</v>
      </c>
    </row>
    <row r="2340">
      <c r="B2340" t="n">
        <v>4526</v>
      </c>
      <c r="C2340">
        <f>IF(K2340 = "BaseplateSteel","Y","N")</f>
        <v/>
      </c>
      <c r="D2340">
        <f>OR(P2340 = "Woods_Sureflex", P2340 = "Falk_T10_Grid")</f>
        <v/>
      </c>
      <c r="E2340">
        <f>IF(AND(C2340="Y", D2340=TRUE),"Y","N")</f>
        <v/>
      </c>
      <c r="F2340" t="inlineStr">
        <is>
          <t>ConTab_BOM_KP_Baseplates_4526</t>
        </is>
      </c>
      <c r="G2340">
        <f>IF(E2340="Y",F2340,"")</f>
        <v/>
      </c>
      <c r="H2340" s="87" t="inlineStr">
        <is>
          <t>1012-1_2-KP</t>
        </is>
      </c>
      <c r="I2340" s="87" t="n"/>
      <c r="J2340" s="87" t="n"/>
      <c r="K2340" s="273" t="inlineStr">
        <is>
          <t>BaseplateSteel</t>
        </is>
      </c>
      <c r="L2340" s="273" t="inlineStr">
        <is>
          <t>Baseplate_Steel</t>
        </is>
      </c>
      <c r="M2340" s="273" t="inlineStr">
        <is>
          <t>Steel</t>
        </is>
      </c>
      <c r="N2340" t="inlineStr">
        <is>
          <t>286T</t>
        </is>
      </c>
      <c r="O2340" t="inlineStr">
        <is>
          <t>:Extended Drip Pan:</t>
        </is>
      </c>
      <c r="P2340" s="235" t="inlineStr">
        <is>
          <t>Falk_T10_Grid</t>
        </is>
      </c>
      <c r="Q2340" t="inlineStr">
        <is>
          <t>Falk 1050T10</t>
        </is>
      </c>
      <c r="R2340" t="inlineStr">
        <is>
          <t>RTF</t>
        </is>
      </c>
      <c r="S2340" s="233" t="inlineStr">
        <is>
          <t>B103371</t>
        </is>
      </c>
      <c r="T2340" s="233" t="n">
        <v>2289</v>
      </c>
      <c r="U2340" s="233" t="inlineStr">
        <is>
          <t>Priced</t>
        </is>
      </c>
      <c r="V2340" s="273" t="inlineStr">
        <is>
          <t>LT028</t>
        </is>
      </c>
      <c r="W2340" t="n">
        <v>205</v>
      </c>
    </row>
    <row r="2341">
      <c r="B2341" t="n">
        <v>4527</v>
      </c>
      <c r="C2341">
        <f>IF(K2341 = "BaseplateSteel","Y","N")</f>
        <v/>
      </c>
      <c r="D2341">
        <f>OR(P2341 = "Woods_Sureflex", P2341 = "Falk_T10_Grid")</f>
        <v/>
      </c>
      <c r="E2341">
        <f>IF(AND(C2341="Y", D2341=TRUE),"Y","N")</f>
        <v/>
      </c>
      <c r="F2341" t="inlineStr">
        <is>
          <t>ConTab_BOM_KP_Baseplates_4527</t>
        </is>
      </c>
      <c r="G2341">
        <f>IF(E2341="Y",F2341,"")</f>
        <v/>
      </c>
      <c r="H2341" s="87" t="inlineStr">
        <is>
          <t>1012-1_2-KP</t>
        </is>
      </c>
      <c r="I2341" s="87" t="n"/>
      <c r="J2341" s="87" t="n"/>
      <c r="K2341" s="273" t="inlineStr">
        <is>
          <t>BaseplateSteel</t>
        </is>
      </c>
      <c r="L2341" s="273" t="inlineStr">
        <is>
          <t>Baseplate_Steel</t>
        </is>
      </c>
      <c r="M2341" s="273" t="inlineStr">
        <is>
          <t>Steel</t>
        </is>
      </c>
      <c r="N2341" t="inlineStr">
        <is>
          <t>324T</t>
        </is>
      </c>
      <c r="O2341" t="inlineStr">
        <is>
          <t>:Extended Drip Pan:</t>
        </is>
      </c>
      <c r="P2341" s="235" t="inlineStr">
        <is>
          <t>Falk_T10_Grid</t>
        </is>
      </c>
      <c r="Q2341" t="inlineStr">
        <is>
          <t>Falk 1060T10</t>
        </is>
      </c>
      <c r="R2341" t="inlineStr">
        <is>
          <t>RTF</t>
        </is>
      </c>
      <c r="S2341" s="233" t="inlineStr">
        <is>
          <t>B103372</t>
        </is>
      </c>
      <c r="T2341" s="233" t="n">
        <v>2425</v>
      </c>
      <c r="U2341" s="233" t="inlineStr">
        <is>
          <t>Priced</t>
        </is>
      </c>
      <c r="V2341" s="273" t="inlineStr">
        <is>
          <t>LT028</t>
        </is>
      </c>
      <c r="W2341" t="n">
        <v>240</v>
      </c>
    </row>
    <row r="2342">
      <c r="B2342" t="n">
        <v>4528</v>
      </c>
      <c r="C2342">
        <f>IF(K2342 = "BaseplateSteel","Y","N")</f>
        <v/>
      </c>
      <c r="D2342">
        <f>OR(P2342 = "Woods_Sureflex", P2342 = "Falk_T10_Grid")</f>
        <v/>
      </c>
      <c r="E2342">
        <f>IF(AND(C2342="Y", D2342=TRUE),"Y","N")</f>
        <v/>
      </c>
      <c r="F2342" t="inlineStr">
        <is>
          <t>ConTab_BOM_KP_Baseplates_4528</t>
        </is>
      </c>
      <c r="G2342">
        <f>IF(E2342="Y",F2342,"")</f>
        <v/>
      </c>
      <c r="H2342" s="87" t="inlineStr">
        <is>
          <t>1012-1_2-KP</t>
        </is>
      </c>
      <c r="I2342" s="87" t="n"/>
      <c r="J2342" s="87" t="n"/>
      <c r="K2342" s="273" t="inlineStr">
        <is>
          <t>BaseplateSteel</t>
        </is>
      </c>
      <c r="L2342" s="273" t="inlineStr">
        <is>
          <t>Baseplate_Steel</t>
        </is>
      </c>
      <c r="M2342" s="273" t="inlineStr">
        <is>
          <t>Steel</t>
        </is>
      </c>
      <c r="N2342" t="inlineStr">
        <is>
          <t>326T</t>
        </is>
      </c>
      <c r="O2342" t="inlineStr">
        <is>
          <t>:Extended Drip Pan:</t>
        </is>
      </c>
      <c r="P2342" s="235" t="inlineStr">
        <is>
          <t>Falk_T10_Grid</t>
        </is>
      </c>
      <c r="Q2342" t="inlineStr">
        <is>
          <t>Falk 1060T10</t>
        </is>
      </c>
      <c r="R2342" t="inlineStr">
        <is>
          <t>RTF</t>
        </is>
      </c>
      <c r="S2342" s="233" t="inlineStr">
        <is>
          <t>B103372</t>
        </is>
      </c>
      <c r="T2342" s="233" t="n">
        <v>2425</v>
      </c>
      <c r="U2342" s="233" t="inlineStr">
        <is>
          <t>Priced</t>
        </is>
      </c>
      <c r="V2342" s="273" t="inlineStr">
        <is>
          <t>LT028</t>
        </is>
      </c>
      <c r="W2342" t="n">
        <v>240</v>
      </c>
    </row>
    <row r="2343">
      <c r="B2343" t="n">
        <v>4529</v>
      </c>
      <c r="C2343">
        <f>IF(K2343 = "BaseplateSteel","Y","N")</f>
        <v/>
      </c>
      <c r="D2343">
        <f>OR(P2343 = "Woods_Sureflex", P2343 = "Falk_T10_Grid")</f>
        <v/>
      </c>
      <c r="E2343">
        <f>IF(AND(C2343="Y", D2343=TRUE),"Y","N")</f>
        <v/>
      </c>
      <c r="F2343" t="inlineStr">
        <is>
          <t>ConTab_BOM_KP_Baseplates_4529</t>
        </is>
      </c>
      <c r="G2343">
        <f>IF(E2343="Y",F2343,"")</f>
        <v/>
      </c>
      <c r="H2343" s="87" t="inlineStr">
        <is>
          <t>1012-1_2-KP</t>
        </is>
      </c>
      <c r="I2343" s="87" t="n"/>
      <c r="J2343" s="87" t="n"/>
      <c r="K2343" s="273" t="inlineStr">
        <is>
          <t>BaseplateSteel</t>
        </is>
      </c>
      <c r="L2343" s="273" t="inlineStr">
        <is>
          <t>Baseplate_Steel</t>
        </is>
      </c>
      <c r="M2343" s="273" t="inlineStr">
        <is>
          <t>Steel</t>
        </is>
      </c>
      <c r="N2343" t="inlineStr">
        <is>
          <t>364T</t>
        </is>
      </c>
      <c r="O2343" t="inlineStr">
        <is>
          <t>:Extended Drip Pan:</t>
        </is>
      </c>
      <c r="P2343" s="235" t="inlineStr">
        <is>
          <t>Falk_T10_Grid</t>
        </is>
      </c>
      <c r="Q2343" t="inlineStr">
        <is>
          <t>Falk 1070T10</t>
        </is>
      </c>
      <c r="R2343" t="inlineStr">
        <is>
          <t>RTF</t>
        </is>
      </c>
      <c r="S2343" s="233" t="inlineStr">
        <is>
          <t>B103373</t>
        </is>
      </c>
      <c r="T2343" s="233" t="n">
        <v>2562</v>
      </c>
      <c r="U2343" s="233" t="inlineStr">
        <is>
          <t>Priced</t>
        </is>
      </c>
      <c r="V2343" s="273" t="inlineStr">
        <is>
          <t>LT028</t>
        </is>
      </c>
      <c r="W2343" t="n">
        <v>270</v>
      </c>
    </row>
    <row r="2344">
      <c r="B2344" t="n">
        <v>4530</v>
      </c>
      <c r="C2344">
        <f>IF(K2344 = "BaseplateSteel","Y","N")</f>
        <v/>
      </c>
      <c r="D2344">
        <f>OR(P2344 = "Woods_Sureflex", P2344 = "Falk_T10_Grid")</f>
        <v/>
      </c>
      <c r="E2344">
        <f>IF(AND(C2344="Y", D2344=TRUE),"Y","N")</f>
        <v/>
      </c>
      <c r="F2344" t="inlineStr">
        <is>
          <t>ConTab_BOM_KP_Baseplates_4530</t>
        </is>
      </c>
      <c r="G2344">
        <f>IF(E2344="Y",F2344,"")</f>
        <v/>
      </c>
      <c r="H2344" s="87" t="inlineStr">
        <is>
          <t>1012-1_2-KP</t>
        </is>
      </c>
      <c r="I2344" s="87" t="n"/>
      <c r="J2344" s="87" t="n"/>
      <c r="K2344" s="273" t="inlineStr">
        <is>
          <t>BaseplateSteel</t>
        </is>
      </c>
      <c r="L2344" s="273" t="inlineStr">
        <is>
          <t>Baseplate_Steel</t>
        </is>
      </c>
      <c r="M2344" s="273" t="inlineStr">
        <is>
          <t>Steel</t>
        </is>
      </c>
      <c r="N2344" t="inlineStr">
        <is>
          <t>365T</t>
        </is>
      </c>
      <c r="O2344" t="inlineStr">
        <is>
          <t>:Extended Drip Pan:</t>
        </is>
      </c>
      <c r="P2344" s="235" t="inlineStr">
        <is>
          <t>Falk_T10_Grid</t>
        </is>
      </c>
      <c r="Q2344" t="inlineStr">
        <is>
          <t>Falk 1070T10</t>
        </is>
      </c>
      <c r="R2344" t="inlineStr">
        <is>
          <t>RTF</t>
        </is>
      </c>
      <c r="S2344" s="233" t="inlineStr">
        <is>
          <t>B103373</t>
        </is>
      </c>
      <c r="T2344" s="233" t="n">
        <v>2562</v>
      </c>
      <c r="U2344" s="233" t="inlineStr">
        <is>
          <t>Priced</t>
        </is>
      </c>
      <c r="V2344" s="273" t="inlineStr">
        <is>
          <t>LT028</t>
        </is>
      </c>
      <c r="W2344" t="n">
        <v>270</v>
      </c>
    </row>
    <row r="2345">
      <c r="B2345" t="n">
        <v>4531</v>
      </c>
      <c r="C2345">
        <f>IF(K2345 = "BaseplateSteel","Y","N")</f>
        <v/>
      </c>
      <c r="D2345">
        <f>OR(P2345 = "Woods_Sureflex", P2345 = "Falk_T10_Grid")</f>
        <v/>
      </c>
      <c r="E2345">
        <f>IF(AND(C2345="Y", D2345=TRUE),"Y","N")</f>
        <v/>
      </c>
      <c r="F2345" t="inlineStr">
        <is>
          <t>ConTab_BOM_KP_Baseplates_4531</t>
        </is>
      </c>
      <c r="G2345">
        <f>IF(E2345="Y",F2345,"")</f>
        <v/>
      </c>
      <c r="H2345" s="87" t="inlineStr">
        <is>
          <t>1012-1_2-KP</t>
        </is>
      </c>
      <c r="I2345" s="87" t="n"/>
      <c r="J2345" s="87" t="n"/>
      <c r="K2345" s="273" t="inlineStr">
        <is>
          <t>BaseplateSteel</t>
        </is>
      </c>
      <c r="L2345" s="273" t="inlineStr">
        <is>
          <t>Baseplate_Steel</t>
        </is>
      </c>
      <c r="M2345" s="273" t="inlineStr">
        <is>
          <t>Steel</t>
        </is>
      </c>
      <c r="N2345" t="inlineStr">
        <is>
          <t>364TS</t>
        </is>
      </c>
      <c r="O2345" t="inlineStr">
        <is>
          <t>:Extended Drip Pan:</t>
        </is>
      </c>
      <c r="P2345" s="235" t="inlineStr">
        <is>
          <t>Falk_T10_Grid</t>
        </is>
      </c>
      <c r="Q2345" t="inlineStr">
        <is>
          <t>Falk 1050T10</t>
        </is>
      </c>
      <c r="R2345" t="inlineStr">
        <is>
          <t>RTF</t>
        </is>
      </c>
      <c r="S2345" s="233" t="inlineStr">
        <is>
          <t>B103374</t>
        </is>
      </c>
      <c r="T2345" s="233" t="n">
        <v>2491</v>
      </c>
      <c r="U2345" s="233" t="inlineStr">
        <is>
          <t>Priced</t>
        </is>
      </c>
      <c r="V2345" s="273" t="inlineStr">
        <is>
          <t>LT028</t>
        </is>
      </c>
      <c r="W2345" t="n">
        <v>270</v>
      </c>
    </row>
    <row r="2346">
      <c r="B2346" t="n">
        <v>4532</v>
      </c>
      <c r="C2346">
        <f>IF(K2346 = "BaseplateSteel","Y","N")</f>
        <v/>
      </c>
      <c r="D2346">
        <f>OR(P2346 = "Woods_Sureflex", P2346 = "Falk_T10_Grid")</f>
        <v/>
      </c>
      <c r="E2346">
        <f>IF(AND(C2346="Y", D2346=TRUE),"Y","N")</f>
        <v/>
      </c>
      <c r="F2346" t="inlineStr">
        <is>
          <t>ConTab_BOM_KP_Baseplates_4532</t>
        </is>
      </c>
      <c r="G2346">
        <f>IF(E2346="Y",F2346,"")</f>
        <v/>
      </c>
      <c r="H2346" s="87" t="inlineStr">
        <is>
          <t>1012-1_2-KP</t>
        </is>
      </c>
      <c r="I2346" s="87" t="n"/>
      <c r="J2346" s="87" t="n"/>
      <c r="K2346" s="273" t="inlineStr">
        <is>
          <t>BaseplateSteel</t>
        </is>
      </c>
      <c r="L2346" s="273" t="inlineStr">
        <is>
          <t>Baseplate_Steel</t>
        </is>
      </c>
      <c r="M2346" s="273" t="inlineStr">
        <is>
          <t>Steel</t>
        </is>
      </c>
      <c r="N2346" t="inlineStr">
        <is>
          <t>365TS</t>
        </is>
      </c>
      <c r="O2346" t="inlineStr">
        <is>
          <t>:Extended Drip Pan:</t>
        </is>
      </c>
      <c r="P2346" s="235" t="inlineStr">
        <is>
          <t>Falk_T10_Grid</t>
        </is>
      </c>
      <c r="Q2346" t="inlineStr">
        <is>
          <t>Falk 1050T10</t>
        </is>
      </c>
      <c r="R2346" t="inlineStr">
        <is>
          <t>RTF</t>
        </is>
      </c>
      <c r="S2346" s="233" t="inlineStr">
        <is>
          <t>B103374</t>
        </is>
      </c>
      <c r="T2346" s="233" t="n">
        <v>2491</v>
      </c>
      <c r="U2346" s="233" t="inlineStr">
        <is>
          <t>Priced</t>
        </is>
      </c>
      <c r="V2346" s="273" t="inlineStr">
        <is>
          <t>LT028</t>
        </is>
      </c>
      <c r="W2346" t="n">
        <v>270</v>
      </c>
    </row>
    <row r="2347">
      <c r="B2347" t="n">
        <v>4533</v>
      </c>
      <c r="C2347">
        <f>IF(K2347 = "BaseplateSteel","Y","N")</f>
        <v/>
      </c>
      <c r="D2347">
        <f>OR(P2347 = "Woods_Sureflex", P2347 = "Falk_T10_Grid")</f>
        <v/>
      </c>
      <c r="E2347">
        <f>IF(AND(C2347="Y", D2347=TRUE),"Y","N")</f>
        <v/>
      </c>
      <c r="F2347" t="inlineStr">
        <is>
          <t>ConTab_BOM_KP_Baseplates_4533</t>
        </is>
      </c>
      <c r="G2347">
        <f>IF(E2347="Y",F2347,"")</f>
        <v/>
      </c>
      <c r="H2347" s="87" t="inlineStr">
        <is>
          <t>1012-1_2-KP</t>
        </is>
      </c>
      <c r="I2347" s="87" t="n"/>
      <c r="J2347" s="87" t="n"/>
      <c r="K2347" s="273" t="inlineStr">
        <is>
          <t>BaseplateSteel</t>
        </is>
      </c>
      <c r="L2347" s="273" t="inlineStr">
        <is>
          <t>Baseplate_Steel</t>
        </is>
      </c>
      <c r="M2347" s="273" t="inlineStr">
        <is>
          <t>Steel</t>
        </is>
      </c>
      <c r="N2347" t="inlineStr">
        <is>
          <t>404T</t>
        </is>
      </c>
      <c r="O2347" t="inlineStr">
        <is>
          <t>:Extended Drip Pan:</t>
        </is>
      </c>
      <c r="P2347" s="235" t="inlineStr">
        <is>
          <t>Falk_T10_Grid</t>
        </is>
      </c>
      <c r="Q2347" t="inlineStr">
        <is>
          <t>Falk 1080T10</t>
        </is>
      </c>
      <c r="R2347" t="inlineStr">
        <is>
          <t>RTF</t>
        </is>
      </c>
      <c r="S2347" s="233" t="inlineStr">
        <is>
          <t>B103375</t>
        </is>
      </c>
      <c r="T2347" s="233" t="n">
        <v>3036</v>
      </c>
      <c r="U2347" s="233" t="inlineStr">
        <is>
          <t>Priced</t>
        </is>
      </c>
      <c r="V2347" s="273" t="inlineStr">
        <is>
          <t>LT028</t>
        </is>
      </c>
      <c r="W2347" t="n">
        <v>350</v>
      </c>
    </row>
    <row r="2348">
      <c r="B2348" t="n">
        <v>4534</v>
      </c>
      <c r="C2348">
        <f>IF(K2348 = "BaseplateSteel","Y","N")</f>
        <v/>
      </c>
      <c r="D2348">
        <f>OR(P2348 = "Woods_Sureflex", P2348 = "Falk_T10_Grid")</f>
        <v/>
      </c>
      <c r="E2348">
        <f>IF(AND(C2348="Y", D2348=TRUE),"Y","N")</f>
        <v/>
      </c>
      <c r="F2348" t="inlineStr">
        <is>
          <t>ConTab_BOM_KP_Baseplates_4534</t>
        </is>
      </c>
      <c r="G2348">
        <f>IF(E2348="Y",F2348,"")</f>
        <v/>
      </c>
      <c r="H2348" s="87" t="inlineStr">
        <is>
          <t>1012-1_2-KP</t>
        </is>
      </c>
      <c r="I2348" s="87" t="n"/>
      <c r="J2348" s="87" t="n"/>
      <c r="K2348" s="273" t="inlineStr">
        <is>
          <t>BaseplateSteel</t>
        </is>
      </c>
      <c r="L2348" s="273" t="inlineStr">
        <is>
          <t>Baseplate_Steel</t>
        </is>
      </c>
      <c r="M2348" s="273" t="inlineStr">
        <is>
          <t>Steel</t>
        </is>
      </c>
      <c r="N2348" t="inlineStr">
        <is>
          <t>405T</t>
        </is>
      </c>
      <c r="O2348" t="inlineStr">
        <is>
          <t>:Extended Drip Pan:</t>
        </is>
      </c>
      <c r="P2348" s="235" t="inlineStr">
        <is>
          <t>Falk_T10_Grid</t>
        </is>
      </c>
      <c r="Q2348" t="inlineStr">
        <is>
          <t>Falk 1080T10</t>
        </is>
      </c>
      <c r="R2348" t="inlineStr">
        <is>
          <t>RTF</t>
        </is>
      </c>
      <c r="S2348" s="233" t="inlineStr">
        <is>
          <t>B103375</t>
        </is>
      </c>
      <c r="T2348" s="233" t="n">
        <v>3036</v>
      </c>
      <c r="U2348" s="233" t="inlineStr">
        <is>
          <t>Priced</t>
        </is>
      </c>
      <c r="V2348" s="273" t="inlineStr">
        <is>
          <t>LT028</t>
        </is>
      </c>
      <c r="W2348" t="n">
        <v>350</v>
      </c>
    </row>
    <row r="2349">
      <c r="B2349" t="n">
        <v>4535</v>
      </c>
      <c r="C2349">
        <f>IF(K2349 = "BaseplateSteel","Y","N")</f>
        <v/>
      </c>
      <c r="D2349">
        <f>OR(P2349 = "Woods_Sureflex", P2349 = "Falk_T10_Grid")</f>
        <v/>
      </c>
      <c r="E2349">
        <f>IF(AND(C2349="Y", D2349=TRUE),"Y","N")</f>
        <v/>
      </c>
      <c r="F2349" t="inlineStr">
        <is>
          <t>ConTab_BOM_KP_Baseplates_4535</t>
        </is>
      </c>
      <c r="G2349">
        <f>IF(E2349="Y",F2349,"")</f>
        <v/>
      </c>
      <c r="H2349" s="87" t="inlineStr">
        <is>
          <t>1012-1_2-KP</t>
        </is>
      </c>
      <c r="I2349" s="87" t="n"/>
      <c r="J2349" s="87" t="n"/>
      <c r="K2349" s="273" t="inlineStr">
        <is>
          <t>BaseplateSteel</t>
        </is>
      </c>
      <c r="L2349" s="273" t="inlineStr">
        <is>
          <t>Baseplate_Steel</t>
        </is>
      </c>
      <c r="M2349" s="273" t="inlineStr">
        <is>
          <t>Steel</t>
        </is>
      </c>
      <c r="N2349" t="inlineStr">
        <is>
          <t>404TS</t>
        </is>
      </c>
      <c r="O2349" t="inlineStr">
        <is>
          <t>:Extended Drip Pan:</t>
        </is>
      </c>
      <c r="P2349" s="235" t="inlineStr">
        <is>
          <t>Falk_T10_Grid</t>
        </is>
      </c>
      <c r="Q2349" t="inlineStr">
        <is>
          <t>Falk 1060T10</t>
        </is>
      </c>
      <c r="R2349" t="inlineStr">
        <is>
          <t>RTF</t>
        </is>
      </c>
      <c r="S2349" s="233" t="inlineStr">
        <is>
          <t>B103376</t>
        </is>
      </c>
      <c r="T2349" s="233" t="n">
        <v>2901</v>
      </c>
      <c r="U2349" s="233" t="inlineStr">
        <is>
          <t>Priced</t>
        </is>
      </c>
      <c r="V2349" s="273" t="inlineStr">
        <is>
          <t>LT028</t>
        </is>
      </c>
      <c r="W2349" t="n">
        <v>350</v>
      </c>
    </row>
    <row r="2350">
      <c r="B2350" t="n">
        <v>4536</v>
      </c>
      <c r="C2350">
        <f>IF(K2350 = "BaseplateSteel","Y","N")</f>
        <v/>
      </c>
      <c r="D2350">
        <f>OR(P2350 = "Woods_Sureflex", P2350 = "Falk_T10_Grid")</f>
        <v/>
      </c>
      <c r="E2350">
        <f>IF(AND(C2350="Y", D2350=TRUE),"Y","N")</f>
        <v/>
      </c>
      <c r="F2350" t="inlineStr">
        <is>
          <t>ConTab_BOM_KP_Baseplates_4536</t>
        </is>
      </c>
      <c r="G2350">
        <f>IF(E2350="Y",F2350,"")</f>
        <v/>
      </c>
      <c r="H2350" s="87" t="inlineStr">
        <is>
          <t>1012-1_2-KP</t>
        </is>
      </c>
      <c r="I2350" s="87" t="n"/>
      <c r="J2350" s="87" t="n"/>
      <c r="K2350" s="273" t="inlineStr">
        <is>
          <t>BaseplateSteel</t>
        </is>
      </c>
      <c r="L2350" s="273" t="inlineStr">
        <is>
          <t>Baseplate_Steel</t>
        </is>
      </c>
      <c r="M2350" s="273" t="inlineStr">
        <is>
          <t>Steel</t>
        </is>
      </c>
      <c r="N2350" t="inlineStr">
        <is>
          <t>405TS</t>
        </is>
      </c>
      <c r="O2350" t="inlineStr">
        <is>
          <t>:Extended Drip Pan:</t>
        </is>
      </c>
      <c r="P2350" s="235" t="inlineStr">
        <is>
          <t>Falk_T10_Grid</t>
        </is>
      </c>
      <c r="Q2350" t="inlineStr">
        <is>
          <t>Falk 1060T10</t>
        </is>
      </c>
      <c r="R2350" t="inlineStr">
        <is>
          <t>RTF</t>
        </is>
      </c>
      <c r="S2350" s="233" t="inlineStr">
        <is>
          <t>B103376</t>
        </is>
      </c>
      <c r="T2350" s="233" t="n">
        <v>2901</v>
      </c>
      <c r="U2350" s="233" t="inlineStr">
        <is>
          <t>Priced</t>
        </is>
      </c>
      <c r="V2350" s="273" t="inlineStr">
        <is>
          <t>LT028</t>
        </is>
      </c>
      <c r="W2350" t="n">
        <v>350</v>
      </c>
    </row>
    <row r="2351">
      <c r="B2351" t="n">
        <v>4537</v>
      </c>
      <c r="C2351">
        <f>IF(K2351 = "BaseplateSteel","Y","N")</f>
        <v/>
      </c>
      <c r="D2351">
        <f>OR(P2351 = "Woods_Sureflex", P2351 = "Falk_T10_Grid")</f>
        <v/>
      </c>
      <c r="E2351">
        <f>IF(AND(C2351="Y", D2351=TRUE),"Y","N")</f>
        <v/>
      </c>
      <c r="F2351" t="inlineStr">
        <is>
          <t>ConTab_BOM_KP_Baseplates_4537</t>
        </is>
      </c>
      <c r="G2351">
        <f>IF(E2351="Y",F2351,"")</f>
        <v/>
      </c>
      <c r="H2351" s="87" t="inlineStr">
        <is>
          <t>1012-1_2-KP</t>
        </is>
      </c>
      <c r="I2351" s="87" t="n"/>
      <c r="J2351" s="87" t="n"/>
      <c r="K2351" s="273" t="inlineStr">
        <is>
          <t>BaseplateSteel</t>
        </is>
      </c>
      <c r="L2351" s="273" t="inlineStr">
        <is>
          <t>Baseplate_Steel</t>
        </is>
      </c>
      <c r="M2351" s="273" t="inlineStr">
        <is>
          <t>Steel</t>
        </is>
      </c>
      <c r="N2351" t="inlineStr">
        <is>
          <t>444T</t>
        </is>
      </c>
      <c r="O2351" t="inlineStr">
        <is>
          <t>:Extended Drip Pan:</t>
        </is>
      </c>
      <c r="P2351" s="235" t="inlineStr">
        <is>
          <t>Falk_T10_Grid</t>
        </is>
      </c>
      <c r="Q2351" t="inlineStr">
        <is>
          <t>Falk 1090T10</t>
        </is>
      </c>
      <c r="R2351" t="inlineStr">
        <is>
          <t>RTF</t>
        </is>
      </c>
      <c r="S2351" s="233" t="inlineStr">
        <is>
          <t>B103377</t>
        </is>
      </c>
      <c r="T2351" s="233" t="n">
        <v>4397</v>
      </c>
      <c r="U2351" s="233" t="inlineStr">
        <is>
          <t>Priced</t>
        </is>
      </c>
      <c r="V2351" s="273" t="inlineStr">
        <is>
          <t>LT028</t>
        </is>
      </c>
      <c r="W2351" t="n">
        <v>420</v>
      </c>
    </row>
    <row r="2352">
      <c r="B2352" t="n">
        <v>4538</v>
      </c>
      <c r="C2352">
        <f>IF(K2352 = "BaseplateSteel","Y","N")</f>
        <v/>
      </c>
      <c r="D2352">
        <f>OR(P2352 = "Woods_Sureflex", P2352 = "Falk_T10_Grid")</f>
        <v/>
      </c>
      <c r="E2352">
        <f>IF(AND(C2352="Y", D2352=TRUE),"Y","N")</f>
        <v/>
      </c>
      <c r="F2352" t="inlineStr">
        <is>
          <t>ConTab_BOM_KP_Baseplates_4538</t>
        </is>
      </c>
      <c r="G2352">
        <f>IF(E2352="Y",F2352,"")</f>
        <v/>
      </c>
      <c r="H2352" s="87" t="inlineStr">
        <is>
          <t>1012-1_2-KP</t>
        </is>
      </c>
      <c r="I2352" s="87" t="n"/>
      <c r="J2352" s="87" t="n"/>
      <c r="K2352" s="273" t="inlineStr">
        <is>
          <t>BaseplateSteel</t>
        </is>
      </c>
      <c r="L2352" s="273" t="inlineStr">
        <is>
          <t>Baseplate_Steel</t>
        </is>
      </c>
      <c r="M2352" s="273" t="inlineStr">
        <is>
          <t>Steel</t>
        </is>
      </c>
      <c r="N2352" t="inlineStr">
        <is>
          <t>445T</t>
        </is>
      </c>
      <c r="O2352" t="inlineStr">
        <is>
          <t>:Extended Drip Pan:</t>
        </is>
      </c>
      <c r="P2352" s="235" t="inlineStr">
        <is>
          <t>Falk_T10_Grid</t>
        </is>
      </c>
      <c r="Q2352" t="inlineStr">
        <is>
          <t>Falk 1090T10</t>
        </is>
      </c>
      <c r="R2352" t="inlineStr">
        <is>
          <t>RTF</t>
        </is>
      </c>
      <c r="S2352" s="233" t="inlineStr">
        <is>
          <t>B103378</t>
        </is>
      </c>
      <c r="T2352" s="233" t="n">
        <v>4397</v>
      </c>
      <c r="U2352" s="233" t="inlineStr">
        <is>
          <t>Priced</t>
        </is>
      </c>
      <c r="V2352" s="273" t="inlineStr">
        <is>
          <t>LT028</t>
        </is>
      </c>
      <c r="W2352" t="n">
        <v>420</v>
      </c>
    </row>
    <row r="2353">
      <c r="B2353" t="n">
        <v>4539</v>
      </c>
      <c r="C2353">
        <f>IF(K2353 = "BaseplateSteel","Y","N")</f>
        <v/>
      </c>
      <c r="D2353">
        <f>OR(P2353 = "Woods_Sureflex", P2353 = "Falk_T10_Grid")</f>
        <v/>
      </c>
      <c r="E2353">
        <f>IF(AND(C2353="Y", D2353=TRUE),"Y","N")</f>
        <v/>
      </c>
      <c r="F2353" t="inlineStr">
        <is>
          <t>ConTab_BOM_KP_Baseplates_4539</t>
        </is>
      </c>
      <c r="G2353">
        <f>IF(E2353="Y",F2353,"")</f>
        <v/>
      </c>
      <c r="H2353" s="87" t="inlineStr">
        <is>
          <t>1012-1_2-KP</t>
        </is>
      </c>
      <c r="I2353" s="87" t="n"/>
      <c r="J2353" s="87" t="n"/>
      <c r="K2353" s="273" t="inlineStr">
        <is>
          <t>BaseplateSteel</t>
        </is>
      </c>
      <c r="L2353" s="273" t="inlineStr">
        <is>
          <t>Baseplate_Steel</t>
        </is>
      </c>
      <c r="M2353" s="273" t="inlineStr">
        <is>
          <t>Steel</t>
        </is>
      </c>
      <c r="N2353" t="inlineStr">
        <is>
          <t>444TS</t>
        </is>
      </c>
      <c r="O2353" t="inlineStr">
        <is>
          <t>:Extended Drip Pan:</t>
        </is>
      </c>
      <c r="P2353" s="235" t="inlineStr">
        <is>
          <t>Falk_T10_Grid</t>
        </is>
      </c>
      <c r="Q2353" t="inlineStr">
        <is>
          <t>Falk 1070T10</t>
        </is>
      </c>
      <c r="R2353" t="inlineStr">
        <is>
          <t>RTF</t>
        </is>
      </c>
      <c r="S2353" s="233" t="inlineStr">
        <is>
          <t>B103379</t>
        </is>
      </c>
      <c r="T2353" s="233" t="n">
        <v>4397</v>
      </c>
      <c r="U2353" s="233" t="inlineStr">
        <is>
          <t>Priced</t>
        </is>
      </c>
      <c r="V2353" s="273" t="inlineStr">
        <is>
          <t>LT028</t>
        </is>
      </c>
      <c r="W2353" t="n">
        <v>420</v>
      </c>
    </row>
    <row r="2354">
      <c r="B2354" t="n">
        <v>4540</v>
      </c>
      <c r="C2354">
        <f>IF(K2354 = "BaseplateSteel","Y","N")</f>
        <v/>
      </c>
      <c r="D2354">
        <f>OR(P2354 = "Woods_Sureflex", P2354 = "Falk_T10_Grid")</f>
        <v/>
      </c>
      <c r="E2354">
        <f>IF(AND(C2354="Y", D2354=TRUE),"Y","N")</f>
        <v/>
      </c>
      <c r="F2354" t="inlineStr">
        <is>
          <t>ConTab_BOM_KP_Baseplates_4540</t>
        </is>
      </c>
      <c r="G2354">
        <f>IF(E2354="Y",F2354,"")</f>
        <v/>
      </c>
      <c r="H2354" s="87" t="inlineStr">
        <is>
          <t>1012-1_2-KP</t>
        </is>
      </c>
      <c r="I2354" s="87" t="n"/>
      <c r="J2354" s="87" t="n"/>
      <c r="K2354" s="273" t="inlineStr">
        <is>
          <t>BaseplateSteel</t>
        </is>
      </c>
      <c r="L2354" s="273" t="inlineStr">
        <is>
          <t>Baseplate_Steel</t>
        </is>
      </c>
      <c r="M2354" s="273" t="inlineStr">
        <is>
          <t>Steel</t>
        </is>
      </c>
      <c r="N2354" t="inlineStr">
        <is>
          <t>445TS</t>
        </is>
      </c>
      <c r="O2354" t="inlineStr">
        <is>
          <t>:Extended Drip Pan:</t>
        </is>
      </c>
      <c r="P2354" s="235" t="inlineStr">
        <is>
          <t>Falk_T10_Grid</t>
        </is>
      </c>
      <c r="Q2354" t="inlineStr">
        <is>
          <t>Falk 1070T10</t>
        </is>
      </c>
      <c r="R2354" t="inlineStr">
        <is>
          <t>RTF</t>
        </is>
      </c>
      <c r="S2354" s="233" t="inlineStr">
        <is>
          <t>B103380</t>
        </is>
      </c>
      <c r="T2354" s="233" t="n">
        <v>4397</v>
      </c>
      <c r="U2354" s="233" t="inlineStr">
        <is>
          <t>Priced</t>
        </is>
      </c>
      <c r="V2354" s="273" t="inlineStr">
        <is>
          <t>LT028</t>
        </is>
      </c>
      <c r="W2354" t="n">
        <v>420</v>
      </c>
    </row>
    <row r="2355">
      <c r="B2355" t="n">
        <v>4541</v>
      </c>
      <c r="C2355">
        <f>IF(K2355 = "BaseplateSteel","Y","N")</f>
        <v/>
      </c>
      <c r="D2355">
        <f>OR(P2355 = "Woods_Sureflex", P2355 = "Falk_T10_Grid")</f>
        <v/>
      </c>
      <c r="E2355">
        <f>IF(AND(C2355="Y", D2355=TRUE),"Y","N")</f>
        <v/>
      </c>
      <c r="F2355" t="inlineStr">
        <is>
          <t>ConTab_BOM_KP_Baseplates_4541</t>
        </is>
      </c>
      <c r="G2355">
        <f>IF(E2355="Y",F2355,"")</f>
        <v/>
      </c>
      <c r="H2355" s="87" t="inlineStr">
        <is>
          <t>1012-1_2-KP</t>
        </is>
      </c>
      <c r="I2355" s="87" t="n"/>
      <c r="J2355" s="87" t="n"/>
      <c r="K2355" s="273" t="inlineStr">
        <is>
          <t>BaseplateSteel</t>
        </is>
      </c>
      <c r="L2355" s="273" t="inlineStr">
        <is>
          <t>Baseplate_Steel</t>
        </is>
      </c>
      <c r="M2355" s="273" t="inlineStr">
        <is>
          <t>Steel</t>
        </is>
      </c>
      <c r="N2355" s="273" t="inlineStr">
        <is>
          <t>447T</t>
        </is>
      </c>
      <c r="O2355" t="inlineStr">
        <is>
          <t>:Extended Drip Pan:</t>
        </is>
      </c>
      <c r="P2355" s="235" t="inlineStr">
        <is>
          <t>Falk_T10_Grid</t>
        </is>
      </c>
      <c r="Q2355" t="inlineStr">
        <is>
          <t>Falk 1090T10</t>
        </is>
      </c>
      <c r="R2355" t="inlineStr">
        <is>
          <t>RTF</t>
        </is>
      </c>
      <c r="S2355" s="233" t="inlineStr">
        <is>
          <t>B103381</t>
        </is>
      </c>
      <c r="T2355" s="233" t="n">
        <v>4943</v>
      </c>
      <c r="U2355" s="233" t="inlineStr">
        <is>
          <t>Priced</t>
        </is>
      </c>
      <c r="V2355" s="273" t="inlineStr">
        <is>
          <t>LT028</t>
        </is>
      </c>
      <c r="W2355" t="n">
        <v>600</v>
      </c>
    </row>
    <row r="2356">
      <c r="B2356" t="n">
        <v>4542</v>
      </c>
      <c r="C2356">
        <f>IF(K2356 = "BaseplateSteel","Y","N")</f>
        <v/>
      </c>
      <c r="D2356">
        <f>OR(P2356 = "Woods_Sureflex", P2356 = "Falk_T10_Grid")</f>
        <v/>
      </c>
      <c r="E2356">
        <f>IF(AND(C2356="Y", D2356=TRUE),"Y","N")</f>
        <v/>
      </c>
      <c r="F2356" t="inlineStr">
        <is>
          <t>ConTab_BOM_KP_Baseplates_4542</t>
        </is>
      </c>
      <c r="G2356">
        <f>IF(E2356="Y",F2356,"")</f>
        <v/>
      </c>
      <c r="H2356" s="87" t="inlineStr">
        <is>
          <t>1012-1_2-KP</t>
        </is>
      </c>
      <c r="I2356" s="87" t="n"/>
      <c r="J2356" s="87" t="n"/>
      <c r="K2356" s="273" t="inlineStr">
        <is>
          <t>BaseplateSteel</t>
        </is>
      </c>
      <c r="L2356" s="273" t="inlineStr">
        <is>
          <t>Baseplate_Steel</t>
        </is>
      </c>
      <c r="M2356" s="273" t="inlineStr">
        <is>
          <t>Steel</t>
        </is>
      </c>
      <c r="N2356" s="273" t="inlineStr">
        <is>
          <t>449T</t>
        </is>
      </c>
      <c r="O2356" t="inlineStr">
        <is>
          <t>:Extended Drip Pan:</t>
        </is>
      </c>
      <c r="P2356" s="235" t="inlineStr">
        <is>
          <t>Falk_T10_Grid</t>
        </is>
      </c>
      <c r="Q2356" t="inlineStr">
        <is>
          <t>Falk 1090T10</t>
        </is>
      </c>
      <c r="R2356" t="inlineStr">
        <is>
          <t>RTF</t>
        </is>
      </c>
      <c r="S2356" s="233" t="inlineStr">
        <is>
          <t>B103382</t>
        </is>
      </c>
      <c r="T2356" s="233" t="n">
        <v>4943</v>
      </c>
      <c r="U2356" s="233" t="inlineStr">
        <is>
          <t>Priced</t>
        </is>
      </c>
      <c r="V2356" s="273" t="inlineStr">
        <is>
          <t>LT028</t>
        </is>
      </c>
      <c r="W2356" t="n">
        <v>600</v>
      </c>
    </row>
    <row r="2357">
      <c r="B2357" t="n">
        <v>4561</v>
      </c>
      <c r="C2357">
        <f>IF(K2357 = "BaseplateSteel","Y","N")</f>
        <v/>
      </c>
      <c r="D2357">
        <f>OR(P2357 = "Woods_Sureflex", P2357 = "Falk_T10_Grid")</f>
        <v/>
      </c>
      <c r="E2357">
        <f>IF(AND(C2357="Y", D2357=TRUE),"Y","N")</f>
        <v/>
      </c>
      <c r="F2357" t="inlineStr">
        <is>
          <t>ConTab_BOM_KP_Baseplates_4561</t>
        </is>
      </c>
      <c r="G2357">
        <f>IF(E2357="Y",F2357,"")</f>
        <v/>
      </c>
      <c r="H2357" s="87" t="inlineStr">
        <is>
          <t>1012-1_2-KP</t>
        </is>
      </c>
      <c r="I2357" s="87" t="n"/>
      <c r="J2357" s="87" t="n"/>
      <c r="K2357" s="273" t="inlineStr">
        <is>
          <t>BaseplateSteel</t>
        </is>
      </c>
      <c r="L2357" s="273" t="inlineStr">
        <is>
          <t>Baseplate_Steel</t>
        </is>
      </c>
      <c r="M2357" s="273" t="inlineStr">
        <is>
          <t>Steel</t>
        </is>
      </c>
      <c r="N2357" t="inlineStr">
        <is>
          <t>284T</t>
        </is>
      </c>
      <c r="O2357" t="inlineStr">
        <is>
          <t>:Extended Drip Pan:</t>
        </is>
      </c>
      <c r="P2357" s="235" t="inlineStr">
        <is>
          <t>Woods_Spacer</t>
        </is>
      </c>
      <c r="Q2357" t="inlineStr">
        <is>
          <t>Woods 9SC</t>
        </is>
      </c>
      <c r="R2357" t="inlineStr">
        <is>
          <t>RTF</t>
        </is>
      </c>
      <c r="S2357" s="233" t="inlineStr">
        <is>
          <t>B103395</t>
        </is>
      </c>
      <c r="T2357" s="233" t="n">
        <v>2835</v>
      </c>
      <c r="U2357" s="233" t="inlineStr">
        <is>
          <t>Priced</t>
        </is>
      </c>
      <c r="V2357" s="273" t="inlineStr">
        <is>
          <t>LT028</t>
        </is>
      </c>
      <c r="W2357" t="n">
        <v>205</v>
      </c>
    </row>
    <row r="2358">
      <c r="B2358" t="n">
        <v>4562</v>
      </c>
      <c r="C2358">
        <f>IF(K2358 = "BaseplateSteel","Y","N")</f>
        <v/>
      </c>
      <c r="D2358">
        <f>OR(P2358 = "Woods_Sureflex", P2358 = "Falk_T10_Grid")</f>
        <v/>
      </c>
      <c r="E2358">
        <f>IF(AND(C2358="Y", D2358=TRUE),"Y","N")</f>
        <v/>
      </c>
      <c r="F2358" t="inlineStr">
        <is>
          <t>ConTab_BOM_KP_Baseplates_4562</t>
        </is>
      </c>
      <c r="G2358">
        <f>IF(E2358="Y",F2358,"")</f>
        <v/>
      </c>
      <c r="H2358" s="87" t="inlineStr">
        <is>
          <t>1012-1_2-KP</t>
        </is>
      </c>
      <c r="I2358" s="87" t="n"/>
      <c r="J2358" s="87" t="n"/>
      <c r="K2358" s="273" t="inlineStr">
        <is>
          <t>BaseplateSteel</t>
        </is>
      </c>
      <c r="L2358" s="273" t="inlineStr">
        <is>
          <t>Baseplate_Steel</t>
        </is>
      </c>
      <c r="M2358" s="273" t="inlineStr">
        <is>
          <t>Steel</t>
        </is>
      </c>
      <c r="N2358" t="inlineStr">
        <is>
          <t>286T</t>
        </is>
      </c>
      <c r="O2358" t="inlineStr">
        <is>
          <t>:Extended Drip Pan:</t>
        </is>
      </c>
      <c r="P2358" s="235" t="inlineStr">
        <is>
          <t>Woods_Spacer</t>
        </is>
      </c>
      <c r="Q2358" t="inlineStr">
        <is>
          <t>Woods 9SC</t>
        </is>
      </c>
      <c r="R2358" t="inlineStr">
        <is>
          <t>RTF</t>
        </is>
      </c>
      <c r="S2358" s="233" t="inlineStr">
        <is>
          <t>B103395</t>
        </is>
      </c>
      <c r="T2358" s="233" t="n">
        <v>2835</v>
      </c>
      <c r="U2358" s="233" t="inlineStr">
        <is>
          <t>Priced</t>
        </is>
      </c>
      <c r="V2358" s="273" t="inlineStr">
        <is>
          <t>LT028</t>
        </is>
      </c>
      <c r="W2358" t="n">
        <v>205</v>
      </c>
    </row>
    <row r="2359">
      <c r="B2359" t="n">
        <v>4563</v>
      </c>
      <c r="C2359">
        <f>IF(K2359 = "BaseplateSteel","Y","N")</f>
        <v/>
      </c>
      <c r="D2359">
        <f>OR(P2359 = "Woods_Sureflex", P2359 = "Falk_T10_Grid")</f>
        <v/>
      </c>
      <c r="E2359">
        <f>IF(AND(C2359="Y", D2359=TRUE),"Y","N")</f>
        <v/>
      </c>
      <c r="F2359" t="inlineStr">
        <is>
          <t>ConTab_BOM_KP_Baseplates_4563</t>
        </is>
      </c>
      <c r="G2359">
        <f>IF(E2359="Y",F2359,"")</f>
        <v/>
      </c>
      <c r="H2359" s="87" t="inlineStr">
        <is>
          <t>1012-1_2-KP</t>
        </is>
      </c>
      <c r="I2359" s="87" t="n"/>
      <c r="J2359" s="87" t="n"/>
      <c r="K2359" s="273" t="inlineStr">
        <is>
          <t>BaseplateSteel</t>
        </is>
      </c>
      <c r="L2359" s="273" t="inlineStr">
        <is>
          <t>Baseplate_Steel</t>
        </is>
      </c>
      <c r="M2359" s="273" t="inlineStr">
        <is>
          <t>Steel</t>
        </is>
      </c>
      <c r="N2359" t="inlineStr">
        <is>
          <t>324T</t>
        </is>
      </c>
      <c r="O2359" t="inlineStr">
        <is>
          <t>:Extended Drip Pan:</t>
        </is>
      </c>
      <c r="P2359" s="235" t="inlineStr">
        <is>
          <t>Woods_Spacer</t>
        </is>
      </c>
      <c r="Q2359" t="inlineStr">
        <is>
          <t>Woods 10SC</t>
        </is>
      </c>
      <c r="R2359" t="inlineStr">
        <is>
          <t>RTF</t>
        </is>
      </c>
      <c r="S2359" s="233" t="inlineStr">
        <is>
          <t>B103396</t>
        </is>
      </c>
      <c r="T2359" s="233" t="n">
        <v>2970</v>
      </c>
      <c r="U2359" s="233" t="inlineStr">
        <is>
          <t>Priced</t>
        </is>
      </c>
      <c r="V2359" s="273" t="inlineStr">
        <is>
          <t>LT028</t>
        </is>
      </c>
      <c r="W2359" t="n">
        <v>240</v>
      </c>
    </row>
    <row r="2360">
      <c r="B2360" t="n">
        <v>4564</v>
      </c>
      <c r="C2360">
        <f>IF(K2360 = "BaseplateSteel","Y","N")</f>
        <v/>
      </c>
      <c r="D2360">
        <f>OR(P2360 = "Woods_Sureflex", P2360 = "Falk_T10_Grid")</f>
        <v/>
      </c>
      <c r="E2360">
        <f>IF(AND(C2360="Y", D2360=TRUE),"Y","N")</f>
        <v/>
      </c>
      <c r="F2360" t="inlineStr">
        <is>
          <t>ConTab_BOM_KP_Baseplates_4564</t>
        </is>
      </c>
      <c r="G2360">
        <f>IF(E2360="Y",F2360,"")</f>
        <v/>
      </c>
      <c r="H2360" s="87" t="inlineStr">
        <is>
          <t>1012-1_2-KP</t>
        </is>
      </c>
      <c r="I2360" s="87" t="n"/>
      <c r="J2360" s="87" t="n"/>
      <c r="K2360" s="273" t="inlineStr">
        <is>
          <t>BaseplateSteel</t>
        </is>
      </c>
      <c r="L2360" s="273" t="inlineStr">
        <is>
          <t>Baseplate_Steel</t>
        </is>
      </c>
      <c r="M2360" s="273" t="inlineStr">
        <is>
          <t>Steel</t>
        </is>
      </c>
      <c r="N2360" t="inlineStr">
        <is>
          <t>326T</t>
        </is>
      </c>
      <c r="O2360" t="inlineStr">
        <is>
          <t>:Extended Drip Pan:</t>
        </is>
      </c>
      <c r="P2360" s="235" t="inlineStr">
        <is>
          <t>Woods_Spacer</t>
        </is>
      </c>
      <c r="Q2360" t="inlineStr">
        <is>
          <t>Woods 10SC</t>
        </is>
      </c>
      <c r="R2360" t="inlineStr">
        <is>
          <t>RTF</t>
        </is>
      </c>
      <c r="S2360" s="233" t="inlineStr">
        <is>
          <t>B103396</t>
        </is>
      </c>
      <c r="T2360" s="233" t="n">
        <v>2970</v>
      </c>
      <c r="U2360" s="233" t="inlineStr">
        <is>
          <t>Priced</t>
        </is>
      </c>
      <c r="V2360" s="273" t="inlineStr">
        <is>
          <t>LT028</t>
        </is>
      </c>
      <c r="W2360" t="n">
        <v>240</v>
      </c>
    </row>
    <row r="2361">
      <c r="B2361" t="n">
        <v>4565</v>
      </c>
      <c r="C2361">
        <f>IF(K2361 = "BaseplateSteel","Y","N")</f>
        <v/>
      </c>
      <c r="D2361">
        <f>OR(P2361 = "Woods_Sureflex", P2361 = "Falk_T10_Grid")</f>
        <v/>
      </c>
      <c r="E2361">
        <f>IF(AND(C2361="Y", D2361=TRUE),"Y","N")</f>
        <v/>
      </c>
      <c r="F2361" t="inlineStr">
        <is>
          <t>ConTab_BOM_KP_Baseplates_4565</t>
        </is>
      </c>
      <c r="G2361">
        <f>IF(E2361="Y",F2361,"")</f>
        <v/>
      </c>
      <c r="H2361" s="87" t="inlineStr">
        <is>
          <t>1012-1_2-KP</t>
        </is>
      </c>
      <c r="I2361" s="87" t="n"/>
      <c r="J2361" s="87" t="n"/>
      <c r="K2361" s="273" t="inlineStr">
        <is>
          <t>BaseplateSteel</t>
        </is>
      </c>
      <c r="L2361" s="273" t="inlineStr">
        <is>
          <t>Baseplate_Steel</t>
        </is>
      </c>
      <c r="M2361" s="273" t="inlineStr">
        <is>
          <t>Steel</t>
        </is>
      </c>
      <c r="N2361" t="inlineStr">
        <is>
          <t>364T</t>
        </is>
      </c>
      <c r="O2361" t="inlineStr">
        <is>
          <t>:Extended Drip Pan:</t>
        </is>
      </c>
      <c r="P2361" s="235" t="inlineStr">
        <is>
          <t>Woods_Spacer</t>
        </is>
      </c>
      <c r="Q2361" t="inlineStr">
        <is>
          <t>Woods 11SC</t>
        </is>
      </c>
      <c r="R2361" t="inlineStr">
        <is>
          <t>RTF</t>
        </is>
      </c>
      <c r="S2361" s="233" t="inlineStr">
        <is>
          <t>B103397</t>
        </is>
      </c>
      <c r="T2361" s="233" t="n">
        <v>3106</v>
      </c>
      <c r="U2361" s="233" t="inlineStr">
        <is>
          <t>Priced</t>
        </is>
      </c>
      <c r="V2361" s="273" t="inlineStr">
        <is>
          <t>LT028</t>
        </is>
      </c>
      <c r="W2361" t="n">
        <v>270</v>
      </c>
    </row>
    <row r="2362">
      <c r="B2362" t="n">
        <v>4566</v>
      </c>
      <c r="C2362">
        <f>IF(K2362 = "BaseplateSteel","Y","N")</f>
        <v/>
      </c>
      <c r="D2362">
        <f>OR(P2362 = "Woods_Sureflex", P2362 = "Falk_T10_Grid")</f>
        <v/>
      </c>
      <c r="E2362">
        <f>IF(AND(C2362="Y", D2362=TRUE),"Y","N")</f>
        <v/>
      </c>
      <c r="F2362" t="inlineStr">
        <is>
          <t>ConTab_BOM_KP_Baseplates_4566</t>
        </is>
      </c>
      <c r="G2362">
        <f>IF(E2362="Y",F2362,"")</f>
        <v/>
      </c>
      <c r="H2362" s="87" t="inlineStr">
        <is>
          <t>1012-1_2-KP</t>
        </is>
      </c>
      <c r="I2362" s="87" t="n"/>
      <c r="J2362" s="87" t="n"/>
      <c r="K2362" s="273" t="inlineStr">
        <is>
          <t>BaseplateSteel</t>
        </is>
      </c>
      <c r="L2362" s="273" t="inlineStr">
        <is>
          <t>Baseplate_Steel</t>
        </is>
      </c>
      <c r="M2362" s="273" t="inlineStr">
        <is>
          <t>Steel</t>
        </is>
      </c>
      <c r="N2362" t="inlineStr">
        <is>
          <t>365T</t>
        </is>
      </c>
      <c r="O2362" t="inlineStr">
        <is>
          <t>:Extended Drip Pan:</t>
        </is>
      </c>
      <c r="P2362" s="235" t="inlineStr">
        <is>
          <t>Woods_Spacer</t>
        </is>
      </c>
      <c r="Q2362" t="inlineStr">
        <is>
          <t>Woods 11SC</t>
        </is>
      </c>
      <c r="R2362" t="inlineStr">
        <is>
          <t>RTF</t>
        </is>
      </c>
      <c r="S2362" s="233" t="inlineStr">
        <is>
          <t>B103397</t>
        </is>
      </c>
      <c r="T2362" s="233" t="n">
        <v>3106</v>
      </c>
      <c r="U2362" s="233" t="inlineStr">
        <is>
          <t>Priced</t>
        </is>
      </c>
      <c r="V2362" s="273" t="inlineStr">
        <is>
          <t>LT028</t>
        </is>
      </c>
      <c r="W2362" t="n">
        <v>270</v>
      </c>
    </row>
    <row r="2363">
      <c r="B2363" t="n">
        <v>4567</v>
      </c>
      <c r="C2363">
        <f>IF(K2363 = "BaseplateSteel","Y","N")</f>
        <v/>
      </c>
      <c r="D2363">
        <f>OR(P2363 = "Woods_Sureflex", P2363 = "Falk_T10_Grid")</f>
        <v/>
      </c>
      <c r="E2363">
        <f>IF(AND(C2363="Y", D2363=TRUE),"Y","N")</f>
        <v/>
      </c>
      <c r="F2363" t="inlineStr">
        <is>
          <t>ConTab_BOM_KP_Baseplates_4567</t>
        </is>
      </c>
      <c r="G2363">
        <f>IF(E2363="Y",F2363,"")</f>
        <v/>
      </c>
      <c r="H2363" s="87" t="inlineStr">
        <is>
          <t>1012-1_2-KP</t>
        </is>
      </c>
      <c r="I2363" s="87" t="n"/>
      <c r="J2363" s="87" t="n"/>
      <c r="K2363" s="273" t="inlineStr">
        <is>
          <t>BaseplateSteel</t>
        </is>
      </c>
      <c r="L2363" s="273" t="inlineStr">
        <is>
          <t>Baseplate_Steel</t>
        </is>
      </c>
      <c r="M2363" s="273" t="inlineStr">
        <is>
          <t>Steel</t>
        </is>
      </c>
      <c r="N2363" t="inlineStr">
        <is>
          <t>404T</t>
        </is>
      </c>
      <c r="O2363" t="inlineStr">
        <is>
          <t>:Extended Drip Pan:</t>
        </is>
      </c>
      <c r="P2363" s="235" t="inlineStr">
        <is>
          <t>Woods_Spacer</t>
        </is>
      </c>
      <c r="Q2363" t="inlineStr">
        <is>
          <t>Woods 12SC</t>
        </is>
      </c>
      <c r="R2363" t="inlineStr">
        <is>
          <t>RTF</t>
        </is>
      </c>
      <c r="S2363" s="233" t="inlineStr">
        <is>
          <t>B103398</t>
        </is>
      </c>
      <c r="T2363" s="233" t="n">
        <v>3580</v>
      </c>
      <c r="U2363" s="233" t="inlineStr">
        <is>
          <t>Priced</t>
        </is>
      </c>
      <c r="V2363" s="273" t="inlineStr">
        <is>
          <t>LT028</t>
        </is>
      </c>
      <c r="W2363" t="n">
        <v>350</v>
      </c>
    </row>
    <row r="2364">
      <c r="B2364" t="n">
        <v>4568</v>
      </c>
      <c r="C2364">
        <f>IF(K2364 = "BaseplateSteel","Y","N")</f>
        <v/>
      </c>
      <c r="D2364">
        <f>OR(P2364 = "Woods_Sureflex", P2364 = "Falk_T10_Grid")</f>
        <v/>
      </c>
      <c r="E2364">
        <f>IF(AND(C2364="Y", D2364=TRUE),"Y","N")</f>
        <v/>
      </c>
      <c r="F2364" t="inlineStr">
        <is>
          <t>ConTab_BOM_KP_Baseplates_4568</t>
        </is>
      </c>
      <c r="G2364">
        <f>IF(E2364="Y",F2364,"")</f>
        <v/>
      </c>
      <c r="H2364" s="87" t="inlineStr">
        <is>
          <t>1012-1_2-KP</t>
        </is>
      </c>
      <c r="I2364" s="87" t="n"/>
      <c r="J2364" s="87" t="n"/>
      <c r="K2364" s="273" t="inlineStr">
        <is>
          <t>BaseplateSteel</t>
        </is>
      </c>
      <c r="L2364" s="273" t="inlineStr">
        <is>
          <t>Baseplate_Steel</t>
        </is>
      </c>
      <c r="M2364" s="273" t="inlineStr">
        <is>
          <t>Steel</t>
        </is>
      </c>
      <c r="N2364" t="inlineStr">
        <is>
          <t>405T</t>
        </is>
      </c>
      <c r="O2364" t="inlineStr">
        <is>
          <t>:Extended Drip Pan:</t>
        </is>
      </c>
      <c r="P2364" s="235" t="inlineStr">
        <is>
          <t>Woods_Spacer</t>
        </is>
      </c>
      <c r="Q2364" t="inlineStr">
        <is>
          <t>Woods 12SC</t>
        </is>
      </c>
      <c r="R2364" t="inlineStr">
        <is>
          <t>RTF</t>
        </is>
      </c>
      <c r="S2364" s="233" t="inlineStr">
        <is>
          <t>B103398</t>
        </is>
      </c>
      <c r="T2364" s="233" t="n">
        <v>3580</v>
      </c>
      <c r="U2364" s="233" t="inlineStr">
        <is>
          <t>Priced</t>
        </is>
      </c>
      <c r="V2364" s="273" t="inlineStr">
        <is>
          <t>LT028</t>
        </is>
      </c>
      <c r="W2364" t="n">
        <v>350</v>
      </c>
    </row>
    <row r="2365">
      <c r="B2365" t="n">
        <v>4569</v>
      </c>
      <c r="C2365">
        <f>IF(K2365 = "BaseplateSteel","Y","N")</f>
        <v/>
      </c>
      <c r="D2365">
        <f>OR(P2365 = "Woods_Sureflex", P2365 = "Falk_T10_Grid")</f>
        <v/>
      </c>
      <c r="E2365">
        <f>IF(AND(C2365="Y", D2365=TRUE),"Y","N")</f>
        <v/>
      </c>
      <c r="F2365" t="inlineStr">
        <is>
          <t>ConTab_BOM_KP_Baseplates_4569</t>
        </is>
      </c>
      <c r="G2365">
        <f>IF(E2365="Y",F2365,"")</f>
        <v/>
      </c>
      <c r="H2365" s="87" t="inlineStr">
        <is>
          <t>1012-1_2-KP</t>
        </is>
      </c>
      <c r="I2365" s="87" t="n"/>
      <c r="J2365" s="87" t="n"/>
      <c r="K2365" s="273" t="inlineStr">
        <is>
          <t>BaseplateSteel</t>
        </is>
      </c>
      <c r="L2365" s="273" t="inlineStr">
        <is>
          <t>Baseplate_Steel</t>
        </is>
      </c>
      <c r="M2365" s="273" t="inlineStr">
        <is>
          <t>Steel</t>
        </is>
      </c>
      <c r="N2365" t="inlineStr">
        <is>
          <t>444T</t>
        </is>
      </c>
      <c r="O2365" t="inlineStr">
        <is>
          <t>:Extended Drip Pan:</t>
        </is>
      </c>
      <c r="P2365" s="235" t="inlineStr">
        <is>
          <t>Woods_Spacer</t>
        </is>
      </c>
      <c r="Q2365" t="inlineStr">
        <is>
          <t>Woods 12SC</t>
        </is>
      </c>
      <c r="R2365" t="inlineStr">
        <is>
          <t>RTF</t>
        </is>
      </c>
      <c r="S2365" s="233" t="inlineStr">
        <is>
          <t>B103399</t>
        </is>
      </c>
      <c r="T2365" s="233" t="n">
        <v>4943</v>
      </c>
      <c r="U2365" s="233" t="inlineStr">
        <is>
          <t>Priced</t>
        </is>
      </c>
      <c r="V2365" s="273" t="inlineStr">
        <is>
          <t>LT028</t>
        </is>
      </c>
      <c r="W2365" t="n">
        <v>420</v>
      </c>
    </row>
    <row r="2366">
      <c r="B2366" t="n">
        <v>4570</v>
      </c>
      <c r="C2366">
        <f>IF(K2366 = "BaseplateSteel","Y","N")</f>
        <v/>
      </c>
      <c r="D2366">
        <f>OR(P2366 = "Woods_Sureflex", P2366 = "Falk_T10_Grid")</f>
        <v/>
      </c>
      <c r="E2366">
        <f>IF(AND(C2366="Y", D2366=TRUE),"Y","N")</f>
        <v/>
      </c>
      <c r="F2366" t="inlineStr">
        <is>
          <t>ConTab_BOM_KP_Baseplates_4570</t>
        </is>
      </c>
      <c r="G2366">
        <f>IF(E2366="Y",F2366,"")</f>
        <v/>
      </c>
      <c r="H2366" s="87" t="inlineStr">
        <is>
          <t>1012-1_2-KP</t>
        </is>
      </c>
      <c r="I2366" s="87" t="n"/>
      <c r="J2366" s="87" t="n"/>
      <c r="K2366" s="273" t="inlineStr">
        <is>
          <t>BaseplateSteel</t>
        </is>
      </c>
      <c r="L2366" s="273" t="inlineStr">
        <is>
          <t>Baseplate_Steel</t>
        </is>
      </c>
      <c r="M2366" s="273" t="inlineStr">
        <is>
          <t>Steel</t>
        </is>
      </c>
      <c r="N2366" t="inlineStr">
        <is>
          <t>445T</t>
        </is>
      </c>
      <c r="O2366" t="inlineStr">
        <is>
          <t>:Extended Drip Pan:</t>
        </is>
      </c>
      <c r="P2366" s="235" t="inlineStr">
        <is>
          <t>Woods_Spacer</t>
        </is>
      </c>
      <c r="Q2366" t="inlineStr">
        <is>
          <t>Woods 12SC</t>
        </is>
      </c>
      <c r="R2366" t="inlineStr">
        <is>
          <t>RTF</t>
        </is>
      </c>
      <c r="S2366" s="233" t="inlineStr">
        <is>
          <t>B103400</t>
        </is>
      </c>
      <c r="T2366" s="233" t="n">
        <v>4943</v>
      </c>
      <c r="U2366" s="233" t="inlineStr">
        <is>
          <t>Priced</t>
        </is>
      </c>
      <c r="V2366" s="273" t="inlineStr">
        <is>
          <t>LT028</t>
        </is>
      </c>
      <c r="W2366" t="n">
        <v>420</v>
      </c>
    </row>
    <row r="2367">
      <c r="B2367" t="n">
        <v>4571</v>
      </c>
      <c r="C2367">
        <f>IF(K2367 = "BaseplateSteel","Y","N")</f>
        <v/>
      </c>
      <c r="D2367">
        <f>OR(P2367 = "Woods_Sureflex", P2367 = "Falk_T10_Grid")</f>
        <v/>
      </c>
      <c r="E2367">
        <f>IF(AND(C2367="Y", D2367=TRUE),"Y","N")</f>
        <v/>
      </c>
      <c r="F2367" t="inlineStr">
        <is>
          <t>ConTab_BOM_KP_Baseplates_4571</t>
        </is>
      </c>
      <c r="G2367">
        <f>IF(E2367="Y",F2367,"")</f>
        <v/>
      </c>
      <c r="H2367" s="87" t="inlineStr">
        <is>
          <t>1012-1_2-KP</t>
        </is>
      </c>
      <c r="I2367" s="87" t="n"/>
      <c r="J2367" s="87" t="n"/>
      <c r="K2367" s="273" t="inlineStr">
        <is>
          <t>BaseplateSteel</t>
        </is>
      </c>
      <c r="L2367" s="273" t="inlineStr">
        <is>
          <t>Baseplate_Steel</t>
        </is>
      </c>
      <c r="M2367" s="273" t="inlineStr">
        <is>
          <t>Steel</t>
        </is>
      </c>
      <c r="N2367" t="inlineStr">
        <is>
          <t>284T</t>
        </is>
      </c>
      <c r="O2367" t="inlineStr">
        <is>
          <t>:Extended Drip Pan:</t>
        </is>
      </c>
      <c r="P2367" s="235" t="inlineStr">
        <is>
          <t>Falk_Spacer</t>
        </is>
      </c>
      <c r="Q2367" t="inlineStr">
        <is>
          <t>Falk 1050T31</t>
        </is>
      </c>
      <c r="R2367" t="inlineStr">
        <is>
          <t>RTF</t>
        </is>
      </c>
      <c r="S2367" s="233" t="inlineStr">
        <is>
          <t>B103401</t>
        </is>
      </c>
      <c r="T2367" s="233" t="n">
        <v>2835</v>
      </c>
      <c r="U2367" s="233" t="inlineStr">
        <is>
          <t>Priced</t>
        </is>
      </c>
      <c r="V2367" s="273" t="inlineStr">
        <is>
          <t>LT028</t>
        </is>
      </c>
      <c r="W2367" t="n">
        <v>205</v>
      </c>
    </row>
    <row r="2368">
      <c r="B2368" t="n">
        <v>4572</v>
      </c>
      <c r="C2368">
        <f>IF(K2368 = "BaseplateSteel","Y","N")</f>
        <v/>
      </c>
      <c r="D2368">
        <f>OR(P2368 = "Woods_Sureflex", P2368 = "Falk_T10_Grid")</f>
        <v/>
      </c>
      <c r="E2368">
        <f>IF(AND(C2368="Y", D2368=TRUE),"Y","N")</f>
        <v/>
      </c>
      <c r="F2368" t="inlineStr">
        <is>
          <t>ConTab_BOM_KP_Baseplates_4572</t>
        </is>
      </c>
      <c r="G2368">
        <f>IF(E2368="Y",F2368,"")</f>
        <v/>
      </c>
      <c r="H2368" s="87" t="inlineStr">
        <is>
          <t>1012-1_2-KP</t>
        </is>
      </c>
      <c r="I2368" s="87" t="n"/>
      <c r="J2368" s="87" t="n"/>
      <c r="K2368" s="273" t="inlineStr">
        <is>
          <t>BaseplateSteel</t>
        </is>
      </c>
      <c r="L2368" s="273" t="inlineStr">
        <is>
          <t>Baseplate_Steel</t>
        </is>
      </c>
      <c r="M2368" s="273" t="inlineStr">
        <is>
          <t>Steel</t>
        </is>
      </c>
      <c r="N2368" t="inlineStr">
        <is>
          <t>286T</t>
        </is>
      </c>
      <c r="O2368" t="inlineStr">
        <is>
          <t>:Extended Drip Pan:</t>
        </is>
      </c>
      <c r="P2368" s="235" t="inlineStr">
        <is>
          <t>Falk_Spacer</t>
        </is>
      </c>
      <c r="Q2368" t="inlineStr">
        <is>
          <t>Falk 1050T31</t>
        </is>
      </c>
      <c r="R2368" t="inlineStr">
        <is>
          <t>RTF</t>
        </is>
      </c>
      <c r="S2368" s="233" t="inlineStr">
        <is>
          <t>B103401</t>
        </is>
      </c>
      <c r="T2368" s="233" t="n">
        <v>2835</v>
      </c>
      <c r="U2368" s="233" t="inlineStr">
        <is>
          <t>Priced</t>
        </is>
      </c>
      <c r="V2368" s="273" t="inlineStr">
        <is>
          <t>LT028</t>
        </is>
      </c>
      <c r="W2368" t="n">
        <v>205</v>
      </c>
    </row>
    <row r="2369">
      <c r="B2369" t="n">
        <v>4573</v>
      </c>
      <c r="C2369">
        <f>IF(K2369 = "BaseplateSteel","Y","N")</f>
        <v/>
      </c>
      <c r="D2369">
        <f>OR(P2369 = "Woods_Sureflex", P2369 = "Falk_T10_Grid")</f>
        <v/>
      </c>
      <c r="E2369">
        <f>IF(AND(C2369="Y", D2369=TRUE),"Y","N")</f>
        <v/>
      </c>
      <c r="F2369" t="inlineStr">
        <is>
          <t>ConTab_BOM_KP_Baseplates_4573</t>
        </is>
      </c>
      <c r="G2369">
        <f>IF(E2369="Y",F2369,"")</f>
        <v/>
      </c>
      <c r="H2369" s="87" t="inlineStr">
        <is>
          <t>1012-1_2-KP</t>
        </is>
      </c>
      <c r="I2369" s="87" t="n"/>
      <c r="J2369" s="87" t="n"/>
      <c r="K2369" s="273" t="inlineStr">
        <is>
          <t>BaseplateSteel</t>
        </is>
      </c>
      <c r="L2369" s="273" t="inlineStr">
        <is>
          <t>Baseplate_Steel</t>
        </is>
      </c>
      <c r="M2369" s="273" t="inlineStr">
        <is>
          <t>Steel</t>
        </is>
      </c>
      <c r="N2369" t="inlineStr">
        <is>
          <t>324T</t>
        </is>
      </c>
      <c r="O2369" t="inlineStr">
        <is>
          <t>:Extended Drip Pan:</t>
        </is>
      </c>
      <c r="P2369" s="235" t="inlineStr">
        <is>
          <t>Falk_Spacer</t>
        </is>
      </c>
      <c r="Q2369" t="inlineStr">
        <is>
          <t>Falk 1060T31</t>
        </is>
      </c>
      <c r="R2369" t="inlineStr">
        <is>
          <t>RTF</t>
        </is>
      </c>
      <c r="S2369" s="233" t="inlineStr">
        <is>
          <t>B103402</t>
        </is>
      </c>
      <c r="T2369" s="233" t="n">
        <v>2970</v>
      </c>
      <c r="U2369" s="233" t="inlineStr">
        <is>
          <t>Priced</t>
        </is>
      </c>
      <c r="V2369" s="273" t="inlineStr">
        <is>
          <t>LT028</t>
        </is>
      </c>
      <c r="W2369" t="n">
        <v>240</v>
      </c>
    </row>
    <row r="2370">
      <c r="B2370" t="n">
        <v>4574</v>
      </c>
      <c r="C2370">
        <f>IF(K2370 = "BaseplateSteel","Y","N")</f>
        <v/>
      </c>
      <c r="D2370">
        <f>OR(P2370 = "Woods_Sureflex", P2370 = "Falk_T10_Grid")</f>
        <v/>
      </c>
      <c r="E2370">
        <f>IF(AND(C2370="Y", D2370=TRUE),"Y","N")</f>
        <v/>
      </c>
      <c r="F2370" t="inlineStr">
        <is>
          <t>ConTab_BOM_KP_Baseplates_4574</t>
        </is>
      </c>
      <c r="G2370">
        <f>IF(E2370="Y",F2370,"")</f>
        <v/>
      </c>
      <c r="H2370" s="87" t="inlineStr">
        <is>
          <t>1012-1_2-KP</t>
        </is>
      </c>
      <c r="I2370" s="87" t="n"/>
      <c r="J2370" s="87" t="n"/>
      <c r="K2370" s="273" t="inlineStr">
        <is>
          <t>BaseplateSteel</t>
        </is>
      </c>
      <c r="L2370" s="273" t="inlineStr">
        <is>
          <t>Baseplate_Steel</t>
        </is>
      </c>
      <c r="M2370" s="273" t="inlineStr">
        <is>
          <t>Steel</t>
        </is>
      </c>
      <c r="N2370" t="inlineStr">
        <is>
          <t>326T</t>
        </is>
      </c>
      <c r="O2370" t="inlineStr">
        <is>
          <t>:Extended Drip Pan:</t>
        </is>
      </c>
      <c r="P2370" s="235" t="inlineStr">
        <is>
          <t>Falk_Spacer</t>
        </is>
      </c>
      <c r="Q2370" t="inlineStr">
        <is>
          <t>Falk 1060T31</t>
        </is>
      </c>
      <c r="R2370" t="inlineStr">
        <is>
          <t>RTF</t>
        </is>
      </c>
      <c r="S2370" s="233" t="inlineStr">
        <is>
          <t>B103402</t>
        </is>
      </c>
      <c r="T2370" s="233" t="n">
        <v>2970</v>
      </c>
      <c r="U2370" s="233" t="inlineStr">
        <is>
          <t>Priced</t>
        </is>
      </c>
      <c r="V2370" s="273" t="inlineStr">
        <is>
          <t>LT028</t>
        </is>
      </c>
      <c r="W2370" t="n">
        <v>240</v>
      </c>
    </row>
    <row r="2371">
      <c r="B2371" t="n">
        <v>4575</v>
      </c>
      <c r="C2371">
        <f>IF(K2371 = "BaseplateSteel","Y","N")</f>
        <v/>
      </c>
      <c r="D2371">
        <f>OR(P2371 = "Woods_Sureflex", P2371 = "Falk_T10_Grid")</f>
        <v/>
      </c>
      <c r="E2371">
        <f>IF(AND(C2371="Y", D2371=TRUE),"Y","N")</f>
        <v/>
      </c>
      <c r="F2371" t="inlineStr">
        <is>
          <t>ConTab_BOM_KP_Baseplates_4575</t>
        </is>
      </c>
      <c r="G2371">
        <f>IF(E2371="Y",F2371,"")</f>
        <v/>
      </c>
      <c r="H2371" s="87" t="inlineStr">
        <is>
          <t>1012-1_2-KP</t>
        </is>
      </c>
      <c r="I2371" s="87" t="n"/>
      <c r="J2371" s="87" t="n"/>
      <c r="K2371" s="273" t="inlineStr">
        <is>
          <t>BaseplateSteel</t>
        </is>
      </c>
      <c r="L2371" s="273" t="inlineStr">
        <is>
          <t>Baseplate_Steel</t>
        </is>
      </c>
      <c r="M2371" s="273" t="inlineStr">
        <is>
          <t>Steel</t>
        </is>
      </c>
      <c r="N2371" t="inlineStr">
        <is>
          <t>364T</t>
        </is>
      </c>
      <c r="O2371" t="inlineStr">
        <is>
          <t>:Extended Drip Pan:</t>
        </is>
      </c>
      <c r="P2371" s="235" t="inlineStr">
        <is>
          <t>Falk_Spacer</t>
        </is>
      </c>
      <c r="Q2371" t="inlineStr">
        <is>
          <t>Falk 1070T31</t>
        </is>
      </c>
      <c r="R2371" t="inlineStr">
        <is>
          <t>RTF</t>
        </is>
      </c>
      <c r="S2371" s="233" t="inlineStr">
        <is>
          <t>B103403</t>
        </is>
      </c>
      <c r="T2371" s="233" t="n">
        <v>3106</v>
      </c>
      <c r="U2371" s="233" t="inlineStr">
        <is>
          <t>Priced</t>
        </is>
      </c>
      <c r="V2371" s="273" t="inlineStr">
        <is>
          <t>LT028</t>
        </is>
      </c>
      <c r="W2371" t="n">
        <v>270</v>
      </c>
    </row>
    <row r="2372">
      <c r="B2372" t="n">
        <v>4576</v>
      </c>
      <c r="C2372">
        <f>IF(K2372 = "BaseplateSteel","Y","N")</f>
        <v/>
      </c>
      <c r="D2372">
        <f>OR(P2372 = "Woods_Sureflex", P2372 = "Falk_T10_Grid")</f>
        <v/>
      </c>
      <c r="E2372">
        <f>IF(AND(C2372="Y", D2372=TRUE),"Y","N")</f>
        <v/>
      </c>
      <c r="F2372" t="inlineStr">
        <is>
          <t>ConTab_BOM_KP_Baseplates_4576</t>
        </is>
      </c>
      <c r="G2372">
        <f>IF(E2372="Y",F2372,"")</f>
        <v/>
      </c>
      <c r="H2372" s="87" t="inlineStr">
        <is>
          <t>1012-1_2-KP</t>
        </is>
      </c>
      <c r="I2372" s="87" t="n"/>
      <c r="J2372" s="87" t="n"/>
      <c r="K2372" s="273" t="inlineStr">
        <is>
          <t>BaseplateSteel</t>
        </is>
      </c>
      <c r="L2372" s="273" t="inlineStr">
        <is>
          <t>Baseplate_Steel</t>
        </is>
      </c>
      <c r="M2372" s="273" t="inlineStr">
        <is>
          <t>Steel</t>
        </is>
      </c>
      <c r="N2372" t="inlineStr">
        <is>
          <t>365T</t>
        </is>
      </c>
      <c r="O2372" t="inlineStr">
        <is>
          <t>:Extended Drip Pan:</t>
        </is>
      </c>
      <c r="P2372" s="235" t="inlineStr">
        <is>
          <t>Falk_Spacer</t>
        </is>
      </c>
      <c r="Q2372" t="inlineStr">
        <is>
          <t>Falk 1070T31</t>
        </is>
      </c>
      <c r="R2372" t="inlineStr">
        <is>
          <t>RTF</t>
        </is>
      </c>
      <c r="S2372" s="233" t="inlineStr">
        <is>
          <t>B103403</t>
        </is>
      </c>
      <c r="T2372" s="233" t="n">
        <v>3106</v>
      </c>
      <c r="U2372" s="233" t="inlineStr">
        <is>
          <t>Priced</t>
        </is>
      </c>
      <c r="V2372" s="273" t="inlineStr">
        <is>
          <t>LT028</t>
        </is>
      </c>
      <c r="W2372" t="n">
        <v>270</v>
      </c>
    </row>
    <row r="2373">
      <c r="B2373" t="n">
        <v>4577</v>
      </c>
      <c r="C2373">
        <f>IF(K2373 = "BaseplateSteel","Y","N")</f>
        <v/>
      </c>
      <c r="D2373">
        <f>OR(P2373 = "Woods_Sureflex", P2373 = "Falk_T10_Grid")</f>
        <v/>
      </c>
      <c r="E2373">
        <f>IF(AND(C2373="Y", D2373=TRUE),"Y","N")</f>
        <v/>
      </c>
      <c r="F2373" t="inlineStr">
        <is>
          <t>ConTab_BOM_KP_Baseplates_4577</t>
        </is>
      </c>
      <c r="G2373">
        <f>IF(E2373="Y",F2373,"")</f>
        <v/>
      </c>
      <c r="H2373" s="87" t="inlineStr">
        <is>
          <t>1012-1_2-KP</t>
        </is>
      </c>
      <c r="I2373" s="87" t="n"/>
      <c r="J2373" s="87" t="n"/>
      <c r="K2373" s="273" t="inlineStr">
        <is>
          <t>BaseplateSteel</t>
        </is>
      </c>
      <c r="L2373" s="273" t="inlineStr">
        <is>
          <t>Baseplate_Steel</t>
        </is>
      </c>
      <c r="M2373" s="273" t="inlineStr">
        <is>
          <t>Steel</t>
        </is>
      </c>
      <c r="N2373" t="inlineStr">
        <is>
          <t>364TS</t>
        </is>
      </c>
      <c r="O2373" t="inlineStr">
        <is>
          <t>:Extended Drip Pan:</t>
        </is>
      </c>
      <c r="P2373" s="235" t="inlineStr">
        <is>
          <t>Falk_Spacer</t>
        </is>
      </c>
      <c r="Q2373" t="inlineStr">
        <is>
          <t>Falk 1050T31</t>
        </is>
      </c>
      <c r="R2373" t="inlineStr">
        <is>
          <t>RTF</t>
        </is>
      </c>
      <c r="S2373" s="233" t="inlineStr">
        <is>
          <t>B103404</t>
        </is>
      </c>
      <c r="T2373" s="233" t="n">
        <v>3036</v>
      </c>
      <c r="U2373" s="233" t="inlineStr">
        <is>
          <t>Priced</t>
        </is>
      </c>
      <c r="V2373" s="273" t="inlineStr">
        <is>
          <t>LT028</t>
        </is>
      </c>
      <c r="W2373" t="n">
        <v>270</v>
      </c>
    </row>
    <row r="2374">
      <c r="B2374" t="n">
        <v>4578</v>
      </c>
      <c r="C2374">
        <f>IF(K2374 = "BaseplateSteel","Y","N")</f>
        <v/>
      </c>
      <c r="D2374">
        <f>OR(P2374 = "Woods_Sureflex", P2374 = "Falk_T10_Grid")</f>
        <v/>
      </c>
      <c r="E2374">
        <f>IF(AND(C2374="Y", D2374=TRUE),"Y","N")</f>
        <v/>
      </c>
      <c r="F2374" t="inlineStr">
        <is>
          <t>ConTab_BOM_KP_Baseplates_4578</t>
        </is>
      </c>
      <c r="G2374">
        <f>IF(E2374="Y",F2374,"")</f>
        <v/>
      </c>
      <c r="H2374" s="87" t="inlineStr">
        <is>
          <t>1012-1_2-KP</t>
        </is>
      </c>
      <c r="I2374" s="87" t="n"/>
      <c r="J2374" s="87" t="n"/>
      <c r="K2374" s="273" t="inlineStr">
        <is>
          <t>BaseplateSteel</t>
        </is>
      </c>
      <c r="L2374" s="273" t="inlineStr">
        <is>
          <t>Baseplate_Steel</t>
        </is>
      </c>
      <c r="M2374" s="273" t="inlineStr">
        <is>
          <t>Steel</t>
        </is>
      </c>
      <c r="N2374" t="inlineStr">
        <is>
          <t>365TS</t>
        </is>
      </c>
      <c r="O2374" t="inlineStr">
        <is>
          <t>:Extended Drip Pan:</t>
        </is>
      </c>
      <c r="P2374" s="235" t="inlineStr">
        <is>
          <t>Falk_Spacer</t>
        </is>
      </c>
      <c r="Q2374" t="inlineStr">
        <is>
          <t>Falk 1050T31</t>
        </is>
      </c>
      <c r="R2374" t="inlineStr">
        <is>
          <t>RTF</t>
        </is>
      </c>
      <c r="S2374" s="233" t="inlineStr">
        <is>
          <t>B103404</t>
        </is>
      </c>
      <c r="T2374" s="233" t="n">
        <v>3036</v>
      </c>
      <c r="U2374" s="233" t="inlineStr">
        <is>
          <t>Priced</t>
        </is>
      </c>
      <c r="V2374" s="273" t="inlineStr">
        <is>
          <t>LT028</t>
        </is>
      </c>
      <c r="W2374" t="n">
        <v>270</v>
      </c>
    </row>
    <row r="2375">
      <c r="B2375" t="n">
        <v>4579</v>
      </c>
      <c r="C2375">
        <f>IF(K2375 = "BaseplateSteel","Y","N")</f>
        <v/>
      </c>
      <c r="D2375">
        <f>OR(P2375 = "Woods_Sureflex", P2375 = "Falk_T10_Grid")</f>
        <v/>
      </c>
      <c r="E2375">
        <f>IF(AND(C2375="Y", D2375=TRUE),"Y","N")</f>
        <v/>
      </c>
      <c r="F2375" t="inlineStr">
        <is>
          <t>ConTab_BOM_KP_Baseplates_4579</t>
        </is>
      </c>
      <c r="G2375">
        <f>IF(E2375="Y",F2375,"")</f>
        <v/>
      </c>
      <c r="H2375" s="87" t="inlineStr">
        <is>
          <t>1012-1_2-KP</t>
        </is>
      </c>
      <c r="I2375" s="87" t="n"/>
      <c r="J2375" s="87" t="n"/>
      <c r="K2375" s="273" t="inlineStr">
        <is>
          <t>BaseplateSteel</t>
        </is>
      </c>
      <c r="L2375" s="273" t="inlineStr">
        <is>
          <t>Baseplate_Steel</t>
        </is>
      </c>
      <c r="M2375" s="273" t="inlineStr">
        <is>
          <t>Steel</t>
        </is>
      </c>
      <c r="N2375" t="inlineStr">
        <is>
          <t>404T</t>
        </is>
      </c>
      <c r="O2375" t="inlineStr">
        <is>
          <t>:Extended Drip Pan:</t>
        </is>
      </c>
      <c r="P2375" s="235" t="inlineStr">
        <is>
          <t>Falk_Spacer</t>
        </is>
      </c>
      <c r="Q2375" t="inlineStr">
        <is>
          <t>Falk 1080T31</t>
        </is>
      </c>
      <c r="R2375" t="inlineStr">
        <is>
          <t>RTF</t>
        </is>
      </c>
      <c r="S2375" s="233" t="inlineStr">
        <is>
          <t>B103405</t>
        </is>
      </c>
      <c r="T2375" s="233" t="n">
        <v>3580</v>
      </c>
      <c r="U2375" s="233" t="inlineStr">
        <is>
          <t>Priced</t>
        </is>
      </c>
      <c r="V2375" s="273" t="inlineStr">
        <is>
          <t>LT028</t>
        </is>
      </c>
      <c r="W2375" t="n">
        <v>350</v>
      </c>
    </row>
    <row r="2376">
      <c r="B2376" t="n">
        <v>4580</v>
      </c>
      <c r="C2376">
        <f>IF(K2376 = "BaseplateSteel","Y","N")</f>
        <v/>
      </c>
      <c r="D2376">
        <f>OR(P2376 = "Woods_Sureflex", P2376 = "Falk_T10_Grid")</f>
        <v/>
      </c>
      <c r="E2376">
        <f>IF(AND(C2376="Y", D2376=TRUE),"Y","N")</f>
        <v/>
      </c>
      <c r="F2376" t="inlineStr">
        <is>
          <t>ConTab_BOM_KP_Baseplates_4580</t>
        </is>
      </c>
      <c r="G2376">
        <f>IF(E2376="Y",F2376,"")</f>
        <v/>
      </c>
      <c r="H2376" s="87" t="inlineStr">
        <is>
          <t>1012-1_2-KP</t>
        </is>
      </c>
      <c r="I2376" s="87" t="n"/>
      <c r="J2376" s="87" t="n"/>
      <c r="K2376" s="273" t="inlineStr">
        <is>
          <t>BaseplateSteel</t>
        </is>
      </c>
      <c r="L2376" s="273" t="inlineStr">
        <is>
          <t>Baseplate_Steel</t>
        </is>
      </c>
      <c r="M2376" s="273" t="inlineStr">
        <is>
          <t>Steel</t>
        </is>
      </c>
      <c r="N2376" t="inlineStr">
        <is>
          <t>405T</t>
        </is>
      </c>
      <c r="O2376" t="inlineStr">
        <is>
          <t>:Extended Drip Pan:</t>
        </is>
      </c>
      <c r="P2376" s="235" t="inlineStr">
        <is>
          <t>Falk_Spacer</t>
        </is>
      </c>
      <c r="Q2376" t="inlineStr">
        <is>
          <t>Falk 1080T31</t>
        </is>
      </c>
      <c r="R2376" t="inlineStr">
        <is>
          <t>RTF</t>
        </is>
      </c>
      <c r="S2376" s="233" t="inlineStr">
        <is>
          <t>B103405</t>
        </is>
      </c>
      <c r="T2376" s="233" t="n">
        <v>3580</v>
      </c>
      <c r="U2376" s="233" t="inlineStr">
        <is>
          <t>Priced</t>
        </is>
      </c>
      <c r="V2376" s="273" t="inlineStr">
        <is>
          <t>LT028</t>
        </is>
      </c>
      <c r="W2376" t="n">
        <v>350</v>
      </c>
    </row>
    <row r="2377">
      <c r="B2377" t="n">
        <v>4581</v>
      </c>
      <c r="C2377">
        <f>IF(K2377 = "BaseplateSteel","Y","N")</f>
        <v/>
      </c>
      <c r="D2377">
        <f>OR(P2377 = "Woods_Sureflex", P2377 = "Falk_T10_Grid")</f>
        <v/>
      </c>
      <c r="E2377">
        <f>IF(AND(C2377="Y", D2377=TRUE),"Y","N")</f>
        <v/>
      </c>
      <c r="F2377" t="inlineStr">
        <is>
          <t>ConTab_BOM_KP_Baseplates_4581</t>
        </is>
      </c>
      <c r="G2377">
        <f>IF(E2377="Y",F2377,"")</f>
        <v/>
      </c>
      <c r="H2377" s="87" t="inlineStr">
        <is>
          <t>1012-1_2-KP</t>
        </is>
      </c>
      <c r="I2377" s="87" t="n"/>
      <c r="J2377" s="87" t="n"/>
      <c r="K2377" s="273" t="inlineStr">
        <is>
          <t>BaseplateSteel</t>
        </is>
      </c>
      <c r="L2377" s="273" t="inlineStr">
        <is>
          <t>Baseplate_Steel</t>
        </is>
      </c>
      <c r="M2377" s="273" t="inlineStr">
        <is>
          <t>Steel</t>
        </is>
      </c>
      <c r="N2377" t="inlineStr">
        <is>
          <t>404TS</t>
        </is>
      </c>
      <c r="O2377" t="inlineStr">
        <is>
          <t>:Extended Drip Pan:</t>
        </is>
      </c>
      <c r="P2377" s="235" t="inlineStr">
        <is>
          <t>Falk_Spacer</t>
        </is>
      </c>
      <c r="Q2377" t="inlineStr">
        <is>
          <t>Falk 1060T31</t>
        </is>
      </c>
      <c r="R2377" t="inlineStr">
        <is>
          <t>RTF</t>
        </is>
      </c>
      <c r="S2377" s="233" t="inlineStr">
        <is>
          <t>B103406</t>
        </is>
      </c>
      <c r="T2377" s="233" t="n">
        <v>3445</v>
      </c>
      <c r="U2377" s="233" t="inlineStr">
        <is>
          <t>Priced</t>
        </is>
      </c>
      <c r="V2377" s="273" t="inlineStr">
        <is>
          <t>LT028</t>
        </is>
      </c>
      <c r="W2377" t="n">
        <v>350</v>
      </c>
    </row>
    <row r="2378">
      <c r="B2378" t="n">
        <v>4582</v>
      </c>
      <c r="C2378">
        <f>IF(K2378 = "BaseplateSteel","Y","N")</f>
        <v/>
      </c>
      <c r="D2378">
        <f>OR(P2378 = "Woods_Sureflex", P2378 = "Falk_T10_Grid")</f>
        <v/>
      </c>
      <c r="E2378">
        <f>IF(AND(C2378="Y", D2378=TRUE),"Y","N")</f>
        <v/>
      </c>
      <c r="F2378" t="inlineStr">
        <is>
          <t>ConTab_BOM_KP_Baseplates_4582</t>
        </is>
      </c>
      <c r="G2378">
        <f>IF(E2378="Y",F2378,"")</f>
        <v/>
      </c>
      <c r="H2378" s="87" t="inlineStr">
        <is>
          <t>1012-1_2-KP</t>
        </is>
      </c>
      <c r="I2378" s="87" t="n"/>
      <c r="J2378" s="87" t="n"/>
      <c r="K2378" s="273" t="inlineStr">
        <is>
          <t>BaseplateSteel</t>
        </is>
      </c>
      <c r="L2378" s="273" t="inlineStr">
        <is>
          <t>Baseplate_Steel</t>
        </is>
      </c>
      <c r="M2378" s="273" t="inlineStr">
        <is>
          <t>Steel</t>
        </is>
      </c>
      <c r="N2378" t="inlineStr">
        <is>
          <t>405TS</t>
        </is>
      </c>
      <c r="O2378" t="inlineStr">
        <is>
          <t>:Extended Drip Pan:</t>
        </is>
      </c>
      <c r="P2378" s="235" t="inlineStr">
        <is>
          <t>Falk_Spacer</t>
        </is>
      </c>
      <c r="Q2378" t="inlineStr">
        <is>
          <t>Falk 1060T31</t>
        </is>
      </c>
      <c r="R2378" t="inlineStr">
        <is>
          <t>RTF</t>
        </is>
      </c>
      <c r="S2378" s="233" t="inlineStr">
        <is>
          <t>B103406</t>
        </is>
      </c>
      <c r="T2378" s="233" t="n">
        <v>3445</v>
      </c>
      <c r="U2378" s="233" t="inlineStr">
        <is>
          <t>Priced</t>
        </is>
      </c>
      <c r="V2378" s="273" t="inlineStr">
        <is>
          <t>LT028</t>
        </is>
      </c>
      <c r="W2378" t="n">
        <v>350</v>
      </c>
    </row>
    <row r="2379">
      <c r="B2379" t="n">
        <v>4583</v>
      </c>
      <c r="C2379">
        <f>IF(K2379 = "BaseplateSteel","Y","N")</f>
        <v/>
      </c>
      <c r="D2379">
        <f>OR(P2379 = "Woods_Sureflex", P2379 = "Falk_T10_Grid")</f>
        <v/>
      </c>
      <c r="E2379">
        <f>IF(AND(C2379="Y", D2379=TRUE),"Y","N")</f>
        <v/>
      </c>
      <c r="F2379" t="inlineStr">
        <is>
          <t>ConTab_BOM_KP_Baseplates_4583</t>
        </is>
      </c>
      <c r="G2379">
        <f>IF(E2379="Y",F2379,"")</f>
        <v/>
      </c>
      <c r="H2379" s="87" t="inlineStr">
        <is>
          <t>1012-1_2-KP</t>
        </is>
      </c>
      <c r="I2379" s="87" t="n"/>
      <c r="J2379" s="87" t="n"/>
      <c r="K2379" s="273" t="inlineStr">
        <is>
          <t>BaseplateSteel</t>
        </is>
      </c>
      <c r="L2379" s="273" t="inlineStr">
        <is>
          <t>Baseplate_Steel</t>
        </is>
      </c>
      <c r="M2379" s="273" t="inlineStr">
        <is>
          <t>Steel</t>
        </is>
      </c>
      <c r="N2379" t="inlineStr">
        <is>
          <t>444T</t>
        </is>
      </c>
      <c r="O2379" t="inlineStr">
        <is>
          <t>:Extended Drip Pan:</t>
        </is>
      </c>
      <c r="P2379" s="235" t="inlineStr">
        <is>
          <t>Falk_Spacer</t>
        </is>
      </c>
      <c r="Q2379" t="inlineStr">
        <is>
          <t>Falk 1090T31</t>
        </is>
      </c>
      <c r="R2379" t="inlineStr">
        <is>
          <t>RTF</t>
        </is>
      </c>
      <c r="S2379" s="233" t="inlineStr">
        <is>
          <t>B103407</t>
        </is>
      </c>
      <c r="T2379" s="233" t="n">
        <v>4943</v>
      </c>
      <c r="U2379" s="233" t="inlineStr">
        <is>
          <t>Priced</t>
        </is>
      </c>
      <c r="V2379" s="273" t="inlineStr">
        <is>
          <t>LT028</t>
        </is>
      </c>
      <c r="W2379" t="n">
        <v>420</v>
      </c>
    </row>
    <row r="2380">
      <c r="B2380" t="n">
        <v>4584</v>
      </c>
      <c r="C2380">
        <f>IF(K2380 = "BaseplateSteel","Y","N")</f>
        <v/>
      </c>
      <c r="D2380">
        <f>OR(P2380 = "Woods_Sureflex", P2380 = "Falk_T10_Grid")</f>
        <v/>
      </c>
      <c r="E2380">
        <f>IF(AND(C2380="Y", D2380=TRUE),"Y","N")</f>
        <v/>
      </c>
      <c r="F2380" t="inlineStr">
        <is>
          <t>ConTab_BOM_KP_Baseplates_4584</t>
        </is>
      </c>
      <c r="G2380">
        <f>IF(E2380="Y",F2380,"")</f>
        <v/>
      </c>
      <c r="H2380" s="87" t="inlineStr">
        <is>
          <t>1012-1_2-KP</t>
        </is>
      </c>
      <c r="I2380" s="87" t="n"/>
      <c r="J2380" s="87" t="n"/>
      <c r="K2380" s="273" t="inlineStr">
        <is>
          <t>BaseplateSteel</t>
        </is>
      </c>
      <c r="L2380" s="273" t="inlineStr">
        <is>
          <t>Baseplate_Steel</t>
        </is>
      </c>
      <c r="M2380" s="273" t="inlineStr">
        <is>
          <t>Steel</t>
        </is>
      </c>
      <c r="N2380" t="inlineStr">
        <is>
          <t>445T</t>
        </is>
      </c>
      <c r="O2380" t="inlineStr">
        <is>
          <t>:Extended Drip Pan:</t>
        </is>
      </c>
      <c r="P2380" s="235" t="inlineStr">
        <is>
          <t>Falk_Spacer</t>
        </is>
      </c>
      <c r="Q2380" t="inlineStr">
        <is>
          <t>Falk 1090T31</t>
        </is>
      </c>
      <c r="R2380" t="inlineStr">
        <is>
          <t>RTF</t>
        </is>
      </c>
      <c r="S2380" s="233" t="inlineStr">
        <is>
          <t>B103408</t>
        </is>
      </c>
      <c r="T2380" s="233" t="n">
        <v>4943</v>
      </c>
      <c r="U2380" s="233" t="inlineStr">
        <is>
          <t>Priced</t>
        </is>
      </c>
      <c r="V2380" s="273" t="inlineStr">
        <is>
          <t>LT028</t>
        </is>
      </c>
      <c r="W2380" t="n">
        <v>420</v>
      </c>
    </row>
    <row r="2381">
      <c r="B2381" t="n">
        <v>4585</v>
      </c>
      <c r="C2381">
        <f>IF(K2381 = "BaseplateSteel","Y","N")</f>
        <v/>
      </c>
      <c r="D2381">
        <f>OR(P2381 = "Woods_Sureflex", P2381 = "Falk_T10_Grid")</f>
        <v/>
      </c>
      <c r="E2381">
        <f>IF(AND(C2381="Y", D2381=TRUE),"Y","N")</f>
        <v/>
      </c>
      <c r="F2381" t="inlineStr">
        <is>
          <t>ConTab_BOM_KP_Baseplates_4585</t>
        </is>
      </c>
      <c r="G2381">
        <f>IF(E2381="Y",F2381,"")</f>
        <v/>
      </c>
      <c r="H2381" s="87" t="inlineStr">
        <is>
          <t>1012-1_2-KP</t>
        </is>
      </c>
      <c r="I2381" s="87" t="n"/>
      <c r="J2381" s="87" t="n"/>
      <c r="K2381" s="273" t="inlineStr">
        <is>
          <t>BaseplateSteel</t>
        </is>
      </c>
      <c r="L2381" s="273" t="inlineStr">
        <is>
          <t>Baseplate_Steel</t>
        </is>
      </c>
      <c r="M2381" s="273" t="inlineStr">
        <is>
          <t>Steel</t>
        </is>
      </c>
      <c r="N2381" t="inlineStr">
        <is>
          <t>444TS</t>
        </is>
      </c>
      <c r="O2381" t="inlineStr">
        <is>
          <t>:Extended Drip Pan:</t>
        </is>
      </c>
      <c r="P2381" s="235" t="inlineStr">
        <is>
          <t>Falk_Spacer</t>
        </is>
      </c>
      <c r="Q2381" t="inlineStr">
        <is>
          <t>Falk 1070T31</t>
        </is>
      </c>
      <c r="R2381" t="inlineStr">
        <is>
          <t>RTF</t>
        </is>
      </c>
      <c r="S2381" s="233" t="inlineStr">
        <is>
          <t>B103409</t>
        </is>
      </c>
      <c r="T2381" s="233" t="n">
        <v>4943</v>
      </c>
      <c r="U2381" s="233" t="inlineStr">
        <is>
          <t>Priced</t>
        </is>
      </c>
      <c r="V2381" s="273" t="inlineStr">
        <is>
          <t>LT028</t>
        </is>
      </c>
      <c r="W2381" t="n">
        <v>420</v>
      </c>
    </row>
    <row r="2382">
      <c r="B2382" t="n">
        <v>4586</v>
      </c>
      <c r="C2382">
        <f>IF(K2382 = "BaseplateSteel","Y","N")</f>
        <v/>
      </c>
      <c r="D2382">
        <f>OR(P2382 = "Woods_Sureflex", P2382 = "Falk_T10_Grid")</f>
        <v/>
      </c>
      <c r="E2382">
        <f>IF(AND(C2382="Y", D2382=TRUE),"Y","N")</f>
        <v/>
      </c>
      <c r="F2382" t="inlineStr">
        <is>
          <t>ConTab_BOM_KP_Baseplates_4586</t>
        </is>
      </c>
      <c r="G2382">
        <f>IF(E2382="Y",F2382,"")</f>
        <v/>
      </c>
      <c r="H2382" s="87" t="inlineStr">
        <is>
          <t>1012-1_2-KP</t>
        </is>
      </c>
      <c r="I2382" s="87" t="n"/>
      <c r="J2382" s="87" t="n"/>
      <c r="K2382" s="273" t="inlineStr">
        <is>
          <t>BaseplateSteel</t>
        </is>
      </c>
      <c r="L2382" s="273" t="inlineStr">
        <is>
          <t>Baseplate_Steel</t>
        </is>
      </c>
      <c r="M2382" s="273" t="inlineStr">
        <is>
          <t>Steel</t>
        </is>
      </c>
      <c r="N2382" t="inlineStr">
        <is>
          <t>445TS</t>
        </is>
      </c>
      <c r="O2382" t="inlineStr">
        <is>
          <t>:Extended Drip Pan:</t>
        </is>
      </c>
      <c r="P2382" s="235" t="inlineStr">
        <is>
          <t>Falk_Spacer</t>
        </is>
      </c>
      <c r="Q2382" t="inlineStr">
        <is>
          <t>Falk 1070T31</t>
        </is>
      </c>
      <c r="R2382" t="inlineStr">
        <is>
          <t>RTF</t>
        </is>
      </c>
      <c r="S2382" s="233" t="inlineStr">
        <is>
          <t>B103410</t>
        </is>
      </c>
      <c r="T2382" s="233" t="n">
        <v>4943</v>
      </c>
      <c r="U2382" s="233" t="inlineStr">
        <is>
          <t>Priced</t>
        </is>
      </c>
      <c r="V2382" s="273" t="inlineStr">
        <is>
          <t>LT028</t>
        </is>
      </c>
      <c r="W2382" t="n">
        <v>420</v>
      </c>
    </row>
    <row r="2383">
      <c r="B2383" t="n">
        <v>4587</v>
      </c>
      <c r="C2383">
        <f>IF(K2383 = "BaseplateSteel","Y","N")</f>
        <v/>
      </c>
      <c r="D2383">
        <f>OR(P2383 = "Woods_Sureflex", P2383 = "Falk_T10_Grid")</f>
        <v/>
      </c>
      <c r="E2383">
        <f>IF(AND(C2383="Y", D2383=TRUE),"Y","N")</f>
        <v/>
      </c>
      <c r="F2383" t="inlineStr">
        <is>
          <t>ConTab_BOM_KP_Baseplates_4587</t>
        </is>
      </c>
      <c r="G2383">
        <f>IF(E2383="Y",F2383,"")</f>
        <v/>
      </c>
      <c r="H2383" s="87" t="inlineStr">
        <is>
          <t>1012-1_2-KP</t>
        </is>
      </c>
      <c r="I2383" s="87" t="n"/>
      <c r="J2383" s="87" t="n"/>
      <c r="K2383" s="273" t="inlineStr">
        <is>
          <t>BaseplateSteel</t>
        </is>
      </c>
      <c r="L2383" s="273" t="inlineStr">
        <is>
          <t>Baseplate_Steel</t>
        </is>
      </c>
      <c r="M2383" s="273" t="inlineStr">
        <is>
          <t>Steel</t>
        </is>
      </c>
      <c r="N2383" s="273" t="inlineStr">
        <is>
          <t>447T</t>
        </is>
      </c>
      <c r="O2383" t="inlineStr">
        <is>
          <t>:Extended Drip Pan:</t>
        </is>
      </c>
      <c r="P2383" s="235" t="inlineStr">
        <is>
          <t>Falk_Spacer</t>
        </is>
      </c>
      <c r="Q2383" t="inlineStr">
        <is>
          <t>Falk 1090T31</t>
        </is>
      </c>
      <c r="R2383" t="inlineStr">
        <is>
          <t>RTF</t>
        </is>
      </c>
      <c r="S2383" s="233" t="inlineStr">
        <is>
          <t>B103411</t>
        </is>
      </c>
      <c r="T2383" s="233" t="n">
        <v>5487</v>
      </c>
      <c r="U2383" s="233" t="inlineStr">
        <is>
          <t>Priced</t>
        </is>
      </c>
      <c r="V2383" s="273" t="inlineStr">
        <is>
          <t>LT028</t>
        </is>
      </c>
      <c r="W2383" t="n">
        <v>600</v>
      </c>
    </row>
    <row r="2384">
      <c r="B2384" t="n">
        <v>4588</v>
      </c>
      <c r="C2384">
        <f>IF(K2384 = "BaseplateSteel","Y","N")</f>
        <v/>
      </c>
      <c r="D2384">
        <f>OR(P2384 = "Woods_Sureflex", P2384 = "Falk_T10_Grid")</f>
        <v/>
      </c>
      <c r="E2384">
        <f>IF(AND(C2384="Y", D2384=TRUE),"Y","N")</f>
        <v/>
      </c>
      <c r="F2384" t="inlineStr">
        <is>
          <t>ConTab_BOM_KP_Baseplates_4588</t>
        </is>
      </c>
      <c r="G2384">
        <f>IF(E2384="Y",F2384,"")</f>
        <v/>
      </c>
      <c r="H2384" s="87" t="inlineStr">
        <is>
          <t>1012-1_2-KP</t>
        </is>
      </c>
      <c r="I2384" s="87" t="n"/>
      <c r="J2384" s="87" t="n"/>
      <c r="K2384" s="273" t="inlineStr">
        <is>
          <t>BaseplateSteel</t>
        </is>
      </c>
      <c r="L2384" s="273" t="inlineStr">
        <is>
          <t>Baseplate_Steel</t>
        </is>
      </c>
      <c r="M2384" s="273" t="inlineStr">
        <is>
          <t>Steel</t>
        </is>
      </c>
      <c r="N2384" s="273" t="inlineStr">
        <is>
          <t>449T</t>
        </is>
      </c>
      <c r="O2384" t="inlineStr">
        <is>
          <t>:Extended Drip Pan:</t>
        </is>
      </c>
      <c r="P2384" s="235" t="inlineStr">
        <is>
          <t>Falk_Spacer</t>
        </is>
      </c>
      <c r="Q2384" t="inlineStr">
        <is>
          <t>Falk 1090T31</t>
        </is>
      </c>
      <c r="R2384" t="inlineStr">
        <is>
          <t>RTF</t>
        </is>
      </c>
      <c r="S2384" s="233" t="inlineStr">
        <is>
          <t>B103412</t>
        </is>
      </c>
      <c r="T2384" s="233" t="n">
        <v>5487</v>
      </c>
      <c r="U2384" s="233" t="inlineStr">
        <is>
          <t>Priced</t>
        </is>
      </c>
      <c r="V2384" s="273" t="inlineStr">
        <is>
          <t>LT028</t>
        </is>
      </c>
      <c r="W2384" t="n">
        <v>600</v>
      </c>
    </row>
    <row r="2385">
      <c r="B2385" t="n">
        <v>4653</v>
      </c>
      <c r="C2385">
        <f>IF(K2385 = "BaseplateSteel","Y","N")</f>
        <v/>
      </c>
      <c r="D2385">
        <f>OR(P2385 = "Woods_Sureflex", P2385 = "Falk_T10_Grid")</f>
        <v/>
      </c>
      <c r="E2385">
        <f>IF(AND(C2385="Y", D2385=TRUE),"Y","N")</f>
        <v/>
      </c>
      <c r="F2385" t="inlineStr">
        <is>
          <t>ConTab_BOM_KP_Baseplates_4653</t>
        </is>
      </c>
      <c r="G2385">
        <f>IF(E2385="Y",F2385,"")</f>
        <v/>
      </c>
      <c r="H2385" s="87" t="inlineStr">
        <is>
          <t>1012-1_2-KP</t>
        </is>
      </c>
      <c r="I2385" s="87" t="n"/>
      <c r="J2385" s="87" t="n"/>
      <c r="K2385" s="273" t="inlineStr">
        <is>
          <t>Baseplate_Special</t>
        </is>
      </c>
      <c r="L2385" s="273" t="inlineStr">
        <is>
          <t>Baseplate_Special</t>
        </is>
      </c>
      <c r="M2385" s="273" t="inlineStr">
        <is>
          <t>Special</t>
        </is>
      </c>
      <c r="P2385" s="235" t="n"/>
      <c r="R2385" t="inlineStr">
        <is>
          <t>RTF</t>
        </is>
      </c>
      <c r="S2385" s="235" t="inlineStr">
        <is>
          <t>B101521</t>
        </is>
      </c>
      <c r="T2385" s="233" t="n">
        <v>0</v>
      </c>
      <c r="U2385" s="233" t="inlineStr">
        <is>
          <t>RFQ</t>
        </is>
      </c>
      <c r="V2385" s="273" t="inlineStr">
        <is>
          <t>LT029</t>
        </is>
      </c>
    </row>
    <row r="2386">
      <c r="A2386" s="44" t="inlineStr">
        <is>
          <t>[END]</t>
        </is>
      </c>
      <c r="R2386" s="233" t="n"/>
      <c r="S2386" s="233" t="n"/>
      <c r="T2386" s="233" t="e">
        <v>#N/A</v>
      </c>
      <c r="U2386" s="233" t="e">
        <v>#N/A</v>
      </c>
    </row>
    <row r="2387">
      <c r="F2387" t="inlineStr">
        <is>
          <t>Removed</t>
        </is>
      </c>
      <c r="R2387" s="233" t="n"/>
      <c r="S2387" s="233" t="n"/>
      <c r="T2387" s="233" t="e">
        <v>#N/A</v>
      </c>
      <c r="U2387" s="233" t="e">
        <v>#N/A</v>
      </c>
    </row>
    <row r="2388">
      <c r="B2388" t="n">
        <v>905</v>
      </c>
      <c r="F2388" s="149" t="inlineStr">
        <is>
          <t>ConTab_BOM_KP_Baseplates_905</t>
        </is>
      </c>
      <c r="G2388" s="149" t="n"/>
      <c r="H2388" s="273" t="inlineStr">
        <is>
          <t>4012-1_2-KP</t>
        </is>
      </c>
      <c r="I2388" s="273" t="n"/>
      <c r="J2388" s="273" t="n"/>
      <c r="K2388" s="273" t="inlineStr">
        <is>
          <t>BaseplateCI</t>
        </is>
      </c>
      <c r="L2388" s="273" t="inlineStr">
        <is>
          <t>BaseplateCI</t>
        </is>
      </c>
      <c r="M2388" s="273" t="inlineStr">
        <is>
          <t>CI</t>
        </is>
      </c>
      <c r="N2388" t="inlineStr">
        <is>
          <t>447TS</t>
        </is>
      </c>
      <c r="P2388" s="235" t="inlineStr">
        <is>
          <t>Falk_T10_Grid</t>
        </is>
      </c>
      <c r="Q2388" t="inlineStr">
        <is>
          <t>Falk 1070T10</t>
        </is>
      </c>
      <c r="R2388" t="inlineStr">
        <is>
          <t>RTF</t>
        </is>
      </c>
      <c r="S2388" s="233" t="inlineStr">
        <is>
          <t>B101992</t>
        </is>
      </c>
      <c r="T2388" s="233" t="n">
        <v>4181</v>
      </c>
      <c r="U2388" s="233" t="inlineStr">
        <is>
          <t>Priced</t>
        </is>
      </c>
      <c r="V2388" s="235" t="inlineStr">
        <is>
          <t>LT096</t>
        </is>
      </c>
      <c r="W2388" t="n">
        <v>700</v>
      </c>
    </row>
    <row r="2389">
      <c r="B2389" t="n">
        <v>924</v>
      </c>
      <c r="F2389" s="149" t="inlineStr">
        <is>
          <t>ConTab_BOM_KP_Baseplates_924</t>
        </is>
      </c>
      <c r="G2389" s="149" t="n"/>
      <c r="H2389" s="273" t="inlineStr">
        <is>
          <t>4012-1_2-KP</t>
        </is>
      </c>
      <c r="I2389" s="273" t="n"/>
      <c r="J2389" s="273" t="n"/>
      <c r="K2389" s="273" t="inlineStr">
        <is>
          <t>BaseplateCI</t>
        </is>
      </c>
      <c r="L2389" s="273" t="inlineStr">
        <is>
          <t>BaseplateCI</t>
        </is>
      </c>
      <c r="M2389" s="273" t="inlineStr">
        <is>
          <t>CI</t>
        </is>
      </c>
      <c r="N2389" t="inlineStr">
        <is>
          <t>447TS</t>
        </is>
      </c>
      <c r="P2389" s="235" t="inlineStr">
        <is>
          <t>Dodge_Paraflex</t>
        </is>
      </c>
      <c r="Q2389" t="inlineStr">
        <is>
          <t>Dodge PX90TL</t>
        </is>
      </c>
      <c r="R2389" t="inlineStr">
        <is>
          <t>RTF</t>
        </is>
      </c>
      <c r="S2389" s="233" t="inlineStr">
        <is>
          <t>B102003</t>
        </is>
      </c>
      <c r="T2389" s="233" t="n">
        <v>4590</v>
      </c>
      <c r="U2389" s="233" t="inlineStr">
        <is>
          <t>Priced</t>
        </is>
      </c>
      <c r="V2389" s="235" t="inlineStr">
        <is>
          <t>LT096</t>
        </is>
      </c>
      <c r="W2389" t="n">
        <v>700</v>
      </c>
    </row>
    <row r="2390">
      <c r="B2390" t="n">
        <v>2278</v>
      </c>
      <c r="F2390" s="149" t="inlineStr">
        <is>
          <t>ConTab_BOM_KP_Baseplates_2278</t>
        </is>
      </c>
      <c r="G2390" s="149" t="n"/>
      <c r="H2390" s="87" t="inlineStr">
        <is>
          <t>6015-1_2-KP</t>
        </is>
      </c>
      <c r="I2390" s="87" t="n"/>
      <c r="J2390" s="87" t="n"/>
      <c r="K2390" s="273" t="inlineStr">
        <is>
          <t>BaseplateCI</t>
        </is>
      </c>
      <c r="L2390" s="273" t="inlineStr">
        <is>
          <t>BaseplateCI</t>
        </is>
      </c>
      <c r="M2390" s="273" t="inlineStr">
        <is>
          <t>CI</t>
        </is>
      </c>
      <c r="N2390" t="inlineStr">
        <is>
          <t>447T</t>
        </is>
      </c>
      <c r="P2390" s="235" t="inlineStr">
        <is>
          <t>Falk_T10_Grid</t>
        </is>
      </c>
      <c r="Q2390" t="inlineStr">
        <is>
          <t>Falk 1090T10</t>
        </is>
      </c>
      <c r="R2390" t="inlineStr">
        <is>
          <t>RTF</t>
        </is>
      </c>
      <c r="S2390" s="233" t="inlineStr">
        <is>
          <t>B102751</t>
        </is>
      </c>
      <c r="T2390" s="233" t="n">
        <v>4943</v>
      </c>
      <c r="U2390" s="233" t="inlineStr">
        <is>
          <t>Priced</t>
        </is>
      </c>
      <c r="V2390" s="235" t="inlineStr">
        <is>
          <t>LT096</t>
        </is>
      </c>
      <c r="W2390" t="n">
        <v>700</v>
      </c>
    </row>
    <row r="2391">
      <c r="B2391" t="n">
        <v>2297</v>
      </c>
      <c r="F2391" s="149" t="inlineStr">
        <is>
          <t>ConTab_BOM_KP_Baseplates_2297</t>
        </is>
      </c>
      <c r="G2391" s="149" t="n"/>
      <c r="H2391" s="87" t="inlineStr">
        <is>
          <t>6015-1_2-KP</t>
        </is>
      </c>
      <c r="I2391" s="87" t="n"/>
      <c r="J2391" s="87" t="n"/>
      <c r="K2391" s="273" t="inlineStr">
        <is>
          <t>BaseplateCI</t>
        </is>
      </c>
      <c r="L2391" s="273" t="inlineStr">
        <is>
          <t>BaseplateCI</t>
        </is>
      </c>
      <c r="M2391" s="273" t="inlineStr">
        <is>
          <t>CI</t>
        </is>
      </c>
      <c r="N2391" t="inlineStr">
        <is>
          <t>447T</t>
        </is>
      </c>
      <c r="P2391" s="235" t="inlineStr">
        <is>
          <t>Dodge_Paraflex</t>
        </is>
      </c>
      <c r="Q2391" t="inlineStr">
        <is>
          <t>Dodge PX140TL</t>
        </is>
      </c>
      <c r="R2391" t="inlineStr">
        <is>
          <t>RTF</t>
        </is>
      </c>
      <c r="S2391" s="233" t="inlineStr">
        <is>
          <t>B102763</t>
        </is>
      </c>
      <c r="T2391" s="233" t="n">
        <v>4943</v>
      </c>
      <c r="U2391" s="233" t="inlineStr">
        <is>
          <t>Priced</t>
        </is>
      </c>
      <c r="V2391" s="235" t="inlineStr">
        <is>
          <t>LT096</t>
        </is>
      </c>
      <c r="W2391" t="n">
        <v>700</v>
      </c>
    </row>
    <row r="2392">
      <c r="B2392" t="n">
        <v>2518</v>
      </c>
      <c r="F2392" s="149" t="inlineStr">
        <is>
          <t>ConTab_BOM_KP_Baseplates_2518</t>
        </is>
      </c>
      <c r="G2392" s="149" t="n"/>
      <c r="H2392" s="87" t="inlineStr">
        <is>
          <t>6019-7_8-KP</t>
        </is>
      </c>
      <c r="I2392" s="87" t="inlineStr">
        <is>
          <t>:6:</t>
        </is>
      </c>
      <c r="J2392" s="87" t="n"/>
      <c r="K2392" s="273" t="inlineStr">
        <is>
          <t>BaseplateCI</t>
        </is>
      </c>
      <c r="L2392" s="273" t="inlineStr">
        <is>
          <t>BaseplateCI</t>
        </is>
      </c>
      <c r="M2392" s="273" t="inlineStr">
        <is>
          <t>CI</t>
        </is>
      </c>
      <c r="N2392" t="inlineStr">
        <is>
          <t>447T</t>
        </is>
      </c>
      <c r="P2392" s="235" t="inlineStr">
        <is>
          <t>Falk_T10_Grid</t>
        </is>
      </c>
      <c r="Q2392" t="inlineStr">
        <is>
          <t>Falk 1090T10</t>
        </is>
      </c>
      <c r="R2392" t="inlineStr">
        <is>
          <t>RTF</t>
        </is>
      </c>
      <c r="S2392" s="233" t="inlineStr">
        <is>
          <t>B102923</t>
        </is>
      </c>
      <c r="T2392" s="233" t="n">
        <v>2857</v>
      </c>
      <c r="U2392" s="233" t="inlineStr">
        <is>
          <t>Priced</t>
        </is>
      </c>
      <c r="V2392" s="235" t="inlineStr">
        <is>
          <t>LT096</t>
        </is>
      </c>
      <c r="W2392" t="n">
        <v>640</v>
      </c>
    </row>
    <row r="2393">
      <c r="B2393" t="n">
        <v>2519</v>
      </c>
      <c r="F2393" s="149" t="inlineStr">
        <is>
          <t>ConTab_BOM_KP_Baseplates_2519</t>
        </is>
      </c>
      <c r="G2393" s="149" t="n"/>
      <c r="H2393" s="87" t="inlineStr">
        <is>
          <t>6019-7_8-KP</t>
        </is>
      </c>
      <c r="I2393" s="87" t="inlineStr">
        <is>
          <t>:6:</t>
        </is>
      </c>
      <c r="J2393" s="87" t="n"/>
      <c r="K2393" s="273" t="inlineStr">
        <is>
          <t>BaseplateCI</t>
        </is>
      </c>
      <c r="L2393" s="273" t="inlineStr">
        <is>
          <t>BaseplateCI</t>
        </is>
      </c>
      <c r="M2393" s="273" t="inlineStr">
        <is>
          <t>CI</t>
        </is>
      </c>
      <c r="N2393" t="inlineStr">
        <is>
          <t>447TS</t>
        </is>
      </c>
      <c r="P2393" s="235" t="inlineStr">
        <is>
          <t>Falk_T10_Grid</t>
        </is>
      </c>
      <c r="Q2393" t="inlineStr">
        <is>
          <t>Falk 1080T10</t>
        </is>
      </c>
      <c r="R2393" t="inlineStr">
        <is>
          <t>RTF</t>
        </is>
      </c>
      <c r="S2393" s="233" t="inlineStr">
        <is>
          <t>B102924</t>
        </is>
      </c>
      <c r="T2393" s="233" t="n">
        <v>2857</v>
      </c>
      <c r="U2393" s="233" t="inlineStr">
        <is>
          <t>Priced</t>
        </is>
      </c>
      <c r="V2393" s="235" t="inlineStr">
        <is>
          <t>LT096</t>
        </is>
      </c>
      <c r="W2393" t="n">
        <v>640</v>
      </c>
    </row>
    <row r="2394">
      <c r="B2394" t="n">
        <v>2520</v>
      </c>
      <c r="F2394" s="149" t="inlineStr">
        <is>
          <t>ConTab_BOM_KP_Baseplates_2520</t>
        </is>
      </c>
      <c r="G2394" s="149" t="n"/>
      <c r="H2394" s="87" t="inlineStr">
        <is>
          <t>6019-7_8-KP</t>
        </is>
      </c>
      <c r="I2394" s="87" t="inlineStr">
        <is>
          <t>:6:</t>
        </is>
      </c>
      <c r="J2394" s="87" t="n"/>
      <c r="K2394" s="273" t="inlineStr">
        <is>
          <t>BaseplateCI</t>
        </is>
      </c>
      <c r="L2394" s="273" t="inlineStr">
        <is>
          <t>BaseplateCI</t>
        </is>
      </c>
      <c r="M2394" s="273" t="inlineStr">
        <is>
          <t>CI</t>
        </is>
      </c>
      <c r="N2394" s="273" t="inlineStr">
        <is>
          <t>449T</t>
        </is>
      </c>
      <c r="O2394" s="273" t="n"/>
      <c r="P2394" s="235" t="inlineStr">
        <is>
          <t>Falk_T10_Grid</t>
        </is>
      </c>
      <c r="Q2394" t="inlineStr">
        <is>
          <t>Falk 1090T10</t>
        </is>
      </c>
      <c r="R2394" t="inlineStr">
        <is>
          <t>RTF</t>
        </is>
      </c>
      <c r="S2394" s="233" t="inlineStr">
        <is>
          <t>B102925</t>
        </is>
      </c>
      <c r="T2394" s="233" t="n">
        <v>0</v>
      </c>
      <c r="U2394" s="233" t="inlineStr">
        <is>
          <t>RFQ</t>
        </is>
      </c>
      <c r="V2394" s="235" t="inlineStr">
        <is>
          <t>LT096</t>
        </is>
      </c>
      <c r="W2394" t="n">
        <v>640</v>
      </c>
    </row>
    <row r="2395">
      <c r="B2395" t="n">
        <v>2527</v>
      </c>
      <c r="F2395" s="149" t="inlineStr">
        <is>
          <t>ConTab_BOM_KP_Baseplates_2527</t>
        </is>
      </c>
      <c r="G2395" s="149" t="n"/>
      <c r="H2395" s="87" t="inlineStr">
        <is>
          <t>6019-7_8-KP</t>
        </is>
      </c>
      <c r="I2395" s="87" t="inlineStr">
        <is>
          <t>:6:</t>
        </is>
      </c>
      <c r="J2395" s="87" t="n"/>
      <c r="K2395" s="273" t="inlineStr">
        <is>
          <t>BaseplateCI</t>
        </is>
      </c>
      <c r="L2395" s="273" t="inlineStr">
        <is>
          <t>BaseplateCI</t>
        </is>
      </c>
      <c r="M2395" s="273" t="inlineStr">
        <is>
          <t>CI</t>
        </is>
      </c>
      <c r="N2395" t="inlineStr">
        <is>
          <t>447T</t>
        </is>
      </c>
      <c r="P2395" s="235" t="inlineStr">
        <is>
          <t>Dodge_Paraflex</t>
        </is>
      </c>
      <c r="Q2395" t="inlineStr">
        <is>
          <t>Dodge PX140TL</t>
        </is>
      </c>
      <c r="R2395" t="inlineStr">
        <is>
          <t>RTF</t>
        </is>
      </c>
      <c r="S2395" s="233" t="inlineStr">
        <is>
          <t>B102931</t>
        </is>
      </c>
      <c r="T2395" s="233" t="n">
        <v>0</v>
      </c>
      <c r="U2395" s="233" t="inlineStr">
        <is>
          <t>RFQ</t>
        </is>
      </c>
      <c r="V2395" s="235" t="inlineStr">
        <is>
          <t>LT096</t>
        </is>
      </c>
      <c r="W2395" t="n">
        <v>640</v>
      </c>
    </row>
    <row r="2396">
      <c r="B2396" t="n">
        <v>2528</v>
      </c>
      <c r="F2396" s="149" t="inlineStr">
        <is>
          <t>ConTab_BOM_KP_Baseplates_2528</t>
        </is>
      </c>
      <c r="G2396" s="149" t="n"/>
      <c r="H2396" s="87" t="inlineStr">
        <is>
          <t>6019-7_8-KP</t>
        </is>
      </c>
      <c r="I2396" s="87" t="inlineStr">
        <is>
          <t>:6:</t>
        </is>
      </c>
      <c r="J2396" s="87" t="n"/>
      <c r="K2396" s="273" t="inlineStr">
        <is>
          <t>BaseplateCI</t>
        </is>
      </c>
      <c r="L2396" s="273" t="inlineStr">
        <is>
          <t>BaseplateCI</t>
        </is>
      </c>
      <c r="M2396" s="273" t="inlineStr">
        <is>
          <t>CI</t>
        </is>
      </c>
      <c r="N2396" t="inlineStr">
        <is>
          <t>447TS</t>
        </is>
      </c>
      <c r="P2396" s="235" t="inlineStr">
        <is>
          <t>Dodge_Paraflex</t>
        </is>
      </c>
      <c r="Q2396" t="inlineStr">
        <is>
          <t>Dodge PX120TL</t>
        </is>
      </c>
      <c r="R2396" t="inlineStr">
        <is>
          <t>RTF</t>
        </is>
      </c>
      <c r="S2396" s="233" t="inlineStr">
        <is>
          <t>B102932</t>
        </is>
      </c>
      <c r="T2396" s="233" t="n">
        <v>2594</v>
      </c>
      <c r="U2396" s="233" t="inlineStr">
        <is>
          <t>Priced</t>
        </is>
      </c>
      <c r="V2396" s="235" t="inlineStr">
        <is>
          <t>LT096</t>
        </is>
      </c>
      <c r="W2396" t="n">
        <v>640</v>
      </c>
    </row>
    <row r="2397">
      <c r="B2397" t="n">
        <v>2529</v>
      </c>
      <c r="F2397" s="149" t="inlineStr">
        <is>
          <t>ConTab_BOM_KP_Baseplates_2529</t>
        </is>
      </c>
      <c r="G2397" s="149" t="n"/>
      <c r="H2397" s="87" t="inlineStr">
        <is>
          <t>6019-7_8-KP</t>
        </is>
      </c>
      <c r="I2397" s="87" t="inlineStr">
        <is>
          <t>:6:</t>
        </is>
      </c>
      <c r="J2397" s="87" t="n"/>
      <c r="K2397" s="273" t="inlineStr">
        <is>
          <t>BaseplateCI</t>
        </is>
      </c>
      <c r="L2397" s="273" t="inlineStr">
        <is>
          <t>BaseplateCI</t>
        </is>
      </c>
      <c r="M2397" s="273" t="inlineStr">
        <is>
          <t>CI</t>
        </is>
      </c>
      <c r="N2397" s="273" t="inlineStr">
        <is>
          <t>449T</t>
        </is>
      </c>
      <c r="O2397" s="273" t="n"/>
      <c r="P2397" s="235" t="inlineStr">
        <is>
          <t>Dodge_Paraflex</t>
        </is>
      </c>
      <c r="Q2397" t="inlineStr">
        <is>
          <t>Dodge PX140TL</t>
        </is>
      </c>
      <c r="R2397" t="inlineStr">
        <is>
          <t>RTF</t>
        </is>
      </c>
      <c r="S2397" s="233" t="inlineStr">
        <is>
          <t>B102933</t>
        </is>
      </c>
      <c r="T2397" s="233" t="n">
        <v>0</v>
      </c>
      <c r="U2397" s="233" t="inlineStr">
        <is>
          <t>RFQ</t>
        </is>
      </c>
      <c r="V2397" s="235" t="inlineStr">
        <is>
          <t>LT096</t>
        </is>
      </c>
      <c r="W2397" t="n">
        <v>640</v>
      </c>
    </row>
    <row r="2398">
      <c r="B2398" t="n">
        <v>3033</v>
      </c>
      <c r="F2398" s="149" t="inlineStr">
        <is>
          <t>ConTab_BOM_KP_Baseplates_3033</t>
        </is>
      </c>
      <c r="G2398" s="149" t="n"/>
      <c r="H2398" s="87" t="inlineStr">
        <is>
          <t>8015-3_4-KP</t>
        </is>
      </c>
      <c r="I2398" s="87" t="n"/>
      <c r="J2398" s="87" t="n"/>
      <c r="K2398" s="273" t="inlineStr">
        <is>
          <t>BaseplateCI</t>
        </is>
      </c>
      <c r="L2398" s="273" t="inlineStr">
        <is>
          <t>BaseplateCI</t>
        </is>
      </c>
      <c r="M2398" s="273" t="inlineStr">
        <is>
          <t>CI</t>
        </is>
      </c>
      <c r="N2398" s="273" t="inlineStr">
        <is>
          <t>447T</t>
        </is>
      </c>
      <c r="O2398" s="273" t="n"/>
      <c r="P2398" s="235" t="inlineStr">
        <is>
          <t>Falk_T10_Grid</t>
        </is>
      </c>
      <c r="Q2398" t="inlineStr">
        <is>
          <t>Falk 1090T10</t>
        </is>
      </c>
      <c r="R2398" t="inlineStr">
        <is>
          <t>RTF</t>
        </is>
      </c>
      <c r="S2398" s="233" t="inlineStr">
        <is>
          <t>B103244</t>
        </is>
      </c>
      <c r="T2398" s="233" t="n">
        <v>4943</v>
      </c>
      <c r="U2398" s="233" t="inlineStr">
        <is>
          <t>Priced</t>
        </is>
      </c>
      <c r="V2398" s="235" t="inlineStr">
        <is>
          <t>LT096</t>
        </is>
      </c>
      <c r="W2398" t="n">
        <v>700</v>
      </c>
    </row>
    <row r="2399">
      <c r="B2399" t="n">
        <v>3034</v>
      </c>
      <c r="F2399" s="149" t="inlineStr">
        <is>
          <t>ConTab_BOM_KP_Baseplates_3034</t>
        </is>
      </c>
      <c r="G2399" s="149" t="n"/>
      <c r="H2399" s="87" t="inlineStr">
        <is>
          <t>8015-3_4-KP</t>
        </is>
      </c>
      <c r="I2399" s="87" t="n"/>
      <c r="J2399" s="87" t="n"/>
      <c r="K2399" s="273" t="inlineStr">
        <is>
          <t>BaseplateCI</t>
        </is>
      </c>
      <c r="L2399" s="273" t="inlineStr">
        <is>
          <t>BaseplateCI</t>
        </is>
      </c>
      <c r="M2399" s="273" t="inlineStr">
        <is>
          <t>CI</t>
        </is>
      </c>
      <c r="N2399" s="273" t="inlineStr">
        <is>
          <t>447TS</t>
        </is>
      </c>
      <c r="O2399" s="273" t="n"/>
      <c r="P2399" s="235" t="inlineStr">
        <is>
          <t>Falk_T10_Grid</t>
        </is>
      </c>
      <c r="Q2399" t="inlineStr">
        <is>
          <t>Falk 1090T10</t>
        </is>
      </c>
      <c r="R2399" t="inlineStr">
        <is>
          <t>RTF</t>
        </is>
      </c>
      <c r="S2399" s="233" t="inlineStr">
        <is>
          <t>B103245</t>
        </is>
      </c>
      <c r="T2399" s="233" t="n">
        <v>4943</v>
      </c>
      <c r="U2399" s="233" t="inlineStr">
        <is>
          <t>Priced</t>
        </is>
      </c>
      <c r="V2399" s="235" t="inlineStr">
        <is>
          <t>LT096</t>
        </is>
      </c>
      <c r="W2399" t="n">
        <v>700</v>
      </c>
    </row>
    <row r="2400">
      <c r="B2400" t="n">
        <v>3035</v>
      </c>
      <c r="F2400" s="149" t="inlineStr">
        <is>
          <t>ConTab_BOM_KP_Baseplates_3035</t>
        </is>
      </c>
      <c r="G2400" s="149" t="n"/>
      <c r="H2400" s="87" t="inlineStr">
        <is>
          <t>8015-3_4-KP</t>
        </is>
      </c>
      <c r="I2400" s="87" t="n"/>
      <c r="J2400" s="87" t="n"/>
      <c r="K2400" s="273" t="inlineStr">
        <is>
          <t>BaseplateCI</t>
        </is>
      </c>
      <c r="L2400" s="273" t="inlineStr">
        <is>
          <t>BaseplateCI</t>
        </is>
      </c>
      <c r="M2400" s="273" t="inlineStr">
        <is>
          <t>CI</t>
        </is>
      </c>
      <c r="N2400" s="273" t="inlineStr">
        <is>
          <t>449T</t>
        </is>
      </c>
      <c r="O2400" s="273" t="n"/>
      <c r="P2400" s="235" t="inlineStr">
        <is>
          <t>Falk_T10_Grid</t>
        </is>
      </c>
      <c r="Q2400" t="inlineStr">
        <is>
          <t>Falk 1090T10</t>
        </is>
      </c>
      <c r="R2400" t="inlineStr">
        <is>
          <t>RTF</t>
        </is>
      </c>
      <c r="S2400" s="233" t="inlineStr">
        <is>
          <t>B103246</t>
        </is>
      </c>
      <c r="T2400" s="233" t="n">
        <v>4943</v>
      </c>
      <c r="U2400" s="233" t="inlineStr">
        <is>
          <t>Priced</t>
        </is>
      </c>
      <c r="V2400" s="235" t="inlineStr">
        <is>
          <t>LT096</t>
        </is>
      </c>
      <c r="W2400" t="n">
        <v>700</v>
      </c>
    </row>
    <row r="2401">
      <c r="B2401" t="n">
        <v>3052</v>
      </c>
      <c r="F2401" s="149" t="inlineStr">
        <is>
          <t>ConTab_BOM_KP_Baseplates_3052</t>
        </is>
      </c>
      <c r="G2401" s="149" t="n"/>
      <c r="H2401" s="87" t="inlineStr">
        <is>
          <t>8015-3_4-KP</t>
        </is>
      </c>
      <c r="I2401" s="87" t="n"/>
      <c r="J2401" s="87" t="n"/>
      <c r="K2401" s="273" t="inlineStr">
        <is>
          <t>BaseplateCI</t>
        </is>
      </c>
      <c r="L2401" s="273" t="inlineStr">
        <is>
          <t>BaseplateCI</t>
        </is>
      </c>
      <c r="M2401" s="273" t="inlineStr">
        <is>
          <t>CI</t>
        </is>
      </c>
      <c r="N2401" s="273" t="inlineStr">
        <is>
          <t>447T</t>
        </is>
      </c>
      <c r="O2401" s="273" t="n"/>
      <c r="P2401" s="235" t="inlineStr">
        <is>
          <t>Dodge_Paraflex</t>
        </is>
      </c>
      <c r="Q2401" t="inlineStr">
        <is>
          <t>Dodge PX140TL</t>
        </is>
      </c>
      <c r="R2401" t="inlineStr">
        <is>
          <t>RTF</t>
        </is>
      </c>
      <c r="S2401" s="233" t="inlineStr">
        <is>
          <t>B103258</t>
        </is>
      </c>
      <c r="T2401" s="233" t="n">
        <v>4943</v>
      </c>
      <c r="U2401" s="233" t="inlineStr">
        <is>
          <t>Priced</t>
        </is>
      </c>
      <c r="V2401" s="235" t="inlineStr">
        <is>
          <t>LT096</t>
        </is>
      </c>
      <c r="W2401" t="n">
        <v>700</v>
      </c>
    </row>
    <row r="2402">
      <c r="B2402" t="n">
        <v>3053</v>
      </c>
      <c r="F2402" s="149" t="inlineStr">
        <is>
          <t>ConTab_BOM_KP_Baseplates_3053</t>
        </is>
      </c>
      <c r="G2402" s="149" t="n"/>
      <c r="H2402" s="87" t="inlineStr">
        <is>
          <t>8015-3_4-KP</t>
        </is>
      </c>
      <c r="I2402" s="87" t="n"/>
      <c r="J2402" s="87" t="n"/>
      <c r="K2402" s="273" t="inlineStr">
        <is>
          <t>BaseplateCI</t>
        </is>
      </c>
      <c r="L2402" s="273" t="inlineStr">
        <is>
          <t>BaseplateCI</t>
        </is>
      </c>
      <c r="M2402" s="273" t="inlineStr">
        <is>
          <t>CI</t>
        </is>
      </c>
      <c r="N2402" s="273" t="inlineStr">
        <is>
          <t>447TS</t>
        </is>
      </c>
      <c r="O2402" s="273" t="n"/>
      <c r="P2402" s="235" t="inlineStr">
        <is>
          <t>Dodge_Paraflex</t>
        </is>
      </c>
      <c r="Q2402" t="inlineStr">
        <is>
          <t>Dodge PX140TL</t>
        </is>
      </c>
      <c r="R2402" t="inlineStr">
        <is>
          <t>RTF</t>
        </is>
      </c>
      <c r="S2402" s="233" t="inlineStr">
        <is>
          <t>B103259</t>
        </is>
      </c>
      <c r="T2402" s="233" t="n">
        <v>4943</v>
      </c>
      <c r="U2402" s="233" t="inlineStr">
        <is>
          <t>Priced</t>
        </is>
      </c>
      <c r="V2402" s="235" t="inlineStr">
        <is>
          <t>LT096</t>
        </is>
      </c>
      <c r="W2402" t="n">
        <v>700</v>
      </c>
    </row>
    <row r="2403">
      <c r="B2403" t="n">
        <v>3054</v>
      </c>
      <c r="F2403" s="149" t="inlineStr">
        <is>
          <t>ConTab_BOM_KP_Baseplates_3054</t>
        </is>
      </c>
      <c r="G2403" s="149" t="n"/>
      <c r="H2403" s="87" t="inlineStr">
        <is>
          <t>8015-3_4-KP</t>
        </is>
      </c>
      <c r="I2403" s="87" t="n"/>
      <c r="J2403" s="87" t="n"/>
      <c r="K2403" s="273" t="inlineStr">
        <is>
          <t>BaseplateCI</t>
        </is>
      </c>
      <c r="L2403" s="273" t="inlineStr">
        <is>
          <t>BaseplateCI</t>
        </is>
      </c>
      <c r="M2403" s="273" t="inlineStr">
        <is>
          <t>CI</t>
        </is>
      </c>
      <c r="N2403" s="273" t="inlineStr">
        <is>
          <t>449T</t>
        </is>
      </c>
      <c r="O2403" s="273" t="n"/>
      <c r="P2403" s="235" t="inlineStr">
        <is>
          <t>Dodge_Paraflex</t>
        </is>
      </c>
      <c r="Q2403" t="inlineStr">
        <is>
          <t>Dodge PX140TL</t>
        </is>
      </c>
      <c r="R2403" t="inlineStr">
        <is>
          <t>RTF</t>
        </is>
      </c>
      <c r="S2403" s="233" t="inlineStr">
        <is>
          <t>B103260</t>
        </is>
      </c>
      <c r="T2403" s="233" t="n">
        <v>4943</v>
      </c>
      <c r="U2403" s="233" t="inlineStr">
        <is>
          <t>Priced</t>
        </is>
      </c>
      <c r="V2403" s="235" t="inlineStr">
        <is>
          <t>LT096</t>
        </is>
      </c>
      <c r="W2403" t="n">
        <v>700</v>
      </c>
    </row>
    <row r="2404">
      <c r="B2404" t="n">
        <v>3323</v>
      </c>
      <c r="F2404" s="149" t="inlineStr">
        <is>
          <t>ConTab_BOM_KP_Baseplates_3323</t>
        </is>
      </c>
      <c r="G2404" s="149" t="n"/>
      <c r="H2404" s="87" t="inlineStr">
        <is>
          <t>1012-9_0-KP</t>
        </is>
      </c>
      <c r="I2404" s="87" t="n"/>
      <c r="J2404" s="87" t="n"/>
      <c r="K2404" s="273" t="inlineStr">
        <is>
          <t>BaseplateCI</t>
        </is>
      </c>
      <c r="L2404" s="273" t="inlineStr">
        <is>
          <t>BaseplateCI</t>
        </is>
      </c>
      <c r="M2404" s="273" t="inlineStr">
        <is>
          <t>CI</t>
        </is>
      </c>
      <c r="N2404" s="273" t="inlineStr">
        <is>
          <t>447T</t>
        </is>
      </c>
      <c r="O2404" s="273" t="n"/>
      <c r="P2404" s="235" t="inlineStr">
        <is>
          <t>Falk_T10_Grid</t>
        </is>
      </c>
      <c r="Q2404" t="inlineStr">
        <is>
          <t>Falk 1090T10</t>
        </is>
      </c>
      <c r="R2404" t="inlineStr">
        <is>
          <t>RTF</t>
        </is>
      </c>
      <c r="S2404" s="233" t="inlineStr">
        <is>
          <t>B103441</t>
        </is>
      </c>
      <c r="T2404" s="233" t="n">
        <v>4943</v>
      </c>
      <c r="U2404" s="233" t="inlineStr">
        <is>
          <t>Priced</t>
        </is>
      </c>
      <c r="V2404" s="235" t="inlineStr">
        <is>
          <t>LT096</t>
        </is>
      </c>
      <c r="W2404" t="n">
        <v>700</v>
      </c>
    </row>
    <row r="2405">
      <c r="B2405" t="n">
        <v>3324</v>
      </c>
      <c r="F2405" s="149" t="inlineStr">
        <is>
          <t>ConTab_BOM_KP_Baseplates_3324</t>
        </is>
      </c>
      <c r="G2405" s="149" t="n"/>
      <c r="H2405" s="87" t="inlineStr">
        <is>
          <t>1012-9_0-KP</t>
        </is>
      </c>
      <c r="I2405" s="87" t="n"/>
      <c r="J2405" s="87" t="n"/>
      <c r="K2405" s="273" t="inlineStr">
        <is>
          <t>BaseplateCI</t>
        </is>
      </c>
      <c r="L2405" s="273" t="inlineStr">
        <is>
          <t>BaseplateCI</t>
        </is>
      </c>
      <c r="M2405" s="273" t="inlineStr">
        <is>
          <t>CI</t>
        </is>
      </c>
      <c r="N2405" s="273" t="inlineStr">
        <is>
          <t>449T</t>
        </is>
      </c>
      <c r="O2405" s="273" t="n"/>
      <c r="P2405" s="235" t="inlineStr">
        <is>
          <t>Falk_T10_Grid</t>
        </is>
      </c>
      <c r="Q2405" t="inlineStr">
        <is>
          <t>Falk 1090T10</t>
        </is>
      </c>
      <c r="R2405" t="inlineStr">
        <is>
          <t>RTF</t>
        </is>
      </c>
      <c r="S2405" s="233" t="inlineStr">
        <is>
          <t>B103442</t>
        </is>
      </c>
      <c r="T2405" s="233" t="n">
        <v>4943</v>
      </c>
      <c r="U2405" s="233" t="inlineStr">
        <is>
          <t>Priced</t>
        </is>
      </c>
      <c r="V2405" s="235" t="inlineStr">
        <is>
          <t>LT096</t>
        </is>
      </c>
      <c r="W2405" t="n">
        <v>700</v>
      </c>
    </row>
    <row r="2406">
      <c r="B2406" t="n">
        <v>3341</v>
      </c>
      <c r="F2406" s="149" t="inlineStr">
        <is>
          <t>ConTab_BOM_KP_Baseplates_3341</t>
        </is>
      </c>
      <c r="G2406" s="149" t="n"/>
      <c r="H2406" s="87" t="inlineStr">
        <is>
          <t>1012-9_0-KP</t>
        </is>
      </c>
      <c r="I2406" s="87" t="n"/>
      <c r="J2406" s="87" t="n"/>
      <c r="K2406" s="273" t="inlineStr">
        <is>
          <t>BaseplateCI</t>
        </is>
      </c>
      <c r="L2406" s="273" t="inlineStr">
        <is>
          <t>BaseplateCI</t>
        </is>
      </c>
      <c r="M2406" s="273" t="inlineStr">
        <is>
          <t>CI</t>
        </is>
      </c>
      <c r="N2406" s="273" t="inlineStr">
        <is>
          <t>447T</t>
        </is>
      </c>
      <c r="O2406" s="273" t="n"/>
      <c r="P2406" s="235" t="inlineStr">
        <is>
          <t>Dodge_Paraflex</t>
        </is>
      </c>
      <c r="Q2406" t="inlineStr">
        <is>
          <t>Dodge PX140TL</t>
        </is>
      </c>
      <c r="R2406" t="inlineStr">
        <is>
          <t>RTF</t>
        </is>
      </c>
      <c r="S2406" s="233" t="inlineStr">
        <is>
          <t>B103453</t>
        </is>
      </c>
      <c r="T2406" s="233" t="n">
        <v>4943</v>
      </c>
      <c r="U2406" s="233" t="inlineStr">
        <is>
          <t>Priced</t>
        </is>
      </c>
      <c r="V2406" s="235" t="inlineStr">
        <is>
          <t>LT096</t>
        </is>
      </c>
      <c r="W2406" t="n">
        <v>700</v>
      </c>
    </row>
    <row r="2407">
      <c r="B2407" t="n">
        <v>3342</v>
      </c>
      <c r="F2407" s="149" t="inlineStr">
        <is>
          <t>ConTab_BOM_KP_Baseplates_3342</t>
        </is>
      </c>
      <c r="G2407" s="149" t="n"/>
      <c r="H2407" s="87" t="inlineStr">
        <is>
          <t>1012-9_0-KP</t>
        </is>
      </c>
      <c r="I2407" s="87" t="n"/>
      <c r="J2407" s="87" t="n"/>
      <c r="K2407" s="273" t="inlineStr">
        <is>
          <t>BaseplateCI</t>
        </is>
      </c>
      <c r="L2407" s="273" t="inlineStr">
        <is>
          <t>BaseplateCI</t>
        </is>
      </c>
      <c r="M2407" s="273" t="inlineStr">
        <is>
          <t>CI</t>
        </is>
      </c>
      <c r="N2407" s="273" t="inlineStr">
        <is>
          <t>449T</t>
        </is>
      </c>
      <c r="O2407" s="273" t="n"/>
      <c r="P2407" s="235" t="inlineStr">
        <is>
          <t>Dodge_Paraflex</t>
        </is>
      </c>
      <c r="Q2407" t="inlineStr">
        <is>
          <t>Dodge PX140TL</t>
        </is>
      </c>
      <c r="R2407" t="inlineStr">
        <is>
          <t>RTF</t>
        </is>
      </c>
      <c r="S2407" s="233" t="inlineStr">
        <is>
          <t>B103454</t>
        </is>
      </c>
      <c r="T2407" s="233" t="n">
        <v>4943</v>
      </c>
      <c r="U2407" s="233" t="inlineStr">
        <is>
          <t>Priced</t>
        </is>
      </c>
      <c r="V2407" s="235" t="inlineStr">
        <is>
          <t>LT096</t>
        </is>
      </c>
      <c r="W2407" t="n">
        <v>700</v>
      </c>
    </row>
    <row r="2408">
      <c r="B2408" t="n">
        <v>3514</v>
      </c>
      <c r="F2408" s="149" t="inlineStr">
        <is>
          <t>ConTab_BOM_KP_Baseplates_3514</t>
        </is>
      </c>
      <c r="G2408" s="149" t="n"/>
      <c r="H2408" s="87" t="inlineStr">
        <is>
          <t>1015-3_4-KP</t>
        </is>
      </c>
      <c r="I2408" s="87" t="n"/>
      <c r="J2408" s="87" t="n"/>
      <c r="K2408" s="273" t="inlineStr">
        <is>
          <t>BaseplateCI</t>
        </is>
      </c>
      <c r="L2408" s="273" t="inlineStr">
        <is>
          <t>BaseplateCI</t>
        </is>
      </c>
      <c r="M2408" s="273" t="inlineStr">
        <is>
          <t>CI</t>
        </is>
      </c>
      <c r="N2408" s="273" t="inlineStr">
        <is>
          <t>447T</t>
        </is>
      </c>
      <c r="O2408" s="273" t="n"/>
      <c r="P2408" s="235" t="inlineStr">
        <is>
          <t>Falk_T10_Grid</t>
        </is>
      </c>
      <c r="Q2408" t="inlineStr">
        <is>
          <t>Falk 1090T10</t>
        </is>
      </c>
      <c r="R2408" s="234" t="inlineStr">
        <is>
          <t>RTF</t>
        </is>
      </c>
      <c r="S2408" s="233" t="inlineStr">
        <is>
          <t>B103574</t>
        </is>
      </c>
      <c r="T2408" s="233" t="n">
        <v>4993</v>
      </c>
      <c r="U2408" s="233" t="inlineStr">
        <is>
          <t>Priced</t>
        </is>
      </c>
      <c r="V2408" s="235" t="inlineStr">
        <is>
          <t>LT096</t>
        </is>
      </c>
      <c r="W2408" t="n">
        <v>700</v>
      </c>
    </row>
    <row r="2409">
      <c r="B2409" t="n">
        <v>3515</v>
      </c>
      <c r="F2409" s="149" t="inlineStr">
        <is>
          <t>ConTab_BOM_KP_Baseplates_3515</t>
        </is>
      </c>
      <c r="G2409" s="149" t="n"/>
      <c r="H2409" s="87" t="inlineStr">
        <is>
          <t>1015-3_4-KP</t>
        </is>
      </c>
      <c r="I2409" s="87" t="n"/>
      <c r="J2409" s="87" t="n"/>
      <c r="K2409" s="273" t="inlineStr">
        <is>
          <t>BaseplateCI</t>
        </is>
      </c>
      <c r="L2409" s="273" t="inlineStr">
        <is>
          <t>BaseplateCI</t>
        </is>
      </c>
      <c r="M2409" s="273" t="inlineStr">
        <is>
          <t>CI</t>
        </is>
      </c>
      <c r="N2409" s="273" t="inlineStr">
        <is>
          <t>447TS</t>
        </is>
      </c>
      <c r="O2409" s="273" t="n"/>
      <c r="P2409" s="235" t="inlineStr">
        <is>
          <t>Falk_T10_Grid</t>
        </is>
      </c>
      <c r="Q2409" t="inlineStr">
        <is>
          <t>Falk 1080T10</t>
        </is>
      </c>
      <c r="R2409" s="234" t="inlineStr">
        <is>
          <t>RTF</t>
        </is>
      </c>
      <c r="S2409" s="233" t="inlineStr">
        <is>
          <t>B103575</t>
        </is>
      </c>
      <c r="T2409" s="233" t="n">
        <v>4993</v>
      </c>
      <c r="U2409" s="233" t="inlineStr">
        <is>
          <t>Priced</t>
        </is>
      </c>
      <c r="V2409" s="235" t="inlineStr">
        <is>
          <t>LT096</t>
        </is>
      </c>
      <c r="W2409" t="n">
        <v>700</v>
      </c>
    </row>
    <row r="2410">
      <c r="B2410" t="n">
        <v>3516</v>
      </c>
      <c r="F2410" s="149" t="inlineStr">
        <is>
          <t>ConTab_BOM_KP_Baseplates_3516</t>
        </is>
      </c>
      <c r="G2410" s="149" t="n"/>
      <c r="H2410" s="87" t="inlineStr">
        <is>
          <t>1015-3_4-KP</t>
        </is>
      </c>
      <c r="I2410" s="87" t="n"/>
      <c r="J2410" s="87" t="n"/>
      <c r="K2410" s="273" t="inlineStr">
        <is>
          <t>BaseplateCI</t>
        </is>
      </c>
      <c r="L2410" s="273" t="inlineStr">
        <is>
          <t>BaseplateCI</t>
        </is>
      </c>
      <c r="M2410" s="273" t="inlineStr">
        <is>
          <t>CI</t>
        </is>
      </c>
      <c r="N2410" s="273" t="inlineStr">
        <is>
          <t>449T</t>
        </is>
      </c>
      <c r="O2410" s="273" t="n"/>
      <c r="P2410" s="235" t="inlineStr">
        <is>
          <t>Falk_T10_Grid</t>
        </is>
      </c>
      <c r="Q2410" t="inlineStr">
        <is>
          <t>Falk 1090T10</t>
        </is>
      </c>
      <c r="R2410" s="234" t="inlineStr">
        <is>
          <t>RTF</t>
        </is>
      </c>
      <c r="S2410" s="233" t="inlineStr">
        <is>
          <t>B103576</t>
        </is>
      </c>
      <c r="T2410" s="233" t="n">
        <v>4993</v>
      </c>
      <c r="U2410" s="233" t="inlineStr">
        <is>
          <t>Priced</t>
        </is>
      </c>
      <c r="V2410" s="235" t="inlineStr">
        <is>
          <t>LT096</t>
        </is>
      </c>
      <c r="W2410" t="n">
        <v>700</v>
      </c>
    </row>
    <row r="2411">
      <c r="B2411" t="n">
        <v>3517</v>
      </c>
      <c r="F2411" s="149" t="inlineStr">
        <is>
          <t>ConTab_BOM_KP_Baseplates_3517</t>
        </is>
      </c>
      <c r="G2411" s="149" t="n"/>
      <c r="H2411" s="87" t="inlineStr">
        <is>
          <t>1015-3_4-KP</t>
        </is>
      </c>
      <c r="I2411" s="87" t="n"/>
      <c r="J2411" s="87" t="n"/>
      <c r="K2411" s="273" t="inlineStr">
        <is>
          <t>BaseplateCI</t>
        </is>
      </c>
      <c r="L2411" s="273" t="inlineStr">
        <is>
          <t>BaseplateCI</t>
        </is>
      </c>
      <c r="M2411" s="273" t="inlineStr">
        <is>
          <t>CI</t>
        </is>
      </c>
      <c r="N2411" s="273" t="inlineStr">
        <is>
          <t>449TS</t>
        </is>
      </c>
      <c r="O2411" s="273" t="n"/>
      <c r="P2411" s="235" t="inlineStr">
        <is>
          <t>Falk_T10_Grid</t>
        </is>
      </c>
      <c r="Q2411" t="inlineStr">
        <is>
          <t>Falk 1080T10</t>
        </is>
      </c>
      <c r="R2411" s="234" t="inlineStr">
        <is>
          <t>RTF</t>
        </is>
      </c>
      <c r="S2411" s="233" t="inlineStr">
        <is>
          <t>B103577</t>
        </is>
      </c>
      <c r="T2411" s="233" t="n">
        <v>4993</v>
      </c>
      <c r="U2411" s="233" t="inlineStr">
        <is>
          <t>Priced</t>
        </is>
      </c>
      <c r="V2411" s="235" t="inlineStr">
        <is>
          <t>LT096</t>
        </is>
      </c>
      <c r="W2411" t="n">
        <v>700</v>
      </c>
    </row>
    <row r="2412">
      <c r="B2412" t="n">
        <v>3530</v>
      </c>
      <c r="F2412" s="149" t="inlineStr">
        <is>
          <t>ConTab_BOM_KP_Baseplates_3530</t>
        </is>
      </c>
      <c r="G2412" s="149" t="n"/>
      <c r="H2412" s="87" t="inlineStr">
        <is>
          <t>1015-3_4-KP</t>
        </is>
      </c>
      <c r="I2412" s="87" t="n"/>
      <c r="J2412" s="87" t="n"/>
      <c r="K2412" s="273" t="inlineStr">
        <is>
          <t>BaseplateCI</t>
        </is>
      </c>
      <c r="L2412" s="273" t="inlineStr">
        <is>
          <t>BaseplateCI</t>
        </is>
      </c>
      <c r="M2412" s="273" t="inlineStr">
        <is>
          <t>CI</t>
        </is>
      </c>
      <c r="N2412" s="273" t="inlineStr">
        <is>
          <t>447T</t>
        </is>
      </c>
      <c r="O2412" s="273" t="n"/>
      <c r="P2412" s="235" t="inlineStr">
        <is>
          <t>Dodge_Paraflex</t>
        </is>
      </c>
      <c r="Q2412" t="inlineStr">
        <is>
          <t>Dodge PX140TL</t>
        </is>
      </c>
      <c r="R2412" s="234" t="inlineStr">
        <is>
          <t>RTF</t>
        </is>
      </c>
      <c r="S2412" s="233" t="inlineStr">
        <is>
          <t>B103586</t>
        </is>
      </c>
      <c r="T2412" s="233" t="n">
        <v>4993</v>
      </c>
      <c r="U2412" s="233" t="inlineStr">
        <is>
          <t>Priced</t>
        </is>
      </c>
      <c r="V2412" s="235" t="inlineStr">
        <is>
          <t>LT096</t>
        </is>
      </c>
      <c r="W2412" t="n">
        <v>700</v>
      </c>
    </row>
    <row r="2413">
      <c r="B2413" t="n">
        <v>3531</v>
      </c>
      <c r="F2413" s="149" t="inlineStr">
        <is>
          <t>ConTab_BOM_KP_Baseplates_3531</t>
        </is>
      </c>
      <c r="G2413" s="149" t="n"/>
      <c r="H2413" s="87" t="inlineStr">
        <is>
          <t>1015-3_4-KP</t>
        </is>
      </c>
      <c r="I2413" s="87" t="n"/>
      <c r="J2413" s="87" t="n"/>
      <c r="K2413" s="273" t="inlineStr">
        <is>
          <t>BaseplateCI</t>
        </is>
      </c>
      <c r="L2413" s="273" t="inlineStr">
        <is>
          <t>BaseplateCI</t>
        </is>
      </c>
      <c r="M2413" s="273" t="inlineStr">
        <is>
          <t>CI</t>
        </is>
      </c>
      <c r="N2413" s="273" t="inlineStr">
        <is>
          <t>447TS</t>
        </is>
      </c>
      <c r="O2413" s="273" t="n"/>
      <c r="P2413" s="235" t="inlineStr">
        <is>
          <t>Dodge_Paraflex</t>
        </is>
      </c>
      <c r="Q2413" t="inlineStr">
        <is>
          <t>Dodge PX120TL</t>
        </is>
      </c>
      <c r="R2413" s="234" t="inlineStr">
        <is>
          <t>RTF</t>
        </is>
      </c>
      <c r="S2413" s="233" t="inlineStr">
        <is>
          <t>B103587</t>
        </is>
      </c>
      <c r="T2413" s="233" t="n">
        <v>4993</v>
      </c>
      <c r="U2413" s="233" t="inlineStr">
        <is>
          <t>Priced</t>
        </is>
      </c>
      <c r="V2413" s="235" t="inlineStr">
        <is>
          <t>LT096</t>
        </is>
      </c>
      <c r="W2413" t="n">
        <v>700</v>
      </c>
    </row>
    <row r="2414">
      <c r="B2414" t="n">
        <v>3532</v>
      </c>
      <c r="F2414" s="149" t="inlineStr">
        <is>
          <t>ConTab_BOM_KP_Baseplates_3532</t>
        </is>
      </c>
      <c r="G2414" s="149" t="n"/>
      <c r="H2414" s="87" t="inlineStr">
        <is>
          <t>1015-3_4-KP</t>
        </is>
      </c>
      <c r="I2414" s="87" t="n"/>
      <c r="J2414" s="87" t="n"/>
      <c r="K2414" s="273" t="inlineStr">
        <is>
          <t>BaseplateCI</t>
        </is>
      </c>
      <c r="L2414" s="273" t="inlineStr">
        <is>
          <t>BaseplateCI</t>
        </is>
      </c>
      <c r="M2414" s="273" t="inlineStr">
        <is>
          <t>CI</t>
        </is>
      </c>
      <c r="N2414" s="273" t="inlineStr">
        <is>
          <t>449T</t>
        </is>
      </c>
      <c r="O2414" s="273" t="n"/>
      <c r="P2414" s="235" t="inlineStr">
        <is>
          <t>Dodge_Paraflex</t>
        </is>
      </c>
      <c r="Q2414" t="inlineStr">
        <is>
          <t>Dodge PX140TL</t>
        </is>
      </c>
      <c r="R2414" s="234" t="inlineStr">
        <is>
          <t>RTF</t>
        </is>
      </c>
      <c r="S2414" s="233" t="inlineStr">
        <is>
          <t>B103588</t>
        </is>
      </c>
      <c r="T2414" s="233" t="n">
        <v>4993</v>
      </c>
      <c r="U2414" s="233" t="inlineStr">
        <is>
          <t>Priced</t>
        </is>
      </c>
      <c r="V2414" s="235" t="inlineStr">
        <is>
          <t>LT096</t>
        </is>
      </c>
      <c r="W2414" t="n">
        <v>700</v>
      </c>
    </row>
    <row r="2415">
      <c r="B2415" t="n">
        <v>3533</v>
      </c>
      <c r="F2415" s="149" t="inlineStr">
        <is>
          <t>ConTab_BOM_KP_Baseplates_3533</t>
        </is>
      </c>
      <c r="G2415" s="149" t="n"/>
      <c r="H2415" s="87" t="inlineStr">
        <is>
          <t>1015-3_4-KP</t>
        </is>
      </c>
      <c r="I2415" s="87" t="n"/>
      <c r="J2415" s="87" t="n"/>
      <c r="K2415" s="273" t="inlineStr">
        <is>
          <t>BaseplateCI</t>
        </is>
      </c>
      <c r="L2415" s="273" t="inlineStr">
        <is>
          <t>BaseplateCI</t>
        </is>
      </c>
      <c r="M2415" s="273" t="inlineStr">
        <is>
          <t>CI</t>
        </is>
      </c>
      <c r="N2415" s="273" t="inlineStr">
        <is>
          <t>449TS</t>
        </is>
      </c>
      <c r="O2415" s="273" t="n"/>
      <c r="P2415" s="235" t="inlineStr">
        <is>
          <t>Dodge_Paraflex</t>
        </is>
      </c>
      <c r="Q2415" t="inlineStr">
        <is>
          <t>Dodge PX120TL</t>
        </is>
      </c>
      <c r="R2415" s="234" t="inlineStr">
        <is>
          <t>RTF</t>
        </is>
      </c>
      <c r="S2415" s="233" t="inlineStr">
        <is>
          <t>B103589</t>
        </is>
      </c>
      <c r="T2415" s="233" t="n">
        <v>4993</v>
      </c>
      <c r="U2415" s="233" t="inlineStr">
        <is>
          <t>Priced</t>
        </is>
      </c>
      <c r="V2415" s="235" t="inlineStr">
        <is>
          <t>LT096</t>
        </is>
      </c>
      <c r="W2415" t="n">
        <v>700</v>
      </c>
    </row>
    <row r="2416">
      <c r="B2416" t="n">
        <v>4421</v>
      </c>
      <c r="F2416" s="149" t="inlineStr">
        <is>
          <t>ConTab_BOM_KP_Baseplates_4421</t>
        </is>
      </c>
      <c r="G2416" s="149" t="n"/>
      <c r="H2416" s="87" t="inlineStr">
        <is>
          <t>6015-3_4-KP</t>
        </is>
      </c>
      <c r="I2416" s="87" t="n"/>
      <c r="J2416" s="87" t="n"/>
      <c r="K2416" s="273" t="inlineStr">
        <is>
          <t>BaseplateCI</t>
        </is>
      </c>
      <c r="L2416" s="273" t="inlineStr">
        <is>
          <t>BaseplateCI</t>
        </is>
      </c>
      <c r="M2416" s="273" t="inlineStr">
        <is>
          <t>CI</t>
        </is>
      </c>
      <c r="N2416" t="inlineStr">
        <is>
          <t>447T</t>
        </is>
      </c>
      <c r="P2416" s="235" t="inlineStr">
        <is>
          <t>Falk_T10_Grid</t>
        </is>
      </c>
      <c r="Q2416" t="inlineStr">
        <is>
          <t>Falk 1090T10</t>
        </is>
      </c>
      <c r="R2416" t="inlineStr">
        <is>
          <t>RTF</t>
        </is>
      </c>
      <c r="S2416" s="233" t="inlineStr">
        <is>
          <t>B102751</t>
        </is>
      </c>
      <c r="T2416" s="233" t="n">
        <v>4943</v>
      </c>
      <c r="U2416" s="233" t="inlineStr">
        <is>
          <t>Priced</t>
        </is>
      </c>
      <c r="V2416" s="235" t="inlineStr">
        <is>
          <t>LT096</t>
        </is>
      </c>
      <c r="W2416" t="n">
        <v>700</v>
      </c>
    </row>
    <row r="2417">
      <c r="B2417" t="n">
        <v>4633</v>
      </c>
      <c r="F2417" s="149" t="inlineStr">
        <is>
          <t>ConTab_BOM_KP_Baseplates_4633</t>
        </is>
      </c>
      <c r="G2417" s="149" t="n"/>
      <c r="H2417" s="87" t="inlineStr">
        <is>
          <t>1012-1_2-KP</t>
        </is>
      </c>
      <c r="I2417" s="87" t="n"/>
      <c r="J2417" s="87" t="n"/>
      <c r="K2417" s="273" t="inlineStr">
        <is>
          <t>BaseplateCI</t>
        </is>
      </c>
      <c r="L2417" s="273" t="inlineStr">
        <is>
          <t>BaseplateCI</t>
        </is>
      </c>
      <c r="M2417" s="273" t="inlineStr">
        <is>
          <t>CI</t>
        </is>
      </c>
      <c r="N2417" s="273" t="inlineStr">
        <is>
          <t>447T</t>
        </is>
      </c>
      <c r="O2417" s="273" t="n"/>
      <c r="P2417" s="235" t="inlineStr">
        <is>
          <t>Falk_T10_Grid</t>
        </is>
      </c>
      <c r="Q2417" t="inlineStr">
        <is>
          <t>Falk 1090T10</t>
        </is>
      </c>
      <c r="R2417" t="inlineStr">
        <is>
          <t>RTF</t>
        </is>
      </c>
      <c r="S2417" s="233" t="inlineStr">
        <is>
          <t>B103441</t>
        </is>
      </c>
      <c r="T2417" s="233" t="n">
        <v>4943</v>
      </c>
      <c r="U2417" s="233" t="inlineStr">
        <is>
          <t>Priced</t>
        </is>
      </c>
      <c r="V2417" s="235" t="inlineStr">
        <is>
          <t>LT096</t>
        </is>
      </c>
      <c r="W2417" t="n">
        <v>700</v>
      </c>
    </row>
    <row r="2418">
      <c r="B2418" t="n">
        <v>4634</v>
      </c>
      <c r="F2418" s="149" t="inlineStr">
        <is>
          <t>ConTab_BOM_KP_Baseplates_4634</t>
        </is>
      </c>
      <c r="G2418" s="149" t="n"/>
      <c r="H2418" s="87" t="inlineStr">
        <is>
          <t>1012-1_2-KP</t>
        </is>
      </c>
      <c r="I2418" s="87" t="n"/>
      <c r="J2418" s="87" t="n"/>
      <c r="K2418" s="273" t="inlineStr">
        <is>
          <t>BaseplateCI</t>
        </is>
      </c>
      <c r="L2418" s="273" t="inlineStr">
        <is>
          <t>BaseplateCI</t>
        </is>
      </c>
      <c r="M2418" s="273" t="inlineStr">
        <is>
          <t>CI</t>
        </is>
      </c>
      <c r="N2418" s="273" t="inlineStr">
        <is>
          <t>449T</t>
        </is>
      </c>
      <c r="O2418" s="273" t="n"/>
      <c r="P2418" s="235" t="inlineStr">
        <is>
          <t>Falk_T10_Grid</t>
        </is>
      </c>
      <c r="Q2418" t="inlineStr">
        <is>
          <t>Falk 1090T10</t>
        </is>
      </c>
      <c r="R2418" t="inlineStr">
        <is>
          <t>RTF</t>
        </is>
      </c>
      <c r="S2418" s="233" t="inlineStr">
        <is>
          <t>B103442</t>
        </is>
      </c>
      <c r="T2418" s="233" t="n">
        <v>4943</v>
      </c>
      <c r="U2418" s="233" t="inlineStr">
        <is>
          <t>Priced</t>
        </is>
      </c>
      <c r="V2418" s="235" t="inlineStr">
        <is>
          <t>LT096</t>
        </is>
      </c>
      <c r="W2418" t="n">
        <v>700</v>
      </c>
    </row>
    <row r="2419">
      <c r="B2419" t="n">
        <v>4651</v>
      </c>
      <c r="F2419" s="149" t="inlineStr">
        <is>
          <t>ConTab_BOM_KP_Baseplates_4651</t>
        </is>
      </c>
      <c r="G2419" s="149" t="n"/>
      <c r="H2419" s="87" t="inlineStr">
        <is>
          <t>1012-1_2-KP</t>
        </is>
      </c>
      <c r="I2419" s="87" t="n"/>
      <c r="J2419" s="87" t="n"/>
      <c r="K2419" s="273" t="inlineStr">
        <is>
          <t>BaseplateCI</t>
        </is>
      </c>
      <c r="L2419" s="273" t="inlineStr">
        <is>
          <t>BaseplateCI</t>
        </is>
      </c>
      <c r="M2419" s="273" t="inlineStr">
        <is>
          <t>CI</t>
        </is>
      </c>
      <c r="N2419" s="273" t="inlineStr">
        <is>
          <t>447T</t>
        </is>
      </c>
      <c r="O2419" s="273" t="n"/>
      <c r="P2419" s="235" t="inlineStr">
        <is>
          <t>Dodge_Paraflex</t>
        </is>
      </c>
      <c r="Q2419" t="inlineStr">
        <is>
          <t>Dodge PX140TL</t>
        </is>
      </c>
      <c r="R2419" t="inlineStr">
        <is>
          <t>RTF</t>
        </is>
      </c>
      <c r="S2419" s="233" t="inlineStr">
        <is>
          <t>B103453</t>
        </is>
      </c>
      <c r="T2419" s="233" t="n">
        <v>4943</v>
      </c>
      <c r="U2419" s="233" t="inlineStr">
        <is>
          <t>Priced</t>
        </is>
      </c>
      <c r="V2419" s="235" t="inlineStr">
        <is>
          <t>LT096</t>
        </is>
      </c>
      <c r="W2419" t="n">
        <v>700</v>
      </c>
    </row>
    <row r="2420">
      <c r="B2420" t="n">
        <v>4652</v>
      </c>
      <c r="F2420" s="149" t="inlineStr">
        <is>
          <t>ConTab_BOM_KP_Baseplates_4652</t>
        </is>
      </c>
      <c r="G2420" s="149" t="n"/>
      <c r="H2420" s="87" t="inlineStr">
        <is>
          <t>1012-1_2-KP</t>
        </is>
      </c>
      <c r="I2420" s="87" t="n"/>
      <c r="J2420" s="87" t="n"/>
      <c r="K2420" s="273" t="inlineStr">
        <is>
          <t>BaseplateCI</t>
        </is>
      </c>
      <c r="L2420" s="273" t="inlineStr">
        <is>
          <t>BaseplateCI</t>
        </is>
      </c>
      <c r="M2420" s="273" t="inlineStr">
        <is>
          <t>CI</t>
        </is>
      </c>
      <c r="N2420" s="273" t="inlineStr">
        <is>
          <t>449T</t>
        </is>
      </c>
      <c r="O2420" s="273" t="n"/>
      <c r="P2420" s="235" t="inlineStr">
        <is>
          <t>Dodge_Paraflex</t>
        </is>
      </c>
      <c r="Q2420" t="inlineStr">
        <is>
          <t>Dodge PX140TL</t>
        </is>
      </c>
      <c r="R2420" t="inlineStr">
        <is>
          <t>RTF</t>
        </is>
      </c>
      <c r="S2420" s="233" t="inlineStr">
        <is>
          <t>B103454</t>
        </is>
      </c>
      <c r="T2420" s="233" t="n">
        <v>4943</v>
      </c>
      <c r="U2420" s="233" t="inlineStr">
        <is>
          <t>Priced</t>
        </is>
      </c>
      <c r="V2420" s="235" t="inlineStr">
        <is>
          <t>LT096</t>
        </is>
      </c>
      <c r="W2420" t="n">
        <v>700</v>
      </c>
    </row>
    <row r="2421">
      <c r="F2421" t="inlineStr">
        <is>
          <t>Also removed these</t>
        </is>
      </c>
      <c r="H2421" s="87" t="n"/>
      <c r="I2421" s="87" t="n"/>
      <c r="J2421" s="87" t="n"/>
      <c r="K2421" s="273" t="n"/>
      <c r="L2421" s="273" t="n"/>
      <c r="M2421" s="273" t="n"/>
      <c r="N2421" s="273" t="n"/>
      <c r="O2421" s="273" t="n"/>
      <c r="P2421" s="235" t="n"/>
      <c r="R2421" s="234" t="n"/>
      <c r="S2421" s="233" t="n"/>
      <c r="T2421" s="233" t="e">
        <v>#N/A</v>
      </c>
      <c r="U2421" s="233" t="e">
        <v>#N/A</v>
      </c>
      <c r="V2421" s="235" t="n"/>
    </row>
    <row r="2422">
      <c r="B2422" t="n">
        <v>3015</v>
      </c>
      <c r="F2422" s="149" t="inlineStr">
        <is>
          <t>ConTab_BOM_KP_Baseplates_3015</t>
        </is>
      </c>
      <c r="G2422" s="149" t="n"/>
      <c r="H2422" s="87" t="inlineStr">
        <is>
          <t>8015-3_4-KP</t>
        </is>
      </c>
      <c r="I2422" s="87" t="n"/>
      <c r="J2422" s="87" t="n"/>
      <c r="K2422" s="273" t="inlineStr">
        <is>
          <t>BaseplateCI</t>
        </is>
      </c>
      <c r="L2422" s="273" t="inlineStr">
        <is>
          <t>BaseplateCI</t>
        </is>
      </c>
      <c r="M2422" s="273" t="inlineStr">
        <is>
          <t>CI</t>
        </is>
      </c>
      <c r="N2422" t="inlineStr">
        <is>
          <t>444T</t>
        </is>
      </c>
      <c r="P2422" s="235" t="inlineStr">
        <is>
          <t>Woods_Sureflex</t>
        </is>
      </c>
      <c r="Q2422" t="inlineStr">
        <is>
          <t>Woods 12S</t>
        </is>
      </c>
      <c r="R2422" t="inlineStr">
        <is>
          <t>RTF</t>
        </is>
      </c>
      <c r="S2422" s="233" t="inlineStr">
        <is>
          <t>B103232</t>
        </is>
      </c>
      <c r="T2422" s="233" t="n">
        <v>0</v>
      </c>
      <c r="U2422" s="233" t="inlineStr">
        <is>
          <t>RFQ</t>
        </is>
      </c>
      <c r="V2422" s="235" t="inlineStr">
        <is>
          <t>LT096</t>
        </is>
      </c>
      <c r="W2422" t="n">
        <v>600</v>
      </c>
    </row>
    <row r="2423">
      <c r="B2423" t="n">
        <v>3016</v>
      </c>
      <c r="F2423" s="149" t="inlineStr">
        <is>
          <t>ConTab_BOM_KP_Baseplates_3016</t>
        </is>
      </c>
      <c r="G2423" s="149" t="n"/>
      <c r="H2423" s="87" t="inlineStr">
        <is>
          <t>8015-3_4-KP</t>
        </is>
      </c>
      <c r="I2423" s="87" t="n"/>
      <c r="J2423" s="87" t="n"/>
      <c r="K2423" s="273" t="inlineStr">
        <is>
          <t>BaseplateCI</t>
        </is>
      </c>
      <c r="L2423" s="273" t="inlineStr">
        <is>
          <t>BaseplateCI</t>
        </is>
      </c>
      <c r="M2423" s="273" t="inlineStr">
        <is>
          <t>CI</t>
        </is>
      </c>
      <c r="N2423" t="inlineStr">
        <is>
          <t>445T</t>
        </is>
      </c>
      <c r="P2423" s="235" t="inlineStr">
        <is>
          <t>Woods_Sureflex</t>
        </is>
      </c>
      <c r="Q2423" t="inlineStr">
        <is>
          <t>Woods 12S</t>
        </is>
      </c>
      <c r="R2423" t="inlineStr">
        <is>
          <t>RTF</t>
        </is>
      </c>
      <c r="S2423" s="233" t="inlineStr">
        <is>
          <t>B103233</t>
        </is>
      </c>
      <c r="T2423" s="233" t="n">
        <v>0</v>
      </c>
      <c r="U2423" s="233" t="inlineStr">
        <is>
          <t>RFQ</t>
        </is>
      </c>
      <c r="V2423" s="235" t="inlineStr">
        <is>
          <t>LT096</t>
        </is>
      </c>
      <c r="W2423" t="n">
        <v>600</v>
      </c>
    </row>
    <row r="2424">
      <c r="B2424" t="n">
        <v>3029</v>
      </c>
      <c r="F2424" s="149" t="inlineStr">
        <is>
          <t>ConTab_BOM_KP_Baseplates_3029</t>
        </is>
      </c>
      <c r="G2424" s="149" t="n"/>
      <c r="H2424" s="87" t="inlineStr">
        <is>
          <t>8015-3_4-KP</t>
        </is>
      </c>
      <c r="I2424" s="87" t="n"/>
      <c r="J2424" s="87" t="n"/>
      <c r="K2424" s="273" t="inlineStr">
        <is>
          <t>BaseplateCI</t>
        </is>
      </c>
      <c r="L2424" s="273" t="inlineStr">
        <is>
          <t>BaseplateCI</t>
        </is>
      </c>
      <c r="M2424" s="273" t="inlineStr">
        <is>
          <t>CI</t>
        </is>
      </c>
      <c r="N2424" t="inlineStr">
        <is>
          <t>444T</t>
        </is>
      </c>
      <c r="P2424" s="235" t="inlineStr">
        <is>
          <t>Falk_T10_Grid</t>
        </is>
      </c>
      <c r="Q2424" t="inlineStr">
        <is>
          <t>Falk 1090T10</t>
        </is>
      </c>
      <c r="R2424" t="inlineStr">
        <is>
          <t>RTF</t>
        </is>
      </c>
      <c r="S2424" s="233" t="inlineStr">
        <is>
          <t>B103240</t>
        </is>
      </c>
      <c r="T2424" s="233" t="n">
        <v>4539</v>
      </c>
      <c r="U2424" s="233" t="inlineStr">
        <is>
          <t>Priced</t>
        </is>
      </c>
      <c r="V2424" s="235" t="inlineStr">
        <is>
          <t>LT096</t>
        </is>
      </c>
      <c r="W2424" t="n">
        <v>600</v>
      </c>
    </row>
    <row r="2425">
      <c r="B2425" t="n">
        <v>3030</v>
      </c>
      <c r="F2425" s="149" t="inlineStr">
        <is>
          <t>ConTab_BOM_KP_Baseplates_3030</t>
        </is>
      </c>
      <c r="G2425" s="149" t="n"/>
      <c r="H2425" s="87" t="inlineStr">
        <is>
          <t>8015-3_4-KP</t>
        </is>
      </c>
      <c r="I2425" s="87" t="n"/>
      <c r="J2425" s="87" t="n"/>
      <c r="K2425" s="273" t="inlineStr">
        <is>
          <t>BaseplateCI</t>
        </is>
      </c>
      <c r="L2425" s="273" t="inlineStr">
        <is>
          <t>BaseplateCI</t>
        </is>
      </c>
      <c r="M2425" s="273" t="inlineStr">
        <is>
          <t>CI</t>
        </is>
      </c>
      <c r="N2425" t="inlineStr">
        <is>
          <t>445T</t>
        </is>
      </c>
      <c r="P2425" s="235" t="inlineStr">
        <is>
          <t>Falk_T10_Grid</t>
        </is>
      </c>
      <c r="Q2425" t="inlineStr">
        <is>
          <t>Falk 1090T10</t>
        </is>
      </c>
      <c r="R2425" t="inlineStr">
        <is>
          <t>RTF</t>
        </is>
      </c>
      <c r="S2425" s="233" t="inlineStr">
        <is>
          <t>B103241</t>
        </is>
      </c>
      <c r="T2425" s="233" t="n">
        <v>4539</v>
      </c>
      <c r="U2425" s="233" t="inlineStr">
        <is>
          <t>Priced</t>
        </is>
      </c>
      <c r="V2425" s="235" t="inlineStr">
        <is>
          <t>LT096</t>
        </is>
      </c>
      <c r="W2425" t="n">
        <v>600</v>
      </c>
    </row>
    <row r="2426">
      <c r="B2426" t="n">
        <v>3048</v>
      </c>
      <c r="F2426" s="149" t="inlineStr">
        <is>
          <t>ConTab_BOM_KP_Baseplates_3048</t>
        </is>
      </c>
      <c r="G2426" s="149" t="n"/>
      <c r="H2426" s="87" t="inlineStr">
        <is>
          <t>8015-3_4-KP</t>
        </is>
      </c>
      <c r="I2426" s="87" t="n"/>
      <c r="J2426" s="87" t="n"/>
      <c r="K2426" s="273" t="inlineStr">
        <is>
          <t>BaseplateCI</t>
        </is>
      </c>
      <c r="L2426" s="273" t="inlineStr">
        <is>
          <t>BaseplateCI</t>
        </is>
      </c>
      <c r="M2426" s="273" t="inlineStr">
        <is>
          <t>CI</t>
        </is>
      </c>
      <c r="N2426" t="inlineStr">
        <is>
          <t>444T</t>
        </is>
      </c>
      <c r="P2426" s="235" t="inlineStr">
        <is>
          <t>Dodge_Paraflex</t>
        </is>
      </c>
      <c r="Q2426" t="inlineStr">
        <is>
          <t>Dodge PX140TL</t>
        </is>
      </c>
      <c r="R2426" t="inlineStr">
        <is>
          <t>RTF</t>
        </is>
      </c>
      <c r="S2426" s="233" t="inlineStr">
        <is>
          <t>B103254</t>
        </is>
      </c>
      <c r="T2426" s="233" t="n">
        <v>4539</v>
      </c>
      <c r="U2426" s="233" t="inlineStr">
        <is>
          <t>Priced</t>
        </is>
      </c>
      <c r="V2426" s="235" t="inlineStr">
        <is>
          <t>LT096</t>
        </is>
      </c>
      <c r="W2426" t="n">
        <v>600</v>
      </c>
    </row>
    <row r="2427">
      <c r="B2427" t="n">
        <v>3049</v>
      </c>
      <c r="F2427" s="149" t="inlineStr">
        <is>
          <t>ConTab_BOM_KP_Baseplates_3049</t>
        </is>
      </c>
      <c r="G2427" s="149" t="n"/>
      <c r="H2427" s="87" t="inlineStr">
        <is>
          <t>8015-3_4-KP</t>
        </is>
      </c>
      <c r="I2427" s="87" t="n"/>
      <c r="J2427" s="87" t="n"/>
      <c r="K2427" s="273" t="inlineStr">
        <is>
          <t>BaseplateCI</t>
        </is>
      </c>
      <c r="L2427" s="273" t="inlineStr">
        <is>
          <t>BaseplateCI</t>
        </is>
      </c>
      <c r="M2427" s="273" t="inlineStr">
        <is>
          <t>CI</t>
        </is>
      </c>
      <c r="N2427" t="inlineStr">
        <is>
          <t>445T</t>
        </is>
      </c>
      <c r="P2427" s="235" t="inlineStr">
        <is>
          <t>Dodge_Paraflex</t>
        </is>
      </c>
      <c r="Q2427" t="inlineStr">
        <is>
          <t>Dodge PX140TL</t>
        </is>
      </c>
      <c r="R2427" t="inlineStr">
        <is>
          <t>RTF</t>
        </is>
      </c>
      <c r="S2427" s="233" t="inlineStr">
        <is>
          <t>B103255</t>
        </is>
      </c>
      <c r="T2427" s="233" t="n">
        <v>4539</v>
      </c>
      <c r="U2427" s="233" t="inlineStr">
        <is>
          <t>Priced</t>
        </is>
      </c>
      <c r="V2427" s="235" t="inlineStr">
        <is>
          <t>LT096</t>
        </is>
      </c>
      <c r="W2427" t="n">
        <v>600</v>
      </c>
    </row>
    <row r="2428" ht="12" customHeight="1" s="109">
      <c r="R2428" s="233" t="n"/>
      <c r="S2428" s="233" t="n"/>
      <c r="T2428" s="233" t="n"/>
      <c r="U2428" s="233" t="n"/>
    </row>
    <row r="2429" ht="12" customHeight="1" s="109">
      <c r="N2429" s="233" t="n"/>
      <c r="R2429" s="233" t="n"/>
      <c r="S2429" s="233" t="n"/>
      <c r="T2429" s="233" t="n"/>
      <c r="U2429" s="233" t="n"/>
    </row>
    <row r="2430" ht="12" customHeight="1" s="109">
      <c r="S2430" s="233" t="n"/>
      <c r="T2430" s="233" t="n"/>
      <c r="U2430" s="233" t="n"/>
    </row>
    <row r="2431" ht="12" customHeight="1" s="109">
      <c r="S2431" s="233" t="n"/>
      <c r="T2431" s="233" t="n"/>
      <c r="U2431" s="233" t="n"/>
    </row>
    <row r="2432" ht="12" customHeight="1" s="109">
      <c r="S2432" s="233" t="n"/>
      <c r="T2432" s="233" t="n"/>
      <c r="U2432" s="233" t="n"/>
    </row>
    <row r="2433" ht="12" customHeight="1" s="109">
      <c r="S2433" s="233" t="n"/>
      <c r="T2433" s="233" t="n"/>
      <c r="U2433" s="233" t="n"/>
    </row>
    <row r="2434" ht="12" customHeight="1" s="109">
      <c r="R2434" s="233" t="n"/>
      <c r="S2434" s="233" t="n"/>
      <c r="T2434" s="233" t="n"/>
      <c r="U2434" s="233" t="n"/>
    </row>
    <row r="2435" ht="12" customHeight="1" s="109">
      <c r="R2435" s="233" t="n"/>
      <c r="S2435" s="233" t="n"/>
      <c r="T2435" s="233" t="n"/>
      <c r="U2435" s="233" t="n"/>
    </row>
    <row r="2436" ht="12" customHeight="1" s="109">
      <c r="R2436" s="233" t="n"/>
      <c r="S2436" s="233" t="n"/>
      <c r="T2436" s="233" t="n"/>
      <c r="U2436" s="233" t="n"/>
    </row>
    <row r="2437" ht="12" customHeight="1" s="109">
      <c r="R2437" s="233" t="n"/>
      <c r="S2437" s="233" t="n"/>
      <c r="T2437" s="233" t="n"/>
      <c r="U2437" s="233" t="n"/>
    </row>
    <row r="2438">
      <c r="R2438" s="233" t="n"/>
      <c r="S2438" s="233" t="n"/>
      <c r="T2438" s="233" t="n"/>
      <c r="U2438" s="233" t="n"/>
    </row>
    <row r="2439">
      <c r="R2439" s="233" t="n"/>
      <c r="S2439" s="233" t="n"/>
      <c r="T2439" s="233" t="n"/>
      <c r="U2439" s="233" t="n"/>
    </row>
    <row r="2440" ht="12" customHeight="1" s="109">
      <c r="R2440" s="233" t="n"/>
      <c r="S2440" s="233" t="n"/>
      <c r="T2440" s="233" t="n"/>
      <c r="U2440" s="233" t="n"/>
    </row>
    <row r="2441">
      <c r="R2441" s="233" t="n"/>
      <c r="S2441" s="233" t="n"/>
      <c r="T2441" s="233" t="n"/>
      <c r="U2441" s="233" t="n"/>
    </row>
    <row r="2442">
      <c r="R2442" s="233" t="n"/>
      <c r="S2442" s="233" t="n"/>
      <c r="T2442" s="233" t="n"/>
      <c r="U2442" s="233" t="n"/>
    </row>
    <row r="2443">
      <c r="R2443" s="233" t="n"/>
      <c r="S2443" s="233" t="n"/>
      <c r="T2443" s="233" t="n"/>
      <c r="U2443" s="233" t="n"/>
    </row>
    <row r="2444">
      <c r="R2444" s="233" t="n"/>
      <c r="S2444" s="233" t="n"/>
      <c r="T2444" s="233" t="n"/>
      <c r="U2444" s="233" t="n"/>
    </row>
    <row r="2445">
      <c r="R2445" s="233" t="n"/>
      <c r="S2445" s="233" t="n"/>
      <c r="T2445" s="233" t="n"/>
      <c r="U2445" s="233" t="n"/>
    </row>
    <row r="2446">
      <c r="R2446" s="233" t="n"/>
      <c r="S2446" s="233" t="n"/>
      <c r="T2446" s="233" t="n"/>
      <c r="U2446" s="233" t="n"/>
    </row>
    <row r="2447">
      <c r="R2447" s="233" t="n"/>
      <c r="S2447" s="233" t="n"/>
      <c r="T2447" s="233" t="n"/>
      <c r="U2447" s="233" t="n"/>
    </row>
    <row r="2448">
      <c r="R2448" s="233" t="n"/>
      <c r="S2448" s="233" t="n"/>
      <c r="T2448" s="233" t="n"/>
      <c r="U2448" s="233" t="n"/>
    </row>
    <row r="2449">
      <c r="S2449" s="233" t="n"/>
      <c r="T2449" s="233" t="n"/>
      <c r="U2449" s="233" t="n"/>
    </row>
    <row r="2450">
      <c r="S2450" s="233" t="n"/>
      <c r="T2450" s="233" t="n"/>
      <c r="U2450" s="233" t="n"/>
    </row>
    <row r="2451">
      <c r="S2451" s="233" t="n"/>
      <c r="T2451" s="233" t="n"/>
      <c r="U2451" s="233" t="n"/>
    </row>
    <row r="2452">
      <c r="S2452" s="233" t="n"/>
      <c r="T2452" s="233" t="n"/>
      <c r="U2452" s="233" t="n"/>
    </row>
    <row r="2453">
      <c r="S2453" s="233" t="n"/>
      <c r="T2453" s="233" t="n"/>
      <c r="U2453" s="233" t="n"/>
    </row>
    <row r="2454">
      <c r="S2454" s="233" t="n"/>
      <c r="T2454" s="233" t="n"/>
      <c r="U2454" s="233" t="n"/>
    </row>
    <row r="2455">
      <c r="S2455" s="233" t="n"/>
      <c r="T2455" s="233" t="n"/>
      <c r="U2455" s="233" t="n"/>
    </row>
    <row r="2456">
      <c r="S2456" s="233" t="n"/>
      <c r="T2456" s="233" t="n"/>
      <c r="U2456" s="233" t="n"/>
    </row>
    <row r="2457">
      <c r="S2457" s="233" t="n"/>
      <c r="T2457" s="233" t="n"/>
      <c r="U2457" s="233" t="n"/>
    </row>
    <row r="2458">
      <c r="S2458" s="233" t="n"/>
      <c r="T2458" s="233" t="n"/>
      <c r="U2458" s="233" t="n"/>
    </row>
    <row r="2459">
      <c r="S2459" s="233" t="n"/>
      <c r="T2459" s="233" t="n"/>
      <c r="U2459" s="233" t="n"/>
    </row>
    <row r="2460">
      <c r="S2460" s="233" t="n"/>
      <c r="T2460" s="233" t="n"/>
      <c r="U2460" s="233" t="n"/>
    </row>
    <row r="2461">
      <c r="S2461" s="233" t="n"/>
      <c r="T2461" s="233" t="n"/>
      <c r="U2461" s="233" t="n"/>
    </row>
    <row r="2462">
      <c r="S2462" s="233" t="n"/>
      <c r="T2462" s="233" t="n"/>
      <c r="U2462" s="233" t="n"/>
    </row>
    <row r="2463">
      <c r="S2463" s="233" t="n"/>
      <c r="T2463" s="233" t="n"/>
      <c r="U2463" s="233" t="n"/>
    </row>
    <row r="2464">
      <c r="S2464" s="233" t="n"/>
      <c r="T2464" s="233" t="n"/>
      <c r="U2464" s="233" t="n"/>
    </row>
    <row r="2465">
      <c r="S2465" s="233" t="n"/>
      <c r="T2465" s="233" t="n"/>
      <c r="U2465" s="233" t="n"/>
    </row>
    <row r="2466">
      <c r="S2466" s="233" t="n"/>
      <c r="T2466" s="233" t="n"/>
      <c r="U2466" s="233" t="n"/>
    </row>
    <row r="2467">
      <c r="S2467" s="233" t="n"/>
      <c r="T2467" s="233" t="n"/>
      <c r="U2467" s="233" t="n"/>
    </row>
    <row r="2468">
      <c r="S2468" s="233" t="n"/>
      <c r="T2468" s="233" t="n"/>
      <c r="U2468" s="233" t="n"/>
    </row>
    <row r="2469">
      <c r="S2469" s="233" t="n"/>
      <c r="T2469" s="233" t="n"/>
      <c r="U2469" s="233" t="n"/>
    </row>
    <row r="2470">
      <c r="S2470" s="233" t="n"/>
      <c r="T2470" s="233" t="n"/>
      <c r="U2470" s="233" t="n"/>
    </row>
    <row r="2471">
      <c r="S2471" s="233" t="n"/>
      <c r="T2471" s="233" t="n"/>
      <c r="U2471" s="233" t="n"/>
    </row>
    <row r="2472">
      <c r="S2472" s="233" t="n"/>
      <c r="T2472" s="233" t="n"/>
      <c r="U2472" s="233" t="n"/>
    </row>
    <row r="2473">
      <c r="S2473" s="233" t="n"/>
      <c r="T2473" s="233" t="n"/>
      <c r="U2473" s="233" t="n"/>
    </row>
    <row r="2474">
      <c r="S2474" s="233" t="n"/>
      <c r="T2474" s="233" t="n"/>
      <c r="U2474" s="233" t="n"/>
    </row>
    <row r="2475">
      <c r="S2475" s="233" t="n"/>
      <c r="T2475" s="233" t="n"/>
      <c r="U2475" s="233" t="n"/>
    </row>
    <row r="2476">
      <c r="S2476" s="233" t="n"/>
      <c r="T2476" s="233" t="n"/>
      <c r="U2476" s="233" t="n"/>
    </row>
    <row r="2477">
      <c r="S2477" s="233" t="n"/>
      <c r="T2477" s="233" t="n"/>
      <c r="U2477" s="233" t="n"/>
    </row>
    <row r="2478">
      <c r="S2478" s="233" t="n"/>
      <c r="T2478" s="233" t="n"/>
      <c r="U2478" s="233" t="n"/>
    </row>
    <row r="2479">
      <c r="S2479" s="233" t="n"/>
      <c r="T2479" s="233" t="n"/>
      <c r="U2479" s="233" t="n"/>
    </row>
    <row r="2480">
      <c r="S2480" s="233" t="n"/>
      <c r="T2480" s="233" t="n"/>
      <c r="U2480" s="233" t="n"/>
    </row>
    <row r="2481">
      <c r="S2481" s="233" t="n"/>
      <c r="T2481" s="233" t="n"/>
      <c r="U2481" s="233" t="n"/>
    </row>
    <row r="2482">
      <c r="S2482" s="233" t="n"/>
      <c r="T2482" s="233" t="n"/>
      <c r="U2482" s="233" t="n"/>
    </row>
    <row r="2483">
      <c r="S2483" s="233" t="n"/>
      <c r="T2483" s="233" t="n"/>
      <c r="U2483" s="233" t="n"/>
    </row>
    <row r="2484">
      <c r="S2484" s="233" t="n"/>
      <c r="T2484" s="233" t="n"/>
      <c r="U2484" s="233" t="n"/>
    </row>
    <row r="2485">
      <c r="S2485" s="233" t="n"/>
      <c r="T2485" s="233" t="n"/>
      <c r="U2485" s="233" t="n"/>
    </row>
    <row r="2486">
      <c r="S2486" s="233" t="n"/>
      <c r="T2486" s="233" t="n"/>
      <c r="U2486" s="233" t="n"/>
    </row>
    <row r="2487">
      <c r="S2487" s="233" t="n"/>
      <c r="T2487" s="233" t="n"/>
      <c r="U2487" s="233" t="n"/>
    </row>
    <row r="2488">
      <c r="S2488" s="233" t="n"/>
      <c r="T2488" s="233" t="n"/>
      <c r="U2488" s="233" t="n"/>
    </row>
    <row r="2489">
      <c r="S2489" s="233" t="n"/>
      <c r="T2489" s="233" t="n"/>
      <c r="U2489" s="233" t="n"/>
    </row>
    <row r="2490">
      <c r="S2490" s="233" t="n"/>
      <c r="T2490" s="233" t="n"/>
      <c r="U2490" s="233" t="n"/>
    </row>
    <row r="2491">
      <c r="S2491" s="233" t="n"/>
      <c r="T2491" s="233" t="n"/>
      <c r="U2491" s="233" t="n"/>
    </row>
    <row r="2492">
      <c r="S2492" s="233" t="n"/>
      <c r="T2492" s="233" t="n"/>
      <c r="U2492" s="233" t="n"/>
    </row>
    <row r="2493">
      <c r="S2493" s="233" t="n"/>
      <c r="T2493" s="233" t="n"/>
      <c r="U2493" s="233" t="n"/>
    </row>
    <row r="2494">
      <c r="S2494" s="233" t="n"/>
      <c r="T2494" s="233" t="n"/>
      <c r="U2494" s="233" t="n"/>
    </row>
    <row r="2495">
      <c r="S2495" s="233" t="n"/>
      <c r="T2495" s="233" t="n"/>
      <c r="U2495" s="233" t="n"/>
    </row>
    <row r="2496">
      <c r="S2496" s="233" t="n"/>
      <c r="T2496" s="233" t="n"/>
      <c r="U2496" s="233" t="n"/>
    </row>
    <row r="2497">
      <c r="S2497" s="233" t="n"/>
      <c r="T2497" s="233" t="n"/>
      <c r="U2497" s="233" t="n"/>
    </row>
    <row r="2498">
      <c r="S2498" s="233" t="n"/>
      <c r="T2498" s="233" t="n"/>
      <c r="U2498" s="233" t="n"/>
    </row>
    <row r="2499">
      <c r="S2499" s="233" t="n"/>
      <c r="T2499" s="233" t="n"/>
      <c r="U2499" s="233" t="n"/>
    </row>
    <row r="2500">
      <c r="S2500" s="233" t="n"/>
      <c r="T2500" s="233" t="n"/>
      <c r="U2500" s="233" t="n"/>
    </row>
    <row r="2501">
      <c r="S2501" s="233" t="n"/>
      <c r="T2501" s="233" t="n"/>
      <c r="U2501" s="233" t="n"/>
    </row>
    <row r="2502">
      <c r="S2502" s="233" t="n"/>
      <c r="T2502" s="233" t="n"/>
      <c r="U2502" s="233" t="n"/>
    </row>
    <row r="2503">
      <c r="S2503" s="233" t="n"/>
      <c r="T2503" s="233" t="n"/>
      <c r="U2503" s="233" t="n"/>
    </row>
    <row r="2504">
      <c r="S2504" s="233" t="n"/>
      <c r="T2504" s="233" t="n"/>
      <c r="U2504" s="233" t="n"/>
    </row>
    <row r="2505">
      <c r="S2505" s="233" t="n"/>
      <c r="T2505" s="233" t="n"/>
      <c r="U2505" s="233" t="n"/>
    </row>
    <row r="2506">
      <c r="S2506" s="233" t="n"/>
      <c r="T2506" s="233" t="n"/>
      <c r="U2506" s="233" t="n"/>
    </row>
    <row r="2507">
      <c r="S2507" s="233" t="n"/>
      <c r="T2507" s="233" t="n"/>
      <c r="U2507" s="233" t="n"/>
    </row>
    <row r="2508">
      <c r="S2508" s="233" t="n"/>
      <c r="T2508" s="233" t="n"/>
      <c r="U2508" s="233" t="n"/>
    </row>
    <row r="2509">
      <c r="S2509" s="233" t="n"/>
      <c r="T2509" s="233" t="n"/>
      <c r="U2509" s="233" t="n"/>
    </row>
    <row r="2510">
      <c r="S2510" s="233" t="n"/>
      <c r="T2510" s="233" t="n"/>
      <c r="U2510" s="233" t="n"/>
    </row>
    <row r="2511">
      <c r="S2511" s="233" t="n"/>
      <c r="T2511" s="233" t="n"/>
      <c r="U2511" s="233" t="n"/>
    </row>
    <row r="2512">
      <c r="S2512" s="233" t="n"/>
      <c r="T2512" s="233" t="n"/>
      <c r="U2512" s="233" t="n"/>
    </row>
    <row r="2513">
      <c r="S2513" s="233" t="n"/>
      <c r="T2513" s="233" t="n"/>
      <c r="U2513" s="233" t="n"/>
    </row>
    <row r="2514">
      <c r="S2514" s="233" t="n"/>
      <c r="T2514" s="233" t="n"/>
      <c r="U2514" s="233" t="n"/>
    </row>
    <row r="2515">
      <c r="S2515" s="233" t="n"/>
      <c r="T2515" s="233" t="n"/>
      <c r="U2515" s="233" t="n"/>
    </row>
    <row r="2516">
      <c r="S2516" s="233" t="n"/>
      <c r="T2516" s="233" t="n"/>
      <c r="U2516" s="233" t="n"/>
    </row>
    <row r="2517">
      <c r="S2517" s="233" t="n"/>
      <c r="T2517" s="233" t="n"/>
      <c r="U2517" s="233" t="n"/>
    </row>
    <row r="2518">
      <c r="S2518" s="233" t="n"/>
      <c r="T2518" s="233" t="n"/>
      <c r="U2518" s="233" t="n"/>
    </row>
    <row r="2519">
      <c r="S2519" s="233" t="n"/>
      <c r="T2519" s="233" t="n"/>
      <c r="U2519" s="233" t="n"/>
    </row>
    <row r="2520">
      <c r="S2520" s="233" t="n"/>
      <c r="T2520" s="233" t="n"/>
      <c r="U2520" s="233" t="n"/>
    </row>
    <row r="2521">
      <c r="S2521" s="233" t="n"/>
      <c r="T2521" s="233" t="n"/>
      <c r="U2521" s="233" t="n"/>
    </row>
    <row r="2522">
      <c r="S2522" s="233" t="n"/>
      <c r="T2522" s="233" t="n"/>
      <c r="U2522" s="233" t="n"/>
    </row>
    <row r="2523">
      <c r="S2523" s="233" t="n"/>
      <c r="T2523" s="233" t="n"/>
      <c r="U2523" s="233" t="n"/>
    </row>
    <row r="2524">
      <c r="S2524" s="233" t="n"/>
      <c r="T2524" s="233" t="n"/>
      <c r="U2524" s="233" t="n"/>
    </row>
    <row r="2525">
      <c r="S2525" s="233" t="n"/>
      <c r="T2525" s="233" t="n"/>
      <c r="U2525" s="233" t="n"/>
    </row>
    <row r="2526">
      <c r="S2526" s="233" t="n"/>
      <c r="T2526" s="233" t="n"/>
      <c r="U2526" s="233" t="n"/>
    </row>
    <row r="2527">
      <c r="S2527" s="233" t="n"/>
      <c r="T2527" s="233" t="n"/>
      <c r="U2527" s="233" t="n"/>
    </row>
    <row r="2528">
      <c r="S2528" s="233" t="n"/>
      <c r="T2528" s="233" t="n"/>
      <c r="U2528" s="233" t="n"/>
    </row>
    <row r="2529">
      <c r="S2529" s="233" t="n"/>
      <c r="T2529" s="233" t="n"/>
      <c r="U2529" s="233" t="n"/>
    </row>
    <row r="2530">
      <c r="S2530" s="233" t="n"/>
      <c r="T2530" s="233" t="n"/>
      <c r="U2530" s="233" t="n"/>
    </row>
    <row r="2531">
      <c r="S2531" s="233" t="n"/>
      <c r="T2531" s="233" t="n"/>
      <c r="U2531" s="233" t="n"/>
    </row>
    <row r="2532">
      <c r="S2532" s="233" t="n"/>
      <c r="T2532" s="233" t="n"/>
      <c r="U2532" s="233" t="n"/>
    </row>
    <row r="2533">
      <c r="S2533" s="233" t="n"/>
      <c r="T2533" s="233" t="n"/>
      <c r="U2533" s="233" t="n"/>
    </row>
    <row r="2534">
      <c r="S2534" s="233" t="n"/>
      <c r="T2534" s="233" t="n"/>
      <c r="U2534" s="233" t="n"/>
    </row>
    <row r="2535">
      <c r="S2535" s="233" t="n"/>
      <c r="T2535" s="233" t="n"/>
      <c r="U2535" s="233" t="n"/>
    </row>
    <row r="2536">
      <c r="S2536" s="233" t="n"/>
      <c r="T2536" s="233" t="n"/>
      <c r="U2536" s="233" t="n"/>
    </row>
    <row r="2537">
      <c r="S2537" s="233" t="n"/>
      <c r="T2537" s="233" t="n"/>
      <c r="U2537" s="233" t="n"/>
    </row>
    <row r="2538">
      <c r="S2538" s="233" t="n"/>
      <c r="T2538" s="233" t="n"/>
      <c r="U2538" s="233" t="n"/>
    </row>
    <row r="2539">
      <c r="S2539" s="233" t="n"/>
      <c r="T2539" s="233" t="n"/>
      <c r="U2539" s="233" t="n"/>
    </row>
    <row r="2540">
      <c r="S2540" s="233" t="n"/>
      <c r="T2540" s="233" t="n"/>
      <c r="U2540" s="233" t="n"/>
    </row>
    <row r="2541">
      <c r="S2541" s="233" t="n"/>
      <c r="T2541" s="233" t="n"/>
      <c r="U2541" s="233" t="n"/>
    </row>
    <row r="2542">
      <c r="S2542" s="233" t="n"/>
      <c r="T2542" s="233" t="n"/>
      <c r="U2542" s="233" t="n"/>
    </row>
    <row r="2543">
      <c r="S2543" s="233" t="n"/>
      <c r="T2543" s="233" t="n"/>
      <c r="U2543" s="233" t="n"/>
    </row>
    <row r="2544">
      <c r="S2544" s="233" t="n"/>
      <c r="T2544" s="233" t="n"/>
      <c r="U2544" s="233" t="n"/>
    </row>
    <row r="2545">
      <c r="S2545" s="233" t="n"/>
      <c r="T2545" s="233" t="n"/>
      <c r="U2545" s="233" t="n"/>
    </row>
    <row r="2546">
      <c r="S2546" s="233" t="n"/>
      <c r="T2546" s="233" t="n"/>
      <c r="U2546" s="233" t="n"/>
    </row>
    <row r="2547">
      <c r="S2547" s="233" t="n"/>
      <c r="T2547" s="233" t="n"/>
      <c r="U2547" s="233" t="n"/>
    </row>
    <row r="2548">
      <c r="S2548" s="233" t="n"/>
      <c r="T2548" s="233" t="n"/>
      <c r="U2548" s="233" t="n"/>
    </row>
    <row r="2549">
      <c r="S2549" s="233" t="n"/>
      <c r="T2549" s="233" t="n"/>
      <c r="U2549" s="233" t="n"/>
    </row>
    <row r="2550">
      <c r="S2550" s="233" t="n"/>
      <c r="T2550" s="233" t="n"/>
      <c r="U2550" s="233" t="n"/>
    </row>
    <row r="2551">
      <c r="S2551" s="233" t="n"/>
      <c r="T2551" s="233" t="n"/>
      <c r="U2551" s="233" t="n"/>
    </row>
    <row r="2552">
      <c r="S2552" s="233" t="n"/>
      <c r="T2552" s="233" t="n"/>
      <c r="U2552" s="233" t="n"/>
    </row>
    <row r="2553">
      <c r="S2553" s="233" t="n"/>
      <c r="T2553" s="233" t="n"/>
      <c r="U2553" s="233" t="n"/>
    </row>
    <row r="2554">
      <c r="S2554" s="233" t="n"/>
      <c r="T2554" s="233" t="n"/>
      <c r="U2554" s="233" t="n"/>
    </row>
    <row r="2555">
      <c r="S2555" s="233" t="n"/>
      <c r="T2555" s="233" t="n"/>
      <c r="U2555" s="233" t="n"/>
    </row>
    <row r="2556">
      <c r="S2556" s="233" t="n"/>
      <c r="T2556" s="233" t="n"/>
      <c r="U2556" s="233" t="n"/>
    </row>
    <row r="2557">
      <c r="S2557" s="233" t="n"/>
      <c r="T2557" s="233" t="n"/>
      <c r="U2557" s="233" t="n"/>
    </row>
    <row r="2558">
      <c r="S2558" s="233" t="n"/>
      <c r="T2558" s="233" t="n"/>
      <c r="U2558" s="233" t="n"/>
    </row>
    <row r="2559">
      <c r="S2559" s="233" t="n"/>
      <c r="T2559" s="233" t="n"/>
      <c r="U2559" s="233" t="n"/>
    </row>
    <row r="2560">
      <c r="S2560" s="233" t="n"/>
      <c r="T2560" s="233" t="n"/>
      <c r="U2560" s="233" t="n"/>
    </row>
    <row r="2561">
      <c r="S2561" s="233" t="n"/>
      <c r="T2561" s="233" t="n"/>
      <c r="U2561" s="233" t="n"/>
    </row>
    <row r="2562">
      <c r="S2562" s="233" t="n"/>
      <c r="T2562" s="233" t="n"/>
      <c r="U2562" s="233" t="n"/>
    </row>
    <row r="2563">
      <c r="S2563" s="233" t="n"/>
      <c r="T2563" s="233" t="n"/>
      <c r="U2563" s="233" t="n"/>
    </row>
    <row r="2564">
      <c r="S2564" s="233" t="n"/>
      <c r="T2564" s="233" t="n"/>
      <c r="U2564" s="233" t="n"/>
    </row>
    <row r="2565">
      <c r="S2565" s="233" t="n"/>
      <c r="T2565" s="233" t="n"/>
      <c r="U2565" s="233" t="n"/>
    </row>
    <row r="2566">
      <c r="S2566" s="233" t="n"/>
      <c r="T2566" s="233" t="n"/>
      <c r="U2566" s="233" t="n"/>
    </row>
    <row r="2567">
      <c r="S2567" s="233" t="n"/>
      <c r="T2567" s="233" t="n"/>
      <c r="U2567" s="233" t="n"/>
    </row>
    <row r="2568">
      <c r="S2568" s="233" t="n"/>
      <c r="T2568" s="233" t="n"/>
      <c r="U2568" s="233" t="n"/>
    </row>
    <row r="2569">
      <c r="S2569" s="233" t="n"/>
      <c r="T2569" s="233" t="n"/>
      <c r="U2569" s="233" t="n"/>
    </row>
    <row r="2570">
      <c r="S2570" s="233" t="n"/>
      <c r="T2570" s="233" t="n"/>
      <c r="U2570" s="233" t="n"/>
    </row>
    <row r="2571">
      <c r="S2571" s="233" t="n"/>
      <c r="T2571" s="233" t="n"/>
      <c r="U2571" s="233" t="n"/>
    </row>
    <row r="2572">
      <c r="S2572" s="233" t="n"/>
      <c r="T2572" s="233" t="n"/>
      <c r="U2572" s="233" t="n"/>
    </row>
    <row r="2573">
      <c r="S2573" s="233" t="n"/>
      <c r="T2573" s="233" t="n"/>
      <c r="U2573" s="233" t="n"/>
    </row>
    <row r="2574">
      <c r="S2574" s="233" t="n"/>
      <c r="T2574" s="233" t="n"/>
      <c r="U2574" s="233" t="n"/>
    </row>
    <row r="2575">
      <c r="S2575" s="233" t="n"/>
      <c r="T2575" s="233" t="n"/>
      <c r="U2575" s="233" t="n"/>
    </row>
    <row r="2576">
      <c r="S2576" s="233" t="n"/>
      <c r="T2576" s="233" t="n"/>
      <c r="U2576" s="233" t="n"/>
    </row>
    <row r="2577">
      <c r="S2577" s="233" t="n"/>
      <c r="T2577" s="233" t="n"/>
      <c r="U2577" s="233" t="n"/>
    </row>
    <row r="2578">
      <c r="S2578" s="233" t="n"/>
      <c r="T2578" s="233" t="n"/>
      <c r="U2578" s="233" t="n"/>
    </row>
    <row r="2579">
      <c r="S2579" s="233" t="n"/>
      <c r="T2579" s="233" t="n"/>
      <c r="U2579" s="233" t="n"/>
    </row>
    <row r="2580">
      <c r="S2580" s="233" t="n"/>
      <c r="T2580" s="233" t="n"/>
      <c r="U2580" s="233" t="n"/>
    </row>
    <row r="2581">
      <c r="S2581" s="233" t="n"/>
      <c r="T2581" s="233" t="n"/>
      <c r="U2581" s="233" t="n"/>
    </row>
    <row r="2582">
      <c r="S2582" s="233" t="n"/>
      <c r="T2582" s="233" t="n"/>
      <c r="U2582" s="233" t="n"/>
    </row>
    <row r="2583">
      <c r="S2583" s="233" t="n"/>
      <c r="T2583" s="233" t="n"/>
      <c r="U2583" s="233" t="n"/>
    </row>
    <row r="2584">
      <c r="S2584" s="233" t="n"/>
      <c r="T2584" s="233" t="n"/>
      <c r="U2584" s="233" t="n"/>
    </row>
    <row r="2585">
      <c r="S2585" s="233" t="n"/>
      <c r="T2585" s="233" t="n"/>
      <c r="U2585" s="233" t="n"/>
    </row>
    <row r="2586">
      <c r="S2586" s="233" t="n"/>
      <c r="T2586" s="233" t="n"/>
      <c r="U2586" s="233" t="n"/>
    </row>
    <row r="2587">
      <c r="S2587" s="233" t="n"/>
      <c r="T2587" s="233" t="n"/>
      <c r="U2587" s="233" t="n"/>
    </row>
    <row r="2588">
      <c r="S2588" s="233" t="n"/>
      <c r="T2588" s="233" t="n"/>
      <c r="U2588" s="233" t="n"/>
    </row>
    <row r="2589">
      <c r="S2589" s="233" t="n"/>
      <c r="T2589" s="233" t="n"/>
      <c r="U2589" s="233" t="n"/>
    </row>
    <row r="2590">
      <c r="S2590" s="233" t="n"/>
      <c r="T2590" s="233" t="n"/>
      <c r="U2590" s="233" t="n"/>
    </row>
    <row r="2591">
      <c r="S2591" s="233" t="n"/>
      <c r="T2591" s="233" t="n"/>
      <c r="U2591" s="233" t="n"/>
    </row>
    <row r="2592">
      <c r="S2592" s="233" t="n"/>
      <c r="T2592" s="233" t="n"/>
      <c r="U2592" s="233" t="n"/>
    </row>
    <row r="2593">
      <c r="S2593" s="233" t="n"/>
      <c r="T2593" s="233" t="n"/>
      <c r="U2593" s="233" t="n"/>
    </row>
    <row r="2594">
      <c r="S2594" s="233" t="n"/>
      <c r="T2594" s="233" t="n"/>
      <c r="U2594" s="233" t="n"/>
    </row>
    <row r="2595">
      <c r="S2595" s="233" t="n"/>
      <c r="T2595" s="233" t="n"/>
      <c r="U2595" s="233" t="n"/>
    </row>
    <row r="2596">
      <c r="S2596" s="233" t="n"/>
      <c r="T2596" s="233" t="n"/>
      <c r="U2596" s="233" t="n"/>
    </row>
    <row r="2597">
      <c r="S2597" s="233" t="n"/>
      <c r="T2597" s="233" t="n"/>
      <c r="U2597" s="233" t="n"/>
    </row>
    <row r="2598">
      <c r="S2598" s="233" t="n"/>
      <c r="T2598" s="233" t="n"/>
      <c r="U2598" s="233" t="n"/>
    </row>
    <row r="2599">
      <c r="S2599" s="233" t="n"/>
      <c r="T2599" s="233" t="n"/>
      <c r="U2599" s="233" t="n"/>
    </row>
    <row r="2600">
      <c r="S2600" s="233" t="n"/>
      <c r="T2600" s="233" t="n"/>
      <c r="U2600" s="233" t="n"/>
    </row>
    <row r="2601">
      <c r="S2601" s="233" t="n"/>
      <c r="T2601" s="233" t="n"/>
      <c r="U2601" s="233" t="n"/>
    </row>
    <row r="2602">
      <c r="S2602" s="233" t="n"/>
      <c r="T2602" s="233" t="n"/>
      <c r="U2602" s="233" t="n"/>
    </row>
    <row r="2603">
      <c r="S2603" s="233" t="n"/>
      <c r="T2603" s="233" t="n"/>
      <c r="U2603" s="233" t="n"/>
    </row>
    <row r="2604">
      <c r="S2604" s="233" t="n"/>
      <c r="T2604" s="233" t="n"/>
      <c r="U2604" s="233" t="n"/>
    </row>
    <row r="2605">
      <c r="S2605" s="233" t="n"/>
      <c r="T2605" s="233" t="n"/>
      <c r="U2605" s="233" t="n"/>
    </row>
    <row r="2606">
      <c r="S2606" s="233" t="n"/>
      <c r="T2606" s="233" t="n"/>
      <c r="U2606" s="233" t="n"/>
    </row>
    <row r="2607">
      <c r="S2607" s="233" t="n"/>
      <c r="T2607" s="233" t="n"/>
      <c r="U2607" s="233" t="n"/>
    </row>
    <row r="2608">
      <c r="S2608" s="233" t="n"/>
      <c r="T2608" s="233" t="n"/>
      <c r="U2608" s="233" t="n"/>
    </row>
    <row r="2609">
      <c r="S2609" s="233" t="n"/>
      <c r="T2609" s="233" t="n"/>
      <c r="U2609" s="233" t="n"/>
    </row>
    <row r="2610">
      <c r="S2610" s="233" t="n"/>
      <c r="T2610" s="233" t="n"/>
      <c r="U2610" s="233" t="n"/>
    </row>
    <row r="2611">
      <c r="S2611" s="233" t="n"/>
      <c r="T2611" s="233" t="n"/>
      <c r="U2611" s="233" t="n"/>
    </row>
    <row r="2612">
      <c r="S2612" s="233" t="n"/>
      <c r="T2612" s="233" t="n"/>
      <c r="U2612" s="233" t="n"/>
    </row>
    <row r="2613">
      <c r="S2613" s="233" t="n"/>
      <c r="T2613" s="233" t="n"/>
      <c r="U2613" s="233" t="n"/>
    </row>
    <row r="2614">
      <c r="S2614" s="233" t="n"/>
      <c r="T2614" s="233" t="n"/>
      <c r="U2614" s="233" t="n"/>
    </row>
    <row r="2615">
      <c r="S2615" s="233" t="n"/>
      <c r="T2615" s="233" t="n"/>
      <c r="U2615" s="233" t="n"/>
    </row>
    <row r="2616">
      <c r="S2616" s="233" t="n"/>
      <c r="T2616" s="233" t="n"/>
      <c r="U2616" s="233" t="n"/>
    </row>
    <row r="2617">
      <c r="S2617" s="233" t="n"/>
      <c r="T2617" s="233" t="n"/>
      <c r="U2617" s="233" t="n"/>
    </row>
    <row r="2618">
      <c r="S2618" s="233" t="n"/>
      <c r="T2618" s="233" t="n"/>
      <c r="U2618" s="233" t="n"/>
    </row>
    <row r="2619">
      <c r="S2619" s="233" t="n"/>
      <c r="T2619" s="233" t="n"/>
      <c r="U2619" s="233" t="n"/>
    </row>
    <row r="2620">
      <c r="S2620" s="233" t="n"/>
      <c r="T2620" s="233" t="n"/>
      <c r="U2620" s="233" t="n"/>
    </row>
    <row r="2621">
      <c r="S2621" s="233" t="n"/>
      <c r="T2621" s="233" t="n"/>
      <c r="U2621" s="233" t="n"/>
    </row>
    <row r="2622">
      <c r="S2622" s="233" t="n"/>
      <c r="T2622" s="233" t="n"/>
      <c r="U2622" s="233" t="n"/>
    </row>
    <row r="2623">
      <c r="S2623" s="233" t="n"/>
      <c r="T2623" s="233" t="n"/>
      <c r="U2623" s="233" t="n"/>
    </row>
    <row r="2624">
      <c r="S2624" s="233" t="n"/>
      <c r="T2624" s="233" t="n"/>
      <c r="U2624" s="233" t="n"/>
    </row>
    <row r="2625">
      <c r="S2625" s="233" t="n"/>
      <c r="T2625" s="233" t="n"/>
      <c r="U2625" s="233" t="n"/>
    </row>
    <row r="2626">
      <c r="S2626" s="233" t="n"/>
      <c r="T2626" s="233" t="n"/>
      <c r="U2626" s="233" t="n"/>
    </row>
    <row r="2627">
      <c r="S2627" s="233" t="n"/>
      <c r="T2627" s="233" t="n"/>
      <c r="U2627" s="233" t="n"/>
    </row>
    <row r="2628">
      <c r="S2628" s="233" t="n"/>
      <c r="T2628" s="233" t="n"/>
      <c r="U2628" s="233" t="n"/>
    </row>
    <row r="2629">
      <c r="S2629" s="233" t="n"/>
      <c r="T2629" s="233" t="n"/>
      <c r="U2629" s="233" t="n"/>
    </row>
    <row r="2630">
      <c r="S2630" s="233" t="n"/>
      <c r="T2630" s="233" t="n"/>
      <c r="U2630" s="233" t="n"/>
    </row>
    <row r="2631">
      <c r="S2631" s="233" t="n"/>
      <c r="T2631" s="233" t="n"/>
      <c r="U2631" s="233" t="n"/>
    </row>
    <row r="2632">
      <c r="S2632" s="233" t="n"/>
      <c r="T2632" s="233" t="n"/>
      <c r="U2632" s="233" t="n"/>
    </row>
    <row r="2633">
      <c r="S2633" s="233" t="n"/>
      <c r="T2633" s="233" t="n"/>
      <c r="U2633" s="233" t="n"/>
    </row>
    <row r="2634">
      <c r="S2634" s="233" t="n"/>
      <c r="T2634" s="233" t="n"/>
      <c r="U2634" s="233" t="n"/>
    </row>
    <row r="2635">
      <c r="S2635" s="233" t="n"/>
      <c r="T2635" s="233" t="n"/>
      <c r="U2635" s="233" t="n"/>
    </row>
    <row r="2636">
      <c r="S2636" s="233" t="n"/>
      <c r="T2636" s="233" t="n"/>
      <c r="U2636" s="233" t="n"/>
    </row>
    <row r="2637">
      <c r="S2637" s="233" t="n"/>
      <c r="T2637" s="233" t="n"/>
      <c r="U2637" s="233" t="n"/>
    </row>
    <row r="2638">
      <c r="S2638" s="233" t="n"/>
      <c r="T2638" s="233" t="n"/>
      <c r="U2638" s="233" t="n"/>
    </row>
    <row r="2639">
      <c r="S2639" s="233" t="n"/>
      <c r="T2639" s="233" t="n"/>
      <c r="U2639" s="233" t="n"/>
    </row>
    <row r="2640">
      <c r="S2640" s="233" t="n"/>
      <c r="T2640" s="233" t="n"/>
      <c r="U2640" s="233" t="n"/>
    </row>
    <row r="2641">
      <c r="S2641" s="233" t="n"/>
      <c r="T2641" s="233" t="n"/>
      <c r="U2641" s="233" t="n"/>
    </row>
    <row r="2642">
      <c r="S2642" s="233" t="n"/>
      <c r="T2642" s="233" t="n"/>
      <c r="U2642" s="233" t="n"/>
    </row>
    <row r="2643">
      <c r="S2643" s="233" t="n"/>
      <c r="T2643" s="233" t="n"/>
      <c r="U2643" s="233" t="n"/>
    </row>
    <row r="2644">
      <c r="S2644" s="233" t="n"/>
      <c r="T2644" s="233" t="n"/>
      <c r="U2644" s="233" t="n"/>
    </row>
    <row r="2645">
      <c r="S2645" s="233" t="n"/>
      <c r="T2645" s="233" t="n"/>
      <c r="U2645" s="233" t="n"/>
    </row>
    <row r="2646">
      <c r="S2646" s="233" t="n"/>
      <c r="T2646" s="233" t="n"/>
      <c r="U2646" s="233" t="n"/>
    </row>
    <row r="2647">
      <c r="S2647" s="233" t="n"/>
      <c r="T2647" s="233" t="n"/>
      <c r="U2647" s="233" t="n"/>
    </row>
    <row r="2648">
      <c r="S2648" s="233" t="n"/>
      <c r="T2648" s="233" t="n"/>
      <c r="U2648" s="233" t="n"/>
    </row>
    <row r="2649">
      <c r="S2649" s="233" t="n"/>
      <c r="T2649" s="233" t="n"/>
      <c r="U2649" s="233" t="n"/>
    </row>
    <row r="2650">
      <c r="S2650" s="233" t="n"/>
      <c r="T2650" s="233" t="n"/>
      <c r="U2650" s="233" t="n"/>
    </row>
    <row r="2651">
      <c r="S2651" s="233" t="n"/>
      <c r="T2651" s="233" t="n"/>
      <c r="U2651" s="233" t="n"/>
    </row>
    <row r="2652">
      <c r="S2652" s="233" t="n"/>
      <c r="T2652" s="233" t="n"/>
      <c r="U2652" s="233" t="n"/>
    </row>
    <row r="2653">
      <c r="S2653" s="233" t="n"/>
      <c r="T2653" s="233" t="n"/>
      <c r="U2653" s="233" t="n"/>
    </row>
    <row r="2654">
      <c r="S2654" s="233" t="n"/>
      <c r="T2654" s="233" t="n"/>
      <c r="U2654" s="233" t="n"/>
    </row>
    <row r="2655">
      <c r="S2655" s="233" t="n"/>
      <c r="T2655" s="233" t="n"/>
      <c r="U2655" s="233" t="n"/>
    </row>
    <row r="2656">
      <c r="S2656" s="233" t="n"/>
      <c r="T2656" s="233" t="n"/>
      <c r="U2656" s="233" t="n"/>
    </row>
    <row r="2657">
      <c r="S2657" s="233" t="n"/>
      <c r="T2657" s="233" t="n"/>
      <c r="U2657" s="233" t="n"/>
    </row>
    <row r="2658">
      <c r="S2658" s="233" t="n"/>
      <c r="T2658" s="233" t="n"/>
      <c r="U2658" s="233" t="n"/>
    </row>
    <row r="2659">
      <c r="S2659" s="233" t="n"/>
      <c r="T2659" s="233" t="n"/>
      <c r="U2659" s="233" t="n"/>
    </row>
    <row r="2660">
      <c r="S2660" s="233" t="n"/>
      <c r="T2660" s="233" t="n"/>
      <c r="U2660" s="233" t="n"/>
    </row>
    <row r="2661">
      <c r="S2661" s="233" t="n"/>
      <c r="T2661" s="233" t="n"/>
      <c r="U2661" s="233" t="n"/>
    </row>
    <row r="2662">
      <c r="S2662" s="233" t="n"/>
      <c r="T2662" s="233" t="n"/>
      <c r="U2662" s="233" t="n"/>
    </row>
    <row r="2663">
      <c r="S2663" s="233" t="n"/>
      <c r="T2663" s="233" t="n"/>
      <c r="U2663" s="233" t="n"/>
    </row>
    <row r="2664">
      <c r="S2664" s="233" t="n"/>
      <c r="T2664" s="233" t="n"/>
      <c r="U2664" s="233" t="n"/>
    </row>
    <row r="2665">
      <c r="S2665" s="233" t="n"/>
      <c r="T2665" s="233" t="n"/>
      <c r="U2665" s="233" t="n"/>
    </row>
    <row r="2666">
      <c r="S2666" s="233" t="n"/>
      <c r="T2666" s="233" t="n"/>
      <c r="U2666" s="233" t="n"/>
    </row>
    <row r="2667">
      <c r="S2667" s="233" t="n"/>
      <c r="T2667" s="233" t="n"/>
      <c r="U2667" s="233" t="n"/>
    </row>
    <row r="2668">
      <c r="S2668" s="233" t="n"/>
      <c r="T2668" s="233" t="n"/>
      <c r="U2668" s="233" t="n"/>
    </row>
    <row r="2669">
      <c r="S2669" s="233" t="n"/>
      <c r="T2669" s="233" t="n"/>
      <c r="U2669" s="233" t="n"/>
    </row>
    <row r="2670">
      <c r="S2670" s="233" t="n"/>
      <c r="T2670" s="233" t="n"/>
      <c r="U2670" s="233" t="n"/>
    </row>
    <row r="2671">
      <c r="S2671" s="233" t="n"/>
      <c r="T2671" s="233" t="n"/>
      <c r="U2671" s="233" t="n"/>
    </row>
    <row r="2672">
      <c r="S2672" s="233" t="n"/>
      <c r="T2672" s="233" t="n"/>
      <c r="U2672" s="233" t="n"/>
    </row>
    <row r="2673">
      <c r="S2673" s="233" t="n"/>
      <c r="T2673" s="233" t="n"/>
      <c r="U2673" s="233" t="n"/>
    </row>
    <row r="2674">
      <c r="S2674" s="233" t="n"/>
      <c r="T2674" s="233" t="n"/>
      <c r="U2674" s="233" t="n"/>
    </row>
    <row r="2675">
      <c r="S2675" s="233" t="n"/>
      <c r="T2675" s="233" t="n"/>
      <c r="U2675" s="233" t="n"/>
    </row>
    <row r="2676">
      <c r="S2676" s="233" t="n"/>
      <c r="T2676" s="233" t="n"/>
      <c r="U2676" s="233" t="n"/>
    </row>
    <row r="2677">
      <c r="S2677" s="233" t="n"/>
      <c r="T2677" s="233" t="n"/>
      <c r="U2677" s="233" t="n"/>
    </row>
    <row r="2678">
      <c r="S2678" s="233" t="n"/>
      <c r="T2678" s="233" t="n"/>
      <c r="U2678" s="233" t="n"/>
    </row>
    <row r="2679">
      <c r="S2679" s="233" t="n"/>
      <c r="T2679" s="233" t="n"/>
      <c r="U2679" s="233" t="n"/>
    </row>
    <row r="2680">
      <c r="S2680" s="233" t="n"/>
      <c r="T2680" s="233" t="n"/>
      <c r="U2680" s="233" t="n"/>
    </row>
    <row r="2681">
      <c r="S2681" s="233" t="n"/>
      <c r="T2681" s="233" t="n"/>
      <c r="U2681" s="233" t="n"/>
    </row>
    <row r="2682">
      <c r="S2682" s="233" t="n"/>
      <c r="T2682" s="233" t="n"/>
      <c r="U2682" s="233" t="n"/>
    </row>
    <row r="2683">
      <c r="S2683" s="233" t="n"/>
      <c r="T2683" s="233" t="n"/>
      <c r="U2683" s="233" t="n"/>
    </row>
    <row r="2684">
      <c r="S2684" s="233" t="n"/>
      <c r="T2684" s="233" t="n"/>
      <c r="U2684" s="233" t="n"/>
    </row>
    <row r="2685">
      <c r="S2685" s="233" t="n"/>
      <c r="T2685" s="233" t="n"/>
      <c r="U2685" s="233" t="n"/>
    </row>
    <row r="2686">
      <c r="S2686" s="233" t="n"/>
      <c r="T2686" s="233" t="n"/>
      <c r="U2686" s="233" t="n"/>
    </row>
    <row r="2687">
      <c r="S2687" s="233" t="n"/>
      <c r="T2687" s="233" t="n"/>
      <c r="U2687" s="233" t="n"/>
    </row>
    <row r="2688">
      <c r="S2688" s="233" t="n"/>
      <c r="T2688" s="233" t="n"/>
      <c r="U2688" s="233" t="n"/>
    </row>
    <row r="2689">
      <c r="S2689" s="233" t="n"/>
      <c r="T2689" s="233" t="n"/>
      <c r="U2689" s="233" t="n"/>
    </row>
    <row r="2690">
      <c r="S2690" s="233" t="n"/>
      <c r="T2690" s="233" t="n"/>
      <c r="U2690" s="233" t="n"/>
    </row>
    <row r="2691">
      <c r="S2691" s="233" t="n"/>
      <c r="T2691" s="233" t="n"/>
      <c r="U2691" s="233" t="n"/>
    </row>
    <row r="2692">
      <c r="S2692" s="233" t="n"/>
      <c r="T2692" s="233" t="n"/>
      <c r="U2692" s="233" t="n"/>
    </row>
    <row r="2693">
      <c r="S2693" s="233" t="n"/>
      <c r="T2693" s="233" t="n"/>
      <c r="U2693" s="233" t="n"/>
    </row>
    <row r="2694">
      <c r="S2694" s="233" t="n"/>
      <c r="T2694" s="233" t="n"/>
      <c r="U2694" s="233" t="n"/>
    </row>
    <row r="2695">
      <c r="S2695" s="233" t="n"/>
      <c r="T2695" s="233" t="n"/>
      <c r="U2695" s="233" t="n"/>
    </row>
    <row r="2696">
      <c r="S2696" s="233" t="n"/>
      <c r="T2696" s="233" t="n"/>
      <c r="U2696" s="233" t="n"/>
    </row>
    <row r="2697">
      <c r="S2697" s="233" t="n"/>
      <c r="T2697" s="233" t="n"/>
      <c r="U2697" s="233" t="n"/>
    </row>
    <row r="2698">
      <c r="S2698" s="233" t="n"/>
      <c r="T2698" s="233" t="n"/>
      <c r="U2698" s="233" t="n"/>
    </row>
    <row r="2699">
      <c r="S2699" s="233" t="n"/>
      <c r="T2699" s="233" t="n"/>
      <c r="U2699" s="233" t="n"/>
    </row>
    <row r="2700">
      <c r="S2700" s="233" t="n"/>
      <c r="T2700" s="233" t="n"/>
      <c r="U2700" s="233" t="n"/>
    </row>
    <row r="2701">
      <c r="S2701" s="233" t="n"/>
      <c r="T2701" s="233" t="n"/>
      <c r="U2701" s="233" t="n"/>
    </row>
    <row r="2702">
      <c r="S2702" s="233" t="n"/>
      <c r="T2702" s="233" t="n"/>
      <c r="U2702" s="233" t="n"/>
    </row>
    <row r="2703">
      <c r="S2703" s="233" t="n"/>
      <c r="T2703" s="233" t="n"/>
      <c r="U2703" s="233" t="n"/>
    </row>
    <row r="2704">
      <c r="S2704" s="233" t="n"/>
      <c r="T2704" s="233" t="n"/>
      <c r="U2704" s="233" t="n"/>
    </row>
    <row r="2705">
      <c r="S2705" s="233" t="n"/>
      <c r="T2705" s="233" t="n"/>
      <c r="U2705" s="233" t="n"/>
    </row>
    <row r="2706">
      <c r="S2706" s="233" t="n"/>
      <c r="T2706" s="233" t="n"/>
      <c r="U2706" s="233" t="n"/>
    </row>
    <row r="2707">
      <c r="S2707" s="233" t="n"/>
      <c r="T2707" s="233" t="n"/>
      <c r="U2707" s="233" t="n"/>
    </row>
    <row r="2708">
      <c r="S2708" s="233" t="n"/>
      <c r="T2708" s="233" t="n"/>
      <c r="U2708" s="233" t="n"/>
    </row>
    <row r="2709">
      <c r="S2709" s="233" t="n"/>
      <c r="T2709" s="233" t="n"/>
      <c r="U2709" s="233" t="n"/>
    </row>
    <row r="2710">
      <c r="S2710" s="233" t="n"/>
      <c r="T2710" s="233" t="n"/>
      <c r="U2710" s="233" t="n"/>
    </row>
    <row r="2711">
      <c r="S2711" s="233" t="n"/>
      <c r="T2711" s="233" t="n"/>
      <c r="U2711" s="233" t="n"/>
    </row>
    <row r="2712">
      <c r="S2712" s="233" t="n"/>
      <c r="T2712" s="233" t="n"/>
      <c r="U2712" s="233" t="n"/>
    </row>
    <row r="2713">
      <c r="S2713" s="233" t="n"/>
      <c r="T2713" s="233" t="n"/>
      <c r="U2713" s="233" t="n"/>
    </row>
    <row r="2714">
      <c r="S2714" s="233" t="n"/>
      <c r="T2714" s="233" t="n"/>
      <c r="U2714" s="233" t="n"/>
    </row>
    <row r="2715">
      <c r="S2715" s="233" t="n"/>
      <c r="T2715" s="233" t="n"/>
      <c r="U2715" s="233" t="n"/>
    </row>
    <row r="2716">
      <c r="S2716" s="233" t="n"/>
      <c r="T2716" s="233" t="n"/>
      <c r="U2716" s="233" t="n"/>
    </row>
    <row r="2717">
      <c r="S2717" s="233" t="n"/>
      <c r="T2717" s="233" t="n"/>
      <c r="U2717" s="233" t="n"/>
    </row>
    <row r="2718">
      <c r="S2718" s="233" t="n"/>
      <c r="T2718" s="233" t="n"/>
      <c r="U2718" s="233" t="n"/>
    </row>
    <row r="2719">
      <c r="S2719" s="233" t="n"/>
      <c r="T2719" s="233" t="n"/>
      <c r="U2719" s="233" t="n"/>
    </row>
    <row r="2720">
      <c r="S2720" s="233" t="n"/>
      <c r="T2720" s="233" t="n"/>
      <c r="U2720" s="233" t="n"/>
    </row>
    <row r="2721">
      <c r="S2721" s="233" t="n"/>
      <c r="T2721" s="233" t="n"/>
      <c r="U2721" s="233" t="n"/>
    </row>
    <row r="2722">
      <c r="S2722" s="233" t="n"/>
      <c r="T2722" s="233" t="n"/>
      <c r="U2722" s="233" t="n"/>
    </row>
    <row r="2723">
      <c r="S2723" s="233" t="n"/>
      <c r="T2723" s="233" t="n"/>
      <c r="U2723" s="233" t="n"/>
    </row>
    <row r="2724">
      <c r="S2724" s="233" t="n"/>
      <c r="T2724" s="233" t="n"/>
      <c r="U2724" s="233" t="n"/>
    </row>
    <row r="2725">
      <c r="S2725" s="233" t="n"/>
      <c r="T2725" s="233" t="n"/>
      <c r="U2725" s="233" t="n"/>
    </row>
    <row r="2726">
      <c r="S2726" s="233" t="n"/>
      <c r="T2726" s="233" t="n"/>
      <c r="U2726" s="233" t="n"/>
    </row>
    <row r="2727">
      <c r="S2727" s="233" t="n"/>
      <c r="T2727" s="233" t="n"/>
      <c r="U2727" s="233" t="n"/>
    </row>
    <row r="2728">
      <c r="S2728" s="233" t="n"/>
      <c r="T2728" s="233" t="n"/>
      <c r="U2728" s="233" t="n"/>
    </row>
    <row r="2729">
      <c r="S2729" s="233" t="n"/>
      <c r="T2729" s="233" t="n"/>
      <c r="U2729" s="233" t="n"/>
    </row>
    <row r="2730">
      <c r="S2730" s="233" t="n"/>
      <c r="T2730" s="233" t="n"/>
      <c r="U2730" s="233" t="n"/>
    </row>
    <row r="2731">
      <c r="S2731" s="233" t="n"/>
      <c r="T2731" s="233" t="n"/>
      <c r="U2731" s="233" t="n"/>
    </row>
    <row r="2732">
      <c r="S2732" s="233" t="n"/>
      <c r="T2732" s="233" t="n"/>
      <c r="U2732" s="233" t="n"/>
    </row>
    <row r="2733">
      <c r="S2733" s="233" t="n"/>
      <c r="T2733" s="233" t="n"/>
      <c r="U2733" s="233" t="n"/>
    </row>
    <row r="2734">
      <c r="S2734" s="233" t="n"/>
      <c r="T2734" s="233" t="n"/>
      <c r="U2734" s="233" t="n"/>
    </row>
    <row r="2735">
      <c r="S2735" s="233" t="n"/>
      <c r="T2735" s="233" t="n"/>
      <c r="U2735" s="233" t="n"/>
    </row>
    <row r="2736">
      <c r="S2736" s="233" t="n"/>
      <c r="T2736" s="233" t="n"/>
      <c r="U2736" s="233" t="n"/>
    </row>
    <row r="2737">
      <c r="S2737" s="233" t="n"/>
      <c r="T2737" s="233" t="n"/>
      <c r="U2737" s="233" t="n"/>
    </row>
    <row r="2738">
      <c r="S2738" s="233" t="n"/>
      <c r="T2738" s="233" t="n"/>
      <c r="U2738" s="233" t="n"/>
    </row>
    <row r="2739">
      <c r="S2739" s="233" t="n"/>
      <c r="T2739" s="233" t="n"/>
      <c r="U2739" s="233" t="n"/>
    </row>
    <row r="2740">
      <c r="S2740" s="233" t="n"/>
      <c r="T2740" s="233" t="n"/>
      <c r="U2740" s="233" t="n"/>
    </row>
    <row r="2741">
      <c r="S2741" s="233" t="n"/>
      <c r="T2741" s="233" t="n"/>
      <c r="U2741" s="233" t="n"/>
    </row>
    <row r="2742">
      <c r="S2742" s="233" t="n"/>
      <c r="T2742" s="233" t="n"/>
      <c r="U2742" s="233" t="n"/>
    </row>
    <row r="2743">
      <c r="S2743" s="233" t="n"/>
      <c r="T2743" s="233" t="n"/>
      <c r="U2743" s="233" t="n"/>
    </row>
    <row r="2744">
      <c r="S2744" s="233" t="n"/>
      <c r="T2744" s="233" t="n"/>
      <c r="U2744" s="233" t="n"/>
    </row>
    <row r="2745">
      <c r="S2745" s="233" t="n"/>
      <c r="T2745" s="233" t="n"/>
      <c r="U2745" s="233" t="n"/>
    </row>
    <row r="2746">
      <c r="S2746" s="233" t="n"/>
      <c r="T2746" s="233" t="n"/>
      <c r="U2746" s="233" t="n"/>
    </row>
    <row r="2747">
      <c r="S2747" s="233" t="n"/>
      <c r="T2747" s="233" t="n"/>
      <c r="U2747" s="233" t="n"/>
    </row>
    <row r="2748">
      <c r="S2748" s="233" t="n"/>
      <c r="T2748" s="233" t="n"/>
      <c r="U2748" s="233" t="n"/>
    </row>
    <row r="2749">
      <c r="S2749" s="233" t="n"/>
      <c r="T2749" s="233" t="n"/>
      <c r="U2749" s="233" t="n"/>
    </row>
    <row r="2750">
      <c r="S2750" s="233" t="n"/>
      <c r="T2750" s="233" t="n"/>
      <c r="U2750" s="233" t="n"/>
    </row>
    <row r="2751">
      <c r="S2751" s="233" t="n"/>
      <c r="T2751" s="233" t="n"/>
      <c r="U2751" s="233" t="n"/>
    </row>
    <row r="2752">
      <c r="S2752" s="233" t="n"/>
      <c r="T2752" s="233" t="n"/>
      <c r="U2752" s="233" t="n"/>
    </row>
    <row r="2753">
      <c r="S2753" s="233" t="n"/>
      <c r="T2753" s="233" t="n"/>
      <c r="U2753" s="233" t="n"/>
    </row>
    <row r="2754">
      <c r="S2754" s="233" t="n"/>
      <c r="T2754" s="233" t="n"/>
      <c r="U2754" s="233" t="n"/>
    </row>
    <row r="2755">
      <c r="S2755" s="233" t="n"/>
      <c r="T2755" s="233" t="n"/>
      <c r="U2755" s="233" t="n"/>
    </row>
    <row r="2756">
      <c r="S2756" s="233" t="n"/>
      <c r="T2756" s="233" t="n"/>
      <c r="U2756" s="233" t="n"/>
    </row>
    <row r="2757">
      <c r="S2757" s="233" t="n"/>
      <c r="T2757" s="233" t="n"/>
      <c r="U2757" s="233" t="n"/>
    </row>
    <row r="2758">
      <c r="S2758" s="233" t="n"/>
      <c r="T2758" s="233" t="n"/>
      <c r="U2758" s="233" t="n"/>
    </row>
    <row r="2759">
      <c r="S2759" s="233" t="n"/>
      <c r="T2759" s="233" t="n"/>
      <c r="U2759" s="233" t="n"/>
    </row>
    <row r="2760">
      <c r="S2760" s="233" t="n"/>
      <c r="T2760" s="233" t="n"/>
      <c r="U2760" s="233" t="n"/>
    </row>
    <row r="2761">
      <c r="S2761" s="233" t="n"/>
      <c r="T2761" s="233" t="n"/>
      <c r="U2761" s="233" t="n"/>
    </row>
    <row r="2762">
      <c r="S2762" s="233" t="n"/>
      <c r="T2762" s="233" t="n"/>
      <c r="U2762" s="233" t="n"/>
    </row>
    <row r="2763">
      <c r="S2763" s="233" t="n"/>
      <c r="T2763" s="233" t="n"/>
      <c r="U2763" s="233" t="n"/>
    </row>
    <row r="2764">
      <c r="S2764" s="233" t="n"/>
      <c r="T2764" s="233" t="n"/>
      <c r="U2764" s="233" t="n"/>
    </row>
    <row r="2765">
      <c r="S2765" s="233" t="n"/>
      <c r="T2765" s="233" t="n"/>
      <c r="U2765" s="233" t="n"/>
    </row>
    <row r="2766">
      <c r="S2766" s="233" t="n"/>
      <c r="T2766" s="233" t="n"/>
      <c r="U2766" s="233" t="n"/>
    </row>
    <row r="2767">
      <c r="S2767" s="233" t="n"/>
      <c r="T2767" s="233" t="n"/>
      <c r="U2767" s="233" t="n"/>
    </row>
    <row r="2768">
      <c r="S2768" s="233" t="n"/>
      <c r="T2768" s="233" t="n"/>
      <c r="U2768" s="233" t="n"/>
    </row>
    <row r="2769">
      <c r="S2769" s="233" t="n"/>
      <c r="T2769" s="233" t="n"/>
      <c r="U2769" s="233" t="n"/>
    </row>
    <row r="2770">
      <c r="S2770" s="233" t="n"/>
      <c r="T2770" s="233" t="n"/>
      <c r="U2770" s="233" t="n"/>
    </row>
    <row r="2771">
      <c r="S2771" s="233" t="n"/>
      <c r="T2771" s="233" t="n"/>
      <c r="U2771" s="233" t="n"/>
    </row>
    <row r="2772">
      <c r="S2772" s="233" t="n"/>
      <c r="T2772" s="233" t="n"/>
      <c r="U2772" s="233" t="n"/>
    </row>
    <row r="2773">
      <c r="S2773" s="233" t="n"/>
      <c r="T2773" s="233" t="n"/>
      <c r="U2773" s="233" t="n"/>
    </row>
    <row r="2774">
      <c r="S2774" s="233" t="n"/>
      <c r="T2774" s="233" t="n"/>
      <c r="U2774" s="233" t="n"/>
    </row>
    <row r="2775">
      <c r="S2775" s="233" t="n"/>
      <c r="T2775" s="233" t="n"/>
      <c r="U2775" s="233" t="n"/>
    </row>
    <row r="2776">
      <c r="S2776" s="233" t="n"/>
      <c r="T2776" s="233" t="n"/>
      <c r="U2776" s="233" t="n"/>
    </row>
    <row r="2777">
      <c r="S2777" s="233" t="n"/>
      <c r="T2777" s="233" t="n"/>
      <c r="U2777" s="233" t="n"/>
    </row>
    <row r="2778">
      <c r="S2778" s="233" t="n"/>
      <c r="T2778" s="233" t="n"/>
      <c r="U2778" s="233" t="n"/>
    </row>
    <row r="2779">
      <c r="S2779" s="233" t="n"/>
      <c r="T2779" s="233" t="n"/>
      <c r="U2779" s="233" t="n"/>
    </row>
    <row r="2780">
      <c r="S2780" s="233" t="n"/>
      <c r="T2780" s="233" t="n"/>
      <c r="U2780" s="233" t="n"/>
    </row>
    <row r="2781">
      <c r="S2781" s="233" t="n"/>
      <c r="T2781" s="233" t="n"/>
      <c r="U2781" s="233" t="n"/>
    </row>
    <row r="2782">
      <c r="S2782" s="233" t="n"/>
      <c r="T2782" s="233" t="n"/>
      <c r="U2782" s="233" t="n"/>
    </row>
    <row r="2783">
      <c r="S2783" s="233" t="n"/>
      <c r="T2783" s="233" t="n"/>
      <c r="U2783" s="233" t="n"/>
    </row>
    <row r="2784">
      <c r="S2784" s="233" t="n"/>
      <c r="T2784" s="233" t="n"/>
      <c r="U2784" s="233" t="n"/>
    </row>
    <row r="2785">
      <c r="S2785" s="233" t="n"/>
      <c r="T2785" s="233" t="n"/>
      <c r="U2785" s="233" t="n"/>
    </row>
    <row r="2786">
      <c r="S2786" s="233" t="n"/>
      <c r="T2786" s="233" t="n"/>
      <c r="U2786" s="233" t="n"/>
    </row>
    <row r="2787">
      <c r="S2787" s="233" t="n"/>
      <c r="T2787" s="233" t="n"/>
      <c r="U2787" s="233" t="n"/>
    </row>
    <row r="2788">
      <c r="S2788" s="233" t="n"/>
      <c r="T2788" s="233" t="n"/>
      <c r="U2788" s="233" t="n"/>
    </row>
    <row r="2789">
      <c r="S2789" s="233" t="n"/>
      <c r="T2789" s="233" t="n"/>
      <c r="U2789" s="233" t="n"/>
    </row>
    <row r="2790">
      <c r="S2790" s="233" t="n"/>
      <c r="T2790" s="233" t="n"/>
      <c r="U2790" s="233" t="n"/>
    </row>
    <row r="2791">
      <c r="S2791" s="233" t="n"/>
      <c r="T2791" s="233" t="n"/>
      <c r="U2791" s="233" t="n"/>
    </row>
    <row r="2792">
      <c r="S2792" s="233" t="n"/>
      <c r="T2792" s="233" t="n"/>
      <c r="U2792" s="233" t="n"/>
    </row>
    <row r="2793">
      <c r="S2793" s="233" t="n"/>
      <c r="T2793" s="233" t="n"/>
      <c r="U2793" s="233" t="n"/>
    </row>
    <row r="2794">
      <c r="S2794" s="233" t="n"/>
      <c r="T2794" s="233" t="n"/>
      <c r="U2794" s="233" t="n"/>
    </row>
    <row r="2795">
      <c r="S2795" s="233" t="n"/>
      <c r="T2795" s="233" t="n"/>
      <c r="U2795" s="233" t="n"/>
    </row>
    <row r="2796">
      <c r="S2796" s="233" t="n"/>
      <c r="T2796" s="233" t="n"/>
      <c r="U2796" s="233" t="n"/>
    </row>
    <row r="2797">
      <c r="S2797" s="233" t="n"/>
      <c r="T2797" s="233" t="n"/>
      <c r="U2797" s="233" t="n"/>
    </row>
    <row r="2798">
      <c r="S2798" s="233" t="n"/>
      <c r="T2798" s="233" t="n"/>
      <c r="U2798" s="233" t="n"/>
    </row>
    <row r="2799">
      <c r="S2799" s="233" t="n"/>
      <c r="T2799" s="233" t="n"/>
      <c r="U2799" s="233" t="n"/>
    </row>
    <row r="2800">
      <c r="S2800" s="233" t="n"/>
      <c r="T2800" s="233" t="n"/>
      <c r="U2800" s="233" t="n"/>
    </row>
    <row r="2801">
      <c r="S2801" s="233" t="n"/>
      <c r="T2801" s="233" t="n"/>
      <c r="U2801" s="233" t="n"/>
    </row>
    <row r="2802">
      <c r="S2802" s="233" t="n"/>
      <c r="T2802" s="233" t="n"/>
      <c r="U2802" s="233" t="n"/>
    </row>
    <row r="2803">
      <c r="S2803" s="233" t="n"/>
      <c r="T2803" s="233" t="n"/>
      <c r="U2803" s="233" t="n"/>
    </row>
    <row r="2804">
      <c r="S2804" s="233" t="n"/>
      <c r="T2804" s="233" t="n"/>
      <c r="U2804" s="233" t="n"/>
    </row>
    <row r="2805">
      <c r="S2805" s="233" t="n"/>
      <c r="T2805" s="233" t="n"/>
      <c r="U2805" s="233" t="n"/>
    </row>
    <row r="2806">
      <c r="S2806" s="233" t="n"/>
      <c r="T2806" s="233" t="n"/>
      <c r="U2806" s="233" t="n"/>
    </row>
    <row r="2807">
      <c r="S2807" s="233" t="n"/>
      <c r="T2807" s="233" t="n"/>
      <c r="U2807" s="233" t="n"/>
    </row>
    <row r="2808">
      <c r="S2808" s="233" t="n"/>
      <c r="T2808" s="233" t="n"/>
      <c r="U2808" s="233" t="n"/>
    </row>
    <row r="2809">
      <c r="S2809" s="233" t="n"/>
      <c r="T2809" s="233" t="n"/>
      <c r="U2809" s="233" t="n"/>
    </row>
    <row r="2810">
      <c r="S2810" s="233" t="n"/>
      <c r="T2810" s="233" t="n"/>
      <c r="U2810" s="233" t="n"/>
    </row>
    <row r="2811">
      <c r="S2811" s="233" t="n"/>
      <c r="T2811" s="233" t="n"/>
      <c r="U2811" s="233" t="n"/>
    </row>
    <row r="2812">
      <c r="S2812" s="233" t="n"/>
      <c r="T2812" s="233" t="n"/>
      <c r="U2812" s="233" t="n"/>
    </row>
    <row r="2813">
      <c r="S2813" s="233" t="n"/>
      <c r="T2813" s="233" t="n"/>
      <c r="U2813" s="233" t="n"/>
    </row>
    <row r="2814">
      <c r="S2814" s="233" t="n"/>
      <c r="T2814" s="233" t="n"/>
      <c r="U2814" s="233" t="n"/>
    </row>
    <row r="2815">
      <c r="S2815" s="233" t="n"/>
      <c r="T2815" s="233" t="n"/>
      <c r="U2815" s="233" t="n"/>
    </row>
    <row r="2816">
      <c r="S2816" s="233" t="n"/>
      <c r="T2816" s="233" t="n"/>
      <c r="U2816" s="233" t="n"/>
    </row>
    <row r="2817">
      <c r="S2817" s="233" t="n"/>
      <c r="T2817" s="233" t="n"/>
      <c r="U2817" s="233" t="n"/>
    </row>
    <row r="2818">
      <c r="S2818" s="233" t="n"/>
      <c r="T2818" s="233" t="n"/>
      <c r="U2818" s="233" t="n"/>
    </row>
    <row r="2819">
      <c r="S2819" s="233" t="n"/>
      <c r="T2819" s="233" t="n"/>
      <c r="U2819" s="233" t="n"/>
    </row>
    <row r="2820">
      <c r="S2820" s="233" t="n"/>
      <c r="T2820" s="233" t="n"/>
      <c r="U2820" s="233" t="n"/>
    </row>
    <row r="2821">
      <c r="S2821" s="233" t="n"/>
      <c r="T2821" s="233" t="n"/>
      <c r="U2821" s="233" t="n"/>
    </row>
    <row r="2822">
      <c r="S2822" s="233" t="n"/>
      <c r="T2822" s="233" t="n"/>
      <c r="U2822" s="233" t="n"/>
    </row>
    <row r="2823">
      <c r="S2823" s="233" t="n"/>
      <c r="T2823" s="233" t="n"/>
      <c r="U2823" s="233" t="n"/>
    </row>
    <row r="2824">
      <c r="S2824" s="233" t="n"/>
      <c r="T2824" s="233" t="n"/>
      <c r="U2824" s="233" t="n"/>
    </row>
    <row r="2825">
      <c r="S2825" s="233" t="n"/>
      <c r="T2825" s="233" t="n"/>
      <c r="U2825" s="233" t="n"/>
    </row>
    <row r="2826">
      <c r="S2826" s="233" t="n"/>
      <c r="T2826" s="233" t="n"/>
      <c r="U2826" s="233" t="n"/>
    </row>
    <row r="2827">
      <c r="S2827" s="233" t="n"/>
      <c r="T2827" s="233" t="n"/>
      <c r="U2827" s="233" t="n"/>
    </row>
    <row r="2828">
      <c r="S2828" s="233" t="n"/>
      <c r="T2828" s="233" t="n"/>
      <c r="U2828" s="233" t="n"/>
    </row>
    <row r="2829">
      <c r="S2829" s="233" t="n"/>
      <c r="T2829" s="233" t="n"/>
      <c r="U2829" s="233" t="n"/>
    </row>
    <row r="2830">
      <c r="S2830" s="233" t="n"/>
      <c r="T2830" s="233" t="n"/>
      <c r="U2830" s="233" t="n"/>
    </row>
    <row r="2831">
      <c r="S2831" s="233" t="n"/>
      <c r="T2831" s="233" t="n"/>
      <c r="U2831" s="233" t="n"/>
    </row>
    <row r="2832">
      <c r="S2832" s="233" t="n"/>
      <c r="T2832" s="233" t="n"/>
      <c r="U2832" s="233" t="n"/>
    </row>
    <row r="2833">
      <c r="S2833" s="233" t="n"/>
      <c r="T2833" s="233" t="n"/>
      <c r="U2833" s="233" t="n"/>
    </row>
    <row r="2834">
      <c r="S2834" s="233" t="n"/>
      <c r="T2834" s="233" t="n"/>
      <c r="U2834" s="233" t="n"/>
    </row>
    <row r="2835">
      <c r="S2835" s="233" t="n"/>
      <c r="T2835" s="233" t="n"/>
      <c r="U2835" s="233" t="n"/>
    </row>
    <row r="2836">
      <c r="S2836" s="233" t="n"/>
      <c r="T2836" s="233" t="n"/>
      <c r="U2836" s="233" t="n"/>
    </row>
    <row r="2837">
      <c r="S2837" s="233" t="n"/>
      <c r="T2837" s="233" t="n"/>
      <c r="U2837" s="233" t="n"/>
    </row>
    <row r="2838">
      <c r="S2838" s="233" t="n"/>
      <c r="T2838" s="233" t="n"/>
      <c r="U2838" s="233" t="n"/>
    </row>
    <row r="2839">
      <c r="S2839" s="233" t="n"/>
      <c r="T2839" s="233" t="n"/>
      <c r="U2839" s="233" t="n"/>
    </row>
    <row r="2840">
      <c r="S2840" s="233" t="n"/>
      <c r="T2840" s="233" t="n"/>
      <c r="U2840" s="233" t="n"/>
    </row>
    <row r="2841">
      <c r="S2841" s="233" t="n"/>
      <c r="T2841" s="233" t="n"/>
      <c r="U2841" s="233" t="n"/>
    </row>
    <row r="2842">
      <c r="S2842" s="233" t="n"/>
      <c r="T2842" s="233" t="n"/>
      <c r="U2842" s="233" t="n"/>
    </row>
    <row r="2843">
      <c r="S2843" s="233" t="n"/>
      <c r="T2843" s="233" t="n"/>
      <c r="U2843" s="233" t="n"/>
    </row>
    <row r="2844">
      <c r="S2844" s="233" t="n"/>
      <c r="T2844" s="233" t="n"/>
      <c r="U2844" s="233" t="n"/>
    </row>
    <row r="2845">
      <c r="S2845" s="233" t="n"/>
      <c r="T2845" s="233" t="n"/>
      <c r="U2845" s="233" t="n"/>
    </row>
    <row r="2846">
      <c r="S2846" s="233" t="n"/>
      <c r="T2846" s="233" t="n"/>
      <c r="U2846" s="233" t="n"/>
    </row>
    <row r="2847">
      <c r="S2847" s="233" t="n"/>
      <c r="T2847" s="233" t="n"/>
      <c r="U2847" s="233" t="n"/>
    </row>
    <row r="2848">
      <c r="S2848" s="233" t="n"/>
      <c r="T2848" s="233" t="n"/>
      <c r="U2848" s="233" t="n"/>
    </row>
    <row r="2849">
      <c r="S2849" s="233" t="n"/>
      <c r="T2849" s="233" t="n"/>
      <c r="U2849" s="233" t="n"/>
    </row>
    <row r="2850">
      <c r="S2850" s="233" t="n"/>
      <c r="T2850" s="233" t="n"/>
      <c r="U2850" s="233" t="n"/>
    </row>
    <row r="2851">
      <c r="S2851" s="233" t="n"/>
      <c r="T2851" s="233" t="n"/>
      <c r="U2851" s="233" t="n"/>
    </row>
    <row r="2852">
      <c r="S2852" s="233" t="n"/>
      <c r="T2852" s="233" t="n"/>
      <c r="U2852" s="233" t="n"/>
    </row>
    <row r="2853">
      <c r="S2853" s="233" t="n"/>
      <c r="T2853" s="233" t="n"/>
      <c r="U2853" s="233" t="n"/>
    </row>
    <row r="2854">
      <c r="S2854" s="233" t="n"/>
      <c r="T2854" s="233" t="n"/>
      <c r="U2854" s="233" t="n"/>
    </row>
    <row r="2855">
      <c r="S2855" s="233" t="n"/>
      <c r="T2855" s="233" t="n"/>
      <c r="U2855" s="233" t="n"/>
    </row>
    <row r="2856">
      <c r="S2856" s="233" t="n"/>
      <c r="T2856" s="233" t="n"/>
      <c r="U2856" s="233" t="n"/>
    </row>
    <row r="2857">
      <c r="S2857" s="233" t="n"/>
      <c r="T2857" s="233" t="n"/>
      <c r="U2857" s="233" t="n"/>
    </row>
    <row r="2858">
      <c r="S2858" s="233" t="n"/>
      <c r="T2858" s="233" t="n"/>
      <c r="U2858" s="233" t="n"/>
    </row>
    <row r="2859">
      <c r="S2859" s="233" t="n"/>
      <c r="T2859" s="233" t="n"/>
      <c r="U2859" s="233" t="n"/>
    </row>
    <row r="2860">
      <c r="S2860" s="233" t="n"/>
      <c r="T2860" s="233" t="n"/>
      <c r="U2860" s="233" t="n"/>
    </row>
    <row r="2861">
      <c r="S2861" s="233" t="n"/>
      <c r="T2861" s="233" t="n"/>
      <c r="U2861" s="233" t="n"/>
    </row>
    <row r="2862">
      <c r="S2862" s="233" t="n"/>
      <c r="T2862" s="233" t="n"/>
      <c r="U2862" s="233" t="n"/>
    </row>
    <row r="2863">
      <c r="S2863" s="233" t="n"/>
      <c r="T2863" s="233" t="n"/>
      <c r="U2863" s="233" t="n"/>
    </row>
    <row r="2864">
      <c r="S2864" s="233" t="n"/>
      <c r="T2864" s="233" t="n"/>
      <c r="U2864" s="233" t="n"/>
    </row>
    <row r="2865">
      <c r="S2865" s="233" t="n"/>
      <c r="T2865" s="233" t="n"/>
      <c r="U2865" s="233" t="n"/>
    </row>
    <row r="2866">
      <c r="S2866" s="233" t="n"/>
      <c r="T2866" s="233" t="n"/>
      <c r="U2866" s="233" t="n"/>
    </row>
    <row r="2867">
      <c r="S2867" s="233" t="n"/>
      <c r="T2867" s="233" t="n"/>
      <c r="U2867" s="233" t="n"/>
    </row>
    <row r="2868">
      <c r="S2868" s="233" t="n"/>
      <c r="T2868" s="233" t="n"/>
      <c r="U2868" s="233" t="n"/>
    </row>
    <row r="2869">
      <c r="S2869" s="233" t="n"/>
      <c r="T2869" s="233" t="n"/>
      <c r="U2869" s="233" t="n"/>
    </row>
    <row r="2870">
      <c r="S2870" s="233" t="n"/>
      <c r="T2870" s="233" t="n"/>
      <c r="U2870" s="233" t="n"/>
    </row>
    <row r="2871">
      <c r="S2871" s="233" t="n"/>
      <c r="T2871" s="233" t="n"/>
      <c r="U2871" s="233" t="n"/>
    </row>
    <row r="2872">
      <c r="S2872" s="233" t="n"/>
      <c r="T2872" s="233" t="n"/>
      <c r="U2872" s="233" t="n"/>
    </row>
    <row r="2873">
      <c r="S2873" s="233" t="n"/>
      <c r="T2873" s="233" t="n"/>
      <c r="U2873" s="233" t="n"/>
    </row>
    <row r="2874">
      <c r="S2874" s="233" t="n"/>
      <c r="T2874" s="233" t="n"/>
      <c r="U2874" s="233" t="n"/>
    </row>
    <row r="2875">
      <c r="S2875" s="233" t="n"/>
      <c r="T2875" s="233" t="n"/>
      <c r="U2875" s="233" t="n"/>
    </row>
    <row r="2876">
      <c r="S2876" s="233" t="n"/>
      <c r="T2876" s="233" t="n"/>
      <c r="U2876" s="233" t="n"/>
    </row>
    <row r="2877">
      <c r="S2877" s="233" t="n"/>
      <c r="T2877" s="233" t="n"/>
      <c r="U2877" s="233" t="n"/>
    </row>
    <row r="2878">
      <c r="S2878" s="233" t="n"/>
      <c r="T2878" s="233" t="n"/>
      <c r="U2878" s="233" t="n"/>
    </row>
    <row r="2879">
      <c r="S2879" s="233" t="n"/>
      <c r="T2879" s="233" t="n"/>
      <c r="U2879" s="233" t="n"/>
    </row>
    <row r="2880">
      <c r="S2880" s="233" t="n"/>
      <c r="T2880" s="233" t="n"/>
      <c r="U2880" s="233" t="n"/>
    </row>
    <row r="2881">
      <c r="S2881" s="233" t="n"/>
      <c r="T2881" s="233" t="n"/>
      <c r="U2881" s="233" t="n"/>
    </row>
    <row r="2882">
      <c r="S2882" s="233" t="n"/>
      <c r="T2882" s="233" t="n"/>
      <c r="U2882" s="233" t="n"/>
    </row>
    <row r="2883">
      <c r="S2883" s="233" t="n"/>
      <c r="T2883" s="233" t="n"/>
      <c r="U2883" s="233" t="n"/>
    </row>
    <row r="2884">
      <c r="S2884" s="233" t="n"/>
      <c r="T2884" s="233" t="n"/>
      <c r="U2884" s="233" t="n"/>
    </row>
    <row r="2885">
      <c r="S2885" s="233" t="n"/>
      <c r="T2885" s="233" t="n"/>
      <c r="U2885" s="233" t="n"/>
    </row>
    <row r="2886">
      <c r="S2886" s="233" t="n"/>
      <c r="T2886" s="233" t="n"/>
      <c r="U2886" s="233" t="n"/>
    </row>
    <row r="2887">
      <c r="S2887" s="233" t="n"/>
      <c r="T2887" s="233" t="n"/>
      <c r="U2887" s="233" t="n"/>
    </row>
    <row r="2888">
      <c r="S2888" s="233" t="n"/>
      <c r="T2888" s="233" t="n"/>
      <c r="U2888" s="233" t="n"/>
    </row>
    <row r="2889">
      <c r="S2889" s="233" t="n"/>
      <c r="T2889" s="233" t="n"/>
      <c r="U2889" s="233" t="n"/>
    </row>
    <row r="2890">
      <c r="S2890" s="233" t="n"/>
      <c r="T2890" s="233" t="n"/>
      <c r="U2890" s="233" t="n"/>
    </row>
    <row r="2891">
      <c r="S2891" s="233" t="n"/>
      <c r="T2891" s="233" t="n"/>
      <c r="U2891" s="233" t="n"/>
    </row>
    <row r="2892">
      <c r="S2892" s="233" t="n"/>
      <c r="T2892" s="233" t="n"/>
      <c r="U2892" s="233" t="n"/>
    </row>
    <row r="2893">
      <c r="S2893" s="233" t="n"/>
      <c r="T2893" s="233" t="n"/>
      <c r="U2893" s="233" t="n"/>
    </row>
    <row r="2894">
      <c r="S2894" s="233" t="n"/>
      <c r="T2894" s="233" t="n"/>
      <c r="U2894" s="233" t="n"/>
    </row>
    <row r="2895">
      <c r="S2895" s="233" t="n"/>
      <c r="T2895" s="233" t="n"/>
      <c r="U2895" s="233" t="n"/>
    </row>
    <row r="2896">
      <c r="S2896" s="233" t="n"/>
      <c r="T2896" s="233" t="n"/>
      <c r="U2896" s="233" t="n"/>
    </row>
    <row r="2897">
      <c r="S2897" s="233" t="n"/>
      <c r="T2897" s="233" t="n"/>
      <c r="U2897" s="233" t="n"/>
    </row>
    <row r="2898">
      <c r="S2898" s="233" t="n"/>
      <c r="T2898" s="233" t="n"/>
      <c r="U2898" s="233" t="n"/>
    </row>
    <row r="2899">
      <c r="S2899" s="233" t="n"/>
      <c r="T2899" s="233" t="n"/>
      <c r="U2899" s="233" t="n"/>
    </row>
    <row r="2900">
      <c r="S2900" s="233" t="n"/>
      <c r="T2900" s="233" t="n"/>
      <c r="U2900" s="233" t="n"/>
    </row>
    <row r="2901">
      <c r="S2901" s="233" t="n"/>
      <c r="T2901" s="233" t="n"/>
      <c r="U2901" s="233" t="n"/>
    </row>
    <row r="2902">
      <c r="S2902" s="233" t="n"/>
      <c r="T2902" s="233" t="n"/>
      <c r="U2902" s="233" t="n"/>
    </row>
    <row r="2903">
      <c r="S2903" s="233" t="n"/>
      <c r="T2903" s="233" t="n"/>
      <c r="U2903" s="233" t="n"/>
    </row>
    <row r="2904">
      <c r="S2904" s="233" t="n"/>
      <c r="T2904" s="233" t="n"/>
      <c r="U2904" s="233" t="n"/>
    </row>
    <row r="2905">
      <c r="S2905" s="233" t="n"/>
      <c r="T2905" s="233" t="n"/>
      <c r="U2905" s="233" t="n"/>
    </row>
    <row r="2906">
      <c r="S2906" s="233" t="n"/>
      <c r="T2906" s="233" t="n"/>
      <c r="U2906" s="233" t="n"/>
    </row>
    <row r="2907">
      <c r="S2907" s="233" t="n"/>
      <c r="T2907" s="233" t="n"/>
      <c r="U2907" s="233" t="n"/>
    </row>
    <row r="2908">
      <c r="S2908" s="233" t="n"/>
      <c r="T2908" s="233" t="n"/>
      <c r="U2908" s="233" t="n"/>
    </row>
    <row r="2909">
      <c r="S2909" s="233" t="n"/>
      <c r="T2909" s="233" t="n"/>
      <c r="U2909" s="233" t="n"/>
    </row>
    <row r="2910">
      <c r="S2910" s="233" t="n"/>
      <c r="T2910" s="233" t="n"/>
      <c r="U2910" s="233" t="n"/>
    </row>
    <row r="2911">
      <c r="S2911" s="233" t="n"/>
      <c r="T2911" s="233" t="n"/>
      <c r="U2911" s="233" t="n"/>
    </row>
    <row r="2912">
      <c r="S2912" s="233" t="n"/>
      <c r="T2912" s="233" t="n"/>
      <c r="U2912" s="233" t="n"/>
    </row>
    <row r="2913">
      <c r="S2913" s="233" t="n"/>
      <c r="T2913" s="233" t="n"/>
      <c r="U2913" s="233" t="n"/>
    </row>
    <row r="2914">
      <c r="S2914" s="233" t="n"/>
      <c r="T2914" s="233" t="n"/>
      <c r="U2914" s="233" t="n"/>
    </row>
    <row r="2915">
      <c r="S2915" s="233" t="n"/>
      <c r="T2915" s="233" t="n"/>
      <c r="U2915" s="233" t="n"/>
    </row>
    <row r="2916">
      <c r="S2916" s="233" t="n"/>
      <c r="T2916" s="233" t="n"/>
      <c r="U2916" s="233" t="n"/>
    </row>
    <row r="2917">
      <c r="S2917" s="233" t="n"/>
      <c r="T2917" s="233" t="n"/>
      <c r="U2917" s="233" t="n"/>
    </row>
    <row r="2918">
      <c r="S2918" s="233" t="n"/>
      <c r="T2918" s="233" t="n"/>
      <c r="U2918" s="233" t="n"/>
    </row>
    <row r="2919">
      <c r="S2919" s="233" t="n"/>
      <c r="T2919" s="233" t="n"/>
      <c r="U2919" s="233" t="n"/>
    </row>
    <row r="2920">
      <c r="S2920" s="233" t="n"/>
      <c r="T2920" s="233" t="n"/>
      <c r="U2920" s="233" t="n"/>
    </row>
    <row r="2921">
      <c r="S2921" s="233" t="n"/>
      <c r="T2921" s="233" t="n"/>
      <c r="U2921" s="233" t="n"/>
    </row>
    <row r="2922">
      <c r="S2922" s="233" t="n"/>
      <c r="T2922" s="233" t="n"/>
      <c r="U2922" s="233" t="n"/>
    </row>
    <row r="2923">
      <c r="S2923" s="233" t="n"/>
      <c r="T2923" s="233" t="n"/>
      <c r="U2923" s="233" t="n"/>
    </row>
    <row r="2924">
      <c r="S2924" s="233" t="n"/>
      <c r="T2924" s="233" t="n"/>
      <c r="U2924" s="233" t="n"/>
    </row>
    <row r="2925">
      <c r="S2925" s="233" t="n"/>
      <c r="T2925" s="233" t="n"/>
      <c r="U2925" s="233" t="n"/>
    </row>
    <row r="2926">
      <c r="S2926" s="233" t="n"/>
      <c r="T2926" s="233" t="n"/>
      <c r="U2926" s="233" t="n"/>
    </row>
    <row r="2927">
      <c r="S2927" s="233" t="n"/>
      <c r="T2927" s="233" t="n"/>
      <c r="U2927" s="233" t="n"/>
    </row>
    <row r="2928">
      <c r="S2928" s="233" t="n"/>
      <c r="T2928" s="233" t="n"/>
      <c r="U2928" s="233" t="n"/>
    </row>
    <row r="2929">
      <c r="S2929" s="233" t="n"/>
      <c r="T2929" s="233" t="n"/>
      <c r="U2929" s="233" t="n"/>
    </row>
    <row r="2930">
      <c r="S2930" s="233" t="n"/>
      <c r="T2930" s="233" t="n"/>
      <c r="U2930" s="233" t="n"/>
    </row>
    <row r="2931">
      <c r="S2931" s="233" t="n"/>
      <c r="T2931" s="233" t="n"/>
      <c r="U2931" s="233" t="n"/>
    </row>
    <row r="2932">
      <c r="S2932" s="233" t="n"/>
      <c r="T2932" s="233" t="n"/>
      <c r="U2932" s="233" t="n"/>
    </row>
    <row r="2933">
      <c r="S2933" s="233" t="n"/>
      <c r="T2933" s="233" t="n"/>
      <c r="U2933" s="233" t="n"/>
    </row>
    <row r="2934">
      <c r="S2934" s="233" t="n"/>
      <c r="T2934" s="233" t="n"/>
      <c r="U2934" s="233" t="n"/>
    </row>
    <row r="2935">
      <c r="S2935" s="233" t="n"/>
      <c r="T2935" s="233" t="n"/>
      <c r="U2935" s="233" t="n"/>
    </row>
    <row r="2936">
      <c r="S2936" s="233" t="n"/>
      <c r="T2936" s="233" t="n"/>
      <c r="U2936" s="233" t="n"/>
    </row>
    <row r="2937">
      <c r="S2937" s="233" t="n"/>
      <c r="T2937" s="233" t="n"/>
      <c r="U2937" s="233" t="n"/>
    </row>
    <row r="2938">
      <c r="S2938" s="233" t="n"/>
      <c r="T2938" s="233" t="n"/>
      <c r="U2938" s="233" t="n"/>
    </row>
    <row r="2939">
      <c r="S2939" s="233" t="n"/>
      <c r="T2939" s="233" t="n"/>
      <c r="U2939" s="233" t="n"/>
    </row>
    <row r="2940">
      <c r="S2940" s="233" t="n"/>
      <c r="T2940" s="233" t="n"/>
      <c r="U2940" s="233" t="n"/>
    </row>
    <row r="2941">
      <c r="S2941" s="233" t="n"/>
      <c r="T2941" s="233" t="n"/>
      <c r="U2941" s="233" t="n"/>
    </row>
    <row r="2942">
      <c r="S2942" s="233" t="n"/>
      <c r="T2942" s="233" t="n"/>
      <c r="U2942" s="233" t="n"/>
    </row>
    <row r="2943">
      <c r="S2943" s="233" t="n"/>
      <c r="T2943" s="233" t="n"/>
      <c r="U2943" s="233" t="n"/>
    </row>
    <row r="2944">
      <c r="S2944" s="233" t="n"/>
      <c r="T2944" s="233" t="n"/>
      <c r="U2944" s="233" t="n"/>
    </row>
    <row r="2945">
      <c r="S2945" s="233" t="n"/>
      <c r="T2945" s="233" t="n"/>
      <c r="U2945" s="233" t="n"/>
    </row>
    <row r="2946">
      <c r="S2946" s="233" t="n"/>
      <c r="T2946" s="233" t="n"/>
      <c r="U2946" s="233" t="n"/>
    </row>
    <row r="2947">
      <c r="S2947" s="233" t="n"/>
      <c r="T2947" s="233" t="n"/>
      <c r="U2947" s="233" t="n"/>
    </row>
    <row r="2948">
      <c r="S2948" s="233" t="n"/>
      <c r="T2948" s="233" t="n"/>
      <c r="U2948" s="233" t="n"/>
    </row>
    <row r="2949">
      <c r="S2949" s="233" t="n"/>
      <c r="T2949" s="233" t="n"/>
      <c r="U2949" s="233" t="n"/>
    </row>
    <row r="2950">
      <c r="S2950" s="233" t="n"/>
      <c r="T2950" s="233" t="n"/>
      <c r="U2950" s="233" t="n"/>
    </row>
    <row r="2951">
      <c r="S2951" s="233" t="n"/>
      <c r="T2951" s="233" t="n"/>
      <c r="U2951" s="233" t="n"/>
    </row>
    <row r="2952">
      <c r="S2952" s="233" t="n"/>
      <c r="T2952" s="233" t="n"/>
      <c r="U2952" s="233" t="n"/>
    </row>
    <row r="2953">
      <c r="S2953" s="233" t="n"/>
      <c r="T2953" s="233" t="n"/>
      <c r="U2953" s="233" t="n"/>
    </row>
    <row r="2954">
      <c r="S2954" s="233" t="n"/>
      <c r="T2954" s="233" t="n"/>
      <c r="U2954" s="233" t="n"/>
    </row>
    <row r="2955">
      <c r="S2955" s="233" t="n"/>
      <c r="T2955" s="233" t="n"/>
      <c r="U2955" s="233" t="n"/>
    </row>
    <row r="2956">
      <c r="S2956" s="233" t="n"/>
      <c r="T2956" s="233" t="n"/>
      <c r="U2956" s="233" t="n"/>
    </row>
    <row r="2957">
      <c r="S2957" s="233" t="n"/>
      <c r="T2957" s="233" t="n"/>
      <c r="U2957" s="233" t="n"/>
    </row>
    <row r="2958">
      <c r="S2958" s="233" t="n"/>
      <c r="T2958" s="233" t="n"/>
      <c r="U2958" s="233" t="n"/>
    </row>
    <row r="2959">
      <c r="S2959" s="233" t="n"/>
      <c r="T2959" s="233" t="n"/>
      <c r="U2959" s="233" t="n"/>
    </row>
    <row r="2960">
      <c r="S2960" s="233" t="n"/>
      <c r="T2960" s="233" t="n"/>
      <c r="U2960" s="233" t="n"/>
    </row>
    <row r="2961">
      <c r="S2961" s="233" t="n"/>
      <c r="T2961" s="233" t="n"/>
      <c r="U2961" s="233" t="n"/>
    </row>
    <row r="2962">
      <c r="S2962" s="233" t="n"/>
      <c r="T2962" s="233" t="n"/>
      <c r="U2962" s="233" t="n"/>
    </row>
    <row r="2963">
      <c r="S2963" s="233" t="n"/>
      <c r="T2963" s="233" t="n"/>
      <c r="U2963" s="233" t="n"/>
    </row>
    <row r="2964">
      <c r="S2964" s="233" t="n"/>
      <c r="T2964" s="233" t="n"/>
      <c r="U2964" s="233" t="n"/>
    </row>
    <row r="2965">
      <c r="S2965" s="233" t="n"/>
      <c r="T2965" s="233" t="n"/>
      <c r="U2965" s="233" t="n"/>
    </row>
    <row r="2966">
      <c r="S2966" s="233" t="n"/>
      <c r="T2966" s="233" t="n"/>
      <c r="U2966" s="233" t="n"/>
    </row>
    <row r="2967">
      <c r="S2967" s="233" t="n"/>
      <c r="T2967" s="233" t="n"/>
      <c r="U2967" s="233" t="n"/>
    </row>
    <row r="2968">
      <c r="S2968" s="233" t="n"/>
      <c r="T2968" s="233" t="n"/>
      <c r="U2968" s="233" t="n"/>
    </row>
    <row r="2969">
      <c r="S2969" s="233" t="n"/>
      <c r="T2969" s="233" t="n"/>
      <c r="U2969" s="233" t="n"/>
    </row>
    <row r="2970">
      <c r="S2970" s="233" t="n"/>
      <c r="T2970" s="233" t="n"/>
      <c r="U2970" s="233" t="n"/>
    </row>
    <row r="2971">
      <c r="S2971" s="233" t="n"/>
      <c r="T2971" s="233" t="n"/>
      <c r="U2971" s="233" t="n"/>
    </row>
    <row r="2972">
      <c r="S2972" s="233" t="n"/>
      <c r="T2972" s="233" t="n"/>
      <c r="U2972" s="233" t="n"/>
    </row>
    <row r="2973">
      <c r="S2973" s="233" t="n"/>
      <c r="T2973" s="233" t="n"/>
      <c r="U2973" s="233" t="n"/>
    </row>
    <row r="2974">
      <c r="S2974" s="233" t="n"/>
      <c r="T2974" s="233" t="n"/>
      <c r="U2974" s="233" t="n"/>
    </row>
    <row r="2975">
      <c r="S2975" s="233" t="n"/>
      <c r="T2975" s="233" t="n"/>
      <c r="U2975" s="233" t="n"/>
    </row>
    <row r="2976">
      <c r="S2976" s="233" t="n"/>
      <c r="T2976" s="233" t="n"/>
      <c r="U2976" s="233" t="n"/>
    </row>
    <row r="2977">
      <c r="S2977" s="233" t="n"/>
      <c r="T2977" s="233" t="n"/>
      <c r="U2977" s="233" t="n"/>
    </row>
    <row r="2978">
      <c r="S2978" s="233" t="n"/>
      <c r="T2978" s="233" t="n"/>
      <c r="U2978" s="233" t="n"/>
    </row>
    <row r="2979">
      <c r="S2979" s="233" t="n"/>
      <c r="T2979" s="233" t="n"/>
      <c r="U2979" s="233" t="n"/>
    </row>
    <row r="2980">
      <c r="S2980" s="233" t="n"/>
      <c r="T2980" s="233" t="n"/>
      <c r="U2980" s="233" t="n"/>
    </row>
    <row r="2981">
      <c r="S2981" s="233" t="n"/>
      <c r="T2981" s="233" t="n"/>
      <c r="U2981" s="233" t="n"/>
    </row>
    <row r="2982">
      <c r="S2982" s="233" t="n"/>
      <c r="T2982" s="233" t="n"/>
      <c r="U2982" s="233" t="n"/>
    </row>
    <row r="2983">
      <c r="S2983" s="233" t="n"/>
      <c r="T2983" s="233" t="n"/>
      <c r="U2983" s="233" t="n"/>
    </row>
    <row r="2984">
      <c r="S2984" s="233" t="n"/>
      <c r="T2984" s="233" t="n"/>
      <c r="U2984" s="233" t="n"/>
    </row>
    <row r="2985">
      <c r="S2985" s="233" t="n"/>
      <c r="T2985" s="233" t="n"/>
      <c r="U2985" s="233" t="n"/>
    </row>
    <row r="2986">
      <c r="S2986" s="233" t="n"/>
      <c r="T2986" s="233" t="n"/>
      <c r="U2986" s="233" t="n"/>
    </row>
    <row r="2987">
      <c r="S2987" s="233" t="n"/>
      <c r="T2987" s="233" t="n"/>
      <c r="U2987" s="233" t="n"/>
    </row>
    <row r="2988">
      <c r="S2988" s="233" t="n"/>
      <c r="T2988" s="233" t="n"/>
      <c r="U2988" s="233" t="n"/>
    </row>
    <row r="2989">
      <c r="S2989" s="233" t="n"/>
      <c r="T2989" s="233" t="n"/>
      <c r="U2989" s="233" t="n"/>
    </row>
    <row r="2990">
      <c r="S2990" s="233" t="n"/>
      <c r="T2990" s="233" t="n"/>
      <c r="U2990" s="233" t="n"/>
    </row>
    <row r="2991">
      <c r="S2991" s="233" t="n"/>
      <c r="T2991" s="233" t="n"/>
      <c r="U2991" s="233" t="n"/>
    </row>
    <row r="2992">
      <c r="S2992" s="233" t="n"/>
      <c r="T2992" s="233" t="n"/>
      <c r="U2992" s="233" t="n"/>
    </row>
    <row r="2993">
      <c r="S2993" s="233" t="n"/>
      <c r="T2993" s="233" t="n"/>
      <c r="U2993" s="233" t="n"/>
    </row>
    <row r="2994">
      <c r="S2994" s="233" t="n"/>
      <c r="T2994" s="233" t="n"/>
      <c r="U2994" s="233" t="n"/>
    </row>
    <row r="2995">
      <c r="S2995" s="233" t="n"/>
      <c r="T2995" s="233" t="n"/>
      <c r="U2995" s="233" t="n"/>
    </row>
    <row r="2996">
      <c r="S2996" s="233" t="n"/>
      <c r="T2996" s="233" t="n"/>
      <c r="U2996" s="233" t="n"/>
    </row>
    <row r="2997">
      <c r="S2997" s="233" t="n"/>
      <c r="T2997" s="233" t="n"/>
      <c r="U2997" s="233" t="n"/>
    </row>
    <row r="2998">
      <c r="S2998" s="233" t="n"/>
      <c r="T2998" s="233" t="n"/>
      <c r="U2998" s="233" t="n"/>
    </row>
    <row r="2999">
      <c r="S2999" s="233" t="n"/>
      <c r="T2999" s="233" t="n"/>
      <c r="U2999" s="233" t="n"/>
    </row>
    <row r="3000">
      <c r="S3000" s="233" t="n"/>
      <c r="T3000" s="233" t="n"/>
      <c r="U3000" s="233" t="n"/>
    </row>
    <row r="3001">
      <c r="S3001" s="233" t="n"/>
      <c r="T3001" s="233" t="n"/>
      <c r="U3001" s="233" t="n"/>
    </row>
    <row r="3002">
      <c r="S3002" s="233" t="n"/>
      <c r="T3002" s="233" t="n"/>
      <c r="U3002" s="233" t="n"/>
    </row>
    <row r="3003">
      <c r="S3003" s="233" t="n"/>
      <c r="T3003" s="233" t="n"/>
      <c r="U3003" s="233" t="n"/>
    </row>
    <row r="3004">
      <c r="S3004" s="233" t="n"/>
      <c r="T3004" s="233" t="n"/>
      <c r="U3004" s="233" t="n"/>
    </row>
    <row r="3005">
      <c r="S3005" s="233" t="n"/>
      <c r="T3005" s="233" t="n"/>
      <c r="U3005" s="233" t="n"/>
    </row>
    <row r="3006">
      <c r="S3006" s="233" t="n"/>
      <c r="T3006" s="233" t="n"/>
      <c r="U3006" s="233" t="n"/>
    </row>
    <row r="3007">
      <c r="S3007" s="233" t="n"/>
      <c r="T3007" s="233" t="n"/>
      <c r="U3007" s="233" t="n"/>
    </row>
    <row r="3008">
      <c r="S3008" s="233" t="n"/>
      <c r="T3008" s="233" t="n"/>
      <c r="U3008" s="233" t="n"/>
    </row>
    <row r="3009">
      <c r="S3009" s="233" t="n"/>
      <c r="T3009" s="233" t="n"/>
      <c r="U3009" s="233" t="n"/>
    </row>
    <row r="3010">
      <c r="S3010" s="233" t="n"/>
      <c r="T3010" s="233" t="n"/>
      <c r="U3010" s="233" t="n"/>
    </row>
    <row r="3011">
      <c r="S3011" s="233" t="n"/>
      <c r="T3011" s="233" t="n"/>
      <c r="U3011" s="233" t="n"/>
    </row>
    <row r="3012">
      <c r="S3012" s="233" t="n"/>
      <c r="T3012" s="233" t="n"/>
      <c r="U3012" s="233" t="n"/>
    </row>
    <row r="3013">
      <c r="S3013" s="233" t="n"/>
      <c r="T3013" s="233" t="n"/>
      <c r="U3013" s="233" t="n"/>
    </row>
    <row r="3014">
      <c r="S3014" s="233" t="n"/>
      <c r="T3014" s="233" t="n"/>
      <c r="U3014" s="233" t="n"/>
    </row>
    <row r="3015">
      <c r="S3015" s="233" t="n"/>
      <c r="T3015" s="233" t="n"/>
      <c r="U3015" s="233" t="n"/>
    </row>
    <row r="3016">
      <c r="S3016" s="233" t="n"/>
      <c r="T3016" s="233" t="n"/>
      <c r="U3016" s="233" t="n"/>
    </row>
    <row r="3017">
      <c r="S3017" s="233" t="n"/>
      <c r="T3017" s="233" t="n"/>
      <c r="U3017" s="233" t="n"/>
    </row>
    <row r="3018">
      <c r="S3018" s="233" t="n"/>
      <c r="T3018" s="233" t="n"/>
      <c r="U3018" s="233" t="n"/>
    </row>
    <row r="3019">
      <c r="S3019" s="233" t="n"/>
      <c r="T3019" s="233" t="n"/>
      <c r="U3019" s="233" t="n"/>
    </row>
    <row r="3020">
      <c r="S3020" s="233" t="n"/>
      <c r="T3020" s="233" t="n"/>
      <c r="U3020" s="233" t="n"/>
    </row>
    <row r="3021">
      <c r="S3021" s="233" t="n"/>
      <c r="T3021" s="233" t="n"/>
      <c r="U3021" s="233" t="n"/>
    </row>
    <row r="3022">
      <c r="S3022" s="233" t="n"/>
      <c r="T3022" s="233" t="n"/>
      <c r="U3022" s="233" t="n"/>
    </row>
    <row r="3023">
      <c r="S3023" s="233" t="n"/>
      <c r="T3023" s="233" t="n"/>
      <c r="U3023" s="233" t="n"/>
    </row>
    <row r="3024">
      <c r="S3024" s="233" t="n"/>
      <c r="T3024" s="233" t="n"/>
      <c r="U3024" s="233" t="n"/>
    </row>
    <row r="3025">
      <c r="S3025" s="233" t="n"/>
      <c r="T3025" s="233" t="n"/>
      <c r="U3025" s="233" t="n"/>
    </row>
    <row r="3026">
      <c r="S3026" s="233" t="n"/>
      <c r="T3026" s="233" t="n"/>
      <c r="U3026" s="233" t="n"/>
    </row>
    <row r="3027">
      <c r="S3027" s="233" t="n"/>
      <c r="T3027" s="233" t="n"/>
      <c r="U3027" s="233" t="n"/>
    </row>
    <row r="3028">
      <c r="S3028" s="233" t="n"/>
      <c r="T3028" s="233" t="n"/>
      <c r="U3028" s="233" t="n"/>
    </row>
    <row r="3029">
      <c r="S3029" s="233" t="n"/>
      <c r="T3029" s="233" t="n"/>
      <c r="U3029" s="233" t="n"/>
    </row>
    <row r="3030">
      <c r="S3030" s="233" t="n"/>
      <c r="T3030" s="233" t="n"/>
      <c r="U3030" s="233" t="n"/>
    </row>
    <row r="3031">
      <c r="S3031" s="233" t="n"/>
      <c r="T3031" s="233" t="n"/>
      <c r="U3031" s="233" t="n"/>
    </row>
    <row r="3032">
      <c r="S3032" s="233" t="n"/>
      <c r="T3032" s="233" t="n"/>
      <c r="U3032" s="233" t="n"/>
    </row>
    <row r="3033">
      <c r="S3033" s="233" t="n"/>
      <c r="T3033" s="233" t="n"/>
      <c r="U3033" s="233" t="n"/>
    </row>
    <row r="3034">
      <c r="S3034" s="233" t="n"/>
      <c r="T3034" s="233" t="n"/>
      <c r="U3034" s="233" t="n"/>
    </row>
    <row r="3035">
      <c r="S3035" s="233" t="n"/>
      <c r="T3035" s="233" t="n"/>
      <c r="U3035" s="233" t="n"/>
    </row>
    <row r="3036">
      <c r="S3036" s="233" t="n"/>
      <c r="T3036" s="233" t="n"/>
      <c r="U3036" s="233" t="n"/>
    </row>
    <row r="3037">
      <c r="S3037" s="233" t="n"/>
      <c r="T3037" s="233" t="n"/>
      <c r="U3037" s="233" t="n"/>
    </row>
    <row r="3038">
      <c r="S3038" s="233" t="n"/>
      <c r="T3038" s="233" t="n"/>
      <c r="U3038" s="233" t="n"/>
    </row>
    <row r="3039">
      <c r="S3039" s="233" t="n"/>
      <c r="T3039" s="233" t="n"/>
      <c r="U3039" s="233" t="n"/>
    </row>
    <row r="3040">
      <c r="S3040" s="233" t="n"/>
      <c r="T3040" s="233" t="n"/>
      <c r="U3040" s="233" t="n"/>
    </row>
    <row r="3041">
      <c r="S3041" s="233" t="n"/>
      <c r="T3041" s="233" t="n"/>
      <c r="U3041" s="233" t="n"/>
    </row>
    <row r="3042">
      <c r="S3042" s="233" t="n"/>
      <c r="T3042" s="233" t="n"/>
      <c r="U3042" s="233" t="n"/>
    </row>
    <row r="3043">
      <c r="S3043" s="233" t="n"/>
      <c r="T3043" s="233" t="n"/>
      <c r="U3043" s="233" t="n"/>
    </row>
    <row r="3044">
      <c r="S3044" s="233" t="n"/>
      <c r="T3044" s="233" t="n"/>
      <c r="U3044" s="233" t="n"/>
    </row>
    <row r="3045">
      <c r="S3045" s="233" t="n"/>
      <c r="T3045" s="233" t="n"/>
      <c r="U3045" s="233" t="n"/>
    </row>
    <row r="3046">
      <c r="S3046" s="233" t="n"/>
      <c r="T3046" s="233" t="n"/>
      <c r="U3046" s="233" t="n"/>
    </row>
    <row r="3047">
      <c r="S3047" s="233" t="n"/>
      <c r="T3047" s="233" t="n"/>
      <c r="U3047" s="233" t="n"/>
    </row>
    <row r="3048">
      <c r="S3048" s="233" t="n"/>
      <c r="T3048" s="233" t="n"/>
      <c r="U3048" s="233" t="n"/>
    </row>
    <row r="3049">
      <c r="S3049" s="233" t="n"/>
      <c r="T3049" s="233" t="n"/>
      <c r="U3049" s="233" t="n"/>
    </row>
    <row r="3050">
      <c r="S3050" s="233" t="n"/>
      <c r="T3050" s="233" t="n"/>
      <c r="U3050" s="233" t="n"/>
    </row>
    <row r="3051">
      <c r="S3051" s="233" t="n"/>
      <c r="T3051" s="233" t="n"/>
      <c r="U3051" s="233" t="n"/>
    </row>
    <row r="3052">
      <c r="S3052" s="233" t="n"/>
      <c r="T3052" s="233" t="n"/>
      <c r="U3052" s="233" t="n"/>
    </row>
    <row r="3053">
      <c r="S3053" s="233" t="n"/>
      <c r="T3053" s="233" t="n"/>
      <c r="U3053" s="233" t="n"/>
    </row>
    <row r="3054">
      <c r="S3054" s="233" t="n"/>
      <c r="T3054" s="233" t="n"/>
      <c r="U3054" s="233" t="n"/>
    </row>
    <row r="3055">
      <c r="S3055" s="233" t="n"/>
      <c r="T3055" s="233" t="n"/>
      <c r="U3055" s="233" t="n"/>
    </row>
    <row r="3056">
      <c r="S3056" s="233" t="n"/>
      <c r="T3056" s="233" t="n"/>
      <c r="U3056" s="233" t="n"/>
    </row>
    <row r="3057">
      <c r="S3057" s="233" t="n"/>
      <c r="T3057" s="233" t="n"/>
      <c r="U3057" s="233" t="n"/>
    </row>
    <row r="3058">
      <c r="S3058" s="233" t="n"/>
      <c r="T3058" s="233" t="n"/>
      <c r="U3058" s="233" t="n"/>
    </row>
    <row r="3059">
      <c r="S3059" s="233" t="n"/>
      <c r="T3059" s="233" t="n"/>
      <c r="U3059" s="233" t="n"/>
    </row>
    <row r="3060">
      <c r="S3060" s="233" t="n"/>
      <c r="T3060" s="233" t="n"/>
      <c r="U3060" s="233" t="n"/>
    </row>
    <row r="3061">
      <c r="S3061" s="233" t="n"/>
      <c r="T3061" s="233" t="n"/>
      <c r="U3061" s="233" t="n"/>
    </row>
    <row r="3062">
      <c r="S3062" s="233" t="n"/>
      <c r="T3062" s="233" t="n"/>
      <c r="U3062" s="233" t="n"/>
    </row>
    <row r="3063">
      <c r="S3063" s="233" t="n"/>
      <c r="T3063" s="233" t="n"/>
      <c r="U3063" s="233" t="n"/>
    </row>
    <row r="3064">
      <c r="S3064" s="233" t="n"/>
      <c r="T3064" s="233" t="n"/>
      <c r="U3064" s="233" t="n"/>
    </row>
    <row r="3065">
      <c r="S3065" s="233" t="n"/>
      <c r="T3065" s="233" t="n"/>
      <c r="U3065" s="233" t="n"/>
    </row>
    <row r="3066">
      <c r="S3066" s="233" t="n"/>
      <c r="T3066" s="233" t="n"/>
      <c r="U3066" s="233" t="n"/>
    </row>
    <row r="3067">
      <c r="S3067" s="233" t="n"/>
      <c r="T3067" s="233" t="n"/>
      <c r="U3067" s="233" t="n"/>
    </row>
    <row r="3068">
      <c r="S3068" s="233" t="n"/>
      <c r="T3068" s="233" t="n"/>
      <c r="U3068" s="233" t="n"/>
    </row>
    <row r="3069">
      <c r="S3069" s="233" t="n"/>
      <c r="T3069" s="233" t="n"/>
      <c r="U3069" s="233" t="n"/>
    </row>
    <row r="3070">
      <c r="S3070" s="233" t="n"/>
      <c r="T3070" s="233" t="n"/>
      <c r="U3070" s="233" t="n"/>
    </row>
    <row r="3071">
      <c r="S3071" s="233" t="n"/>
      <c r="T3071" s="233" t="n"/>
      <c r="U3071" s="233" t="n"/>
    </row>
    <row r="3072">
      <c r="S3072" s="233" t="n"/>
      <c r="T3072" s="233" t="n"/>
      <c r="U3072" s="233" t="n"/>
    </row>
    <row r="3073">
      <c r="S3073" s="233" t="n"/>
      <c r="T3073" s="233" t="n"/>
      <c r="U3073" s="233" t="n"/>
    </row>
    <row r="3074">
      <c r="S3074" s="233" t="n"/>
      <c r="T3074" s="233" t="n"/>
      <c r="U3074" s="233" t="n"/>
    </row>
    <row r="3075">
      <c r="S3075" s="233" t="n"/>
      <c r="T3075" s="233" t="n"/>
      <c r="U3075" s="233" t="n"/>
    </row>
    <row r="3076">
      <c r="S3076" s="233" t="n"/>
      <c r="T3076" s="233" t="n"/>
      <c r="U3076" s="233" t="n"/>
    </row>
    <row r="3077">
      <c r="S3077" s="233" t="n"/>
      <c r="T3077" s="233" t="n"/>
      <c r="U3077" s="233" t="n"/>
    </row>
    <row r="3078">
      <c r="S3078" s="233" t="n"/>
      <c r="T3078" s="233" t="n"/>
      <c r="U3078" s="233" t="n"/>
    </row>
    <row r="3079">
      <c r="S3079" s="233" t="n"/>
      <c r="T3079" s="233" t="n"/>
      <c r="U3079" s="233" t="n"/>
    </row>
    <row r="3080">
      <c r="S3080" s="233" t="n"/>
      <c r="T3080" s="233" t="n"/>
      <c r="U3080" s="233" t="n"/>
    </row>
    <row r="3081">
      <c r="S3081" s="233" t="n"/>
      <c r="T3081" s="233" t="n"/>
      <c r="U3081" s="233" t="n"/>
    </row>
    <row r="3082">
      <c r="S3082" s="233" t="n"/>
      <c r="T3082" s="233" t="n"/>
      <c r="U3082" s="233" t="n"/>
    </row>
    <row r="3083">
      <c r="S3083" s="233" t="n"/>
      <c r="T3083" s="233" t="n"/>
      <c r="U3083" s="233" t="n"/>
    </row>
    <row r="3084">
      <c r="S3084" s="233" t="n"/>
      <c r="T3084" s="233" t="n"/>
      <c r="U3084" s="233" t="n"/>
    </row>
    <row r="3085">
      <c r="S3085" s="233" t="n"/>
      <c r="T3085" s="233" t="n"/>
      <c r="U3085" s="233" t="n"/>
    </row>
    <row r="3086">
      <c r="S3086" s="233" t="n"/>
      <c r="T3086" s="233" t="n"/>
      <c r="U3086" s="233" t="n"/>
    </row>
    <row r="3087">
      <c r="S3087" s="233" t="n"/>
      <c r="T3087" s="233" t="n"/>
      <c r="U3087" s="233" t="n"/>
    </row>
    <row r="3088">
      <c r="S3088" s="233" t="n"/>
      <c r="T3088" s="233" t="n"/>
      <c r="U3088" s="233" t="n"/>
    </row>
    <row r="3089">
      <c r="S3089" s="233" t="n"/>
      <c r="T3089" s="233" t="n"/>
      <c r="U3089" s="233" t="n"/>
    </row>
    <row r="3090">
      <c r="S3090" s="233" t="n"/>
      <c r="T3090" s="233" t="n"/>
      <c r="U3090" s="233" t="n"/>
    </row>
    <row r="3091">
      <c r="S3091" s="233" t="n"/>
      <c r="T3091" s="233" t="n"/>
      <c r="U3091" s="233" t="n"/>
    </row>
    <row r="3092">
      <c r="S3092" s="233" t="n"/>
      <c r="T3092" s="233" t="n"/>
      <c r="U3092" s="233" t="n"/>
    </row>
    <row r="3093">
      <c r="S3093" s="233" t="n"/>
      <c r="T3093" s="233" t="n"/>
      <c r="U3093" s="233" t="n"/>
    </row>
    <row r="3094">
      <c r="S3094" s="233" t="n"/>
      <c r="T3094" s="233" t="n"/>
      <c r="U3094" s="233" t="n"/>
    </row>
    <row r="3095">
      <c r="S3095" s="233" t="n"/>
      <c r="T3095" s="233" t="n"/>
      <c r="U3095" s="233" t="n"/>
    </row>
    <row r="3096">
      <c r="S3096" s="233" t="n"/>
      <c r="T3096" s="233" t="n"/>
      <c r="U3096" s="233" t="n"/>
    </row>
    <row r="3097">
      <c r="S3097" s="233" t="n"/>
      <c r="T3097" s="233" t="n"/>
      <c r="U3097" s="233" t="n"/>
    </row>
    <row r="3098">
      <c r="S3098" s="233" t="n"/>
      <c r="T3098" s="233" t="n"/>
      <c r="U3098" s="233" t="n"/>
    </row>
    <row r="3099">
      <c r="S3099" s="233" t="n"/>
      <c r="T3099" s="233" t="n"/>
      <c r="U3099" s="233" t="n"/>
    </row>
    <row r="3100">
      <c r="S3100" s="233" t="n"/>
      <c r="T3100" s="233" t="n"/>
      <c r="U3100" s="233" t="n"/>
    </row>
    <row r="3101">
      <c r="S3101" s="233" t="n"/>
      <c r="T3101" s="233" t="n"/>
      <c r="U3101" s="233" t="n"/>
    </row>
    <row r="3102">
      <c r="S3102" s="233" t="n"/>
      <c r="T3102" s="233" t="n"/>
      <c r="U3102" s="233" t="n"/>
    </row>
    <row r="3103">
      <c r="S3103" s="233" t="n"/>
      <c r="T3103" s="233" t="n"/>
      <c r="U3103" s="233" t="n"/>
    </row>
    <row r="3104">
      <c r="S3104" s="233" t="n"/>
      <c r="T3104" s="233" t="n"/>
      <c r="U3104" s="233" t="n"/>
    </row>
    <row r="3105">
      <c r="S3105" s="233" t="n"/>
      <c r="T3105" s="233" t="n"/>
      <c r="U3105" s="233" t="n"/>
    </row>
    <row r="3106">
      <c r="S3106" s="233" t="n"/>
      <c r="T3106" s="233" t="n"/>
      <c r="U3106" s="233" t="n"/>
    </row>
    <row r="3107">
      <c r="S3107" s="233" t="n"/>
      <c r="T3107" s="233" t="n"/>
      <c r="U3107" s="233" t="n"/>
    </row>
    <row r="3108">
      <c r="S3108" s="233" t="n"/>
      <c r="T3108" s="233" t="n"/>
      <c r="U3108" s="233" t="n"/>
    </row>
    <row r="3109">
      <c r="S3109" s="233" t="n"/>
      <c r="T3109" s="233" t="n"/>
      <c r="U3109" s="233" t="n"/>
    </row>
    <row r="3110">
      <c r="S3110" s="233" t="n"/>
      <c r="T3110" s="233" t="n"/>
      <c r="U3110" s="233" t="n"/>
    </row>
    <row r="3111">
      <c r="S3111" s="233" t="n"/>
      <c r="T3111" s="233" t="n"/>
      <c r="U3111" s="233" t="n"/>
    </row>
    <row r="3112">
      <c r="S3112" s="233" t="n"/>
      <c r="T3112" s="233" t="n"/>
      <c r="U3112" s="233" t="n"/>
    </row>
    <row r="3113">
      <c r="S3113" s="233" t="n"/>
      <c r="T3113" s="233" t="n"/>
      <c r="U3113" s="233" t="n"/>
    </row>
    <row r="3114">
      <c r="S3114" s="233" t="n"/>
      <c r="T3114" s="233" t="n"/>
      <c r="U3114" s="233" t="n"/>
    </row>
    <row r="3115">
      <c r="S3115" s="233" t="n"/>
      <c r="T3115" s="233" t="n"/>
      <c r="U3115" s="233" t="n"/>
    </row>
    <row r="3116">
      <c r="S3116" s="233" t="n"/>
      <c r="T3116" s="233" t="n"/>
      <c r="U3116" s="233" t="n"/>
    </row>
    <row r="3117">
      <c r="S3117" s="233" t="n"/>
      <c r="T3117" s="233" t="n"/>
      <c r="U3117" s="233" t="n"/>
    </row>
    <row r="3118">
      <c r="S3118" s="233" t="n"/>
      <c r="T3118" s="233" t="n"/>
      <c r="U3118" s="233" t="n"/>
    </row>
    <row r="3119">
      <c r="S3119" s="233" t="n"/>
      <c r="T3119" s="233" t="n"/>
      <c r="U3119" s="233" t="n"/>
    </row>
    <row r="3120">
      <c r="S3120" s="233" t="n"/>
      <c r="T3120" s="233" t="n"/>
      <c r="U3120" s="233" t="n"/>
    </row>
    <row r="3121">
      <c r="S3121" s="233" t="n"/>
      <c r="T3121" s="233" t="n"/>
      <c r="U3121" s="233" t="n"/>
    </row>
    <row r="3122">
      <c r="S3122" s="233" t="n"/>
      <c r="T3122" s="233" t="n"/>
      <c r="U3122" s="233" t="n"/>
    </row>
    <row r="3123">
      <c r="S3123" s="233" t="n"/>
      <c r="T3123" s="233" t="n"/>
      <c r="U3123" s="233" t="n"/>
    </row>
    <row r="3124">
      <c r="S3124" s="233" t="n"/>
      <c r="T3124" s="233" t="n"/>
      <c r="U3124" s="233" t="n"/>
    </row>
    <row r="3125">
      <c r="S3125" s="233" t="n"/>
      <c r="T3125" s="233" t="n"/>
      <c r="U3125" s="233" t="n"/>
    </row>
    <row r="3126">
      <c r="S3126" s="233" t="n"/>
      <c r="T3126" s="233" t="n"/>
      <c r="U3126" s="233" t="n"/>
    </row>
    <row r="3127">
      <c r="S3127" s="233" t="n"/>
      <c r="T3127" s="233" t="n"/>
      <c r="U3127" s="233" t="n"/>
    </row>
    <row r="3128">
      <c r="S3128" s="233" t="n"/>
      <c r="T3128" s="233" t="n"/>
      <c r="U3128" s="233" t="n"/>
    </row>
    <row r="3129">
      <c r="S3129" s="233" t="n"/>
      <c r="T3129" s="233" t="n"/>
      <c r="U3129" s="233" t="n"/>
    </row>
    <row r="3130">
      <c r="S3130" s="233" t="n"/>
      <c r="T3130" s="233" t="n"/>
      <c r="U3130" s="233" t="n"/>
    </row>
    <row r="3131">
      <c r="S3131" s="233" t="n"/>
      <c r="T3131" s="233" t="n"/>
      <c r="U3131" s="233" t="n"/>
    </row>
    <row r="3132">
      <c r="S3132" s="233" t="n"/>
      <c r="T3132" s="233" t="n"/>
      <c r="U3132" s="233" t="n"/>
    </row>
    <row r="3133">
      <c r="S3133" s="233" t="n"/>
      <c r="T3133" s="233" t="n"/>
      <c r="U3133" s="233" t="n"/>
    </row>
    <row r="3134">
      <c r="S3134" s="233" t="n"/>
      <c r="T3134" s="233" t="n"/>
      <c r="U3134" s="233" t="n"/>
    </row>
    <row r="3135">
      <c r="S3135" s="233" t="n"/>
      <c r="T3135" s="233" t="n"/>
      <c r="U3135" s="233" t="n"/>
    </row>
    <row r="3136">
      <c r="S3136" s="233" t="n"/>
      <c r="T3136" s="233" t="n"/>
      <c r="U3136" s="233" t="n"/>
    </row>
    <row r="3137">
      <c r="S3137" s="233" t="n"/>
      <c r="T3137" s="233" t="n"/>
      <c r="U3137" s="233" t="n"/>
    </row>
    <row r="3138">
      <c r="S3138" s="233" t="n"/>
      <c r="T3138" s="233" t="n"/>
      <c r="U3138" s="233" t="n"/>
    </row>
    <row r="3139">
      <c r="S3139" s="233" t="n"/>
      <c r="T3139" s="233" t="n"/>
      <c r="U3139" s="233" t="n"/>
    </row>
    <row r="3140">
      <c r="S3140" s="233" t="n"/>
      <c r="T3140" s="233" t="n"/>
      <c r="U3140" s="233" t="n"/>
    </row>
    <row r="3141">
      <c r="S3141" s="233" t="n"/>
      <c r="T3141" s="233" t="n"/>
      <c r="U3141" s="233" t="n"/>
    </row>
    <row r="3142">
      <c r="S3142" s="233" t="n"/>
      <c r="T3142" s="233" t="n"/>
      <c r="U3142" s="233" t="n"/>
    </row>
    <row r="3143">
      <c r="S3143" s="233" t="n"/>
      <c r="T3143" s="233" t="n"/>
      <c r="U3143" s="233" t="n"/>
    </row>
    <row r="3144">
      <c r="S3144" s="233" t="n"/>
      <c r="T3144" s="233" t="n"/>
      <c r="U3144" s="233" t="n"/>
    </row>
    <row r="3145">
      <c r="S3145" s="233" t="n"/>
      <c r="T3145" s="233" t="n"/>
      <c r="U3145" s="233" t="n"/>
    </row>
    <row r="3146">
      <c r="S3146" s="233" t="n"/>
      <c r="T3146" s="233" t="n"/>
      <c r="U3146" s="233" t="n"/>
    </row>
    <row r="3147">
      <c r="S3147" s="233" t="n"/>
      <c r="T3147" s="233" t="n"/>
      <c r="U3147" s="233" t="n"/>
    </row>
    <row r="3148">
      <c r="S3148" s="233" t="n"/>
      <c r="T3148" s="233" t="n"/>
      <c r="U3148" s="233" t="n"/>
    </row>
    <row r="3149">
      <c r="S3149" s="233" t="n"/>
      <c r="T3149" s="233" t="n"/>
      <c r="U3149" s="233" t="n"/>
    </row>
    <row r="3150">
      <c r="S3150" s="233" t="n"/>
      <c r="T3150" s="233" t="n"/>
      <c r="U3150" s="233" t="n"/>
    </row>
    <row r="3151">
      <c r="S3151" s="233" t="n"/>
      <c r="T3151" s="233" t="n"/>
      <c r="U3151" s="233" t="n"/>
    </row>
    <row r="3152">
      <c r="S3152" s="233" t="n"/>
      <c r="T3152" s="233" t="n"/>
      <c r="U3152" s="233" t="n"/>
    </row>
    <row r="3153">
      <c r="S3153" s="233" t="n"/>
      <c r="T3153" s="233" t="n"/>
      <c r="U3153" s="233" t="n"/>
    </row>
    <row r="3154">
      <c r="S3154" s="233" t="n"/>
      <c r="T3154" s="233" t="n"/>
      <c r="U3154" s="233" t="n"/>
    </row>
    <row r="3155">
      <c r="S3155" s="233" t="n"/>
      <c r="T3155" s="233" t="n"/>
      <c r="U3155" s="233" t="n"/>
    </row>
    <row r="3156">
      <c r="S3156" s="233" t="n"/>
      <c r="T3156" s="233" t="n"/>
      <c r="U3156" s="233" t="n"/>
    </row>
    <row r="3157">
      <c r="S3157" s="233" t="n"/>
      <c r="T3157" s="233" t="n"/>
      <c r="U3157" s="233" t="n"/>
    </row>
    <row r="3158">
      <c r="S3158" s="233" t="n"/>
      <c r="T3158" s="233" t="n"/>
      <c r="U3158" s="233" t="n"/>
    </row>
    <row r="3159">
      <c r="S3159" s="233" t="n"/>
      <c r="T3159" s="233" t="n"/>
      <c r="U3159" s="233" t="n"/>
    </row>
    <row r="3160">
      <c r="S3160" s="233" t="n"/>
      <c r="T3160" s="233" t="n"/>
      <c r="U3160" s="233" t="n"/>
    </row>
    <row r="3161">
      <c r="S3161" s="233" t="n"/>
      <c r="T3161" s="233" t="n"/>
      <c r="U3161" s="233" t="n"/>
    </row>
    <row r="3162">
      <c r="S3162" s="233" t="n"/>
      <c r="T3162" s="233" t="n"/>
      <c r="U3162" s="233" t="n"/>
    </row>
    <row r="3163">
      <c r="S3163" s="233" t="n"/>
      <c r="T3163" s="233" t="n"/>
      <c r="U3163" s="233" t="n"/>
    </row>
    <row r="3164">
      <c r="S3164" s="233" t="n"/>
      <c r="T3164" s="233" t="n"/>
      <c r="U3164" s="233" t="n"/>
    </row>
    <row r="3165">
      <c r="S3165" s="233" t="n"/>
      <c r="T3165" s="233" t="n"/>
      <c r="U3165" s="233" t="n"/>
    </row>
    <row r="3166">
      <c r="S3166" s="233" t="n"/>
      <c r="T3166" s="233" t="n"/>
      <c r="U3166" s="233" t="n"/>
    </row>
    <row r="3167">
      <c r="S3167" s="233" t="n"/>
      <c r="T3167" s="233" t="n"/>
      <c r="U3167" s="233" t="n"/>
    </row>
    <row r="3168">
      <c r="S3168" s="233" t="n"/>
      <c r="T3168" s="233" t="n"/>
      <c r="U3168" s="233" t="n"/>
    </row>
    <row r="3169">
      <c r="S3169" s="233" t="n"/>
      <c r="T3169" s="233" t="n"/>
      <c r="U3169" s="233" t="n"/>
    </row>
    <row r="3170">
      <c r="S3170" s="233" t="n"/>
      <c r="T3170" s="233" t="n"/>
      <c r="U3170" s="233" t="n"/>
    </row>
    <row r="3171">
      <c r="S3171" s="233" t="n"/>
      <c r="T3171" s="233" t="n"/>
      <c r="U3171" s="233" t="n"/>
    </row>
    <row r="3172">
      <c r="S3172" s="233" t="n"/>
      <c r="T3172" s="233" t="n"/>
      <c r="U3172" s="233" t="n"/>
    </row>
    <row r="3173">
      <c r="S3173" s="233" t="n"/>
      <c r="T3173" s="233" t="n"/>
      <c r="U3173" s="233" t="n"/>
    </row>
    <row r="3174">
      <c r="S3174" s="233" t="n"/>
      <c r="T3174" s="233" t="n"/>
      <c r="U3174" s="233" t="n"/>
    </row>
    <row r="3175">
      <c r="S3175" s="233" t="n"/>
      <c r="T3175" s="233" t="n"/>
      <c r="U3175" s="233" t="n"/>
    </row>
    <row r="3176">
      <c r="S3176" s="233" t="n"/>
      <c r="T3176" s="233" t="n"/>
      <c r="U3176" s="233" t="n"/>
    </row>
    <row r="3177">
      <c r="S3177" s="233" t="n"/>
      <c r="T3177" s="233" t="n"/>
      <c r="U3177" s="233" t="n"/>
    </row>
    <row r="3178">
      <c r="S3178" s="233" t="n"/>
      <c r="T3178" s="233" t="n"/>
      <c r="U3178" s="233" t="n"/>
    </row>
    <row r="3179">
      <c r="S3179" s="233" t="n"/>
      <c r="T3179" s="233" t="n"/>
      <c r="U3179" s="233" t="n"/>
    </row>
    <row r="3180">
      <c r="S3180" s="233" t="n"/>
      <c r="T3180" s="233" t="n"/>
      <c r="U3180" s="233" t="n"/>
    </row>
    <row r="3181">
      <c r="S3181" s="233" t="n"/>
      <c r="T3181" s="233" t="n"/>
      <c r="U3181" s="233" t="n"/>
    </row>
    <row r="3182">
      <c r="S3182" s="233" t="n"/>
      <c r="T3182" s="233" t="n"/>
      <c r="U3182" s="233" t="n"/>
    </row>
    <row r="3183">
      <c r="S3183" s="233" t="n"/>
      <c r="T3183" s="233" t="n"/>
      <c r="U3183" s="233" t="n"/>
    </row>
    <row r="3184">
      <c r="S3184" s="233" t="n"/>
      <c r="T3184" s="233" t="n"/>
      <c r="U3184" s="233" t="n"/>
    </row>
    <row r="3185">
      <c r="S3185" s="233" t="n"/>
      <c r="T3185" s="233" t="n"/>
      <c r="U3185" s="233" t="n"/>
    </row>
    <row r="3186">
      <c r="S3186" s="233" t="n"/>
      <c r="T3186" s="233" t="n"/>
      <c r="U3186" s="233" t="n"/>
    </row>
    <row r="3187">
      <c r="S3187" s="233" t="n"/>
      <c r="T3187" s="233" t="n"/>
      <c r="U3187" s="233" t="n"/>
    </row>
    <row r="3188">
      <c r="S3188" s="233" t="n"/>
      <c r="T3188" s="233" t="n"/>
      <c r="U3188" s="233" t="n"/>
    </row>
    <row r="3189">
      <c r="S3189" s="233" t="n"/>
      <c r="T3189" s="233" t="n"/>
      <c r="U3189" s="233" t="n"/>
    </row>
    <row r="3190">
      <c r="S3190" s="233" t="n"/>
      <c r="T3190" s="233" t="n"/>
      <c r="U3190" s="233" t="n"/>
    </row>
    <row r="3191">
      <c r="S3191" s="233" t="n"/>
      <c r="T3191" s="233" t="n"/>
      <c r="U3191" s="233" t="n"/>
    </row>
    <row r="3192">
      <c r="S3192" s="233" t="n"/>
      <c r="T3192" s="233" t="n"/>
      <c r="U3192" s="233" t="n"/>
    </row>
    <row r="3193">
      <c r="S3193" s="233" t="n"/>
      <c r="T3193" s="233" t="n"/>
      <c r="U3193" s="233" t="n"/>
    </row>
    <row r="3194">
      <c r="S3194" s="233" t="n"/>
      <c r="T3194" s="233" t="n"/>
      <c r="U3194" s="233" t="n"/>
    </row>
    <row r="3195">
      <c r="S3195" s="233" t="n"/>
      <c r="T3195" s="233" t="n"/>
      <c r="U3195" s="233" t="n"/>
    </row>
    <row r="3196">
      <c r="S3196" s="233" t="n"/>
      <c r="T3196" s="233" t="n"/>
      <c r="U3196" s="233" t="n"/>
    </row>
    <row r="3197">
      <c r="S3197" s="233" t="n"/>
      <c r="T3197" s="233" t="n"/>
      <c r="U3197" s="233" t="n"/>
    </row>
    <row r="3198">
      <c r="S3198" s="233" t="n"/>
      <c r="T3198" s="233" t="n"/>
      <c r="U3198" s="233" t="n"/>
    </row>
    <row r="3199">
      <c r="S3199" s="233" t="n"/>
      <c r="T3199" s="233" t="n"/>
      <c r="U3199" s="233" t="n"/>
    </row>
    <row r="3200">
      <c r="S3200" s="233" t="n"/>
      <c r="T3200" s="233" t="n"/>
      <c r="U3200" s="233" t="n"/>
    </row>
    <row r="3201">
      <c r="S3201" s="233" t="n"/>
      <c r="T3201" s="233" t="n"/>
      <c r="U3201" s="233" t="n"/>
    </row>
    <row r="3202">
      <c r="S3202" s="233" t="n"/>
      <c r="T3202" s="233" t="n"/>
      <c r="U3202" s="233" t="n"/>
    </row>
    <row r="3203">
      <c r="S3203" s="233" t="n"/>
      <c r="T3203" s="233" t="n"/>
      <c r="U3203" s="233" t="n"/>
    </row>
    <row r="3204">
      <c r="S3204" s="233" t="n"/>
      <c r="T3204" s="233" t="n"/>
      <c r="U3204" s="233" t="n"/>
    </row>
    <row r="3205">
      <c r="S3205" s="233" t="n"/>
      <c r="T3205" s="233" t="n"/>
      <c r="U3205" s="233" t="n"/>
    </row>
    <row r="3206">
      <c r="S3206" s="233" t="n"/>
      <c r="T3206" s="233" t="n"/>
      <c r="U3206" s="233" t="n"/>
    </row>
    <row r="3207">
      <c r="S3207" s="233" t="n"/>
      <c r="T3207" s="233" t="n"/>
      <c r="U3207" s="233" t="n"/>
    </row>
    <row r="3208">
      <c r="S3208" s="233" t="n"/>
      <c r="T3208" s="233" t="n"/>
      <c r="U3208" s="233" t="n"/>
    </row>
    <row r="3209">
      <c r="S3209" s="233" t="n"/>
      <c r="T3209" s="233" t="n"/>
      <c r="U3209" s="233" t="n"/>
    </row>
    <row r="3210">
      <c r="S3210" s="233" t="n"/>
      <c r="T3210" s="233" t="n"/>
      <c r="U3210" s="233" t="n"/>
    </row>
    <row r="3211">
      <c r="S3211" s="233" t="n"/>
      <c r="T3211" s="233" t="n"/>
      <c r="U3211" s="233" t="n"/>
    </row>
    <row r="3212">
      <c r="S3212" s="233" t="n"/>
      <c r="T3212" s="233" t="n"/>
      <c r="U3212" s="233" t="n"/>
    </row>
    <row r="3213">
      <c r="S3213" s="233" t="n"/>
      <c r="T3213" s="233" t="n"/>
      <c r="U3213" s="233" t="n"/>
    </row>
    <row r="3214">
      <c r="S3214" s="233" t="n"/>
      <c r="T3214" s="233" t="n"/>
      <c r="U3214" s="233" t="n"/>
    </row>
    <row r="3215">
      <c r="S3215" s="233" t="n"/>
      <c r="T3215" s="233" t="n"/>
      <c r="U3215" s="233" t="n"/>
    </row>
    <row r="3216">
      <c r="S3216" s="233" t="n"/>
      <c r="T3216" s="233" t="n"/>
      <c r="U3216" s="233" t="n"/>
    </row>
    <row r="3217">
      <c r="S3217" s="233" t="n"/>
      <c r="T3217" s="233" t="n"/>
      <c r="U3217" s="233" t="n"/>
    </row>
    <row r="3218">
      <c r="S3218" s="233" t="n"/>
      <c r="T3218" s="233" t="n"/>
      <c r="U3218" s="233" t="n"/>
    </row>
    <row r="3219">
      <c r="S3219" s="233" t="n"/>
      <c r="T3219" s="233" t="n"/>
      <c r="U3219" s="233" t="n"/>
    </row>
    <row r="3220">
      <c r="S3220" s="233" t="n"/>
      <c r="T3220" s="233" t="n"/>
      <c r="U3220" s="233" t="n"/>
    </row>
    <row r="3221">
      <c r="S3221" s="233" t="n"/>
      <c r="T3221" s="233" t="n"/>
      <c r="U3221" s="233" t="n"/>
    </row>
    <row r="3222">
      <c r="S3222" s="233" t="n"/>
      <c r="T3222" s="233" t="n"/>
      <c r="U3222" s="233" t="n"/>
    </row>
    <row r="3223">
      <c r="S3223" s="233" t="n"/>
      <c r="T3223" s="233" t="n"/>
      <c r="U3223" s="233" t="n"/>
    </row>
    <row r="3224">
      <c r="S3224" s="233" t="n"/>
      <c r="T3224" s="233" t="n"/>
      <c r="U3224" s="233" t="n"/>
    </row>
    <row r="3225">
      <c r="S3225" s="233" t="n"/>
      <c r="T3225" s="233" t="n"/>
      <c r="U3225" s="233" t="n"/>
    </row>
    <row r="3226">
      <c r="S3226" s="233" t="n"/>
      <c r="T3226" s="233" t="n"/>
      <c r="U3226" s="233" t="n"/>
    </row>
    <row r="3227">
      <c r="S3227" s="233" t="n"/>
      <c r="T3227" s="233" t="n"/>
      <c r="U3227" s="233" t="n"/>
    </row>
    <row r="3228">
      <c r="S3228" s="233" t="n"/>
      <c r="T3228" s="233" t="n"/>
      <c r="U3228" s="233" t="n"/>
    </row>
    <row r="3229">
      <c r="S3229" s="233" t="n"/>
      <c r="T3229" s="233" t="n"/>
      <c r="U3229" s="233" t="n"/>
    </row>
    <row r="3230">
      <c r="S3230" s="233" t="n"/>
      <c r="T3230" s="233" t="n"/>
      <c r="U3230" s="233" t="n"/>
    </row>
    <row r="3231">
      <c r="S3231" s="233" t="n"/>
      <c r="T3231" s="233" t="n"/>
      <c r="U3231" s="233" t="n"/>
    </row>
    <row r="3232">
      <c r="S3232" s="233" t="n"/>
      <c r="T3232" s="233" t="n"/>
      <c r="U3232" s="233" t="n"/>
    </row>
    <row r="3233">
      <c r="S3233" s="233" t="n"/>
      <c r="T3233" s="233" t="n"/>
      <c r="U3233" s="233" t="n"/>
    </row>
    <row r="3234">
      <c r="S3234" s="233" t="n"/>
      <c r="T3234" s="233" t="n"/>
      <c r="U3234" s="233" t="n"/>
    </row>
    <row r="3235">
      <c r="S3235" s="233" t="n"/>
      <c r="T3235" s="233" t="n"/>
      <c r="U3235" s="233" t="n"/>
    </row>
    <row r="3236">
      <c r="S3236" s="233" t="n"/>
      <c r="T3236" s="233" t="n"/>
      <c r="U3236" s="233" t="n"/>
    </row>
    <row r="3237">
      <c r="S3237" s="233" t="n"/>
      <c r="T3237" s="233" t="n"/>
      <c r="U3237" s="233" t="n"/>
    </row>
    <row r="3238">
      <c r="S3238" s="233" t="n"/>
      <c r="T3238" s="233" t="n"/>
      <c r="U3238" s="233" t="n"/>
    </row>
    <row r="3239">
      <c r="S3239" s="233" t="n"/>
      <c r="T3239" s="233" t="n"/>
      <c r="U3239" s="233" t="n"/>
    </row>
    <row r="3240">
      <c r="S3240" s="233" t="n"/>
      <c r="T3240" s="233" t="n"/>
      <c r="U3240" s="233" t="n"/>
    </row>
    <row r="3241">
      <c r="S3241" s="233" t="n"/>
      <c r="T3241" s="233" t="n"/>
      <c r="U3241" s="233" t="n"/>
    </row>
    <row r="3242">
      <c r="S3242" s="233" t="n"/>
      <c r="T3242" s="233" t="n"/>
      <c r="U3242" s="233" t="n"/>
    </row>
    <row r="3243">
      <c r="S3243" s="233" t="n"/>
      <c r="T3243" s="233" t="n"/>
      <c r="U3243" s="233" t="n"/>
    </row>
    <row r="3244">
      <c r="S3244" s="233" t="n"/>
      <c r="T3244" s="233" t="n"/>
      <c r="U3244" s="233" t="n"/>
    </row>
    <row r="3245">
      <c r="S3245" s="233" t="n"/>
      <c r="T3245" s="233" t="n"/>
      <c r="U3245" s="233" t="n"/>
    </row>
    <row r="3246">
      <c r="S3246" s="233" t="n"/>
      <c r="T3246" s="233" t="n"/>
      <c r="U3246" s="233" t="n"/>
    </row>
    <row r="3247">
      <c r="S3247" s="233" t="n"/>
      <c r="T3247" s="233" t="n"/>
      <c r="U3247" s="233" t="n"/>
    </row>
    <row r="3248">
      <c r="S3248" s="233" t="n"/>
      <c r="T3248" s="233" t="n"/>
      <c r="U3248" s="233" t="n"/>
    </row>
    <row r="3249">
      <c r="S3249" s="233" t="n"/>
      <c r="T3249" s="233" t="n"/>
      <c r="U3249" s="233" t="n"/>
    </row>
    <row r="3250">
      <c r="S3250" s="233" t="n"/>
      <c r="T3250" s="233" t="n"/>
      <c r="U3250" s="233" t="n"/>
    </row>
    <row r="3251">
      <c r="S3251" s="233" t="n"/>
      <c r="T3251" s="233" t="n"/>
      <c r="U3251" s="233" t="n"/>
    </row>
    <row r="3252">
      <c r="S3252" s="233" t="n"/>
      <c r="T3252" s="233" t="n"/>
      <c r="U3252" s="233" t="n"/>
    </row>
    <row r="3253">
      <c r="S3253" s="233" t="n"/>
      <c r="T3253" s="233" t="n"/>
      <c r="U3253" s="233" t="n"/>
    </row>
    <row r="3254">
      <c r="S3254" s="233" t="n"/>
      <c r="T3254" s="233" t="n"/>
      <c r="U3254" s="233" t="n"/>
    </row>
    <row r="3255">
      <c r="S3255" s="233" t="n"/>
      <c r="T3255" s="233" t="n"/>
      <c r="U3255" s="233" t="n"/>
    </row>
    <row r="3256">
      <c r="S3256" s="233" t="n"/>
      <c r="T3256" s="233" t="n"/>
      <c r="U3256" s="233" t="n"/>
    </row>
    <row r="3257">
      <c r="S3257" s="233" t="n"/>
      <c r="T3257" s="233" t="n"/>
      <c r="U3257" s="233" t="n"/>
    </row>
    <row r="3258">
      <c r="S3258" s="233" t="n"/>
      <c r="T3258" s="233" t="n"/>
      <c r="U3258" s="233" t="n"/>
    </row>
    <row r="3259">
      <c r="S3259" s="233" t="n"/>
      <c r="T3259" s="233" t="n"/>
      <c r="U3259" s="233" t="n"/>
    </row>
    <row r="3260">
      <c r="S3260" s="233" t="n"/>
      <c r="T3260" s="233" t="n"/>
      <c r="U3260" s="233" t="n"/>
    </row>
    <row r="3261">
      <c r="S3261" s="233" t="n"/>
      <c r="T3261" s="233" t="n"/>
      <c r="U3261" s="233" t="n"/>
    </row>
    <row r="3262">
      <c r="S3262" s="233" t="n"/>
      <c r="T3262" s="233" t="n"/>
      <c r="U3262" s="233" t="n"/>
    </row>
    <row r="3263">
      <c r="S3263" s="233" t="n"/>
      <c r="T3263" s="233" t="n"/>
      <c r="U3263" s="233" t="n"/>
    </row>
    <row r="3264">
      <c r="S3264" s="233" t="n"/>
      <c r="T3264" s="233" t="n"/>
      <c r="U3264" s="233" t="n"/>
    </row>
    <row r="3265">
      <c r="S3265" s="233" t="n"/>
      <c r="T3265" s="233" t="n"/>
      <c r="U3265" s="233" t="n"/>
    </row>
    <row r="3266">
      <c r="S3266" s="233" t="n"/>
      <c r="T3266" s="233" t="n"/>
      <c r="U3266" s="233" t="n"/>
    </row>
    <row r="3267">
      <c r="S3267" s="233" t="n"/>
      <c r="T3267" s="233" t="n"/>
      <c r="U3267" s="233" t="n"/>
    </row>
    <row r="3268">
      <c r="S3268" s="233" t="n"/>
      <c r="T3268" s="233" t="n"/>
      <c r="U3268" s="233" t="n"/>
    </row>
    <row r="3269">
      <c r="S3269" s="233" t="n"/>
      <c r="T3269" s="233" t="n"/>
      <c r="U3269" s="233" t="n"/>
    </row>
    <row r="3270">
      <c r="S3270" s="233" t="n"/>
      <c r="T3270" s="233" t="n"/>
      <c r="U3270" s="233" t="n"/>
    </row>
    <row r="3271">
      <c r="S3271" s="233" t="n"/>
      <c r="T3271" s="233" t="n"/>
      <c r="U3271" s="233" t="n"/>
    </row>
    <row r="3272">
      <c r="S3272" s="233" t="n"/>
      <c r="T3272" s="233" t="n"/>
      <c r="U3272" s="233" t="n"/>
    </row>
    <row r="3273">
      <c r="S3273" s="233" t="n"/>
      <c r="T3273" s="233" t="n"/>
      <c r="U3273" s="233" t="n"/>
    </row>
    <row r="3274">
      <c r="S3274" s="233" t="n"/>
      <c r="T3274" s="233" t="n"/>
      <c r="U3274" s="233" t="n"/>
    </row>
    <row r="3275">
      <c r="S3275" s="233" t="n"/>
      <c r="T3275" s="233" t="n"/>
      <c r="U3275" s="233" t="n"/>
    </row>
    <row r="3276">
      <c r="S3276" s="233" t="n"/>
      <c r="T3276" s="233" t="n"/>
      <c r="U3276" s="233" t="n"/>
    </row>
    <row r="3277">
      <c r="S3277" s="233" t="n"/>
      <c r="T3277" s="233" t="n"/>
      <c r="U3277" s="233" t="n"/>
    </row>
    <row r="3278">
      <c r="S3278" s="233" t="n"/>
      <c r="T3278" s="233" t="n"/>
      <c r="U3278" s="233" t="n"/>
    </row>
    <row r="3279">
      <c r="S3279" s="233" t="n"/>
      <c r="T3279" s="233" t="n"/>
      <c r="U3279" s="233" t="n"/>
    </row>
    <row r="3280">
      <c r="S3280" s="233" t="n"/>
      <c r="T3280" s="233" t="n"/>
      <c r="U3280" s="233" t="n"/>
    </row>
    <row r="3281">
      <c r="S3281" s="233" t="n"/>
      <c r="T3281" s="233" t="n"/>
      <c r="U3281" s="233" t="n"/>
    </row>
    <row r="3282">
      <c r="S3282" s="233" t="n"/>
      <c r="T3282" s="233" t="n"/>
      <c r="U3282" s="233" t="n"/>
    </row>
    <row r="3283">
      <c r="S3283" s="233" t="n"/>
      <c r="T3283" s="233" t="n"/>
      <c r="U3283" s="233" t="n"/>
    </row>
    <row r="3284">
      <c r="S3284" s="233" t="n"/>
      <c r="T3284" s="233" t="n"/>
      <c r="U3284" s="233" t="n"/>
    </row>
    <row r="3285">
      <c r="S3285" s="233" t="n"/>
      <c r="T3285" s="233" t="n"/>
      <c r="U3285" s="233" t="n"/>
    </row>
    <row r="3286">
      <c r="S3286" s="233" t="n"/>
      <c r="T3286" s="233" t="n"/>
      <c r="U3286" s="233" t="n"/>
    </row>
    <row r="3287">
      <c r="S3287" s="233" t="n"/>
      <c r="T3287" s="233" t="n"/>
      <c r="U3287" s="233" t="n"/>
    </row>
    <row r="3288">
      <c r="S3288" s="233" t="n"/>
      <c r="T3288" s="233" t="n"/>
      <c r="U3288" s="233" t="n"/>
    </row>
    <row r="3289">
      <c r="S3289" s="233" t="n"/>
      <c r="T3289" s="233" t="n"/>
      <c r="U3289" s="233" t="n"/>
    </row>
    <row r="3290">
      <c r="S3290" s="233" t="n"/>
      <c r="T3290" s="233" t="n"/>
      <c r="U3290" s="233" t="n"/>
    </row>
    <row r="3291">
      <c r="S3291" s="233" t="n"/>
      <c r="T3291" s="233" t="n"/>
      <c r="U3291" s="233" t="n"/>
    </row>
    <row r="3292">
      <c r="S3292" s="233" t="n"/>
      <c r="T3292" s="233" t="n"/>
      <c r="U3292" s="233" t="n"/>
    </row>
    <row r="3293">
      <c r="S3293" s="233" t="n"/>
      <c r="T3293" s="233" t="n"/>
      <c r="U3293" s="233" t="n"/>
    </row>
    <row r="3294">
      <c r="S3294" s="233" t="n"/>
      <c r="T3294" s="233" t="n"/>
      <c r="U3294" s="233" t="n"/>
    </row>
    <row r="3295">
      <c r="S3295" s="233" t="n"/>
      <c r="T3295" s="233" t="n"/>
      <c r="U3295" s="233" t="n"/>
    </row>
    <row r="3296">
      <c r="S3296" s="233" t="n"/>
      <c r="T3296" s="233" t="n"/>
      <c r="U3296" s="233" t="n"/>
    </row>
    <row r="3297">
      <c r="S3297" s="233" t="n"/>
      <c r="T3297" s="233" t="n"/>
      <c r="U3297" s="233" t="n"/>
    </row>
    <row r="3298">
      <c r="S3298" s="233" t="n"/>
      <c r="T3298" s="233" t="n"/>
      <c r="U3298" s="233" t="n"/>
    </row>
    <row r="3299">
      <c r="S3299" s="233" t="n"/>
      <c r="T3299" s="233" t="n"/>
      <c r="U3299" s="233" t="n"/>
    </row>
    <row r="3300">
      <c r="S3300" s="233" t="n"/>
      <c r="T3300" s="233" t="n"/>
      <c r="U3300" s="233" t="n"/>
    </row>
    <row r="3301">
      <c r="S3301" s="233" t="n"/>
      <c r="T3301" s="233" t="n"/>
      <c r="U3301" s="233" t="n"/>
    </row>
    <row r="3302">
      <c r="S3302" s="233" t="n"/>
      <c r="T3302" s="233" t="n"/>
      <c r="U3302" s="233" t="n"/>
    </row>
    <row r="3303">
      <c r="S3303" s="233" t="n"/>
      <c r="T3303" s="233" t="n"/>
      <c r="U3303" s="233" t="n"/>
    </row>
    <row r="3304">
      <c r="S3304" s="233" t="n"/>
      <c r="T3304" s="233" t="n"/>
      <c r="U3304" s="233" t="n"/>
    </row>
    <row r="3305">
      <c r="S3305" s="233" t="n"/>
      <c r="T3305" s="233" t="n"/>
      <c r="U3305" s="233" t="n"/>
    </row>
    <row r="3306">
      <c r="S3306" s="233" t="n"/>
      <c r="T3306" s="233" t="n"/>
      <c r="U3306" s="233" t="n"/>
    </row>
    <row r="3307">
      <c r="S3307" s="233" t="n"/>
      <c r="T3307" s="233" t="n"/>
      <c r="U3307" s="233" t="n"/>
    </row>
    <row r="3308">
      <c r="S3308" s="233" t="n"/>
      <c r="T3308" s="233" t="n"/>
      <c r="U3308" s="233" t="n"/>
    </row>
    <row r="3309">
      <c r="S3309" s="233" t="n"/>
      <c r="T3309" s="233" t="n"/>
      <c r="U3309" s="233" t="n"/>
    </row>
    <row r="3310">
      <c r="S3310" s="233" t="n"/>
      <c r="T3310" s="233" t="n"/>
      <c r="U3310" s="233" t="n"/>
    </row>
    <row r="3311">
      <c r="S3311" s="233" t="n"/>
      <c r="T3311" s="233" t="n"/>
      <c r="U3311" s="233" t="n"/>
    </row>
    <row r="3312">
      <c r="S3312" s="233" t="n"/>
      <c r="T3312" s="233" t="n"/>
      <c r="U3312" s="233" t="n"/>
    </row>
    <row r="3313">
      <c r="S3313" s="233" t="n"/>
      <c r="T3313" s="233" t="n"/>
      <c r="U3313" s="233" t="n"/>
    </row>
    <row r="3314">
      <c r="S3314" s="233" t="n"/>
      <c r="T3314" s="233" t="n"/>
      <c r="U3314" s="233" t="n"/>
    </row>
    <row r="3315">
      <c r="S3315" s="233" t="n"/>
      <c r="T3315" s="233" t="n"/>
      <c r="U3315" s="233" t="n"/>
    </row>
    <row r="3316">
      <c r="S3316" s="233" t="n"/>
      <c r="T3316" s="233" t="n"/>
      <c r="U3316" s="233" t="n"/>
    </row>
    <row r="3317">
      <c r="S3317" s="233" t="n"/>
      <c r="T3317" s="233" t="n"/>
      <c r="U3317" s="233" t="n"/>
    </row>
    <row r="3318">
      <c r="S3318" s="233" t="n"/>
      <c r="T3318" s="233" t="n"/>
      <c r="U3318" s="233" t="n"/>
    </row>
    <row r="3319">
      <c r="S3319" s="233" t="n"/>
      <c r="T3319" s="233" t="n"/>
      <c r="U3319" s="233" t="n"/>
    </row>
    <row r="3320">
      <c r="S3320" s="233" t="n"/>
      <c r="T3320" s="233" t="n"/>
      <c r="U3320" s="233" t="n"/>
    </row>
    <row r="3321">
      <c r="S3321" s="233" t="n"/>
      <c r="T3321" s="233" t="n"/>
      <c r="U3321" s="233" t="n"/>
    </row>
    <row r="3322">
      <c r="S3322" s="233" t="n"/>
      <c r="T3322" s="233" t="n"/>
      <c r="U3322" s="233" t="n"/>
    </row>
    <row r="3323">
      <c r="S3323" s="233" t="n"/>
      <c r="T3323" s="233" t="n"/>
      <c r="U3323" s="233" t="n"/>
    </row>
    <row r="3324">
      <c r="S3324" s="233" t="n"/>
      <c r="T3324" s="233" t="n"/>
      <c r="U3324" s="233" t="n"/>
    </row>
    <row r="3325">
      <c r="S3325" s="233" t="n"/>
      <c r="T3325" s="233" t="n"/>
      <c r="U3325" s="233" t="n"/>
    </row>
    <row r="3326">
      <c r="S3326" s="233" t="n"/>
      <c r="T3326" s="233" t="n"/>
      <c r="U3326" s="233" t="n"/>
    </row>
    <row r="3327">
      <c r="S3327" s="233" t="n"/>
      <c r="T3327" s="233" t="n"/>
      <c r="U3327" s="233" t="n"/>
    </row>
    <row r="3328">
      <c r="S3328" s="233" t="n"/>
      <c r="T3328" s="233" t="n"/>
      <c r="U3328" s="233" t="n"/>
    </row>
    <row r="3329">
      <c r="S3329" s="233" t="n"/>
      <c r="T3329" s="233" t="n"/>
      <c r="U3329" s="233" t="n"/>
    </row>
    <row r="3330">
      <c r="S3330" s="233" t="n"/>
      <c r="T3330" s="233" t="n"/>
      <c r="U3330" s="233" t="n"/>
    </row>
    <row r="3331">
      <c r="S3331" s="233" t="n"/>
      <c r="T3331" s="233" t="n"/>
      <c r="U3331" s="233" t="n"/>
    </row>
    <row r="3332">
      <c r="S3332" s="233" t="n"/>
      <c r="T3332" s="233" t="n"/>
      <c r="U3332" s="233" t="n"/>
    </row>
    <row r="3333">
      <c r="S3333" s="233" t="n"/>
      <c r="T3333" s="233" t="n"/>
      <c r="U3333" s="233" t="n"/>
    </row>
    <row r="3334">
      <c r="S3334" s="233" t="n"/>
      <c r="T3334" s="233" t="n"/>
      <c r="U3334" s="233" t="n"/>
    </row>
    <row r="3335">
      <c r="S3335" s="233" t="n"/>
      <c r="T3335" s="233" t="n"/>
      <c r="U3335" s="233" t="n"/>
    </row>
    <row r="3336">
      <c r="S3336" s="233" t="n"/>
      <c r="T3336" s="233" t="n"/>
      <c r="U3336" s="233" t="n"/>
    </row>
    <row r="3337">
      <c r="S3337" s="233" t="n"/>
      <c r="T3337" s="233" t="n"/>
      <c r="U3337" s="233" t="n"/>
    </row>
    <row r="3338">
      <c r="S3338" s="233" t="n"/>
      <c r="T3338" s="233" t="n"/>
      <c r="U3338" s="233" t="n"/>
    </row>
    <row r="3339">
      <c r="S3339" s="233" t="n"/>
      <c r="T3339" s="233" t="n"/>
      <c r="U3339" s="233" t="n"/>
    </row>
    <row r="3340">
      <c r="S3340" s="233" t="n"/>
      <c r="T3340" s="233" t="n"/>
      <c r="U3340" s="233" t="n"/>
    </row>
    <row r="3341">
      <c r="S3341" s="233" t="n"/>
      <c r="T3341" s="233" t="n"/>
      <c r="U3341" s="233" t="n"/>
    </row>
    <row r="3342">
      <c r="S3342" s="233" t="n"/>
      <c r="T3342" s="233" t="n"/>
      <c r="U3342" s="233" t="n"/>
    </row>
    <row r="3343">
      <c r="S3343" s="233" t="n"/>
      <c r="T3343" s="233" t="n"/>
      <c r="U3343" s="233" t="n"/>
    </row>
    <row r="3344">
      <c r="S3344" s="233" t="n"/>
      <c r="T3344" s="233" t="n"/>
      <c r="U3344" s="233" t="n"/>
    </row>
    <row r="3345">
      <c r="S3345" s="233" t="n"/>
      <c r="T3345" s="233" t="n"/>
      <c r="U3345" s="233" t="n"/>
    </row>
    <row r="3346">
      <c r="S3346" s="233" t="n"/>
      <c r="T3346" s="233" t="n"/>
      <c r="U3346" s="233" t="n"/>
    </row>
    <row r="3347">
      <c r="S3347" s="233" t="n"/>
      <c r="T3347" s="233" t="n"/>
      <c r="U3347" s="233" t="n"/>
    </row>
    <row r="3348">
      <c r="S3348" s="233" t="n"/>
      <c r="T3348" s="233" t="n"/>
      <c r="U3348" s="233" t="n"/>
    </row>
    <row r="3349">
      <c r="S3349" s="233" t="n"/>
      <c r="T3349" s="233" t="n"/>
      <c r="U3349" s="233" t="n"/>
    </row>
    <row r="3350">
      <c r="S3350" s="233" t="n"/>
      <c r="T3350" s="233" t="n"/>
      <c r="U3350" s="233" t="n"/>
    </row>
    <row r="3351">
      <c r="S3351" s="233" t="n"/>
      <c r="T3351" s="233" t="n"/>
      <c r="U3351" s="233" t="n"/>
    </row>
    <row r="3352">
      <c r="S3352" s="233" t="n"/>
      <c r="T3352" s="233" t="n"/>
      <c r="U3352" s="233" t="n"/>
    </row>
    <row r="3353">
      <c r="S3353" s="233" t="n"/>
      <c r="T3353" s="233" t="n"/>
      <c r="U3353" s="233" t="n"/>
    </row>
    <row r="3354">
      <c r="S3354" s="233" t="n"/>
      <c r="T3354" s="233" t="n"/>
      <c r="U3354" s="233" t="n"/>
    </row>
    <row r="3355">
      <c r="S3355" s="233" t="n"/>
      <c r="T3355" s="233" t="n"/>
      <c r="U3355" s="233" t="n"/>
    </row>
    <row r="3356">
      <c r="S3356" s="233" t="n"/>
      <c r="T3356" s="233" t="n"/>
      <c r="U3356" s="233" t="n"/>
    </row>
    <row r="3357">
      <c r="S3357" s="233" t="n"/>
      <c r="T3357" s="233" t="n"/>
      <c r="U3357" s="233" t="n"/>
    </row>
    <row r="3358">
      <c r="S3358" s="233" t="n"/>
      <c r="T3358" s="233" t="n"/>
      <c r="U3358" s="233" t="n"/>
    </row>
    <row r="3359">
      <c r="S3359" s="233" t="n"/>
      <c r="T3359" s="233" t="n"/>
      <c r="U3359" s="233" t="n"/>
    </row>
    <row r="3360">
      <c r="S3360" s="233" t="n"/>
      <c r="T3360" s="233" t="n"/>
      <c r="U3360" s="233" t="n"/>
    </row>
    <row r="3361">
      <c r="S3361" s="233" t="n"/>
      <c r="T3361" s="233" t="n"/>
      <c r="U3361" s="233" t="n"/>
    </row>
    <row r="3362">
      <c r="S3362" s="233" t="n"/>
      <c r="T3362" s="233" t="n"/>
      <c r="U3362" s="233" t="n"/>
    </row>
    <row r="3363">
      <c r="S3363" s="233" t="n"/>
      <c r="T3363" s="233" t="n"/>
      <c r="U3363" s="233" t="n"/>
    </row>
    <row r="3364">
      <c r="S3364" s="233" t="n"/>
      <c r="T3364" s="233" t="n"/>
      <c r="U3364" s="233" t="n"/>
    </row>
    <row r="3365">
      <c r="S3365" s="233" t="n"/>
      <c r="T3365" s="233" t="n"/>
      <c r="U3365" s="233" t="n"/>
    </row>
    <row r="3366">
      <c r="S3366" s="233" t="n"/>
      <c r="T3366" s="233" t="n"/>
      <c r="U3366" s="233" t="n"/>
    </row>
    <row r="3367">
      <c r="S3367" s="233" t="n"/>
      <c r="T3367" s="233" t="n"/>
      <c r="U3367" s="233" t="n"/>
    </row>
    <row r="3368">
      <c r="S3368" s="233" t="n"/>
      <c r="T3368" s="233" t="n"/>
      <c r="U3368" s="233" t="n"/>
    </row>
    <row r="3369">
      <c r="S3369" s="233" t="n"/>
      <c r="T3369" s="233" t="n"/>
      <c r="U3369" s="233" t="n"/>
    </row>
    <row r="3370">
      <c r="S3370" s="233" t="n"/>
      <c r="T3370" s="233" t="n"/>
      <c r="U3370" s="233" t="n"/>
    </row>
    <row r="3371">
      <c r="S3371" s="233" t="n"/>
      <c r="T3371" s="233" t="n"/>
      <c r="U3371" s="233" t="n"/>
    </row>
    <row r="3372">
      <c r="S3372" s="233" t="n"/>
      <c r="T3372" s="233" t="n"/>
      <c r="U3372" s="233" t="n"/>
    </row>
    <row r="3373">
      <c r="S3373" s="233" t="n"/>
      <c r="T3373" s="233" t="n"/>
      <c r="U3373" s="233" t="n"/>
    </row>
    <row r="3374">
      <c r="S3374" s="233" t="n"/>
      <c r="T3374" s="233" t="n"/>
      <c r="U3374" s="233" t="n"/>
    </row>
    <row r="3375">
      <c r="S3375" s="233" t="n"/>
      <c r="T3375" s="233" t="n"/>
      <c r="U3375" s="233" t="n"/>
    </row>
    <row r="3376">
      <c r="S3376" s="233" t="n"/>
      <c r="T3376" s="233" t="n"/>
      <c r="U3376" s="233" t="n"/>
    </row>
    <row r="3377">
      <c r="S3377" s="233" t="n"/>
      <c r="T3377" s="233" t="n"/>
      <c r="U3377" s="233" t="n"/>
    </row>
    <row r="3378">
      <c r="S3378" s="233" t="n"/>
      <c r="T3378" s="233" t="n"/>
      <c r="U3378" s="233" t="n"/>
    </row>
    <row r="3379">
      <c r="S3379" s="233" t="n"/>
      <c r="T3379" s="233" t="n"/>
      <c r="U3379" s="233" t="n"/>
    </row>
    <row r="3380">
      <c r="S3380" s="233" t="n"/>
      <c r="T3380" s="233" t="n"/>
      <c r="U3380" s="233" t="n"/>
    </row>
    <row r="3381">
      <c r="S3381" s="233" t="n"/>
      <c r="T3381" s="233" t="n"/>
      <c r="U3381" s="233" t="n"/>
    </row>
    <row r="3382">
      <c r="S3382" s="233" t="n"/>
      <c r="T3382" s="233" t="n"/>
      <c r="U3382" s="233" t="n"/>
    </row>
    <row r="3383">
      <c r="S3383" s="233" t="n"/>
      <c r="T3383" s="233" t="n"/>
      <c r="U3383" s="233" t="n"/>
    </row>
    <row r="3384">
      <c r="S3384" s="233" t="n"/>
      <c r="T3384" s="233" t="n"/>
      <c r="U3384" s="233" t="n"/>
    </row>
    <row r="3385">
      <c r="S3385" s="233" t="n"/>
      <c r="T3385" s="233" t="n"/>
      <c r="U3385" s="233" t="n"/>
    </row>
    <row r="3386">
      <c r="S3386" s="233" t="n"/>
      <c r="T3386" s="233" t="n"/>
      <c r="U3386" s="233" t="n"/>
    </row>
    <row r="3387">
      <c r="S3387" s="233" t="n"/>
      <c r="T3387" s="233" t="n"/>
      <c r="U3387" s="233" t="n"/>
    </row>
    <row r="3388">
      <c r="S3388" s="233" t="n"/>
      <c r="T3388" s="233" t="n"/>
      <c r="U3388" s="233" t="n"/>
    </row>
    <row r="3389">
      <c r="S3389" s="233" t="n"/>
      <c r="T3389" s="233" t="n"/>
      <c r="U3389" s="233" t="n"/>
    </row>
    <row r="3390">
      <c r="S3390" s="233" t="n"/>
      <c r="T3390" s="233" t="n"/>
      <c r="U3390" s="233" t="n"/>
    </row>
    <row r="3391">
      <c r="S3391" s="233" t="n"/>
      <c r="T3391" s="233" t="n"/>
      <c r="U3391" s="233" t="n"/>
    </row>
    <row r="3392">
      <c r="S3392" s="233" t="n"/>
      <c r="T3392" s="233" t="n"/>
      <c r="U3392" s="233" t="n"/>
    </row>
    <row r="3393">
      <c r="S3393" s="233" t="n"/>
      <c r="T3393" s="233" t="n"/>
      <c r="U3393" s="233" t="n"/>
    </row>
    <row r="3394">
      <c r="S3394" s="233" t="n"/>
      <c r="T3394" s="233" t="n"/>
      <c r="U3394" s="233" t="n"/>
    </row>
    <row r="3395">
      <c r="S3395" s="233" t="n"/>
      <c r="T3395" s="233" t="n"/>
      <c r="U3395" s="233" t="n"/>
    </row>
    <row r="3396">
      <c r="S3396" s="233" t="n"/>
      <c r="T3396" s="233" t="n"/>
      <c r="U3396" s="233" t="n"/>
    </row>
    <row r="3397">
      <c r="S3397" s="233" t="n"/>
      <c r="T3397" s="233" t="n"/>
      <c r="U3397" s="233" t="n"/>
    </row>
    <row r="3398">
      <c r="S3398" s="233" t="n"/>
      <c r="T3398" s="233" t="n"/>
      <c r="U3398" s="233" t="n"/>
    </row>
    <row r="3399">
      <c r="S3399" s="233" t="n"/>
      <c r="T3399" s="233" t="n"/>
      <c r="U3399" s="233" t="n"/>
    </row>
    <row r="3400">
      <c r="S3400" s="233" t="n"/>
      <c r="T3400" s="233" t="n"/>
      <c r="U3400" s="233" t="n"/>
    </row>
    <row r="3401">
      <c r="S3401" s="233" t="n"/>
      <c r="T3401" s="233" t="n"/>
      <c r="U3401" s="233" t="n"/>
    </row>
    <row r="3402">
      <c r="S3402" s="233" t="n"/>
      <c r="T3402" s="233" t="n"/>
      <c r="U3402" s="233" t="n"/>
    </row>
    <row r="3403">
      <c r="S3403" s="233" t="n"/>
      <c r="T3403" s="233" t="n"/>
      <c r="U3403" s="233" t="n"/>
    </row>
    <row r="3404">
      <c r="S3404" s="233" t="n"/>
      <c r="T3404" s="233" t="n"/>
      <c r="U3404" s="233" t="n"/>
    </row>
    <row r="3405">
      <c r="S3405" s="233" t="n"/>
      <c r="T3405" s="233" t="n"/>
      <c r="U3405" s="233" t="n"/>
    </row>
    <row r="3406">
      <c r="S3406" s="233" t="n"/>
      <c r="T3406" s="233" t="n"/>
      <c r="U3406" s="233" t="n"/>
    </row>
    <row r="3407">
      <c r="S3407" s="233" t="n"/>
      <c r="T3407" s="233" t="n"/>
      <c r="U3407" s="233" t="n"/>
    </row>
    <row r="3408">
      <c r="S3408" s="233" t="n"/>
      <c r="T3408" s="233" t="n"/>
      <c r="U3408" s="233" t="n"/>
    </row>
    <row r="3409">
      <c r="S3409" s="233" t="n"/>
      <c r="T3409" s="233" t="n"/>
      <c r="U3409" s="233" t="n"/>
    </row>
    <row r="3410">
      <c r="S3410" s="233" t="n"/>
      <c r="T3410" s="233" t="n"/>
      <c r="U3410" s="233" t="n"/>
    </row>
    <row r="3411">
      <c r="S3411" s="233" t="n"/>
      <c r="T3411" s="233" t="n"/>
      <c r="U3411" s="233" t="n"/>
    </row>
    <row r="3412">
      <c r="S3412" s="233" t="n"/>
      <c r="T3412" s="233" t="n"/>
      <c r="U3412" s="233" t="n"/>
    </row>
    <row r="3413">
      <c r="S3413" s="233" t="n"/>
      <c r="T3413" s="233" t="n"/>
      <c r="U3413" s="233" t="n"/>
    </row>
    <row r="3414">
      <c r="S3414" s="233" t="n"/>
      <c r="T3414" s="233" t="n"/>
      <c r="U3414" s="233" t="n"/>
    </row>
    <row r="3415">
      <c r="S3415" s="233" t="n"/>
      <c r="T3415" s="233" t="n"/>
      <c r="U3415" s="233" t="n"/>
    </row>
    <row r="3416">
      <c r="S3416" s="233" t="n"/>
      <c r="T3416" s="233" t="n"/>
      <c r="U3416" s="233" t="n"/>
    </row>
    <row r="3417">
      <c r="S3417" s="233" t="n"/>
      <c r="T3417" s="233" t="n"/>
      <c r="U3417" s="233" t="n"/>
    </row>
    <row r="3418">
      <c r="S3418" s="233" t="n"/>
      <c r="T3418" s="233" t="n"/>
      <c r="U3418" s="233" t="n"/>
    </row>
    <row r="3419">
      <c r="S3419" s="233" t="n"/>
      <c r="T3419" s="233" t="n"/>
      <c r="U3419" s="233" t="n"/>
    </row>
    <row r="3420">
      <c r="S3420" s="233" t="n"/>
      <c r="T3420" s="233" t="n"/>
      <c r="U3420" s="233" t="n"/>
    </row>
    <row r="3421">
      <c r="S3421" s="233" t="n"/>
      <c r="T3421" s="233" t="n"/>
      <c r="U3421" s="233" t="n"/>
    </row>
    <row r="3422">
      <c r="S3422" s="233" t="n"/>
      <c r="T3422" s="233" t="n"/>
      <c r="U3422" s="233" t="n"/>
    </row>
    <row r="3423">
      <c r="S3423" s="233" t="n"/>
      <c r="T3423" s="233" t="n"/>
      <c r="U3423" s="233" t="n"/>
    </row>
    <row r="3424">
      <c r="S3424" s="233" t="n"/>
      <c r="T3424" s="233" t="n"/>
      <c r="U3424" s="233" t="n"/>
    </row>
    <row r="3425">
      <c r="S3425" s="233" t="n"/>
      <c r="T3425" s="233" t="n"/>
      <c r="U3425" s="233" t="n"/>
    </row>
    <row r="3426">
      <c r="S3426" s="233" t="n"/>
      <c r="T3426" s="233" t="n"/>
      <c r="U3426" s="233" t="n"/>
    </row>
    <row r="3427">
      <c r="S3427" s="233" t="n"/>
      <c r="T3427" s="233" t="n"/>
      <c r="U3427" s="233" t="n"/>
    </row>
    <row r="3428">
      <c r="S3428" s="233" t="n"/>
      <c r="T3428" s="233" t="n"/>
      <c r="U3428" s="233" t="n"/>
    </row>
    <row r="3429">
      <c r="S3429" s="233" t="n"/>
      <c r="T3429" s="233" t="n"/>
      <c r="U3429" s="233" t="n"/>
    </row>
    <row r="3430">
      <c r="S3430" s="233" t="n"/>
      <c r="T3430" s="233" t="n"/>
      <c r="U3430" s="233" t="n"/>
    </row>
    <row r="3431">
      <c r="S3431" s="233" t="n"/>
      <c r="T3431" s="233" t="n"/>
      <c r="U3431" s="233" t="n"/>
    </row>
    <row r="3432">
      <c r="S3432" s="233" t="n"/>
      <c r="T3432" s="233" t="n"/>
      <c r="U3432" s="233" t="n"/>
    </row>
    <row r="3433">
      <c r="S3433" s="233" t="n"/>
      <c r="T3433" s="233" t="n"/>
      <c r="U3433" s="233" t="n"/>
    </row>
    <row r="3434">
      <c r="S3434" s="233" t="n"/>
      <c r="T3434" s="233" t="n"/>
      <c r="U3434" s="233" t="n"/>
    </row>
    <row r="3435">
      <c r="S3435" s="233" t="n"/>
      <c r="T3435" s="233" t="n"/>
      <c r="U3435" s="233" t="n"/>
    </row>
    <row r="3436">
      <c r="S3436" s="233" t="n"/>
      <c r="T3436" s="233" t="n"/>
      <c r="U3436" s="233" t="n"/>
    </row>
    <row r="3437">
      <c r="S3437" s="233" t="n"/>
      <c r="T3437" s="233" t="n"/>
      <c r="U3437" s="233" t="n"/>
    </row>
    <row r="3438">
      <c r="S3438" s="233" t="n"/>
      <c r="T3438" s="233" t="n"/>
      <c r="U3438" s="233" t="n"/>
    </row>
    <row r="3439">
      <c r="S3439" s="233" t="n"/>
      <c r="T3439" s="233" t="n"/>
      <c r="U3439" s="233" t="n"/>
    </row>
    <row r="3440">
      <c r="S3440" s="233" t="n"/>
      <c r="T3440" s="233" t="n"/>
      <c r="U3440" s="233" t="n"/>
    </row>
    <row r="3441">
      <c r="S3441" s="233" t="n"/>
      <c r="T3441" s="233" t="n"/>
      <c r="U3441" s="233" t="n"/>
    </row>
    <row r="3442">
      <c r="S3442" s="233" t="n"/>
      <c r="T3442" s="233" t="n"/>
      <c r="U3442" s="233" t="n"/>
    </row>
    <row r="3443">
      <c r="S3443" s="233" t="n"/>
      <c r="T3443" s="233" t="n"/>
      <c r="U3443" s="233" t="n"/>
    </row>
    <row r="3444">
      <c r="S3444" s="233" t="n"/>
      <c r="T3444" s="233" t="n"/>
      <c r="U3444" s="233" t="n"/>
    </row>
    <row r="3445">
      <c r="S3445" s="233" t="n"/>
      <c r="T3445" s="233" t="n"/>
      <c r="U3445" s="233" t="n"/>
    </row>
    <row r="3446">
      <c r="S3446" s="233" t="n"/>
      <c r="T3446" s="233" t="n"/>
      <c r="U3446" s="233" t="n"/>
    </row>
    <row r="3447">
      <c r="S3447" s="233" t="n"/>
      <c r="T3447" s="233" t="n"/>
      <c r="U3447" s="233" t="n"/>
    </row>
    <row r="3448">
      <c r="S3448" s="233" t="n"/>
      <c r="T3448" s="233" t="n"/>
      <c r="U3448" s="233" t="n"/>
    </row>
    <row r="3449">
      <c r="S3449" s="233" t="n"/>
      <c r="T3449" s="233" t="n"/>
      <c r="U3449" s="233" t="n"/>
    </row>
    <row r="3450">
      <c r="S3450" s="233" t="n"/>
      <c r="T3450" s="233" t="n"/>
      <c r="U3450" s="233" t="n"/>
    </row>
    <row r="3451">
      <c r="S3451" s="233" t="n"/>
      <c r="T3451" s="233" t="n"/>
      <c r="U3451" s="233" t="n"/>
    </row>
    <row r="3452">
      <c r="S3452" s="233" t="n"/>
      <c r="T3452" s="233" t="n"/>
      <c r="U3452" s="233" t="n"/>
    </row>
    <row r="3453">
      <c r="S3453" s="233" t="n"/>
      <c r="T3453" s="233" t="n"/>
      <c r="U3453" s="233" t="n"/>
    </row>
    <row r="3454">
      <c r="S3454" s="233" t="n"/>
      <c r="T3454" s="233" t="n"/>
      <c r="U3454" s="233" t="n"/>
    </row>
    <row r="3455">
      <c r="S3455" s="233" t="n"/>
      <c r="T3455" s="233" t="n"/>
      <c r="U3455" s="233" t="n"/>
    </row>
    <row r="3456">
      <c r="S3456" s="233" t="n"/>
      <c r="T3456" s="233" t="n"/>
      <c r="U3456" s="233" t="n"/>
    </row>
    <row r="3457">
      <c r="S3457" s="233" t="n"/>
      <c r="T3457" s="233" t="n"/>
      <c r="U3457" s="233" t="n"/>
    </row>
    <row r="3458">
      <c r="S3458" s="233" t="n"/>
      <c r="T3458" s="233" t="n"/>
      <c r="U3458" s="233" t="n"/>
    </row>
    <row r="3459">
      <c r="S3459" s="233" t="n"/>
      <c r="T3459" s="233" t="n"/>
      <c r="U3459" s="233" t="n"/>
    </row>
    <row r="3460">
      <c r="S3460" s="233" t="n"/>
      <c r="T3460" s="233" t="n"/>
      <c r="U3460" s="233" t="n"/>
    </row>
    <row r="3461">
      <c r="S3461" s="233" t="n"/>
      <c r="T3461" s="233" t="n"/>
      <c r="U3461" s="233" t="n"/>
    </row>
    <row r="3462">
      <c r="S3462" s="233" t="n"/>
      <c r="T3462" s="233" t="n"/>
      <c r="U3462" s="233" t="n"/>
    </row>
    <row r="3463">
      <c r="S3463" s="233" t="n"/>
      <c r="T3463" s="233" t="n"/>
      <c r="U3463" s="233" t="n"/>
    </row>
    <row r="3464">
      <c r="S3464" s="233" t="n"/>
      <c r="T3464" s="233" t="n"/>
      <c r="U3464" s="233" t="n"/>
    </row>
    <row r="3465">
      <c r="S3465" s="233" t="n"/>
      <c r="T3465" s="233" t="n"/>
      <c r="U3465" s="233" t="n"/>
    </row>
    <row r="3466">
      <c r="S3466" s="233" t="n"/>
      <c r="T3466" s="233" t="n"/>
      <c r="U3466" s="233" t="n"/>
    </row>
    <row r="3467">
      <c r="S3467" s="233" t="n"/>
      <c r="T3467" s="233" t="n"/>
      <c r="U3467" s="233" t="n"/>
    </row>
    <row r="3468">
      <c r="S3468" s="233" t="n"/>
      <c r="T3468" s="233" t="n"/>
      <c r="U3468" s="233" t="n"/>
    </row>
    <row r="3469">
      <c r="S3469" s="233" t="n"/>
      <c r="T3469" s="233" t="n"/>
      <c r="U3469" s="233" t="n"/>
    </row>
    <row r="3470">
      <c r="S3470" s="233" t="n"/>
      <c r="T3470" s="233" t="n"/>
      <c r="U3470" s="233" t="n"/>
    </row>
    <row r="3471">
      <c r="S3471" s="233" t="n"/>
      <c r="T3471" s="233" t="n"/>
      <c r="U3471" s="233" t="n"/>
    </row>
    <row r="3472">
      <c r="S3472" s="233" t="n"/>
      <c r="T3472" s="233" t="n"/>
      <c r="U3472" s="233" t="n"/>
    </row>
    <row r="3473">
      <c r="S3473" s="233" t="n"/>
      <c r="T3473" s="233" t="n"/>
      <c r="U3473" s="233" t="n"/>
    </row>
    <row r="3474">
      <c r="S3474" s="233" t="n"/>
      <c r="T3474" s="233" t="n"/>
      <c r="U3474" s="233" t="n"/>
    </row>
    <row r="3475">
      <c r="S3475" s="233" t="n"/>
      <c r="T3475" s="233" t="n"/>
      <c r="U3475" s="233" t="n"/>
    </row>
    <row r="3476">
      <c r="S3476" s="233" t="n"/>
      <c r="T3476" s="233" t="n"/>
      <c r="U3476" s="233" t="n"/>
    </row>
    <row r="3477">
      <c r="S3477" s="233" t="n"/>
      <c r="T3477" s="233" t="n"/>
      <c r="U3477" s="233" t="n"/>
    </row>
    <row r="3478">
      <c r="S3478" s="233" t="n"/>
      <c r="T3478" s="233" t="n"/>
      <c r="U3478" s="233" t="n"/>
    </row>
    <row r="3479">
      <c r="S3479" s="233" t="n"/>
      <c r="T3479" s="233" t="n"/>
      <c r="U3479" s="233" t="n"/>
    </row>
    <row r="3480">
      <c r="S3480" s="233" t="n"/>
      <c r="T3480" s="233" t="n"/>
      <c r="U3480" s="233" t="n"/>
    </row>
    <row r="3481">
      <c r="S3481" s="233" t="n"/>
      <c r="T3481" s="233" t="n"/>
      <c r="U3481" s="233" t="n"/>
    </row>
    <row r="3482">
      <c r="S3482" s="233" t="n"/>
      <c r="T3482" s="233" t="n"/>
      <c r="U3482" s="233" t="n"/>
    </row>
    <row r="3483">
      <c r="S3483" s="233" t="n"/>
      <c r="T3483" s="233" t="n"/>
      <c r="U3483" s="233" t="n"/>
    </row>
    <row r="3484">
      <c r="S3484" s="233" t="n"/>
      <c r="T3484" s="233" t="n"/>
      <c r="U3484" s="233" t="n"/>
    </row>
    <row r="3485">
      <c r="S3485" s="233" t="n"/>
      <c r="T3485" s="233" t="n"/>
      <c r="U3485" s="233" t="n"/>
    </row>
    <row r="3486">
      <c r="S3486" s="233" t="n"/>
      <c r="T3486" s="233" t="n"/>
      <c r="U3486" s="233" t="n"/>
    </row>
    <row r="3487">
      <c r="S3487" s="233" t="n"/>
      <c r="T3487" s="233" t="n"/>
      <c r="U3487" s="233" t="n"/>
    </row>
    <row r="3488">
      <c r="S3488" s="233" t="n"/>
      <c r="T3488" s="233" t="n"/>
      <c r="U3488" s="233" t="n"/>
    </row>
    <row r="3489">
      <c r="S3489" s="233" t="n"/>
      <c r="T3489" s="233" t="n"/>
      <c r="U3489" s="233" t="n"/>
    </row>
    <row r="3490">
      <c r="S3490" s="233" t="n"/>
      <c r="T3490" s="233" t="n"/>
      <c r="U3490" s="233" t="n"/>
    </row>
    <row r="3491">
      <c r="S3491" s="233" t="n"/>
      <c r="T3491" s="233" t="n"/>
      <c r="U3491" s="233" t="n"/>
    </row>
    <row r="3492">
      <c r="S3492" s="233" t="n"/>
      <c r="T3492" s="233" t="n"/>
      <c r="U3492" s="233" t="n"/>
    </row>
    <row r="3493">
      <c r="S3493" s="233" t="n"/>
      <c r="T3493" s="233" t="n"/>
      <c r="U3493" s="233" t="n"/>
    </row>
    <row r="3494">
      <c r="S3494" s="233" t="n"/>
      <c r="T3494" s="233" t="n"/>
      <c r="U3494" s="233" t="n"/>
    </row>
    <row r="3495">
      <c r="S3495" s="233" t="n"/>
      <c r="T3495" s="233" t="n"/>
      <c r="U3495" s="233" t="n"/>
    </row>
    <row r="3496">
      <c r="S3496" s="233" t="n"/>
      <c r="T3496" s="233" t="n"/>
      <c r="U3496" s="233" t="n"/>
    </row>
    <row r="3497">
      <c r="S3497" s="233" t="n"/>
      <c r="T3497" s="233" t="n"/>
      <c r="U3497" s="233" t="n"/>
    </row>
    <row r="3498">
      <c r="S3498" s="233" t="n"/>
      <c r="T3498" s="233" t="n"/>
      <c r="U3498" s="233" t="n"/>
    </row>
    <row r="3499">
      <c r="S3499" s="233" t="n"/>
      <c r="T3499" s="233" t="n"/>
      <c r="U3499" s="233" t="n"/>
    </row>
    <row r="3500">
      <c r="S3500" s="233" t="n"/>
      <c r="T3500" s="233" t="n"/>
      <c r="U3500" s="233" t="n"/>
    </row>
    <row r="3501">
      <c r="S3501" s="233" t="n"/>
      <c r="T3501" s="233" t="n"/>
      <c r="U3501" s="233" t="n"/>
    </row>
    <row r="3502">
      <c r="S3502" s="233" t="n"/>
      <c r="T3502" s="233" t="n"/>
      <c r="U3502" s="233" t="n"/>
    </row>
    <row r="3503">
      <c r="S3503" s="233" t="n"/>
      <c r="T3503" s="233" t="n"/>
      <c r="U3503" s="233" t="n"/>
    </row>
    <row r="3504">
      <c r="S3504" s="233" t="n"/>
      <c r="T3504" s="233" t="n"/>
      <c r="U3504" s="233" t="n"/>
    </row>
    <row r="3505">
      <c r="S3505" s="233" t="n"/>
      <c r="T3505" s="233" t="n"/>
      <c r="U3505" s="233" t="n"/>
    </row>
    <row r="3506">
      <c r="S3506" s="233" t="n"/>
      <c r="T3506" s="233" t="n"/>
      <c r="U3506" s="233" t="n"/>
    </row>
    <row r="3507">
      <c r="S3507" s="233" t="n"/>
      <c r="T3507" s="233" t="n"/>
      <c r="U3507" s="233" t="n"/>
    </row>
    <row r="3508">
      <c r="S3508" s="233" t="n"/>
      <c r="T3508" s="233" t="n"/>
      <c r="U3508" s="233" t="n"/>
    </row>
    <row r="3509">
      <c r="S3509" s="233" t="n"/>
      <c r="T3509" s="233" t="n"/>
      <c r="U3509" s="233" t="n"/>
    </row>
    <row r="3510">
      <c r="S3510" s="233" t="n"/>
      <c r="T3510" s="233" t="n"/>
      <c r="U3510" s="233" t="n"/>
    </row>
    <row r="3511">
      <c r="S3511" s="233" t="n"/>
      <c r="T3511" s="233" t="n"/>
      <c r="U3511" s="233" t="n"/>
    </row>
    <row r="3512">
      <c r="S3512" s="233" t="n"/>
      <c r="T3512" s="233" t="n"/>
      <c r="U3512" s="233" t="n"/>
    </row>
    <row r="3513">
      <c r="S3513" s="233" t="n"/>
      <c r="T3513" s="233" t="n"/>
      <c r="U3513" s="233" t="n"/>
    </row>
    <row r="3514">
      <c r="S3514" s="233" t="n"/>
      <c r="T3514" s="233" t="n"/>
      <c r="U3514" s="233" t="n"/>
    </row>
    <row r="3515">
      <c r="S3515" s="233" t="n"/>
      <c r="T3515" s="233" t="n"/>
      <c r="U3515" s="233" t="n"/>
    </row>
    <row r="3516">
      <c r="S3516" s="233" t="n"/>
      <c r="T3516" s="233" t="n"/>
      <c r="U3516" s="233" t="n"/>
    </row>
    <row r="3517">
      <c r="S3517" s="233" t="n"/>
      <c r="T3517" s="233" t="n"/>
      <c r="U3517" s="233" t="n"/>
    </row>
    <row r="3518">
      <c r="S3518" s="233" t="n"/>
      <c r="T3518" s="233" t="n"/>
      <c r="U3518" s="233" t="n"/>
    </row>
    <row r="3519">
      <c r="S3519" s="233" t="n"/>
      <c r="T3519" s="233" t="n"/>
      <c r="U3519" s="233" t="n"/>
    </row>
    <row r="3520">
      <c r="S3520" s="233" t="n"/>
      <c r="T3520" s="233" t="n"/>
      <c r="U3520" s="233" t="n"/>
    </row>
    <row r="3521">
      <c r="S3521" s="233" t="n"/>
      <c r="T3521" s="233" t="n"/>
      <c r="U3521" s="233" t="n"/>
    </row>
    <row r="3522">
      <c r="S3522" s="233" t="n"/>
      <c r="T3522" s="233" t="n"/>
      <c r="U3522" s="233" t="n"/>
    </row>
    <row r="3523">
      <c r="S3523" s="233" t="n"/>
      <c r="T3523" s="233" t="n"/>
      <c r="U3523" s="233" t="n"/>
    </row>
    <row r="3524">
      <c r="S3524" s="233" t="n"/>
      <c r="T3524" s="233" t="n"/>
      <c r="U3524" s="233" t="n"/>
    </row>
    <row r="3525">
      <c r="S3525" s="233" t="n"/>
      <c r="T3525" s="233" t="n"/>
      <c r="U3525" s="233" t="n"/>
    </row>
    <row r="3526">
      <c r="S3526" s="233" t="n"/>
      <c r="T3526" s="233" t="n"/>
      <c r="U3526" s="233" t="n"/>
    </row>
    <row r="3527">
      <c r="S3527" s="233" t="n"/>
      <c r="T3527" s="233" t="n"/>
      <c r="U3527" s="233" t="n"/>
    </row>
    <row r="3528">
      <c r="S3528" s="233" t="n"/>
      <c r="T3528" s="233" t="n"/>
      <c r="U3528" s="233" t="n"/>
    </row>
    <row r="3529">
      <c r="S3529" s="233" t="n"/>
      <c r="T3529" s="233" t="n"/>
      <c r="U3529" s="233" t="n"/>
    </row>
    <row r="3530">
      <c r="S3530" s="233" t="n"/>
      <c r="T3530" s="233" t="n"/>
      <c r="U3530" s="233" t="n"/>
    </row>
    <row r="3531">
      <c r="S3531" s="233" t="n"/>
      <c r="T3531" s="233" t="n"/>
      <c r="U3531" s="233" t="n"/>
    </row>
    <row r="3532">
      <c r="S3532" s="233" t="n"/>
      <c r="T3532" s="233" t="n"/>
      <c r="U3532" s="233" t="n"/>
    </row>
    <row r="3533">
      <c r="S3533" s="233" t="n"/>
      <c r="T3533" s="233" t="n"/>
      <c r="U3533" s="233" t="n"/>
    </row>
    <row r="3534">
      <c r="S3534" s="233" t="n"/>
      <c r="T3534" s="233" t="n"/>
      <c r="U3534" s="233" t="n"/>
    </row>
    <row r="3535">
      <c r="S3535" s="233" t="n"/>
      <c r="T3535" s="233" t="n"/>
      <c r="U3535" s="233" t="n"/>
    </row>
    <row r="3536">
      <c r="S3536" s="233" t="n"/>
      <c r="T3536" s="233" t="n"/>
      <c r="U3536" s="233" t="n"/>
    </row>
    <row r="3537">
      <c r="S3537" s="233" t="n"/>
      <c r="T3537" s="233" t="n"/>
      <c r="U3537" s="233" t="n"/>
    </row>
    <row r="3538">
      <c r="S3538" s="233" t="n"/>
      <c r="T3538" s="233" t="n"/>
      <c r="U3538" s="233" t="n"/>
    </row>
    <row r="3539">
      <c r="S3539" s="233" t="n"/>
      <c r="T3539" s="233" t="n"/>
      <c r="U3539" s="233" t="n"/>
    </row>
    <row r="3540">
      <c r="S3540" s="233" t="n"/>
      <c r="T3540" s="233" t="n"/>
      <c r="U3540" s="233" t="n"/>
    </row>
    <row r="3541">
      <c r="S3541" s="233" t="n"/>
      <c r="T3541" s="233" t="n"/>
      <c r="U3541" s="233" t="n"/>
    </row>
    <row r="3542">
      <c r="S3542" s="233" t="n"/>
      <c r="T3542" s="233" t="n"/>
      <c r="U3542" s="233" t="n"/>
    </row>
    <row r="3543">
      <c r="S3543" s="233" t="n"/>
      <c r="T3543" s="233" t="n"/>
      <c r="U3543" s="233" t="n"/>
    </row>
    <row r="3544">
      <c r="S3544" s="233" t="n"/>
      <c r="T3544" s="233" t="n"/>
      <c r="U3544" s="233" t="n"/>
    </row>
    <row r="3545">
      <c r="S3545" s="233" t="n"/>
      <c r="T3545" s="233" t="n"/>
      <c r="U3545" s="233" t="n"/>
    </row>
    <row r="3546">
      <c r="S3546" s="233" t="n"/>
      <c r="T3546" s="233" t="n"/>
      <c r="U3546" s="233" t="n"/>
    </row>
    <row r="3547">
      <c r="S3547" s="233" t="n"/>
      <c r="T3547" s="233" t="n"/>
      <c r="U3547" s="233" t="n"/>
    </row>
    <row r="3548">
      <c r="S3548" s="233" t="n"/>
      <c r="T3548" s="233" t="n"/>
      <c r="U3548" s="233" t="n"/>
    </row>
    <row r="3549">
      <c r="S3549" s="233" t="n"/>
      <c r="T3549" s="233" t="n"/>
      <c r="U3549" s="233" t="n"/>
    </row>
    <row r="3550">
      <c r="S3550" s="233" t="n"/>
      <c r="T3550" s="233" t="n"/>
      <c r="U3550" s="233" t="n"/>
    </row>
    <row r="3551">
      <c r="S3551" s="233" t="n"/>
      <c r="T3551" s="233" t="n"/>
      <c r="U3551" s="233" t="n"/>
    </row>
    <row r="3552">
      <c r="S3552" s="233" t="n"/>
      <c r="T3552" s="233" t="n"/>
      <c r="U3552" s="233" t="n"/>
    </row>
    <row r="3553">
      <c r="S3553" s="233" t="n"/>
      <c r="T3553" s="233" t="n"/>
      <c r="U3553" s="233" t="n"/>
    </row>
    <row r="3554">
      <c r="S3554" s="233" t="n"/>
      <c r="T3554" s="233" t="n"/>
      <c r="U3554" s="233" t="n"/>
    </row>
    <row r="3555">
      <c r="S3555" s="233" t="n"/>
      <c r="T3555" s="233" t="n"/>
      <c r="U3555" s="233" t="n"/>
    </row>
    <row r="3556">
      <c r="S3556" s="233" t="n"/>
      <c r="T3556" s="233" t="n"/>
      <c r="U3556" s="233" t="n"/>
    </row>
    <row r="3557">
      <c r="S3557" s="233" t="n"/>
      <c r="T3557" s="233" t="n"/>
      <c r="U3557" s="233" t="n"/>
    </row>
    <row r="3558">
      <c r="S3558" s="233" t="n"/>
      <c r="T3558" s="233" t="n"/>
      <c r="U3558" s="233" t="n"/>
    </row>
    <row r="3559">
      <c r="S3559" s="233" t="n"/>
      <c r="T3559" s="233" t="n"/>
      <c r="U3559" s="233" t="n"/>
    </row>
    <row r="3560">
      <c r="S3560" s="233" t="n"/>
      <c r="T3560" s="233" t="n"/>
      <c r="U3560" s="233" t="n"/>
    </row>
    <row r="3561">
      <c r="S3561" s="233" t="n"/>
      <c r="T3561" s="233" t="n"/>
      <c r="U3561" s="233" t="n"/>
    </row>
    <row r="3562">
      <c r="S3562" s="233" t="n"/>
      <c r="T3562" s="233" t="n"/>
      <c r="U3562" s="233" t="n"/>
    </row>
    <row r="3563">
      <c r="S3563" s="233" t="n"/>
      <c r="T3563" s="233" t="n"/>
      <c r="U3563" s="233" t="n"/>
    </row>
    <row r="3564">
      <c r="S3564" s="233" t="n"/>
      <c r="T3564" s="233" t="n"/>
      <c r="U3564" s="233" t="n"/>
    </row>
    <row r="3565">
      <c r="S3565" s="233" t="n"/>
      <c r="T3565" s="233" t="n"/>
      <c r="U3565" s="233" t="n"/>
    </row>
    <row r="3566">
      <c r="S3566" s="233" t="n"/>
      <c r="T3566" s="233" t="n"/>
      <c r="U3566" s="233" t="n"/>
    </row>
    <row r="3567">
      <c r="S3567" s="233" t="n"/>
      <c r="T3567" s="233" t="n"/>
      <c r="U3567" s="233" t="n"/>
    </row>
    <row r="3568">
      <c r="S3568" s="233" t="n"/>
      <c r="T3568" s="233" t="n"/>
      <c r="U3568" s="233" t="n"/>
    </row>
    <row r="3569">
      <c r="S3569" s="233" t="n"/>
      <c r="T3569" s="233" t="n"/>
      <c r="U3569" s="233" t="n"/>
    </row>
    <row r="3570">
      <c r="S3570" s="233" t="n"/>
      <c r="T3570" s="233" t="n"/>
      <c r="U3570" s="233" t="n"/>
    </row>
    <row r="3571">
      <c r="S3571" s="233" t="n"/>
      <c r="T3571" s="233" t="n"/>
      <c r="U3571" s="233" t="n"/>
    </row>
    <row r="3572">
      <c r="S3572" s="233" t="n"/>
      <c r="T3572" s="233" t="n"/>
      <c r="U3572" s="233" t="n"/>
    </row>
    <row r="3573">
      <c r="S3573" s="233" t="n"/>
      <c r="T3573" s="233" t="n"/>
      <c r="U3573" s="233" t="n"/>
    </row>
    <row r="3574">
      <c r="S3574" s="233" t="n"/>
      <c r="T3574" s="233" t="n"/>
      <c r="U3574" s="233" t="n"/>
    </row>
    <row r="3575">
      <c r="S3575" s="233" t="n"/>
      <c r="T3575" s="233" t="n"/>
      <c r="U3575" s="233" t="n"/>
    </row>
    <row r="3576">
      <c r="S3576" s="233" t="n"/>
      <c r="T3576" s="233" t="n"/>
      <c r="U3576" s="233" t="n"/>
    </row>
    <row r="3577">
      <c r="S3577" s="233" t="n"/>
      <c r="T3577" s="233" t="n"/>
      <c r="U3577" s="233" t="n"/>
    </row>
    <row r="3578">
      <c r="S3578" s="233" t="n"/>
      <c r="T3578" s="233" t="n"/>
      <c r="U3578" s="233" t="n"/>
    </row>
    <row r="3579">
      <c r="S3579" s="233" t="n"/>
      <c r="T3579" s="233" t="n"/>
      <c r="U3579" s="233" t="n"/>
    </row>
    <row r="3580">
      <c r="S3580" s="233" t="n"/>
      <c r="T3580" s="233" t="n"/>
      <c r="U3580" s="233" t="n"/>
    </row>
    <row r="3581">
      <c r="S3581" s="233" t="n"/>
      <c r="T3581" s="233" t="n"/>
      <c r="U3581" s="233" t="n"/>
    </row>
    <row r="3582">
      <c r="S3582" s="233" t="n"/>
      <c r="T3582" s="233" t="n"/>
      <c r="U3582" s="233" t="n"/>
    </row>
    <row r="3583">
      <c r="S3583" s="233" t="n"/>
      <c r="T3583" s="233" t="n"/>
      <c r="U3583" s="233" t="n"/>
    </row>
    <row r="3584">
      <c r="S3584" s="233" t="n"/>
      <c r="T3584" s="233" t="n"/>
      <c r="U3584" s="233" t="n"/>
    </row>
    <row r="3585">
      <c r="S3585" s="233" t="n"/>
      <c r="T3585" s="233" t="n"/>
      <c r="U3585" s="233" t="n"/>
    </row>
    <row r="3586">
      <c r="S3586" s="233" t="n"/>
      <c r="T3586" s="233" t="n"/>
      <c r="U3586" s="233" t="n"/>
    </row>
    <row r="3587">
      <c r="S3587" s="233" t="n"/>
      <c r="T3587" s="233" t="n"/>
      <c r="U3587" s="233" t="n"/>
    </row>
    <row r="3588">
      <c r="S3588" s="233" t="n"/>
      <c r="T3588" s="233" t="n"/>
      <c r="U3588" s="233" t="n"/>
    </row>
    <row r="3589">
      <c r="S3589" s="233" t="n"/>
      <c r="T3589" s="233" t="n"/>
      <c r="U3589" s="233" t="n"/>
    </row>
    <row r="3590">
      <c r="S3590" s="233" t="n"/>
      <c r="T3590" s="233" t="n"/>
      <c r="U3590" s="233" t="n"/>
    </row>
    <row r="3591">
      <c r="S3591" s="233" t="n"/>
      <c r="T3591" s="233" t="n"/>
      <c r="U3591" s="233" t="n"/>
    </row>
    <row r="3592">
      <c r="S3592" s="233" t="n"/>
      <c r="T3592" s="233" t="n"/>
      <c r="U3592" s="233" t="n"/>
    </row>
    <row r="3593">
      <c r="S3593" s="233" t="n"/>
      <c r="T3593" s="233" t="n"/>
      <c r="U3593" s="233" t="n"/>
    </row>
    <row r="3594">
      <c r="S3594" s="233" t="n"/>
      <c r="T3594" s="233" t="n"/>
      <c r="U3594" s="233" t="n"/>
    </row>
    <row r="3595">
      <c r="S3595" s="233" t="n"/>
      <c r="T3595" s="233" t="n"/>
      <c r="U3595" s="233" t="n"/>
    </row>
    <row r="3596">
      <c r="S3596" s="233" t="n"/>
      <c r="T3596" s="233" t="n"/>
      <c r="U3596" s="233" t="n"/>
    </row>
    <row r="3597">
      <c r="S3597" s="233" t="n"/>
      <c r="T3597" s="233" t="n"/>
      <c r="U3597" s="233" t="n"/>
    </row>
    <row r="3598">
      <c r="S3598" s="233" t="n"/>
      <c r="T3598" s="233" t="n"/>
      <c r="U3598" s="233" t="n"/>
    </row>
    <row r="3599">
      <c r="S3599" s="233" t="n"/>
      <c r="T3599" s="233" t="n"/>
      <c r="U3599" s="233" t="n"/>
    </row>
    <row r="3600">
      <c r="S3600" s="233" t="n"/>
      <c r="T3600" s="233" t="n"/>
      <c r="U3600" s="233" t="n"/>
    </row>
    <row r="3601">
      <c r="S3601" s="233" t="n"/>
      <c r="T3601" s="233" t="n"/>
      <c r="U3601" s="233" t="n"/>
    </row>
    <row r="3602">
      <c r="S3602" s="233" t="n"/>
      <c r="T3602" s="233" t="n"/>
      <c r="U3602" s="233" t="n"/>
    </row>
    <row r="3603">
      <c r="S3603" s="233" t="n"/>
      <c r="T3603" s="233" t="n"/>
      <c r="U3603" s="233" t="n"/>
    </row>
    <row r="3604">
      <c r="S3604" s="233" t="n"/>
      <c r="T3604" s="233" t="n"/>
      <c r="U3604" s="233" t="n"/>
    </row>
    <row r="3605">
      <c r="S3605" s="233" t="n"/>
      <c r="T3605" s="233" t="n"/>
      <c r="U3605" s="233" t="n"/>
    </row>
    <row r="3606">
      <c r="S3606" s="233" t="n"/>
      <c r="T3606" s="233" t="n"/>
      <c r="U3606" s="233" t="n"/>
    </row>
    <row r="3607">
      <c r="S3607" s="233" t="n"/>
      <c r="T3607" s="233" t="n"/>
      <c r="U3607" s="233" t="n"/>
    </row>
    <row r="3608">
      <c r="S3608" s="233" t="n"/>
      <c r="T3608" s="233" t="n"/>
      <c r="U3608" s="233" t="n"/>
    </row>
    <row r="3609">
      <c r="S3609" s="233" t="n"/>
      <c r="T3609" s="233" t="n"/>
      <c r="U3609" s="233" t="n"/>
    </row>
    <row r="3610">
      <c r="S3610" s="233" t="n"/>
      <c r="T3610" s="233" t="n"/>
      <c r="U3610" s="233" t="n"/>
    </row>
    <row r="3611">
      <c r="S3611" s="233" t="n"/>
      <c r="T3611" s="233" t="n"/>
      <c r="U3611" s="233" t="n"/>
    </row>
    <row r="3612">
      <c r="S3612" s="233" t="n"/>
      <c r="T3612" s="233" t="n"/>
      <c r="U3612" s="233" t="n"/>
    </row>
    <row r="3613">
      <c r="S3613" s="233" t="n"/>
      <c r="T3613" s="233" t="n"/>
      <c r="U3613" s="233" t="n"/>
    </row>
    <row r="3614">
      <c r="S3614" s="233" t="n"/>
      <c r="T3614" s="233" t="n"/>
      <c r="U3614" s="233" t="n"/>
    </row>
    <row r="3615">
      <c r="S3615" s="233" t="n"/>
      <c r="T3615" s="233" t="n"/>
      <c r="U3615" s="233" t="n"/>
    </row>
    <row r="3616">
      <c r="S3616" s="233" t="n"/>
      <c r="T3616" s="233" t="n"/>
      <c r="U3616" s="233" t="n"/>
    </row>
    <row r="3617">
      <c r="S3617" s="233" t="n"/>
      <c r="T3617" s="233" t="n"/>
      <c r="U3617" s="233" t="n"/>
    </row>
    <row r="3618">
      <c r="S3618" s="233" t="n"/>
      <c r="T3618" s="233" t="n"/>
      <c r="U3618" s="233" t="n"/>
    </row>
    <row r="3619">
      <c r="S3619" s="233" t="n"/>
      <c r="T3619" s="233" t="n"/>
      <c r="U3619" s="233" t="n"/>
    </row>
    <row r="3620">
      <c r="S3620" s="233" t="n"/>
      <c r="T3620" s="233" t="n"/>
      <c r="U3620" s="233" t="n"/>
    </row>
    <row r="3621">
      <c r="S3621" s="233" t="n"/>
      <c r="T3621" s="233" t="n"/>
      <c r="U3621" s="233" t="n"/>
    </row>
    <row r="3622">
      <c r="S3622" s="233" t="n"/>
      <c r="T3622" s="233" t="n"/>
      <c r="U3622" s="233" t="n"/>
    </row>
    <row r="3623">
      <c r="S3623" s="233" t="n"/>
      <c r="T3623" s="233" t="n"/>
      <c r="U3623" s="233" t="n"/>
    </row>
    <row r="3624">
      <c r="S3624" s="233" t="n"/>
      <c r="T3624" s="233" t="n"/>
      <c r="U3624" s="233" t="n"/>
    </row>
    <row r="3625">
      <c r="S3625" s="233" t="n"/>
      <c r="T3625" s="233" t="n"/>
      <c r="U3625" s="233" t="n"/>
    </row>
    <row r="3626">
      <c r="S3626" s="233" t="n"/>
      <c r="T3626" s="233" t="n"/>
      <c r="U3626" s="233" t="n"/>
    </row>
    <row r="3627">
      <c r="S3627" s="233" t="n"/>
      <c r="T3627" s="233" t="n"/>
      <c r="U3627" s="233" t="n"/>
    </row>
    <row r="3628">
      <c r="S3628" s="233" t="n"/>
      <c r="T3628" s="233" t="n"/>
      <c r="U3628" s="233" t="n"/>
    </row>
    <row r="3629">
      <c r="S3629" s="233" t="n"/>
      <c r="T3629" s="233" t="n"/>
      <c r="U3629" s="233" t="n"/>
    </row>
    <row r="3630">
      <c r="S3630" s="233" t="n"/>
      <c r="T3630" s="233" t="n"/>
      <c r="U3630" s="233" t="n"/>
    </row>
    <row r="3631">
      <c r="S3631" s="233" t="n"/>
      <c r="T3631" s="233" t="n"/>
      <c r="U3631" s="233" t="n"/>
    </row>
    <row r="3632">
      <c r="S3632" s="233" t="n"/>
      <c r="T3632" s="233" t="n"/>
      <c r="U3632" s="233" t="n"/>
    </row>
    <row r="3633">
      <c r="S3633" s="233" t="n"/>
      <c r="T3633" s="233" t="n"/>
      <c r="U3633" s="233" t="n"/>
    </row>
    <row r="3634">
      <c r="S3634" s="233" t="n"/>
      <c r="T3634" s="233" t="n"/>
      <c r="U3634" s="233" t="n"/>
    </row>
    <row r="3635">
      <c r="S3635" s="233" t="n"/>
      <c r="T3635" s="233" t="n"/>
      <c r="U3635" s="233" t="n"/>
    </row>
    <row r="3636">
      <c r="S3636" s="233" t="n"/>
      <c r="T3636" s="233" t="n"/>
      <c r="U3636" s="233" t="n"/>
    </row>
    <row r="3637">
      <c r="S3637" s="233" t="n"/>
      <c r="T3637" s="233" t="n"/>
      <c r="U3637" s="233" t="n"/>
    </row>
    <row r="3638">
      <c r="S3638" s="233" t="n"/>
      <c r="T3638" s="233" t="n"/>
      <c r="U3638" s="233" t="n"/>
    </row>
    <row r="3639">
      <c r="S3639" s="233" t="n"/>
      <c r="T3639" s="233" t="n"/>
      <c r="U3639" s="233" t="n"/>
    </row>
    <row r="3640">
      <c r="S3640" s="233" t="n"/>
      <c r="T3640" s="233" t="n"/>
      <c r="U3640" s="233" t="n"/>
    </row>
    <row r="3641">
      <c r="S3641" s="233" t="n"/>
      <c r="T3641" s="233" t="n"/>
      <c r="U3641" s="233" t="n"/>
    </row>
    <row r="3642">
      <c r="S3642" s="233" t="n"/>
      <c r="T3642" s="233" t="n"/>
      <c r="U3642" s="233" t="n"/>
    </row>
    <row r="3643">
      <c r="S3643" s="233" t="n"/>
      <c r="T3643" s="233" t="n"/>
      <c r="U3643" s="233" t="n"/>
    </row>
    <row r="3644">
      <c r="S3644" s="233" t="n"/>
      <c r="T3644" s="233" t="n"/>
      <c r="U3644" s="233" t="n"/>
    </row>
    <row r="3645">
      <c r="S3645" s="233" t="n"/>
      <c r="T3645" s="233" t="n"/>
      <c r="U3645" s="233" t="n"/>
    </row>
    <row r="3646">
      <c r="S3646" s="233" t="n"/>
      <c r="T3646" s="233" t="n"/>
      <c r="U3646" s="233" t="n"/>
    </row>
    <row r="3647">
      <c r="S3647" s="233" t="n"/>
      <c r="T3647" s="233" t="n"/>
      <c r="U3647" s="233" t="n"/>
    </row>
    <row r="3648">
      <c r="S3648" s="233" t="n"/>
      <c r="T3648" s="233" t="n"/>
      <c r="U3648" s="233" t="n"/>
    </row>
    <row r="3649">
      <c r="S3649" s="233" t="n"/>
      <c r="T3649" s="233" t="n"/>
      <c r="U3649" s="233" t="n"/>
    </row>
    <row r="3650">
      <c r="S3650" s="233" t="n"/>
      <c r="T3650" s="233" t="n"/>
      <c r="U3650" s="233" t="n"/>
    </row>
    <row r="3651">
      <c r="S3651" s="233" t="n"/>
      <c r="T3651" s="233" t="n"/>
      <c r="U3651" s="233" t="n"/>
    </row>
    <row r="3652">
      <c r="S3652" s="233" t="n"/>
      <c r="T3652" s="233" t="n"/>
      <c r="U3652" s="233" t="n"/>
    </row>
    <row r="3653">
      <c r="S3653" s="233" t="n"/>
      <c r="T3653" s="233" t="n"/>
      <c r="U3653" s="233" t="n"/>
    </row>
    <row r="3654">
      <c r="S3654" s="233" t="n"/>
      <c r="T3654" s="233" t="n"/>
      <c r="U3654" s="233" t="n"/>
    </row>
    <row r="3655">
      <c r="S3655" s="233" t="n"/>
      <c r="T3655" s="233" t="n"/>
      <c r="U3655" s="233" t="n"/>
    </row>
    <row r="3656">
      <c r="S3656" s="233" t="n"/>
      <c r="T3656" s="233" t="n"/>
      <c r="U3656" s="233" t="n"/>
    </row>
    <row r="3657">
      <c r="S3657" s="233" t="n"/>
      <c r="T3657" s="233" t="n"/>
      <c r="U3657" s="233" t="n"/>
    </row>
    <row r="3658">
      <c r="S3658" s="233" t="n"/>
      <c r="T3658" s="233" t="n"/>
      <c r="U3658" s="233" t="n"/>
    </row>
    <row r="3659">
      <c r="S3659" s="233" t="n"/>
      <c r="T3659" s="233" t="n"/>
      <c r="U3659" s="233" t="n"/>
    </row>
    <row r="3660">
      <c r="S3660" s="233" t="n"/>
      <c r="T3660" s="233" t="n"/>
      <c r="U3660" s="233" t="n"/>
    </row>
    <row r="3661">
      <c r="S3661" s="233" t="n"/>
      <c r="T3661" s="233" t="n"/>
      <c r="U3661" s="233" t="n"/>
    </row>
    <row r="3662">
      <c r="S3662" s="233" t="n"/>
      <c r="T3662" s="233" t="n"/>
      <c r="U3662" s="233" t="n"/>
    </row>
    <row r="3663">
      <c r="S3663" s="233" t="n"/>
      <c r="T3663" s="233" t="n"/>
      <c r="U3663" s="233" t="n"/>
    </row>
    <row r="3664">
      <c r="S3664" s="233" t="n"/>
      <c r="T3664" s="233" t="n"/>
      <c r="U3664" s="233" t="n"/>
    </row>
    <row r="3665">
      <c r="S3665" s="233" t="n"/>
      <c r="T3665" s="233" t="n"/>
      <c r="U3665" s="233" t="n"/>
    </row>
    <row r="3666">
      <c r="S3666" s="233" t="n"/>
      <c r="T3666" s="233" t="n"/>
      <c r="U3666" s="233" t="n"/>
    </row>
    <row r="3667">
      <c r="S3667" s="233" t="n"/>
      <c r="T3667" s="233" t="n"/>
      <c r="U3667" s="233" t="n"/>
    </row>
    <row r="3668">
      <c r="S3668" s="233" t="n"/>
      <c r="T3668" s="233" t="n"/>
      <c r="U3668" s="233" t="n"/>
    </row>
    <row r="3669">
      <c r="S3669" s="233" t="n"/>
      <c r="T3669" s="233" t="n"/>
      <c r="U3669" s="233" t="n"/>
    </row>
    <row r="3670">
      <c r="S3670" s="233" t="n"/>
      <c r="T3670" s="233" t="n"/>
      <c r="U3670" s="233" t="n"/>
    </row>
    <row r="3671">
      <c r="S3671" s="233" t="n"/>
      <c r="T3671" s="233" t="n"/>
      <c r="U3671" s="233" t="n"/>
    </row>
    <row r="3672">
      <c r="S3672" s="233" t="n"/>
      <c r="T3672" s="233" t="n"/>
      <c r="U3672" s="233" t="n"/>
    </row>
    <row r="3673">
      <c r="S3673" s="233" t="n"/>
      <c r="T3673" s="233" t="n"/>
      <c r="U3673" s="233" t="n"/>
    </row>
    <row r="3674">
      <c r="S3674" s="233" t="n"/>
      <c r="T3674" s="233" t="n"/>
      <c r="U3674" s="233" t="n"/>
    </row>
    <row r="3675">
      <c r="S3675" s="233" t="n"/>
      <c r="T3675" s="233" t="n"/>
      <c r="U3675" s="233" t="n"/>
    </row>
    <row r="3676">
      <c r="S3676" s="233" t="n"/>
      <c r="T3676" s="233" t="n"/>
      <c r="U3676" s="233" t="n"/>
    </row>
    <row r="3677">
      <c r="S3677" s="233" t="n"/>
      <c r="T3677" s="233" t="n"/>
      <c r="U3677" s="233" t="n"/>
    </row>
    <row r="3678">
      <c r="S3678" s="233" t="n"/>
      <c r="T3678" s="233" t="n"/>
      <c r="U3678" s="233" t="n"/>
    </row>
    <row r="3679">
      <c r="S3679" s="233" t="n"/>
      <c r="T3679" s="233" t="n"/>
      <c r="U3679" s="233" t="n"/>
    </row>
    <row r="3680">
      <c r="S3680" s="233" t="n"/>
      <c r="T3680" s="233" t="n"/>
      <c r="U3680" s="233" t="n"/>
    </row>
    <row r="3681">
      <c r="S3681" s="233" t="n"/>
      <c r="T3681" s="233" t="n"/>
      <c r="U3681" s="233" t="n"/>
    </row>
    <row r="3682">
      <c r="S3682" s="233" t="n"/>
      <c r="T3682" s="233" t="n"/>
      <c r="U3682" s="233" t="n"/>
    </row>
    <row r="3683">
      <c r="S3683" s="233" t="n"/>
      <c r="T3683" s="233" t="n"/>
      <c r="U3683" s="233" t="n"/>
    </row>
    <row r="3684">
      <c r="S3684" s="233" t="n"/>
      <c r="T3684" s="233" t="n"/>
      <c r="U3684" s="233" t="n"/>
    </row>
    <row r="3685">
      <c r="S3685" s="233" t="n"/>
      <c r="T3685" s="233" t="n"/>
      <c r="U3685" s="233" t="n"/>
    </row>
    <row r="3686">
      <c r="S3686" s="233" t="n"/>
      <c r="T3686" s="233" t="n"/>
      <c r="U3686" s="233" t="n"/>
    </row>
    <row r="3687">
      <c r="S3687" s="233" t="n"/>
      <c r="T3687" s="233" t="n"/>
      <c r="U3687" s="233" t="n"/>
    </row>
    <row r="3688">
      <c r="S3688" s="233" t="n"/>
      <c r="T3688" s="233" t="n"/>
      <c r="U3688" s="233" t="n"/>
    </row>
    <row r="3689">
      <c r="S3689" s="233" t="n"/>
      <c r="T3689" s="233" t="n"/>
      <c r="U3689" s="233" t="n"/>
    </row>
    <row r="3690">
      <c r="S3690" s="233" t="n"/>
      <c r="T3690" s="233" t="n"/>
      <c r="U3690" s="233" t="n"/>
    </row>
    <row r="3691">
      <c r="S3691" s="233" t="n"/>
      <c r="T3691" s="233" t="n"/>
      <c r="U3691" s="233" t="n"/>
    </row>
    <row r="3692">
      <c r="S3692" s="233" t="n"/>
      <c r="T3692" s="233" t="n"/>
      <c r="U3692" s="233" t="n"/>
    </row>
    <row r="3693">
      <c r="S3693" s="233" t="n"/>
      <c r="T3693" s="233" t="n"/>
      <c r="U3693" s="233" t="n"/>
    </row>
    <row r="3694">
      <c r="S3694" s="233" t="n"/>
      <c r="T3694" s="233" t="n"/>
      <c r="U3694" s="233" t="n"/>
    </row>
    <row r="3695">
      <c r="S3695" s="233" t="n"/>
      <c r="T3695" s="233" t="n"/>
      <c r="U3695" s="233" t="n"/>
    </row>
    <row r="3696">
      <c r="S3696" s="233" t="n"/>
      <c r="T3696" s="233" t="n"/>
      <c r="U3696" s="233" t="n"/>
    </row>
    <row r="3697">
      <c r="S3697" s="233" t="n"/>
      <c r="T3697" s="233" t="n"/>
      <c r="U3697" s="233" t="n"/>
    </row>
    <row r="3698">
      <c r="S3698" s="233" t="n"/>
      <c r="T3698" s="233" t="n"/>
      <c r="U3698" s="233" t="n"/>
    </row>
    <row r="3699">
      <c r="S3699" s="233" t="n"/>
      <c r="T3699" s="233" t="n"/>
      <c r="U3699" s="233" t="n"/>
    </row>
    <row r="3700">
      <c r="S3700" s="233" t="n"/>
      <c r="T3700" s="233" t="n"/>
      <c r="U3700" s="233" t="n"/>
    </row>
    <row r="3701">
      <c r="S3701" s="233" t="n"/>
      <c r="T3701" s="233" t="n"/>
      <c r="U3701" s="233" t="n"/>
    </row>
    <row r="3702">
      <c r="S3702" s="233" t="n"/>
      <c r="T3702" s="233" t="n"/>
      <c r="U3702" s="233" t="n"/>
    </row>
    <row r="3703">
      <c r="S3703" s="233" t="n"/>
      <c r="T3703" s="233" t="n"/>
      <c r="U3703" s="233" t="n"/>
    </row>
    <row r="3704">
      <c r="S3704" s="233" t="n"/>
      <c r="T3704" s="233" t="n"/>
      <c r="U3704" s="233" t="n"/>
    </row>
    <row r="3705">
      <c r="S3705" s="233" t="n"/>
      <c r="T3705" s="233" t="n"/>
      <c r="U3705" s="233" t="n"/>
    </row>
    <row r="3706">
      <c r="S3706" s="233" t="n"/>
      <c r="T3706" s="233" t="n"/>
      <c r="U3706" s="233" t="n"/>
    </row>
    <row r="3707">
      <c r="S3707" s="233" t="n"/>
      <c r="T3707" s="233" t="n"/>
      <c r="U3707" s="233" t="n"/>
    </row>
    <row r="3708">
      <c r="S3708" s="233" t="n"/>
      <c r="T3708" s="233" t="n"/>
      <c r="U3708" s="233" t="n"/>
    </row>
    <row r="3709">
      <c r="S3709" s="233" t="n"/>
      <c r="T3709" s="233" t="n"/>
      <c r="U3709" s="233" t="n"/>
    </row>
    <row r="3710">
      <c r="S3710" s="233" t="n"/>
      <c r="T3710" s="233" t="n"/>
      <c r="U3710" s="233" t="n"/>
    </row>
    <row r="3711">
      <c r="S3711" s="233" t="n"/>
      <c r="T3711" s="233" t="n"/>
      <c r="U3711" s="233" t="n"/>
    </row>
    <row r="3712">
      <c r="S3712" s="233" t="n"/>
      <c r="T3712" s="233" t="n"/>
      <c r="U3712" s="233" t="n"/>
    </row>
    <row r="3713">
      <c r="S3713" s="233" t="n"/>
      <c r="T3713" s="233" t="n"/>
      <c r="U3713" s="233" t="n"/>
    </row>
    <row r="3714">
      <c r="S3714" s="233" t="n"/>
      <c r="T3714" s="233" t="n"/>
      <c r="U3714" s="233" t="n"/>
    </row>
    <row r="3715">
      <c r="S3715" s="233" t="n"/>
      <c r="T3715" s="233" t="n"/>
      <c r="U3715" s="233" t="n"/>
    </row>
    <row r="3716">
      <c r="S3716" s="233" t="n"/>
      <c r="T3716" s="233" t="n"/>
      <c r="U3716" s="233" t="n"/>
    </row>
    <row r="3717">
      <c r="S3717" s="233" t="n"/>
      <c r="T3717" s="233" t="n"/>
      <c r="U3717" s="233" t="n"/>
    </row>
    <row r="3718">
      <c r="S3718" s="233" t="n"/>
      <c r="T3718" s="233" t="n"/>
      <c r="U3718" s="233" t="n"/>
    </row>
    <row r="3719">
      <c r="S3719" s="233" t="n"/>
      <c r="T3719" s="233" t="n"/>
      <c r="U3719" s="233" t="n"/>
    </row>
    <row r="3720">
      <c r="S3720" s="233" t="n"/>
      <c r="T3720" s="233" t="n"/>
      <c r="U3720" s="233" t="n"/>
    </row>
    <row r="3721">
      <c r="S3721" s="233" t="n"/>
      <c r="T3721" s="233" t="n"/>
      <c r="U3721" s="233" t="n"/>
    </row>
    <row r="3722">
      <c r="S3722" s="233" t="n"/>
      <c r="T3722" s="233" t="n"/>
      <c r="U3722" s="233" t="n"/>
    </row>
    <row r="3723">
      <c r="S3723" s="233" t="n"/>
      <c r="T3723" s="233" t="n"/>
      <c r="U3723" s="233" t="n"/>
    </row>
    <row r="3724">
      <c r="S3724" s="233" t="n"/>
      <c r="T3724" s="233" t="n"/>
      <c r="U3724" s="233" t="n"/>
    </row>
    <row r="3725">
      <c r="S3725" s="233" t="n"/>
      <c r="T3725" s="233" t="n"/>
      <c r="U3725" s="233" t="n"/>
    </row>
    <row r="3726">
      <c r="S3726" s="233" t="n"/>
      <c r="T3726" s="233" t="n"/>
      <c r="U3726" s="233" t="n"/>
    </row>
    <row r="3727">
      <c r="S3727" s="233" t="n"/>
      <c r="T3727" s="233" t="n"/>
      <c r="U3727" s="233" t="n"/>
    </row>
    <row r="3728">
      <c r="S3728" s="233" t="n"/>
      <c r="T3728" s="233" t="n"/>
      <c r="U3728" s="233" t="n"/>
    </row>
    <row r="3729">
      <c r="S3729" s="233" t="n"/>
      <c r="T3729" s="233" t="n"/>
      <c r="U3729" s="233" t="n"/>
    </row>
    <row r="3730">
      <c r="S3730" s="233" t="n"/>
      <c r="T3730" s="233" t="n"/>
      <c r="U3730" s="233" t="n"/>
    </row>
    <row r="3731">
      <c r="S3731" s="233" t="n"/>
      <c r="T3731" s="233" t="n"/>
      <c r="U3731" s="233" t="n"/>
    </row>
    <row r="3732">
      <c r="S3732" s="233" t="n"/>
      <c r="T3732" s="233" t="n"/>
      <c r="U3732" s="233" t="n"/>
    </row>
    <row r="3733">
      <c r="S3733" s="233" t="n"/>
      <c r="T3733" s="233" t="n"/>
      <c r="U3733" s="233" t="n"/>
    </row>
    <row r="3734">
      <c r="S3734" s="233" t="n"/>
      <c r="T3734" s="233" t="n"/>
      <c r="U3734" s="233" t="n"/>
    </row>
    <row r="3735">
      <c r="S3735" s="233" t="n"/>
      <c r="T3735" s="233" t="n"/>
      <c r="U3735" s="233" t="n"/>
    </row>
    <row r="3736">
      <c r="S3736" s="233" t="n"/>
      <c r="T3736" s="233" t="n"/>
      <c r="U3736" s="233" t="n"/>
    </row>
    <row r="3737">
      <c r="S3737" s="233" t="n"/>
      <c r="T3737" s="233" t="n"/>
      <c r="U3737" s="233" t="n"/>
    </row>
    <row r="3738">
      <c r="S3738" s="233" t="n"/>
      <c r="T3738" s="233" t="n"/>
      <c r="U3738" s="233" t="n"/>
    </row>
    <row r="3739">
      <c r="S3739" s="233" t="n"/>
      <c r="T3739" s="233" t="n"/>
      <c r="U3739" s="233" t="n"/>
    </row>
    <row r="3740">
      <c r="S3740" s="233" t="n"/>
      <c r="T3740" s="233" t="n"/>
      <c r="U3740" s="233" t="n"/>
    </row>
    <row r="3741">
      <c r="S3741" s="233" t="n"/>
      <c r="T3741" s="233" t="n"/>
      <c r="U3741" s="233" t="n"/>
    </row>
    <row r="3742">
      <c r="S3742" s="233" t="n"/>
      <c r="T3742" s="233" t="n"/>
      <c r="U3742" s="233" t="n"/>
    </row>
    <row r="3743">
      <c r="S3743" s="233" t="n"/>
      <c r="T3743" s="233" t="n"/>
      <c r="U3743" s="233" t="n"/>
    </row>
    <row r="3744">
      <c r="S3744" s="233" t="n"/>
      <c r="T3744" s="233" t="n"/>
      <c r="U3744" s="233" t="n"/>
    </row>
    <row r="3745">
      <c r="S3745" s="233" t="n"/>
      <c r="T3745" s="233" t="n"/>
      <c r="U3745" s="233" t="n"/>
    </row>
    <row r="3746">
      <c r="S3746" s="233" t="n"/>
      <c r="T3746" s="233" t="n"/>
      <c r="U3746" s="233" t="n"/>
    </row>
    <row r="3747">
      <c r="S3747" s="233" t="n"/>
      <c r="T3747" s="233" t="n"/>
      <c r="U3747" s="233" t="n"/>
    </row>
    <row r="3748">
      <c r="S3748" s="233" t="n"/>
      <c r="T3748" s="233" t="n"/>
      <c r="U3748" s="233" t="n"/>
    </row>
    <row r="3749">
      <c r="S3749" s="233" t="n"/>
      <c r="T3749" s="233" t="n"/>
      <c r="U3749" s="233" t="n"/>
    </row>
    <row r="3750">
      <c r="S3750" s="233" t="n"/>
      <c r="T3750" s="233" t="n"/>
      <c r="U3750" s="233" t="n"/>
    </row>
    <row r="3751">
      <c r="S3751" s="233" t="n"/>
      <c r="T3751" s="233" t="n"/>
      <c r="U3751" s="233" t="n"/>
    </row>
    <row r="3752">
      <c r="S3752" s="233" t="n"/>
      <c r="T3752" s="233" t="n"/>
      <c r="U3752" s="233" t="n"/>
    </row>
    <row r="3753">
      <c r="S3753" s="233" t="n"/>
      <c r="T3753" s="233" t="n"/>
      <c r="U3753" s="233" t="n"/>
    </row>
    <row r="3754">
      <c r="S3754" s="233" t="n"/>
      <c r="T3754" s="233" t="n"/>
      <c r="U3754" s="233" t="n"/>
    </row>
    <row r="3755">
      <c r="S3755" s="233" t="n"/>
      <c r="T3755" s="233" t="n"/>
      <c r="U3755" s="233" t="n"/>
    </row>
    <row r="3756">
      <c r="S3756" s="233" t="n"/>
      <c r="T3756" s="233" t="n"/>
      <c r="U3756" s="233" t="n"/>
    </row>
    <row r="3757">
      <c r="S3757" s="233" t="n"/>
      <c r="T3757" s="233" t="n"/>
      <c r="U3757" s="233" t="n"/>
    </row>
    <row r="3758">
      <c r="S3758" s="233" t="n"/>
      <c r="T3758" s="233" t="n"/>
      <c r="U3758" s="233" t="n"/>
    </row>
    <row r="3759">
      <c r="S3759" s="233" t="n"/>
      <c r="T3759" s="233" t="n"/>
      <c r="U3759" s="233" t="n"/>
    </row>
    <row r="3760">
      <c r="S3760" s="233" t="n"/>
      <c r="T3760" s="233" t="n"/>
      <c r="U3760" s="233" t="n"/>
    </row>
    <row r="3761">
      <c r="S3761" s="233" t="n"/>
      <c r="T3761" s="233" t="n"/>
      <c r="U3761" s="233" t="n"/>
    </row>
    <row r="3762">
      <c r="S3762" s="233" t="n"/>
      <c r="T3762" s="233" t="n"/>
      <c r="U3762" s="233" t="n"/>
    </row>
    <row r="3763">
      <c r="S3763" s="233" t="n"/>
      <c r="T3763" s="233" t="n"/>
      <c r="U3763" s="233" t="n"/>
    </row>
    <row r="3764">
      <c r="S3764" s="233" t="n"/>
      <c r="T3764" s="233" t="n"/>
      <c r="U3764" s="233" t="n"/>
    </row>
    <row r="3765">
      <c r="S3765" s="233" t="n"/>
      <c r="T3765" s="233" t="n"/>
      <c r="U3765" s="233" t="n"/>
    </row>
    <row r="3766">
      <c r="S3766" s="233" t="n"/>
      <c r="T3766" s="233" t="n"/>
      <c r="U3766" s="233" t="n"/>
    </row>
    <row r="3767">
      <c r="S3767" s="233" t="n"/>
      <c r="T3767" s="233" t="n"/>
      <c r="U3767" s="233" t="n"/>
    </row>
    <row r="3768">
      <c r="S3768" s="233" t="n"/>
      <c r="T3768" s="233" t="n"/>
      <c r="U3768" s="233" t="n"/>
    </row>
    <row r="3769">
      <c r="S3769" s="233" t="n"/>
      <c r="T3769" s="233" t="n"/>
      <c r="U3769" s="233" t="n"/>
    </row>
    <row r="3770">
      <c r="S3770" s="233" t="n"/>
      <c r="T3770" s="233" t="n"/>
      <c r="U3770" s="233" t="n"/>
    </row>
    <row r="3771">
      <c r="S3771" s="233" t="n"/>
      <c r="T3771" s="233" t="n"/>
      <c r="U3771" s="233" t="n"/>
    </row>
    <row r="3772">
      <c r="S3772" s="233" t="n"/>
      <c r="T3772" s="233" t="n"/>
      <c r="U3772" s="233" t="n"/>
    </row>
    <row r="3773">
      <c r="S3773" s="233" t="n"/>
      <c r="T3773" s="233" t="n"/>
      <c r="U3773" s="233" t="n"/>
    </row>
    <row r="3774">
      <c r="S3774" s="233" t="n"/>
      <c r="T3774" s="233" t="n"/>
      <c r="U3774" s="233" t="n"/>
    </row>
    <row r="3775">
      <c r="S3775" s="233" t="n"/>
      <c r="T3775" s="233" t="n"/>
      <c r="U3775" s="233" t="n"/>
    </row>
    <row r="3776">
      <c r="S3776" s="233" t="n"/>
      <c r="T3776" s="233" t="n"/>
      <c r="U3776" s="233" t="n"/>
    </row>
    <row r="3777">
      <c r="S3777" s="233" t="n"/>
      <c r="T3777" s="233" t="n"/>
      <c r="U3777" s="233" t="n"/>
    </row>
    <row r="3778">
      <c r="S3778" s="233" t="n"/>
      <c r="T3778" s="233" t="n"/>
      <c r="U3778" s="233" t="n"/>
    </row>
    <row r="3779">
      <c r="S3779" s="233" t="n"/>
      <c r="T3779" s="233" t="n"/>
      <c r="U3779" s="233" t="n"/>
    </row>
    <row r="3780">
      <c r="S3780" s="233" t="n"/>
      <c r="T3780" s="233" t="n"/>
      <c r="U3780" s="233" t="n"/>
    </row>
    <row r="3781">
      <c r="S3781" s="233" t="n"/>
      <c r="T3781" s="233" t="n"/>
      <c r="U3781" s="233" t="n"/>
    </row>
    <row r="3782">
      <c r="S3782" s="233" t="n"/>
      <c r="T3782" s="233" t="n"/>
      <c r="U3782" s="233" t="n"/>
    </row>
    <row r="3783">
      <c r="S3783" s="233" t="n"/>
      <c r="T3783" s="233" t="n"/>
      <c r="U3783" s="233" t="n"/>
    </row>
    <row r="3784">
      <c r="S3784" s="233" t="n"/>
      <c r="T3784" s="233" t="n"/>
      <c r="U3784" s="233" t="n"/>
    </row>
    <row r="3785">
      <c r="S3785" s="233" t="n"/>
      <c r="T3785" s="233" t="n"/>
      <c r="U3785" s="233" t="n"/>
    </row>
    <row r="3786">
      <c r="S3786" s="233" t="n"/>
      <c r="T3786" s="233" t="n"/>
      <c r="U3786" s="233" t="n"/>
    </row>
    <row r="3787">
      <c r="S3787" s="233" t="n"/>
      <c r="T3787" s="233" t="n"/>
      <c r="U3787" s="233" t="n"/>
    </row>
    <row r="3788">
      <c r="S3788" s="233" t="n"/>
      <c r="T3788" s="233" t="n"/>
      <c r="U3788" s="233" t="n"/>
    </row>
    <row r="3789">
      <c r="S3789" s="233" t="n"/>
      <c r="T3789" s="233" t="n"/>
      <c r="U3789" s="233" t="n"/>
    </row>
    <row r="3790">
      <c r="S3790" s="233" t="n"/>
      <c r="T3790" s="233" t="n"/>
      <c r="U3790" s="233" t="n"/>
    </row>
    <row r="3791">
      <c r="S3791" s="233" t="n"/>
      <c r="T3791" s="233" t="n"/>
      <c r="U3791" s="233" t="n"/>
    </row>
    <row r="3792">
      <c r="S3792" s="233" t="n"/>
      <c r="T3792" s="233" t="n"/>
      <c r="U3792" s="233" t="n"/>
    </row>
    <row r="3793">
      <c r="S3793" s="233" t="n"/>
      <c r="T3793" s="233" t="n"/>
      <c r="U3793" s="233" t="n"/>
    </row>
    <row r="3794">
      <c r="S3794" s="233" t="n"/>
      <c r="T3794" s="233" t="n"/>
      <c r="U3794" s="233" t="n"/>
    </row>
    <row r="3795">
      <c r="S3795" s="233" t="n"/>
      <c r="T3795" s="233" t="n"/>
      <c r="U3795" s="233" t="n"/>
    </row>
    <row r="3796">
      <c r="S3796" s="233" t="n"/>
      <c r="T3796" s="233" t="n"/>
      <c r="U3796" s="233" t="n"/>
    </row>
    <row r="3797">
      <c r="S3797" s="233" t="n"/>
      <c r="T3797" s="233" t="n"/>
      <c r="U3797" s="233" t="n"/>
    </row>
    <row r="3798">
      <c r="S3798" s="233" t="n"/>
      <c r="T3798" s="233" t="n"/>
      <c r="U3798" s="233" t="n"/>
    </row>
    <row r="3799">
      <c r="S3799" s="233" t="n"/>
      <c r="T3799" s="233" t="n"/>
      <c r="U3799" s="233" t="n"/>
    </row>
    <row r="3800">
      <c r="S3800" s="233" t="n"/>
      <c r="T3800" s="233" t="n"/>
      <c r="U3800" s="233" t="n"/>
    </row>
    <row r="3801">
      <c r="S3801" s="233" t="n"/>
      <c r="T3801" s="233" t="n"/>
      <c r="U3801" s="233" t="n"/>
    </row>
    <row r="3802">
      <c r="S3802" s="233" t="n"/>
      <c r="T3802" s="233" t="n"/>
      <c r="U3802" s="233" t="n"/>
    </row>
    <row r="3803">
      <c r="S3803" s="233" t="n"/>
      <c r="T3803" s="233" t="n"/>
      <c r="U3803" s="233" t="n"/>
    </row>
    <row r="3804">
      <c r="S3804" s="233" t="n"/>
      <c r="T3804" s="233" t="n"/>
      <c r="U3804" s="233" t="n"/>
    </row>
    <row r="3805">
      <c r="S3805" s="233" t="n"/>
      <c r="T3805" s="233" t="n"/>
      <c r="U3805" s="233" t="n"/>
    </row>
    <row r="3806">
      <c r="S3806" s="233" t="n"/>
      <c r="T3806" s="233" t="n"/>
      <c r="U3806" s="233" t="n"/>
    </row>
    <row r="3807">
      <c r="S3807" s="233" t="n"/>
      <c r="T3807" s="233" t="n"/>
      <c r="U3807" s="233" t="n"/>
    </row>
    <row r="3808">
      <c r="S3808" s="233" t="n"/>
      <c r="T3808" s="233" t="n"/>
      <c r="U3808" s="233" t="n"/>
    </row>
    <row r="3809">
      <c r="S3809" s="233" t="n"/>
      <c r="T3809" s="233" t="n"/>
      <c r="U3809" s="233" t="n"/>
    </row>
    <row r="3810">
      <c r="S3810" s="233" t="n"/>
      <c r="T3810" s="233" t="n"/>
      <c r="U3810" s="233" t="n"/>
    </row>
    <row r="3811">
      <c r="S3811" s="233" t="n"/>
      <c r="T3811" s="233" t="n"/>
      <c r="U3811" s="233" t="n"/>
    </row>
    <row r="3812">
      <c r="S3812" s="233" t="n"/>
      <c r="T3812" s="233" t="n"/>
      <c r="U3812" s="233" t="n"/>
    </row>
    <row r="3813">
      <c r="S3813" s="233" t="n"/>
      <c r="T3813" s="233" t="n"/>
      <c r="U3813" s="233" t="n"/>
    </row>
    <row r="3814">
      <c r="S3814" s="233" t="n"/>
      <c r="T3814" s="233" t="n"/>
      <c r="U3814" s="233" t="n"/>
    </row>
    <row r="3815">
      <c r="S3815" s="233" t="n"/>
      <c r="T3815" s="233" t="n"/>
      <c r="U3815" s="233" t="n"/>
    </row>
    <row r="3816">
      <c r="S3816" s="233" t="n"/>
      <c r="T3816" s="233" t="n"/>
      <c r="U3816" s="233" t="n"/>
    </row>
    <row r="3817">
      <c r="S3817" s="233" t="n"/>
      <c r="T3817" s="233" t="n"/>
      <c r="U3817" s="233" t="n"/>
    </row>
    <row r="3818">
      <c r="S3818" s="233" t="n"/>
      <c r="T3818" s="233" t="n"/>
      <c r="U3818" s="233" t="n"/>
    </row>
    <row r="3819">
      <c r="S3819" s="233" t="n"/>
      <c r="T3819" s="233" t="n"/>
      <c r="U3819" s="233" t="n"/>
    </row>
    <row r="3820">
      <c r="S3820" s="233" t="n"/>
      <c r="T3820" s="233" t="n"/>
      <c r="U3820" s="233" t="n"/>
    </row>
    <row r="3821">
      <c r="S3821" s="233" t="n"/>
      <c r="T3821" s="233" t="n"/>
      <c r="U3821" s="233" t="n"/>
    </row>
    <row r="3822">
      <c r="S3822" s="233" t="n"/>
      <c r="T3822" s="233" t="n"/>
      <c r="U3822" s="233" t="n"/>
    </row>
    <row r="3823">
      <c r="S3823" s="233" t="n"/>
      <c r="T3823" s="233" t="n"/>
      <c r="U3823" s="233" t="n"/>
    </row>
    <row r="3824">
      <c r="S3824" s="233" t="n"/>
      <c r="T3824" s="233" t="n"/>
      <c r="U3824" s="233" t="n"/>
    </row>
    <row r="3825">
      <c r="S3825" s="233" t="n"/>
      <c r="T3825" s="233" t="n"/>
      <c r="U3825" s="233" t="n"/>
    </row>
    <row r="3826">
      <c r="S3826" s="233" t="n"/>
      <c r="T3826" s="233" t="n"/>
      <c r="U3826" s="233" t="n"/>
    </row>
    <row r="3827">
      <c r="S3827" s="233" t="n"/>
      <c r="T3827" s="233" t="n"/>
      <c r="U3827" s="233" t="n"/>
    </row>
    <row r="3828">
      <c r="S3828" s="233" t="n"/>
      <c r="T3828" s="233" t="n"/>
      <c r="U3828" s="233" t="n"/>
    </row>
    <row r="3829">
      <c r="S3829" s="233" t="n"/>
      <c r="T3829" s="233" t="n"/>
      <c r="U3829" s="233" t="n"/>
    </row>
    <row r="3830">
      <c r="S3830" s="233" t="n"/>
      <c r="T3830" s="233" t="n"/>
      <c r="U3830" s="233" t="n"/>
    </row>
    <row r="3831">
      <c r="S3831" s="233" t="n"/>
      <c r="T3831" s="233" t="n"/>
      <c r="U3831" s="233" t="n"/>
    </row>
    <row r="3832">
      <c r="S3832" s="233" t="n"/>
      <c r="T3832" s="233" t="n"/>
      <c r="U3832" s="233" t="n"/>
    </row>
    <row r="3833">
      <c r="S3833" s="233" t="n"/>
      <c r="T3833" s="233" t="n"/>
      <c r="U3833" s="233" t="n"/>
    </row>
    <row r="3834">
      <c r="S3834" s="233" t="n"/>
      <c r="T3834" s="233" t="n"/>
      <c r="U3834" s="233" t="n"/>
    </row>
    <row r="3835">
      <c r="S3835" s="233" t="n"/>
      <c r="T3835" s="233" t="n"/>
      <c r="U3835" s="233" t="n"/>
    </row>
    <row r="3836">
      <c r="S3836" s="233" t="n"/>
      <c r="T3836" s="233" t="n"/>
      <c r="U3836" s="233" t="n"/>
    </row>
    <row r="3837">
      <c r="S3837" s="233" t="n"/>
      <c r="T3837" s="233" t="n"/>
      <c r="U3837" s="233" t="n"/>
    </row>
    <row r="3838">
      <c r="S3838" s="233" t="n"/>
      <c r="T3838" s="233" t="n"/>
      <c r="U3838" s="233" t="n"/>
    </row>
    <row r="3839">
      <c r="S3839" s="233" t="n"/>
      <c r="T3839" s="233" t="n"/>
      <c r="U3839" s="233" t="n"/>
    </row>
    <row r="3840">
      <c r="S3840" s="233" t="n"/>
      <c r="T3840" s="233" t="n"/>
      <c r="U3840" s="233" t="n"/>
    </row>
    <row r="3841">
      <c r="S3841" s="233" t="n"/>
      <c r="T3841" s="233" t="n"/>
      <c r="U3841" s="233" t="n"/>
    </row>
    <row r="3842">
      <c r="S3842" s="233" t="n"/>
      <c r="T3842" s="233" t="n"/>
      <c r="U3842" s="233" t="n"/>
    </row>
    <row r="3843">
      <c r="S3843" s="233" t="n"/>
      <c r="T3843" s="233" t="n"/>
      <c r="U3843" s="233" t="n"/>
    </row>
    <row r="3844">
      <c r="S3844" s="233" t="n"/>
      <c r="T3844" s="233" t="n"/>
      <c r="U3844" s="233" t="n"/>
    </row>
    <row r="3845">
      <c r="S3845" s="233" t="n"/>
      <c r="T3845" s="233" t="n"/>
      <c r="U3845" s="233" t="n"/>
    </row>
    <row r="3846">
      <c r="S3846" s="233" t="n"/>
      <c r="T3846" s="233" t="n"/>
      <c r="U3846" s="233" t="n"/>
    </row>
    <row r="3847">
      <c r="S3847" s="233" t="n"/>
      <c r="T3847" s="233" t="n"/>
      <c r="U3847" s="233" t="n"/>
    </row>
    <row r="3848">
      <c r="S3848" s="233" t="n"/>
      <c r="T3848" s="233" t="n"/>
      <c r="U3848" s="233" t="n"/>
    </row>
    <row r="3849">
      <c r="S3849" s="233" t="n"/>
      <c r="T3849" s="233" t="n"/>
      <c r="U3849" s="233" t="n"/>
    </row>
    <row r="3850">
      <c r="S3850" s="233" t="n"/>
      <c r="T3850" s="233" t="n"/>
      <c r="U3850" s="233" t="n"/>
    </row>
    <row r="3851">
      <c r="S3851" s="233" t="n"/>
      <c r="T3851" s="233" t="n"/>
      <c r="U3851" s="233" t="n"/>
    </row>
    <row r="3852">
      <c r="S3852" s="233" t="n"/>
      <c r="T3852" s="233" t="n"/>
      <c r="U3852" s="233" t="n"/>
    </row>
    <row r="3853">
      <c r="S3853" s="233" t="n"/>
      <c r="T3853" s="233" t="n"/>
      <c r="U3853" s="233" t="n"/>
    </row>
    <row r="3854">
      <c r="S3854" s="233" t="n"/>
      <c r="T3854" s="233" t="n"/>
      <c r="U3854" s="233" t="n"/>
    </row>
    <row r="3855">
      <c r="S3855" s="233" t="n"/>
      <c r="T3855" s="233" t="n"/>
      <c r="U3855" s="233" t="n"/>
    </row>
    <row r="3856">
      <c r="S3856" s="233" t="n"/>
      <c r="T3856" s="233" t="n"/>
      <c r="U3856" s="233" t="n"/>
    </row>
    <row r="3857">
      <c r="S3857" s="233" t="n"/>
      <c r="T3857" s="233" t="n"/>
      <c r="U3857" s="233" t="n"/>
    </row>
    <row r="3858">
      <c r="S3858" s="233" t="n"/>
      <c r="T3858" s="233" t="n"/>
      <c r="U3858" s="233" t="n"/>
    </row>
    <row r="3859">
      <c r="S3859" s="233" t="n"/>
      <c r="T3859" s="233" t="n"/>
      <c r="U3859" s="233" t="n"/>
    </row>
    <row r="3860">
      <c r="S3860" s="233" t="n"/>
      <c r="T3860" s="233" t="n"/>
      <c r="U3860" s="233" t="n"/>
    </row>
    <row r="3861">
      <c r="S3861" s="233" t="n"/>
      <c r="T3861" s="233" t="n"/>
      <c r="U3861" s="233" t="n"/>
    </row>
    <row r="3862">
      <c r="S3862" s="233" t="n"/>
      <c r="T3862" s="233" t="n"/>
      <c r="U3862" s="233" t="n"/>
    </row>
    <row r="3863">
      <c r="S3863" s="233" t="n"/>
      <c r="T3863" s="233" t="n"/>
      <c r="U3863" s="233" t="n"/>
    </row>
    <row r="3864">
      <c r="S3864" s="233" t="n"/>
      <c r="T3864" s="233" t="n"/>
      <c r="U3864" s="233" t="n"/>
    </row>
    <row r="3865">
      <c r="S3865" s="233" t="n"/>
      <c r="T3865" s="233" t="n"/>
      <c r="U3865" s="233" t="n"/>
    </row>
    <row r="3866">
      <c r="S3866" s="233" t="n"/>
      <c r="T3866" s="233" t="n"/>
      <c r="U3866" s="233" t="n"/>
    </row>
    <row r="3867">
      <c r="S3867" s="233" t="n"/>
      <c r="T3867" s="233" t="n"/>
      <c r="U3867" s="233" t="n"/>
    </row>
    <row r="3868">
      <c r="S3868" s="233" t="n"/>
      <c r="T3868" s="233" t="n"/>
      <c r="U3868" s="233" t="n"/>
    </row>
    <row r="3869">
      <c r="S3869" s="233" t="n"/>
      <c r="T3869" s="233" t="n"/>
      <c r="U3869" s="233" t="n"/>
    </row>
    <row r="3870">
      <c r="S3870" s="233" t="n"/>
      <c r="T3870" s="233" t="n"/>
      <c r="U3870" s="233" t="n"/>
    </row>
    <row r="3871">
      <c r="S3871" s="233" t="n"/>
      <c r="T3871" s="233" t="n"/>
      <c r="U3871" s="233" t="n"/>
    </row>
    <row r="3872">
      <c r="S3872" s="233" t="n"/>
      <c r="T3872" s="233" t="n"/>
      <c r="U3872" s="233" t="n"/>
    </row>
    <row r="3873">
      <c r="S3873" s="233" t="n"/>
      <c r="T3873" s="233" t="n"/>
      <c r="U3873" s="233" t="n"/>
    </row>
    <row r="3874">
      <c r="S3874" s="233" t="n"/>
      <c r="T3874" s="233" t="n"/>
      <c r="U3874" s="233" t="n"/>
    </row>
    <row r="3875">
      <c r="S3875" s="233" t="n"/>
      <c r="T3875" s="233" t="n"/>
      <c r="U3875" s="233" t="n"/>
    </row>
    <row r="3876">
      <c r="S3876" s="233" t="n"/>
      <c r="T3876" s="233" t="n"/>
      <c r="U3876" s="233" t="n"/>
    </row>
    <row r="3877">
      <c r="S3877" s="233" t="n"/>
      <c r="T3877" s="233" t="n"/>
      <c r="U3877" s="233" t="n"/>
    </row>
    <row r="3878">
      <c r="S3878" s="233" t="n"/>
      <c r="T3878" s="233" t="n"/>
      <c r="U3878" s="233" t="n"/>
    </row>
    <row r="3879">
      <c r="S3879" s="233" t="n"/>
      <c r="T3879" s="233" t="n"/>
      <c r="U3879" s="233" t="n"/>
    </row>
    <row r="3880">
      <c r="S3880" s="233" t="n"/>
      <c r="T3880" s="233" t="n"/>
      <c r="U3880" s="233" t="n"/>
    </row>
    <row r="3881">
      <c r="S3881" s="233" t="n"/>
      <c r="T3881" s="233" t="n"/>
      <c r="U3881" s="233" t="n"/>
    </row>
    <row r="3882">
      <c r="S3882" s="233" t="n"/>
      <c r="T3882" s="233" t="n"/>
      <c r="U3882" s="233" t="n"/>
    </row>
    <row r="3883">
      <c r="S3883" s="233" t="n"/>
      <c r="T3883" s="233" t="n"/>
      <c r="U3883" s="233" t="n"/>
    </row>
    <row r="3884">
      <c r="S3884" s="233" t="n"/>
      <c r="T3884" s="233" t="n"/>
      <c r="U3884" s="233" t="n"/>
    </row>
    <row r="3885">
      <c r="S3885" s="233" t="n"/>
      <c r="T3885" s="233" t="n"/>
      <c r="U3885" s="233" t="n"/>
    </row>
    <row r="3886">
      <c r="S3886" s="233" t="n"/>
      <c r="T3886" s="233" t="n"/>
      <c r="U3886" s="233" t="n"/>
    </row>
    <row r="3887">
      <c r="S3887" s="233" t="n"/>
      <c r="T3887" s="233" t="n"/>
      <c r="U3887" s="233" t="n"/>
    </row>
    <row r="3888">
      <c r="S3888" s="233" t="n"/>
      <c r="T3888" s="233" t="n"/>
      <c r="U3888" s="233" t="n"/>
    </row>
    <row r="3889">
      <c r="S3889" s="233" t="n"/>
      <c r="T3889" s="233" t="n"/>
      <c r="U3889" s="233" t="n"/>
    </row>
    <row r="3890">
      <c r="S3890" s="233" t="n"/>
      <c r="T3890" s="233" t="n"/>
      <c r="U3890" s="233" t="n"/>
    </row>
    <row r="3891">
      <c r="S3891" s="233" t="n"/>
      <c r="T3891" s="233" t="n"/>
      <c r="U3891" s="233" t="n"/>
    </row>
    <row r="3892">
      <c r="S3892" s="233" t="n"/>
      <c r="T3892" s="233" t="n"/>
      <c r="U3892" s="233" t="n"/>
    </row>
    <row r="3893">
      <c r="S3893" s="233" t="n"/>
      <c r="T3893" s="233" t="n"/>
      <c r="U3893" s="233" t="n"/>
    </row>
    <row r="3894">
      <c r="S3894" s="233" t="n"/>
      <c r="T3894" s="233" t="n"/>
      <c r="U3894" s="233" t="n"/>
    </row>
    <row r="3895">
      <c r="S3895" s="233" t="n"/>
      <c r="T3895" s="233" t="n"/>
      <c r="U3895" s="233" t="n"/>
    </row>
    <row r="3896">
      <c r="S3896" s="233" t="n"/>
      <c r="T3896" s="233" t="n"/>
      <c r="U3896" s="233" t="n"/>
    </row>
    <row r="3897">
      <c r="S3897" s="233" t="n"/>
      <c r="T3897" s="233" t="n"/>
      <c r="U3897" s="233" t="n"/>
    </row>
    <row r="3898">
      <c r="S3898" s="233" t="n"/>
      <c r="T3898" s="233" t="n"/>
      <c r="U3898" s="233" t="n"/>
    </row>
    <row r="3899">
      <c r="S3899" s="233" t="n"/>
      <c r="T3899" s="233" t="n"/>
      <c r="U3899" s="233" t="n"/>
    </row>
    <row r="3900">
      <c r="S3900" s="233" t="n"/>
      <c r="T3900" s="233" t="n"/>
      <c r="U3900" s="233" t="n"/>
    </row>
    <row r="3901">
      <c r="S3901" s="233" t="n"/>
      <c r="T3901" s="233" t="n"/>
      <c r="U3901" s="233" t="n"/>
    </row>
    <row r="3902">
      <c r="S3902" s="233" t="n"/>
      <c r="T3902" s="233" t="n"/>
      <c r="U3902" s="233" t="n"/>
    </row>
    <row r="3903">
      <c r="S3903" s="233" t="n"/>
      <c r="T3903" s="233" t="n"/>
      <c r="U3903" s="233" t="n"/>
    </row>
    <row r="3904">
      <c r="S3904" s="233" t="n"/>
      <c r="T3904" s="233" t="n"/>
      <c r="U3904" s="233" t="n"/>
    </row>
    <row r="3905">
      <c r="S3905" s="233" t="n"/>
      <c r="T3905" s="233" t="n"/>
      <c r="U3905" s="233" t="n"/>
    </row>
    <row r="3906">
      <c r="S3906" s="233" t="n"/>
      <c r="T3906" s="233" t="n"/>
      <c r="U3906" s="233" t="n"/>
    </row>
    <row r="3907">
      <c r="S3907" s="233" t="n"/>
      <c r="T3907" s="233" t="n"/>
      <c r="U3907" s="233" t="n"/>
    </row>
    <row r="3908">
      <c r="S3908" s="233" t="n"/>
      <c r="T3908" s="233" t="n"/>
      <c r="U3908" s="233" t="n"/>
    </row>
    <row r="3909">
      <c r="S3909" s="233" t="n"/>
      <c r="T3909" s="233" t="n"/>
      <c r="U3909" s="233" t="n"/>
    </row>
    <row r="3910">
      <c r="S3910" s="233" t="n"/>
      <c r="T3910" s="233" t="n"/>
      <c r="U3910" s="233" t="n"/>
    </row>
    <row r="3911">
      <c r="S3911" s="233" t="n"/>
      <c r="T3911" s="233" t="n"/>
      <c r="U3911" s="233" t="n"/>
    </row>
    <row r="3912">
      <c r="S3912" s="233" t="n"/>
      <c r="T3912" s="233" t="n"/>
      <c r="U3912" s="233" t="n"/>
    </row>
    <row r="3913">
      <c r="S3913" s="233" t="n"/>
      <c r="T3913" s="233" t="n"/>
      <c r="U3913" s="233" t="n"/>
    </row>
    <row r="3914">
      <c r="S3914" s="233" t="n"/>
      <c r="T3914" s="233" t="n"/>
      <c r="U3914" s="233" t="n"/>
    </row>
    <row r="3915">
      <c r="S3915" s="233" t="n"/>
      <c r="T3915" s="233" t="n"/>
      <c r="U3915" s="233" t="n"/>
    </row>
    <row r="3916">
      <c r="S3916" s="233" t="n"/>
      <c r="T3916" s="233" t="n"/>
      <c r="U3916" s="233" t="n"/>
    </row>
    <row r="3917">
      <c r="S3917" s="233" t="n"/>
      <c r="T3917" s="233" t="n"/>
      <c r="U3917" s="233" t="n"/>
    </row>
    <row r="3918">
      <c r="S3918" s="233" t="n"/>
      <c r="T3918" s="233" t="n"/>
      <c r="U3918" s="233" t="n"/>
    </row>
    <row r="3919">
      <c r="S3919" s="233" t="n"/>
      <c r="T3919" s="233" t="n"/>
      <c r="U3919" s="233" t="n"/>
    </row>
    <row r="3920">
      <c r="S3920" s="233" t="n"/>
      <c r="T3920" s="233" t="n"/>
      <c r="U3920" s="233" t="n"/>
    </row>
    <row r="3921">
      <c r="S3921" s="233" t="n"/>
      <c r="T3921" s="233" t="n"/>
      <c r="U3921" s="233" t="n"/>
    </row>
    <row r="3922">
      <c r="S3922" s="233" t="n"/>
      <c r="T3922" s="233" t="n"/>
      <c r="U3922" s="233" t="n"/>
    </row>
    <row r="3923">
      <c r="S3923" s="233" t="n"/>
      <c r="T3923" s="233" t="n"/>
      <c r="U3923" s="233" t="n"/>
    </row>
    <row r="3924">
      <c r="S3924" s="233" t="n"/>
      <c r="T3924" s="233" t="n"/>
      <c r="U3924" s="233" t="n"/>
    </row>
    <row r="3925">
      <c r="S3925" s="233" t="n"/>
      <c r="T3925" s="233" t="n"/>
      <c r="U3925" s="233" t="n"/>
    </row>
    <row r="3926">
      <c r="S3926" s="233" t="n"/>
      <c r="T3926" s="233" t="n"/>
      <c r="U3926" s="233" t="n"/>
    </row>
    <row r="3927">
      <c r="S3927" s="233" t="n"/>
      <c r="T3927" s="233" t="n"/>
      <c r="U3927" s="233" t="n"/>
    </row>
    <row r="3928">
      <c r="S3928" s="233" t="n"/>
      <c r="T3928" s="233" t="n"/>
      <c r="U3928" s="233" t="n"/>
    </row>
    <row r="3929">
      <c r="S3929" s="233" t="n"/>
      <c r="T3929" s="233" t="n"/>
      <c r="U3929" s="233" t="n"/>
    </row>
    <row r="3930">
      <c r="S3930" s="233" t="n"/>
      <c r="T3930" s="233" t="n"/>
      <c r="U3930" s="233" t="n"/>
    </row>
    <row r="3931">
      <c r="S3931" s="233" t="n"/>
      <c r="T3931" s="233" t="n"/>
      <c r="U3931" s="233" t="n"/>
    </row>
    <row r="3932">
      <c r="S3932" s="233" t="n"/>
      <c r="T3932" s="233" t="n"/>
      <c r="U3932" s="233" t="n"/>
    </row>
    <row r="3933">
      <c r="S3933" s="233" t="n"/>
      <c r="T3933" s="233" t="n"/>
      <c r="U3933" s="233" t="n"/>
    </row>
    <row r="3934">
      <c r="S3934" s="233" t="n"/>
      <c r="T3934" s="233" t="n"/>
      <c r="U3934" s="233" t="n"/>
    </row>
    <row r="3935">
      <c r="S3935" s="233" t="n"/>
      <c r="T3935" s="233" t="n"/>
      <c r="U3935" s="233" t="n"/>
    </row>
    <row r="3936">
      <c r="S3936" s="233" t="n"/>
      <c r="T3936" s="233" t="n"/>
      <c r="U3936" s="233" t="n"/>
    </row>
    <row r="3937">
      <c r="S3937" s="233" t="n"/>
      <c r="T3937" s="233" t="n"/>
      <c r="U3937" s="233" t="n"/>
    </row>
    <row r="3938">
      <c r="S3938" s="233" t="n"/>
      <c r="T3938" s="233" t="n"/>
      <c r="U3938" s="233" t="n"/>
    </row>
    <row r="3939">
      <c r="S3939" s="233" t="n"/>
      <c r="T3939" s="233" t="n"/>
      <c r="U3939" s="233" t="n"/>
    </row>
    <row r="3940">
      <c r="S3940" s="233" t="n"/>
      <c r="T3940" s="233" t="n"/>
      <c r="U3940" s="233" t="n"/>
    </row>
    <row r="3941">
      <c r="S3941" s="233" t="n"/>
      <c r="T3941" s="233" t="n"/>
      <c r="U3941" s="233" t="n"/>
    </row>
    <row r="3942">
      <c r="S3942" s="233" t="n"/>
      <c r="T3942" s="233" t="n"/>
      <c r="U3942" s="233" t="n"/>
    </row>
    <row r="3943">
      <c r="S3943" s="233" t="n"/>
      <c r="T3943" s="233" t="n"/>
      <c r="U3943" s="233" t="n"/>
    </row>
    <row r="3944">
      <c r="S3944" s="233" t="n"/>
      <c r="T3944" s="233" t="n"/>
      <c r="U3944" s="233" t="n"/>
    </row>
    <row r="3945">
      <c r="S3945" s="233" t="n"/>
      <c r="T3945" s="233" t="n"/>
      <c r="U3945" s="233" t="n"/>
    </row>
    <row r="3946">
      <c r="S3946" s="233" t="n"/>
      <c r="T3946" s="233" t="n"/>
      <c r="U3946" s="233" t="n"/>
    </row>
    <row r="3947">
      <c r="S3947" s="233" t="n"/>
      <c r="T3947" s="233" t="n"/>
      <c r="U3947" s="233" t="n"/>
    </row>
    <row r="3948">
      <c r="S3948" s="233" t="n"/>
      <c r="T3948" s="233" t="n"/>
      <c r="U3948" s="233" t="n"/>
    </row>
    <row r="3949">
      <c r="S3949" s="233" t="n"/>
      <c r="T3949" s="233" t="n"/>
      <c r="U3949" s="233" t="n"/>
    </row>
    <row r="3950">
      <c r="S3950" s="233" t="n"/>
      <c r="T3950" s="233" t="n"/>
      <c r="U3950" s="233" t="n"/>
    </row>
    <row r="3951">
      <c r="S3951" s="233" t="n"/>
      <c r="T3951" s="233" t="n"/>
      <c r="U3951" s="233" t="n"/>
    </row>
    <row r="3952">
      <c r="S3952" s="233" t="n"/>
      <c r="T3952" s="233" t="n"/>
      <c r="U3952" s="233" t="n"/>
    </row>
    <row r="3953">
      <c r="S3953" s="233" t="n"/>
      <c r="T3953" s="233" t="n"/>
      <c r="U3953" s="233" t="n"/>
    </row>
    <row r="3954">
      <c r="S3954" s="233" t="n"/>
      <c r="T3954" s="233" t="n"/>
      <c r="U3954" s="233" t="n"/>
    </row>
    <row r="3955">
      <c r="S3955" s="233" t="n"/>
      <c r="T3955" s="233" t="n"/>
      <c r="U3955" s="233" t="n"/>
    </row>
    <row r="3956">
      <c r="S3956" s="233" t="n"/>
      <c r="T3956" s="233" t="n"/>
      <c r="U3956" s="233" t="n"/>
    </row>
    <row r="3957">
      <c r="S3957" s="233" t="n"/>
      <c r="T3957" s="233" t="n"/>
      <c r="U3957" s="233" t="n"/>
    </row>
    <row r="3958">
      <c r="S3958" s="233" t="n"/>
      <c r="T3958" s="233" t="n"/>
      <c r="U3958" s="233" t="n"/>
    </row>
    <row r="3959">
      <c r="S3959" s="233" t="n"/>
      <c r="T3959" s="233" t="n"/>
      <c r="U3959" s="233" t="n"/>
    </row>
    <row r="3960">
      <c r="S3960" s="233" t="n"/>
      <c r="T3960" s="233" t="n"/>
      <c r="U3960" s="233" t="n"/>
    </row>
    <row r="3961">
      <c r="S3961" s="233" t="n"/>
      <c r="T3961" s="233" t="n"/>
      <c r="U3961" s="233" t="n"/>
    </row>
    <row r="3962">
      <c r="S3962" s="233" t="n"/>
      <c r="T3962" s="233" t="n"/>
      <c r="U3962" s="233" t="n"/>
    </row>
    <row r="3963">
      <c r="S3963" s="233" t="n"/>
      <c r="T3963" s="233" t="n"/>
      <c r="U3963" s="233" t="n"/>
    </row>
    <row r="3964">
      <c r="S3964" s="233" t="n"/>
      <c r="T3964" s="233" t="n"/>
      <c r="U3964" s="233" t="n"/>
    </row>
    <row r="3965">
      <c r="S3965" s="233" t="n"/>
      <c r="T3965" s="233" t="n"/>
      <c r="U3965" s="233" t="n"/>
    </row>
    <row r="3966">
      <c r="S3966" s="233" t="n"/>
      <c r="T3966" s="233" t="n"/>
      <c r="U3966" s="233" t="n"/>
    </row>
    <row r="3967">
      <c r="S3967" s="233" t="n"/>
      <c r="T3967" s="233" t="n"/>
      <c r="U3967" s="233" t="n"/>
    </row>
    <row r="3968">
      <c r="S3968" s="233" t="n"/>
      <c r="T3968" s="233" t="n"/>
      <c r="U3968" s="233" t="n"/>
    </row>
    <row r="3969">
      <c r="S3969" s="233" t="n"/>
      <c r="T3969" s="233" t="n"/>
      <c r="U3969" s="233" t="n"/>
    </row>
    <row r="3970">
      <c r="S3970" s="233" t="n"/>
      <c r="T3970" s="233" t="n"/>
      <c r="U3970" s="233" t="n"/>
    </row>
    <row r="3971">
      <c r="S3971" s="233" t="n"/>
      <c r="T3971" s="233" t="n"/>
      <c r="U3971" s="233" t="n"/>
    </row>
    <row r="3972">
      <c r="S3972" s="233" t="n"/>
      <c r="T3972" s="233" t="n"/>
      <c r="U3972" s="233" t="n"/>
    </row>
    <row r="3973">
      <c r="S3973" s="233" t="n"/>
      <c r="T3973" s="233" t="n"/>
      <c r="U3973" s="233" t="n"/>
    </row>
    <row r="3974">
      <c r="S3974" s="233" t="n"/>
      <c r="T3974" s="233" t="n"/>
      <c r="U3974" s="233" t="n"/>
    </row>
    <row r="3975">
      <c r="S3975" s="233" t="n"/>
      <c r="T3975" s="233" t="n"/>
      <c r="U3975" s="233" t="n"/>
    </row>
    <row r="3976">
      <c r="S3976" s="233" t="n"/>
      <c r="T3976" s="233" t="n"/>
      <c r="U3976" s="233" t="n"/>
    </row>
    <row r="3977">
      <c r="S3977" s="233" t="n"/>
      <c r="T3977" s="233" t="n"/>
      <c r="U3977" s="233" t="n"/>
    </row>
    <row r="3978">
      <c r="S3978" s="233" t="n"/>
      <c r="T3978" s="233" t="n"/>
      <c r="U3978" s="233" t="n"/>
    </row>
    <row r="3979">
      <c r="S3979" s="233" t="n"/>
      <c r="T3979" s="233" t="n"/>
      <c r="U3979" s="233" t="n"/>
    </row>
    <row r="3980">
      <c r="S3980" s="233" t="n"/>
      <c r="T3980" s="233" t="n"/>
      <c r="U3980" s="233" t="n"/>
    </row>
    <row r="3981">
      <c r="S3981" s="233" t="n"/>
      <c r="T3981" s="233" t="n"/>
      <c r="U3981" s="233" t="n"/>
    </row>
    <row r="3982">
      <c r="S3982" s="233" t="n"/>
      <c r="T3982" s="233" t="n"/>
      <c r="U3982" s="233" t="n"/>
    </row>
    <row r="3983">
      <c r="S3983" s="233" t="n"/>
      <c r="T3983" s="233" t="n"/>
      <c r="U3983" s="233" t="n"/>
    </row>
    <row r="3984">
      <c r="S3984" s="233" t="n"/>
      <c r="T3984" s="233" t="n"/>
      <c r="U3984" s="233" t="n"/>
    </row>
    <row r="3985">
      <c r="S3985" s="233" t="n"/>
      <c r="T3985" s="233" t="n"/>
      <c r="U3985" s="233" t="n"/>
    </row>
    <row r="3986">
      <c r="S3986" s="233" t="n"/>
      <c r="T3986" s="233" t="n"/>
      <c r="U3986" s="233" t="n"/>
    </row>
    <row r="3987">
      <c r="S3987" s="233" t="n"/>
      <c r="T3987" s="233" t="n"/>
      <c r="U3987" s="233" t="n"/>
    </row>
    <row r="3988">
      <c r="S3988" s="233" t="n"/>
      <c r="T3988" s="233" t="n"/>
      <c r="U3988" s="233" t="n"/>
    </row>
    <row r="3989">
      <c r="S3989" s="233" t="n"/>
      <c r="T3989" s="233" t="n"/>
      <c r="U3989" s="233" t="n"/>
    </row>
    <row r="3990">
      <c r="S3990" s="233" t="n"/>
      <c r="T3990" s="233" t="n"/>
      <c r="U3990" s="233" t="n"/>
    </row>
    <row r="3991">
      <c r="S3991" s="233" t="n"/>
      <c r="T3991" s="233" t="n"/>
      <c r="U3991" s="233" t="n"/>
    </row>
    <row r="3992">
      <c r="S3992" s="233" t="n"/>
      <c r="T3992" s="233" t="n"/>
      <c r="U3992" s="233" t="n"/>
    </row>
    <row r="3993">
      <c r="S3993" s="233" t="n"/>
      <c r="T3993" s="233" t="n"/>
      <c r="U3993" s="233" t="n"/>
    </row>
    <row r="3994">
      <c r="S3994" s="233" t="n"/>
      <c r="T3994" s="233" t="n"/>
      <c r="U3994" s="233" t="n"/>
    </row>
    <row r="3995">
      <c r="S3995" s="233" t="n"/>
      <c r="T3995" s="233" t="n"/>
      <c r="U3995" s="233" t="n"/>
    </row>
    <row r="3996">
      <c r="S3996" s="233" t="n"/>
      <c r="T3996" s="233" t="n"/>
      <c r="U3996" s="233" t="n"/>
    </row>
    <row r="3997">
      <c r="S3997" s="233" t="n"/>
      <c r="T3997" s="233" t="n"/>
      <c r="U3997" s="233" t="n"/>
    </row>
    <row r="3998">
      <c r="S3998" s="233" t="n"/>
      <c r="T3998" s="233" t="n"/>
      <c r="U3998" s="233" t="n"/>
    </row>
    <row r="3999">
      <c r="S3999" s="233" t="n"/>
      <c r="T3999" s="233" t="n"/>
      <c r="U3999" s="233" t="n"/>
    </row>
    <row r="4000">
      <c r="S4000" s="233" t="n"/>
      <c r="T4000" s="233" t="n"/>
      <c r="U4000" s="233" t="n"/>
    </row>
    <row r="4001">
      <c r="S4001" s="233" t="n"/>
      <c r="T4001" s="233" t="n"/>
      <c r="U4001" s="233" t="n"/>
    </row>
    <row r="4002">
      <c r="S4002" s="233" t="n"/>
      <c r="T4002" s="233" t="n"/>
      <c r="U4002" s="233" t="n"/>
    </row>
    <row r="4003">
      <c r="S4003" s="233" t="n"/>
      <c r="T4003" s="233" t="n"/>
      <c r="U4003" s="233" t="n"/>
    </row>
    <row r="4004">
      <c r="S4004" s="233" t="n"/>
      <c r="T4004" s="233" t="n"/>
      <c r="U4004" s="233" t="n"/>
    </row>
    <row r="4005">
      <c r="S4005" s="233" t="n"/>
      <c r="T4005" s="233" t="n"/>
      <c r="U4005" s="233" t="n"/>
    </row>
    <row r="4006">
      <c r="S4006" s="233" t="n"/>
      <c r="T4006" s="233" t="n"/>
      <c r="U4006" s="233" t="n"/>
    </row>
    <row r="4007">
      <c r="S4007" s="233" t="n"/>
      <c r="T4007" s="233" t="n"/>
      <c r="U4007" s="233" t="n"/>
    </row>
    <row r="4008">
      <c r="S4008" s="233" t="n"/>
      <c r="T4008" s="233" t="n"/>
      <c r="U4008" s="233" t="n"/>
    </row>
    <row r="4009">
      <c r="S4009" s="233" t="n"/>
      <c r="T4009" s="233" t="n"/>
      <c r="U4009" s="233" t="n"/>
    </row>
    <row r="4010">
      <c r="S4010" s="233" t="n"/>
      <c r="T4010" s="233" t="n"/>
      <c r="U4010" s="233" t="n"/>
    </row>
    <row r="4011">
      <c r="S4011" s="233" t="n"/>
      <c r="T4011" s="233" t="n"/>
      <c r="U4011" s="233" t="n"/>
    </row>
    <row r="4012">
      <c r="S4012" s="233" t="n"/>
      <c r="T4012" s="233" t="n"/>
      <c r="U4012" s="233" t="n"/>
    </row>
    <row r="4013">
      <c r="S4013" s="233" t="n"/>
      <c r="T4013" s="233" t="n"/>
      <c r="U4013" s="233" t="n"/>
    </row>
    <row r="4014">
      <c r="S4014" s="233" t="n"/>
      <c r="T4014" s="233" t="n"/>
      <c r="U4014" s="233" t="n"/>
    </row>
    <row r="4015">
      <c r="S4015" s="233" t="n"/>
      <c r="T4015" s="233" t="n"/>
      <c r="U4015" s="233" t="n"/>
    </row>
    <row r="4016">
      <c r="S4016" s="233" t="n"/>
      <c r="T4016" s="233" t="n"/>
      <c r="U4016" s="233" t="n"/>
    </row>
    <row r="4017">
      <c r="S4017" s="233" t="n"/>
      <c r="T4017" s="233" t="n"/>
      <c r="U4017" s="233" t="n"/>
    </row>
    <row r="4018">
      <c r="S4018" s="233" t="n"/>
      <c r="T4018" s="233" t="n"/>
      <c r="U4018" s="233" t="n"/>
    </row>
    <row r="4019">
      <c r="S4019" s="233" t="n"/>
      <c r="T4019" s="233" t="n"/>
      <c r="U4019" s="233" t="n"/>
    </row>
    <row r="4020">
      <c r="S4020" s="233" t="n"/>
      <c r="T4020" s="233" t="n"/>
      <c r="U4020" s="233" t="n"/>
    </row>
    <row r="4021">
      <c r="S4021" s="233" t="n"/>
      <c r="T4021" s="233" t="n"/>
      <c r="U4021" s="233" t="n"/>
    </row>
    <row r="4022">
      <c r="S4022" s="233" t="n"/>
      <c r="T4022" s="233" t="n"/>
      <c r="U4022" s="233" t="n"/>
    </row>
    <row r="4023">
      <c r="S4023" s="233" t="n"/>
      <c r="T4023" s="233" t="n"/>
      <c r="U4023" s="233" t="n"/>
    </row>
    <row r="4024">
      <c r="S4024" s="233" t="n"/>
      <c r="T4024" s="233" t="n"/>
      <c r="U4024" s="233" t="n"/>
    </row>
    <row r="4025">
      <c r="S4025" s="233" t="n"/>
      <c r="T4025" s="233" t="n"/>
      <c r="U4025" s="233" t="n"/>
    </row>
    <row r="4026">
      <c r="S4026" s="233" t="n"/>
      <c r="T4026" s="233" t="n"/>
      <c r="U4026" s="233" t="n"/>
    </row>
    <row r="4027">
      <c r="S4027" s="233" t="n"/>
      <c r="T4027" s="233" t="n"/>
      <c r="U4027" s="233" t="n"/>
    </row>
    <row r="4028">
      <c r="S4028" s="233" t="n"/>
      <c r="T4028" s="233" t="n"/>
      <c r="U4028" s="233" t="n"/>
    </row>
    <row r="4029">
      <c r="S4029" s="233" t="n"/>
      <c r="T4029" s="233" t="n"/>
      <c r="U4029" s="233" t="n"/>
    </row>
    <row r="4030">
      <c r="S4030" s="233" t="n"/>
      <c r="T4030" s="233" t="n"/>
      <c r="U4030" s="233" t="n"/>
    </row>
    <row r="4031">
      <c r="S4031" s="233" t="n"/>
      <c r="T4031" s="233" t="n"/>
      <c r="U4031" s="233" t="n"/>
    </row>
    <row r="4032">
      <c r="S4032" s="233" t="n"/>
      <c r="T4032" s="233" t="n"/>
      <c r="U4032" s="233" t="n"/>
    </row>
    <row r="4033">
      <c r="S4033" s="233" t="n"/>
      <c r="T4033" s="233" t="n"/>
      <c r="U4033" s="233" t="n"/>
    </row>
    <row r="4034">
      <c r="S4034" s="233" t="n"/>
      <c r="T4034" s="233" t="n"/>
      <c r="U4034" s="233" t="n"/>
    </row>
    <row r="4035">
      <c r="S4035" s="233" t="n"/>
      <c r="T4035" s="233" t="n"/>
      <c r="U4035" s="233" t="n"/>
    </row>
    <row r="4036">
      <c r="S4036" s="233" t="n"/>
      <c r="T4036" s="233" t="n"/>
      <c r="U4036" s="233" t="n"/>
    </row>
    <row r="4037">
      <c r="S4037" s="233" t="n"/>
      <c r="T4037" s="233" t="n"/>
      <c r="U4037" s="233" t="n"/>
    </row>
    <row r="4038">
      <c r="S4038" s="233" t="n"/>
      <c r="T4038" s="233" t="n"/>
      <c r="U4038" s="233" t="n"/>
    </row>
    <row r="4039">
      <c r="S4039" s="233" t="n"/>
      <c r="T4039" s="233" t="n"/>
      <c r="U4039" s="233" t="n"/>
    </row>
    <row r="4040">
      <c r="S4040" s="233" t="n"/>
      <c r="T4040" s="233" t="n"/>
      <c r="U4040" s="233" t="n"/>
    </row>
    <row r="4041">
      <c r="S4041" s="233" t="n"/>
      <c r="T4041" s="233" t="n"/>
      <c r="U4041" s="233" t="n"/>
    </row>
    <row r="4042">
      <c r="S4042" s="233" t="n"/>
      <c r="T4042" s="233" t="n"/>
      <c r="U4042" s="233" t="n"/>
    </row>
    <row r="4043">
      <c r="S4043" s="233" t="n"/>
      <c r="T4043" s="233" t="n"/>
      <c r="U4043" s="233" t="n"/>
    </row>
    <row r="4044">
      <c r="S4044" s="233" t="n"/>
      <c r="T4044" s="233" t="n"/>
      <c r="U4044" s="233" t="n"/>
    </row>
    <row r="4045">
      <c r="S4045" s="233" t="n"/>
      <c r="T4045" s="233" t="n"/>
      <c r="U4045" s="233" t="n"/>
    </row>
    <row r="4046">
      <c r="S4046" s="233" t="n"/>
      <c r="T4046" s="233" t="n"/>
      <c r="U4046" s="233" t="n"/>
    </row>
    <row r="4047">
      <c r="S4047" s="233" t="n"/>
      <c r="T4047" s="233" t="n"/>
      <c r="U4047" s="233" t="n"/>
    </row>
    <row r="4048">
      <c r="S4048" s="233" t="n"/>
      <c r="T4048" s="233" t="n"/>
      <c r="U4048" s="233" t="n"/>
    </row>
    <row r="4049">
      <c r="S4049" s="233" t="n"/>
      <c r="T4049" s="233" t="n"/>
      <c r="U4049" s="233" t="n"/>
    </row>
    <row r="4050">
      <c r="S4050" s="233" t="n"/>
      <c r="T4050" s="233" t="n"/>
      <c r="U4050" s="233" t="n"/>
    </row>
    <row r="4051">
      <c r="S4051" s="233" t="n"/>
      <c r="T4051" s="233" t="n"/>
      <c r="U4051" s="233" t="n"/>
    </row>
    <row r="4052">
      <c r="S4052" s="233" t="n"/>
      <c r="T4052" s="233" t="n"/>
      <c r="U4052" s="233" t="n"/>
    </row>
    <row r="4053">
      <c r="S4053" s="233" t="n"/>
      <c r="T4053" s="233" t="n"/>
      <c r="U4053" s="233" t="n"/>
    </row>
    <row r="4054">
      <c r="S4054" s="233" t="n"/>
      <c r="T4054" s="233" t="n"/>
      <c r="U4054" s="233" t="n"/>
    </row>
    <row r="4055">
      <c r="S4055" s="233" t="n"/>
      <c r="T4055" s="233" t="n"/>
      <c r="U4055" s="233" t="n"/>
    </row>
    <row r="4056">
      <c r="S4056" s="233" t="n"/>
      <c r="T4056" s="233" t="n"/>
      <c r="U4056" s="233" t="n"/>
    </row>
    <row r="4057">
      <c r="S4057" s="233" t="n"/>
      <c r="T4057" s="233" t="n"/>
      <c r="U4057" s="233" t="n"/>
    </row>
    <row r="4058">
      <c r="S4058" s="233" t="n"/>
      <c r="T4058" s="233" t="n"/>
      <c r="U4058" s="233" t="n"/>
    </row>
    <row r="4059">
      <c r="S4059" s="233" t="n"/>
      <c r="T4059" s="233" t="n"/>
      <c r="U4059" s="233" t="n"/>
    </row>
    <row r="4060">
      <c r="S4060" s="233" t="n"/>
      <c r="T4060" s="233" t="n"/>
      <c r="U4060" s="233" t="n"/>
    </row>
    <row r="4061">
      <c r="S4061" s="233" t="n"/>
      <c r="T4061" s="233" t="n"/>
      <c r="U4061" s="233" t="n"/>
    </row>
    <row r="4062">
      <c r="S4062" s="233" t="n"/>
      <c r="T4062" s="233" t="n"/>
      <c r="U4062" s="233" t="n"/>
    </row>
    <row r="4063">
      <c r="S4063" s="233" t="n"/>
      <c r="T4063" s="233" t="n"/>
      <c r="U4063" s="233" t="n"/>
    </row>
    <row r="4064">
      <c r="S4064" s="233" t="n"/>
      <c r="T4064" s="233" t="n"/>
      <c r="U4064" s="233" t="n"/>
    </row>
    <row r="4065">
      <c r="S4065" s="233" t="n"/>
      <c r="T4065" s="233" t="n"/>
      <c r="U4065" s="233" t="n"/>
    </row>
    <row r="4066">
      <c r="S4066" s="233" t="n"/>
      <c r="T4066" s="233" t="n"/>
      <c r="U4066" s="233" t="n"/>
    </row>
    <row r="4067">
      <c r="S4067" s="233" t="n"/>
      <c r="T4067" s="233" t="n"/>
      <c r="U4067" s="233" t="n"/>
    </row>
    <row r="4068">
      <c r="S4068" s="233" t="n"/>
      <c r="T4068" s="233" t="n"/>
      <c r="U4068" s="233" t="n"/>
    </row>
    <row r="4069">
      <c r="S4069" s="233" t="n"/>
      <c r="T4069" s="233" t="n"/>
      <c r="U4069" s="233" t="n"/>
    </row>
    <row r="4070">
      <c r="S4070" s="233" t="n"/>
      <c r="T4070" s="233" t="n"/>
      <c r="U4070" s="233" t="n"/>
    </row>
    <row r="4071">
      <c r="S4071" s="233" t="n"/>
      <c r="T4071" s="233" t="n"/>
      <c r="U4071" s="233" t="n"/>
    </row>
    <row r="4072">
      <c r="S4072" s="233" t="n"/>
      <c r="T4072" s="233" t="n"/>
      <c r="U4072" s="233" t="n"/>
    </row>
    <row r="4073">
      <c r="S4073" s="233" t="n"/>
      <c r="T4073" s="233" t="n"/>
      <c r="U4073" s="233" t="n"/>
    </row>
    <row r="4074">
      <c r="S4074" s="233" t="n"/>
      <c r="T4074" s="233" t="n"/>
      <c r="U4074" s="233" t="n"/>
    </row>
    <row r="4075">
      <c r="S4075" s="233" t="n"/>
      <c r="T4075" s="233" t="n"/>
      <c r="U4075" s="233" t="n"/>
    </row>
    <row r="4076">
      <c r="S4076" s="233" t="n"/>
      <c r="T4076" s="233" t="n"/>
      <c r="U4076" s="233" t="n"/>
    </row>
    <row r="4077">
      <c r="S4077" s="233" t="n"/>
      <c r="T4077" s="233" t="n"/>
      <c r="U4077" s="233" t="n"/>
    </row>
    <row r="4078">
      <c r="S4078" s="233" t="n"/>
      <c r="T4078" s="233" t="n"/>
      <c r="U4078" s="233" t="n"/>
    </row>
    <row r="4079">
      <c r="S4079" s="233" t="n"/>
      <c r="T4079" s="233" t="n"/>
      <c r="U4079" s="233" t="n"/>
    </row>
    <row r="4080">
      <c r="S4080" s="233" t="n"/>
      <c r="T4080" s="233" t="n"/>
      <c r="U4080" s="233" t="n"/>
    </row>
    <row r="4081">
      <c r="S4081" s="233" t="n"/>
      <c r="T4081" s="233" t="n"/>
      <c r="U4081" s="233" t="n"/>
    </row>
    <row r="4082">
      <c r="S4082" s="233" t="n"/>
      <c r="T4082" s="233" t="n"/>
      <c r="U4082" s="233" t="n"/>
    </row>
    <row r="4083">
      <c r="S4083" s="233" t="n"/>
      <c r="T4083" s="233" t="n"/>
      <c r="U4083" s="233" t="n"/>
    </row>
    <row r="4084">
      <c r="S4084" s="233" t="n"/>
      <c r="T4084" s="233" t="n"/>
      <c r="U4084" s="233" t="n"/>
    </row>
    <row r="4085">
      <c r="S4085" s="233" t="n"/>
      <c r="T4085" s="233" t="n"/>
      <c r="U4085" s="233" t="n"/>
    </row>
    <row r="4086">
      <c r="S4086" s="233" t="n"/>
      <c r="T4086" s="233" t="n"/>
      <c r="U4086" s="233" t="n"/>
    </row>
    <row r="4087">
      <c r="S4087" s="233" t="n"/>
      <c r="T4087" s="233" t="n"/>
      <c r="U4087" s="233" t="n"/>
    </row>
    <row r="4088">
      <c r="S4088" s="233" t="n"/>
      <c r="T4088" s="233" t="n"/>
      <c r="U4088" s="233" t="n"/>
    </row>
    <row r="4089">
      <c r="S4089" s="233" t="n"/>
      <c r="T4089" s="233" t="n"/>
      <c r="U4089" s="233" t="n"/>
    </row>
    <row r="4090">
      <c r="S4090" s="233" t="n"/>
      <c r="T4090" s="233" t="n"/>
      <c r="U4090" s="233" t="n"/>
    </row>
    <row r="4091">
      <c r="S4091" s="233" t="n"/>
      <c r="T4091" s="233" t="n"/>
      <c r="U4091" s="233" t="n"/>
    </row>
    <row r="4092">
      <c r="S4092" s="233" t="n"/>
      <c r="T4092" s="233" t="n"/>
      <c r="U4092" s="233" t="n"/>
    </row>
    <row r="4093">
      <c r="S4093" s="233" t="n"/>
      <c r="T4093" s="233" t="n"/>
      <c r="U4093" s="233" t="n"/>
    </row>
    <row r="4094">
      <c r="S4094" s="233" t="n"/>
      <c r="T4094" s="233" t="n"/>
      <c r="U4094" s="233" t="n"/>
    </row>
    <row r="4095">
      <c r="S4095" s="233" t="n"/>
      <c r="T4095" s="233" t="n"/>
      <c r="U4095" s="233" t="n"/>
    </row>
    <row r="4096">
      <c r="S4096" s="233" t="n"/>
      <c r="T4096" s="233" t="n"/>
      <c r="U4096" s="233" t="n"/>
    </row>
    <row r="4097">
      <c r="S4097" s="233" t="n"/>
      <c r="T4097" s="233" t="n"/>
      <c r="U4097" s="233" t="n"/>
    </row>
    <row r="4098">
      <c r="S4098" s="233" t="n"/>
      <c r="T4098" s="233" t="n"/>
      <c r="U4098" s="233" t="n"/>
    </row>
    <row r="4099">
      <c r="S4099" s="233" t="n"/>
      <c r="T4099" s="233" t="n"/>
      <c r="U4099" s="233" t="n"/>
    </row>
    <row r="4100">
      <c r="S4100" s="233" t="n"/>
      <c r="T4100" s="233" t="n"/>
      <c r="U4100" s="233" t="n"/>
    </row>
    <row r="4101">
      <c r="S4101" s="233" t="n"/>
      <c r="T4101" s="233" t="n"/>
      <c r="U4101" s="233" t="n"/>
    </row>
    <row r="4102">
      <c r="S4102" s="233" t="n"/>
      <c r="T4102" s="233" t="n"/>
      <c r="U4102" s="233" t="n"/>
    </row>
    <row r="4103">
      <c r="S4103" s="233" t="n"/>
      <c r="T4103" s="233" t="n"/>
      <c r="U4103" s="233" t="n"/>
    </row>
    <row r="4104">
      <c r="S4104" s="233" t="n"/>
      <c r="T4104" s="233" t="n"/>
      <c r="U4104" s="233" t="n"/>
    </row>
    <row r="4105">
      <c r="S4105" s="233" t="n"/>
      <c r="T4105" s="233" t="n"/>
      <c r="U4105" s="233" t="n"/>
    </row>
    <row r="4106">
      <c r="S4106" s="233" t="n"/>
      <c r="T4106" s="233" t="n"/>
      <c r="U4106" s="233" t="n"/>
    </row>
    <row r="4107">
      <c r="S4107" s="233" t="n"/>
      <c r="T4107" s="233" t="n"/>
      <c r="U4107" s="233" t="n"/>
    </row>
    <row r="4108">
      <c r="S4108" s="233" t="n"/>
      <c r="T4108" s="233" t="n"/>
      <c r="U4108" s="233" t="n"/>
    </row>
    <row r="4109">
      <c r="S4109" s="233" t="n"/>
      <c r="T4109" s="233" t="n"/>
      <c r="U4109" s="233" t="n"/>
    </row>
    <row r="4110">
      <c r="S4110" s="233" t="n"/>
      <c r="T4110" s="233" t="n"/>
      <c r="U4110" s="233" t="n"/>
    </row>
    <row r="4111">
      <c r="S4111" s="233" t="n"/>
      <c r="T4111" s="233" t="n"/>
      <c r="U4111" s="233" t="n"/>
    </row>
    <row r="4112">
      <c r="S4112" s="233" t="n"/>
      <c r="T4112" s="233" t="n"/>
      <c r="U4112" s="233" t="n"/>
    </row>
    <row r="4113">
      <c r="S4113" s="233" t="n"/>
      <c r="T4113" s="233" t="n"/>
      <c r="U4113" s="233" t="n"/>
    </row>
    <row r="4114">
      <c r="S4114" s="233" t="n"/>
      <c r="T4114" s="233" t="n"/>
      <c r="U4114" s="233" t="n"/>
    </row>
    <row r="4115">
      <c r="S4115" s="233" t="n"/>
      <c r="T4115" s="233" t="n"/>
      <c r="U4115" s="233" t="n"/>
    </row>
    <row r="4116">
      <c r="S4116" s="233" t="n"/>
      <c r="T4116" s="233" t="n"/>
      <c r="U4116" s="233" t="n"/>
    </row>
    <row r="4117">
      <c r="S4117" s="233" t="n"/>
      <c r="T4117" s="233" t="n"/>
      <c r="U4117" s="233" t="n"/>
    </row>
    <row r="4118">
      <c r="S4118" s="233" t="n"/>
      <c r="T4118" s="233" t="n"/>
      <c r="U4118" s="233" t="n"/>
    </row>
    <row r="4119">
      <c r="S4119" s="233" t="n"/>
      <c r="T4119" s="233" t="n"/>
      <c r="U4119" s="233" t="n"/>
    </row>
    <row r="4120">
      <c r="S4120" s="233" t="n"/>
      <c r="T4120" s="233" t="n"/>
      <c r="U4120" s="233" t="n"/>
    </row>
    <row r="4121">
      <c r="S4121" s="233" t="n"/>
      <c r="T4121" s="233" t="n"/>
      <c r="U4121" s="233" t="n"/>
    </row>
    <row r="4122">
      <c r="S4122" s="233" t="n"/>
      <c r="T4122" s="233" t="n"/>
      <c r="U4122" s="233" t="n"/>
    </row>
    <row r="4123">
      <c r="S4123" s="233" t="n"/>
      <c r="T4123" s="233" t="n"/>
      <c r="U4123" s="233" t="n"/>
    </row>
    <row r="4124">
      <c r="S4124" s="233" t="n"/>
      <c r="T4124" s="233" t="n"/>
      <c r="U4124" s="233" t="n"/>
    </row>
    <row r="4125">
      <c r="S4125" s="233" t="n"/>
      <c r="T4125" s="233" t="n"/>
      <c r="U4125" s="233" t="n"/>
    </row>
    <row r="4126">
      <c r="S4126" s="233" t="n"/>
      <c r="T4126" s="233" t="n"/>
      <c r="U4126" s="233" t="n"/>
    </row>
    <row r="4127">
      <c r="S4127" s="233" t="n"/>
      <c r="T4127" s="233" t="n"/>
      <c r="U4127" s="233" t="n"/>
    </row>
    <row r="4128">
      <c r="S4128" s="233" t="n"/>
      <c r="T4128" s="233" t="n"/>
      <c r="U4128" s="233" t="n"/>
    </row>
    <row r="4129">
      <c r="S4129" s="233" t="n"/>
      <c r="T4129" s="233" t="n"/>
      <c r="U4129" s="233" t="n"/>
    </row>
    <row r="4130">
      <c r="S4130" s="233" t="n"/>
      <c r="T4130" s="233" t="n"/>
      <c r="U4130" s="233" t="n"/>
    </row>
    <row r="4131">
      <c r="S4131" s="233" t="n"/>
      <c r="T4131" s="233" t="n"/>
      <c r="U4131" s="233" t="n"/>
    </row>
    <row r="4132">
      <c r="S4132" s="233" t="n"/>
      <c r="T4132" s="233" t="n"/>
      <c r="U4132" s="233" t="n"/>
    </row>
    <row r="4133">
      <c r="S4133" s="233" t="n"/>
      <c r="T4133" s="233" t="n"/>
      <c r="U4133" s="233" t="n"/>
    </row>
    <row r="4134">
      <c r="S4134" s="233" t="n"/>
      <c r="T4134" s="233" t="n"/>
      <c r="U4134" s="233" t="n"/>
    </row>
    <row r="4135">
      <c r="S4135" s="233" t="n"/>
      <c r="T4135" s="233" t="n"/>
      <c r="U4135" s="233" t="n"/>
    </row>
    <row r="4136">
      <c r="S4136" s="233" t="n"/>
      <c r="T4136" s="233" t="n"/>
      <c r="U4136" s="233" t="n"/>
    </row>
    <row r="4137">
      <c r="S4137" s="233" t="n"/>
      <c r="T4137" s="233" t="n"/>
      <c r="U4137" s="233" t="n"/>
    </row>
    <row r="4138">
      <c r="S4138" s="233" t="n"/>
      <c r="T4138" s="233" t="n"/>
      <c r="U4138" s="233" t="n"/>
    </row>
    <row r="4139">
      <c r="S4139" s="233" t="n"/>
      <c r="T4139" s="233" t="n"/>
      <c r="U4139" s="233" t="n"/>
    </row>
    <row r="4140">
      <c r="S4140" s="233" t="n"/>
      <c r="T4140" s="233" t="n"/>
      <c r="U4140" s="233" t="n"/>
    </row>
    <row r="4141">
      <c r="S4141" s="233" t="n"/>
      <c r="T4141" s="233" t="n"/>
      <c r="U4141" s="233" t="n"/>
    </row>
    <row r="4142">
      <c r="S4142" s="233" t="n"/>
      <c r="T4142" s="233" t="n"/>
      <c r="U4142" s="233" t="n"/>
    </row>
    <row r="4143">
      <c r="S4143" s="233" t="n"/>
      <c r="T4143" s="233" t="n"/>
      <c r="U4143" s="233" t="n"/>
    </row>
    <row r="4144">
      <c r="S4144" s="233" t="n"/>
      <c r="T4144" s="233" t="n"/>
      <c r="U4144" s="233" t="n"/>
    </row>
    <row r="4145">
      <c r="S4145" s="233" t="n"/>
      <c r="T4145" s="233" t="n"/>
      <c r="U4145" s="233" t="n"/>
    </row>
    <row r="4146">
      <c r="S4146" s="233" t="n"/>
      <c r="T4146" s="233" t="n"/>
      <c r="U4146" s="233" t="n"/>
    </row>
    <row r="4147">
      <c r="S4147" s="233" t="n"/>
      <c r="T4147" s="233" t="n"/>
      <c r="U4147" s="233" t="n"/>
    </row>
    <row r="4148">
      <c r="S4148" s="233" t="n"/>
      <c r="T4148" s="233" t="n"/>
      <c r="U4148" s="233" t="n"/>
    </row>
    <row r="4149">
      <c r="S4149" s="233" t="n"/>
      <c r="T4149" s="233" t="n"/>
      <c r="U4149" s="233" t="n"/>
    </row>
    <row r="4150">
      <c r="S4150" s="233" t="n"/>
      <c r="T4150" s="233" t="n"/>
      <c r="U4150" s="233" t="n"/>
    </row>
    <row r="4151">
      <c r="S4151" s="233" t="n"/>
      <c r="T4151" s="233" t="n"/>
      <c r="U4151" s="233" t="n"/>
    </row>
    <row r="4152">
      <c r="S4152" s="233" t="n"/>
      <c r="T4152" s="233" t="n"/>
      <c r="U4152" s="233" t="n"/>
    </row>
    <row r="4153">
      <c r="S4153" s="233" t="n"/>
      <c r="T4153" s="233" t="n"/>
      <c r="U4153" s="233" t="n"/>
    </row>
    <row r="4154">
      <c r="S4154" s="233" t="n"/>
      <c r="T4154" s="233" t="n"/>
      <c r="U4154" s="233" t="n"/>
    </row>
    <row r="4155">
      <c r="S4155" s="233" t="n"/>
      <c r="T4155" s="233" t="n"/>
      <c r="U4155" s="233" t="n"/>
    </row>
    <row r="4156">
      <c r="S4156" s="233" t="n"/>
      <c r="T4156" s="233" t="n"/>
      <c r="U4156" s="233" t="n"/>
    </row>
    <row r="4157">
      <c r="S4157" s="233" t="n"/>
      <c r="T4157" s="233" t="n"/>
      <c r="U4157" s="233" t="n"/>
    </row>
    <row r="4158">
      <c r="S4158" s="233" t="n"/>
      <c r="T4158" s="233" t="n"/>
      <c r="U4158" s="233" t="n"/>
    </row>
    <row r="4159">
      <c r="S4159" s="233" t="n"/>
      <c r="T4159" s="233" t="n"/>
      <c r="U4159" s="233" t="n"/>
    </row>
    <row r="4160">
      <c r="S4160" s="233" t="n"/>
      <c r="T4160" s="233" t="n"/>
      <c r="U4160" s="233" t="n"/>
    </row>
    <row r="4161">
      <c r="S4161" s="233" t="n"/>
      <c r="T4161" s="233" t="n"/>
      <c r="U4161" s="233" t="n"/>
    </row>
    <row r="4162">
      <c r="S4162" s="233" t="n"/>
      <c r="T4162" s="233" t="n"/>
      <c r="U4162" s="233" t="n"/>
    </row>
    <row r="4163">
      <c r="S4163" s="233" t="n"/>
      <c r="T4163" s="233" t="n"/>
      <c r="U4163" s="233" t="n"/>
    </row>
    <row r="4164">
      <c r="S4164" s="233" t="n"/>
      <c r="T4164" s="233" t="n"/>
      <c r="U4164" s="233" t="n"/>
    </row>
    <row r="4165">
      <c r="S4165" s="233" t="n"/>
      <c r="T4165" s="233" t="n"/>
      <c r="U4165" s="233" t="n"/>
    </row>
    <row r="4166">
      <c r="S4166" s="233" t="n"/>
      <c r="T4166" s="233" t="n"/>
      <c r="U4166" s="233" t="n"/>
    </row>
    <row r="4167">
      <c r="S4167" s="233" t="n"/>
      <c r="T4167" s="233" t="n"/>
      <c r="U4167" s="233" t="n"/>
    </row>
    <row r="4168">
      <c r="S4168" s="233" t="n"/>
      <c r="T4168" s="233" t="n"/>
      <c r="U4168" s="233" t="n"/>
    </row>
    <row r="4169">
      <c r="S4169" s="233" t="n"/>
      <c r="T4169" s="233" t="n"/>
      <c r="U4169" s="233" t="n"/>
    </row>
    <row r="4170">
      <c r="S4170" s="233" t="n"/>
      <c r="T4170" s="233" t="n"/>
      <c r="U4170" s="233" t="n"/>
    </row>
    <row r="4171">
      <c r="S4171" s="233" t="n"/>
      <c r="T4171" s="233" t="n"/>
      <c r="U4171" s="233" t="n"/>
    </row>
    <row r="4172">
      <c r="S4172" s="233" t="n"/>
      <c r="T4172" s="233" t="n"/>
      <c r="U4172" s="233" t="n"/>
    </row>
    <row r="4173">
      <c r="S4173" s="233" t="n"/>
      <c r="T4173" s="233" t="n"/>
      <c r="U4173" s="233" t="n"/>
    </row>
    <row r="4174">
      <c r="S4174" s="233" t="n"/>
      <c r="T4174" s="233" t="n"/>
      <c r="U4174" s="233" t="n"/>
    </row>
    <row r="4175">
      <c r="S4175" s="233" t="n"/>
      <c r="T4175" s="233" t="n"/>
      <c r="U4175" s="233" t="n"/>
    </row>
    <row r="4176">
      <c r="S4176" s="233" t="n"/>
      <c r="T4176" s="233" t="n"/>
      <c r="U4176" s="233" t="n"/>
    </row>
    <row r="4177">
      <c r="S4177" s="233" t="n"/>
      <c r="T4177" s="233" t="n"/>
      <c r="U4177" s="233" t="n"/>
    </row>
    <row r="4178">
      <c r="S4178" s="233" t="n"/>
      <c r="T4178" s="233" t="n"/>
      <c r="U4178" s="233" t="n"/>
    </row>
    <row r="4179">
      <c r="S4179" s="233" t="n"/>
      <c r="T4179" s="233" t="n"/>
      <c r="U4179" s="233" t="n"/>
    </row>
    <row r="4180">
      <c r="S4180" s="233" t="n"/>
      <c r="T4180" s="233" t="n"/>
      <c r="U4180" s="233" t="n"/>
    </row>
    <row r="4181">
      <c r="S4181" s="233" t="n"/>
      <c r="T4181" s="233" t="n"/>
      <c r="U4181" s="233" t="n"/>
    </row>
    <row r="4182">
      <c r="S4182" s="233" t="n"/>
      <c r="T4182" s="233" t="n"/>
      <c r="U4182" s="233" t="n"/>
    </row>
    <row r="4183">
      <c r="S4183" s="233" t="n"/>
      <c r="T4183" s="233" t="n"/>
      <c r="U4183" s="233" t="n"/>
    </row>
    <row r="4184">
      <c r="S4184" s="233" t="n"/>
      <c r="T4184" s="233" t="n"/>
      <c r="U4184" s="233" t="n"/>
    </row>
    <row r="4185">
      <c r="S4185" s="233" t="n"/>
      <c r="T4185" s="233" t="n"/>
      <c r="U4185" s="233" t="n"/>
    </row>
    <row r="4186">
      <c r="S4186" s="233" t="n"/>
      <c r="T4186" s="233" t="n"/>
      <c r="U4186" s="233" t="n"/>
    </row>
    <row r="4187">
      <c r="S4187" s="233" t="n"/>
      <c r="T4187" s="233" t="n"/>
      <c r="U4187" s="233" t="n"/>
    </row>
    <row r="4188">
      <c r="S4188" s="233" t="n"/>
      <c r="T4188" s="233" t="n"/>
      <c r="U4188" s="233" t="n"/>
    </row>
    <row r="4189">
      <c r="S4189" s="233" t="n"/>
      <c r="T4189" s="233" t="n"/>
      <c r="U4189" s="233" t="n"/>
    </row>
    <row r="4190">
      <c r="S4190" s="233" t="n"/>
      <c r="T4190" s="233" t="n"/>
      <c r="U4190" s="233" t="n"/>
    </row>
    <row r="4191">
      <c r="S4191" s="233" t="n"/>
      <c r="T4191" s="233" t="n"/>
      <c r="U4191" s="233" t="n"/>
    </row>
    <row r="4192">
      <c r="S4192" s="233" t="n"/>
      <c r="T4192" s="233" t="n"/>
      <c r="U4192" s="233" t="n"/>
    </row>
    <row r="4193">
      <c r="S4193" s="233" t="n"/>
      <c r="T4193" s="233" t="n"/>
      <c r="U4193" s="233" t="n"/>
    </row>
    <row r="4194">
      <c r="S4194" s="233" t="n"/>
      <c r="T4194" s="233" t="n"/>
      <c r="U4194" s="233" t="n"/>
    </row>
    <row r="4195">
      <c r="S4195" s="233" t="n"/>
      <c r="T4195" s="233" t="n"/>
      <c r="U4195" s="233" t="n"/>
    </row>
    <row r="4196">
      <c r="S4196" s="233" t="n"/>
      <c r="T4196" s="233" t="n"/>
      <c r="U4196" s="233" t="n"/>
    </row>
    <row r="4197">
      <c r="S4197" s="233" t="n"/>
      <c r="T4197" s="233" t="n"/>
      <c r="U4197" s="233" t="n"/>
    </row>
    <row r="4198">
      <c r="S4198" s="233" t="n"/>
      <c r="T4198" s="233" t="n"/>
      <c r="U4198" s="233" t="n"/>
    </row>
    <row r="4199">
      <c r="S4199" s="233" t="n"/>
      <c r="T4199" s="233" t="n"/>
      <c r="U4199" s="233" t="n"/>
    </row>
    <row r="4200">
      <c r="S4200" s="233" t="n"/>
      <c r="T4200" s="233" t="n"/>
      <c r="U4200" s="233" t="n"/>
    </row>
    <row r="4201">
      <c r="S4201" s="233" t="n"/>
      <c r="T4201" s="233" t="n"/>
      <c r="U4201" s="233" t="n"/>
    </row>
    <row r="4202">
      <c r="S4202" s="233" t="n"/>
      <c r="T4202" s="233" t="n"/>
      <c r="U4202" s="233" t="n"/>
    </row>
    <row r="4203">
      <c r="S4203" s="233" t="n"/>
      <c r="T4203" s="233" t="n"/>
      <c r="U4203" s="233" t="n"/>
    </row>
    <row r="4204">
      <c r="S4204" s="233" t="n"/>
      <c r="T4204" s="233" t="n"/>
      <c r="U4204" s="233" t="n"/>
    </row>
    <row r="4205">
      <c r="S4205" s="233" t="n"/>
      <c r="T4205" s="233" t="n"/>
      <c r="U4205" s="233" t="n"/>
    </row>
    <row r="4206">
      <c r="S4206" s="233" t="n"/>
      <c r="T4206" s="233" t="n"/>
      <c r="U4206" s="233" t="n"/>
    </row>
    <row r="4207">
      <c r="S4207" s="233" t="n"/>
      <c r="T4207" s="233" t="n"/>
      <c r="U4207" s="233" t="n"/>
    </row>
    <row r="4208">
      <c r="S4208" s="233" t="n"/>
      <c r="T4208" s="233" t="n"/>
      <c r="U4208" s="233" t="n"/>
    </row>
    <row r="4209">
      <c r="S4209" s="233" t="n"/>
      <c r="T4209" s="233" t="n"/>
      <c r="U4209" s="233" t="n"/>
    </row>
    <row r="4210">
      <c r="S4210" s="233" t="n"/>
      <c r="T4210" s="233" t="n"/>
      <c r="U4210" s="233" t="n"/>
    </row>
    <row r="4211">
      <c r="S4211" s="233" t="n"/>
      <c r="T4211" s="233" t="n"/>
      <c r="U4211" s="233" t="n"/>
    </row>
    <row r="4212">
      <c r="S4212" s="233" t="n"/>
      <c r="T4212" s="233" t="n"/>
      <c r="U4212" s="233" t="n"/>
    </row>
    <row r="4213">
      <c r="S4213" s="233" t="n"/>
      <c r="T4213" s="233" t="n"/>
      <c r="U4213" s="233" t="n"/>
    </row>
    <row r="4214">
      <c r="S4214" s="233" t="n"/>
      <c r="T4214" s="233" t="n"/>
      <c r="U4214" s="233" t="n"/>
    </row>
    <row r="4215">
      <c r="S4215" s="233" t="n"/>
      <c r="T4215" s="233" t="n"/>
      <c r="U4215" s="233" t="n"/>
    </row>
    <row r="4216">
      <c r="S4216" s="233" t="n"/>
      <c r="T4216" s="233" t="n"/>
      <c r="U4216" s="233" t="n"/>
    </row>
    <row r="4217">
      <c r="S4217" s="233" t="n"/>
      <c r="T4217" s="233" t="n"/>
      <c r="U4217" s="233" t="n"/>
    </row>
    <row r="4218">
      <c r="S4218" s="233" t="n"/>
      <c r="T4218" s="233" t="n"/>
      <c r="U4218" s="233" t="n"/>
    </row>
    <row r="4219">
      <c r="S4219" s="233" t="n"/>
      <c r="T4219" s="233" t="n"/>
      <c r="U4219" s="233" t="n"/>
    </row>
    <row r="4220">
      <c r="S4220" s="233" t="n"/>
      <c r="T4220" s="233" t="n"/>
      <c r="U4220" s="233" t="n"/>
    </row>
    <row r="4221">
      <c r="S4221" s="233" t="n"/>
      <c r="T4221" s="233" t="n"/>
      <c r="U4221" s="233" t="n"/>
    </row>
    <row r="4222">
      <c r="S4222" s="233" t="n"/>
      <c r="T4222" s="233" t="n"/>
      <c r="U4222" s="233" t="n"/>
    </row>
    <row r="4223">
      <c r="S4223" s="233" t="n"/>
      <c r="T4223" s="233" t="n"/>
      <c r="U4223" s="233" t="n"/>
    </row>
    <row r="4224">
      <c r="S4224" s="233" t="n"/>
      <c r="T4224" s="233" t="n"/>
      <c r="U4224" s="233" t="n"/>
    </row>
    <row r="4225">
      <c r="S4225" s="233" t="n"/>
      <c r="T4225" s="233" t="n"/>
      <c r="U4225" s="233" t="n"/>
    </row>
    <row r="4226">
      <c r="S4226" s="233" t="n"/>
      <c r="T4226" s="233" t="n"/>
      <c r="U4226" s="233" t="n"/>
    </row>
    <row r="4227">
      <c r="S4227" s="233" t="n"/>
      <c r="T4227" s="233" t="n"/>
      <c r="U4227" s="233" t="n"/>
    </row>
    <row r="4228">
      <c r="S4228" s="233" t="n"/>
      <c r="T4228" s="233" t="n"/>
      <c r="U4228" s="233" t="n"/>
    </row>
    <row r="4229">
      <c r="S4229" s="233" t="n"/>
      <c r="T4229" s="233" t="n"/>
      <c r="U4229" s="233" t="n"/>
    </row>
    <row r="4230">
      <c r="S4230" s="233" t="n"/>
      <c r="T4230" s="233" t="n"/>
      <c r="U4230" s="233" t="n"/>
    </row>
    <row r="4231">
      <c r="S4231" s="233" t="n"/>
      <c r="T4231" s="233" t="n"/>
      <c r="U4231" s="233" t="n"/>
    </row>
    <row r="4232">
      <c r="S4232" s="233" t="n"/>
      <c r="T4232" s="233" t="n"/>
      <c r="U4232" s="233" t="n"/>
    </row>
    <row r="4233">
      <c r="S4233" s="233" t="n"/>
      <c r="T4233" s="233" t="n"/>
      <c r="U4233" s="233" t="n"/>
    </row>
    <row r="4234">
      <c r="S4234" s="233" t="n"/>
      <c r="T4234" s="233" t="n"/>
      <c r="U4234" s="233" t="n"/>
    </row>
    <row r="4235">
      <c r="S4235" s="233" t="n"/>
      <c r="T4235" s="233" t="n"/>
      <c r="U4235" s="233" t="n"/>
    </row>
    <row r="4236">
      <c r="S4236" s="233" t="n"/>
      <c r="T4236" s="233" t="n"/>
      <c r="U4236" s="233" t="n"/>
    </row>
    <row r="4237">
      <c r="S4237" s="233" t="n"/>
      <c r="T4237" s="233" t="n"/>
      <c r="U4237" s="233" t="n"/>
    </row>
    <row r="4238">
      <c r="S4238" s="233" t="n"/>
      <c r="T4238" s="233" t="n"/>
      <c r="U4238" s="233" t="n"/>
    </row>
    <row r="4239">
      <c r="S4239" s="233" t="n"/>
      <c r="T4239" s="233" t="n"/>
      <c r="U4239" s="233" t="n"/>
    </row>
    <row r="4240">
      <c r="S4240" s="233" t="n"/>
      <c r="T4240" s="233" t="n"/>
      <c r="U4240" s="233" t="n"/>
    </row>
    <row r="4241">
      <c r="S4241" s="233" t="n"/>
      <c r="T4241" s="233" t="n"/>
      <c r="U4241" s="233" t="n"/>
    </row>
    <row r="4242">
      <c r="S4242" s="233" t="n"/>
      <c r="T4242" s="233" t="n"/>
      <c r="U4242" s="233" t="n"/>
    </row>
    <row r="4243">
      <c r="S4243" s="233" t="n"/>
      <c r="T4243" s="233" t="n"/>
      <c r="U4243" s="233" t="n"/>
    </row>
    <row r="4244">
      <c r="S4244" s="233" t="n"/>
      <c r="T4244" s="233" t="n"/>
      <c r="U4244" s="233" t="n"/>
    </row>
    <row r="4245">
      <c r="S4245" s="233" t="n"/>
      <c r="T4245" s="233" t="n"/>
      <c r="U4245" s="233" t="n"/>
    </row>
    <row r="4246">
      <c r="S4246" s="233" t="n"/>
      <c r="T4246" s="233" t="n"/>
      <c r="U4246" s="233" t="n"/>
    </row>
    <row r="4247">
      <c r="S4247" s="233" t="n"/>
      <c r="T4247" s="233" t="n"/>
      <c r="U4247" s="233" t="n"/>
    </row>
    <row r="4248">
      <c r="S4248" s="233" t="n"/>
      <c r="T4248" s="233" t="n"/>
      <c r="U4248" s="233" t="n"/>
    </row>
    <row r="4249">
      <c r="S4249" s="233" t="n"/>
      <c r="T4249" s="233" t="n"/>
      <c r="U4249" s="233" t="n"/>
    </row>
    <row r="4250">
      <c r="S4250" s="233" t="n"/>
      <c r="T4250" s="233" t="n"/>
      <c r="U4250" s="233" t="n"/>
    </row>
    <row r="4251">
      <c r="S4251" s="233" t="n"/>
      <c r="T4251" s="233" t="n"/>
      <c r="U4251" s="233" t="n"/>
    </row>
    <row r="4252">
      <c r="S4252" s="233" t="n"/>
      <c r="T4252" s="233" t="n"/>
      <c r="U4252" s="233" t="n"/>
    </row>
    <row r="4253">
      <c r="S4253" s="233" t="n"/>
      <c r="T4253" s="233" t="n"/>
      <c r="U4253" s="233" t="n"/>
    </row>
    <row r="4254">
      <c r="S4254" s="233" t="n"/>
      <c r="T4254" s="233" t="n"/>
      <c r="U4254" s="233" t="n"/>
    </row>
    <row r="4255">
      <c r="S4255" s="233" t="n"/>
      <c r="T4255" s="233" t="n"/>
      <c r="U4255" s="233" t="n"/>
    </row>
    <row r="4256">
      <c r="S4256" s="233" t="n"/>
      <c r="T4256" s="233" t="n"/>
      <c r="U4256" s="233" t="n"/>
    </row>
    <row r="4257">
      <c r="S4257" s="233" t="n"/>
      <c r="T4257" s="233" t="n"/>
      <c r="U4257" s="233" t="n"/>
    </row>
    <row r="4258">
      <c r="S4258" s="233" t="n"/>
      <c r="T4258" s="233" t="n"/>
      <c r="U4258" s="233" t="n"/>
    </row>
    <row r="4259">
      <c r="S4259" s="233" t="n"/>
      <c r="T4259" s="233" t="n"/>
      <c r="U4259" s="233" t="n"/>
    </row>
    <row r="4260">
      <c r="S4260" s="233" t="n"/>
      <c r="T4260" s="233" t="n"/>
      <c r="U4260" s="233" t="n"/>
    </row>
    <row r="4261">
      <c r="S4261" s="233" t="n"/>
      <c r="T4261" s="233" t="n"/>
      <c r="U4261" s="233" t="n"/>
    </row>
    <row r="4262">
      <c r="S4262" s="233" t="n"/>
      <c r="T4262" s="233" t="n"/>
      <c r="U4262" s="233" t="n"/>
    </row>
    <row r="4263">
      <c r="S4263" s="233" t="n"/>
      <c r="T4263" s="233" t="n"/>
      <c r="U4263" s="233" t="n"/>
    </row>
    <row r="4264">
      <c r="S4264" s="233" t="n"/>
      <c r="T4264" s="233" t="n"/>
      <c r="U4264" s="233" t="n"/>
    </row>
    <row r="4265">
      <c r="S4265" s="233" t="n"/>
      <c r="T4265" s="233" t="n"/>
      <c r="U4265" s="233" t="n"/>
    </row>
    <row r="4266">
      <c r="S4266" s="233" t="n"/>
      <c r="T4266" s="233" t="n"/>
      <c r="U4266" s="233" t="n"/>
    </row>
    <row r="4267">
      <c r="S4267" s="233" t="n"/>
      <c r="T4267" s="233" t="n"/>
      <c r="U4267" s="233" t="n"/>
    </row>
    <row r="4268">
      <c r="S4268" s="233" t="n"/>
      <c r="T4268" s="233" t="n"/>
      <c r="U4268" s="233" t="n"/>
    </row>
    <row r="4269">
      <c r="S4269" s="233" t="n"/>
      <c r="T4269" s="233" t="n"/>
      <c r="U4269" s="233" t="n"/>
    </row>
    <row r="4270">
      <c r="S4270" s="233" t="n"/>
      <c r="T4270" s="233" t="n"/>
      <c r="U4270" s="233" t="n"/>
    </row>
    <row r="4271">
      <c r="S4271" s="233" t="n"/>
      <c r="T4271" s="233" t="n"/>
      <c r="U4271" s="233" t="n"/>
    </row>
    <row r="4272">
      <c r="S4272" s="233" t="n"/>
      <c r="T4272" s="233" t="n"/>
      <c r="U4272" s="233" t="n"/>
    </row>
    <row r="4273">
      <c r="S4273" s="233" t="n"/>
      <c r="T4273" s="233" t="n"/>
      <c r="U4273" s="233" t="n"/>
    </row>
    <row r="4274">
      <c r="S4274" s="233" t="n"/>
      <c r="T4274" s="233" t="n"/>
      <c r="U4274" s="233" t="n"/>
    </row>
    <row r="4275">
      <c r="S4275" s="233" t="n"/>
      <c r="T4275" s="233" t="n"/>
      <c r="U4275" s="233" t="n"/>
    </row>
    <row r="4276">
      <c r="S4276" s="233" t="n"/>
      <c r="T4276" s="233" t="n"/>
      <c r="U4276" s="233" t="n"/>
    </row>
    <row r="4277">
      <c r="S4277" s="233" t="n"/>
      <c r="T4277" s="233" t="n"/>
      <c r="U4277" s="233" t="n"/>
    </row>
    <row r="4278">
      <c r="S4278" s="233" t="n"/>
      <c r="T4278" s="233" t="n"/>
      <c r="U4278" s="233" t="n"/>
    </row>
    <row r="4279">
      <c r="S4279" s="233" t="n"/>
      <c r="T4279" s="233" t="n"/>
      <c r="U4279" s="233" t="n"/>
    </row>
    <row r="4280">
      <c r="S4280" s="233" t="n"/>
      <c r="T4280" s="233" t="n"/>
      <c r="U4280" s="233" t="n"/>
    </row>
    <row r="4281">
      <c r="S4281" s="233" t="n"/>
      <c r="T4281" s="233" t="n"/>
      <c r="U4281" s="233" t="n"/>
    </row>
    <row r="4282">
      <c r="S4282" s="233" t="n"/>
      <c r="T4282" s="233" t="n"/>
      <c r="U4282" s="233" t="n"/>
    </row>
    <row r="4283">
      <c r="S4283" s="233" t="n"/>
      <c r="T4283" s="233" t="n"/>
      <c r="U4283" s="233" t="n"/>
    </row>
    <row r="4284">
      <c r="S4284" s="233" t="n"/>
      <c r="T4284" s="233" t="n"/>
      <c r="U4284" s="233" t="n"/>
    </row>
    <row r="4285">
      <c r="S4285" s="233" t="n"/>
      <c r="T4285" s="233" t="n"/>
      <c r="U4285" s="233" t="n"/>
    </row>
    <row r="4286">
      <c r="S4286" s="233" t="n"/>
      <c r="T4286" s="233" t="n"/>
      <c r="U4286" s="233" t="n"/>
    </row>
    <row r="4287">
      <c r="S4287" s="233" t="n"/>
      <c r="T4287" s="233" t="n"/>
      <c r="U4287" s="233" t="n"/>
    </row>
    <row r="4288">
      <c r="S4288" s="233" t="n"/>
      <c r="T4288" s="233" t="n"/>
      <c r="U4288" s="233" t="n"/>
    </row>
    <row r="4289">
      <c r="S4289" s="233" t="n"/>
      <c r="T4289" s="233" t="n"/>
      <c r="U4289" s="233" t="n"/>
    </row>
    <row r="4290">
      <c r="S4290" s="233" t="n"/>
      <c r="T4290" s="233" t="n"/>
      <c r="U4290" s="233" t="n"/>
    </row>
    <row r="4291">
      <c r="S4291" s="233" t="n"/>
      <c r="T4291" s="233" t="n"/>
      <c r="U4291" s="233" t="n"/>
    </row>
    <row r="4292">
      <c r="S4292" s="233" t="n"/>
      <c r="T4292" s="233" t="n"/>
      <c r="U4292" s="233" t="n"/>
    </row>
    <row r="4293">
      <c r="S4293" s="233" t="n"/>
      <c r="T4293" s="233" t="n"/>
      <c r="U4293" s="233" t="n"/>
    </row>
    <row r="4294">
      <c r="S4294" s="233" t="n"/>
      <c r="T4294" s="233" t="n"/>
      <c r="U4294" s="233" t="n"/>
    </row>
    <row r="4295">
      <c r="S4295" s="233" t="n"/>
      <c r="T4295" s="233" t="n"/>
      <c r="U4295" s="233" t="n"/>
    </row>
    <row r="4296">
      <c r="S4296" s="233" t="n"/>
      <c r="T4296" s="233" t="n"/>
      <c r="U4296" s="233" t="n"/>
    </row>
    <row r="4297">
      <c r="S4297" s="233" t="n"/>
      <c r="T4297" s="233" t="n"/>
      <c r="U4297" s="233" t="n"/>
    </row>
    <row r="4298">
      <c r="S4298" s="233" t="n"/>
      <c r="T4298" s="233" t="n"/>
      <c r="U4298" s="233" t="n"/>
    </row>
    <row r="4299">
      <c r="S4299" s="233" t="n"/>
      <c r="T4299" s="233" t="n"/>
      <c r="U4299" s="233" t="n"/>
    </row>
    <row r="4300">
      <c r="S4300" s="233" t="n"/>
      <c r="T4300" s="233" t="n"/>
      <c r="U4300" s="233" t="n"/>
    </row>
    <row r="4301">
      <c r="S4301" s="233" t="n"/>
      <c r="T4301" s="233" t="n"/>
      <c r="U4301" s="233" t="n"/>
    </row>
    <row r="4302">
      <c r="S4302" s="233" t="n"/>
      <c r="T4302" s="233" t="n"/>
      <c r="U4302" s="233" t="n"/>
    </row>
    <row r="4303">
      <c r="S4303" s="233" t="n"/>
      <c r="T4303" s="233" t="n"/>
      <c r="U4303" s="233" t="n"/>
    </row>
    <row r="4304">
      <c r="S4304" s="233" t="n"/>
      <c r="T4304" s="233" t="n"/>
      <c r="U4304" s="233" t="n"/>
    </row>
    <row r="4305">
      <c r="S4305" s="233" t="n"/>
      <c r="T4305" s="233" t="n"/>
      <c r="U4305" s="233" t="n"/>
    </row>
    <row r="4306">
      <c r="S4306" s="233" t="n"/>
      <c r="T4306" s="233" t="n"/>
      <c r="U4306" s="233" t="n"/>
    </row>
    <row r="4307">
      <c r="S4307" s="233" t="n"/>
      <c r="T4307" s="233" t="n"/>
      <c r="U4307" s="233" t="n"/>
    </row>
    <row r="4308">
      <c r="S4308" s="233" t="n"/>
      <c r="T4308" s="233" t="n"/>
      <c r="U4308" s="233" t="n"/>
    </row>
    <row r="4309">
      <c r="S4309" s="233" t="n"/>
      <c r="T4309" s="233" t="n"/>
      <c r="U4309" s="233" t="n"/>
    </row>
    <row r="4310">
      <c r="S4310" s="233" t="n"/>
      <c r="T4310" s="233" t="n"/>
      <c r="U4310" s="233" t="n"/>
    </row>
    <row r="4311">
      <c r="S4311" s="233" t="n"/>
      <c r="T4311" s="233" t="n"/>
      <c r="U4311" s="233" t="n"/>
    </row>
    <row r="4312">
      <c r="S4312" s="233" t="n"/>
      <c r="T4312" s="233" t="n"/>
      <c r="U4312" s="233" t="n"/>
    </row>
    <row r="4313">
      <c r="S4313" s="233" t="n"/>
      <c r="T4313" s="233" t="n"/>
      <c r="U4313" s="233" t="n"/>
    </row>
    <row r="4314">
      <c r="S4314" s="233" t="n"/>
      <c r="T4314" s="233" t="n"/>
      <c r="U4314" s="233" t="n"/>
    </row>
    <row r="4315">
      <c r="S4315" s="233" t="n"/>
      <c r="T4315" s="233" t="n"/>
      <c r="U4315" s="233" t="n"/>
    </row>
    <row r="4316">
      <c r="S4316" s="233" t="n"/>
      <c r="T4316" s="233" t="n"/>
      <c r="U4316" s="233" t="n"/>
    </row>
    <row r="4317">
      <c r="S4317" s="233" t="n"/>
      <c r="T4317" s="233" t="n"/>
      <c r="U4317" s="233" t="n"/>
    </row>
    <row r="4318">
      <c r="S4318" s="233" t="n"/>
      <c r="T4318" s="233" t="n"/>
      <c r="U4318" s="233" t="n"/>
    </row>
    <row r="4319">
      <c r="S4319" s="233" t="n"/>
      <c r="T4319" s="233" t="n"/>
      <c r="U4319" s="233" t="n"/>
    </row>
    <row r="4320">
      <c r="S4320" s="233" t="n"/>
      <c r="T4320" s="233" t="n"/>
      <c r="U4320" s="233" t="n"/>
    </row>
    <row r="4321">
      <c r="S4321" s="233" t="n"/>
      <c r="T4321" s="233" t="n"/>
      <c r="U4321" s="233" t="n"/>
    </row>
    <row r="4322">
      <c r="S4322" s="233" t="n"/>
      <c r="T4322" s="233" t="n"/>
      <c r="U4322" s="233" t="n"/>
    </row>
    <row r="4323">
      <c r="S4323" s="233" t="n"/>
      <c r="T4323" s="233" t="n"/>
      <c r="U4323" s="233" t="n"/>
    </row>
    <row r="4324">
      <c r="S4324" s="233" t="n"/>
      <c r="T4324" s="233" t="n"/>
      <c r="U4324" s="233" t="n"/>
    </row>
    <row r="4325">
      <c r="S4325" s="233" t="n"/>
      <c r="T4325" s="233" t="n"/>
      <c r="U4325" s="233" t="n"/>
    </row>
    <row r="4326">
      <c r="S4326" s="233" t="n"/>
      <c r="T4326" s="233" t="n"/>
      <c r="U4326" s="233" t="n"/>
    </row>
    <row r="4327">
      <c r="S4327" s="233" t="n"/>
      <c r="T4327" s="233" t="n"/>
      <c r="U4327" s="233" t="n"/>
    </row>
    <row r="4328">
      <c r="S4328" s="233" t="n"/>
      <c r="T4328" s="233" t="n"/>
      <c r="U4328" s="233" t="n"/>
    </row>
    <row r="4329">
      <c r="S4329" s="233" t="n"/>
      <c r="T4329" s="233" t="n"/>
      <c r="U4329" s="233" t="n"/>
    </row>
    <row r="4330">
      <c r="S4330" s="233" t="n"/>
      <c r="T4330" s="233" t="n"/>
      <c r="U4330" s="233" t="n"/>
    </row>
    <row r="4331">
      <c r="S4331" s="233" t="n"/>
      <c r="T4331" s="233" t="n"/>
      <c r="U4331" s="233" t="n"/>
    </row>
    <row r="4332">
      <c r="S4332" s="233" t="n"/>
      <c r="T4332" s="233" t="n"/>
      <c r="U4332" s="233" t="n"/>
    </row>
    <row r="4333">
      <c r="S4333" s="233" t="n"/>
      <c r="T4333" s="233" t="n"/>
      <c r="U4333" s="233" t="n"/>
    </row>
    <row r="4334">
      <c r="S4334" s="233" t="n"/>
      <c r="T4334" s="233" t="n"/>
      <c r="U4334" s="233" t="n"/>
    </row>
    <row r="4335">
      <c r="S4335" s="233" t="n"/>
      <c r="T4335" s="233" t="n"/>
      <c r="U4335" s="233" t="n"/>
    </row>
    <row r="4336">
      <c r="S4336" s="233" t="n"/>
      <c r="T4336" s="233" t="n"/>
      <c r="U4336" s="233" t="n"/>
    </row>
    <row r="4337">
      <c r="S4337" s="233" t="n"/>
      <c r="T4337" s="233" t="n"/>
      <c r="U4337" s="233" t="n"/>
    </row>
    <row r="4338">
      <c r="S4338" s="233" t="n"/>
      <c r="T4338" s="233" t="n"/>
      <c r="U4338" s="233" t="n"/>
    </row>
    <row r="4339">
      <c r="S4339" s="233" t="n"/>
      <c r="T4339" s="233" t="n"/>
      <c r="U4339" s="233" t="n"/>
    </row>
    <row r="4340">
      <c r="S4340" s="233" t="n"/>
      <c r="T4340" s="233" t="n"/>
      <c r="U4340" s="233" t="n"/>
    </row>
    <row r="4341">
      <c r="S4341" s="233" t="n"/>
      <c r="T4341" s="233" t="n"/>
      <c r="U4341" s="233" t="n"/>
    </row>
    <row r="4342">
      <c r="S4342" s="233" t="n"/>
      <c r="T4342" s="233" t="n"/>
      <c r="U4342" s="233" t="n"/>
    </row>
    <row r="4343">
      <c r="S4343" s="233" t="n"/>
      <c r="T4343" s="233" t="n"/>
      <c r="U4343" s="233" t="n"/>
    </row>
    <row r="4344">
      <c r="S4344" s="233" t="n"/>
      <c r="T4344" s="233" t="n"/>
      <c r="U4344" s="233" t="n"/>
    </row>
    <row r="4345">
      <c r="S4345" s="233" t="n"/>
      <c r="T4345" s="233" t="n"/>
      <c r="U4345" s="233" t="n"/>
    </row>
    <row r="4346">
      <c r="S4346" s="233" t="n"/>
      <c r="T4346" s="233" t="n"/>
      <c r="U4346" s="233" t="n"/>
    </row>
    <row r="4347">
      <c r="S4347" s="233" t="n"/>
      <c r="T4347" s="233" t="n"/>
      <c r="U4347" s="233" t="n"/>
    </row>
    <row r="4348">
      <c r="S4348" s="233" t="n"/>
      <c r="T4348" s="233" t="n"/>
      <c r="U4348" s="233" t="n"/>
    </row>
    <row r="4349">
      <c r="S4349" s="233" t="n"/>
      <c r="T4349" s="233" t="n"/>
      <c r="U4349" s="233" t="n"/>
    </row>
    <row r="4350">
      <c r="S4350" s="233" t="n"/>
      <c r="T4350" s="233" t="n"/>
      <c r="U4350" s="233" t="n"/>
    </row>
    <row r="4351">
      <c r="S4351" s="233" t="n"/>
      <c r="T4351" s="233" t="n"/>
      <c r="U4351" s="233" t="n"/>
    </row>
    <row r="4352">
      <c r="S4352" s="233" t="n"/>
      <c r="T4352" s="233" t="n"/>
      <c r="U4352" s="233" t="n"/>
    </row>
    <row r="4353">
      <c r="S4353" s="233" t="n"/>
      <c r="T4353" s="233" t="n"/>
      <c r="U4353" s="233" t="n"/>
    </row>
    <row r="4354">
      <c r="S4354" s="233" t="n"/>
      <c r="T4354" s="233" t="n"/>
      <c r="U4354" s="233" t="n"/>
    </row>
    <row r="4355">
      <c r="S4355" s="233" t="n"/>
      <c r="T4355" s="233" t="n"/>
      <c r="U4355" s="233" t="n"/>
    </row>
    <row r="4356">
      <c r="S4356" s="233" t="n"/>
      <c r="T4356" s="233" t="n"/>
      <c r="U4356" s="233" t="n"/>
    </row>
    <row r="4357">
      <c r="S4357" s="233" t="n"/>
      <c r="T4357" s="233" t="n"/>
      <c r="U4357" s="233" t="n"/>
    </row>
    <row r="4358">
      <c r="S4358" s="233" t="n"/>
      <c r="T4358" s="233" t="n"/>
      <c r="U4358" s="233" t="n"/>
    </row>
    <row r="4359">
      <c r="S4359" s="233" t="n"/>
      <c r="T4359" s="233" t="n"/>
      <c r="U4359" s="233" t="n"/>
    </row>
    <row r="4360">
      <c r="S4360" s="233" t="n"/>
      <c r="T4360" s="233" t="n"/>
      <c r="U4360" s="233" t="n"/>
    </row>
    <row r="4361">
      <c r="S4361" s="233" t="n"/>
      <c r="T4361" s="233" t="n"/>
      <c r="U4361" s="233" t="n"/>
    </row>
    <row r="4362">
      <c r="S4362" s="233" t="n"/>
      <c r="T4362" s="233" t="n"/>
      <c r="U4362" s="233" t="n"/>
    </row>
    <row r="4363">
      <c r="S4363" s="233" t="n"/>
      <c r="T4363" s="233" t="n"/>
      <c r="U4363" s="233" t="n"/>
    </row>
    <row r="4364">
      <c r="S4364" s="233" t="n"/>
      <c r="T4364" s="233" t="n"/>
      <c r="U4364" s="233" t="n"/>
    </row>
    <row r="4365">
      <c r="S4365" s="233" t="n"/>
      <c r="T4365" s="233" t="n"/>
      <c r="U4365" s="233" t="n"/>
    </row>
    <row r="4366">
      <c r="S4366" s="233" t="n"/>
      <c r="T4366" s="233" t="n"/>
      <c r="U4366" s="233" t="n"/>
    </row>
    <row r="4367">
      <c r="S4367" s="233" t="n"/>
      <c r="T4367" s="233" t="n"/>
      <c r="U4367" s="233" t="n"/>
    </row>
    <row r="4368">
      <c r="S4368" s="233" t="n"/>
      <c r="T4368" s="233" t="n"/>
      <c r="U4368" s="233" t="n"/>
    </row>
    <row r="4369">
      <c r="S4369" s="233" t="n"/>
      <c r="T4369" s="233" t="n"/>
      <c r="U4369" s="233" t="n"/>
    </row>
    <row r="4370">
      <c r="S4370" s="233" t="n"/>
      <c r="T4370" s="233" t="n"/>
      <c r="U4370" s="233" t="n"/>
    </row>
    <row r="4371">
      <c r="S4371" s="233" t="n"/>
      <c r="T4371" s="233" t="n"/>
      <c r="U4371" s="233" t="n"/>
    </row>
    <row r="4372">
      <c r="S4372" s="233" t="n"/>
      <c r="T4372" s="233" t="n"/>
      <c r="U4372" s="233" t="n"/>
    </row>
    <row r="4373">
      <c r="S4373" s="233" t="n"/>
      <c r="T4373" s="233" t="n"/>
      <c r="U4373" s="233" t="n"/>
    </row>
    <row r="4374">
      <c r="S4374" s="233" t="n"/>
      <c r="T4374" s="233" t="n"/>
      <c r="U4374" s="233" t="n"/>
    </row>
    <row r="4375">
      <c r="S4375" s="233" t="n"/>
      <c r="T4375" s="233" t="n"/>
      <c r="U4375" s="233" t="n"/>
    </row>
    <row r="4376">
      <c r="S4376" s="233" t="n"/>
      <c r="T4376" s="233" t="n"/>
      <c r="U4376" s="233" t="n"/>
    </row>
    <row r="4377">
      <c r="S4377" s="233" t="n"/>
      <c r="T4377" s="233" t="n"/>
      <c r="U4377" s="233" t="n"/>
    </row>
    <row r="4378">
      <c r="S4378" s="233" t="n"/>
      <c r="T4378" s="233" t="n"/>
      <c r="U4378" s="233" t="n"/>
    </row>
    <row r="4379">
      <c r="S4379" s="233" t="n"/>
      <c r="T4379" s="233" t="n"/>
      <c r="U4379" s="233" t="n"/>
    </row>
    <row r="4380">
      <c r="S4380" s="233" t="n"/>
      <c r="T4380" s="233" t="n"/>
      <c r="U4380" s="233" t="n"/>
    </row>
    <row r="4381">
      <c r="S4381" s="233" t="n"/>
      <c r="T4381" s="233" t="n"/>
      <c r="U4381" s="233" t="n"/>
    </row>
    <row r="4382">
      <c r="S4382" s="233" t="n"/>
      <c r="T4382" s="233" t="n"/>
      <c r="U4382" s="233" t="n"/>
    </row>
    <row r="4383">
      <c r="S4383" s="233" t="n"/>
      <c r="T4383" s="233" t="n"/>
      <c r="U4383" s="233" t="n"/>
    </row>
    <row r="4384">
      <c r="S4384" s="233" t="n"/>
      <c r="T4384" s="233" t="n"/>
      <c r="U4384" s="233" t="n"/>
    </row>
    <row r="4385">
      <c r="S4385" s="233" t="n"/>
      <c r="T4385" s="233" t="n"/>
      <c r="U4385" s="233" t="n"/>
    </row>
    <row r="4386">
      <c r="S4386" s="233" t="n"/>
      <c r="T4386" s="233" t="n"/>
      <c r="U4386" s="233" t="n"/>
    </row>
    <row r="4387">
      <c r="S4387" s="233" t="n"/>
      <c r="T4387" s="233" t="n"/>
      <c r="U4387" s="233" t="n"/>
    </row>
    <row r="4388">
      <c r="S4388" s="233" t="n"/>
      <c r="T4388" s="233" t="n"/>
      <c r="U4388" s="233" t="n"/>
    </row>
    <row r="4389">
      <c r="S4389" s="233" t="n"/>
      <c r="T4389" s="233" t="n"/>
      <c r="U4389" s="233" t="n"/>
    </row>
    <row r="4390">
      <c r="S4390" s="233" t="n"/>
      <c r="T4390" s="233" t="n"/>
      <c r="U4390" s="233" t="n"/>
    </row>
    <row r="4391">
      <c r="S4391" s="233" t="n"/>
      <c r="T4391" s="233" t="n"/>
      <c r="U4391" s="233" t="n"/>
    </row>
    <row r="4392">
      <c r="S4392" s="233" t="n"/>
      <c r="T4392" s="233" t="n"/>
      <c r="U4392" s="233" t="n"/>
    </row>
    <row r="4393">
      <c r="S4393" s="233" t="n"/>
      <c r="T4393" s="233" t="n"/>
      <c r="U4393" s="233" t="n"/>
    </row>
    <row r="4394">
      <c r="S4394" s="233" t="n"/>
      <c r="T4394" s="233" t="n"/>
      <c r="U4394" s="233" t="n"/>
    </row>
    <row r="4395">
      <c r="S4395" s="233" t="n"/>
      <c r="T4395" s="233" t="n"/>
      <c r="U4395" s="233" t="n"/>
    </row>
    <row r="4396">
      <c r="S4396" s="233" t="n"/>
      <c r="T4396" s="233" t="n"/>
      <c r="U4396" s="233" t="n"/>
    </row>
    <row r="4397">
      <c r="S4397" s="233" t="n"/>
      <c r="T4397" s="233" t="n"/>
      <c r="U4397" s="233" t="n"/>
    </row>
    <row r="4398">
      <c r="S4398" s="233" t="n"/>
      <c r="T4398" s="233" t="n"/>
      <c r="U4398" s="233" t="n"/>
    </row>
    <row r="4399">
      <c r="S4399" s="233" t="n"/>
      <c r="T4399" s="233" t="n"/>
      <c r="U4399" s="233" t="n"/>
    </row>
    <row r="4400">
      <c r="S4400" s="233" t="n"/>
      <c r="T4400" s="233" t="n"/>
      <c r="U4400" s="233" t="n"/>
    </row>
    <row r="4401">
      <c r="S4401" s="233" t="n"/>
      <c r="T4401" s="233" t="n"/>
      <c r="U4401" s="233" t="n"/>
    </row>
    <row r="4402">
      <c r="S4402" s="233" t="n"/>
      <c r="T4402" s="233" t="n"/>
      <c r="U4402" s="233" t="n"/>
    </row>
    <row r="4403">
      <c r="S4403" s="233" t="n"/>
      <c r="T4403" s="233" t="n"/>
      <c r="U4403" s="233" t="n"/>
    </row>
    <row r="4404">
      <c r="S4404" s="233" t="n"/>
      <c r="T4404" s="233" t="n"/>
      <c r="U4404" s="233" t="n"/>
    </row>
    <row r="4405">
      <c r="S4405" s="233" t="n"/>
      <c r="T4405" s="233" t="n"/>
      <c r="U4405" s="233" t="n"/>
    </row>
    <row r="4406">
      <c r="S4406" s="233" t="n"/>
      <c r="T4406" s="233" t="n"/>
      <c r="U4406" s="233" t="n"/>
    </row>
    <row r="4407">
      <c r="S4407" s="233" t="n"/>
      <c r="T4407" s="233" t="n"/>
      <c r="U4407" s="233" t="n"/>
    </row>
    <row r="4408">
      <c r="S4408" s="233" t="n"/>
      <c r="T4408" s="233" t="n"/>
      <c r="U4408" s="233" t="n"/>
    </row>
    <row r="4409">
      <c r="S4409" s="233" t="n"/>
      <c r="T4409" s="233" t="n"/>
      <c r="U4409" s="233" t="n"/>
    </row>
    <row r="4410">
      <c r="S4410" s="233" t="n"/>
      <c r="T4410" s="233" t="n"/>
      <c r="U4410" s="233" t="n"/>
    </row>
    <row r="4411">
      <c r="S4411" s="233" t="n"/>
      <c r="T4411" s="233" t="n"/>
      <c r="U4411" s="233" t="n"/>
    </row>
    <row r="4412">
      <c r="S4412" s="233" t="n"/>
      <c r="T4412" s="233" t="n"/>
      <c r="U4412" s="233" t="n"/>
    </row>
    <row r="4413">
      <c r="S4413" s="233" t="n"/>
      <c r="T4413" s="233" t="n"/>
      <c r="U4413" s="233" t="n"/>
    </row>
    <row r="4414">
      <c r="S4414" s="233" t="n"/>
      <c r="T4414" s="233" t="n"/>
      <c r="U4414" s="233" t="n"/>
    </row>
    <row r="4415">
      <c r="S4415" s="233" t="n"/>
      <c r="T4415" s="233" t="n"/>
      <c r="U4415" s="233" t="n"/>
    </row>
    <row r="4416">
      <c r="S4416" s="233" t="n"/>
      <c r="T4416" s="233" t="n"/>
      <c r="U4416" s="233" t="n"/>
    </row>
    <row r="4417">
      <c r="S4417" s="233" t="n"/>
      <c r="T4417" s="233" t="n"/>
      <c r="U4417" s="233" t="n"/>
    </row>
    <row r="4418">
      <c r="S4418" s="233" t="n"/>
      <c r="T4418" s="233" t="n"/>
      <c r="U4418" s="233" t="n"/>
    </row>
    <row r="4419">
      <c r="S4419" s="233" t="n"/>
      <c r="T4419" s="233" t="n"/>
      <c r="U4419" s="233" t="n"/>
    </row>
    <row r="4420">
      <c r="S4420" s="233" t="n"/>
      <c r="T4420" s="233" t="n"/>
      <c r="U4420" s="233" t="n"/>
    </row>
    <row r="4421">
      <c r="S4421" s="233" t="n"/>
      <c r="T4421" s="233" t="n"/>
      <c r="U4421" s="233" t="n"/>
    </row>
    <row r="4422">
      <c r="S4422" s="233" t="n"/>
      <c r="T4422" s="233" t="n"/>
      <c r="U4422" s="233" t="n"/>
    </row>
    <row r="4423">
      <c r="S4423" s="233" t="n"/>
      <c r="T4423" s="233" t="n"/>
      <c r="U4423" s="233" t="n"/>
    </row>
    <row r="4424">
      <c r="S4424" s="233" t="n"/>
      <c r="T4424" s="233" t="n"/>
      <c r="U4424" s="233" t="n"/>
    </row>
    <row r="4425">
      <c r="S4425" s="233" t="n"/>
      <c r="T4425" s="233" t="n"/>
      <c r="U4425" s="233" t="n"/>
    </row>
    <row r="4426">
      <c r="S4426" s="233" t="n"/>
      <c r="T4426" s="233" t="n"/>
      <c r="U4426" s="233" t="n"/>
    </row>
    <row r="4427">
      <c r="S4427" s="233" t="n"/>
      <c r="T4427" s="233" t="n"/>
      <c r="U4427" s="233" t="n"/>
    </row>
    <row r="4428">
      <c r="S4428" s="233" t="n"/>
      <c r="T4428" s="233" t="n"/>
      <c r="U4428" s="233" t="n"/>
    </row>
    <row r="4429">
      <c r="S4429" s="233" t="n"/>
      <c r="T4429" s="233" t="n"/>
      <c r="U4429" s="233" t="n"/>
    </row>
    <row r="4430">
      <c r="S4430" s="233" t="n"/>
      <c r="T4430" s="233" t="n"/>
      <c r="U4430" s="233" t="n"/>
    </row>
    <row r="4431">
      <c r="S4431" s="233" t="n"/>
      <c r="T4431" s="233" t="n"/>
      <c r="U4431" s="233" t="n"/>
    </row>
    <row r="4432">
      <c r="S4432" s="233" t="n"/>
      <c r="T4432" s="233" t="n"/>
      <c r="U4432" s="233" t="n"/>
    </row>
    <row r="4433">
      <c r="S4433" s="233" t="n"/>
      <c r="T4433" s="233" t="n"/>
      <c r="U4433" s="233" t="n"/>
    </row>
    <row r="4434">
      <c r="S4434" s="233" t="n"/>
      <c r="T4434" s="233" t="n"/>
      <c r="U4434" s="233" t="n"/>
    </row>
    <row r="4435">
      <c r="S4435" s="233" t="n"/>
      <c r="T4435" s="233" t="n"/>
      <c r="U4435" s="233" t="n"/>
    </row>
    <row r="4436">
      <c r="S4436" s="233" t="n"/>
      <c r="T4436" s="233" t="n"/>
      <c r="U4436" s="233" t="n"/>
    </row>
    <row r="4437">
      <c r="S4437" s="233" t="n"/>
      <c r="T4437" s="233" t="n"/>
      <c r="U4437" s="233" t="n"/>
    </row>
    <row r="4438">
      <c r="S4438" s="233" t="n"/>
      <c r="T4438" s="233" t="n"/>
      <c r="U4438" s="233" t="n"/>
    </row>
    <row r="4439">
      <c r="S4439" s="233" t="n"/>
      <c r="T4439" s="233" t="n"/>
      <c r="U4439" s="233" t="n"/>
    </row>
    <row r="4440">
      <c r="S4440" s="233" t="n"/>
      <c r="T4440" s="233" t="n"/>
      <c r="U4440" s="233" t="n"/>
    </row>
    <row r="4441">
      <c r="S4441" s="233" t="n"/>
      <c r="T4441" s="233" t="n"/>
      <c r="U4441" s="233" t="n"/>
    </row>
    <row r="4442">
      <c r="S4442" s="233" t="n"/>
      <c r="T4442" s="233" t="n"/>
      <c r="U4442" s="233" t="n"/>
    </row>
    <row r="4443">
      <c r="S4443" s="233" t="n"/>
      <c r="T4443" s="233" t="n"/>
      <c r="U4443" s="233" t="n"/>
    </row>
    <row r="4444">
      <c r="S4444" s="233" t="n"/>
      <c r="T4444" s="233" t="n"/>
      <c r="U4444" s="233" t="n"/>
    </row>
    <row r="4445">
      <c r="S4445" s="233" t="n"/>
      <c r="T4445" s="233" t="n"/>
      <c r="U4445" s="233" t="n"/>
    </row>
    <row r="4446">
      <c r="S4446" s="233" t="n"/>
      <c r="T4446" s="233" t="n"/>
      <c r="U4446" s="233" t="n"/>
    </row>
    <row r="4447">
      <c r="S4447" s="233" t="n"/>
      <c r="T4447" s="233" t="n"/>
      <c r="U4447" s="233" t="n"/>
    </row>
    <row r="4448">
      <c r="S4448" s="233" t="n"/>
      <c r="T4448" s="233" t="n"/>
      <c r="U4448" s="233" t="n"/>
    </row>
    <row r="4449">
      <c r="S4449" s="233" t="n"/>
      <c r="T4449" s="233" t="n"/>
      <c r="U4449" s="233" t="n"/>
    </row>
    <row r="4450">
      <c r="S4450" s="233" t="n"/>
      <c r="T4450" s="233" t="n"/>
      <c r="U4450" s="233" t="n"/>
    </row>
    <row r="4451">
      <c r="S4451" s="233" t="n"/>
      <c r="T4451" s="233" t="n"/>
      <c r="U4451" s="233" t="n"/>
    </row>
    <row r="4452">
      <c r="S4452" s="233" t="n"/>
      <c r="T4452" s="233" t="n"/>
      <c r="U4452" s="233" t="n"/>
    </row>
    <row r="4453">
      <c r="S4453" s="233" t="n"/>
      <c r="T4453" s="233" t="n"/>
      <c r="U4453" s="233" t="n"/>
    </row>
    <row r="4454">
      <c r="S4454" s="233" t="n"/>
      <c r="T4454" s="233" t="n"/>
      <c r="U4454" s="233" t="n"/>
    </row>
    <row r="4455">
      <c r="S4455" s="233" t="n"/>
      <c r="T4455" s="233" t="n"/>
      <c r="U4455" s="233" t="n"/>
    </row>
    <row r="4456">
      <c r="S4456" s="233" t="n"/>
      <c r="T4456" s="233" t="n"/>
      <c r="U4456" s="233" t="n"/>
    </row>
    <row r="4457">
      <c r="S4457" s="233" t="n"/>
      <c r="T4457" s="233" t="n"/>
      <c r="U4457" s="233" t="n"/>
    </row>
    <row r="4458">
      <c r="S4458" s="233" t="n"/>
      <c r="T4458" s="233" t="n"/>
      <c r="U4458" s="233" t="n"/>
    </row>
    <row r="4459">
      <c r="S4459" s="233" t="n"/>
      <c r="T4459" s="233" t="n"/>
      <c r="U4459" s="233" t="n"/>
    </row>
    <row r="4460">
      <c r="S4460" s="233" t="n"/>
      <c r="T4460" s="233" t="n"/>
      <c r="U4460" s="233" t="n"/>
    </row>
    <row r="4461">
      <c r="S4461" s="233" t="n"/>
      <c r="T4461" s="233" t="n"/>
      <c r="U4461" s="233" t="n"/>
    </row>
    <row r="4462">
      <c r="S4462" s="233" t="n"/>
      <c r="T4462" s="233" t="n"/>
      <c r="U4462" s="233" t="n"/>
    </row>
    <row r="4463">
      <c r="S4463" s="233" t="n"/>
      <c r="T4463" s="233" t="n"/>
      <c r="U4463" s="233" t="n"/>
    </row>
    <row r="4464">
      <c r="S4464" s="233" t="n"/>
      <c r="T4464" s="233" t="n"/>
      <c r="U4464" s="233" t="n"/>
    </row>
    <row r="4465">
      <c r="S4465" s="233" t="n"/>
      <c r="T4465" s="233" t="n"/>
      <c r="U4465" s="233" t="n"/>
    </row>
    <row r="4466">
      <c r="S4466" s="233" t="n"/>
      <c r="T4466" s="233" t="n"/>
      <c r="U4466" s="233" t="n"/>
    </row>
    <row r="4467">
      <c r="S4467" s="233" t="n"/>
      <c r="T4467" s="233" t="n"/>
      <c r="U4467" s="233" t="n"/>
    </row>
    <row r="4468">
      <c r="S4468" s="233" t="n"/>
      <c r="T4468" s="233" t="n"/>
      <c r="U4468" s="233" t="n"/>
    </row>
    <row r="4469">
      <c r="S4469" s="233" t="n"/>
      <c r="T4469" s="233" t="n"/>
      <c r="U4469" s="233" t="n"/>
    </row>
    <row r="4470">
      <c r="S4470" s="233" t="n"/>
      <c r="T4470" s="233" t="n"/>
      <c r="U4470" s="233" t="n"/>
    </row>
    <row r="4471">
      <c r="S4471" s="233" t="n"/>
      <c r="T4471" s="233" t="n"/>
      <c r="U4471" s="233" t="n"/>
    </row>
    <row r="4472">
      <c r="S4472" s="233" t="n"/>
      <c r="T4472" s="233" t="n"/>
      <c r="U4472" s="233" t="n"/>
    </row>
    <row r="4473">
      <c r="S4473" s="233" t="n"/>
      <c r="T4473" s="233" t="n"/>
      <c r="U4473" s="233" t="n"/>
    </row>
    <row r="4474">
      <c r="S4474" s="233" t="n"/>
      <c r="T4474" s="233" t="n"/>
      <c r="U4474" s="233" t="n"/>
    </row>
    <row r="4475">
      <c r="S4475" s="233" t="n"/>
      <c r="T4475" s="233" t="n"/>
      <c r="U4475" s="233" t="n"/>
    </row>
    <row r="4476">
      <c r="S4476" s="233" t="n"/>
      <c r="T4476" s="233" t="n"/>
      <c r="U4476" s="233" t="n"/>
    </row>
    <row r="4477">
      <c r="S4477" s="233" t="n"/>
      <c r="T4477" s="233" t="n"/>
      <c r="U4477" s="233" t="n"/>
    </row>
    <row r="4478">
      <c r="S4478" s="233" t="n"/>
      <c r="T4478" s="233" t="n"/>
      <c r="U4478" s="233" t="n"/>
    </row>
    <row r="4479">
      <c r="S4479" s="233" t="n"/>
      <c r="T4479" s="233" t="n"/>
      <c r="U4479" s="233" t="n"/>
    </row>
    <row r="4480">
      <c r="S4480" s="233" t="n"/>
      <c r="T4480" s="233" t="n"/>
      <c r="U4480" s="233" t="n"/>
    </row>
    <row r="4481">
      <c r="S4481" s="233" t="n"/>
      <c r="T4481" s="233" t="n"/>
      <c r="U4481" s="233" t="n"/>
    </row>
    <row r="4482">
      <c r="S4482" s="233" t="n"/>
      <c r="T4482" s="233" t="n"/>
      <c r="U4482" s="233" t="n"/>
    </row>
    <row r="4483">
      <c r="S4483" s="233" t="n"/>
      <c r="T4483" s="233" t="n"/>
      <c r="U4483" s="233" t="n"/>
    </row>
    <row r="4484">
      <c r="S4484" s="233" t="n"/>
      <c r="T4484" s="233" t="n"/>
      <c r="U4484" s="233" t="n"/>
    </row>
    <row r="4485">
      <c r="S4485" s="233" t="n"/>
      <c r="T4485" s="233" t="n"/>
      <c r="U4485" s="233" t="n"/>
    </row>
    <row r="4486">
      <c r="S4486" s="233" t="n"/>
      <c r="T4486" s="233" t="n"/>
      <c r="U4486" s="233" t="n"/>
    </row>
    <row r="4487">
      <c r="S4487" s="233" t="n"/>
      <c r="T4487" s="233" t="n"/>
      <c r="U4487" s="233" t="n"/>
    </row>
    <row r="4488">
      <c r="S4488" s="233" t="n"/>
      <c r="T4488" s="233" t="n"/>
      <c r="U4488" s="233" t="n"/>
    </row>
    <row r="4489">
      <c r="S4489" s="233" t="n"/>
      <c r="T4489" s="233" t="n"/>
      <c r="U4489" s="233" t="n"/>
    </row>
    <row r="4490">
      <c r="S4490" s="233" t="n"/>
      <c r="T4490" s="233" t="n"/>
      <c r="U4490" s="233" t="n"/>
    </row>
    <row r="4491">
      <c r="S4491" s="233" t="n"/>
      <c r="T4491" s="233" t="n"/>
      <c r="U4491" s="233" t="n"/>
    </row>
    <row r="4492">
      <c r="S4492" s="233" t="n"/>
      <c r="T4492" s="233" t="n"/>
      <c r="U4492" s="233" t="n"/>
    </row>
    <row r="4493">
      <c r="S4493" s="233" t="n"/>
      <c r="T4493" s="233" t="n"/>
      <c r="U4493" s="233" t="n"/>
    </row>
    <row r="4494">
      <c r="S4494" s="233" t="n"/>
      <c r="T4494" s="233" t="n"/>
      <c r="U4494" s="233" t="n"/>
    </row>
    <row r="4495">
      <c r="S4495" s="233" t="n"/>
      <c r="T4495" s="233" t="n"/>
      <c r="U4495" s="233" t="n"/>
    </row>
    <row r="4496">
      <c r="S4496" s="233" t="n"/>
      <c r="T4496" s="233" t="n"/>
      <c r="U4496" s="233" t="n"/>
    </row>
    <row r="4497">
      <c r="S4497" s="233" t="n"/>
      <c r="T4497" s="233" t="n"/>
      <c r="U4497" s="233" t="n"/>
    </row>
    <row r="4498">
      <c r="S4498" s="233" t="n"/>
      <c r="T4498" s="233" t="n"/>
      <c r="U4498" s="233" t="n"/>
    </row>
    <row r="4499">
      <c r="S4499" s="233" t="n"/>
      <c r="T4499" s="233" t="n"/>
      <c r="U4499" s="233" t="n"/>
    </row>
    <row r="4500">
      <c r="S4500" s="233" t="n"/>
      <c r="T4500" s="233" t="n"/>
      <c r="U4500" s="233" t="n"/>
    </row>
    <row r="4501">
      <c r="S4501" s="233" t="n"/>
      <c r="T4501" s="233" t="n"/>
      <c r="U4501" s="233" t="n"/>
    </row>
    <row r="4502">
      <c r="S4502" s="233" t="n"/>
      <c r="T4502" s="233" t="n"/>
      <c r="U4502" s="233" t="n"/>
    </row>
    <row r="4503">
      <c r="S4503" s="233" t="n"/>
      <c r="T4503" s="233" t="n"/>
      <c r="U4503" s="233" t="n"/>
    </row>
    <row r="4504">
      <c r="S4504" s="233" t="n"/>
      <c r="T4504" s="233" t="n"/>
      <c r="U4504" s="233" t="n"/>
    </row>
    <row r="4505">
      <c r="S4505" s="233" t="n"/>
      <c r="T4505" s="233" t="n"/>
      <c r="U4505" s="233" t="n"/>
    </row>
    <row r="4506">
      <c r="S4506" s="233" t="n"/>
      <c r="T4506" s="233" t="n"/>
      <c r="U4506" s="233" t="n"/>
    </row>
    <row r="4507">
      <c r="S4507" s="233" t="n"/>
      <c r="T4507" s="233" t="n"/>
      <c r="U4507" s="233" t="n"/>
    </row>
    <row r="4508">
      <c r="S4508" s="233" t="n"/>
      <c r="T4508" s="233" t="n"/>
      <c r="U4508" s="233" t="n"/>
    </row>
    <row r="4509">
      <c r="S4509" s="233" t="n"/>
      <c r="T4509" s="233" t="n"/>
      <c r="U4509" s="233" t="n"/>
    </row>
    <row r="4510">
      <c r="S4510" s="233" t="n"/>
      <c r="T4510" s="233" t="n"/>
      <c r="U4510" s="233" t="n"/>
    </row>
    <row r="4511">
      <c r="S4511" s="233" t="n"/>
      <c r="T4511" s="233" t="n"/>
      <c r="U4511" s="233" t="n"/>
    </row>
    <row r="4512">
      <c r="S4512" s="233" t="n"/>
      <c r="T4512" s="233" t="n"/>
      <c r="U4512" s="233" t="n"/>
    </row>
    <row r="4513">
      <c r="S4513" s="233" t="n"/>
      <c r="T4513" s="233" t="n"/>
      <c r="U4513" s="233" t="n"/>
    </row>
    <row r="4514">
      <c r="S4514" s="233" t="n"/>
      <c r="T4514" s="233" t="n"/>
      <c r="U4514" s="233" t="n"/>
    </row>
    <row r="4515">
      <c r="S4515" s="233" t="n"/>
      <c r="T4515" s="233" t="n"/>
      <c r="U4515" s="233" t="n"/>
    </row>
    <row r="4516">
      <c r="S4516" s="233" t="n"/>
      <c r="T4516" s="233" t="n"/>
      <c r="U4516" s="233" t="n"/>
    </row>
    <row r="4517">
      <c r="S4517" s="233" t="n"/>
      <c r="T4517" s="233" t="n"/>
      <c r="U4517" s="233" t="n"/>
    </row>
    <row r="4518">
      <c r="S4518" s="233" t="n"/>
      <c r="T4518" s="233" t="n"/>
      <c r="U4518" s="233" t="n"/>
    </row>
    <row r="4519">
      <c r="S4519" s="233" t="n"/>
      <c r="T4519" s="233" t="n"/>
      <c r="U4519" s="233" t="n"/>
    </row>
    <row r="4520">
      <c r="S4520" s="233" t="n"/>
      <c r="T4520" s="233" t="n"/>
      <c r="U4520" s="233" t="n"/>
    </row>
    <row r="4521">
      <c r="S4521" s="233" t="n"/>
      <c r="T4521" s="233" t="n"/>
      <c r="U4521" s="233" t="n"/>
    </row>
    <row r="4522">
      <c r="S4522" s="233" t="n"/>
      <c r="T4522" s="233" t="n"/>
      <c r="U4522" s="233" t="n"/>
    </row>
    <row r="4523">
      <c r="S4523" s="233" t="n"/>
      <c r="T4523" s="233" t="n"/>
      <c r="U4523" s="233" t="n"/>
    </row>
    <row r="4524">
      <c r="S4524" s="233" t="n"/>
      <c r="T4524" s="233" t="n"/>
      <c r="U4524" s="233" t="n"/>
    </row>
    <row r="4525">
      <c r="S4525" s="233" t="n"/>
      <c r="T4525" s="233" t="n"/>
      <c r="U4525" s="233" t="n"/>
    </row>
    <row r="4526">
      <c r="S4526" s="233" t="n"/>
      <c r="T4526" s="233" t="n"/>
      <c r="U4526" s="233" t="n"/>
    </row>
    <row r="4527">
      <c r="S4527" s="233" t="n"/>
      <c r="T4527" s="233" t="n"/>
      <c r="U4527" s="233" t="n"/>
    </row>
    <row r="4528">
      <c r="S4528" s="233" t="n"/>
      <c r="T4528" s="233" t="n"/>
      <c r="U4528" s="233" t="n"/>
    </row>
    <row r="4529">
      <c r="S4529" s="233" t="n"/>
      <c r="T4529" s="233" t="n"/>
      <c r="U4529" s="233" t="n"/>
    </row>
    <row r="4530">
      <c r="S4530" s="233" t="n"/>
      <c r="T4530" s="233" t="n"/>
      <c r="U4530" s="233" t="n"/>
    </row>
    <row r="4531">
      <c r="S4531" s="233" t="n"/>
      <c r="T4531" s="233" t="n"/>
      <c r="U4531" s="233" t="n"/>
    </row>
    <row r="4532">
      <c r="S4532" s="233" t="n"/>
      <c r="T4532" s="233" t="n"/>
      <c r="U4532" s="233" t="n"/>
    </row>
    <row r="4533">
      <c r="S4533" s="233" t="n"/>
      <c r="T4533" s="233" t="n"/>
      <c r="U4533" s="233" t="n"/>
    </row>
    <row r="4534">
      <c r="S4534" s="233" t="n"/>
      <c r="T4534" s="233" t="n"/>
      <c r="U4534" s="233" t="n"/>
    </row>
    <row r="4535">
      <c r="S4535" s="233" t="n"/>
      <c r="T4535" s="233" t="n"/>
      <c r="U4535" s="233" t="n"/>
    </row>
    <row r="4536">
      <c r="S4536" s="233" t="n"/>
      <c r="T4536" s="233" t="n"/>
      <c r="U4536" s="233" t="n"/>
    </row>
    <row r="4537">
      <c r="S4537" s="233" t="n"/>
      <c r="T4537" s="233" t="n"/>
      <c r="U4537" s="233" t="n"/>
    </row>
    <row r="4538">
      <c r="S4538" s="233" t="n"/>
      <c r="T4538" s="233" t="n"/>
      <c r="U4538" s="233" t="n"/>
    </row>
    <row r="4539">
      <c r="S4539" s="233" t="n"/>
      <c r="T4539" s="233" t="n"/>
      <c r="U4539" s="233" t="n"/>
    </row>
    <row r="4540">
      <c r="S4540" s="233" t="n"/>
      <c r="T4540" s="233" t="n"/>
      <c r="U4540" s="233" t="n"/>
    </row>
    <row r="4541">
      <c r="S4541" s="233" t="n"/>
      <c r="T4541" s="233" t="n"/>
      <c r="U4541" s="233" t="n"/>
    </row>
    <row r="4542">
      <c r="S4542" s="233" t="n"/>
      <c r="T4542" s="233" t="n"/>
      <c r="U4542" s="233" t="n"/>
    </row>
    <row r="4543">
      <c r="S4543" s="233" t="n"/>
      <c r="T4543" s="233" t="n"/>
      <c r="U4543" s="233" t="n"/>
    </row>
    <row r="4544">
      <c r="S4544" s="233" t="n"/>
      <c r="T4544" s="233" t="n"/>
      <c r="U4544" s="233" t="n"/>
    </row>
    <row r="4545">
      <c r="S4545" s="233" t="n"/>
      <c r="T4545" s="233" t="n"/>
      <c r="U4545" s="233" t="n"/>
    </row>
    <row r="4546">
      <c r="S4546" s="233" t="n"/>
      <c r="T4546" s="233" t="n"/>
      <c r="U4546" s="233" t="n"/>
    </row>
    <row r="4547">
      <c r="S4547" s="233" t="n"/>
      <c r="T4547" s="233" t="n"/>
      <c r="U4547" s="233" t="n"/>
    </row>
    <row r="4548">
      <c r="S4548" s="233" t="n"/>
      <c r="T4548" s="233" t="n"/>
      <c r="U4548" s="233" t="n"/>
    </row>
    <row r="4549">
      <c r="S4549" s="233" t="n"/>
      <c r="T4549" s="233" t="n"/>
      <c r="U4549" s="233" t="n"/>
    </row>
    <row r="4550">
      <c r="S4550" s="233" t="n"/>
      <c r="T4550" s="233" t="n"/>
      <c r="U4550" s="233" t="n"/>
    </row>
    <row r="4551">
      <c r="S4551" s="233" t="n"/>
      <c r="T4551" s="233" t="n"/>
      <c r="U4551" s="233" t="n"/>
    </row>
    <row r="4552">
      <c r="S4552" s="233" t="n"/>
      <c r="T4552" s="233" t="n"/>
      <c r="U4552" s="233" t="n"/>
    </row>
    <row r="4553">
      <c r="S4553" s="233" t="n"/>
      <c r="T4553" s="233" t="n"/>
      <c r="U4553" s="233" t="n"/>
    </row>
    <row r="4554">
      <c r="S4554" s="233" t="n"/>
      <c r="T4554" s="233" t="n"/>
      <c r="U4554" s="233" t="n"/>
    </row>
    <row r="4555">
      <c r="S4555" s="233" t="n"/>
      <c r="T4555" s="233" t="n"/>
      <c r="U4555" s="233" t="n"/>
    </row>
    <row r="4556">
      <c r="S4556" s="233" t="n"/>
      <c r="T4556" s="233" t="n"/>
      <c r="U4556" s="233" t="n"/>
    </row>
    <row r="4557">
      <c r="S4557" s="233" t="n"/>
      <c r="T4557" s="233" t="n"/>
      <c r="U4557" s="233" t="n"/>
    </row>
    <row r="4558">
      <c r="S4558" s="233" t="n"/>
      <c r="T4558" s="233" t="n"/>
      <c r="U4558" s="233" t="n"/>
    </row>
    <row r="4559">
      <c r="S4559" s="233" t="n"/>
      <c r="T4559" s="233" t="n"/>
      <c r="U4559" s="233" t="n"/>
    </row>
    <row r="4560">
      <c r="S4560" s="233" t="n"/>
      <c r="T4560" s="233" t="n"/>
      <c r="U4560" s="233" t="n"/>
    </row>
    <row r="4561">
      <c r="S4561" s="233" t="n"/>
      <c r="T4561" s="233" t="n"/>
      <c r="U4561" s="233" t="n"/>
    </row>
    <row r="4562">
      <c r="S4562" s="233" t="n"/>
      <c r="T4562" s="233" t="n"/>
      <c r="U4562" s="233" t="n"/>
    </row>
    <row r="4563">
      <c r="S4563" s="233" t="n"/>
      <c r="T4563" s="233" t="n"/>
      <c r="U4563" s="233" t="n"/>
    </row>
    <row r="4564">
      <c r="S4564" s="233" t="n"/>
      <c r="T4564" s="233" t="n"/>
      <c r="U4564" s="233" t="n"/>
    </row>
    <row r="4565">
      <c r="S4565" s="233" t="n"/>
      <c r="T4565" s="233" t="n"/>
      <c r="U4565" s="233" t="n"/>
    </row>
    <row r="4566">
      <c r="S4566" s="233" t="n"/>
      <c r="T4566" s="233" t="n"/>
      <c r="U4566" s="233" t="n"/>
    </row>
    <row r="4567">
      <c r="S4567" s="233" t="n"/>
      <c r="T4567" s="233" t="n"/>
      <c r="U4567" s="233" t="n"/>
    </row>
    <row r="4568">
      <c r="S4568" s="233" t="n"/>
      <c r="T4568" s="233" t="n"/>
      <c r="U4568" s="233" t="n"/>
    </row>
    <row r="4569">
      <c r="S4569" s="233" t="n"/>
      <c r="T4569" s="233" t="n"/>
      <c r="U4569" s="233" t="n"/>
    </row>
    <row r="4570">
      <c r="S4570" s="233" t="n"/>
      <c r="T4570" s="233" t="n"/>
      <c r="U4570" s="233" t="n"/>
    </row>
    <row r="4571">
      <c r="S4571" s="233" t="n"/>
      <c r="T4571" s="233" t="n"/>
      <c r="U4571" s="233" t="n"/>
    </row>
    <row r="4572">
      <c r="S4572" s="233" t="n"/>
      <c r="T4572" s="233" t="n"/>
      <c r="U4572" s="233" t="n"/>
    </row>
    <row r="4573">
      <c r="S4573" s="233" t="n"/>
      <c r="T4573" s="233" t="n"/>
      <c r="U4573" s="233" t="n"/>
    </row>
    <row r="4574">
      <c r="S4574" s="233" t="n"/>
      <c r="T4574" s="233" t="n"/>
      <c r="U4574" s="233" t="n"/>
    </row>
    <row r="4575">
      <c r="S4575" s="233" t="n"/>
      <c r="T4575" s="233" t="n"/>
      <c r="U4575" s="233" t="n"/>
    </row>
    <row r="4576">
      <c r="S4576" s="233" t="n"/>
      <c r="T4576" s="233" t="n"/>
      <c r="U4576" s="233" t="n"/>
    </row>
    <row r="4577">
      <c r="S4577" s="233" t="n"/>
      <c r="T4577" s="233" t="n"/>
      <c r="U4577" s="233" t="n"/>
    </row>
    <row r="4578">
      <c r="S4578" s="233" t="n"/>
      <c r="T4578" s="233" t="n"/>
      <c r="U4578" s="233" t="n"/>
    </row>
    <row r="4579">
      <c r="S4579" s="233" t="n"/>
      <c r="T4579" s="233" t="n"/>
      <c r="U4579" s="233" t="n"/>
    </row>
    <row r="4580">
      <c r="S4580" s="233" t="n"/>
      <c r="T4580" s="233" t="n"/>
      <c r="U4580" s="233" t="n"/>
    </row>
    <row r="4581">
      <c r="S4581" s="233" t="n"/>
      <c r="T4581" s="233" t="n"/>
      <c r="U4581" s="233" t="n"/>
    </row>
    <row r="4582">
      <c r="S4582" s="233" t="n"/>
      <c r="T4582" s="233" t="n"/>
      <c r="U4582" s="233" t="n"/>
    </row>
    <row r="4583">
      <c r="S4583" s="233" t="n"/>
      <c r="T4583" s="233" t="n"/>
      <c r="U4583" s="233" t="n"/>
    </row>
    <row r="4584">
      <c r="S4584" s="233" t="n"/>
      <c r="T4584" s="233" t="n"/>
      <c r="U4584" s="233" t="n"/>
    </row>
    <row r="4585">
      <c r="S4585" s="233" t="n"/>
      <c r="T4585" s="233" t="n"/>
      <c r="U4585" s="233" t="n"/>
    </row>
    <row r="4586">
      <c r="S4586" s="233" t="n"/>
      <c r="T4586" s="233" t="n"/>
      <c r="U4586" s="233" t="n"/>
    </row>
    <row r="4587">
      <c r="S4587" s="233" t="n"/>
      <c r="T4587" s="233" t="n"/>
      <c r="U4587" s="233" t="n"/>
    </row>
    <row r="4588">
      <c r="S4588" s="233" t="n"/>
      <c r="T4588" s="233" t="n"/>
      <c r="U4588" s="233" t="n"/>
    </row>
    <row r="4589">
      <c r="S4589" s="233" t="n"/>
      <c r="T4589" s="233" t="n"/>
      <c r="U4589" s="233" t="n"/>
    </row>
    <row r="4590">
      <c r="S4590" s="233" t="n"/>
      <c r="T4590" s="233" t="n"/>
      <c r="U4590" s="233" t="n"/>
    </row>
    <row r="4591">
      <c r="S4591" s="233" t="n"/>
      <c r="T4591" s="233" t="n"/>
      <c r="U4591" s="233" t="n"/>
    </row>
    <row r="4592">
      <c r="S4592" s="233" t="n"/>
      <c r="T4592" s="233" t="n"/>
      <c r="U4592" s="233" t="n"/>
    </row>
    <row r="4593">
      <c r="S4593" s="233" t="n"/>
      <c r="T4593" s="233" t="n"/>
      <c r="U4593" s="233" t="n"/>
    </row>
    <row r="4594">
      <c r="S4594" s="233" t="n"/>
      <c r="T4594" s="233" t="n"/>
      <c r="U4594" s="233" t="n"/>
    </row>
    <row r="4595">
      <c r="S4595" s="233" t="n"/>
      <c r="T4595" s="233" t="n"/>
      <c r="U4595" s="233" t="n"/>
    </row>
    <row r="4596">
      <c r="S4596" s="233" t="n"/>
      <c r="T4596" s="233" t="n"/>
      <c r="U4596" s="233" t="n"/>
    </row>
    <row r="4597">
      <c r="S4597" s="233" t="n"/>
      <c r="T4597" s="233" t="n"/>
      <c r="U4597" s="233" t="n"/>
    </row>
    <row r="4598">
      <c r="S4598" s="233" t="n"/>
      <c r="T4598" s="233" t="n"/>
      <c r="U4598" s="233" t="n"/>
    </row>
    <row r="4599">
      <c r="S4599" s="233" t="n"/>
      <c r="T4599" s="233" t="n"/>
      <c r="U4599" s="233" t="n"/>
    </row>
    <row r="4600">
      <c r="S4600" s="233" t="n"/>
      <c r="T4600" s="233" t="n"/>
      <c r="U4600" s="233" t="n"/>
    </row>
    <row r="4601">
      <c r="S4601" s="233" t="n"/>
      <c r="T4601" s="233" t="n"/>
      <c r="U4601" s="233" t="n"/>
    </row>
    <row r="4602">
      <c r="S4602" s="233" t="n"/>
      <c r="T4602" s="233" t="n"/>
      <c r="U4602" s="233" t="n"/>
    </row>
    <row r="4603">
      <c r="S4603" s="233" t="n"/>
      <c r="T4603" s="233" t="n"/>
      <c r="U4603" s="233" t="n"/>
    </row>
    <row r="4604">
      <c r="S4604" s="233" t="n"/>
      <c r="T4604" s="233" t="n"/>
      <c r="U4604" s="233" t="n"/>
    </row>
    <row r="4605">
      <c r="S4605" s="233" t="n"/>
      <c r="T4605" s="233" t="n"/>
      <c r="U4605" s="233" t="n"/>
    </row>
    <row r="4606">
      <c r="S4606" s="233" t="n"/>
      <c r="T4606" s="233" t="n"/>
      <c r="U4606" s="233" t="n"/>
    </row>
    <row r="4607">
      <c r="S4607" s="233" t="n"/>
      <c r="T4607" s="233" t="n"/>
      <c r="U4607" s="233" t="n"/>
    </row>
    <row r="4608">
      <c r="S4608" s="233" t="n"/>
      <c r="T4608" s="233" t="n"/>
      <c r="U4608" s="233" t="n"/>
    </row>
    <row r="4609">
      <c r="S4609" s="233" t="n"/>
      <c r="T4609" s="233" t="n"/>
      <c r="U4609" s="233" t="n"/>
    </row>
    <row r="4610">
      <c r="S4610" s="233" t="n"/>
      <c r="T4610" s="233" t="n"/>
      <c r="U4610" s="233" t="n"/>
    </row>
    <row r="4611">
      <c r="S4611" s="233" t="n"/>
      <c r="T4611" s="233" t="n"/>
      <c r="U4611" s="233" t="n"/>
    </row>
    <row r="4612">
      <c r="S4612" s="233" t="n"/>
      <c r="T4612" s="233" t="n"/>
      <c r="U4612" s="233" t="n"/>
    </row>
    <row r="4613">
      <c r="S4613" s="233" t="n"/>
      <c r="T4613" s="233" t="n"/>
      <c r="U4613" s="233" t="n"/>
    </row>
    <row r="4614">
      <c r="S4614" s="233" t="n"/>
      <c r="T4614" s="233" t="n"/>
      <c r="U4614" s="233" t="n"/>
    </row>
    <row r="4615">
      <c r="S4615" s="233" t="n"/>
      <c r="T4615" s="233" t="n"/>
      <c r="U4615" s="233" t="n"/>
    </row>
    <row r="4616">
      <c r="S4616" s="233" t="n"/>
      <c r="T4616" s="233" t="n"/>
      <c r="U4616" s="233" t="n"/>
    </row>
    <row r="4617">
      <c r="S4617" s="233" t="n"/>
      <c r="T4617" s="233" t="n"/>
      <c r="U4617" s="233" t="n"/>
    </row>
    <row r="4618">
      <c r="S4618" s="233" t="n"/>
      <c r="T4618" s="233" t="n"/>
      <c r="U4618" s="233" t="n"/>
    </row>
    <row r="4619">
      <c r="S4619" s="233" t="n"/>
      <c r="T4619" s="233" t="n"/>
      <c r="U4619" s="233" t="n"/>
    </row>
    <row r="4620">
      <c r="S4620" s="233" t="n"/>
      <c r="T4620" s="233" t="n"/>
      <c r="U4620" s="233" t="n"/>
    </row>
    <row r="4621">
      <c r="S4621" s="233" t="n"/>
      <c r="T4621" s="233" t="n"/>
      <c r="U4621" s="233" t="n"/>
    </row>
    <row r="4622">
      <c r="S4622" s="233" t="n"/>
      <c r="T4622" s="233" t="n"/>
      <c r="U4622" s="233" t="n"/>
    </row>
    <row r="4623">
      <c r="S4623" s="233" t="n"/>
      <c r="T4623" s="233" t="n"/>
      <c r="U4623" s="233" t="n"/>
    </row>
    <row r="4624">
      <c r="S4624" s="233" t="n"/>
      <c r="T4624" s="233" t="n"/>
      <c r="U4624" s="233" t="n"/>
    </row>
    <row r="4625">
      <c r="S4625" s="233" t="n"/>
      <c r="T4625" s="233" t="n"/>
      <c r="U4625" s="233" t="n"/>
    </row>
    <row r="4626">
      <c r="S4626" s="233" t="n"/>
      <c r="T4626" s="233" t="n"/>
      <c r="U4626" s="233" t="n"/>
    </row>
    <row r="4627">
      <c r="S4627" s="233" t="n"/>
      <c r="T4627" s="233" t="n"/>
      <c r="U4627" s="233" t="n"/>
    </row>
    <row r="4628">
      <c r="S4628" s="233" t="n"/>
      <c r="T4628" s="233" t="n"/>
      <c r="U4628" s="233" t="n"/>
    </row>
    <row r="4629">
      <c r="S4629" s="233" t="n"/>
      <c r="T4629" s="233" t="n"/>
      <c r="U4629" s="233" t="n"/>
    </row>
    <row r="4630">
      <c r="S4630" s="233" t="n"/>
      <c r="T4630" s="233" t="n"/>
      <c r="U4630" s="233" t="n"/>
    </row>
    <row r="4631">
      <c r="S4631" s="233" t="n"/>
      <c r="T4631" s="233" t="n"/>
      <c r="U4631" s="233" t="n"/>
    </row>
    <row r="4632">
      <c r="S4632" s="233" t="n"/>
      <c r="T4632" s="233" t="n"/>
      <c r="U4632" s="233" t="n"/>
    </row>
    <row r="4633">
      <c r="S4633" s="233" t="n"/>
      <c r="T4633" s="233" t="n"/>
      <c r="U4633" s="233" t="n"/>
    </row>
    <row r="4634">
      <c r="S4634" s="233" t="n"/>
      <c r="T4634" s="233" t="n"/>
      <c r="U4634" s="233" t="n"/>
    </row>
    <row r="4635">
      <c r="S4635" s="233" t="n"/>
      <c r="T4635" s="233" t="n"/>
      <c r="U4635" s="233" t="n"/>
    </row>
    <row r="4636">
      <c r="S4636" s="233" t="n"/>
      <c r="T4636" s="233" t="n"/>
      <c r="U4636" s="233" t="n"/>
    </row>
    <row r="4637">
      <c r="S4637" s="233" t="n"/>
      <c r="T4637" s="233" t="n"/>
      <c r="U4637" s="233" t="n"/>
    </row>
    <row r="4638">
      <c r="S4638" s="233" t="n"/>
      <c r="T4638" s="233" t="n"/>
      <c r="U4638" s="233" t="n"/>
    </row>
    <row r="4639">
      <c r="S4639" s="233" t="n"/>
      <c r="T4639" s="233" t="n"/>
      <c r="U4639" s="233" t="n"/>
    </row>
    <row r="4640">
      <c r="S4640" s="233" t="n"/>
      <c r="T4640" s="233" t="n"/>
      <c r="U4640" s="233" t="n"/>
    </row>
    <row r="4641">
      <c r="S4641" s="233" t="n"/>
      <c r="T4641" s="233" t="n"/>
      <c r="U4641" s="233" t="n"/>
    </row>
    <row r="4642">
      <c r="S4642" s="233" t="n"/>
      <c r="T4642" s="233" t="n"/>
      <c r="U4642" s="233" t="n"/>
    </row>
    <row r="4643">
      <c r="S4643" s="233" t="n"/>
      <c r="T4643" s="233" t="n"/>
      <c r="U4643" s="233" t="n"/>
    </row>
    <row r="4644">
      <c r="S4644" s="233" t="n"/>
      <c r="T4644" s="233" t="n"/>
      <c r="U4644" s="233" t="n"/>
    </row>
    <row r="4645">
      <c r="S4645" s="233" t="n"/>
      <c r="T4645" s="233" t="n"/>
      <c r="U4645" s="233" t="n"/>
    </row>
    <row r="4646">
      <c r="S4646" s="233" t="n"/>
      <c r="T4646" s="233" t="n"/>
      <c r="U4646" s="233" t="n"/>
    </row>
    <row r="4647">
      <c r="S4647" s="233" t="n"/>
      <c r="T4647" s="233" t="n"/>
      <c r="U4647" s="233" t="n"/>
    </row>
    <row r="4648">
      <c r="S4648" s="233" t="n"/>
      <c r="T4648" s="233" t="n"/>
      <c r="U4648" s="233" t="n"/>
    </row>
    <row r="4649">
      <c r="S4649" s="233" t="n"/>
      <c r="T4649" s="233" t="n"/>
      <c r="U4649" s="233" t="n"/>
    </row>
    <row r="4650">
      <c r="S4650" s="233" t="n"/>
      <c r="T4650" s="233" t="n"/>
      <c r="U4650" s="233" t="n"/>
    </row>
    <row r="4651">
      <c r="S4651" s="233" t="n"/>
      <c r="T4651" s="233" t="n"/>
      <c r="U4651" s="233" t="n"/>
    </row>
    <row r="4652">
      <c r="S4652" s="233" t="n"/>
      <c r="T4652" s="233" t="n"/>
      <c r="U4652" s="233" t="n"/>
    </row>
    <row r="4653">
      <c r="S4653" s="233" t="n"/>
      <c r="T4653" s="233" t="n"/>
      <c r="U4653" s="233" t="n"/>
    </row>
    <row r="4654">
      <c r="S4654" s="233" t="n"/>
      <c r="T4654" s="233" t="n"/>
      <c r="U4654" s="233" t="n"/>
    </row>
    <row r="4655">
      <c r="S4655" s="233" t="n"/>
      <c r="T4655" s="233" t="n"/>
      <c r="U4655" s="233" t="n"/>
    </row>
    <row r="4656">
      <c r="S4656" s="233" t="n"/>
      <c r="T4656" s="233" t="n"/>
      <c r="U4656" s="233" t="n"/>
    </row>
    <row r="4657">
      <c r="S4657" s="233" t="n"/>
      <c r="T4657" s="233" t="n"/>
      <c r="U4657" s="233" t="n"/>
    </row>
    <row r="4658">
      <c r="S4658" s="233" t="n"/>
      <c r="T4658" s="233" t="n"/>
      <c r="U4658" s="233" t="n"/>
    </row>
    <row r="4659">
      <c r="S4659" s="233" t="n"/>
      <c r="T4659" s="233" t="n"/>
      <c r="U4659" s="233" t="n"/>
    </row>
    <row r="4660">
      <c r="S4660" s="233" t="n"/>
      <c r="T4660" s="233" t="n"/>
      <c r="U4660" s="233" t="n"/>
    </row>
    <row r="4661">
      <c r="S4661" s="233" t="n"/>
      <c r="T4661" s="233" t="n"/>
      <c r="U4661" s="233" t="n"/>
    </row>
    <row r="4662">
      <c r="S4662" s="233" t="n"/>
      <c r="T4662" s="233" t="n"/>
      <c r="U4662" s="233" t="n"/>
    </row>
    <row r="4663">
      <c r="S4663" s="233" t="n"/>
      <c r="T4663" s="233" t="n"/>
      <c r="U4663" s="233" t="n"/>
    </row>
    <row r="4664">
      <c r="S4664" s="233" t="n"/>
      <c r="T4664" s="233" t="n"/>
      <c r="U4664" s="233" t="n"/>
    </row>
    <row r="4665">
      <c r="S4665" s="233" t="n"/>
      <c r="T4665" s="233" t="n"/>
      <c r="U4665" s="233" t="n"/>
    </row>
    <row r="4666">
      <c r="S4666" s="233" t="n"/>
      <c r="T4666" s="233" t="n"/>
      <c r="U4666" s="233" t="n"/>
    </row>
    <row r="4667">
      <c r="S4667" s="233" t="n"/>
      <c r="T4667" s="233" t="n"/>
      <c r="U4667" s="233" t="n"/>
    </row>
    <row r="4668">
      <c r="S4668" s="233" t="n"/>
      <c r="T4668" s="233" t="n"/>
      <c r="U4668" s="233" t="n"/>
    </row>
    <row r="4669">
      <c r="S4669" s="233" t="n"/>
      <c r="T4669" s="233" t="n"/>
      <c r="U4669" s="233" t="n"/>
    </row>
    <row r="4670">
      <c r="S4670" s="233" t="n"/>
      <c r="T4670" s="233" t="n"/>
      <c r="U4670" s="233" t="n"/>
    </row>
    <row r="4671">
      <c r="S4671" s="233" t="n"/>
      <c r="T4671" s="233" t="n"/>
      <c r="U4671" s="233" t="n"/>
    </row>
    <row r="4672">
      <c r="S4672" s="233" t="n"/>
      <c r="T4672" s="233" t="n"/>
      <c r="U4672" s="233" t="n"/>
    </row>
    <row r="4673">
      <c r="S4673" s="233" t="n"/>
      <c r="T4673" s="233" t="n"/>
      <c r="U4673" s="233" t="n"/>
    </row>
    <row r="4674">
      <c r="S4674" s="233" t="n"/>
      <c r="T4674" s="233" t="n"/>
      <c r="U4674" s="233" t="n"/>
    </row>
    <row r="4675">
      <c r="S4675" s="233" t="n"/>
      <c r="T4675" s="233" t="n"/>
      <c r="U4675" s="233" t="n"/>
    </row>
    <row r="4676">
      <c r="S4676" s="233" t="n"/>
      <c r="T4676" s="233" t="n"/>
      <c r="U4676" s="233" t="n"/>
    </row>
    <row r="4677">
      <c r="S4677" s="233" t="n"/>
      <c r="T4677" s="233" t="n"/>
      <c r="U4677" s="233" t="n"/>
    </row>
    <row r="4678">
      <c r="S4678" s="233" t="n"/>
      <c r="T4678" s="233" t="n"/>
      <c r="U4678" s="233" t="n"/>
    </row>
    <row r="4679">
      <c r="S4679" s="233" t="n"/>
      <c r="T4679" s="233" t="n"/>
      <c r="U4679" s="233" t="n"/>
    </row>
    <row r="4680">
      <c r="S4680" s="233" t="n"/>
      <c r="T4680" s="233" t="n"/>
      <c r="U4680" s="233" t="n"/>
    </row>
    <row r="4681">
      <c r="S4681" s="233" t="n"/>
      <c r="T4681" s="233" t="n"/>
      <c r="U4681" s="233" t="n"/>
    </row>
    <row r="4682">
      <c r="S4682" s="233" t="n"/>
      <c r="T4682" s="233" t="n"/>
      <c r="U4682" s="233" t="n"/>
    </row>
    <row r="4683">
      <c r="S4683" s="233" t="n"/>
      <c r="T4683" s="233" t="n"/>
      <c r="U4683" s="233" t="n"/>
    </row>
    <row r="4684">
      <c r="S4684" s="233" t="n"/>
      <c r="T4684" s="233" t="n"/>
      <c r="U4684" s="233" t="n"/>
    </row>
    <row r="4685">
      <c r="S4685" s="233" t="n"/>
      <c r="T4685" s="233" t="n"/>
      <c r="U4685" s="233" t="n"/>
    </row>
    <row r="4686">
      <c r="S4686" s="233" t="n"/>
      <c r="T4686" s="233" t="n"/>
      <c r="U4686" s="233" t="n"/>
    </row>
    <row r="4687">
      <c r="S4687" s="233" t="n"/>
      <c r="T4687" s="233" t="n"/>
      <c r="U4687" s="233" t="n"/>
    </row>
    <row r="4688">
      <c r="S4688" s="233" t="n"/>
      <c r="T4688" s="233" t="n"/>
      <c r="U4688" s="233" t="n"/>
    </row>
    <row r="4689">
      <c r="S4689" s="233" t="n"/>
      <c r="T4689" s="233" t="n"/>
      <c r="U4689" s="233" t="n"/>
    </row>
    <row r="4690">
      <c r="S4690" s="233" t="n"/>
      <c r="T4690" s="233" t="n"/>
      <c r="U4690" s="233" t="n"/>
    </row>
    <row r="4691">
      <c r="S4691" s="233" t="n"/>
      <c r="T4691" s="233" t="n"/>
      <c r="U4691" s="233" t="n"/>
    </row>
    <row r="4692">
      <c r="S4692" s="233" t="n"/>
      <c r="T4692" s="233" t="n"/>
      <c r="U4692" s="233" t="n"/>
    </row>
    <row r="4693">
      <c r="S4693" s="233" t="n"/>
      <c r="T4693" s="233" t="n"/>
      <c r="U4693" s="233" t="n"/>
    </row>
    <row r="4694">
      <c r="S4694" s="233" t="n"/>
      <c r="T4694" s="233" t="n"/>
      <c r="U4694" s="233" t="n"/>
    </row>
    <row r="4695">
      <c r="S4695" s="233" t="n"/>
      <c r="T4695" s="233" t="n"/>
      <c r="U4695" s="233" t="n"/>
    </row>
    <row r="4696">
      <c r="S4696" s="233" t="n"/>
      <c r="T4696" s="233" t="n"/>
      <c r="U4696" s="233" t="n"/>
    </row>
    <row r="4697">
      <c r="S4697" s="233" t="n"/>
      <c r="T4697" s="233" t="n"/>
      <c r="U4697" s="233" t="n"/>
    </row>
    <row r="4698">
      <c r="S4698" s="233" t="n"/>
      <c r="T4698" s="233" t="n"/>
      <c r="U4698" s="233" t="n"/>
    </row>
    <row r="4699">
      <c r="S4699" s="233" t="n"/>
      <c r="T4699" s="233" t="n"/>
      <c r="U4699" s="233" t="n"/>
    </row>
    <row r="4700">
      <c r="S4700" s="233" t="n"/>
      <c r="T4700" s="233" t="n"/>
      <c r="U4700" s="233" t="n"/>
    </row>
    <row r="4701">
      <c r="S4701" s="233" t="n"/>
      <c r="T4701" s="233" t="n"/>
      <c r="U4701" s="233" t="n"/>
    </row>
    <row r="4702">
      <c r="S4702" s="233" t="n"/>
      <c r="T4702" s="233" t="n"/>
      <c r="U4702" s="233" t="n"/>
    </row>
    <row r="4703">
      <c r="S4703" s="233" t="n"/>
      <c r="T4703" s="233" t="n"/>
      <c r="U4703" s="233" t="n"/>
    </row>
    <row r="4704">
      <c r="S4704" s="233" t="n"/>
      <c r="T4704" s="233" t="n"/>
      <c r="U4704" s="233" t="n"/>
    </row>
    <row r="4705">
      <c r="S4705" s="233" t="n"/>
      <c r="T4705" s="233" t="n"/>
      <c r="U4705" s="233" t="n"/>
    </row>
    <row r="4706">
      <c r="S4706" s="233" t="n"/>
      <c r="T4706" s="233" t="n"/>
      <c r="U4706" s="233" t="n"/>
    </row>
    <row r="4707">
      <c r="S4707" s="233" t="n"/>
      <c r="T4707" s="233" t="n"/>
      <c r="U4707" s="233" t="n"/>
    </row>
    <row r="4708">
      <c r="S4708" s="233" t="n"/>
      <c r="T4708" s="233" t="n"/>
      <c r="U4708" s="233" t="n"/>
    </row>
    <row r="4709">
      <c r="S4709" s="233" t="n"/>
      <c r="T4709" s="233" t="n"/>
      <c r="U4709" s="233" t="n"/>
    </row>
    <row r="4710">
      <c r="S4710" s="233" t="n"/>
      <c r="T4710" s="233" t="n"/>
      <c r="U4710" s="233" t="n"/>
    </row>
    <row r="4711">
      <c r="S4711" s="233" t="n"/>
      <c r="T4711" s="233" t="n"/>
      <c r="U4711" s="233" t="n"/>
    </row>
    <row r="4712">
      <c r="S4712" s="233" t="n"/>
      <c r="T4712" s="233" t="n"/>
      <c r="U4712" s="233" t="n"/>
    </row>
    <row r="4713">
      <c r="S4713" s="233" t="n"/>
      <c r="T4713" s="233" t="n"/>
      <c r="U4713" s="233" t="n"/>
    </row>
    <row r="4714">
      <c r="S4714" s="233" t="n"/>
      <c r="T4714" s="233" t="n"/>
      <c r="U4714" s="233" t="n"/>
    </row>
    <row r="4715">
      <c r="S4715" s="233" t="n"/>
      <c r="T4715" s="233" t="n"/>
      <c r="U4715" s="233" t="n"/>
    </row>
    <row r="4716">
      <c r="S4716" s="233" t="n"/>
      <c r="T4716" s="233" t="n"/>
      <c r="U4716" s="233" t="n"/>
    </row>
    <row r="4717">
      <c r="S4717" s="233" t="n"/>
      <c r="T4717" s="233" t="n"/>
      <c r="U4717" s="233" t="n"/>
    </row>
    <row r="4718">
      <c r="S4718" s="233" t="n"/>
      <c r="T4718" s="233" t="n"/>
      <c r="U4718" s="233" t="n"/>
    </row>
    <row r="4719">
      <c r="S4719" s="233" t="n"/>
      <c r="T4719" s="233" t="n"/>
      <c r="U4719" s="233" t="n"/>
    </row>
    <row r="4720">
      <c r="S4720" s="233" t="n"/>
      <c r="T4720" s="233" t="n"/>
      <c r="U4720" s="233" t="n"/>
    </row>
    <row r="4721">
      <c r="S4721" s="233" t="n"/>
      <c r="T4721" s="233" t="n"/>
      <c r="U4721" s="233" t="n"/>
    </row>
    <row r="4722">
      <c r="S4722" s="233" t="n"/>
      <c r="T4722" s="233" t="n"/>
      <c r="U4722" s="233" t="n"/>
    </row>
    <row r="4723">
      <c r="S4723" s="233" t="n"/>
      <c r="T4723" s="233" t="n"/>
      <c r="U4723" s="233" t="n"/>
    </row>
    <row r="4724">
      <c r="S4724" s="233" t="n"/>
      <c r="T4724" s="233" t="n"/>
      <c r="U4724" s="233" t="n"/>
    </row>
    <row r="4725">
      <c r="S4725" s="233" t="n"/>
      <c r="T4725" s="233" t="n"/>
      <c r="U4725" s="233" t="n"/>
    </row>
    <row r="4726">
      <c r="S4726" s="233" t="n"/>
      <c r="T4726" s="233" t="n"/>
      <c r="U4726" s="233" t="n"/>
    </row>
    <row r="4727">
      <c r="S4727" s="233" t="n"/>
      <c r="T4727" s="233" t="n"/>
      <c r="U4727" s="233" t="n"/>
    </row>
    <row r="4728">
      <c r="S4728" s="233" t="n"/>
      <c r="T4728" s="233" t="n"/>
      <c r="U4728" s="233" t="n"/>
    </row>
    <row r="4729">
      <c r="S4729" s="233" t="n"/>
      <c r="T4729" s="233" t="n"/>
      <c r="U4729" s="233" t="n"/>
    </row>
    <row r="4730">
      <c r="S4730" s="233" t="n"/>
      <c r="T4730" s="233" t="n"/>
      <c r="U4730" s="233" t="n"/>
    </row>
    <row r="4731">
      <c r="S4731" s="233" t="n"/>
      <c r="T4731" s="233" t="n"/>
      <c r="U4731" s="233" t="n"/>
    </row>
    <row r="4732">
      <c r="S4732" s="233" t="n"/>
      <c r="T4732" s="233" t="n"/>
      <c r="U4732" s="233" t="n"/>
    </row>
    <row r="4733">
      <c r="S4733" s="233" t="n"/>
      <c r="T4733" s="233" t="n"/>
      <c r="U4733" s="233" t="n"/>
    </row>
    <row r="4734">
      <c r="S4734" s="233" t="n"/>
      <c r="T4734" s="233" t="n"/>
      <c r="U4734" s="233" t="n"/>
    </row>
    <row r="4735">
      <c r="S4735" s="233" t="n"/>
      <c r="T4735" s="233" t="n"/>
      <c r="U4735" s="233" t="n"/>
    </row>
    <row r="4736">
      <c r="S4736" s="233" t="n"/>
      <c r="T4736" s="233" t="n"/>
      <c r="U4736" s="233" t="n"/>
    </row>
    <row r="4737">
      <c r="S4737" s="233" t="n"/>
      <c r="T4737" s="233" t="n"/>
      <c r="U4737" s="233" t="n"/>
    </row>
    <row r="4738">
      <c r="S4738" s="233" t="n"/>
      <c r="T4738" s="233" t="n"/>
      <c r="U4738" s="233" t="n"/>
    </row>
    <row r="4739">
      <c r="S4739" s="233" t="n"/>
      <c r="T4739" s="233" t="n"/>
      <c r="U4739" s="233" t="n"/>
    </row>
    <row r="4740">
      <c r="S4740" s="233" t="n"/>
      <c r="T4740" s="233" t="n"/>
      <c r="U4740" s="233" t="n"/>
    </row>
    <row r="4741">
      <c r="S4741" s="233" t="n"/>
      <c r="T4741" s="233" t="n"/>
      <c r="U4741" s="233" t="n"/>
    </row>
    <row r="4742">
      <c r="S4742" s="233" t="n"/>
      <c r="T4742" s="233" t="n"/>
      <c r="U4742" s="233" t="n"/>
    </row>
    <row r="4743">
      <c r="S4743" s="233" t="n"/>
      <c r="T4743" s="233" t="n"/>
      <c r="U4743" s="233" t="n"/>
    </row>
    <row r="4744">
      <c r="S4744" s="233" t="n"/>
      <c r="T4744" s="233" t="n"/>
      <c r="U4744" s="233" t="n"/>
    </row>
    <row r="4745">
      <c r="S4745" s="233" t="n"/>
      <c r="T4745" s="233" t="n"/>
      <c r="U4745" s="233" t="n"/>
    </row>
    <row r="4746">
      <c r="S4746" s="233" t="n"/>
      <c r="T4746" s="233" t="n"/>
      <c r="U4746" s="233" t="n"/>
    </row>
    <row r="4747">
      <c r="S4747" s="233" t="n"/>
      <c r="T4747" s="233" t="n"/>
      <c r="U4747" s="233" t="n"/>
    </row>
    <row r="4748">
      <c r="S4748" s="233" t="n"/>
      <c r="T4748" s="233" t="n"/>
      <c r="U4748" s="233" t="n"/>
    </row>
    <row r="4749">
      <c r="S4749" s="233" t="n"/>
      <c r="T4749" s="233" t="n"/>
      <c r="U4749" s="233" t="n"/>
    </row>
    <row r="4750">
      <c r="S4750" s="233" t="n"/>
      <c r="T4750" s="233" t="n"/>
      <c r="U4750" s="233" t="n"/>
    </row>
    <row r="4751">
      <c r="S4751" s="233" t="n"/>
      <c r="T4751" s="233" t="n"/>
      <c r="U4751" s="233" t="n"/>
    </row>
    <row r="4752">
      <c r="S4752" s="233" t="n"/>
      <c r="T4752" s="233" t="n"/>
      <c r="U4752" s="233" t="n"/>
    </row>
    <row r="4753">
      <c r="S4753" s="233" t="n"/>
      <c r="T4753" s="233" t="n"/>
      <c r="U4753" s="233" t="n"/>
    </row>
    <row r="4754">
      <c r="S4754" s="233" t="n"/>
      <c r="T4754" s="233" t="n"/>
      <c r="U4754" s="233" t="n"/>
    </row>
    <row r="4755">
      <c r="S4755" s="233" t="n"/>
      <c r="T4755" s="233" t="n"/>
      <c r="U4755" s="233" t="n"/>
    </row>
    <row r="4756">
      <c r="S4756" s="233" t="n"/>
      <c r="T4756" s="233" t="n"/>
      <c r="U4756" s="233" t="n"/>
    </row>
    <row r="4757">
      <c r="S4757" s="233" t="n"/>
      <c r="T4757" s="233" t="n"/>
      <c r="U4757" s="233" t="n"/>
    </row>
    <row r="4758">
      <c r="S4758" s="233" t="n"/>
      <c r="T4758" s="233" t="n"/>
      <c r="U4758" s="233" t="n"/>
    </row>
    <row r="4759">
      <c r="S4759" s="233" t="n"/>
      <c r="T4759" s="233" t="n"/>
      <c r="U4759" s="233" t="n"/>
    </row>
    <row r="4760">
      <c r="S4760" s="233" t="n"/>
      <c r="T4760" s="233" t="n"/>
      <c r="U4760" s="233" t="n"/>
    </row>
    <row r="4761">
      <c r="S4761" s="233" t="n"/>
      <c r="T4761" s="233" t="n"/>
      <c r="U4761" s="233" t="n"/>
    </row>
    <row r="4762">
      <c r="S4762" s="233" t="n"/>
      <c r="T4762" s="233" t="n"/>
      <c r="U4762" s="233" t="n"/>
    </row>
    <row r="4763">
      <c r="S4763" s="233" t="n"/>
      <c r="T4763" s="233" t="n"/>
      <c r="U4763" s="233" t="n"/>
    </row>
    <row r="4764">
      <c r="S4764" s="233" t="n"/>
      <c r="T4764" s="233" t="n"/>
      <c r="U4764" s="233" t="n"/>
    </row>
    <row r="4765">
      <c r="S4765" s="233" t="n"/>
      <c r="T4765" s="233" t="n"/>
      <c r="U4765" s="233" t="n"/>
    </row>
    <row r="4766">
      <c r="S4766" s="233" t="n"/>
      <c r="T4766" s="233" t="n"/>
      <c r="U4766" s="233" t="n"/>
    </row>
    <row r="4767">
      <c r="S4767" s="233" t="n"/>
      <c r="T4767" s="233" t="n"/>
      <c r="U4767" s="233" t="n"/>
    </row>
    <row r="4768">
      <c r="S4768" s="233" t="n"/>
      <c r="T4768" s="233" t="n"/>
      <c r="U4768" s="233" t="n"/>
    </row>
    <row r="4769">
      <c r="S4769" s="233" t="n"/>
      <c r="T4769" s="233" t="n"/>
      <c r="U4769" s="233" t="n"/>
    </row>
    <row r="4770">
      <c r="S4770" s="233" t="n"/>
      <c r="T4770" s="233" t="n"/>
      <c r="U4770" s="233" t="n"/>
    </row>
    <row r="4771">
      <c r="S4771" s="233" t="n"/>
      <c r="T4771" s="233" t="n"/>
      <c r="U4771" s="233" t="n"/>
    </row>
    <row r="4772">
      <c r="S4772" s="233" t="n"/>
      <c r="T4772" s="233" t="n"/>
      <c r="U4772" s="233" t="n"/>
    </row>
    <row r="4773">
      <c r="S4773" s="233" t="n"/>
      <c r="T4773" s="233" t="n"/>
      <c r="U4773" s="233" t="n"/>
    </row>
    <row r="4774">
      <c r="S4774" s="233" t="n"/>
      <c r="T4774" s="233" t="n"/>
      <c r="U4774" s="233" t="n"/>
    </row>
    <row r="4775">
      <c r="S4775" s="233" t="n"/>
      <c r="T4775" s="233" t="n"/>
      <c r="U4775" s="233" t="n"/>
    </row>
    <row r="4776">
      <c r="S4776" s="233" t="n"/>
      <c r="T4776" s="233" t="n"/>
      <c r="U4776" s="233" t="n"/>
    </row>
    <row r="4777">
      <c r="S4777" s="233" t="n"/>
      <c r="T4777" s="233" t="n"/>
      <c r="U4777" s="233" t="n"/>
    </row>
    <row r="4778">
      <c r="S4778" s="233" t="n"/>
      <c r="T4778" s="233" t="n"/>
      <c r="U4778" s="233" t="n"/>
    </row>
    <row r="4779">
      <c r="S4779" s="233" t="n"/>
      <c r="T4779" s="233" t="n"/>
      <c r="U4779" s="233" t="n"/>
    </row>
    <row r="4780">
      <c r="S4780" s="233" t="n"/>
      <c r="T4780" s="233" t="n"/>
      <c r="U4780" s="233" t="n"/>
    </row>
    <row r="4781">
      <c r="S4781" s="233" t="n"/>
      <c r="T4781" s="233" t="n"/>
      <c r="U4781" s="233" t="n"/>
    </row>
    <row r="4782">
      <c r="S4782" s="233" t="n"/>
      <c r="T4782" s="233" t="n"/>
      <c r="U4782" s="233" t="n"/>
    </row>
    <row r="4783">
      <c r="S4783" s="233" t="n"/>
      <c r="T4783" s="233" t="n"/>
      <c r="U4783" s="233" t="n"/>
    </row>
    <row r="4784">
      <c r="S4784" s="233" t="n"/>
      <c r="T4784" s="233" t="n"/>
      <c r="U4784" s="233" t="n"/>
    </row>
    <row r="4785">
      <c r="S4785" s="233" t="n"/>
      <c r="T4785" s="233" t="n"/>
      <c r="U4785" s="233" t="n"/>
    </row>
    <row r="4786">
      <c r="S4786" s="233" t="n"/>
      <c r="T4786" s="233" t="n"/>
      <c r="U4786" s="233" t="n"/>
    </row>
    <row r="4787">
      <c r="S4787" s="233" t="n"/>
      <c r="T4787" s="233" t="n"/>
      <c r="U4787" s="233" t="n"/>
    </row>
    <row r="4788">
      <c r="S4788" s="233" t="n"/>
      <c r="T4788" s="233" t="n"/>
      <c r="U4788" s="233" t="n"/>
    </row>
    <row r="4789">
      <c r="S4789" s="233" t="n"/>
      <c r="T4789" s="233" t="n"/>
      <c r="U4789" s="233" t="n"/>
    </row>
    <row r="4790">
      <c r="S4790" s="233" t="n"/>
      <c r="T4790" s="233" t="n"/>
      <c r="U4790" s="233" t="n"/>
    </row>
    <row r="4791">
      <c r="S4791" s="233" t="n"/>
      <c r="T4791" s="233" t="n"/>
      <c r="U4791" s="233" t="n"/>
    </row>
    <row r="4792">
      <c r="S4792" s="233" t="n"/>
      <c r="T4792" s="233" t="n"/>
      <c r="U4792" s="233" t="n"/>
    </row>
    <row r="4793">
      <c r="S4793" s="233" t="n"/>
      <c r="T4793" s="233" t="n"/>
      <c r="U4793" s="233" t="n"/>
    </row>
    <row r="4794">
      <c r="S4794" s="233" t="n"/>
      <c r="T4794" s="233" t="n"/>
      <c r="U4794" s="233" t="n"/>
    </row>
    <row r="4795">
      <c r="S4795" s="233" t="n"/>
      <c r="T4795" s="233" t="n"/>
      <c r="U4795" s="233" t="n"/>
    </row>
    <row r="4796">
      <c r="S4796" s="233" t="n"/>
      <c r="T4796" s="233" t="n"/>
      <c r="U4796" s="233" t="n"/>
    </row>
    <row r="4797">
      <c r="S4797" s="233" t="n"/>
      <c r="T4797" s="233" t="n"/>
      <c r="U4797" s="233" t="n"/>
    </row>
    <row r="4798">
      <c r="S4798" s="233" t="n"/>
      <c r="T4798" s="233" t="n"/>
      <c r="U4798" s="233" t="n"/>
    </row>
    <row r="4799">
      <c r="S4799" s="233" t="n"/>
      <c r="T4799" s="233" t="n"/>
      <c r="U4799" s="233" t="n"/>
    </row>
    <row r="4800">
      <c r="S4800" s="233" t="n"/>
      <c r="T4800" s="233" t="n"/>
      <c r="U4800" s="233" t="n"/>
    </row>
    <row r="4801">
      <c r="S4801" s="233" t="n"/>
      <c r="T4801" s="233" t="n"/>
      <c r="U4801" s="233" t="n"/>
    </row>
    <row r="4802">
      <c r="S4802" s="233" t="n"/>
      <c r="T4802" s="233" t="n"/>
      <c r="U4802" s="233" t="n"/>
    </row>
    <row r="4803">
      <c r="S4803" s="233" t="n"/>
      <c r="T4803" s="233" t="n"/>
      <c r="U4803" s="233" t="n"/>
    </row>
    <row r="4804">
      <c r="S4804" s="233" t="n"/>
      <c r="T4804" s="233" t="n"/>
      <c r="U4804" s="233" t="n"/>
    </row>
    <row r="4805">
      <c r="S4805" s="233" t="n"/>
      <c r="T4805" s="233" t="n"/>
      <c r="U4805" s="233" t="n"/>
    </row>
    <row r="4806">
      <c r="S4806" s="233" t="n"/>
      <c r="T4806" s="233" t="n"/>
      <c r="U4806" s="233" t="n"/>
    </row>
    <row r="4807">
      <c r="S4807" s="233" t="n"/>
      <c r="T4807" s="233" t="n"/>
      <c r="U4807" s="233" t="n"/>
    </row>
    <row r="4808">
      <c r="S4808" s="233" t="n"/>
      <c r="T4808" s="233" t="n"/>
      <c r="U4808" s="233" t="n"/>
    </row>
    <row r="4809">
      <c r="S4809" s="233" t="n"/>
      <c r="T4809" s="233" t="n"/>
      <c r="U4809" s="233" t="n"/>
    </row>
    <row r="4810">
      <c r="S4810" s="233" t="n"/>
      <c r="T4810" s="233" t="n"/>
      <c r="U4810" s="233" t="n"/>
    </row>
    <row r="4811">
      <c r="S4811" s="233" t="n"/>
      <c r="T4811" s="233" t="n"/>
      <c r="U4811" s="233" t="n"/>
    </row>
    <row r="4812">
      <c r="S4812" s="233" t="n"/>
      <c r="T4812" s="233" t="n"/>
      <c r="U4812" s="233" t="n"/>
    </row>
    <row r="4813">
      <c r="S4813" s="233" t="n"/>
      <c r="T4813" s="233" t="n"/>
      <c r="U4813" s="233" t="n"/>
    </row>
    <row r="4814">
      <c r="S4814" s="233" t="n"/>
      <c r="T4814" s="233" t="n"/>
      <c r="U4814" s="233" t="n"/>
    </row>
    <row r="4815">
      <c r="S4815" s="233" t="n"/>
      <c r="T4815" s="233" t="n"/>
      <c r="U4815" s="233" t="n"/>
    </row>
    <row r="4816">
      <c r="S4816" s="233" t="n"/>
      <c r="T4816" s="233" t="n"/>
      <c r="U4816" s="233" t="n"/>
    </row>
    <row r="4817">
      <c r="S4817" s="233" t="n"/>
      <c r="T4817" s="233" t="n"/>
      <c r="U4817" s="233" t="n"/>
    </row>
    <row r="4818">
      <c r="S4818" s="233" t="n"/>
      <c r="T4818" s="233" t="n"/>
      <c r="U4818" s="233" t="n"/>
    </row>
    <row r="4819">
      <c r="S4819" s="233" t="n"/>
      <c r="T4819" s="233" t="n"/>
      <c r="U4819" s="233" t="n"/>
    </row>
    <row r="4820">
      <c r="S4820" s="233" t="n"/>
      <c r="T4820" s="233" t="n"/>
      <c r="U4820" s="233" t="n"/>
    </row>
    <row r="4821">
      <c r="S4821" s="233" t="n"/>
      <c r="T4821" s="233" t="n"/>
      <c r="U4821" s="233" t="n"/>
    </row>
    <row r="4822">
      <c r="S4822" s="233" t="n"/>
      <c r="T4822" s="233" t="n"/>
      <c r="U4822" s="233" t="n"/>
    </row>
    <row r="4823">
      <c r="S4823" s="233" t="n"/>
      <c r="T4823" s="233" t="n"/>
      <c r="U4823" s="233" t="n"/>
    </row>
    <row r="4824">
      <c r="S4824" s="233" t="n"/>
      <c r="T4824" s="233" t="n"/>
      <c r="U4824" s="233" t="n"/>
    </row>
    <row r="4825">
      <c r="S4825" s="233" t="n"/>
      <c r="T4825" s="233" t="n"/>
      <c r="U4825" s="233" t="n"/>
    </row>
    <row r="4826">
      <c r="S4826" s="233" t="n"/>
      <c r="T4826" s="233" t="n"/>
      <c r="U4826" s="233" t="n"/>
    </row>
    <row r="4827">
      <c r="S4827" s="233" t="n"/>
      <c r="T4827" s="233" t="n"/>
      <c r="U4827" s="233" t="n"/>
    </row>
    <row r="4828">
      <c r="S4828" s="233" t="n"/>
      <c r="T4828" s="233" t="n"/>
      <c r="U4828" s="233" t="n"/>
    </row>
    <row r="4829">
      <c r="S4829" s="233" t="n"/>
      <c r="T4829" s="233" t="n"/>
      <c r="U4829" s="233" t="n"/>
    </row>
    <row r="4830">
      <c r="S4830" s="233" t="n"/>
      <c r="T4830" s="233" t="n"/>
      <c r="U4830" s="233" t="n"/>
    </row>
    <row r="4831">
      <c r="S4831" s="233" t="n"/>
      <c r="T4831" s="233" t="n"/>
      <c r="U4831" s="233" t="n"/>
    </row>
    <row r="4832">
      <c r="S4832" s="233" t="n"/>
      <c r="T4832" s="233" t="n"/>
      <c r="U4832" s="233" t="n"/>
    </row>
    <row r="4833">
      <c r="S4833" s="233" t="n"/>
      <c r="T4833" s="233" t="n"/>
      <c r="U4833" s="233" t="n"/>
    </row>
    <row r="4834">
      <c r="S4834" s="233" t="n"/>
      <c r="T4834" s="233" t="n"/>
      <c r="U4834" s="233" t="n"/>
    </row>
    <row r="4835">
      <c r="S4835" s="233" t="n"/>
      <c r="T4835" s="233" t="n"/>
      <c r="U4835" s="233" t="n"/>
    </row>
    <row r="4836">
      <c r="S4836" s="233" t="n"/>
      <c r="T4836" s="233" t="n"/>
      <c r="U4836" s="233" t="n"/>
    </row>
    <row r="4837">
      <c r="S4837" s="233" t="n"/>
      <c r="T4837" s="233" t="n"/>
      <c r="U4837" s="233" t="n"/>
    </row>
    <row r="4838">
      <c r="S4838" s="233" t="n"/>
      <c r="T4838" s="233" t="n"/>
      <c r="U4838" s="233" t="n"/>
    </row>
    <row r="4839">
      <c r="S4839" s="233" t="n"/>
      <c r="T4839" s="233" t="n"/>
      <c r="U4839" s="233" t="n"/>
    </row>
    <row r="4840">
      <c r="S4840" s="233" t="n"/>
      <c r="T4840" s="233" t="n"/>
      <c r="U4840" s="233" t="n"/>
    </row>
    <row r="4841">
      <c r="S4841" s="233" t="n"/>
      <c r="T4841" s="233" t="n"/>
      <c r="U4841" s="233" t="n"/>
    </row>
    <row r="4842">
      <c r="S4842" s="233" t="n"/>
      <c r="T4842" s="233" t="n"/>
      <c r="U4842" s="233" t="n"/>
    </row>
    <row r="4843">
      <c r="S4843" s="233" t="n"/>
      <c r="T4843" s="233" t="n"/>
      <c r="U4843" s="233" t="n"/>
    </row>
    <row r="4844">
      <c r="S4844" s="233" t="n"/>
      <c r="T4844" s="233" t="n"/>
      <c r="U4844" s="233" t="n"/>
    </row>
    <row r="4845">
      <c r="S4845" s="233" t="n"/>
      <c r="T4845" s="233" t="n"/>
      <c r="U4845" s="233" t="n"/>
    </row>
    <row r="4846">
      <c r="S4846" s="233" t="n"/>
      <c r="T4846" s="233" t="n"/>
      <c r="U4846" s="233" t="n"/>
    </row>
    <row r="4847">
      <c r="S4847" s="233" t="n"/>
      <c r="T4847" s="233" t="n"/>
      <c r="U4847" s="233" t="n"/>
    </row>
    <row r="4848">
      <c r="S4848" s="233" t="n"/>
      <c r="T4848" s="233" t="n"/>
      <c r="U4848" s="233" t="n"/>
    </row>
    <row r="4849">
      <c r="S4849" s="233" t="n"/>
      <c r="T4849" s="233" t="n"/>
      <c r="U4849" s="233" t="n"/>
    </row>
    <row r="4850">
      <c r="S4850" s="233" t="n"/>
      <c r="T4850" s="233" t="n"/>
      <c r="U4850" s="233" t="n"/>
    </row>
    <row r="4851">
      <c r="S4851" s="233" t="n"/>
      <c r="T4851" s="233" t="n"/>
      <c r="U4851" s="233" t="n"/>
    </row>
    <row r="4852">
      <c r="S4852" s="233" t="n"/>
      <c r="T4852" s="233" t="n"/>
      <c r="U4852" s="233" t="n"/>
    </row>
    <row r="4853">
      <c r="S4853" s="233" t="n"/>
      <c r="T4853" s="233" t="n"/>
      <c r="U4853" s="233" t="n"/>
    </row>
    <row r="4854">
      <c r="S4854" s="233" t="n"/>
      <c r="T4854" s="233" t="n"/>
      <c r="U4854" s="233" t="n"/>
    </row>
    <row r="4855">
      <c r="S4855" s="233" t="n"/>
      <c r="T4855" s="233" t="n"/>
      <c r="U4855" s="233" t="n"/>
    </row>
    <row r="4856">
      <c r="S4856" s="233" t="n"/>
      <c r="T4856" s="233" t="n"/>
      <c r="U4856" s="233" t="n"/>
    </row>
    <row r="4857">
      <c r="S4857" s="233" t="n"/>
      <c r="T4857" s="233" t="n"/>
      <c r="U4857" s="233" t="n"/>
    </row>
    <row r="4858">
      <c r="S4858" s="233" t="n"/>
      <c r="T4858" s="233" t="n"/>
      <c r="U4858" s="233" t="n"/>
    </row>
    <row r="4859">
      <c r="S4859" s="233" t="n"/>
      <c r="T4859" s="233" t="n"/>
      <c r="U4859" s="233" t="n"/>
    </row>
    <row r="4860">
      <c r="S4860" s="233" t="n"/>
      <c r="T4860" s="233" t="n"/>
      <c r="U4860" s="233" t="n"/>
    </row>
    <row r="4861">
      <c r="S4861" s="233" t="n"/>
      <c r="T4861" s="233" t="n"/>
      <c r="U4861" s="233" t="n"/>
    </row>
    <row r="4862">
      <c r="S4862" s="233" t="n"/>
      <c r="T4862" s="233" t="n"/>
      <c r="U4862" s="233" t="n"/>
    </row>
    <row r="4863">
      <c r="S4863" s="233" t="n"/>
      <c r="T4863" s="233" t="n"/>
      <c r="U4863" s="233" t="n"/>
    </row>
    <row r="4864">
      <c r="S4864" s="233" t="n"/>
      <c r="T4864" s="233" t="n"/>
      <c r="U4864" s="233" t="n"/>
    </row>
    <row r="4865">
      <c r="S4865" s="233" t="n"/>
      <c r="T4865" s="233" t="n"/>
      <c r="U4865" s="233" t="n"/>
    </row>
    <row r="4866">
      <c r="S4866" s="233" t="n"/>
      <c r="T4866" s="233" t="n"/>
      <c r="U4866" s="233" t="n"/>
    </row>
    <row r="4867">
      <c r="S4867" s="233" t="n"/>
      <c r="T4867" s="233" t="n"/>
      <c r="U4867" s="233" t="n"/>
    </row>
    <row r="4868">
      <c r="S4868" s="233" t="n"/>
      <c r="T4868" s="233" t="n"/>
      <c r="U4868" s="233" t="n"/>
    </row>
    <row r="4869">
      <c r="S4869" s="233" t="n"/>
      <c r="T4869" s="233" t="n"/>
      <c r="U4869" s="233" t="n"/>
    </row>
    <row r="4870">
      <c r="S4870" s="233" t="n"/>
      <c r="T4870" s="233" t="n"/>
      <c r="U4870" s="233" t="n"/>
    </row>
    <row r="4871">
      <c r="S4871" s="233" t="n"/>
      <c r="T4871" s="233" t="n"/>
      <c r="U4871" s="233" t="n"/>
    </row>
    <row r="4872">
      <c r="S4872" s="233" t="n"/>
      <c r="T4872" s="233" t="n"/>
      <c r="U4872" s="233" t="n"/>
    </row>
    <row r="4873">
      <c r="S4873" s="233" t="n"/>
      <c r="T4873" s="233" t="n"/>
      <c r="U4873" s="233" t="n"/>
    </row>
    <row r="4874">
      <c r="S4874" s="233" t="n"/>
      <c r="T4874" s="233" t="n"/>
      <c r="U4874" s="233" t="n"/>
    </row>
    <row r="4875">
      <c r="S4875" s="233" t="n"/>
      <c r="T4875" s="233" t="n"/>
      <c r="U4875" s="233" t="n"/>
    </row>
    <row r="4876">
      <c r="S4876" s="233" t="n"/>
      <c r="T4876" s="233" t="n"/>
      <c r="U4876" s="233" t="n"/>
    </row>
    <row r="4877">
      <c r="S4877" s="233" t="n"/>
      <c r="T4877" s="233" t="n"/>
      <c r="U4877" s="233" t="n"/>
    </row>
    <row r="4878">
      <c r="S4878" s="233" t="n"/>
      <c r="T4878" s="233" t="n"/>
      <c r="U4878" s="233" t="n"/>
    </row>
    <row r="4879">
      <c r="S4879" s="233" t="n"/>
      <c r="T4879" s="233" t="n"/>
      <c r="U4879" s="233" t="n"/>
    </row>
    <row r="4880">
      <c r="S4880" s="233" t="n"/>
      <c r="T4880" s="233" t="n"/>
      <c r="U4880" s="233" t="n"/>
    </row>
    <row r="4881">
      <c r="S4881" s="233" t="n"/>
      <c r="T4881" s="233" t="n"/>
      <c r="U4881" s="233" t="n"/>
    </row>
    <row r="4882">
      <c r="S4882" s="233" t="n"/>
      <c r="T4882" s="233" t="n"/>
      <c r="U4882" s="233" t="n"/>
    </row>
    <row r="4883">
      <c r="S4883" s="233" t="n"/>
      <c r="T4883" s="233" t="n"/>
      <c r="U4883" s="233" t="n"/>
    </row>
    <row r="4884">
      <c r="S4884" s="233" t="n"/>
      <c r="T4884" s="233" t="n"/>
      <c r="U4884" s="233" t="n"/>
    </row>
    <row r="4885">
      <c r="S4885" s="233" t="n"/>
      <c r="T4885" s="233" t="n"/>
      <c r="U4885" s="233" t="n"/>
    </row>
    <row r="4886">
      <c r="S4886" s="233" t="n"/>
      <c r="T4886" s="233" t="n"/>
      <c r="U4886" s="233" t="n"/>
    </row>
    <row r="4887">
      <c r="S4887" s="233" t="n"/>
      <c r="T4887" s="233" t="n"/>
      <c r="U4887" s="233" t="n"/>
    </row>
    <row r="4888">
      <c r="S4888" s="233" t="n"/>
      <c r="T4888" s="233" t="n"/>
      <c r="U4888" s="233" t="n"/>
    </row>
    <row r="4889">
      <c r="S4889" s="233" t="n"/>
      <c r="T4889" s="233" t="n"/>
      <c r="U4889" s="233" t="n"/>
    </row>
    <row r="4890">
      <c r="S4890" s="233" t="n"/>
      <c r="T4890" s="233" t="n"/>
      <c r="U4890" s="233" t="n"/>
    </row>
    <row r="4891">
      <c r="S4891" s="233" t="n"/>
      <c r="T4891" s="233" t="n"/>
      <c r="U4891" s="233" t="n"/>
    </row>
    <row r="4892">
      <c r="S4892" s="233" t="n"/>
      <c r="T4892" s="233" t="n"/>
      <c r="U4892" s="233" t="n"/>
    </row>
    <row r="4893">
      <c r="S4893" s="233" t="n"/>
      <c r="T4893" s="233" t="n"/>
      <c r="U4893" s="233" t="n"/>
    </row>
    <row r="4894">
      <c r="S4894" s="233" t="n"/>
      <c r="T4894" s="233" t="n"/>
      <c r="U4894" s="233" t="n"/>
    </row>
    <row r="4895">
      <c r="S4895" s="233" t="n"/>
      <c r="T4895" s="233" t="n"/>
      <c r="U4895" s="233" t="n"/>
    </row>
    <row r="4896">
      <c r="S4896" s="233" t="n"/>
      <c r="T4896" s="233" t="n"/>
      <c r="U4896" s="233" t="n"/>
    </row>
    <row r="4897">
      <c r="S4897" s="233" t="n"/>
      <c r="T4897" s="233" t="n"/>
      <c r="U4897" s="233" t="n"/>
    </row>
    <row r="4898">
      <c r="S4898" s="233" t="n"/>
      <c r="T4898" s="233" t="n"/>
      <c r="U4898" s="233" t="n"/>
    </row>
    <row r="4899">
      <c r="S4899" s="233" t="n"/>
      <c r="T4899" s="233" t="n"/>
      <c r="U4899" s="233" t="n"/>
    </row>
    <row r="4900">
      <c r="S4900" s="233" t="n"/>
      <c r="T4900" s="233" t="n"/>
      <c r="U4900" s="233" t="n"/>
    </row>
    <row r="4901">
      <c r="S4901" s="233" t="n"/>
      <c r="T4901" s="233" t="n"/>
      <c r="U4901" s="233" t="n"/>
    </row>
    <row r="4902">
      <c r="S4902" s="233" t="n"/>
      <c r="T4902" s="233" t="n"/>
      <c r="U4902" s="233" t="n"/>
    </row>
    <row r="4903">
      <c r="S4903" s="233" t="n"/>
      <c r="T4903" s="233" t="n"/>
      <c r="U4903" s="233" t="n"/>
    </row>
    <row r="4904">
      <c r="S4904" s="233" t="n"/>
      <c r="T4904" s="233" t="n"/>
      <c r="U4904" s="233" t="n"/>
    </row>
    <row r="4905">
      <c r="S4905" s="233" t="n"/>
      <c r="T4905" s="233" t="n"/>
      <c r="U4905" s="233" t="n"/>
    </row>
    <row r="4906">
      <c r="S4906" s="233" t="n"/>
      <c r="T4906" s="233" t="n"/>
      <c r="U4906" s="233" t="n"/>
    </row>
    <row r="4907">
      <c r="S4907" s="233" t="n"/>
      <c r="T4907" s="233" t="n"/>
      <c r="U4907" s="233" t="n"/>
    </row>
    <row r="4908">
      <c r="S4908" s="233" t="n"/>
      <c r="T4908" s="233" t="n"/>
      <c r="U4908" s="233" t="n"/>
    </row>
    <row r="4909">
      <c r="S4909" s="233" t="n"/>
      <c r="T4909" s="233" t="n"/>
      <c r="U4909" s="233" t="n"/>
    </row>
    <row r="4910">
      <c r="S4910" s="233" t="n"/>
      <c r="T4910" s="233" t="n"/>
      <c r="U4910" s="233" t="n"/>
    </row>
    <row r="4911">
      <c r="S4911" s="233" t="n"/>
      <c r="T4911" s="233" t="n"/>
      <c r="U4911" s="233" t="n"/>
    </row>
    <row r="4912">
      <c r="S4912" s="233" t="n"/>
      <c r="T4912" s="233" t="n"/>
      <c r="U4912" s="233" t="n"/>
    </row>
    <row r="4913">
      <c r="S4913" s="233" t="n"/>
      <c r="T4913" s="233" t="n"/>
      <c r="U4913" s="233" t="n"/>
    </row>
    <row r="4914">
      <c r="S4914" s="233" t="n"/>
      <c r="T4914" s="233" t="n"/>
      <c r="U4914" s="233" t="n"/>
    </row>
    <row r="4915">
      <c r="S4915" s="233" t="n"/>
      <c r="T4915" s="233" t="n"/>
      <c r="U4915" s="233" t="n"/>
    </row>
    <row r="4916">
      <c r="S4916" s="233" t="n"/>
      <c r="T4916" s="233" t="n"/>
      <c r="U4916" s="233" t="n"/>
    </row>
    <row r="4917">
      <c r="S4917" s="233" t="n"/>
      <c r="T4917" s="233" t="n"/>
      <c r="U4917" s="233" t="n"/>
    </row>
    <row r="4918">
      <c r="S4918" s="233" t="n"/>
      <c r="T4918" s="233" t="n"/>
      <c r="U4918" s="233" t="n"/>
    </row>
    <row r="4919">
      <c r="S4919" s="233" t="n"/>
      <c r="T4919" s="233" t="n"/>
      <c r="U4919" s="233" t="n"/>
    </row>
    <row r="4920">
      <c r="S4920" s="233" t="n"/>
      <c r="T4920" s="233" t="n"/>
      <c r="U4920" s="233" t="n"/>
    </row>
    <row r="4921">
      <c r="S4921" s="233" t="n"/>
      <c r="T4921" s="233" t="n"/>
      <c r="U4921" s="233" t="n"/>
    </row>
    <row r="4922">
      <c r="S4922" s="233" t="n"/>
      <c r="T4922" s="233" t="n"/>
      <c r="U4922" s="233" t="n"/>
    </row>
    <row r="4923">
      <c r="S4923" s="233" t="n"/>
      <c r="T4923" s="233" t="n"/>
      <c r="U4923" s="233" t="n"/>
    </row>
    <row r="4924">
      <c r="S4924" s="233" t="n"/>
      <c r="T4924" s="233" t="n"/>
      <c r="U4924" s="233" t="n"/>
    </row>
    <row r="4925">
      <c r="S4925" s="233" t="n"/>
      <c r="T4925" s="233" t="n"/>
      <c r="U4925" s="233" t="n"/>
    </row>
    <row r="4926">
      <c r="S4926" s="233" t="n"/>
      <c r="T4926" s="233" t="n"/>
      <c r="U4926" s="233" t="n"/>
    </row>
    <row r="4927">
      <c r="S4927" s="233" t="n"/>
      <c r="T4927" s="233" t="n"/>
      <c r="U4927" s="233" t="n"/>
    </row>
    <row r="4928">
      <c r="S4928" s="233" t="n"/>
      <c r="T4928" s="233" t="n"/>
      <c r="U4928" s="233" t="n"/>
    </row>
    <row r="4929">
      <c r="S4929" s="233" t="n"/>
      <c r="T4929" s="233" t="n"/>
      <c r="U4929" s="233" t="n"/>
    </row>
    <row r="4930">
      <c r="S4930" s="233" t="n"/>
      <c r="T4930" s="233" t="n"/>
      <c r="U4930" s="233" t="n"/>
    </row>
    <row r="4931">
      <c r="S4931" s="233" t="n"/>
      <c r="T4931" s="233" t="n"/>
      <c r="U4931" s="233" t="n"/>
    </row>
    <row r="4932">
      <c r="S4932" s="233" t="n"/>
      <c r="T4932" s="233" t="n"/>
      <c r="U4932" s="233" t="n"/>
    </row>
    <row r="4933">
      <c r="S4933" s="233" t="n"/>
      <c r="T4933" s="233" t="n"/>
      <c r="U4933" s="233" t="n"/>
    </row>
    <row r="4934">
      <c r="S4934" s="233" t="n"/>
      <c r="T4934" s="233" t="n"/>
      <c r="U4934" s="233" t="n"/>
    </row>
    <row r="4935">
      <c r="S4935" s="233" t="n"/>
      <c r="T4935" s="233" t="n"/>
      <c r="U4935" s="233" t="n"/>
    </row>
    <row r="4936">
      <c r="S4936" s="233" t="n"/>
      <c r="T4936" s="233" t="n"/>
      <c r="U4936" s="233" t="n"/>
    </row>
    <row r="4937">
      <c r="S4937" s="233" t="n"/>
      <c r="T4937" s="233" t="n"/>
      <c r="U4937" s="233" t="n"/>
    </row>
    <row r="4938">
      <c r="S4938" s="233" t="n"/>
      <c r="T4938" s="233" t="n"/>
      <c r="U4938" s="233" t="n"/>
    </row>
    <row r="4939">
      <c r="S4939" s="233" t="n"/>
      <c r="T4939" s="233" t="n"/>
      <c r="U4939" s="233" t="n"/>
    </row>
    <row r="4940">
      <c r="S4940" s="233" t="n"/>
      <c r="T4940" s="233" t="n"/>
      <c r="U4940" s="233" t="n"/>
    </row>
    <row r="4941">
      <c r="S4941" s="233" t="n"/>
      <c r="T4941" s="233" t="n"/>
      <c r="U4941" s="233" t="n"/>
    </row>
    <row r="4942">
      <c r="S4942" s="233" t="n"/>
      <c r="T4942" s="233" t="n"/>
      <c r="U4942" s="233" t="n"/>
    </row>
    <row r="4943">
      <c r="S4943" s="233" t="n"/>
      <c r="T4943" s="233" t="n"/>
      <c r="U4943" s="233" t="n"/>
    </row>
    <row r="4944">
      <c r="S4944" s="233" t="n"/>
      <c r="T4944" s="233" t="n"/>
      <c r="U4944" s="233" t="n"/>
    </row>
    <row r="4945">
      <c r="S4945" s="233" t="n"/>
      <c r="T4945" s="233" t="n"/>
      <c r="U4945" s="233" t="n"/>
    </row>
    <row r="4946">
      <c r="S4946" s="233" t="n"/>
      <c r="T4946" s="233" t="n"/>
      <c r="U4946" s="233" t="n"/>
    </row>
    <row r="4947">
      <c r="S4947" s="233" t="n"/>
      <c r="T4947" s="233" t="n"/>
      <c r="U4947" s="233" t="n"/>
    </row>
    <row r="4948">
      <c r="S4948" s="233" t="n"/>
      <c r="T4948" s="233" t="n"/>
      <c r="U4948" s="233" t="n"/>
    </row>
    <row r="4949">
      <c r="S4949" s="233" t="n"/>
      <c r="T4949" s="233" t="n"/>
      <c r="U4949" s="233" t="n"/>
    </row>
    <row r="4950">
      <c r="S4950" s="233" t="n"/>
      <c r="T4950" s="233" t="n"/>
      <c r="U4950" s="233" t="n"/>
    </row>
    <row r="4951">
      <c r="S4951" s="233" t="n"/>
      <c r="T4951" s="233" t="n"/>
      <c r="U4951" s="233" t="n"/>
    </row>
    <row r="4952">
      <c r="S4952" s="233" t="n"/>
      <c r="T4952" s="233" t="n"/>
      <c r="U4952" s="233" t="n"/>
    </row>
    <row r="4953">
      <c r="S4953" s="233" t="n"/>
      <c r="T4953" s="233" t="n"/>
      <c r="U4953" s="233" t="n"/>
    </row>
    <row r="4954">
      <c r="S4954" s="233" t="n"/>
      <c r="T4954" s="233" t="n"/>
      <c r="U4954" s="233" t="n"/>
    </row>
    <row r="4955">
      <c r="S4955" s="233" t="n"/>
      <c r="T4955" s="233" t="n"/>
      <c r="U4955" s="233" t="n"/>
    </row>
    <row r="4956">
      <c r="S4956" s="233" t="n"/>
      <c r="T4956" s="233" t="n"/>
      <c r="U4956" s="233" t="n"/>
    </row>
    <row r="4957">
      <c r="S4957" s="233" t="n"/>
      <c r="T4957" s="233" t="n"/>
      <c r="U4957" s="233" t="n"/>
    </row>
    <row r="4958">
      <c r="S4958" s="233" t="n"/>
      <c r="T4958" s="233" t="n"/>
      <c r="U4958" s="233" t="n"/>
    </row>
    <row r="4959">
      <c r="S4959" s="233" t="n"/>
      <c r="T4959" s="233" t="n"/>
      <c r="U4959" s="233" t="n"/>
    </row>
    <row r="4960">
      <c r="S4960" s="233" t="n"/>
      <c r="T4960" s="233" t="n"/>
      <c r="U4960" s="233" t="n"/>
    </row>
    <row r="4961">
      <c r="S4961" s="233" t="n"/>
      <c r="T4961" s="233" t="n"/>
      <c r="U4961" s="233" t="n"/>
    </row>
    <row r="4962">
      <c r="S4962" s="233" t="n"/>
      <c r="T4962" s="233" t="n"/>
      <c r="U4962" s="233" t="n"/>
    </row>
    <row r="4963">
      <c r="S4963" s="233" t="n"/>
      <c r="T4963" s="233" t="n"/>
      <c r="U4963" s="233" t="n"/>
    </row>
    <row r="4964">
      <c r="S4964" s="233" t="n"/>
      <c r="T4964" s="233" t="n"/>
      <c r="U4964" s="233" t="n"/>
    </row>
    <row r="4965">
      <c r="S4965" s="233" t="n"/>
      <c r="T4965" s="233" t="n"/>
      <c r="U4965" s="233" t="n"/>
    </row>
    <row r="4966">
      <c r="S4966" s="233" t="n"/>
      <c r="T4966" s="233" t="n"/>
      <c r="U4966" s="233" t="n"/>
    </row>
    <row r="4967">
      <c r="S4967" s="233" t="n"/>
      <c r="T4967" s="233" t="n"/>
      <c r="U4967" s="233" t="n"/>
    </row>
    <row r="4968">
      <c r="S4968" s="233" t="n"/>
      <c r="T4968" s="233" t="n"/>
      <c r="U4968" s="233" t="n"/>
    </row>
    <row r="4969">
      <c r="S4969" s="233" t="n"/>
      <c r="T4969" s="233" t="n"/>
      <c r="U4969" s="233" t="n"/>
    </row>
    <row r="4970">
      <c r="S4970" s="233" t="n"/>
      <c r="T4970" s="233" t="n"/>
      <c r="U4970" s="233" t="n"/>
    </row>
    <row r="4971">
      <c r="S4971" s="233" t="n"/>
      <c r="T4971" s="233" t="n"/>
      <c r="U4971" s="233" t="n"/>
    </row>
    <row r="4972">
      <c r="S4972" s="233" t="n"/>
      <c r="T4972" s="233" t="n"/>
      <c r="U4972" s="233" t="n"/>
    </row>
    <row r="4973">
      <c r="S4973" s="233" t="n"/>
      <c r="T4973" s="233" t="n"/>
      <c r="U4973" s="233" t="n"/>
    </row>
    <row r="4974">
      <c r="S4974" s="233" t="n"/>
      <c r="T4974" s="233" t="n"/>
      <c r="U4974" s="233" t="n"/>
    </row>
    <row r="4975">
      <c r="S4975" s="233" t="n"/>
      <c r="T4975" s="233" t="n"/>
      <c r="U4975" s="233" t="n"/>
    </row>
    <row r="4976">
      <c r="S4976" s="233" t="n"/>
      <c r="T4976" s="233" t="n"/>
      <c r="U4976" s="233" t="n"/>
    </row>
    <row r="4977">
      <c r="S4977" s="233" t="n"/>
      <c r="T4977" s="233" t="n"/>
      <c r="U4977" s="233" t="n"/>
    </row>
    <row r="4978">
      <c r="S4978" s="233" t="n"/>
      <c r="T4978" s="233" t="n"/>
      <c r="U4978" s="233" t="n"/>
    </row>
    <row r="4979">
      <c r="S4979" s="233" t="n"/>
      <c r="T4979" s="233" t="n"/>
      <c r="U4979" s="233" t="n"/>
    </row>
    <row r="4980">
      <c r="S4980" s="233" t="n"/>
      <c r="T4980" s="233" t="n"/>
      <c r="U4980" s="233" t="n"/>
    </row>
    <row r="4981">
      <c r="S4981" s="233" t="n"/>
      <c r="T4981" s="233" t="n"/>
      <c r="U4981" s="233" t="n"/>
    </row>
    <row r="4982">
      <c r="S4982" s="233" t="n"/>
      <c r="T4982" s="233" t="n"/>
      <c r="U4982" s="233" t="n"/>
    </row>
    <row r="4983">
      <c r="S4983" s="233" t="n"/>
      <c r="T4983" s="233" t="n"/>
      <c r="U4983" s="233" t="n"/>
    </row>
    <row r="4984">
      <c r="S4984" s="233" t="n"/>
      <c r="T4984" s="233" t="n"/>
      <c r="U4984" s="233" t="n"/>
    </row>
    <row r="4985">
      <c r="S4985" s="233" t="n"/>
      <c r="T4985" s="233" t="n"/>
      <c r="U4985" s="233" t="n"/>
    </row>
    <row r="4986">
      <c r="S4986" s="233" t="n"/>
      <c r="T4986" s="233" t="n"/>
      <c r="U4986" s="233" t="n"/>
    </row>
    <row r="4987">
      <c r="S4987" s="233" t="n"/>
      <c r="T4987" s="233" t="n"/>
      <c r="U4987" s="233" t="n"/>
    </row>
    <row r="4988">
      <c r="S4988" s="233" t="n"/>
      <c r="T4988" s="233" t="n"/>
      <c r="U4988" s="233" t="n"/>
    </row>
    <row r="4989">
      <c r="S4989" s="233" t="n"/>
      <c r="T4989" s="233" t="n"/>
      <c r="U4989" s="233" t="n"/>
    </row>
    <row r="4990">
      <c r="S4990" s="233" t="n"/>
      <c r="T4990" s="233" t="n"/>
      <c r="U4990" s="233" t="n"/>
    </row>
    <row r="4991">
      <c r="S4991" s="233" t="n"/>
      <c r="T4991" s="233" t="n"/>
      <c r="U4991" s="233" t="n"/>
    </row>
    <row r="4992">
      <c r="S4992" s="233" t="n"/>
      <c r="T4992" s="233" t="n"/>
      <c r="U4992" s="233" t="n"/>
    </row>
    <row r="4993">
      <c r="S4993" s="233" t="n"/>
      <c r="T4993" s="233" t="n"/>
      <c r="U4993" s="233" t="n"/>
    </row>
    <row r="4994">
      <c r="S4994" s="233" t="n"/>
      <c r="T4994" s="233" t="n"/>
      <c r="U4994" s="233" t="n"/>
    </row>
    <row r="4995">
      <c r="S4995" s="233" t="n"/>
      <c r="T4995" s="233" t="n"/>
      <c r="U4995" s="233" t="n"/>
    </row>
    <row r="4996">
      <c r="S4996" s="233" t="n"/>
      <c r="T4996" s="233" t="n"/>
      <c r="U4996" s="233" t="n"/>
    </row>
    <row r="4997">
      <c r="S4997" s="233" t="n"/>
      <c r="T4997" s="233" t="n"/>
      <c r="U4997" s="233" t="n"/>
    </row>
    <row r="4998">
      <c r="S4998" s="233" t="n"/>
      <c r="T4998" s="233" t="n"/>
      <c r="U4998" s="233" t="n"/>
    </row>
    <row r="4999">
      <c r="S4999" s="233" t="n"/>
      <c r="T4999" s="233" t="n"/>
      <c r="U4999" s="233" t="n"/>
    </row>
    <row r="5000">
      <c r="S5000" s="233" t="n"/>
      <c r="T5000" s="233" t="n"/>
      <c r="U5000" s="233" t="n"/>
    </row>
    <row r="5001">
      <c r="S5001" s="233" t="n"/>
      <c r="T5001" s="233" t="n"/>
      <c r="U5001" s="233" t="n"/>
    </row>
    <row r="5002">
      <c r="S5002" s="233" t="n"/>
      <c r="T5002" s="233" t="n"/>
      <c r="U5002" s="233" t="n"/>
    </row>
    <row r="5003">
      <c r="S5003" s="233" t="n"/>
      <c r="T5003" s="233" t="n"/>
      <c r="U5003" s="233" t="n"/>
    </row>
    <row r="5004">
      <c r="S5004" s="233" t="n"/>
      <c r="T5004" s="233" t="n"/>
      <c r="U5004" s="233" t="n"/>
    </row>
    <row r="5005">
      <c r="S5005" s="233" t="n"/>
      <c r="T5005" s="233" t="n"/>
      <c r="U5005" s="233" t="n"/>
    </row>
    <row r="5006">
      <c r="S5006" s="233" t="n"/>
      <c r="T5006" s="233" t="n"/>
      <c r="U5006" s="233" t="n"/>
    </row>
    <row r="5007">
      <c r="S5007" s="233" t="n"/>
      <c r="T5007" s="233" t="n"/>
      <c r="U5007" s="233" t="n"/>
    </row>
    <row r="5008">
      <c r="S5008" s="233" t="n"/>
      <c r="T5008" s="233" t="n"/>
      <c r="U5008" s="233" t="n"/>
    </row>
    <row r="5009">
      <c r="S5009" s="233" t="n"/>
      <c r="T5009" s="233" t="n"/>
      <c r="U5009" s="233" t="n"/>
    </row>
    <row r="5010">
      <c r="S5010" s="233" t="n"/>
      <c r="T5010" s="233" t="n"/>
      <c r="U5010" s="233" t="n"/>
    </row>
    <row r="5011">
      <c r="S5011" s="233" t="n"/>
      <c r="T5011" s="233" t="n"/>
      <c r="U5011" s="233" t="n"/>
    </row>
    <row r="5012">
      <c r="S5012" s="233" t="n"/>
      <c r="T5012" s="233" t="n"/>
      <c r="U5012" s="233" t="n"/>
    </row>
    <row r="5013">
      <c r="S5013" s="233" t="n"/>
      <c r="T5013" s="233" t="n"/>
      <c r="U5013" s="233" t="n"/>
    </row>
    <row r="5014">
      <c r="S5014" s="233" t="n"/>
      <c r="T5014" s="233" t="n"/>
      <c r="U5014" s="233" t="n"/>
    </row>
    <row r="5015">
      <c r="S5015" s="233" t="n"/>
      <c r="T5015" s="233" t="n"/>
      <c r="U5015" s="233" t="n"/>
    </row>
    <row r="5016">
      <c r="S5016" s="233" t="n"/>
      <c r="T5016" s="233" t="n"/>
      <c r="U5016" s="233" t="n"/>
    </row>
    <row r="5017">
      <c r="S5017" s="233" t="n"/>
      <c r="T5017" s="233" t="n"/>
      <c r="U5017" s="233" t="n"/>
    </row>
    <row r="5018">
      <c r="S5018" s="233" t="n"/>
      <c r="T5018" s="233" t="n"/>
      <c r="U5018" s="233" t="n"/>
    </row>
    <row r="5019">
      <c r="S5019" s="233" t="n"/>
      <c r="T5019" s="233" t="n"/>
      <c r="U5019" s="233" t="n"/>
    </row>
    <row r="5020">
      <c r="S5020" s="233" t="n"/>
      <c r="T5020" s="233" t="n"/>
      <c r="U5020" s="233" t="n"/>
    </row>
    <row r="5021">
      <c r="S5021" s="233" t="n"/>
      <c r="T5021" s="233" t="n"/>
      <c r="U5021" s="233" t="n"/>
    </row>
    <row r="5022">
      <c r="S5022" s="233" t="n"/>
      <c r="T5022" s="233" t="n"/>
      <c r="U5022" s="233" t="n"/>
    </row>
    <row r="5023">
      <c r="S5023" s="233" t="n"/>
      <c r="T5023" s="233" t="n"/>
      <c r="U5023" s="233" t="n"/>
    </row>
    <row r="5024">
      <c r="S5024" s="233" t="n"/>
      <c r="T5024" s="233" t="n"/>
      <c r="U5024" s="233" t="n"/>
    </row>
    <row r="5025">
      <c r="S5025" s="233" t="n"/>
      <c r="T5025" s="233" t="n"/>
      <c r="U5025" s="233" t="n"/>
    </row>
    <row r="5026">
      <c r="S5026" s="233" t="n"/>
      <c r="T5026" s="233" t="n"/>
      <c r="U5026" s="233" t="n"/>
    </row>
    <row r="5027">
      <c r="S5027" s="233" t="n"/>
      <c r="T5027" s="233" t="n"/>
      <c r="U5027" s="233" t="n"/>
    </row>
    <row r="5028">
      <c r="S5028" s="233" t="n"/>
      <c r="T5028" s="233" t="n"/>
      <c r="U5028" s="233" t="n"/>
    </row>
    <row r="5029">
      <c r="S5029" s="233" t="n"/>
      <c r="T5029" s="233" t="n"/>
      <c r="U5029" s="233" t="n"/>
    </row>
    <row r="5030">
      <c r="S5030" s="233" t="n"/>
      <c r="T5030" s="233" t="n"/>
      <c r="U5030" s="233" t="n"/>
    </row>
    <row r="5031">
      <c r="S5031" s="233" t="n"/>
      <c r="T5031" s="233" t="n"/>
      <c r="U5031" s="233" t="n"/>
    </row>
    <row r="5032">
      <c r="S5032" s="233" t="n"/>
      <c r="T5032" s="233" t="n"/>
      <c r="U5032" s="233" t="n"/>
    </row>
    <row r="5033">
      <c r="S5033" s="233" t="n"/>
      <c r="T5033" s="233" t="n"/>
      <c r="U5033" s="233" t="n"/>
    </row>
    <row r="5034">
      <c r="S5034" s="233" t="n"/>
      <c r="T5034" s="233" t="n"/>
      <c r="U5034" s="233" t="n"/>
    </row>
    <row r="5035">
      <c r="S5035" s="233" t="n"/>
      <c r="T5035" s="233" t="n"/>
      <c r="U5035" s="233" t="n"/>
    </row>
    <row r="5036">
      <c r="S5036" s="233" t="n"/>
      <c r="T5036" s="233" t="n"/>
      <c r="U5036" s="233" t="n"/>
    </row>
    <row r="5037">
      <c r="S5037" s="233" t="n"/>
      <c r="T5037" s="233" t="n"/>
      <c r="U5037" s="233" t="n"/>
    </row>
    <row r="5038">
      <c r="S5038" s="233" t="n"/>
      <c r="T5038" s="233" t="n"/>
      <c r="U5038" s="233" t="n"/>
    </row>
    <row r="5039">
      <c r="S5039" s="233" t="n"/>
      <c r="T5039" s="233" t="n"/>
      <c r="U5039" s="233" t="n"/>
    </row>
    <row r="5040">
      <c r="S5040" s="233" t="n"/>
      <c r="T5040" s="233" t="n"/>
      <c r="U5040" s="233" t="n"/>
    </row>
    <row r="5041">
      <c r="S5041" s="233" t="n"/>
      <c r="T5041" s="233" t="n"/>
      <c r="U5041" s="233" t="n"/>
    </row>
    <row r="5042">
      <c r="S5042" s="233" t="n"/>
      <c r="T5042" s="233" t="n"/>
      <c r="U5042" s="233" t="n"/>
    </row>
    <row r="5043">
      <c r="S5043" s="233" t="n"/>
      <c r="T5043" s="233" t="n"/>
      <c r="U5043" s="233" t="n"/>
    </row>
    <row r="5044">
      <c r="S5044" s="233" t="n"/>
      <c r="T5044" s="233" t="n"/>
      <c r="U5044" s="233" t="n"/>
    </row>
    <row r="5045">
      <c r="S5045" s="233" t="n"/>
      <c r="T5045" s="233" t="n"/>
      <c r="U5045" s="233" t="n"/>
    </row>
    <row r="5046">
      <c r="S5046" s="233" t="n"/>
      <c r="T5046" s="233" t="n"/>
      <c r="U5046" s="233" t="n"/>
    </row>
    <row r="5047">
      <c r="S5047" s="233" t="n"/>
      <c r="T5047" s="233" t="n"/>
      <c r="U5047" s="233" t="n"/>
    </row>
    <row r="5048">
      <c r="S5048" s="233" t="n"/>
      <c r="T5048" s="233" t="n"/>
      <c r="U5048" s="233" t="n"/>
    </row>
    <row r="5049">
      <c r="S5049" s="233" t="n"/>
      <c r="T5049" s="233" t="n"/>
      <c r="U5049" s="233" t="n"/>
    </row>
    <row r="5050">
      <c r="S5050" s="233" t="n"/>
      <c r="T5050" s="233" t="n"/>
      <c r="U5050" s="233" t="n"/>
    </row>
    <row r="5051">
      <c r="S5051" s="233" t="n"/>
      <c r="T5051" s="233" t="n"/>
      <c r="U5051" s="233" t="n"/>
    </row>
    <row r="5052">
      <c r="S5052" s="233" t="n"/>
      <c r="T5052" s="233" t="n"/>
      <c r="U5052" s="233" t="n"/>
    </row>
    <row r="5053">
      <c r="S5053" s="233" t="n"/>
      <c r="T5053" s="233" t="n"/>
      <c r="U5053" s="233" t="n"/>
    </row>
    <row r="5054">
      <c r="S5054" s="233" t="n"/>
      <c r="T5054" s="233" t="n"/>
      <c r="U5054" s="233" t="n"/>
    </row>
    <row r="5055">
      <c r="S5055" s="233" t="n"/>
      <c r="T5055" s="233" t="n"/>
      <c r="U5055" s="233" t="n"/>
    </row>
    <row r="5056">
      <c r="S5056" s="233" t="n"/>
      <c r="T5056" s="233" t="n"/>
      <c r="U5056" s="233" t="n"/>
    </row>
    <row r="5057">
      <c r="S5057" s="233" t="n"/>
      <c r="T5057" s="233" t="n"/>
      <c r="U5057" s="233" t="n"/>
    </row>
    <row r="5058">
      <c r="S5058" s="233" t="n"/>
      <c r="T5058" s="233" t="n"/>
      <c r="U5058" s="233" t="n"/>
    </row>
    <row r="5059">
      <c r="S5059" s="233" t="n"/>
      <c r="T5059" s="233" t="n"/>
      <c r="U5059" s="233" t="n"/>
    </row>
    <row r="5060">
      <c r="S5060" s="233" t="n"/>
      <c r="T5060" s="233" t="n"/>
      <c r="U5060" s="233" t="n"/>
    </row>
    <row r="5061">
      <c r="S5061" s="233" t="n"/>
      <c r="T5061" s="233" t="n"/>
      <c r="U5061" s="233" t="n"/>
    </row>
    <row r="5062">
      <c r="S5062" s="233" t="n"/>
      <c r="T5062" s="233" t="n"/>
      <c r="U5062" s="233" t="n"/>
    </row>
    <row r="5063">
      <c r="S5063" s="233" t="n"/>
      <c r="T5063" s="233" t="n"/>
      <c r="U5063" s="233" t="n"/>
    </row>
    <row r="5064">
      <c r="S5064" s="233" t="n"/>
      <c r="T5064" s="233" t="n"/>
      <c r="U5064" s="233" t="n"/>
    </row>
    <row r="5065">
      <c r="S5065" s="233" t="n"/>
      <c r="T5065" s="233" t="n"/>
      <c r="U5065" s="233" t="n"/>
    </row>
    <row r="5066">
      <c r="S5066" s="233" t="n"/>
      <c r="T5066" s="233" t="n"/>
      <c r="U5066" s="233" t="n"/>
    </row>
    <row r="5067">
      <c r="S5067" s="233" t="n"/>
      <c r="T5067" s="233" t="n"/>
      <c r="U5067" s="233" t="n"/>
    </row>
    <row r="5068">
      <c r="S5068" s="233" t="n"/>
      <c r="T5068" s="233" t="n"/>
      <c r="U5068" s="233" t="n"/>
    </row>
    <row r="5069">
      <c r="S5069" s="233" t="n"/>
      <c r="T5069" s="233" t="n"/>
      <c r="U5069" s="233" t="n"/>
    </row>
    <row r="5070">
      <c r="S5070" s="233" t="n"/>
      <c r="T5070" s="233" t="n"/>
      <c r="U5070" s="233" t="n"/>
    </row>
    <row r="5071">
      <c r="S5071" s="233" t="n"/>
      <c r="T5071" s="233" t="n"/>
      <c r="U5071" s="233" t="n"/>
    </row>
    <row r="5072">
      <c r="S5072" s="233" t="n"/>
      <c r="T5072" s="233" t="n"/>
      <c r="U5072" s="233" t="n"/>
    </row>
    <row r="5073">
      <c r="S5073" s="233" t="n"/>
      <c r="T5073" s="233" t="n"/>
      <c r="U5073" s="233" t="n"/>
    </row>
    <row r="5074">
      <c r="S5074" s="233" t="n"/>
      <c r="T5074" s="233" t="n"/>
      <c r="U5074" s="233" t="n"/>
    </row>
    <row r="5075">
      <c r="S5075" s="233" t="n"/>
      <c r="T5075" s="233" t="n"/>
      <c r="U5075" s="233" t="n"/>
    </row>
    <row r="5076">
      <c r="S5076" s="233" t="n"/>
      <c r="T5076" s="233" t="n"/>
      <c r="U5076" s="233" t="n"/>
    </row>
    <row r="5077">
      <c r="S5077" s="233" t="n"/>
      <c r="T5077" s="233" t="n"/>
      <c r="U5077" s="233" t="n"/>
    </row>
    <row r="5078">
      <c r="S5078" s="233" t="n"/>
      <c r="T5078" s="233" t="n"/>
      <c r="U5078" s="233" t="n"/>
    </row>
    <row r="5079">
      <c r="S5079" s="233" t="n"/>
      <c r="T5079" s="233" t="n"/>
      <c r="U5079" s="233" t="n"/>
    </row>
    <row r="5080">
      <c r="S5080" s="233" t="n"/>
      <c r="T5080" s="233" t="n"/>
      <c r="U5080" s="233" t="n"/>
    </row>
    <row r="5081">
      <c r="S5081" s="233" t="n"/>
      <c r="T5081" s="233" t="n"/>
      <c r="U5081" s="233" t="n"/>
    </row>
    <row r="5082">
      <c r="S5082" s="233" t="n"/>
      <c r="T5082" s="233" t="n"/>
      <c r="U5082" s="233" t="n"/>
    </row>
    <row r="5083">
      <c r="S5083" s="233" t="n"/>
      <c r="T5083" s="233" t="n"/>
      <c r="U5083" s="233" t="n"/>
    </row>
    <row r="5084">
      <c r="S5084" s="233" t="n"/>
      <c r="T5084" s="233" t="n"/>
      <c r="U5084" s="233" t="n"/>
    </row>
    <row r="5085">
      <c r="S5085" s="233" t="n"/>
      <c r="T5085" s="233" t="n"/>
      <c r="U5085" s="233" t="n"/>
    </row>
    <row r="5086">
      <c r="S5086" s="233" t="n"/>
      <c r="T5086" s="233" t="n"/>
      <c r="U5086" s="233" t="n"/>
    </row>
    <row r="5087">
      <c r="S5087" s="233" t="n"/>
      <c r="T5087" s="233" t="n"/>
      <c r="U5087" s="233" t="n"/>
    </row>
    <row r="5088">
      <c r="S5088" s="233" t="n"/>
      <c r="T5088" s="233" t="n"/>
      <c r="U5088" s="233" t="n"/>
    </row>
    <row r="5089">
      <c r="S5089" s="233" t="n"/>
      <c r="T5089" s="233" t="n"/>
      <c r="U5089" s="233" t="n"/>
    </row>
    <row r="5090">
      <c r="S5090" s="233" t="n"/>
      <c r="T5090" s="233" t="n"/>
      <c r="U5090" s="233" t="n"/>
    </row>
    <row r="5091">
      <c r="S5091" s="233" t="n"/>
      <c r="T5091" s="233" t="n"/>
      <c r="U5091" s="233" t="n"/>
    </row>
    <row r="5092">
      <c r="S5092" s="233" t="n"/>
      <c r="T5092" s="233" t="n"/>
      <c r="U5092" s="233" t="n"/>
    </row>
    <row r="5093">
      <c r="S5093" s="233" t="n"/>
      <c r="T5093" s="233" t="n"/>
      <c r="U5093" s="233" t="n"/>
    </row>
    <row r="5094">
      <c r="S5094" s="233" t="n"/>
      <c r="T5094" s="233" t="n"/>
      <c r="U5094" s="233" t="n"/>
    </row>
    <row r="5095">
      <c r="S5095" s="233" t="n"/>
      <c r="T5095" s="233" t="n"/>
      <c r="U5095" s="233" t="n"/>
    </row>
    <row r="5096">
      <c r="S5096" s="233" t="n"/>
      <c r="T5096" s="233" t="n"/>
      <c r="U5096" s="233" t="n"/>
    </row>
    <row r="5097">
      <c r="S5097" s="233" t="n"/>
      <c r="T5097" s="233" t="n"/>
      <c r="U5097" s="233" t="n"/>
    </row>
    <row r="5098">
      <c r="S5098" s="233" t="n"/>
      <c r="T5098" s="233" t="n"/>
      <c r="U5098" s="233" t="n"/>
    </row>
    <row r="5099">
      <c r="S5099" s="233" t="n"/>
      <c r="T5099" s="233" t="n"/>
      <c r="U5099" s="233" t="n"/>
    </row>
    <row r="5100">
      <c r="S5100" s="233" t="n"/>
      <c r="T5100" s="233" t="n"/>
      <c r="U5100" s="233" t="n"/>
    </row>
    <row r="5101">
      <c r="S5101" s="233" t="n"/>
      <c r="T5101" s="233" t="n"/>
      <c r="U5101" s="233" t="n"/>
    </row>
    <row r="5102">
      <c r="S5102" s="233" t="n"/>
      <c r="T5102" s="233" t="n"/>
      <c r="U5102" s="233" t="n"/>
    </row>
    <row r="5103">
      <c r="S5103" s="233" t="n"/>
      <c r="T5103" s="233" t="n"/>
      <c r="U5103" s="233" t="n"/>
    </row>
    <row r="5104">
      <c r="S5104" s="233" t="n"/>
      <c r="T5104" s="233" t="n"/>
      <c r="U5104" s="233" t="n"/>
    </row>
    <row r="5105">
      <c r="S5105" s="233" t="n"/>
      <c r="T5105" s="233" t="n"/>
      <c r="U5105" s="233" t="n"/>
    </row>
    <row r="5106">
      <c r="S5106" s="233" t="n"/>
      <c r="T5106" s="233" t="n"/>
      <c r="U5106" s="233" t="n"/>
    </row>
    <row r="5107">
      <c r="S5107" s="233" t="n"/>
      <c r="T5107" s="233" t="n"/>
      <c r="U5107" s="233" t="n"/>
    </row>
    <row r="5108">
      <c r="S5108" s="233" t="n"/>
      <c r="T5108" s="233" t="n"/>
      <c r="U5108" s="233" t="n"/>
    </row>
    <row r="5109">
      <c r="S5109" s="233" t="n"/>
      <c r="T5109" s="233" t="n"/>
      <c r="U5109" s="233" t="n"/>
    </row>
    <row r="5110">
      <c r="S5110" s="233" t="n"/>
      <c r="T5110" s="233" t="n"/>
      <c r="U5110" s="233" t="n"/>
    </row>
    <row r="5111">
      <c r="S5111" s="233" t="n"/>
      <c r="T5111" s="233" t="n"/>
      <c r="U5111" s="233" t="n"/>
    </row>
    <row r="5112">
      <c r="S5112" s="233" t="n"/>
      <c r="T5112" s="233" t="n"/>
      <c r="U5112" s="233" t="n"/>
    </row>
    <row r="5113">
      <c r="S5113" s="233" t="n"/>
      <c r="T5113" s="233" t="n"/>
      <c r="U5113" s="233" t="n"/>
    </row>
    <row r="5114">
      <c r="S5114" s="233" t="n"/>
      <c r="T5114" s="233" t="n"/>
      <c r="U5114" s="233" t="n"/>
    </row>
    <row r="5115">
      <c r="S5115" s="233" t="n"/>
      <c r="T5115" s="233" t="n"/>
      <c r="U5115" s="233" t="n"/>
    </row>
    <row r="5116">
      <c r="S5116" s="233" t="n"/>
      <c r="T5116" s="233" t="n"/>
      <c r="U5116" s="233" t="n"/>
    </row>
    <row r="5117">
      <c r="S5117" s="233" t="n"/>
      <c r="T5117" s="233" t="n"/>
      <c r="U5117" s="233" t="n"/>
    </row>
    <row r="5118">
      <c r="S5118" s="233" t="n"/>
      <c r="T5118" s="233" t="n"/>
      <c r="U5118" s="233" t="n"/>
    </row>
    <row r="5119">
      <c r="S5119" s="233" t="n"/>
      <c r="T5119" s="233" t="n"/>
      <c r="U5119" s="233" t="n"/>
    </row>
    <row r="5120">
      <c r="S5120" s="233" t="n"/>
      <c r="T5120" s="233" t="n"/>
      <c r="U5120" s="233" t="n"/>
    </row>
    <row r="5121">
      <c r="S5121" s="233" t="n"/>
      <c r="T5121" s="233" t="n"/>
      <c r="U5121" s="233" t="n"/>
    </row>
    <row r="5122">
      <c r="S5122" s="233" t="n"/>
      <c r="T5122" s="233" t="n"/>
      <c r="U5122" s="233" t="n"/>
    </row>
    <row r="5123">
      <c r="S5123" s="233" t="n"/>
      <c r="T5123" s="233" t="n"/>
      <c r="U5123" s="233" t="n"/>
    </row>
    <row r="5124">
      <c r="S5124" s="233" t="n"/>
      <c r="T5124" s="233" t="n"/>
      <c r="U5124" s="233" t="n"/>
    </row>
    <row r="5125">
      <c r="S5125" s="233" t="n"/>
      <c r="T5125" s="233" t="n"/>
      <c r="U5125" s="233" t="n"/>
    </row>
    <row r="5126">
      <c r="S5126" s="233" t="n"/>
      <c r="T5126" s="233" t="n"/>
      <c r="U5126" s="233" t="n"/>
    </row>
    <row r="5127">
      <c r="S5127" s="233" t="n"/>
      <c r="T5127" s="233" t="n"/>
      <c r="U5127" s="233" t="n"/>
    </row>
    <row r="5128">
      <c r="S5128" s="233" t="n"/>
      <c r="T5128" s="233" t="n"/>
      <c r="U5128" s="233" t="n"/>
    </row>
    <row r="5129">
      <c r="S5129" s="233" t="n"/>
      <c r="T5129" s="233" t="n"/>
      <c r="U5129" s="233" t="n"/>
    </row>
    <row r="5130">
      <c r="S5130" s="233" t="n"/>
      <c r="T5130" s="233" t="n"/>
      <c r="U5130" s="233" t="n"/>
    </row>
    <row r="5131">
      <c r="S5131" s="233" t="n"/>
      <c r="T5131" s="233" t="n"/>
      <c r="U5131" s="233" t="n"/>
    </row>
    <row r="5132">
      <c r="S5132" s="233" t="n"/>
      <c r="T5132" s="233" t="n"/>
      <c r="U5132" s="233" t="n"/>
    </row>
    <row r="5133">
      <c r="S5133" s="233" t="n"/>
      <c r="T5133" s="233" t="n"/>
      <c r="U5133" s="233" t="n"/>
    </row>
    <row r="5134">
      <c r="S5134" s="233" t="n"/>
      <c r="T5134" s="233" t="n"/>
      <c r="U5134" s="233" t="n"/>
    </row>
    <row r="5135">
      <c r="S5135" s="233" t="n"/>
      <c r="T5135" s="233" t="n"/>
      <c r="U5135" s="233" t="n"/>
    </row>
    <row r="5136">
      <c r="S5136" s="233" t="n"/>
      <c r="T5136" s="233" t="n"/>
      <c r="U5136" s="233" t="n"/>
    </row>
    <row r="5137">
      <c r="S5137" s="233" t="n"/>
      <c r="T5137" s="233" t="n"/>
      <c r="U5137" s="233" t="n"/>
    </row>
    <row r="5138">
      <c r="S5138" s="233" t="n"/>
      <c r="T5138" s="233" t="n"/>
      <c r="U5138" s="233" t="n"/>
    </row>
    <row r="5139">
      <c r="S5139" s="233" t="n"/>
      <c r="T5139" s="233" t="n"/>
      <c r="U5139" s="233" t="n"/>
    </row>
    <row r="5140">
      <c r="S5140" s="233" t="n"/>
      <c r="T5140" s="233" t="n"/>
      <c r="U5140" s="233" t="n"/>
    </row>
    <row r="5141">
      <c r="S5141" s="233" t="n"/>
      <c r="T5141" s="233" t="n"/>
      <c r="U5141" s="233" t="n"/>
    </row>
    <row r="5142">
      <c r="S5142" s="233" t="n"/>
      <c r="T5142" s="233" t="n"/>
      <c r="U5142" s="233" t="n"/>
    </row>
    <row r="5143">
      <c r="S5143" s="233" t="n"/>
      <c r="T5143" s="233" t="n"/>
      <c r="U5143" s="233" t="n"/>
    </row>
    <row r="5144">
      <c r="S5144" s="233" t="n"/>
      <c r="T5144" s="233" t="n"/>
      <c r="U5144" s="233" t="n"/>
    </row>
    <row r="5145">
      <c r="S5145" s="233" t="n"/>
      <c r="T5145" s="233" t="n"/>
      <c r="U5145" s="233" t="n"/>
    </row>
    <row r="5146">
      <c r="S5146" s="233" t="n"/>
      <c r="T5146" s="233" t="n"/>
      <c r="U5146" s="233" t="n"/>
    </row>
    <row r="5147">
      <c r="S5147" s="233" t="n"/>
      <c r="T5147" s="233" t="n"/>
      <c r="U5147" s="233" t="n"/>
    </row>
    <row r="5148">
      <c r="S5148" s="233" t="n"/>
      <c r="T5148" s="233" t="n"/>
      <c r="U5148" s="233" t="n"/>
    </row>
    <row r="5149">
      <c r="S5149" s="233" t="n"/>
      <c r="T5149" s="233" t="n"/>
      <c r="U5149" s="233" t="n"/>
    </row>
    <row r="5150">
      <c r="S5150" s="233" t="n"/>
      <c r="T5150" s="233" t="n"/>
      <c r="U5150" s="233" t="n"/>
    </row>
    <row r="5151">
      <c r="S5151" s="233" t="n"/>
      <c r="T5151" s="233" t="n"/>
      <c r="U5151" s="233" t="n"/>
    </row>
    <row r="5152">
      <c r="S5152" s="233" t="n"/>
      <c r="T5152" s="233" t="n"/>
      <c r="U5152" s="233" t="n"/>
    </row>
    <row r="5153">
      <c r="S5153" s="233" t="n"/>
      <c r="T5153" s="233" t="n"/>
      <c r="U5153" s="233" t="n"/>
    </row>
    <row r="5154">
      <c r="S5154" s="233" t="n"/>
      <c r="T5154" s="233" t="n"/>
      <c r="U5154" s="233" t="n"/>
    </row>
    <row r="5155">
      <c r="S5155" s="233" t="n"/>
      <c r="T5155" s="233" t="n"/>
      <c r="U5155" s="233" t="n"/>
    </row>
    <row r="5156">
      <c r="S5156" s="233" t="n"/>
      <c r="T5156" s="233" t="n"/>
      <c r="U5156" s="233" t="n"/>
    </row>
    <row r="5157">
      <c r="S5157" s="233" t="n"/>
      <c r="T5157" s="233" t="n"/>
      <c r="U5157" s="233" t="n"/>
    </row>
    <row r="5158">
      <c r="S5158" s="233" t="n"/>
      <c r="T5158" s="233" t="n"/>
      <c r="U5158" s="233" t="n"/>
    </row>
    <row r="5159">
      <c r="S5159" s="233" t="n"/>
      <c r="T5159" s="233" t="n"/>
      <c r="U5159" s="233" t="n"/>
    </row>
    <row r="5160">
      <c r="S5160" s="233" t="n"/>
      <c r="T5160" s="233" t="n"/>
      <c r="U5160" s="233" t="n"/>
    </row>
    <row r="5161">
      <c r="S5161" s="233" t="n"/>
      <c r="T5161" s="233" t="n"/>
      <c r="U5161" s="233" t="n"/>
    </row>
    <row r="5162">
      <c r="S5162" s="233" t="n"/>
      <c r="T5162" s="233" t="n"/>
      <c r="U5162" s="233" t="n"/>
    </row>
    <row r="5163">
      <c r="S5163" s="233" t="n"/>
      <c r="T5163" s="233" t="n"/>
      <c r="U5163" s="233" t="n"/>
    </row>
    <row r="5164">
      <c r="S5164" s="233" t="n"/>
      <c r="T5164" s="233" t="n"/>
      <c r="U5164" s="233" t="n"/>
    </row>
    <row r="5165">
      <c r="S5165" s="233" t="n"/>
      <c r="T5165" s="233" t="n"/>
      <c r="U5165" s="233" t="n"/>
    </row>
    <row r="5166">
      <c r="S5166" s="233" t="n"/>
      <c r="T5166" s="233" t="n"/>
      <c r="U5166" s="233" t="n"/>
    </row>
    <row r="5167">
      <c r="S5167" s="233" t="n"/>
      <c r="T5167" s="233" t="n"/>
      <c r="U5167" s="233" t="n"/>
    </row>
    <row r="5168">
      <c r="S5168" s="233" t="n"/>
      <c r="T5168" s="233" t="n"/>
      <c r="U5168" s="233" t="n"/>
    </row>
    <row r="5169">
      <c r="S5169" s="233" t="n"/>
      <c r="T5169" s="233" t="n"/>
      <c r="U5169" s="233" t="n"/>
    </row>
    <row r="5170">
      <c r="S5170" s="233" t="n"/>
      <c r="T5170" s="233" t="n"/>
      <c r="U5170" s="233" t="n"/>
    </row>
    <row r="5171">
      <c r="S5171" s="233" t="n"/>
      <c r="T5171" s="233" t="n"/>
      <c r="U5171" s="233" t="n"/>
    </row>
    <row r="5172">
      <c r="S5172" s="233" t="n"/>
      <c r="T5172" s="233" t="n"/>
      <c r="U5172" s="233" t="n"/>
    </row>
    <row r="5173">
      <c r="S5173" s="233" t="n"/>
      <c r="T5173" s="233" t="n"/>
      <c r="U5173" s="233" t="n"/>
    </row>
    <row r="5174">
      <c r="S5174" s="233" t="n"/>
      <c r="T5174" s="233" t="n"/>
      <c r="U5174" s="233" t="n"/>
    </row>
    <row r="5175">
      <c r="S5175" s="233" t="n"/>
      <c r="T5175" s="233" t="n"/>
      <c r="U5175" s="233" t="n"/>
    </row>
    <row r="5176">
      <c r="S5176" s="233" t="n"/>
      <c r="T5176" s="233" t="n"/>
      <c r="U5176" s="233" t="n"/>
    </row>
    <row r="5177">
      <c r="S5177" s="233" t="n"/>
      <c r="T5177" s="233" t="n"/>
      <c r="U5177" s="233" t="n"/>
    </row>
    <row r="5178">
      <c r="S5178" s="233" t="n"/>
      <c r="T5178" s="233" t="n"/>
      <c r="U5178" s="233" t="n"/>
    </row>
    <row r="5179">
      <c r="S5179" s="233" t="n"/>
      <c r="T5179" s="233" t="n"/>
      <c r="U5179" s="233" t="n"/>
    </row>
    <row r="5180">
      <c r="S5180" s="233" t="n"/>
      <c r="T5180" s="233" t="n"/>
      <c r="U5180" s="233" t="n"/>
    </row>
    <row r="5181">
      <c r="S5181" s="233" t="n"/>
      <c r="T5181" s="233" t="n"/>
      <c r="U5181" s="233" t="n"/>
    </row>
    <row r="5182">
      <c r="S5182" s="233" t="n"/>
      <c r="T5182" s="233" t="n"/>
      <c r="U5182" s="233" t="n"/>
    </row>
    <row r="5183">
      <c r="S5183" s="233" t="n"/>
      <c r="T5183" s="233" t="n"/>
      <c r="U5183" s="233" t="n"/>
    </row>
    <row r="5184">
      <c r="S5184" s="233" t="n"/>
      <c r="T5184" s="233" t="n"/>
      <c r="U5184" s="233" t="n"/>
    </row>
    <row r="5185">
      <c r="S5185" s="233" t="n"/>
      <c r="T5185" s="233" t="n"/>
      <c r="U5185" s="233" t="n"/>
    </row>
    <row r="5186">
      <c r="S5186" s="233" t="n"/>
      <c r="T5186" s="233" t="n"/>
      <c r="U5186" s="233" t="n"/>
    </row>
    <row r="5187">
      <c r="S5187" s="233" t="n"/>
      <c r="T5187" s="233" t="n"/>
      <c r="U5187" s="233" t="n"/>
    </row>
    <row r="5188">
      <c r="S5188" s="233" t="n"/>
      <c r="T5188" s="233" t="n"/>
      <c r="U5188" s="233" t="n"/>
    </row>
    <row r="5189">
      <c r="S5189" s="233" t="n"/>
      <c r="T5189" s="233" t="n"/>
      <c r="U5189" s="233" t="n"/>
    </row>
    <row r="5190">
      <c r="S5190" s="233" t="n"/>
      <c r="T5190" s="233" t="n"/>
      <c r="U5190" s="233" t="n"/>
    </row>
    <row r="5191">
      <c r="S5191" s="233" t="n"/>
      <c r="T5191" s="233" t="n"/>
      <c r="U5191" s="233" t="n"/>
    </row>
    <row r="5192">
      <c r="S5192" s="233" t="n"/>
      <c r="T5192" s="233" t="n"/>
      <c r="U5192" s="233" t="n"/>
    </row>
    <row r="5193">
      <c r="S5193" s="233" t="n"/>
      <c r="T5193" s="233" t="n"/>
      <c r="U5193" s="233" t="n"/>
    </row>
    <row r="5194">
      <c r="S5194" s="233" t="n"/>
      <c r="T5194" s="233" t="n"/>
      <c r="U5194" s="233" t="n"/>
    </row>
    <row r="5195">
      <c r="S5195" s="233" t="n"/>
      <c r="T5195" s="233" t="n"/>
      <c r="U5195" s="233" t="n"/>
    </row>
    <row r="5196">
      <c r="S5196" s="233" t="n"/>
      <c r="T5196" s="233" t="n"/>
      <c r="U5196" s="233" t="n"/>
    </row>
    <row r="5197">
      <c r="S5197" s="233" t="n"/>
      <c r="T5197" s="233" t="n"/>
      <c r="U5197" s="233" t="n"/>
    </row>
    <row r="5198">
      <c r="S5198" s="233" t="n"/>
      <c r="T5198" s="233" t="n"/>
      <c r="U5198" s="233" t="n"/>
    </row>
    <row r="5199">
      <c r="S5199" s="233" t="n"/>
      <c r="T5199" s="233" t="n"/>
      <c r="U5199" s="233" t="n"/>
    </row>
    <row r="5200">
      <c r="S5200" s="233" t="n"/>
      <c r="T5200" s="233" t="n"/>
      <c r="U5200" s="233" t="n"/>
    </row>
    <row r="5201">
      <c r="S5201" s="233" t="n"/>
      <c r="T5201" s="233" t="n"/>
      <c r="U5201" s="233" t="n"/>
    </row>
    <row r="5202">
      <c r="S5202" s="233" t="n"/>
      <c r="T5202" s="233" t="n"/>
      <c r="U5202" s="233" t="n"/>
    </row>
    <row r="5203">
      <c r="S5203" s="233" t="n"/>
      <c r="T5203" s="233" t="n"/>
      <c r="U5203" s="233" t="n"/>
    </row>
    <row r="5204">
      <c r="S5204" s="233" t="n"/>
      <c r="T5204" s="233" t="n"/>
      <c r="U5204" s="233" t="n"/>
    </row>
    <row r="5205">
      <c r="S5205" s="233" t="n"/>
      <c r="T5205" s="233" t="n"/>
      <c r="U5205" s="233" t="n"/>
    </row>
    <row r="5206">
      <c r="S5206" s="233" t="n"/>
      <c r="T5206" s="233" t="n"/>
      <c r="U5206" s="233" t="n"/>
    </row>
    <row r="5207">
      <c r="S5207" s="233" t="n"/>
      <c r="T5207" s="233" t="n"/>
      <c r="U5207" s="233" t="n"/>
    </row>
    <row r="5208">
      <c r="S5208" s="233" t="n"/>
      <c r="T5208" s="233" t="n"/>
      <c r="U5208" s="233" t="n"/>
    </row>
    <row r="5209">
      <c r="S5209" s="233" t="n"/>
      <c r="T5209" s="233" t="n"/>
      <c r="U5209" s="233" t="n"/>
    </row>
    <row r="5210">
      <c r="S5210" s="233" t="n"/>
      <c r="T5210" s="233" t="n"/>
      <c r="U5210" s="233" t="n"/>
    </row>
    <row r="5211">
      <c r="S5211" s="233" t="n"/>
      <c r="T5211" s="233" t="n"/>
      <c r="U5211" s="233" t="n"/>
    </row>
    <row r="5212">
      <c r="S5212" s="233" t="n"/>
      <c r="T5212" s="233" t="n"/>
      <c r="U5212" s="233" t="n"/>
    </row>
    <row r="5213">
      <c r="S5213" s="233" t="n"/>
      <c r="T5213" s="233" t="n"/>
      <c r="U5213" s="233" t="n"/>
    </row>
    <row r="5214">
      <c r="S5214" s="233" t="n"/>
      <c r="T5214" s="233" t="n"/>
      <c r="U5214" s="233" t="n"/>
    </row>
    <row r="5215">
      <c r="S5215" s="233" t="n"/>
      <c r="T5215" s="233" t="n"/>
      <c r="U5215" s="233" t="n"/>
    </row>
    <row r="5216">
      <c r="S5216" s="233" t="n"/>
      <c r="T5216" s="233" t="n"/>
      <c r="U5216" s="233" t="n"/>
    </row>
    <row r="5217">
      <c r="S5217" s="233" t="n"/>
      <c r="T5217" s="233" t="n"/>
      <c r="U5217" s="233" t="n"/>
    </row>
    <row r="5218">
      <c r="S5218" s="233" t="n"/>
      <c r="T5218" s="233" t="n"/>
      <c r="U5218" s="233" t="n"/>
    </row>
    <row r="5219">
      <c r="S5219" s="233" t="n"/>
      <c r="T5219" s="233" t="n"/>
      <c r="U5219" s="233" t="n"/>
    </row>
    <row r="5220">
      <c r="S5220" s="233" t="n"/>
      <c r="T5220" s="233" t="n"/>
      <c r="U5220" s="233" t="n"/>
    </row>
    <row r="5221">
      <c r="S5221" s="233" t="n"/>
      <c r="T5221" s="233" t="n"/>
      <c r="U5221" s="233" t="n"/>
    </row>
    <row r="5222">
      <c r="S5222" s="233" t="n"/>
      <c r="T5222" s="233" t="n"/>
      <c r="U5222" s="233" t="n"/>
    </row>
    <row r="5223">
      <c r="S5223" s="233" t="n"/>
      <c r="T5223" s="233" t="n"/>
      <c r="U5223" s="233" t="n"/>
    </row>
    <row r="5224">
      <c r="S5224" s="233" t="n"/>
      <c r="T5224" s="233" t="n"/>
      <c r="U5224" s="233" t="n"/>
    </row>
    <row r="5225">
      <c r="S5225" s="233" t="n"/>
      <c r="T5225" s="233" t="n"/>
      <c r="U5225" s="233" t="n"/>
    </row>
    <row r="5226">
      <c r="S5226" s="233" t="n"/>
      <c r="T5226" s="233" t="n"/>
      <c r="U5226" s="233" t="n"/>
    </row>
    <row r="5227">
      <c r="S5227" s="233" t="n"/>
      <c r="T5227" s="233" t="n"/>
      <c r="U5227" s="233" t="n"/>
    </row>
    <row r="5228">
      <c r="S5228" s="233" t="n"/>
      <c r="T5228" s="233" t="n"/>
      <c r="U5228" s="233" t="n"/>
    </row>
    <row r="5229">
      <c r="S5229" s="233" t="n"/>
      <c r="T5229" s="233" t="n"/>
      <c r="U5229" s="233" t="n"/>
    </row>
    <row r="5230">
      <c r="S5230" s="233" t="n"/>
      <c r="T5230" s="233" t="n"/>
      <c r="U5230" s="233" t="n"/>
    </row>
    <row r="5231">
      <c r="S5231" s="233" t="n"/>
      <c r="T5231" s="233" t="n"/>
      <c r="U5231" s="233" t="n"/>
    </row>
    <row r="5232">
      <c r="S5232" s="233" t="n"/>
      <c r="T5232" s="233" t="n"/>
      <c r="U5232" s="233" t="n"/>
    </row>
    <row r="5233">
      <c r="S5233" s="233" t="n"/>
      <c r="T5233" s="233" t="n"/>
      <c r="U5233" s="233" t="n"/>
    </row>
    <row r="5234">
      <c r="S5234" s="233" t="n"/>
      <c r="T5234" s="233" t="n"/>
      <c r="U5234" s="233" t="n"/>
    </row>
    <row r="5235">
      <c r="S5235" s="233" t="n"/>
      <c r="T5235" s="233" t="n"/>
      <c r="U5235" s="233" t="n"/>
    </row>
    <row r="5236">
      <c r="S5236" s="233" t="n"/>
      <c r="T5236" s="233" t="n"/>
      <c r="U5236" s="233" t="n"/>
    </row>
    <row r="5237">
      <c r="S5237" s="233" t="n"/>
      <c r="T5237" s="233" t="n"/>
      <c r="U5237" s="233" t="n"/>
    </row>
    <row r="5238">
      <c r="S5238" s="233" t="n"/>
      <c r="T5238" s="233" t="n"/>
      <c r="U5238" s="233" t="n"/>
    </row>
    <row r="5239">
      <c r="S5239" s="233" t="n"/>
      <c r="T5239" s="233" t="n"/>
      <c r="U5239" s="233" t="n"/>
    </row>
    <row r="5240">
      <c r="S5240" s="233" t="n"/>
      <c r="T5240" s="233" t="n"/>
      <c r="U5240" s="233" t="n"/>
    </row>
    <row r="5241">
      <c r="S5241" s="233" t="n"/>
      <c r="T5241" s="233" t="n"/>
      <c r="U5241" s="233" t="n"/>
    </row>
    <row r="5242">
      <c r="S5242" s="233" t="n"/>
      <c r="T5242" s="233" t="n"/>
      <c r="U5242" s="233" t="n"/>
    </row>
    <row r="5243">
      <c r="S5243" s="233" t="n"/>
      <c r="T5243" s="233" t="n"/>
      <c r="U5243" s="233" t="n"/>
    </row>
    <row r="5244">
      <c r="S5244" s="233" t="n"/>
      <c r="T5244" s="233" t="n"/>
      <c r="U5244" s="233" t="n"/>
    </row>
    <row r="5245">
      <c r="S5245" s="233" t="n"/>
      <c r="T5245" s="233" t="n"/>
      <c r="U5245" s="233" t="n"/>
    </row>
    <row r="5246">
      <c r="S5246" s="233" t="n"/>
      <c r="T5246" s="233" t="n"/>
      <c r="U5246" s="233" t="n"/>
    </row>
    <row r="5247">
      <c r="S5247" s="233" t="n"/>
      <c r="T5247" s="233" t="n"/>
      <c r="U5247" s="233" t="n"/>
    </row>
    <row r="5248">
      <c r="S5248" s="233" t="n"/>
      <c r="T5248" s="233" t="n"/>
      <c r="U5248" s="233" t="n"/>
    </row>
    <row r="5249">
      <c r="S5249" s="233" t="n"/>
      <c r="T5249" s="233" t="n"/>
      <c r="U5249" s="233" t="n"/>
    </row>
    <row r="5250">
      <c r="S5250" s="233" t="n"/>
      <c r="T5250" s="233" t="n"/>
      <c r="U5250" s="233" t="n"/>
    </row>
    <row r="5251">
      <c r="S5251" s="233" t="n"/>
      <c r="T5251" s="233" t="n"/>
      <c r="U5251" s="233" t="n"/>
    </row>
    <row r="5252">
      <c r="S5252" s="233" t="n"/>
      <c r="T5252" s="233" t="n"/>
      <c r="U5252" s="233" t="n"/>
    </row>
    <row r="5253">
      <c r="S5253" s="233" t="n"/>
      <c r="T5253" s="233" t="n"/>
      <c r="U5253" s="233" t="n"/>
    </row>
    <row r="5254">
      <c r="S5254" s="233" t="n"/>
      <c r="T5254" s="233" t="n"/>
      <c r="U5254" s="233" t="n"/>
    </row>
    <row r="5255">
      <c r="S5255" s="233" t="n"/>
      <c r="T5255" s="233" t="n"/>
      <c r="U5255" s="233" t="n"/>
    </row>
    <row r="5256">
      <c r="S5256" s="233" t="n"/>
      <c r="T5256" s="233" t="n"/>
      <c r="U5256" s="233" t="n"/>
    </row>
    <row r="5257">
      <c r="S5257" s="233" t="n"/>
      <c r="T5257" s="233" t="n"/>
      <c r="U5257" s="233" t="n"/>
    </row>
    <row r="5258">
      <c r="S5258" s="233" t="n"/>
      <c r="T5258" s="233" t="n"/>
      <c r="U5258" s="233" t="n"/>
    </row>
    <row r="5259">
      <c r="S5259" s="233" t="n"/>
      <c r="T5259" s="233" t="n"/>
      <c r="U5259" s="233" t="n"/>
    </row>
    <row r="5260">
      <c r="S5260" s="233" t="n"/>
      <c r="T5260" s="233" t="n"/>
      <c r="U5260" s="233" t="n"/>
    </row>
    <row r="5261">
      <c r="S5261" s="233" t="n"/>
      <c r="T5261" s="233" t="n"/>
      <c r="U5261" s="233" t="n"/>
    </row>
    <row r="5262">
      <c r="S5262" s="233" t="n"/>
      <c r="T5262" s="233" t="n"/>
      <c r="U5262" s="233" t="n"/>
    </row>
    <row r="5263">
      <c r="S5263" s="233" t="n"/>
      <c r="T5263" s="233" t="n"/>
      <c r="U5263" s="233" t="n"/>
    </row>
    <row r="5264">
      <c r="S5264" s="233" t="n"/>
      <c r="T5264" s="233" t="n"/>
      <c r="U5264" s="233" t="n"/>
    </row>
    <row r="5265">
      <c r="S5265" s="233" t="n"/>
      <c r="T5265" s="233" t="n"/>
      <c r="U5265" s="233" t="n"/>
    </row>
    <row r="5266">
      <c r="S5266" s="233" t="n"/>
      <c r="T5266" s="233" t="n"/>
      <c r="U5266" s="233" t="n"/>
    </row>
    <row r="5267">
      <c r="S5267" s="233" t="n"/>
      <c r="T5267" s="233" t="n"/>
      <c r="U5267" s="233" t="n"/>
    </row>
    <row r="5268">
      <c r="S5268" s="233" t="n"/>
      <c r="T5268" s="233" t="n"/>
      <c r="U5268" s="233" t="n"/>
    </row>
    <row r="5269">
      <c r="S5269" s="233" t="n"/>
      <c r="T5269" s="233" t="n"/>
      <c r="U5269" s="233" t="n"/>
    </row>
    <row r="5270">
      <c r="S5270" s="233" t="n"/>
      <c r="T5270" s="233" t="n"/>
      <c r="U5270" s="233" t="n"/>
    </row>
    <row r="5271">
      <c r="S5271" s="233" t="n"/>
      <c r="T5271" s="233" t="n"/>
      <c r="U5271" s="233" t="n"/>
    </row>
    <row r="5272">
      <c r="S5272" s="233" t="n"/>
      <c r="T5272" s="233" t="n"/>
      <c r="U5272" s="233" t="n"/>
    </row>
    <row r="5273">
      <c r="S5273" s="233" t="n"/>
      <c r="T5273" s="233" t="n"/>
      <c r="U5273" s="233" t="n"/>
    </row>
    <row r="5274">
      <c r="S5274" s="233" t="n"/>
      <c r="T5274" s="233" t="n"/>
      <c r="U5274" s="233" t="n"/>
    </row>
    <row r="5275">
      <c r="S5275" s="233" t="n"/>
      <c r="T5275" s="233" t="n"/>
      <c r="U5275" s="233" t="n"/>
    </row>
    <row r="5276">
      <c r="S5276" s="233" t="n"/>
      <c r="T5276" s="233" t="n"/>
      <c r="U5276" s="233" t="n"/>
    </row>
    <row r="5277">
      <c r="S5277" s="233" t="n"/>
      <c r="T5277" s="233" t="n"/>
      <c r="U5277" s="233" t="n"/>
    </row>
    <row r="5278">
      <c r="S5278" s="233" t="n"/>
      <c r="T5278" s="233" t="n"/>
      <c r="U5278" s="233" t="n"/>
    </row>
    <row r="5279">
      <c r="S5279" s="233" t="n"/>
      <c r="T5279" s="233" t="n"/>
      <c r="U5279" s="233" t="n"/>
    </row>
    <row r="5280">
      <c r="S5280" s="233" t="n"/>
      <c r="T5280" s="233" t="n"/>
      <c r="U5280" s="233" t="n"/>
    </row>
    <row r="5281">
      <c r="S5281" s="233" t="n"/>
      <c r="T5281" s="233" t="n"/>
      <c r="U5281" s="233" t="n"/>
    </row>
    <row r="5282">
      <c r="S5282" s="233" t="n"/>
      <c r="T5282" s="233" t="n"/>
      <c r="U5282" s="233" t="n"/>
    </row>
    <row r="5283">
      <c r="S5283" s="233" t="n"/>
      <c r="T5283" s="233" t="n"/>
      <c r="U5283" s="233" t="n"/>
    </row>
    <row r="5284">
      <c r="S5284" s="233" t="n"/>
      <c r="T5284" s="233" t="n"/>
      <c r="U5284" s="233" t="n"/>
    </row>
    <row r="5285">
      <c r="S5285" s="233" t="n"/>
      <c r="T5285" s="233" t="n"/>
      <c r="U5285" s="233" t="n"/>
    </row>
    <row r="5286">
      <c r="S5286" s="233" t="n"/>
      <c r="T5286" s="233" t="n"/>
      <c r="U5286" s="233" t="n"/>
    </row>
    <row r="5287">
      <c r="S5287" s="233" t="n"/>
      <c r="T5287" s="233" t="n"/>
      <c r="U5287" s="233" t="n"/>
    </row>
    <row r="5288">
      <c r="S5288" s="233" t="n"/>
      <c r="T5288" s="233" t="n"/>
      <c r="U5288" s="233" t="n"/>
    </row>
    <row r="5289">
      <c r="S5289" s="233" t="n"/>
      <c r="T5289" s="233" t="n"/>
      <c r="U5289" s="233" t="n"/>
    </row>
    <row r="5290">
      <c r="S5290" s="233" t="n"/>
      <c r="T5290" s="233" t="n"/>
      <c r="U5290" s="233" t="n"/>
    </row>
    <row r="5291">
      <c r="S5291" s="233" t="n"/>
      <c r="T5291" s="233" t="n"/>
      <c r="U5291" s="233" t="n"/>
    </row>
    <row r="5292">
      <c r="S5292" s="233" t="n"/>
      <c r="T5292" s="233" t="n"/>
      <c r="U5292" s="233" t="n"/>
    </row>
    <row r="5293">
      <c r="S5293" s="233" t="n"/>
      <c r="T5293" s="233" t="n"/>
      <c r="U5293" s="233" t="n"/>
    </row>
    <row r="5294">
      <c r="S5294" s="233" t="n"/>
      <c r="T5294" s="233" t="n"/>
      <c r="U5294" s="233" t="n"/>
    </row>
    <row r="5295">
      <c r="S5295" s="233" t="n"/>
      <c r="T5295" s="233" t="n"/>
      <c r="U5295" s="233" t="n"/>
    </row>
    <row r="5296">
      <c r="S5296" s="233" t="n"/>
      <c r="T5296" s="233" t="n"/>
      <c r="U5296" s="233" t="n"/>
    </row>
    <row r="5297">
      <c r="S5297" s="233" t="n"/>
      <c r="T5297" s="233" t="n"/>
      <c r="U5297" s="233" t="n"/>
    </row>
    <row r="5298">
      <c r="S5298" s="233" t="n"/>
      <c r="T5298" s="233" t="n"/>
      <c r="U5298" s="233" t="n"/>
    </row>
    <row r="5299">
      <c r="S5299" s="233" t="n"/>
      <c r="T5299" s="233" t="n"/>
      <c r="U5299" s="233" t="n"/>
    </row>
    <row r="5300">
      <c r="S5300" s="233" t="n"/>
      <c r="T5300" s="233" t="n"/>
      <c r="U5300" s="233" t="n"/>
    </row>
    <row r="5301">
      <c r="S5301" s="233" t="n"/>
      <c r="T5301" s="233" t="n"/>
      <c r="U5301" s="233" t="n"/>
    </row>
    <row r="5302">
      <c r="S5302" s="233" t="n"/>
      <c r="T5302" s="233" t="n"/>
      <c r="U5302" s="233" t="n"/>
    </row>
    <row r="5303">
      <c r="S5303" s="233" t="n"/>
      <c r="T5303" s="233" t="n"/>
      <c r="U5303" s="233" t="n"/>
    </row>
    <row r="5304">
      <c r="S5304" s="233" t="n"/>
      <c r="T5304" s="233" t="n"/>
      <c r="U5304" s="233" t="n"/>
    </row>
    <row r="5305">
      <c r="S5305" s="233" t="n"/>
      <c r="T5305" s="233" t="n"/>
      <c r="U5305" s="233" t="n"/>
    </row>
    <row r="5306">
      <c r="S5306" s="233" t="n"/>
      <c r="T5306" s="233" t="n"/>
      <c r="U5306" s="233" t="n"/>
    </row>
    <row r="5307">
      <c r="S5307" s="233" t="n"/>
      <c r="T5307" s="233" t="n"/>
      <c r="U5307" s="233" t="n"/>
    </row>
    <row r="5308">
      <c r="S5308" s="233" t="n"/>
      <c r="T5308" s="233" t="n"/>
      <c r="U5308" s="233" t="n"/>
    </row>
    <row r="5309">
      <c r="S5309" s="233" t="n"/>
      <c r="T5309" s="233" t="n"/>
      <c r="U5309" s="233" t="n"/>
    </row>
    <row r="5310">
      <c r="S5310" s="233" t="n"/>
      <c r="T5310" s="233" t="n"/>
      <c r="U5310" s="233" t="n"/>
    </row>
    <row r="5311">
      <c r="S5311" s="233" t="n"/>
      <c r="T5311" s="233" t="n"/>
      <c r="U5311" s="233" t="n"/>
    </row>
    <row r="5312">
      <c r="S5312" s="233" t="n"/>
      <c r="T5312" s="233" t="n"/>
      <c r="U5312" s="233" t="n"/>
    </row>
    <row r="5313">
      <c r="S5313" s="233" t="n"/>
      <c r="T5313" s="233" t="n"/>
      <c r="U5313" s="233" t="n"/>
    </row>
    <row r="5314">
      <c r="S5314" s="233" t="n"/>
      <c r="T5314" s="233" t="n"/>
      <c r="U5314" s="233" t="n"/>
    </row>
    <row r="5315">
      <c r="S5315" s="233" t="n"/>
      <c r="T5315" s="233" t="n"/>
      <c r="U5315" s="233" t="n"/>
    </row>
    <row r="5316">
      <c r="S5316" s="233" t="n"/>
      <c r="T5316" s="233" t="n"/>
      <c r="U5316" s="233" t="n"/>
    </row>
    <row r="5317">
      <c r="S5317" s="233" t="n"/>
      <c r="T5317" s="233" t="n"/>
      <c r="U5317" s="233" t="n"/>
    </row>
    <row r="5318">
      <c r="S5318" s="233" t="n"/>
      <c r="T5318" s="233" t="n"/>
      <c r="U5318" s="233" t="n"/>
    </row>
    <row r="5319">
      <c r="S5319" s="233" t="n"/>
      <c r="T5319" s="233" t="n"/>
      <c r="U5319" s="233" t="n"/>
    </row>
    <row r="5320">
      <c r="S5320" s="233" t="n"/>
      <c r="T5320" s="233" t="n"/>
      <c r="U5320" s="233" t="n"/>
    </row>
    <row r="5321">
      <c r="S5321" s="233" t="n"/>
      <c r="T5321" s="233" t="n"/>
      <c r="U5321" s="233" t="n"/>
    </row>
    <row r="5322">
      <c r="S5322" s="233" t="n"/>
      <c r="T5322" s="233" t="n"/>
      <c r="U5322" s="233" t="n"/>
    </row>
    <row r="5323">
      <c r="S5323" s="233" t="n"/>
      <c r="T5323" s="233" t="n"/>
      <c r="U5323" s="233" t="n"/>
    </row>
    <row r="5324">
      <c r="S5324" s="233" t="n"/>
      <c r="T5324" s="233" t="n"/>
      <c r="U5324" s="233" t="n"/>
    </row>
    <row r="5325">
      <c r="S5325" s="233" t="n"/>
      <c r="T5325" s="233" t="n"/>
      <c r="U5325" s="233" t="n"/>
    </row>
    <row r="5326">
      <c r="S5326" s="233" t="n"/>
      <c r="T5326" s="233" t="n"/>
      <c r="U5326" s="233" t="n"/>
    </row>
    <row r="5327">
      <c r="S5327" s="233" t="n"/>
      <c r="T5327" s="233" t="n"/>
      <c r="U5327" s="233" t="n"/>
    </row>
    <row r="5328">
      <c r="S5328" s="233" t="n"/>
      <c r="T5328" s="233" t="n"/>
      <c r="U5328" s="233" t="n"/>
    </row>
    <row r="5329">
      <c r="S5329" s="233" t="n"/>
      <c r="T5329" s="233" t="n"/>
      <c r="U5329" s="233" t="n"/>
    </row>
    <row r="5330">
      <c r="S5330" s="233" t="n"/>
      <c r="T5330" s="233" t="n"/>
      <c r="U5330" s="233" t="n"/>
    </row>
    <row r="5331">
      <c r="S5331" s="233" t="n"/>
      <c r="T5331" s="233" t="n"/>
      <c r="U5331" s="233" t="n"/>
    </row>
    <row r="5332">
      <c r="S5332" s="233" t="n"/>
      <c r="T5332" s="233" t="n"/>
      <c r="U5332" s="233" t="n"/>
    </row>
    <row r="5333">
      <c r="S5333" s="233" t="n"/>
      <c r="T5333" s="233" t="n"/>
      <c r="U5333" s="233" t="n"/>
    </row>
    <row r="5334">
      <c r="S5334" s="233" t="n"/>
      <c r="T5334" s="233" t="n"/>
      <c r="U5334" s="233" t="n"/>
    </row>
    <row r="5335">
      <c r="S5335" s="233" t="n"/>
      <c r="T5335" s="233" t="n"/>
      <c r="U5335" s="233" t="n"/>
    </row>
    <row r="5336">
      <c r="S5336" s="233" t="n"/>
      <c r="T5336" s="233" t="n"/>
      <c r="U5336" s="233" t="n"/>
    </row>
    <row r="5337">
      <c r="S5337" s="233" t="n"/>
      <c r="T5337" s="233" t="n"/>
      <c r="U5337" s="233" t="n"/>
    </row>
    <row r="5338">
      <c r="S5338" s="233" t="n"/>
      <c r="T5338" s="233" t="n"/>
      <c r="U5338" s="233" t="n"/>
    </row>
    <row r="5339">
      <c r="S5339" s="233" t="n"/>
      <c r="T5339" s="233" t="n"/>
      <c r="U5339" s="233" t="n"/>
    </row>
    <row r="5340">
      <c r="S5340" s="233" t="n"/>
      <c r="T5340" s="233" t="n"/>
      <c r="U5340" s="233" t="n"/>
    </row>
    <row r="5341">
      <c r="S5341" s="233" t="n"/>
      <c r="T5341" s="233" t="n"/>
      <c r="U5341" s="233" t="n"/>
    </row>
    <row r="5342">
      <c r="S5342" s="233" t="n"/>
      <c r="T5342" s="233" t="n"/>
      <c r="U5342" s="233" t="n"/>
    </row>
    <row r="5343">
      <c r="S5343" s="233" t="n"/>
      <c r="T5343" s="233" t="n"/>
      <c r="U5343" s="233" t="n"/>
    </row>
    <row r="5344">
      <c r="S5344" s="233" t="n"/>
      <c r="T5344" s="233" t="n"/>
      <c r="U5344" s="233" t="n"/>
    </row>
    <row r="5345">
      <c r="S5345" s="233" t="n"/>
      <c r="T5345" s="233" t="n"/>
      <c r="U5345" s="233" t="n"/>
    </row>
    <row r="5346">
      <c r="S5346" s="233" t="n"/>
      <c r="T5346" s="233" t="n"/>
      <c r="U5346" s="233" t="n"/>
    </row>
    <row r="5347">
      <c r="S5347" s="233" t="n"/>
      <c r="T5347" s="233" t="n"/>
      <c r="U5347" s="233" t="n"/>
    </row>
    <row r="5348">
      <c r="S5348" s="233" t="n"/>
      <c r="T5348" s="233" t="n"/>
      <c r="U5348" s="233" t="n"/>
    </row>
    <row r="5349">
      <c r="S5349" s="233" t="n"/>
      <c r="T5349" s="233" t="n"/>
      <c r="U5349" s="233" t="n"/>
    </row>
    <row r="5350">
      <c r="S5350" s="233" t="n"/>
      <c r="T5350" s="233" t="n"/>
      <c r="U5350" s="233" t="n"/>
    </row>
    <row r="5351">
      <c r="S5351" s="233" t="n"/>
      <c r="T5351" s="233" t="n"/>
      <c r="U5351" s="233" t="n"/>
    </row>
    <row r="5352">
      <c r="S5352" s="233" t="n"/>
      <c r="T5352" s="233" t="n"/>
      <c r="U5352" s="233" t="n"/>
    </row>
    <row r="5353">
      <c r="S5353" s="233" t="n"/>
      <c r="T5353" s="233" t="n"/>
      <c r="U5353" s="233" t="n"/>
    </row>
    <row r="5354">
      <c r="S5354" s="233" t="n"/>
      <c r="T5354" s="233" t="n"/>
      <c r="U5354" s="233" t="n"/>
    </row>
    <row r="5355">
      <c r="S5355" s="233" t="n"/>
      <c r="T5355" s="233" t="n"/>
      <c r="U5355" s="233" t="n"/>
    </row>
    <row r="5356">
      <c r="S5356" s="233" t="n"/>
      <c r="T5356" s="233" t="n"/>
      <c r="U5356" s="233" t="n"/>
    </row>
    <row r="5357">
      <c r="S5357" s="233" t="n"/>
      <c r="T5357" s="233" t="n"/>
      <c r="U5357" s="233" t="n"/>
    </row>
    <row r="5358">
      <c r="S5358" s="233" t="n"/>
      <c r="T5358" s="233" t="n"/>
      <c r="U5358" s="233" t="n"/>
    </row>
    <row r="5359">
      <c r="S5359" s="233" t="n"/>
      <c r="T5359" s="233" t="n"/>
      <c r="U5359" s="233" t="n"/>
    </row>
    <row r="5360">
      <c r="S5360" s="233" t="n"/>
      <c r="T5360" s="233" t="n"/>
      <c r="U5360" s="233" t="n"/>
    </row>
    <row r="5361">
      <c r="S5361" s="233" t="n"/>
      <c r="T5361" s="233" t="n"/>
      <c r="U5361" s="233" t="n"/>
    </row>
    <row r="5362">
      <c r="S5362" s="233" t="n"/>
      <c r="T5362" s="233" t="n"/>
      <c r="U5362" s="233" t="n"/>
    </row>
    <row r="5363">
      <c r="S5363" s="233" t="n"/>
      <c r="T5363" s="233" t="n"/>
      <c r="U5363" s="233" t="n"/>
    </row>
    <row r="5364">
      <c r="S5364" s="233" t="n"/>
      <c r="T5364" s="233" t="n"/>
      <c r="U5364" s="233" t="n"/>
    </row>
    <row r="5365">
      <c r="S5365" s="233" t="n"/>
      <c r="T5365" s="233" t="n"/>
      <c r="U5365" s="233" t="n"/>
    </row>
    <row r="5366">
      <c r="S5366" s="233" t="n"/>
      <c r="T5366" s="233" t="n"/>
      <c r="U5366" s="233" t="n"/>
    </row>
    <row r="5367">
      <c r="S5367" s="233" t="n"/>
      <c r="T5367" s="233" t="n"/>
      <c r="U5367" s="233" t="n"/>
    </row>
    <row r="5368">
      <c r="S5368" s="233" t="n"/>
      <c r="T5368" s="233" t="n"/>
      <c r="U5368" s="233" t="n"/>
    </row>
    <row r="5369">
      <c r="S5369" s="233" t="n"/>
      <c r="T5369" s="233" t="n"/>
      <c r="U5369" s="233" t="n"/>
    </row>
    <row r="5370">
      <c r="S5370" s="233" t="n"/>
      <c r="T5370" s="233" t="n"/>
      <c r="U5370" s="233" t="n"/>
    </row>
    <row r="5371">
      <c r="S5371" s="233" t="n"/>
      <c r="T5371" s="233" t="n"/>
      <c r="U5371" s="233" t="n"/>
    </row>
    <row r="5372">
      <c r="S5372" s="233" t="n"/>
      <c r="T5372" s="233" t="n"/>
      <c r="U5372" s="233" t="n"/>
    </row>
    <row r="5373">
      <c r="S5373" s="233" t="n"/>
      <c r="T5373" s="233" t="n"/>
      <c r="U5373" s="233" t="n"/>
    </row>
    <row r="5374">
      <c r="S5374" s="233" t="n"/>
      <c r="T5374" s="233" t="n"/>
      <c r="U5374" s="233" t="n"/>
    </row>
    <row r="5375">
      <c r="S5375" s="233" t="n"/>
      <c r="T5375" s="233" t="n"/>
      <c r="U5375" s="233" t="n"/>
    </row>
    <row r="5376">
      <c r="S5376" s="233" t="n"/>
      <c r="T5376" s="233" t="n"/>
      <c r="U5376" s="233" t="n"/>
    </row>
    <row r="5377">
      <c r="S5377" s="233" t="n"/>
      <c r="T5377" s="233" t="n"/>
      <c r="U5377" s="233" t="n"/>
    </row>
    <row r="5378">
      <c r="S5378" s="233" t="n"/>
      <c r="T5378" s="233" t="n"/>
      <c r="U5378" s="233" t="n"/>
    </row>
    <row r="5379">
      <c r="S5379" s="233" t="n"/>
      <c r="T5379" s="233" t="n"/>
      <c r="U5379" s="233" t="n"/>
    </row>
    <row r="5380">
      <c r="S5380" s="233" t="n"/>
      <c r="T5380" s="233" t="n"/>
      <c r="U5380" s="233" t="n"/>
    </row>
    <row r="5381">
      <c r="S5381" s="233" t="n"/>
      <c r="T5381" s="233" t="n"/>
      <c r="U5381" s="233" t="n"/>
    </row>
    <row r="5382">
      <c r="S5382" s="233" t="n"/>
      <c r="T5382" s="233" t="n"/>
      <c r="U5382" s="233" t="n"/>
    </row>
    <row r="5383">
      <c r="S5383" s="233" t="n"/>
      <c r="T5383" s="233" t="n"/>
      <c r="U5383" s="233" t="n"/>
    </row>
    <row r="5384">
      <c r="S5384" s="233" t="n"/>
      <c r="T5384" s="233" t="n"/>
      <c r="U5384" s="233" t="n"/>
    </row>
    <row r="5385">
      <c r="S5385" s="233" t="n"/>
      <c r="T5385" s="233" t="n"/>
      <c r="U5385" s="233" t="n"/>
    </row>
    <row r="5386">
      <c r="S5386" s="233" t="n"/>
      <c r="T5386" s="233" t="n"/>
      <c r="U5386" s="233" t="n"/>
    </row>
    <row r="5387">
      <c r="S5387" s="233" t="n"/>
      <c r="T5387" s="233" t="n"/>
      <c r="U5387" s="233" t="n"/>
    </row>
    <row r="5388">
      <c r="S5388" s="233" t="n"/>
      <c r="T5388" s="233" t="n"/>
      <c r="U5388" s="233" t="n"/>
    </row>
    <row r="5389">
      <c r="S5389" s="233" t="n"/>
      <c r="T5389" s="233" t="n"/>
      <c r="U5389" s="233" t="n"/>
    </row>
    <row r="5390">
      <c r="S5390" s="233" t="n"/>
      <c r="T5390" s="233" t="n"/>
      <c r="U5390" s="233" t="n"/>
    </row>
    <row r="5391">
      <c r="S5391" s="233" t="n"/>
      <c r="T5391" s="233" t="n"/>
      <c r="U5391" s="233" t="n"/>
    </row>
    <row r="5392">
      <c r="S5392" s="233" t="n"/>
      <c r="T5392" s="233" t="n"/>
      <c r="U5392" s="233" t="n"/>
    </row>
    <row r="5393">
      <c r="S5393" s="233" t="n"/>
      <c r="T5393" s="233" t="n"/>
      <c r="U5393" s="233" t="n"/>
    </row>
    <row r="5394">
      <c r="S5394" s="233" t="n"/>
      <c r="T5394" s="233" t="n"/>
      <c r="U5394" s="233" t="n"/>
    </row>
    <row r="5395">
      <c r="S5395" s="233" t="n"/>
      <c r="T5395" s="233" t="n"/>
      <c r="U5395" s="233" t="n"/>
    </row>
    <row r="5396">
      <c r="S5396" s="233" t="n"/>
      <c r="T5396" s="233" t="n"/>
      <c r="U5396" s="233" t="n"/>
    </row>
    <row r="5397">
      <c r="S5397" s="233" t="n"/>
      <c r="T5397" s="233" t="n"/>
      <c r="U5397" s="233" t="n"/>
    </row>
    <row r="5398">
      <c r="S5398" s="233" t="n"/>
      <c r="T5398" s="233" t="n"/>
      <c r="U5398" s="233" t="n"/>
    </row>
    <row r="5399">
      <c r="S5399" s="233" t="n"/>
      <c r="T5399" s="233" t="n"/>
      <c r="U5399" s="233" t="n"/>
    </row>
    <row r="5400">
      <c r="S5400" s="233" t="n"/>
      <c r="T5400" s="233" t="n"/>
      <c r="U5400" s="233" t="n"/>
    </row>
    <row r="5401">
      <c r="S5401" s="233" t="n"/>
      <c r="T5401" s="233" t="n"/>
      <c r="U5401" s="233" t="n"/>
    </row>
    <row r="5402">
      <c r="S5402" s="233" t="n"/>
      <c r="T5402" s="233" t="n"/>
      <c r="U5402" s="233" t="n"/>
    </row>
    <row r="5403">
      <c r="S5403" s="233" t="n"/>
      <c r="T5403" s="233" t="n"/>
      <c r="U5403" s="233" t="n"/>
    </row>
    <row r="5404">
      <c r="S5404" s="233" t="n"/>
      <c r="T5404" s="233" t="n"/>
      <c r="U5404" s="233" t="n"/>
    </row>
    <row r="5405">
      <c r="S5405" s="233" t="n"/>
      <c r="T5405" s="233" t="n"/>
      <c r="U5405" s="233" t="n"/>
    </row>
    <row r="5406">
      <c r="S5406" s="233" t="n"/>
      <c r="T5406" s="233" t="n"/>
      <c r="U5406" s="233" t="n"/>
    </row>
    <row r="5407">
      <c r="S5407" s="233" t="n"/>
      <c r="T5407" s="233" t="n"/>
      <c r="U5407" s="233" t="n"/>
    </row>
    <row r="5408">
      <c r="S5408" s="233" t="n"/>
      <c r="T5408" s="233" t="n"/>
      <c r="U5408" s="233" t="n"/>
    </row>
    <row r="5409">
      <c r="S5409" s="233" t="n"/>
      <c r="T5409" s="233" t="n"/>
      <c r="U5409" s="233" t="n"/>
    </row>
    <row r="5410">
      <c r="S5410" s="233" t="n"/>
      <c r="T5410" s="233" t="n"/>
      <c r="U5410" s="233" t="n"/>
    </row>
    <row r="5411">
      <c r="S5411" s="233" t="n"/>
      <c r="T5411" s="233" t="n"/>
      <c r="U5411" s="233" t="n"/>
    </row>
    <row r="5412">
      <c r="S5412" s="233" t="n"/>
      <c r="T5412" s="233" t="n"/>
      <c r="U5412" s="233" t="n"/>
    </row>
    <row r="5413">
      <c r="S5413" s="233" t="n"/>
      <c r="T5413" s="233" t="n"/>
      <c r="U5413" s="233" t="n"/>
    </row>
    <row r="5414">
      <c r="S5414" s="233" t="n"/>
      <c r="T5414" s="233" t="n"/>
      <c r="U5414" s="233" t="n"/>
    </row>
    <row r="5415">
      <c r="S5415" s="233" t="n"/>
      <c r="T5415" s="233" t="n"/>
      <c r="U5415" s="233" t="n"/>
    </row>
    <row r="5416">
      <c r="S5416" s="233" t="n"/>
      <c r="T5416" s="233" t="n"/>
      <c r="U5416" s="233" t="n"/>
    </row>
    <row r="5417">
      <c r="S5417" s="233" t="n"/>
      <c r="T5417" s="233" t="n"/>
      <c r="U5417" s="233" t="n"/>
    </row>
    <row r="5418">
      <c r="S5418" s="233" t="n"/>
      <c r="T5418" s="233" t="n"/>
      <c r="U5418" s="233" t="n"/>
    </row>
    <row r="5419">
      <c r="S5419" s="233" t="n"/>
      <c r="T5419" s="233" t="n"/>
      <c r="U5419" s="233" t="n"/>
    </row>
    <row r="5420">
      <c r="S5420" s="233" t="n"/>
      <c r="T5420" s="233" t="n"/>
      <c r="U5420" s="233" t="n"/>
    </row>
    <row r="5421">
      <c r="S5421" s="233" t="n"/>
      <c r="T5421" s="233" t="n"/>
      <c r="U5421" s="233" t="n"/>
    </row>
    <row r="5422">
      <c r="S5422" s="233" t="n"/>
      <c r="T5422" s="233" t="n"/>
      <c r="U5422" s="233" t="n"/>
    </row>
    <row r="5423">
      <c r="S5423" s="233" t="n"/>
      <c r="T5423" s="233" t="n"/>
      <c r="U5423" s="233" t="n"/>
    </row>
    <row r="5424">
      <c r="S5424" s="233" t="n"/>
      <c r="T5424" s="233" t="n"/>
      <c r="U5424" s="233" t="n"/>
    </row>
    <row r="5425">
      <c r="S5425" s="233" t="n"/>
      <c r="T5425" s="233" t="n"/>
      <c r="U5425" s="233" t="n"/>
    </row>
    <row r="5426">
      <c r="S5426" s="233" t="n"/>
      <c r="T5426" s="233" t="n"/>
      <c r="U5426" s="233" t="n"/>
    </row>
    <row r="5427">
      <c r="S5427" s="233" t="n"/>
      <c r="T5427" s="233" t="n"/>
      <c r="U5427" s="233" t="n"/>
    </row>
    <row r="5428">
      <c r="S5428" s="233" t="n"/>
      <c r="T5428" s="233" t="n"/>
      <c r="U5428" s="233" t="n"/>
    </row>
    <row r="5429">
      <c r="S5429" s="233" t="n"/>
      <c r="T5429" s="233" t="n"/>
      <c r="U5429" s="233" t="n"/>
    </row>
    <row r="5430">
      <c r="S5430" s="233" t="n"/>
      <c r="T5430" s="233" t="n"/>
      <c r="U5430" s="233" t="n"/>
    </row>
    <row r="5431">
      <c r="S5431" s="233" t="n"/>
      <c r="T5431" s="233" t="n"/>
      <c r="U5431" s="233" t="n"/>
    </row>
    <row r="5432">
      <c r="S5432" s="233" t="n"/>
      <c r="T5432" s="233" t="n"/>
      <c r="U5432" s="233" t="n"/>
    </row>
    <row r="5433">
      <c r="S5433" s="233" t="n"/>
      <c r="T5433" s="233" t="n"/>
      <c r="U5433" s="233" t="n"/>
    </row>
    <row r="5434">
      <c r="S5434" s="233" t="n"/>
      <c r="T5434" s="233" t="n"/>
      <c r="U5434" s="233" t="n"/>
    </row>
    <row r="5435">
      <c r="S5435" s="233" t="n"/>
      <c r="T5435" s="233" t="n"/>
      <c r="U5435" s="233" t="n"/>
    </row>
    <row r="5436">
      <c r="S5436" s="233" t="n"/>
      <c r="T5436" s="233" t="n"/>
      <c r="U5436" s="233" t="n"/>
    </row>
    <row r="5437">
      <c r="S5437" s="233" t="n"/>
      <c r="T5437" s="233" t="n"/>
      <c r="U5437" s="233" t="n"/>
    </row>
    <row r="5438">
      <c r="S5438" s="233" t="n"/>
      <c r="T5438" s="233" t="n"/>
      <c r="U5438" s="233" t="n"/>
    </row>
    <row r="5439">
      <c r="S5439" s="233" t="n"/>
      <c r="T5439" s="233" t="n"/>
      <c r="U5439" s="233" t="n"/>
    </row>
    <row r="5440">
      <c r="S5440" s="233" t="n"/>
      <c r="T5440" s="233" t="n"/>
      <c r="U5440" s="233" t="n"/>
    </row>
    <row r="5441">
      <c r="S5441" s="233" t="n"/>
      <c r="T5441" s="233" t="n"/>
      <c r="U5441" s="233" t="n"/>
    </row>
    <row r="5442">
      <c r="S5442" s="233" t="n"/>
      <c r="T5442" s="233" t="n"/>
      <c r="U5442" s="233" t="n"/>
    </row>
    <row r="5443">
      <c r="S5443" s="233" t="n"/>
      <c r="T5443" s="233" t="n"/>
      <c r="U5443" s="233" t="n"/>
    </row>
    <row r="5444">
      <c r="S5444" s="233" t="n"/>
      <c r="T5444" s="233" t="n"/>
      <c r="U5444" s="233" t="n"/>
    </row>
    <row r="5445">
      <c r="S5445" s="233" t="n"/>
      <c r="T5445" s="233" t="n"/>
      <c r="U5445" s="233" t="n"/>
    </row>
    <row r="5446">
      <c r="S5446" s="233" t="n"/>
      <c r="T5446" s="233" t="n"/>
      <c r="U5446" s="233" t="n"/>
    </row>
    <row r="5447">
      <c r="S5447" s="233" t="n"/>
      <c r="T5447" s="233" t="n"/>
      <c r="U5447" s="233" t="n"/>
    </row>
    <row r="5448">
      <c r="S5448" s="233" t="n"/>
      <c r="T5448" s="233" t="n"/>
      <c r="U5448" s="233" t="n"/>
    </row>
    <row r="5449">
      <c r="S5449" s="233" t="n"/>
      <c r="T5449" s="233" t="n"/>
      <c r="U5449" s="233" t="n"/>
    </row>
    <row r="5450">
      <c r="S5450" s="233" t="n"/>
      <c r="T5450" s="233" t="n"/>
      <c r="U5450" s="233" t="n"/>
    </row>
    <row r="5451">
      <c r="S5451" s="233" t="n"/>
      <c r="T5451" s="233" t="n"/>
      <c r="U5451" s="233" t="n"/>
    </row>
    <row r="5452">
      <c r="S5452" s="233" t="n"/>
      <c r="T5452" s="233" t="n"/>
      <c r="U5452" s="233" t="n"/>
    </row>
    <row r="5453">
      <c r="S5453" s="233" t="n"/>
      <c r="T5453" s="233" t="n"/>
      <c r="U5453" s="233" t="n"/>
    </row>
    <row r="5454">
      <c r="S5454" s="233" t="n"/>
      <c r="T5454" s="233" t="n"/>
      <c r="U5454" s="233" t="n"/>
    </row>
    <row r="5455">
      <c r="S5455" s="233" t="n"/>
      <c r="T5455" s="233" t="n"/>
      <c r="U5455" s="233" t="n"/>
    </row>
    <row r="5456">
      <c r="S5456" s="233" t="n"/>
      <c r="T5456" s="233" t="n"/>
      <c r="U5456" s="233" t="n"/>
    </row>
    <row r="5457">
      <c r="S5457" s="233" t="n"/>
      <c r="T5457" s="233" t="n"/>
      <c r="U5457" s="233" t="n"/>
    </row>
    <row r="5458">
      <c r="S5458" s="233" t="n"/>
      <c r="T5458" s="233" t="n"/>
      <c r="U5458" s="233" t="n"/>
    </row>
    <row r="5459">
      <c r="S5459" s="233" t="n"/>
      <c r="T5459" s="233" t="n"/>
      <c r="U5459" s="233" t="n"/>
    </row>
    <row r="5460">
      <c r="S5460" s="233" t="n"/>
      <c r="T5460" s="233" t="n"/>
      <c r="U5460" s="233" t="n"/>
    </row>
    <row r="5461">
      <c r="S5461" s="233" t="n"/>
      <c r="T5461" s="233" t="n"/>
      <c r="U5461" s="233" t="n"/>
    </row>
    <row r="5462">
      <c r="S5462" s="233" t="n"/>
      <c r="T5462" s="233" t="n"/>
      <c r="U5462" s="233" t="n"/>
    </row>
    <row r="5463">
      <c r="S5463" s="233" t="n"/>
      <c r="T5463" s="233" t="n"/>
      <c r="U5463" s="233" t="n"/>
    </row>
    <row r="5464">
      <c r="S5464" s="233" t="n"/>
      <c r="T5464" s="233" t="n"/>
      <c r="U5464" s="233" t="n"/>
    </row>
    <row r="5465">
      <c r="S5465" s="233" t="n"/>
      <c r="T5465" s="233" t="n"/>
      <c r="U5465" s="233" t="n"/>
    </row>
    <row r="5466">
      <c r="S5466" s="233" t="n"/>
      <c r="T5466" s="233" t="n"/>
      <c r="U5466" s="233" t="n"/>
    </row>
    <row r="5467">
      <c r="S5467" s="233" t="n"/>
      <c r="T5467" s="233" t="n"/>
      <c r="U5467" s="233" t="n"/>
    </row>
    <row r="5468">
      <c r="S5468" s="233" t="n"/>
      <c r="T5468" s="233" t="n"/>
      <c r="U5468" s="233" t="n"/>
    </row>
    <row r="5469">
      <c r="S5469" s="233" t="n"/>
      <c r="T5469" s="233" t="n"/>
      <c r="U5469" s="233" t="n"/>
    </row>
    <row r="5470">
      <c r="S5470" s="233" t="n"/>
      <c r="T5470" s="233" t="n"/>
      <c r="U5470" s="233" t="n"/>
    </row>
    <row r="5471">
      <c r="S5471" s="233" t="n"/>
      <c r="T5471" s="233" t="n"/>
      <c r="U5471" s="233" t="n"/>
    </row>
    <row r="5472">
      <c r="S5472" s="233" t="n"/>
      <c r="T5472" s="233" t="n"/>
      <c r="U5472" s="233" t="n"/>
    </row>
    <row r="5473">
      <c r="S5473" s="233" t="n"/>
      <c r="T5473" s="233" t="n"/>
      <c r="U5473" s="233" t="n"/>
    </row>
    <row r="5474">
      <c r="S5474" s="233" t="n"/>
      <c r="T5474" s="233" t="n"/>
      <c r="U5474" s="233" t="n"/>
    </row>
    <row r="5475">
      <c r="S5475" s="233" t="n"/>
      <c r="T5475" s="233" t="n"/>
      <c r="U5475" s="233" t="n"/>
    </row>
    <row r="5476">
      <c r="S5476" s="233" t="n"/>
      <c r="T5476" s="233" t="n"/>
      <c r="U5476" s="233" t="n"/>
    </row>
    <row r="5477">
      <c r="S5477" s="233" t="n"/>
      <c r="T5477" s="233" t="n"/>
      <c r="U5477" s="233" t="n"/>
    </row>
    <row r="5478">
      <c r="S5478" s="233" t="n"/>
      <c r="T5478" s="233" t="n"/>
      <c r="U5478" s="233" t="n"/>
    </row>
    <row r="5479">
      <c r="S5479" s="233" t="n"/>
      <c r="T5479" s="233" t="n"/>
      <c r="U5479" s="233" t="n"/>
    </row>
    <row r="5480">
      <c r="S5480" s="233" t="n"/>
      <c r="T5480" s="233" t="n"/>
      <c r="U5480" s="233" t="n"/>
    </row>
    <row r="5481">
      <c r="S5481" s="233" t="n"/>
      <c r="T5481" s="233" t="n"/>
      <c r="U5481" s="233" t="n"/>
    </row>
    <row r="5482">
      <c r="S5482" s="233" t="n"/>
      <c r="T5482" s="233" t="n"/>
      <c r="U5482" s="233" t="n"/>
    </row>
    <row r="5483">
      <c r="S5483" s="233" t="n"/>
      <c r="T5483" s="233" t="n"/>
      <c r="U5483" s="233" t="n"/>
    </row>
    <row r="5484">
      <c r="S5484" s="233" t="n"/>
      <c r="T5484" s="233" t="n"/>
      <c r="U5484" s="233" t="n"/>
    </row>
    <row r="5485">
      <c r="S5485" s="233" t="n"/>
      <c r="T5485" s="233" t="n"/>
      <c r="U5485" s="233" t="n"/>
    </row>
    <row r="5486">
      <c r="S5486" s="233" t="n"/>
      <c r="T5486" s="233" t="n"/>
      <c r="U5486" s="233" t="n"/>
    </row>
    <row r="5487">
      <c r="S5487" s="233" t="n"/>
      <c r="T5487" s="233" t="n"/>
      <c r="U5487" s="233" t="n"/>
    </row>
    <row r="5488">
      <c r="S5488" s="233" t="n"/>
      <c r="T5488" s="233" t="n"/>
      <c r="U5488" s="233" t="n"/>
    </row>
    <row r="5489">
      <c r="S5489" s="233" t="n"/>
      <c r="T5489" s="233" t="n"/>
      <c r="U5489" s="233" t="n"/>
    </row>
    <row r="5490">
      <c r="S5490" s="233" t="n"/>
      <c r="T5490" s="233" t="n"/>
      <c r="U5490" s="233" t="n"/>
    </row>
    <row r="5491">
      <c r="S5491" s="233" t="n"/>
      <c r="T5491" s="233" t="n"/>
      <c r="U5491" s="233" t="n"/>
    </row>
    <row r="5492">
      <c r="S5492" s="233" t="n"/>
      <c r="T5492" s="233" t="n"/>
      <c r="U5492" s="233" t="n"/>
    </row>
    <row r="5493">
      <c r="S5493" s="233" t="n"/>
      <c r="T5493" s="233" t="n"/>
      <c r="U5493" s="233" t="n"/>
    </row>
    <row r="5494">
      <c r="S5494" s="233" t="n"/>
      <c r="T5494" s="233" t="n"/>
      <c r="U5494" s="233" t="n"/>
    </row>
    <row r="5495">
      <c r="S5495" s="233" t="n"/>
      <c r="T5495" s="233" t="n"/>
      <c r="U5495" s="233" t="n"/>
    </row>
    <row r="5496">
      <c r="S5496" s="233" t="n"/>
      <c r="T5496" s="233" t="n"/>
      <c r="U5496" s="233" t="n"/>
    </row>
    <row r="5497">
      <c r="S5497" s="233" t="n"/>
      <c r="T5497" s="233" t="n"/>
      <c r="U5497" s="233" t="n"/>
    </row>
    <row r="5498">
      <c r="S5498" s="233" t="n"/>
      <c r="T5498" s="233" t="n"/>
      <c r="U5498" s="233" t="n"/>
    </row>
    <row r="5499">
      <c r="S5499" s="233" t="n"/>
      <c r="T5499" s="233" t="n"/>
      <c r="U5499" s="233" t="n"/>
    </row>
    <row r="5500">
      <c r="S5500" s="233" t="n"/>
      <c r="T5500" s="233" t="n"/>
      <c r="U5500" s="233" t="n"/>
    </row>
    <row r="5501">
      <c r="S5501" s="233" t="n"/>
      <c r="T5501" s="233" t="n"/>
      <c r="U5501" s="233" t="n"/>
    </row>
    <row r="5502">
      <c r="S5502" s="233" t="n"/>
      <c r="T5502" s="233" t="n"/>
      <c r="U5502" s="233" t="n"/>
    </row>
    <row r="5503">
      <c r="S5503" s="233" t="n"/>
      <c r="T5503" s="233" t="n"/>
      <c r="U5503" s="233" t="n"/>
    </row>
    <row r="5504">
      <c r="S5504" s="233" t="n"/>
      <c r="T5504" s="233" t="n"/>
      <c r="U5504" s="233" t="n"/>
    </row>
    <row r="5505">
      <c r="S5505" s="233" t="n"/>
      <c r="T5505" s="233" t="n"/>
      <c r="U5505" s="233" t="n"/>
    </row>
    <row r="5506">
      <c r="S5506" s="233" t="n"/>
      <c r="T5506" s="233" t="n"/>
      <c r="U5506" s="233" t="n"/>
    </row>
    <row r="5507">
      <c r="S5507" s="233" t="n"/>
      <c r="T5507" s="233" t="n"/>
      <c r="U5507" s="233" t="n"/>
    </row>
    <row r="5508">
      <c r="S5508" s="233" t="n"/>
      <c r="T5508" s="233" t="n"/>
      <c r="U5508" s="233" t="n"/>
    </row>
    <row r="5509">
      <c r="S5509" s="233" t="n"/>
      <c r="T5509" s="233" t="n"/>
      <c r="U5509" s="233" t="n"/>
    </row>
    <row r="5510">
      <c r="S5510" s="233" t="n"/>
      <c r="T5510" s="233" t="n"/>
      <c r="U5510" s="233" t="n"/>
    </row>
    <row r="5511">
      <c r="S5511" s="233" t="n"/>
      <c r="T5511" s="233" t="n"/>
      <c r="U5511" s="233" t="n"/>
    </row>
    <row r="5512">
      <c r="S5512" s="233" t="n"/>
      <c r="T5512" s="233" t="n"/>
      <c r="U5512" s="233" t="n"/>
    </row>
    <row r="5513">
      <c r="S5513" s="233" t="n"/>
      <c r="T5513" s="233" t="n"/>
      <c r="U5513" s="233" t="n"/>
    </row>
    <row r="5514">
      <c r="S5514" s="233" t="n"/>
      <c r="T5514" s="233" t="n"/>
      <c r="U5514" s="233" t="n"/>
    </row>
    <row r="5515">
      <c r="S5515" s="233" t="n"/>
      <c r="T5515" s="233" t="n"/>
      <c r="U5515" s="233" t="n"/>
    </row>
    <row r="5516">
      <c r="S5516" s="233" t="n"/>
      <c r="T5516" s="233" t="n"/>
      <c r="U5516" s="233" t="n"/>
    </row>
    <row r="5517">
      <c r="S5517" s="233" t="n"/>
      <c r="T5517" s="233" t="n"/>
      <c r="U5517" s="233" t="n"/>
    </row>
    <row r="5518">
      <c r="S5518" s="233" t="n"/>
      <c r="T5518" s="233" t="n"/>
      <c r="U5518" s="233" t="n"/>
    </row>
    <row r="5519">
      <c r="S5519" s="233" t="n"/>
      <c r="T5519" s="233" t="n"/>
      <c r="U5519" s="233" t="n"/>
    </row>
    <row r="5520">
      <c r="S5520" s="233" t="n"/>
      <c r="T5520" s="233" t="n"/>
      <c r="U5520" s="233" t="n"/>
    </row>
    <row r="5521">
      <c r="S5521" s="233" t="n"/>
      <c r="T5521" s="233" t="n"/>
      <c r="U5521" s="233" t="n"/>
    </row>
    <row r="5522">
      <c r="S5522" s="233" t="n"/>
      <c r="T5522" s="233" t="n"/>
      <c r="U5522" s="233" t="n"/>
    </row>
    <row r="5523">
      <c r="S5523" s="233" t="n"/>
      <c r="T5523" s="233" t="n"/>
      <c r="U5523" s="233" t="n"/>
    </row>
    <row r="5524">
      <c r="S5524" s="233" t="n"/>
      <c r="T5524" s="233" t="n"/>
      <c r="U5524" s="233" t="n"/>
    </row>
    <row r="5525">
      <c r="S5525" s="233" t="n"/>
      <c r="T5525" s="233" t="n"/>
      <c r="U5525" s="233" t="n"/>
    </row>
    <row r="5526">
      <c r="S5526" s="233" t="n"/>
      <c r="T5526" s="233" t="n"/>
      <c r="U5526" s="233" t="n"/>
    </row>
    <row r="5527">
      <c r="S5527" s="233" t="n"/>
      <c r="T5527" s="233" t="n"/>
      <c r="U5527" s="233" t="n"/>
    </row>
    <row r="5528">
      <c r="S5528" s="233" t="n"/>
      <c r="T5528" s="233" t="n"/>
      <c r="U5528" s="233" t="n"/>
    </row>
    <row r="5529">
      <c r="S5529" s="233" t="n"/>
      <c r="T5529" s="233" t="n"/>
      <c r="U5529" s="233" t="n"/>
    </row>
    <row r="5530">
      <c r="S5530" s="233" t="n"/>
      <c r="T5530" s="233" t="n"/>
      <c r="U5530" s="233" t="n"/>
    </row>
    <row r="5531">
      <c r="S5531" s="233" t="n"/>
      <c r="T5531" s="233" t="n"/>
      <c r="U5531" s="233" t="n"/>
    </row>
    <row r="5532">
      <c r="S5532" s="233" t="n"/>
      <c r="T5532" s="233" t="n"/>
      <c r="U5532" s="233" t="n"/>
    </row>
    <row r="5533">
      <c r="S5533" s="233" t="n"/>
      <c r="T5533" s="233" t="n"/>
      <c r="U5533" s="233" t="n"/>
    </row>
    <row r="5534">
      <c r="S5534" s="233" t="n"/>
      <c r="T5534" s="233" t="n"/>
      <c r="U5534" s="233" t="n"/>
    </row>
    <row r="5535">
      <c r="S5535" s="233" t="n"/>
      <c r="T5535" s="233" t="n"/>
      <c r="U5535" s="233" t="n"/>
    </row>
    <row r="5536">
      <c r="S5536" s="233" t="n"/>
      <c r="T5536" s="233" t="n"/>
      <c r="U5536" s="233" t="n"/>
    </row>
    <row r="5537">
      <c r="S5537" s="233" t="n"/>
      <c r="T5537" s="233" t="n"/>
      <c r="U5537" s="233" t="n"/>
    </row>
    <row r="5538">
      <c r="S5538" s="233" t="n"/>
      <c r="T5538" s="233" t="n"/>
      <c r="U5538" s="233" t="n"/>
    </row>
    <row r="5539">
      <c r="S5539" s="233" t="n"/>
      <c r="T5539" s="233" t="n"/>
      <c r="U5539" s="233" t="n"/>
    </row>
    <row r="5540">
      <c r="S5540" s="233" t="n"/>
      <c r="T5540" s="233" t="n"/>
      <c r="U5540" s="233" t="n"/>
    </row>
    <row r="5541">
      <c r="S5541" s="233" t="n"/>
      <c r="T5541" s="233" t="n"/>
      <c r="U5541" s="233" t="n"/>
    </row>
    <row r="5542">
      <c r="S5542" s="233" t="n"/>
      <c r="T5542" s="233" t="n"/>
      <c r="U5542" s="233" t="n"/>
    </row>
    <row r="5543">
      <c r="S5543" s="233" t="n"/>
      <c r="T5543" s="233" t="n"/>
      <c r="U5543" s="233" t="n"/>
    </row>
    <row r="5544">
      <c r="S5544" s="233" t="n"/>
      <c r="T5544" s="233" t="n"/>
      <c r="U5544" s="233" t="n"/>
    </row>
    <row r="5545">
      <c r="S5545" s="233" t="n"/>
      <c r="T5545" s="233" t="n"/>
      <c r="U5545" s="233" t="n"/>
    </row>
    <row r="5546">
      <c r="S5546" s="233" t="n"/>
      <c r="T5546" s="233" t="n"/>
      <c r="U5546" s="233" t="n"/>
    </row>
    <row r="5547">
      <c r="S5547" s="233" t="n"/>
      <c r="T5547" s="233" t="n"/>
      <c r="U5547" s="233" t="n"/>
    </row>
    <row r="5548">
      <c r="S5548" s="233" t="n"/>
      <c r="T5548" s="233" t="n"/>
      <c r="U5548" s="233" t="n"/>
    </row>
    <row r="5549">
      <c r="S5549" s="233" t="n"/>
      <c r="T5549" s="233" t="n"/>
      <c r="U5549" s="233" t="n"/>
    </row>
    <row r="5550">
      <c r="S5550" s="233" t="n"/>
      <c r="T5550" s="233" t="n"/>
      <c r="U5550" s="233" t="n"/>
    </row>
    <row r="5551">
      <c r="S5551" s="233" t="n"/>
      <c r="T5551" s="233" t="n"/>
      <c r="U5551" s="233" t="n"/>
    </row>
    <row r="5552">
      <c r="S5552" s="233" t="n"/>
      <c r="T5552" s="233" t="n"/>
      <c r="U5552" s="233" t="n"/>
    </row>
    <row r="5553">
      <c r="S5553" s="233" t="n"/>
      <c r="T5553" s="233" t="n"/>
      <c r="U5553" s="233" t="n"/>
    </row>
    <row r="5554">
      <c r="S5554" s="233" t="n"/>
      <c r="T5554" s="233" t="n"/>
      <c r="U5554" s="233" t="n"/>
    </row>
    <row r="5555">
      <c r="S5555" s="233" t="n"/>
      <c r="T5555" s="233" t="n"/>
      <c r="U5555" s="233" t="n"/>
    </row>
    <row r="5556">
      <c r="S5556" s="233" t="n"/>
      <c r="T5556" s="233" t="n"/>
      <c r="U5556" s="233" t="n"/>
    </row>
    <row r="5557">
      <c r="S5557" s="233" t="n"/>
      <c r="T5557" s="233" t="n"/>
      <c r="U5557" s="233" t="n"/>
    </row>
    <row r="5558">
      <c r="S5558" s="233" t="n"/>
      <c r="T5558" s="233" t="n"/>
      <c r="U5558" s="233" t="n"/>
    </row>
    <row r="5559">
      <c r="S5559" s="233" t="n"/>
      <c r="T5559" s="233" t="n"/>
      <c r="U5559" s="233" t="n"/>
    </row>
    <row r="5560">
      <c r="S5560" s="233" t="n"/>
      <c r="T5560" s="233" t="n"/>
      <c r="U5560" s="233" t="n"/>
    </row>
    <row r="5561">
      <c r="S5561" s="233" t="n"/>
      <c r="T5561" s="233" t="n"/>
      <c r="U5561" s="233" t="n"/>
    </row>
    <row r="5562">
      <c r="S5562" s="233" t="n"/>
      <c r="T5562" s="233" t="n"/>
      <c r="U5562" s="233" t="n"/>
    </row>
    <row r="5563">
      <c r="S5563" s="233" t="n"/>
      <c r="T5563" s="233" t="n"/>
      <c r="U5563" s="233" t="n"/>
    </row>
    <row r="5564">
      <c r="S5564" s="233" t="n"/>
      <c r="T5564" s="233" t="n"/>
      <c r="U5564" s="233" t="n"/>
    </row>
    <row r="5565">
      <c r="S5565" s="233" t="n"/>
      <c r="T5565" s="233" t="n"/>
      <c r="U5565" s="233" t="n"/>
    </row>
    <row r="5566">
      <c r="S5566" s="233" t="n"/>
      <c r="T5566" s="233" t="n"/>
      <c r="U5566" s="233" t="n"/>
    </row>
    <row r="5567">
      <c r="S5567" s="233" t="n"/>
      <c r="T5567" s="233" t="n"/>
      <c r="U5567" s="233" t="n"/>
    </row>
    <row r="5568">
      <c r="S5568" s="233" t="n"/>
      <c r="T5568" s="233" t="n"/>
      <c r="U5568" s="233" t="n"/>
    </row>
    <row r="5569">
      <c r="S5569" s="233" t="n"/>
      <c r="T5569" s="233" t="n"/>
      <c r="U5569" s="233" t="n"/>
    </row>
    <row r="5570">
      <c r="S5570" s="233" t="n"/>
      <c r="T5570" s="233" t="n"/>
      <c r="U5570" s="233" t="n"/>
    </row>
    <row r="5571">
      <c r="S5571" s="233" t="n"/>
      <c r="T5571" s="233" t="n"/>
      <c r="U5571" s="233" t="n"/>
    </row>
    <row r="5572">
      <c r="S5572" s="233" t="n"/>
      <c r="T5572" s="233" t="n"/>
      <c r="U5572" s="233" t="n"/>
    </row>
    <row r="5573">
      <c r="S5573" s="233" t="n"/>
      <c r="T5573" s="233" t="n"/>
      <c r="U5573" s="233" t="n"/>
    </row>
    <row r="5574">
      <c r="S5574" s="233" t="n"/>
      <c r="T5574" s="233" t="n"/>
      <c r="U5574" s="233" t="n"/>
    </row>
    <row r="5575">
      <c r="S5575" s="233" t="n"/>
      <c r="T5575" s="233" t="n"/>
      <c r="U5575" s="233" t="n"/>
    </row>
    <row r="5576">
      <c r="S5576" s="233" t="n"/>
      <c r="T5576" s="233" t="n"/>
      <c r="U5576" s="233" t="n"/>
    </row>
    <row r="5577">
      <c r="S5577" s="233" t="n"/>
      <c r="T5577" s="233" t="n"/>
      <c r="U5577" s="233" t="n"/>
    </row>
    <row r="5578">
      <c r="S5578" s="233" t="n"/>
      <c r="T5578" s="233" t="n"/>
      <c r="U5578" s="233" t="n"/>
    </row>
    <row r="5579">
      <c r="S5579" s="233" t="n"/>
      <c r="T5579" s="233" t="n"/>
      <c r="U5579" s="233" t="n"/>
    </row>
    <row r="5580">
      <c r="S5580" s="233" t="n"/>
      <c r="T5580" s="233" t="n"/>
      <c r="U5580" s="233" t="n"/>
    </row>
    <row r="5581">
      <c r="S5581" s="233" t="n"/>
      <c r="T5581" s="233" t="n"/>
      <c r="U5581" s="233" t="n"/>
    </row>
    <row r="5582">
      <c r="S5582" s="233" t="n"/>
      <c r="T5582" s="233" t="n"/>
      <c r="U5582" s="233" t="n"/>
    </row>
    <row r="5583">
      <c r="S5583" s="233" t="n"/>
      <c r="T5583" s="233" t="n"/>
      <c r="U5583" s="233" t="n"/>
    </row>
    <row r="5584">
      <c r="S5584" s="233" t="n"/>
      <c r="T5584" s="233" t="n"/>
      <c r="U5584" s="233" t="n"/>
    </row>
    <row r="5585">
      <c r="S5585" s="233" t="n"/>
      <c r="T5585" s="233" t="n"/>
      <c r="U5585" s="233" t="n"/>
    </row>
    <row r="5586">
      <c r="S5586" s="233" t="n"/>
      <c r="T5586" s="233" t="n"/>
      <c r="U5586" s="233" t="n"/>
    </row>
    <row r="5587">
      <c r="S5587" s="233" t="n"/>
      <c r="T5587" s="233" t="n"/>
      <c r="U5587" s="233" t="n"/>
    </row>
    <row r="5588">
      <c r="S5588" s="233" t="n"/>
      <c r="T5588" s="233" t="n"/>
      <c r="U5588" s="233" t="n"/>
    </row>
    <row r="5589">
      <c r="S5589" s="233" t="n"/>
      <c r="T5589" s="233" t="n"/>
      <c r="U5589" s="233" t="n"/>
    </row>
    <row r="5590">
      <c r="S5590" s="233" t="n"/>
      <c r="T5590" s="233" t="n"/>
      <c r="U5590" s="233" t="n"/>
    </row>
    <row r="5591">
      <c r="S5591" s="233" t="n"/>
      <c r="T5591" s="233" t="n"/>
      <c r="U5591" s="233" t="n"/>
    </row>
    <row r="5592">
      <c r="S5592" s="233" t="n"/>
      <c r="T5592" s="233" t="n"/>
      <c r="U5592" s="233" t="n"/>
    </row>
    <row r="5593">
      <c r="S5593" s="233" t="n"/>
      <c r="T5593" s="233" t="n"/>
      <c r="U5593" s="233" t="n"/>
    </row>
    <row r="5594">
      <c r="S5594" s="233" t="n"/>
      <c r="T5594" s="233" t="n"/>
      <c r="U5594" s="233" t="n"/>
    </row>
    <row r="5595">
      <c r="S5595" s="233" t="n"/>
      <c r="T5595" s="233" t="n"/>
      <c r="U5595" s="233" t="n"/>
    </row>
    <row r="5596">
      <c r="S5596" s="233" t="n"/>
      <c r="T5596" s="233" t="n"/>
      <c r="U5596" s="233" t="n"/>
    </row>
    <row r="5597">
      <c r="S5597" s="233" t="n"/>
      <c r="T5597" s="233" t="n"/>
      <c r="U5597" s="233" t="n"/>
    </row>
    <row r="5598">
      <c r="S5598" s="233" t="n"/>
      <c r="T5598" s="233" t="n"/>
      <c r="U5598" s="233" t="n"/>
    </row>
    <row r="5599">
      <c r="S5599" s="233" t="n"/>
      <c r="T5599" s="233" t="n"/>
      <c r="U5599" s="233" t="n"/>
    </row>
    <row r="5600">
      <c r="S5600" s="233" t="n"/>
      <c r="T5600" s="233" t="n"/>
      <c r="U5600" s="233" t="n"/>
    </row>
    <row r="5601">
      <c r="S5601" s="233" t="n"/>
      <c r="T5601" s="233" t="n"/>
      <c r="U5601" s="233" t="n"/>
    </row>
    <row r="5602">
      <c r="S5602" s="233" t="n"/>
      <c r="T5602" s="233" t="n"/>
      <c r="U5602" s="233" t="n"/>
    </row>
    <row r="5603">
      <c r="S5603" s="233" t="n"/>
      <c r="T5603" s="233" t="n"/>
      <c r="U5603" s="233" t="n"/>
    </row>
    <row r="5604">
      <c r="S5604" s="233" t="n"/>
      <c r="T5604" s="233" t="n"/>
      <c r="U5604" s="233" t="n"/>
    </row>
    <row r="5605">
      <c r="S5605" s="233" t="n"/>
      <c r="T5605" s="233" t="n"/>
      <c r="U5605" s="233" t="n"/>
    </row>
    <row r="5606">
      <c r="S5606" s="233" t="n"/>
      <c r="T5606" s="233" t="n"/>
      <c r="U5606" s="233" t="n"/>
    </row>
    <row r="5607">
      <c r="S5607" s="233" t="n"/>
      <c r="T5607" s="233" t="n"/>
      <c r="U5607" s="233" t="n"/>
    </row>
    <row r="5608">
      <c r="S5608" s="233" t="n"/>
      <c r="T5608" s="233" t="n"/>
      <c r="U5608" s="233" t="n"/>
    </row>
    <row r="5609">
      <c r="S5609" s="233" t="n"/>
      <c r="T5609" s="233" t="n"/>
      <c r="U5609" s="233" t="n"/>
    </row>
    <row r="5610">
      <c r="S5610" s="233" t="n"/>
      <c r="T5610" s="233" t="n"/>
      <c r="U5610" s="233" t="n"/>
    </row>
    <row r="5611">
      <c r="S5611" s="233" t="n"/>
      <c r="T5611" s="233" t="n"/>
      <c r="U5611" s="233" t="n"/>
    </row>
    <row r="5612">
      <c r="S5612" s="233" t="n"/>
      <c r="T5612" s="233" t="n"/>
      <c r="U5612" s="233" t="n"/>
    </row>
    <row r="5613">
      <c r="S5613" s="233" t="n"/>
      <c r="T5613" s="233" t="n"/>
      <c r="U5613" s="233" t="n"/>
    </row>
    <row r="5614">
      <c r="S5614" s="233" t="n"/>
      <c r="T5614" s="233" t="n"/>
      <c r="U5614" s="233" t="n"/>
    </row>
    <row r="5615">
      <c r="S5615" s="233" t="n"/>
      <c r="T5615" s="233" t="n"/>
      <c r="U5615" s="233" t="n"/>
    </row>
    <row r="5616">
      <c r="S5616" s="233" t="n"/>
      <c r="T5616" s="233" t="n"/>
      <c r="U5616" s="233" t="n"/>
    </row>
    <row r="5617">
      <c r="S5617" s="233" t="n"/>
      <c r="T5617" s="233" t="n"/>
      <c r="U5617" s="233" t="n"/>
    </row>
    <row r="5618">
      <c r="S5618" s="233" t="n"/>
      <c r="T5618" s="233" t="n"/>
      <c r="U5618" s="233" t="n"/>
    </row>
    <row r="5619">
      <c r="S5619" s="233" t="n"/>
      <c r="T5619" s="233" t="n"/>
      <c r="U5619" s="233" t="n"/>
    </row>
    <row r="5620">
      <c r="S5620" s="233" t="n"/>
      <c r="T5620" s="233" t="n"/>
      <c r="U5620" s="233" t="n"/>
    </row>
    <row r="5621">
      <c r="S5621" s="233" t="n"/>
      <c r="T5621" s="233" t="n"/>
      <c r="U5621" s="233" t="n"/>
    </row>
    <row r="5622">
      <c r="S5622" s="233" t="n"/>
      <c r="T5622" s="233" t="n"/>
      <c r="U5622" s="233" t="n"/>
    </row>
    <row r="5623">
      <c r="S5623" s="233" t="n"/>
      <c r="T5623" s="233" t="n"/>
      <c r="U5623" s="233" t="n"/>
    </row>
    <row r="5624">
      <c r="S5624" s="233" t="n"/>
      <c r="T5624" s="233" t="n"/>
      <c r="U5624" s="233" t="n"/>
    </row>
    <row r="5625">
      <c r="S5625" s="233" t="n"/>
      <c r="T5625" s="233" t="n"/>
      <c r="U5625" s="233" t="n"/>
    </row>
    <row r="5626">
      <c r="S5626" s="233" t="n"/>
      <c r="T5626" s="233" t="n"/>
      <c r="U5626" s="233" t="n"/>
    </row>
    <row r="5627">
      <c r="S5627" s="233" t="n"/>
      <c r="T5627" s="233" t="n"/>
      <c r="U5627" s="233" t="n"/>
    </row>
    <row r="5628">
      <c r="S5628" s="233" t="n"/>
      <c r="T5628" s="233" t="n"/>
      <c r="U5628" s="233" t="n"/>
    </row>
    <row r="5629">
      <c r="S5629" s="233" t="n"/>
      <c r="T5629" s="233" t="n"/>
      <c r="U5629" s="233" t="n"/>
    </row>
    <row r="5630">
      <c r="S5630" s="233" t="n"/>
      <c r="T5630" s="233" t="n"/>
      <c r="U5630" s="233" t="n"/>
    </row>
    <row r="5631">
      <c r="S5631" s="233" t="n"/>
      <c r="T5631" s="233" t="n"/>
      <c r="U5631" s="233" t="n"/>
    </row>
    <row r="5632">
      <c r="S5632" s="233" t="n"/>
      <c r="T5632" s="233" t="n"/>
      <c r="U5632" s="233" t="n"/>
    </row>
    <row r="5633">
      <c r="S5633" s="233" t="n"/>
      <c r="T5633" s="233" t="n"/>
      <c r="U5633" s="233" t="n"/>
    </row>
    <row r="5634">
      <c r="S5634" s="233" t="n"/>
      <c r="T5634" s="233" t="n"/>
      <c r="U5634" s="233" t="n"/>
    </row>
    <row r="5635">
      <c r="S5635" s="233" t="n"/>
      <c r="T5635" s="233" t="n"/>
      <c r="U5635" s="233" t="n"/>
    </row>
    <row r="5636">
      <c r="S5636" s="233" t="n"/>
      <c r="T5636" s="233" t="n"/>
      <c r="U5636" s="233" t="n"/>
    </row>
    <row r="5637">
      <c r="S5637" s="233" t="n"/>
      <c r="T5637" s="233" t="n"/>
      <c r="U5637" s="233" t="n"/>
    </row>
    <row r="5638">
      <c r="S5638" s="233" t="n"/>
      <c r="T5638" s="233" t="n"/>
      <c r="U5638" s="233" t="n"/>
    </row>
    <row r="5639">
      <c r="S5639" s="233" t="n"/>
      <c r="T5639" s="233" t="n"/>
      <c r="U5639" s="233" t="n"/>
    </row>
    <row r="5640">
      <c r="S5640" s="233" t="n"/>
      <c r="T5640" s="233" t="n"/>
      <c r="U5640" s="233" t="n"/>
    </row>
    <row r="5641">
      <c r="S5641" s="233" t="n"/>
      <c r="T5641" s="233" t="n"/>
      <c r="U5641" s="233" t="n"/>
    </row>
    <row r="5642">
      <c r="S5642" s="233" t="n"/>
      <c r="T5642" s="233" t="n"/>
      <c r="U5642" s="233" t="n"/>
    </row>
    <row r="5643">
      <c r="S5643" s="233" t="n"/>
      <c r="T5643" s="233" t="n"/>
      <c r="U5643" s="233" t="n"/>
    </row>
    <row r="5644">
      <c r="S5644" s="233" t="n"/>
      <c r="T5644" s="233" t="n"/>
      <c r="U5644" s="233" t="n"/>
    </row>
    <row r="5645">
      <c r="S5645" s="233" t="n"/>
      <c r="T5645" s="233" t="n"/>
      <c r="U5645" s="233" t="n"/>
    </row>
    <row r="5646">
      <c r="S5646" s="233" t="n"/>
      <c r="T5646" s="233" t="n"/>
      <c r="U5646" s="233" t="n"/>
    </row>
    <row r="5647">
      <c r="S5647" s="233" t="n"/>
      <c r="T5647" s="233" t="n"/>
      <c r="U5647" s="233" t="n"/>
    </row>
    <row r="5648">
      <c r="S5648" s="233" t="n"/>
      <c r="T5648" s="233" t="n"/>
      <c r="U5648" s="233" t="n"/>
    </row>
    <row r="5649">
      <c r="S5649" s="233" t="n"/>
      <c r="T5649" s="233" t="n"/>
      <c r="U5649" s="233" t="n"/>
    </row>
    <row r="5650">
      <c r="S5650" s="233" t="n"/>
      <c r="T5650" s="233" t="n"/>
      <c r="U5650" s="233" t="n"/>
    </row>
    <row r="5651">
      <c r="S5651" s="233" t="n"/>
      <c r="T5651" s="233" t="n"/>
      <c r="U5651" s="233" t="n"/>
    </row>
    <row r="5652">
      <c r="S5652" s="233" t="n"/>
      <c r="T5652" s="233" t="n"/>
      <c r="U5652" s="233" t="n"/>
    </row>
    <row r="5653">
      <c r="S5653" s="233" t="n"/>
      <c r="T5653" s="233" t="n"/>
      <c r="U5653" s="233" t="n"/>
    </row>
    <row r="5654">
      <c r="S5654" s="233" t="n"/>
      <c r="T5654" s="233" t="n"/>
      <c r="U5654" s="233" t="n"/>
    </row>
    <row r="5655">
      <c r="S5655" s="233" t="n"/>
      <c r="T5655" s="233" t="n"/>
      <c r="U5655" s="233" t="n"/>
    </row>
    <row r="5656">
      <c r="S5656" s="233" t="n"/>
      <c r="T5656" s="233" t="n"/>
      <c r="U5656" s="233" t="n"/>
    </row>
    <row r="5657">
      <c r="S5657" s="233" t="n"/>
      <c r="T5657" s="233" t="n"/>
      <c r="U5657" s="233" t="n"/>
    </row>
    <row r="5658">
      <c r="S5658" s="233" t="n"/>
      <c r="T5658" s="233" t="n"/>
      <c r="U5658" s="233" t="n"/>
    </row>
    <row r="5659">
      <c r="S5659" s="233" t="n"/>
      <c r="T5659" s="233" t="n"/>
      <c r="U5659" s="233" t="n"/>
    </row>
    <row r="5660">
      <c r="S5660" s="233" t="n"/>
      <c r="T5660" s="233" t="n"/>
      <c r="U5660" s="233" t="n"/>
    </row>
    <row r="5661">
      <c r="S5661" s="233" t="n"/>
      <c r="T5661" s="233" t="n"/>
      <c r="U5661" s="233" t="n"/>
    </row>
    <row r="5662">
      <c r="S5662" s="233" t="n"/>
      <c r="T5662" s="233" t="n"/>
      <c r="U5662" s="233" t="n"/>
    </row>
    <row r="5663">
      <c r="S5663" s="233" t="n"/>
      <c r="T5663" s="233" t="n"/>
      <c r="U5663" s="233" t="n"/>
    </row>
    <row r="5664">
      <c r="S5664" s="233" t="n"/>
      <c r="T5664" s="233" t="n"/>
      <c r="U5664" s="233" t="n"/>
    </row>
    <row r="5665">
      <c r="S5665" s="233" t="n"/>
      <c r="T5665" s="233" t="n"/>
      <c r="U5665" s="233" t="n"/>
    </row>
    <row r="5666">
      <c r="S5666" s="233" t="n"/>
      <c r="T5666" s="233" t="n"/>
      <c r="U5666" s="233" t="n"/>
    </row>
    <row r="5667">
      <c r="S5667" s="233" t="n"/>
      <c r="T5667" s="233" t="n"/>
      <c r="U5667" s="233" t="n"/>
    </row>
    <row r="5668">
      <c r="S5668" s="233" t="n"/>
      <c r="T5668" s="233" t="n"/>
      <c r="U5668" s="233" t="n"/>
    </row>
    <row r="5669">
      <c r="S5669" s="233" t="n"/>
      <c r="T5669" s="233" t="n"/>
      <c r="U5669" s="233" t="n"/>
    </row>
    <row r="5670">
      <c r="S5670" s="233" t="n"/>
      <c r="T5670" s="233" t="n"/>
      <c r="U5670" s="233" t="n"/>
    </row>
    <row r="5671">
      <c r="S5671" s="233" t="n"/>
      <c r="T5671" s="233" t="n"/>
      <c r="U5671" s="233" t="n"/>
    </row>
    <row r="5672">
      <c r="S5672" s="233" t="n"/>
      <c r="T5672" s="233" t="n"/>
      <c r="U5672" s="233" t="n"/>
    </row>
    <row r="5673">
      <c r="S5673" s="233" t="n"/>
      <c r="T5673" s="233" t="n"/>
      <c r="U5673" s="233" t="n"/>
    </row>
    <row r="5674">
      <c r="S5674" s="233" t="n"/>
      <c r="T5674" s="233" t="n"/>
      <c r="U5674" s="233" t="n"/>
    </row>
    <row r="5675">
      <c r="S5675" s="233" t="n"/>
      <c r="T5675" s="233" t="n"/>
      <c r="U5675" s="233" t="n"/>
    </row>
    <row r="5676">
      <c r="S5676" s="233" t="n"/>
      <c r="T5676" s="233" t="n"/>
      <c r="U5676" s="233" t="n"/>
    </row>
    <row r="5677">
      <c r="S5677" s="233" t="n"/>
      <c r="T5677" s="233" t="n"/>
      <c r="U5677" s="233" t="n"/>
    </row>
    <row r="5678">
      <c r="S5678" s="233" t="n"/>
      <c r="T5678" s="233" t="n"/>
      <c r="U5678" s="233" t="n"/>
    </row>
    <row r="5679">
      <c r="S5679" s="233" t="n"/>
      <c r="T5679" s="233" t="n"/>
      <c r="U5679" s="233" t="n"/>
    </row>
    <row r="5680">
      <c r="S5680" s="233" t="n"/>
      <c r="T5680" s="233" t="n"/>
      <c r="U5680" s="233" t="n"/>
    </row>
    <row r="5681">
      <c r="S5681" s="233" t="n"/>
      <c r="T5681" s="233" t="n"/>
      <c r="U5681" s="233" t="n"/>
    </row>
    <row r="5682">
      <c r="S5682" s="233" t="n"/>
      <c r="T5682" s="233" t="n"/>
      <c r="U5682" s="233" t="n"/>
    </row>
    <row r="5683">
      <c r="S5683" s="233" t="n"/>
      <c r="T5683" s="233" t="n"/>
      <c r="U5683" s="233" t="n"/>
    </row>
    <row r="5684">
      <c r="S5684" s="233" t="n"/>
      <c r="T5684" s="233" t="n"/>
      <c r="U5684" s="233" t="n"/>
    </row>
    <row r="5685">
      <c r="S5685" s="233" t="n"/>
      <c r="T5685" s="233" t="n"/>
      <c r="U5685" s="233" t="n"/>
    </row>
    <row r="5686">
      <c r="S5686" s="233" t="n"/>
      <c r="T5686" s="233" t="n"/>
      <c r="U5686" s="233" t="n"/>
    </row>
    <row r="5687">
      <c r="S5687" s="233" t="n"/>
      <c r="T5687" s="233" t="n"/>
      <c r="U5687" s="233" t="n"/>
    </row>
    <row r="5688">
      <c r="S5688" s="233" t="n"/>
      <c r="T5688" s="233" t="n"/>
      <c r="U5688" s="233" t="n"/>
    </row>
    <row r="5689">
      <c r="S5689" s="233" t="n"/>
      <c r="T5689" s="233" t="n"/>
      <c r="U5689" s="233" t="n"/>
    </row>
    <row r="5690">
      <c r="S5690" s="233" t="n"/>
      <c r="T5690" s="233" t="n"/>
      <c r="U5690" s="233" t="n"/>
    </row>
    <row r="5691">
      <c r="S5691" s="233" t="n"/>
      <c r="T5691" s="233" t="n"/>
      <c r="U5691" s="233" t="n"/>
    </row>
    <row r="5692">
      <c r="S5692" s="233" t="n"/>
      <c r="T5692" s="233" t="n"/>
      <c r="U5692" s="233" t="n"/>
    </row>
    <row r="5693">
      <c r="S5693" s="233" t="n"/>
      <c r="T5693" s="233" t="n"/>
      <c r="U5693" s="233" t="n"/>
    </row>
    <row r="5694">
      <c r="S5694" s="233" t="n"/>
      <c r="T5694" s="233" t="n"/>
      <c r="U5694" s="233" t="n"/>
    </row>
    <row r="5695">
      <c r="S5695" s="233" t="n"/>
      <c r="T5695" s="233" t="n"/>
      <c r="U5695" s="233" t="n"/>
    </row>
    <row r="5696">
      <c r="S5696" s="233" t="n"/>
      <c r="T5696" s="233" t="n"/>
      <c r="U5696" s="233" t="n"/>
    </row>
    <row r="5697">
      <c r="S5697" s="233" t="n"/>
      <c r="T5697" s="233" t="n"/>
      <c r="U5697" s="233" t="n"/>
    </row>
    <row r="5698">
      <c r="S5698" s="233" t="n"/>
      <c r="T5698" s="233" t="n"/>
      <c r="U5698" s="233" t="n"/>
    </row>
    <row r="5699">
      <c r="S5699" s="233" t="n"/>
      <c r="T5699" s="233" t="n"/>
      <c r="U5699" s="233" t="n"/>
    </row>
    <row r="5700">
      <c r="S5700" s="233" t="n"/>
      <c r="T5700" s="233" t="n"/>
      <c r="U5700" s="233" t="n"/>
    </row>
    <row r="5701">
      <c r="S5701" s="233" t="n"/>
      <c r="T5701" s="233" t="n"/>
      <c r="U5701" s="233" t="n"/>
    </row>
    <row r="5702">
      <c r="S5702" s="233" t="n"/>
      <c r="T5702" s="233" t="n"/>
      <c r="U5702" s="233" t="n"/>
    </row>
    <row r="5703">
      <c r="S5703" s="233" t="n"/>
      <c r="T5703" s="233" t="n"/>
      <c r="U5703" s="233" t="n"/>
    </row>
    <row r="5704">
      <c r="S5704" s="233" t="n"/>
      <c r="T5704" s="233" t="n"/>
      <c r="U5704" s="233" t="n"/>
    </row>
    <row r="5705">
      <c r="S5705" s="233" t="n"/>
      <c r="T5705" s="233" t="n"/>
      <c r="U5705" s="233" t="n"/>
    </row>
    <row r="5706">
      <c r="S5706" s="233" t="n"/>
      <c r="T5706" s="233" t="n"/>
      <c r="U5706" s="233" t="n"/>
    </row>
    <row r="5707">
      <c r="S5707" s="233" t="n"/>
      <c r="T5707" s="233" t="n"/>
      <c r="U5707" s="233" t="n"/>
    </row>
    <row r="5708">
      <c r="S5708" s="233" t="n"/>
      <c r="T5708" s="233" t="n"/>
      <c r="U5708" s="233" t="n"/>
    </row>
    <row r="5709">
      <c r="S5709" s="233" t="n"/>
      <c r="T5709" s="233" t="n"/>
      <c r="U5709" s="233" t="n"/>
    </row>
    <row r="5710">
      <c r="S5710" s="233" t="n"/>
      <c r="T5710" s="233" t="n"/>
      <c r="U5710" s="233" t="n"/>
    </row>
    <row r="5711">
      <c r="S5711" s="233" t="n"/>
      <c r="T5711" s="233" t="n"/>
      <c r="U5711" s="233" t="n"/>
    </row>
    <row r="5712">
      <c r="S5712" s="233" t="n"/>
      <c r="T5712" s="233" t="n"/>
      <c r="U5712" s="233" t="n"/>
    </row>
    <row r="5713">
      <c r="S5713" s="233" t="n"/>
      <c r="T5713" s="233" t="n"/>
      <c r="U5713" s="233" t="n"/>
    </row>
    <row r="5714">
      <c r="S5714" s="233" t="n"/>
      <c r="T5714" s="233" t="n"/>
      <c r="U5714" s="233" t="n"/>
    </row>
    <row r="5715">
      <c r="S5715" s="233" t="n"/>
      <c r="T5715" s="233" t="n"/>
      <c r="U5715" s="233" t="n"/>
    </row>
    <row r="5716">
      <c r="S5716" s="233" t="n"/>
      <c r="T5716" s="233" t="n"/>
      <c r="U5716" s="233" t="n"/>
    </row>
    <row r="5717">
      <c r="S5717" s="233" t="n"/>
      <c r="T5717" s="233" t="n"/>
      <c r="U5717" s="233" t="n"/>
    </row>
    <row r="5718">
      <c r="S5718" s="233" t="n"/>
      <c r="T5718" s="233" t="n"/>
      <c r="U5718" s="233" t="n"/>
    </row>
    <row r="5719">
      <c r="S5719" s="233" t="n"/>
      <c r="T5719" s="233" t="n"/>
      <c r="U5719" s="233" t="n"/>
    </row>
    <row r="5720">
      <c r="S5720" s="233" t="n"/>
      <c r="T5720" s="233" t="n"/>
      <c r="U5720" s="233" t="n"/>
    </row>
    <row r="5721">
      <c r="S5721" s="233" t="n"/>
      <c r="T5721" s="233" t="n"/>
      <c r="U5721" s="233" t="n"/>
    </row>
    <row r="5722">
      <c r="S5722" s="233" t="n"/>
      <c r="T5722" s="233" t="n"/>
      <c r="U5722" s="233" t="n"/>
    </row>
    <row r="5723">
      <c r="S5723" s="233" t="n"/>
      <c r="T5723" s="233" t="n"/>
      <c r="U5723" s="233" t="n"/>
    </row>
    <row r="5724">
      <c r="S5724" s="233" t="n"/>
      <c r="T5724" s="233" t="n"/>
      <c r="U5724" s="233" t="n"/>
    </row>
    <row r="5725">
      <c r="S5725" s="233" t="n"/>
      <c r="T5725" s="233" t="n"/>
      <c r="U5725" s="233" t="n"/>
    </row>
    <row r="5726">
      <c r="S5726" s="233" t="n"/>
      <c r="T5726" s="233" t="n"/>
      <c r="U5726" s="233" t="n"/>
    </row>
    <row r="5727">
      <c r="S5727" s="233" t="n"/>
      <c r="T5727" s="233" t="n"/>
      <c r="U5727" s="233" t="n"/>
    </row>
    <row r="5728">
      <c r="S5728" s="233" t="n"/>
      <c r="T5728" s="233" t="n"/>
      <c r="U5728" s="233" t="n"/>
    </row>
    <row r="5729">
      <c r="S5729" s="233" t="n"/>
      <c r="T5729" s="233" t="n"/>
      <c r="U5729" s="233" t="n"/>
    </row>
    <row r="5730">
      <c r="S5730" s="233" t="n"/>
      <c r="T5730" s="233" t="n"/>
      <c r="U5730" s="233" t="n"/>
    </row>
    <row r="5731">
      <c r="S5731" s="233" t="n"/>
      <c r="T5731" s="233" t="n"/>
      <c r="U5731" s="233" t="n"/>
    </row>
    <row r="5732">
      <c r="S5732" s="233" t="n"/>
      <c r="T5732" s="233" t="n"/>
      <c r="U5732" s="233" t="n"/>
    </row>
    <row r="5733">
      <c r="S5733" s="233" t="n"/>
      <c r="T5733" s="233" t="n"/>
      <c r="U5733" s="233" t="n"/>
    </row>
    <row r="5734">
      <c r="S5734" s="233" t="n"/>
      <c r="T5734" s="233" t="n"/>
      <c r="U5734" s="233" t="n"/>
    </row>
    <row r="5735">
      <c r="S5735" s="233" t="n"/>
      <c r="T5735" s="233" t="n"/>
      <c r="U5735" s="233" t="n"/>
    </row>
    <row r="5736">
      <c r="S5736" s="233" t="n"/>
      <c r="T5736" s="233" t="n"/>
      <c r="U5736" s="233" t="n"/>
    </row>
    <row r="5737">
      <c r="S5737" s="233" t="n"/>
      <c r="T5737" s="233" t="n"/>
      <c r="U5737" s="233" t="n"/>
    </row>
    <row r="5738">
      <c r="S5738" s="233" t="n"/>
      <c r="T5738" s="233" t="n"/>
      <c r="U5738" s="233" t="n"/>
    </row>
    <row r="5739">
      <c r="S5739" s="233" t="n"/>
      <c r="T5739" s="233" t="n"/>
      <c r="U5739" s="233" t="n"/>
    </row>
    <row r="5740">
      <c r="S5740" s="233" t="n"/>
      <c r="T5740" s="233" t="n"/>
      <c r="U5740" s="233" t="n"/>
    </row>
    <row r="5741">
      <c r="S5741" s="233" t="n"/>
      <c r="T5741" s="233" t="n"/>
      <c r="U5741" s="233" t="n"/>
    </row>
    <row r="5742">
      <c r="S5742" s="233" t="n"/>
      <c r="T5742" s="233" t="n"/>
      <c r="U5742" s="233" t="n"/>
    </row>
    <row r="5743">
      <c r="S5743" s="233" t="n"/>
      <c r="T5743" s="233" t="n"/>
      <c r="U5743" s="233" t="n"/>
    </row>
    <row r="5744">
      <c r="S5744" s="233" t="n"/>
      <c r="T5744" s="233" t="n"/>
      <c r="U5744" s="233" t="n"/>
    </row>
    <row r="5745">
      <c r="S5745" s="233" t="n"/>
      <c r="T5745" s="233" t="n"/>
      <c r="U5745" s="233" t="n"/>
    </row>
    <row r="5746">
      <c r="S5746" s="233" t="n"/>
      <c r="T5746" s="233" t="n"/>
      <c r="U5746" s="233" t="n"/>
    </row>
    <row r="5747">
      <c r="S5747" s="233" t="n"/>
      <c r="T5747" s="233" t="n"/>
      <c r="U5747" s="233" t="n"/>
    </row>
    <row r="5748">
      <c r="S5748" s="233" t="n"/>
      <c r="T5748" s="233" t="n"/>
      <c r="U5748" s="233" t="n"/>
    </row>
    <row r="5749">
      <c r="S5749" s="233" t="n"/>
      <c r="T5749" s="233" t="n"/>
      <c r="U5749" s="233" t="n"/>
    </row>
    <row r="5750">
      <c r="S5750" s="233" t="n"/>
      <c r="T5750" s="233" t="n"/>
      <c r="U5750" s="233" t="n"/>
    </row>
    <row r="5751">
      <c r="S5751" s="233" t="n"/>
      <c r="T5751" s="233" t="n"/>
      <c r="U5751" s="233" t="n"/>
    </row>
    <row r="5752">
      <c r="S5752" s="233" t="n"/>
      <c r="T5752" s="233" t="n"/>
      <c r="U5752" s="233" t="n"/>
    </row>
    <row r="5753">
      <c r="S5753" s="233" t="n"/>
      <c r="T5753" s="233" t="n"/>
      <c r="U5753" s="233" t="n"/>
    </row>
    <row r="5754">
      <c r="S5754" s="233" t="n"/>
      <c r="T5754" s="233" t="n"/>
      <c r="U5754" s="233" t="n"/>
    </row>
    <row r="5755">
      <c r="S5755" s="233" t="n"/>
      <c r="T5755" s="233" t="n"/>
      <c r="U5755" s="233" t="n"/>
    </row>
    <row r="5756">
      <c r="S5756" s="233" t="n"/>
      <c r="T5756" s="233" t="n"/>
      <c r="U5756" s="233" t="n"/>
    </row>
    <row r="5757">
      <c r="S5757" s="233" t="n"/>
      <c r="T5757" s="233" t="n"/>
      <c r="U5757" s="233" t="n"/>
    </row>
    <row r="5758">
      <c r="S5758" s="233" t="n"/>
      <c r="T5758" s="233" t="n"/>
      <c r="U5758" s="233" t="n"/>
    </row>
    <row r="5759">
      <c r="S5759" s="233" t="n"/>
      <c r="T5759" s="233" t="n"/>
      <c r="U5759" s="233" t="n"/>
    </row>
    <row r="5760">
      <c r="S5760" s="233" t="n"/>
      <c r="T5760" s="233" t="n"/>
      <c r="U5760" s="233" t="n"/>
    </row>
    <row r="5761">
      <c r="S5761" s="233" t="n"/>
      <c r="T5761" s="233" t="n"/>
      <c r="U5761" s="233" t="n"/>
    </row>
    <row r="5762">
      <c r="S5762" s="233" t="n"/>
      <c r="T5762" s="233" t="n"/>
      <c r="U5762" s="233" t="n"/>
    </row>
    <row r="5763">
      <c r="S5763" s="233" t="n"/>
      <c r="T5763" s="233" t="n"/>
      <c r="U5763" s="233" t="n"/>
    </row>
    <row r="5764">
      <c r="S5764" s="233" t="n"/>
      <c r="T5764" s="233" t="n"/>
      <c r="U5764" s="233" t="n"/>
    </row>
    <row r="5765">
      <c r="S5765" s="233" t="n"/>
      <c r="T5765" s="233" t="n"/>
      <c r="U5765" s="233" t="n"/>
    </row>
    <row r="5766">
      <c r="S5766" s="233" t="n"/>
      <c r="T5766" s="233" t="n"/>
      <c r="U5766" s="233" t="n"/>
    </row>
    <row r="5767">
      <c r="S5767" s="233" t="n"/>
      <c r="T5767" s="233" t="n"/>
      <c r="U5767" s="233" t="n"/>
    </row>
    <row r="5768">
      <c r="S5768" s="233" t="n"/>
      <c r="T5768" s="233" t="n"/>
      <c r="U5768" s="233" t="n"/>
    </row>
    <row r="5769">
      <c r="S5769" s="233" t="n"/>
      <c r="T5769" s="233" t="n"/>
      <c r="U5769" s="233" t="n"/>
    </row>
    <row r="5770">
      <c r="S5770" s="233" t="n"/>
      <c r="T5770" s="233" t="n"/>
      <c r="U5770" s="233" t="n"/>
    </row>
    <row r="5771">
      <c r="S5771" s="233" t="n"/>
      <c r="T5771" s="233" t="n"/>
      <c r="U5771" s="233" t="n"/>
    </row>
    <row r="5772">
      <c r="S5772" s="233" t="n"/>
      <c r="T5772" s="233" t="n"/>
      <c r="U5772" s="233" t="n"/>
    </row>
    <row r="5773">
      <c r="S5773" s="233" t="n"/>
      <c r="T5773" s="233" t="n"/>
      <c r="U5773" s="233" t="n"/>
    </row>
    <row r="5774">
      <c r="S5774" s="233" t="n"/>
      <c r="T5774" s="233" t="n"/>
      <c r="U5774" s="233" t="n"/>
    </row>
    <row r="5775">
      <c r="S5775" s="233" t="n"/>
      <c r="T5775" s="233" t="n"/>
      <c r="U5775" s="233" t="n"/>
    </row>
    <row r="5776">
      <c r="S5776" s="233" t="n"/>
      <c r="T5776" s="233" t="n"/>
      <c r="U5776" s="233" t="n"/>
    </row>
    <row r="5777">
      <c r="S5777" s="233" t="n"/>
      <c r="T5777" s="233" t="n"/>
      <c r="U5777" s="233" t="n"/>
    </row>
    <row r="5778">
      <c r="S5778" s="233" t="n"/>
      <c r="T5778" s="233" t="n"/>
      <c r="U5778" s="233" t="n"/>
    </row>
    <row r="5779">
      <c r="S5779" s="233" t="n"/>
      <c r="T5779" s="233" t="n"/>
      <c r="U5779" s="233" t="n"/>
    </row>
    <row r="5780">
      <c r="S5780" s="233" t="n"/>
      <c r="T5780" s="233" t="n"/>
      <c r="U5780" s="233" t="n"/>
    </row>
    <row r="5781">
      <c r="S5781" s="233" t="n"/>
      <c r="T5781" s="233" t="n"/>
      <c r="U5781" s="233" t="n"/>
    </row>
    <row r="5782">
      <c r="S5782" s="233" t="n"/>
      <c r="T5782" s="233" t="n"/>
      <c r="U5782" s="233" t="n"/>
    </row>
    <row r="5783">
      <c r="S5783" s="233" t="n"/>
      <c r="T5783" s="233" t="n"/>
      <c r="U5783" s="233" t="n"/>
    </row>
    <row r="5784">
      <c r="S5784" s="233" t="n"/>
      <c r="T5784" s="233" t="n"/>
      <c r="U5784" s="233" t="n"/>
    </row>
    <row r="5785">
      <c r="S5785" s="233" t="n"/>
      <c r="T5785" s="233" t="n"/>
      <c r="U5785" s="233" t="n"/>
    </row>
    <row r="5786">
      <c r="S5786" s="233" t="n"/>
      <c r="T5786" s="233" t="n"/>
      <c r="U5786" s="233" t="n"/>
    </row>
    <row r="5787">
      <c r="S5787" s="233" t="n"/>
      <c r="T5787" s="233" t="n"/>
      <c r="U5787" s="233" t="n"/>
    </row>
    <row r="5788">
      <c r="S5788" s="233" t="n"/>
      <c r="T5788" s="233" t="n"/>
      <c r="U5788" s="233" t="n"/>
    </row>
    <row r="5789">
      <c r="S5789" s="233" t="n"/>
      <c r="T5789" s="233" t="n"/>
      <c r="U5789" s="233" t="n"/>
    </row>
    <row r="5790">
      <c r="S5790" s="233" t="n"/>
      <c r="T5790" s="233" t="n"/>
      <c r="U5790" s="233" t="n"/>
    </row>
    <row r="5791">
      <c r="S5791" s="233" t="n"/>
      <c r="T5791" s="233" t="n"/>
      <c r="U5791" s="233" t="n"/>
    </row>
    <row r="5792">
      <c r="S5792" s="233" t="n"/>
      <c r="T5792" s="233" t="n"/>
      <c r="U5792" s="233" t="n"/>
    </row>
    <row r="5793">
      <c r="S5793" s="233" t="n"/>
      <c r="T5793" s="233" t="n"/>
      <c r="U5793" s="233" t="n"/>
    </row>
    <row r="5794">
      <c r="S5794" s="233" t="n"/>
      <c r="T5794" s="233" t="n"/>
      <c r="U5794" s="233" t="n"/>
    </row>
    <row r="5795">
      <c r="S5795" s="233" t="n"/>
      <c r="T5795" s="233" t="n"/>
      <c r="U5795" s="233" t="n"/>
    </row>
    <row r="5796">
      <c r="S5796" s="233" t="n"/>
      <c r="T5796" s="233" t="n"/>
      <c r="U5796" s="233" t="n"/>
    </row>
    <row r="5797">
      <c r="S5797" s="233" t="n"/>
      <c r="T5797" s="233" t="n"/>
      <c r="U5797" s="233" t="n"/>
    </row>
    <row r="5798">
      <c r="S5798" s="233" t="n"/>
      <c r="T5798" s="233" t="n"/>
      <c r="U5798" s="233" t="n"/>
    </row>
    <row r="5799">
      <c r="S5799" s="233" t="n"/>
      <c r="T5799" s="233" t="n"/>
      <c r="U5799" s="233" t="n"/>
    </row>
    <row r="5800">
      <c r="S5800" s="233" t="n"/>
      <c r="T5800" s="233" t="n"/>
      <c r="U5800" s="233" t="n"/>
    </row>
    <row r="5801">
      <c r="S5801" s="233" t="n"/>
      <c r="T5801" s="233" t="n"/>
      <c r="U5801" s="233" t="n"/>
    </row>
    <row r="5802">
      <c r="S5802" s="233" t="n"/>
      <c r="T5802" s="233" t="n"/>
      <c r="U5802" s="233" t="n"/>
    </row>
    <row r="5803">
      <c r="S5803" s="233" t="n"/>
      <c r="T5803" s="233" t="n"/>
      <c r="U5803" s="233" t="n"/>
    </row>
    <row r="5804">
      <c r="S5804" s="233" t="n"/>
      <c r="T5804" s="233" t="n"/>
      <c r="U5804" s="233" t="n"/>
    </row>
    <row r="5805">
      <c r="S5805" s="233" t="n"/>
      <c r="T5805" s="233" t="n"/>
      <c r="U5805" s="233" t="n"/>
    </row>
    <row r="5806">
      <c r="S5806" s="233" t="n"/>
      <c r="T5806" s="233" t="n"/>
      <c r="U5806" s="233" t="n"/>
    </row>
    <row r="5807">
      <c r="S5807" s="233" t="n"/>
      <c r="T5807" s="233" t="n"/>
      <c r="U5807" s="233" t="n"/>
    </row>
    <row r="5808">
      <c r="S5808" s="233" t="n"/>
      <c r="T5808" s="233" t="n"/>
      <c r="U5808" s="233" t="n"/>
    </row>
    <row r="5809">
      <c r="S5809" s="233" t="n"/>
      <c r="T5809" s="233" t="n"/>
      <c r="U5809" s="233" t="n"/>
    </row>
    <row r="5810">
      <c r="S5810" s="233" t="n"/>
      <c r="T5810" s="233" t="n"/>
      <c r="U5810" s="233" t="n"/>
    </row>
    <row r="5811">
      <c r="S5811" s="233" t="n"/>
      <c r="T5811" s="233" t="n"/>
      <c r="U5811" s="233" t="n"/>
    </row>
    <row r="5812">
      <c r="S5812" s="233" t="n"/>
      <c r="T5812" s="233" t="n"/>
      <c r="U5812" s="233" t="n"/>
    </row>
    <row r="5813">
      <c r="S5813" s="233" t="n"/>
      <c r="T5813" s="233" t="n"/>
      <c r="U5813" s="233" t="n"/>
    </row>
    <row r="5814">
      <c r="S5814" s="233" t="n"/>
      <c r="T5814" s="233" t="n"/>
      <c r="U5814" s="233" t="n"/>
    </row>
    <row r="5815">
      <c r="S5815" s="233" t="n"/>
      <c r="T5815" s="233" t="n"/>
      <c r="U5815" s="233" t="n"/>
    </row>
    <row r="5816">
      <c r="S5816" s="233" t="n"/>
      <c r="T5816" s="233" t="n"/>
      <c r="U5816" s="233" t="n"/>
    </row>
    <row r="5817">
      <c r="S5817" s="233" t="n"/>
      <c r="T5817" s="233" t="n"/>
      <c r="U5817" s="233" t="n"/>
    </row>
    <row r="5818">
      <c r="S5818" s="233" t="n"/>
      <c r="T5818" s="233" t="n"/>
      <c r="U5818" s="233" t="n"/>
    </row>
    <row r="5819">
      <c r="S5819" s="233" t="n"/>
      <c r="T5819" s="233" t="n"/>
      <c r="U5819" s="233" t="n"/>
    </row>
    <row r="5820">
      <c r="S5820" s="233" t="n"/>
      <c r="T5820" s="233" t="n"/>
      <c r="U5820" s="233" t="n"/>
    </row>
    <row r="5821">
      <c r="S5821" s="233" t="n"/>
      <c r="T5821" s="233" t="n"/>
      <c r="U5821" s="233" t="n"/>
    </row>
    <row r="5822">
      <c r="S5822" s="233" t="n"/>
      <c r="T5822" s="233" t="n"/>
      <c r="U5822" s="233" t="n"/>
    </row>
    <row r="5823">
      <c r="S5823" s="233" t="n"/>
      <c r="T5823" s="233" t="n"/>
      <c r="U5823" s="233" t="n"/>
    </row>
    <row r="5824">
      <c r="S5824" s="233" t="n"/>
      <c r="T5824" s="233" t="n"/>
      <c r="U5824" s="233" t="n"/>
    </row>
    <row r="5825">
      <c r="S5825" s="233" t="n"/>
      <c r="T5825" s="233" t="n"/>
      <c r="U5825" s="233" t="n"/>
    </row>
    <row r="5826">
      <c r="S5826" s="233" t="n"/>
      <c r="T5826" s="233" t="n"/>
      <c r="U5826" s="233" t="n"/>
    </row>
    <row r="5827">
      <c r="S5827" s="233" t="n"/>
      <c r="T5827" s="233" t="n"/>
      <c r="U5827" s="233" t="n"/>
    </row>
    <row r="5828">
      <c r="S5828" s="233" t="n"/>
      <c r="T5828" s="233" t="n"/>
      <c r="U5828" s="233" t="n"/>
    </row>
    <row r="5829">
      <c r="S5829" s="233" t="n"/>
      <c r="T5829" s="233" t="n"/>
      <c r="U5829" s="233" t="n"/>
    </row>
    <row r="5830">
      <c r="S5830" s="233" t="n"/>
      <c r="T5830" s="233" t="n"/>
      <c r="U5830" s="233" t="n"/>
    </row>
    <row r="5831">
      <c r="S5831" s="233" t="n"/>
      <c r="T5831" s="233" t="n"/>
      <c r="U5831" s="233" t="n"/>
    </row>
    <row r="5832">
      <c r="S5832" s="233" t="n"/>
      <c r="T5832" s="233" t="n"/>
      <c r="U5832" s="233" t="n"/>
    </row>
    <row r="5833">
      <c r="S5833" s="233" t="n"/>
      <c r="T5833" s="233" t="n"/>
      <c r="U5833" s="233" t="n"/>
    </row>
    <row r="5834">
      <c r="S5834" s="233" t="n"/>
      <c r="T5834" s="233" t="n"/>
      <c r="U5834" s="233" t="n"/>
    </row>
    <row r="5835">
      <c r="S5835" s="233" t="n"/>
      <c r="T5835" s="233" t="n"/>
      <c r="U5835" s="233" t="n"/>
    </row>
    <row r="5836">
      <c r="S5836" s="233" t="n"/>
      <c r="T5836" s="233" t="n"/>
      <c r="U5836" s="233" t="n"/>
    </row>
    <row r="5837">
      <c r="S5837" s="233" t="n"/>
      <c r="T5837" s="233" t="n"/>
      <c r="U5837" s="233" t="n"/>
    </row>
    <row r="5838">
      <c r="S5838" s="233" t="n"/>
      <c r="T5838" s="233" t="n"/>
      <c r="U5838" s="233" t="n"/>
    </row>
    <row r="5839">
      <c r="S5839" s="233" t="n"/>
      <c r="T5839" s="233" t="n"/>
      <c r="U5839" s="233" t="n"/>
    </row>
    <row r="5840">
      <c r="S5840" s="233" t="n"/>
      <c r="T5840" s="233" t="n"/>
      <c r="U5840" s="233" t="n"/>
    </row>
    <row r="5841">
      <c r="S5841" s="233" t="n"/>
      <c r="T5841" s="233" t="n"/>
      <c r="U5841" s="233" t="n"/>
    </row>
    <row r="5842">
      <c r="S5842" s="233" t="n"/>
      <c r="T5842" s="233" t="n"/>
      <c r="U5842" s="233" t="n"/>
    </row>
    <row r="5843">
      <c r="S5843" s="233" t="n"/>
      <c r="T5843" s="233" t="n"/>
      <c r="U5843" s="233" t="n"/>
    </row>
    <row r="5844">
      <c r="S5844" s="233" t="n"/>
      <c r="T5844" s="233" t="n"/>
      <c r="U5844" s="233" t="n"/>
    </row>
    <row r="5845">
      <c r="S5845" s="233" t="n"/>
      <c r="T5845" s="233" t="n"/>
      <c r="U5845" s="233" t="n"/>
    </row>
    <row r="5846">
      <c r="S5846" s="233" t="n"/>
      <c r="T5846" s="233" t="n"/>
      <c r="U5846" s="233" t="n"/>
    </row>
    <row r="5847">
      <c r="S5847" s="233" t="n"/>
      <c r="T5847" s="233" t="n"/>
      <c r="U5847" s="233" t="n"/>
    </row>
    <row r="5848">
      <c r="S5848" s="233" t="n"/>
      <c r="T5848" s="233" t="n"/>
      <c r="U5848" s="233" t="n"/>
    </row>
    <row r="5849">
      <c r="S5849" s="233" t="n"/>
      <c r="T5849" s="233" t="n"/>
      <c r="U5849" s="233" t="n"/>
    </row>
    <row r="5850">
      <c r="S5850" s="233" t="n"/>
      <c r="T5850" s="233" t="n"/>
      <c r="U5850" s="233" t="n"/>
    </row>
    <row r="5851">
      <c r="S5851" s="233" t="n"/>
      <c r="T5851" s="233" t="n"/>
      <c r="U5851" s="233" t="n"/>
    </row>
    <row r="5852">
      <c r="S5852" s="233" t="n"/>
      <c r="T5852" s="233" t="n"/>
      <c r="U5852" s="233" t="n"/>
    </row>
    <row r="5853">
      <c r="S5853" s="233" t="n"/>
      <c r="T5853" s="233" t="n"/>
      <c r="U5853" s="233" t="n"/>
    </row>
    <row r="5854">
      <c r="S5854" s="233" t="n"/>
      <c r="T5854" s="233" t="n"/>
      <c r="U5854" s="233" t="n"/>
    </row>
    <row r="5855">
      <c r="S5855" s="233" t="n"/>
      <c r="T5855" s="233" t="n"/>
      <c r="U5855" s="233" t="n"/>
    </row>
    <row r="5856">
      <c r="S5856" s="233" t="n"/>
      <c r="T5856" s="233" t="n"/>
      <c r="U5856" s="233" t="n"/>
    </row>
    <row r="5857">
      <c r="S5857" s="233" t="n"/>
      <c r="T5857" s="233" t="n"/>
      <c r="U5857" s="233" t="n"/>
    </row>
    <row r="5858">
      <c r="S5858" s="233" t="n"/>
      <c r="T5858" s="233" t="n"/>
      <c r="U5858" s="233" t="n"/>
    </row>
    <row r="5859">
      <c r="S5859" s="233" t="n"/>
      <c r="T5859" s="233" t="n"/>
      <c r="U5859" s="233" t="n"/>
    </row>
    <row r="5860">
      <c r="S5860" s="233" t="n"/>
      <c r="T5860" s="233" t="n"/>
      <c r="U5860" s="233" t="n"/>
    </row>
    <row r="5861">
      <c r="S5861" s="233" t="n"/>
      <c r="T5861" s="233" t="n"/>
      <c r="U5861" s="233" t="n"/>
    </row>
    <row r="5862">
      <c r="S5862" s="233" t="n"/>
      <c r="T5862" s="233" t="n"/>
      <c r="U5862" s="233" t="n"/>
    </row>
    <row r="5863">
      <c r="S5863" s="233" t="n"/>
      <c r="T5863" s="233" t="n"/>
      <c r="U5863" s="233" t="n"/>
    </row>
    <row r="5864">
      <c r="S5864" s="233" t="n"/>
      <c r="T5864" s="233" t="n"/>
      <c r="U5864" s="233" t="n"/>
    </row>
    <row r="5865">
      <c r="S5865" s="233" t="n"/>
      <c r="T5865" s="233" t="n"/>
      <c r="U5865" s="233" t="n"/>
    </row>
    <row r="5866">
      <c r="S5866" s="233" t="n"/>
      <c r="T5866" s="233" t="n"/>
      <c r="U5866" s="233" t="n"/>
    </row>
    <row r="5867">
      <c r="S5867" s="233" t="n"/>
      <c r="T5867" s="233" t="n"/>
      <c r="U5867" s="233" t="n"/>
    </row>
    <row r="5868">
      <c r="S5868" s="233" t="n"/>
      <c r="T5868" s="233" t="n"/>
      <c r="U5868" s="233" t="n"/>
    </row>
    <row r="5869">
      <c r="S5869" s="233" t="n"/>
      <c r="T5869" s="233" t="n"/>
      <c r="U5869" s="233" t="n"/>
    </row>
    <row r="5870">
      <c r="S5870" s="233" t="n"/>
      <c r="T5870" s="233" t="n"/>
      <c r="U5870" s="233" t="n"/>
    </row>
    <row r="5871">
      <c r="S5871" s="233" t="n"/>
      <c r="T5871" s="233" t="n"/>
      <c r="U5871" s="233" t="n"/>
    </row>
    <row r="5872">
      <c r="S5872" s="233" t="n"/>
      <c r="T5872" s="233" t="n"/>
      <c r="U5872" s="233" t="n"/>
    </row>
    <row r="5873">
      <c r="S5873" s="233" t="n"/>
      <c r="T5873" s="233" t="n"/>
      <c r="U5873" s="233" t="n"/>
    </row>
    <row r="5874">
      <c r="S5874" s="233" t="n"/>
      <c r="T5874" s="233" t="n"/>
      <c r="U5874" s="233" t="n"/>
    </row>
    <row r="5875">
      <c r="S5875" s="233" t="n"/>
      <c r="T5875" s="233" t="n"/>
      <c r="U5875" s="233" t="n"/>
    </row>
    <row r="5876">
      <c r="S5876" s="233" t="n"/>
      <c r="T5876" s="233" t="n"/>
      <c r="U5876" s="233" t="n"/>
    </row>
    <row r="5877">
      <c r="S5877" s="233" t="n"/>
      <c r="T5877" s="233" t="n"/>
      <c r="U5877" s="233" t="n"/>
    </row>
    <row r="5878">
      <c r="S5878" s="233" t="n"/>
      <c r="T5878" s="233" t="n"/>
      <c r="U5878" s="233" t="n"/>
    </row>
    <row r="5879">
      <c r="S5879" s="233" t="n"/>
      <c r="T5879" s="233" t="n"/>
      <c r="U5879" s="233" t="n"/>
    </row>
    <row r="5880">
      <c r="S5880" s="233" t="n"/>
      <c r="T5880" s="233" t="n"/>
      <c r="U5880" s="233" t="n"/>
    </row>
    <row r="5881">
      <c r="S5881" s="233" t="n"/>
      <c r="T5881" s="233" t="n"/>
      <c r="U5881" s="233" t="n"/>
    </row>
    <row r="5882">
      <c r="S5882" s="233" t="n"/>
      <c r="T5882" s="233" t="n"/>
      <c r="U5882" s="233" t="n"/>
    </row>
    <row r="5883">
      <c r="S5883" s="233" t="n"/>
      <c r="T5883" s="233" t="n"/>
      <c r="U5883" s="233" t="n"/>
    </row>
    <row r="5884">
      <c r="S5884" s="233" t="n"/>
      <c r="T5884" s="233" t="n"/>
      <c r="U5884" s="233" t="n"/>
    </row>
    <row r="5885">
      <c r="S5885" s="233" t="n"/>
      <c r="T5885" s="233" t="n"/>
      <c r="U5885" s="233" t="n"/>
    </row>
    <row r="5886">
      <c r="S5886" s="233" t="n"/>
      <c r="T5886" s="233" t="n"/>
      <c r="U5886" s="233" t="n"/>
    </row>
    <row r="5887">
      <c r="S5887" s="233" t="n"/>
      <c r="T5887" s="233" t="n"/>
      <c r="U5887" s="233" t="n"/>
    </row>
    <row r="5888">
      <c r="S5888" s="233" t="n"/>
      <c r="T5888" s="233" t="n"/>
      <c r="U5888" s="233" t="n"/>
    </row>
    <row r="5889">
      <c r="S5889" s="233" t="n"/>
      <c r="T5889" s="233" t="n"/>
      <c r="U5889" s="233" t="n"/>
    </row>
    <row r="5890">
      <c r="S5890" s="233" t="n"/>
      <c r="T5890" s="233" t="n"/>
      <c r="U5890" s="233" t="n"/>
    </row>
    <row r="5891">
      <c r="S5891" s="233" t="n"/>
      <c r="T5891" s="233" t="n"/>
      <c r="U5891" s="233" t="n"/>
    </row>
    <row r="5892">
      <c r="S5892" s="233" t="n"/>
      <c r="T5892" s="233" t="n"/>
      <c r="U5892" s="233" t="n"/>
    </row>
    <row r="5893">
      <c r="S5893" s="233" t="n"/>
      <c r="T5893" s="233" t="n"/>
      <c r="U5893" s="233" t="n"/>
    </row>
    <row r="5894">
      <c r="S5894" s="233" t="n"/>
      <c r="T5894" s="233" t="n"/>
      <c r="U5894" s="233" t="n"/>
    </row>
    <row r="5895">
      <c r="S5895" s="233" t="n"/>
      <c r="T5895" s="233" t="n"/>
      <c r="U5895" s="233" t="n"/>
    </row>
    <row r="5896">
      <c r="S5896" s="233" t="n"/>
      <c r="T5896" s="233" t="n"/>
      <c r="U5896" s="233" t="n"/>
    </row>
    <row r="5897">
      <c r="S5897" s="233" t="n"/>
      <c r="T5897" s="233" t="n"/>
      <c r="U5897" s="233" t="n"/>
    </row>
    <row r="5898">
      <c r="S5898" s="233" t="n"/>
      <c r="T5898" s="233" t="n"/>
      <c r="U5898" s="233" t="n"/>
    </row>
    <row r="5899">
      <c r="S5899" s="233" t="n"/>
      <c r="T5899" s="233" t="n"/>
      <c r="U5899" s="233" t="n"/>
    </row>
    <row r="5900">
      <c r="S5900" s="233" t="n"/>
      <c r="T5900" s="233" t="n"/>
      <c r="U5900" s="233" t="n"/>
    </row>
    <row r="5901">
      <c r="S5901" s="233" t="n"/>
      <c r="T5901" s="233" t="n"/>
      <c r="U5901" s="233" t="n"/>
    </row>
    <row r="5902">
      <c r="S5902" s="233" t="n"/>
      <c r="T5902" s="233" t="n"/>
      <c r="U5902" s="233" t="n"/>
    </row>
    <row r="5903">
      <c r="S5903" s="233" t="n"/>
      <c r="T5903" s="233" t="n"/>
      <c r="U5903" s="233" t="n"/>
    </row>
    <row r="5904">
      <c r="S5904" s="233" t="n"/>
      <c r="T5904" s="233" t="n"/>
      <c r="U5904" s="233" t="n"/>
    </row>
    <row r="5905">
      <c r="S5905" s="233" t="n"/>
      <c r="T5905" s="233" t="n"/>
      <c r="U5905" s="233" t="n"/>
    </row>
    <row r="5906">
      <c r="S5906" s="233" t="n"/>
      <c r="T5906" s="233" t="n"/>
      <c r="U5906" s="233" t="n"/>
    </row>
    <row r="5907">
      <c r="S5907" s="233" t="n"/>
      <c r="T5907" s="233" t="n"/>
      <c r="U5907" s="233" t="n"/>
    </row>
    <row r="5908">
      <c r="S5908" s="233" t="n"/>
      <c r="T5908" s="233" t="n"/>
      <c r="U5908" s="233" t="n"/>
    </row>
    <row r="5909">
      <c r="S5909" s="233" t="n"/>
      <c r="T5909" s="233" t="n"/>
      <c r="U5909" s="233" t="n"/>
    </row>
    <row r="5910">
      <c r="S5910" s="233" t="n"/>
      <c r="T5910" s="233" t="n"/>
      <c r="U5910" s="233" t="n"/>
    </row>
    <row r="5911">
      <c r="S5911" s="233" t="n"/>
      <c r="T5911" s="233" t="n"/>
      <c r="U5911" s="233" t="n"/>
    </row>
    <row r="5912">
      <c r="S5912" s="233" t="n"/>
      <c r="T5912" s="233" t="n"/>
      <c r="U5912" s="233" t="n"/>
    </row>
    <row r="5913">
      <c r="S5913" s="233" t="n"/>
      <c r="T5913" s="233" t="n"/>
      <c r="U5913" s="233" t="n"/>
    </row>
    <row r="5914">
      <c r="S5914" s="233" t="n"/>
      <c r="T5914" s="233" t="n"/>
      <c r="U5914" s="233" t="n"/>
    </row>
    <row r="5915">
      <c r="S5915" s="233" t="n"/>
      <c r="T5915" s="233" t="n"/>
      <c r="U5915" s="233" t="n"/>
    </row>
    <row r="5916">
      <c r="S5916" s="233" t="n"/>
      <c r="T5916" s="233" t="n"/>
      <c r="U5916" s="233" t="n"/>
    </row>
    <row r="5917">
      <c r="S5917" s="233" t="n"/>
      <c r="T5917" s="233" t="n"/>
      <c r="U5917" s="233" t="n"/>
    </row>
    <row r="5918">
      <c r="S5918" s="233" t="n"/>
      <c r="T5918" s="233" t="n"/>
      <c r="U5918" s="233" t="n"/>
    </row>
    <row r="5919">
      <c r="S5919" s="233" t="n"/>
      <c r="T5919" s="233" t="n"/>
      <c r="U5919" s="233" t="n"/>
    </row>
    <row r="5920">
      <c r="S5920" s="233" t="n"/>
      <c r="T5920" s="233" t="n"/>
      <c r="U5920" s="233" t="n"/>
    </row>
    <row r="5921">
      <c r="S5921" s="233" t="n"/>
      <c r="T5921" s="233" t="n"/>
      <c r="U5921" s="233" t="n"/>
    </row>
    <row r="5922">
      <c r="S5922" s="233" t="n"/>
      <c r="T5922" s="233" t="n"/>
      <c r="U5922" s="233" t="n"/>
    </row>
    <row r="5923">
      <c r="S5923" s="233" t="n"/>
      <c r="T5923" s="233" t="n"/>
      <c r="U5923" s="233" t="n"/>
    </row>
    <row r="5924">
      <c r="S5924" s="233" t="n"/>
      <c r="T5924" s="233" t="n"/>
      <c r="U5924" s="233" t="n"/>
    </row>
    <row r="5925">
      <c r="S5925" s="233" t="n"/>
      <c r="T5925" s="233" t="n"/>
      <c r="U5925" s="233" t="n"/>
    </row>
    <row r="5926">
      <c r="S5926" s="233" t="n"/>
      <c r="T5926" s="233" t="n"/>
      <c r="U5926" s="233" t="n"/>
    </row>
    <row r="5927">
      <c r="S5927" s="233" t="n"/>
      <c r="T5927" s="233" t="n"/>
      <c r="U5927" s="233" t="n"/>
    </row>
    <row r="5928">
      <c r="S5928" s="233" t="n"/>
      <c r="T5928" s="233" t="n"/>
      <c r="U5928" s="233" t="n"/>
    </row>
    <row r="5929">
      <c r="S5929" s="233" t="n"/>
      <c r="T5929" s="233" t="n"/>
      <c r="U5929" s="233" t="n"/>
    </row>
    <row r="5930">
      <c r="S5930" s="233" t="n"/>
      <c r="T5930" s="233" t="n"/>
      <c r="U5930" s="233" t="n"/>
    </row>
    <row r="5931">
      <c r="S5931" s="233" t="n"/>
      <c r="T5931" s="233" t="n"/>
      <c r="U5931" s="233" t="n"/>
    </row>
    <row r="5932">
      <c r="S5932" s="233" t="n"/>
      <c r="T5932" s="233" t="n"/>
      <c r="U5932" s="233" t="n"/>
    </row>
    <row r="5933">
      <c r="S5933" s="233" t="n"/>
      <c r="T5933" s="233" t="n"/>
      <c r="U5933" s="233" t="n"/>
    </row>
    <row r="5934">
      <c r="S5934" s="233" t="n"/>
      <c r="T5934" s="233" t="n"/>
      <c r="U5934" s="233" t="n"/>
    </row>
    <row r="5935">
      <c r="S5935" s="233" t="n"/>
      <c r="T5935" s="233" t="n"/>
      <c r="U5935" s="233" t="n"/>
    </row>
    <row r="5936">
      <c r="S5936" s="233" t="n"/>
      <c r="T5936" s="233" t="n"/>
      <c r="U5936" s="233" t="n"/>
    </row>
    <row r="5937">
      <c r="S5937" s="233" t="n"/>
      <c r="T5937" s="233" t="n"/>
      <c r="U5937" s="233" t="n"/>
    </row>
    <row r="5938">
      <c r="S5938" s="233" t="n"/>
      <c r="T5938" s="233" t="n"/>
      <c r="U5938" s="233" t="n"/>
    </row>
    <row r="5939">
      <c r="S5939" s="233" t="n"/>
      <c r="T5939" s="233" t="n"/>
      <c r="U5939" s="233" t="n"/>
    </row>
    <row r="5940">
      <c r="S5940" s="233" t="n"/>
      <c r="T5940" s="233" t="n"/>
      <c r="U5940" s="233" t="n"/>
    </row>
    <row r="5941">
      <c r="S5941" s="233" t="n"/>
      <c r="T5941" s="233" t="n"/>
      <c r="U5941" s="233" t="n"/>
    </row>
    <row r="5942">
      <c r="S5942" s="233" t="n"/>
      <c r="T5942" s="233" t="n"/>
      <c r="U5942" s="233" t="n"/>
    </row>
    <row r="5943">
      <c r="S5943" s="233" t="n"/>
      <c r="T5943" s="233" t="n"/>
      <c r="U5943" s="233" t="n"/>
    </row>
    <row r="5944">
      <c r="S5944" s="233" t="n"/>
      <c r="T5944" s="233" t="n"/>
      <c r="U5944" s="233" t="n"/>
    </row>
    <row r="5945">
      <c r="S5945" s="233" t="n"/>
      <c r="T5945" s="233" t="n"/>
      <c r="U5945" s="233" t="n"/>
    </row>
    <row r="5946">
      <c r="S5946" s="233" t="n"/>
      <c r="T5946" s="233" t="n"/>
      <c r="U5946" s="233" t="n"/>
    </row>
    <row r="5947">
      <c r="S5947" s="233" t="n"/>
      <c r="T5947" s="233" t="n"/>
      <c r="U5947" s="233" t="n"/>
    </row>
    <row r="5948">
      <c r="S5948" s="233" t="n"/>
      <c r="T5948" s="233" t="n"/>
      <c r="U5948" s="233" t="n"/>
    </row>
    <row r="5949">
      <c r="S5949" s="233" t="n"/>
      <c r="T5949" s="233" t="n"/>
      <c r="U5949" s="233" t="n"/>
    </row>
    <row r="5950">
      <c r="S5950" s="233" t="n"/>
      <c r="T5950" s="233" t="n"/>
      <c r="U5950" s="233" t="n"/>
    </row>
    <row r="5951">
      <c r="S5951" s="233" t="n"/>
      <c r="T5951" s="233" t="n"/>
      <c r="U5951" s="233" t="n"/>
    </row>
    <row r="5952">
      <c r="S5952" s="233" t="n"/>
      <c r="T5952" s="233" t="n"/>
      <c r="U5952" s="233" t="n"/>
    </row>
    <row r="5953">
      <c r="S5953" s="233" t="n"/>
      <c r="T5953" s="233" t="n"/>
      <c r="U5953" s="233" t="n"/>
    </row>
    <row r="5954">
      <c r="S5954" s="233" t="n"/>
      <c r="T5954" s="233" t="n"/>
      <c r="U5954" s="233" t="n"/>
    </row>
    <row r="5955">
      <c r="S5955" s="233" t="n"/>
      <c r="T5955" s="233" t="n"/>
      <c r="U5955" s="233" t="n"/>
    </row>
    <row r="5956">
      <c r="S5956" s="233" t="n"/>
      <c r="T5956" s="233" t="n"/>
      <c r="U5956" s="233" t="n"/>
    </row>
    <row r="5957">
      <c r="S5957" s="233" t="n"/>
      <c r="T5957" s="233" t="n"/>
      <c r="U5957" s="233" t="n"/>
    </row>
    <row r="5958">
      <c r="S5958" s="233" t="n"/>
      <c r="T5958" s="233" t="n"/>
      <c r="U5958" s="233" t="n"/>
    </row>
    <row r="5959">
      <c r="S5959" s="233" t="n"/>
      <c r="T5959" s="233" t="n"/>
      <c r="U5959" s="233" t="n"/>
    </row>
    <row r="5960">
      <c r="S5960" s="233" t="n"/>
      <c r="T5960" s="233" t="n"/>
      <c r="U5960" s="233" t="n"/>
    </row>
    <row r="5961">
      <c r="S5961" s="233" t="n"/>
      <c r="T5961" s="233" t="n"/>
      <c r="U5961" s="233" t="n"/>
    </row>
    <row r="5962">
      <c r="S5962" s="233" t="n"/>
      <c r="T5962" s="233" t="n"/>
      <c r="U5962" s="233" t="n"/>
    </row>
    <row r="5963">
      <c r="S5963" s="233" t="n"/>
      <c r="T5963" s="233" t="n"/>
      <c r="U5963" s="233" t="n"/>
    </row>
    <row r="5964">
      <c r="S5964" s="233" t="n"/>
      <c r="T5964" s="233" t="n"/>
      <c r="U5964" s="233" t="n"/>
    </row>
    <row r="5965">
      <c r="S5965" s="233" t="n"/>
      <c r="T5965" s="233" t="n"/>
      <c r="U5965" s="233" t="n"/>
    </row>
    <row r="5966">
      <c r="S5966" s="233" t="n"/>
      <c r="T5966" s="233" t="n"/>
      <c r="U5966" s="233" t="n"/>
    </row>
    <row r="5967">
      <c r="S5967" s="233" t="n"/>
      <c r="T5967" s="233" t="n"/>
      <c r="U5967" s="233" t="n"/>
    </row>
    <row r="5968">
      <c r="S5968" s="233" t="n"/>
      <c r="T5968" s="233" t="n"/>
      <c r="U5968" s="233" t="n"/>
    </row>
    <row r="5969">
      <c r="S5969" s="233" t="n"/>
      <c r="T5969" s="233" t="n"/>
      <c r="U5969" s="233" t="n"/>
    </row>
    <row r="5970">
      <c r="S5970" s="233" t="n"/>
      <c r="T5970" s="233" t="n"/>
      <c r="U5970" s="233" t="n"/>
    </row>
    <row r="5971">
      <c r="S5971" s="233" t="n"/>
      <c r="T5971" s="233" t="n"/>
      <c r="U5971" s="233" t="n"/>
    </row>
    <row r="5972">
      <c r="S5972" s="233" t="n"/>
      <c r="T5972" s="233" t="n"/>
      <c r="U5972" s="233" t="n"/>
    </row>
    <row r="5973">
      <c r="S5973" s="233" t="n"/>
      <c r="T5973" s="233" t="n"/>
      <c r="U5973" s="233" t="n"/>
    </row>
    <row r="5974">
      <c r="S5974" s="233" t="n"/>
      <c r="T5974" s="233" t="n"/>
      <c r="U5974" s="233" t="n"/>
    </row>
    <row r="5975">
      <c r="S5975" s="233" t="n"/>
      <c r="T5975" s="233" t="n"/>
      <c r="U5975" s="233" t="n"/>
    </row>
    <row r="5976">
      <c r="S5976" s="233" t="n"/>
      <c r="T5976" s="233" t="n"/>
      <c r="U5976" s="233" t="n"/>
    </row>
    <row r="5977">
      <c r="S5977" s="233" t="n"/>
      <c r="T5977" s="233" t="n"/>
      <c r="U5977" s="233" t="n"/>
    </row>
    <row r="5978">
      <c r="S5978" s="233" t="n"/>
      <c r="T5978" s="233" t="n"/>
      <c r="U5978" s="233" t="n"/>
    </row>
    <row r="5979">
      <c r="S5979" s="233" t="n"/>
      <c r="T5979" s="233" t="n"/>
      <c r="U5979" s="233" t="n"/>
    </row>
    <row r="5980">
      <c r="S5980" s="233" t="n"/>
      <c r="T5980" s="233" t="n"/>
      <c r="U5980" s="233" t="n"/>
    </row>
    <row r="5981">
      <c r="S5981" s="233" t="n"/>
      <c r="T5981" s="233" t="n"/>
      <c r="U5981" s="233" t="n"/>
    </row>
    <row r="5982">
      <c r="S5982" s="233" t="n"/>
      <c r="T5982" s="233" t="n"/>
      <c r="U5982" s="233" t="n"/>
    </row>
    <row r="5983">
      <c r="S5983" s="233" t="n"/>
      <c r="T5983" s="233" t="n"/>
      <c r="U5983" s="233" t="n"/>
    </row>
    <row r="5984">
      <c r="S5984" s="233" t="n"/>
      <c r="T5984" s="233" t="n"/>
      <c r="U5984" s="233" t="n"/>
    </row>
    <row r="5985">
      <c r="S5985" s="233" t="n"/>
      <c r="T5985" s="233" t="n"/>
      <c r="U5985" s="233" t="n"/>
    </row>
    <row r="5986">
      <c r="S5986" s="233" t="n"/>
      <c r="T5986" s="233" t="n"/>
      <c r="U5986" s="233" t="n"/>
    </row>
    <row r="5987">
      <c r="S5987" s="233" t="n"/>
      <c r="T5987" s="233" t="n"/>
      <c r="U5987" s="233" t="n"/>
    </row>
    <row r="5988">
      <c r="S5988" s="233" t="n"/>
      <c r="T5988" s="233" t="n"/>
      <c r="U5988" s="233" t="n"/>
    </row>
    <row r="5989">
      <c r="S5989" s="233" t="n"/>
      <c r="T5989" s="233" t="n"/>
      <c r="U5989" s="233" t="n"/>
    </row>
    <row r="5990">
      <c r="S5990" s="233" t="n"/>
      <c r="T5990" s="233" t="n"/>
      <c r="U5990" s="233" t="n"/>
    </row>
    <row r="5991">
      <c r="S5991" s="233" t="n"/>
      <c r="T5991" s="233" t="n"/>
      <c r="U5991" s="233" t="n"/>
    </row>
    <row r="5992">
      <c r="S5992" s="233" t="n"/>
      <c r="T5992" s="233" t="n"/>
      <c r="U5992" s="233" t="n"/>
    </row>
    <row r="5993">
      <c r="S5993" s="233" t="n"/>
      <c r="T5993" s="233" t="n"/>
      <c r="U5993" s="233" t="n"/>
    </row>
    <row r="5994">
      <c r="S5994" s="233" t="n"/>
      <c r="T5994" s="233" t="n"/>
      <c r="U5994" s="233" t="n"/>
    </row>
    <row r="5995">
      <c r="S5995" s="233" t="n"/>
      <c r="T5995" s="233" t="n"/>
      <c r="U5995" s="233" t="n"/>
    </row>
    <row r="5996">
      <c r="S5996" s="233" t="n"/>
      <c r="T5996" s="233" t="n"/>
      <c r="U5996" s="233" t="n"/>
    </row>
    <row r="5997">
      <c r="S5997" s="233" t="n"/>
      <c r="T5997" s="233" t="n"/>
      <c r="U5997" s="233" t="n"/>
    </row>
    <row r="5998">
      <c r="S5998" s="233" t="n"/>
      <c r="T5998" s="233" t="n"/>
      <c r="U5998" s="233" t="n"/>
    </row>
    <row r="5999">
      <c r="S5999" s="233" t="n"/>
      <c r="T5999" s="233" t="n"/>
      <c r="U5999" s="233" t="n"/>
    </row>
    <row r="6000">
      <c r="S6000" s="233" t="n"/>
      <c r="T6000" s="233" t="n"/>
      <c r="U6000" s="233" t="n"/>
    </row>
    <row r="6001">
      <c r="S6001" s="233" t="n"/>
      <c r="T6001" s="233" t="n"/>
      <c r="U6001" s="233" t="n"/>
    </row>
    <row r="6002">
      <c r="S6002" s="233" t="n"/>
      <c r="T6002" s="233" t="n"/>
      <c r="U6002" s="233" t="n"/>
    </row>
    <row r="6003">
      <c r="S6003" s="233" t="n"/>
      <c r="T6003" s="233" t="n"/>
      <c r="U6003" s="233" t="n"/>
    </row>
    <row r="6004">
      <c r="S6004" s="233" t="n"/>
      <c r="T6004" s="233" t="n"/>
      <c r="U6004" s="233" t="n"/>
    </row>
    <row r="6005">
      <c r="S6005" s="233" t="n"/>
      <c r="T6005" s="233" t="n"/>
      <c r="U6005" s="233" t="n"/>
    </row>
    <row r="6006">
      <c r="S6006" s="233" t="n"/>
      <c r="T6006" s="233" t="n"/>
      <c r="U6006" s="233" t="n"/>
    </row>
    <row r="6007">
      <c r="S6007" s="233" t="n"/>
      <c r="T6007" s="233" t="n"/>
      <c r="U6007" s="233" t="n"/>
    </row>
    <row r="6008">
      <c r="S6008" s="233" t="n"/>
      <c r="T6008" s="233" t="n"/>
      <c r="U6008" s="233" t="n"/>
    </row>
    <row r="6009">
      <c r="S6009" s="233" t="n"/>
      <c r="T6009" s="233" t="n"/>
      <c r="U6009" s="233" t="n"/>
    </row>
    <row r="6010">
      <c r="S6010" s="233" t="n"/>
      <c r="T6010" s="233" t="n"/>
      <c r="U6010" s="233" t="n"/>
    </row>
    <row r="6011">
      <c r="S6011" s="233" t="n"/>
      <c r="T6011" s="233" t="n"/>
      <c r="U6011" s="233" t="n"/>
    </row>
    <row r="6012">
      <c r="S6012" s="233" t="n"/>
      <c r="T6012" s="233" t="n"/>
      <c r="U6012" s="233" t="n"/>
    </row>
    <row r="6013">
      <c r="S6013" s="233" t="n"/>
      <c r="T6013" s="233" t="n"/>
      <c r="U6013" s="233" t="n"/>
    </row>
    <row r="6014">
      <c r="S6014" s="233" t="n"/>
      <c r="T6014" s="233" t="n"/>
      <c r="U6014" s="233" t="n"/>
    </row>
    <row r="6015">
      <c r="S6015" s="233" t="n"/>
      <c r="T6015" s="233" t="n"/>
      <c r="U6015" s="233" t="n"/>
    </row>
    <row r="6016">
      <c r="S6016" s="233" t="n"/>
      <c r="T6016" s="233" t="n"/>
      <c r="U6016" s="233" t="n"/>
    </row>
    <row r="6017">
      <c r="S6017" s="233" t="n"/>
      <c r="T6017" s="233" t="n"/>
      <c r="U6017" s="233" t="n"/>
    </row>
    <row r="6018">
      <c r="S6018" s="233" t="n"/>
      <c r="T6018" s="233" t="n"/>
      <c r="U6018" s="233" t="n"/>
    </row>
    <row r="6019">
      <c r="S6019" s="233" t="n"/>
      <c r="T6019" s="233" t="n"/>
      <c r="U6019" s="233" t="n"/>
    </row>
    <row r="6020">
      <c r="S6020" s="233" t="n"/>
      <c r="T6020" s="233" t="n"/>
      <c r="U6020" s="233" t="n"/>
    </row>
    <row r="6021">
      <c r="S6021" s="233" t="n"/>
      <c r="T6021" s="233" t="n"/>
      <c r="U6021" s="233" t="n"/>
    </row>
    <row r="6022">
      <c r="S6022" s="233" t="n"/>
      <c r="T6022" s="233" t="n"/>
      <c r="U6022" s="233" t="n"/>
    </row>
    <row r="6023">
      <c r="S6023" s="233" t="n"/>
      <c r="T6023" s="233" t="n"/>
      <c r="U6023" s="233" t="n"/>
    </row>
    <row r="6024">
      <c r="S6024" s="233" t="n"/>
      <c r="T6024" s="233" t="n"/>
      <c r="U6024" s="233" t="n"/>
    </row>
    <row r="6025">
      <c r="S6025" s="233" t="n"/>
      <c r="T6025" s="233" t="n"/>
      <c r="U6025" s="233" t="n"/>
    </row>
    <row r="6026">
      <c r="S6026" s="233" t="n"/>
      <c r="T6026" s="233" t="n"/>
      <c r="U6026" s="233" t="n"/>
    </row>
    <row r="6027">
      <c r="S6027" s="233" t="n"/>
      <c r="T6027" s="233" t="n"/>
      <c r="U6027" s="233" t="n"/>
    </row>
    <row r="6028">
      <c r="S6028" s="233" t="n"/>
      <c r="T6028" s="233" t="n"/>
      <c r="U6028" s="233" t="n"/>
    </row>
    <row r="6029">
      <c r="S6029" s="233" t="n"/>
      <c r="T6029" s="233" t="n"/>
      <c r="U6029" s="233" t="n"/>
    </row>
    <row r="6030">
      <c r="S6030" s="233" t="n"/>
      <c r="T6030" s="233" t="n"/>
      <c r="U6030" s="233" t="n"/>
    </row>
    <row r="6031">
      <c r="S6031" s="233" t="n"/>
      <c r="T6031" s="233" t="n"/>
      <c r="U6031" s="233" t="n"/>
    </row>
    <row r="6032">
      <c r="S6032" s="233" t="n"/>
      <c r="T6032" s="233" t="n"/>
      <c r="U6032" s="233" t="n"/>
    </row>
    <row r="6033">
      <c r="S6033" s="233" t="n"/>
      <c r="T6033" s="233" t="n"/>
      <c r="U6033" s="233" t="n"/>
    </row>
    <row r="6034">
      <c r="S6034" s="233" t="n"/>
      <c r="T6034" s="233" t="n"/>
      <c r="U6034" s="233" t="n"/>
    </row>
    <row r="6035">
      <c r="S6035" s="233" t="n"/>
      <c r="T6035" s="233" t="n"/>
      <c r="U6035" s="233" t="n"/>
    </row>
    <row r="6036">
      <c r="S6036" s="233" t="n"/>
      <c r="T6036" s="233" t="n"/>
      <c r="U6036" s="233" t="n"/>
    </row>
    <row r="6037">
      <c r="S6037" s="233" t="n"/>
      <c r="T6037" s="233" t="n"/>
      <c r="U6037" s="233" t="n"/>
    </row>
    <row r="6038">
      <c r="S6038" s="233" t="n"/>
      <c r="T6038" s="233" t="n"/>
      <c r="U6038" s="233" t="n"/>
    </row>
    <row r="6039">
      <c r="S6039" s="233" t="n"/>
      <c r="T6039" s="233" t="n"/>
      <c r="U6039" s="233" t="n"/>
    </row>
    <row r="6040">
      <c r="S6040" s="233" t="n"/>
      <c r="T6040" s="233" t="n"/>
      <c r="U6040" s="233" t="n"/>
    </row>
    <row r="6041">
      <c r="S6041" s="233" t="n"/>
      <c r="T6041" s="233" t="n"/>
      <c r="U6041" s="233" t="n"/>
    </row>
    <row r="6042">
      <c r="S6042" s="233" t="n"/>
      <c r="T6042" s="233" t="n"/>
      <c r="U6042" s="233" t="n"/>
    </row>
    <row r="6043">
      <c r="S6043" s="233" t="n"/>
      <c r="T6043" s="233" t="n"/>
      <c r="U6043" s="233" t="n"/>
    </row>
    <row r="6044">
      <c r="S6044" s="233" t="n"/>
      <c r="T6044" s="233" t="n"/>
      <c r="U6044" s="233" t="n"/>
    </row>
    <row r="6045">
      <c r="S6045" s="233" t="n"/>
      <c r="T6045" s="233" t="n"/>
      <c r="U6045" s="233" t="n"/>
    </row>
    <row r="6046">
      <c r="S6046" s="233" t="n"/>
      <c r="T6046" s="233" t="n"/>
      <c r="U6046" s="233" t="n"/>
    </row>
    <row r="6047">
      <c r="S6047" s="233" t="n"/>
      <c r="T6047" s="233" t="n"/>
      <c r="U6047" s="233" t="n"/>
    </row>
    <row r="6048">
      <c r="S6048" s="233" t="n"/>
      <c r="T6048" s="233" t="n"/>
      <c r="U6048" s="233" t="n"/>
    </row>
    <row r="6049">
      <c r="S6049" s="233" t="n"/>
      <c r="T6049" s="233" t="n"/>
      <c r="U6049" s="233" t="n"/>
    </row>
    <row r="6050">
      <c r="S6050" s="233" t="n"/>
      <c r="T6050" s="233" t="n"/>
      <c r="U6050" s="233" t="n"/>
    </row>
    <row r="6051">
      <c r="S6051" s="233" t="n"/>
      <c r="T6051" s="233" t="n"/>
      <c r="U6051" s="233" t="n"/>
    </row>
    <row r="6052">
      <c r="S6052" s="233" t="n"/>
      <c r="T6052" s="233" t="n"/>
      <c r="U6052" s="233" t="n"/>
    </row>
    <row r="6053">
      <c r="S6053" s="233" t="n"/>
      <c r="T6053" s="233" t="n"/>
      <c r="U6053" s="233" t="n"/>
    </row>
    <row r="6054">
      <c r="S6054" s="233" t="n"/>
      <c r="T6054" s="233" t="n"/>
      <c r="U6054" s="233" t="n"/>
    </row>
    <row r="6055">
      <c r="S6055" s="233" t="n"/>
      <c r="T6055" s="233" t="n"/>
      <c r="U6055" s="233" t="n"/>
    </row>
    <row r="6056">
      <c r="S6056" s="233" t="n"/>
      <c r="T6056" s="233" t="n"/>
      <c r="U6056" s="233" t="n"/>
    </row>
    <row r="6057">
      <c r="S6057" s="233" t="n"/>
      <c r="T6057" s="233" t="n"/>
      <c r="U6057" s="233" t="n"/>
    </row>
    <row r="6058">
      <c r="S6058" s="233" t="n"/>
      <c r="T6058" s="233" t="n"/>
      <c r="U6058" s="233" t="n"/>
    </row>
    <row r="6059">
      <c r="S6059" s="233" t="n"/>
      <c r="T6059" s="233" t="n"/>
      <c r="U6059" s="233" t="n"/>
    </row>
    <row r="6060">
      <c r="S6060" s="233" t="n"/>
      <c r="T6060" s="233" t="n"/>
      <c r="U6060" s="233" t="n"/>
    </row>
    <row r="6061">
      <c r="S6061" s="233" t="n"/>
      <c r="T6061" s="233" t="n"/>
      <c r="U6061" s="233" t="n"/>
    </row>
    <row r="6062">
      <c r="S6062" s="233" t="n"/>
      <c r="T6062" s="233" t="n"/>
      <c r="U6062" s="233" t="n"/>
    </row>
    <row r="6063">
      <c r="S6063" s="233" t="n"/>
      <c r="T6063" s="233" t="n"/>
      <c r="U6063" s="233" t="n"/>
    </row>
    <row r="6064">
      <c r="S6064" s="233" t="n"/>
      <c r="T6064" s="233" t="n"/>
      <c r="U6064" s="233" t="n"/>
    </row>
    <row r="6065">
      <c r="S6065" s="233" t="n"/>
      <c r="T6065" s="233" t="n"/>
      <c r="U6065" s="233" t="n"/>
    </row>
    <row r="6066">
      <c r="S6066" s="233" t="n"/>
      <c r="T6066" s="233" t="n"/>
      <c r="U6066" s="233" t="n"/>
    </row>
    <row r="6067">
      <c r="S6067" s="233" t="n"/>
      <c r="T6067" s="233" t="n"/>
      <c r="U6067" s="233" t="n"/>
    </row>
    <row r="6068">
      <c r="S6068" s="233" t="n"/>
      <c r="T6068" s="233" t="n"/>
      <c r="U6068" s="233" t="n"/>
    </row>
    <row r="6069">
      <c r="S6069" s="233" t="n"/>
      <c r="T6069" s="233" t="n"/>
      <c r="U6069" s="233" t="n"/>
    </row>
    <row r="6070">
      <c r="S6070" s="233" t="n"/>
      <c r="T6070" s="233" t="n"/>
      <c r="U6070" s="233" t="n"/>
    </row>
    <row r="6071">
      <c r="S6071" s="233" t="n"/>
      <c r="T6071" s="233" t="n"/>
      <c r="U6071" s="233" t="n"/>
    </row>
    <row r="6072">
      <c r="S6072" s="233" t="n"/>
      <c r="T6072" s="233" t="n"/>
      <c r="U6072" s="233" t="n"/>
    </row>
    <row r="6073">
      <c r="S6073" s="233" t="n"/>
      <c r="T6073" s="233" t="n"/>
      <c r="U6073" s="233" t="n"/>
    </row>
    <row r="6074">
      <c r="S6074" s="233" t="n"/>
      <c r="T6074" s="233" t="n"/>
      <c r="U6074" s="233" t="n"/>
    </row>
    <row r="6075">
      <c r="S6075" s="233" t="n"/>
      <c r="T6075" s="233" t="n"/>
      <c r="U6075" s="233" t="n"/>
    </row>
    <row r="6076">
      <c r="S6076" s="233" t="n"/>
      <c r="T6076" s="233" t="n"/>
      <c r="U6076" s="233" t="n"/>
    </row>
    <row r="6077">
      <c r="S6077" s="233" t="n"/>
      <c r="T6077" s="233" t="n"/>
      <c r="U6077" s="233" t="n"/>
    </row>
    <row r="6078">
      <c r="S6078" s="233" t="n"/>
      <c r="T6078" s="233" t="n"/>
      <c r="U6078" s="233" t="n"/>
    </row>
    <row r="6079">
      <c r="S6079" s="233" t="n"/>
      <c r="T6079" s="233" t="n"/>
      <c r="U6079" s="233" t="n"/>
    </row>
    <row r="6080">
      <c r="S6080" s="233" t="n"/>
      <c r="T6080" s="233" t="n"/>
      <c r="U6080" s="233" t="n"/>
    </row>
    <row r="6081">
      <c r="S6081" s="233" t="n"/>
      <c r="T6081" s="233" t="n"/>
      <c r="U6081" s="233" t="n"/>
    </row>
    <row r="6082">
      <c r="S6082" s="233" t="n"/>
      <c r="T6082" s="233" t="n"/>
      <c r="U6082" s="233" t="n"/>
    </row>
    <row r="6083">
      <c r="S6083" s="233" t="n"/>
      <c r="T6083" s="233" t="n"/>
      <c r="U6083" s="233" t="n"/>
    </row>
    <row r="6084">
      <c r="S6084" s="233" t="n"/>
      <c r="T6084" s="233" t="n"/>
      <c r="U6084" s="233" t="n"/>
    </row>
    <row r="6085">
      <c r="S6085" s="233" t="n"/>
      <c r="T6085" s="233" t="n"/>
      <c r="U6085" s="233" t="n"/>
    </row>
    <row r="6086">
      <c r="S6086" s="233" t="n"/>
      <c r="T6086" s="233" t="n"/>
      <c r="U6086" s="233" t="n"/>
    </row>
    <row r="6087">
      <c r="S6087" s="233" t="n"/>
      <c r="T6087" s="233" t="n"/>
      <c r="U6087" s="233" t="n"/>
    </row>
    <row r="6088">
      <c r="S6088" s="233" t="n"/>
      <c r="T6088" s="233" t="n"/>
      <c r="U6088" s="233" t="n"/>
    </row>
    <row r="6089">
      <c r="S6089" s="233" t="n"/>
      <c r="T6089" s="233" t="n"/>
      <c r="U6089" s="233" t="n"/>
    </row>
    <row r="6090">
      <c r="S6090" s="233" t="n"/>
      <c r="T6090" s="233" t="n"/>
      <c r="U6090" s="233" t="n"/>
    </row>
    <row r="6091">
      <c r="S6091" s="233" t="n"/>
      <c r="T6091" s="233" t="n"/>
      <c r="U6091" s="233" t="n"/>
    </row>
    <row r="6092">
      <c r="S6092" s="233" t="n"/>
      <c r="T6092" s="233" t="n"/>
      <c r="U6092" s="233" t="n"/>
    </row>
    <row r="6093">
      <c r="S6093" s="233" t="n"/>
      <c r="T6093" s="233" t="n"/>
      <c r="U6093" s="233" t="n"/>
    </row>
    <row r="6094">
      <c r="S6094" s="233" t="n"/>
      <c r="T6094" s="233" t="n"/>
      <c r="U6094" s="233" t="n"/>
    </row>
    <row r="6095">
      <c r="S6095" s="233" t="n"/>
      <c r="T6095" s="233" t="n"/>
      <c r="U6095" s="233" t="n"/>
    </row>
    <row r="6096">
      <c r="S6096" s="233" t="n"/>
      <c r="T6096" s="233" t="n"/>
      <c r="U6096" s="233" t="n"/>
    </row>
    <row r="6097">
      <c r="S6097" s="233" t="n"/>
      <c r="T6097" s="233" t="n"/>
      <c r="U6097" s="233" t="n"/>
    </row>
    <row r="6098">
      <c r="S6098" s="233" t="n"/>
      <c r="T6098" s="233" t="n"/>
      <c r="U6098" s="233" t="n"/>
    </row>
    <row r="6099">
      <c r="S6099" s="233" t="n"/>
      <c r="T6099" s="233" t="n"/>
      <c r="U6099" s="233" t="n"/>
    </row>
    <row r="6100">
      <c r="S6100" s="233" t="n"/>
      <c r="T6100" s="233" t="n"/>
      <c r="U6100" s="233" t="n"/>
    </row>
    <row r="6101">
      <c r="S6101" s="233" t="n"/>
      <c r="T6101" s="233" t="n"/>
      <c r="U6101" s="233" t="n"/>
    </row>
    <row r="6102">
      <c r="S6102" s="233" t="n"/>
      <c r="T6102" s="233" t="n"/>
      <c r="U6102" s="233" t="n"/>
    </row>
    <row r="6103">
      <c r="S6103" s="233" t="n"/>
      <c r="T6103" s="233" t="n"/>
      <c r="U6103" s="233" t="n"/>
    </row>
    <row r="6104">
      <c r="S6104" s="233" t="n"/>
      <c r="T6104" s="233" t="n"/>
      <c r="U6104" s="233" t="n"/>
    </row>
    <row r="6105">
      <c r="S6105" s="233" t="n"/>
      <c r="T6105" s="233" t="n"/>
      <c r="U6105" s="233" t="n"/>
    </row>
    <row r="6106">
      <c r="S6106" s="233" t="n"/>
      <c r="T6106" s="233" t="n"/>
      <c r="U6106" s="233" t="n"/>
    </row>
    <row r="6107">
      <c r="S6107" s="233" t="n"/>
      <c r="T6107" s="233" t="n"/>
      <c r="U6107" s="233" t="n"/>
    </row>
    <row r="6108">
      <c r="S6108" s="233" t="n"/>
      <c r="T6108" s="233" t="n"/>
      <c r="U6108" s="233" t="n"/>
    </row>
    <row r="6109">
      <c r="S6109" s="233" t="n"/>
      <c r="T6109" s="233" t="n"/>
      <c r="U6109" s="233" t="n"/>
    </row>
    <row r="6110">
      <c r="S6110" s="233" t="n"/>
      <c r="T6110" s="233" t="n"/>
      <c r="U6110" s="233" t="n"/>
    </row>
    <row r="6111">
      <c r="S6111" s="233" t="n"/>
      <c r="T6111" s="233" t="n"/>
      <c r="U6111" s="233" t="n"/>
    </row>
    <row r="6112">
      <c r="S6112" s="233" t="n"/>
      <c r="T6112" s="233" t="n"/>
      <c r="U6112" s="233" t="n"/>
    </row>
    <row r="6113">
      <c r="S6113" s="233" t="n"/>
      <c r="T6113" s="233" t="n"/>
      <c r="U6113" s="233" t="n"/>
    </row>
    <row r="6114">
      <c r="S6114" s="233" t="n"/>
      <c r="T6114" s="233" t="n"/>
      <c r="U6114" s="233" t="n"/>
    </row>
    <row r="6115">
      <c r="S6115" s="233" t="n"/>
      <c r="T6115" s="233" t="n"/>
      <c r="U6115" s="233" t="n"/>
    </row>
    <row r="6116">
      <c r="S6116" s="233" t="n"/>
      <c r="T6116" s="233" t="n"/>
      <c r="U6116" s="233" t="n"/>
    </row>
    <row r="6117">
      <c r="S6117" s="233" t="n"/>
      <c r="T6117" s="233" t="n"/>
      <c r="U6117" s="233" t="n"/>
    </row>
    <row r="6118">
      <c r="S6118" s="233" t="n"/>
      <c r="T6118" s="233" t="n"/>
      <c r="U6118" s="233" t="n"/>
    </row>
    <row r="6119">
      <c r="S6119" s="233" t="n"/>
      <c r="T6119" s="233" t="n"/>
      <c r="U6119" s="233" t="n"/>
    </row>
    <row r="6120">
      <c r="S6120" s="233" t="n"/>
      <c r="T6120" s="233" t="n"/>
      <c r="U6120" s="233" t="n"/>
    </row>
    <row r="6121">
      <c r="S6121" s="233" t="n"/>
      <c r="T6121" s="233" t="n"/>
      <c r="U6121" s="233" t="n"/>
    </row>
    <row r="6122">
      <c r="S6122" s="233" t="n"/>
      <c r="T6122" s="233" t="n"/>
      <c r="U6122" s="233" t="n"/>
    </row>
    <row r="6123">
      <c r="S6123" s="233" t="n"/>
      <c r="T6123" s="233" t="n"/>
      <c r="U6123" s="233" t="n"/>
    </row>
    <row r="6124">
      <c r="S6124" s="233" t="n"/>
      <c r="T6124" s="233" t="n"/>
      <c r="U6124" s="233" t="n"/>
    </row>
    <row r="6125">
      <c r="S6125" s="233" t="n"/>
      <c r="T6125" s="233" t="n"/>
      <c r="U6125" s="233" t="n"/>
    </row>
    <row r="6126">
      <c r="S6126" s="233" t="n"/>
      <c r="T6126" s="233" t="n"/>
      <c r="U6126" s="233" t="n"/>
    </row>
    <row r="6127">
      <c r="S6127" s="233" t="n"/>
      <c r="T6127" s="233" t="n"/>
      <c r="U6127" s="233" t="n"/>
    </row>
    <row r="6128">
      <c r="S6128" s="233" t="n"/>
      <c r="T6128" s="233" t="n"/>
      <c r="U6128" s="233" t="n"/>
    </row>
    <row r="6129">
      <c r="S6129" s="233" t="n"/>
      <c r="T6129" s="233" t="n"/>
      <c r="U6129" s="233" t="n"/>
    </row>
    <row r="6130">
      <c r="S6130" s="233" t="n"/>
      <c r="T6130" s="233" t="n"/>
      <c r="U6130" s="233" t="n"/>
    </row>
    <row r="6131">
      <c r="S6131" s="233" t="n"/>
      <c r="T6131" s="233" t="n"/>
      <c r="U6131" s="233" t="n"/>
    </row>
    <row r="6132">
      <c r="S6132" s="233" t="n"/>
      <c r="T6132" s="233" t="n"/>
      <c r="U6132" s="233" t="n"/>
    </row>
    <row r="6133">
      <c r="S6133" s="233" t="n"/>
      <c r="T6133" s="233" t="n"/>
      <c r="U6133" s="233" t="n"/>
    </row>
    <row r="6134">
      <c r="S6134" s="233" t="n"/>
      <c r="T6134" s="233" t="n"/>
      <c r="U6134" s="233" t="n"/>
    </row>
    <row r="6135">
      <c r="S6135" s="233" t="n"/>
      <c r="T6135" s="233" t="n"/>
      <c r="U6135" s="233" t="n"/>
    </row>
    <row r="6136">
      <c r="S6136" s="233" t="n"/>
      <c r="T6136" s="233" t="n"/>
      <c r="U6136" s="233" t="n"/>
    </row>
    <row r="6137">
      <c r="S6137" s="233" t="n"/>
      <c r="T6137" s="233" t="n"/>
      <c r="U6137" s="233" t="n"/>
    </row>
    <row r="6138">
      <c r="S6138" s="233" t="n"/>
      <c r="T6138" s="233" t="n"/>
      <c r="U6138" s="233" t="n"/>
    </row>
    <row r="6139">
      <c r="S6139" s="233" t="n"/>
      <c r="T6139" s="233" t="n"/>
      <c r="U6139" s="233" t="n"/>
    </row>
    <row r="6140">
      <c r="S6140" s="233" t="n"/>
      <c r="T6140" s="233" t="n"/>
      <c r="U6140" s="233" t="n"/>
    </row>
    <row r="6141">
      <c r="S6141" s="233" t="n"/>
      <c r="T6141" s="233" t="n"/>
      <c r="U6141" s="233" t="n"/>
    </row>
    <row r="6142">
      <c r="S6142" s="233" t="n"/>
      <c r="T6142" s="233" t="n"/>
      <c r="U6142" s="233" t="n"/>
    </row>
    <row r="6143">
      <c r="S6143" s="233" t="n"/>
      <c r="T6143" s="233" t="n"/>
      <c r="U6143" s="233" t="n"/>
    </row>
    <row r="6144">
      <c r="S6144" s="233" t="n"/>
      <c r="T6144" s="233" t="n"/>
      <c r="U6144" s="233" t="n"/>
    </row>
    <row r="6145">
      <c r="S6145" s="233" t="n"/>
      <c r="T6145" s="233" t="n"/>
      <c r="U6145" s="233" t="n"/>
    </row>
    <row r="6146">
      <c r="S6146" s="233" t="n"/>
      <c r="T6146" s="233" t="n"/>
      <c r="U6146" s="233" t="n"/>
    </row>
    <row r="6147">
      <c r="S6147" s="233" t="n"/>
      <c r="T6147" s="233" t="n"/>
      <c r="U6147" s="233" t="n"/>
    </row>
    <row r="6148">
      <c r="S6148" s="233" t="n"/>
      <c r="T6148" s="233" t="n"/>
      <c r="U6148" s="233" t="n"/>
    </row>
    <row r="6149">
      <c r="S6149" s="233" t="n"/>
      <c r="T6149" s="233" t="n"/>
      <c r="U6149" s="233" t="n"/>
    </row>
    <row r="6150">
      <c r="S6150" s="233" t="n"/>
      <c r="T6150" s="233" t="n"/>
      <c r="U6150" s="233" t="n"/>
    </row>
    <row r="6151">
      <c r="S6151" s="233" t="n"/>
      <c r="T6151" s="233" t="n"/>
      <c r="U6151" s="233" t="n"/>
    </row>
    <row r="6152">
      <c r="S6152" s="233" t="n"/>
      <c r="T6152" s="233" t="n"/>
      <c r="U6152" s="233" t="n"/>
    </row>
    <row r="6153">
      <c r="S6153" s="233" t="n"/>
      <c r="T6153" s="233" t="n"/>
      <c r="U6153" s="233" t="n"/>
    </row>
    <row r="6154">
      <c r="S6154" s="233" t="n"/>
      <c r="T6154" s="233" t="n"/>
      <c r="U6154" s="233" t="n"/>
    </row>
    <row r="6155">
      <c r="S6155" s="233" t="n"/>
      <c r="T6155" s="233" t="n"/>
      <c r="U6155" s="233" t="n"/>
    </row>
    <row r="6156">
      <c r="S6156" s="233" t="n"/>
      <c r="T6156" s="233" t="n"/>
      <c r="U6156" s="233" t="n"/>
    </row>
    <row r="6157">
      <c r="S6157" s="233" t="n"/>
      <c r="T6157" s="233" t="n"/>
      <c r="U6157" s="233" t="n"/>
    </row>
    <row r="6158">
      <c r="S6158" s="233" t="n"/>
      <c r="T6158" s="233" t="n"/>
      <c r="U6158" s="233" t="n"/>
    </row>
    <row r="6159">
      <c r="S6159" s="233" t="n"/>
      <c r="T6159" s="233" t="n"/>
      <c r="U6159" s="233" t="n"/>
    </row>
    <row r="6160">
      <c r="S6160" s="233" t="n"/>
      <c r="T6160" s="233" t="n"/>
      <c r="U6160" s="233" t="n"/>
    </row>
    <row r="6161">
      <c r="S6161" s="233" t="n"/>
      <c r="T6161" s="233" t="n"/>
      <c r="U6161" s="233" t="n"/>
    </row>
    <row r="6162">
      <c r="S6162" s="233" t="n"/>
      <c r="T6162" s="233" t="n"/>
      <c r="U6162" s="233" t="n"/>
    </row>
    <row r="6163">
      <c r="S6163" s="233" t="n"/>
      <c r="T6163" s="233" t="n"/>
      <c r="U6163" s="233" t="n"/>
    </row>
    <row r="6164">
      <c r="S6164" s="233" t="n"/>
      <c r="T6164" s="233" t="n"/>
      <c r="U6164" s="233" t="n"/>
    </row>
    <row r="6165">
      <c r="S6165" s="233" t="n"/>
      <c r="T6165" s="233" t="n"/>
      <c r="U6165" s="233" t="n"/>
    </row>
    <row r="6166">
      <c r="S6166" s="233" t="n"/>
      <c r="T6166" s="233" t="n"/>
      <c r="U6166" s="233" t="n"/>
    </row>
    <row r="6167">
      <c r="S6167" s="233" t="n"/>
      <c r="T6167" s="233" t="n"/>
      <c r="U6167" s="233" t="n"/>
    </row>
    <row r="6168">
      <c r="S6168" s="233" t="n"/>
      <c r="T6168" s="233" t="n"/>
      <c r="U6168" s="233" t="n"/>
    </row>
    <row r="6169">
      <c r="S6169" s="233" t="n"/>
      <c r="T6169" s="233" t="n"/>
      <c r="U6169" s="233" t="n"/>
    </row>
    <row r="6170">
      <c r="S6170" s="233" t="n"/>
      <c r="T6170" s="233" t="n"/>
      <c r="U6170" s="233" t="n"/>
    </row>
    <row r="6171">
      <c r="S6171" s="233" t="n"/>
      <c r="T6171" s="233" t="n"/>
      <c r="U6171" s="233" t="n"/>
    </row>
    <row r="6172">
      <c r="S6172" s="233" t="n"/>
      <c r="T6172" s="233" t="n"/>
      <c r="U6172" s="233" t="n"/>
    </row>
    <row r="6173">
      <c r="S6173" s="233" t="n"/>
      <c r="T6173" s="233" t="n"/>
      <c r="U6173" s="233" t="n"/>
    </row>
    <row r="6174">
      <c r="S6174" s="233" t="n"/>
      <c r="T6174" s="233" t="n"/>
      <c r="U6174" s="233" t="n"/>
    </row>
    <row r="6175">
      <c r="S6175" s="233" t="n"/>
      <c r="T6175" s="233" t="n"/>
      <c r="U6175" s="233" t="n"/>
    </row>
    <row r="6176">
      <c r="S6176" s="233" t="n"/>
      <c r="T6176" s="233" t="n"/>
      <c r="U6176" s="233" t="n"/>
    </row>
    <row r="6177">
      <c r="S6177" s="233" t="n"/>
      <c r="T6177" s="233" t="n"/>
      <c r="U6177" s="233" t="n"/>
    </row>
    <row r="6178">
      <c r="S6178" s="233" t="n"/>
      <c r="T6178" s="233" t="n"/>
      <c r="U6178" s="233" t="n"/>
    </row>
    <row r="6179">
      <c r="S6179" s="233" t="n"/>
      <c r="T6179" s="233" t="n"/>
      <c r="U6179" s="233" t="n"/>
    </row>
    <row r="6180">
      <c r="S6180" s="233" t="n"/>
      <c r="T6180" s="233" t="n"/>
      <c r="U6180" s="233" t="n"/>
    </row>
    <row r="6181">
      <c r="S6181" s="233" t="n"/>
      <c r="T6181" s="233" t="n"/>
      <c r="U6181" s="233" t="n"/>
    </row>
    <row r="6182">
      <c r="S6182" s="233" t="n"/>
      <c r="T6182" s="233" t="n"/>
      <c r="U6182" s="233" t="n"/>
    </row>
    <row r="6183">
      <c r="S6183" s="233" t="n"/>
      <c r="T6183" s="233" t="n"/>
      <c r="U6183" s="233" t="n"/>
    </row>
    <row r="6184">
      <c r="S6184" s="233" t="n"/>
      <c r="T6184" s="233" t="n"/>
      <c r="U6184" s="233" t="n"/>
    </row>
    <row r="6185">
      <c r="S6185" s="233" t="n"/>
      <c r="T6185" s="233" t="n"/>
      <c r="U6185" s="233" t="n"/>
    </row>
    <row r="6186">
      <c r="S6186" s="233" t="n"/>
      <c r="T6186" s="233" t="n"/>
      <c r="U6186" s="233" t="n"/>
    </row>
    <row r="6187">
      <c r="S6187" s="233" t="n"/>
      <c r="T6187" s="233" t="n"/>
      <c r="U6187" s="233" t="n"/>
    </row>
    <row r="6188">
      <c r="S6188" s="233" t="n"/>
      <c r="T6188" s="233" t="n"/>
      <c r="U6188" s="233" t="n"/>
    </row>
    <row r="6189">
      <c r="S6189" s="233" t="n"/>
      <c r="T6189" s="233" t="n"/>
      <c r="U6189" s="233" t="n"/>
    </row>
    <row r="6190">
      <c r="S6190" s="233" t="n"/>
      <c r="T6190" s="233" t="n"/>
      <c r="U6190" s="233" t="n"/>
    </row>
    <row r="6191">
      <c r="S6191" s="233" t="n"/>
      <c r="T6191" s="233" t="n"/>
      <c r="U6191" s="233" t="n"/>
    </row>
    <row r="6192">
      <c r="S6192" s="233" t="n"/>
      <c r="T6192" s="233" t="n"/>
      <c r="U6192" s="233" t="n"/>
    </row>
    <row r="6193">
      <c r="S6193" s="233" t="n"/>
      <c r="T6193" s="233" t="n"/>
      <c r="U6193" s="233" t="n"/>
    </row>
    <row r="6194">
      <c r="S6194" s="233" t="n"/>
      <c r="T6194" s="233" t="n"/>
      <c r="U6194" s="233" t="n"/>
    </row>
    <row r="6195">
      <c r="S6195" s="233" t="n"/>
      <c r="T6195" s="233" t="n"/>
      <c r="U6195" s="233" t="n"/>
    </row>
    <row r="6196">
      <c r="S6196" s="233" t="n"/>
      <c r="T6196" s="233" t="n"/>
      <c r="U6196" s="233" t="n"/>
    </row>
    <row r="6197">
      <c r="S6197" s="233" t="n"/>
      <c r="T6197" s="233" t="n"/>
      <c r="U6197" s="233" t="n"/>
    </row>
    <row r="6198">
      <c r="S6198" s="233" t="n"/>
      <c r="T6198" s="233" t="n"/>
      <c r="U6198" s="233" t="n"/>
    </row>
    <row r="6199">
      <c r="S6199" s="233" t="n"/>
      <c r="T6199" s="233" t="n"/>
      <c r="U6199" s="233" t="n"/>
    </row>
    <row r="6200">
      <c r="S6200" s="233" t="n"/>
      <c r="T6200" s="233" t="n"/>
      <c r="U6200" s="233" t="n"/>
    </row>
    <row r="6201">
      <c r="S6201" s="233" t="n"/>
      <c r="T6201" s="233" t="n"/>
      <c r="U6201" s="233" t="n"/>
    </row>
    <row r="6202">
      <c r="S6202" s="233" t="n"/>
      <c r="T6202" s="233" t="n"/>
      <c r="U6202" s="233" t="n"/>
    </row>
    <row r="6203">
      <c r="S6203" s="233" t="n"/>
      <c r="T6203" s="233" t="n"/>
      <c r="U6203" s="233" t="n"/>
    </row>
    <row r="6204">
      <c r="S6204" s="233" t="n"/>
      <c r="T6204" s="233" t="n"/>
      <c r="U6204" s="233" t="n"/>
    </row>
    <row r="6205">
      <c r="S6205" s="233" t="n"/>
      <c r="T6205" s="233" t="n"/>
      <c r="U6205" s="233" t="n"/>
    </row>
    <row r="6206">
      <c r="S6206" s="233" t="n"/>
      <c r="T6206" s="233" t="n"/>
      <c r="U6206" s="233" t="n"/>
    </row>
    <row r="6207">
      <c r="S6207" s="233" t="n"/>
      <c r="T6207" s="233" t="n"/>
      <c r="U6207" s="233" t="n"/>
    </row>
    <row r="6208">
      <c r="S6208" s="233" t="n"/>
      <c r="T6208" s="233" t="n"/>
      <c r="U6208" s="233" t="n"/>
    </row>
    <row r="6209">
      <c r="S6209" s="233" t="n"/>
      <c r="T6209" s="233" t="n"/>
      <c r="U6209" s="233" t="n"/>
    </row>
    <row r="6210">
      <c r="S6210" s="233" t="n"/>
      <c r="T6210" s="233" t="n"/>
      <c r="U6210" s="233" t="n"/>
    </row>
    <row r="6211">
      <c r="S6211" s="233" t="n"/>
      <c r="T6211" s="233" t="n"/>
      <c r="U6211" s="233" t="n"/>
    </row>
    <row r="6212">
      <c r="S6212" s="233" t="n"/>
      <c r="T6212" s="233" t="n"/>
      <c r="U6212" s="233" t="n"/>
    </row>
    <row r="6213">
      <c r="S6213" s="233" t="n"/>
      <c r="T6213" s="233" t="n"/>
      <c r="U6213" s="233" t="n"/>
    </row>
    <row r="6214">
      <c r="S6214" s="233" t="n"/>
      <c r="T6214" s="233" t="n"/>
      <c r="U6214" s="233" t="n"/>
    </row>
    <row r="6215">
      <c r="S6215" s="233" t="n"/>
      <c r="T6215" s="233" t="n"/>
      <c r="U6215" s="233" t="n"/>
    </row>
    <row r="6216">
      <c r="S6216" s="233" t="n"/>
      <c r="T6216" s="233" t="n"/>
      <c r="U6216" s="233" t="n"/>
    </row>
    <row r="6217">
      <c r="S6217" s="233" t="n"/>
      <c r="T6217" s="233" t="n"/>
      <c r="U6217" s="233" t="n"/>
    </row>
    <row r="6218">
      <c r="S6218" s="233" t="n"/>
      <c r="T6218" s="233" t="n"/>
      <c r="U6218" s="233" t="n"/>
    </row>
    <row r="6219">
      <c r="S6219" s="233" t="n"/>
      <c r="T6219" s="233" t="n"/>
      <c r="U6219" s="233" t="n"/>
    </row>
    <row r="6220">
      <c r="S6220" s="233" t="n"/>
      <c r="T6220" s="233" t="n"/>
      <c r="U6220" s="233" t="n"/>
    </row>
    <row r="6221">
      <c r="S6221" s="233" t="n"/>
      <c r="T6221" s="233" t="n"/>
      <c r="U6221" s="233" t="n"/>
    </row>
    <row r="6222">
      <c r="S6222" s="233" t="n"/>
      <c r="T6222" s="233" t="n"/>
      <c r="U6222" s="233" t="n"/>
    </row>
    <row r="6223">
      <c r="S6223" s="233" t="n"/>
      <c r="T6223" s="233" t="n"/>
      <c r="U6223" s="233" t="n"/>
    </row>
    <row r="6224">
      <c r="S6224" s="233" t="n"/>
      <c r="T6224" s="233" t="n"/>
      <c r="U6224" s="233" t="n"/>
    </row>
    <row r="6225">
      <c r="S6225" s="233" t="n"/>
      <c r="T6225" s="233" t="n"/>
      <c r="U6225" s="233" t="n"/>
    </row>
    <row r="6226">
      <c r="S6226" s="233" t="n"/>
      <c r="T6226" s="233" t="n"/>
      <c r="U6226" s="233" t="n"/>
    </row>
    <row r="6227">
      <c r="S6227" s="233" t="n"/>
      <c r="T6227" s="233" t="n"/>
      <c r="U6227" s="233" t="n"/>
    </row>
    <row r="6228">
      <c r="S6228" s="233" t="n"/>
      <c r="T6228" s="233" t="n"/>
      <c r="U6228" s="233" t="n"/>
    </row>
    <row r="6229">
      <c r="S6229" s="233" t="n"/>
      <c r="T6229" s="233" t="n"/>
      <c r="U6229" s="233" t="n"/>
    </row>
    <row r="6230">
      <c r="S6230" s="233" t="n"/>
      <c r="T6230" s="233" t="n"/>
      <c r="U6230" s="233" t="n"/>
    </row>
    <row r="6231">
      <c r="S6231" s="233" t="n"/>
      <c r="T6231" s="233" t="n"/>
      <c r="U6231" s="233" t="n"/>
    </row>
    <row r="6232">
      <c r="S6232" s="233" t="n"/>
      <c r="T6232" s="233" t="n"/>
      <c r="U6232" s="233" t="n"/>
    </row>
    <row r="6233">
      <c r="S6233" s="233" t="n"/>
      <c r="T6233" s="233" t="n"/>
      <c r="U6233" s="233" t="n"/>
    </row>
    <row r="6234">
      <c r="S6234" s="233" t="n"/>
      <c r="T6234" s="233" t="n"/>
      <c r="U6234" s="233" t="n"/>
    </row>
    <row r="6235">
      <c r="S6235" s="233" t="n"/>
      <c r="T6235" s="233" t="n"/>
      <c r="U6235" s="233" t="n"/>
    </row>
    <row r="6236">
      <c r="S6236" s="233" t="n"/>
      <c r="T6236" s="233" t="n"/>
      <c r="U6236" s="233" t="n"/>
    </row>
    <row r="6237">
      <c r="S6237" s="233" t="n"/>
      <c r="T6237" s="233" t="n"/>
      <c r="U6237" s="233" t="n"/>
    </row>
    <row r="6238">
      <c r="S6238" s="233" t="n"/>
      <c r="T6238" s="233" t="n"/>
      <c r="U6238" s="233" t="n"/>
    </row>
    <row r="6239">
      <c r="S6239" s="233" t="n"/>
      <c r="T6239" s="233" t="n"/>
      <c r="U6239" s="233" t="n"/>
    </row>
    <row r="6240">
      <c r="S6240" s="233" t="n"/>
      <c r="T6240" s="233" t="n"/>
      <c r="U6240" s="233" t="n"/>
    </row>
    <row r="6241">
      <c r="S6241" s="233" t="n"/>
      <c r="T6241" s="233" t="n"/>
      <c r="U6241" s="233" t="n"/>
    </row>
    <row r="6242">
      <c r="S6242" s="233" t="n"/>
      <c r="T6242" s="233" t="n"/>
      <c r="U6242" s="233" t="n"/>
    </row>
    <row r="6243">
      <c r="S6243" s="233" t="n"/>
      <c r="T6243" s="233" t="n"/>
      <c r="U6243" s="233" t="n"/>
    </row>
    <row r="6244">
      <c r="S6244" s="233" t="n"/>
      <c r="T6244" s="233" t="n"/>
      <c r="U6244" s="233" t="n"/>
    </row>
    <row r="6245">
      <c r="S6245" s="233" t="n"/>
      <c r="T6245" s="233" t="n"/>
      <c r="U6245" s="233" t="n"/>
    </row>
    <row r="6246">
      <c r="S6246" s="233" t="n"/>
      <c r="T6246" s="233" t="n"/>
      <c r="U6246" s="233" t="n"/>
    </row>
    <row r="6247">
      <c r="S6247" s="233" t="n"/>
      <c r="T6247" s="233" t="n"/>
      <c r="U6247" s="233" t="n"/>
    </row>
    <row r="6248">
      <c r="S6248" s="233" t="n"/>
      <c r="T6248" s="233" t="n"/>
      <c r="U6248" s="233" t="n"/>
    </row>
    <row r="6249">
      <c r="S6249" s="233" t="n"/>
      <c r="T6249" s="233" t="n"/>
      <c r="U6249" s="233" t="n"/>
    </row>
    <row r="6250">
      <c r="S6250" s="233" t="n"/>
      <c r="T6250" s="233" t="n"/>
      <c r="U6250" s="233" t="n"/>
    </row>
    <row r="6251">
      <c r="S6251" s="233" t="n"/>
      <c r="T6251" s="233" t="n"/>
      <c r="U6251" s="233" t="n"/>
    </row>
    <row r="6252">
      <c r="S6252" s="233" t="n"/>
      <c r="T6252" s="233" t="n"/>
      <c r="U6252" s="233" t="n"/>
    </row>
    <row r="6253">
      <c r="S6253" s="233" t="n"/>
      <c r="T6253" s="233" t="n"/>
      <c r="U6253" s="233" t="n"/>
    </row>
    <row r="6254">
      <c r="S6254" s="233" t="n"/>
      <c r="T6254" s="233" t="n"/>
      <c r="U6254" s="233" t="n"/>
    </row>
    <row r="6255">
      <c r="S6255" s="233" t="n"/>
      <c r="T6255" s="233" t="n"/>
      <c r="U6255" s="233" t="n"/>
    </row>
    <row r="6256">
      <c r="S6256" s="233" t="n"/>
      <c r="T6256" s="233" t="n"/>
      <c r="U6256" s="233" t="n"/>
    </row>
    <row r="6257">
      <c r="S6257" s="233" t="n"/>
      <c r="T6257" s="233" t="n"/>
      <c r="U6257" s="233" t="n"/>
    </row>
    <row r="6258">
      <c r="S6258" s="233" t="n"/>
      <c r="T6258" s="233" t="n"/>
      <c r="U6258" s="233" t="n"/>
    </row>
    <row r="6259">
      <c r="S6259" s="233" t="n"/>
      <c r="T6259" s="233" t="n"/>
      <c r="U6259" s="233" t="n"/>
    </row>
    <row r="6260">
      <c r="S6260" s="233" t="n"/>
      <c r="T6260" s="233" t="n"/>
      <c r="U6260" s="233" t="n"/>
    </row>
    <row r="6261">
      <c r="S6261" s="233" t="n"/>
      <c r="T6261" s="233" t="n"/>
      <c r="U6261" s="233" t="n"/>
    </row>
    <row r="6262">
      <c r="S6262" s="233" t="n"/>
      <c r="T6262" s="233" t="n"/>
      <c r="U6262" s="233" t="n"/>
    </row>
    <row r="6263">
      <c r="S6263" s="233" t="n"/>
      <c r="T6263" s="233" t="n"/>
      <c r="U6263" s="233" t="n"/>
    </row>
    <row r="6264">
      <c r="S6264" s="233" t="n"/>
      <c r="T6264" s="233" t="n"/>
      <c r="U6264" s="233" t="n"/>
    </row>
    <row r="6265">
      <c r="S6265" s="233" t="n"/>
      <c r="T6265" s="233" t="n"/>
      <c r="U6265" s="233" t="n"/>
    </row>
    <row r="6266">
      <c r="S6266" s="233" t="n"/>
      <c r="T6266" s="233" t="n"/>
      <c r="U6266" s="233" t="n"/>
    </row>
    <row r="6267">
      <c r="S6267" s="233" t="n"/>
      <c r="T6267" s="233" t="n"/>
      <c r="U6267" s="233" t="n"/>
    </row>
    <row r="6268">
      <c r="S6268" s="233" t="n"/>
      <c r="T6268" s="233" t="n"/>
      <c r="U6268" s="233" t="n"/>
    </row>
    <row r="6269">
      <c r="S6269" s="233" t="n"/>
      <c r="T6269" s="233" t="n"/>
      <c r="U6269" s="233" t="n"/>
    </row>
    <row r="6270">
      <c r="S6270" s="233" t="n"/>
      <c r="T6270" s="233" t="n"/>
      <c r="U6270" s="233" t="n"/>
    </row>
    <row r="6271">
      <c r="S6271" s="233" t="n"/>
      <c r="T6271" s="233" t="n"/>
      <c r="U6271" s="233" t="n"/>
    </row>
    <row r="6272">
      <c r="S6272" s="233" t="n"/>
      <c r="T6272" s="233" t="n"/>
      <c r="U6272" s="233" t="n"/>
    </row>
    <row r="6273">
      <c r="S6273" s="233" t="n"/>
      <c r="T6273" s="233" t="n"/>
      <c r="U6273" s="233" t="n"/>
    </row>
    <row r="6274">
      <c r="S6274" s="233" t="n"/>
      <c r="T6274" s="233" t="n"/>
      <c r="U6274" s="233" t="n"/>
    </row>
    <row r="6275">
      <c r="S6275" s="233" t="n"/>
      <c r="T6275" s="233" t="n"/>
      <c r="U6275" s="233" t="n"/>
    </row>
    <row r="6276">
      <c r="S6276" s="233" t="n"/>
      <c r="T6276" s="233" t="n"/>
      <c r="U6276" s="233" t="n"/>
    </row>
    <row r="6277">
      <c r="S6277" s="233" t="n"/>
      <c r="T6277" s="233" t="n"/>
      <c r="U6277" s="233" t="n"/>
    </row>
    <row r="6278">
      <c r="S6278" s="233" t="n"/>
      <c r="T6278" s="233" t="n"/>
      <c r="U6278" s="233" t="n"/>
    </row>
    <row r="6279">
      <c r="S6279" s="233" t="n"/>
      <c r="T6279" s="233" t="n"/>
      <c r="U6279" s="233" t="n"/>
    </row>
    <row r="6280">
      <c r="S6280" s="233" t="n"/>
      <c r="T6280" s="233" t="n"/>
      <c r="U6280" s="233" t="n"/>
    </row>
    <row r="6281">
      <c r="S6281" s="233" t="n"/>
      <c r="T6281" s="233" t="n"/>
      <c r="U6281" s="233" t="n"/>
    </row>
    <row r="6282">
      <c r="S6282" s="233" t="n"/>
      <c r="T6282" s="233" t="n"/>
      <c r="U6282" s="233" t="n"/>
    </row>
    <row r="6283">
      <c r="S6283" s="233" t="n"/>
      <c r="T6283" s="233" t="n"/>
      <c r="U6283" s="233" t="n"/>
    </row>
    <row r="6284">
      <c r="S6284" s="233" t="n"/>
      <c r="T6284" s="233" t="n"/>
      <c r="U6284" s="233" t="n"/>
    </row>
    <row r="6285">
      <c r="S6285" s="233" t="n"/>
      <c r="T6285" s="233" t="n"/>
      <c r="U6285" s="233" t="n"/>
    </row>
    <row r="6286">
      <c r="S6286" s="233" t="n"/>
      <c r="T6286" s="233" t="n"/>
      <c r="U6286" s="233" t="n"/>
    </row>
    <row r="6287">
      <c r="S6287" s="233" t="n"/>
      <c r="T6287" s="233" t="n"/>
      <c r="U6287" s="233" t="n"/>
    </row>
    <row r="6288">
      <c r="S6288" s="233" t="n"/>
      <c r="T6288" s="233" t="n"/>
      <c r="U6288" s="233" t="n"/>
    </row>
    <row r="6289">
      <c r="S6289" s="233" t="n"/>
      <c r="T6289" s="233" t="n"/>
      <c r="U6289" s="233" t="n"/>
    </row>
    <row r="6290">
      <c r="S6290" s="233" t="n"/>
      <c r="T6290" s="233" t="n"/>
      <c r="U6290" s="233" t="n"/>
    </row>
    <row r="6291">
      <c r="S6291" s="233" t="n"/>
      <c r="T6291" s="233" t="n"/>
      <c r="U6291" s="233" t="n"/>
    </row>
    <row r="6292">
      <c r="S6292" s="233" t="n"/>
      <c r="T6292" s="233" t="n"/>
      <c r="U6292" s="233" t="n"/>
    </row>
    <row r="6293">
      <c r="S6293" s="233" t="n"/>
      <c r="T6293" s="233" t="n"/>
      <c r="U6293" s="233" t="n"/>
    </row>
    <row r="6294">
      <c r="S6294" s="233" t="n"/>
      <c r="T6294" s="233" t="n"/>
      <c r="U6294" s="233" t="n"/>
    </row>
    <row r="6295">
      <c r="S6295" s="233" t="n"/>
      <c r="T6295" s="233" t="n"/>
      <c r="U6295" s="233" t="n"/>
    </row>
    <row r="6296">
      <c r="S6296" s="233" t="n"/>
      <c r="T6296" s="233" t="n"/>
      <c r="U6296" s="233" t="n"/>
    </row>
    <row r="6297">
      <c r="S6297" s="233" t="n"/>
      <c r="T6297" s="233" t="n"/>
      <c r="U6297" s="233" t="n"/>
    </row>
    <row r="6298">
      <c r="S6298" s="233" t="n"/>
      <c r="T6298" s="233" t="n"/>
      <c r="U6298" s="233" t="n"/>
    </row>
    <row r="6299">
      <c r="S6299" s="233" t="n"/>
      <c r="T6299" s="233" t="n"/>
      <c r="U6299" s="233" t="n"/>
    </row>
    <row r="6300">
      <c r="S6300" s="233" t="n"/>
      <c r="T6300" s="233" t="n"/>
      <c r="U6300" s="233" t="n"/>
    </row>
    <row r="6301">
      <c r="S6301" s="233" t="n"/>
      <c r="T6301" s="233" t="n"/>
      <c r="U6301" s="233" t="n"/>
    </row>
    <row r="6302">
      <c r="S6302" s="233" t="n"/>
      <c r="T6302" s="233" t="n"/>
      <c r="U6302" s="233" t="n"/>
    </row>
    <row r="6303">
      <c r="S6303" s="233" t="n"/>
      <c r="T6303" s="233" t="n"/>
      <c r="U6303" s="233" t="n"/>
    </row>
    <row r="6304">
      <c r="S6304" s="233" t="n"/>
      <c r="T6304" s="233" t="n"/>
      <c r="U6304" s="233" t="n"/>
    </row>
    <row r="6305">
      <c r="S6305" s="233" t="n"/>
      <c r="T6305" s="233" t="n"/>
      <c r="U6305" s="233" t="n"/>
    </row>
    <row r="6306">
      <c r="S6306" s="233" t="n"/>
      <c r="T6306" s="233" t="n"/>
      <c r="U6306" s="233" t="n"/>
    </row>
    <row r="6307">
      <c r="S6307" s="233" t="n"/>
      <c r="T6307" s="233" t="n"/>
      <c r="U6307" s="233" t="n"/>
    </row>
    <row r="6308">
      <c r="S6308" s="233" t="n"/>
      <c r="T6308" s="233" t="n"/>
      <c r="U6308" s="233" t="n"/>
    </row>
    <row r="6309">
      <c r="S6309" s="233" t="n"/>
      <c r="T6309" s="233" t="n"/>
      <c r="U6309" s="233" t="n"/>
    </row>
    <row r="6310">
      <c r="S6310" s="233" t="n"/>
      <c r="T6310" s="233" t="n"/>
      <c r="U6310" s="233" t="n"/>
    </row>
    <row r="6311">
      <c r="S6311" s="233" t="n"/>
      <c r="T6311" s="233" t="n"/>
      <c r="U6311" s="233" t="n"/>
    </row>
    <row r="6312">
      <c r="S6312" s="233" t="n"/>
      <c r="T6312" s="233" t="n"/>
      <c r="U6312" s="233" t="n"/>
    </row>
    <row r="6313">
      <c r="S6313" s="233" t="n"/>
      <c r="T6313" s="233" t="n"/>
      <c r="U6313" s="233" t="n"/>
    </row>
    <row r="6314">
      <c r="S6314" s="233" t="n"/>
      <c r="T6314" s="233" t="n"/>
      <c r="U6314" s="233" t="n"/>
    </row>
    <row r="6315">
      <c r="S6315" s="233" t="n"/>
      <c r="T6315" s="233" t="n"/>
      <c r="U6315" s="233" t="n"/>
    </row>
    <row r="6316">
      <c r="S6316" s="233" t="n"/>
      <c r="T6316" s="233" t="n"/>
      <c r="U6316" s="233" t="n"/>
    </row>
    <row r="6317">
      <c r="S6317" s="233" t="n"/>
      <c r="T6317" s="233" t="n"/>
      <c r="U6317" s="233" t="n"/>
    </row>
    <row r="6318">
      <c r="S6318" s="233" t="n"/>
      <c r="T6318" s="233" t="n"/>
      <c r="U6318" s="233" t="n"/>
    </row>
    <row r="6319">
      <c r="S6319" s="233" t="n"/>
      <c r="T6319" s="233" t="n"/>
      <c r="U6319" s="233" t="n"/>
    </row>
    <row r="6320">
      <c r="S6320" s="233" t="n"/>
      <c r="T6320" s="233" t="n"/>
      <c r="U6320" s="233" t="n"/>
    </row>
    <row r="6321">
      <c r="S6321" s="233" t="n"/>
      <c r="T6321" s="233" t="n"/>
      <c r="U6321" s="233" t="n"/>
    </row>
    <row r="6322">
      <c r="S6322" s="233" t="n"/>
      <c r="T6322" s="233" t="n"/>
      <c r="U6322" s="233" t="n"/>
    </row>
    <row r="6323">
      <c r="S6323" s="233" t="n"/>
      <c r="T6323" s="233" t="n"/>
      <c r="U6323" s="233" t="n"/>
    </row>
    <row r="6324">
      <c r="S6324" s="233" t="n"/>
      <c r="T6324" s="233" t="n"/>
      <c r="U6324" s="233" t="n"/>
    </row>
    <row r="6325">
      <c r="S6325" s="233" t="n"/>
      <c r="T6325" s="233" t="n"/>
      <c r="U6325" s="233" t="n"/>
    </row>
    <row r="6326">
      <c r="S6326" s="233" t="n"/>
      <c r="T6326" s="233" t="n"/>
      <c r="U6326" s="233" t="n"/>
    </row>
    <row r="6327">
      <c r="S6327" s="233" t="n"/>
      <c r="T6327" s="233" t="n"/>
      <c r="U6327" s="233" t="n"/>
    </row>
    <row r="6328">
      <c r="S6328" s="233" t="n"/>
      <c r="T6328" s="233" t="n"/>
      <c r="U6328" s="233" t="n"/>
    </row>
    <row r="6329">
      <c r="S6329" s="233" t="n"/>
      <c r="T6329" s="233" t="n"/>
      <c r="U6329" s="233" t="n"/>
    </row>
    <row r="6330">
      <c r="S6330" s="233" t="n"/>
      <c r="T6330" s="233" t="n"/>
      <c r="U6330" s="233" t="n"/>
    </row>
    <row r="6331">
      <c r="S6331" s="233" t="n"/>
      <c r="T6331" s="233" t="n"/>
      <c r="U6331" s="233" t="n"/>
    </row>
    <row r="6332">
      <c r="S6332" s="233" t="n"/>
      <c r="T6332" s="233" t="n"/>
      <c r="U6332" s="233" t="n"/>
    </row>
    <row r="6333">
      <c r="S6333" s="233" t="n"/>
      <c r="T6333" s="233" t="n"/>
      <c r="U6333" s="233" t="n"/>
    </row>
    <row r="6334">
      <c r="S6334" s="233" t="n"/>
      <c r="T6334" s="233" t="n"/>
      <c r="U6334" s="233" t="n"/>
    </row>
    <row r="6335">
      <c r="S6335" s="233" t="n"/>
      <c r="T6335" s="233" t="n"/>
      <c r="U6335" s="233" t="n"/>
    </row>
    <row r="6336">
      <c r="S6336" s="233" t="n"/>
      <c r="T6336" s="233" t="n"/>
      <c r="U6336" s="233" t="n"/>
    </row>
    <row r="6337">
      <c r="S6337" s="233" t="n"/>
      <c r="T6337" s="233" t="n"/>
      <c r="U6337" s="233" t="n"/>
    </row>
    <row r="6338">
      <c r="S6338" s="233" t="n"/>
      <c r="T6338" s="233" t="n"/>
      <c r="U6338" s="233" t="n"/>
    </row>
    <row r="6339">
      <c r="S6339" s="233" t="n"/>
      <c r="T6339" s="233" t="n"/>
      <c r="U6339" s="233" t="n"/>
    </row>
    <row r="6340">
      <c r="S6340" s="233" t="n"/>
      <c r="T6340" s="233" t="n"/>
      <c r="U6340" s="233" t="n"/>
    </row>
    <row r="6341">
      <c r="S6341" s="233" t="n"/>
      <c r="T6341" s="233" t="n"/>
      <c r="U6341" s="233" t="n"/>
    </row>
    <row r="6342">
      <c r="S6342" s="233" t="n"/>
      <c r="T6342" s="233" t="n"/>
      <c r="U6342" s="233" t="n"/>
    </row>
    <row r="6343">
      <c r="S6343" s="233" t="n"/>
      <c r="T6343" s="233" t="n"/>
      <c r="U6343" s="233" t="n"/>
    </row>
    <row r="6344">
      <c r="S6344" s="233" t="n"/>
      <c r="T6344" s="233" t="n"/>
      <c r="U6344" s="233" t="n"/>
    </row>
    <row r="6345">
      <c r="S6345" s="233" t="n"/>
      <c r="T6345" s="233" t="n"/>
      <c r="U6345" s="233" t="n"/>
    </row>
    <row r="6346">
      <c r="S6346" s="233" t="n"/>
      <c r="T6346" s="233" t="n"/>
      <c r="U6346" s="233" t="n"/>
    </row>
    <row r="6347">
      <c r="S6347" s="233" t="n"/>
      <c r="T6347" s="233" t="n"/>
      <c r="U6347" s="233" t="n"/>
    </row>
    <row r="6348">
      <c r="S6348" s="233" t="n"/>
      <c r="T6348" s="233" t="n"/>
      <c r="U6348" s="233" t="n"/>
    </row>
    <row r="6349">
      <c r="S6349" s="233" t="n"/>
      <c r="T6349" s="233" t="n"/>
      <c r="U6349" s="233" t="n"/>
    </row>
    <row r="6350">
      <c r="S6350" s="233" t="n"/>
      <c r="T6350" s="233" t="n"/>
      <c r="U6350" s="233" t="n"/>
    </row>
    <row r="6351">
      <c r="S6351" s="233" t="n"/>
      <c r="T6351" s="233" t="n"/>
      <c r="U6351" s="233" t="n"/>
    </row>
    <row r="6352">
      <c r="S6352" s="233" t="n"/>
      <c r="T6352" s="233" t="n"/>
      <c r="U6352" s="233" t="n"/>
    </row>
    <row r="6353">
      <c r="S6353" s="233" t="n"/>
      <c r="T6353" s="233" t="n"/>
      <c r="U6353" s="233" t="n"/>
    </row>
    <row r="6354">
      <c r="S6354" s="233" t="n"/>
      <c r="T6354" s="233" t="n"/>
      <c r="U6354" s="233" t="n"/>
    </row>
    <row r="6355">
      <c r="S6355" s="233" t="n"/>
      <c r="T6355" s="233" t="n"/>
      <c r="U6355" s="233" t="n"/>
    </row>
    <row r="6356">
      <c r="S6356" s="233" t="n"/>
      <c r="T6356" s="233" t="n"/>
      <c r="U6356" s="233" t="n"/>
    </row>
    <row r="6357">
      <c r="S6357" s="233" t="n"/>
      <c r="T6357" s="233" t="n"/>
      <c r="U6357" s="233" t="n"/>
    </row>
    <row r="6358">
      <c r="S6358" s="233" t="n"/>
      <c r="T6358" s="233" t="n"/>
      <c r="U6358" s="233" t="n"/>
    </row>
    <row r="6359">
      <c r="S6359" s="233" t="n"/>
      <c r="T6359" s="233" t="n"/>
      <c r="U6359" s="233" t="n"/>
    </row>
    <row r="6360">
      <c r="S6360" s="233" t="n"/>
      <c r="T6360" s="233" t="n"/>
      <c r="U6360" s="233" t="n"/>
    </row>
    <row r="6361">
      <c r="S6361" s="233" t="n"/>
      <c r="T6361" s="233" t="n"/>
      <c r="U6361" s="233" t="n"/>
    </row>
    <row r="6362">
      <c r="S6362" s="233" t="n"/>
      <c r="T6362" s="233" t="n"/>
      <c r="U6362" s="233" t="n"/>
    </row>
    <row r="6363">
      <c r="S6363" s="233" t="n"/>
      <c r="T6363" s="233" t="n"/>
      <c r="U6363" s="233" t="n"/>
    </row>
    <row r="6364">
      <c r="S6364" s="233" t="n"/>
      <c r="T6364" s="233" t="n"/>
      <c r="U6364" s="233" t="n"/>
    </row>
    <row r="6365">
      <c r="S6365" s="233" t="n"/>
      <c r="T6365" s="233" t="n"/>
      <c r="U6365" s="233" t="n"/>
    </row>
    <row r="6366">
      <c r="S6366" s="233" t="n"/>
      <c r="T6366" s="233" t="n"/>
      <c r="U6366" s="233" t="n"/>
    </row>
    <row r="6367">
      <c r="S6367" s="233" t="n"/>
      <c r="T6367" s="233" t="n"/>
      <c r="U6367" s="233" t="n"/>
    </row>
    <row r="6368">
      <c r="S6368" s="233" t="n"/>
      <c r="T6368" s="233" t="n"/>
      <c r="U6368" s="233" t="n"/>
    </row>
    <row r="6369">
      <c r="S6369" s="233" t="n"/>
      <c r="T6369" s="233" t="n"/>
      <c r="U6369" s="233" t="n"/>
    </row>
    <row r="6370">
      <c r="S6370" s="233" t="n"/>
      <c r="T6370" s="233" t="n"/>
      <c r="U6370" s="233" t="n"/>
    </row>
    <row r="6371">
      <c r="S6371" s="233" t="n"/>
      <c r="T6371" s="233" t="n"/>
      <c r="U6371" s="233" t="n"/>
    </row>
    <row r="6372">
      <c r="S6372" s="233" t="n"/>
      <c r="T6372" s="233" t="n"/>
      <c r="U6372" s="233" t="n"/>
    </row>
    <row r="6373">
      <c r="S6373" s="233" t="n"/>
      <c r="T6373" s="233" t="n"/>
      <c r="U6373" s="233" t="n"/>
    </row>
    <row r="6374">
      <c r="S6374" s="233" t="n"/>
      <c r="T6374" s="233" t="n"/>
      <c r="U6374" s="233" t="n"/>
    </row>
    <row r="6375">
      <c r="S6375" s="233" t="n"/>
      <c r="T6375" s="233" t="n"/>
      <c r="U6375" s="233" t="n"/>
    </row>
    <row r="6376">
      <c r="S6376" s="233" t="n"/>
      <c r="T6376" s="233" t="n"/>
      <c r="U6376" s="233" t="n"/>
    </row>
    <row r="6377">
      <c r="S6377" s="233" t="n"/>
      <c r="T6377" s="233" t="n"/>
      <c r="U6377" s="233" t="n"/>
    </row>
    <row r="6378">
      <c r="S6378" s="233" t="n"/>
      <c r="T6378" s="233" t="n"/>
      <c r="U6378" s="233" t="n"/>
    </row>
    <row r="6379">
      <c r="S6379" s="233" t="n"/>
      <c r="T6379" s="233" t="n"/>
      <c r="U6379" s="233" t="n"/>
    </row>
    <row r="6380">
      <c r="S6380" s="233" t="n"/>
      <c r="T6380" s="233" t="n"/>
      <c r="U6380" s="233" t="n"/>
    </row>
    <row r="6381">
      <c r="S6381" s="233" t="n"/>
      <c r="T6381" s="233" t="n"/>
      <c r="U6381" s="233" t="n"/>
    </row>
    <row r="6382">
      <c r="S6382" s="233" t="n"/>
      <c r="T6382" s="233" t="n"/>
      <c r="U6382" s="233" t="n"/>
    </row>
    <row r="6383">
      <c r="S6383" s="233" t="n"/>
      <c r="T6383" s="233" t="n"/>
      <c r="U6383" s="233" t="n"/>
    </row>
    <row r="6384">
      <c r="S6384" s="233" t="n"/>
      <c r="T6384" s="233" t="n"/>
      <c r="U6384" s="233" t="n"/>
    </row>
    <row r="6385">
      <c r="S6385" s="233" t="n"/>
      <c r="T6385" s="233" t="n"/>
      <c r="U6385" s="233" t="n"/>
    </row>
    <row r="6386">
      <c r="S6386" s="233" t="n"/>
      <c r="T6386" s="233" t="n"/>
      <c r="U6386" s="233" t="n"/>
    </row>
    <row r="6387">
      <c r="S6387" s="233" t="n"/>
      <c r="T6387" s="233" t="n"/>
      <c r="U6387" s="233" t="n"/>
    </row>
    <row r="6388">
      <c r="S6388" s="233" t="n"/>
      <c r="T6388" s="233" t="n"/>
      <c r="U6388" s="233" t="n"/>
    </row>
    <row r="6389">
      <c r="S6389" s="233" t="n"/>
      <c r="T6389" s="233" t="n"/>
      <c r="U6389" s="233" t="n"/>
    </row>
    <row r="6390">
      <c r="S6390" s="233" t="n"/>
      <c r="T6390" s="233" t="n"/>
      <c r="U6390" s="233" t="n"/>
    </row>
    <row r="6391">
      <c r="S6391" s="233" t="n"/>
      <c r="T6391" s="233" t="n"/>
      <c r="U6391" s="233" t="n"/>
    </row>
    <row r="6392">
      <c r="S6392" s="233" t="n"/>
      <c r="T6392" s="233" t="n"/>
      <c r="U6392" s="233" t="n"/>
    </row>
    <row r="6393">
      <c r="S6393" s="233" t="n"/>
      <c r="T6393" s="233" t="n"/>
      <c r="U6393" s="233" t="n"/>
    </row>
    <row r="6394">
      <c r="S6394" s="233" t="n"/>
      <c r="T6394" s="233" t="n"/>
      <c r="U6394" s="233" t="n"/>
    </row>
    <row r="6395">
      <c r="S6395" s="233" t="n"/>
      <c r="T6395" s="233" t="n"/>
      <c r="U6395" s="233" t="n"/>
    </row>
    <row r="6396">
      <c r="S6396" s="233" t="n"/>
      <c r="T6396" s="233" t="n"/>
      <c r="U6396" s="233" t="n"/>
    </row>
    <row r="6397">
      <c r="S6397" s="233" t="n"/>
      <c r="T6397" s="233" t="n"/>
      <c r="U6397" s="233" t="n"/>
    </row>
    <row r="6398">
      <c r="S6398" s="233" t="n"/>
      <c r="T6398" s="233" t="n"/>
      <c r="U6398" s="233" t="n"/>
    </row>
    <row r="6399">
      <c r="S6399" s="233" t="n"/>
      <c r="T6399" s="233" t="n"/>
      <c r="U6399" s="233" t="n"/>
    </row>
    <row r="6400">
      <c r="S6400" s="233" t="n"/>
      <c r="T6400" s="233" t="n"/>
      <c r="U6400" s="233" t="n"/>
    </row>
    <row r="6401">
      <c r="S6401" s="233" t="n"/>
      <c r="T6401" s="233" t="n"/>
      <c r="U6401" s="233" t="n"/>
    </row>
    <row r="6402">
      <c r="S6402" s="233" t="n"/>
      <c r="T6402" s="233" t="n"/>
      <c r="U6402" s="233" t="n"/>
    </row>
    <row r="6403">
      <c r="S6403" s="233" t="n"/>
      <c r="T6403" s="233" t="n"/>
      <c r="U6403" s="233" t="n"/>
    </row>
    <row r="6404">
      <c r="S6404" s="233" t="n"/>
      <c r="T6404" s="233" t="n"/>
      <c r="U6404" s="233" t="n"/>
    </row>
    <row r="6405">
      <c r="S6405" s="233" t="n"/>
      <c r="T6405" s="233" t="n"/>
      <c r="U6405" s="233" t="n"/>
    </row>
    <row r="6406">
      <c r="S6406" s="233" t="n"/>
      <c r="T6406" s="233" t="n"/>
      <c r="U6406" s="233" t="n"/>
    </row>
    <row r="6407">
      <c r="S6407" s="233" t="n"/>
      <c r="T6407" s="233" t="n"/>
      <c r="U6407" s="233" t="n"/>
    </row>
    <row r="6408">
      <c r="S6408" s="233" t="n"/>
      <c r="T6408" s="233" t="n"/>
      <c r="U6408" s="233" t="n"/>
    </row>
    <row r="6409">
      <c r="S6409" s="233" t="n"/>
      <c r="T6409" s="233" t="n"/>
      <c r="U6409" s="233" t="n"/>
    </row>
    <row r="6410">
      <c r="S6410" s="233" t="n"/>
      <c r="T6410" s="233" t="n"/>
      <c r="U6410" s="233" t="n"/>
    </row>
    <row r="6411">
      <c r="S6411" s="233" t="n"/>
      <c r="T6411" s="233" t="n"/>
      <c r="U6411" s="233" t="n"/>
    </row>
    <row r="6412">
      <c r="S6412" s="233" t="n"/>
      <c r="T6412" s="233" t="n"/>
      <c r="U6412" s="233" t="n"/>
    </row>
    <row r="6413">
      <c r="S6413" s="233" t="n"/>
      <c r="T6413" s="233" t="n"/>
      <c r="U6413" s="233" t="n"/>
    </row>
    <row r="6414">
      <c r="S6414" s="233" t="n"/>
      <c r="T6414" s="233" t="n"/>
      <c r="U6414" s="233" t="n"/>
    </row>
    <row r="6415">
      <c r="S6415" s="233" t="n"/>
      <c r="T6415" s="233" t="n"/>
      <c r="U6415" s="233" t="n"/>
    </row>
    <row r="6416">
      <c r="S6416" s="233" t="n"/>
      <c r="T6416" s="233" t="n"/>
      <c r="U6416" s="233" t="n"/>
    </row>
    <row r="6417">
      <c r="S6417" s="233" t="n"/>
      <c r="T6417" s="233" t="n"/>
      <c r="U6417" s="233" t="n"/>
    </row>
    <row r="6418">
      <c r="S6418" s="233" t="n"/>
      <c r="T6418" s="233" t="n"/>
      <c r="U6418" s="233" t="n"/>
    </row>
    <row r="6419">
      <c r="S6419" s="233" t="n"/>
      <c r="T6419" s="233" t="n"/>
      <c r="U6419" s="233" t="n"/>
    </row>
    <row r="6420">
      <c r="S6420" s="233" t="n"/>
      <c r="T6420" s="233" t="n"/>
      <c r="U6420" s="233" t="n"/>
    </row>
    <row r="6421">
      <c r="S6421" s="233" t="n"/>
      <c r="T6421" s="233" t="n"/>
      <c r="U6421" s="233" t="n"/>
    </row>
    <row r="6422">
      <c r="S6422" s="233" t="n"/>
      <c r="T6422" s="233" t="n"/>
      <c r="U6422" s="233" t="n"/>
    </row>
    <row r="6423">
      <c r="S6423" s="233" t="n"/>
      <c r="T6423" s="233" t="n"/>
      <c r="U6423" s="233" t="n"/>
    </row>
    <row r="6424">
      <c r="S6424" s="233" t="n"/>
      <c r="T6424" s="233" t="n"/>
      <c r="U6424" s="233" t="n"/>
    </row>
    <row r="6425">
      <c r="S6425" s="233" t="n"/>
      <c r="T6425" s="233" t="n"/>
      <c r="U6425" s="233" t="n"/>
    </row>
    <row r="6426">
      <c r="S6426" s="233" t="n"/>
      <c r="T6426" s="233" t="n"/>
      <c r="U6426" s="233" t="n"/>
    </row>
    <row r="6427">
      <c r="S6427" s="233" t="n"/>
      <c r="T6427" s="233" t="n"/>
      <c r="U6427" s="233" t="n"/>
    </row>
    <row r="6428">
      <c r="S6428" s="233" t="n"/>
      <c r="T6428" s="233" t="n"/>
      <c r="U6428" s="233" t="n"/>
    </row>
    <row r="6429">
      <c r="S6429" s="233" t="n"/>
      <c r="T6429" s="233" t="n"/>
      <c r="U6429" s="233" t="n"/>
    </row>
    <row r="6430">
      <c r="S6430" s="233" t="n"/>
      <c r="T6430" s="233" t="n"/>
      <c r="U6430" s="233" t="n"/>
    </row>
    <row r="6431">
      <c r="S6431" s="233" t="n"/>
      <c r="T6431" s="233" t="n"/>
      <c r="U6431" s="233" t="n"/>
    </row>
    <row r="6432">
      <c r="S6432" s="233" t="n"/>
      <c r="T6432" s="233" t="n"/>
      <c r="U6432" s="233" t="n"/>
    </row>
    <row r="6433">
      <c r="S6433" s="233" t="n"/>
      <c r="T6433" s="233" t="n"/>
      <c r="U6433" s="233" t="n"/>
    </row>
    <row r="6434">
      <c r="S6434" s="233" t="n"/>
      <c r="T6434" s="233" t="n"/>
      <c r="U6434" s="233" t="n"/>
    </row>
    <row r="6435">
      <c r="S6435" s="233" t="n"/>
      <c r="T6435" s="233" t="n"/>
      <c r="U6435" s="233" t="n"/>
    </row>
    <row r="6436">
      <c r="S6436" s="233" t="n"/>
      <c r="T6436" s="233" t="n"/>
      <c r="U6436" s="233" t="n"/>
    </row>
    <row r="6437">
      <c r="S6437" s="233" t="n"/>
      <c r="T6437" s="233" t="n"/>
      <c r="U6437" s="233" t="n"/>
    </row>
    <row r="6438">
      <c r="S6438" s="233" t="n"/>
      <c r="T6438" s="233" t="n"/>
      <c r="U6438" s="233" t="n"/>
    </row>
    <row r="6439">
      <c r="S6439" s="233" t="n"/>
      <c r="T6439" s="233" t="n"/>
      <c r="U6439" s="233" t="n"/>
    </row>
    <row r="6440">
      <c r="S6440" s="233" t="n"/>
      <c r="T6440" s="233" t="n"/>
      <c r="U6440" s="233" t="n"/>
    </row>
    <row r="6441">
      <c r="S6441" s="233" t="n"/>
      <c r="T6441" s="233" t="n"/>
      <c r="U6441" s="233" t="n"/>
    </row>
    <row r="6442">
      <c r="S6442" s="233" t="n"/>
      <c r="T6442" s="233" t="n"/>
      <c r="U6442" s="233" t="n"/>
    </row>
    <row r="6443">
      <c r="S6443" s="233" t="n"/>
      <c r="T6443" s="233" t="n"/>
      <c r="U6443" s="233" t="n"/>
    </row>
    <row r="6444">
      <c r="S6444" s="233" t="n"/>
      <c r="T6444" s="233" t="n"/>
      <c r="U6444" s="233" t="n"/>
    </row>
    <row r="6445">
      <c r="S6445" s="233" t="n"/>
      <c r="T6445" s="233" t="n"/>
      <c r="U6445" s="233" t="n"/>
    </row>
    <row r="6446">
      <c r="S6446" s="233" t="n"/>
      <c r="T6446" s="233" t="n"/>
      <c r="U6446" s="233" t="n"/>
    </row>
    <row r="6447">
      <c r="S6447" s="233" t="n"/>
      <c r="T6447" s="233" t="n"/>
      <c r="U6447" s="233" t="n"/>
    </row>
    <row r="6448">
      <c r="S6448" s="233" t="n"/>
      <c r="T6448" s="233" t="n"/>
      <c r="U6448" s="233" t="n"/>
    </row>
    <row r="6449">
      <c r="S6449" s="233" t="n"/>
      <c r="T6449" s="233" t="n"/>
      <c r="U6449" s="233" t="n"/>
    </row>
    <row r="6450">
      <c r="S6450" s="233" t="n"/>
      <c r="T6450" s="233" t="n"/>
      <c r="U6450" s="233" t="n"/>
    </row>
    <row r="6451">
      <c r="S6451" s="233" t="n"/>
      <c r="T6451" s="233" t="n"/>
      <c r="U6451" s="233" t="n"/>
    </row>
    <row r="6452">
      <c r="S6452" s="233" t="n"/>
      <c r="T6452" s="233" t="n"/>
      <c r="U6452" s="233" t="n"/>
    </row>
    <row r="6453">
      <c r="S6453" s="233" t="n"/>
      <c r="T6453" s="233" t="n"/>
      <c r="U6453" s="233" t="n"/>
    </row>
    <row r="6454">
      <c r="S6454" s="233" t="n"/>
      <c r="T6454" s="233" t="n"/>
      <c r="U6454" s="233" t="n"/>
    </row>
    <row r="6455">
      <c r="S6455" s="233" t="n"/>
      <c r="T6455" s="233" t="n"/>
      <c r="U6455" s="233" t="n"/>
    </row>
    <row r="6456">
      <c r="S6456" s="233" t="n"/>
      <c r="T6456" s="233" t="n"/>
      <c r="U6456" s="233" t="n"/>
    </row>
    <row r="6457">
      <c r="S6457" s="233" t="n"/>
      <c r="T6457" s="233" t="n"/>
      <c r="U6457" s="233" t="n"/>
    </row>
    <row r="6458">
      <c r="S6458" s="233" t="n"/>
      <c r="T6458" s="233" t="n"/>
      <c r="U6458" s="233" t="n"/>
    </row>
    <row r="6459">
      <c r="S6459" s="233" t="n"/>
      <c r="T6459" s="233" t="n"/>
      <c r="U6459" s="233" t="n"/>
    </row>
    <row r="6460">
      <c r="S6460" s="233" t="n"/>
      <c r="T6460" s="233" t="n"/>
      <c r="U6460" s="233" t="n"/>
    </row>
    <row r="6461">
      <c r="S6461" s="233" t="n"/>
      <c r="T6461" s="233" t="n"/>
      <c r="U6461" s="233" t="n"/>
    </row>
    <row r="6462">
      <c r="S6462" s="233" t="n"/>
      <c r="T6462" s="233" t="n"/>
      <c r="U6462" s="233" t="n"/>
    </row>
    <row r="6463">
      <c r="S6463" s="233" t="n"/>
      <c r="T6463" s="233" t="n"/>
      <c r="U6463" s="233" t="n"/>
    </row>
    <row r="6464">
      <c r="S6464" s="233" t="n"/>
      <c r="T6464" s="233" t="n"/>
      <c r="U6464" s="233" t="n"/>
    </row>
    <row r="6465">
      <c r="S6465" s="233" t="n"/>
      <c r="T6465" s="233" t="n"/>
      <c r="U6465" s="233" t="n"/>
    </row>
    <row r="6466">
      <c r="S6466" s="233" t="n"/>
      <c r="T6466" s="233" t="n"/>
      <c r="U6466" s="233" t="n"/>
    </row>
    <row r="6467">
      <c r="S6467" s="233" t="n"/>
      <c r="T6467" s="233" t="n"/>
      <c r="U6467" s="233" t="n"/>
    </row>
    <row r="6468">
      <c r="S6468" s="233" t="n"/>
      <c r="T6468" s="233" t="n"/>
      <c r="U6468" s="233" t="n"/>
    </row>
    <row r="6469">
      <c r="S6469" s="233" t="n"/>
      <c r="T6469" s="233" t="n"/>
      <c r="U6469" s="233" t="n"/>
    </row>
    <row r="6470">
      <c r="S6470" s="233" t="n"/>
      <c r="T6470" s="233" t="n"/>
      <c r="U6470" s="233" t="n"/>
    </row>
    <row r="6471">
      <c r="S6471" s="233" t="n"/>
      <c r="T6471" s="233" t="n"/>
      <c r="U6471" s="233" t="n"/>
    </row>
    <row r="6472">
      <c r="S6472" s="233" t="n"/>
      <c r="T6472" s="233" t="n"/>
      <c r="U6472" s="233" t="n"/>
    </row>
    <row r="6473">
      <c r="S6473" s="233" t="n"/>
      <c r="T6473" s="233" t="n"/>
      <c r="U6473" s="233" t="n"/>
    </row>
    <row r="6474">
      <c r="S6474" s="233" t="n"/>
      <c r="T6474" s="233" t="n"/>
      <c r="U6474" s="233" t="n"/>
    </row>
    <row r="6475">
      <c r="S6475" s="233" t="n"/>
      <c r="T6475" s="233" t="n"/>
      <c r="U6475" s="233" t="n"/>
    </row>
    <row r="6476">
      <c r="S6476" s="233" t="n"/>
      <c r="T6476" s="233" t="n"/>
      <c r="U6476" s="233" t="n"/>
    </row>
    <row r="6477">
      <c r="S6477" s="233" t="n"/>
      <c r="T6477" s="233" t="n"/>
      <c r="U6477" s="233" t="n"/>
    </row>
    <row r="6478">
      <c r="S6478" s="233" t="n"/>
      <c r="T6478" s="233" t="n"/>
      <c r="U6478" s="233" t="n"/>
    </row>
    <row r="6479">
      <c r="S6479" s="233" t="n"/>
      <c r="T6479" s="233" t="n"/>
      <c r="U6479" s="233" t="n"/>
    </row>
    <row r="6480">
      <c r="S6480" s="233" t="n"/>
      <c r="T6480" s="233" t="n"/>
      <c r="U6480" s="233" t="n"/>
    </row>
    <row r="6481">
      <c r="S6481" s="233" t="n"/>
      <c r="T6481" s="233" t="n"/>
      <c r="U6481" s="233" t="n"/>
    </row>
    <row r="6482">
      <c r="S6482" s="233" t="n"/>
      <c r="T6482" s="233" t="n"/>
      <c r="U6482" s="233" t="n"/>
    </row>
    <row r="6483">
      <c r="S6483" s="233" t="n"/>
      <c r="T6483" s="233" t="n"/>
      <c r="U6483" s="233" t="n"/>
    </row>
    <row r="6484">
      <c r="S6484" s="233" t="n"/>
      <c r="T6484" s="233" t="n"/>
      <c r="U6484" s="233" t="n"/>
    </row>
    <row r="6485">
      <c r="S6485" s="233" t="n"/>
      <c r="T6485" s="233" t="n"/>
      <c r="U6485" s="233" t="n"/>
    </row>
    <row r="6486">
      <c r="S6486" s="233" t="n"/>
      <c r="T6486" s="233" t="n"/>
      <c r="U6486" s="233" t="n"/>
    </row>
    <row r="6487">
      <c r="S6487" s="233" t="n"/>
      <c r="T6487" s="233" t="n"/>
      <c r="U6487" s="233" t="n"/>
    </row>
    <row r="6488">
      <c r="S6488" s="233" t="n"/>
      <c r="T6488" s="233" t="n"/>
      <c r="U6488" s="233" t="n"/>
    </row>
    <row r="6489">
      <c r="S6489" s="233" t="n"/>
      <c r="T6489" s="233" t="n"/>
      <c r="U6489" s="233" t="n"/>
    </row>
    <row r="6490">
      <c r="S6490" s="233" t="n"/>
      <c r="T6490" s="233" t="n"/>
      <c r="U6490" s="233" t="n"/>
    </row>
    <row r="6491">
      <c r="S6491" s="233" t="n"/>
      <c r="T6491" s="233" t="n"/>
      <c r="U6491" s="233" t="n"/>
    </row>
    <row r="6492">
      <c r="S6492" s="233" t="n"/>
      <c r="T6492" s="233" t="n"/>
      <c r="U6492" s="233" t="n"/>
    </row>
    <row r="6493">
      <c r="S6493" s="233" t="n"/>
      <c r="T6493" s="233" t="n"/>
      <c r="U6493" s="233" t="n"/>
    </row>
    <row r="6494">
      <c r="S6494" s="233" t="n"/>
      <c r="T6494" s="233" t="n"/>
      <c r="U6494" s="233" t="n"/>
    </row>
    <row r="6495">
      <c r="S6495" s="233" t="n"/>
      <c r="T6495" s="233" t="n"/>
      <c r="U6495" s="233" t="n"/>
    </row>
    <row r="6496">
      <c r="S6496" s="233" t="n"/>
      <c r="T6496" s="233" t="n"/>
      <c r="U6496" s="233" t="n"/>
    </row>
    <row r="6497">
      <c r="S6497" s="233" t="n"/>
      <c r="T6497" s="233" t="n"/>
      <c r="U6497" s="233" t="n"/>
    </row>
    <row r="6498">
      <c r="S6498" s="233" t="n"/>
      <c r="T6498" s="233" t="n"/>
      <c r="U6498" s="233" t="n"/>
    </row>
    <row r="6499">
      <c r="S6499" s="233" t="n"/>
      <c r="T6499" s="233" t="n"/>
      <c r="U6499" s="233" t="n"/>
    </row>
    <row r="6500">
      <c r="S6500" s="233" t="n"/>
      <c r="T6500" s="233" t="n"/>
      <c r="U6500" s="233" t="n"/>
    </row>
    <row r="6501">
      <c r="S6501" s="233" t="n"/>
      <c r="T6501" s="233" t="n"/>
      <c r="U6501" s="233" t="n"/>
    </row>
    <row r="6502">
      <c r="S6502" s="233" t="n"/>
      <c r="T6502" s="233" t="n"/>
      <c r="U6502" s="233" t="n"/>
    </row>
    <row r="6503">
      <c r="S6503" s="233" t="n"/>
      <c r="T6503" s="233" t="n"/>
      <c r="U6503" s="233" t="n"/>
    </row>
    <row r="6504">
      <c r="S6504" s="233" t="n"/>
      <c r="T6504" s="233" t="n"/>
      <c r="U6504" s="233" t="n"/>
    </row>
    <row r="6505">
      <c r="S6505" s="233" t="n"/>
      <c r="T6505" s="233" t="n"/>
      <c r="U6505" s="233" t="n"/>
    </row>
    <row r="6506">
      <c r="S6506" s="233" t="n"/>
      <c r="T6506" s="233" t="n"/>
      <c r="U6506" s="233" t="n"/>
    </row>
    <row r="6507">
      <c r="S6507" s="233" t="n"/>
      <c r="T6507" s="233" t="n"/>
      <c r="U6507" s="233" t="n"/>
    </row>
    <row r="6508">
      <c r="S6508" s="233" t="n"/>
      <c r="T6508" s="233" t="n"/>
      <c r="U6508" s="233" t="n"/>
    </row>
    <row r="6509">
      <c r="S6509" s="233" t="n"/>
      <c r="T6509" s="233" t="n"/>
      <c r="U6509" s="233" t="n"/>
    </row>
    <row r="6510">
      <c r="S6510" s="233" t="n"/>
      <c r="T6510" s="233" t="n"/>
      <c r="U6510" s="233" t="n"/>
    </row>
    <row r="6511">
      <c r="S6511" s="233" t="n"/>
      <c r="T6511" s="233" t="n"/>
      <c r="U6511" s="233" t="n"/>
    </row>
    <row r="6512">
      <c r="S6512" s="233" t="n"/>
      <c r="T6512" s="233" t="n"/>
      <c r="U6512" s="233" t="n"/>
    </row>
    <row r="6513">
      <c r="S6513" s="233" t="n"/>
      <c r="T6513" s="233" t="n"/>
      <c r="U6513" s="233" t="n"/>
    </row>
    <row r="6514">
      <c r="S6514" s="233" t="n"/>
      <c r="T6514" s="233" t="n"/>
      <c r="U6514" s="233" t="n"/>
    </row>
    <row r="6515">
      <c r="S6515" s="233" t="n"/>
      <c r="T6515" s="233" t="n"/>
      <c r="U6515" s="233" t="n"/>
    </row>
    <row r="6516">
      <c r="S6516" s="233" t="n"/>
      <c r="T6516" s="233" t="n"/>
      <c r="U6516" s="233" t="n"/>
    </row>
    <row r="6517">
      <c r="S6517" s="233" t="n"/>
      <c r="T6517" s="233" t="n"/>
      <c r="U6517" s="233" t="n"/>
    </row>
    <row r="6518">
      <c r="S6518" s="233" t="n"/>
      <c r="T6518" s="233" t="n"/>
      <c r="U6518" s="233" t="n"/>
    </row>
    <row r="6519">
      <c r="S6519" s="233" t="n"/>
      <c r="T6519" s="233" t="n"/>
      <c r="U6519" s="233" t="n"/>
    </row>
    <row r="6520">
      <c r="S6520" s="233" t="n"/>
      <c r="T6520" s="233" t="n"/>
      <c r="U6520" s="233" t="n"/>
    </row>
    <row r="6521">
      <c r="S6521" s="233" t="n"/>
      <c r="T6521" s="233" t="n"/>
      <c r="U6521" s="233" t="n"/>
    </row>
    <row r="6522">
      <c r="S6522" s="233" t="n"/>
      <c r="T6522" s="233" t="n"/>
      <c r="U6522" s="233" t="n"/>
    </row>
    <row r="6523">
      <c r="S6523" s="233" t="n"/>
      <c r="T6523" s="233" t="n"/>
      <c r="U6523" s="233" t="n"/>
    </row>
    <row r="6524">
      <c r="S6524" s="233" t="n"/>
      <c r="T6524" s="233" t="n"/>
      <c r="U6524" s="233" t="n"/>
    </row>
    <row r="6525">
      <c r="S6525" s="233" t="n"/>
      <c r="T6525" s="233" t="n"/>
      <c r="U6525" s="233" t="n"/>
    </row>
    <row r="6526">
      <c r="S6526" s="233" t="n"/>
      <c r="T6526" s="233" t="n"/>
      <c r="U6526" s="233" t="n"/>
    </row>
    <row r="6527">
      <c r="S6527" s="233" t="n"/>
      <c r="T6527" s="233" t="n"/>
      <c r="U6527" s="233" t="n"/>
    </row>
    <row r="6528">
      <c r="S6528" s="233" t="n"/>
      <c r="T6528" s="233" t="n"/>
      <c r="U6528" s="233" t="n"/>
    </row>
    <row r="6529">
      <c r="S6529" s="233" t="n"/>
      <c r="T6529" s="233" t="n"/>
      <c r="U6529" s="233" t="n"/>
    </row>
    <row r="6530">
      <c r="S6530" s="233" t="n"/>
      <c r="T6530" s="233" t="n"/>
      <c r="U6530" s="233" t="n"/>
    </row>
    <row r="6531">
      <c r="S6531" s="233" t="n"/>
      <c r="T6531" s="233" t="n"/>
      <c r="U6531" s="233" t="n"/>
    </row>
    <row r="6532">
      <c r="S6532" s="233" t="n"/>
      <c r="T6532" s="233" t="n"/>
      <c r="U6532" s="233" t="n"/>
    </row>
    <row r="6533">
      <c r="S6533" s="233" t="n"/>
      <c r="T6533" s="233" t="n"/>
      <c r="U6533" s="233" t="n"/>
    </row>
    <row r="6534">
      <c r="S6534" s="233" t="n"/>
      <c r="T6534" s="233" t="n"/>
      <c r="U6534" s="233" t="n"/>
    </row>
    <row r="6535">
      <c r="S6535" s="233" t="n"/>
      <c r="T6535" s="233" t="n"/>
      <c r="U6535" s="233" t="n"/>
    </row>
    <row r="6536">
      <c r="S6536" s="233" t="n"/>
      <c r="T6536" s="233" t="n"/>
      <c r="U6536" s="233" t="n"/>
    </row>
    <row r="6537">
      <c r="S6537" s="233" t="n"/>
      <c r="T6537" s="233" t="n"/>
      <c r="U6537" s="233" t="n"/>
    </row>
    <row r="6538">
      <c r="S6538" s="233" t="n"/>
      <c r="T6538" s="233" t="n"/>
      <c r="U6538" s="233" t="n"/>
    </row>
    <row r="6539">
      <c r="S6539" s="233" t="n"/>
      <c r="T6539" s="233" t="n"/>
      <c r="U6539" s="233" t="n"/>
    </row>
    <row r="6540">
      <c r="S6540" s="233" t="n"/>
      <c r="T6540" s="233" t="n"/>
      <c r="U6540" s="233" t="n"/>
    </row>
    <row r="6541">
      <c r="S6541" s="233" t="n"/>
      <c r="T6541" s="233" t="n"/>
      <c r="U6541" s="233" t="n"/>
    </row>
    <row r="6542">
      <c r="S6542" s="233" t="n"/>
      <c r="T6542" s="233" t="n"/>
      <c r="U6542" s="233" t="n"/>
    </row>
    <row r="6543">
      <c r="S6543" s="233" t="n"/>
      <c r="T6543" s="233" t="n"/>
      <c r="U6543" s="233" t="n"/>
    </row>
    <row r="6544">
      <c r="S6544" s="233" t="n"/>
      <c r="T6544" s="233" t="n"/>
      <c r="U6544" s="233" t="n"/>
    </row>
    <row r="6545">
      <c r="S6545" s="233" t="n"/>
      <c r="T6545" s="233" t="n"/>
      <c r="U6545" s="233" t="n"/>
    </row>
    <row r="6546">
      <c r="S6546" s="233" t="n"/>
      <c r="T6546" s="233" t="n"/>
      <c r="U6546" s="233" t="n"/>
    </row>
    <row r="6547">
      <c r="S6547" s="233" t="n"/>
      <c r="T6547" s="233" t="n"/>
      <c r="U6547" s="233" t="n"/>
    </row>
    <row r="6548">
      <c r="S6548" s="233" t="n"/>
      <c r="T6548" s="233" t="n"/>
      <c r="U6548" s="233" t="n"/>
    </row>
    <row r="6549">
      <c r="S6549" s="233" t="n"/>
      <c r="T6549" s="233" t="n"/>
      <c r="U6549" s="233" t="n"/>
    </row>
    <row r="6550">
      <c r="S6550" s="233" t="n"/>
      <c r="T6550" s="233" t="n"/>
      <c r="U6550" s="233" t="n"/>
    </row>
    <row r="6551">
      <c r="S6551" s="233" t="n"/>
      <c r="T6551" s="233" t="n"/>
      <c r="U6551" s="233" t="n"/>
    </row>
    <row r="6552">
      <c r="S6552" s="233" t="n"/>
      <c r="T6552" s="233" t="n"/>
      <c r="U6552" s="233" t="n"/>
    </row>
    <row r="6553">
      <c r="S6553" s="233" t="n"/>
      <c r="T6553" s="233" t="n"/>
      <c r="U6553" s="233" t="n"/>
    </row>
    <row r="6554">
      <c r="S6554" s="233" t="n"/>
      <c r="T6554" s="233" t="n"/>
      <c r="U6554" s="233" t="n"/>
    </row>
    <row r="6555">
      <c r="S6555" s="233" t="n"/>
      <c r="T6555" s="233" t="n"/>
      <c r="U6555" s="233" t="n"/>
    </row>
    <row r="6556">
      <c r="S6556" s="233" t="n"/>
      <c r="T6556" s="233" t="n"/>
      <c r="U6556" s="233" t="n"/>
    </row>
    <row r="6557">
      <c r="S6557" s="233" t="n"/>
      <c r="T6557" s="233" t="n"/>
      <c r="U6557" s="233" t="n"/>
    </row>
    <row r="6558">
      <c r="S6558" s="233" t="n"/>
      <c r="T6558" s="233" t="n"/>
      <c r="U6558" s="233" t="n"/>
    </row>
    <row r="6559">
      <c r="S6559" s="233" t="n"/>
      <c r="T6559" s="233" t="n"/>
      <c r="U6559" s="233" t="n"/>
    </row>
    <row r="6560">
      <c r="S6560" s="233" t="n"/>
      <c r="T6560" s="233" t="n"/>
      <c r="U6560" s="233" t="n"/>
    </row>
    <row r="6561">
      <c r="S6561" s="233" t="n"/>
      <c r="T6561" s="233" t="n"/>
      <c r="U6561" s="233" t="n"/>
    </row>
    <row r="6562">
      <c r="S6562" s="233" t="n"/>
      <c r="T6562" s="233" t="n"/>
      <c r="U6562" s="233" t="n"/>
    </row>
    <row r="6563">
      <c r="S6563" s="233" t="n"/>
      <c r="T6563" s="233" t="n"/>
      <c r="U6563" s="233" t="n"/>
    </row>
    <row r="6564">
      <c r="S6564" s="233" t="n"/>
      <c r="T6564" s="233" t="n"/>
      <c r="U6564" s="233" t="n"/>
    </row>
    <row r="6565">
      <c r="S6565" s="233" t="n"/>
      <c r="T6565" s="233" t="n"/>
      <c r="U6565" s="233" t="n"/>
    </row>
    <row r="6566">
      <c r="S6566" s="233" t="n"/>
      <c r="T6566" s="233" t="n"/>
      <c r="U6566" s="233" t="n"/>
    </row>
    <row r="6567">
      <c r="S6567" s="233" t="n"/>
      <c r="T6567" s="233" t="n"/>
      <c r="U6567" s="233" t="n"/>
    </row>
    <row r="6568">
      <c r="S6568" s="233" t="n"/>
      <c r="T6568" s="233" t="n"/>
      <c r="U6568" s="233" t="n"/>
    </row>
    <row r="6569">
      <c r="S6569" s="233" t="n"/>
      <c r="T6569" s="233" t="n"/>
      <c r="U6569" s="233" t="n"/>
    </row>
    <row r="6570">
      <c r="S6570" s="233" t="n"/>
      <c r="T6570" s="233" t="n"/>
      <c r="U6570" s="233" t="n"/>
    </row>
    <row r="6571">
      <c r="S6571" s="233" t="n"/>
      <c r="T6571" s="233" t="n"/>
      <c r="U6571" s="233" t="n"/>
    </row>
    <row r="6572">
      <c r="S6572" s="233" t="n"/>
      <c r="T6572" s="233" t="n"/>
      <c r="U6572" s="233" t="n"/>
    </row>
    <row r="6573">
      <c r="S6573" s="233" t="n"/>
      <c r="T6573" s="233" t="n"/>
      <c r="U6573" s="233" t="n"/>
    </row>
    <row r="6574">
      <c r="S6574" s="233" t="n"/>
      <c r="T6574" s="233" t="n"/>
      <c r="U6574" s="233" t="n"/>
    </row>
    <row r="6575">
      <c r="S6575" s="233" t="n"/>
      <c r="T6575" s="233" t="n"/>
      <c r="U6575" s="233" t="n"/>
    </row>
    <row r="6576">
      <c r="S6576" s="233" t="n"/>
      <c r="T6576" s="233" t="n"/>
      <c r="U6576" s="233" t="n"/>
    </row>
    <row r="6577">
      <c r="S6577" s="233" t="n"/>
      <c r="T6577" s="233" t="n"/>
      <c r="U6577" s="233" t="n"/>
    </row>
    <row r="6578">
      <c r="S6578" s="233" t="n"/>
      <c r="T6578" s="233" t="n"/>
      <c r="U6578" s="233" t="n"/>
    </row>
    <row r="6579">
      <c r="S6579" s="233" t="n"/>
      <c r="T6579" s="233" t="n"/>
      <c r="U6579" s="233" t="n"/>
    </row>
    <row r="6580">
      <c r="S6580" s="233" t="n"/>
      <c r="T6580" s="233" t="n"/>
      <c r="U6580" s="233" t="n"/>
    </row>
    <row r="6581">
      <c r="S6581" s="233" t="n"/>
      <c r="T6581" s="233" t="n"/>
      <c r="U6581" s="233" t="n"/>
    </row>
    <row r="6582">
      <c r="S6582" s="233" t="n"/>
      <c r="T6582" s="233" t="n"/>
      <c r="U6582" s="233" t="n"/>
    </row>
    <row r="6583">
      <c r="S6583" s="233" t="n"/>
      <c r="T6583" s="233" t="n"/>
      <c r="U6583" s="233" t="n"/>
    </row>
    <row r="6584">
      <c r="S6584" s="233" t="n"/>
      <c r="T6584" s="233" t="n"/>
      <c r="U6584" s="233" t="n"/>
    </row>
    <row r="6585">
      <c r="S6585" s="233" t="n"/>
      <c r="T6585" s="233" t="n"/>
      <c r="U6585" s="233" t="n"/>
    </row>
    <row r="6586">
      <c r="S6586" s="233" t="n"/>
      <c r="T6586" s="233" t="n"/>
      <c r="U6586" s="233" t="n"/>
    </row>
    <row r="6587">
      <c r="S6587" s="233" t="n"/>
      <c r="T6587" s="233" t="n"/>
      <c r="U6587" s="233" t="n"/>
    </row>
    <row r="6588">
      <c r="S6588" s="233" t="n"/>
      <c r="T6588" s="233" t="n"/>
      <c r="U6588" s="233" t="n"/>
    </row>
    <row r="6589">
      <c r="S6589" s="233" t="n"/>
      <c r="T6589" s="233" t="n"/>
      <c r="U6589" s="233" t="n"/>
    </row>
    <row r="6590">
      <c r="S6590" s="233" t="n"/>
      <c r="T6590" s="233" t="n"/>
      <c r="U6590" s="233" t="n"/>
    </row>
    <row r="6591">
      <c r="S6591" s="233" t="n"/>
      <c r="T6591" s="233" t="n"/>
      <c r="U6591" s="233" t="n"/>
    </row>
    <row r="6592">
      <c r="S6592" s="233" t="n"/>
      <c r="T6592" s="233" t="n"/>
      <c r="U6592" s="233" t="n"/>
    </row>
    <row r="6593">
      <c r="S6593" s="233" t="n"/>
      <c r="T6593" s="233" t="n"/>
      <c r="U6593" s="233" t="n"/>
    </row>
    <row r="6594">
      <c r="S6594" s="233" t="n"/>
      <c r="T6594" s="233" t="n"/>
      <c r="U6594" s="233" t="n"/>
    </row>
    <row r="6595">
      <c r="S6595" s="233" t="n"/>
      <c r="T6595" s="233" t="n"/>
      <c r="U6595" s="233" t="n"/>
    </row>
    <row r="6596">
      <c r="S6596" s="233" t="n"/>
      <c r="T6596" s="233" t="n"/>
      <c r="U6596" s="233" t="n"/>
    </row>
    <row r="6597">
      <c r="S6597" s="233" t="n"/>
      <c r="T6597" s="233" t="n"/>
      <c r="U6597" s="233" t="n"/>
    </row>
    <row r="6598">
      <c r="S6598" s="233" t="n"/>
      <c r="T6598" s="233" t="n"/>
      <c r="U6598" s="233" t="n"/>
    </row>
    <row r="6599">
      <c r="S6599" s="233" t="n"/>
      <c r="T6599" s="233" t="n"/>
      <c r="U6599" s="233" t="n"/>
    </row>
    <row r="6600">
      <c r="S6600" s="233" t="n"/>
      <c r="T6600" s="233" t="n"/>
      <c r="U6600" s="233" t="n"/>
    </row>
    <row r="6601">
      <c r="S6601" s="233" t="n"/>
      <c r="T6601" s="233" t="n"/>
      <c r="U6601" s="233" t="n"/>
    </row>
    <row r="6602">
      <c r="S6602" s="233" t="n"/>
      <c r="T6602" s="233" t="n"/>
      <c r="U6602" s="233" t="n"/>
    </row>
    <row r="6603">
      <c r="S6603" s="233" t="n"/>
      <c r="T6603" s="233" t="n"/>
      <c r="U6603" s="233" t="n"/>
    </row>
    <row r="6604">
      <c r="S6604" s="233" t="n"/>
      <c r="T6604" s="233" t="n"/>
      <c r="U6604" s="233" t="n"/>
    </row>
    <row r="6605">
      <c r="S6605" s="233" t="n"/>
      <c r="T6605" s="233" t="n"/>
      <c r="U6605" s="233" t="n"/>
    </row>
    <row r="6606">
      <c r="S6606" s="233" t="n"/>
      <c r="T6606" s="233" t="n"/>
      <c r="U6606" s="233" t="n"/>
    </row>
    <row r="6607">
      <c r="S6607" s="233" t="n"/>
      <c r="T6607" s="233" t="n"/>
      <c r="U6607" s="233" t="n"/>
    </row>
    <row r="6608">
      <c r="S6608" s="233" t="n"/>
      <c r="T6608" s="233" t="n"/>
      <c r="U6608" s="233" t="n"/>
    </row>
    <row r="6609">
      <c r="S6609" s="233" t="n"/>
      <c r="T6609" s="233" t="n"/>
      <c r="U6609" s="233" t="n"/>
    </row>
    <row r="6610">
      <c r="S6610" s="233" t="n"/>
      <c r="T6610" s="233" t="n"/>
      <c r="U6610" s="233" t="n"/>
    </row>
    <row r="6611">
      <c r="S6611" s="233" t="n"/>
      <c r="T6611" s="233" t="n"/>
      <c r="U6611" s="233" t="n"/>
    </row>
    <row r="6612">
      <c r="S6612" s="233" t="n"/>
      <c r="T6612" s="233" t="n"/>
      <c r="U6612" s="233" t="n"/>
    </row>
    <row r="6613">
      <c r="S6613" s="233" t="n"/>
      <c r="T6613" s="233" t="n"/>
      <c r="U6613" s="233" t="n"/>
    </row>
    <row r="6614">
      <c r="S6614" s="233" t="n"/>
      <c r="T6614" s="233" t="n"/>
      <c r="U6614" s="233" t="n"/>
    </row>
    <row r="6615">
      <c r="S6615" s="233" t="n"/>
      <c r="T6615" s="233" t="n"/>
      <c r="U6615" s="233" t="n"/>
    </row>
    <row r="6616">
      <c r="S6616" s="233" t="n"/>
      <c r="T6616" s="233" t="n"/>
      <c r="U6616" s="233" t="n"/>
    </row>
    <row r="6617">
      <c r="S6617" s="233" t="n"/>
      <c r="T6617" s="233" t="n"/>
      <c r="U6617" s="233" t="n"/>
    </row>
    <row r="6618">
      <c r="S6618" s="233" t="n"/>
      <c r="T6618" s="233" t="n"/>
      <c r="U6618" s="233" t="n"/>
    </row>
    <row r="6619">
      <c r="S6619" s="233" t="n"/>
      <c r="T6619" s="233" t="n"/>
      <c r="U6619" s="233" t="n"/>
    </row>
    <row r="6620">
      <c r="S6620" s="233" t="n"/>
      <c r="T6620" s="233" t="n"/>
      <c r="U6620" s="233" t="n"/>
    </row>
    <row r="6621">
      <c r="S6621" s="233" t="n"/>
      <c r="T6621" s="233" t="n"/>
      <c r="U6621" s="233" t="n"/>
    </row>
    <row r="6622">
      <c r="S6622" s="233" t="n"/>
      <c r="T6622" s="233" t="n"/>
      <c r="U6622" s="233" t="n"/>
    </row>
    <row r="6623">
      <c r="S6623" s="233" t="n"/>
      <c r="T6623" s="233" t="n"/>
      <c r="U6623" s="233" t="n"/>
    </row>
    <row r="6624">
      <c r="S6624" s="233" t="n"/>
      <c r="T6624" s="233" t="n"/>
      <c r="U6624" s="233" t="n"/>
    </row>
    <row r="6625">
      <c r="S6625" s="233" t="n"/>
      <c r="T6625" s="233" t="n"/>
      <c r="U6625" s="233" t="n"/>
    </row>
    <row r="6626">
      <c r="S6626" s="233" t="n"/>
      <c r="T6626" s="233" t="n"/>
      <c r="U6626" s="233" t="n"/>
    </row>
    <row r="6627">
      <c r="S6627" s="233" t="n"/>
      <c r="T6627" s="233" t="n"/>
      <c r="U6627" s="233" t="n"/>
    </row>
    <row r="6628">
      <c r="S6628" s="233" t="n"/>
      <c r="T6628" s="233" t="n"/>
      <c r="U6628" s="233" t="n"/>
    </row>
    <row r="6629">
      <c r="S6629" s="233" t="n"/>
      <c r="T6629" s="233" t="n"/>
      <c r="U6629" s="233" t="n"/>
    </row>
    <row r="6630">
      <c r="S6630" s="233" t="n"/>
      <c r="T6630" s="233" t="n"/>
      <c r="U6630" s="233" t="n"/>
    </row>
    <row r="6631">
      <c r="S6631" s="233" t="n"/>
      <c r="T6631" s="233" t="n"/>
      <c r="U6631" s="233" t="n"/>
    </row>
    <row r="6632">
      <c r="S6632" s="233" t="n"/>
      <c r="T6632" s="233" t="n"/>
      <c r="U6632" s="233" t="n"/>
    </row>
    <row r="6633">
      <c r="S6633" s="233" t="n"/>
      <c r="T6633" s="233" t="n"/>
      <c r="U6633" s="233" t="n"/>
    </row>
    <row r="6634">
      <c r="S6634" s="233" t="n"/>
      <c r="T6634" s="233" t="n"/>
      <c r="U6634" s="233" t="n"/>
    </row>
    <row r="6635">
      <c r="S6635" s="233" t="n"/>
      <c r="T6635" s="233" t="n"/>
      <c r="U6635" s="233" t="n"/>
    </row>
    <row r="6636">
      <c r="S6636" s="233" t="n"/>
      <c r="T6636" s="233" t="n"/>
      <c r="U6636" s="233" t="n"/>
    </row>
    <row r="6637">
      <c r="S6637" s="233" t="n"/>
      <c r="T6637" s="233" t="n"/>
      <c r="U6637" s="233" t="n"/>
    </row>
    <row r="6638">
      <c r="S6638" s="233" t="n"/>
      <c r="T6638" s="233" t="n"/>
      <c r="U6638" s="233" t="n"/>
    </row>
    <row r="6639">
      <c r="S6639" s="233" t="n"/>
      <c r="T6639" s="233" t="n"/>
      <c r="U6639" s="233" t="n"/>
    </row>
    <row r="6640">
      <c r="S6640" s="233" t="n"/>
      <c r="T6640" s="233" t="n"/>
      <c r="U6640" s="233" t="n"/>
    </row>
    <row r="6641">
      <c r="S6641" s="233" t="n"/>
      <c r="T6641" s="233" t="n"/>
      <c r="U6641" s="233" t="n"/>
    </row>
    <row r="6642">
      <c r="S6642" s="233" t="n"/>
      <c r="T6642" s="233" t="n"/>
      <c r="U6642" s="233" t="n"/>
    </row>
    <row r="6643">
      <c r="S6643" s="233" t="n"/>
      <c r="T6643" s="233" t="n"/>
      <c r="U6643" s="233" t="n"/>
    </row>
    <row r="6644">
      <c r="S6644" s="233" t="n"/>
      <c r="T6644" s="233" t="n"/>
      <c r="U6644" s="233" t="n"/>
    </row>
    <row r="6645">
      <c r="S6645" s="233" t="n"/>
      <c r="T6645" s="233" t="n"/>
      <c r="U6645" s="233" t="n"/>
    </row>
    <row r="6646">
      <c r="S6646" s="233" t="n"/>
      <c r="T6646" s="233" t="n"/>
      <c r="U6646" s="233" t="n"/>
    </row>
    <row r="6647">
      <c r="S6647" s="233" t="n"/>
      <c r="T6647" s="233" t="n"/>
      <c r="U6647" s="233" t="n"/>
    </row>
    <row r="6648">
      <c r="S6648" s="233" t="n"/>
      <c r="T6648" s="233" t="n"/>
      <c r="U6648" s="233" t="n"/>
    </row>
    <row r="6649">
      <c r="S6649" s="233" t="n"/>
      <c r="T6649" s="233" t="n"/>
      <c r="U6649" s="233" t="n"/>
    </row>
    <row r="6650">
      <c r="S6650" s="233" t="n"/>
      <c r="T6650" s="233" t="n"/>
      <c r="U6650" s="233" t="n"/>
    </row>
    <row r="6651">
      <c r="S6651" s="233" t="n"/>
      <c r="T6651" s="233" t="n"/>
      <c r="U6651" s="233" t="n"/>
    </row>
    <row r="6652">
      <c r="S6652" s="233" t="n"/>
      <c r="T6652" s="233" t="n"/>
      <c r="U6652" s="233" t="n"/>
    </row>
    <row r="6653">
      <c r="S6653" s="233" t="n"/>
      <c r="T6653" s="233" t="n"/>
      <c r="U6653" s="233" t="n"/>
    </row>
    <row r="6654">
      <c r="S6654" s="233" t="n"/>
      <c r="T6654" s="233" t="n"/>
      <c r="U6654" s="233" t="n"/>
    </row>
    <row r="6655">
      <c r="S6655" s="233" t="n"/>
      <c r="T6655" s="233" t="n"/>
      <c r="U6655" s="233" t="n"/>
    </row>
    <row r="6656">
      <c r="S6656" s="233" t="n"/>
      <c r="T6656" s="233" t="n"/>
      <c r="U6656" s="233" t="n"/>
    </row>
    <row r="6657">
      <c r="S6657" s="233" t="n"/>
      <c r="T6657" s="233" t="n"/>
      <c r="U6657" s="233" t="n"/>
    </row>
    <row r="6658">
      <c r="S6658" s="233" t="n"/>
      <c r="T6658" s="233" t="n"/>
      <c r="U6658" s="233" t="n"/>
    </row>
    <row r="6659">
      <c r="S6659" s="233" t="n"/>
      <c r="T6659" s="233" t="n"/>
      <c r="U6659" s="233" t="n"/>
    </row>
    <row r="6660">
      <c r="S6660" s="233" t="n"/>
      <c r="T6660" s="233" t="n"/>
      <c r="U6660" s="233" t="n"/>
    </row>
    <row r="6661">
      <c r="S6661" s="233" t="n"/>
      <c r="T6661" s="233" t="n"/>
      <c r="U6661" s="233" t="n"/>
    </row>
    <row r="6662">
      <c r="S6662" s="233" t="n"/>
      <c r="T6662" s="233" t="n"/>
      <c r="U6662" s="233" t="n"/>
    </row>
    <row r="6663">
      <c r="S6663" s="233" t="n"/>
      <c r="T6663" s="233" t="n"/>
      <c r="U6663" s="233" t="n"/>
    </row>
    <row r="6664">
      <c r="S6664" s="233" t="n"/>
      <c r="T6664" s="233" t="n"/>
      <c r="U6664" s="233" t="n"/>
    </row>
    <row r="6665">
      <c r="S6665" s="233" t="n"/>
      <c r="T6665" s="233" t="n"/>
      <c r="U6665" s="233" t="n"/>
    </row>
    <row r="6666">
      <c r="S6666" s="233" t="n"/>
      <c r="T6666" s="233" t="n"/>
      <c r="U6666" s="233" t="n"/>
    </row>
    <row r="6667">
      <c r="S6667" s="233" t="n"/>
      <c r="T6667" s="233" t="n"/>
      <c r="U6667" s="233" t="n"/>
    </row>
    <row r="6668">
      <c r="S6668" s="233" t="n"/>
      <c r="T6668" s="233" t="n"/>
      <c r="U6668" s="233" t="n"/>
    </row>
    <row r="6669">
      <c r="S6669" s="233" t="n"/>
      <c r="T6669" s="233" t="n"/>
      <c r="U6669" s="233" t="n"/>
    </row>
    <row r="6670">
      <c r="S6670" s="233" t="n"/>
      <c r="T6670" s="233" t="n"/>
      <c r="U6670" s="233" t="n"/>
    </row>
    <row r="6671">
      <c r="S6671" s="233" t="n"/>
      <c r="T6671" s="233" t="n"/>
      <c r="U6671" s="233" t="n"/>
    </row>
    <row r="6672">
      <c r="S6672" s="233" t="n"/>
      <c r="T6672" s="233" t="n"/>
      <c r="U6672" s="233" t="n"/>
    </row>
    <row r="6673">
      <c r="S6673" s="233" t="n"/>
      <c r="T6673" s="233" t="n"/>
      <c r="U6673" s="233" t="n"/>
    </row>
    <row r="6674">
      <c r="S6674" s="233" t="n"/>
      <c r="T6674" s="233" t="n"/>
      <c r="U6674" s="233" t="n"/>
    </row>
    <row r="6675">
      <c r="S6675" s="233" t="n"/>
      <c r="T6675" s="233" t="n"/>
      <c r="U6675" s="233" t="n"/>
    </row>
    <row r="6676">
      <c r="S6676" s="233" t="n"/>
      <c r="T6676" s="233" t="n"/>
      <c r="U6676" s="233" t="n"/>
    </row>
    <row r="6677">
      <c r="S6677" s="233" t="n"/>
      <c r="T6677" s="233" t="n"/>
      <c r="U6677" s="233" t="n"/>
    </row>
    <row r="6678">
      <c r="S6678" s="233" t="n"/>
      <c r="T6678" s="233" t="n"/>
      <c r="U6678" s="233" t="n"/>
    </row>
    <row r="6679">
      <c r="S6679" s="233" t="n"/>
      <c r="T6679" s="233" t="n"/>
      <c r="U6679" s="233" t="n"/>
    </row>
    <row r="6680">
      <c r="S6680" s="233" t="n"/>
      <c r="T6680" s="233" t="n"/>
      <c r="U6680" s="233" t="n"/>
    </row>
    <row r="6681">
      <c r="S6681" s="233" t="n"/>
      <c r="T6681" s="233" t="n"/>
      <c r="U6681" s="233" t="n"/>
    </row>
    <row r="6682">
      <c r="S6682" s="233" t="n"/>
      <c r="T6682" s="233" t="n"/>
      <c r="U6682" s="233" t="n"/>
    </row>
    <row r="6683">
      <c r="S6683" s="233" t="n"/>
      <c r="T6683" s="233" t="n"/>
      <c r="U6683" s="233" t="n"/>
    </row>
    <row r="6684">
      <c r="S6684" s="233" t="n"/>
      <c r="T6684" s="233" t="n"/>
      <c r="U6684" s="233" t="n"/>
    </row>
    <row r="6685">
      <c r="S6685" s="233" t="n"/>
      <c r="T6685" s="233" t="n"/>
      <c r="U6685" s="233" t="n"/>
    </row>
    <row r="6686">
      <c r="S6686" s="233" t="n"/>
      <c r="T6686" s="233" t="n"/>
      <c r="U6686" s="233" t="n"/>
    </row>
    <row r="6687">
      <c r="S6687" s="233" t="n"/>
      <c r="T6687" s="233" t="n"/>
      <c r="U6687" s="233" t="n"/>
    </row>
    <row r="6688">
      <c r="S6688" s="233" t="n"/>
      <c r="T6688" s="233" t="n"/>
      <c r="U6688" s="233" t="n"/>
    </row>
    <row r="6689">
      <c r="S6689" s="233" t="n"/>
      <c r="T6689" s="233" t="n"/>
      <c r="U6689" s="233" t="n"/>
    </row>
    <row r="6690">
      <c r="S6690" s="233" t="n"/>
      <c r="T6690" s="233" t="n"/>
      <c r="U6690" s="233" t="n"/>
    </row>
    <row r="6691">
      <c r="S6691" s="233" t="n"/>
      <c r="T6691" s="233" t="n"/>
      <c r="U6691" s="233" t="n"/>
    </row>
    <row r="6692">
      <c r="S6692" s="233" t="n"/>
      <c r="T6692" s="233" t="n"/>
      <c r="U6692" s="233" t="n"/>
    </row>
    <row r="6693">
      <c r="S6693" s="233" t="n"/>
      <c r="T6693" s="233" t="n"/>
      <c r="U6693" s="233" t="n"/>
    </row>
    <row r="6694">
      <c r="S6694" s="233" t="n"/>
      <c r="T6694" s="233" t="n"/>
      <c r="U6694" s="233" t="n"/>
    </row>
    <row r="6695">
      <c r="S6695" s="233" t="n"/>
      <c r="T6695" s="233" t="n"/>
      <c r="U6695" s="233" t="n"/>
    </row>
    <row r="6696">
      <c r="S6696" s="233" t="n"/>
      <c r="T6696" s="233" t="n"/>
      <c r="U6696" s="233" t="n"/>
    </row>
    <row r="6697">
      <c r="S6697" s="233" t="n"/>
      <c r="T6697" s="233" t="n"/>
      <c r="U6697" s="233" t="n"/>
    </row>
    <row r="6698">
      <c r="S6698" s="233" t="n"/>
      <c r="T6698" s="233" t="n"/>
      <c r="U6698" s="233" t="n"/>
    </row>
    <row r="6699">
      <c r="S6699" s="233" t="n"/>
      <c r="T6699" s="233" t="n"/>
      <c r="U6699" s="233" t="n"/>
    </row>
    <row r="6700">
      <c r="S6700" s="233" t="n"/>
      <c r="T6700" s="233" t="n"/>
      <c r="U6700" s="233" t="n"/>
    </row>
    <row r="6701">
      <c r="S6701" s="233" t="n"/>
      <c r="T6701" s="233" t="n"/>
      <c r="U6701" s="233" t="n"/>
    </row>
    <row r="6702">
      <c r="S6702" s="233" t="n"/>
      <c r="T6702" s="233" t="n"/>
      <c r="U6702" s="233" t="n"/>
    </row>
    <row r="6703">
      <c r="S6703" s="233" t="n"/>
      <c r="T6703" s="233" t="n"/>
      <c r="U6703" s="233" t="n"/>
    </row>
    <row r="6704">
      <c r="S6704" s="233" t="n"/>
      <c r="T6704" s="233" t="n"/>
      <c r="U6704" s="233" t="n"/>
    </row>
    <row r="6705">
      <c r="S6705" s="233" t="n"/>
      <c r="T6705" s="233" t="n"/>
      <c r="U6705" s="233" t="n"/>
    </row>
    <row r="6706">
      <c r="S6706" s="233" t="n"/>
      <c r="T6706" s="233" t="n"/>
      <c r="U6706" s="233" t="n"/>
    </row>
    <row r="6707">
      <c r="S6707" s="233" t="n"/>
      <c r="T6707" s="233" t="n"/>
      <c r="U6707" s="233" t="n"/>
    </row>
    <row r="6708">
      <c r="S6708" s="233" t="n"/>
      <c r="T6708" s="233" t="n"/>
      <c r="U6708" s="233" t="n"/>
    </row>
    <row r="6709">
      <c r="S6709" s="233" t="n"/>
      <c r="T6709" s="233" t="n"/>
      <c r="U6709" s="233" t="n"/>
    </row>
    <row r="6710">
      <c r="S6710" s="233" t="n"/>
      <c r="T6710" s="233" t="n"/>
      <c r="U6710" s="233" t="n"/>
    </row>
    <row r="6711">
      <c r="S6711" s="233" t="n"/>
      <c r="T6711" s="233" t="n"/>
      <c r="U6711" s="233" t="n"/>
    </row>
    <row r="6712">
      <c r="S6712" s="233" t="n"/>
      <c r="T6712" s="233" t="n"/>
      <c r="U6712" s="233" t="n"/>
    </row>
    <row r="6713">
      <c r="S6713" s="233" t="n"/>
      <c r="T6713" s="233" t="n"/>
      <c r="U6713" s="233" t="n"/>
    </row>
    <row r="6714">
      <c r="S6714" s="233" t="n"/>
      <c r="T6714" s="233" t="n"/>
      <c r="U6714" s="233" t="n"/>
    </row>
    <row r="6715">
      <c r="S6715" s="233" t="n"/>
      <c r="T6715" s="233" t="n"/>
      <c r="U6715" s="233" t="n"/>
    </row>
    <row r="6716">
      <c r="S6716" s="233" t="n"/>
      <c r="T6716" s="233" t="n"/>
      <c r="U6716" s="233" t="n"/>
    </row>
    <row r="6717">
      <c r="S6717" s="233" t="n"/>
      <c r="T6717" s="233" t="n"/>
      <c r="U6717" s="233" t="n"/>
    </row>
    <row r="6718">
      <c r="S6718" s="233" t="n"/>
      <c r="T6718" s="233" t="n"/>
      <c r="U6718" s="233" t="n"/>
    </row>
    <row r="6719">
      <c r="S6719" s="233" t="n"/>
      <c r="T6719" s="233" t="n"/>
      <c r="U6719" s="233" t="n"/>
    </row>
    <row r="6720">
      <c r="S6720" s="233" t="n"/>
      <c r="T6720" s="233" t="n"/>
      <c r="U6720" s="233" t="n"/>
    </row>
    <row r="6721">
      <c r="S6721" s="233" t="n"/>
      <c r="T6721" s="233" t="n"/>
      <c r="U6721" s="233" t="n"/>
    </row>
    <row r="6722">
      <c r="S6722" s="233" t="n"/>
      <c r="T6722" s="233" t="n"/>
      <c r="U6722" s="233" t="n"/>
    </row>
    <row r="6723">
      <c r="S6723" s="233" t="n"/>
      <c r="T6723" s="233" t="n"/>
      <c r="U6723" s="233" t="n"/>
    </row>
    <row r="6724">
      <c r="S6724" s="233" t="n"/>
      <c r="T6724" s="233" t="n"/>
      <c r="U6724" s="233" t="n"/>
    </row>
    <row r="6725">
      <c r="S6725" s="233" t="n"/>
      <c r="T6725" s="233" t="n"/>
      <c r="U6725" s="233" t="n"/>
    </row>
    <row r="6726">
      <c r="S6726" s="233" t="n"/>
      <c r="T6726" s="233" t="n"/>
      <c r="U6726" s="233" t="n"/>
    </row>
    <row r="6727">
      <c r="S6727" s="233" t="n"/>
      <c r="T6727" s="233" t="n"/>
      <c r="U6727" s="233" t="n"/>
    </row>
    <row r="6728">
      <c r="S6728" s="233" t="n"/>
      <c r="T6728" s="233" t="n"/>
      <c r="U6728" s="233" t="n"/>
    </row>
    <row r="6729">
      <c r="S6729" s="233" t="n"/>
      <c r="T6729" s="233" t="n"/>
      <c r="U6729" s="233" t="n"/>
    </row>
    <row r="6730">
      <c r="S6730" s="233" t="n"/>
      <c r="T6730" s="233" t="n"/>
      <c r="U6730" s="233" t="n"/>
    </row>
    <row r="6731">
      <c r="S6731" s="233" t="n"/>
      <c r="T6731" s="233" t="n"/>
      <c r="U6731" s="233" t="n"/>
    </row>
    <row r="6732">
      <c r="S6732" s="233" t="n"/>
      <c r="T6732" s="233" t="n"/>
      <c r="U6732" s="233" t="n"/>
    </row>
    <row r="6733">
      <c r="S6733" s="233" t="n"/>
      <c r="T6733" s="233" t="n"/>
      <c r="U6733" s="233" t="n"/>
    </row>
    <row r="6734">
      <c r="S6734" s="233" t="n"/>
      <c r="T6734" s="233" t="n"/>
      <c r="U6734" s="233" t="n"/>
    </row>
    <row r="6735">
      <c r="S6735" s="233" t="n"/>
      <c r="T6735" s="233" t="n"/>
      <c r="U6735" s="233" t="n"/>
    </row>
    <row r="6736">
      <c r="S6736" s="233" t="n"/>
      <c r="T6736" s="233" t="n"/>
      <c r="U6736" s="233" t="n"/>
    </row>
    <row r="6737">
      <c r="S6737" s="233" t="n"/>
      <c r="T6737" s="233" t="n"/>
      <c r="U6737" s="233" t="n"/>
    </row>
    <row r="6738">
      <c r="S6738" s="233" t="n"/>
      <c r="T6738" s="233" t="n"/>
      <c r="U6738" s="233" t="n"/>
    </row>
    <row r="6739">
      <c r="S6739" s="233" t="n"/>
      <c r="T6739" s="233" t="n"/>
      <c r="U6739" s="233" t="n"/>
    </row>
    <row r="6740">
      <c r="S6740" s="233" t="n"/>
      <c r="T6740" s="233" t="n"/>
      <c r="U6740" s="233" t="n"/>
    </row>
    <row r="6741">
      <c r="S6741" s="233" t="n"/>
      <c r="T6741" s="233" t="n"/>
      <c r="U6741" s="233" t="n"/>
    </row>
    <row r="6742">
      <c r="S6742" s="233" t="n"/>
      <c r="T6742" s="233" t="n"/>
      <c r="U6742" s="233" t="n"/>
    </row>
    <row r="6743">
      <c r="S6743" s="233" t="n"/>
      <c r="T6743" s="233" t="n"/>
      <c r="U6743" s="233" t="n"/>
    </row>
    <row r="6744">
      <c r="S6744" s="233" t="n"/>
      <c r="T6744" s="233" t="n"/>
      <c r="U6744" s="233" t="n"/>
    </row>
    <row r="6745">
      <c r="S6745" s="233" t="n"/>
      <c r="T6745" s="233" t="n"/>
      <c r="U6745" s="233" t="n"/>
    </row>
    <row r="6746">
      <c r="S6746" s="233" t="n"/>
      <c r="T6746" s="233" t="n"/>
      <c r="U6746" s="233" t="n"/>
    </row>
    <row r="6747">
      <c r="S6747" s="233" t="n"/>
      <c r="T6747" s="233" t="n"/>
      <c r="U6747" s="233" t="n"/>
    </row>
    <row r="6748">
      <c r="S6748" s="233" t="n"/>
      <c r="T6748" s="233" t="n"/>
      <c r="U6748" s="233" t="n"/>
    </row>
    <row r="6749">
      <c r="S6749" s="233" t="n"/>
      <c r="T6749" s="233" t="n"/>
      <c r="U6749" s="233" t="n"/>
    </row>
    <row r="6750">
      <c r="S6750" s="233" t="n"/>
      <c r="T6750" s="233" t="n"/>
      <c r="U6750" s="233" t="n"/>
    </row>
    <row r="6751">
      <c r="S6751" s="233" t="n"/>
      <c r="T6751" s="233" t="n"/>
      <c r="U6751" s="233" t="n"/>
    </row>
    <row r="6752">
      <c r="S6752" s="233" t="n"/>
      <c r="T6752" s="233" t="n"/>
      <c r="U6752" s="233" t="n"/>
    </row>
    <row r="6753">
      <c r="S6753" s="233" t="n"/>
      <c r="T6753" s="233" t="n"/>
      <c r="U6753" s="233" t="n"/>
    </row>
    <row r="6754">
      <c r="S6754" s="233" t="n"/>
      <c r="T6754" s="233" t="n"/>
      <c r="U6754" s="233" t="n"/>
    </row>
    <row r="6755">
      <c r="S6755" s="233" t="n"/>
      <c r="T6755" s="233" t="n"/>
      <c r="U6755" s="233" t="n"/>
    </row>
    <row r="6756">
      <c r="S6756" s="233" t="n"/>
      <c r="T6756" s="233" t="n"/>
      <c r="U6756" s="233" t="n"/>
    </row>
    <row r="6757">
      <c r="S6757" s="233" t="n"/>
      <c r="T6757" s="233" t="n"/>
      <c r="U6757" s="233" t="n"/>
    </row>
    <row r="6758">
      <c r="S6758" s="233" t="n"/>
      <c r="T6758" s="233" t="n"/>
      <c r="U6758" s="233" t="n"/>
    </row>
    <row r="6759">
      <c r="S6759" s="233" t="n"/>
      <c r="T6759" s="233" t="n"/>
      <c r="U6759" s="233" t="n"/>
    </row>
    <row r="6760">
      <c r="S6760" s="233" t="n"/>
      <c r="T6760" s="233" t="n"/>
      <c r="U6760" s="233" t="n"/>
    </row>
    <row r="6761">
      <c r="S6761" s="233" t="n"/>
      <c r="T6761" s="233" t="n"/>
      <c r="U6761" s="233" t="n"/>
    </row>
    <row r="6762">
      <c r="S6762" s="233" t="n"/>
      <c r="T6762" s="233" t="n"/>
      <c r="U6762" s="233" t="n"/>
    </row>
    <row r="6763">
      <c r="S6763" s="233" t="n"/>
      <c r="T6763" s="233" t="n"/>
      <c r="U6763" s="233" t="n"/>
    </row>
    <row r="6764">
      <c r="S6764" s="233" t="n"/>
      <c r="T6764" s="233" t="n"/>
      <c r="U6764" s="233" t="n"/>
    </row>
    <row r="6765">
      <c r="S6765" s="233" t="n"/>
      <c r="T6765" s="233" t="n"/>
      <c r="U6765" s="233" t="n"/>
    </row>
    <row r="6766">
      <c r="S6766" s="233" t="n"/>
      <c r="T6766" s="233" t="n"/>
      <c r="U6766" s="233" t="n"/>
    </row>
    <row r="6767">
      <c r="S6767" s="233" t="n"/>
      <c r="T6767" s="233" t="n"/>
      <c r="U6767" s="233" t="n"/>
    </row>
    <row r="6768">
      <c r="S6768" s="233" t="n"/>
      <c r="T6768" s="233" t="n"/>
      <c r="U6768" s="233" t="n"/>
    </row>
    <row r="6769">
      <c r="S6769" s="233" t="n"/>
      <c r="T6769" s="233" t="n"/>
      <c r="U6769" s="233" t="n"/>
    </row>
    <row r="6770">
      <c r="S6770" s="233" t="n"/>
      <c r="T6770" s="233" t="n"/>
      <c r="U6770" s="233" t="n"/>
    </row>
    <row r="6771">
      <c r="S6771" s="233" t="n"/>
      <c r="T6771" s="233" t="n"/>
      <c r="U6771" s="233" t="n"/>
    </row>
    <row r="6772">
      <c r="S6772" s="233" t="n"/>
      <c r="T6772" s="233" t="n"/>
      <c r="U6772" s="233" t="n"/>
    </row>
    <row r="6773">
      <c r="S6773" s="233" t="n"/>
      <c r="T6773" s="233" t="n"/>
      <c r="U6773" s="233" t="n"/>
    </row>
    <row r="6774">
      <c r="S6774" s="233" t="n"/>
      <c r="T6774" s="233" t="n"/>
      <c r="U6774" s="233" t="n"/>
    </row>
    <row r="6775">
      <c r="S6775" s="233" t="n"/>
      <c r="T6775" s="233" t="n"/>
      <c r="U6775" s="233" t="n"/>
    </row>
    <row r="6776">
      <c r="S6776" s="233" t="n"/>
      <c r="T6776" s="233" t="n"/>
      <c r="U6776" s="233" t="n"/>
    </row>
    <row r="6777">
      <c r="S6777" s="233" t="n"/>
      <c r="T6777" s="233" t="n"/>
      <c r="U6777" s="233" t="n"/>
    </row>
    <row r="6778">
      <c r="S6778" s="233" t="n"/>
      <c r="T6778" s="233" t="n"/>
      <c r="U6778" s="233" t="n"/>
    </row>
    <row r="6779">
      <c r="S6779" s="233" t="n"/>
      <c r="T6779" s="233" t="n"/>
      <c r="U6779" s="233" t="n"/>
    </row>
    <row r="6780">
      <c r="S6780" s="233" t="n"/>
      <c r="T6780" s="233" t="n"/>
      <c r="U6780" s="233" t="n"/>
    </row>
    <row r="6781">
      <c r="S6781" s="233" t="n"/>
      <c r="T6781" s="233" t="n"/>
      <c r="U6781" s="233" t="n"/>
    </row>
    <row r="6782">
      <c r="S6782" s="233" t="n"/>
      <c r="T6782" s="233" t="n"/>
      <c r="U6782" s="233" t="n"/>
    </row>
    <row r="6783">
      <c r="S6783" s="233" t="n"/>
      <c r="T6783" s="233" t="n"/>
      <c r="U6783" s="233" t="n"/>
    </row>
    <row r="6784">
      <c r="S6784" s="233" t="n"/>
      <c r="T6784" s="233" t="n"/>
      <c r="U6784" s="233" t="n"/>
    </row>
    <row r="6785">
      <c r="S6785" s="233" t="n"/>
      <c r="T6785" s="233" t="n"/>
      <c r="U6785" s="233" t="n"/>
    </row>
    <row r="6786">
      <c r="S6786" s="233" t="n"/>
      <c r="T6786" s="233" t="n"/>
      <c r="U6786" s="233" t="n"/>
    </row>
    <row r="6787">
      <c r="S6787" s="233" t="n"/>
      <c r="T6787" s="233" t="n"/>
      <c r="U6787" s="233" t="n"/>
    </row>
    <row r="6788">
      <c r="S6788" s="233" t="n"/>
      <c r="T6788" s="233" t="n"/>
      <c r="U6788" s="233" t="n"/>
    </row>
    <row r="6789">
      <c r="S6789" s="233" t="n"/>
      <c r="T6789" s="233" t="n"/>
      <c r="U6789" s="233" t="n"/>
    </row>
    <row r="6790">
      <c r="S6790" s="233" t="n"/>
      <c r="T6790" s="233" t="n"/>
      <c r="U6790" s="233" t="n"/>
    </row>
    <row r="6791">
      <c r="S6791" s="233" t="n"/>
      <c r="T6791" s="233" t="n"/>
      <c r="U6791" s="233" t="n"/>
    </row>
    <row r="6792">
      <c r="S6792" s="233" t="n"/>
      <c r="T6792" s="233" t="n"/>
      <c r="U6792" s="233" t="n"/>
    </row>
    <row r="6793">
      <c r="S6793" s="233" t="n"/>
      <c r="T6793" s="233" t="n"/>
      <c r="U6793" s="233" t="n"/>
    </row>
    <row r="6794">
      <c r="S6794" s="233" t="n"/>
      <c r="T6794" s="233" t="n"/>
      <c r="U6794" s="233" t="n"/>
    </row>
    <row r="6795">
      <c r="S6795" s="233" t="n"/>
      <c r="T6795" s="233" t="n"/>
      <c r="U6795" s="233" t="n"/>
    </row>
    <row r="6796">
      <c r="S6796" s="233" t="n"/>
      <c r="T6796" s="233" t="n"/>
      <c r="U6796" s="233" t="n"/>
    </row>
    <row r="6797">
      <c r="S6797" s="233" t="n"/>
      <c r="T6797" s="233" t="n"/>
      <c r="U6797" s="233" t="n"/>
    </row>
    <row r="6798">
      <c r="S6798" s="233" t="n"/>
      <c r="T6798" s="233" t="n"/>
      <c r="U6798" s="233" t="n"/>
    </row>
    <row r="6799">
      <c r="S6799" s="233" t="n"/>
      <c r="T6799" s="233" t="n"/>
      <c r="U6799" s="233" t="n"/>
    </row>
    <row r="6800">
      <c r="S6800" s="233" t="n"/>
      <c r="T6800" s="233" t="n"/>
      <c r="U6800" s="233" t="n"/>
    </row>
    <row r="6801">
      <c r="S6801" s="233" t="n"/>
      <c r="T6801" s="233" t="n"/>
      <c r="U6801" s="233" t="n"/>
    </row>
    <row r="6802">
      <c r="S6802" s="233" t="n"/>
      <c r="T6802" s="233" t="n"/>
      <c r="U6802" s="233" t="n"/>
    </row>
    <row r="6803">
      <c r="S6803" s="233" t="n"/>
      <c r="T6803" s="233" t="n"/>
      <c r="U6803" s="233" t="n"/>
    </row>
    <row r="6804">
      <c r="S6804" s="233" t="n"/>
      <c r="T6804" s="233" t="n"/>
      <c r="U6804" s="233" t="n"/>
    </row>
    <row r="6805">
      <c r="S6805" s="233" t="n"/>
      <c r="T6805" s="233" t="n"/>
      <c r="U6805" s="233" t="n"/>
    </row>
    <row r="6806">
      <c r="S6806" s="233" t="n"/>
      <c r="T6806" s="233" t="n"/>
      <c r="U6806" s="233" t="n"/>
    </row>
    <row r="6807">
      <c r="S6807" s="233" t="n"/>
      <c r="T6807" s="233" t="n"/>
      <c r="U6807" s="233" t="n"/>
    </row>
    <row r="6808">
      <c r="S6808" s="233" t="n"/>
      <c r="T6808" s="233" t="n"/>
      <c r="U6808" s="233" t="n"/>
    </row>
    <row r="6809">
      <c r="S6809" s="233" t="n"/>
      <c r="T6809" s="233" t="n"/>
      <c r="U6809" s="233" t="n"/>
    </row>
    <row r="6810">
      <c r="S6810" s="233" t="n"/>
      <c r="T6810" s="233" t="n"/>
      <c r="U6810" s="233" t="n"/>
    </row>
    <row r="6811">
      <c r="S6811" s="233" t="n"/>
      <c r="T6811" s="233" t="n"/>
      <c r="U6811" s="233" t="n"/>
    </row>
    <row r="6812">
      <c r="S6812" s="233" t="n"/>
      <c r="T6812" s="233" t="n"/>
      <c r="U6812" s="233" t="n"/>
    </row>
    <row r="6813">
      <c r="S6813" s="233" t="n"/>
      <c r="T6813" s="233" t="n"/>
      <c r="U6813" s="233" t="n"/>
    </row>
    <row r="6814">
      <c r="S6814" s="233" t="n"/>
      <c r="T6814" s="233" t="n"/>
      <c r="U6814" s="233" t="n"/>
    </row>
    <row r="6815">
      <c r="S6815" s="233" t="n"/>
      <c r="T6815" s="233" t="n"/>
      <c r="U6815" s="233" t="n"/>
    </row>
    <row r="6816">
      <c r="S6816" s="233" t="n"/>
      <c r="T6816" s="233" t="n"/>
      <c r="U6816" s="233" t="n"/>
    </row>
    <row r="6817">
      <c r="S6817" s="233" t="n"/>
      <c r="T6817" s="233" t="n"/>
      <c r="U6817" s="233" t="n"/>
    </row>
    <row r="6818">
      <c r="S6818" s="233" t="n"/>
      <c r="T6818" s="233" t="n"/>
      <c r="U6818" s="233" t="n"/>
    </row>
    <row r="6819">
      <c r="S6819" s="233" t="n"/>
      <c r="T6819" s="233" t="n"/>
      <c r="U6819" s="233" t="n"/>
    </row>
    <row r="6820">
      <c r="S6820" s="233" t="n"/>
      <c r="T6820" s="233" t="n"/>
      <c r="U6820" s="233" t="n"/>
    </row>
    <row r="6821">
      <c r="S6821" s="233" t="n"/>
      <c r="T6821" s="233" t="n"/>
      <c r="U6821" s="233" t="n"/>
    </row>
    <row r="6822">
      <c r="S6822" s="233" t="n"/>
      <c r="T6822" s="233" t="n"/>
      <c r="U6822" s="233" t="n"/>
    </row>
    <row r="6823">
      <c r="S6823" s="233" t="n"/>
      <c r="T6823" s="233" t="n"/>
      <c r="U6823" s="233" t="n"/>
    </row>
    <row r="6824">
      <c r="S6824" s="233" t="n"/>
      <c r="T6824" s="233" t="n"/>
      <c r="U6824" s="233" t="n"/>
    </row>
    <row r="6825">
      <c r="S6825" s="233" t="n"/>
      <c r="T6825" s="233" t="n"/>
      <c r="U6825" s="233" t="n"/>
    </row>
    <row r="6826">
      <c r="S6826" s="233" t="n"/>
      <c r="T6826" s="233" t="n"/>
      <c r="U6826" s="233" t="n"/>
    </row>
    <row r="6827">
      <c r="S6827" s="233" t="n"/>
      <c r="T6827" s="233" t="n"/>
      <c r="U6827" s="233" t="n"/>
    </row>
    <row r="6828">
      <c r="S6828" s="233" t="n"/>
      <c r="T6828" s="233" t="n"/>
      <c r="U6828" s="233" t="n"/>
    </row>
    <row r="6829">
      <c r="S6829" s="233" t="n"/>
      <c r="T6829" s="233" t="n"/>
      <c r="U6829" s="233" t="n"/>
    </row>
    <row r="6830">
      <c r="S6830" s="233" t="n"/>
      <c r="T6830" s="233" t="n"/>
      <c r="U6830" s="233" t="n"/>
    </row>
    <row r="6831">
      <c r="S6831" s="233" t="n"/>
      <c r="T6831" s="233" t="n"/>
      <c r="U6831" s="233" t="n"/>
    </row>
    <row r="6832">
      <c r="S6832" s="233" t="n"/>
      <c r="T6832" s="233" t="n"/>
      <c r="U6832" s="233" t="n"/>
    </row>
    <row r="6833">
      <c r="S6833" s="233" t="n"/>
      <c r="T6833" s="233" t="n"/>
      <c r="U6833" s="233" t="n"/>
    </row>
    <row r="6834">
      <c r="S6834" s="233" t="n"/>
      <c r="T6834" s="233" t="n"/>
      <c r="U6834" s="233" t="n"/>
    </row>
    <row r="6835">
      <c r="S6835" s="233" t="n"/>
      <c r="T6835" s="233" t="n"/>
      <c r="U6835" s="233" t="n"/>
    </row>
    <row r="6836">
      <c r="S6836" s="233" t="n"/>
      <c r="T6836" s="233" t="n"/>
      <c r="U6836" s="233" t="n"/>
    </row>
    <row r="6837">
      <c r="S6837" s="233" t="n"/>
      <c r="T6837" s="233" t="n"/>
      <c r="U6837" s="233" t="n"/>
    </row>
    <row r="6838">
      <c r="S6838" s="233" t="n"/>
      <c r="T6838" s="233" t="n"/>
      <c r="U6838" s="233" t="n"/>
    </row>
    <row r="6839">
      <c r="S6839" s="233" t="n"/>
      <c r="T6839" s="233" t="n"/>
      <c r="U6839" s="233" t="n"/>
    </row>
    <row r="6840">
      <c r="S6840" s="233" t="n"/>
      <c r="T6840" s="233" t="n"/>
      <c r="U6840" s="233" t="n"/>
    </row>
    <row r="6841">
      <c r="S6841" s="233" t="n"/>
      <c r="T6841" s="233" t="n"/>
      <c r="U6841" s="233" t="n"/>
    </row>
    <row r="6842">
      <c r="S6842" s="233" t="n"/>
      <c r="T6842" s="233" t="n"/>
      <c r="U6842" s="233" t="n"/>
    </row>
    <row r="6843">
      <c r="S6843" s="233" t="n"/>
      <c r="T6843" s="233" t="n"/>
      <c r="U6843" s="233" t="n"/>
    </row>
    <row r="6844">
      <c r="S6844" s="233" t="n"/>
      <c r="T6844" s="233" t="n"/>
      <c r="U6844" s="233" t="n"/>
    </row>
    <row r="6845">
      <c r="S6845" s="233" t="n"/>
      <c r="T6845" s="233" t="n"/>
      <c r="U6845" s="233" t="n"/>
    </row>
    <row r="6846">
      <c r="S6846" s="233" t="n"/>
      <c r="T6846" s="233" t="n"/>
      <c r="U6846" s="233" t="n"/>
    </row>
    <row r="6847">
      <c r="S6847" s="233" t="n"/>
      <c r="T6847" s="233" t="n"/>
      <c r="U6847" s="233" t="n"/>
    </row>
    <row r="6848">
      <c r="S6848" s="233" t="n"/>
      <c r="T6848" s="233" t="n"/>
      <c r="U6848" s="233" t="n"/>
    </row>
    <row r="6849">
      <c r="S6849" s="233" t="n"/>
      <c r="T6849" s="233" t="n"/>
      <c r="U6849" s="233" t="n"/>
    </row>
    <row r="6850">
      <c r="S6850" s="233" t="n"/>
      <c r="T6850" s="233" t="n"/>
      <c r="U6850" s="233" t="n"/>
    </row>
    <row r="6851">
      <c r="S6851" s="233" t="n"/>
      <c r="T6851" s="233" t="n"/>
      <c r="U6851" s="233" t="n"/>
    </row>
    <row r="6852">
      <c r="S6852" s="233" t="n"/>
      <c r="T6852" s="233" t="n"/>
      <c r="U6852" s="233" t="n"/>
    </row>
    <row r="6853">
      <c r="S6853" s="233" t="n"/>
      <c r="T6853" s="233" t="n"/>
      <c r="U6853" s="233" t="n"/>
    </row>
    <row r="6854">
      <c r="S6854" s="233" t="n"/>
      <c r="T6854" s="233" t="n"/>
      <c r="U6854" s="233" t="n"/>
    </row>
    <row r="6855">
      <c r="S6855" s="233" t="n"/>
      <c r="T6855" s="233" t="n"/>
      <c r="U6855" s="233" t="n"/>
    </row>
    <row r="6856">
      <c r="S6856" s="233" t="n"/>
      <c r="T6856" s="233" t="n"/>
      <c r="U6856" s="233" t="n"/>
    </row>
    <row r="6857">
      <c r="S6857" s="233" t="n"/>
      <c r="T6857" s="233" t="n"/>
      <c r="U6857" s="233" t="n"/>
    </row>
    <row r="6858">
      <c r="S6858" s="233" t="n"/>
      <c r="T6858" s="233" t="n"/>
      <c r="U6858" s="233" t="n"/>
    </row>
    <row r="6859">
      <c r="S6859" s="233" t="n"/>
      <c r="T6859" s="233" t="n"/>
      <c r="U6859" s="233" t="n"/>
    </row>
    <row r="6860">
      <c r="S6860" s="233" t="n"/>
      <c r="T6860" s="233" t="n"/>
      <c r="U6860" s="233" t="n"/>
    </row>
    <row r="6861">
      <c r="S6861" s="233" t="n"/>
      <c r="T6861" s="233" t="n"/>
      <c r="U6861" s="233" t="n"/>
    </row>
    <row r="6862">
      <c r="S6862" s="233" t="n"/>
      <c r="T6862" s="233" t="n"/>
      <c r="U6862" s="233" t="n"/>
    </row>
    <row r="6863">
      <c r="S6863" s="233" t="n"/>
      <c r="T6863" s="233" t="n"/>
      <c r="U6863" s="233" t="n"/>
    </row>
    <row r="6864">
      <c r="S6864" s="233" t="n"/>
      <c r="T6864" s="233" t="n"/>
      <c r="U6864" s="233" t="n"/>
    </row>
    <row r="6865">
      <c r="S6865" s="233" t="n"/>
      <c r="T6865" s="233" t="n"/>
      <c r="U6865" s="233" t="n"/>
    </row>
    <row r="6866">
      <c r="S6866" s="233" t="n"/>
      <c r="T6866" s="233" t="n"/>
      <c r="U6866" s="233" t="n"/>
    </row>
    <row r="6867">
      <c r="S6867" s="233" t="n"/>
      <c r="T6867" s="233" t="n"/>
      <c r="U6867" s="233" t="n"/>
    </row>
    <row r="6868">
      <c r="S6868" s="233" t="n"/>
      <c r="T6868" s="233" t="n"/>
      <c r="U6868" s="233" t="n"/>
    </row>
    <row r="6869">
      <c r="S6869" s="233" t="n"/>
      <c r="T6869" s="233" t="n"/>
      <c r="U6869" s="233" t="n"/>
    </row>
    <row r="6870">
      <c r="S6870" s="233" t="n"/>
      <c r="T6870" s="233" t="n"/>
      <c r="U6870" s="233" t="n"/>
    </row>
    <row r="6871">
      <c r="S6871" s="233" t="n"/>
      <c r="T6871" s="233" t="n"/>
      <c r="U6871" s="233" t="n"/>
    </row>
    <row r="6872">
      <c r="S6872" s="233" t="n"/>
      <c r="T6872" s="233" t="n"/>
      <c r="U6872" s="233" t="n"/>
    </row>
    <row r="6873">
      <c r="S6873" s="233" t="n"/>
      <c r="T6873" s="233" t="n"/>
      <c r="U6873" s="233" t="n"/>
    </row>
    <row r="6874">
      <c r="S6874" s="233" t="n"/>
      <c r="T6874" s="233" t="n"/>
      <c r="U6874" s="233" t="n"/>
    </row>
    <row r="6875">
      <c r="S6875" s="233" t="n"/>
      <c r="T6875" s="233" t="n"/>
      <c r="U6875" s="233" t="n"/>
    </row>
    <row r="6876">
      <c r="S6876" s="233" t="n"/>
      <c r="T6876" s="233" t="n"/>
      <c r="U6876" s="233" t="n"/>
    </row>
    <row r="6877">
      <c r="S6877" s="233" t="n"/>
      <c r="T6877" s="233" t="n"/>
      <c r="U6877" s="233" t="n"/>
    </row>
    <row r="6878">
      <c r="S6878" s="233" t="n"/>
      <c r="T6878" s="233" t="n"/>
      <c r="U6878" s="233" t="n"/>
    </row>
    <row r="6879">
      <c r="S6879" s="233" t="n"/>
      <c r="T6879" s="233" t="n"/>
      <c r="U6879" s="233" t="n"/>
    </row>
    <row r="6880">
      <c r="S6880" s="233" t="n"/>
      <c r="T6880" s="233" t="n"/>
      <c r="U6880" s="233" t="n"/>
    </row>
    <row r="6881">
      <c r="S6881" s="233" t="n"/>
      <c r="T6881" s="233" t="n"/>
      <c r="U6881" s="233" t="n"/>
    </row>
    <row r="6882">
      <c r="S6882" s="233" t="n"/>
      <c r="T6882" s="233" t="n"/>
      <c r="U6882" s="233" t="n"/>
    </row>
    <row r="6883">
      <c r="S6883" s="233" t="n"/>
      <c r="T6883" s="233" t="n"/>
      <c r="U6883" s="233" t="n"/>
    </row>
    <row r="6884">
      <c r="S6884" s="233" t="n"/>
      <c r="T6884" s="233" t="n"/>
      <c r="U6884" s="233" t="n"/>
    </row>
    <row r="6885">
      <c r="S6885" s="233" t="n"/>
      <c r="T6885" s="233" t="n"/>
      <c r="U6885" s="233" t="n"/>
    </row>
    <row r="6886">
      <c r="S6886" s="233" t="n"/>
      <c r="T6886" s="233" t="n"/>
      <c r="U6886" s="233" t="n"/>
    </row>
    <row r="6887">
      <c r="S6887" s="233" t="n"/>
      <c r="T6887" s="233" t="n"/>
      <c r="U6887" s="233" t="n"/>
    </row>
    <row r="6888">
      <c r="S6888" s="233" t="n"/>
      <c r="T6888" s="233" t="n"/>
      <c r="U6888" s="233" t="n"/>
    </row>
    <row r="6889">
      <c r="S6889" s="233" t="n"/>
      <c r="T6889" s="233" t="n"/>
      <c r="U6889" s="233" t="n"/>
    </row>
    <row r="6890">
      <c r="S6890" s="233" t="n"/>
      <c r="T6890" s="233" t="n"/>
      <c r="U6890" s="233" t="n"/>
    </row>
    <row r="6891">
      <c r="S6891" s="233" t="n"/>
      <c r="T6891" s="233" t="n"/>
      <c r="U6891" s="233" t="n"/>
    </row>
    <row r="6892">
      <c r="S6892" s="233" t="n"/>
      <c r="T6892" s="233" t="n"/>
      <c r="U6892" s="233" t="n"/>
    </row>
    <row r="6893">
      <c r="S6893" s="233" t="n"/>
      <c r="T6893" s="233" t="n"/>
      <c r="U6893" s="233" t="n"/>
    </row>
    <row r="6894">
      <c r="S6894" s="233" t="n"/>
      <c r="T6894" s="233" t="n"/>
      <c r="U6894" s="233" t="n"/>
    </row>
    <row r="6895">
      <c r="S6895" s="233" t="n"/>
      <c r="T6895" s="233" t="n"/>
      <c r="U6895" s="233" t="n"/>
    </row>
    <row r="6896">
      <c r="S6896" s="233" t="n"/>
      <c r="T6896" s="233" t="n"/>
      <c r="U6896" s="233" t="n"/>
    </row>
    <row r="6897">
      <c r="S6897" s="233" t="n"/>
      <c r="T6897" s="233" t="n"/>
      <c r="U6897" s="233" t="n"/>
    </row>
    <row r="6898">
      <c r="S6898" s="233" t="n"/>
      <c r="T6898" s="233" t="n"/>
      <c r="U6898" s="233" t="n"/>
    </row>
    <row r="6899">
      <c r="S6899" s="233" t="n"/>
      <c r="T6899" s="233" t="n"/>
      <c r="U6899" s="233" t="n"/>
    </row>
    <row r="6900">
      <c r="S6900" s="233" t="n"/>
      <c r="T6900" s="233" t="n"/>
      <c r="U6900" s="233" t="n"/>
    </row>
    <row r="6901">
      <c r="S6901" s="233" t="n"/>
      <c r="T6901" s="233" t="n"/>
      <c r="U6901" s="233" t="n"/>
    </row>
    <row r="6902">
      <c r="S6902" s="233" t="n"/>
      <c r="T6902" s="233" t="n"/>
      <c r="U6902" s="233" t="n"/>
    </row>
    <row r="6903">
      <c r="S6903" s="233" t="n"/>
      <c r="T6903" s="233" t="n"/>
      <c r="U6903" s="233" t="n"/>
    </row>
    <row r="6904">
      <c r="S6904" s="233" t="n"/>
      <c r="T6904" s="233" t="n"/>
      <c r="U6904" s="233" t="n"/>
    </row>
    <row r="6905">
      <c r="S6905" s="233" t="n"/>
      <c r="T6905" s="233" t="n"/>
      <c r="U6905" s="233" t="n"/>
    </row>
    <row r="6906">
      <c r="S6906" s="233" t="n"/>
      <c r="T6906" s="233" t="n"/>
      <c r="U6906" s="233" t="n"/>
    </row>
    <row r="6907">
      <c r="S6907" s="233" t="n"/>
      <c r="T6907" s="233" t="n"/>
      <c r="U6907" s="233" t="n"/>
    </row>
    <row r="6908">
      <c r="S6908" s="233" t="n"/>
      <c r="T6908" s="233" t="n"/>
      <c r="U6908" s="233" t="n"/>
    </row>
    <row r="6909">
      <c r="S6909" s="233" t="n"/>
      <c r="T6909" s="233" t="n"/>
      <c r="U6909" s="233" t="n"/>
    </row>
    <row r="6910">
      <c r="S6910" s="233" t="n"/>
      <c r="T6910" s="233" t="n"/>
      <c r="U6910" s="233" t="n"/>
    </row>
    <row r="6911">
      <c r="S6911" s="233" t="n"/>
      <c r="T6911" s="233" t="n"/>
      <c r="U6911" s="233" t="n"/>
    </row>
    <row r="6912">
      <c r="S6912" s="233" t="n"/>
      <c r="T6912" s="233" t="n"/>
      <c r="U6912" s="233" t="n"/>
    </row>
    <row r="6913">
      <c r="S6913" s="233" t="n"/>
      <c r="T6913" s="233" t="n"/>
      <c r="U6913" s="233" t="n"/>
    </row>
    <row r="6914">
      <c r="S6914" s="233" t="n"/>
      <c r="T6914" s="233" t="n"/>
      <c r="U6914" s="233" t="n"/>
    </row>
    <row r="6915">
      <c r="S6915" s="233" t="n"/>
      <c r="T6915" s="233" t="n"/>
      <c r="U6915" s="233" t="n"/>
    </row>
    <row r="6916">
      <c r="S6916" s="233" t="n"/>
      <c r="T6916" s="233" t="n"/>
      <c r="U6916" s="233" t="n"/>
    </row>
    <row r="6917">
      <c r="S6917" s="233" t="n"/>
      <c r="T6917" s="233" t="n"/>
      <c r="U6917" s="233" t="n"/>
    </row>
    <row r="6918">
      <c r="S6918" s="233" t="n"/>
      <c r="T6918" s="233" t="n"/>
      <c r="U6918" s="233" t="n"/>
    </row>
    <row r="6919">
      <c r="S6919" s="233" t="n"/>
      <c r="T6919" s="233" t="n"/>
      <c r="U6919" s="233" t="n"/>
    </row>
    <row r="6920">
      <c r="S6920" s="233" t="n"/>
      <c r="T6920" s="233" t="n"/>
      <c r="U6920" s="233" t="n"/>
    </row>
    <row r="6921">
      <c r="S6921" s="233" t="n"/>
      <c r="T6921" s="233" t="n"/>
      <c r="U6921" s="233" t="n"/>
    </row>
    <row r="6922">
      <c r="S6922" s="233" t="n"/>
      <c r="T6922" s="233" t="n"/>
      <c r="U6922" s="233" t="n"/>
    </row>
    <row r="6923">
      <c r="S6923" s="233" t="n"/>
      <c r="T6923" s="233" t="n"/>
      <c r="U6923" s="233" t="n"/>
    </row>
    <row r="6924">
      <c r="S6924" s="233" t="n"/>
      <c r="T6924" s="233" t="n"/>
      <c r="U6924" s="233" t="n"/>
    </row>
    <row r="6925">
      <c r="S6925" s="233" t="n"/>
      <c r="T6925" s="233" t="n"/>
      <c r="U6925" s="233" t="n"/>
    </row>
    <row r="6926">
      <c r="S6926" s="233" t="n"/>
      <c r="T6926" s="233" t="n"/>
      <c r="U6926" s="233" t="n"/>
    </row>
    <row r="6927">
      <c r="S6927" s="233" t="n"/>
      <c r="T6927" s="233" t="n"/>
      <c r="U6927" s="233" t="n"/>
    </row>
    <row r="6928">
      <c r="S6928" s="233" t="n"/>
      <c r="T6928" s="233" t="n"/>
      <c r="U6928" s="233" t="n"/>
    </row>
    <row r="6929">
      <c r="S6929" s="233" t="n"/>
      <c r="T6929" s="233" t="n"/>
      <c r="U6929" s="233" t="n"/>
    </row>
    <row r="6930">
      <c r="S6930" s="233" t="n"/>
      <c r="T6930" s="233" t="n"/>
      <c r="U6930" s="233" t="n"/>
    </row>
    <row r="6931">
      <c r="S6931" s="233" t="n"/>
      <c r="T6931" s="233" t="n"/>
      <c r="U6931" s="233" t="n"/>
    </row>
    <row r="6932">
      <c r="S6932" s="233" t="n"/>
      <c r="T6932" s="233" t="n"/>
      <c r="U6932" s="233" t="n"/>
    </row>
    <row r="6933">
      <c r="S6933" s="233" t="n"/>
      <c r="T6933" s="233" t="n"/>
      <c r="U6933" s="233" t="n"/>
    </row>
    <row r="6934">
      <c r="S6934" s="233" t="n"/>
      <c r="T6934" s="233" t="n"/>
      <c r="U6934" s="233" t="n"/>
    </row>
    <row r="6935">
      <c r="S6935" s="233" t="n"/>
      <c r="T6935" s="233" t="n"/>
      <c r="U6935" s="233" t="n"/>
    </row>
    <row r="6936">
      <c r="S6936" s="233" t="n"/>
      <c r="T6936" s="233" t="n"/>
      <c r="U6936" s="233" t="n"/>
    </row>
    <row r="6937">
      <c r="S6937" s="233" t="n"/>
      <c r="T6937" s="233" t="n"/>
      <c r="U6937" s="233" t="n"/>
    </row>
    <row r="6938">
      <c r="S6938" s="233" t="n"/>
      <c r="T6938" s="233" t="n"/>
      <c r="U6938" s="233" t="n"/>
    </row>
    <row r="6939">
      <c r="S6939" s="233" t="n"/>
      <c r="T6939" s="233" t="n"/>
      <c r="U6939" s="233" t="n"/>
    </row>
    <row r="6940">
      <c r="S6940" s="233" t="n"/>
      <c r="T6940" s="233" t="n"/>
      <c r="U6940" s="233" t="n"/>
    </row>
    <row r="6941">
      <c r="S6941" s="233" t="n"/>
      <c r="T6941" s="233" t="n"/>
      <c r="U6941" s="233" t="n"/>
    </row>
    <row r="6942">
      <c r="S6942" s="233" t="n"/>
      <c r="T6942" s="233" t="n"/>
      <c r="U6942" s="233" t="n"/>
    </row>
    <row r="6943">
      <c r="S6943" s="233" t="n"/>
      <c r="T6943" s="233" t="n"/>
      <c r="U6943" s="233" t="n"/>
    </row>
    <row r="6944">
      <c r="S6944" s="233" t="n"/>
      <c r="T6944" s="233" t="n"/>
      <c r="U6944" s="233" t="n"/>
    </row>
    <row r="6945">
      <c r="S6945" s="233" t="n"/>
      <c r="T6945" s="233" t="n"/>
      <c r="U6945" s="233" t="n"/>
    </row>
    <row r="6946">
      <c r="S6946" s="233" t="n"/>
      <c r="T6946" s="233" t="n"/>
      <c r="U6946" s="233" t="n"/>
    </row>
    <row r="6947">
      <c r="S6947" s="233" t="n"/>
      <c r="T6947" s="233" t="n"/>
      <c r="U6947" s="233" t="n"/>
    </row>
    <row r="6948">
      <c r="S6948" s="233" t="n"/>
      <c r="T6948" s="233" t="n"/>
      <c r="U6948" s="233" t="n"/>
    </row>
    <row r="6949">
      <c r="S6949" s="233" t="n"/>
      <c r="T6949" s="233" t="n"/>
      <c r="U6949" s="233" t="n"/>
    </row>
    <row r="6950">
      <c r="S6950" s="233" t="n"/>
      <c r="T6950" s="233" t="n"/>
      <c r="U6950" s="233" t="n"/>
    </row>
    <row r="6951">
      <c r="S6951" s="233" t="n"/>
      <c r="T6951" s="233" t="n"/>
      <c r="U6951" s="233" t="n"/>
    </row>
    <row r="6952">
      <c r="S6952" s="233" t="n"/>
      <c r="T6952" s="233" t="n"/>
      <c r="U6952" s="233" t="n"/>
    </row>
    <row r="6953">
      <c r="S6953" s="233" t="n"/>
      <c r="T6953" s="233" t="n"/>
      <c r="U6953" s="233" t="n"/>
    </row>
    <row r="6954">
      <c r="S6954" s="233" t="n"/>
      <c r="T6954" s="233" t="n"/>
      <c r="U6954" s="233" t="n"/>
    </row>
    <row r="6955">
      <c r="S6955" s="233" t="n"/>
      <c r="T6955" s="233" t="n"/>
      <c r="U6955" s="233" t="n"/>
    </row>
    <row r="6956">
      <c r="S6956" s="233" t="n"/>
      <c r="T6956" s="233" t="n"/>
      <c r="U6956" s="233" t="n"/>
    </row>
    <row r="6957">
      <c r="S6957" s="233" t="n"/>
      <c r="T6957" s="233" t="n"/>
      <c r="U6957" s="233" t="n"/>
    </row>
    <row r="6958">
      <c r="S6958" s="233" t="n"/>
      <c r="T6958" s="233" t="n"/>
      <c r="U6958" s="233" t="n"/>
    </row>
    <row r="6959">
      <c r="S6959" s="233" t="n"/>
      <c r="T6959" s="233" t="n"/>
      <c r="U6959" s="233" t="n"/>
    </row>
    <row r="6960">
      <c r="S6960" s="233" t="n"/>
      <c r="T6960" s="233" t="n"/>
      <c r="U6960" s="233" t="n"/>
    </row>
    <row r="6961">
      <c r="S6961" s="233" t="n"/>
      <c r="T6961" s="233" t="n"/>
      <c r="U6961" s="233" t="n"/>
    </row>
    <row r="6962">
      <c r="S6962" s="233" t="n"/>
      <c r="T6962" s="233" t="n"/>
      <c r="U6962" s="233" t="n"/>
    </row>
    <row r="6963">
      <c r="S6963" s="233" t="n"/>
      <c r="T6963" s="233" t="n"/>
      <c r="U6963" s="233" t="n"/>
    </row>
    <row r="6964">
      <c r="S6964" s="233" t="n"/>
      <c r="T6964" s="233" t="n"/>
      <c r="U6964" s="233" t="n"/>
    </row>
    <row r="6965">
      <c r="S6965" s="233" t="n"/>
      <c r="T6965" s="233" t="n"/>
      <c r="U6965" s="233" t="n"/>
    </row>
    <row r="6966">
      <c r="S6966" s="233" t="n"/>
      <c r="T6966" s="233" t="n"/>
      <c r="U6966" s="233" t="n"/>
    </row>
    <row r="6967">
      <c r="S6967" s="233" t="n"/>
      <c r="T6967" s="233" t="n"/>
      <c r="U6967" s="233" t="n"/>
    </row>
    <row r="6968">
      <c r="S6968" s="233" t="n"/>
      <c r="T6968" s="233" t="n"/>
      <c r="U6968" s="233" t="n"/>
    </row>
    <row r="6969">
      <c r="S6969" s="233" t="n"/>
      <c r="T6969" s="233" t="n"/>
      <c r="U6969" s="233" t="n"/>
    </row>
    <row r="6970">
      <c r="S6970" s="233" t="n"/>
      <c r="T6970" s="233" t="n"/>
      <c r="U6970" s="233" t="n"/>
    </row>
    <row r="6971">
      <c r="S6971" s="233" t="n"/>
      <c r="T6971" s="233" t="n"/>
      <c r="U6971" s="233" t="n"/>
    </row>
    <row r="6972">
      <c r="S6972" s="233" t="n"/>
      <c r="T6972" s="233" t="n"/>
      <c r="U6972" s="233" t="n"/>
    </row>
    <row r="6973">
      <c r="S6973" s="233" t="n"/>
      <c r="T6973" s="233" t="n"/>
      <c r="U6973" s="233" t="n"/>
    </row>
    <row r="6974">
      <c r="S6974" s="233" t="n"/>
      <c r="T6974" s="233" t="n"/>
      <c r="U6974" s="233" t="n"/>
    </row>
    <row r="6975">
      <c r="S6975" s="233" t="n"/>
      <c r="T6975" s="233" t="n"/>
      <c r="U6975" s="233" t="n"/>
    </row>
    <row r="6976">
      <c r="S6976" s="233" t="n"/>
      <c r="T6976" s="233" t="n"/>
      <c r="U6976" s="233" t="n"/>
    </row>
    <row r="6977">
      <c r="S6977" s="233" t="n"/>
      <c r="T6977" s="233" t="n"/>
      <c r="U6977" s="233" t="n"/>
    </row>
    <row r="6978">
      <c r="S6978" s="233" t="n"/>
      <c r="T6978" s="233" t="n"/>
      <c r="U6978" s="233" t="n"/>
    </row>
    <row r="6979">
      <c r="S6979" s="233" t="n"/>
      <c r="T6979" s="233" t="n"/>
      <c r="U6979" s="233" t="n"/>
    </row>
    <row r="6980">
      <c r="S6980" s="233" t="n"/>
      <c r="T6980" s="233" t="n"/>
      <c r="U6980" s="233" t="n"/>
    </row>
    <row r="6981">
      <c r="S6981" s="233" t="n"/>
      <c r="T6981" s="233" t="n"/>
      <c r="U6981" s="233" t="n"/>
    </row>
    <row r="6982">
      <c r="S6982" s="233" t="n"/>
      <c r="T6982" s="233" t="n"/>
      <c r="U6982" s="233" t="n"/>
    </row>
    <row r="6983">
      <c r="S6983" s="233" t="n"/>
      <c r="T6983" s="233" t="n"/>
      <c r="U6983" s="233" t="n"/>
    </row>
    <row r="6984">
      <c r="S6984" s="233" t="n"/>
      <c r="T6984" s="233" t="n"/>
      <c r="U6984" s="233" t="n"/>
    </row>
    <row r="6985">
      <c r="S6985" s="233" t="n"/>
      <c r="T6985" s="233" t="n"/>
      <c r="U6985" s="233" t="n"/>
    </row>
    <row r="6986">
      <c r="S6986" s="233" t="n"/>
      <c r="T6986" s="233" t="n"/>
      <c r="U6986" s="233" t="n"/>
    </row>
    <row r="6987">
      <c r="S6987" s="233" t="n"/>
      <c r="T6987" s="233" t="n"/>
      <c r="U6987" s="233" t="n"/>
    </row>
    <row r="6988">
      <c r="S6988" s="233" t="n"/>
      <c r="T6988" s="233" t="n"/>
      <c r="U6988" s="233" t="n"/>
    </row>
    <row r="6989">
      <c r="S6989" s="233" t="n"/>
      <c r="T6989" s="233" t="n"/>
      <c r="U6989" s="233" t="n"/>
    </row>
    <row r="6990">
      <c r="S6990" s="233" t="n"/>
      <c r="T6990" s="233" t="n"/>
      <c r="U6990" s="233" t="n"/>
    </row>
    <row r="6991">
      <c r="S6991" s="233" t="n"/>
      <c r="T6991" s="233" t="n"/>
      <c r="U6991" s="233" t="n"/>
    </row>
    <row r="6992">
      <c r="S6992" s="233" t="n"/>
      <c r="T6992" s="233" t="n"/>
      <c r="U6992" s="233" t="n"/>
    </row>
    <row r="6993">
      <c r="S6993" s="233" t="n"/>
      <c r="T6993" s="233" t="n"/>
      <c r="U6993" s="233" t="n"/>
    </row>
    <row r="6994">
      <c r="S6994" s="233" t="n"/>
      <c r="T6994" s="233" t="n"/>
      <c r="U6994" s="233" t="n"/>
    </row>
    <row r="6995">
      <c r="S6995" s="233" t="n"/>
      <c r="T6995" s="233" t="n"/>
      <c r="U6995" s="233" t="n"/>
    </row>
    <row r="6996">
      <c r="S6996" s="233" t="n"/>
      <c r="T6996" s="233" t="n"/>
      <c r="U6996" s="233" t="n"/>
    </row>
    <row r="6997">
      <c r="S6997" s="233" t="n"/>
      <c r="T6997" s="233" t="n"/>
      <c r="U6997" s="233" t="n"/>
    </row>
    <row r="6998">
      <c r="S6998" s="233" t="n"/>
      <c r="T6998" s="233" t="n"/>
      <c r="U6998" s="233" t="n"/>
    </row>
    <row r="6999">
      <c r="S6999" s="233" t="n"/>
      <c r="T6999" s="233" t="n"/>
      <c r="U6999" s="233" t="n"/>
    </row>
    <row r="7000">
      <c r="S7000" s="233" t="n"/>
      <c r="T7000" s="233" t="n"/>
      <c r="U7000" s="233" t="n"/>
    </row>
    <row r="7001">
      <c r="S7001" s="233" t="n"/>
      <c r="T7001" s="233" t="n"/>
      <c r="U7001" s="233" t="n"/>
    </row>
    <row r="7002">
      <c r="S7002" s="233" t="n"/>
      <c r="T7002" s="233" t="n"/>
      <c r="U7002" s="233" t="n"/>
    </row>
    <row r="7003">
      <c r="S7003" s="233" t="n"/>
      <c r="T7003" s="233" t="n"/>
      <c r="U7003" s="233" t="n"/>
    </row>
    <row r="7004">
      <c r="S7004" s="233" t="n"/>
      <c r="T7004" s="233" t="n"/>
      <c r="U7004" s="233" t="n"/>
    </row>
    <row r="7005">
      <c r="S7005" s="233" t="n"/>
      <c r="T7005" s="233" t="n"/>
      <c r="U7005" s="233" t="n"/>
    </row>
    <row r="7006">
      <c r="S7006" s="233" t="n"/>
      <c r="T7006" s="233" t="n"/>
      <c r="U7006" s="233" t="n"/>
    </row>
    <row r="7007">
      <c r="S7007" s="233" t="n"/>
      <c r="T7007" s="233" t="n"/>
      <c r="U7007" s="233" t="n"/>
    </row>
    <row r="7008">
      <c r="S7008" s="233" t="n"/>
      <c r="T7008" s="233" t="n"/>
      <c r="U7008" s="233" t="n"/>
    </row>
    <row r="7009">
      <c r="S7009" s="233" t="n"/>
      <c r="T7009" s="233" t="n"/>
      <c r="U7009" s="233" t="n"/>
    </row>
    <row r="7010">
      <c r="S7010" s="233" t="n"/>
      <c r="T7010" s="233" t="n"/>
      <c r="U7010" s="233" t="n"/>
    </row>
    <row r="7011">
      <c r="S7011" s="233" t="n"/>
      <c r="T7011" s="233" t="n"/>
      <c r="U7011" s="233" t="n"/>
    </row>
    <row r="7012">
      <c r="S7012" s="233" t="n"/>
      <c r="T7012" s="233" t="n"/>
      <c r="U7012" s="233" t="n"/>
    </row>
    <row r="7013">
      <c r="S7013" s="233" t="n"/>
      <c r="T7013" s="233" t="n"/>
      <c r="U7013" s="233" t="n"/>
    </row>
    <row r="7014">
      <c r="S7014" s="233" t="n"/>
      <c r="T7014" s="233" t="n"/>
      <c r="U7014" s="233" t="n"/>
    </row>
    <row r="7015">
      <c r="S7015" s="233" t="n"/>
      <c r="T7015" s="233" t="n"/>
      <c r="U7015" s="233" t="n"/>
    </row>
    <row r="7016">
      <c r="S7016" s="233" t="n"/>
      <c r="T7016" s="233" t="n"/>
      <c r="U7016" s="233" t="n"/>
    </row>
    <row r="7017">
      <c r="S7017" s="233" t="n"/>
      <c r="T7017" s="233" t="n"/>
      <c r="U7017" s="233" t="n"/>
    </row>
    <row r="7018">
      <c r="S7018" s="233" t="n"/>
      <c r="T7018" s="233" t="n"/>
      <c r="U7018" s="233" t="n"/>
    </row>
    <row r="7019">
      <c r="S7019" s="233" t="n"/>
      <c r="T7019" s="233" t="n"/>
      <c r="U7019" s="233" t="n"/>
    </row>
    <row r="7020">
      <c r="S7020" s="233" t="n"/>
      <c r="T7020" s="233" t="n"/>
      <c r="U7020" s="233" t="n"/>
    </row>
    <row r="7021">
      <c r="S7021" s="233" t="n"/>
      <c r="T7021" s="233" t="n"/>
      <c r="U7021" s="233" t="n"/>
    </row>
    <row r="7022">
      <c r="S7022" s="233" t="n"/>
      <c r="T7022" s="233" t="n"/>
      <c r="U7022" s="233" t="n"/>
    </row>
    <row r="7023">
      <c r="S7023" s="233" t="n"/>
      <c r="T7023" s="233" t="n"/>
      <c r="U7023" s="233" t="n"/>
    </row>
    <row r="7024">
      <c r="S7024" s="233" t="n"/>
      <c r="T7024" s="233" t="n"/>
      <c r="U7024" s="233" t="n"/>
    </row>
    <row r="7025">
      <c r="S7025" s="233" t="n"/>
      <c r="T7025" s="233" t="n"/>
      <c r="U7025" s="233" t="n"/>
    </row>
    <row r="7026">
      <c r="S7026" s="233" t="n"/>
      <c r="T7026" s="233" t="n"/>
      <c r="U7026" s="233" t="n"/>
    </row>
    <row r="7027">
      <c r="S7027" s="233" t="n"/>
      <c r="T7027" s="233" t="n"/>
      <c r="U7027" s="233" t="n"/>
    </row>
    <row r="7028">
      <c r="S7028" s="233" t="n"/>
      <c r="T7028" s="233" t="n"/>
      <c r="U7028" s="233" t="n"/>
    </row>
    <row r="7029">
      <c r="S7029" s="233" t="n"/>
      <c r="T7029" s="233" t="n"/>
      <c r="U7029" s="233" t="n"/>
    </row>
    <row r="7030">
      <c r="S7030" s="233" t="n"/>
      <c r="T7030" s="233" t="n"/>
      <c r="U7030" s="233" t="n"/>
    </row>
    <row r="7031">
      <c r="S7031" s="233" t="n"/>
      <c r="T7031" s="233" t="n"/>
      <c r="U7031" s="233" t="n"/>
    </row>
    <row r="7032">
      <c r="S7032" s="233" t="n"/>
      <c r="T7032" s="233" t="n"/>
      <c r="U7032" s="233" t="n"/>
    </row>
    <row r="7033">
      <c r="S7033" s="233" t="n"/>
      <c r="T7033" s="233" t="n"/>
      <c r="U7033" s="233" t="n"/>
    </row>
    <row r="7034">
      <c r="S7034" s="233" t="n"/>
      <c r="T7034" s="233" t="n"/>
      <c r="U7034" s="233" t="n"/>
    </row>
    <row r="7035">
      <c r="S7035" s="233" t="n"/>
      <c r="T7035" s="233" t="n"/>
      <c r="U7035" s="233" t="n"/>
    </row>
    <row r="7036">
      <c r="S7036" s="233" t="n"/>
      <c r="T7036" s="233" t="n"/>
      <c r="U7036" s="233" t="n"/>
    </row>
    <row r="7037">
      <c r="S7037" s="233" t="n"/>
      <c r="T7037" s="233" t="n"/>
      <c r="U7037" s="233" t="n"/>
    </row>
    <row r="7038">
      <c r="S7038" s="233" t="n"/>
      <c r="T7038" s="233" t="n"/>
      <c r="U7038" s="233" t="n"/>
    </row>
    <row r="7039">
      <c r="S7039" s="233" t="n"/>
      <c r="T7039" s="233" t="n"/>
      <c r="U7039" s="233" t="n"/>
    </row>
    <row r="7040">
      <c r="S7040" s="233" t="n"/>
      <c r="T7040" s="233" t="n"/>
      <c r="U7040" s="233" t="n"/>
    </row>
    <row r="7041">
      <c r="S7041" s="233" t="n"/>
      <c r="T7041" s="233" t="n"/>
      <c r="U7041" s="233" t="n"/>
    </row>
    <row r="7042">
      <c r="S7042" s="233" t="n"/>
      <c r="T7042" s="233" t="n"/>
      <c r="U7042" s="233" t="n"/>
    </row>
    <row r="7043">
      <c r="S7043" s="233" t="n"/>
      <c r="T7043" s="233" t="n"/>
      <c r="U7043" s="233" t="n"/>
    </row>
    <row r="7044">
      <c r="S7044" s="233" t="n"/>
      <c r="T7044" s="233" t="n"/>
      <c r="U7044" s="233" t="n"/>
    </row>
    <row r="7045">
      <c r="S7045" s="233" t="n"/>
      <c r="T7045" s="233" t="n"/>
      <c r="U7045" s="233" t="n"/>
    </row>
    <row r="7046">
      <c r="S7046" s="233" t="n"/>
      <c r="T7046" s="233" t="n"/>
      <c r="U7046" s="233" t="n"/>
    </row>
    <row r="7047">
      <c r="S7047" s="233" t="n"/>
      <c r="T7047" s="233" t="n"/>
      <c r="U7047" s="233" t="n"/>
    </row>
    <row r="7048">
      <c r="S7048" s="233" t="n"/>
      <c r="T7048" s="233" t="n"/>
      <c r="U7048" s="233" t="n"/>
    </row>
    <row r="7049">
      <c r="S7049" s="233" t="n"/>
      <c r="T7049" s="233" t="n"/>
      <c r="U7049" s="233" t="n"/>
    </row>
    <row r="7050">
      <c r="S7050" s="233" t="n"/>
      <c r="T7050" s="233" t="n"/>
      <c r="U7050" s="233" t="n"/>
    </row>
    <row r="7051">
      <c r="S7051" s="233" t="n"/>
      <c r="T7051" s="233" t="n"/>
      <c r="U7051" s="233" t="n"/>
    </row>
    <row r="7052">
      <c r="S7052" s="233" t="n"/>
      <c r="T7052" s="233" t="n"/>
      <c r="U7052" s="233" t="n"/>
    </row>
    <row r="7053">
      <c r="S7053" s="233" t="n"/>
      <c r="T7053" s="233" t="n"/>
      <c r="U7053" s="233" t="n"/>
    </row>
    <row r="7054">
      <c r="S7054" s="233" t="n"/>
      <c r="T7054" s="233" t="n"/>
      <c r="U7054" s="233" t="n"/>
    </row>
    <row r="7055">
      <c r="S7055" s="233" t="n"/>
      <c r="T7055" s="233" t="n"/>
      <c r="U7055" s="233" t="n"/>
    </row>
    <row r="7056">
      <c r="S7056" s="233" t="n"/>
      <c r="T7056" s="233" t="n"/>
      <c r="U7056" s="233" t="n"/>
    </row>
    <row r="7057">
      <c r="S7057" s="233" t="n"/>
      <c r="T7057" s="233" t="n"/>
      <c r="U7057" s="233" t="n"/>
    </row>
    <row r="7058">
      <c r="S7058" s="233" t="n"/>
      <c r="T7058" s="233" t="n"/>
      <c r="U7058" s="233" t="n"/>
    </row>
    <row r="7059">
      <c r="S7059" s="233" t="n"/>
      <c r="T7059" s="233" t="n"/>
      <c r="U7059" s="233" t="n"/>
    </row>
    <row r="7060">
      <c r="S7060" s="233" t="n"/>
      <c r="T7060" s="233" t="n"/>
      <c r="U7060" s="233" t="n"/>
    </row>
    <row r="7061">
      <c r="S7061" s="233" t="n"/>
      <c r="T7061" s="233" t="n"/>
      <c r="U7061" s="233" t="n"/>
    </row>
    <row r="7062">
      <c r="S7062" s="233" t="n"/>
      <c r="T7062" s="233" t="n"/>
      <c r="U7062" s="233" t="n"/>
    </row>
    <row r="7063">
      <c r="S7063" s="233" t="n"/>
      <c r="T7063" s="233" t="n"/>
      <c r="U7063" s="233" t="n"/>
    </row>
    <row r="7064">
      <c r="S7064" s="233" t="n"/>
      <c r="T7064" s="233" t="n"/>
      <c r="U7064" s="233" t="n"/>
    </row>
    <row r="7065">
      <c r="S7065" s="233" t="n"/>
      <c r="T7065" s="233" t="n"/>
      <c r="U7065" s="233" t="n"/>
    </row>
    <row r="7066">
      <c r="S7066" s="233" t="n"/>
      <c r="T7066" s="233" t="n"/>
      <c r="U7066" s="233" t="n"/>
    </row>
    <row r="7067">
      <c r="S7067" s="233" t="n"/>
      <c r="T7067" s="233" t="n"/>
      <c r="U7067" s="233" t="n"/>
    </row>
    <row r="7068">
      <c r="S7068" s="233" t="n"/>
      <c r="T7068" s="233" t="n"/>
      <c r="U7068" s="233" t="n"/>
    </row>
    <row r="7069">
      <c r="S7069" s="233" t="n"/>
      <c r="T7069" s="233" t="n"/>
      <c r="U7069" s="233" t="n"/>
    </row>
    <row r="7070">
      <c r="S7070" s="233" t="n"/>
      <c r="T7070" s="233" t="n"/>
      <c r="U7070" s="233" t="n"/>
    </row>
    <row r="7071">
      <c r="S7071" s="233" t="n"/>
      <c r="T7071" s="233" t="n"/>
      <c r="U7071" s="233" t="n"/>
    </row>
    <row r="7072">
      <c r="S7072" s="233" t="n"/>
      <c r="T7072" s="233" t="n"/>
      <c r="U7072" s="233" t="n"/>
    </row>
    <row r="7073">
      <c r="S7073" s="233" t="n"/>
      <c r="T7073" s="233" t="n"/>
      <c r="U7073" s="233" t="n"/>
    </row>
    <row r="7074">
      <c r="S7074" s="233" t="n"/>
      <c r="T7074" s="233" t="n"/>
      <c r="U7074" s="233" t="n"/>
    </row>
    <row r="7075">
      <c r="S7075" s="233" t="n"/>
      <c r="T7075" s="233" t="n"/>
      <c r="U7075" s="233" t="n"/>
    </row>
    <row r="7076">
      <c r="S7076" s="233" t="n"/>
      <c r="T7076" s="233" t="n"/>
      <c r="U7076" s="233" t="n"/>
    </row>
    <row r="7077">
      <c r="S7077" s="233" t="n"/>
      <c r="T7077" s="233" t="n"/>
      <c r="U7077" s="233" t="n"/>
    </row>
    <row r="7078">
      <c r="S7078" s="233" t="n"/>
      <c r="T7078" s="233" t="n"/>
      <c r="U7078" s="233" t="n"/>
    </row>
    <row r="7079">
      <c r="S7079" s="233" t="n"/>
      <c r="T7079" s="233" t="n"/>
      <c r="U7079" s="233" t="n"/>
    </row>
    <row r="7080">
      <c r="S7080" s="233" t="n"/>
      <c r="T7080" s="233" t="n"/>
      <c r="U7080" s="233" t="n"/>
    </row>
    <row r="7081">
      <c r="S7081" s="233" t="n"/>
      <c r="T7081" s="233" t="n"/>
      <c r="U7081" s="233" t="n"/>
    </row>
    <row r="7082">
      <c r="S7082" s="233" t="n"/>
      <c r="T7082" s="233" t="n"/>
      <c r="U7082" s="233" t="n"/>
    </row>
    <row r="7083">
      <c r="S7083" s="233" t="n"/>
      <c r="T7083" s="233" t="n"/>
      <c r="U7083" s="233" t="n"/>
    </row>
    <row r="7084">
      <c r="S7084" s="233" t="n"/>
      <c r="T7084" s="233" t="n"/>
      <c r="U7084" s="233" t="n"/>
    </row>
    <row r="7085">
      <c r="S7085" s="233" t="n"/>
      <c r="T7085" s="233" t="n"/>
      <c r="U7085" s="233" t="n"/>
    </row>
    <row r="7086">
      <c r="S7086" s="233" t="n"/>
      <c r="T7086" s="233" t="n"/>
      <c r="U7086" s="233" t="n"/>
    </row>
    <row r="7087">
      <c r="S7087" s="233" t="n"/>
      <c r="T7087" s="233" t="n"/>
      <c r="U7087" s="233" t="n"/>
    </row>
    <row r="7088">
      <c r="S7088" s="233" t="n"/>
      <c r="T7088" s="233" t="n"/>
      <c r="U7088" s="233" t="n"/>
    </row>
    <row r="7089">
      <c r="S7089" s="233" t="n"/>
      <c r="T7089" s="233" t="n"/>
      <c r="U7089" s="233" t="n"/>
    </row>
    <row r="7090">
      <c r="S7090" s="233" t="n"/>
      <c r="T7090" s="233" t="n"/>
      <c r="U7090" s="233" t="n"/>
    </row>
    <row r="7091">
      <c r="S7091" s="233" t="n"/>
      <c r="T7091" s="233" t="n"/>
      <c r="U7091" s="233" t="n"/>
    </row>
    <row r="7092">
      <c r="S7092" s="233" t="n"/>
      <c r="T7092" s="233" t="n"/>
      <c r="U7092" s="233" t="n"/>
    </row>
    <row r="7093">
      <c r="S7093" s="233" t="n"/>
      <c r="T7093" s="233" t="n"/>
      <c r="U7093" s="233" t="n"/>
    </row>
    <row r="7094">
      <c r="S7094" s="233" t="n"/>
      <c r="T7094" s="233" t="n"/>
      <c r="U7094" s="233" t="n"/>
    </row>
    <row r="7095">
      <c r="S7095" s="233" t="n"/>
      <c r="T7095" s="233" t="n"/>
      <c r="U7095" s="233" t="n"/>
    </row>
    <row r="7096">
      <c r="S7096" s="233" t="n"/>
      <c r="T7096" s="233" t="n"/>
      <c r="U7096" s="233" t="n"/>
    </row>
    <row r="7097">
      <c r="S7097" s="233" t="n"/>
      <c r="T7097" s="233" t="n"/>
      <c r="U7097" s="233" t="n"/>
    </row>
    <row r="7098">
      <c r="S7098" s="233" t="n"/>
      <c r="T7098" s="233" t="n"/>
      <c r="U7098" s="233" t="n"/>
    </row>
    <row r="7099">
      <c r="S7099" s="233" t="n"/>
      <c r="T7099" s="233" t="n"/>
      <c r="U7099" s="233" t="n"/>
    </row>
    <row r="7100">
      <c r="S7100" s="233" t="n"/>
      <c r="T7100" s="233" t="n"/>
      <c r="U7100" s="233" t="n"/>
    </row>
    <row r="7101">
      <c r="S7101" s="233" t="n"/>
      <c r="T7101" s="233" t="n"/>
      <c r="U7101" s="233" t="n"/>
    </row>
    <row r="7102">
      <c r="S7102" s="233" t="n"/>
      <c r="T7102" s="233" t="n"/>
      <c r="U7102" s="233" t="n"/>
    </row>
    <row r="7103">
      <c r="S7103" s="233" t="n"/>
      <c r="T7103" s="233" t="n"/>
      <c r="U7103" s="233" t="n"/>
    </row>
    <row r="7104">
      <c r="S7104" s="233" t="n"/>
      <c r="T7104" s="233" t="n"/>
      <c r="U7104" s="233" t="n"/>
    </row>
    <row r="7105">
      <c r="S7105" s="233" t="n"/>
      <c r="T7105" s="233" t="n"/>
      <c r="U7105" s="233" t="n"/>
    </row>
    <row r="7106">
      <c r="S7106" s="233" t="n"/>
      <c r="T7106" s="233" t="n"/>
      <c r="U7106" s="233" t="n"/>
    </row>
    <row r="7107">
      <c r="S7107" s="233" t="n"/>
      <c r="T7107" s="233" t="n"/>
      <c r="U7107" s="233" t="n"/>
    </row>
    <row r="7108">
      <c r="S7108" s="233" t="n"/>
      <c r="T7108" s="233" t="n"/>
      <c r="U7108" s="233" t="n"/>
    </row>
    <row r="7109">
      <c r="S7109" s="233" t="n"/>
      <c r="T7109" s="233" t="n"/>
      <c r="U7109" s="233" t="n"/>
    </row>
    <row r="7110">
      <c r="S7110" s="233" t="n"/>
      <c r="T7110" s="233" t="n"/>
      <c r="U7110" s="233" t="n"/>
    </row>
    <row r="7111">
      <c r="S7111" s="233" t="n"/>
      <c r="T7111" s="233" t="n"/>
      <c r="U7111" s="233" t="n"/>
    </row>
    <row r="7112">
      <c r="S7112" s="233" t="n"/>
      <c r="T7112" s="233" t="n"/>
      <c r="U7112" s="233" t="n"/>
    </row>
    <row r="7113">
      <c r="S7113" s="233" t="n"/>
      <c r="T7113" s="233" t="n"/>
      <c r="U7113" s="233" t="n"/>
    </row>
    <row r="7114">
      <c r="S7114" s="233" t="n"/>
      <c r="T7114" s="233" t="n"/>
      <c r="U7114" s="233" t="n"/>
    </row>
    <row r="7115">
      <c r="S7115" s="233" t="n"/>
      <c r="T7115" s="233" t="n"/>
      <c r="U7115" s="233" t="n"/>
    </row>
    <row r="7116">
      <c r="S7116" s="233" t="n"/>
      <c r="T7116" s="233" t="n"/>
      <c r="U7116" s="233" t="n"/>
    </row>
    <row r="7117">
      <c r="S7117" s="233" t="n"/>
      <c r="T7117" s="233" t="n"/>
      <c r="U7117" s="233" t="n"/>
    </row>
    <row r="7118">
      <c r="S7118" s="233" t="n"/>
      <c r="T7118" s="233" t="n"/>
      <c r="U7118" s="233" t="n"/>
    </row>
    <row r="7119">
      <c r="S7119" s="233" t="n"/>
      <c r="T7119" s="233" t="n"/>
      <c r="U7119" s="233" t="n"/>
    </row>
    <row r="7120">
      <c r="S7120" s="233" t="n"/>
      <c r="T7120" s="233" t="n"/>
      <c r="U7120" s="233" t="n"/>
    </row>
    <row r="7121">
      <c r="S7121" s="233" t="n"/>
      <c r="T7121" s="233" t="n"/>
      <c r="U7121" s="233" t="n"/>
    </row>
    <row r="7122">
      <c r="S7122" s="233" t="n"/>
      <c r="T7122" s="233" t="n"/>
      <c r="U7122" s="233" t="n"/>
    </row>
    <row r="7123">
      <c r="S7123" s="233" t="n"/>
      <c r="T7123" s="233" t="n"/>
      <c r="U7123" s="233" t="n"/>
    </row>
    <row r="7124">
      <c r="S7124" s="233" t="n"/>
      <c r="T7124" s="233" t="n"/>
      <c r="U7124" s="233" t="n"/>
    </row>
    <row r="7125">
      <c r="S7125" s="233" t="n"/>
      <c r="T7125" s="233" t="n"/>
      <c r="U7125" s="233" t="n"/>
    </row>
    <row r="7126">
      <c r="S7126" s="233" t="n"/>
      <c r="T7126" s="233" t="n"/>
      <c r="U7126" s="233" t="n"/>
    </row>
    <row r="7127">
      <c r="S7127" s="233" t="n"/>
      <c r="T7127" s="233" t="n"/>
      <c r="U7127" s="233" t="n"/>
    </row>
    <row r="7128">
      <c r="S7128" s="233" t="n"/>
      <c r="T7128" s="233" t="n"/>
      <c r="U7128" s="233" t="n"/>
    </row>
    <row r="7129">
      <c r="S7129" s="233" t="n"/>
      <c r="T7129" s="233" t="n"/>
      <c r="U7129" s="233" t="n"/>
    </row>
    <row r="7130">
      <c r="S7130" s="233" t="n"/>
      <c r="T7130" s="233" t="n"/>
      <c r="U7130" s="233" t="n"/>
    </row>
    <row r="7131">
      <c r="S7131" s="233" t="n"/>
      <c r="T7131" s="233" t="n"/>
      <c r="U7131" s="233" t="n"/>
    </row>
    <row r="7132">
      <c r="S7132" s="233" t="n"/>
      <c r="T7132" s="233" t="n"/>
      <c r="U7132" s="233" t="n"/>
    </row>
    <row r="7133">
      <c r="S7133" s="233" t="n"/>
      <c r="T7133" s="233" t="n"/>
      <c r="U7133" s="233" t="n"/>
    </row>
    <row r="7134">
      <c r="S7134" s="233" t="n"/>
      <c r="T7134" s="233" t="n"/>
      <c r="U7134" s="233" t="n"/>
    </row>
    <row r="7135">
      <c r="S7135" s="233" t="n"/>
      <c r="T7135" s="233" t="n"/>
      <c r="U7135" s="233" t="n"/>
    </row>
    <row r="7136">
      <c r="S7136" s="233" t="n"/>
      <c r="T7136" s="233" t="n"/>
      <c r="U7136" s="233" t="n"/>
    </row>
    <row r="7137">
      <c r="S7137" s="233" t="n"/>
      <c r="T7137" s="233" t="n"/>
      <c r="U7137" s="233" t="n"/>
    </row>
    <row r="7138">
      <c r="S7138" s="233" t="n"/>
      <c r="T7138" s="233" t="n"/>
      <c r="U7138" s="233" t="n"/>
    </row>
    <row r="7139">
      <c r="S7139" s="233" t="n"/>
      <c r="T7139" s="233" t="n"/>
      <c r="U7139" s="233" t="n"/>
    </row>
    <row r="7140">
      <c r="S7140" s="233" t="n"/>
      <c r="T7140" s="233" t="n"/>
      <c r="U7140" s="233" t="n"/>
    </row>
    <row r="7141">
      <c r="S7141" s="233" t="n"/>
      <c r="T7141" s="233" t="n"/>
      <c r="U7141" s="233" t="n"/>
    </row>
    <row r="7142">
      <c r="S7142" s="233" t="n"/>
      <c r="T7142" s="233" t="n"/>
      <c r="U7142" s="233" t="n"/>
    </row>
    <row r="7143">
      <c r="S7143" s="233" t="n"/>
      <c r="T7143" s="233" t="n"/>
      <c r="U7143" s="233" t="n"/>
    </row>
    <row r="7144">
      <c r="S7144" s="233" t="n"/>
      <c r="T7144" s="233" t="n"/>
      <c r="U7144" s="233" t="n"/>
    </row>
    <row r="7145">
      <c r="S7145" s="233" t="n"/>
      <c r="T7145" s="233" t="n"/>
      <c r="U7145" s="233" t="n"/>
    </row>
    <row r="7146">
      <c r="S7146" s="233" t="n"/>
      <c r="T7146" s="233" t="n"/>
      <c r="U7146" s="233" t="n"/>
    </row>
    <row r="7147">
      <c r="S7147" s="233" t="n"/>
      <c r="T7147" s="233" t="n"/>
      <c r="U7147" s="233" t="n"/>
    </row>
    <row r="7148">
      <c r="S7148" s="233" t="n"/>
      <c r="T7148" s="233" t="n"/>
      <c r="U7148" s="233" t="n"/>
    </row>
    <row r="7149">
      <c r="S7149" s="233" t="n"/>
      <c r="T7149" s="233" t="n"/>
      <c r="U7149" s="233" t="n"/>
    </row>
    <row r="7150">
      <c r="S7150" s="233" t="n"/>
      <c r="T7150" s="233" t="n"/>
      <c r="U7150" s="233" t="n"/>
    </row>
    <row r="7151">
      <c r="S7151" s="233" t="n"/>
      <c r="T7151" s="233" t="n"/>
      <c r="U7151" s="233" t="n"/>
    </row>
    <row r="7152">
      <c r="S7152" s="233" t="n"/>
      <c r="T7152" s="233" t="n"/>
      <c r="U7152" s="233" t="n"/>
    </row>
    <row r="7153">
      <c r="S7153" s="233" t="n"/>
      <c r="T7153" s="233" t="n"/>
      <c r="U7153" s="233" t="n"/>
    </row>
    <row r="7154">
      <c r="S7154" s="233" t="n"/>
      <c r="T7154" s="233" t="n"/>
      <c r="U7154" s="233" t="n"/>
    </row>
    <row r="7155">
      <c r="S7155" s="233" t="n"/>
      <c r="T7155" s="233" t="n"/>
      <c r="U7155" s="233" t="n"/>
    </row>
    <row r="7156">
      <c r="S7156" s="233" t="n"/>
      <c r="T7156" s="233" t="n"/>
      <c r="U7156" s="233" t="n"/>
    </row>
    <row r="7157">
      <c r="S7157" s="233" t="n"/>
      <c r="T7157" s="233" t="n"/>
      <c r="U7157" s="233" t="n"/>
    </row>
    <row r="7158">
      <c r="S7158" s="233" t="n"/>
      <c r="T7158" s="233" t="n"/>
      <c r="U7158" s="233" t="n"/>
    </row>
    <row r="7159">
      <c r="S7159" s="233" t="n"/>
      <c r="T7159" s="233" t="n"/>
      <c r="U7159" s="233" t="n"/>
    </row>
    <row r="7160">
      <c r="S7160" s="233" t="n"/>
      <c r="T7160" s="233" t="n"/>
      <c r="U7160" s="233" t="n"/>
    </row>
    <row r="7161">
      <c r="S7161" s="233" t="n"/>
      <c r="T7161" s="233" t="n"/>
      <c r="U7161" s="233" t="n"/>
    </row>
    <row r="7162">
      <c r="S7162" s="233" t="n"/>
      <c r="T7162" s="233" t="n"/>
      <c r="U7162" s="233" t="n"/>
    </row>
    <row r="7163">
      <c r="S7163" s="233" t="n"/>
      <c r="T7163" s="233" t="n"/>
      <c r="U7163" s="233" t="n"/>
    </row>
    <row r="7164">
      <c r="S7164" s="233" t="n"/>
      <c r="T7164" s="233" t="n"/>
      <c r="U7164" s="233" t="n"/>
    </row>
    <row r="7165">
      <c r="S7165" s="233" t="n"/>
      <c r="T7165" s="233" t="n"/>
      <c r="U7165" s="233" t="n"/>
    </row>
    <row r="7166">
      <c r="S7166" s="233" t="n"/>
      <c r="T7166" s="233" t="n"/>
      <c r="U7166" s="233" t="n"/>
    </row>
    <row r="7167">
      <c r="S7167" s="233" t="n"/>
      <c r="T7167" s="233" t="n"/>
      <c r="U7167" s="233" t="n"/>
    </row>
    <row r="7168">
      <c r="S7168" s="233" t="n"/>
      <c r="T7168" s="233" t="n"/>
      <c r="U7168" s="233" t="n"/>
    </row>
    <row r="7169">
      <c r="S7169" s="233" t="n"/>
      <c r="T7169" s="233" t="n"/>
      <c r="U7169" s="233" t="n"/>
    </row>
    <row r="7170">
      <c r="S7170" s="233" t="n"/>
      <c r="T7170" s="233" t="n"/>
      <c r="U7170" s="233" t="n"/>
    </row>
    <row r="7171">
      <c r="S7171" s="233" t="n"/>
      <c r="T7171" s="233" t="n"/>
      <c r="U7171" s="233" t="n"/>
    </row>
    <row r="7172">
      <c r="S7172" s="233" t="n"/>
      <c r="T7172" s="233" t="n"/>
      <c r="U7172" s="233" t="n"/>
    </row>
    <row r="7173">
      <c r="S7173" s="233" t="n"/>
      <c r="T7173" s="233" t="n"/>
      <c r="U7173" s="233" t="n"/>
    </row>
    <row r="7174">
      <c r="S7174" s="233" t="n"/>
      <c r="T7174" s="233" t="n"/>
      <c r="U7174" s="233" t="n"/>
    </row>
    <row r="7175">
      <c r="S7175" s="233" t="n"/>
      <c r="T7175" s="233" t="n"/>
      <c r="U7175" s="233" t="n"/>
    </row>
    <row r="7176">
      <c r="S7176" s="233" t="n"/>
      <c r="T7176" s="233" t="n"/>
      <c r="U7176" s="233" t="n"/>
    </row>
    <row r="7177">
      <c r="S7177" s="233" t="n"/>
      <c r="T7177" s="233" t="n"/>
      <c r="U7177" s="233" t="n"/>
    </row>
    <row r="7178">
      <c r="S7178" s="233" t="n"/>
      <c r="T7178" s="233" t="n"/>
      <c r="U7178" s="233" t="n"/>
    </row>
    <row r="7179">
      <c r="S7179" s="233" t="n"/>
      <c r="T7179" s="233" t="n"/>
      <c r="U7179" s="233" t="n"/>
    </row>
    <row r="7180">
      <c r="S7180" s="233" t="n"/>
      <c r="T7180" s="233" t="n"/>
      <c r="U7180" s="233" t="n"/>
    </row>
    <row r="7181">
      <c r="S7181" s="233" t="n"/>
      <c r="T7181" s="233" t="n"/>
      <c r="U7181" s="233" t="n"/>
    </row>
    <row r="7182">
      <c r="S7182" s="233" t="n"/>
      <c r="T7182" s="233" t="n"/>
      <c r="U7182" s="233" t="n"/>
    </row>
    <row r="7183">
      <c r="S7183" s="233" t="n"/>
      <c r="T7183" s="233" t="n"/>
      <c r="U7183" s="233" t="n"/>
    </row>
    <row r="7184">
      <c r="S7184" s="233" t="n"/>
      <c r="T7184" s="233" t="n"/>
      <c r="U7184" s="233" t="n"/>
    </row>
    <row r="7185">
      <c r="S7185" s="233" t="n"/>
      <c r="T7185" s="233" t="n"/>
      <c r="U7185" s="233" t="n"/>
    </row>
    <row r="7186">
      <c r="S7186" s="233" t="n"/>
      <c r="T7186" s="233" t="n"/>
      <c r="U7186" s="233" t="n"/>
    </row>
    <row r="7187">
      <c r="S7187" s="233" t="n"/>
      <c r="T7187" s="233" t="n"/>
      <c r="U7187" s="233" t="n"/>
    </row>
    <row r="7188">
      <c r="S7188" s="233" t="n"/>
      <c r="T7188" s="233" t="n"/>
      <c r="U7188" s="233" t="n"/>
    </row>
    <row r="7189">
      <c r="S7189" s="233" t="n"/>
      <c r="T7189" s="233" t="n"/>
      <c r="U7189" s="233" t="n"/>
    </row>
    <row r="7190">
      <c r="S7190" s="233" t="n"/>
      <c r="T7190" s="233" t="n"/>
      <c r="U7190" s="233" t="n"/>
    </row>
    <row r="7191">
      <c r="S7191" s="233" t="n"/>
      <c r="T7191" s="233" t="n"/>
      <c r="U7191" s="233" t="n"/>
    </row>
    <row r="7192">
      <c r="S7192" s="233" t="n"/>
      <c r="T7192" s="233" t="n"/>
      <c r="U7192" s="233" t="n"/>
    </row>
    <row r="7193">
      <c r="S7193" s="233" t="n"/>
      <c r="T7193" s="233" t="n"/>
      <c r="U7193" s="233" t="n"/>
    </row>
    <row r="7194">
      <c r="S7194" s="233" t="n"/>
      <c r="T7194" s="233" t="n"/>
      <c r="U7194" s="233" t="n"/>
    </row>
    <row r="7195">
      <c r="S7195" s="233" t="n"/>
      <c r="T7195" s="233" t="n"/>
      <c r="U7195" s="233" t="n"/>
    </row>
    <row r="7196">
      <c r="S7196" s="233" t="n"/>
      <c r="T7196" s="233" t="n"/>
      <c r="U7196" s="233" t="n"/>
    </row>
    <row r="7197">
      <c r="S7197" s="233" t="n"/>
      <c r="T7197" s="233" t="n"/>
      <c r="U7197" s="233" t="n"/>
    </row>
    <row r="7198">
      <c r="S7198" s="233" t="n"/>
      <c r="T7198" s="233" t="n"/>
      <c r="U7198" s="233" t="n"/>
    </row>
    <row r="7199">
      <c r="S7199" s="233" t="n"/>
      <c r="T7199" s="233" t="n"/>
      <c r="U7199" s="233" t="n"/>
    </row>
    <row r="7200">
      <c r="S7200" s="233" t="n"/>
      <c r="T7200" s="233" t="n"/>
      <c r="U7200" s="233" t="n"/>
    </row>
    <row r="7201">
      <c r="S7201" s="233" t="n"/>
      <c r="T7201" s="233" t="n"/>
      <c r="U7201" s="233" t="n"/>
    </row>
    <row r="7202">
      <c r="S7202" s="233" t="n"/>
      <c r="T7202" s="233" t="n"/>
      <c r="U7202" s="233" t="n"/>
    </row>
    <row r="7203">
      <c r="S7203" s="233" t="n"/>
      <c r="T7203" s="233" t="n"/>
      <c r="U7203" s="233" t="n"/>
    </row>
    <row r="7204">
      <c r="S7204" s="233" t="n"/>
      <c r="T7204" s="233" t="n"/>
      <c r="U7204" s="233" t="n"/>
    </row>
    <row r="7205">
      <c r="S7205" s="233" t="n"/>
      <c r="T7205" s="233" t="n"/>
      <c r="U7205" s="233" t="n"/>
    </row>
    <row r="7206">
      <c r="S7206" s="233" t="n"/>
      <c r="T7206" s="233" t="n"/>
      <c r="U7206" s="233" t="n"/>
    </row>
    <row r="7207">
      <c r="S7207" s="233" t="n"/>
      <c r="T7207" s="233" t="n"/>
      <c r="U7207" s="233" t="n"/>
    </row>
    <row r="7208">
      <c r="S7208" s="233" t="n"/>
      <c r="T7208" s="233" t="n"/>
      <c r="U7208" s="233" t="n"/>
    </row>
    <row r="7209">
      <c r="S7209" s="233" t="n"/>
      <c r="T7209" s="233" t="n"/>
      <c r="U7209" s="233" t="n"/>
    </row>
    <row r="7210">
      <c r="S7210" s="233" t="n"/>
      <c r="T7210" s="233" t="n"/>
      <c r="U7210" s="233" t="n"/>
    </row>
    <row r="7211">
      <c r="S7211" s="233" t="n"/>
      <c r="T7211" s="233" t="n"/>
      <c r="U7211" s="233" t="n"/>
    </row>
    <row r="7212">
      <c r="S7212" s="233" t="n"/>
      <c r="T7212" s="233" t="n"/>
      <c r="U7212" s="233" t="n"/>
    </row>
    <row r="7213">
      <c r="S7213" s="233" t="n"/>
      <c r="T7213" s="233" t="n"/>
      <c r="U7213" s="233" t="n"/>
    </row>
    <row r="7214">
      <c r="S7214" s="233" t="n"/>
      <c r="T7214" s="233" t="n"/>
      <c r="U7214" s="233" t="n"/>
    </row>
    <row r="7215">
      <c r="S7215" s="233" t="n"/>
      <c r="T7215" s="233" t="n"/>
      <c r="U7215" s="233" t="n"/>
    </row>
    <row r="7216">
      <c r="S7216" s="233" t="n"/>
      <c r="T7216" s="233" t="n"/>
      <c r="U7216" s="233" t="n"/>
    </row>
    <row r="7217">
      <c r="S7217" s="233" t="n"/>
      <c r="T7217" s="233" t="n"/>
      <c r="U7217" s="233" t="n"/>
    </row>
    <row r="7218">
      <c r="S7218" s="233" t="n"/>
      <c r="T7218" s="233" t="n"/>
      <c r="U7218" s="233" t="n"/>
    </row>
    <row r="7219">
      <c r="S7219" s="233" t="n"/>
      <c r="T7219" s="233" t="n"/>
      <c r="U7219" s="233" t="n"/>
    </row>
    <row r="7220">
      <c r="S7220" s="233" t="n"/>
      <c r="T7220" s="233" t="n"/>
      <c r="U7220" s="233" t="n"/>
    </row>
    <row r="7221">
      <c r="S7221" s="233" t="n"/>
      <c r="T7221" s="233" t="n"/>
      <c r="U7221" s="233" t="n"/>
    </row>
    <row r="7222">
      <c r="S7222" s="233" t="n"/>
      <c r="T7222" s="233" t="n"/>
      <c r="U7222" s="233" t="n"/>
    </row>
    <row r="7223">
      <c r="S7223" s="233" t="n"/>
      <c r="T7223" s="233" t="n"/>
      <c r="U7223" s="233" t="n"/>
    </row>
    <row r="7224">
      <c r="S7224" s="233" t="n"/>
      <c r="T7224" s="233" t="n"/>
      <c r="U7224" s="233" t="n"/>
    </row>
    <row r="7225">
      <c r="S7225" s="233" t="n"/>
      <c r="T7225" s="233" t="n"/>
      <c r="U7225" s="233" t="n"/>
    </row>
    <row r="7226">
      <c r="S7226" s="233" t="n"/>
      <c r="T7226" s="233" t="n"/>
      <c r="U7226" s="233" t="n"/>
    </row>
    <row r="7227">
      <c r="S7227" s="233" t="n"/>
      <c r="T7227" s="233" t="n"/>
      <c r="U7227" s="233" t="n"/>
    </row>
    <row r="7228">
      <c r="S7228" s="233" t="n"/>
      <c r="T7228" s="233" t="n"/>
      <c r="U7228" s="233" t="n"/>
    </row>
    <row r="7229">
      <c r="S7229" s="233" t="n"/>
      <c r="T7229" s="233" t="n"/>
      <c r="U7229" s="233" t="n"/>
    </row>
    <row r="7230">
      <c r="S7230" s="233" t="n"/>
      <c r="T7230" s="233" t="n"/>
      <c r="U7230" s="233" t="n"/>
    </row>
    <row r="7231">
      <c r="S7231" s="233" t="n"/>
      <c r="T7231" s="233" t="n"/>
      <c r="U7231" s="233" t="n"/>
    </row>
    <row r="7232">
      <c r="S7232" s="233" t="n"/>
      <c r="T7232" s="233" t="n"/>
      <c r="U7232" s="233" t="n"/>
    </row>
    <row r="7233">
      <c r="S7233" s="233" t="n"/>
      <c r="T7233" s="233" t="n"/>
      <c r="U7233" s="233" t="n"/>
    </row>
    <row r="7234">
      <c r="S7234" s="233" t="n"/>
      <c r="T7234" s="233" t="n"/>
      <c r="U7234" s="233" t="n"/>
    </row>
    <row r="7235">
      <c r="S7235" s="233" t="n"/>
      <c r="T7235" s="233" t="n"/>
      <c r="U7235" s="233" t="n"/>
    </row>
    <row r="7236">
      <c r="S7236" s="233" t="n"/>
      <c r="T7236" s="233" t="n"/>
      <c r="U7236" s="233" t="n"/>
    </row>
    <row r="7237">
      <c r="S7237" s="233" t="n"/>
      <c r="T7237" s="233" t="n"/>
      <c r="U7237" s="233" t="n"/>
    </row>
    <row r="7238">
      <c r="S7238" s="233" t="n"/>
      <c r="T7238" s="233" t="n"/>
      <c r="U7238" s="233" t="n"/>
    </row>
    <row r="7239">
      <c r="S7239" s="233" t="n"/>
      <c r="T7239" s="233" t="n"/>
      <c r="U7239" s="233" t="n"/>
    </row>
    <row r="7240">
      <c r="S7240" s="233" t="n"/>
      <c r="T7240" s="233" t="n"/>
      <c r="U7240" s="233" t="n"/>
    </row>
    <row r="7241">
      <c r="S7241" s="233" t="n"/>
      <c r="T7241" s="233" t="n"/>
      <c r="U7241" s="233" t="n"/>
    </row>
    <row r="7242">
      <c r="S7242" s="233" t="n"/>
      <c r="T7242" s="233" t="n"/>
      <c r="U7242" s="233" t="n"/>
    </row>
    <row r="7243">
      <c r="S7243" s="233" t="n"/>
      <c r="T7243" s="233" t="n"/>
      <c r="U7243" s="233" t="n"/>
    </row>
    <row r="7244">
      <c r="S7244" s="233" t="n"/>
      <c r="T7244" s="233" t="n"/>
      <c r="U7244" s="233" t="n"/>
    </row>
    <row r="7245">
      <c r="S7245" s="233" t="n"/>
      <c r="T7245" s="233" t="n"/>
      <c r="U7245" s="233" t="n"/>
    </row>
    <row r="7246">
      <c r="S7246" s="233" t="n"/>
      <c r="T7246" s="233" t="n"/>
      <c r="U7246" s="233" t="n"/>
    </row>
    <row r="7247">
      <c r="S7247" s="233" t="n"/>
      <c r="T7247" s="233" t="n"/>
      <c r="U7247" s="233" t="n"/>
    </row>
    <row r="7248">
      <c r="S7248" s="233" t="n"/>
      <c r="T7248" s="233" t="n"/>
      <c r="U7248" s="233" t="n"/>
    </row>
    <row r="7249">
      <c r="S7249" s="233" t="n"/>
      <c r="T7249" s="233" t="n"/>
      <c r="U7249" s="233" t="n"/>
    </row>
    <row r="7250">
      <c r="S7250" s="233" t="n"/>
      <c r="T7250" s="233" t="n"/>
      <c r="U7250" s="233" t="n"/>
    </row>
    <row r="7251">
      <c r="S7251" s="233" t="n"/>
      <c r="T7251" s="233" t="n"/>
      <c r="U7251" s="233" t="n"/>
    </row>
    <row r="7252">
      <c r="S7252" s="233" t="n"/>
      <c r="T7252" s="233" t="n"/>
      <c r="U7252" s="233" t="n"/>
    </row>
    <row r="7253">
      <c r="S7253" s="233" t="n"/>
      <c r="T7253" s="233" t="n"/>
      <c r="U7253" s="233" t="n"/>
    </row>
    <row r="7254">
      <c r="S7254" s="233" t="n"/>
      <c r="T7254" s="233" t="n"/>
      <c r="U7254" s="233" t="n"/>
    </row>
    <row r="7255">
      <c r="S7255" s="233" t="n"/>
      <c r="T7255" s="233" t="n"/>
      <c r="U7255" s="233" t="n"/>
    </row>
    <row r="7256">
      <c r="S7256" s="233" t="n"/>
      <c r="T7256" s="233" t="n"/>
      <c r="U7256" s="233" t="n"/>
    </row>
    <row r="7257">
      <c r="S7257" s="233" t="n"/>
      <c r="T7257" s="233" t="n"/>
      <c r="U7257" s="233" t="n"/>
    </row>
    <row r="7258">
      <c r="S7258" s="233" t="n"/>
      <c r="T7258" s="233" t="n"/>
      <c r="U7258" s="233" t="n"/>
    </row>
    <row r="7259">
      <c r="S7259" s="233" t="n"/>
      <c r="T7259" s="233" t="n"/>
      <c r="U7259" s="233" t="n"/>
    </row>
    <row r="7260">
      <c r="S7260" s="233" t="n"/>
      <c r="T7260" s="233" t="n"/>
      <c r="U7260" s="233" t="n"/>
    </row>
    <row r="7261">
      <c r="S7261" s="233" t="n"/>
      <c r="T7261" s="233" t="n"/>
      <c r="U7261" s="233" t="n"/>
    </row>
    <row r="7262">
      <c r="S7262" s="233" t="n"/>
      <c r="T7262" s="233" t="n"/>
      <c r="U7262" s="233" t="n"/>
    </row>
    <row r="7263">
      <c r="S7263" s="233" t="n"/>
      <c r="T7263" s="233" t="n"/>
      <c r="U7263" s="233" t="n"/>
    </row>
    <row r="7264">
      <c r="S7264" s="233" t="n"/>
      <c r="T7264" s="233" t="n"/>
      <c r="U7264" s="233" t="n"/>
    </row>
    <row r="7265">
      <c r="S7265" s="233" t="n"/>
      <c r="T7265" s="233" t="n"/>
      <c r="U7265" s="233" t="n"/>
    </row>
    <row r="7266">
      <c r="S7266" s="233" t="n"/>
      <c r="T7266" s="233" t="n"/>
      <c r="U7266" s="233" t="n"/>
    </row>
    <row r="7267">
      <c r="S7267" s="233" t="n"/>
      <c r="T7267" s="233" t="n"/>
      <c r="U7267" s="233" t="n"/>
    </row>
    <row r="7268">
      <c r="S7268" s="233" t="n"/>
      <c r="T7268" s="233" t="n"/>
      <c r="U7268" s="233" t="n"/>
    </row>
    <row r="7269">
      <c r="S7269" s="233" t="n"/>
      <c r="T7269" s="233" t="n"/>
      <c r="U7269" s="233" t="n"/>
    </row>
    <row r="7270">
      <c r="S7270" s="233" t="n"/>
      <c r="T7270" s="233" t="n"/>
      <c r="U7270" s="233" t="n"/>
    </row>
    <row r="7271">
      <c r="S7271" s="233" t="n"/>
      <c r="T7271" s="233" t="n"/>
      <c r="U7271" s="233" t="n"/>
    </row>
    <row r="7272">
      <c r="S7272" s="233" t="n"/>
      <c r="T7272" s="233" t="n"/>
      <c r="U7272" s="233" t="n"/>
    </row>
    <row r="7273">
      <c r="S7273" s="233" t="n"/>
      <c r="T7273" s="233" t="n"/>
      <c r="U7273" s="233" t="n"/>
    </row>
    <row r="7274">
      <c r="S7274" s="233" t="n"/>
      <c r="T7274" s="233" t="n"/>
      <c r="U7274" s="233" t="n"/>
    </row>
    <row r="7275">
      <c r="S7275" s="233" t="n"/>
      <c r="T7275" s="233" t="n"/>
      <c r="U7275" s="233" t="n"/>
    </row>
    <row r="7276">
      <c r="S7276" s="233" t="n"/>
      <c r="T7276" s="233" t="n"/>
      <c r="U7276" s="233" t="n"/>
    </row>
    <row r="7277">
      <c r="S7277" s="233" t="n"/>
      <c r="T7277" s="233" t="n"/>
      <c r="U7277" s="233" t="n"/>
    </row>
    <row r="7278">
      <c r="S7278" s="233" t="n"/>
      <c r="T7278" s="233" t="n"/>
      <c r="U7278" s="233" t="n"/>
    </row>
    <row r="7279">
      <c r="S7279" s="233" t="n"/>
      <c r="T7279" s="233" t="n"/>
      <c r="U7279" s="233" t="n"/>
    </row>
    <row r="7280">
      <c r="S7280" s="233" t="n"/>
      <c r="T7280" s="233" t="n"/>
      <c r="U7280" s="233" t="n"/>
    </row>
    <row r="7281">
      <c r="S7281" s="233" t="n"/>
      <c r="T7281" s="233" t="n"/>
      <c r="U7281" s="233" t="n"/>
    </row>
    <row r="7282">
      <c r="S7282" s="233" t="n"/>
      <c r="T7282" s="233" t="n"/>
      <c r="U7282" s="233" t="n"/>
    </row>
    <row r="7283">
      <c r="S7283" s="233" t="n"/>
      <c r="T7283" s="233" t="n"/>
      <c r="U7283" s="233" t="n"/>
    </row>
    <row r="7284">
      <c r="S7284" s="233" t="n"/>
      <c r="T7284" s="233" t="n"/>
      <c r="U7284" s="233" t="n"/>
    </row>
    <row r="7285">
      <c r="S7285" s="233" t="n"/>
      <c r="T7285" s="233" t="n"/>
      <c r="U7285" s="233" t="n"/>
    </row>
    <row r="7286">
      <c r="S7286" s="233" t="n"/>
      <c r="T7286" s="233" t="n"/>
      <c r="U7286" s="233" t="n"/>
    </row>
    <row r="7287">
      <c r="S7287" s="233" t="n"/>
      <c r="T7287" s="233" t="n"/>
      <c r="U7287" s="233" t="n"/>
    </row>
    <row r="7288">
      <c r="S7288" s="233" t="n"/>
      <c r="T7288" s="233" t="n"/>
      <c r="U7288" s="233" t="n"/>
    </row>
    <row r="7289">
      <c r="S7289" s="233" t="n"/>
      <c r="T7289" s="233" t="n"/>
      <c r="U7289" s="233" t="n"/>
    </row>
    <row r="7290">
      <c r="S7290" s="233" t="n"/>
      <c r="T7290" s="233" t="n"/>
      <c r="U7290" s="233" t="n"/>
    </row>
    <row r="7291">
      <c r="S7291" s="233" t="n"/>
      <c r="T7291" s="233" t="n"/>
      <c r="U7291" s="233" t="n"/>
    </row>
    <row r="7292">
      <c r="S7292" s="233" t="n"/>
      <c r="T7292" s="233" t="n"/>
      <c r="U7292" s="233" t="n"/>
    </row>
    <row r="7293">
      <c r="S7293" s="233" t="n"/>
      <c r="T7293" s="233" t="n"/>
      <c r="U7293" s="233" t="n"/>
    </row>
    <row r="7294">
      <c r="S7294" s="233" t="n"/>
      <c r="T7294" s="233" t="n"/>
      <c r="U7294" s="233" t="n"/>
    </row>
    <row r="7295">
      <c r="S7295" s="233" t="n"/>
      <c r="T7295" s="233" t="n"/>
      <c r="U7295" s="233" t="n"/>
    </row>
    <row r="7296">
      <c r="S7296" s="233" t="n"/>
      <c r="T7296" s="233" t="n"/>
      <c r="U7296" s="233" t="n"/>
    </row>
    <row r="7297">
      <c r="S7297" s="233" t="n"/>
      <c r="T7297" s="233" t="n"/>
      <c r="U7297" s="233" t="n"/>
    </row>
    <row r="7298">
      <c r="S7298" s="233" t="n"/>
      <c r="T7298" s="233" t="n"/>
      <c r="U7298" s="233" t="n"/>
    </row>
    <row r="7299">
      <c r="S7299" s="233" t="n"/>
      <c r="T7299" s="233" t="n"/>
      <c r="U7299" s="233" t="n"/>
    </row>
    <row r="7300">
      <c r="S7300" s="233" t="n"/>
      <c r="T7300" s="233" t="n"/>
      <c r="U7300" s="233" t="n"/>
    </row>
    <row r="7301">
      <c r="S7301" s="233" t="n"/>
      <c r="T7301" s="233" t="n"/>
      <c r="U7301" s="233" t="n"/>
    </row>
    <row r="7302">
      <c r="S7302" s="233" t="n"/>
      <c r="T7302" s="233" t="n"/>
      <c r="U7302" s="233" t="n"/>
    </row>
    <row r="7303">
      <c r="S7303" s="233" t="n"/>
      <c r="T7303" s="233" t="n"/>
      <c r="U7303" s="233" t="n"/>
    </row>
    <row r="7304">
      <c r="S7304" s="233" t="n"/>
      <c r="T7304" s="233" t="n"/>
      <c r="U7304" s="233" t="n"/>
    </row>
    <row r="7305">
      <c r="S7305" s="233" t="n"/>
      <c r="T7305" s="233" t="n"/>
      <c r="U7305" s="233" t="n"/>
    </row>
    <row r="7306">
      <c r="S7306" s="233" t="n"/>
      <c r="T7306" s="233" t="n"/>
      <c r="U7306" s="233" t="n"/>
    </row>
    <row r="7307">
      <c r="S7307" s="233" t="n"/>
      <c r="T7307" s="233" t="n"/>
      <c r="U7307" s="233" t="n"/>
    </row>
    <row r="7308">
      <c r="S7308" s="233" t="n"/>
      <c r="T7308" s="233" t="n"/>
      <c r="U7308" s="233" t="n"/>
    </row>
    <row r="7309">
      <c r="S7309" s="233" t="n"/>
      <c r="T7309" s="233" t="n"/>
      <c r="U7309" s="233" t="n"/>
    </row>
    <row r="7310">
      <c r="S7310" s="233" t="n"/>
      <c r="T7310" s="233" t="n"/>
      <c r="U7310" s="233" t="n"/>
    </row>
    <row r="7311">
      <c r="S7311" s="233" t="n"/>
      <c r="T7311" s="233" t="n"/>
      <c r="U7311" s="233" t="n"/>
    </row>
    <row r="7312">
      <c r="S7312" s="233" t="n"/>
      <c r="T7312" s="233" t="n"/>
      <c r="U7312" s="233" t="n"/>
    </row>
    <row r="7313">
      <c r="S7313" s="233" t="n"/>
      <c r="T7313" s="233" t="n"/>
      <c r="U7313" s="233" t="n"/>
    </row>
    <row r="7314">
      <c r="S7314" s="233" t="n"/>
      <c r="T7314" s="233" t="n"/>
      <c r="U7314" s="233" t="n"/>
    </row>
    <row r="7315">
      <c r="S7315" s="233" t="n"/>
      <c r="T7315" s="233" t="n"/>
      <c r="U7315" s="233" t="n"/>
    </row>
    <row r="7316">
      <c r="S7316" s="233" t="n"/>
      <c r="T7316" s="233" t="n"/>
      <c r="U7316" s="233" t="n"/>
    </row>
    <row r="7317">
      <c r="S7317" s="233" t="n"/>
      <c r="T7317" s="233" t="n"/>
      <c r="U7317" s="233" t="n"/>
    </row>
    <row r="7318">
      <c r="S7318" s="233" t="n"/>
      <c r="T7318" s="233" t="n"/>
      <c r="U7318" s="233" t="n"/>
    </row>
    <row r="7319">
      <c r="S7319" s="233" t="n"/>
      <c r="T7319" s="233" t="n"/>
      <c r="U7319" s="233" t="n"/>
    </row>
    <row r="7320">
      <c r="S7320" s="233" t="n"/>
      <c r="T7320" s="233" t="n"/>
      <c r="U7320" s="233" t="n"/>
    </row>
    <row r="7321">
      <c r="S7321" s="233" t="n"/>
      <c r="T7321" s="233" t="n"/>
      <c r="U7321" s="233" t="n"/>
    </row>
    <row r="7322">
      <c r="S7322" s="233" t="n"/>
      <c r="T7322" s="233" t="n"/>
      <c r="U7322" s="233" t="n"/>
    </row>
    <row r="7323">
      <c r="S7323" s="233" t="n"/>
      <c r="T7323" s="233" t="n"/>
      <c r="U7323" s="233" t="n"/>
    </row>
    <row r="7324">
      <c r="S7324" s="233" t="n"/>
      <c r="T7324" s="233" t="n"/>
      <c r="U7324" s="233" t="n"/>
    </row>
    <row r="7325">
      <c r="S7325" s="233" t="n"/>
      <c r="T7325" s="233" t="n"/>
      <c r="U7325" s="233" t="n"/>
    </row>
    <row r="7326">
      <c r="S7326" s="233" t="n"/>
      <c r="T7326" s="233" t="n"/>
      <c r="U7326" s="233" t="n"/>
    </row>
    <row r="7327">
      <c r="S7327" s="233" t="n"/>
      <c r="T7327" s="233" t="n"/>
      <c r="U7327" s="233" t="n"/>
    </row>
    <row r="7328">
      <c r="S7328" s="233" t="n"/>
      <c r="T7328" s="233" t="n"/>
      <c r="U7328" s="233" t="n"/>
    </row>
    <row r="7329">
      <c r="S7329" s="233" t="n"/>
      <c r="T7329" s="233" t="n"/>
      <c r="U7329" s="233" t="n"/>
    </row>
    <row r="7330">
      <c r="S7330" s="233" t="n"/>
      <c r="T7330" s="233" t="n"/>
      <c r="U7330" s="233" t="n"/>
    </row>
    <row r="7331">
      <c r="S7331" s="233" t="n"/>
      <c r="T7331" s="233" t="n"/>
      <c r="U7331" s="233" t="n"/>
    </row>
    <row r="7332">
      <c r="S7332" s="233" t="n"/>
      <c r="T7332" s="233" t="n"/>
      <c r="U7332" s="233" t="n"/>
    </row>
    <row r="7333">
      <c r="S7333" s="233" t="n"/>
      <c r="T7333" s="233" t="n"/>
      <c r="U7333" s="233" t="n"/>
    </row>
    <row r="7334">
      <c r="S7334" s="233" t="n"/>
      <c r="T7334" s="233" t="n"/>
      <c r="U7334" s="233" t="n"/>
    </row>
    <row r="7335">
      <c r="S7335" s="233" t="n"/>
      <c r="T7335" s="233" t="n"/>
      <c r="U7335" s="233" t="n"/>
    </row>
    <row r="7336">
      <c r="S7336" s="233" t="n"/>
      <c r="T7336" s="233" t="n"/>
      <c r="U7336" s="233" t="n"/>
    </row>
    <row r="7337">
      <c r="S7337" s="233" t="n"/>
      <c r="T7337" s="233" t="n"/>
      <c r="U7337" s="233" t="n"/>
    </row>
    <row r="7338">
      <c r="S7338" s="233" t="n"/>
      <c r="T7338" s="233" t="n"/>
      <c r="U7338" s="233" t="n"/>
    </row>
    <row r="7339">
      <c r="S7339" s="233" t="n"/>
      <c r="T7339" s="233" t="n"/>
      <c r="U7339" s="233" t="n"/>
    </row>
    <row r="7340">
      <c r="S7340" s="233" t="n"/>
      <c r="T7340" s="233" t="n"/>
      <c r="U7340" s="233" t="n"/>
    </row>
    <row r="7341">
      <c r="S7341" s="233" t="n"/>
      <c r="T7341" s="233" t="n"/>
      <c r="U7341" s="233" t="n"/>
    </row>
    <row r="7342">
      <c r="S7342" s="233" t="n"/>
      <c r="T7342" s="233" t="n"/>
      <c r="U7342" s="233" t="n"/>
    </row>
    <row r="7343">
      <c r="S7343" s="233" t="n"/>
      <c r="T7343" s="233" t="n"/>
      <c r="U7343" s="233" t="n"/>
    </row>
    <row r="7344">
      <c r="S7344" s="233" t="n"/>
      <c r="T7344" s="233" t="n"/>
      <c r="U7344" s="233" t="n"/>
    </row>
    <row r="7345">
      <c r="S7345" s="233" t="n"/>
      <c r="T7345" s="233" t="n"/>
      <c r="U7345" s="233" t="n"/>
    </row>
    <row r="7346">
      <c r="S7346" s="233" t="n"/>
      <c r="T7346" s="233" t="n"/>
      <c r="U7346" s="233" t="n"/>
    </row>
    <row r="7347">
      <c r="S7347" s="233" t="n"/>
      <c r="T7347" s="233" t="n"/>
      <c r="U7347" s="233" t="n"/>
    </row>
    <row r="7348">
      <c r="S7348" s="233" t="n"/>
      <c r="T7348" s="233" t="n"/>
      <c r="U7348" s="233" t="n"/>
    </row>
    <row r="7349">
      <c r="S7349" s="233" t="n"/>
      <c r="T7349" s="233" t="n"/>
      <c r="U7349" s="233" t="n"/>
    </row>
    <row r="7350">
      <c r="S7350" s="233" t="n"/>
      <c r="T7350" s="233" t="n"/>
      <c r="U7350" s="233" t="n"/>
    </row>
    <row r="7351">
      <c r="S7351" s="233" t="n"/>
      <c r="T7351" s="233" t="n"/>
      <c r="U7351" s="233" t="n"/>
    </row>
    <row r="7352">
      <c r="S7352" s="233" t="n"/>
      <c r="T7352" s="233" t="n"/>
      <c r="U7352" s="233" t="n"/>
    </row>
    <row r="7353">
      <c r="S7353" s="233" t="n"/>
      <c r="T7353" s="233" t="n"/>
      <c r="U7353" s="233" t="n"/>
    </row>
    <row r="7354">
      <c r="S7354" s="233" t="n"/>
      <c r="T7354" s="233" t="n"/>
      <c r="U7354" s="233" t="n"/>
    </row>
    <row r="7355">
      <c r="S7355" s="233" t="n"/>
      <c r="T7355" s="233" t="n"/>
      <c r="U7355" s="233" t="n"/>
    </row>
    <row r="7356">
      <c r="S7356" s="233" t="n"/>
      <c r="T7356" s="233" t="n"/>
      <c r="U7356" s="233" t="n"/>
    </row>
    <row r="7357">
      <c r="S7357" s="233" t="n"/>
      <c r="T7357" s="233" t="n"/>
      <c r="U7357" s="233" t="n"/>
    </row>
    <row r="7358">
      <c r="S7358" s="233" t="n"/>
      <c r="T7358" s="233" t="n"/>
      <c r="U7358" s="233" t="n"/>
    </row>
    <row r="7359">
      <c r="S7359" s="233" t="n"/>
      <c r="T7359" s="233" t="n"/>
      <c r="U7359" s="233" t="n"/>
    </row>
    <row r="7360">
      <c r="S7360" s="233" t="n"/>
      <c r="T7360" s="233" t="n"/>
      <c r="U7360" s="233" t="n"/>
    </row>
    <row r="7361">
      <c r="S7361" s="233" t="n"/>
      <c r="T7361" s="233" t="n"/>
      <c r="U7361" s="233" t="n"/>
    </row>
    <row r="7362">
      <c r="S7362" s="233" t="n"/>
      <c r="T7362" s="233" t="n"/>
      <c r="U7362" s="233" t="n"/>
    </row>
    <row r="7363">
      <c r="S7363" s="233" t="n"/>
      <c r="T7363" s="233" t="n"/>
      <c r="U7363" s="233" t="n"/>
    </row>
    <row r="7364">
      <c r="S7364" s="233" t="n"/>
      <c r="T7364" s="233" t="n"/>
      <c r="U7364" s="233" t="n"/>
    </row>
    <row r="7365">
      <c r="S7365" s="233" t="n"/>
      <c r="T7365" s="233" t="n"/>
      <c r="U7365" s="233" t="n"/>
    </row>
    <row r="7366">
      <c r="S7366" s="233" t="n"/>
      <c r="T7366" s="233" t="n"/>
      <c r="U7366" s="233" t="n"/>
    </row>
    <row r="7367">
      <c r="S7367" s="233" t="n"/>
      <c r="T7367" s="233" t="n"/>
      <c r="U7367" s="233" t="n"/>
    </row>
    <row r="7368">
      <c r="S7368" s="233" t="n"/>
      <c r="T7368" s="233" t="n"/>
      <c r="U7368" s="233" t="n"/>
    </row>
    <row r="7369">
      <c r="S7369" s="233" t="n"/>
      <c r="T7369" s="233" t="n"/>
      <c r="U7369" s="233" t="n"/>
    </row>
    <row r="7370">
      <c r="S7370" s="233" t="n"/>
      <c r="T7370" s="233" t="n"/>
      <c r="U7370" s="233" t="n"/>
    </row>
    <row r="7371">
      <c r="S7371" s="233" t="n"/>
      <c r="T7371" s="233" t="n"/>
      <c r="U7371" s="233" t="n"/>
    </row>
    <row r="7372">
      <c r="S7372" s="233" t="n"/>
      <c r="T7372" s="233" t="n"/>
      <c r="U7372" s="233" t="n"/>
    </row>
    <row r="7373">
      <c r="S7373" s="233" t="n"/>
      <c r="T7373" s="233" t="n"/>
      <c r="U7373" s="233" t="n"/>
    </row>
    <row r="7374">
      <c r="S7374" s="233" t="n"/>
      <c r="T7374" s="233" t="n"/>
      <c r="U7374" s="233" t="n"/>
    </row>
    <row r="7375">
      <c r="S7375" s="233" t="n"/>
      <c r="T7375" s="233" t="n"/>
      <c r="U7375" s="233" t="n"/>
    </row>
    <row r="7376">
      <c r="S7376" s="233" t="n"/>
      <c r="T7376" s="233" t="n"/>
      <c r="U7376" s="233" t="n"/>
    </row>
    <row r="7377">
      <c r="S7377" s="233" t="n"/>
      <c r="T7377" s="233" t="n"/>
      <c r="U7377" s="233" t="n"/>
    </row>
    <row r="7378">
      <c r="S7378" s="233" t="n"/>
      <c r="T7378" s="233" t="n"/>
      <c r="U7378" s="233" t="n"/>
    </row>
    <row r="7379">
      <c r="S7379" s="233" t="n"/>
      <c r="T7379" s="233" t="n"/>
      <c r="U7379" s="233" t="n"/>
    </row>
    <row r="7380">
      <c r="S7380" s="233" t="n"/>
      <c r="T7380" s="233" t="n"/>
      <c r="U7380" s="233" t="n"/>
    </row>
    <row r="7381">
      <c r="S7381" s="233" t="n"/>
      <c r="T7381" s="233" t="n"/>
      <c r="U7381" s="233" t="n"/>
    </row>
    <row r="7382">
      <c r="S7382" s="233" t="n"/>
      <c r="T7382" s="233" t="n"/>
      <c r="U7382" s="233" t="n"/>
    </row>
    <row r="7383">
      <c r="S7383" s="233" t="n"/>
      <c r="T7383" s="233" t="n"/>
      <c r="U7383" s="233" t="n"/>
    </row>
    <row r="7384">
      <c r="S7384" s="233" t="n"/>
      <c r="T7384" s="233" t="n"/>
      <c r="U7384" s="233" t="n"/>
    </row>
    <row r="7385">
      <c r="S7385" s="233" t="n"/>
      <c r="T7385" s="233" t="n"/>
      <c r="U7385" s="233" t="n"/>
    </row>
    <row r="7386">
      <c r="S7386" s="233" t="n"/>
      <c r="T7386" s="233" t="n"/>
      <c r="U7386" s="233" t="n"/>
    </row>
    <row r="7387">
      <c r="S7387" s="233" t="n"/>
      <c r="T7387" s="233" t="n"/>
      <c r="U7387" s="233" t="n"/>
    </row>
    <row r="7388">
      <c r="S7388" s="233" t="n"/>
      <c r="T7388" s="233" t="n"/>
      <c r="U7388" s="233" t="n"/>
    </row>
    <row r="7389">
      <c r="S7389" s="233" t="n"/>
      <c r="T7389" s="233" t="n"/>
      <c r="U7389" s="233" t="n"/>
    </row>
    <row r="7390">
      <c r="S7390" s="233" t="n"/>
      <c r="T7390" s="233" t="n"/>
      <c r="U7390" s="233" t="n"/>
    </row>
    <row r="7391">
      <c r="S7391" s="233" t="n"/>
      <c r="T7391" s="233" t="n"/>
      <c r="U7391" s="233" t="n"/>
    </row>
    <row r="7392">
      <c r="S7392" s="233" t="n"/>
      <c r="T7392" s="233" t="n"/>
      <c r="U7392" s="233" t="n"/>
    </row>
    <row r="7393">
      <c r="S7393" s="233" t="n"/>
      <c r="T7393" s="233" t="n"/>
      <c r="U7393" s="233" t="n"/>
    </row>
    <row r="7394">
      <c r="S7394" s="233" t="n"/>
      <c r="T7394" s="233" t="n"/>
      <c r="U7394" s="233" t="n"/>
    </row>
    <row r="7395">
      <c r="S7395" s="233" t="n"/>
      <c r="T7395" s="233" t="n"/>
      <c r="U7395" s="233" t="n"/>
    </row>
    <row r="7396">
      <c r="S7396" s="233" t="n"/>
      <c r="T7396" s="233" t="n"/>
      <c r="U7396" s="233" t="n"/>
    </row>
    <row r="7397">
      <c r="S7397" s="233" t="n"/>
      <c r="T7397" s="233" t="n"/>
      <c r="U7397" s="233" t="n"/>
    </row>
    <row r="7398">
      <c r="S7398" s="233" t="n"/>
      <c r="T7398" s="233" t="n"/>
      <c r="U7398" s="233" t="n"/>
    </row>
    <row r="7399">
      <c r="S7399" s="233" t="n"/>
      <c r="T7399" s="233" t="n"/>
      <c r="U7399" s="233" t="n"/>
    </row>
    <row r="7400">
      <c r="S7400" s="233" t="n"/>
      <c r="T7400" s="233" t="n"/>
      <c r="U7400" s="233" t="n"/>
    </row>
    <row r="7401">
      <c r="S7401" s="233" t="n"/>
      <c r="T7401" s="233" t="n"/>
      <c r="U7401" s="233" t="n"/>
    </row>
    <row r="7402">
      <c r="S7402" s="233" t="n"/>
      <c r="T7402" s="233" t="n"/>
      <c r="U7402" s="233" t="n"/>
    </row>
    <row r="7403">
      <c r="S7403" s="233" t="n"/>
      <c r="T7403" s="233" t="n"/>
      <c r="U7403" s="233" t="n"/>
    </row>
    <row r="7404">
      <c r="S7404" s="233" t="n"/>
      <c r="T7404" s="233" t="n"/>
      <c r="U7404" s="233" t="n"/>
    </row>
    <row r="7405">
      <c r="S7405" s="233" t="n"/>
      <c r="T7405" s="233" t="n"/>
      <c r="U7405" s="233" t="n"/>
    </row>
    <row r="7406">
      <c r="S7406" s="233" t="n"/>
      <c r="T7406" s="233" t="n"/>
      <c r="U7406" s="233" t="n"/>
    </row>
    <row r="7407">
      <c r="S7407" s="233" t="n"/>
      <c r="T7407" s="233" t="n"/>
      <c r="U7407" s="233" t="n"/>
    </row>
    <row r="7408">
      <c r="S7408" s="233" t="n"/>
      <c r="T7408" s="233" t="n"/>
      <c r="U7408" s="233" t="n"/>
    </row>
    <row r="7409">
      <c r="S7409" s="233" t="n"/>
      <c r="T7409" s="233" t="n"/>
      <c r="U7409" s="233" t="n"/>
    </row>
    <row r="7410">
      <c r="S7410" s="233" t="n"/>
      <c r="T7410" s="233" t="n"/>
      <c r="U7410" s="233" t="n"/>
    </row>
    <row r="7411">
      <c r="S7411" s="233" t="n"/>
      <c r="T7411" s="233" t="n"/>
      <c r="U7411" s="233" t="n"/>
    </row>
    <row r="7412">
      <c r="S7412" s="233" t="n"/>
      <c r="T7412" s="233" t="n"/>
      <c r="U7412" s="233" t="n"/>
    </row>
    <row r="7413">
      <c r="S7413" s="233" t="n"/>
      <c r="T7413" s="233" t="n"/>
      <c r="U7413" s="233" t="n"/>
    </row>
    <row r="7414">
      <c r="S7414" s="233" t="n"/>
      <c r="T7414" s="233" t="n"/>
      <c r="U7414" s="233" t="n"/>
    </row>
    <row r="7415">
      <c r="S7415" s="233" t="n"/>
      <c r="T7415" s="233" t="n"/>
      <c r="U7415" s="233" t="n"/>
    </row>
    <row r="7416">
      <c r="S7416" s="233" t="n"/>
      <c r="T7416" s="233" t="n"/>
      <c r="U7416" s="233" t="n"/>
    </row>
    <row r="7417">
      <c r="S7417" s="233" t="n"/>
      <c r="T7417" s="233" t="n"/>
      <c r="U7417" s="233" t="n"/>
    </row>
    <row r="7418">
      <c r="S7418" s="233" t="n"/>
      <c r="T7418" s="233" t="n"/>
      <c r="U7418" s="233" t="n"/>
    </row>
    <row r="7419">
      <c r="S7419" s="233" t="n"/>
      <c r="T7419" s="233" t="n"/>
      <c r="U7419" s="233" t="n"/>
    </row>
    <row r="7420">
      <c r="S7420" s="233" t="n"/>
      <c r="T7420" s="233" t="n"/>
      <c r="U7420" s="233" t="n"/>
    </row>
    <row r="7421">
      <c r="S7421" s="233" t="n"/>
      <c r="T7421" s="233" t="n"/>
      <c r="U7421" s="233" t="n"/>
    </row>
    <row r="7422">
      <c r="S7422" s="233" t="n"/>
      <c r="T7422" s="233" t="n"/>
      <c r="U7422" s="233" t="n"/>
    </row>
    <row r="7423">
      <c r="S7423" s="233" t="n"/>
      <c r="T7423" s="233" t="n"/>
      <c r="U7423" s="233" t="n"/>
    </row>
    <row r="7424">
      <c r="S7424" s="233" t="n"/>
      <c r="T7424" s="233" t="n"/>
      <c r="U7424" s="233" t="n"/>
    </row>
    <row r="7425">
      <c r="S7425" s="233" t="n"/>
      <c r="T7425" s="233" t="n"/>
      <c r="U7425" s="233" t="n"/>
    </row>
    <row r="7426">
      <c r="S7426" s="233" t="n"/>
      <c r="T7426" s="233" t="n"/>
      <c r="U7426" s="233" t="n"/>
    </row>
    <row r="7427">
      <c r="S7427" s="233" t="n"/>
      <c r="T7427" s="233" t="n"/>
      <c r="U7427" s="233" t="n"/>
    </row>
    <row r="7428">
      <c r="S7428" s="233" t="n"/>
      <c r="T7428" s="233" t="n"/>
      <c r="U7428" s="233" t="n"/>
    </row>
    <row r="7429">
      <c r="S7429" s="233" t="n"/>
      <c r="T7429" s="233" t="n"/>
      <c r="U7429" s="233" t="n"/>
    </row>
    <row r="7430">
      <c r="S7430" s="233" t="n"/>
      <c r="T7430" s="233" t="n"/>
      <c r="U7430" s="233" t="n"/>
    </row>
    <row r="7431">
      <c r="S7431" s="233" t="n"/>
      <c r="T7431" s="233" t="n"/>
      <c r="U7431" s="233" t="n"/>
    </row>
    <row r="7432">
      <c r="S7432" s="233" t="n"/>
      <c r="T7432" s="233" t="n"/>
      <c r="U7432" s="233" t="n"/>
    </row>
    <row r="7433">
      <c r="S7433" s="233" t="n"/>
      <c r="T7433" s="233" t="n"/>
      <c r="U7433" s="233" t="n"/>
    </row>
    <row r="7434">
      <c r="S7434" s="233" t="n"/>
      <c r="T7434" s="233" t="n"/>
      <c r="U7434" s="233" t="n"/>
    </row>
    <row r="7435">
      <c r="S7435" s="233" t="n"/>
      <c r="T7435" s="233" t="n"/>
      <c r="U7435" s="233" t="n"/>
    </row>
    <row r="7436">
      <c r="S7436" s="233" t="n"/>
      <c r="T7436" s="233" t="n"/>
      <c r="U7436" s="233" t="n"/>
    </row>
    <row r="7437">
      <c r="S7437" s="233" t="n"/>
      <c r="T7437" s="233" t="n"/>
      <c r="U7437" s="233" t="n"/>
    </row>
    <row r="7438">
      <c r="S7438" s="233" t="n"/>
      <c r="T7438" s="233" t="n"/>
      <c r="U7438" s="233" t="n"/>
    </row>
    <row r="7439">
      <c r="S7439" s="233" t="n"/>
      <c r="T7439" s="233" t="n"/>
      <c r="U7439" s="233" t="n"/>
    </row>
    <row r="7440">
      <c r="S7440" s="233" t="n"/>
      <c r="T7440" s="233" t="n"/>
      <c r="U7440" s="233" t="n"/>
    </row>
    <row r="7441">
      <c r="S7441" s="233" t="n"/>
      <c r="T7441" s="233" t="n"/>
      <c r="U7441" s="233" t="n"/>
    </row>
    <row r="7442">
      <c r="S7442" s="233" t="n"/>
      <c r="T7442" s="233" t="n"/>
      <c r="U7442" s="233" t="n"/>
    </row>
    <row r="7443">
      <c r="S7443" s="233" t="n"/>
      <c r="T7443" s="233" t="n"/>
      <c r="U7443" s="233" t="n"/>
    </row>
    <row r="7444">
      <c r="S7444" s="233" t="n"/>
      <c r="T7444" s="233" t="n"/>
      <c r="U7444" s="233" t="n"/>
    </row>
    <row r="7445">
      <c r="S7445" s="233" t="n"/>
      <c r="T7445" s="233" t="n"/>
      <c r="U7445" s="233" t="n"/>
    </row>
    <row r="7446">
      <c r="S7446" s="233" t="n"/>
      <c r="T7446" s="233" t="n"/>
      <c r="U7446" s="233" t="n"/>
    </row>
    <row r="7447">
      <c r="S7447" s="233" t="n"/>
      <c r="T7447" s="233" t="n"/>
      <c r="U7447" s="233" t="n"/>
    </row>
    <row r="7448">
      <c r="S7448" s="233" t="n"/>
      <c r="T7448" s="233" t="n"/>
      <c r="U7448" s="233" t="n"/>
    </row>
    <row r="7449">
      <c r="S7449" s="233" t="n"/>
      <c r="T7449" s="233" t="n"/>
      <c r="U7449" s="233" t="n"/>
    </row>
    <row r="7450">
      <c r="S7450" s="233" t="n"/>
      <c r="T7450" s="233" t="n"/>
      <c r="U7450" s="233" t="n"/>
    </row>
    <row r="7451">
      <c r="S7451" s="233" t="n"/>
      <c r="T7451" s="233" t="n"/>
      <c r="U7451" s="233" t="n"/>
    </row>
    <row r="7452">
      <c r="S7452" s="233" t="n"/>
      <c r="T7452" s="233" t="n"/>
      <c r="U7452" s="233" t="n"/>
    </row>
    <row r="7453">
      <c r="S7453" s="233" t="n"/>
      <c r="T7453" s="233" t="n"/>
      <c r="U7453" s="233" t="n"/>
    </row>
    <row r="7454">
      <c r="S7454" s="233" t="n"/>
      <c r="T7454" s="233" t="n"/>
      <c r="U7454" s="233" t="n"/>
    </row>
    <row r="7455">
      <c r="S7455" s="233" t="n"/>
      <c r="T7455" s="233" t="n"/>
      <c r="U7455" s="233" t="n"/>
    </row>
    <row r="7456">
      <c r="S7456" s="233" t="n"/>
      <c r="T7456" s="233" t="n"/>
      <c r="U7456" s="233" t="n"/>
    </row>
    <row r="7457">
      <c r="S7457" s="233" t="n"/>
      <c r="T7457" s="233" t="n"/>
      <c r="U7457" s="233" t="n"/>
    </row>
    <row r="7458">
      <c r="S7458" s="233" t="n"/>
      <c r="T7458" s="233" t="n"/>
      <c r="U7458" s="233" t="n"/>
    </row>
    <row r="7459">
      <c r="S7459" s="233" t="n"/>
      <c r="T7459" s="233" t="n"/>
      <c r="U7459" s="233" t="n"/>
    </row>
    <row r="7460">
      <c r="S7460" s="233" t="n"/>
      <c r="T7460" s="233" t="n"/>
      <c r="U7460" s="233" t="n"/>
    </row>
    <row r="7461">
      <c r="S7461" s="233" t="n"/>
      <c r="T7461" s="233" t="n"/>
      <c r="U7461" s="233" t="n"/>
    </row>
    <row r="7462">
      <c r="S7462" s="233" t="n"/>
      <c r="T7462" s="233" t="n"/>
      <c r="U7462" s="233" t="n"/>
    </row>
    <row r="7463">
      <c r="S7463" s="233" t="n"/>
      <c r="T7463" s="233" t="n"/>
      <c r="U7463" s="233" t="n"/>
    </row>
    <row r="7464">
      <c r="S7464" s="233" t="n"/>
      <c r="T7464" s="233" t="n"/>
      <c r="U7464" s="233" t="n"/>
    </row>
    <row r="7465">
      <c r="S7465" s="233" t="n"/>
      <c r="T7465" s="233" t="n"/>
      <c r="U7465" s="233" t="n"/>
    </row>
    <row r="7466">
      <c r="S7466" s="233" t="n"/>
      <c r="T7466" s="233" t="n"/>
      <c r="U7466" s="233" t="n"/>
    </row>
    <row r="7467">
      <c r="S7467" s="233" t="n"/>
      <c r="T7467" s="233" t="n"/>
      <c r="U7467" s="233" t="n"/>
    </row>
    <row r="7468">
      <c r="S7468" s="233" t="n"/>
      <c r="T7468" s="233" t="n"/>
      <c r="U7468" s="233" t="n"/>
    </row>
    <row r="7469">
      <c r="S7469" s="233" t="n"/>
      <c r="T7469" s="233" t="n"/>
      <c r="U7469" s="233" t="n"/>
    </row>
    <row r="7470">
      <c r="S7470" s="233" t="n"/>
      <c r="T7470" s="233" t="n"/>
      <c r="U7470" s="233" t="n"/>
    </row>
    <row r="7471">
      <c r="S7471" s="233" t="n"/>
      <c r="T7471" s="233" t="n"/>
      <c r="U7471" s="233" t="n"/>
    </row>
    <row r="7472">
      <c r="S7472" s="233" t="n"/>
      <c r="T7472" s="233" t="n"/>
      <c r="U7472" s="233" t="n"/>
    </row>
    <row r="7473">
      <c r="S7473" s="233" t="n"/>
      <c r="T7473" s="233" t="n"/>
      <c r="U7473" s="233" t="n"/>
    </row>
    <row r="7474">
      <c r="S7474" s="233" t="n"/>
      <c r="T7474" s="233" t="n"/>
      <c r="U7474" s="233" t="n"/>
    </row>
    <row r="7475">
      <c r="S7475" s="233" t="n"/>
      <c r="T7475" s="233" t="n"/>
      <c r="U7475" s="233" t="n"/>
    </row>
    <row r="7476">
      <c r="S7476" s="233" t="n"/>
      <c r="T7476" s="233" t="n"/>
      <c r="U7476" s="233" t="n"/>
    </row>
    <row r="7477">
      <c r="S7477" s="233" t="n"/>
      <c r="T7477" s="233" t="n"/>
      <c r="U7477" s="233" t="n"/>
    </row>
    <row r="7478">
      <c r="S7478" s="233" t="n"/>
      <c r="T7478" s="233" t="n"/>
      <c r="U7478" s="233" t="n"/>
    </row>
    <row r="7479">
      <c r="S7479" s="233" t="n"/>
      <c r="T7479" s="233" t="n"/>
      <c r="U7479" s="233" t="n"/>
    </row>
    <row r="7480">
      <c r="S7480" s="233" t="n"/>
      <c r="T7480" s="233" t="n"/>
      <c r="U7480" s="233" t="n"/>
    </row>
    <row r="7481">
      <c r="S7481" s="233" t="n"/>
      <c r="T7481" s="233" t="n"/>
      <c r="U7481" s="233" t="n"/>
    </row>
    <row r="7482">
      <c r="S7482" s="233" t="n"/>
      <c r="T7482" s="233" t="n"/>
      <c r="U7482" s="233" t="n"/>
    </row>
    <row r="7483">
      <c r="S7483" s="233" t="n"/>
      <c r="T7483" s="233" t="n"/>
      <c r="U7483" s="233" t="n"/>
    </row>
    <row r="7484">
      <c r="S7484" s="233" t="n"/>
      <c r="T7484" s="233" t="n"/>
      <c r="U7484" s="233" t="n"/>
    </row>
    <row r="7485">
      <c r="S7485" s="233" t="n"/>
      <c r="T7485" s="233" t="n"/>
      <c r="U7485" s="233" t="n"/>
    </row>
    <row r="7486">
      <c r="S7486" s="233" t="n"/>
      <c r="T7486" s="233" t="n"/>
      <c r="U7486" s="233" t="n"/>
    </row>
    <row r="7487">
      <c r="S7487" s="233" t="n"/>
      <c r="T7487" s="233" t="n"/>
      <c r="U7487" s="233" t="n"/>
    </row>
    <row r="7488">
      <c r="S7488" s="233" t="n"/>
      <c r="T7488" s="233" t="n"/>
      <c r="U7488" s="233" t="n"/>
    </row>
    <row r="7489">
      <c r="S7489" s="233" t="n"/>
      <c r="T7489" s="233" t="n"/>
      <c r="U7489" s="233" t="n"/>
    </row>
    <row r="7490">
      <c r="S7490" s="233" t="n"/>
      <c r="T7490" s="233" t="n"/>
      <c r="U7490" s="233" t="n"/>
    </row>
    <row r="7491">
      <c r="S7491" s="233" t="n"/>
      <c r="T7491" s="233" t="n"/>
      <c r="U7491" s="233" t="n"/>
    </row>
    <row r="7492">
      <c r="S7492" s="233" t="n"/>
      <c r="T7492" s="233" t="n"/>
      <c r="U7492" s="233" t="n"/>
    </row>
    <row r="7493">
      <c r="S7493" s="233" t="n"/>
      <c r="T7493" s="233" t="n"/>
      <c r="U7493" s="233" t="n"/>
    </row>
    <row r="7494">
      <c r="S7494" s="233" t="n"/>
      <c r="T7494" s="233" t="n"/>
      <c r="U7494" s="233" t="n"/>
    </row>
    <row r="7495">
      <c r="S7495" s="233" t="n"/>
      <c r="T7495" s="233" t="n"/>
      <c r="U7495" s="233" t="n"/>
    </row>
    <row r="7496">
      <c r="S7496" s="233" t="n"/>
      <c r="T7496" s="233" t="n"/>
      <c r="U7496" s="233" t="n"/>
    </row>
    <row r="7497">
      <c r="S7497" s="233" t="n"/>
      <c r="T7497" s="233" t="n"/>
      <c r="U7497" s="233" t="n"/>
    </row>
    <row r="7498">
      <c r="S7498" s="233" t="n"/>
      <c r="T7498" s="233" t="n"/>
      <c r="U7498" s="233" t="n"/>
    </row>
    <row r="7499">
      <c r="S7499" s="233" t="n"/>
      <c r="T7499" s="233" t="n"/>
      <c r="U7499" s="233" t="n"/>
    </row>
    <row r="7500">
      <c r="S7500" s="233" t="n"/>
      <c r="T7500" s="233" t="n"/>
      <c r="U7500" s="233" t="n"/>
    </row>
    <row r="7501">
      <c r="S7501" s="233" t="n"/>
      <c r="T7501" s="233" t="n"/>
      <c r="U7501" s="233" t="n"/>
    </row>
    <row r="7502">
      <c r="S7502" s="233" t="n"/>
      <c r="T7502" s="233" t="n"/>
      <c r="U7502" s="233" t="n"/>
    </row>
    <row r="7503">
      <c r="S7503" s="233" t="n"/>
      <c r="T7503" s="233" t="n"/>
      <c r="U7503" s="233" t="n"/>
    </row>
    <row r="7504">
      <c r="S7504" s="233" t="n"/>
      <c r="T7504" s="233" t="n"/>
      <c r="U7504" s="233" t="n"/>
    </row>
    <row r="7505">
      <c r="S7505" s="233" t="n"/>
      <c r="T7505" s="233" t="n"/>
      <c r="U7505" s="233" t="n"/>
    </row>
    <row r="7506">
      <c r="S7506" s="233" t="n"/>
      <c r="T7506" s="233" t="n"/>
      <c r="U7506" s="233" t="n"/>
    </row>
    <row r="7507">
      <c r="S7507" s="233" t="n"/>
      <c r="T7507" s="233" t="n"/>
      <c r="U7507" s="233" t="n"/>
    </row>
    <row r="7508">
      <c r="S7508" s="233" t="n"/>
      <c r="T7508" s="233" t="n"/>
      <c r="U7508" s="233" t="n"/>
    </row>
    <row r="7509">
      <c r="S7509" s="233" t="n"/>
      <c r="T7509" s="233" t="n"/>
      <c r="U7509" s="233" t="n"/>
    </row>
    <row r="7510">
      <c r="S7510" s="233" t="n"/>
      <c r="T7510" s="233" t="n"/>
      <c r="U7510" s="233" t="n"/>
    </row>
    <row r="7511">
      <c r="S7511" s="233" t="n"/>
      <c r="T7511" s="233" t="n"/>
      <c r="U7511" s="233" t="n"/>
    </row>
    <row r="7512">
      <c r="S7512" s="233" t="n"/>
      <c r="T7512" s="233" t="n"/>
      <c r="U7512" s="233" t="n"/>
    </row>
    <row r="7513">
      <c r="S7513" s="233" t="n"/>
      <c r="T7513" s="233" t="n"/>
      <c r="U7513" s="233" t="n"/>
    </row>
    <row r="7514">
      <c r="S7514" s="233" t="n"/>
      <c r="T7514" s="233" t="n"/>
      <c r="U7514" s="233" t="n"/>
    </row>
    <row r="7515">
      <c r="S7515" s="233" t="n"/>
      <c r="T7515" s="233" t="n"/>
      <c r="U7515" s="233" t="n"/>
    </row>
    <row r="7516">
      <c r="S7516" s="233" t="n"/>
      <c r="T7516" s="233" t="n"/>
      <c r="U7516" s="233" t="n"/>
    </row>
    <row r="7517">
      <c r="S7517" s="233" t="n"/>
      <c r="T7517" s="233" t="n"/>
      <c r="U7517" s="233" t="n"/>
    </row>
    <row r="7518">
      <c r="S7518" s="233" t="n"/>
      <c r="T7518" s="233" t="n"/>
      <c r="U7518" s="233" t="n"/>
    </row>
    <row r="7519">
      <c r="S7519" s="233" t="n"/>
      <c r="T7519" s="233" t="n"/>
      <c r="U7519" s="233" t="n"/>
    </row>
    <row r="7520">
      <c r="S7520" s="233" t="n"/>
      <c r="T7520" s="233" t="n"/>
      <c r="U7520" s="233" t="n"/>
    </row>
    <row r="7521">
      <c r="S7521" s="233" t="n"/>
      <c r="T7521" s="233" t="n"/>
      <c r="U7521" s="233" t="n"/>
    </row>
    <row r="7522">
      <c r="S7522" s="233" t="n"/>
      <c r="T7522" s="233" t="n"/>
      <c r="U7522" s="233" t="n"/>
    </row>
    <row r="7523">
      <c r="S7523" s="233" t="n"/>
      <c r="T7523" s="233" t="n"/>
      <c r="U7523" s="233" t="n"/>
    </row>
    <row r="7524">
      <c r="S7524" s="233" t="n"/>
      <c r="T7524" s="233" t="n"/>
      <c r="U7524" s="233" t="n"/>
    </row>
    <row r="7525">
      <c r="S7525" s="233" t="n"/>
      <c r="T7525" s="233" t="n"/>
      <c r="U7525" s="233" t="n"/>
    </row>
    <row r="7526">
      <c r="S7526" s="233" t="n"/>
      <c r="T7526" s="233" t="n"/>
      <c r="U7526" s="233" t="n"/>
    </row>
    <row r="7527">
      <c r="S7527" s="233" t="n"/>
      <c r="T7527" s="233" t="n"/>
      <c r="U7527" s="233" t="n"/>
    </row>
    <row r="7528">
      <c r="S7528" s="233" t="n"/>
      <c r="T7528" s="233" t="n"/>
      <c r="U7528" s="233" t="n"/>
    </row>
    <row r="7529">
      <c r="S7529" s="233" t="n"/>
      <c r="T7529" s="233" t="n"/>
      <c r="U7529" s="233" t="n"/>
    </row>
    <row r="7530">
      <c r="S7530" s="233" t="n"/>
      <c r="T7530" s="233" t="n"/>
      <c r="U7530" s="233" t="n"/>
    </row>
    <row r="7531">
      <c r="S7531" s="233" t="n"/>
      <c r="T7531" s="233" t="n"/>
      <c r="U7531" s="233" t="n"/>
    </row>
    <row r="7532">
      <c r="S7532" s="233" t="n"/>
      <c r="T7532" s="233" t="n"/>
      <c r="U7532" s="233" t="n"/>
    </row>
    <row r="7533">
      <c r="S7533" s="233" t="n"/>
      <c r="T7533" s="233" t="n"/>
      <c r="U7533" s="233" t="n"/>
    </row>
    <row r="7534">
      <c r="S7534" s="233" t="n"/>
      <c r="T7534" s="233" t="n"/>
      <c r="U7534" s="233" t="n"/>
    </row>
    <row r="7535">
      <c r="S7535" s="233" t="n"/>
      <c r="T7535" s="233" t="n"/>
      <c r="U7535" s="233" t="n"/>
    </row>
    <row r="7536">
      <c r="S7536" s="233" t="n"/>
      <c r="T7536" s="233" t="n"/>
      <c r="U7536" s="233" t="n"/>
    </row>
    <row r="7537">
      <c r="S7537" s="233" t="n"/>
      <c r="T7537" s="233" t="n"/>
      <c r="U7537" s="233" t="n"/>
    </row>
    <row r="7538">
      <c r="S7538" s="233" t="n"/>
      <c r="T7538" s="233" t="n"/>
      <c r="U7538" s="233" t="n"/>
    </row>
    <row r="7539">
      <c r="S7539" s="233" t="n"/>
      <c r="T7539" s="233" t="n"/>
      <c r="U7539" s="233" t="n"/>
    </row>
    <row r="7540">
      <c r="S7540" s="233" t="n"/>
      <c r="T7540" s="233" t="n"/>
      <c r="U7540" s="233" t="n"/>
    </row>
    <row r="7541">
      <c r="S7541" s="233" t="n"/>
      <c r="T7541" s="233" t="n"/>
      <c r="U7541" s="233" t="n"/>
    </row>
    <row r="7542">
      <c r="S7542" s="233" t="n"/>
      <c r="T7542" s="233" t="n"/>
      <c r="U7542" s="233" t="n"/>
    </row>
    <row r="7543">
      <c r="S7543" s="233" t="n"/>
      <c r="T7543" s="233" t="n"/>
      <c r="U7543" s="233" t="n"/>
    </row>
    <row r="7544">
      <c r="S7544" s="233" t="n"/>
      <c r="T7544" s="233" t="n"/>
      <c r="U7544" s="233" t="n"/>
    </row>
    <row r="7545">
      <c r="S7545" s="233" t="n"/>
      <c r="T7545" s="233" t="n"/>
      <c r="U7545" s="233" t="n"/>
    </row>
    <row r="7546">
      <c r="S7546" s="233" t="n"/>
      <c r="T7546" s="233" t="n"/>
      <c r="U7546" s="233" t="n"/>
    </row>
    <row r="7547">
      <c r="S7547" s="233" t="n"/>
      <c r="T7547" s="233" t="n"/>
      <c r="U7547" s="233" t="n"/>
    </row>
    <row r="7548">
      <c r="S7548" s="233" t="n"/>
      <c r="T7548" s="233" t="n"/>
      <c r="U7548" s="233" t="n"/>
    </row>
    <row r="7549">
      <c r="S7549" s="233" t="n"/>
      <c r="T7549" s="233" t="n"/>
      <c r="U7549" s="233" t="n"/>
    </row>
    <row r="7550">
      <c r="S7550" s="233" t="n"/>
      <c r="T7550" s="233" t="n"/>
      <c r="U7550" s="233" t="n"/>
    </row>
    <row r="7551">
      <c r="S7551" s="233" t="n"/>
      <c r="T7551" s="233" t="n"/>
      <c r="U7551" s="233" t="n"/>
    </row>
    <row r="7552">
      <c r="S7552" s="233" t="n"/>
      <c r="T7552" s="233" t="n"/>
      <c r="U7552" s="233" t="n"/>
    </row>
    <row r="7553">
      <c r="S7553" s="233" t="n"/>
      <c r="T7553" s="233" t="n"/>
      <c r="U7553" s="233" t="n"/>
    </row>
    <row r="7554">
      <c r="S7554" s="233" t="n"/>
      <c r="T7554" s="233" t="n"/>
      <c r="U7554" s="233" t="n"/>
    </row>
    <row r="7555">
      <c r="S7555" s="233" t="n"/>
      <c r="T7555" s="233" t="n"/>
      <c r="U7555" s="233" t="n"/>
    </row>
    <row r="7556">
      <c r="S7556" s="233" t="n"/>
      <c r="T7556" s="233" t="n"/>
      <c r="U7556" s="233" t="n"/>
    </row>
    <row r="7557">
      <c r="S7557" s="233" t="n"/>
      <c r="T7557" s="233" t="n"/>
      <c r="U7557" s="233" t="n"/>
    </row>
    <row r="7558">
      <c r="S7558" s="233" t="n"/>
      <c r="T7558" s="233" t="n"/>
      <c r="U7558" s="233" t="n"/>
    </row>
    <row r="7559">
      <c r="S7559" s="233" t="n"/>
      <c r="T7559" s="233" t="n"/>
      <c r="U7559" s="233" t="n"/>
    </row>
    <row r="7560">
      <c r="S7560" s="233" t="n"/>
      <c r="T7560" s="233" t="n"/>
      <c r="U7560" s="233" t="n"/>
    </row>
    <row r="7561">
      <c r="S7561" s="233" t="n"/>
      <c r="T7561" s="233" t="n"/>
      <c r="U7561" s="233" t="n"/>
    </row>
    <row r="7562">
      <c r="S7562" s="233" t="n"/>
      <c r="T7562" s="233" t="n"/>
      <c r="U7562" s="233" t="n"/>
    </row>
    <row r="7563">
      <c r="S7563" s="233" t="n"/>
      <c r="T7563" s="233" t="n"/>
      <c r="U7563" s="233" t="n"/>
    </row>
    <row r="7564">
      <c r="S7564" s="233" t="n"/>
      <c r="T7564" s="233" t="n"/>
      <c r="U7564" s="233" t="n"/>
    </row>
    <row r="7565">
      <c r="S7565" s="233" t="n"/>
      <c r="T7565" s="233" t="n"/>
      <c r="U7565" s="233" t="n"/>
    </row>
    <row r="7566">
      <c r="S7566" s="233" t="n"/>
      <c r="T7566" s="233" t="n"/>
      <c r="U7566" s="233" t="n"/>
    </row>
    <row r="7567">
      <c r="S7567" s="233" t="n"/>
      <c r="T7567" s="233" t="n"/>
      <c r="U7567" s="233" t="n"/>
    </row>
    <row r="7568">
      <c r="S7568" s="233" t="n"/>
      <c r="T7568" s="233" t="n"/>
      <c r="U7568" s="233" t="n"/>
    </row>
    <row r="7569">
      <c r="S7569" s="233" t="n"/>
      <c r="T7569" s="233" t="n"/>
      <c r="U7569" s="233" t="n"/>
    </row>
    <row r="7570">
      <c r="S7570" s="233" t="n"/>
      <c r="T7570" s="233" t="n"/>
      <c r="U7570" s="233" t="n"/>
    </row>
    <row r="7571">
      <c r="S7571" s="233" t="n"/>
      <c r="T7571" s="233" t="n"/>
      <c r="U7571" s="233" t="n"/>
    </row>
    <row r="7572">
      <c r="S7572" s="233" t="n"/>
      <c r="T7572" s="233" t="n"/>
      <c r="U7572" s="233" t="n"/>
    </row>
    <row r="7573">
      <c r="S7573" s="233" t="n"/>
      <c r="T7573" s="233" t="n"/>
      <c r="U7573" s="233" t="n"/>
    </row>
    <row r="7574">
      <c r="S7574" s="233" t="n"/>
      <c r="T7574" s="233" t="n"/>
      <c r="U7574" s="233" t="n"/>
    </row>
    <row r="7575">
      <c r="S7575" s="233" t="n"/>
      <c r="T7575" s="233" t="n"/>
      <c r="U7575" s="233" t="n"/>
    </row>
    <row r="7576">
      <c r="S7576" s="233" t="n"/>
      <c r="T7576" s="233" t="n"/>
      <c r="U7576" s="233" t="n"/>
    </row>
    <row r="7577">
      <c r="S7577" s="233" t="n"/>
      <c r="T7577" s="233" t="n"/>
      <c r="U7577" s="233" t="n"/>
    </row>
    <row r="7578">
      <c r="S7578" s="233" t="n"/>
      <c r="T7578" s="233" t="n"/>
      <c r="U7578" s="233" t="n"/>
    </row>
    <row r="7579">
      <c r="S7579" s="233" t="n"/>
      <c r="T7579" s="233" t="n"/>
      <c r="U7579" s="233" t="n"/>
    </row>
    <row r="7580">
      <c r="S7580" s="233" t="n"/>
      <c r="T7580" s="233" t="n"/>
      <c r="U7580" s="233" t="n"/>
    </row>
    <row r="7581">
      <c r="S7581" s="233" t="n"/>
      <c r="T7581" s="233" t="n"/>
      <c r="U7581" s="233" t="n"/>
    </row>
    <row r="7582">
      <c r="S7582" s="233" t="n"/>
      <c r="T7582" s="233" t="n"/>
      <c r="U7582" s="233" t="n"/>
    </row>
    <row r="7583">
      <c r="S7583" s="233" t="n"/>
      <c r="T7583" s="233" t="n"/>
      <c r="U7583" s="233" t="n"/>
    </row>
    <row r="7584">
      <c r="S7584" s="233" t="n"/>
      <c r="T7584" s="233" t="n"/>
      <c r="U7584" s="233" t="n"/>
    </row>
    <row r="7585">
      <c r="S7585" s="233" t="n"/>
      <c r="T7585" s="233" t="n"/>
      <c r="U7585" s="233" t="n"/>
    </row>
    <row r="7586">
      <c r="S7586" s="233" t="n"/>
      <c r="T7586" s="233" t="n"/>
      <c r="U7586" s="233" t="n"/>
    </row>
    <row r="7587">
      <c r="S7587" s="233" t="n"/>
      <c r="T7587" s="233" t="n"/>
      <c r="U7587" s="233" t="n"/>
    </row>
    <row r="7588">
      <c r="S7588" s="233" t="n"/>
      <c r="T7588" s="233" t="n"/>
      <c r="U7588" s="233" t="n"/>
    </row>
    <row r="7589">
      <c r="S7589" s="233" t="n"/>
      <c r="T7589" s="233" t="n"/>
      <c r="U7589" s="233" t="n"/>
    </row>
    <row r="7590">
      <c r="S7590" s="233" t="n"/>
      <c r="T7590" s="233" t="n"/>
      <c r="U7590" s="233" t="n"/>
    </row>
    <row r="7591">
      <c r="S7591" s="233" t="n"/>
      <c r="T7591" s="233" t="n"/>
      <c r="U7591" s="233" t="n"/>
    </row>
    <row r="7592">
      <c r="S7592" s="233" t="n"/>
      <c r="T7592" s="233" t="n"/>
      <c r="U7592" s="233" t="n"/>
    </row>
    <row r="7593">
      <c r="S7593" s="233" t="n"/>
      <c r="T7593" s="233" t="n"/>
      <c r="U7593" s="233" t="n"/>
    </row>
    <row r="7594">
      <c r="S7594" s="233" t="n"/>
      <c r="T7594" s="233" t="n"/>
      <c r="U7594" s="233" t="n"/>
    </row>
    <row r="7595">
      <c r="S7595" s="233" t="n"/>
      <c r="T7595" s="233" t="n"/>
      <c r="U7595" s="233" t="n"/>
    </row>
    <row r="7596">
      <c r="S7596" s="233" t="n"/>
      <c r="T7596" s="233" t="n"/>
      <c r="U7596" s="233" t="n"/>
    </row>
    <row r="7597">
      <c r="S7597" s="233" t="n"/>
      <c r="T7597" s="233" t="n"/>
      <c r="U7597" s="233" t="n"/>
    </row>
    <row r="7598">
      <c r="S7598" s="233" t="n"/>
      <c r="T7598" s="233" t="n"/>
      <c r="U7598" s="233" t="n"/>
    </row>
    <row r="7599">
      <c r="S7599" s="233" t="n"/>
      <c r="T7599" s="233" t="n"/>
      <c r="U7599" s="233" t="n"/>
    </row>
    <row r="7600">
      <c r="S7600" s="233" t="n"/>
      <c r="T7600" s="233" t="n"/>
      <c r="U7600" s="233" t="n"/>
    </row>
    <row r="7601">
      <c r="S7601" s="233" t="n"/>
      <c r="T7601" s="233" t="n"/>
      <c r="U7601" s="233" t="n"/>
    </row>
    <row r="7602">
      <c r="S7602" s="233" t="n"/>
      <c r="T7602" s="233" t="n"/>
      <c r="U7602" s="233" t="n"/>
    </row>
    <row r="7603">
      <c r="S7603" s="233" t="n"/>
      <c r="T7603" s="233" t="n"/>
      <c r="U7603" s="233" t="n"/>
    </row>
    <row r="7604">
      <c r="S7604" s="233" t="n"/>
      <c r="T7604" s="233" t="n"/>
      <c r="U7604" s="233" t="n"/>
    </row>
    <row r="7605">
      <c r="S7605" s="233" t="n"/>
      <c r="T7605" s="233" t="n"/>
      <c r="U7605" s="233" t="n"/>
    </row>
    <row r="7606">
      <c r="S7606" s="233" t="n"/>
      <c r="T7606" s="233" t="n"/>
      <c r="U7606" s="233" t="n"/>
    </row>
    <row r="7607">
      <c r="S7607" s="233" t="n"/>
      <c r="T7607" s="233" t="n"/>
      <c r="U7607" s="233" t="n"/>
    </row>
    <row r="7608">
      <c r="S7608" s="233" t="n"/>
      <c r="T7608" s="233" t="n"/>
      <c r="U7608" s="233" t="n"/>
    </row>
    <row r="7609">
      <c r="S7609" s="233" t="n"/>
      <c r="T7609" s="233" t="n"/>
      <c r="U7609" s="233" t="n"/>
    </row>
    <row r="7610">
      <c r="S7610" s="233" t="n"/>
      <c r="T7610" s="233" t="n"/>
      <c r="U7610" s="233" t="n"/>
    </row>
    <row r="7611">
      <c r="S7611" s="233" t="n"/>
      <c r="T7611" s="233" t="n"/>
      <c r="U7611" s="233" t="n"/>
    </row>
    <row r="7612">
      <c r="S7612" s="233" t="n"/>
      <c r="T7612" s="233" t="n"/>
      <c r="U7612" s="233" t="n"/>
    </row>
    <row r="7613">
      <c r="S7613" s="233" t="n"/>
      <c r="T7613" s="233" t="n"/>
      <c r="U7613" s="233" t="n"/>
    </row>
    <row r="7614">
      <c r="S7614" s="233" t="n"/>
      <c r="T7614" s="233" t="n"/>
      <c r="U7614" s="233" t="n"/>
    </row>
    <row r="7615">
      <c r="S7615" s="233" t="n"/>
      <c r="T7615" s="233" t="n"/>
      <c r="U7615" s="233" t="n"/>
    </row>
    <row r="7616">
      <c r="S7616" s="233" t="n"/>
      <c r="T7616" s="233" t="n"/>
      <c r="U7616" s="233" t="n"/>
    </row>
    <row r="7617">
      <c r="S7617" s="233" t="n"/>
      <c r="T7617" s="233" t="n"/>
      <c r="U7617" s="233" t="n"/>
    </row>
    <row r="7618">
      <c r="S7618" s="233" t="n"/>
      <c r="T7618" s="233" t="n"/>
      <c r="U7618" s="233" t="n"/>
    </row>
    <row r="7619">
      <c r="S7619" s="233" t="n"/>
      <c r="T7619" s="233" t="n"/>
      <c r="U7619" s="233" t="n"/>
    </row>
    <row r="7620">
      <c r="S7620" s="233" t="n"/>
      <c r="T7620" s="233" t="n"/>
      <c r="U7620" s="233" t="n"/>
    </row>
    <row r="7621">
      <c r="S7621" s="233" t="n"/>
      <c r="T7621" s="233" t="n"/>
      <c r="U7621" s="233" t="n"/>
    </row>
    <row r="7622">
      <c r="S7622" s="233" t="n"/>
      <c r="T7622" s="233" t="n"/>
      <c r="U7622" s="233" t="n"/>
    </row>
    <row r="7623">
      <c r="S7623" s="233" t="n"/>
      <c r="T7623" s="233" t="n"/>
      <c r="U7623" s="233" t="n"/>
    </row>
    <row r="7624">
      <c r="S7624" s="233" t="n"/>
      <c r="T7624" s="233" t="n"/>
      <c r="U7624" s="233" t="n"/>
    </row>
    <row r="7625">
      <c r="S7625" s="233" t="n"/>
      <c r="T7625" s="233" t="n"/>
      <c r="U7625" s="233" t="n"/>
    </row>
    <row r="7626">
      <c r="S7626" s="233" t="n"/>
      <c r="T7626" s="233" t="n"/>
      <c r="U7626" s="233" t="n"/>
    </row>
    <row r="7627">
      <c r="S7627" s="233" t="n"/>
      <c r="T7627" s="233" t="n"/>
      <c r="U7627" s="233" t="n"/>
    </row>
    <row r="7628">
      <c r="S7628" s="233" t="n"/>
      <c r="T7628" s="233" t="n"/>
      <c r="U7628" s="233" t="n"/>
    </row>
    <row r="7629">
      <c r="S7629" s="233" t="n"/>
      <c r="T7629" s="233" t="n"/>
      <c r="U7629" s="233" t="n"/>
    </row>
    <row r="7630">
      <c r="S7630" s="233" t="n"/>
      <c r="T7630" s="233" t="n"/>
      <c r="U7630" s="233" t="n"/>
    </row>
    <row r="7631">
      <c r="S7631" s="233" t="n"/>
      <c r="T7631" s="233" t="n"/>
      <c r="U7631" s="233" t="n"/>
    </row>
    <row r="7632">
      <c r="S7632" s="233" t="n"/>
      <c r="T7632" s="233" t="n"/>
      <c r="U7632" s="233" t="n"/>
    </row>
    <row r="7633">
      <c r="S7633" s="233" t="n"/>
      <c r="T7633" s="233" t="n"/>
      <c r="U7633" s="233" t="n"/>
    </row>
    <row r="7634">
      <c r="S7634" s="233" t="n"/>
      <c r="T7634" s="233" t="n"/>
      <c r="U7634" s="233" t="n"/>
    </row>
    <row r="7635">
      <c r="S7635" s="233" t="n"/>
      <c r="T7635" s="233" t="n"/>
      <c r="U7635" s="233" t="n"/>
    </row>
    <row r="7636">
      <c r="S7636" s="233" t="n"/>
      <c r="T7636" s="233" t="n"/>
      <c r="U7636" s="233" t="n"/>
    </row>
    <row r="7637">
      <c r="S7637" s="233" t="n"/>
      <c r="T7637" s="233" t="n"/>
      <c r="U7637" s="233" t="n"/>
    </row>
    <row r="7638">
      <c r="S7638" s="233" t="n"/>
      <c r="T7638" s="233" t="n"/>
      <c r="U7638" s="233" t="n"/>
    </row>
    <row r="7639">
      <c r="S7639" s="233" t="n"/>
      <c r="T7639" s="233" t="n"/>
      <c r="U7639" s="233" t="n"/>
    </row>
    <row r="7640">
      <c r="S7640" s="233" t="n"/>
      <c r="T7640" s="233" t="n"/>
      <c r="U7640" s="233" t="n"/>
    </row>
    <row r="7641">
      <c r="S7641" s="233" t="n"/>
      <c r="T7641" s="233" t="n"/>
      <c r="U7641" s="233" t="n"/>
    </row>
    <row r="7642">
      <c r="S7642" s="233" t="n"/>
      <c r="T7642" s="233" t="n"/>
      <c r="U7642" s="233" t="n"/>
    </row>
    <row r="7643">
      <c r="S7643" s="233" t="n"/>
      <c r="T7643" s="233" t="n"/>
      <c r="U7643" s="233" t="n"/>
    </row>
    <row r="7644">
      <c r="S7644" s="233" t="n"/>
      <c r="T7644" s="233" t="n"/>
      <c r="U7644" s="233" t="n"/>
    </row>
    <row r="7645">
      <c r="S7645" s="233" t="n"/>
      <c r="T7645" s="233" t="n"/>
      <c r="U7645" s="233" t="n"/>
    </row>
    <row r="7646">
      <c r="S7646" s="233" t="n"/>
      <c r="T7646" s="233" t="n"/>
      <c r="U7646" s="233" t="n"/>
    </row>
    <row r="7647">
      <c r="S7647" s="233" t="n"/>
      <c r="T7647" s="233" t="n"/>
      <c r="U7647" s="233" t="n"/>
    </row>
    <row r="7648">
      <c r="S7648" s="233" t="n"/>
      <c r="T7648" s="233" t="n"/>
      <c r="U7648" s="233" t="n"/>
    </row>
    <row r="7649">
      <c r="S7649" s="233" t="n"/>
      <c r="T7649" s="233" t="n"/>
      <c r="U7649" s="233" t="n"/>
    </row>
    <row r="7650">
      <c r="S7650" s="233" t="n"/>
      <c r="T7650" s="233" t="n"/>
      <c r="U7650" s="233" t="n"/>
    </row>
    <row r="7651">
      <c r="S7651" s="233" t="n"/>
      <c r="T7651" s="233" t="n"/>
      <c r="U7651" s="233" t="n"/>
    </row>
    <row r="7652">
      <c r="S7652" s="233" t="n"/>
      <c r="T7652" s="233" t="n"/>
      <c r="U7652" s="233" t="n"/>
    </row>
    <row r="7653">
      <c r="S7653" s="233" t="n"/>
      <c r="T7653" s="233" t="n"/>
      <c r="U7653" s="233" t="n"/>
    </row>
    <row r="7654">
      <c r="S7654" s="233" t="n"/>
      <c r="T7654" s="233" t="n"/>
      <c r="U7654" s="233" t="n"/>
    </row>
    <row r="7655">
      <c r="S7655" s="233" t="n"/>
      <c r="T7655" s="233" t="n"/>
      <c r="U7655" s="233" t="n"/>
    </row>
    <row r="7656">
      <c r="S7656" s="233" t="n"/>
      <c r="T7656" s="233" t="n"/>
      <c r="U7656" s="233" t="n"/>
    </row>
    <row r="7657">
      <c r="S7657" s="233" t="n"/>
      <c r="T7657" s="233" t="n"/>
      <c r="U7657" s="233" t="n"/>
    </row>
    <row r="7658">
      <c r="S7658" s="233" t="n"/>
      <c r="T7658" s="233" t="n"/>
      <c r="U7658" s="233" t="n"/>
    </row>
    <row r="7659">
      <c r="S7659" s="233" t="n"/>
      <c r="T7659" s="233" t="n"/>
      <c r="U7659" s="233" t="n"/>
    </row>
    <row r="7660">
      <c r="S7660" s="233" t="n"/>
      <c r="T7660" s="233" t="n"/>
      <c r="U7660" s="233" t="n"/>
    </row>
    <row r="7661">
      <c r="S7661" s="233" t="n"/>
      <c r="T7661" s="233" t="n"/>
      <c r="U7661" s="233" t="n"/>
    </row>
    <row r="7662">
      <c r="S7662" s="233" t="n"/>
      <c r="T7662" s="233" t="n"/>
      <c r="U7662" s="233" t="n"/>
    </row>
    <row r="7663">
      <c r="S7663" s="233" t="n"/>
      <c r="T7663" s="233" t="n"/>
      <c r="U7663" s="233" t="n"/>
    </row>
    <row r="7664">
      <c r="S7664" s="233" t="n"/>
      <c r="T7664" s="233" t="n"/>
      <c r="U7664" s="233" t="n"/>
    </row>
    <row r="7665">
      <c r="S7665" s="233" t="n"/>
      <c r="T7665" s="233" t="n"/>
      <c r="U7665" s="233" t="n"/>
    </row>
    <row r="7666">
      <c r="S7666" s="233" t="n"/>
      <c r="T7666" s="233" t="n"/>
      <c r="U7666" s="233" t="n"/>
    </row>
    <row r="7667">
      <c r="S7667" s="233" t="n"/>
      <c r="T7667" s="233" t="n"/>
      <c r="U7667" s="233" t="n"/>
    </row>
    <row r="7668">
      <c r="S7668" s="233" t="n"/>
      <c r="T7668" s="233" t="n"/>
      <c r="U7668" s="233" t="n"/>
    </row>
    <row r="7669">
      <c r="S7669" s="233" t="n"/>
      <c r="T7669" s="233" t="n"/>
      <c r="U7669" s="233" t="n"/>
    </row>
    <row r="7670">
      <c r="S7670" s="233" t="n"/>
      <c r="T7670" s="233" t="n"/>
      <c r="U7670" s="233" t="n"/>
    </row>
    <row r="7671">
      <c r="S7671" s="233" t="n"/>
      <c r="T7671" s="233" t="n"/>
      <c r="U7671" s="233" t="n"/>
    </row>
    <row r="7672">
      <c r="S7672" s="233" t="n"/>
      <c r="T7672" s="233" t="n"/>
      <c r="U7672" s="233" t="n"/>
    </row>
    <row r="7673">
      <c r="S7673" s="233" t="n"/>
      <c r="T7673" s="233" t="n"/>
      <c r="U7673" s="233" t="n"/>
    </row>
    <row r="7674">
      <c r="S7674" s="233" t="n"/>
      <c r="T7674" s="233" t="n"/>
      <c r="U7674" s="233" t="n"/>
    </row>
    <row r="7675">
      <c r="S7675" s="233" t="n"/>
      <c r="T7675" s="233" t="n"/>
      <c r="U7675" s="233" t="n"/>
    </row>
    <row r="7676">
      <c r="S7676" s="233" t="n"/>
      <c r="T7676" s="233" t="n"/>
      <c r="U7676" s="233" t="n"/>
    </row>
    <row r="7677">
      <c r="S7677" s="233" t="n"/>
      <c r="T7677" s="233" t="n"/>
      <c r="U7677" s="233" t="n"/>
    </row>
    <row r="7678">
      <c r="S7678" s="233" t="n"/>
      <c r="T7678" s="233" t="n"/>
      <c r="U7678" s="233" t="n"/>
    </row>
    <row r="7679">
      <c r="S7679" s="233" t="n"/>
      <c r="T7679" s="233" t="n"/>
      <c r="U7679" s="233" t="n"/>
    </row>
    <row r="7680">
      <c r="S7680" s="233" t="n"/>
      <c r="T7680" s="233" t="n"/>
      <c r="U7680" s="233" t="n"/>
    </row>
    <row r="7681">
      <c r="S7681" s="233" t="n"/>
      <c r="T7681" s="233" t="n"/>
      <c r="U7681" s="233" t="n"/>
    </row>
    <row r="7682">
      <c r="S7682" s="233" t="n"/>
      <c r="T7682" s="233" t="n"/>
      <c r="U7682" s="233" t="n"/>
    </row>
    <row r="7683">
      <c r="S7683" s="233" t="n"/>
      <c r="T7683" s="233" t="n"/>
      <c r="U7683" s="233" t="n"/>
    </row>
    <row r="7684">
      <c r="S7684" s="233" t="n"/>
      <c r="T7684" s="233" t="n"/>
      <c r="U7684" s="233" t="n"/>
    </row>
    <row r="7685">
      <c r="S7685" s="233" t="n"/>
      <c r="T7685" s="233" t="n"/>
      <c r="U7685" s="233" t="n"/>
    </row>
    <row r="7686">
      <c r="S7686" s="233" t="n"/>
      <c r="T7686" s="233" t="n"/>
      <c r="U7686" s="233" t="n"/>
    </row>
    <row r="7687">
      <c r="S7687" s="233" t="n"/>
      <c r="T7687" s="233" t="n"/>
      <c r="U7687" s="233" t="n"/>
    </row>
    <row r="7688">
      <c r="S7688" s="233" t="n"/>
      <c r="T7688" s="233" t="n"/>
      <c r="U7688" s="233" t="n"/>
    </row>
    <row r="7689">
      <c r="S7689" s="233" t="n"/>
      <c r="T7689" s="233" t="n"/>
      <c r="U7689" s="233" t="n"/>
    </row>
    <row r="7690">
      <c r="S7690" s="233" t="n"/>
      <c r="T7690" s="233" t="n"/>
      <c r="U7690" s="233" t="n"/>
    </row>
    <row r="7691">
      <c r="S7691" s="233" t="n"/>
      <c r="T7691" s="233" t="n"/>
      <c r="U7691" s="233" t="n"/>
    </row>
    <row r="7692">
      <c r="S7692" s="233" t="n"/>
      <c r="T7692" s="233" t="n"/>
      <c r="U7692" s="233" t="n"/>
    </row>
    <row r="7693">
      <c r="S7693" s="233" t="n"/>
      <c r="T7693" s="233" t="n"/>
      <c r="U7693" s="233" t="n"/>
    </row>
    <row r="7694">
      <c r="S7694" s="233" t="n"/>
      <c r="T7694" s="233" t="n"/>
      <c r="U7694" s="233" t="n"/>
    </row>
    <row r="7695">
      <c r="S7695" s="233" t="n"/>
      <c r="T7695" s="233" t="n"/>
      <c r="U7695" s="233" t="n"/>
    </row>
    <row r="7696">
      <c r="S7696" s="233" t="n"/>
      <c r="T7696" s="233" t="n"/>
      <c r="U7696" s="233" t="n"/>
    </row>
    <row r="7697">
      <c r="S7697" s="233" t="n"/>
      <c r="T7697" s="233" t="n"/>
      <c r="U7697" s="233" t="n"/>
    </row>
    <row r="7698">
      <c r="S7698" s="233" t="n"/>
      <c r="T7698" s="233" t="n"/>
      <c r="U7698" s="233" t="n"/>
    </row>
    <row r="7699">
      <c r="S7699" s="233" t="n"/>
      <c r="T7699" s="233" t="n"/>
      <c r="U7699" s="233" t="n"/>
    </row>
    <row r="7700">
      <c r="S7700" s="233" t="n"/>
      <c r="T7700" s="233" t="n"/>
      <c r="U7700" s="233" t="n"/>
    </row>
    <row r="7701">
      <c r="S7701" s="233" t="n"/>
      <c r="T7701" s="233" t="n"/>
      <c r="U7701" s="233" t="n"/>
    </row>
    <row r="7702">
      <c r="S7702" s="233" t="n"/>
      <c r="T7702" s="233" t="n"/>
      <c r="U7702" s="233" t="n"/>
    </row>
    <row r="7703">
      <c r="S7703" s="233" t="n"/>
      <c r="T7703" s="233" t="n"/>
      <c r="U7703" s="233" t="n"/>
    </row>
    <row r="7704">
      <c r="S7704" s="233" t="n"/>
      <c r="T7704" s="233" t="n"/>
      <c r="U7704" s="233" t="n"/>
    </row>
    <row r="7705">
      <c r="S7705" s="233" t="n"/>
      <c r="T7705" s="233" t="n"/>
      <c r="U7705" s="233" t="n"/>
    </row>
    <row r="7706">
      <c r="S7706" s="233" t="n"/>
      <c r="T7706" s="233" t="n"/>
      <c r="U7706" s="233" t="n"/>
    </row>
    <row r="7707">
      <c r="S7707" s="233" t="n"/>
      <c r="T7707" s="233" t="n"/>
      <c r="U7707" s="233" t="n"/>
    </row>
    <row r="7708">
      <c r="S7708" s="233" t="n"/>
      <c r="T7708" s="233" t="n"/>
      <c r="U7708" s="233" t="n"/>
    </row>
    <row r="7709">
      <c r="S7709" s="233" t="n"/>
      <c r="T7709" s="233" t="n"/>
      <c r="U7709" s="233" t="n"/>
    </row>
    <row r="7710">
      <c r="S7710" s="233" t="n"/>
      <c r="T7710" s="233" t="n"/>
      <c r="U7710" s="233" t="n"/>
    </row>
    <row r="7711">
      <c r="S7711" s="233" t="n"/>
      <c r="T7711" s="233" t="n"/>
      <c r="U7711" s="233" t="n"/>
    </row>
    <row r="7712">
      <c r="S7712" s="233" t="n"/>
      <c r="T7712" s="233" t="n"/>
      <c r="U7712" s="233" t="n"/>
    </row>
    <row r="7713">
      <c r="S7713" s="233" t="n"/>
      <c r="T7713" s="233" t="n"/>
      <c r="U7713" s="233" t="n"/>
    </row>
    <row r="7714">
      <c r="S7714" s="233" t="n"/>
      <c r="T7714" s="233" t="n"/>
      <c r="U7714" s="233" t="n"/>
    </row>
    <row r="7715">
      <c r="S7715" s="233" t="n"/>
      <c r="T7715" s="233" t="n"/>
      <c r="U7715" s="233" t="n"/>
    </row>
    <row r="7716">
      <c r="S7716" s="233" t="n"/>
      <c r="T7716" s="233" t="n"/>
      <c r="U7716" s="233" t="n"/>
    </row>
    <row r="7717">
      <c r="S7717" s="233" t="n"/>
      <c r="T7717" s="233" t="n"/>
      <c r="U7717" s="233" t="n"/>
    </row>
    <row r="7718">
      <c r="S7718" s="233" t="n"/>
      <c r="T7718" s="233" t="n"/>
      <c r="U7718" s="233" t="n"/>
    </row>
    <row r="7719">
      <c r="S7719" s="233" t="n"/>
      <c r="T7719" s="233" t="n"/>
      <c r="U7719" s="233" t="n"/>
    </row>
    <row r="7720">
      <c r="S7720" s="233" t="n"/>
      <c r="T7720" s="233" t="n"/>
      <c r="U7720" s="233" t="n"/>
    </row>
    <row r="7721">
      <c r="S7721" s="233" t="n"/>
      <c r="T7721" s="233" t="n"/>
      <c r="U7721" s="233" t="n"/>
    </row>
    <row r="7722">
      <c r="S7722" s="233" t="n"/>
      <c r="T7722" s="233" t="n"/>
      <c r="U7722" s="233" t="n"/>
    </row>
    <row r="7723">
      <c r="S7723" s="233" t="n"/>
      <c r="T7723" s="233" t="n"/>
      <c r="U7723" s="233" t="n"/>
    </row>
    <row r="7724">
      <c r="S7724" s="233" t="n"/>
      <c r="T7724" s="233" t="n"/>
      <c r="U7724" s="233" t="n"/>
    </row>
    <row r="7725">
      <c r="S7725" s="233" t="n"/>
      <c r="T7725" s="233" t="n"/>
      <c r="U7725" s="233" t="n"/>
    </row>
    <row r="7726">
      <c r="S7726" s="233" t="n"/>
      <c r="T7726" s="233" t="n"/>
      <c r="U7726" s="233" t="n"/>
    </row>
    <row r="7727">
      <c r="S7727" s="233" t="n"/>
      <c r="T7727" s="233" t="n"/>
      <c r="U7727" s="233" t="n"/>
    </row>
    <row r="7728">
      <c r="S7728" s="233" t="n"/>
      <c r="T7728" s="233" t="n"/>
      <c r="U7728" s="233" t="n"/>
    </row>
    <row r="7729">
      <c r="S7729" s="233" t="n"/>
      <c r="T7729" s="233" t="n"/>
      <c r="U7729" s="233" t="n"/>
    </row>
    <row r="7730">
      <c r="S7730" s="233" t="n"/>
      <c r="T7730" s="233" t="n"/>
      <c r="U7730" s="233" t="n"/>
    </row>
    <row r="7731">
      <c r="S7731" s="233" t="n"/>
      <c r="T7731" s="233" t="n"/>
      <c r="U7731" s="233" t="n"/>
    </row>
    <row r="7732">
      <c r="S7732" s="233" t="n"/>
      <c r="T7732" s="233" t="n"/>
      <c r="U7732" s="233" t="n"/>
    </row>
    <row r="7733">
      <c r="S7733" s="233" t="n"/>
      <c r="T7733" s="233" t="n"/>
      <c r="U7733" s="233" t="n"/>
    </row>
    <row r="7734">
      <c r="S7734" s="233" t="n"/>
      <c r="T7734" s="233" t="n"/>
      <c r="U7734" s="233" t="n"/>
    </row>
    <row r="7735">
      <c r="S7735" s="233" t="n"/>
      <c r="T7735" s="233" t="n"/>
      <c r="U7735" s="233" t="n"/>
    </row>
    <row r="7736">
      <c r="S7736" s="233" t="n"/>
      <c r="T7736" s="233" t="n"/>
      <c r="U7736" s="233" t="n"/>
    </row>
    <row r="7737">
      <c r="S7737" s="233" t="n"/>
      <c r="T7737" s="233" t="n"/>
      <c r="U7737" s="233" t="n"/>
    </row>
    <row r="7738">
      <c r="S7738" s="233" t="n"/>
      <c r="T7738" s="233" t="n"/>
      <c r="U7738" s="233" t="n"/>
    </row>
    <row r="7739">
      <c r="S7739" s="233" t="n"/>
      <c r="T7739" s="233" t="n"/>
      <c r="U7739" s="233" t="n"/>
    </row>
    <row r="7740">
      <c r="S7740" s="233" t="n"/>
      <c r="T7740" s="233" t="n"/>
      <c r="U7740" s="233" t="n"/>
    </row>
    <row r="7741">
      <c r="S7741" s="233" t="n"/>
      <c r="T7741" s="233" t="n"/>
      <c r="U7741" s="233" t="n"/>
    </row>
    <row r="7742">
      <c r="S7742" s="233" t="n"/>
      <c r="T7742" s="233" t="n"/>
      <c r="U7742" s="233" t="n"/>
    </row>
    <row r="7743">
      <c r="S7743" s="233" t="n"/>
      <c r="T7743" s="233" t="n"/>
      <c r="U7743" s="233" t="n"/>
    </row>
    <row r="7744">
      <c r="S7744" s="233" t="n"/>
      <c r="T7744" s="233" t="n"/>
      <c r="U7744" s="233" t="n"/>
    </row>
    <row r="7745">
      <c r="S7745" s="233" t="n"/>
      <c r="T7745" s="233" t="n"/>
      <c r="U7745" s="233" t="n"/>
    </row>
    <row r="7746">
      <c r="S7746" s="233" t="n"/>
      <c r="T7746" s="233" t="n"/>
      <c r="U7746" s="233" t="n"/>
    </row>
    <row r="7747">
      <c r="S7747" s="233" t="n"/>
      <c r="T7747" s="233" t="n"/>
      <c r="U7747" s="233" t="n"/>
    </row>
    <row r="7748">
      <c r="S7748" s="233" t="n"/>
      <c r="T7748" s="233" t="n"/>
      <c r="U7748" s="233" t="n"/>
    </row>
    <row r="7749">
      <c r="S7749" s="233" t="n"/>
      <c r="T7749" s="233" t="n"/>
      <c r="U7749" s="233" t="n"/>
    </row>
    <row r="7750">
      <c r="S7750" s="233" t="n"/>
      <c r="T7750" s="233" t="n"/>
      <c r="U7750" s="233" t="n"/>
    </row>
    <row r="7751">
      <c r="S7751" s="233" t="n"/>
      <c r="T7751" s="233" t="n"/>
      <c r="U7751" s="233" t="n"/>
    </row>
    <row r="7752">
      <c r="S7752" s="233" t="n"/>
      <c r="T7752" s="233" t="n"/>
      <c r="U7752" s="233" t="n"/>
    </row>
    <row r="7753">
      <c r="S7753" s="233" t="n"/>
      <c r="T7753" s="233" t="n"/>
      <c r="U7753" s="233" t="n"/>
    </row>
    <row r="7754">
      <c r="S7754" s="233" t="n"/>
      <c r="T7754" s="233" t="n"/>
      <c r="U7754" s="233" t="n"/>
    </row>
    <row r="7755">
      <c r="S7755" s="233" t="n"/>
      <c r="T7755" s="233" t="n"/>
      <c r="U7755" s="233" t="n"/>
    </row>
    <row r="7756">
      <c r="S7756" s="233" t="n"/>
      <c r="T7756" s="233" t="n"/>
      <c r="U7756" s="233" t="n"/>
    </row>
    <row r="7757">
      <c r="S7757" s="233" t="n"/>
      <c r="T7757" s="233" t="n"/>
      <c r="U7757" s="233" t="n"/>
    </row>
    <row r="7758">
      <c r="S7758" s="233" t="n"/>
      <c r="T7758" s="233" t="n"/>
      <c r="U7758" s="233" t="n"/>
    </row>
    <row r="7759">
      <c r="S7759" s="233" t="n"/>
      <c r="T7759" s="233" t="n"/>
      <c r="U7759" s="233" t="n"/>
    </row>
    <row r="7760">
      <c r="S7760" s="233" t="n"/>
      <c r="T7760" s="233" t="n"/>
      <c r="U7760" s="233" t="n"/>
    </row>
    <row r="7761">
      <c r="S7761" s="233" t="n"/>
      <c r="T7761" s="233" t="n"/>
      <c r="U7761" s="233" t="n"/>
    </row>
    <row r="7762">
      <c r="S7762" s="233" t="n"/>
      <c r="T7762" s="233" t="n"/>
      <c r="U7762" s="233" t="n"/>
    </row>
    <row r="7763">
      <c r="S7763" s="233" t="n"/>
      <c r="T7763" s="233" t="n"/>
      <c r="U7763" s="233" t="n"/>
    </row>
    <row r="7764">
      <c r="S7764" s="233" t="n"/>
      <c r="T7764" s="233" t="n"/>
      <c r="U7764" s="233" t="n"/>
    </row>
    <row r="7765">
      <c r="S7765" s="233" t="n"/>
      <c r="T7765" s="233" t="n"/>
      <c r="U7765" s="233" t="n"/>
    </row>
    <row r="7766">
      <c r="S7766" s="233" t="n"/>
      <c r="T7766" s="233" t="n"/>
      <c r="U7766" s="233" t="n"/>
    </row>
    <row r="7767">
      <c r="S7767" s="233" t="n"/>
      <c r="T7767" s="233" t="n"/>
      <c r="U7767" s="233" t="n"/>
    </row>
    <row r="7768">
      <c r="S7768" s="233" t="n"/>
      <c r="T7768" s="233" t="n"/>
      <c r="U7768" s="233" t="n"/>
    </row>
    <row r="7769">
      <c r="S7769" s="233" t="n"/>
      <c r="T7769" s="233" t="n"/>
      <c r="U7769" s="233" t="n"/>
    </row>
    <row r="7770">
      <c r="S7770" s="233" t="n"/>
      <c r="T7770" s="233" t="n"/>
      <c r="U7770" s="233" t="n"/>
    </row>
    <row r="7771">
      <c r="S7771" s="233" t="n"/>
      <c r="T7771" s="233" t="n"/>
      <c r="U7771" s="233" t="n"/>
    </row>
    <row r="7772">
      <c r="S7772" s="233" t="n"/>
      <c r="T7772" s="233" t="n"/>
      <c r="U7772" s="233" t="n"/>
    </row>
    <row r="7773">
      <c r="S7773" s="233" t="n"/>
      <c r="T7773" s="233" t="n"/>
      <c r="U7773" s="233" t="n"/>
    </row>
    <row r="7774">
      <c r="S7774" s="233" t="n"/>
      <c r="T7774" s="233" t="n"/>
      <c r="U7774" s="233" t="n"/>
    </row>
    <row r="7775">
      <c r="S7775" s="233" t="n"/>
      <c r="T7775" s="233" t="n"/>
      <c r="U7775" s="233" t="n"/>
    </row>
    <row r="7776">
      <c r="S7776" s="233" t="n"/>
      <c r="T7776" s="233" t="n"/>
      <c r="U7776" s="233" t="n"/>
    </row>
    <row r="7777">
      <c r="S7777" s="233" t="n"/>
      <c r="T7777" s="233" t="n"/>
      <c r="U7777" s="233" t="n"/>
    </row>
    <row r="7778">
      <c r="S7778" s="233" t="n"/>
      <c r="T7778" s="233" t="n"/>
      <c r="U7778" s="233" t="n"/>
    </row>
    <row r="7779">
      <c r="S7779" s="233" t="n"/>
      <c r="T7779" s="233" t="n"/>
      <c r="U7779" s="233" t="n"/>
    </row>
    <row r="7780">
      <c r="S7780" s="233" t="n"/>
      <c r="T7780" s="233" t="n"/>
      <c r="U7780" s="233" t="n"/>
    </row>
    <row r="7781">
      <c r="S7781" s="233" t="n"/>
      <c r="T7781" s="233" t="n"/>
      <c r="U7781" s="233" t="n"/>
    </row>
    <row r="7782">
      <c r="S7782" s="233" t="n"/>
      <c r="T7782" s="233" t="n"/>
      <c r="U7782" s="233" t="n"/>
    </row>
    <row r="7783">
      <c r="S7783" s="233" t="n"/>
      <c r="T7783" s="233" t="n"/>
      <c r="U7783" s="233" t="n"/>
    </row>
    <row r="7784">
      <c r="S7784" s="233" t="n"/>
      <c r="T7784" s="233" t="n"/>
      <c r="U7784" s="233" t="n"/>
    </row>
    <row r="7785">
      <c r="S7785" s="233" t="n"/>
      <c r="T7785" s="233" t="n"/>
      <c r="U7785" s="233" t="n"/>
    </row>
    <row r="7786">
      <c r="S7786" s="233" t="n"/>
      <c r="T7786" s="233" t="n"/>
      <c r="U7786" s="233" t="n"/>
    </row>
    <row r="7787">
      <c r="S7787" s="233" t="n"/>
      <c r="T7787" s="233" t="n"/>
      <c r="U7787" s="233" t="n"/>
    </row>
    <row r="7788">
      <c r="S7788" s="233" t="n"/>
      <c r="T7788" s="233" t="n"/>
      <c r="U7788" s="233" t="n"/>
    </row>
    <row r="7789">
      <c r="S7789" s="233" t="n"/>
      <c r="T7789" s="233" t="n"/>
      <c r="U7789" s="233" t="n"/>
    </row>
    <row r="7790">
      <c r="S7790" s="233" t="n"/>
      <c r="T7790" s="233" t="n"/>
      <c r="U7790" s="233" t="n"/>
    </row>
    <row r="7791">
      <c r="S7791" s="233" t="n"/>
      <c r="T7791" s="233" t="n"/>
      <c r="U7791" s="233" t="n"/>
    </row>
    <row r="7792">
      <c r="S7792" s="233" t="n"/>
      <c r="T7792" s="233" t="n"/>
      <c r="U7792" s="233" t="n"/>
    </row>
    <row r="7793">
      <c r="S7793" s="233" t="n"/>
      <c r="T7793" s="233" t="n"/>
      <c r="U7793" s="233" t="n"/>
    </row>
    <row r="7794">
      <c r="S7794" s="233" t="n"/>
      <c r="T7794" s="233" t="n"/>
      <c r="U7794" s="233" t="n"/>
    </row>
    <row r="7795">
      <c r="S7795" s="233" t="n"/>
      <c r="T7795" s="233" t="n"/>
      <c r="U7795" s="233" t="n"/>
    </row>
    <row r="7796">
      <c r="S7796" s="233" t="n"/>
      <c r="T7796" s="233" t="n"/>
      <c r="U7796" s="233" t="n"/>
    </row>
    <row r="7797">
      <c r="S7797" s="233" t="n"/>
      <c r="T7797" s="233" t="n"/>
      <c r="U7797" s="233" t="n"/>
    </row>
    <row r="7798">
      <c r="S7798" s="233" t="n"/>
      <c r="T7798" s="233" t="n"/>
      <c r="U7798" s="233" t="n"/>
    </row>
    <row r="7799">
      <c r="S7799" s="233" t="n"/>
      <c r="T7799" s="233" t="n"/>
      <c r="U7799" s="233" t="n"/>
    </row>
    <row r="7800">
      <c r="S7800" s="233" t="n"/>
      <c r="T7800" s="233" t="n"/>
      <c r="U7800" s="233" t="n"/>
    </row>
    <row r="7801">
      <c r="S7801" s="233" t="n"/>
      <c r="T7801" s="233" t="n"/>
      <c r="U7801" s="233" t="n"/>
    </row>
    <row r="7802">
      <c r="S7802" s="233" t="n"/>
      <c r="T7802" s="233" t="n"/>
      <c r="U7802" s="233" t="n"/>
    </row>
    <row r="7803">
      <c r="S7803" s="233" t="n"/>
      <c r="T7803" s="233" t="n"/>
      <c r="U7803" s="233" t="n"/>
    </row>
    <row r="7804">
      <c r="S7804" s="233" t="n"/>
      <c r="T7804" s="233" t="n"/>
      <c r="U7804" s="233" t="n"/>
    </row>
    <row r="7805">
      <c r="S7805" s="233" t="n"/>
      <c r="T7805" s="233" t="n"/>
      <c r="U7805" s="233" t="n"/>
    </row>
    <row r="7806">
      <c r="S7806" s="233" t="n"/>
      <c r="T7806" s="233" t="n"/>
      <c r="U7806" s="233" t="n"/>
    </row>
    <row r="7807">
      <c r="S7807" s="233" t="n"/>
      <c r="T7807" s="233" t="n"/>
      <c r="U7807" s="233" t="n"/>
    </row>
    <row r="7808">
      <c r="S7808" s="233" t="n"/>
      <c r="T7808" s="233" t="n"/>
      <c r="U7808" s="233" t="n"/>
    </row>
    <row r="7809">
      <c r="S7809" s="233" t="n"/>
      <c r="T7809" s="233" t="n"/>
      <c r="U7809" s="233" t="n"/>
    </row>
    <row r="7810">
      <c r="S7810" s="233" t="n"/>
      <c r="T7810" s="233" t="n"/>
      <c r="U7810" s="233" t="n"/>
    </row>
    <row r="7811">
      <c r="S7811" s="233" t="n"/>
      <c r="T7811" s="233" t="n"/>
      <c r="U7811" s="233" t="n"/>
    </row>
    <row r="7812">
      <c r="S7812" s="233" t="n"/>
      <c r="T7812" s="233" t="n"/>
      <c r="U7812" s="233" t="n"/>
    </row>
    <row r="7813">
      <c r="S7813" s="233" t="n"/>
      <c r="T7813" s="233" t="n"/>
      <c r="U7813" s="233" t="n"/>
    </row>
    <row r="7814">
      <c r="S7814" s="233" t="n"/>
      <c r="T7814" s="233" t="n"/>
      <c r="U7814" s="233" t="n"/>
    </row>
    <row r="7815">
      <c r="S7815" s="233" t="n"/>
      <c r="T7815" s="233" t="n"/>
      <c r="U7815" s="233" t="n"/>
    </row>
    <row r="7816">
      <c r="S7816" s="233" t="n"/>
      <c r="T7816" s="233" t="n"/>
      <c r="U7816" s="233" t="n"/>
    </row>
    <row r="7817">
      <c r="S7817" s="233" t="n"/>
      <c r="T7817" s="233" t="n"/>
      <c r="U7817" s="233" t="n"/>
    </row>
    <row r="7818">
      <c r="S7818" s="233" t="n"/>
      <c r="T7818" s="233" t="n"/>
      <c r="U7818" s="233" t="n"/>
    </row>
    <row r="7819">
      <c r="S7819" s="233" t="n"/>
      <c r="T7819" s="233" t="n"/>
      <c r="U7819" s="233" t="n"/>
    </row>
    <row r="7820">
      <c r="S7820" s="233" t="n"/>
      <c r="T7820" s="233" t="n"/>
      <c r="U7820" s="233" t="n"/>
    </row>
    <row r="7821">
      <c r="S7821" s="233" t="n"/>
      <c r="T7821" s="233" t="n"/>
      <c r="U7821" s="233" t="n"/>
    </row>
    <row r="7822">
      <c r="S7822" s="233" t="n"/>
      <c r="T7822" s="233" t="n"/>
      <c r="U7822" s="233" t="n"/>
    </row>
    <row r="7823">
      <c r="S7823" s="233" t="n"/>
      <c r="T7823" s="233" t="n"/>
      <c r="U7823" s="233" t="n"/>
    </row>
    <row r="7824">
      <c r="S7824" s="233" t="n"/>
      <c r="T7824" s="233" t="n"/>
      <c r="U7824" s="233" t="n"/>
    </row>
    <row r="7825">
      <c r="S7825" s="233" t="n"/>
      <c r="T7825" s="233" t="n"/>
      <c r="U7825" s="233" t="n"/>
    </row>
    <row r="7826">
      <c r="S7826" s="233" t="n"/>
      <c r="T7826" s="233" t="n"/>
      <c r="U7826" s="233" t="n"/>
    </row>
    <row r="7827">
      <c r="S7827" s="233" t="n"/>
      <c r="T7827" s="233" t="n"/>
      <c r="U7827" s="233" t="n"/>
    </row>
    <row r="7828">
      <c r="S7828" s="233" t="n"/>
      <c r="T7828" s="233" t="n"/>
      <c r="U7828" s="233" t="n"/>
    </row>
    <row r="7829">
      <c r="S7829" s="233" t="n"/>
      <c r="T7829" s="233" t="n"/>
      <c r="U7829" s="233" t="n"/>
    </row>
    <row r="7830">
      <c r="S7830" s="233" t="n"/>
      <c r="T7830" s="233" t="n"/>
      <c r="U7830" s="233" t="n"/>
    </row>
    <row r="7831">
      <c r="S7831" s="233" t="n"/>
      <c r="T7831" s="233" t="n"/>
      <c r="U7831" s="233" t="n"/>
    </row>
    <row r="7832">
      <c r="S7832" s="233" t="n"/>
      <c r="T7832" s="233" t="n"/>
      <c r="U7832" s="233" t="n"/>
    </row>
    <row r="7833">
      <c r="S7833" s="233" t="n"/>
      <c r="T7833" s="233" t="n"/>
      <c r="U7833" s="233" t="n"/>
    </row>
    <row r="7834">
      <c r="S7834" s="233" t="n"/>
      <c r="T7834" s="233" t="n"/>
      <c r="U7834" s="233" t="n"/>
    </row>
    <row r="7835">
      <c r="S7835" s="233" t="n"/>
      <c r="T7835" s="233" t="n"/>
      <c r="U7835" s="233" t="n"/>
    </row>
    <row r="7836">
      <c r="S7836" s="233" t="n"/>
      <c r="T7836" s="233" t="n"/>
      <c r="U7836" s="233" t="n"/>
    </row>
    <row r="7837">
      <c r="S7837" s="233" t="n"/>
      <c r="T7837" s="233" t="n"/>
      <c r="U7837" s="233" t="n"/>
    </row>
    <row r="7838">
      <c r="S7838" s="233" t="n"/>
      <c r="T7838" s="233" t="n"/>
      <c r="U7838" s="233" t="n"/>
    </row>
    <row r="7839">
      <c r="S7839" s="233" t="n"/>
      <c r="T7839" s="233" t="n"/>
      <c r="U7839" s="233" t="n"/>
    </row>
    <row r="7840">
      <c r="S7840" s="233" t="n"/>
      <c r="T7840" s="233" t="n"/>
      <c r="U7840" s="233" t="n"/>
    </row>
    <row r="7841">
      <c r="S7841" s="233" t="n"/>
      <c r="T7841" s="233" t="n"/>
      <c r="U7841" s="233" t="n"/>
    </row>
    <row r="7842">
      <c r="S7842" s="233" t="n"/>
      <c r="T7842" s="233" t="n"/>
      <c r="U7842" s="233" t="n"/>
    </row>
    <row r="7843">
      <c r="S7843" s="233" t="n"/>
      <c r="T7843" s="233" t="n"/>
      <c r="U7843" s="233" t="n"/>
    </row>
    <row r="7844">
      <c r="S7844" s="233" t="n"/>
      <c r="T7844" s="233" t="n"/>
      <c r="U7844" s="233" t="n"/>
    </row>
    <row r="7845">
      <c r="S7845" s="233" t="n"/>
      <c r="T7845" s="233" t="n"/>
      <c r="U7845" s="233" t="n"/>
    </row>
    <row r="7846">
      <c r="S7846" s="233" t="n"/>
      <c r="T7846" s="233" t="n"/>
      <c r="U7846" s="233" t="n"/>
    </row>
    <row r="7847">
      <c r="S7847" s="233" t="n"/>
      <c r="T7847" s="233" t="n"/>
      <c r="U7847" s="233" t="n"/>
    </row>
    <row r="7848">
      <c r="S7848" s="233" t="n"/>
      <c r="T7848" s="233" t="n"/>
      <c r="U7848" s="233" t="n"/>
    </row>
    <row r="7849">
      <c r="S7849" s="233" t="n"/>
      <c r="T7849" s="233" t="n"/>
      <c r="U7849" s="233" t="n"/>
    </row>
    <row r="7850">
      <c r="S7850" s="233" t="n"/>
      <c r="T7850" s="233" t="n"/>
      <c r="U7850" s="233" t="n"/>
    </row>
    <row r="7851">
      <c r="S7851" s="233" t="n"/>
      <c r="T7851" s="233" t="n"/>
      <c r="U7851" s="233" t="n"/>
    </row>
    <row r="7852">
      <c r="S7852" s="233" t="n"/>
      <c r="T7852" s="233" t="n"/>
      <c r="U7852" s="233" t="n"/>
    </row>
    <row r="7853">
      <c r="S7853" s="233" t="n"/>
      <c r="T7853" s="233" t="n"/>
      <c r="U7853" s="233" t="n"/>
    </row>
    <row r="7854">
      <c r="S7854" s="233" t="n"/>
      <c r="T7854" s="233" t="n"/>
      <c r="U7854" s="233" t="n"/>
    </row>
    <row r="7855">
      <c r="S7855" s="233" t="n"/>
      <c r="T7855" s="233" t="n"/>
      <c r="U7855" s="233" t="n"/>
    </row>
    <row r="7856">
      <c r="S7856" s="233" t="n"/>
      <c r="T7856" s="233" t="n"/>
      <c r="U7856" s="233" t="n"/>
    </row>
    <row r="7857">
      <c r="S7857" s="233" t="n"/>
      <c r="T7857" s="233" t="n"/>
      <c r="U7857" s="233" t="n"/>
    </row>
    <row r="7858">
      <c r="S7858" s="233" t="n"/>
      <c r="T7858" s="233" t="n"/>
      <c r="U7858" s="233" t="n"/>
    </row>
    <row r="7859">
      <c r="S7859" s="233" t="n"/>
      <c r="T7859" s="233" t="n"/>
      <c r="U7859" s="233" t="n"/>
    </row>
    <row r="7860">
      <c r="S7860" s="233" t="n"/>
      <c r="T7860" s="233" t="n"/>
      <c r="U7860" s="233" t="n"/>
    </row>
    <row r="7861">
      <c r="S7861" s="233" t="n"/>
      <c r="T7861" s="233" t="n"/>
      <c r="U7861" s="233" t="n"/>
    </row>
    <row r="7862">
      <c r="S7862" s="233" t="n"/>
      <c r="T7862" s="233" t="n"/>
      <c r="U7862" s="233" t="n"/>
    </row>
    <row r="7863">
      <c r="S7863" s="233" t="n"/>
      <c r="T7863" s="233" t="n"/>
      <c r="U7863" s="233" t="n"/>
    </row>
    <row r="7864">
      <c r="S7864" s="233" t="n"/>
      <c r="T7864" s="233" t="n"/>
      <c r="U7864" s="233" t="n"/>
    </row>
    <row r="7865">
      <c r="S7865" s="233" t="n"/>
      <c r="T7865" s="233" t="n"/>
      <c r="U7865" s="233" t="n"/>
    </row>
    <row r="7866">
      <c r="S7866" s="233" t="n"/>
      <c r="T7866" s="233" t="n"/>
      <c r="U7866" s="233" t="n"/>
    </row>
    <row r="7867">
      <c r="S7867" s="233" t="n"/>
      <c r="T7867" s="233" t="n"/>
      <c r="U7867" s="233" t="n"/>
    </row>
    <row r="7868">
      <c r="S7868" s="233" t="n"/>
      <c r="T7868" s="233" t="n"/>
      <c r="U7868" s="233" t="n"/>
    </row>
    <row r="7869">
      <c r="S7869" s="233" t="n"/>
      <c r="T7869" s="233" t="n"/>
      <c r="U7869" s="233" t="n"/>
    </row>
    <row r="7870">
      <c r="S7870" s="233" t="n"/>
      <c r="T7870" s="233" t="n"/>
      <c r="U7870" s="233" t="n"/>
    </row>
    <row r="7871">
      <c r="S7871" s="233" t="n"/>
      <c r="T7871" s="233" t="n"/>
      <c r="U7871" s="233" t="n"/>
    </row>
    <row r="7872">
      <c r="S7872" s="233" t="n"/>
      <c r="T7872" s="233" t="n"/>
      <c r="U7872" s="233" t="n"/>
    </row>
    <row r="7873">
      <c r="S7873" s="233" t="n"/>
      <c r="T7873" s="233" t="n"/>
      <c r="U7873" s="233" t="n"/>
    </row>
    <row r="7874">
      <c r="S7874" s="233" t="n"/>
      <c r="T7874" s="233" t="n"/>
      <c r="U7874" s="233" t="n"/>
    </row>
    <row r="7875">
      <c r="S7875" s="233" t="n"/>
      <c r="T7875" s="233" t="n"/>
      <c r="U7875" s="233" t="n"/>
    </row>
    <row r="7876">
      <c r="S7876" s="233" t="n"/>
      <c r="T7876" s="233" t="n"/>
      <c r="U7876" s="233" t="n"/>
    </row>
    <row r="7877">
      <c r="S7877" s="233" t="n"/>
      <c r="T7877" s="233" t="n"/>
      <c r="U7877" s="233" t="n"/>
    </row>
    <row r="7878">
      <c r="S7878" s="233" t="n"/>
      <c r="T7878" s="233" t="n"/>
      <c r="U7878" s="233" t="n"/>
    </row>
    <row r="7879">
      <c r="S7879" s="233" t="n"/>
      <c r="T7879" s="233" t="n"/>
      <c r="U7879" s="233" t="n"/>
    </row>
    <row r="7880">
      <c r="S7880" s="233" t="n"/>
      <c r="T7880" s="233" t="n"/>
      <c r="U7880" s="233" t="n"/>
    </row>
    <row r="7881">
      <c r="S7881" s="233" t="n"/>
      <c r="T7881" s="233" t="n"/>
      <c r="U7881" s="233" t="n"/>
    </row>
    <row r="7882">
      <c r="S7882" s="233" t="n"/>
      <c r="T7882" s="233" t="n"/>
      <c r="U7882" s="233" t="n"/>
    </row>
    <row r="7883">
      <c r="S7883" s="233" t="n"/>
      <c r="T7883" s="233" t="n"/>
      <c r="U7883" s="233" t="n"/>
    </row>
    <row r="7884">
      <c r="S7884" s="233" t="n"/>
      <c r="T7884" s="233" t="n"/>
      <c r="U7884" s="233" t="n"/>
    </row>
    <row r="7885">
      <c r="S7885" s="233" t="n"/>
      <c r="T7885" s="233" t="n"/>
      <c r="U7885" s="233" t="n"/>
    </row>
    <row r="7886">
      <c r="S7886" s="233" t="n"/>
      <c r="T7886" s="233" t="n"/>
      <c r="U7886" s="233" t="n"/>
    </row>
    <row r="7887">
      <c r="S7887" s="233" t="n"/>
      <c r="T7887" s="233" t="n"/>
      <c r="U7887" s="233" t="n"/>
    </row>
    <row r="7888">
      <c r="S7888" s="233" t="n"/>
      <c r="T7888" s="233" t="n"/>
      <c r="U7888" s="233" t="n"/>
    </row>
    <row r="7889">
      <c r="S7889" s="233" t="n"/>
      <c r="T7889" s="233" t="n"/>
      <c r="U7889" s="233" t="n"/>
    </row>
    <row r="7890">
      <c r="S7890" s="233" t="n"/>
      <c r="T7890" s="233" t="n"/>
      <c r="U7890" s="233" t="n"/>
    </row>
    <row r="7891">
      <c r="S7891" s="233" t="n"/>
      <c r="T7891" s="233" t="n"/>
      <c r="U7891" s="233" t="n"/>
    </row>
    <row r="7892">
      <c r="S7892" s="233" t="n"/>
      <c r="T7892" s="233" t="n"/>
      <c r="U7892" s="233" t="n"/>
    </row>
    <row r="7893">
      <c r="S7893" s="233" t="n"/>
      <c r="T7893" s="233" t="n"/>
      <c r="U7893" s="233" t="n"/>
    </row>
    <row r="7894">
      <c r="S7894" s="233" t="n"/>
      <c r="T7894" s="233" t="n"/>
      <c r="U7894" s="233" t="n"/>
    </row>
    <row r="7895">
      <c r="S7895" s="233" t="n"/>
      <c r="T7895" s="233" t="n"/>
      <c r="U7895" s="233" t="n"/>
    </row>
    <row r="7896">
      <c r="S7896" s="233" t="n"/>
      <c r="T7896" s="233" t="n"/>
      <c r="U7896" s="233" t="n"/>
    </row>
    <row r="7897">
      <c r="S7897" s="233" t="n"/>
      <c r="T7897" s="233" t="n"/>
      <c r="U7897" s="233" t="n"/>
    </row>
    <row r="7898">
      <c r="S7898" s="233" t="n"/>
      <c r="T7898" s="233" t="n"/>
      <c r="U7898" s="233" t="n"/>
    </row>
    <row r="7899">
      <c r="S7899" s="233" t="n"/>
      <c r="T7899" s="233" t="n"/>
      <c r="U7899" s="233" t="n"/>
    </row>
    <row r="7900">
      <c r="S7900" s="233" t="n"/>
      <c r="T7900" s="233" t="n"/>
      <c r="U7900" s="233" t="n"/>
    </row>
    <row r="7901">
      <c r="S7901" s="233" t="n"/>
      <c r="T7901" s="233" t="n"/>
      <c r="U7901" s="233" t="n"/>
    </row>
    <row r="7902">
      <c r="S7902" s="233" t="n"/>
      <c r="T7902" s="233" t="n"/>
      <c r="U7902" s="233" t="n"/>
    </row>
    <row r="7903">
      <c r="S7903" s="233" t="n"/>
      <c r="T7903" s="233" t="n"/>
      <c r="U7903" s="233" t="n"/>
    </row>
    <row r="7904">
      <c r="S7904" s="233" t="n"/>
      <c r="T7904" s="233" t="n"/>
      <c r="U7904" s="233" t="n"/>
    </row>
    <row r="7905">
      <c r="S7905" s="233" t="n"/>
      <c r="T7905" s="233" t="n"/>
      <c r="U7905" s="233" t="n"/>
    </row>
    <row r="7906">
      <c r="S7906" s="233" t="n"/>
      <c r="T7906" s="233" t="n"/>
      <c r="U7906" s="233" t="n"/>
    </row>
    <row r="7907">
      <c r="S7907" s="233" t="n"/>
      <c r="T7907" s="233" t="n"/>
      <c r="U7907" s="233" t="n"/>
    </row>
    <row r="7908">
      <c r="S7908" s="233" t="n"/>
      <c r="T7908" s="233" t="n"/>
      <c r="U7908" s="233" t="n"/>
    </row>
    <row r="7909">
      <c r="S7909" s="233" t="n"/>
      <c r="T7909" s="233" t="n"/>
      <c r="U7909" s="233" t="n"/>
    </row>
    <row r="7910">
      <c r="S7910" s="233" t="n"/>
      <c r="T7910" s="233" t="n"/>
      <c r="U7910" s="233" t="n"/>
    </row>
    <row r="7911">
      <c r="S7911" s="233" t="n"/>
      <c r="T7911" s="233" t="n"/>
      <c r="U7911" s="233" t="n"/>
    </row>
    <row r="7912">
      <c r="S7912" s="233" t="n"/>
      <c r="T7912" s="233" t="n"/>
      <c r="U7912" s="233" t="n"/>
    </row>
    <row r="7913">
      <c r="S7913" s="233" t="n"/>
      <c r="T7913" s="233" t="n"/>
      <c r="U7913" s="233" t="n"/>
    </row>
    <row r="7914">
      <c r="S7914" s="233" t="n"/>
      <c r="T7914" s="233" t="n"/>
      <c r="U7914" s="233" t="n"/>
    </row>
    <row r="7915">
      <c r="S7915" s="233" t="n"/>
      <c r="T7915" s="233" t="n"/>
      <c r="U7915" s="233" t="n"/>
    </row>
    <row r="7916">
      <c r="S7916" s="233" t="n"/>
      <c r="T7916" s="233" t="n"/>
      <c r="U7916" s="233" t="n"/>
    </row>
    <row r="7917">
      <c r="S7917" s="233" t="n"/>
      <c r="T7917" s="233" t="n"/>
      <c r="U7917" s="233" t="n"/>
    </row>
    <row r="7918">
      <c r="S7918" s="233" t="n"/>
      <c r="T7918" s="233" t="n"/>
      <c r="U7918" s="233" t="n"/>
    </row>
    <row r="7919">
      <c r="S7919" s="233" t="n"/>
      <c r="T7919" s="233" t="n"/>
      <c r="U7919" s="233" t="n"/>
    </row>
    <row r="7920">
      <c r="S7920" s="233" t="n"/>
      <c r="T7920" s="233" t="n"/>
      <c r="U7920" s="233" t="n"/>
    </row>
    <row r="7921">
      <c r="S7921" s="233" t="n"/>
      <c r="T7921" s="233" t="n"/>
      <c r="U7921" s="233" t="n"/>
    </row>
    <row r="7922">
      <c r="S7922" s="233" t="n"/>
      <c r="T7922" s="233" t="n"/>
      <c r="U7922" s="233" t="n"/>
    </row>
    <row r="7923">
      <c r="S7923" s="233" t="n"/>
      <c r="T7923" s="233" t="n"/>
      <c r="U7923" s="233" t="n"/>
    </row>
    <row r="7924">
      <c r="S7924" s="233" t="n"/>
      <c r="T7924" s="233" t="n"/>
      <c r="U7924" s="233" t="n"/>
    </row>
    <row r="7925">
      <c r="S7925" s="233" t="n"/>
      <c r="T7925" s="233" t="n"/>
      <c r="U7925" s="233" t="n"/>
    </row>
    <row r="7926">
      <c r="S7926" s="233" t="n"/>
      <c r="T7926" s="233" t="n"/>
      <c r="U7926" s="233" t="n"/>
    </row>
    <row r="7927">
      <c r="S7927" s="233" t="n"/>
      <c r="T7927" s="233" t="n"/>
      <c r="U7927" s="233" t="n"/>
    </row>
    <row r="7928">
      <c r="S7928" s="233" t="n"/>
      <c r="T7928" s="233" t="n"/>
      <c r="U7928" s="233" t="n"/>
    </row>
    <row r="7929">
      <c r="S7929" s="233" t="n"/>
      <c r="T7929" s="233" t="n"/>
      <c r="U7929" s="233" t="n"/>
    </row>
    <row r="7930">
      <c r="S7930" s="233" t="n"/>
      <c r="T7930" s="233" t="n"/>
      <c r="U7930" s="233" t="n"/>
    </row>
    <row r="7931">
      <c r="S7931" s="233" t="n"/>
      <c r="T7931" s="233" t="n"/>
      <c r="U7931" s="233" t="n"/>
    </row>
    <row r="7932">
      <c r="S7932" s="233" t="n"/>
      <c r="T7932" s="233" t="n"/>
      <c r="U7932" s="233" t="n"/>
    </row>
    <row r="7933">
      <c r="S7933" s="233" t="n"/>
      <c r="T7933" s="233" t="n"/>
      <c r="U7933" s="233" t="n"/>
    </row>
    <row r="7934">
      <c r="S7934" s="233" t="n"/>
      <c r="T7934" s="233" t="n"/>
      <c r="U7934" s="233" t="n"/>
    </row>
    <row r="7935">
      <c r="S7935" s="233" t="n"/>
      <c r="T7935" s="233" t="n"/>
      <c r="U7935" s="233" t="n"/>
    </row>
    <row r="7936">
      <c r="S7936" s="233" t="n"/>
      <c r="T7936" s="233" t="n"/>
      <c r="U7936" s="233" t="n"/>
    </row>
    <row r="7937">
      <c r="S7937" s="233" t="n"/>
      <c r="T7937" s="233" t="n"/>
      <c r="U7937" s="233" t="n"/>
    </row>
    <row r="7938">
      <c r="S7938" s="233" t="n"/>
      <c r="T7938" s="233" t="n"/>
      <c r="U7938" s="233" t="n"/>
    </row>
    <row r="7939">
      <c r="S7939" s="233" t="n"/>
      <c r="T7939" s="233" t="n"/>
      <c r="U7939" s="233" t="n"/>
    </row>
    <row r="7940">
      <c r="S7940" s="233" t="n"/>
      <c r="T7940" s="233" t="n"/>
      <c r="U7940" s="233" t="n"/>
    </row>
    <row r="7941">
      <c r="S7941" s="233" t="n"/>
      <c r="T7941" s="233" t="n"/>
      <c r="U7941" s="233" t="n"/>
    </row>
    <row r="7942">
      <c r="S7942" s="233" t="n"/>
      <c r="T7942" s="233" t="n"/>
      <c r="U7942" s="233" t="n"/>
    </row>
    <row r="7943">
      <c r="S7943" s="233" t="n"/>
      <c r="T7943" s="233" t="n"/>
      <c r="U7943" s="233" t="n"/>
    </row>
    <row r="7944">
      <c r="S7944" s="233" t="n"/>
      <c r="T7944" s="233" t="n"/>
      <c r="U7944" s="233" t="n"/>
    </row>
    <row r="7945">
      <c r="S7945" s="233" t="n"/>
      <c r="T7945" s="233" t="n"/>
      <c r="U7945" s="233" t="n"/>
    </row>
    <row r="7946">
      <c r="S7946" s="233" t="n"/>
      <c r="T7946" s="233" t="n"/>
      <c r="U7946" s="233" t="n"/>
    </row>
    <row r="7947">
      <c r="S7947" s="233" t="n"/>
      <c r="T7947" s="233" t="n"/>
      <c r="U7947" s="233" t="n"/>
    </row>
    <row r="7948">
      <c r="S7948" s="233" t="n"/>
      <c r="T7948" s="233" t="n"/>
      <c r="U7948" s="233" t="n"/>
    </row>
    <row r="7949">
      <c r="S7949" s="233" t="n"/>
      <c r="T7949" s="233" t="n"/>
      <c r="U7949" s="233" t="n"/>
    </row>
    <row r="7950">
      <c r="S7950" s="233" t="n"/>
      <c r="T7950" s="233" t="n"/>
      <c r="U7950" s="233" t="n"/>
    </row>
    <row r="7951">
      <c r="S7951" s="233" t="n"/>
      <c r="T7951" s="233" t="n"/>
      <c r="U7951" s="233" t="n"/>
    </row>
    <row r="7952">
      <c r="S7952" s="233" t="n"/>
      <c r="T7952" s="233" t="n"/>
      <c r="U7952" s="233" t="n"/>
    </row>
    <row r="7953">
      <c r="S7953" s="233" t="n"/>
      <c r="T7953" s="233" t="n"/>
      <c r="U7953" s="233" t="n"/>
    </row>
    <row r="7954">
      <c r="S7954" s="233" t="n"/>
      <c r="T7954" s="233" t="n"/>
      <c r="U7954" s="233" t="n"/>
    </row>
    <row r="7955">
      <c r="S7955" s="233" t="n"/>
      <c r="T7955" s="233" t="n"/>
      <c r="U7955" s="233" t="n"/>
    </row>
    <row r="7956">
      <c r="S7956" s="233" t="n"/>
      <c r="T7956" s="233" t="n"/>
      <c r="U7956" s="233" t="n"/>
    </row>
    <row r="7957">
      <c r="S7957" s="233" t="n"/>
      <c r="T7957" s="233" t="n"/>
      <c r="U7957" s="233" t="n"/>
    </row>
    <row r="7958">
      <c r="S7958" s="233" t="n"/>
      <c r="T7958" s="233" t="n"/>
      <c r="U7958" s="233" t="n"/>
    </row>
    <row r="7959">
      <c r="S7959" s="233" t="n"/>
      <c r="T7959" s="233" t="n"/>
      <c r="U7959" s="233" t="n"/>
    </row>
    <row r="7960">
      <c r="S7960" s="233" t="n"/>
      <c r="T7960" s="233" t="n"/>
      <c r="U7960" s="233" t="n"/>
    </row>
    <row r="7961">
      <c r="S7961" s="233" t="n"/>
      <c r="T7961" s="233" t="n"/>
      <c r="U7961" s="233" t="n"/>
    </row>
    <row r="7962">
      <c r="S7962" s="233" t="n"/>
      <c r="T7962" s="233" t="n"/>
      <c r="U7962" s="233" t="n"/>
    </row>
    <row r="7963">
      <c r="S7963" s="233" t="n"/>
      <c r="T7963" s="233" t="n"/>
      <c r="U7963" s="233" t="n"/>
    </row>
    <row r="7964">
      <c r="S7964" s="233" t="n"/>
      <c r="T7964" s="233" t="n"/>
      <c r="U7964" s="233" t="n"/>
    </row>
    <row r="7965">
      <c r="S7965" s="233" t="n"/>
      <c r="T7965" s="233" t="n"/>
      <c r="U7965" s="233" t="n"/>
    </row>
    <row r="7966">
      <c r="S7966" s="233" t="n"/>
      <c r="T7966" s="233" t="n"/>
      <c r="U7966" s="233" t="n"/>
    </row>
    <row r="7967">
      <c r="S7967" s="233" t="n"/>
      <c r="T7967" s="233" t="n"/>
      <c r="U7967" s="233" t="n"/>
    </row>
    <row r="7968">
      <c r="S7968" s="233" t="n"/>
      <c r="T7968" s="233" t="n"/>
      <c r="U7968" s="233" t="n"/>
    </row>
    <row r="7969">
      <c r="S7969" s="233" t="n"/>
      <c r="T7969" s="233" t="n"/>
      <c r="U7969" s="233" t="n"/>
    </row>
    <row r="7970">
      <c r="S7970" s="233" t="n"/>
      <c r="T7970" s="233" t="n"/>
      <c r="U7970" s="233" t="n"/>
    </row>
    <row r="7971">
      <c r="S7971" s="233" t="n"/>
      <c r="T7971" s="233" t="n"/>
      <c r="U7971" s="233" t="n"/>
    </row>
    <row r="7972">
      <c r="S7972" s="233" t="n"/>
      <c r="T7972" s="233" t="n"/>
      <c r="U7972" s="233" t="n"/>
    </row>
    <row r="7973">
      <c r="S7973" s="233" t="n"/>
      <c r="T7973" s="233" t="n"/>
      <c r="U7973" s="233" t="n"/>
    </row>
    <row r="7974">
      <c r="S7974" s="233" t="n"/>
      <c r="T7974" s="233" t="n"/>
      <c r="U7974" s="233" t="n"/>
    </row>
    <row r="7975">
      <c r="S7975" s="233" t="n"/>
      <c r="T7975" s="233" t="n"/>
      <c r="U7975" s="233" t="n"/>
    </row>
    <row r="7976">
      <c r="S7976" s="233" t="n"/>
      <c r="T7976" s="233" t="n"/>
      <c r="U7976" s="233" t="n"/>
    </row>
    <row r="7977">
      <c r="S7977" s="233" t="n"/>
      <c r="T7977" s="233" t="n"/>
      <c r="U7977" s="233" t="n"/>
    </row>
    <row r="7978">
      <c r="S7978" s="233" t="n"/>
      <c r="T7978" s="233" t="n"/>
      <c r="U7978" s="233" t="n"/>
    </row>
    <row r="7979">
      <c r="S7979" s="233" t="n"/>
      <c r="T7979" s="233" t="n"/>
      <c r="U7979" s="233" t="n"/>
    </row>
    <row r="7980">
      <c r="S7980" s="233" t="n"/>
      <c r="T7980" s="233" t="n"/>
      <c r="U7980" s="233" t="n"/>
    </row>
    <row r="7981">
      <c r="S7981" s="233" t="n"/>
      <c r="T7981" s="233" t="n"/>
      <c r="U7981" s="233" t="n"/>
    </row>
    <row r="7982">
      <c r="S7982" s="233" t="n"/>
      <c r="T7982" s="233" t="n"/>
      <c r="U7982" s="233" t="n"/>
    </row>
    <row r="7983">
      <c r="S7983" s="233" t="n"/>
      <c r="T7983" s="233" t="n"/>
      <c r="U7983" s="233" t="n"/>
    </row>
    <row r="7984">
      <c r="S7984" s="233" t="n"/>
      <c r="T7984" s="233" t="n"/>
      <c r="U7984" s="233" t="n"/>
    </row>
    <row r="7985">
      <c r="S7985" s="233" t="n"/>
      <c r="T7985" s="233" t="n"/>
      <c r="U7985" s="233" t="n"/>
    </row>
    <row r="7986">
      <c r="S7986" s="233" t="n"/>
      <c r="T7986" s="233" t="n"/>
      <c r="U7986" s="233" t="n"/>
    </row>
    <row r="7987">
      <c r="S7987" s="233" t="n"/>
      <c r="T7987" s="233" t="n"/>
      <c r="U7987" s="233" t="n"/>
    </row>
    <row r="7988">
      <c r="S7988" s="233" t="n"/>
      <c r="T7988" s="233" t="n"/>
      <c r="U7988" s="233" t="n"/>
    </row>
    <row r="7989">
      <c r="S7989" s="233" t="n"/>
      <c r="T7989" s="233" t="n"/>
      <c r="U7989" s="233" t="n"/>
    </row>
    <row r="7990">
      <c r="S7990" s="233" t="n"/>
      <c r="T7990" s="233" t="n"/>
      <c r="U7990" s="233" t="n"/>
    </row>
    <row r="7991">
      <c r="S7991" s="233" t="n"/>
      <c r="T7991" s="233" t="n"/>
      <c r="U7991" s="233" t="n"/>
    </row>
    <row r="7992">
      <c r="S7992" s="233" t="n"/>
      <c r="T7992" s="233" t="n"/>
      <c r="U7992" s="233" t="n"/>
    </row>
    <row r="7993">
      <c r="S7993" s="233" t="n"/>
      <c r="T7993" s="233" t="n"/>
      <c r="U7993" s="233" t="n"/>
    </row>
    <row r="7994">
      <c r="S7994" s="233" t="n"/>
      <c r="T7994" s="233" t="n"/>
      <c r="U7994" s="233" t="n"/>
    </row>
    <row r="7995">
      <c r="S7995" s="233" t="n"/>
      <c r="T7995" s="233" t="n"/>
      <c r="U7995" s="233" t="n"/>
    </row>
    <row r="7996">
      <c r="S7996" s="233" t="n"/>
      <c r="T7996" s="233" t="n"/>
      <c r="U7996" s="233" t="n"/>
    </row>
    <row r="7997">
      <c r="S7997" s="233" t="n"/>
      <c r="T7997" s="233" t="n"/>
      <c r="U7997" s="233" t="n"/>
    </row>
    <row r="7998">
      <c r="S7998" s="233" t="n"/>
      <c r="T7998" s="233" t="n"/>
      <c r="U7998" s="233" t="n"/>
    </row>
    <row r="7999">
      <c r="S7999" s="233" t="n"/>
      <c r="T7999" s="233" t="n"/>
      <c r="U7999" s="233" t="n"/>
    </row>
    <row r="8000">
      <c r="S8000" s="233" t="n"/>
      <c r="T8000" s="233" t="n"/>
      <c r="U8000" s="233" t="n"/>
    </row>
    <row r="8001">
      <c r="S8001" s="233" t="n"/>
      <c r="T8001" s="233" t="n"/>
      <c r="U8001" s="233" t="n"/>
    </row>
    <row r="8002">
      <c r="S8002" s="233" t="n"/>
      <c r="T8002" s="233" t="n"/>
      <c r="U8002" s="233" t="n"/>
    </row>
    <row r="8003">
      <c r="S8003" s="233" t="n"/>
      <c r="T8003" s="233" t="n"/>
      <c r="U8003" s="233" t="n"/>
    </row>
    <row r="8004">
      <c r="S8004" s="233" t="n"/>
      <c r="T8004" s="233" t="n"/>
      <c r="U8004" s="233" t="n"/>
    </row>
    <row r="8005">
      <c r="S8005" s="233" t="n"/>
      <c r="T8005" s="233" t="n"/>
      <c r="U8005" s="233" t="n"/>
    </row>
    <row r="8006">
      <c r="S8006" s="233" t="n"/>
      <c r="T8006" s="233" t="n"/>
      <c r="U8006" s="233" t="n"/>
    </row>
    <row r="8007">
      <c r="S8007" s="233" t="n"/>
      <c r="T8007" s="233" t="n"/>
      <c r="U8007" s="233" t="n"/>
    </row>
    <row r="8008">
      <c r="S8008" s="233" t="n"/>
      <c r="T8008" s="233" t="n"/>
      <c r="U8008" s="233" t="n"/>
    </row>
    <row r="8009">
      <c r="S8009" s="233" t="n"/>
      <c r="T8009" s="233" t="n"/>
      <c r="U8009" s="233" t="n"/>
    </row>
    <row r="8010">
      <c r="S8010" s="233" t="n"/>
      <c r="T8010" s="233" t="n"/>
      <c r="U8010" s="233" t="n"/>
    </row>
    <row r="8011">
      <c r="S8011" s="233" t="n"/>
      <c r="T8011" s="233" t="n"/>
      <c r="U8011" s="233" t="n"/>
    </row>
    <row r="8012">
      <c r="S8012" s="233" t="n"/>
      <c r="T8012" s="233" t="n"/>
      <c r="U8012" s="233" t="n"/>
    </row>
    <row r="8013">
      <c r="S8013" s="233" t="n"/>
      <c r="T8013" s="233" t="n"/>
      <c r="U8013" s="233" t="n"/>
    </row>
    <row r="8014">
      <c r="S8014" s="233" t="n"/>
      <c r="T8014" s="233" t="n"/>
      <c r="U8014" s="233" t="n"/>
    </row>
    <row r="8015">
      <c r="S8015" s="233" t="n"/>
      <c r="T8015" s="233" t="n"/>
      <c r="U8015" s="233" t="n"/>
    </row>
    <row r="8016">
      <c r="S8016" s="233" t="n"/>
      <c r="T8016" s="233" t="n"/>
      <c r="U8016" s="233" t="n"/>
    </row>
    <row r="8017">
      <c r="S8017" s="233" t="n"/>
      <c r="T8017" s="233" t="n"/>
      <c r="U8017" s="233" t="n"/>
    </row>
    <row r="8018">
      <c r="S8018" s="233" t="n"/>
      <c r="T8018" s="233" t="n"/>
      <c r="U8018" s="233" t="n"/>
    </row>
    <row r="8019">
      <c r="S8019" s="233" t="n"/>
      <c r="T8019" s="233" t="n"/>
      <c r="U8019" s="233" t="n"/>
    </row>
    <row r="8020">
      <c r="S8020" s="233" t="n"/>
      <c r="T8020" s="233" t="n"/>
      <c r="U8020" s="233" t="n"/>
    </row>
    <row r="8021">
      <c r="S8021" s="233" t="n"/>
      <c r="T8021" s="233" t="n"/>
      <c r="U8021" s="233" t="n"/>
    </row>
    <row r="8022">
      <c r="S8022" s="233" t="n"/>
      <c r="T8022" s="233" t="n"/>
      <c r="U8022" s="233" t="n"/>
    </row>
    <row r="8023">
      <c r="S8023" s="233" t="n"/>
      <c r="T8023" s="233" t="n"/>
      <c r="U8023" s="233" t="n"/>
    </row>
    <row r="8024">
      <c r="S8024" s="233" t="n"/>
      <c r="T8024" s="233" t="n"/>
      <c r="U8024" s="233" t="n"/>
    </row>
    <row r="8025">
      <c r="S8025" s="233" t="n"/>
      <c r="T8025" s="233" t="n"/>
      <c r="U8025" s="233" t="n"/>
    </row>
    <row r="8026">
      <c r="S8026" s="233" t="n"/>
      <c r="T8026" s="233" t="n"/>
      <c r="U8026" s="233" t="n"/>
    </row>
    <row r="8027">
      <c r="S8027" s="233" t="n"/>
      <c r="T8027" s="233" t="n"/>
      <c r="U8027" s="233" t="n"/>
    </row>
    <row r="8028">
      <c r="S8028" s="233" t="n"/>
      <c r="T8028" s="233" t="n"/>
      <c r="U8028" s="233" t="n"/>
    </row>
    <row r="8029">
      <c r="S8029" s="233" t="n"/>
      <c r="T8029" s="233" t="n"/>
      <c r="U8029" s="233" t="n"/>
    </row>
    <row r="8030">
      <c r="S8030" s="233" t="n"/>
      <c r="T8030" s="233" t="n"/>
      <c r="U8030" s="233" t="n"/>
    </row>
    <row r="8031">
      <c r="S8031" s="233" t="n"/>
      <c r="T8031" s="233" t="n"/>
      <c r="U8031" s="233" t="n"/>
    </row>
    <row r="8032">
      <c r="S8032" s="233" t="n"/>
      <c r="T8032" s="233" t="n"/>
      <c r="U8032" s="233" t="n"/>
    </row>
    <row r="8033">
      <c r="S8033" s="233" t="n"/>
      <c r="T8033" s="233" t="n"/>
      <c r="U8033" s="233" t="n"/>
    </row>
    <row r="8034">
      <c r="S8034" s="233" t="n"/>
      <c r="T8034" s="233" t="n"/>
      <c r="U8034" s="233" t="n"/>
    </row>
    <row r="8035">
      <c r="S8035" s="233" t="n"/>
      <c r="T8035" s="233" t="n"/>
      <c r="U8035" s="233" t="n"/>
    </row>
    <row r="8036">
      <c r="S8036" s="233" t="n"/>
      <c r="T8036" s="233" t="n"/>
      <c r="U8036" s="233" t="n"/>
    </row>
    <row r="8037">
      <c r="S8037" s="233" t="n"/>
      <c r="T8037" s="233" t="n"/>
      <c r="U8037" s="233" t="n"/>
    </row>
    <row r="8038">
      <c r="S8038" s="233" t="n"/>
      <c r="T8038" s="233" t="n"/>
      <c r="U8038" s="233" t="n"/>
    </row>
    <row r="8039">
      <c r="S8039" s="233" t="n"/>
      <c r="T8039" s="233" t="n"/>
      <c r="U8039" s="233" t="n"/>
    </row>
    <row r="8040">
      <c r="S8040" s="233" t="n"/>
      <c r="T8040" s="233" t="n"/>
      <c r="U8040" s="233" t="n"/>
    </row>
    <row r="8041">
      <c r="S8041" s="233" t="n"/>
      <c r="T8041" s="233" t="n"/>
      <c r="U8041" s="233" t="n"/>
    </row>
    <row r="8042">
      <c r="S8042" s="233" t="n"/>
      <c r="T8042" s="233" t="n"/>
      <c r="U8042" s="233" t="n"/>
    </row>
    <row r="8043">
      <c r="S8043" s="233" t="n"/>
      <c r="T8043" s="233" t="n"/>
      <c r="U8043" s="233" t="n"/>
    </row>
    <row r="8044">
      <c r="S8044" s="233" t="n"/>
      <c r="T8044" s="233" t="n"/>
      <c r="U8044" s="233" t="n"/>
    </row>
    <row r="8045">
      <c r="S8045" s="233" t="n"/>
      <c r="T8045" s="233" t="n"/>
      <c r="U8045" s="233" t="n"/>
    </row>
    <row r="8046">
      <c r="S8046" s="233" t="n"/>
      <c r="T8046" s="233" t="n"/>
      <c r="U8046" s="233" t="n"/>
    </row>
    <row r="8047">
      <c r="S8047" s="233" t="n"/>
      <c r="T8047" s="233" t="n"/>
      <c r="U8047" s="233" t="n"/>
    </row>
    <row r="8048">
      <c r="S8048" s="233" t="n"/>
      <c r="T8048" s="233" t="n"/>
      <c r="U8048" s="233" t="n"/>
    </row>
    <row r="8049">
      <c r="S8049" s="233" t="n"/>
      <c r="T8049" s="233" t="n"/>
      <c r="U8049" s="233" t="n"/>
    </row>
    <row r="8050">
      <c r="S8050" s="233" t="n"/>
      <c r="T8050" s="233" t="n"/>
      <c r="U8050" s="233" t="n"/>
    </row>
    <row r="8051">
      <c r="S8051" s="233" t="n"/>
      <c r="T8051" s="233" t="n"/>
      <c r="U8051" s="233" t="n"/>
    </row>
    <row r="8052">
      <c r="S8052" s="233" t="n"/>
      <c r="T8052" s="233" t="n"/>
      <c r="U8052" s="233" t="n"/>
    </row>
    <row r="8053">
      <c r="S8053" s="233" t="n"/>
      <c r="T8053" s="233" t="n"/>
      <c r="U8053" s="233" t="n"/>
    </row>
    <row r="8054">
      <c r="S8054" s="233" t="n"/>
      <c r="T8054" s="233" t="n"/>
      <c r="U8054" s="233" t="n"/>
    </row>
    <row r="8055">
      <c r="S8055" s="233" t="n"/>
      <c r="T8055" s="233" t="n"/>
      <c r="U8055" s="233" t="n"/>
    </row>
    <row r="8056">
      <c r="S8056" s="233" t="n"/>
      <c r="T8056" s="233" t="n"/>
      <c r="U8056" s="233" t="n"/>
    </row>
    <row r="8057">
      <c r="S8057" s="233" t="n"/>
      <c r="T8057" s="233" t="n"/>
      <c r="U8057" s="233" t="n"/>
    </row>
    <row r="8058">
      <c r="S8058" s="233" t="n"/>
      <c r="T8058" s="233" t="n"/>
      <c r="U8058" s="233" t="n"/>
    </row>
    <row r="8059">
      <c r="S8059" s="233" t="n"/>
      <c r="T8059" s="233" t="n"/>
      <c r="U8059" s="233" t="n"/>
    </row>
    <row r="8060">
      <c r="S8060" s="233" t="n"/>
      <c r="T8060" s="233" t="n"/>
      <c r="U8060" s="233" t="n"/>
    </row>
    <row r="8061">
      <c r="S8061" s="233" t="n"/>
      <c r="T8061" s="233" t="n"/>
      <c r="U8061" s="233" t="n"/>
    </row>
    <row r="8062">
      <c r="S8062" s="233" t="n"/>
      <c r="T8062" s="233" t="n"/>
      <c r="U8062" s="233" t="n"/>
    </row>
    <row r="8063">
      <c r="S8063" s="233" t="n"/>
      <c r="T8063" s="233" t="n"/>
      <c r="U8063" s="233" t="n"/>
    </row>
    <row r="8064">
      <c r="S8064" s="233" t="n"/>
      <c r="T8064" s="233" t="n"/>
      <c r="U8064" s="233" t="n"/>
    </row>
    <row r="8065">
      <c r="S8065" s="233" t="n"/>
      <c r="T8065" s="233" t="n"/>
      <c r="U8065" s="233" t="n"/>
    </row>
    <row r="8066">
      <c r="S8066" s="233" t="n"/>
      <c r="T8066" s="233" t="n"/>
      <c r="U8066" s="233" t="n"/>
    </row>
    <row r="8067">
      <c r="S8067" s="233" t="n"/>
      <c r="T8067" s="233" t="n"/>
      <c r="U8067" s="233" t="n"/>
    </row>
    <row r="8068">
      <c r="S8068" s="233" t="n"/>
      <c r="T8068" s="233" t="n"/>
      <c r="U8068" s="233" t="n"/>
    </row>
    <row r="8069">
      <c r="S8069" s="233" t="n"/>
      <c r="T8069" s="233" t="n"/>
      <c r="U8069" s="233" t="n"/>
    </row>
    <row r="8070">
      <c r="S8070" s="233" t="n"/>
      <c r="T8070" s="233" t="n"/>
      <c r="U8070" s="233" t="n"/>
    </row>
    <row r="8071">
      <c r="S8071" s="233" t="n"/>
      <c r="T8071" s="233" t="n"/>
      <c r="U8071" s="233" t="n"/>
    </row>
    <row r="8072">
      <c r="S8072" s="233" t="n"/>
      <c r="T8072" s="233" t="n"/>
      <c r="U8072" s="233" t="n"/>
    </row>
    <row r="8073">
      <c r="S8073" s="233" t="n"/>
      <c r="T8073" s="233" t="n"/>
      <c r="U8073" s="233" t="n"/>
    </row>
    <row r="8074">
      <c r="S8074" s="233" t="n"/>
      <c r="T8074" s="233" t="n"/>
      <c r="U8074" s="233" t="n"/>
    </row>
    <row r="8075">
      <c r="S8075" s="233" t="n"/>
      <c r="T8075" s="233" t="n"/>
      <c r="U8075" s="233" t="n"/>
    </row>
    <row r="8076">
      <c r="S8076" s="233" t="n"/>
      <c r="T8076" s="233" t="n"/>
      <c r="U8076" s="233" t="n"/>
    </row>
    <row r="8077">
      <c r="S8077" s="233" t="n"/>
      <c r="T8077" s="233" t="n"/>
      <c r="U8077" s="233" t="n"/>
    </row>
    <row r="8078">
      <c r="S8078" s="233" t="n"/>
      <c r="T8078" s="233" t="n"/>
      <c r="U8078" s="233" t="n"/>
    </row>
    <row r="8079">
      <c r="S8079" s="233" t="n"/>
      <c r="T8079" s="233" t="n"/>
      <c r="U8079" s="233" t="n"/>
    </row>
    <row r="8080">
      <c r="S8080" s="233" t="n"/>
      <c r="T8080" s="233" t="n"/>
      <c r="U8080" s="233" t="n"/>
    </row>
    <row r="8081">
      <c r="S8081" s="233" t="n"/>
      <c r="T8081" s="233" t="n"/>
      <c r="U8081" s="233" t="n"/>
    </row>
    <row r="8082">
      <c r="S8082" s="233" t="n"/>
      <c r="T8082" s="233" t="n"/>
      <c r="U8082" s="233" t="n"/>
    </row>
    <row r="8083">
      <c r="S8083" s="233" t="n"/>
      <c r="T8083" s="233" t="n"/>
      <c r="U8083" s="233" t="n"/>
    </row>
    <row r="8084">
      <c r="S8084" s="233" t="n"/>
      <c r="T8084" s="233" t="n"/>
      <c r="U8084" s="233" t="n"/>
    </row>
    <row r="8085">
      <c r="S8085" s="233" t="n"/>
      <c r="T8085" s="233" t="n"/>
      <c r="U8085" s="233" t="n"/>
    </row>
    <row r="8086">
      <c r="S8086" s="233" t="n"/>
      <c r="T8086" s="233" t="n"/>
      <c r="U8086" s="233" t="n"/>
    </row>
    <row r="8087">
      <c r="S8087" s="233" t="n"/>
      <c r="T8087" s="233" t="n"/>
      <c r="U8087" s="233" t="n"/>
    </row>
    <row r="8088">
      <c r="S8088" s="233" t="n"/>
      <c r="T8088" s="233" t="n"/>
      <c r="U8088" s="233" t="n"/>
    </row>
    <row r="8089">
      <c r="S8089" s="233" t="n"/>
      <c r="T8089" s="233" t="n"/>
      <c r="U8089" s="233" t="n"/>
    </row>
    <row r="8090">
      <c r="S8090" s="233" t="n"/>
      <c r="T8090" s="233" t="n"/>
      <c r="U8090" s="233" t="n"/>
    </row>
    <row r="8091">
      <c r="S8091" s="233" t="n"/>
      <c r="T8091" s="233" t="n"/>
      <c r="U8091" s="233" t="n"/>
    </row>
    <row r="8092">
      <c r="S8092" s="233" t="n"/>
      <c r="T8092" s="233" t="n"/>
      <c r="U8092" s="233" t="n"/>
    </row>
    <row r="8093">
      <c r="S8093" s="233" t="n"/>
      <c r="T8093" s="233" t="n"/>
      <c r="U8093" s="233" t="n"/>
    </row>
    <row r="8094">
      <c r="S8094" s="233" t="n"/>
      <c r="T8094" s="233" t="n"/>
      <c r="U8094" s="233" t="n"/>
    </row>
    <row r="8095">
      <c r="S8095" s="233" t="n"/>
      <c r="T8095" s="233" t="n"/>
      <c r="U8095" s="233" t="n"/>
    </row>
    <row r="8096">
      <c r="S8096" s="233" t="n"/>
      <c r="T8096" s="233" t="n"/>
      <c r="U8096" s="233" t="n"/>
    </row>
    <row r="8097">
      <c r="S8097" s="233" t="n"/>
      <c r="T8097" s="233" t="n"/>
      <c r="U8097" s="233" t="n"/>
    </row>
    <row r="8098">
      <c r="S8098" s="233" t="n"/>
      <c r="T8098" s="233" t="n"/>
      <c r="U8098" s="233" t="n"/>
    </row>
    <row r="8099">
      <c r="S8099" s="233" t="n"/>
      <c r="T8099" s="233" t="n"/>
      <c r="U8099" s="233" t="n"/>
    </row>
    <row r="8100">
      <c r="S8100" s="233" t="n"/>
      <c r="T8100" s="233" t="n"/>
      <c r="U8100" s="233" t="n"/>
    </row>
    <row r="8101">
      <c r="S8101" s="233" t="n"/>
      <c r="T8101" s="233" t="n"/>
      <c r="U8101" s="233" t="n"/>
    </row>
    <row r="8102">
      <c r="S8102" s="233" t="n"/>
      <c r="T8102" s="233" t="n"/>
      <c r="U8102" s="233" t="n"/>
    </row>
    <row r="8103">
      <c r="S8103" s="233" t="n"/>
      <c r="T8103" s="233" t="n"/>
      <c r="U8103" s="233" t="n"/>
    </row>
    <row r="8104">
      <c r="S8104" s="233" t="n"/>
      <c r="T8104" s="233" t="n"/>
      <c r="U8104" s="233" t="n"/>
    </row>
    <row r="8105">
      <c r="S8105" s="233" t="n"/>
      <c r="T8105" s="233" t="n"/>
      <c r="U8105" s="233" t="n"/>
    </row>
    <row r="8106">
      <c r="S8106" s="233" t="n"/>
      <c r="T8106" s="233" t="n"/>
      <c r="U8106" s="233" t="n"/>
    </row>
    <row r="8107">
      <c r="S8107" s="233" t="n"/>
      <c r="T8107" s="233" t="n"/>
      <c r="U8107" s="233" t="n"/>
    </row>
    <row r="8108">
      <c r="S8108" s="233" t="n"/>
      <c r="T8108" s="233" t="n"/>
      <c r="U8108" s="233" t="n"/>
    </row>
    <row r="8109">
      <c r="S8109" s="233" t="n"/>
      <c r="T8109" s="233" t="n"/>
      <c r="U8109" s="233" t="n"/>
    </row>
    <row r="8110">
      <c r="S8110" s="233" t="n"/>
      <c r="T8110" s="233" t="n"/>
      <c r="U8110" s="233" t="n"/>
    </row>
    <row r="8111">
      <c r="S8111" s="233" t="n"/>
      <c r="T8111" s="233" t="n"/>
      <c r="U8111" s="233" t="n"/>
    </row>
    <row r="8112">
      <c r="S8112" s="233" t="n"/>
      <c r="T8112" s="233" t="n"/>
      <c r="U8112" s="233" t="n"/>
    </row>
    <row r="8113">
      <c r="S8113" s="233" t="n"/>
      <c r="T8113" s="233" t="n"/>
      <c r="U8113" s="233" t="n"/>
    </row>
    <row r="8114">
      <c r="S8114" s="233" t="n"/>
      <c r="T8114" s="233" t="n"/>
      <c r="U8114" s="233" t="n"/>
    </row>
    <row r="8115">
      <c r="S8115" s="233" t="n"/>
      <c r="T8115" s="233" t="n"/>
      <c r="U8115" s="233" t="n"/>
    </row>
    <row r="8116">
      <c r="S8116" s="233" t="n"/>
      <c r="T8116" s="233" t="n"/>
      <c r="U8116" s="233" t="n"/>
    </row>
    <row r="8117">
      <c r="S8117" s="233" t="n"/>
      <c r="T8117" s="233" t="n"/>
      <c r="U8117" s="233" t="n"/>
    </row>
    <row r="8118">
      <c r="S8118" s="233" t="n"/>
      <c r="T8118" s="233" t="n"/>
      <c r="U8118" s="233" t="n"/>
    </row>
    <row r="8119">
      <c r="S8119" s="233" t="n"/>
      <c r="T8119" s="233" t="n"/>
      <c r="U8119" s="233" t="n"/>
    </row>
    <row r="8120">
      <c r="S8120" s="233" t="n"/>
      <c r="T8120" s="233" t="n"/>
      <c r="U8120" s="233" t="n"/>
    </row>
    <row r="8121">
      <c r="S8121" s="233" t="n"/>
      <c r="T8121" s="233" t="n"/>
      <c r="U8121" s="233" t="n"/>
    </row>
    <row r="8122">
      <c r="S8122" s="233" t="n"/>
      <c r="T8122" s="233" t="n"/>
      <c r="U8122" s="233" t="n"/>
    </row>
    <row r="8123">
      <c r="S8123" s="233" t="n"/>
      <c r="T8123" s="233" t="n"/>
      <c r="U8123" s="233" t="n"/>
    </row>
    <row r="8124">
      <c r="S8124" s="233" t="n"/>
      <c r="T8124" s="233" t="n"/>
      <c r="U8124" s="233" t="n"/>
    </row>
    <row r="8125">
      <c r="S8125" s="233" t="n"/>
      <c r="T8125" s="233" t="n"/>
      <c r="U8125" s="233" t="n"/>
    </row>
    <row r="8126">
      <c r="S8126" s="233" t="n"/>
      <c r="T8126" s="233" t="n"/>
      <c r="U8126" s="233" t="n"/>
    </row>
    <row r="8127">
      <c r="S8127" s="233" t="n"/>
      <c r="T8127" s="233" t="n"/>
      <c r="U8127" s="233" t="n"/>
    </row>
    <row r="8128">
      <c r="S8128" s="233" t="n"/>
      <c r="T8128" s="233" t="n"/>
      <c r="U8128" s="233" t="n"/>
    </row>
    <row r="8129">
      <c r="S8129" s="233" t="n"/>
      <c r="T8129" s="233" t="n"/>
      <c r="U8129" s="233" t="n"/>
    </row>
    <row r="8130">
      <c r="S8130" s="233" t="n"/>
      <c r="T8130" s="233" t="n"/>
      <c r="U8130" s="233" t="n"/>
    </row>
    <row r="8131">
      <c r="S8131" s="233" t="n"/>
      <c r="T8131" s="233" t="n"/>
      <c r="U8131" s="233" t="n"/>
    </row>
    <row r="8132">
      <c r="S8132" s="233" t="n"/>
      <c r="T8132" s="233" t="n"/>
      <c r="U8132" s="233" t="n"/>
    </row>
    <row r="8133">
      <c r="S8133" s="233" t="n"/>
      <c r="T8133" s="233" t="n"/>
      <c r="U8133" s="233" t="n"/>
    </row>
    <row r="8134">
      <c r="S8134" s="233" t="n"/>
      <c r="T8134" s="233" t="n"/>
      <c r="U8134" s="233" t="n"/>
    </row>
    <row r="8135">
      <c r="S8135" s="233" t="n"/>
      <c r="T8135" s="233" t="n"/>
      <c r="U8135" s="233" t="n"/>
    </row>
    <row r="8136">
      <c r="S8136" s="233" t="n"/>
      <c r="T8136" s="233" t="n"/>
      <c r="U8136" s="233" t="n"/>
    </row>
    <row r="8137">
      <c r="S8137" s="233" t="n"/>
      <c r="T8137" s="233" t="n"/>
      <c r="U8137" s="233" t="n"/>
    </row>
    <row r="8138">
      <c r="S8138" s="233" t="n"/>
      <c r="T8138" s="233" t="n"/>
      <c r="U8138" s="233" t="n"/>
    </row>
    <row r="8139">
      <c r="S8139" s="233" t="n"/>
      <c r="T8139" s="233" t="n"/>
      <c r="U8139" s="233" t="n"/>
    </row>
    <row r="8140">
      <c r="S8140" s="233" t="n"/>
      <c r="T8140" s="233" t="n"/>
      <c r="U8140" s="233" t="n"/>
    </row>
    <row r="8141">
      <c r="S8141" s="233" t="n"/>
      <c r="T8141" s="233" t="n"/>
      <c r="U8141" s="233" t="n"/>
    </row>
    <row r="8142">
      <c r="S8142" s="233" t="n"/>
      <c r="T8142" s="233" t="n"/>
      <c r="U8142" s="233" t="n"/>
    </row>
    <row r="8143">
      <c r="S8143" s="233" t="n"/>
      <c r="T8143" s="233" t="n"/>
      <c r="U8143" s="233" t="n"/>
    </row>
    <row r="8144">
      <c r="S8144" s="233" t="n"/>
      <c r="T8144" s="233" t="n"/>
      <c r="U8144" s="233" t="n"/>
    </row>
    <row r="8145">
      <c r="S8145" s="233" t="n"/>
      <c r="T8145" s="233" t="n"/>
      <c r="U8145" s="233" t="n"/>
    </row>
    <row r="8146">
      <c r="S8146" s="233" t="n"/>
      <c r="T8146" s="233" t="n"/>
      <c r="U8146" s="233" t="n"/>
    </row>
    <row r="8147">
      <c r="S8147" s="233" t="n"/>
      <c r="T8147" s="233" t="n"/>
      <c r="U8147" s="233" t="n"/>
    </row>
    <row r="8148">
      <c r="S8148" s="233" t="n"/>
      <c r="T8148" s="233" t="n"/>
      <c r="U8148" s="233" t="n"/>
    </row>
    <row r="8149">
      <c r="S8149" s="233" t="n"/>
      <c r="T8149" s="233" t="n"/>
      <c r="U8149" s="233" t="n"/>
    </row>
    <row r="8150">
      <c r="S8150" s="233" t="n"/>
      <c r="T8150" s="233" t="n"/>
      <c r="U8150" s="233" t="n"/>
    </row>
    <row r="8151">
      <c r="S8151" s="233" t="n"/>
      <c r="T8151" s="233" t="n"/>
      <c r="U8151" s="233" t="n"/>
    </row>
    <row r="8152">
      <c r="S8152" s="233" t="n"/>
      <c r="T8152" s="233" t="n"/>
      <c r="U8152" s="233" t="n"/>
    </row>
    <row r="8153">
      <c r="S8153" s="233" t="n"/>
      <c r="T8153" s="233" t="n"/>
      <c r="U8153" s="233" t="n"/>
    </row>
    <row r="8154">
      <c r="S8154" s="233" t="n"/>
      <c r="T8154" s="233" t="n"/>
      <c r="U8154" s="233" t="n"/>
    </row>
    <row r="8155">
      <c r="S8155" s="233" t="n"/>
      <c r="T8155" s="233" t="n"/>
      <c r="U8155" s="233" t="n"/>
    </row>
    <row r="8156">
      <c r="S8156" s="233" t="n"/>
      <c r="T8156" s="233" t="n"/>
      <c r="U8156" s="233" t="n"/>
    </row>
    <row r="8157">
      <c r="S8157" s="233" t="n"/>
      <c r="T8157" s="233" t="n"/>
      <c r="U8157" s="233" t="n"/>
    </row>
    <row r="8158">
      <c r="S8158" s="233" t="n"/>
      <c r="T8158" s="233" t="n"/>
      <c r="U8158" s="233" t="n"/>
    </row>
    <row r="8159">
      <c r="S8159" s="233" t="n"/>
      <c r="T8159" s="233" t="n"/>
      <c r="U8159" s="233" t="n"/>
    </row>
    <row r="8160">
      <c r="S8160" s="233" t="n"/>
      <c r="T8160" s="233" t="n"/>
      <c r="U8160" s="233" t="n"/>
    </row>
    <row r="8161">
      <c r="S8161" s="233" t="n"/>
      <c r="T8161" s="233" t="n"/>
      <c r="U8161" s="233" t="n"/>
    </row>
    <row r="8162">
      <c r="S8162" s="233" t="n"/>
      <c r="T8162" s="233" t="n"/>
      <c r="U8162" s="233" t="n"/>
    </row>
    <row r="8163">
      <c r="S8163" s="233" t="n"/>
      <c r="T8163" s="233" t="n"/>
      <c r="U8163" s="233" t="n"/>
    </row>
    <row r="8164">
      <c r="S8164" s="233" t="n"/>
      <c r="T8164" s="233" t="n"/>
      <c r="U8164" s="233" t="n"/>
    </row>
    <row r="8165">
      <c r="S8165" s="233" t="n"/>
      <c r="T8165" s="233" t="n"/>
      <c r="U8165" s="233" t="n"/>
    </row>
    <row r="8166">
      <c r="S8166" s="233" t="n"/>
      <c r="T8166" s="233" t="n"/>
      <c r="U8166" s="233" t="n"/>
    </row>
    <row r="8167">
      <c r="S8167" s="233" t="n"/>
      <c r="T8167" s="233" t="n"/>
      <c r="U8167" s="233" t="n"/>
    </row>
    <row r="8168">
      <c r="S8168" s="233" t="n"/>
      <c r="T8168" s="233" t="n"/>
      <c r="U8168" s="233" t="n"/>
    </row>
    <row r="8169">
      <c r="S8169" s="233" t="n"/>
      <c r="T8169" s="233" t="n"/>
      <c r="U8169" s="233" t="n"/>
    </row>
    <row r="8170">
      <c r="S8170" s="233" t="n"/>
      <c r="T8170" s="233" t="n"/>
      <c r="U8170" s="233" t="n"/>
    </row>
    <row r="8171">
      <c r="S8171" s="233" t="n"/>
      <c r="T8171" s="233" t="n"/>
      <c r="U8171" s="233" t="n"/>
    </row>
    <row r="8172">
      <c r="S8172" s="233" t="n"/>
      <c r="T8172" s="233" t="n"/>
      <c r="U8172" s="233" t="n"/>
    </row>
    <row r="8173">
      <c r="S8173" s="233" t="n"/>
      <c r="T8173" s="233" t="n"/>
      <c r="U8173" s="233" t="n"/>
    </row>
    <row r="8174">
      <c r="S8174" s="233" t="n"/>
      <c r="T8174" s="233" t="n"/>
      <c r="U8174" s="233" t="n"/>
    </row>
    <row r="8175">
      <c r="S8175" s="233" t="n"/>
      <c r="T8175" s="233" t="n"/>
      <c r="U8175" s="233" t="n"/>
    </row>
    <row r="8176">
      <c r="S8176" s="233" t="n"/>
      <c r="T8176" s="233" t="n"/>
      <c r="U8176" s="233" t="n"/>
    </row>
    <row r="8177">
      <c r="S8177" s="233" t="n"/>
      <c r="T8177" s="233" t="n"/>
      <c r="U8177" s="233" t="n"/>
    </row>
    <row r="8178">
      <c r="S8178" s="233" t="n"/>
      <c r="T8178" s="233" t="n"/>
      <c r="U8178" s="233" t="n"/>
    </row>
    <row r="8179">
      <c r="S8179" s="233" t="n"/>
      <c r="T8179" s="233" t="n"/>
      <c r="U8179" s="233" t="n"/>
    </row>
    <row r="8180">
      <c r="S8180" s="233" t="n"/>
      <c r="T8180" s="233" t="n"/>
      <c r="U8180" s="233" t="n"/>
    </row>
    <row r="8181">
      <c r="S8181" s="233" t="n"/>
      <c r="T8181" s="233" t="n"/>
      <c r="U8181" s="233" t="n"/>
    </row>
    <row r="8182">
      <c r="S8182" s="233" t="n"/>
      <c r="T8182" s="233" t="n"/>
      <c r="U8182" s="233" t="n"/>
    </row>
    <row r="8183">
      <c r="S8183" s="233" t="n"/>
      <c r="T8183" s="233" t="n"/>
      <c r="U8183" s="233" t="n"/>
    </row>
    <row r="8184">
      <c r="S8184" s="233" t="n"/>
      <c r="T8184" s="233" t="n"/>
      <c r="U8184" s="233" t="n"/>
    </row>
    <row r="8185">
      <c r="S8185" s="233" t="n"/>
      <c r="T8185" s="233" t="n"/>
      <c r="U8185" s="233" t="n"/>
    </row>
    <row r="8186">
      <c r="S8186" s="233" t="n"/>
      <c r="T8186" s="233" t="n"/>
      <c r="U8186" s="233" t="n"/>
    </row>
    <row r="8187">
      <c r="S8187" s="233" t="n"/>
      <c r="T8187" s="233" t="n"/>
      <c r="U8187" s="233" t="n"/>
    </row>
    <row r="8188">
      <c r="S8188" s="233" t="n"/>
      <c r="T8188" s="233" t="n"/>
      <c r="U8188" s="233" t="n"/>
    </row>
    <row r="8189">
      <c r="S8189" s="233" t="n"/>
      <c r="T8189" s="233" t="n"/>
      <c r="U8189" s="233" t="n"/>
    </row>
    <row r="8190">
      <c r="S8190" s="233" t="n"/>
      <c r="T8190" s="233" t="n"/>
      <c r="U8190" s="233" t="n"/>
    </row>
    <row r="8191">
      <c r="S8191" s="233" t="n"/>
      <c r="T8191" s="233" t="n"/>
      <c r="U8191" s="233" t="n"/>
    </row>
    <row r="8192">
      <c r="S8192" s="233" t="n"/>
      <c r="T8192" s="233" t="n"/>
      <c r="U8192" s="233" t="n"/>
    </row>
    <row r="8193">
      <c r="S8193" s="233" t="n"/>
      <c r="T8193" s="233" t="n"/>
      <c r="U8193" s="233" t="n"/>
    </row>
    <row r="8194">
      <c r="S8194" s="233" t="n"/>
      <c r="T8194" s="233" t="n"/>
      <c r="U8194" s="233" t="n"/>
    </row>
    <row r="8195">
      <c r="S8195" s="233" t="n"/>
      <c r="T8195" s="233" t="n"/>
      <c r="U8195" s="233" t="n"/>
    </row>
    <row r="8196">
      <c r="S8196" s="233" t="n"/>
      <c r="T8196" s="233" t="n"/>
      <c r="U8196" s="233" t="n"/>
    </row>
    <row r="8197">
      <c r="S8197" s="233" t="n"/>
      <c r="T8197" s="233" t="n"/>
      <c r="U8197" s="233" t="n"/>
    </row>
    <row r="8198">
      <c r="S8198" s="233" t="n"/>
      <c r="T8198" s="233" t="n"/>
      <c r="U8198" s="233" t="n"/>
    </row>
    <row r="8199">
      <c r="S8199" s="233" t="n"/>
      <c r="T8199" s="233" t="n"/>
      <c r="U8199" s="233" t="n"/>
    </row>
    <row r="8200">
      <c r="S8200" s="233" t="n"/>
      <c r="T8200" s="233" t="n"/>
      <c r="U8200" s="233" t="n"/>
    </row>
    <row r="8201">
      <c r="S8201" s="233" t="n"/>
      <c r="T8201" s="233" t="n"/>
      <c r="U8201" s="233" t="n"/>
    </row>
    <row r="8202">
      <c r="S8202" s="233" t="n"/>
      <c r="T8202" s="233" t="n"/>
      <c r="U8202" s="233" t="n"/>
    </row>
    <row r="8203">
      <c r="S8203" s="233" t="n"/>
      <c r="T8203" s="233" t="n"/>
      <c r="U8203" s="233" t="n"/>
    </row>
    <row r="8204">
      <c r="S8204" s="233" t="n"/>
      <c r="T8204" s="233" t="n"/>
      <c r="U8204" s="233" t="n"/>
    </row>
    <row r="8205">
      <c r="S8205" s="233" t="n"/>
      <c r="T8205" s="233" t="n"/>
      <c r="U8205" s="233" t="n"/>
    </row>
    <row r="8206">
      <c r="S8206" s="233" t="n"/>
      <c r="T8206" s="233" t="n"/>
      <c r="U8206" s="233" t="n"/>
    </row>
    <row r="8207">
      <c r="S8207" s="233" t="n"/>
      <c r="T8207" s="233" t="n"/>
      <c r="U8207" s="233" t="n"/>
    </row>
    <row r="8208">
      <c r="S8208" s="233" t="n"/>
      <c r="T8208" s="233" t="n"/>
      <c r="U8208" s="233" t="n"/>
    </row>
    <row r="8209">
      <c r="S8209" s="233" t="n"/>
      <c r="T8209" s="233" t="n"/>
      <c r="U8209" s="233" t="n"/>
    </row>
    <row r="8210">
      <c r="S8210" s="233" t="n"/>
      <c r="T8210" s="233" t="n"/>
      <c r="U8210" s="233" t="n"/>
    </row>
    <row r="8211">
      <c r="S8211" s="233" t="n"/>
      <c r="T8211" s="233" t="n"/>
      <c r="U8211" s="233" t="n"/>
    </row>
    <row r="8212">
      <c r="S8212" s="233" t="n"/>
      <c r="T8212" s="233" t="n"/>
      <c r="U8212" s="233" t="n"/>
    </row>
    <row r="8213">
      <c r="S8213" s="233" t="n"/>
      <c r="T8213" s="233" t="n"/>
      <c r="U8213" s="233" t="n"/>
    </row>
    <row r="8214">
      <c r="S8214" s="233" t="n"/>
      <c r="T8214" s="233" t="n"/>
      <c r="U8214" s="233" t="n"/>
    </row>
    <row r="8215">
      <c r="S8215" s="233" t="n"/>
      <c r="T8215" s="233" t="n"/>
      <c r="U8215" s="233" t="n"/>
    </row>
    <row r="8216">
      <c r="S8216" s="233" t="n"/>
      <c r="T8216" s="233" t="n"/>
      <c r="U8216" s="233" t="n"/>
    </row>
    <row r="8217">
      <c r="S8217" s="233" t="n"/>
      <c r="T8217" s="233" t="n"/>
      <c r="U8217" s="233" t="n"/>
    </row>
    <row r="8218">
      <c r="S8218" s="233" t="n"/>
      <c r="T8218" s="233" t="n"/>
      <c r="U8218" s="233" t="n"/>
    </row>
    <row r="8219">
      <c r="S8219" s="233" t="n"/>
      <c r="T8219" s="233" t="n"/>
      <c r="U8219" s="233" t="n"/>
    </row>
    <row r="8220">
      <c r="S8220" s="233" t="n"/>
      <c r="T8220" s="233" t="n"/>
      <c r="U8220" s="233" t="n"/>
    </row>
    <row r="8221">
      <c r="S8221" s="233" t="n"/>
      <c r="T8221" s="233" t="n"/>
      <c r="U8221" s="233" t="n"/>
    </row>
    <row r="8222">
      <c r="S8222" s="233" t="n"/>
      <c r="T8222" s="233" t="n"/>
      <c r="U8222" s="233" t="n"/>
    </row>
    <row r="8223">
      <c r="S8223" s="233" t="n"/>
      <c r="T8223" s="233" t="n"/>
      <c r="U8223" s="233" t="n"/>
    </row>
    <row r="8224">
      <c r="S8224" s="233" t="n"/>
      <c r="T8224" s="233" t="n"/>
      <c r="U8224" s="233" t="n"/>
    </row>
    <row r="8225">
      <c r="S8225" s="233" t="n"/>
      <c r="T8225" s="233" t="n"/>
      <c r="U8225" s="233" t="n"/>
    </row>
    <row r="8226">
      <c r="S8226" s="233" t="n"/>
      <c r="T8226" s="233" t="n"/>
      <c r="U8226" s="233" t="n"/>
    </row>
    <row r="8227">
      <c r="S8227" s="233" t="n"/>
      <c r="T8227" s="233" t="n"/>
      <c r="U8227" s="233" t="n"/>
    </row>
    <row r="8228">
      <c r="S8228" s="233" t="n"/>
      <c r="T8228" s="233" t="n"/>
      <c r="U8228" s="233" t="n"/>
    </row>
    <row r="8229">
      <c r="S8229" s="233" t="n"/>
      <c r="T8229" s="233" t="n"/>
      <c r="U8229" s="233" t="n"/>
    </row>
    <row r="8230">
      <c r="S8230" s="233" t="n"/>
      <c r="T8230" s="233" t="n"/>
      <c r="U8230" s="233" t="n"/>
    </row>
    <row r="8231">
      <c r="S8231" s="233" t="n"/>
      <c r="T8231" s="233" t="n"/>
      <c r="U8231" s="233" t="n"/>
    </row>
    <row r="8232">
      <c r="S8232" s="233" t="n"/>
      <c r="T8232" s="233" t="n"/>
      <c r="U8232" s="233" t="n"/>
    </row>
    <row r="8233">
      <c r="S8233" s="233" t="n"/>
      <c r="T8233" s="233" t="n"/>
      <c r="U8233" s="233" t="n"/>
    </row>
    <row r="8234">
      <c r="S8234" s="233" t="n"/>
      <c r="T8234" s="233" t="n"/>
      <c r="U8234" s="233" t="n"/>
    </row>
    <row r="8235">
      <c r="S8235" s="233" t="n"/>
      <c r="T8235" s="233" t="n"/>
      <c r="U8235" s="233" t="n"/>
    </row>
    <row r="8236">
      <c r="S8236" s="233" t="n"/>
      <c r="T8236" s="233" t="n"/>
      <c r="U8236" s="233" t="n"/>
    </row>
    <row r="8237">
      <c r="S8237" s="233" t="n"/>
      <c r="T8237" s="233" t="n"/>
      <c r="U8237" s="233" t="n"/>
    </row>
    <row r="8238">
      <c r="S8238" s="233" t="n"/>
      <c r="T8238" s="233" t="n"/>
      <c r="U8238" s="233" t="n"/>
    </row>
    <row r="8239">
      <c r="S8239" s="233" t="n"/>
      <c r="T8239" s="233" t="n"/>
      <c r="U8239" s="233" t="n"/>
    </row>
    <row r="8240">
      <c r="S8240" s="233" t="n"/>
      <c r="T8240" s="233" t="n"/>
      <c r="U8240" s="233" t="n"/>
    </row>
    <row r="8241">
      <c r="S8241" s="233" t="n"/>
      <c r="T8241" s="233" t="n"/>
      <c r="U8241" s="233" t="n"/>
    </row>
    <row r="8242">
      <c r="S8242" s="233" t="n"/>
      <c r="T8242" s="233" t="n"/>
      <c r="U8242" s="233" t="n"/>
    </row>
    <row r="8243">
      <c r="S8243" s="233" t="n"/>
      <c r="T8243" s="233" t="n"/>
      <c r="U8243" s="233" t="n"/>
    </row>
    <row r="8244">
      <c r="S8244" s="233" t="n"/>
      <c r="T8244" s="233" t="n"/>
      <c r="U8244" s="233" t="n"/>
    </row>
    <row r="8245">
      <c r="S8245" s="233" t="n"/>
      <c r="T8245" s="233" t="n"/>
      <c r="U8245" s="233" t="n"/>
    </row>
    <row r="8246">
      <c r="S8246" s="233" t="n"/>
      <c r="T8246" s="233" t="n"/>
      <c r="U8246" s="233" t="n"/>
    </row>
    <row r="8247">
      <c r="S8247" s="233" t="n"/>
      <c r="T8247" s="233" t="n"/>
      <c r="U8247" s="233" t="n"/>
    </row>
    <row r="8248">
      <c r="S8248" s="233" t="n"/>
      <c r="T8248" s="233" t="n"/>
      <c r="U8248" s="233" t="n"/>
    </row>
    <row r="8249">
      <c r="S8249" s="233" t="n"/>
      <c r="T8249" s="233" t="n"/>
      <c r="U8249" s="233" t="n"/>
    </row>
    <row r="8250">
      <c r="S8250" s="233" t="n"/>
      <c r="T8250" s="233" t="n"/>
      <c r="U8250" s="233" t="n"/>
    </row>
    <row r="8251">
      <c r="S8251" s="233" t="n"/>
      <c r="T8251" s="233" t="n"/>
      <c r="U8251" s="233" t="n"/>
    </row>
    <row r="8252">
      <c r="S8252" s="233" t="n"/>
      <c r="T8252" s="233" t="n"/>
      <c r="U8252" s="233" t="n"/>
    </row>
    <row r="8253">
      <c r="S8253" s="233" t="n"/>
      <c r="T8253" s="233" t="n"/>
      <c r="U8253" s="233" t="n"/>
    </row>
    <row r="8254">
      <c r="S8254" s="233" t="n"/>
      <c r="T8254" s="233" t="n"/>
      <c r="U8254" s="233" t="n"/>
    </row>
    <row r="8255">
      <c r="S8255" s="233" t="n"/>
      <c r="T8255" s="233" t="n"/>
      <c r="U8255" s="233" t="n"/>
    </row>
    <row r="8256">
      <c r="S8256" s="233" t="n"/>
      <c r="T8256" s="233" t="n"/>
      <c r="U8256" s="233" t="n"/>
    </row>
    <row r="8257">
      <c r="S8257" s="233" t="n"/>
      <c r="T8257" s="233" t="n"/>
      <c r="U8257" s="233" t="n"/>
    </row>
    <row r="8258">
      <c r="S8258" s="233" t="n"/>
      <c r="T8258" s="233" t="n"/>
      <c r="U8258" s="233" t="n"/>
    </row>
    <row r="8259">
      <c r="S8259" s="233" t="n"/>
      <c r="T8259" s="233" t="n"/>
      <c r="U8259" s="233" t="n"/>
    </row>
    <row r="8260">
      <c r="S8260" s="233" t="n"/>
      <c r="T8260" s="233" t="n"/>
      <c r="U8260" s="233" t="n"/>
    </row>
    <row r="8261">
      <c r="S8261" s="233" t="n"/>
      <c r="T8261" s="233" t="n"/>
      <c r="U8261" s="233" t="n"/>
    </row>
    <row r="8262">
      <c r="S8262" s="233" t="n"/>
      <c r="T8262" s="233" t="n"/>
      <c r="U8262" s="233" t="n"/>
    </row>
    <row r="8263">
      <c r="S8263" s="233" t="n"/>
      <c r="T8263" s="233" t="n"/>
      <c r="U8263" s="233" t="n"/>
    </row>
    <row r="8264">
      <c r="S8264" s="233" t="n"/>
      <c r="T8264" s="233" t="n"/>
      <c r="U8264" s="233" t="n"/>
    </row>
    <row r="8265">
      <c r="S8265" s="233" t="n"/>
      <c r="T8265" s="233" t="n"/>
      <c r="U8265" s="233" t="n"/>
    </row>
    <row r="8266">
      <c r="S8266" s="233" t="n"/>
      <c r="T8266" s="233" t="n"/>
      <c r="U8266" s="233" t="n"/>
    </row>
    <row r="8267">
      <c r="S8267" s="233" t="n"/>
      <c r="T8267" s="233" t="n"/>
      <c r="U8267" s="233" t="n"/>
    </row>
    <row r="8268">
      <c r="S8268" s="233" t="n"/>
      <c r="T8268" s="233" t="n"/>
      <c r="U8268" s="233" t="n"/>
    </row>
    <row r="8269">
      <c r="S8269" s="233" t="n"/>
      <c r="T8269" s="233" t="n"/>
      <c r="U8269" s="233" t="n"/>
    </row>
    <row r="8270">
      <c r="S8270" s="233" t="n"/>
      <c r="T8270" s="233" t="n"/>
      <c r="U8270" s="233" t="n"/>
    </row>
    <row r="8271">
      <c r="S8271" s="233" t="n"/>
      <c r="T8271" s="233" t="n"/>
      <c r="U8271" s="233" t="n"/>
    </row>
    <row r="8272">
      <c r="S8272" s="233" t="n"/>
      <c r="T8272" s="233" t="n"/>
      <c r="U8272" s="233" t="n"/>
    </row>
    <row r="8273">
      <c r="S8273" s="233" t="n"/>
      <c r="T8273" s="233" t="n"/>
      <c r="U8273" s="233" t="n"/>
    </row>
    <row r="8274">
      <c r="S8274" s="233" t="n"/>
      <c r="T8274" s="233" t="n"/>
      <c r="U8274" s="233" t="n"/>
    </row>
    <row r="8275">
      <c r="S8275" s="233" t="n"/>
      <c r="T8275" s="233" t="n"/>
      <c r="U8275" s="233" t="n"/>
    </row>
    <row r="8276">
      <c r="S8276" s="233" t="n"/>
      <c r="T8276" s="233" t="n"/>
      <c r="U8276" s="233" t="n"/>
    </row>
    <row r="8277">
      <c r="S8277" s="233" t="n"/>
      <c r="T8277" s="233" t="n"/>
      <c r="U8277" s="233" t="n"/>
    </row>
    <row r="8278">
      <c r="S8278" s="233" t="n"/>
      <c r="T8278" s="233" t="n"/>
      <c r="U8278" s="233" t="n"/>
    </row>
    <row r="8279">
      <c r="S8279" s="233" t="n"/>
      <c r="T8279" s="233" t="n"/>
      <c r="U8279" s="233" t="n"/>
    </row>
    <row r="8280">
      <c r="S8280" s="233" t="n"/>
      <c r="T8280" s="233" t="n"/>
      <c r="U8280" s="233" t="n"/>
    </row>
    <row r="8281">
      <c r="S8281" s="233" t="n"/>
      <c r="T8281" s="233" t="n"/>
      <c r="U8281" s="233" t="n"/>
    </row>
    <row r="8282">
      <c r="S8282" s="233" t="n"/>
      <c r="T8282" s="233" t="n"/>
      <c r="U8282" s="233" t="n"/>
    </row>
    <row r="8283">
      <c r="S8283" s="233" t="n"/>
      <c r="T8283" s="233" t="n"/>
      <c r="U8283" s="233" t="n"/>
    </row>
    <row r="8284">
      <c r="S8284" s="233" t="n"/>
      <c r="T8284" s="233" t="n"/>
      <c r="U8284" s="233" t="n"/>
    </row>
    <row r="8285">
      <c r="S8285" s="233" t="n"/>
      <c r="T8285" s="233" t="n"/>
      <c r="U8285" s="233" t="n"/>
    </row>
    <row r="8286">
      <c r="S8286" s="233" t="n"/>
      <c r="T8286" s="233" t="n"/>
      <c r="U8286" s="233" t="n"/>
    </row>
    <row r="8287">
      <c r="S8287" s="233" t="n"/>
      <c r="T8287" s="233" t="n"/>
      <c r="U8287" s="233" t="n"/>
    </row>
    <row r="8288">
      <c r="S8288" s="233" t="n"/>
      <c r="T8288" s="233" t="n"/>
      <c r="U8288" s="233" t="n"/>
    </row>
    <row r="8289">
      <c r="S8289" s="233" t="n"/>
      <c r="T8289" s="233" t="n"/>
      <c r="U8289" s="233" t="n"/>
    </row>
    <row r="8290">
      <c r="S8290" s="233" t="n"/>
      <c r="T8290" s="233" t="n"/>
      <c r="U8290" s="233" t="n"/>
    </row>
    <row r="8291">
      <c r="S8291" s="233" t="n"/>
      <c r="T8291" s="233" t="n"/>
      <c r="U8291" s="233" t="n"/>
    </row>
    <row r="8292">
      <c r="S8292" s="233" t="n"/>
      <c r="T8292" s="233" t="n"/>
      <c r="U8292" s="233" t="n"/>
    </row>
    <row r="8293">
      <c r="S8293" s="233" t="n"/>
      <c r="T8293" s="233" t="n"/>
      <c r="U8293" s="233" t="n"/>
    </row>
    <row r="8294">
      <c r="S8294" s="233" t="n"/>
      <c r="T8294" s="233" t="n"/>
      <c r="U8294" s="233" t="n"/>
    </row>
    <row r="8295">
      <c r="S8295" s="233" t="n"/>
      <c r="T8295" s="233" t="n"/>
      <c r="U8295" s="233" t="n"/>
    </row>
    <row r="8296">
      <c r="S8296" s="233" t="n"/>
      <c r="T8296" s="233" t="n"/>
      <c r="U8296" s="233" t="n"/>
    </row>
    <row r="8297">
      <c r="S8297" s="233" t="n"/>
      <c r="T8297" s="233" t="n"/>
      <c r="U8297" s="233" t="n"/>
    </row>
    <row r="8298">
      <c r="S8298" s="233" t="n"/>
      <c r="T8298" s="233" t="n"/>
      <c r="U8298" s="233" t="n"/>
    </row>
    <row r="8299">
      <c r="S8299" s="233" t="n"/>
      <c r="T8299" s="233" t="n"/>
      <c r="U8299" s="233" t="n"/>
    </row>
    <row r="8300">
      <c r="S8300" s="233" t="n"/>
      <c r="T8300" s="233" t="n"/>
      <c r="U8300" s="233" t="n"/>
    </row>
    <row r="8301">
      <c r="S8301" s="233" t="n"/>
      <c r="T8301" s="233" t="n"/>
      <c r="U8301" s="233" t="n"/>
    </row>
    <row r="8302">
      <c r="S8302" s="233" t="n"/>
      <c r="T8302" s="233" t="n"/>
      <c r="U8302" s="233" t="n"/>
    </row>
    <row r="8303">
      <c r="S8303" s="233" t="n"/>
      <c r="T8303" s="233" t="n"/>
      <c r="U8303" s="233" t="n"/>
    </row>
    <row r="8304">
      <c r="S8304" s="233" t="n"/>
      <c r="T8304" s="233" t="n"/>
      <c r="U8304" s="233" t="n"/>
    </row>
    <row r="8305">
      <c r="S8305" s="233" t="n"/>
      <c r="T8305" s="233" t="n"/>
      <c r="U8305" s="233" t="n"/>
    </row>
    <row r="8306">
      <c r="S8306" s="233" t="n"/>
      <c r="T8306" s="233" t="n"/>
      <c r="U8306" s="233" t="n"/>
    </row>
    <row r="8307">
      <c r="S8307" s="233" t="n"/>
      <c r="T8307" s="233" t="n"/>
      <c r="U8307" s="233" t="n"/>
    </row>
    <row r="8308">
      <c r="S8308" s="233" t="n"/>
      <c r="T8308" s="233" t="n"/>
      <c r="U8308" s="233" t="n"/>
    </row>
    <row r="8309">
      <c r="S8309" s="233" t="n"/>
      <c r="T8309" s="233" t="n"/>
      <c r="U8309" s="233" t="n"/>
    </row>
    <row r="8310">
      <c r="S8310" s="233" t="n"/>
      <c r="T8310" s="233" t="n"/>
      <c r="U8310" s="233" t="n"/>
    </row>
    <row r="8311">
      <c r="S8311" s="233" t="n"/>
      <c r="T8311" s="233" t="n"/>
      <c r="U8311" s="233" t="n"/>
    </row>
    <row r="8312">
      <c r="S8312" s="233" t="n"/>
      <c r="T8312" s="233" t="n"/>
      <c r="U8312" s="233" t="n"/>
    </row>
    <row r="8313">
      <c r="S8313" s="233" t="n"/>
      <c r="T8313" s="233" t="n"/>
      <c r="U8313" s="233" t="n"/>
    </row>
    <row r="8314">
      <c r="S8314" s="233" t="n"/>
      <c r="T8314" s="233" t="n"/>
      <c r="U8314" s="233" t="n"/>
    </row>
    <row r="8315">
      <c r="S8315" s="233" t="n"/>
      <c r="T8315" s="233" t="n"/>
      <c r="U8315" s="233" t="n"/>
    </row>
    <row r="8316">
      <c r="S8316" s="233" t="n"/>
      <c r="T8316" s="233" t="n"/>
      <c r="U8316" s="233" t="n"/>
    </row>
    <row r="8317">
      <c r="S8317" s="233" t="n"/>
      <c r="T8317" s="233" t="n"/>
      <c r="U8317" s="233" t="n"/>
    </row>
    <row r="8318">
      <c r="S8318" s="233" t="n"/>
      <c r="T8318" s="233" t="n"/>
      <c r="U8318" s="233" t="n"/>
    </row>
    <row r="8319">
      <c r="S8319" s="233" t="n"/>
      <c r="T8319" s="233" t="n"/>
      <c r="U8319" s="233" t="n"/>
    </row>
    <row r="8320">
      <c r="S8320" s="233" t="n"/>
      <c r="T8320" s="233" t="n"/>
      <c r="U8320" s="233" t="n"/>
    </row>
    <row r="8321">
      <c r="S8321" s="233" t="n"/>
      <c r="T8321" s="233" t="n"/>
      <c r="U8321" s="233" t="n"/>
    </row>
    <row r="8322">
      <c r="S8322" s="233" t="n"/>
      <c r="T8322" s="233" t="n"/>
      <c r="U8322" s="233" t="n"/>
    </row>
    <row r="8323">
      <c r="S8323" s="233" t="n"/>
      <c r="T8323" s="233" t="n"/>
      <c r="U8323" s="233" t="n"/>
    </row>
    <row r="8324">
      <c r="S8324" s="233" t="n"/>
      <c r="T8324" s="233" t="n"/>
      <c r="U8324" s="233" t="n"/>
    </row>
    <row r="8325">
      <c r="S8325" s="233" t="n"/>
      <c r="T8325" s="233" t="n"/>
      <c r="U8325" s="233" t="n"/>
    </row>
    <row r="8326">
      <c r="S8326" s="233" t="n"/>
      <c r="T8326" s="233" t="n"/>
      <c r="U8326" s="233" t="n"/>
    </row>
    <row r="8327">
      <c r="S8327" s="233" t="n"/>
      <c r="T8327" s="233" t="n"/>
      <c r="U8327" s="233" t="n"/>
    </row>
    <row r="8328">
      <c r="S8328" s="233" t="n"/>
      <c r="T8328" s="233" t="n"/>
      <c r="U8328" s="233" t="n"/>
    </row>
    <row r="8329">
      <c r="S8329" s="233" t="n"/>
      <c r="T8329" s="233" t="n"/>
      <c r="U8329" s="233" t="n"/>
    </row>
    <row r="8330">
      <c r="S8330" s="233" t="n"/>
      <c r="T8330" s="233" t="n"/>
      <c r="U8330" s="233" t="n"/>
    </row>
    <row r="8331">
      <c r="S8331" s="233" t="n"/>
      <c r="T8331" s="233" t="n"/>
      <c r="U8331" s="233" t="n"/>
    </row>
    <row r="8332">
      <c r="S8332" s="233" t="n"/>
      <c r="T8332" s="233" t="n"/>
      <c r="U8332" s="233" t="n"/>
    </row>
    <row r="8333">
      <c r="S8333" s="233" t="n"/>
      <c r="T8333" s="233" t="n"/>
      <c r="U8333" s="233" t="n"/>
    </row>
    <row r="8334">
      <c r="S8334" s="233" t="n"/>
      <c r="T8334" s="233" t="n"/>
      <c r="U8334" s="233" t="n"/>
    </row>
    <row r="8335">
      <c r="S8335" s="233" t="n"/>
      <c r="T8335" s="233" t="n"/>
      <c r="U8335" s="233" t="n"/>
    </row>
    <row r="8336">
      <c r="S8336" s="233" t="n"/>
      <c r="T8336" s="233" t="n"/>
      <c r="U8336" s="233" t="n"/>
    </row>
    <row r="8337">
      <c r="S8337" s="233" t="n"/>
      <c r="T8337" s="233" t="n"/>
      <c r="U8337" s="233" t="n"/>
    </row>
    <row r="8338">
      <c r="S8338" s="233" t="n"/>
      <c r="T8338" s="233" t="n"/>
      <c r="U8338" s="233" t="n"/>
    </row>
    <row r="8339">
      <c r="S8339" s="233" t="n"/>
      <c r="T8339" s="233" t="n"/>
      <c r="U8339" s="233" t="n"/>
    </row>
    <row r="8340">
      <c r="S8340" s="233" t="n"/>
      <c r="T8340" s="233" t="n"/>
      <c r="U8340" s="233" t="n"/>
    </row>
    <row r="8341">
      <c r="S8341" s="233" t="n"/>
      <c r="T8341" s="233" t="n"/>
      <c r="U8341" s="233" t="n"/>
    </row>
    <row r="8342">
      <c r="S8342" s="233" t="n"/>
      <c r="T8342" s="233" t="n"/>
      <c r="U8342" s="233" t="n"/>
    </row>
    <row r="8343">
      <c r="S8343" s="233" t="n"/>
      <c r="T8343" s="233" t="n"/>
      <c r="U8343" s="233" t="n"/>
    </row>
    <row r="8344">
      <c r="S8344" s="233" t="n"/>
      <c r="T8344" s="233" t="n"/>
      <c r="U8344" s="233" t="n"/>
    </row>
    <row r="8345">
      <c r="S8345" s="233" t="n"/>
      <c r="T8345" s="233" t="n"/>
      <c r="U8345" s="233" t="n"/>
    </row>
    <row r="8346">
      <c r="S8346" s="233" t="n"/>
      <c r="T8346" s="233" t="n"/>
      <c r="U8346" s="233" t="n"/>
    </row>
    <row r="8347">
      <c r="S8347" s="233" t="n"/>
      <c r="T8347" s="233" t="n"/>
      <c r="U8347" s="233" t="n"/>
    </row>
    <row r="8348">
      <c r="S8348" s="233" t="n"/>
      <c r="T8348" s="233" t="n"/>
      <c r="U8348" s="233" t="n"/>
    </row>
    <row r="8349">
      <c r="S8349" s="233" t="n"/>
      <c r="T8349" s="233" t="n"/>
      <c r="U8349" s="233" t="n"/>
    </row>
    <row r="8350">
      <c r="S8350" s="233" t="n"/>
      <c r="T8350" s="233" t="n"/>
      <c r="U8350" s="233" t="n"/>
    </row>
    <row r="8351">
      <c r="S8351" s="233" t="n"/>
      <c r="T8351" s="233" t="n"/>
      <c r="U8351" s="233" t="n"/>
    </row>
    <row r="8352">
      <c r="S8352" s="233" t="n"/>
      <c r="T8352" s="233" t="n"/>
      <c r="U8352" s="233" t="n"/>
    </row>
    <row r="8353">
      <c r="S8353" s="233" t="n"/>
      <c r="T8353" s="233" t="n"/>
      <c r="U8353" s="233" t="n"/>
    </row>
    <row r="8354">
      <c r="S8354" s="233" t="n"/>
      <c r="T8354" s="233" t="n"/>
      <c r="U8354" s="233" t="n"/>
    </row>
    <row r="8355">
      <c r="S8355" s="233" t="n"/>
      <c r="T8355" s="233" t="n"/>
      <c r="U8355" s="233" t="n"/>
    </row>
    <row r="8356">
      <c r="S8356" s="233" t="n"/>
      <c r="T8356" s="233" t="n"/>
      <c r="U8356" s="233" t="n"/>
    </row>
    <row r="8357">
      <c r="S8357" s="233" t="n"/>
      <c r="T8357" s="233" t="n"/>
      <c r="U8357" s="233" t="n"/>
    </row>
    <row r="8358">
      <c r="S8358" s="233" t="n"/>
      <c r="T8358" s="233" t="n"/>
      <c r="U8358" s="233" t="n"/>
    </row>
    <row r="8359">
      <c r="S8359" s="233" t="n"/>
      <c r="T8359" s="233" t="n"/>
      <c r="U8359" s="233" t="n"/>
    </row>
    <row r="8360">
      <c r="S8360" s="233" t="n"/>
      <c r="T8360" s="233" t="n"/>
      <c r="U8360" s="233" t="n"/>
    </row>
    <row r="8361">
      <c r="S8361" s="233" t="n"/>
      <c r="T8361" s="233" t="n"/>
      <c r="U8361" s="233" t="n"/>
    </row>
    <row r="8362">
      <c r="S8362" s="233" t="n"/>
      <c r="T8362" s="233" t="n"/>
      <c r="U8362" s="233" t="n"/>
    </row>
    <row r="8363">
      <c r="S8363" s="233" t="n"/>
      <c r="T8363" s="233" t="n"/>
      <c r="U8363" s="233" t="n"/>
    </row>
    <row r="8364">
      <c r="S8364" s="233" t="n"/>
      <c r="T8364" s="233" t="n"/>
      <c r="U8364" s="233" t="n"/>
    </row>
    <row r="8365">
      <c r="S8365" s="233" t="n"/>
      <c r="T8365" s="233" t="n"/>
      <c r="U8365" s="233" t="n"/>
    </row>
    <row r="8366">
      <c r="S8366" s="233" t="n"/>
      <c r="T8366" s="233" t="n"/>
      <c r="U8366" s="233" t="n"/>
    </row>
    <row r="8367">
      <c r="S8367" s="233" t="n"/>
      <c r="T8367" s="233" t="n"/>
      <c r="U8367" s="233" t="n"/>
    </row>
    <row r="8368">
      <c r="S8368" s="233" t="n"/>
      <c r="T8368" s="233" t="n"/>
      <c r="U8368" s="233" t="n"/>
    </row>
    <row r="8369">
      <c r="S8369" s="233" t="n"/>
      <c r="T8369" s="233" t="n"/>
      <c r="U8369" s="233" t="n"/>
    </row>
    <row r="8370">
      <c r="S8370" s="233" t="n"/>
      <c r="T8370" s="233" t="n"/>
      <c r="U8370" s="233" t="n"/>
    </row>
    <row r="8371">
      <c r="S8371" s="233" t="n"/>
      <c r="T8371" s="233" t="n"/>
      <c r="U8371" s="233" t="n"/>
    </row>
    <row r="8372">
      <c r="S8372" s="233" t="n"/>
      <c r="T8372" s="233" t="n"/>
      <c r="U8372" s="233" t="n"/>
    </row>
    <row r="8373">
      <c r="S8373" s="233" t="n"/>
      <c r="T8373" s="233" t="n"/>
      <c r="U8373" s="233" t="n"/>
    </row>
    <row r="8374">
      <c r="S8374" s="233" t="n"/>
      <c r="T8374" s="233" t="n"/>
      <c r="U8374" s="233" t="n"/>
    </row>
    <row r="8375">
      <c r="S8375" s="233" t="n"/>
      <c r="T8375" s="233" t="n"/>
      <c r="U8375" s="233" t="n"/>
    </row>
    <row r="8376">
      <c r="S8376" s="233" t="n"/>
      <c r="T8376" s="233" t="n"/>
      <c r="U8376" s="233" t="n"/>
    </row>
    <row r="8377">
      <c r="S8377" s="233" t="n"/>
      <c r="T8377" s="233" t="n"/>
      <c r="U8377" s="233" t="n"/>
    </row>
    <row r="8378">
      <c r="S8378" s="233" t="n"/>
      <c r="T8378" s="233" t="n"/>
      <c r="U8378" s="233" t="n"/>
    </row>
    <row r="8379">
      <c r="S8379" s="233" t="n"/>
      <c r="T8379" s="233" t="n"/>
      <c r="U8379" s="233" t="n"/>
    </row>
    <row r="8380">
      <c r="S8380" s="233" t="n"/>
      <c r="T8380" s="233" t="n"/>
      <c r="U8380" s="233" t="n"/>
    </row>
    <row r="8381">
      <c r="S8381" s="233" t="n"/>
      <c r="T8381" s="233" t="n"/>
      <c r="U8381" s="233" t="n"/>
    </row>
    <row r="8382">
      <c r="S8382" s="233" t="n"/>
      <c r="T8382" s="233" t="n"/>
      <c r="U8382" s="233" t="n"/>
    </row>
    <row r="8383">
      <c r="S8383" s="233" t="n"/>
      <c r="T8383" s="233" t="n"/>
      <c r="U8383" s="233" t="n"/>
    </row>
    <row r="8384">
      <c r="S8384" s="233" t="n"/>
      <c r="T8384" s="233" t="n"/>
      <c r="U8384" s="233" t="n"/>
    </row>
    <row r="8385">
      <c r="S8385" s="233" t="n"/>
      <c r="T8385" s="233" t="n"/>
      <c r="U8385" s="233" t="n"/>
    </row>
    <row r="8386">
      <c r="S8386" s="233" t="n"/>
      <c r="T8386" s="233" t="n"/>
      <c r="U8386" s="233" t="n"/>
    </row>
    <row r="8387">
      <c r="S8387" s="233" t="n"/>
      <c r="T8387" s="233" t="n"/>
      <c r="U8387" s="233" t="n"/>
    </row>
    <row r="8388">
      <c r="S8388" s="233" t="n"/>
      <c r="T8388" s="233" t="n"/>
      <c r="U8388" s="233" t="n"/>
    </row>
    <row r="8389">
      <c r="S8389" s="233" t="n"/>
      <c r="T8389" s="233" t="n"/>
      <c r="U8389" s="233" t="n"/>
    </row>
    <row r="8390">
      <c r="S8390" s="233" t="n"/>
      <c r="T8390" s="233" t="n"/>
      <c r="U8390" s="233" t="n"/>
    </row>
    <row r="8391">
      <c r="S8391" s="233" t="n"/>
      <c r="T8391" s="233" t="n"/>
      <c r="U8391" s="233" t="n"/>
    </row>
    <row r="8392">
      <c r="S8392" s="233" t="n"/>
      <c r="T8392" s="233" t="n"/>
      <c r="U8392" s="233" t="n"/>
    </row>
    <row r="8393">
      <c r="S8393" s="233" t="n"/>
      <c r="T8393" s="233" t="n"/>
      <c r="U8393" s="233" t="n"/>
    </row>
    <row r="8394">
      <c r="S8394" s="233" t="n"/>
      <c r="T8394" s="233" t="n"/>
      <c r="U8394" s="233" t="n"/>
    </row>
    <row r="8395">
      <c r="S8395" s="233" t="n"/>
      <c r="T8395" s="233" t="n"/>
      <c r="U8395" s="233" t="n"/>
    </row>
    <row r="8396">
      <c r="S8396" s="233" t="n"/>
      <c r="T8396" s="233" t="n"/>
      <c r="U8396" s="233" t="n"/>
    </row>
    <row r="8397">
      <c r="S8397" s="233" t="n"/>
      <c r="T8397" s="233" t="n"/>
      <c r="U8397" s="233" t="n"/>
    </row>
    <row r="8398">
      <c r="S8398" s="233" t="n"/>
      <c r="T8398" s="233" t="n"/>
      <c r="U8398" s="233" t="n"/>
    </row>
    <row r="8399">
      <c r="S8399" s="233" t="n"/>
      <c r="T8399" s="233" t="n"/>
      <c r="U8399" s="233" t="n"/>
    </row>
    <row r="8400">
      <c r="S8400" s="233" t="n"/>
      <c r="T8400" s="233" t="n"/>
      <c r="U8400" s="233" t="n"/>
    </row>
    <row r="8401">
      <c r="S8401" s="233" t="n"/>
      <c r="T8401" s="233" t="n"/>
      <c r="U8401" s="233" t="n"/>
    </row>
    <row r="8402">
      <c r="S8402" s="233" t="n"/>
      <c r="T8402" s="233" t="n"/>
      <c r="U8402" s="233" t="n"/>
    </row>
    <row r="8403">
      <c r="S8403" s="233" t="n"/>
      <c r="T8403" s="233" t="n"/>
      <c r="U8403" s="233" t="n"/>
    </row>
    <row r="8404">
      <c r="S8404" s="233" t="n"/>
      <c r="T8404" s="233" t="n"/>
      <c r="U8404" s="233" t="n"/>
    </row>
    <row r="8405">
      <c r="S8405" s="233" t="n"/>
      <c r="T8405" s="233" t="n"/>
      <c r="U8405" s="233" t="n"/>
    </row>
    <row r="8406">
      <c r="S8406" s="233" t="n"/>
      <c r="T8406" s="233" t="n"/>
      <c r="U8406" s="233" t="n"/>
    </row>
    <row r="8407">
      <c r="S8407" s="233" t="n"/>
      <c r="T8407" s="233" t="n"/>
      <c r="U8407" s="233" t="n"/>
    </row>
    <row r="8408">
      <c r="S8408" s="233" t="n"/>
      <c r="T8408" s="233" t="n"/>
      <c r="U8408" s="233" t="n"/>
    </row>
    <row r="8409">
      <c r="S8409" s="233" t="n"/>
      <c r="T8409" s="233" t="n"/>
      <c r="U8409" s="233" t="n"/>
    </row>
    <row r="8410">
      <c r="S8410" s="233" t="n"/>
      <c r="T8410" s="233" t="n"/>
      <c r="U8410" s="233" t="n"/>
    </row>
    <row r="8411">
      <c r="S8411" s="233" t="n"/>
      <c r="T8411" s="233" t="n"/>
      <c r="U8411" s="233" t="n"/>
    </row>
    <row r="8412">
      <c r="S8412" s="233" t="n"/>
      <c r="T8412" s="233" t="n"/>
      <c r="U8412" s="233" t="n"/>
    </row>
    <row r="8413">
      <c r="S8413" s="233" t="n"/>
      <c r="T8413" s="233" t="n"/>
      <c r="U8413" s="233" t="n"/>
    </row>
    <row r="8414">
      <c r="S8414" s="233" t="n"/>
      <c r="T8414" s="233" t="n"/>
      <c r="U8414" s="233" t="n"/>
    </row>
    <row r="8415">
      <c r="S8415" s="233" t="n"/>
      <c r="T8415" s="233" t="n"/>
      <c r="U8415" s="233" t="n"/>
    </row>
    <row r="8416">
      <c r="S8416" s="233" t="n"/>
      <c r="T8416" s="233" t="n"/>
      <c r="U8416" s="233" t="n"/>
    </row>
    <row r="8417">
      <c r="S8417" s="233" t="n"/>
      <c r="T8417" s="233" t="n"/>
      <c r="U8417" s="233" t="n"/>
    </row>
    <row r="8418">
      <c r="S8418" s="233" t="n"/>
      <c r="T8418" s="233" t="n"/>
      <c r="U8418" s="233" t="n"/>
    </row>
    <row r="8419">
      <c r="S8419" s="233" t="n"/>
      <c r="T8419" s="233" t="n"/>
      <c r="U8419" s="233" t="n"/>
    </row>
    <row r="8420">
      <c r="S8420" s="233" t="n"/>
      <c r="T8420" s="233" t="n"/>
      <c r="U8420" s="233" t="n"/>
    </row>
    <row r="8421">
      <c r="S8421" s="233" t="n"/>
      <c r="T8421" s="233" t="n"/>
      <c r="U8421" s="233" t="n"/>
    </row>
    <row r="8422">
      <c r="S8422" s="233" t="n"/>
      <c r="T8422" s="233" t="n"/>
      <c r="U8422" s="233" t="n"/>
    </row>
    <row r="8423">
      <c r="S8423" s="233" t="n"/>
      <c r="T8423" s="233" t="n"/>
      <c r="U8423" s="233" t="n"/>
    </row>
    <row r="8424">
      <c r="S8424" s="233" t="n"/>
      <c r="T8424" s="233" t="n"/>
      <c r="U8424" s="233" t="n"/>
    </row>
    <row r="8425">
      <c r="S8425" s="233" t="n"/>
      <c r="T8425" s="233" t="n"/>
      <c r="U8425" s="233" t="n"/>
    </row>
    <row r="8426">
      <c r="S8426" s="233" t="n"/>
      <c r="T8426" s="233" t="n"/>
      <c r="U8426" s="233" t="n"/>
    </row>
    <row r="8427">
      <c r="S8427" s="233" t="n"/>
      <c r="T8427" s="233" t="n"/>
      <c r="U8427" s="233" t="n"/>
    </row>
    <row r="8428">
      <c r="S8428" s="233" t="n"/>
      <c r="T8428" s="233" t="n"/>
      <c r="U8428" s="233" t="n"/>
    </row>
    <row r="8429">
      <c r="S8429" s="233" t="n"/>
      <c r="T8429" s="233" t="n"/>
      <c r="U8429" s="233" t="n"/>
    </row>
    <row r="8430">
      <c r="S8430" s="233" t="n"/>
      <c r="T8430" s="233" t="n"/>
      <c r="U8430" s="233" t="n"/>
    </row>
    <row r="8431">
      <c r="S8431" s="233" t="n"/>
      <c r="T8431" s="233" t="n"/>
      <c r="U8431" s="233" t="n"/>
    </row>
    <row r="8432">
      <c r="S8432" s="233" t="n"/>
      <c r="T8432" s="233" t="n"/>
      <c r="U8432" s="233" t="n"/>
    </row>
    <row r="8433">
      <c r="S8433" s="233" t="n"/>
      <c r="T8433" s="233" t="n"/>
      <c r="U8433" s="233" t="n"/>
    </row>
    <row r="8434">
      <c r="S8434" s="233" t="n"/>
      <c r="T8434" s="233" t="n"/>
      <c r="U8434" s="233" t="n"/>
    </row>
    <row r="8435">
      <c r="S8435" s="233" t="n"/>
      <c r="T8435" s="233" t="n"/>
      <c r="U8435" s="233" t="n"/>
    </row>
    <row r="8436">
      <c r="S8436" s="233" t="n"/>
      <c r="T8436" s="233" t="n"/>
      <c r="U8436" s="233" t="n"/>
    </row>
    <row r="8437">
      <c r="S8437" s="233" t="n"/>
      <c r="T8437" s="233" t="n"/>
      <c r="U8437" s="233" t="n"/>
    </row>
    <row r="8438">
      <c r="S8438" s="233" t="n"/>
      <c r="T8438" s="233" t="n"/>
      <c r="U8438" s="233" t="n"/>
    </row>
    <row r="8439">
      <c r="S8439" s="233" t="n"/>
      <c r="T8439" s="233" t="n"/>
      <c r="U8439" s="233" t="n"/>
    </row>
    <row r="8440">
      <c r="S8440" s="233" t="n"/>
      <c r="T8440" s="233" t="n"/>
      <c r="U8440" s="233" t="n"/>
    </row>
    <row r="8441">
      <c r="S8441" s="233" t="n"/>
      <c r="T8441" s="233" t="n"/>
      <c r="U8441" s="233" t="n"/>
    </row>
  </sheetData>
  <autoFilter ref="B7:X2427"/>
  <dataValidations count="2">
    <dataValidation sqref="A7" showErrorMessage="1" showInputMessage="1" allowBlank="1" type="list">
      <formula1>"Full Data, Quick Price"</formula1>
    </dataValidation>
    <dataValidation sqref="B5:W5"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rintOptions gridLines="1"/>
  <pageMargins left="0.247916667" right="0.247916667" top="0.484027778" bottom="0.484027778" header="0.511805555555556" footer="0.511805555555556"/>
  <pageSetup orientation="landscape" scale="10" firstPageNumber="0" horizontalDpi="300" verticalDpi="300"/>
</worksheet>
</file>

<file path=xl/worksheets/sheet13.xml><?xml version="1.0" encoding="utf-8"?>
<worksheet xmlns="http://schemas.openxmlformats.org/spreadsheetml/2006/main">
  <sheetPr codeName="Sheet13">
    <outlinePr summaryBelow="1" summaryRight="1"/>
    <pageSetUpPr autoPageBreaks="0" fitToPage="1"/>
  </sheetPr>
  <dimension ref="A1:BD1130"/>
  <sheetViews>
    <sheetView zoomScaleNormal="108" workbookViewId="0">
      <pane ySplit="6" topLeftCell="A279" activePane="bottomLeft" state="frozen"/>
      <selection activeCell="B42" sqref="B42"/>
      <selection pane="bottomLeft" activeCell="N321" sqref="N321"/>
    </sheetView>
  </sheetViews>
  <sheetFormatPr baseColWidth="8" defaultColWidth="9.140625" defaultRowHeight="12.75" outlineLevelRow="1"/>
  <cols>
    <col width="28.140625" customWidth="1" style="152" min="1" max="1"/>
    <col width="9.7109375" customWidth="1" style="233" min="2" max="2"/>
    <col width="29" customWidth="1" style="233" min="3" max="3"/>
    <col width="33.5703125" customWidth="1" style="233" min="4" max="4"/>
    <col width="38.7109375" customWidth="1" style="233" min="5" max="5"/>
    <col width="8" customWidth="1" style="235" min="6" max="6"/>
    <col width="12" customWidth="1" style="233" min="7" max="7"/>
    <col width="14.85546875" customWidth="1" style="233" min="8" max="8"/>
    <col width="13.42578125" customWidth="1" style="233" min="9" max="9"/>
    <col width="20.42578125" customWidth="1" style="233" min="10" max="10"/>
    <col width="26.140625" customWidth="1" style="233" min="11" max="11"/>
    <col width="24.140625" customWidth="1" style="233" min="12" max="12"/>
    <col width="25.42578125" customWidth="1" style="233" min="13" max="13"/>
    <col width="10" customWidth="1" style="235" min="14" max="14"/>
    <col width="10.42578125" customWidth="1" style="233" min="15" max="15"/>
    <col width="16.42578125" bestFit="1" customWidth="1" style="235" min="16" max="16"/>
    <col width="78" bestFit="1" customWidth="1" style="235" min="17" max="17"/>
    <col width="6" bestFit="1" customWidth="1" style="233" min="18" max="18"/>
    <col width="8.7109375" bestFit="1" customWidth="1" style="233" min="19" max="19"/>
    <col width="9.140625" customWidth="1" style="233" min="20" max="16384"/>
  </cols>
  <sheetData>
    <row r="1" ht="13.5" customFormat="1" customHeight="1" s="231" thickBot="1">
      <c r="A1" s="45" t="inlineStr">
        <is>
          <t>Export Set-up</t>
        </is>
      </c>
      <c r="B1" s="133" t="inlineStr">
        <is>
          <t>C:\Users\Willie\Desktop\Grundfos PSDs\KP_Sleeves.xml</t>
        </is>
      </c>
      <c r="C1" s="133" t="n"/>
      <c r="D1" s="133" t="n"/>
      <c r="E1" s="133" t="n"/>
      <c r="F1" s="127" t="n"/>
      <c r="G1" s="230" t="n"/>
      <c r="H1" s="230" t="n"/>
      <c r="I1" s="230" t="n"/>
      <c r="J1" s="230" t="n"/>
      <c r="K1" s="230" t="n"/>
      <c r="L1" s="230" t="n"/>
      <c r="M1" s="230" t="n"/>
      <c r="N1" s="127" t="n"/>
      <c r="O1" s="230" t="n"/>
      <c r="P1" s="230" t="n"/>
      <c r="Q1" s="230" t="n"/>
      <c r="S1" s="231" t="inlineStr">
        <is>
          <t>PSD v1.2</t>
        </is>
      </c>
    </row>
    <row r="2" outlineLevel="1" ht="13.5" customHeight="1" s="109" thickTop="1">
      <c r="A2" s="42" t="inlineStr">
        <is>
          <t>Price_BOM_KP_Sleeves</t>
        </is>
      </c>
      <c r="B2" s="134" t="n"/>
      <c r="C2" s="58">
        <f>IF($A$6="Full Data", "ID", "")</f>
        <v/>
      </c>
      <c r="D2" s="150">
        <f>IF($A$6="Quick Price", "ID", "")</f>
        <v/>
      </c>
      <c r="E2" s="66" t="inlineStr">
        <is>
          <t>Model</t>
        </is>
      </c>
      <c r="F2" s="114">
        <f>IF($A$6="Full Data", "ConstructionCode", "")</f>
        <v/>
      </c>
      <c r="G2" s="58" t="inlineStr">
        <is>
          <t>Rotation</t>
        </is>
      </c>
      <c r="H2" s="66" t="inlineStr">
        <is>
          <t>SealType</t>
        </is>
      </c>
      <c r="I2" s="66" t="inlineStr">
        <is>
          <t>SealConstruction</t>
        </is>
      </c>
      <c r="J2" s="66" t="inlineStr">
        <is>
          <t>SealBalance</t>
        </is>
      </c>
      <c r="K2" s="66" t="n"/>
      <c r="L2" s="66" t="inlineStr">
        <is>
          <t>TopSleeveMaterial</t>
        </is>
      </c>
      <c r="M2" s="66" t="inlineStr">
        <is>
          <t>BottomSleeveMaterial</t>
        </is>
      </c>
      <c r="N2" s="114" t="inlineStr">
        <is>
          <t>BOM</t>
        </is>
      </c>
      <c r="O2" s="66" t="inlineStr">
        <is>
          <t>PriceID</t>
        </is>
      </c>
      <c r="P2" s="66" t="inlineStr">
        <is>
          <t>LeadtimeID</t>
        </is>
      </c>
      <c r="Q2" s="66" t="n"/>
    </row>
    <row r="3" outlineLevel="1" s="109">
      <c r="A3" s="42">
        <f>IF($A$6="Full Data", "PumpOptions", "BasicOptionsDynamicDesc")</f>
        <v/>
      </c>
      <c r="B3" s="134" t="n"/>
      <c r="C3" s="58">
        <f>IF($A$6="Full Data", "PriceList", "")</f>
        <v/>
      </c>
      <c r="D3" s="150">
        <f>IF($A$6="Quick Price", "PriceList", "")</f>
        <v/>
      </c>
      <c r="E3" s="66" t="n"/>
      <c r="F3" s="114" t="n"/>
      <c r="G3" s="58" t="n"/>
      <c r="H3" s="66" t="n"/>
      <c r="I3" s="66" t="n"/>
      <c r="J3" s="66" t="n"/>
      <c r="K3" s="58" t="inlineStr">
        <is>
          <t>ID</t>
        </is>
      </c>
      <c r="L3" s="58" t="n"/>
      <c r="M3" s="66" t="n"/>
      <c r="N3" s="114" t="n"/>
      <c r="O3" s="66" t="n"/>
      <c r="P3" s="66" t="n"/>
      <c r="Q3" s="66" t="n"/>
    </row>
    <row r="4" outlineLevel="1" customFormat="1" s="232">
      <c r="A4" s="71" t="inlineStr">
        <is>
          <t>[Attribute type]</t>
        </is>
      </c>
      <c r="B4" s="141" t="n"/>
      <c r="C4" s="61">
        <f>IF($A$6="Full Data", "pointer-merge", "")</f>
        <v/>
      </c>
      <c r="D4" s="151">
        <f>IF($A$6="Quick Price","pointer-merge","")</f>
        <v/>
      </c>
      <c r="E4" s="72" t="inlineStr">
        <is>
          <t>text</t>
        </is>
      </c>
      <c r="F4" s="61">
        <f>IF($A$6="Full Data", "text", "")</f>
        <v/>
      </c>
      <c r="G4" s="61" t="inlineStr">
        <is>
          <t>text</t>
        </is>
      </c>
      <c r="H4" s="72" t="inlineStr">
        <is>
          <t>text</t>
        </is>
      </c>
      <c r="I4" s="72" t="inlineStr">
        <is>
          <t>text</t>
        </is>
      </c>
      <c r="J4" s="72" t="inlineStr">
        <is>
          <t>text</t>
        </is>
      </c>
      <c r="K4" s="61" t="inlineStr">
        <is>
          <t>pointer-merge</t>
        </is>
      </c>
      <c r="L4" s="72" t="inlineStr">
        <is>
          <t>text</t>
        </is>
      </c>
      <c r="M4" s="72" t="inlineStr">
        <is>
          <t>text</t>
        </is>
      </c>
      <c r="N4" s="128" t="inlineStr">
        <is>
          <t>text</t>
        </is>
      </c>
      <c r="O4" s="72" t="inlineStr">
        <is>
          <t>pointer</t>
        </is>
      </c>
      <c r="P4" s="72" t="inlineStr">
        <is>
          <t>pointer</t>
        </is>
      </c>
      <c r="Q4" s="72" t="n"/>
      <c r="R4" s="73" t="inlineStr">
        <is>
          <t>[END]</t>
        </is>
      </c>
    </row>
    <row r="5" outlineLevel="1" ht="13.5" customFormat="1" customHeight="1" s="231" thickBot="1">
      <c r="A5" s="75" t="inlineStr">
        <is>
          <t>[Attribute width]</t>
        </is>
      </c>
      <c r="B5" s="142" t="n"/>
      <c r="C5" s="76" t="n"/>
      <c r="D5" s="76" t="n"/>
      <c r="E5" s="76" t="n"/>
      <c r="F5" s="129" t="n"/>
      <c r="G5" s="63" t="n"/>
      <c r="H5" s="76" t="n"/>
      <c r="I5" s="76" t="n"/>
      <c r="J5" s="76" t="n"/>
      <c r="K5" s="63" t="n"/>
      <c r="L5" s="63" t="n"/>
      <c r="M5" s="76" t="n"/>
      <c r="N5" s="129" t="n"/>
      <c r="O5" s="76" t="n"/>
      <c r="P5" s="76" t="n"/>
      <c r="Q5" s="76" t="n"/>
    </row>
    <row r="6" ht="13.5" customHeight="1" s="109" thickTop="1">
      <c r="A6" s="152" t="inlineStr">
        <is>
          <t>Full Data</t>
        </is>
      </c>
      <c r="B6" s="143" t="inlineStr">
        <is>
          <t>QP</t>
        </is>
      </c>
      <c r="C6" s="143" t="inlineStr">
        <is>
          <t>ID</t>
        </is>
      </c>
      <c r="D6" s="143" t="n"/>
      <c r="E6" s="143" t="inlineStr">
        <is>
          <t>Model</t>
        </is>
      </c>
      <c r="F6" s="258" t="inlineStr">
        <is>
          <t>ConstCode</t>
        </is>
      </c>
      <c r="G6" s="274" t="inlineStr">
        <is>
          <t>Rotation</t>
        </is>
      </c>
      <c r="H6" s="274" t="inlineStr">
        <is>
          <t>seal type</t>
        </is>
      </c>
      <c r="I6" s="274" t="inlineStr">
        <is>
          <t>Construction</t>
        </is>
      </c>
      <c r="J6" s="274" t="inlineStr">
        <is>
          <t>Balance</t>
        </is>
      </c>
      <c r="K6" s="274" t="inlineStr">
        <is>
          <t>Option ID</t>
        </is>
      </c>
      <c r="L6" s="143" t="inlineStr">
        <is>
          <t>TopSleeveMaterial</t>
        </is>
      </c>
      <c r="M6" s="143" t="inlineStr">
        <is>
          <t>BottomSleeveMaterial</t>
        </is>
      </c>
      <c r="N6" s="258" t="inlineStr">
        <is>
          <t>BOM</t>
        </is>
      </c>
      <c r="O6" s="143" t="inlineStr">
        <is>
          <t>Price ID</t>
        </is>
      </c>
      <c r="P6" s="122" t="inlineStr">
        <is>
          <t>LeadTimeID</t>
        </is>
      </c>
      <c r="Q6" s="122" t="inlineStr">
        <is>
          <t>Ref Old</t>
        </is>
      </c>
    </row>
    <row r="7">
      <c r="A7" s="68" t="inlineStr">
        <is>
          <t>[START]</t>
        </is>
      </c>
      <c r="B7" s="237">
        <f>OR(K7="SlvMatl_None", K7 = "SlvMatl_Bronze")</f>
        <v/>
      </c>
      <c r="C7" s="233" t="inlineStr">
        <is>
          <t>ConTab_BOM_KP_Sleeves0001</t>
        </is>
      </c>
      <c r="D7" s="233">
        <f>IF(B7 = TRUE,C7,"")</f>
        <v/>
      </c>
      <c r="E7" s="233" t="inlineStr">
        <is>
          <t>:2095-1_2-KP:</t>
        </is>
      </c>
      <c r="F7" s="235" t="inlineStr">
        <is>
          <t>3</t>
        </is>
      </c>
      <c r="G7" s="235" t="inlineStr">
        <is>
          <t>:CW:CCW:</t>
        </is>
      </c>
      <c r="H7" s="233" t="inlineStr">
        <is>
          <t>Packing</t>
        </is>
      </c>
      <c r="I7" s="233" t="inlineStr">
        <is>
          <t>Packing</t>
        </is>
      </c>
      <c r="K7" s="233" t="inlineStr">
        <is>
          <t>SlvMatl_SS_AISI-416_Hardened</t>
        </is>
      </c>
      <c r="L7" s="233" t="inlineStr">
        <is>
          <t>SS AISI-416 (hard)</t>
        </is>
      </c>
      <c r="M7" s="233" t="inlineStr">
        <is>
          <t>SS AISI-416 (hard)</t>
        </is>
      </c>
      <c r="N7" s="235" t="n">
        <v>96701004</v>
      </c>
      <c r="O7" s="233" t="inlineStr">
        <is>
          <t>B101347</t>
        </is>
      </c>
      <c r="P7" s="235" t="inlineStr">
        <is>
          <t>LT068</t>
        </is>
      </c>
      <c r="Q7" t="inlineStr">
        <is>
          <t>PriceReq_BOM_KP_Sleeves, SlvMatl_SS_AISI-416_Hardened</t>
        </is>
      </c>
    </row>
    <row r="8">
      <c r="B8" s="237">
        <f>OR(K8="SlvMatl_None", K8 = "SlvMatl_Bronze")</f>
        <v/>
      </c>
      <c r="C8" s="233" t="inlineStr">
        <is>
          <t>ConTab_BOM_KP_Sleeves0002</t>
        </is>
      </c>
      <c r="D8" s="233">
        <f>IF(B8 = TRUE,C8,"")</f>
        <v/>
      </c>
      <c r="E8" s="233" t="inlineStr">
        <is>
          <t>:2013-5_6-KP:</t>
        </is>
      </c>
      <c r="F8" s="235" t="inlineStr">
        <is>
          <t>3</t>
        </is>
      </c>
      <c r="G8" s="235" t="inlineStr">
        <is>
          <t>:CW:CCW:</t>
        </is>
      </c>
      <c r="H8" s="233" t="inlineStr">
        <is>
          <t>Packing</t>
        </is>
      </c>
      <c r="I8" s="233" t="inlineStr">
        <is>
          <t>Packing</t>
        </is>
      </c>
      <c r="K8" s="233" t="inlineStr">
        <is>
          <t>SlvMatl_SS_AISI-416_Hardened</t>
        </is>
      </c>
      <c r="L8" s="233" t="inlineStr">
        <is>
          <t>SS AISI-416 (hard)</t>
        </is>
      </c>
      <c r="M8" s="233" t="inlineStr">
        <is>
          <t>SS AISI-416 (hard)</t>
        </is>
      </c>
      <c r="N8" s="235" t="n">
        <v>96701004</v>
      </c>
      <c r="O8" s="233" t="inlineStr">
        <is>
          <t>B101347</t>
        </is>
      </c>
      <c r="P8" s="235" t="inlineStr">
        <is>
          <t>LT068</t>
        </is>
      </c>
      <c r="Q8" t="inlineStr">
        <is>
          <t>PriceReq_BOM_KP_Sleeves, SlvMatl_SS_AISI-416_Hardened</t>
        </is>
      </c>
    </row>
    <row r="9">
      <c r="B9" s="237">
        <f>OR(K9="SlvMatl_None", K9 = "SlvMatl_Bronze")</f>
        <v/>
      </c>
      <c r="C9" s="233" t="inlineStr">
        <is>
          <t>ConTab_BOM_KP_Sleeves0003</t>
        </is>
      </c>
      <c r="D9" s="233">
        <f>IF(B9 = TRUE,C9,"")</f>
        <v/>
      </c>
      <c r="E9" s="233" t="inlineStr">
        <is>
          <t>:3095-7_8-KP:</t>
        </is>
      </c>
      <c r="F9" s="235" t="inlineStr">
        <is>
          <t>3</t>
        </is>
      </c>
      <c r="G9" s="235" t="inlineStr">
        <is>
          <t>:CW:CCW:</t>
        </is>
      </c>
      <c r="H9" s="233" t="inlineStr">
        <is>
          <t>Packing</t>
        </is>
      </c>
      <c r="I9" s="233" t="inlineStr">
        <is>
          <t>Packing</t>
        </is>
      </c>
      <c r="K9" s="233" t="inlineStr">
        <is>
          <t>SlvMatl_SS_AISI-416_Hardened</t>
        </is>
      </c>
      <c r="L9" s="233" t="inlineStr">
        <is>
          <t>SS AISI-416 (hard)</t>
        </is>
      </c>
      <c r="M9" s="233" t="inlineStr">
        <is>
          <t>SS AISI-416 (hard)</t>
        </is>
      </c>
      <c r="N9" s="235" t="n">
        <v>96701004</v>
      </c>
      <c r="O9" s="233" t="inlineStr">
        <is>
          <t>B101347</t>
        </is>
      </c>
      <c r="P9" s="235" t="inlineStr">
        <is>
          <t>LT068</t>
        </is>
      </c>
      <c r="Q9" t="inlineStr">
        <is>
          <t>PriceReq_BOM_KP_Sleeves, SlvMatl_SS_AISI-416_Hardened</t>
        </is>
      </c>
    </row>
    <row r="10">
      <c r="B10" s="237">
        <f>OR(K10="SlvMatl_None", K10 = "SlvMatl_Bronze")</f>
        <v/>
      </c>
      <c r="C10" s="233" t="inlineStr">
        <is>
          <t>ConTab_BOM_KP_Sleeves0004</t>
        </is>
      </c>
      <c r="D10" s="233">
        <f>IF(B10 = TRUE,C10,"")</f>
        <v/>
      </c>
      <c r="E10" s="233" t="inlineStr">
        <is>
          <t>:3095-7_8-KP:</t>
        </is>
      </c>
      <c r="F10" s="235" t="inlineStr">
        <is>
          <t>E</t>
        </is>
      </c>
      <c r="G10" s="235" t="inlineStr">
        <is>
          <t>:CW:CCW:</t>
        </is>
      </c>
      <c r="H10" s="233" t="inlineStr">
        <is>
          <t>Packing</t>
        </is>
      </c>
      <c r="I10" s="233" t="inlineStr">
        <is>
          <t>Packing</t>
        </is>
      </c>
      <c r="K10" s="233" t="inlineStr">
        <is>
          <t>SlvMatl_SS_AISI-416_Hardened</t>
        </is>
      </c>
      <c r="L10" s="233" t="inlineStr">
        <is>
          <t>SS AISI-416 (hard)</t>
        </is>
      </c>
      <c r="M10" s="233" t="inlineStr">
        <is>
          <t>SS AISI-416 (hard)</t>
        </is>
      </c>
      <c r="N10" s="235" t="n">
        <v>96701006</v>
      </c>
      <c r="O10" s="233" t="inlineStr">
        <is>
          <t>B101426</t>
        </is>
      </c>
      <c r="P10" s="235" t="inlineStr">
        <is>
          <t>LT068</t>
        </is>
      </c>
      <c r="Q10" t="inlineStr">
        <is>
          <t>PriceReq_BOM_KP_Sleeves, SlvMatl_SS_AISI-416_Hardened</t>
        </is>
      </c>
    </row>
    <row r="11">
      <c r="B11" s="237">
        <f>OR(K11="SlvMatl_None", K11 = "SlvMatl_Bronze")</f>
        <v/>
      </c>
      <c r="C11" s="233" t="inlineStr">
        <is>
          <t>ConTab_BOM_KP_Sleeves0005</t>
        </is>
      </c>
      <c r="D11" s="233">
        <f>IF(B11 = TRUE,C11,"")</f>
        <v/>
      </c>
      <c r="E11" s="233" t="inlineStr">
        <is>
          <t>:3014-5_6-KP:</t>
        </is>
      </c>
      <c r="F11" s="235" t="inlineStr">
        <is>
          <t>4</t>
        </is>
      </c>
      <c r="G11" s="235" t="inlineStr">
        <is>
          <t>:CW:CCW:</t>
        </is>
      </c>
      <c r="H11" s="233" t="inlineStr">
        <is>
          <t>Packing</t>
        </is>
      </c>
      <c r="I11" s="233" t="inlineStr">
        <is>
          <t>Packing</t>
        </is>
      </c>
      <c r="K11" s="233" t="inlineStr">
        <is>
          <t>SlvMatl_SS_AISI-416_Hardened</t>
        </is>
      </c>
      <c r="L11" s="233" t="inlineStr">
        <is>
          <t>SS AISI-416 (hard)</t>
        </is>
      </c>
      <c r="M11" s="233" t="inlineStr">
        <is>
          <t>SS AISI-416 (hard)</t>
        </is>
      </c>
      <c r="N11" s="235" t="n">
        <v>96701010</v>
      </c>
      <c r="O11" s="233" t="inlineStr">
        <is>
          <t>B101361</t>
        </is>
      </c>
      <c r="P11" s="235" t="inlineStr">
        <is>
          <t>LT068</t>
        </is>
      </c>
      <c r="Q11" t="inlineStr">
        <is>
          <t>PriceReq_BOM_KP_Sleeves, SlvMatl_SS_AISI-416_Hardened</t>
        </is>
      </c>
    </row>
    <row r="12">
      <c r="B12" s="237">
        <f>OR(K12="SlvMatl_None", K12 = "SlvMatl_Bronze")</f>
        <v/>
      </c>
      <c r="C12" s="233" t="inlineStr">
        <is>
          <t>ConTab_BOM_KP_Sleeves0006</t>
        </is>
      </c>
      <c r="D12" s="233">
        <f>IF(B12 = TRUE,C12,"")</f>
        <v/>
      </c>
      <c r="E12" s="233" t="inlineStr">
        <is>
          <t>:4012-1_2-KP:</t>
        </is>
      </c>
      <c r="F12" s="235" t="inlineStr">
        <is>
          <t>4</t>
        </is>
      </c>
      <c r="G12" s="235" t="inlineStr">
        <is>
          <t>:CW:CCW:</t>
        </is>
      </c>
      <c r="H12" s="233" t="inlineStr">
        <is>
          <t>Packing</t>
        </is>
      </c>
      <c r="I12" s="233" t="inlineStr">
        <is>
          <t>Packing</t>
        </is>
      </c>
      <c r="K12" s="233" t="inlineStr">
        <is>
          <t>SlvMatl_SS_AISI-416_Hardened</t>
        </is>
      </c>
      <c r="L12" s="233" t="inlineStr">
        <is>
          <t>SS AISI-416 (hard)</t>
        </is>
      </c>
      <c r="M12" s="233" t="inlineStr">
        <is>
          <t>SS AISI-416 (hard)</t>
        </is>
      </c>
      <c r="N12" s="235" t="n">
        <v>96701010</v>
      </c>
      <c r="O12" s="233" t="inlineStr">
        <is>
          <t>B101361</t>
        </is>
      </c>
      <c r="P12" s="235" t="inlineStr">
        <is>
          <t>LT068</t>
        </is>
      </c>
      <c r="Q12" t="inlineStr">
        <is>
          <t>PriceReq_BOM_KP_Sleeves, SlvMatl_SS_AISI-416_Hardened</t>
        </is>
      </c>
      <c r="R12" s="274" t="n"/>
      <c r="S12" s="274" t="n"/>
      <c r="T12" s="274" t="n"/>
      <c r="U12" s="274" t="n"/>
      <c r="V12" s="274" t="n"/>
      <c r="W12" s="274" t="n"/>
      <c r="X12" s="274" t="n"/>
      <c r="Y12" s="274" t="n"/>
      <c r="Z12" s="274" t="n"/>
      <c r="AA12" s="274" t="n"/>
      <c r="AB12" s="274" t="n"/>
      <c r="AC12" s="274" t="n"/>
      <c r="AD12" s="274" t="n"/>
      <c r="AE12" s="274" t="n"/>
      <c r="AF12" s="274" t="n"/>
      <c r="AG12" s="274" t="n"/>
      <c r="AH12" s="274" t="n"/>
      <c r="AI12" s="274" t="n"/>
      <c r="AJ12" s="274" t="n"/>
      <c r="AK12" s="274" t="n"/>
      <c r="AL12" s="274" t="n"/>
      <c r="AM12" s="274" t="n"/>
      <c r="AN12" s="274" t="n"/>
      <c r="AO12" s="274" t="n"/>
      <c r="AP12" s="274" t="n"/>
      <c r="AQ12" s="274" t="n"/>
      <c r="AR12" s="274" t="n"/>
      <c r="AS12" s="274" t="n"/>
      <c r="AT12" s="274" t="n"/>
      <c r="AU12" s="274" t="n"/>
      <c r="AV12" s="274" t="n"/>
      <c r="AW12" s="274" t="n"/>
      <c r="AX12" s="274" t="n"/>
      <c r="AY12" s="274" t="n"/>
      <c r="AZ12" s="274" t="n"/>
      <c r="BA12" s="274" t="n"/>
      <c r="BB12" s="274" t="n"/>
      <c r="BC12" s="274" t="n"/>
      <c r="BD12" s="274" t="n"/>
    </row>
    <row r="13">
      <c r="B13" s="237">
        <f>OR(K13="SlvMatl_None", K13 = "SlvMatl_Bronze")</f>
        <v/>
      </c>
      <c r="C13" s="233" t="inlineStr">
        <is>
          <t>ConTab_BOM_KP_Sleeves0007</t>
        </is>
      </c>
      <c r="D13" s="233">
        <f>IF(B13 = TRUE,C13,"")</f>
        <v/>
      </c>
      <c r="E13" s="233" t="inlineStr">
        <is>
          <t>:4012-7_8-KP:</t>
        </is>
      </c>
      <c r="F13" s="235" t="inlineStr">
        <is>
          <t>4</t>
        </is>
      </c>
      <c r="G13" s="235" t="inlineStr">
        <is>
          <t>:CW:CCW:</t>
        </is>
      </c>
      <c r="H13" s="233" t="inlineStr">
        <is>
          <t>Packing</t>
        </is>
      </c>
      <c r="I13" s="233" t="inlineStr">
        <is>
          <t>Packing</t>
        </is>
      </c>
      <c r="K13" s="233" t="inlineStr">
        <is>
          <t>SlvMatl_SS_AISI-416_Hardened</t>
        </is>
      </c>
      <c r="L13" s="233" t="inlineStr">
        <is>
          <t>SS AISI-416 (hard)</t>
        </is>
      </c>
      <c r="M13" s="233" t="inlineStr">
        <is>
          <t>SS AISI-416 (hard)</t>
        </is>
      </c>
      <c r="N13" s="235" t="n">
        <v>96701010</v>
      </c>
      <c r="O13" s="233" t="inlineStr">
        <is>
          <t>B101361</t>
        </is>
      </c>
      <c r="P13" s="235" t="inlineStr">
        <is>
          <t>LT068</t>
        </is>
      </c>
      <c r="Q13" t="inlineStr">
        <is>
          <t>PriceReq_BOM_KP_Sleeves, SlvMatl_SS_AISI-416_Hardened</t>
        </is>
      </c>
    </row>
    <row r="14">
      <c r="B14" s="237">
        <f>OR(K14="SlvMatl_None", K14 = "SlvMatl_Bronze")</f>
        <v/>
      </c>
      <c r="C14" s="233" t="inlineStr">
        <is>
          <t>ConTab_BOM_KP_Sleeves0008</t>
        </is>
      </c>
      <c r="D14" s="233">
        <f>IF(B14 = TRUE,C14,"")</f>
        <v/>
      </c>
      <c r="E14" s="233" t="inlineStr">
        <is>
          <t>:4015-7_8-KP:</t>
        </is>
      </c>
      <c r="F14" s="235" t="inlineStr">
        <is>
          <t>4</t>
        </is>
      </c>
      <c r="G14" s="235" t="inlineStr">
        <is>
          <t>:CW:CCW:</t>
        </is>
      </c>
      <c r="H14" s="233" t="inlineStr">
        <is>
          <t>Packing</t>
        </is>
      </c>
      <c r="I14" s="233" t="inlineStr">
        <is>
          <t>Packing</t>
        </is>
      </c>
      <c r="K14" s="233" t="inlineStr">
        <is>
          <t>SlvMatl_SS_AISI-416_Hardened</t>
        </is>
      </c>
      <c r="L14" s="233" t="inlineStr">
        <is>
          <t>SS AISI-416 (hard)</t>
        </is>
      </c>
      <c r="M14" s="233" t="inlineStr">
        <is>
          <t>SS AISI-416 (hard)</t>
        </is>
      </c>
      <c r="N14" s="235" t="n">
        <v>96701010</v>
      </c>
      <c r="O14" s="233" t="inlineStr">
        <is>
          <t>B101361</t>
        </is>
      </c>
      <c r="P14" s="235" t="inlineStr">
        <is>
          <t>LT068</t>
        </is>
      </c>
      <c r="Q14" t="inlineStr">
        <is>
          <t>PriceReq_BOM_KP_Sleeves, SlvMatl_SS_AISI-416_Hardened</t>
        </is>
      </c>
    </row>
    <row r="15">
      <c r="B15" s="237">
        <f>OR(K15="SlvMatl_None", K15 = "SlvMatl_Bronze")</f>
        <v/>
      </c>
      <c r="C15" s="233" t="inlineStr">
        <is>
          <t>ConTab_BOM_KP_Sleeves0009</t>
        </is>
      </c>
      <c r="D15" s="233">
        <f>IF(B15 = TRUE,C15,"")</f>
        <v/>
      </c>
      <c r="E15" s="233" t="inlineStr">
        <is>
          <t>:5012-7_8-KP:</t>
        </is>
      </c>
      <c r="F15" s="235" t="inlineStr">
        <is>
          <t>4</t>
        </is>
      </c>
      <c r="G15" s="235" t="inlineStr">
        <is>
          <t>:CW:CCW:</t>
        </is>
      </c>
      <c r="H15" s="233" t="inlineStr">
        <is>
          <t>Packing</t>
        </is>
      </c>
      <c r="I15" s="233" t="inlineStr">
        <is>
          <t>Packing</t>
        </is>
      </c>
      <c r="K15" s="233" t="inlineStr">
        <is>
          <t>SlvMatl_SS_AISI-416_Hardened</t>
        </is>
      </c>
      <c r="L15" s="233" t="inlineStr">
        <is>
          <t>SS AISI-416 (hard)</t>
        </is>
      </c>
      <c r="M15" s="233" t="inlineStr">
        <is>
          <t>SS AISI-416 (hard)</t>
        </is>
      </c>
      <c r="N15" s="235" t="n">
        <v>96701014</v>
      </c>
      <c r="O15" s="233" t="inlineStr">
        <is>
          <t>B101348</t>
        </is>
      </c>
      <c r="P15" s="235" t="inlineStr">
        <is>
          <t>LT068</t>
        </is>
      </c>
      <c r="Q15" t="inlineStr">
        <is>
          <t>PriceReq_BOM_KP_Sleeves, SlvMatl_SS_AISI-416_Hardened</t>
        </is>
      </c>
    </row>
    <row r="16">
      <c r="B16" s="237">
        <f>OR(K16="SlvMatl_None", K16 = "SlvMatl_Bronze")</f>
        <v/>
      </c>
      <c r="C16" s="233" t="inlineStr">
        <is>
          <t>ConTab_BOM_KP_Sleeves0010</t>
        </is>
      </c>
      <c r="D16" s="233">
        <f>IF(B16 = TRUE,C16,"")</f>
        <v/>
      </c>
      <c r="E16" s="233" t="inlineStr">
        <is>
          <t>:5015-9_0-KP:</t>
        </is>
      </c>
      <c r="F16" s="235" t="inlineStr">
        <is>
          <t>4</t>
        </is>
      </c>
      <c r="G16" s="235" t="inlineStr">
        <is>
          <t>:CW:CCW:</t>
        </is>
      </c>
      <c r="H16" s="233" t="inlineStr">
        <is>
          <t>Packing</t>
        </is>
      </c>
      <c r="I16" s="233" t="inlineStr">
        <is>
          <t>Packing</t>
        </is>
      </c>
      <c r="K16" s="233" t="inlineStr">
        <is>
          <t>SlvMatl_SS_AISI-416_Hardened</t>
        </is>
      </c>
      <c r="L16" s="233" t="inlineStr">
        <is>
          <t>SS AISI-416 (hard)</t>
        </is>
      </c>
      <c r="M16" s="233" t="inlineStr">
        <is>
          <t>SS AISI-416 (hard)</t>
        </is>
      </c>
      <c r="N16" s="235" t="n">
        <v>96701014</v>
      </c>
      <c r="O16" s="233" t="inlineStr">
        <is>
          <t>B101348</t>
        </is>
      </c>
      <c r="P16" s="235" t="inlineStr">
        <is>
          <t>LT068</t>
        </is>
      </c>
      <c r="Q16" t="inlineStr">
        <is>
          <t>PriceReq_BOM_KP_Sleeves, SlvMatl_SS_AISI-416_Hardened</t>
        </is>
      </c>
    </row>
    <row r="17">
      <c r="B17" s="237">
        <f>OR(K17="SlvMatl_None", K17 = "SlvMatl_Bronze")</f>
        <v/>
      </c>
      <c r="C17" s="233" t="inlineStr">
        <is>
          <t>ConTab_BOM_KP_Sleeves0011</t>
        </is>
      </c>
      <c r="D17" s="233">
        <f>IF(B17 = TRUE,C17,"")</f>
        <v/>
      </c>
      <c r="E17" s="233" t="inlineStr">
        <is>
          <t>:6012-1_2-KP:</t>
        </is>
      </c>
      <c r="F17" s="235" t="inlineStr">
        <is>
          <t>4</t>
        </is>
      </c>
      <c r="G17" s="235" t="inlineStr">
        <is>
          <t>:CW:CCW:</t>
        </is>
      </c>
      <c r="H17" s="233" t="inlineStr">
        <is>
          <t>Packing</t>
        </is>
      </c>
      <c r="I17" s="233" t="inlineStr">
        <is>
          <t>Packing</t>
        </is>
      </c>
      <c r="K17" s="233" t="inlineStr">
        <is>
          <t>SlvMatl_SS_AISI-416_Hardened</t>
        </is>
      </c>
      <c r="L17" s="233" t="inlineStr">
        <is>
          <t>SS AISI-416 (hard)</t>
        </is>
      </c>
      <c r="M17" s="233" t="inlineStr">
        <is>
          <t>SS AISI-416 (hard)</t>
        </is>
      </c>
      <c r="N17" s="235" t="n">
        <v>96701010</v>
      </c>
      <c r="O17" s="233" t="inlineStr">
        <is>
          <t>B101361</t>
        </is>
      </c>
      <c r="P17" s="235" t="inlineStr">
        <is>
          <t>LT068</t>
        </is>
      </c>
      <c r="Q17" t="inlineStr">
        <is>
          <t>PriceReq_BOM_KP_Sleeves, SlvMatl_SS_AISI-416_Hardened</t>
        </is>
      </c>
      <c r="R17" s="210" t="n"/>
    </row>
    <row r="18">
      <c r="B18" s="237">
        <f>OR(K18="SlvMatl_None", K18 = "SlvMatl_Bronze")</f>
        <v/>
      </c>
      <c r="C18" s="233" t="inlineStr">
        <is>
          <t>ConTab_BOM_KP_Sleeves0012</t>
        </is>
      </c>
      <c r="D18" s="233">
        <f>IF(B18 = TRUE,C18,"")</f>
        <v/>
      </c>
      <c r="E18" s="233" t="inlineStr">
        <is>
          <t>:6012-3_4-KP:</t>
        </is>
      </c>
      <c r="F18" s="235" t="inlineStr">
        <is>
          <t>4</t>
        </is>
      </c>
      <c r="G18" s="235" t="inlineStr">
        <is>
          <t>:CW:CCW:</t>
        </is>
      </c>
      <c r="H18" s="233" t="inlineStr">
        <is>
          <t>Packing</t>
        </is>
      </c>
      <c r="I18" s="233" t="inlineStr">
        <is>
          <t>Packing</t>
        </is>
      </c>
      <c r="K18" s="233" t="inlineStr">
        <is>
          <t>SlvMatl_SS_AISI-416_Hardened</t>
        </is>
      </c>
      <c r="L18" s="233" t="inlineStr">
        <is>
          <t>SS AISI-416 (hard)</t>
        </is>
      </c>
      <c r="M18" s="233" t="inlineStr">
        <is>
          <t>SS AISI-416 (hard)</t>
        </is>
      </c>
      <c r="N18" s="235" t="n">
        <v>96701014</v>
      </c>
      <c r="O18" s="233" t="inlineStr">
        <is>
          <t>B101348</t>
        </is>
      </c>
      <c r="P18" s="235" t="inlineStr">
        <is>
          <t>LT068</t>
        </is>
      </c>
      <c r="Q18" t="inlineStr">
        <is>
          <t>PriceReq_BOM_KP_Sleeves, SlvMatl_SS_AISI-416_Hardened</t>
        </is>
      </c>
      <c r="R18" s="212" t="n"/>
    </row>
    <row r="19">
      <c r="B19" s="237">
        <f>OR(K19="SlvMatl_None", K19 = "SlvMatl_Bronze")</f>
        <v/>
      </c>
      <c r="C19" s="233" t="inlineStr">
        <is>
          <t>ConTab_BOM_KP_Sleeves0013</t>
        </is>
      </c>
      <c r="D19" s="233">
        <f>IF(B19 = TRUE,C19,"")</f>
        <v/>
      </c>
      <c r="E19" s="233" t="inlineStr">
        <is>
          <t>:6015-1_2-KP:6015-3_4-KP:</t>
        </is>
      </c>
      <c r="F19" s="235" t="inlineStr">
        <is>
          <t>5</t>
        </is>
      </c>
      <c r="G19" s="235" t="inlineStr">
        <is>
          <t>:CW:CCW:</t>
        </is>
      </c>
      <c r="H19" s="233" t="inlineStr">
        <is>
          <t>Packing</t>
        </is>
      </c>
      <c r="I19" s="233" t="inlineStr">
        <is>
          <t>Packing</t>
        </is>
      </c>
      <c r="K19" s="233" t="inlineStr">
        <is>
          <t>SlvMatl_SS_AISI-416_Hardened</t>
        </is>
      </c>
      <c r="L19" s="233" t="inlineStr">
        <is>
          <t>SS AISI-416 (hard)</t>
        </is>
      </c>
      <c r="M19" s="233" t="inlineStr">
        <is>
          <t>SS AISI-416 (hard)</t>
        </is>
      </c>
      <c r="N19" s="235" t="n">
        <v>96701018</v>
      </c>
      <c r="O19" s="233" t="inlineStr">
        <is>
          <t>B101374</t>
        </is>
      </c>
      <c r="P19" s="235" t="inlineStr">
        <is>
          <t>LT068</t>
        </is>
      </c>
      <c r="Q19" t="inlineStr">
        <is>
          <t>PriceReq_BOM_KP_Sleeves, SlvMatl_SS_AISI-416_Hardened</t>
        </is>
      </c>
      <c r="R19" s="212" t="n"/>
    </row>
    <row r="20">
      <c r="B20" s="237">
        <f>OR(K20="SlvMatl_None", K20 = "SlvMatl_Bronze")</f>
        <v/>
      </c>
      <c r="C20" s="233" t="inlineStr">
        <is>
          <t>ConTab_BOM_KP_Sleeves0014</t>
        </is>
      </c>
      <c r="D20" s="233">
        <f>IF(B20 = TRUE,C20,"")</f>
        <v/>
      </c>
      <c r="E20" s="233" t="inlineStr">
        <is>
          <t>:6019-7_8-KP:</t>
        </is>
      </c>
      <c r="F20" s="235" t="inlineStr">
        <is>
          <t>5</t>
        </is>
      </c>
      <c r="G20" s="235" t="inlineStr">
        <is>
          <t>:CW:CCW:</t>
        </is>
      </c>
      <c r="H20" s="233" t="inlineStr">
        <is>
          <t>Packing</t>
        </is>
      </c>
      <c r="I20" s="233" t="inlineStr">
        <is>
          <t>Packing</t>
        </is>
      </c>
      <c r="K20" s="233" t="inlineStr">
        <is>
          <t>SlvMatl_SS_AISI-416_Hardened</t>
        </is>
      </c>
      <c r="L20" s="233" t="inlineStr">
        <is>
          <t>SS AISI-416 (hard)</t>
        </is>
      </c>
      <c r="M20" s="233" t="inlineStr">
        <is>
          <t>SS AISI-416 (hard)</t>
        </is>
      </c>
      <c r="N20" s="235" t="n">
        <v>96701019</v>
      </c>
      <c r="O20" s="233" t="inlineStr">
        <is>
          <t>B101387</t>
        </is>
      </c>
      <c r="P20" s="235" t="inlineStr">
        <is>
          <t>LT068</t>
        </is>
      </c>
      <c r="Q20" t="inlineStr">
        <is>
          <t>PriceReq_BOM_KP_Sleeves, SlvMatl_SS_AISI-416_Hardened</t>
        </is>
      </c>
      <c r="R20" s="212" t="n"/>
    </row>
    <row r="21">
      <c r="B21" s="237">
        <f>OR(K21="SlvMatl_None", K21 = "SlvMatl_Bronze")</f>
        <v/>
      </c>
      <c r="C21" s="233" t="inlineStr">
        <is>
          <t>ConTab_BOM_KP_Sleeves0015</t>
        </is>
      </c>
      <c r="D21" s="233">
        <f>IF(B21 = TRUE,C21,"")</f>
        <v/>
      </c>
      <c r="E21" s="233" t="inlineStr">
        <is>
          <t>:6019-7_8-KP:</t>
        </is>
      </c>
      <c r="F21" s="235" t="inlineStr">
        <is>
          <t>6</t>
        </is>
      </c>
      <c r="G21" s="235" t="inlineStr">
        <is>
          <t>:CW:CCW:</t>
        </is>
      </c>
      <c r="H21" s="233" t="inlineStr">
        <is>
          <t>Packing</t>
        </is>
      </c>
      <c r="I21" s="233" t="inlineStr">
        <is>
          <t>Packing</t>
        </is>
      </c>
      <c r="K21" s="233" t="inlineStr">
        <is>
          <t>SlvMatl_SS_AISI-416_Hardened</t>
        </is>
      </c>
      <c r="L21" s="233" t="inlineStr">
        <is>
          <t>SS AISI-416 (hard)</t>
        </is>
      </c>
      <c r="M21" s="233" t="inlineStr">
        <is>
          <t>SS AISI-416 (hard)</t>
        </is>
      </c>
      <c r="N21" s="235" t="n">
        <v>96701020</v>
      </c>
      <c r="O21" s="233" t="inlineStr">
        <is>
          <t>B101400</t>
        </is>
      </c>
      <c r="P21" s="235" t="inlineStr">
        <is>
          <t>LT068</t>
        </is>
      </c>
      <c r="Q21" t="inlineStr">
        <is>
          <t>PriceReq_BOM_KP_Sleeves, SlvMatl_SS_AISI-416_Hardened</t>
        </is>
      </c>
      <c r="R21" s="212" t="n"/>
    </row>
    <row r="22">
      <c r="B22" s="237">
        <f>OR(K22="SlvMatl_None", K22 = "SlvMatl_Bronze")</f>
        <v/>
      </c>
      <c r="C22" s="233" t="inlineStr">
        <is>
          <t>ConTab_BOM_KP_Sleeves0016</t>
        </is>
      </c>
      <c r="D22" s="233">
        <f>IF(B22 = TRUE,C22,"")</f>
        <v/>
      </c>
      <c r="E22" s="233" t="inlineStr">
        <is>
          <t>:6020-3_4-KP:</t>
        </is>
      </c>
      <c r="F22" s="235" t="inlineStr">
        <is>
          <t>6</t>
        </is>
      </c>
      <c r="G22" s="235" t="inlineStr">
        <is>
          <t>:CW:CCW:</t>
        </is>
      </c>
      <c r="H22" s="233" t="inlineStr">
        <is>
          <t>Packing</t>
        </is>
      </c>
      <c r="I22" s="233" t="inlineStr">
        <is>
          <t>Packing</t>
        </is>
      </c>
      <c r="K22" s="233" t="inlineStr">
        <is>
          <t>SlvMatl_SS_AISI-416_Hardened</t>
        </is>
      </c>
      <c r="L22" s="233" t="inlineStr">
        <is>
          <t>SS AISI-416 (hard)</t>
        </is>
      </c>
      <c r="M22" s="233" t="inlineStr">
        <is>
          <t>SS AISI-416 (hard)</t>
        </is>
      </c>
      <c r="N22" s="235" t="n">
        <v>96701021</v>
      </c>
      <c r="O22" s="233" t="inlineStr">
        <is>
          <t>B101413</t>
        </is>
      </c>
      <c r="P22" s="235" t="inlineStr">
        <is>
          <t>LT068</t>
        </is>
      </c>
      <c r="Q22" t="inlineStr">
        <is>
          <t>PriceReq_BOM_KP_Sleeves, SlvMatl_SS_AISI-416_Hardened</t>
        </is>
      </c>
      <c r="R22" s="212" t="n"/>
    </row>
    <row r="23">
      <c r="B23" s="237">
        <f>OR(K23="SlvMatl_None", K23 = "SlvMatl_Bronze")</f>
        <v/>
      </c>
      <c r="C23" s="233" t="inlineStr">
        <is>
          <t>ConTab_BOM_KP_Sleeves0017</t>
        </is>
      </c>
      <c r="D23" s="233">
        <f>IF(B23 = TRUE,C23,"")</f>
        <v/>
      </c>
      <c r="E23" s="233" t="inlineStr">
        <is>
          <t>:8012-5_6-KP:</t>
        </is>
      </c>
      <c r="F23" s="235" t="inlineStr">
        <is>
          <t>5</t>
        </is>
      </c>
      <c r="G23" s="235" t="inlineStr">
        <is>
          <t>:CW:CCW:</t>
        </is>
      </c>
      <c r="H23" s="233" t="inlineStr">
        <is>
          <t>Packing</t>
        </is>
      </c>
      <c r="I23" s="233" t="inlineStr">
        <is>
          <t>Packing</t>
        </is>
      </c>
      <c r="K23" s="233" t="inlineStr">
        <is>
          <t>SlvMatl_SS_AISI-416_Hardened</t>
        </is>
      </c>
      <c r="L23" s="233" t="inlineStr">
        <is>
          <t>SS AISI-416 (hard)</t>
        </is>
      </c>
      <c r="M23" s="233" t="inlineStr">
        <is>
          <t>SS AISI-416 (hard)</t>
        </is>
      </c>
      <c r="N23" s="235" t="n">
        <v>96701018</v>
      </c>
      <c r="O23" s="233" t="inlineStr">
        <is>
          <t>B101374</t>
        </is>
      </c>
      <c r="P23" s="235" t="inlineStr">
        <is>
          <t>LT068</t>
        </is>
      </c>
      <c r="Q23" t="inlineStr">
        <is>
          <t>PriceReq_BOM_KP_Sleeves, SlvMatl_SS_AISI-416_Hardened</t>
        </is>
      </c>
      <c r="R23" s="212" t="n"/>
    </row>
    <row r="24">
      <c r="B24" s="237">
        <f>OR(K24="SlvMatl_None", K24 = "SlvMatl_Bronze")</f>
        <v/>
      </c>
      <c r="C24" s="233" t="inlineStr">
        <is>
          <t>ConTab_BOM_KP_Sleeves0018</t>
        </is>
      </c>
      <c r="D24" s="233">
        <f>IF(B24 = TRUE,C24,"")</f>
        <v/>
      </c>
      <c r="E24" s="233" t="inlineStr">
        <is>
          <t>:8015-3_4-KP:</t>
        </is>
      </c>
      <c r="F24" s="235" t="inlineStr">
        <is>
          <t>5</t>
        </is>
      </c>
      <c r="G24" s="235" t="inlineStr">
        <is>
          <t>:CW:CCW:</t>
        </is>
      </c>
      <c r="H24" s="233" t="inlineStr">
        <is>
          <t>Packing</t>
        </is>
      </c>
      <c r="I24" s="233" t="inlineStr">
        <is>
          <t>Packing</t>
        </is>
      </c>
      <c r="K24" s="233" t="inlineStr">
        <is>
          <t>SlvMatl_SS_AISI-416_Hardened</t>
        </is>
      </c>
      <c r="L24" s="233" t="inlineStr">
        <is>
          <t>SS AISI-416 (hard)</t>
        </is>
      </c>
      <c r="M24" s="233" t="inlineStr">
        <is>
          <t>SS AISI-416 (hard)</t>
        </is>
      </c>
      <c r="N24" s="235" t="n">
        <v>96701018</v>
      </c>
      <c r="O24" s="233" t="inlineStr">
        <is>
          <t>B101374</t>
        </is>
      </c>
      <c r="P24" s="235" t="inlineStr">
        <is>
          <t>LT068</t>
        </is>
      </c>
      <c r="Q24" t="inlineStr">
        <is>
          <t>PriceReq_BOM_KP_Sleeves, SlvMatl_SS_AISI-416_Hardened</t>
        </is>
      </c>
      <c r="R24" s="212" t="n"/>
    </row>
    <row r="25">
      <c r="B25" s="237">
        <f>OR(K25="SlvMatl_None", K25 = "SlvMatl_Bronze")</f>
        <v/>
      </c>
      <c r="C25" s="233" t="inlineStr">
        <is>
          <t>ConTab_BOM_KP_Sleeves0019</t>
        </is>
      </c>
      <c r="D25" s="233">
        <f>IF(B25 = TRUE,C25,"")</f>
        <v/>
      </c>
      <c r="E25" s="233" t="inlineStr">
        <is>
          <t>:8020-5_6-KP:</t>
        </is>
      </c>
      <c r="F25" s="235" t="inlineStr">
        <is>
          <t>K</t>
        </is>
      </c>
      <c r="G25" s="235" t="inlineStr">
        <is>
          <t>:CW:CCW:</t>
        </is>
      </c>
      <c r="H25" s="233" t="inlineStr">
        <is>
          <t>Packing</t>
        </is>
      </c>
      <c r="I25" s="233" t="inlineStr">
        <is>
          <t>Packing</t>
        </is>
      </c>
      <c r="K25" s="233" t="inlineStr">
        <is>
          <t>SlvMatl_SS_AISI-416_Hardened</t>
        </is>
      </c>
      <c r="L25" s="233" t="inlineStr">
        <is>
          <t>SS AISI-416 (hard)</t>
        </is>
      </c>
      <c r="M25" s="233" t="inlineStr">
        <is>
          <t>SS AISI-416 (hard)</t>
        </is>
      </c>
      <c r="N25" s="235" t="n">
        <v>96701022</v>
      </c>
      <c r="O25" s="233" t="inlineStr">
        <is>
          <t>B101439</t>
        </is>
      </c>
      <c r="P25" s="235" t="inlineStr">
        <is>
          <t>LT068</t>
        </is>
      </c>
      <c r="Q25" t="inlineStr">
        <is>
          <t>PriceReq_BOM_KP_Sleeves, SlvMatl_SS_AISI-416_Hardened</t>
        </is>
      </c>
      <c r="R25" s="212" t="n"/>
    </row>
    <row r="26">
      <c r="B26" s="237">
        <f>OR(K26="SlvMatl_None", K26 = "SlvMatl_Bronze")</f>
        <v/>
      </c>
      <c r="C26" s="233" t="inlineStr">
        <is>
          <t>ConTab_BOM_KP_Sleeves0020</t>
        </is>
      </c>
      <c r="D26" s="233">
        <f>IF(B26 = TRUE,C26,"")</f>
        <v/>
      </c>
      <c r="E26" s="233" t="inlineStr">
        <is>
          <t>:1012-9_0-KP:1012-1_2-KP:</t>
        </is>
      </c>
      <c r="F26" s="235" t="inlineStr">
        <is>
          <t>5</t>
        </is>
      </c>
      <c r="G26" s="235" t="inlineStr">
        <is>
          <t>:CW:CCW:</t>
        </is>
      </c>
      <c r="H26" s="233" t="inlineStr">
        <is>
          <t>Packing</t>
        </is>
      </c>
      <c r="I26" s="233" t="inlineStr">
        <is>
          <t>Packing</t>
        </is>
      </c>
      <c r="K26" s="233" t="inlineStr">
        <is>
          <t>SlvMatl_SS_AISI-416_Hardened</t>
        </is>
      </c>
      <c r="L26" s="233" t="inlineStr">
        <is>
          <t>SS AISI-416 (hard)</t>
        </is>
      </c>
      <c r="M26" s="233" t="inlineStr">
        <is>
          <t>SS AISI-416 (hard)</t>
        </is>
      </c>
      <c r="N26" s="235" t="n">
        <v>96701018</v>
      </c>
      <c r="O26" s="233" t="inlineStr">
        <is>
          <t>B101374</t>
        </is>
      </c>
      <c r="P26" s="235" t="inlineStr">
        <is>
          <t>LT068</t>
        </is>
      </c>
      <c r="Q26" t="inlineStr">
        <is>
          <t>PriceReq_BOM_KP_Sleeves, SlvMatl_SS_AISI-416_Hardened</t>
        </is>
      </c>
      <c r="R26" s="234" t="n"/>
    </row>
    <row r="27">
      <c r="B27" s="237">
        <f>OR(K27="SlvMatl_None", K27 = "SlvMatl_Bronze")</f>
        <v/>
      </c>
      <c r="C27" s="233" t="inlineStr">
        <is>
          <t>ConTab_BOM_KP_Sleeves0021</t>
        </is>
      </c>
      <c r="D27" s="233">
        <f>IF(B27 = TRUE,C27,"")</f>
        <v/>
      </c>
      <c r="E27" s="233" t="inlineStr">
        <is>
          <t>:1015-3_4-KP:</t>
        </is>
      </c>
      <c r="F27" s="235" t="inlineStr">
        <is>
          <t>7</t>
        </is>
      </c>
      <c r="G27" s="235" t="inlineStr">
        <is>
          <t>:CW:CCW:</t>
        </is>
      </c>
      <c r="H27" s="233" t="inlineStr">
        <is>
          <t>Packing</t>
        </is>
      </c>
      <c r="I27" s="233" t="inlineStr">
        <is>
          <t>Packing</t>
        </is>
      </c>
      <c r="K27" s="233" t="inlineStr">
        <is>
          <t>SlvMatl_SS_AISI-416_Hardened</t>
        </is>
      </c>
      <c r="L27" s="233" t="inlineStr">
        <is>
          <t>SS AISI-416 (hard)</t>
        </is>
      </c>
      <c r="M27" s="233" t="inlineStr">
        <is>
          <t>SS AISI-416 (hard)</t>
        </is>
      </c>
      <c r="N27" s="235" t="n">
        <v>96701023</v>
      </c>
      <c r="O27" s="233" t="inlineStr">
        <is>
          <t>B104089</t>
        </is>
      </c>
      <c r="P27" s="235" t="inlineStr">
        <is>
          <t>LT068</t>
        </is>
      </c>
      <c r="Q27" t="inlineStr">
        <is>
          <t>PriceReq_BOM_KP_Sleeves, SlvMatl_SS_AISI-416_Hardened</t>
        </is>
      </c>
      <c r="R27" s="234" t="n"/>
    </row>
    <row r="28">
      <c r="B28" s="237">
        <f>OR(K28="SlvMatl_None", K28 = "SlvMatl_Bronze")</f>
        <v/>
      </c>
      <c r="C28" s="233" t="inlineStr">
        <is>
          <t>ConTab_BOM_KP_Sleeves0022</t>
        </is>
      </c>
      <c r="D28" s="233">
        <f>IF(B28 = TRUE,C28,"")</f>
        <v/>
      </c>
      <c r="E28" s="233" t="inlineStr">
        <is>
          <t>:1020-3_4-KP:</t>
        </is>
      </c>
      <c r="F28" s="235" t="inlineStr">
        <is>
          <t>V</t>
        </is>
      </c>
      <c r="G28" s="235" t="inlineStr">
        <is>
          <t>:CW:CCW:</t>
        </is>
      </c>
      <c r="H28" s="233" t="inlineStr">
        <is>
          <t>Packing</t>
        </is>
      </c>
      <c r="I28" s="233" t="inlineStr">
        <is>
          <t>Packing</t>
        </is>
      </c>
      <c r="K28" s="233" t="inlineStr">
        <is>
          <t>SlvMatl_SS_AISI-416_Hardened</t>
        </is>
      </c>
      <c r="L28" s="233" t="inlineStr">
        <is>
          <t>SS AISI-416 (hard)</t>
        </is>
      </c>
      <c r="M28" s="233" t="inlineStr">
        <is>
          <t>SS AISI-416 (hard)</t>
        </is>
      </c>
      <c r="N28" s="235" t="n">
        <v>96701024</v>
      </c>
      <c r="O28" s="233" t="inlineStr">
        <is>
          <t>B101478</t>
        </is>
      </c>
      <c r="P28" s="235" t="inlineStr">
        <is>
          <t>LT068</t>
        </is>
      </c>
      <c r="Q28" t="inlineStr">
        <is>
          <t>PriceReq_BOM_KP_Sleeves, SlvMatl_SS_AISI-416_Hardened</t>
        </is>
      </c>
      <c r="R28" s="234" t="n"/>
    </row>
    <row r="29">
      <c r="B29" s="237">
        <f>OR(K29="SlvMatl_None", K29 = "SlvMatl_Bronze")</f>
        <v/>
      </c>
      <c r="C29" s="233" t="inlineStr">
        <is>
          <t>ConTab_BOM_KP_Sleeves0023</t>
        </is>
      </c>
      <c r="D29" s="233">
        <f>IF(B29 = TRUE,C29,"")</f>
        <v/>
      </c>
      <c r="E29" s="233" t="inlineStr">
        <is>
          <t>:1024-1_2-KP:1024-3_4-KP:</t>
        </is>
      </c>
      <c r="F29" s="235" t="inlineStr">
        <is>
          <t>V</t>
        </is>
      </c>
      <c r="G29" s="235" t="inlineStr">
        <is>
          <t>:CW:CCW:</t>
        </is>
      </c>
      <c r="H29" s="233" t="inlineStr">
        <is>
          <t>Packing</t>
        </is>
      </c>
      <c r="I29" s="233" t="inlineStr">
        <is>
          <t>Packing</t>
        </is>
      </c>
      <c r="K29" s="233" t="inlineStr">
        <is>
          <t>SlvMatl_SS_AISI-416_Hardened</t>
        </is>
      </c>
      <c r="L29" s="233" t="inlineStr">
        <is>
          <t>SS AISI-416 (hard)</t>
        </is>
      </c>
      <c r="M29" s="233" t="inlineStr">
        <is>
          <t>SS AISI-416 (hard)</t>
        </is>
      </c>
      <c r="N29" s="235" t="n">
        <v>96701025</v>
      </c>
      <c r="O29" s="233" t="inlineStr">
        <is>
          <t>B101491</t>
        </is>
      </c>
      <c r="P29" s="235" t="inlineStr">
        <is>
          <t>LT068</t>
        </is>
      </c>
      <c r="Q29" t="inlineStr">
        <is>
          <t>PriceReq_BOM_KP_Sleeves, SlvMatl_SS_AISI-416_Hardened</t>
        </is>
      </c>
      <c r="R29" s="234" t="n"/>
    </row>
    <row r="30">
      <c r="B30" s="237">
        <f>OR(K30="SlvMatl_None", K30 = "SlvMatl_Bronze")</f>
        <v/>
      </c>
      <c r="C30" s="233" t="inlineStr">
        <is>
          <t>ConTab_BOM_KP_Sleeves0024</t>
        </is>
      </c>
      <c r="D30" s="233">
        <f>IF(B30 = TRUE,C30,"")</f>
        <v/>
      </c>
      <c r="E30" s="233" t="inlineStr">
        <is>
          <t>:1220-5_6-KP:</t>
        </is>
      </c>
      <c r="F30" s="235" t="inlineStr">
        <is>
          <t>K</t>
        </is>
      </c>
      <c r="G30" s="235" t="inlineStr">
        <is>
          <t>:CW:CCW:</t>
        </is>
      </c>
      <c r="H30" s="233" t="inlineStr">
        <is>
          <t>Packing</t>
        </is>
      </c>
      <c r="I30" s="233" t="inlineStr">
        <is>
          <t>Packing</t>
        </is>
      </c>
      <c r="K30" s="233" t="inlineStr">
        <is>
          <t>SlvMatl_SS_AISI-416_Hardened</t>
        </is>
      </c>
      <c r="L30" s="233" t="inlineStr">
        <is>
          <t>SS AISI-416 (hard)</t>
        </is>
      </c>
      <c r="M30" s="233" t="inlineStr">
        <is>
          <t>SS AISI-416 (hard)</t>
        </is>
      </c>
      <c r="N30" s="235" t="n">
        <v>96701026</v>
      </c>
      <c r="O30" s="233" t="inlineStr">
        <is>
          <t>B101452</t>
        </is>
      </c>
      <c r="P30" s="235" t="inlineStr">
        <is>
          <t>LT068</t>
        </is>
      </c>
      <c r="Q30" t="inlineStr">
        <is>
          <t>PriceReq_BOM_KP_Sleeves, SlvMatl_SS_AISI-416_Hardened</t>
        </is>
      </c>
      <c r="R30" s="213" t="n"/>
    </row>
    <row r="31">
      <c r="B31" s="237">
        <f>OR(K31="SlvMatl_None", K31 = "SlvMatl_Bronze")</f>
        <v/>
      </c>
      <c r="C31" s="233" t="inlineStr">
        <is>
          <t>ConTab_BOM_KP_Sleeves0025</t>
        </is>
      </c>
      <c r="D31" s="233">
        <f>IF(B31 = TRUE,C31,"")</f>
        <v/>
      </c>
      <c r="E31" s="233" t="inlineStr">
        <is>
          <t>:1415-1_2-KP:</t>
        </is>
      </c>
      <c r="F31" s="235" t="inlineStr">
        <is>
          <t>K</t>
        </is>
      </c>
      <c r="G31" s="235" t="inlineStr">
        <is>
          <t>:CW:CCW:</t>
        </is>
      </c>
      <c r="H31" s="233" t="inlineStr">
        <is>
          <t>Packing</t>
        </is>
      </c>
      <c r="I31" s="233" t="inlineStr">
        <is>
          <t>Packing</t>
        </is>
      </c>
      <c r="K31" s="233" t="inlineStr">
        <is>
          <t>SlvMatl_SS_AISI-416_Hardened</t>
        </is>
      </c>
      <c r="L31" s="233" t="inlineStr">
        <is>
          <t>SS AISI-416 (hard)</t>
        </is>
      </c>
      <c r="M31" s="233" t="inlineStr">
        <is>
          <t>SS AISI-416 (hard)</t>
        </is>
      </c>
      <c r="N31" s="235" t="n">
        <v>96701027</v>
      </c>
      <c r="O31" s="233" t="inlineStr">
        <is>
          <t>B101465</t>
        </is>
      </c>
      <c r="P31" s="235" t="inlineStr">
        <is>
          <t>LT068</t>
        </is>
      </c>
      <c r="Q31" t="inlineStr">
        <is>
          <t>PriceReq_BOM_KP_Sleeves, SlvMatl_SS_AISI-416_Hardened</t>
        </is>
      </c>
      <c r="R31" s="234" t="n"/>
    </row>
    <row r="32">
      <c r="B32" s="237">
        <f>OR(K32="SlvMatl_None", K32 = "SlvMatl_Bronze")</f>
        <v/>
      </c>
      <c r="C32" s="233" t="inlineStr">
        <is>
          <t>ConTab_BOM_KP_Sleeves0026</t>
        </is>
      </c>
      <c r="D32" s="233">
        <f>IF(B32 = TRUE,C32,"")</f>
        <v/>
      </c>
      <c r="E32" s="233" t="inlineStr">
        <is>
          <t>:2095-1_2-KP:2095-1_2-KPV:</t>
        </is>
      </c>
      <c r="F32" s="235" t="inlineStr">
        <is>
          <t>2</t>
        </is>
      </c>
      <c r="G32" s="235" t="inlineStr">
        <is>
          <t>:CW:CCW:</t>
        </is>
      </c>
      <c r="H32" s="233" t="inlineStr">
        <is>
          <t>Mechanical Seal</t>
        </is>
      </c>
      <c r="I32" s="233" t="inlineStr">
        <is>
          <t>Single</t>
        </is>
      </c>
      <c r="J32" s="233" t="inlineStr">
        <is>
          <t>:Unbalanced:</t>
        </is>
      </c>
      <c r="K32" s="233" t="inlineStr">
        <is>
          <t>SlvMatl_None</t>
        </is>
      </c>
      <c r="L32" s="233" t="inlineStr">
        <is>
          <t>No Sleeve (sleeveless)</t>
        </is>
      </c>
      <c r="M32" s="233" t="inlineStr">
        <is>
          <t>No Sleeve (sleeveless)</t>
        </is>
      </c>
      <c r="N32" s="233" t="inlineStr">
        <is>
          <t>NA</t>
        </is>
      </c>
      <c r="O32" s="233" t="inlineStr">
        <is>
          <t>B101340</t>
        </is>
      </c>
      <c r="P32" s="235" t="inlineStr">
        <is>
          <t>LT029</t>
        </is>
      </c>
      <c r="Q32" t="inlineStr">
        <is>
          <t>PriceReq_BOM_KP_Sleeves, SlvMatl_None</t>
        </is>
      </c>
      <c r="R32" s="234" t="n"/>
    </row>
    <row r="33">
      <c r="B33" s="237">
        <f>OR(K33="SlvMatl_None", K33 = "SlvMatl_Bronze")</f>
        <v/>
      </c>
      <c r="C33" s="233" t="inlineStr">
        <is>
          <t>ConTab_BOM_KP_Sleeves0027</t>
        </is>
      </c>
      <c r="D33" s="233">
        <f>IF(B33 = TRUE,C33,"")</f>
        <v/>
      </c>
      <c r="E33" s="233" t="inlineStr">
        <is>
          <t>:2013-5_6-KP:2013-5_6-KPV:</t>
        </is>
      </c>
      <c r="F33" s="235" t="inlineStr">
        <is>
          <t>2</t>
        </is>
      </c>
      <c r="G33" s="235" t="inlineStr">
        <is>
          <t>:CW:CCW:</t>
        </is>
      </c>
      <c r="H33" s="233" t="inlineStr">
        <is>
          <t>Mechanical Seal</t>
        </is>
      </c>
      <c r="I33" s="233" t="inlineStr">
        <is>
          <t>Single</t>
        </is>
      </c>
      <c r="J33" s="233" t="inlineStr">
        <is>
          <t>:Unbalanced:</t>
        </is>
      </c>
      <c r="K33" s="233" t="inlineStr">
        <is>
          <t>SlvMatl_None</t>
        </is>
      </c>
      <c r="L33" s="233" t="inlineStr">
        <is>
          <t>No Sleeve (sleeveless)</t>
        </is>
      </c>
      <c r="M33" s="233" t="inlineStr">
        <is>
          <t>No Sleeve (sleeveless)</t>
        </is>
      </c>
      <c r="N33" s="233" t="inlineStr">
        <is>
          <t>NA</t>
        </is>
      </c>
      <c r="O33" s="233" t="inlineStr">
        <is>
          <t>B101340</t>
        </is>
      </c>
      <c r="P33" s="235" t="inlineStr">
        <is>
          <t>LT029</t>
        </is>
      </c>
      <c r="Q33" t="inlineStr">
        <is>
          <t>PriceReq_BOM_KP_Sleeves, SlvMatl_None</t>
        </is>
      </c>
      <c r="R33" s="234" t="n"/>
    </row>
    <row r="34">
      <c r="B34" s="237">
        <f>OR(K34="SlvMatl_None", K34 = "SlvMatl_Bronze")</f>
        <v/>
      </c>
      <c r="C34" s="233" t="inlineStr">
        <is>
          <t>ConTab_BOM_KP_Sleeves0028</t>
        </is>
      </c>
      <c r="D34" s="233">
        <f>IF(B34 = TRUE,C34,"")</f>
        <v/>
      </c>
      <c r="E34" s="233" t="inlineStr">
        <is>
          <t>:3095-7_8-KP:3095-7_8-KPV:</t>
        </is>
      </c>
      <c r="F34" s="235" t="inlineStr">
        <is>
          <t>2</t>
        </is>
      </c>
      <c r="G34" s="235" t="inlineStr">
        <is>
          <t>:CW:CCW:</t>
        </is>
      </c>
      <c r="H34" s="233" t="inlineStr">
        <is>
          <t>Mechanical Seal</t>
        </is>
      </c>
      <c r="I34" s="233" t="inlineStr">
        <is>
          <t>Single</t>
        </is>
      </c>
      <c r="J34" s="233" t="inlineStr">
        <is>
          <t>:Unbalanced:</t>
        </is>
      </c>
      <c r="K34" s="233" t="inlineStr">
        <is>
          <t>SlvMatl_None</t>
        </is>
      </c>
      <c r="L34" s="233" t="inlineStr">
        <is>
          <t>No Sleeve (sleeveless)</t>
        </is>
      </c>
      <c r="M34" s="233" t="inlineStr">
        <is>
          <t>No Sleeve (sleeveless)</t>
        </is>
      </c>
      <c r="N34" s="233" t="inlineStr">
        <is>
          <t>NA</t>
        </is>
      </c>
      <c r="O34" s="233" t="inlineStr">
        <is>
          <t>B101340</t>
        </is>
      </c>
      <c r="P34" s="235" t="inlineStr">
        <is>
          <t>LT029</t>
        </is>
      </c>
      <c r="Q34" t="inlineStr">
        <is>
          <t>PriceReq_BOM_KP_Sleeves, SlvMatl_None</t>
        </is>
      </c>
      <c r="R34" s="234" t="n"/>
    </row>
    <row r="35">
      <c r="B35" s="237">
        <f>OR(K35="SlvMatl_None", K35 = "SlvMatl_Bronze")</f>
        <v/>
      </c>
      <c r="C35" s="233" t="inlineStr">
        <is>
          <t>ConTab_BOM_KP_Sleeves0029</t>
        </is>
      </c>
      <c r="D35" s="233">
        <f>IF(B35 = TRUE,C35,"")</f>
        <v/>
      </c>
      <c r="E35" s="233" t="inlineStr">
        <is>
          <t>:1024-1_2-KP:1024-3_4-KP:</t>
        </is>
      </c>
      <c r="F35" s="235" t="inlineStr">
        <is>
          <t>V</t>
        </is>
      </c>
      <c r="G35" s="235" t="inlineStr">
        <is>
          <t>:CW:CCW:</t>
        </is>
      </c>
      <c r="H35" s="233" t="inlineStr">
        <is>
          <t>Mechanical Seal</t>
        </is>
      </c>
      <c r="I35" s="233" t="inlineStr">
        <is>
          <t>Single</t>
        </is>
      </c>
      <c r="J35" s="233" t="inlineStr">
        <is>
          <t>:Unbalanced:</t>
        </is>
      </c>
      <c r="K35" s="233" t="inlineStr">
        <is>
          <t>SlvMatl_None</t>
        </is>
      </c>
      <c r="L35" s="233" t="inlineStr">
        <is>
          <t>No Sleeve (sleeveless)</t>
        </is>
      </c>
      <c r="M35" s="233" t="inlineStr">
        <is>
          <t>No Sleeve (sleeveless)</t>
        </is>
      </c>
      <c r="N35" s="233" t="inlineStr">
        <is>
          <t>NA</t>
        </is>
      </c>
      <c r="O35" s="233" t="inlineStr">
        <is>
          <t>B101498</t>
        </is>
      </c>
      <c r="P35" s="235" t="inlineStr">
        <is>
          <t>LT029</t>
        </is>
      </c>
      <c r="Q35" t="inlineStr">
        <is>
          <t>PriceReq_BOM_KP_Sleeves, SlvMatl_None</t>
        </is>
      </c>
      <c r="R35" s="234" t="n"/>
    </row>
    <row r="36">
      <c r="B36" s="237">
        <f>OR(K36="SlvMatl_None", K36 = "SlvMatl_Bronze")</f>
        <v/>
      </c>
      <c r="C36" s="233" t="inlineStr">
        <is>
          <t>ConTab_BOM_KP_Sleeves0030</t>
        </is>
      </c>
      <c r="D36" s="233">
        <f>IF(B36 = TRUE,C36,"")</f>
        <v/>
      </c>
      <c r="E36" s="233" t="inlineStr">
        <is>
          <t>:2095-1_2-KP:2095-1_2-KPV:</t>
        </is>
      </c>
      <c r="F36" s="235" t="inlineStr">
        <is>
          <t>3</t>
        </is>
      </c>
      <c r="G36" s="235" t="inlineStr">
        <is>
          <t>:CW:CCW:</t>
        </is>
      </c>
      <c r="H36" s="233" t="inlineStr">
        <is>
          <t>Mechanical Seal</t>
        </is>
      </c>
      <c r="I36" s="233" t="inlineStr">
        <is>
          <t>Single</t>
        </is>
      </c>
      <c r="J36" s="233" t="inlineStr">
        <is>
          <t>:Unbalanced:</t>
        </is>
      </c>
      <c r="K36" s="233" t="inlineStr">
        <is>
          <t>SlvMatl_Bronze</t>
        </is>
      </c>
      <c r="L36" s="233" t="inlineStr">
        <is>
          <t>Bronze, III932, C89835</t>
        </is>
      </c>
      <c r="M36" s="233" t="inlineStr">
        <is>
          <t>Bronze, III932, C89835</t>
        </is>
      </c>
      <c r="N36" s="233" t="inlineStr">
        <is>
          <t>NA</t>
        </is>
      </c>
      <c r="O36" s="233" t="inlineStr">
        <is>
          <t>B101341</t>
        </is>
      </c>
      <c r="P36" s="235" t="inlineStr">
        <is>
          <t>LT027</t>
        </is>
      </c>
      <c r="Q36" t="inlineStr">
        <is>
          <t>PriceReq_BOM_KP_Sleeves, SlvMatl_Bronze</t>
        </is>
      </c>
      <c r="R36" s="234" t="n"/>
    </row>
    <row r="37">
      <c r="B37" s="237">
        <f>OR(K37="SlvMatl_None", K37 = "SlvMatl_Bronze")</f>
        <v/>
      </c>
      <c r="C37" s="233" t="inlineStr">
        <is>
          <t>ConTab_BOM_KP_Sleeves0031</t>
        </is>
      </c>
      <c r="D37" s="233">
        <f>IF(B37 = TRUE,C37,"")</f>
        <v/>
      </c>
      <c r="E37" s="233" t="inlineStr">
        <is>
          <t>:2013-5_6-KP:2013-5_6-KPV:</t>
        </is>
      </c>
      <c r="F37" s="235" t="inlineStr">
        <is>
          <t>3</t>
        </is>
      </c>
      <c r="G37" s="235" t="inlineStr">
        <is>
          <t>:CW:CCW:</t>
        </is>
      </c>
      <c r="H37" s="233" t="inlineStr">
        <is>
          <t>Mechanical Seal</t>
        </is>
      </c>
      <c r="I37" s="233" t="inlineStr">
        <is>
          <t>Single</t>
        </is>
      </c>
      <c r="J37" s="233" t="inlineStr">
        <is>
          <t>:Unbalanced:</t>
        </is>
      </c>
      <c r="K37" s="233" t="inlineStr">
        <is>
          <t>SlvMatl_Bronze</t>
        </is>
      </c>
      <c r="L37" s="233" t="inlineStr">
        <is>
          <t>Bronze, III932, C89835</t>
        </is>
      </c>
      <c r="M37" s="233" t="inlineStr">
        <is>
          <t>Bronze, III932, C89835</t>
        </is>
      </c>
      <c r="N37" s="233" t="inlineStr">
        <is>
          <t>NA</t>
        </is>
      </c>
      <c r="O37" s="233" t="inlineStr">
        <is>
          <t>B101341</t>
        </is>
      </c>
      <c r="P37" s="235" t="inlineStr">
        <is>
          <t>LT027</t>
        </is>
      </c>
      <c r="Q37" t="inlineStr">
        <is>
          <t>PriceReq_BOM_KP_Sleeves, SlvMatl_Bronze</t>
        </is>
      </c>
      <c r="R37" s="234" t="n"/>
    </row>
    <row r="38">
      <c r="B38" s="237">
        <f>OR(K38="SlvMatl_None", K38 = "SlvMatl_Bronze")</f>
        <v/>
      </c>
      <c r="C38" s="233" t="inlineStr">
        <is>
          <t>ConTab_BOM_KP_Sleeves0032</t>
        </is>
      </c>
      <c r="D38" s="233">
        <f>IF(B38 = TRUE,C38,"")</f>
        <v/>
      </c>
      <c r="E38" s="233" t="inlineStr">
        <is>
          <t>:3095-7_8-KP:3095-7_8-KPV:</t>
        </is>
      </c>
      <c r="F38" s="235" t="inlineStr">
        <is>
          <t>3</t>
        </is>
      </c>
      <c r="G38" s="235" t="inlineStr">
        <is>
          <t>:CW:CCW:</t>
        </is>
      </c>
      <c r="H38" s="233" t="inlineStr">
        <is>
          <t>Mechanical Seal</t>
        </is>
      </c>
      <c r="I38" s="233" t="inlineStr">
        <is>
          <t>Single</t>
        </is>
      </c>
      <c r="J38" s="233" t="inlineStr">
        <is>
          <t>:Unbalanced:</t>
        </is>
      </c>
      <c r="K38" s="233" t="inlineStr">
        <is>
          <t>SlvMatl_Bronze</t>
        </is>
      </c>
      <c r="L38" s="233" t="inlineStr">
        <is>
          <t>Bronze, III932, C89835</t>
        </is>
      </c>
      <c r="M38" s="233" t="inlineStr">
        <is>
          <t>Bronze, III932, C89835</t>
        </is>
      </c>
      <c r="N38" s="233" t="inlineStr">
        <is>
          <t>NA</t>
        </is>
      </c>
      <c r="O38" s="233" t="inlineStr">
        <is>
          <t>B101341</t>
        </is>
      </c>
      <c r="P38" s="235" t="inlineStr">
        <is>
          <t>LT027</t>
        </is>
      </c>
      <c r="Q38" t="inlineStr">
        <is>
          <t>PriceReq_BOM_KP_Sleeves, SlvMatl_Bronze</t>
        </is>
      </c>
      <c r="R38" s="234" t="n"/>
    </row>
    <row r="39">
      <c r="B39" s="237">
        <f>OR(K39="SlvMatl_None", K39 = "SlvMatl_Bronze")</f>
        <v/>
      </c>
      <c r="C39" s="233" t="inlineStr">
        <is>
          <t>ConTab_BOM_KP_Sleeves0033</t>
        </is>
      </c>
      <c r="D39" s="233">
        <f>IF(B39 = TRUE,C39,"")</f>
        <v/>
      </c>
      <c r="E39" s="233" t="inlineStr">
        <is>
          <t>:3095-7_8-KP:3095-7_8-KPV:</t>
        </is>
      </c>
      <c r="F39" s="235" t="inlineStr">
        <is>
          <t>E</t>
        </is>
      </c>
      <c r="G39" s="235" t="inlineStr">
        <is>
          <t>:CW:CCW:</t>
        </is>
      </c>
      <c r="H39" s="233" t="inlineStr">
        <is>
          <t>Mechanical Seal</t>
        </is>
      </c>
      <c r="I39" s="233" t="inlineStr">
        <is>
          <t>Single</t>
        </is>
      </c>
      <c r="J39" s="233" t="inlineStr">
        <is>
          <t>:Unbalanced:</t>
        </is>
      </c>
      <c r="K39" s="233" t="inlineStr">
        <is>
          <t>SlvMatl_Bronze</t>
        </is>
      </c>
      <c r="L39" s="233" t="inlineStr">
        <is>
          <t>Bronze, III932, C89835</t>
        </is>
      </c>
      <c r="M39" s="233" t="inlineStr">
        <is>
          <t>Bronze, III932, C89835</t>
        </is>
      </c>
      <c r="N39" s="235" t="n">
        <v>96701007</v>
      </c>
      <c r="O39" s="233" t="inlineStr">
        <is>
          <t>B101427</t>
        </is>
      </c>
      <c r="P39" s="235" t="inlineStr">
        <is>
          <t>LT027</t>
        </is>
      </c>
      <c r="Q39" t="inlineStr">
        <is>
          <t>PriceReq_BOM_KP_Sleeves, SlvMatl_Bronze</t>
        </is>
      </c>
      <c r="R39" s="234" t="n"/>
    </row>
    <row r="40">
      <c r="B40" s="237">
        <f>OR(K40="SlvMatl_None", K40 = "SlvMatl_Bronze")</f>
        <v/>
      </c>
      <c r="C40" s="233" t="inlineStr">
        <is>
          <t>ConTab_BOM_KP_Sleeves0034</t>
        </is>
      </c>
      <c r="D40" s="233">
        <f>IF(B40 = TRUE,C40,"")</f>
        <v/>
      </c>
      <c r="E40" s="233" t="inlineStr">
        <is>
          <t>:3014-5_6-KP:3014-5_6-KPV:</t>
        </is>
      </c>
      <c r="F40" s="235" t="inlineStr">
        <is>
          <t>4</t>
        </is>
      </c>
      <c r="G40" s="235" t="inlineStr">
        <is>
          <t>:CW:CCW:</t>
        </is>
      </c>
      <c r="H40" s="233" t="inlineStr">
        <is>
          <t>Mechanical Seal</t>
        </is>
      </c>
      <c r="I40" s="233" t="inlineStr">
        <is>
          <t>Single</t>
        </is>
      </c>
      <c r="J40" s="233" t="inlineStr">
        <is>
          <t>:Unbalanced:</t>
        </is>
      </c>
      <c r="K40" s="233" t="inlineStr">
        <is>
          <t>SlvMatl_Bronze</t>
        </is>
      </c>
      <c r="L40" s="233" t="inlineStr">
        <is>
          <t>Bronze, III932, C89835</t>
        </is>
      </c>
      <c r="M40" s="233" t="inlineStr">
        <is>
          <t>Bronze, III932, C89835</t>
        </is>
      </c>
      <c r="N40" s="235" t="n">
        <v>96701011</v>
      </c>
      <c r="O40" s="233" t="inlineStr">
        <is>
          <t>B101362</t>
        </is>
      </c>
      <c r="P40" s="235" t="inlineStr">
        <is>
          <t>LT027</t>
        </is>
      </c>
      <c r="Q40" t="inlineStr">
        <is>
          <t>PriceReq_BOM_KP_Sleeves, SlvMatl_Bronze</t>
        </is>
      </c>
      <c r="R40" s="234" t="n"/>
    </row>
    <row r="41">
      <c r="B41" s="237">
        <f>OR(K41="SlvMatl_None", K41 = "SlvMatl_Bronze")</f>
        <v/>
      </c>
      <c r="C41" s="233" t="inlineStr">
        <is>
          <t>ConTab_BOM_KP_Sleeves0035</t>
        </is>
      </c>
      <c r="D41" s="233">
        <f>IF(B41 = TRUE,C41,"")</f>
        <v/>
      </c>
      <c r="E41" s="233" t="inlineStr">
        <is>
          <t>:4012-1_2-KP:4012-1_2-KPV:</t>
        </is>
      </c>
      <c r="F41" s="235" t="inlineStr">
        <is>
          <t>4</t>
        </is>
      </c>
      <c r="G41" s="235" t="inlineStr">
        <is>
          <t>:CW:CCW:</t>
        </is>
      </c>
      <c r="H41" s="233" t="inlineStr">
        <is>
          <t>Mechanical Seal</t>
        </is>
      </c>
      <c r="I41" s="233" t="inlineStr">
        <is>
          <t>Single</t>
        </is>
      </c>
      <c r="J41" s="233" t="inlineStr">
        <is>
          <t>:Unbalanced:</t>
        </is>
      </c>
      <c r="K41" s="233" t="inlineStr">
        <is>
          <t>SlvMatl_Bronze</t>
        </is>
      </c>
      <c r="L41" s="233" t="inlineStr">
        <is>
          <t>Bronze, III932, C89835</t>
        </is>
      </c>
      <c r="M41" s="233" t="inlineStr">
        <is>
          <t>Bronze, III932, C89835</t>
        </is>
      </c>
      <c r="N41" s="235" t="n">
        <v>96701011</v>
      </c>
      <c r="O41" s="233" t="inlineStr">
        <is>
          <t>B101362</t>
        </is>
      </c>
      <c r="P41" s="235" t="inlineStr">
        <is>
          <t>LT027</t>
        </is>
      </c>
      <c r="Q41" t="inlineStr">
        <is>
          <t>PriceReq_BOM_KP_Sleeves, SlvMatl_Bronze</t>
        </is>
      </c>
    </row>
    <row r="42">
      <c r="B42" s="237">
        <f>OR(K42="SlvMatl_None", K42 = "SlvMatl_Bronze")</f>
        <v/>
      </c>
      <c r="C42" s="233" t="inlineStr">
        <is>
          <t>ConTab_BOM_KP_Sleeves0036</t>
        </is>
      </c>
      <c r="D42" s="233">
        <f>IF(B42 = TRUE,C42,"")</f>
        <v/>
      </c>
      <c r="E42" s="233" t="inlineStr">
        <is>
          <t>:4012-7_8-KP:4012-7_8-KPV:</t>
        </is>
      </c>
      <c r="F42" s="235" t="inlineStr">
        <is>
          <t>4</t>
        </is>
      </c>
      <c r="G42" s="235" t="inlineStr">
        <is>
          <t>:CW:CCW:</t>
        </is>
      </c>
      <c r="H42" s="233" t="inlineStr">
        <is>
          <t>Mechanical Seal</t>
        </is>
      </c>
      <c r="I42" s="233" t="inlineStr">
        <is>
          <t>Single</t>
        </is>
      </c>
      <c r="J42" s="233" t="inlineStr">
        <is>
          <t>:Unbalanced:</t>
        </is>
      </c>
      <c r="K42" s="233" t="inlineStr">
        <is>
          <t>SlvMatl_Bronze</t>
        </is>
      </c>
      <c r="L42" s="233" t="inlineStr">
        <is>
          <t>Bronze, III932, C89835</t>
        </is>
      </c>
      <c r="M42" s="233" t="inlineStr">
        <is>
          <t>Bronze, III932, C89835</t>
        </is>
      </c>
      <c r="N42" s="235" t="n">
        <v>96701011</v>
      </c>
      <c r="O42" s="233" t="inlineStr">
        <is>
          <t>B101362</t>
        </is>
      </c>
      <c r="P42" s="235" t="inlineStr">
        <is>
          <t>LT027</t>
        </is>
      </c>
      <c r="Q42" t="inlineStr">
        <is>
          <t>PriceReq_BOM_KP_Sleeves, SlvMatl_Bronze</t>
        </is>
      </c>
    </row>
    <row r="43">
      <c r="B43" s="237">
        <f>OR(K43="SlvMatl_None", K43 = "SlvMatl_Bronze")</f>
        <v/>
      </c>
      <c r="C43" s="233" t="inlineStr">
        <is>
          <t>ConTab_BOM_KP_Sleeves0037</t>
        </is>
      </c>
      <c r="D43" s="233">
        <f>IF(B43 = TRUE,C43,"")</f>
        <v/>
      </c>
      <c r="E43" s="233" t="inlineStr">
        <is>
          <t>:4015-7_8-KP:4015-7_8-KPV:</t>
        </is>
      </c>
      <c r="F43" s="235" t="inlineStr">
        <is>
          <t>4</t>
        </is>
      </c>
      <c r="G43" s="235" t="inlineStr">
        <is>
          <t>:CW:CCW:</t>
        </is>
      </c>
      <c r="H43" s="233" t="inlineStr">
        <is>
          <t>Mechanical Seal</t>
        </is>
      </c>
      <c r="I43" s="233" t="inlineStr">
        <is>
          <t>Single</t>
        </is>
      </c>
      <c r="J43" s="233" t="inlineStr">
        <is>
          <t>:Unbalanced:</t>
        </is>
      </c>
      <c r="K43" s="233" t="inlineStr">
        <is>
          <t>SlvMatl_Bronze</t>
        </is>
      </c>
      <c r="L43" s="233" t="inlineStr">
        <is>
          <t>Bronze, III932, C89835</t>
        </is>
      </c>
      <c r="M43" s="233" t="inlineStr">
        <is>
          <t>Bronze, III932, C89835</t>
        </is>
      </c>
      <c r="N43" s="235" t="n">
        <v>96701011</v>
      </c>
      <c r="O43" s="233" t="inlineStr">
        <is>
          <t>B101362</t>
        </is>
      </c>
      <c r="P43" s="235" t="inlineStr">
        <is>
          <t>LT027</t>
        </is>
      </c>
      <c r="Q43" t="inlineStr">
        <is>
          <t>PriceReq_BOM_KP_Sleeves, SlvMatl_Bronze</t>
        </is>
      </c>
    </row>
    <row r="44">
      <c r="B44" s="237">
        <f>OR(K44="SlvMatl_None", K44 = "SlvMatl_Bronze")</f>
        <v/>
      </c>
      <c r="C44" s="233" t="inlineStr">
        <is>
          <t>ConTab_BOM_KP_Sleeves0038</t>
        </is>
      </c>
      <c r="D44" s="233">
        <f>IF(B44 = TRUE,C44,"")</f>
        <v/>
      </c>
      <c r="E44" s="233" t="inlineStr">
        <is>
          <t>:5012-7_8-KP:5012-7_8-KPV:</t>
        </is>
      </c>
      <c r="F44" s="235" t="inlineStr">
        <is>
          <t>4</t>
        </is>
      </c>
      <c r="G44" s="235" t="inlineStr">
        <is>
          <t>:CW:CCW:</t>
        </is>
      </c>
      <c r="H44" s="233" t="inlineStr">
        <is>
          <t>Mechanical Seal</t>
        </is>
      </c>
      <c r="I44" s="233" t="inlineStr">
        <is>
          <t>Single</t>
        </is>
      </c>
      <c r="J44" s="233" t="inlineStr">
        <is>
          <t>:Unbalanced:</t>
        </is>
      </c>
      <c r="K44" s="233" t="inlineStr">
        <is>
          <t>SlvMatl_Bronze</t>
        </is>
      </c>
      <c r="L44" s="233" t="inlineStr">
        <is>
          <t>Bronze, III932, C89835</t>
        </is>
      </c>
      <c r="M44" s="233" t="inlineStr">
        <is>
          <t>Bronze, III932, C89835</t>
        </is>
      </c>
      <c r="N44" s="235" t="n">
        <v>96701015</v>
      </c>
      <c r="O44" s="233" t="inlineStr">
        <is>
          <t>B101349</t>
        </is>
      </c>
      <c r="P44" s="235" t="inlineStr">
        <is>
          <t>LT027</t>
        </is>
      </c>
      <c r="Q44" t="inlineStr">
        <is>
          <t>PriceReq_BOM_KP_Sleeves, SlvMatl_Bronze</t>
        </is>
      </c>
    </row>
    <row r="45">
      <c r="B45" s="237">
        <f>OR(K45="SlvMatl_None", K45 = "SlvMatl_Bronze")</f>
        <v/>
      </c>
      <c r="C45" s="233" t="inlineStr">
        <is>
          <t>ConTab_BOM_KP_Sleeves0039</t>
        </is>
      </c>
      <c r="D45" s="233">
        <f>IF(B45 = TRUE,C45,"")</f>
        <v/>
      </c>
      <c r="E45" s="233" t="inlineStr">
        <is>
          <t>:5015-9_0-KP:5015-9_0-KPV:</t>
        </is>
      </c>
      <c r="F45" s="235" t="inlineStr">
        <is>
          <t>4</t>
        </is>
      </c>
      <c r="G45" s="235" t="inlineStr">
        <is>
          <t>:CW:CCW:</t>
        </is>
      </c>
      <c r="H45" s="233" t="inlineStr">
        <is>
          <t>Mechanical Seal</t>
        </is>
      </c>
      <c r="I45" s="233" t="inlineStr">
        <is>
          <t>Single</t>
        </is>
      </c>
      <c r="J45" s="233" t="inlineStr">
        <is>
          <t>:Unbalanced:</t>
        </is>
      </c>
      <c r="K45" s="233" t="inlineStr">
        <is>
          <t>SlvMatl_Bronze</t>
        </is>
      </c>
      <c r="L45" s="233" t="inlineStr">
        <is>
          <t>Bronze, III932, C89835</t>
        </is>
      </c>
      <c r="M45" s="233" t="inlineStr">
        <is>
          <t>Bronze, III932, C89835</t>
        </is>
      </c>
      <c r="N45" s="235" t="n">
        <v>96701015</v>
      </c>
      <c r="O45" s="233" t="inlineStr">
        <is>
          <t>B101349</t>
        </is>
      </c>
      <c r="P45" s="235" t="inlineStr">
        <is>
          <t>LT027</t>
        </is>
      </c>
      <c r="Q45" t="inlineStr">
        <is>
          <t>PriceReq_BOM_KP_Sleeves, SlvMatl_Bronze</t>
        </is>
      </c>
    </row>
    <row r="46">
      <c r="B46" s="237">
        <f>OR(K46="SlvMatl_None", K46 = "SlvMatl_Bronze")</f>
        <v/>
      </c>
      <c r="C46" s="233" t="inlineStr">
        <is>
          <t>ConTab_BOM_KP_Sleeves0040</t>
        </is>
      </c>
      <c r="D46" s="233">
        <f>IF(B46 = TRUE,C46,"")</f>
        <v/>
      </c>
      <c r="E46" s="233" t="inlineStr">
        <is>
          <t>:6012-1_2-KP:6012-1_2-KPV:</t>
        </is>
      </c>
      <c r="F46" s="235" t="inlineStr">
        <is>
          <t>4</t>
        </is>
      </c>
      <c r="G46" s="235" t="inlineStr">
        <is>
          <t>:CW:CCW:</t>
        </is>
      </c>
      <c r="H46" s="233" t="inlineStr">
        <is>
          <t>Mechanical Seal</t>
        </is>
      </c>
      <c r="I46" s="233" t="inlineStr">
        <is>
          <t>Single</t>
        </is>
      </c>
      <c r="J46" s="233" t="inlineStr">
        <is>
          <t>:Unbalanced:</t>
        </is>
      </c>
      <c r="K46" s="233" t="inlineStr">
        <is>
          <t>SlvMatl_Bronze</t>
        </is>
      </c>
      <c r="L46" s="233" t="inlineStr">
        <is>
          <t>Bronze, III932, C89835</t>
        </is>
      </c>
      <c r="M46" s="233" t="inlineStr">
        <is>
          <t>Bronze, III932, C89835</t>
        </is>
      </c>
      <c r="N46" s="235" t="n">
        <v>96701011</v>
      </c>
      <c r="O46" s="233" t="inlineStr">
        <is>
          <t>B101362</t>
        </is>
      </c>
      <c r="P46" s="235" t="inlineStr">
        <is>
          <t>LT027</t>
        </is>
      </c>
      <c r="Q46" t="inlineStr">
        <is>
          <t>PriceReq_BOM_KP_Sleeves, SlvMatl_Bronze</t>
        </is>
      </c>
    </row>
    <row r="47">
      <c r="B47" s="237">
        <f>OR(K47="SlvMatl_None", K47 = "SlvMatl_Bronze")</f>
        <v/>
      </c>
      <c r="C47" s="233" t="inlineStr">
        <is>
          <t>ConTab_BOM_KP_Sleeves0041</t>
        </is>
      </c>
      <c r="D47" s="233">
        <f>IF(B47 = TRUE,C47,"")</f>
        <v/>
      </c>
      <c r="E47" s="233" t="inlineStr">
        <is>
          <t>:6012-3_4-KP:6012-3_4-KPV:</t>
        </is>
      </c>
      <c r="F47" s="235" t="inlineStr">
        <is>
          <t>4</t>
        </is>
      </c>
      <c r="G47" s="235" t="inlineStr">
        <is>
          <t>:CW:CCW:</t>
        </is>
      </c>
      <c r="H47" s="233" t="inlineStr">
        <is>
          <t>Mechanical Seal</t>
        </is>
      </c>
      <c r="I47" s="233" t="inlineStr">
        <is>
          <t>Single</t>
        </is>
      </c>
      <c r="J47" s="233" t="inlineStr">
        <is>
          <t>:Unbalanced:</t>
        </is>
      </c>
      <c r="K47" s="233" t="inlineStr">
        <is>
          <t>SlvMatl_Bronze</t>
        </is>
      </c>
      <c r="L47" s="233" t="inlineStr">
        <is>
          <t>Bronze, III932, C89835</t>
        </is>
      </c>
      <c r="M47" s="233" t="inlineStr">
        <is>
          <t>Bronze, III932, C89835</t>
        </is>
      </c>
      <c r="N47" s="235" t="n">
        <v>96701015</v>
      </c>
      <c r="O47" s="233" t="inlineStr">
        <is>
          <t>B101349</t>
        </is>
      </c>
      <c r="P47" s="235" t="inlineStr">
        <is>
          <t>LT027</t>
        </is>
      </c>
      <c r="Q47" t="inlineStr">
        <is>
          <t>PriceReq_BOM_KP_Sleeves, SlvMatl_Bronze</t>
        </is>
      </c>
    </row>
    <row r="48">
      <c r="B48" s="237">
        <f>OR(K48="SlvMatl_None", K48 = "SlvMatl_Bronze")</f>
        <v/>
      </c>
      <c r="C48" s="233" t="inlineStr">
        <is>
          <t>ConTab_BOM_KP_Sleeves0042</t>
        </is>
      </c>
      <c r="D48" s="233">
        <f>IF(B48 = TRUE,C48,"")</f>
        <v/>
      </c>
      <c r="E48" s="233" t="inlineStr">
        <is>
          <t>:6015-1_2-KP:6015-1_2-KPV:6015-3_4-KP:6015-3_4-KPV:</t>
        </is>
      </c>
      <c r="F48" s="235" t="inlineStr">
        <is>
          <t>5</t>
        </is>
      </c>
      <c r="G48" s="235" t="inlineStr">
        <is>
          <t>:CW:CCW:</t>
        </is>
      </c>
      <c r="H48" s="233" t="inlineStr">
        <is>
          <t>Mechanical Seal</t>
        </is>
      </c>
      <c r="I48" s="233" t="inlineStr">
        <is>
          <t>Single</t>
        </is>
      </c>
      <c r="J48" s="233" t="inlineStr">
        <is>
          <t>:Unbalanced:</t>
        </is>
      </c>
      <c r="K48" s="233" t="inlineStr">
        <is>
          <t>SlvMatl_Bronze</t>
        </is>
      </c>
      <c r="L48" s="233" t="inlineStr">
        <is>
          <t>Bronze, III932, C89835</t>
        </is>
      </c>
      <c r="M48" s="233" t="inlineStr">
        <is>
          <t>Bronze, III932, C89835</t>
        </is>
      </c>
      <c r="N48" s="235" t="n">
        <v>96701028</v>
      </c>
      <c r="O48" s="233" t="inlineStr">
        <is>
          <t>B101375</t>
        </is>
      </c>
      <c r="P48" s="235" t="inlineStr">
        <is>
          <t>LT027</t>
        </is>
      </c>
      <c r="Q48" t="inlineStr">
        <is>
          <t>PriceReq_BOM_KP_Sleeves, SlvMatl_Bronze</t>
        </is>
      </c>
    </row>
    <row r="49">
      <c r="B49" s="237">
        <f>OR(K49="SlvMatl_None", K49 = "SlvMatl_Bronze")</f>
        <v/>
      </c>
      <c r="C49" s="233" t="inlineStr">
        <is>
          <t>ConTab_BOM_KP_Sleeves0043</t>
        </is>
      </c>
      <c r="D49" s="233">
        <f>IF(B49 = TRUE,C49,"")</f>
        <v/>
      </c>
      <c r="E49" s="233" t="inlineStr">
        <is>
          <t>:6019-7_8-KP:6019-7_8-KPV:</t>
        </is>
      </c>
      <c r="F49" s="235" t="inlineStr">
        <is>
          <t>5</t>
        </is>
      </c>
      <c r="G49" s="235" t="inlineStr">
        <is>
          <t>:CW:CCW:</t>
        </is>
      </c>
      <c r="H49" s="233" t="inlineStr">
        <is>
          <t>Mechanical Seal</t>
        </is>
      </c>
      <c r="I49" s="233" t="inlineStr">
        <is>
          <t>Single</t>
        </is>
      </c>
      <c r="J49" s="233" t="inlineStr">
        <is>
          <t>:Unbalanced:</t>
        </is>
      </c>
      <c r="K49" s="233" t="inlineStr">
        <is>
          <t>SlvMatl_Bronze</t>
        </is>
      </c>
      <c r="L49" s="233" t="inlineStr">
        <is>
          <t>Bronze, III932, C89835</t>
        </is>
      </c>
      <c r="M49" s="233" t="inlineStr">
        <is>
          <t>Bronze, III932, C89835</t>
        </is>
      </c>
      <c r="N49" s="235" t="n">
        <v>96701029</v>
      </c>
      <c r="O49" s="233" t="inlineStr">
        <is>
          <t>B101388</t>
        </is>
      </c>
      <c r="P49" s="235" t="inlineStr">
        <is>
          <t>LT027</t>
        </is>
      </c>
      <c r="Q49" t="inlineStr">
        <is>
          <t>PriceReq_BOM_KP_Sleeves, SlvMatl_Bronze</t>
        </is>
      </c>
    </row>
    <row r="50">
      <c r="B50" s="237">
        <f>OR(K50="SlvMatl_None", K50 = "SlvMatl_Bronze")</f>
        <v/>
      </c>
      <c r="C50" s="233" t="inlineStr">
        <is>
          <t>ConTab_BOM_KP_Sleeves0044</t>
        </is>
      </c>
      <c r="D50" s="233">
        <f>IF(B50 = TRUE,C50,"")</f>
        <v/>
      </c>
      <c r="E50" s="233" t="inlineStr">
        <is>
          <t>:6019-7_8-KP:6019-7_8-KPV:</t>
        </is>
      </c>
      <c r="F50" s="235" t="inlineStr">
        <is>
          <t>6</t>
        </is>
      </c>
      <c r="G50" s="235" t="inlineStr">
        <is>
          <t>:CW:CCW:</t>
        </is>
      </c>
      <c r="H50" s="233" t="inlineStr">
        <is>
          <t>Mechanical Seal</t>
        </is>
      </c>
      <c r="I50" s="233" t="inlineStr">
        <is>
          <t>Single</t>
        </is>
      </c>
      <c r="J50" s="233" t="inlineStr">
        <is>
          <t>:Unbalanced:</t>
        </is>
      </c>
      <c r="K50" s="233" t="inlineStr">
        <is>
          <t>SlvMatl_Bronze</t>
        </is>
      </c>
      <c r="L50" s="233" t="inlineStr">
        <is>
          <t>Bronze, III932, C89835</t>
        </is>
      </c>
      <c r="M50" s="233" t="inlineStr">
        <is>
          <t>Bronze, III932, C89835</t>
        </is>
      </c>
      <c r="N50" s="235" t="n">
        <v>96701030</v>
      </c>
      <c r="O50" s="233" t="inlineStr">
        <is>
          <t>B101401</t>
        </is>
      </c>
      <c r="P50" s="235" t="inlineStr">
        <is>
          <t>LT027</t>
        </is>
      </c>
      <c r="Q50" t="inlineStr">
        <is>
          <t>PriceReq_BOM_KP_Sleeves, SlvMatl_Bronze</t>
        </is>
      </c>
    </row>
    <row r="51">
      <c r="B51" s="237">
        <f>OR(K51="SlvMatl_None", K51 = "SlvMatl_Bronze")</f>
        <v/>
      </c>
      <c r="C51" s="233" t="inlineStr">
        <is>
          <t>ConTab_BOM_KP_Sleeves0045</t>
        </is>
      </c>
      <c r="D51" s="233">
        <f>IF(B51 = TRUE,C51,"")</f>
        <v/>
      </c>
      <c r="E51" s="233" t="inlineStr">
        <is>
          <t>:6020-3_4-KP:6020-3_4-KPV:</t>
        </is>
      </c>
      <c r="F51" s="235" t="inlineStr">
        <is>
          <t>6</t>
        </is>
      </c>
      <c r="G51" s="235" t="inlineStr">
        <is>
          <t>:CW:CCW:</t>
        </is>
      </c>
      <c r="H51" s="233" t="inlineStr">
        <is>
          <t>Mechanical Seal</t>
        </is>
      </c>
      <c r="I51" s="233" t="inlineStr">
        <is>
          <t>Single</t>
        </is>
      </c>
      <c r="J51" s="233" t="inlineStr">
        <is>
          <t>:Unbalanced:</t>
        </is>
      </c>
      <c r="K51" s="233" t="inlineStr">
        <is>
          <t>SlvMatl_Bronze</t>
        </is>
      </c>
      <c r="L51" s="233" t="inlineStr">
        <is>
          <t>Bronze, III932, C89835</t>
        </is>
      </c>
      <c r="M51" s="233" t="inlineStr">
        <is>
          <t>Bronze, III932, C89835</t>
        </is>
      </c>
      <c r="N51" s="235" t="n">
        <v>96701031</v>
      </c>
      <c r="O51" s="233" t="inlineStr">
        <is>
          <t>B101414</t>
        </is>
      </c>
      <c r="P51" s="235" t="inlineStr">
        <is>
          <t>LT027</t>
        </is>
      </c>
      <c r="Q51" t="inlineStr">
        <is>
          <t>PriceReq_BOM_KP_Sleeves, SlvMatl_Bronze</t>
        </is>
      </c>
    </row>
    <row r="52">
      <c r="B52" s="237">
        <f>OR(K52="SlvMatl_None", K52 = "SlvMatl_Bronze")</f>
        <v/>
      </c>
      <c r="C52" s="233" t="inlineStr">
        <is>
          <t>ConTab_BOM_KP_Sleeves0046</t>
        </is>
      </c>
      <c r="D52" s="233">
        <f>IF(B52 = TRUE,C52,"")</f>
        <v/>
      </c>
      <c r="E52" s="233" t="inlineStr">
        <is>
          <t>:8012-5_6-KP:8012-5_6-KPV:</t>
        </is>
      </c>
      <c r="F52" s="235" t="inlineStr">
        <is>
          <t>5</t>
        </is>
      </c>
      <c r="G52" s="235" t="inlineStr">
        <is>
          <t>:CW:CCW:</t>
        </is>
      </c>
      <c r="H52" s="233" t="inlineStr">
        <is>
          <t>Mechanical Seal</t>
        </is>
      </c>
      <c r="I52" s="233" t="inlineStr">
        <is>
          <t>Single</t>
        </is>
      </c>
      <c r="J52" s="233" t="inlineStr">
        <is>
          <t>:Unbalanced:</t>
        </is>
      </c>
      <c r="K52" s="233" t="inlineStr">
        <is>
          <t>SlvMatl_Bronze</t>
        </is>
      </c>
      <c r="L52" s="233" t="inlineStr">
        <is>
          <t>Bronze, III932, C89835</t>
        </is>
      </c>
      <c r="M52" s="233" t="inlineStr">
        <is>
          <t>Bronze, III932, C89835</t>
        </is>
      </c>
      <c r="N52" s="235" t="n">
        <v>96701028</v>
      </c>
      <c r="O52" s="233" t="inlineStr">
        <is>
          <t>B101375</t>
        </is>
      </c>
      <c r="P52" s="235" t="inlineStr">
        <is>
          <t>LT027</t>
        </is>
      </c>
      <c r="Q52" t="inlineStr">
        <is>
          <t>PriceReq_BOM_KP_Sleeves, SlvMatl_Bronze</t>
        </is>
      </c>
    </row>
    <row r="53">
      <c r="B53" s="237">
        <f>OR(K53="SlvMatl_None", K53 = "SlvMatl_Bronze")</f>
        <v/>
      </c>
      <c r="C53" s="233" t="inlineStr">
        <is>
          <t>ConTab_BOM_KP_Sleeves0047</t>
        </is>
      </c>
      <c r="D53" s="233">
        <f>IF(B53 = TRUE,C53,"")</f>
        <v/>
      </c>
      <c r="E53" s="233" t="inlineStr">
        <is>
          <t>:8015-3_4-KP:8015-3_4-KPV:</t>
        </is>
      </c>
      <c r="F53" s="235" t="inlineStr">
        <is>
          <t>5</t>
        </is>
      </c>
      <c r="G53" s="235" t="inlineStr">
        <is>
          <t>:CW:CCW:</t>
        </is>
      </c>
      <c r="H53" s="233" t="inlineStr">
        <is>
          <t>Mechanical Seal</t>
        </is>
      </c>
      <c r="I53" s="233" t="inlineStr">
        <is>
          <t>Single</t>
        </is>
      </c>
      <c r="J53" s="233" t="inlineStr">
        <is>
          <t>:Unbalanced:</t>
        </is>
      </c>
      <c r="K53" s="233" t="inlineStr">
        <is>
          <t>SlvMatl_Bronze</t>
        </is>
      </c>
      <c r="L53" s="233" t="inlineStr">
        <is>
          <t>Bronze, III932, C89835</t>
        </is>
      </c>
      <c r="M53" s="233" t="inlineStr">
        <is>
          <t>Bronze, III932, C89835</t>
        </is>
      </c>
      <c r="N53" s="235" t="n">
        <v>96701028</v>
      </c>
      <c r="O53" s="233" t="inlineStr">
        <is>
          <t>B101375</t>
        </is>
      </c>
      <c r="P53" s="235" t="inlineStr">
        <is>
          <t>LT027</t>
        </is>
      </c>
      <c r="Q53" t="inlineStr">
        <is>
          <t>PriceReq_BOM_KP_Sleeves, SlvMatl_Bronze</t>
        </is>
      </c>
    </row>
    <row r="54">
      <c r="B54" s="237">
        <f>OR(K54="SlvMatl_None", K54 = "SlvMatl_Bronze")</f>
        <v/>
      </c>
      <c r="C54" s="233" t="inlineStr">
        <is>
          <t>ConTab_BOM_KP_Sleeves0048</t>
        </is>
      </c>
      <c r="D54" s="233">
        <f>IF(B54 = TRUE,C54,"")</f>
        <v/>
      </c>
      <c r="E54" s="233" t="inlineStr">
        <is>
          <t>:8020-5_6-KP:</t>
        </is>
      </c>
      <c r="F54" s="235" t="inlineStr">
        <is>
          <t>K</t>
        </is>
      </c>
      <c r="G54" s="235" t="inlineStr">
        <is>
          <t>:CW:CCW:</t>
        </is>
      </c>
      <c r="H54" s="233" t="inlineStr">
        <is>
          <t>Mechanical Seal</t>
        </is>
      </c>
      <c r="I54" s="233" t="inlineStr">
        <is>
          <t>Single</t>
        </is>
      </c>
      <c r="J54" s="233" t="inlineStr">
        <is>
          <t>:Unbalanced:</t>
        </is>
      </c>
      <c r="K54" s="233" t="inlineStr">
        <is>
          <t>SlvMatl_Bronze</t>
        </is>
      </c>
      <c r="L54" s="233" t="inlineStr">
        <is>
          <t>Bronze, III932, C89835</t>
        </is>
      </c>
      <c r="M54" s="233" t="inlineStr">
        <is>
          <t>Bronze, III932, C89835</t>
        </is>
      </c>
      <c r="N54" s="235" t="n">
        <v>96701032</v>
      </c>
      <c r="O54" s="233" t="inlineStr">
        <is>
          <t>B101440</t>
        </is>
      </c>
      <c r="P54" s="235" t="inlineStr">
        <is>
          <t>LT027</t>
        </is>
      </c>
      <c r="Q54" t="inlineStr">
        <is>
          <t>PriceReq_BOM_KP_Sleeves, SlvMatl_Bronze</t>
        </is>
      </c>
    </row>
    <row r="55">
      <c r="B55" s="237">
        <f>OR(K55="SlvMatl_None", K55 = "SlvMatl_Bronze")</f>
        <v/>
      </c>
      <c r="C55" s="233" t="inlineStr">
        <is>
          <t>ConTab_BOM_KP_Sleeves0049</t>
        </is>
      </c>
      <c r="D55" s="233">
        <f>IF(B55 = TRUE,C55,"")</f>
        <v/>
      </c>
      <c r="E55" s="233" t="inlineStr">
        <is>
          <t>:1012-9_0-KP:1012-9_0-KPV:1012-1_2-KP:1012-1_2-KPV:</t>
        </is>
      </c>
      <c r="F55" s="235" t="inlineStr">
        <is>
          <t>5</t>
        </is>
      </c>
      <c r="G55" s="235" t="inlineStr">
        <is>
          <t>:CW:CCW:</t>
        </is>
      </c>
      <c r="H55" s="233" t="inlineStr">
        <is>
          <t>Mechanical Seal</t>
        </is>
      </c>
      <c r="I55" s="233" t="inlineStr">
        <is>
          <t>Single</t>
        </is>
      </c>
      <c r="J55" s="233" t="inlineStr">
        <is>
          <t>:Unbalanced:</t>
        </is>
      </c>
      <c r="K55" s="233" t="inlineStr">
        <is>
          <t>SlvMatl_Bronze</t>
        </is>
      </c>
      <c r="L55" s="233" t="inlineStr">
        <is>
          <t>Bronze, III932, C89835</t>
        </is>
      </c>
      <c r="M55" s="233" t="inlineStr">
        <is>
          <t>Bronze, III932, C89835</t>
        </is>
      </c>
      <c r="N55" s="235" t="n">
        <v>96701028</v>
      </c>
      <c r="O55" s="233" t="inlineStr">
        <is>
          <t>B101375</t>
        </is>
      </c>
      <c r="P55" s="235" t="inlineStr">
        <is>
          <t>LT027</t>
        </is>
      </c>
      <c r="Q55" t="inlineStr">
        <is>
          <t>PriceReq_BOM_KP_Sleeves, SlvMatl_Bronze</t>
        </is>
      </c>
    </row>
    <row r="56">
      <c r="B56" s="237">
        <f>OR(K56="SlvMatl_None", K56 = "SlvMatl_Bronze")</f>
        <v/>
      </c>
      <c r="C56" s="233" t="inlineStr">
        <is>
          <t>ConTab_BOM_KP_Sleeves0050</t>
        </is>
      </c>
      <c r="D56" s="233">
        <f>IF(B56 = TRUE,C56,"")</f>
        <v/>
      </c>
      <c r="E56" s="233" t="inlineStr">
        <is>
          <t>:1015-3_4-KP:1015-3_4-KPV:</t>
        </is>
      </c>
      <c r="F56" s="235" t="inlineStr">
        <is>
          <t>7</t>
        </is>
      </c>
      <c r="G56" s="235" t="inlineStr">
        <is>
          <t>:CW:CCW:</t>
        </is>
      </c>
      <c r="H56" s="233" t="inlineStr">
        <is>
          <t>Mechanical Seal</t>
        </is>
      </c>
      <c r="I56" s="233" t="inlineStr">
        <is>
          <t>Single</t>
        </is>
      </c>
      <c r="J56" s="233" t="inlineStr">
        <is>
          <t>:Unbalanced:</t>
        </is>
      </c>
      <c r="K56" s="233" t="inlineStr">
        <is>
          <t>SlvMatl_Bronze</t>
        </is>
      </c>
      <c r="L56" s="233" t="inlineStr">
        <is>
          <t>Bronze, III932, C89835</t>
        </is>
      </c>
      <c r="M56" s="233" t="inlineStr">
        <is>
          <t>Bronze, III932, C89835</t>
        </is>
      </c>
      <c r="N56" s="235" t="n">
        <v>96701033</v>
      </c>
      <c r="O56" s="233" t="inlineStr">
        <is>
          <t>B104091</t>
        </is>
      </c>
      <c r="P56" s="235" t="inlineStr">
        <is>
          <t>LT027</t>
        </is>
      </c>
      <c r="Q56" t="inlineStr">
        <is>
          <t>PriceReq_BOM_KP_Sleeves, SlvMatl_Bronze</t>
        </is>
      </c>
    </row>
    <row r="57">
      <c r="B57" s="237">
        <f>OR(K57="SlvMatl_None", K57 = "SlvMatl_Bronze")</f>
        <v/>
      </c>
      <c r="C57" s="233" t="inlineStr">
        <is>
          <t>ConTab_BOM_KP_Sleeves0051</t>
        </is>
      </c>
      <c r="D57" s="233">
        <f>IF(B57 = TRUE,C57,"")</f>
        <v/>
      </c>
      <c r="E57" s="233" t="inlineStr">
        <is>
          <t>:1020-3_4-KP:</t>
        </is>
      </c>
      <c r="F57" s="235" t="inlineStr">
        <is>
          <t>V</t>
        </is>
      </c>
      <c r="G57" s="235" t="inlineStr">
        <is>
          <t>:CW:CCW:</t>
        </is>
      </c>
      <c r="H57" s="233" t="inlineStr">
        <is>
          <t>Mechanical Seal</t>
        </is>
      </c>
      <c r="I57" s="233" t="inlineStr">
        <is>
          <t>Single</t>
        </is>
      </c>
      <c r="J57" s="233" t="inlineStr">
        <is>
          <t>:Unbalanced:</t>
        </is>
      </c>
      <c r="K57" s="233" t="inlineStr">
        <is>
          <t>SlvMatl_Bronze</t>
        </is>
      </c>
      <c r="L57" s="233" t="inlineStr">
        <is>
          <t>Bronze, III932, C89835</t>
        </is>
      </c>
      <c r="M57" s="233" t="inlineStr">
        <is>
          <t>Bronze, III932, C89835</t>
        </is>
      </c>
      <c r="N57" s="235" t="n">
        <v>96701034</v>
      </c>
      <c r="O57" s="233" t="inlineStr">
        <is>
          <t>B101479</t>
        </is>
      </c>
      <c r="P57" s="235" t="inlineStr">
        <is>
          <t>LT027</t>
        </is>
      </c>
      <c r="Q57" t="inlineStr">
        <is>
          <t>PriceReq_BOM_KP_Sleeves, SlvMatl_Bronze</t>
        </is>
      </c>
    </row>
    <row r="58">
      <c r="B58" s="237">
        <f>OR(K58="SlvMatl_None", K58 = "SlvMatl_Bronze")</f>
        <v/>
      </c>
      <c r="C58" s="233" t="inlineStr">
        <is>
          <t>ConTab_BOM_KP_Sleeves0052</t>
        </is>
      </c>
      <c r="D58" s="233">
        <f>IF(B58 = TRUE,C58,"")</f>
        <v/>
      </c>
      <c r="E58" s="233" t="inlineStr">
        <is>
          <t>:1024-1_2-KP:1024-3_4-KP:</t>
        </is>
      </c>
      <c r="F58" s="235" t="inlineStr">
        <is>
          <t>V</t>
        </is>
      </c>
      <c r="G58" s="235" t="inlineStr">
        <is>
          <t>:CW:CCW:</t>
        </is>
      </c>
      <c r="H58" s="233" t="inlineStr">
        <is>
          <t>Mechanical Seal</t>
        </is>
      </c>
      <c r="I58" s="233" t="inlineStr">
        <is>
          <t>Single</t>
        </is>
      </c>
      <c r="J58" s="233" t="inlineStr">
        <is>
          <t>:Unbalanced:</t>
        </is>
      </c>
      <c r="K58" s="233" t="inlineStr">
        <is>
          <t>SlvMatl_Bronze</t>
        </is>
      </c>
      <c r="L58" s="233" t="inlineStr">
        <is>
          <t>Bronze, III932, C89835</t>
        </is>
      </c>
      <c r="M58" s="233" t="inlineStr">
        <is>
          <t>Bronze, III932, C89835</t>
        </is>
      </c>
      <c r="N58" s="235" t="n">
        <v>96701035</v>
      </c>
      <c r="O58" s="233" t="inlineStr">
        <is>
          <t>B101492</t>
        </is>
      </c>
      <c r="P58" s="235" t="inlineStr">
        <is>
          <t>LT027</t>
        </is>
      </c>
      <c r="Q58" t="inlineStr">
        <is>
          <t>PriceReq_BOM_KP_Sleeves, SlvMatl_Bronze</t>
        </is>
      </c>
    </row>
    <row r="59">
      <c r="B59" s="237">
        <f>OR(K59="SlvMatl_None", K59 = "SlvMatl_Bronze")</f>
        <v/>
      </c>
      <c r="C59" s="233" t="inlineStr">
        <is>
          <t>ConTab_BOM_KP_Sleeves0053</t>
        </is>
      </c>
      <c r="D59" s="233">
        <f>IF(B59 = TRUE,C59,"")</f>
        <v/>
      </c>
      <c r="E59" s="233" t="inlineStr">
        <is>
          <t>:1220-5_6-KP:</t>
        </is>
      </c>
      <c r="F59" s="235" t="inlineStr">
        <is>
          <t>K</t>
        </is>
      </c>
      <c r="G59" s="235" t="inlineStr">
        <is>
          <t>:CW:CCW:</t>
        </is>
      </c>
      <c r="H59" s="233" t="inlineStr">
        <is>
          <t>Mechanical Seal</t>
        </is>
      </c>
      <c r="I59" s="233" t="inlineStr">
        <is>
          <t>Single</t>
        </is>
      </c>
      <c r="J59" s="233" t="inlineStr">
        <is>
          <t>:Unbalanced:</t>
        </is>
      </c>
      <c r="K59" s="233" t="inlineStr">
        <is>
          <t>SlvMatl_Bronze</t>
        </is>
      </c>
      <c r="L59" s="233" t="inlineStr">
        <is>
          <t>Bronze, III932, C89835</t>
        </is>
      </c>
      <c r="M59" s="233" t="inlineStr">
        <is>
          <t>Bronze, III932, C89835</t>
        </is>
      </c>
      <c r="N59" s="235" t="n">
        <v>96701036</v>
      </c>
      <c r="O59" s="233" t="inlineStr">
        <is>
          <t>B101453</t>
        </is>
      </c>
      <c r="P59" s="235" t="inlineStr">
        <is>
          <t>LT027</t>
        </is>
      </c>
      <c r="Q59" t="inlineStr">
        <is>
          <t>PriceReq_BOM_KP_Sleeves, SlvMatl_Bronze</t>
        </is>
      </c>
    </row>
    <row r="60">
      <c r="B60" s="237">
        <f>OR(K60="SlvMatl_None", K60 = "SlvMatl_Bronze")</f>
        <v/>
      </c>
      <c r="C60" s="233" t="inlineStr">
        <is>
          <t>ConTab_BOM_KP_Sleeves0054</t>
        </is>
      </c>
      <c r="D60" s="233">
        <f>IF(B60 = TRUE,C60,"")</f>
        <v/>
      </c>
      <c r="E60" s="233" t="inlineStr">
        <is>
          <t>:1415-1_2-KP:</t>
        </is>
      </c>
      <c r="F60" s="235" t="inlineStr">
        <is>
          <t>K</t>
        </is>
      </c>
      <c r="G60" s="235" t="inlineStr">
        <is>
          <t>:CW:CCW:</t>
        </is>
      </c>
      <c r="H60" s="233" t="inlineStr">
        <is>
          <t>Mechanical Seal</t>
        </is>
      </c>
      <c r="I60" s="233" t="inlineStr">
        <is>
          <t>Single</t>
        </is>
      </c>
      <c r="J60" s="233" t="inlineStr">
        <is>
          <t>:Unbalanced:</t>
        </is>
      </c>
      <c r="K60" s="233" t="inlineStr">
        <is>
          <t>SlvMatl_Bronze</t>
        </is>
      </c>
      <c r="L60" s="233" t="inlineStr">
        <is>
          <t>Bronze, III932, C89835</t>
        </is>
      </c>
      <c r="M60" s="233" t="inlineStr">
        <is>
          <t>Bronze, III932, C89835</t>
        </is>
      </c>
      <c r="N60" s="235" t="n">
        <v>96701037</v>
      </c>
      <c r="O60" s="233" t="inlineStr">
        <is>
          <t>B101466</t>
        </is>
      </c>
      <c r="P60" s="235" t="inlineStr">
        <is>
          <t>LT027</t>
        </is>
      </c>
      <c r="Q60" t="inlineStr">
        <is>
          <t>PriceReq_BOM_KP_Sleeves, SlvMatl_Bronze</t>
        </is>
      </c>
    </row>
    <row r="61">
      <c r="B61" s="237">
        <f>OR(K61="SlvMatl_None", K61 = "SlvMatl_Bronze")</f>
        <v/>
      </c>
      <c r="C61" s="233" t="inlineStr">
        <is>
          <t>ConTab_BOM_KP_Sleeves0080</t>
        </is>
      </c>
      <c r="D61" s="233">
        <f>IF(B61 = TRUE,C61,"")</f>
        <v/>
      </c>
      <c r="E61" s="233" t="inlineStr">
        <is>
          <t>:2095-1_2-KP:2095-1_2-KPV:</t>
        </is>
      </c>
      <c r="F61" s="235" t="inlineStr">
        <is>
          <t>3</t>
        </is>
      </c>
      <c r="G61" s="235" t="inlineStr">
        <is>
          <t>:CW:CCW:</t>
        </is>
      </c>
      <c r="H61" s="233" t="inlineStr">
        <is>
          <t>Mechanical Seal</t>
        </is>
      </c>
      <c r="I61" s="233" t="inlineStr">
        <is>
          <t>Single</t>
        </is>
      </c>
      <c r="J61" s="233" t="inlineStr">
        <is>
          <t>:Unbalanced:</t>
        </is>
      </c>
      <c r="K61" s="233" t="inlineStr">
        <is>
          <t>SlvMatl_SS_AISI-303</t>
        </is>
      </c>
      <c r="L61" s="233" t="inlineStr">
        <is>
          <t>SS AISI-303</t>
        </is>
      </c>
      <c r="M61" s="233" t="inlineStr">
        <is>
          <t>SS AISI-303</t>
        </is>
      </c>
      <c r="N61" s="233" t="inlineStr">
        <is>
          <t>NA</t>
        </is>
      </c>
      <c r="O61" s="233" t="inlineStr">
        <is>
          <t>B101341</t>
        </is>
      </c>
      <c r="P61" s="235" t="inlineStr">
        <is>
          <t>LT067</t>
        </is>
      </c>
      <c r="Q61" t="inlineStr">
        <is>
          <t>PriceReq_BOM_KP_Sleeves, SlvMatl_SS_AISI-303</t>
        </is>
      </c>
    </row>
    <row r="62">
      <c r="B62" s="237">
        <f>OR(K62="SlvMatl_None", K62 = "SlvMatl_Bronze")</f>
        <v/>
      </c>
      <c r="C62" s="233" t="inlineStr">
        <is>
          <t>ConTab_BOM_KP_Sleeves0081</t>
        </is>
      </c>
      <c r="D62" s="233">
        <f>IF(B62 = TRUE,C62,"")</f>
        <v/>
      </c>
      <c r="E62" s="233" t="inlineStr">
        <is>
          <t>:2013-5_6-KP:2013-5_6-KPV:</t>
        </is>
      </c>
      <c r="F62" s="235" t="inlineStr">
        <is>
          <t>3</t>
        </is>
      </c>
      <c r="G62" s="235" t="inlineStr">
        <is>
          <t>:CW:CCW:</t>
        </is>
      </c>
      <c r="H62" s="233" t="inlineStr">
        <is>
          <t>Mechanical Seal</t>
        </is>
      </c>
      <c r="I62" s="233" t="inlineStr">
        <is>
          <t>Single</t>
        </is>
      </c>
      <c r="J62" s="233" t="inlineStr">
        <is>
          <t>:Unbalanced:</t>
        </is>
      </c>
      <c r="K62" s="233" t="inlineStr">
        <is>
          <t>SlvMatl_SS_AISI-303</t>
        </is>
      </c>
      <c r="L62" s="233" t="inlineStr">
        <is>
          <t>SS AISI-303</t>
        </is>
      </c>
      <c r="M62" s="233" t="inlineStr">
        <is>
          <t>SS AISI-303</t>
        </is>
      </c>
      <c r="N62" s="233" t="inlineStr">
        <is>
          <t>NA</t>
        </is>
      </c>
      <c r="O62" s="233" t="inlineStr">
        <is>
          <t>B101341</t>
        </is>
      </c>
      <c r="P62" s="235" t="inlineStr">
        <is>
          <t>LT067</t>
        </is>
      </c>
      <c r="Q62" t="inlineStr">
        <is>
          <t>PriceReq_BOM_KP_Sleeves, SlvMatl_SS_AISI-303</t>
        </is>
      </c>
    </row>
    <row r="63">
      <c r="B63" s="237">
        <f>OR(K63="SlvMatl_None", K63 = "SlvMatl_Bronze")</f>
        <v/>
      </c>
      <c r="C63" s="233" t="inlineStr">
        <is>
          <t>ConTab_BOM_KP_Sleeves0082</t>
        </is>
      </c>
      <c r="D63" s="233">
        <f>IF(B63 = TRUE,C63,"")</f>
        <v/>
      </c>
      <c r="E63" s="233" t="inlineStr">
        <is>
          <t>:3095-7_8-KP:3095-7_8-KPV:</t>
        </is>
      </c>
      <c r="F63" s="235" t="inlineStr">
        <is>
          <t>3</t>
        </is>
      </c>
      <c r="G63" s="235" t="inlineStr">
        <is>
          <t>:CW:CCW:</t>
        </is>
      </c>
      <c r="H63" s="233" t="inlineStr">
        <is>
          <t>Mechanical Seal</t>
        </is>
      </c>
      <c r="I63" s="233" t="inlineStr">
        <is>
          <t>Single</t>
        </is>
      </c>
      <c r="J63" s="233" t="inlineStr">
        <is>
          <t>:Unbalanced:</t>
        </is>
      </c>
      <c r="K63" s="233" t="inlineStr">
        <is>
          <t>SlvMatl_SS_AISI-303</t>
        </is>
      </c>
      <c r="L63" s="233" t="inlineStr">
        <is>
          <t>SS AISI-303</t>
        </is>
      </c>
      <c r="M63" s="233" t="inlineStr">
        <is>
          <t>SS AISI-303</t>
        </is>
      </c>
      <c r="N63" s="233" t="inlineStr">
        <is>
          <t>NA</t>
        </is>
      </c>
      <c r="O63" s="233" t="inlineStr">
        <is>
          <t>B101341</t>
        </is>
      </c>
      <c r="P63" s="235" t="inlineStr">
        <is>
          <t>LT067</t>
        </is>
      </c>
      <c r="Q63" t="inlineStr">
        <is>
          <t>PriceReq_BOM_KP_Sleeves, SlvMatl_SS_AISI-303</t>
        </is>
      </c>
    </row>
    <row r="64">
      <c r="B64" s="237">
        <f>OR(K64="SlvMatl_None", K64 = "SlvMatl_Bronze")</f>
        <v/>
      </c>
      <c r="C64" s="233" t="inlineStr">
        <is>
          <t>ConTab_BOM_KP_Sleeves0083</t>
        </is>
      </c>
      <c r="D64" s="233">
        <f>IF(B64 = TRUE,C64,"")</f>
        <v/>
      </c>
      <c r="E64" s="233" t="inlineStr">
        <is>
          <t>:3095-7_8-KP:3095-7_8-KPV:</t>
        </is>
      </c>
      <c r="F64" s="235" t="inlineStr">
        <is>
          <t>E</t>
        </is>
      </c>
      <c r="G64" s="235" t="inlineStr">
        <is>
          <t>:CW:CCW:</t>
        </is>
      </c>
      <c r="H64" s="233" t="inlineStr">
        <is>
          <t>Mechanical Seal</t>
        </is>
      </c>
      <c r="I64" s="233" t="inlineStr">
        <is>
          <t>Single</t>
        </is>
      </c>
      <c r="J64" s="233" t="inlineStr">
        <is>
          <t>:Unbalanced:</t>
        </is>
      </c>
      <c r="K64" s="233" t="inlineStr">
        <is>
          <t>SlvMatl_SS_AISI-303</t>
        </is>
      </c>
      <c r="L64" s="233" t="inlineStr">
        <is>
          <t>SS AISI-303</t>
        </is>
      </c>
      <c r="M64" s="233" t="inlineStr">
        <is>
          <t>SS AISI-303</t>
        </is>
      </c>
      <c r="N64" s="235" t="n">
        <v>96701008</v>
      </c>
      <c r="O64" s="233" t="inlineStr">
        <is>
          <t>B101429</t>
        </is>
      </c>
      <c r="P64" s="235" t="inlineStr">
        <is>
          <t>LT067</t>
        </is>
      </c>
      <c r="Q64" t="inlineStr">
        <is>
          <t>PriceReq_BOM_KP_Sleeves, SlvMatl_SS_AISI-303</t>
        </is>
      </c>
    </row>
    <row r="65">
      <c r="B65" s="237">
        <f>OR(K65="SlvMatl_None", K65 = "SlvMatl_Bronze")</f>
        <v/>
      </c>
      <c r="C65" s="233" t="inlineStr">
        <is>
          <t>ConTab_BOM_KP_Sleeves0084</t>
        </is>
      </c>
      <c r="D65" s="233">
        <f>IF(B65 = TRUE,C65,"")</f>
        <v/>
      </c>
      <c r="E65" s="233" t="inlineStr">
        <is>
          <t>:3014-5_6-KP:3014-5_6-KPV:</t>
        </is>
      </c>
      <c r="F65" s="235" t="inlineStr">
        <is>
          <t>4</t>
        </is>
      </c>
      <c r="G65" s="235" t="inlineStr">
        <is>
          <t>:CW:CCW:</t>
        </is>
      </c>
      <c r="H65" s="233" t="inlineStr">
        <is>
          <t>Mechanical Seal</t>
        </is>
      </c>
      <c r="I65" s="233" t="inlineStr">
        <is>
          <t>Single</t>
        </is>
      </c>
      <c r="J65" s="233" t="inlineStr">
        <is>
          <t>:Unbalanced:</t>
        </is>
      </c>
      <c r="K65" s="233" t="inlineStr">
        <is>
          <t>SlvMatl_SS_AISI-303</t>
        </is>
      </c>
      <c r="L65" s="233" t="inlineStr">
        <is>
          <t>SS AISI-303</t>
        </is>
      </c>
      <c r="M65" s="233" t="inlineStr">
        <is>
          <t>SS AISI-303</t>
        </is>
      </c>
      <c r="N65" s="235" t="n">
        <v>96701012</v>
      </c>
      <c r="O65" s="233" t="inlineStr">
        <is>
          <t>B101364</t>
        </is>
      </c>
      <c r="P65" s="235" t="inlineStr">
        <is>
          <t>LT067</t>
        </is>
      </c>
      <c r="Q65" t="inlineStr">
        <is>
          <t>PriceReq_BOM_KP_Sleeves, SlvMatl_SS_AISI-303</t>
        </is>
      </c>
    </row>
    <row r="66">
      <c r="B66" s="237">
        <f>OR(K66="SlvMatl_None", K66 = "SlvMatl_Bronze")</f>
        <v/>
      </c>
      <c r="C66" s="233" t="inlineStr">
        <is>
          <t>ConTab_BOM_KP_Sleeves0085</t>
        </is>
      </c>
      <c r="D66" s="233">
        <f>IF(B66 = TRUE,C66,"")</f>
        <v/>
      </c>
      <c r="E66" s="233" t="inlineStr">
        <is>
          <t>:4012-1_2-KP:4012-1_2-KPV:</t>
        </is>
      </c>
      <c r="F66" s="235" t="inlineStr">
        <is>
          <t>4</t>
        </is>
      </c>
      <c r="G66" s="235" t="inlineStr">
        <is>
          <t>:CW:CCW:</t>
        </is>
      </c>
      <c r="H66" s="233" t="inlineStr">
        <is>
          <t>Mechanical Seal</t>
        </is>
      </c>
      <c r="I66" s="233" t="inlineStr">
        <is>
          <t>Single</t>
        </is>
      </c>
      <c r="J66" s="233" t="inlineStr">
        <is>
          <t>:Unbalanced:</t>
        </is>
      </c>
      <c r="K66" s="233" t="inlineStr">
        <is>
          <t>SlvMatl_SS_AISI-303</t>
        </is>
      </c>
      <c r="L66" s="233" t="inlineStr">
        <is>
          <t>SS AISI-303</t>
        </is>
      </c>
      <c r="M66" s="233" t="inlineStr">
        <is>
          <t>SS AISI-303</t>
        </is>
      </c>
      <c r="N66" s="235" t="n">
        <v>96701012</v>
      </c>
      <c r="O66" s="233" t="inlineStr">
        <is>
          <t>B101364</t>
        </is>
      </c>
      <c r="P66" s="235" t="inlineStr">
        <is>
          <t>LT067</t>
        </is>
      </c>
      <c r="Q66" t="inlineStr">
        <is>
          <t>PriceReq_BOM_KP_Sleeves, SlvMatl_SS_AISI-303</t>
        </is>
      </c>
    </row>
    <row r="67">
      <c r="B67" s="237">
        <f>OR(K67="SlvMatl_None", K67 = "SlvMatl_Bronze")</f>
        <v/>
      </c>
      <c r="C67" s="233" t="inlineStr">
        <is>
          <t>ConTab_BOM_KP_Sleeves0086</t>
        </is>
      </c>
      <c r="D67" s="233">
        <f>IF(B67 = TRUE,C67,"")</f>
        <v/>
      </c>
      <c r="E67" s="233" t="inlineStr">
        <is>
          <t>:4012-7_8-KP:4012-7_8-KPV:</t>
        </is>
      </c>
      <c r="F67" s="235" t="inlineStr">
        <is>
          <t>4</t>
        </is>
      </c>
      <c r="G67" s="235" t="inlineStr">
        <is>
          <t>:CW:CCW:</t>
        </is>
      </c>
      <c r="H67" s="233" t="inlineStr">
        <is>
          <t>Mechanical Seal</t>
        </is>
      </c>
      <c r="I67" s="233" t="inlineStr">
        <is>
          <t>Single</t>
        </is>
      </c>
      <c r="J67" s="233" t="inlineStr">
        <is>
          <t>:Unbalanced:</t>
        </is>
      </c>
      <c r="K67" s="233" t="inlineStr">
        <is>
          <t>SlvMatl_SS_AISI-303</t>
        </is>
      </c>
      <c r="L67" s="233" t="inlineStr">
        <is>
          <t>SS AISI-303</t>
        </is>
      </c>
      <c r="M67" s="233" t="inlineStr">
        <is>
          <t>SS AISI-303</t>
        </is>
      </c>
      <c r="N67" s="235" t="n">
        <v>96701012</v>
      </c>
      <c r="O67" s="233" t="inlineStr">
        <is>
          <t>B101364</t>
        </is>
      </c>
      <c r="P67" s="235" t="inlineStr">
        <is>
          <t>LT067</t>
        </is>
      </c>
      <c r="Q67" t="inlineStr">
        <is>
          <t>PriceReq_BOM_KP_Sleeves, SlvMatl_SS_AISI-303</t>
        </is>
      </c>
    </row>
    <row r="68">
      <c r="B68" s="237">
        <f>OR(K68="SlvMatl_None", K68 = "SlvMatl_Bronze")</f>
        <v/>
      </c>
      <c r="C68" s="233" t="inlineStr">
        <is>
          <t>ConTab_BOM_KP_Sleeves0087</t>
        </is>
      </c>
      <c r="D68" s="233">
        <f>IF(B68 = TRUE,C68,"")</f>
        <v/>
      </c>
      <c r="E68" s="233" t="inlineStr">
        <is>
          <t>:4015-7_8-KP:4015-7_8-KPV:</t>
        </is>
      </c>
      <c r="F68" s="235" t="inlineStr">
        <is>
          <t>4</t>
        </is>
      </c>
      <c r="G68" s="235" t="inlineStr">
        <is>
          <t>:CW:CCW:</t>
        </is>
      </c>
      <c r="H68" s="233" t="inlineStr">
        <is>
          <t>Mechanical Seal</t>
        </is>
      </c>
      <c r="I68" s="233" t="inlineStr">
        <is>
          <t>Single</t>
        </is>
      </c>
      <c r="J68" s="233" t="inlineStr">
        <is>
          <t>:Unbalanced:</t>
        </is>
      </c>
      <c r="K68" s="233" t="inlineStr">
        <is>
          <t>SlvMatl_SS_AISI-303</t>
        </is>
      </c>
      <c r="L68" s="233" t="inlineStr">
        <is>
          <t>SS AISI-303</t>
        </is>
      </c>
      <c r="M68" s="233" t="inlineStr">
        <is>
          <t>SS AISI-303</t>
        </is>
      </c>
      <c r="N68" s="235" t="n">
        <v>96701012</v>
      </c>
      <c r="O68" s="233" t="inlineStr">
        <is>
          <t>B101364</t>
        </is>
      </c>
      <c r="P68" s="235" t="inlineStr">
        <is>
          <t>LT067</t>
        </is>
      </c>
      <c r="Q68" t="inlineStr">
        <is>
          <t>PriceReq_BOM_KP_Sleeves, SlvMatl_SS_AISI-303</t>
        </is>
      </c>
    </row>
    <row r="69">
      <c r="B69" s="237">
        <f>OR(K69="SlvMatl_None", K69 = "SlvMatl_Bronze")</f>
        <v/>
      </c>
      <c r="C69" s="233" t="inlineStr">
        <is>
          <t>ConTab_BOM_KP_Sleeves0088</t>
        </is>
      </c>
      <c r="D69" s="233">
        <f>IF(B69 = TRUE,C69,"")</f>
        <v/>
      </c>
      <c r="E69" s="233" t="inlineStr">
        <is>
          <t>:5012-7_8-KP:5012-7_8-KPV:</t>
        </is>
      </c>
      <c r="F69" s="235" t="inlineStr">
        <is>
          <t>4</t>
        </is>
      </c>
      <c r="G69" s="235" t="inlineStr">
        <is>
          <t>:CW:CCW:</t>
        </is>
      </c>
      <c r="H69" s="233" t="inlineStr">
        <is>
          <t>Mechanical Seal</t>
        </is>
      </c>
      <c r="I69" s="233" t="inlineStr">
        <is>
          <t>Single</t>
        </is>
      </c>
      <c r="J69" s="233" t="inlineStr">
        <is>
          <t>:Unbalanced:</t>
        </is>
      </c>
      <c r="K69" s="233" t="inlineStr">
        <is>
          <t>SlvMatl_SS_AISI-303</t>
        </is>
      </c>
      <c r="L69" s="233" t="inlineStr">
        <is>
          <t>SS AISI-303</t>
        </is>
      </c>
      <c r="M69" s="233" t="inlineStr">
        <is>
          <t>SS AISI-303</t>
        </is>
      </c>
      <c r="N69" s="235" t="n">
        <v>96701016</v>
      </c>
      <c r="O69" s="233" t="inlineStr">
        <is>
          <t>B101351</t>
        </is>
      </c>
      <c r="P69" s="235" t="inlineStr">
        <is>
          <t>LT067</t>
        </is>
      </c>
      <c r="Q69" t="inlineStr">
        <is>
          <t>PriceReq_BOM_KP_Sleeves, SlvMatl_SS_AISI-303</t>
        </is>
      </c>
    </row>
    <row r="70">
      <c r="B70" s="237">
        <f>OR(K70="SlvMatl_None", K70 = "SlvMatl_Bronze")</f>
        <v/>
      </c>
      <c r="C70" s="233" t="inlineStr">
        <is>
          <t>ConTab_BOM_KP_Sleeves0089</t>
        </is>
      </c>
      <c r="D70" s="233">
        <f>IF(B70 = TRUE,C70,"")</f>
        <v/>
      </c>
      <c r="E70" s="233" t="inlineStr">
        <is>
          <t>:5015-9_0-KP:5015-9_0-KPV:</t>
        </is>
      </c>
      <c r="F70" s="235" t="inlineStr">
        <is>
          <t>4</t>
        </is>
      </c>
      <c r="G70" s="235" t="inlineStr">
        <is>
          <t>:CW:CCW:</t>
        </is>
      </c>
      <c r="H70" s="233" t="inlineStr">
        <is>
          <t>Mechanical Seal</t>
        </is>
      </c>
      <c r="I70" s="233" t="inlineStr">
        <is>
          <t>Single</t>
        </is>
      </c>
      <c r="J70" s="233" t="inlineStr">
        <is>
          <t>:Unbalanced:</t>
        </is>
      </c>
      <c r="K70" s="233" t="inlineStr">
        <is>
          <t>SlvMatl_SS_AISI-303</t>
        </is>
      </c>
      <c r="L70" s="233" t="inlineStr">
        <is>
          <t>SS AISI-303</t>
        </is>
      </c>
      <c r="M70" s="233" t="inlineStr">
        <is>
          <t>SS AISI-303</t>
        </is>
      </c>
      <c r="N70" s="235" t="n">
        <v>96701016</v>
      </c>
      <c r="O70" s="233" t="inlineStr">
        <is>
          <t>B101351</t>
        </is>
      </c>
      <c r="P70" s="235" t="inlineStr">
        <is>
          <t>LT067</t>
        </is>
      </c>
      <c r="Q70" t="inlineStr">
        <is>
          <t>PriceReq_BOM_KP_Sleeves, SlvMatl_SS_AISI-303</t>
        </is>
      </c>
    </row>
    <row r="71">
      <c r="B71" s="237">
        <f>OR(K71="SlvMatl_None", K71 = "SlvMatl_Bronze")</f>
        <v/>
      </c>
      <c r="C71" s="233" t="inlineStr">
        <is>
          <t>ConTab_BOM_KP_Sleeves0090</t>
        </is>
      </c>
      <c r="D71" s="233">
        <f>IF(B71 = TRUE,C71,"")</f>
        <v/>
      </c>
      <c r="E71" s="233" t="inlineStr">
        <is>
          <t>:6012-1_2-KP:6012-1_2-KPV:</t>
        </is>
      </c>
      <c r="F71" s="235" t="inlineStr">
        <is>
          <t>4</t>
        </is>
      </c>
      <c r="G71" s="235" t="inlineStr">
        <is>
          <t>:CW:CCW:</t>
        </is>
      </c>
      <c r="H71" s="233" t="inlineStr">
        <is>
          <t>Mechanical Seal</t>
        </is>
      </c>
      <c r="I71" s="233" t="inlineStr">
        <is>
          <t>Single</t>
        </is>
      </c>
      <c r="J71" s="233" t="inlineStr">
        <is>
          <t>:Unbalanced:</t>
        </is>
      </c>
      <c r="K71" s="233" t="inlineStr">
        <is>
          <t>SlvMatl_SS_AISI-303</t>
        </is>
      </c>
      <c r="L71" s="233" t="inlineStr">
        <is>
          <t>SS AISI-303</t>
        </is>
      </c>
      <c r="M71" s="233" t="inlineStr">
        <is>
          <t>SS AISI-303</t>
        </is>
      </c>
      <c r="N71" s="235" t="n">
        <v>96701012</v>
      </c>
      <c r="O71" s="233" t="inlineStr">
        <is>
          <t>B101364</t>
        </is>
      </c>
      <c r="P71" s="235" t="inlineStr">
        <is>
          <t>LT067</t>
        </is>
      </c>
      <c r="Q71" t="inlineStr">
        <is>
          <t>PriceReq_BOM_KP_Sleeves, SlvMatl_SS_AISI-303</t>
        </is>
      </c>
    </row>
    <row r="72">
      <c r="B72" s="237">
        <f>OR(K72="SlvMatl_None", K72 = "SlvMatl_Bronze")</f>
        <v/>
      </c>
      <c r="C72" s="233" t="inlineStr">
        <is>
          <t>ConTab_BOM_KP_Sleeves0091</t>
        </is>
      </c>
      <c r="D72" s="233">
        <f>IF(B72 = TRUE,C72,"")</f>
        <v/>
      </c>
      <c r="E72" s="233" t="inlineStr">
        <is>
          <t>:6012-3_4-KP:6012-3_4-KPV:</t>
        </is>
      </c>
      <c r="F72" s="235" t="inlineStr">
        <is>
          <t>4</t>
        </is>
      </c>
      <c r="G72" s="235" t="inlineStr">
        <is>
          <t>:CW:CCW:</t>
        </is>
      </c>
      <c r="H72" s="233" t="inlineStr">
        <is>
          <t>Mechanical Seal</t>
        </is>
      </c>
      <c r="I72" s="233" t="inlineStr">
        <is>
          <t>Single</t>
        </is>
      </c>
      <c r="J72" s="233" t="inlineStr">
        <is>
          <t>:Unbalanced:</t>
        </is>
      </c>
      <c r="K72" s="233" t="inlineStr">
        <is>
          <t>SlvMatl_SS_AISI-303</t>
        </is>
      </c>
      <c r="L72" s="233" t="inlineStr">
        <is>
          <t>SS AISI-303</t>
        </is>
      </c>
      <c r="M72" s="233" t="inlineStr">
        <is>
          <t>SS AISI-303</t>
        </is>
      </c>
      <c r="N72" s="235" t="n">
        <v>96701016</v>
      </c>
      <c r="O72" s="233" t="inlineStr">
        <is>
          <t>B101351</t>
        </is>
      </c>
      <c r="P72" s="235" t="inlineStr">
        <is>
          <t>LT067</t>
        </is>
      </c>
      <c r="Q72" t="inlineStr">
        <is>
          <t>PriceReq_BOM_KP_Sleeves, SlvMatl_SS_AISI-303</t>
        </is>
      </c>
    </row>
    <row r="73">
      <c r="B73" s="237">
        <f>OR(K73="SlvMatl_None", K73 = "SlvMatl_Bronze")</f>
        <v/>
      </c>
      <c r="C73" s="233" t="inlineStr">
        <is>
          <t>ConTab_BOM_KP_Sleeves0092</t>
        </is>
      </c>
      <c r="D73" s="233">
        <f>IF(B73 = TRUE,C73,"")</f>
        <v/>
      </c>
      <c r="E73" s="233" t="inlineStr">
        <is>
          <t>:6015-1_2-KP:6015-1_2-KPV:6015-3_4-KP:6015-3_4-KPV:</t>
        </is>
      </c>
      <c r="F73" s="235" t="inlineStr">
        <is>
          <t>5</t>
        </is>
      </c>
      <c r="G73" s="235" t="inlineStr">
        <is>
          <t>:CW:CCW:</t>
        </is>
      </c>
      <c r="H73" s="233" t="inlineStr">
        <is>
          <t>Mechanical Seal</t>
        </is>
      </c>
      <c r="I73" s="233" t="inlineStr">
        <is>
          <t>Single</t>
        </is>
      </c>
      <c r="J73" s="233" t="inlineStr">
        <is>
          <t>:Unbalanced:</t>
        </is>
      </c>
      <c r="K73" s="233" t="inlineStr">
        <is>
          <t>SlvMatl_SS_AISI-303</t>
        </is>
      </c>
      <c r="L73" s="233" t="inlineStr">
        <is>
          <t>SS AISI-303</t>
        </is>
      </c>
      <c r="M73" s="233" t="inlineStr">
        <is>
          <t>SS AISI-303</t>
        </is>
      </c>
      <c r="N73" s="235" t="n">
        <v>96701038</v>
      </c>
      <c r="O73" s="233" t="inlineStr">
        <is>
          <t>B101377</t>
        </is>
      </c>
      <c r="P73" s="235" t="inlineStr">
        <is>
          <t>LT067</t>
        </is>
      </c>
      <c r="Q73" t="inlineStr">
        <is>
          <t>PriceReq_BOM_KP_Sleeves, SlvMatl_SS_AISI-303</t>
        </is>
      </c>
    </row>
    <row r="74">
      <c r="B74" s="237">
        <f>OR(K74="SlvMatl_None", K74 = "SlvMatl_Bronze")</f>
        <v/>
      </c>
      <c r="C74" s="233" t="inlineStr">
        <is>
          <t>ConTab_BOM_KP_Sleeves0093</t>
        </is>
      </c>
      <c r="D74" s="233">
        <f>IF(B74 = TRUE,C74,"")</f>
        <v/>
      </c>
      <c r="E74" s="233" t="inlineStr">
        <is>
          <t>:6019-7_8-KP:6019-7_8-KPV:</t>
        </is>
      </c>
      <c r="F74" s="235" t="inlineStr">
        <is>
          <t>5</t>
        </is>
      </c>
      <c r="G74" s="235" t="inlineStr">
        <is>
          <t>:CW:CCW:</t>
        </is>
      </c>
      <c r="H74" s="233" t="inlineStr">
        <is>
          <t>Mechanical Seal</t>
        </is>
      </c>
      <c r="I74" s="233" t="inlineStr">
        <is>
          <t>Single</t>
        </is>
      </c>
      <c r="J74" s="233" t="inlineStr">
        <is>
          <t>:Unbalanced:</t>
        </is>
      </c>
      <c r="K74" s="233" t="inlineStr">
        <is>
          <t>SlvMatl_SS_AISI-303</t>
        </is>
      </c>
      <c r="L74" s="233" t="inlineStr">
        <is>
          <t>SS AISI-303</t>
        </is>
      </c>
      <c r="M74" s="233" t="inlineStr">
        <is>
          <t>SS AISI-303</t>
        </is>
      </c>
      <c r="N74" s="235" t="n">
        <v>96701039</v>
      </c>
      <c r="O74" s="233" t="inlineStr">
        <is>
          <t>B101390</t>
        </is>
      </c>
      <c r="P74" s="235" t="inlineStr">
        <is>
          <t>LT067</t>
        </is>
      </c>
      <c r="Q74" t="inlineStr">
        <is>
          <t>PriceReq_BOM_KP_Sleeves, SlvMatl_SS_AISI-303</t>
        </is>
      </c>
    </row>
    <row r="75">
      <c r="B75" s="237">
        <f>OR(K75="SlvMatl_None", K75 = "SlvMatl_Bronze")</f>
        <v/>
      </c>
      <c r="C75" s="233" t="inlineStr">
        <is>
          <t>ConTab_BOM_KP_Sleeves0094</t>
        </is>
      </c>
      <c r="D75" s="233">
        <f>IF(B75 = TRUE,C75,"")</f>
        <v/>
      </c>
      <c r="E75" s="233" t="inlineStr">
        <is>
          <t>:6019-7_8-KP:6019-7_8-KPV:</t>
        </is>
      </c>
      <c r="F75" s="235" t="inlineStr">
        <is>
          <t>6</t>
        </is>
      </c>
      <c r="G75" s="235" t="inlineStr">
        <is>
          <t>:CW:CCW:</t>
        </is>
      </c>
      <c r="H75" s="233" t="inlineStr">
        <is>
          <t>Mechanical Seal</t>
        </is>
      </c>
      <c r="I75" s="233" t="inlineStr">
        <is>
          <t>Single</t>
        </is>
      </c>
      <c r="J75" s="233" t="inlineStr">
        <is>
          <t>:Unbalanced:</t>
        </is>
      </c>
      <c r="K75" s="233" t="inlineStr">
        <is>
          <t>SlvMatl_SS_AISI-303</t>
        </is>
      </c>
      <c r="L75" s="233" t="inlineStr">
        <is>
          <t>SS AISI-303</t>
        </is>
      </c>
      <c r="M75" s="233" t="inlineStr">
        <is>
          <t>SS AISI-303</t>
        </is>
      </c>
      <c r="N75" s="235" t="n">
        <v>96701040</v>
      </c>
      <c r="O75" s="233" t="inlineStr">
        <is>
          <t>B101403</t>
        </is>
      </c>
      <c r="P75" s="235" t="inlineStr">
        <is>
          <t>LT067</t>
        </is>
      </c>
      <c r="Q75" t="inlineStr">
        <is>
          <t>PriceReq_BOM_KP_Sleeves, SlvMatl_SS_AISI-303</t>
        </is>
      </c>
    </row>
    <row r="76">
      <c r="B76" s="237">
        <f>OR(K76="SlvMatl_None", K76 = "SlvMatl_Bronze")</f>
        <v/>
      </c>
      <c r="C76" s="233" t="inlineStr">
        <is>
          <t>ConTab_BOM_KP_Sleeves0095</t>
        </is>
      </c>
      <c r="D76" s="233">
        <f>IF(B76 = TRUE,C76,"")</f>
        <v/>
      </c>
      <c r="E76" s="233" t="inlineStr">
        <is>
          <t>:6020-3_4-KP:6020-3_4-KPV:</t>
        </is>
      </c>
      <c r="F76" s="235" t="inlineStr">
        <is>
          <t>6</t>
        </is>
      </c>
      <c r="G76" s="235" t="inlineStr">
        <is>
          <t>:CW:CCW:</t>
        </is>
      </c>
      <c r="H76" s="233" t="inlineStr">
        <is>
          <t>Mechanical Seal</t>
        </is>
      </c>
      <c r="I76" s="233" t="inlineStr">
        <is>
          <t>Single</t>
        </is>
      </c>
      <c r="J76" s="233" t="inlineStr">
        <is>
          <t>:Unbalanced:</t>
        </is>
      </c>
      <c r="K76" s="233" t="inlineStr">
        <is>
          <t>SlvMatl_SS_AISI-303</t>
        </is>
      </c>
      <c r="L76" s="233" t="inlineStr">
        <is>
          <t>SS AISI-303</t>
        </is>
      </c>
      <c r="M76" s="233" t="inlineStr">
        <is>
          <t>SS AISI-303</t>
        </is>
      </c>
      <c r="N76" s="235" t="n">
        <v>96701041</v>
      </c>
      <c r="O76" s="233" t="inlineStr">
        <is>
          <t>B101416</t>
        </is>
      </c>
      <c r="P76" s="235" t="inlineStr">
        <is>
          <t>LT067</t>
        </is>
      </c>
      <c r="Q76" t="inlineStr">
        <is>
          <t>PriceReq_BOM_KP_Sleeves, SlvMatl_SS_AISI-303</t>
        </is>
      </c>
    </row>
    <row r="77">
      <c r="B77" s="237">
        <f>OR(K77="SlvMatl_None", K77 = "SlvMatl_Bronze")</f>
        <v/>
      </c>
      <c r="C77" s="233" t="inlineStr">
        <is>
          <t>ConTab_BOM_KP_Sleeves0096</t>
        </is>
      </c>
      <c r="D77" s="233">
        <f>IF(B77 = TRUE,C77,"")</f>
        <v/>
      </c>
      <c r="E77" s="233" t="inlineStr">
        <is>
          <t>:8012-5_6-KP:8012-5_6-KPV:</t>
        </is>
      </c>
      <c r="F77" s="235" t="inlineStr">
        <is>
          <t>5</t>
        </is>
      </c>
      <c r="G77" s="235" t="inlineStr">
        <is>
          <t>:CW:CCW:</t>
        </is>
      </c>
      <c r="H77" s="233" t="inlineStr">
        <is>
          <t>Mechanical Seal</t>
        </is>
      </c>
      <c r="I77" s="233" t="inlineStr">
        <is>
          <t>Single</t>
        </is>
      </c>
      <c r="J77" s="233" t="inlineStr">
        <is>
          <t>:Unbalanced:</t>
        </is>
      </c>
      <c r="K77" s="233" t="inlineStr">
        <is>
          <t>SlvMatl_SS_AISI-303</t>
        </is>
      </c>
      <c r="L77" s="233" t="inlineStr">
        <is>
          <t>SS AISI-303</t>
        </is>
      </c>
      <c r="M77" s="233" t="inlineStr">
        <is>
          <t>SS AISI-303</t>
        </is>
      </c>
      <c r="N77" s="235" t="n">
        <v>96701038</v>
      </c>
      <c r="O77" s="233" t="inlineStr">
        <is>
          <t>B101377</t>
        </is>
      </c>
      <c r="P77" s="235" t="inlineStr">
        <is>
          <t>LT067</t>
        </is>
      </c>
      <c r="Q77" t="inlineStr">
        <is>
          <t>PriceReq_BOM_KP_Sleeves, SlvMatl_SS_AISI-303</t>
        </is>
      </c>
    </row>
    <row r="78">
      <c r="B78" s="237">
        <f>OR(K78="SlvMatl_None", K78 = "SlvMatl_Bronze")</f>
        <v/>
      </c>
      <c r="C78" s="233" t="inlineStr">
        <is>
          <t>ConTab_BOM_KP_Sleeves0097</t>
        </is>
      </c>
      <c r="D78" s="233">
        <f>IF(B78 = TRUE,C78,"")</f>
        <v/>
      </c>
      <c r="E78" s="233" t="inlineStr">
        <is>
          <t>:8015-3_4-KP:8015-3_4-KPV:</t>
        </is>
      </c>
      <c r="F78" s="235" t="inlineStr">
        <is>
          <t>5</t>
        </is>
      </c>
      <c r="G78" s="235" t="inlineStr">
        <is>
          <t>:CW:CCW:</t>
        </is>
      </c>
      <c r="H78" s="233" t="inlineStr">
        <is>
          <t>Mechanical Seal</t>
        </is>
      </c>
      <c r="I78" s="233" t="inlineStr">
        <is>
          <t>Single</t>
        </is>
      </c>
      <c r="J78" s="233" t="inlineStr">
        <is>
          <t>:Unbalanced:</t>
        </is>
      </c>
      <c r="K78" s="233" t="inlineStr">
        <is>
          <t>SlvMatl_SS_AISI-303</t>
        </is>
      </c>
      <c r="L78" s="233" t="inlineStr">
        <is>
          <t>SS AISI-303</t>
        </is>
      </c>
      <c r="M78" s="233" t="inlineStr">
        <is>
          <t>SS AISI-303</t>
        </is>
      </c>
      <c r="N78" s="235" t="n">
        <v>96701038</v>
      </c>
      <c r="O78" s="233" t="inlineStr">
        <is>
          <t>B101377</t>
        </is>
      </c>
      <c r="P78" s="235" t="inlineStr">
        <is>
          <t>LT067</t>
        </is>
      </c>
      <c r="Q78" t="inlineStr">
        <is>
          <t>PriceReq_BOM_KP_Sleeves, SlvMatl_SS_AISI-303</t>
        </is>
      </c>
    </row>
    <row r="79">
      <c r="B79" s="237">
        <f>OR(K79="SlvMatl_None", K79 = "SlvMatl_Bronze")</f>
        <v/>
      </c>
      <c r="C79" s="233" t="inlineStr">
        <is>
          <t>ConTab_BOM_KP_Sleeves0098</t>
        </is>
      </c>
      <c r="D79" s="233">
        <f>IF(B79 = TRUE,C79,"")</f>
        <v/>
      </c>
      <c r="E79" s="233" t="inlineStr">
        <is>
          <t>:8020-5_6-KP:</t>
        </is>
      </c>
      <c r="F79" s="235" t="inlineStr">
        <is>
          <t>K</t>
        </is>
      </c>
      <c r="G79" s="235" t="inlineStr">
        <is>
          <t>:CW:CCW:</t>
        </is>
      </c>
      <c r="H79" s="233" t="inlineStr">
        <is>
          <t>Mechanical Seal</t>
        </is>
      </c>
      <c r="I79" s="233" t="inlineStr">
        <is>
          <t>Single</t>
        </is>
      </c>
      <c r="J79" s="233" t="inlineStr">
        <is>
          <t>:Unbalanced:</t>
        </is>
      </c>
      <c r="K79" s="233" t="inlineStr">
        <is>
          <t>SlvMatl_SS_AISI-303</t>
        </is>
      </c>
      <c r="L79" s="233" t="inlineStr">
        <is>
          <t>SS AISI-303</t>
        </is>
      </c>
      <c r="M79" s="233" t="inlineStr">
        <is>
          <t>SS AISI-303</t>
        </is>
      </c>
      <c r="N79" s="235" t="n">
        <v>96701042</v>
      </c>
      <c r="O79" s="233" t="inlineStr">
        <is>
          <t>B101442</t>
        </is>
      </c>
      <c r="P79" s="235" t="inlineStr">
        <is>
          <t>LT067</t>
        </is>
      </c>
      <c r="Q79" t="inlineStr">
        <is>
          <t>PriceReq_BOM_KP_Sleeves, SlvMatl_SS_AISI-303</t>
        </is>
      </c>
    </row>
    <row r="80">
      <c r="B80" s="237">
        <f>OR(K80="SlvMatl_None", K80 = "SlvMatl_Bronze")</f>
        <v/>
      </c>
      <c r="C80" s="233" t="inlineStr">
        <is>
          <t>ConTab_BOM_KP_Sleeves0099</t>
        </is>
      </c>
      <c r="D80" s="233">
        <f>IF(B80 = TRUE,C80,"")</f>
        <v/>
      </c>
      <c r="E80" s="233" t="inlineStr">
        <is>
          <t>:1012-9_0-KP:1012-9_0-KPV:1012-1_2-KP:1012-1_2-KPV:</t>
        </is>
      </c>
      <c r="F80" s="235" t="inlineStr">
        <is>
          <t>5</t>
        </is>
      </c>
      <c r="G80" s="235" t="inlineStr">
        <is>
          <t>:CW:CCW:</t>
        </is>
      </c>
      <c r="H80" s="233" t="inlineStr">
        <is>
          <t>Mechanical Seal</t>
        </is>
      </c>
      <c r="I80" s="233" t="inlineStr">
        <is>
          <t>Single</t>
        </is>
      </c>
      <c r="J80" s="233" t="inlineStr">
        <is>
          <t>:Unbalanced:</t>
        </is>
      </c>
      <c r="K80" s="233" t="inlineStr">
        <is>
          <t>SlvMatl_SS_AISI-303</t>
        </is>
      </c>
      <c r="L80" s="233" t="inlineStr">
        <is>
          <t>SS AISI-303</t>
        </is>
      </c>
      <c r="M80" s="233" t="inlineStr">
        <is>
          <t>SS AISI-303</t>
        </is>
      </c>
      <c r="N80" s="235" t="n">
        <v>96701038</v>
      </c>
      <c r="O80" s="233" t="inlineStr">
        <is>
          <t>B101377</t>
        </is>
      </c>
      <c r="P80" s="235" t="inlineStr">
        <is>
          <t>LT067</t>
        </is>
      </c>
      <c r="Q80" t="inlineStr">
        <is>
          <t>PriceReq_BOM_KP_Sleeves, SlvMatl_SS_AISI-303</t>
        </is>
      </c>
    </row>
    <row r="81">
      <c r="B81" s="237">
        <f>OR(K81="SlvMatl_None", K81 = "SlvMatl_Bronze")</f>
        <v/>
      </c>
      <c r="C81" s="233" t="inlineStr">
        <is>
          <t>ConTab_BOM_KP_Sleeves0100</t>
        </is>
      </c>
      <c r="D81" s="233">
        <f>IF(B81 = TRUE,C81,"")</f>
        <v/>
      </c>
      <c r="E81" s="233" t="inlineStr">
        <is>
          <t>:1015-3_4-KP:1015-3_4-KPV:</t>
        </is>
      </c>
      <c r="F81" s="235" t="inlineStr">
        <is>
          <t>7</t>
        </is>
      </c>
      <c r="G81" s="235" t="inlineStr">
        <is>
          <t>:CW:CCW:</t>
        </is>
      </c>
      <c r="H81" s="233" t="inlineStr">
        <is>
          <t>Mechanical Seal</t>
        </is>
      </c>
      <c r="I81" s="233" t="inlineStr">
        <is>
          <t>Single</t>
        </is>
      </c>
      <c r="J81" s="233" t="inlineStr">
        <is>
          <t>:Unbalanced:</t>
        </is>
      </c>
      <c r="K81" s="233" t="inlineStr">
        <is>
          <t>SlvMatl_SS_AISI-303</t>
        </is>
      </c>
      <c r="L81" s="233" t="inlineStr">
        <is>
          <t>SS AISI-303</t>
        </is>
      </c>
      <c r="M81" s="233" t="inlineStr">
        <is>
          <t>SS AISI-303</t>
        </is>
      </c>
      <c r="N81" s="235" t="n">
        <v>96701043</v>
      </c>
      <c r="O81" s="233" t="inlineStr">
        <is>
          <t>B104093</t>
        </is>
      </c>
      <c r="P81" s="235" t="inlineStr">
        <is>
          <t>LT067</t>
        </is>
      </c>
      <c r="Q81" t="inlineStr">
        <is>
          <t>PriceReq_BOM_KP_Sleeves, SlvMatl_SS_AISI-303</t>
        </is>
      </c>
    </row>
    <row r="82">
      <c r="B82" s="237">
        <f>OR(K82="SlvMatl_None", K82 = "SlvMatl_Bronze")</f>
        <v/>
      </c>
      <c r="C82" s="233" t="inlineStr">
        <is>
          <t>ConTab_BOM_KP_Sleeves0101</t>
        </is>
      </c>
      <c r="D82" s="233">
        <f>IF(B82 = TRUE,C82,"")</f>
        <v/>
      </c>
      <c r="E82" s="233" t="inlineStr">
        <is>
          <t>:1020-3_4-KP:</t>
        </is>
      </c>
      <c r="F82" s="235" t="inlineStr">
        <is>
          <t>V</t>
        </is>
      </c>
      <c r="G82" s="235" t="inlineStr">
        <is>
          <t>:CW:CCW:</t>
        </is>
      </c>
      <c r="H82" s="233" t="inlineStr">
        <is>
          <t>Mechanical Seal</t>
        </is>
      </c>
      <c r="I82" s="233" t="inlineStr">
        <is>
          <t>Single</t>
        </is>
      </c>
      <c r="J82" s="233" t="inlineStr">
        <is>
          <t>:Unbalanced:</t>
        </is>
      </c>
      <c r="K82" s="233" t="inlineStr">
        <is>
          <t>SlvMatl_SS_AISI-303</t>
        </is>
      </c>
      <c r="L82" s="233" t="inlineStr">
        <is>
          <t>SS AISI-303</t>
        </is>
      </c>
      <c r="M82" s="233" t="inlineStr">
        <is>
          <t>SS AISI-303</t>
        </is>
      </c>
      <c r="N82" s="235" t="n">
        <v>96701044</v>
      </c>
      <c r="O82" s="233" t="inlineStr">
        <is>
          <t>B101481</t>
        </is>
      </c>
      <c r="P82" s="235" t="inlineStr">
        <is>
          <t>LT067</t>
        </is>
      </c>
      <c r="Q82" t="inlineStr">
        <is>
          <t>PriceReq_BOM_KP_Sleeves, SlvMatl_SS_AISI-303</t>
        </is>
      </c>
    </row>
    <row r="83">
      <c r="B83" s="237">
        <f>OR(K83="SlvMatl_None", K83 = "SlvMatl_Bronze")</f>
        <v/>
      </c>
      <c r="C83" s="233" t="inlineStr">
        <is>
          <t>ConTab_BOM_KP_Sleeves0102</t>
        </is>
      </c>
      <c r="D83" s="233">
        <f>IF(B83 = TRUE,C83,"")</f>
        <v/>
      </c>
      <c r="E83" s="233" t="inlineStr">
        <is>
          <t>:1024-1_2-KP:1024-3_4-KP:</t>
        </is>
      </c>
      <c r="F83" s="235" t="inlineStr">
        <is>
          <t>V</t>
        </is>
      </c>
      <c r="G83" s="235" t="inlineStr">
        <is>
          <t>:CW:CCW:</t>
        </is>
      </c>
      <c r="H83" s="233" t="inlineStr">
        <is>
          <t>Mechanical Seal</t>
        </is>
      </c>
      <c r="I83" s="233" t="inlineStr">
        <is>
          <t>Single</t>
        </is>
      </c>
      <c r="J83" s="233" t="inlineStr">
        <is>
          <t>:Unbalanced:</t>
        </is>
      </c>
      <c r="K83" s="233" t="inlineStr">
        <is>
          <t>SlvMatl_SS_AISI-303</t>
        </is>
      </c>
      <c r="L83" s="233" t="inlineStr">
        <is>
          <t>SS AISI-303</t>
        </is>
      </c>
      <c r="M83" s="233" t="inlineStr">
        <is>
          <t>SS AISI-303</t>
        </is>
      </c>
      <c r="N83" s="235" t="n">
        <v>96701045</v>
      </c>
      <c r="O83" s="233" t="inlineStr">
        <is>
          <t>B101494</t>
        </is>
      </c>
      <c r="P83" s="235" t="inlineStr">
        <is>
          <t>LT067</t>
        </is>
      </c>
      <c r="Q83" t="inlineStr">
        <is>
          <t>PriceReq_BOM_KP_Sleeves, SlvMatl_SS_AISI-303</t>
        </is>
      </c>
    </row>
    <row r="84">
      <c r="B84" s="237">
        <f>OR(K84="SlvMatl_None", K84 = "SlvMatl_Bronze")</f>
        <v/>
      </c>
      <c r="C84" s="233" t="inlineStr">
        <is>
          <t>ConTab_BOM_KP_Sleeves0103</t>
        </is>
      </c>
      <c r="D84" s="233">
        <f>IF(B84 = TRUE,C84,"")</f>
        <v/>
      </c>
      <c r="E84" s="233" t="inlineStr">
        <is>
          <t>:1220-5_6-KP:</t>
        </is>
      </c>
      <c r="F84" s="235" t="inlineStr">
        <is>
          <t>K</t>
        </is>
      </c>
      <c r="G84" s="235" t="inlineStr">
        <is>
          <t>:CW:CCW:</t>
        </is>
      </c>
      <c r="H84" s="233" t="inlineStr">
        <is>
          <t>Mechanical Seal</t>
        </is>
      </c>
      <c r="I84" s="233" t="inlineStr">
        <is>
          <t>Single</t>
        </is>
      </c>
      <c r="J84" s="233" t="inlineStr">
        <is>
          <t>:Unbalanced:</t>
        </is>
      </c>
      <c r="K84" s="233" t="inlineStr">
        <is>
          <t>SlvMatl_SS_AISI-303</t>
        </is>
      </c>
      <c r="L84" s="233" t="inlineStr">
        <is>
          <t>SS AISI-303</t>
        </is>
      </c>
      <c r="M84" s="233" t="inlineStr">
        <is>
          <t>SS AISI-303</t>
        </is>
      </c>
      <c r="N84" s="235" t="n">
        <v>96701046</v>
      </c>
      <c r="O84" s="233" t="inlineStr">
        <is>
          <t>B101455</t>
        </is>
      </c>
      <c r="P84" s="235" t="inlineStr">
        <is>
          <t>LT067</t>
        </is>
      </c>
      <c r="Q84" t="inlineStr">
        <is>
          <t>PriceReq_BOM_KP_Sleeves, SlvMatl_SS_AISI-303</t>
        </is>
      </c>
    </row>
    <row r="85">
      <c r="B85" s="237">
        <f>OR(K85="SlvMatl_None", K85 = "SlvMatl_Bronze")</f>
        <v/>
      </c>
      <c r="C85" s="233" t="inlineStr">
        <is>
          <t>ConTab_BOM_KP_Sleeves0104</t>
        </is>
      </c>
      <c r="D85" s="233">
        <f>IF(B85 = TRUE,C85,"")</f>
        <v/>
      </c>
      <c r="E85" s="233" t="inlineStr">
        <is>
          <t>:1415-1_2-KP:</t>
        </is>
      </c>
      <c r="F85" s="235" t="inlineStr">
        <is>
          <t>K</t>
        </is>
      </c>
      <c r="G85" s="235" t="inlineStr">
        <is>
          <t>:CW:CCW:</t>
        </is>
      </c>
      <c r="H85" s="233" t="inlineStr">
        <is>
          <t>Mechanical Seal</t>
        </is>
      </c>
      <c r="I85" s="233" t="inlineStr">
        <is>
          <t>Single</t>
        </is>
      </c>
      <c r="J85" s="233" t="inlineStr">
        <is>
          <t>:Unbalanced:</t>
        </is>
      </c>
      <c r="K85" s="233" t="inlineStr">
        <is>
          <t>SlvMatl_SS_AISI-303</t>
        </is>
      </c>
      <c r="L85" s="233" t="inlineStr">
        <is>
          <t>SS AISI-303</t>
        </is>
      </c>
      <c r="M85" s="233" t="inlineStr">
        <is>
          <t>SS AISI-303</t>
        </is>
      </c>
      <c r="N85" s="235" t="n">
        <v>96701047</v>
      </c>
      <c r="O85" s="233" t="inlineStr">
        <is>
          <t>B101468</t>
        </is>
      </c>
      <c r="P85" s="235" t="inlineStr">
        <is>
          <t>LT068</t>
        </is>
      </c>
      <c r="Q85" t="inlineStr">
        <is>
          <t>PriceReq_BOM_KP_Sleeves, SlvMatl_SS_AISI-303</t>
        </is>
      </c>
    </row>
    <row r="86">
      <c r="B86" s="237">
        <f>OR(K86="SlvMatl_None", K86 = "SlvMatl_Bronze")</f>
        <v/>
      </c>
      <c r="C86" s="233" t="inlineStr">
        <is>
          <t>ConTab_BOM_KP_Sleeves0155</t>
        </is>
      </c>
      <c r="D86" s="233">
        <f>IF(B86 = TRUE,C86,"")</f>
        <v/>
      </c>
      <c r="E86" s="233" t="inlineStr">
        <is>
          <t>:2095-1_2-KP:2095-1_2-KPV:</t>
        </is>
      </c>
      <c r="F86" s="235" t="inlineStr">
        <is>
          <t>3</t>
        </is>
      </c>
      <c r="G86" s="235" t="inlineStr">
        <is>
          <t>:CW:CCW:</t>
        </is>
      </c>
      <c r="H86" s="233" t="inlineStr">
        <is>
          <t>Mechanical Seal</t>
        </is>
      </c>
      <c r="I86" s="233" t="inlineStr">
        <is>
          <t>Single</t>
        </is>
      </c>
      <c r="J86" s="233" t="inlineStr">
        <is>
          <t>:Balanced:</t>
        </is>
      </c>
      <c r="K86" s="233" t="inlineStr">
        <is>
          <t>SlvMatl_Bronze</t>
        </is>
      </c>
      <c r="L86" s="233" t="inlineStr">
        <is>
          <t>Bronze, III932, C89835</t>
        </is>
      </c>
      <c r="M86" s="233" t="inlineStr">
        <is>
          <t>Bronze, III932, C89835</t>
        </is>
      </c>
      <c r="N86" s="235" t="n">
        <v>96701005</v>
      </c>
      <c r="O86" s="233" t="inlineStr">
        <is>
          <t>B101342</t>
        </is>
      </c>
      <c r="P86" s="235" t="inlineStr">
        <is>
          <t>LT027</t>
        </is>
      </c>
      <c r="Q86" t="inlineStr">
        <is>
          <t>PriceReq_BOM_KP_Sleeves, SlvMatl_Bronze</t>
        </is>
      </c>
    </row>
    <row r="87">
      <c r="B87" s="237">
        <f>OR(K87="SlvMatl_None", K87 = "SlvMatl_Bronze")</f>
        <v/>
      </c>
      <c r="C87" s="233" t="inlineStr">
        <is>
          <t>ConTab_BOM_KP_Sleeves0156</t>
        </is>
      </c>
      <c r="D87" s="233">
        <f>IF(B87 = TRUE,C87,"")</f>
        <v/>
      </c>
      <c r="E87" s="233" t="inlineStr">
        <is>
          <t>:2013-5_6-KP:2013-5_6-KPV:</t>
        </is>
      </c>
      <c r="F87" s="235" t="inlineStr">
        <is>
          <t>3</t>
        </is>
      </c>
      <c r="G87" s="235" t="inlineStr">
        <is>
          <t>:CW:CCW:</t>
        </is>
      </c>
      <c r="H87" s="233" t="inlineStr">
        <is>
          <t>Mechanical Seal</t>
        </is>
      </c>
      <c r="I87" s="233" t="inlineStr">
        <is>
          <t>Single</t>
        </is>
      </c>
      <c r="J87" s="233" t="inlineStr">
        <is>
          <t>:Balanced:</t>
        </is>
      </c>
      <c r="K87" s="233" t="inlineStr">
        <is>
          <t>SlvMatl_Bronze</t>
        </is>
      </c>
      <c r="L87" s="233" t="inlineStr">
        <is>
          <t>Bronze, III932, C89835</t>
        </is>
      </c>
      <c r="M87" s="233" t="inlineStr">
        <is>
          <t>Bronze, III932, C89835</t>
        </is>
      </c>
      <c r="N87" s="235" t="n">
        <v>96701005</v>
      </c>
      <c r="O87" s="233" t="inlineStr">
        <is>
          <t>B101342</t>
        </is>
      </c>
      <c r="P87" s="235" t="inlineStr">
        <is>
          <t>LT027</t>
        </is>
      </c>
      <c r="Q87" t="inlineStr">
        <is>
          <t>PriceReq_BOM_KP_Sleeves, SlvMatl_Bronze</t>
        </is>
      </c>
    </row>
    <row r="88">
      <c r="B88" s="237">
        <f>OR(K88="SlvMatl_None", K88 = "SlvMatl_Bronze")</f>
        <v/>
      </c>
      <c r="C88" s="233" t="inlineStr">
        <is>
          <t>ConTab_BOM_KP_Sleeves0157</t>
        </is>
      </c>
      <c r="D88" s="233">
        <f>IF(B88 = TRUE,C88,"")</f>
        <v/>
      </c>
      <c r="E88" s="233" t="inlineStr">
        <is>
          <t>:3095-7_8-KP:3095-7_8-KPV:</t>
        </is>
      </c>
      <c r="F88" s="235" t="inlineStr">
        <is>
          <t>3</t>
        </is>
      </c>
      <c r="G88" s="235" t="inlineStr">
        <is>
          <t>:CW:CCW:</t>
        </is>
      </c>
      <c r="H88" s="233" t="inlineStr">
        <is>
          <t>Mechanical Seal</t>
        </is>
      </c>
      <c r="I88" s="233" t="inlineStr">
        <is>
          <t>Single</t>
        </is>
      </c>
      <c r="J88" s="233" t="inlineStr">
        <is>
          <t>:Balanced:</t>
        </is>
      </c>
      <c r="K88" s="233" t="inlineStr">
        <is>
          <t>SlvMatl_Bronze</t>
        </is>
      </c>
      <c r="L88" s="233" t="inlineStr">
        <is>
          <t>Bronze, III932, C89835</t>
        </is>
      </c>
      <c r="M88" s="233" t="inlineStr">
        <is>
          <t>Bronze, III932, C89835</t>
        </is>
      </c>
      <c r="N88" s="235" t="n">
        <v>96701005</v>
      </c>
      <c r="O88" s="233" t="inlineStr">
        <is>
          <t>B101342</t>
        </is>
      </c>
      <c r="P88" s="235" t="inlineStr">
        <is>
          <t>LT027</t>
        </is>
      </c>
      <c r="Q88" t="inlineStr">
        <is>
          <t>PriceReq_BOM_KP_Sleeves, SlvMatl_Bronze</t>
        </is>
      </c>
    </row>
    <row r="89">
      <c r="B89" s="237">
        <f>OR(K89="SlvMatl_None", K89 = "SlvMatl_Bronze")</f>
        <v/>
      </c>
      <c r="C89" s="233" t="inlineStr">
        <is>
          <t>ConTab_BOM_KP_Sleeves0158</t>
        </is>
      </c>
      <c r="D89" s="233">
        <f>IF(B89 = TRUE,C89,"")</f>
        <v/>
      </c>
      <c r="E89" s="233" t="inlineStr">
        <is>
          <t>:3095-7_8-KP:3095-7_8-KPV:</t>
        </is>
      </c>
      <c r="F89" s="235" t="inlineStr">
        <is>
          <t>E</t>
        </is>
      </c>
      <c r="G89" s="235" t="inlineStr">
        <is>
          <t>:CW:CCW:</t>
        </is>
      </c>
      <c r="H89" s="233" t="inlineStr">
        <is>
          <t>Mechanical Seal</t>
        </is>
      </c>
      <c r="I89" s="233" t="inlineStr">
        <is>
          <t>Single</t>
        </is>
      </c>
      <c r="J89" s="233" t="inlineStr">
        <is>
          <t>:Balanced:</t>
        </is>
      </c>
      <c r="K89" s="233" t="inlineStr">
        <is>
          <t>SlvMatl_Bronze</t>
        </is>
      </c>
      <c r="L89" s="233" t="inlineStr">
        <is>
          <t>Bronze, III932, C89835</t>
        </is>
      </c>
      <c r="M89" s="233" t="inlineStr">
        <is>
          <t>Bronze, III932, C89835</t>
        </is>
      </c>
      <c r="N89" s="235" t="n">
        <v>96701009</v>
      </c>
      <c r="O89" s="233" t="inlineStr">
        <is>
          <t>B101434</t>
        </is>
      </c>
      <c r="P89" s="235" t="inlineStr">
        <is>
          <t>LT027</t>
        </is>
      </c>
      <c r="Q89" t="inlineStr">
        <is>
          <t>PriceReq_BOM_KP_Sleeves, SlvMatl_Bronze</t>
        </is>
      </c>
    </row>
    <row r="90">
      <c r="B90" s="237">
        <f>OR(K90="SlvMatl_None", K90 = "SlvMatl_Bronze")</f>
        <v/>
      </c>
      <c r="C90" s="233" t="inlineStr">
        <is>
          <t>ConTab_BOM_KP_Sleeves0159</t>
        </is>
      </c>
      <c r="D90" s="233">
        <f>IF(B90 = TRUE,C90,"")</f>
        <v/>
      </c>
      <c r="E90" s="233" t="inlineStr">
        <is>
          <t>:3014-5_6-KP:3014-5_6-KPV:</t>
        </is>
      </c>
      <c r="F90" s="235" t="inlineStr">
        <is>
          <t>4</t>
        </is>
      </c>
      <c r="G90" s="235" t="inlineStr">
        <is>
          <t>:CW:CCW:</t>
        </is>
      </c>
      <c r="H90" s="233" t="inlineStr">
        <is>
          <t>Mechanical Seal</t>
        </is>
      </c>
      <c r="I90" s="233" t="inlineStr">
        <is>
          <t>Single</t>
        </is>
      </c>
      <c r="J90" s="233" t="inlineStr">
        <is>
          <t>:Balanced:</t>
        </is>
      </c>
      <c r="K90" s="233" t="inlineStr">
        <is>
          <t>SlvMatl_Bronze</t>
        </is>
      </c>
      <c r="L90" s="233" t="inlineStr">
        <is>
          <t>Bronze, III932, C89835</t>
        </is>
      </c>
      <c r="M90" s="233" t="inlineStr">
        <is>
          <t>Bronze, III932, C89835</t>
        </is>
      </c>
      <c r="N90" s="235" t="n">
        <v>96701013</v>
      </c>
      <c r="O90" s="233" t="inlineStr">
        <is>
          <t>B101369</t>
        </is>
      </c>
      <c r="P90" s="235" t="inlineStr">
        <is>
          <t>LT027</t>
        </is>
      </c>
      <c r="Q90" t="inlineStr">
        <is>
          <t>PriceReq_BOM_KP_Sleeves, SlvMatl_Bronze</t>
        </is>
      </c>
    </row>
    <row r="91">
      <c r="B91" s="237">
        <f>OR(K91="SlvMatl_None", K91 = "SlvMatl_Bronze")</f>
        <v/>
      </c>
      <c r="C91" s="233" t="inlineStr">
        <is>
          <t>ConTab_BOM_KP_Sleeves0160</t>
        </is>
      </c>
      <c r="D91" s="233">
        <f>IF(B91 = TRUE,C91,"")</f>
        <v/>
      </c>
      <c r="E91" s="233" t="inlineStr">
        <is>
          <t>:4012-1_2-KP:4012-1_2-KPV:</t>
        </is>
      </c>
      <c r="F91" s="235" t="inlineStr">
        <is>
          <t>4</t>
        </is>
      </c>
      <c r="G91" s="235" t="inlineStr">
        <is>
          <t>:CW:CCW:</t>
        </is>
      </c>
      <c r="H91" s="233" t="inlineStr">
        <is>
          <t>Mechanical Seal</t>
        </is>
      </c>
      <c r="I91" s="233" t="inlineStr">
        <is>
          <t>Single</t>
        </is>
      </c>
      <c r="J91" s="233" t="inlineStr">
        <is>
          <t>:Balanced:</t>
        </is>
      </c>
      <c r="K91" s="233" t="inlineStr">
        <is>
          <t>SlvMatl_Bronze</t>
        </is>
      </c>
      <c r="L91" s="233" t="inlineStr">
        <is>
          <t>Bronze, III932, C89835</t>
        </is>
      </c>
      <c r="M91" s="233" t="inlineStr">
        <is>
          <t>Bronze, III932, C89835</t>
        </is>
      </c>
      <c r="N91" s="235" t="n">
        <v>96701013</v>
      </c>
      <c r="O91" s="233" t="inlineStr">
        <is>
          <t>B101369</t>
        </is>
      </c>
      <c r="P91" s="235" t="inlineStr">
        <is>
          <t>LT027</t>
        </is>
      </c>
      <c r="Q91" t="inlineStr">
        <is>
          <t>PriceReq_BOM_KP_Sleeves, SlvMatl_Bronze</t>
        </is>
      </c>
    </row>
    <row r="92">
      <c r="B92" s="237">
        <f>OR(K92="SlvMatl_None", K92 = "SlvMatl_Bronze")</f>
        <v/>
      </c>
      <c r="C92" s="233" t="inlineStr">
        <is>
          <t>ConTab_BOM_KP_Sleeves0161</t>
        </is>
      </c>
      <c r="D92" s="233">
        <f>IF(B92 = TRUE,C92,"")</f>
        <v/>
      </c>
      <c r="E92" s="233" t="inlineStr">
        <is>
          <t>:4012-7_8-KP:4012-7_8-KPV:</t>
        </is>
      </c>
      <c r="F92" s="235" t="inlineStr">
        <is>
          <t>4</t>
        </is>
      </c>
      <c r="G92" s="235" t="inlineStr">
        <is>
          <t>:CW:CCW:</t>
        </is>
      </c>
      <c r="H92" s="233" t="inlineStr">
        <is>
          <t>Mechanical Seal</t>
        </is>
      </c>
      <c r="I92" s="233" t="inlineStr">
        <is>
          <t>Single</t>
        </is>
      </c>
      <c r="J92" s="233" t="inlineStr">
        <is>
          <t>:Balanced:</t>
        </is>
      </c>
      <c r="K92" s="233" t="inlineStr">
        <is>
          <t>SlvMatl_Bronze</t>
        </is>
      </c>
      <c r="L92" s="233" t="inlineStr">
        <is>
          <t>Bronze, III932, C89835</t>
        </is>
      </c>
      <c r="M92" s="233" t="inlineStr">
        <is>
          <t>Bronze, III932, C89835</t>
        </is>
      </c>
      <c r="N92" s="235" t="n">
        <v>96701013</v>
      </c>
      <c r="O92" s="233" t="inlineStr">
        <is>
          <t>B101369</t>
        </is>
      </c>
      <c r="P92" s="235" t="inlineStr">
        <is>
          <t>LT027</t>
        </is>
      </c>
      <c r="Q92" t="inlineStr">
        <is>
          <t>PriceReq_BOM_KP_Sleeves, SlvMatl_Bronze</t>
        </is>
      </c>
    </row>
    <row r="93">
      <c r="B93" s="237">
        <f>OR(K93="SlvMatl_None", K93 = "SlvMatl_Bronze")</f>
        <v/>
      </c>
      <c r="C93" s="233" t="inlineStr">
        <is>
          <t>ConTab_BOM_KP_Sleeves0162</t>
        </is>
      </c>
      <c r="D93" s="233">
        <f>IF(B93 = TRUE,C93,"")</f>
        <v/>
      </c>
      <c r="E93" s="233" t="inlineStr">
        <is>
          <t>:4015-7_8-KP:4015-7_8-KPV:</t>
        </is>
      </c>
      <c r="F93" s="235" t="inlineStr">
        <is>
          <t>4</t>
        </is>
      </c>
      <c r="G93" s="235" t="inlineStr">
        <is>
          <t>:CW:CCW:</t>
        </is>
      </c>
      <c r="H93" s="233" t="inlineStr">
        <is>
          <t>Mechanical Seal</t>
        </is>
      </c>
      <c r="I93" s="233" t="inlineStr">
        <is>
          <t>Single</t>
        </is>
      </c>
      <c r="J93" s="233" t="inlineStr">
        <is>
          <t>:Balanced:</t>
        </is>
      </c>
      <c r="K93" s="233" t="inlineStr">
        <is>
          <t>SlvMatl_Bronze</t>
        </is>
      </c>
      <c r="L93" s="233" t="inlineStr">
        <is>
          <t>Bronze, III932, C89835</t>
        </is>
      </c>
      <c r="M93" s="233" t="inlineStr">
        <is>
          <t>Bronze, III932, C89835</t>
        </is>
      </c>
      <c r="N93" s="235" t="n">
        <v>96701013</v>
      </c>
      <c r="O93" s="233" t="inlineStr">
        <is>
          <t>B101369</t>
        </is>
      </c>
      <c r="P93" s="235" t="inlineStr">
        <is>
          <t>LT027</t>
        </is>
      </c>
      <c r="Q93" t="inlineStr">
        <is>
          <t>PriceReq_BOM_KP_Sleeves, SlvMatl_Bronze</t>
        </is>
      </c>
    </row>
    <row r="94">
      <c r="B94" s="237">
        <f>OR(K94="SlvMatl_None", K94 = "SlvMatl_Bronze")</f>
        <v/>
      </c>
      <c r="C94" s="233" t="inlineStr">
        <is>
          <t>ConTab_BOM_KP_Sleeves0163</t>
        </is>
      </c>
      <c r="D94" s="233">
        <f>IF(B94 = TRUE,C94,"")</f>
        <v/>
      </c>
      <c r="E94" s="233" t="inlineStr">
        <is>
          <t>:5012-7_8-KP:5012-7_8-KPV:</t>
        </is>
      </c>
      <c r="F94" s="235" t="inlineStr">
        <is>
          <t>4</t>
        </is>
      </c>
      <c r="G94" s="235" t="inlineStr">
        <is>
          <t>:CW:CCW:</t>
        </is>
      </c>
      <c r="H94" s="233" t="inlineStr">
        <is>
          <t>Mechanical Seal</t>
        </is>
      </c>
      <c r="I94" s="233" t="inlineStr">
        <is>
          <t>Single</t>
        </is>
      </c>
      <c r="J94" s="233" t="inlineStr">
        <is>
          <t>:Balanced:</t>
        </is>
      </c>
      <c r="K94" s="233" t="inlineStr">
        <is>
          <t>SlvMatl_Bronze</t>
        </is>
      </c>
      <c r="L94" s="233" t="inlineStr">
        <is>
          <t>Bronze, III932, C89835</t>
        </is>
      </c>
      <c r="M94" s="233" t="inlineStr">
        <is>
          <t>Bronze, III932, C89835</t>
        </is>
      </c>
      <c r="N94" s="235" t="n">
        <v>96701017</v>
      </c>
      <c r="O94" s="233" t="inlineStr">
        <is>
          <t>B101356</t>
        </is>
      </c>
      <c r="P94" s="235" t="inlineStr">
        <is>
          <t>LT027</t>
        </is>
      </c>
      <c r="Q94" t="inlineStr">
        <is>
          <t>PriceReq_BOM_KP_Sleeves, SlvMatl_Bronze</t>
        </is>
      </c>
    </row>
    <row r="95">
      <c r="B95" s="237">
        <f>OR(K95="SlvMatl_None", K95 = "SlvMatl_Bronze")</f>
        <v/>
      </c>
      <c r="C95" s="233" t="inlineStr">
        <is>
          <t>ConTab_BOM_KP_Sleeves0164</t>
        </is>
      </c>
      <c r="D95" s="233">
        <f>IF(B95 = TRUE,C95,"")</f>
        <v/>
      </c>
      <c r="E95" s="233" t="inlineStr">
        <is>
          <t>:5015-9_0-KP:5015-9_0-KPV:</t>
        </is>
      </c>
      <c r="F95" s="235" t="inlineStr">
        <is>
          <t>4</t>
        </is>
      </c>
      <c r="G95" s="235" t="inlineStr">
        <is>
          <t>:CW:CCW:</t>
        </is>
      </c>
      <c r="H95" s="233" t="inlineStr">
        <is>
          <t>Mechanical Seal</t>
        </is>
      </c>
      <c r="I95" s="233" t="inlineStr">
        <is>
          <t>Single</t>
        </is>
      </c>
      <c r="J95" s="233" t="inlineStr">
        <is>
          <t>:Balanced:</t>
        </is>
      </c>
      <c r="K95" s="233" t="inlineStr">
        <is>
          <t>SlvMatl_Bronze</t>
        </is>
      </c>
      <c r="L95" s="233" t="inlineStr">
        <is>
          <t>Bronze, III932, C89835</t>
        </is>
      </c>
      <c r="M95" s="233" t="inlineStr">
        <is>
          <t>Bronze, III932, C89835</t>
        </is>
      </c>
      <c r="N95" s="235" t="n">
        <v>96701017</v>
      </c>
      <c r="O95" s="233" t="inlineStr">
        <is>
          <t>B101356</t>
        </is>
      </c>
      <c r="P95" s="235" t="inlineStr">
        <is>
          <t>LT027</t>
        </is>
      </c>
      <c r="Q95" t="inlineStr">
        <is>
          <t>PriceReq_BOM_KP_Sleeves, SlvMatl_Bronze</t>
        </is>
      </c>
    </row>
    <row r="96">
      <c r="B96" s="237">
        <f>OR(K96="SlvMatl_None", K96 = "SlvMatl_Bronze")</f>
        <v/>
      </c>
      <c r="C96" s="233" t="inlineStr">
        <is>
          <t>ConTab_BOM_KP_Sleeves0165</t>
        </is>
      </c>
      <c r="D96" s="233">
        <f>IF(B96 = TRUE,C96,"")</f>
        <v/>
      </c>
      <c r="E96" s="233" t="inlineStr">
        <is>
          <t>:6012-1_2-KP:6012-1_2-KPV:</t>
        </is>
      </c>
      <c r="F96" s="235" t="inlineStr">
        <is>
          <t>4</t>
        </is>
      </c>
      <c r="G96" s="235" t="inlineStr">
        <is>
          <t>:CW:CCW:</t>
        </is>
      </c>
      <c r="H96" s="233" t="inlineStr">
        <is>
          <t>Mechanical Seal</t>
        </is>
      </c>
      <c r="I96" s="233" t="inlineStr">
        <is>
          <t>Single</t>
        </is>
      </c>
      <c r="J96" s="233" t="inlineStr">
        <is>
          <t>:Balanced:</t>
        </is>
      </c>
      <c r="K96" s="233" t="inlineStr">
        <is>
          <t>SlvMatl_Bronze</t>
        </is>
      </c>
      <c r="L96" s="233" t="inlineStr">
        <is>
          <t>Bronze, III932, C89835</t>
        </is>
      </c>
      <c r="M96" s="233" t="inlineStr">
        <is>
          <t>Bronze, III932, C89835</t>
        </is>
      </c>
      <c r="N96" s="235" t="n">
        <v>96701013</v>
      </c>
      <c r="O96" s="233" t="inlineStr">
        <is>
          <t>B101369</t>
        </is>
      </c>
      <c r="P96" s="235" t="inlineStr">
        <is>
          <t>LT027</t>
        </is>
      </c>
      <c r="Q96" t="inlineStr">
        <is>
          <t>PriceReq_BOM_KP_Sleeves, SlvMatl_Bronze</t>
        </is>
      </c>
    </row>
    <row r="97">
      <c r="B97" s="237">
        <f>OR(K97="SlvMatl_None", K97 = "SlvMatl_Bronze")</f>
        <v/>
      </c>
      <c r="C97" s="233" t="inlineStr">
        <is>
          <t>ConTab_BOM_KP_Sleeves0166</t>
        </is>
      </c>
      <c r="D97" s="233">
        <f>IF(B97 = TRUE,C97,"")</f>
        <v/>
      </c>
      <c r="E97" s="233" t="inlineStr">
        <is>
          <t>:6012-3_4-KP:6012-3_4-KPV:</t>
        </is>
      </c>
      <c r="F97" s="235" t="inlineStr">
        <is>
          <t>4</t>
        </is>
      </c>
      <c r="G97" s="235" t="inlineStr">
        <is>
          <t>:CW:CCW:</t>
        </is>
      </c>
      <c r="H97" s="233" t="inlineStr">
        <is>
          <t>Mechanical Seal</t>
        </is>
      </c>
      <c r="I97" s="233" t="inlineStr">
        <is>
          <t>Single</t>
        </is>
      </c>
      <c r="J97" s="233" t="inlineStr">
        <is>
          <t>:Balanced:</t>
        </is>
      </c>
      <c r="K97" s="233" t="inlineStr">
        <is>
          <t>SlvMatl_Bronze</t>
        </is>
      </c>
      <c r="L97" s="233" t="inlineStr">
        <is>
          <t>Bronze, III932, C89835</t>
        </is>
      </c>
      <c r="M97" s="233" t="inlineStr">
        <is>
          <t>Bronze, III932, C89835</t>
        </is>
      </c>
      <c r="N97" s="235" t="n">
        <v>96701017</v>
      </c>
      <c r="O97" s="233" t="inlineStr">
        <is>
          <t>B101356</t>
        </is>
      </c>
      <c r="P97" s="235" t="inlineStr">
        <is>
          <t>LT027</t>
        </is>
      </c>
      <c r="Q97" t="inlineStr">
        <is>
          <t>PriceReq_BOM_KP_Sleeves, SlvMatl_Bronze</t>
        </is>
      </c>
    </row>
    <row r="98">
      <c r="B98" s="237">
        <f>OR(K98="SlvMatl_None", K98 = "SlvMatl_Bronze")</f>
        <v/>
      </c>
      <c r="C98" s="233" t="inlineStr">
        <is>
          <t>ConTab_BOM_KP_Sleeves0167</t>
        </is>
      </c>
      <c r="D98" s="233">
        <f>IF(B98 = TRUE,C98,"")</f>
        <v/>
      </c>
      <c r="E98" s="233" t="inlineStr">
        <is>
          <t>:6015-1_2-KP:6015-1_2-KPV:6015-3_4-KP:6015-3_4-KPV:</t>
        </is>
      </c>
      <c r="F98" s="235" t="inlineStr">
        <is>
          <t>5</t>
        </is>
      </c>
      <c r="G98" s="235" t="inlineStr">
        <is>
          <t>:CW:CCW:</t>
        </is>
      </c>
      <c r="H98" s="233" t="inlineStr">
        <is>
          <t>Mechanical Seal</t>
        </is>
      </c>
      <c r="I98" s="233" t="inlineStr">
        <is>
          <t>Single</t>
        </is>
      </c>
      <c r="J98" s="233" t="inlineStr">
        <is>
          <t>:Balanced:</t>
        </is>
      </c>
      <c r="K98" s="233" t="inlineStr">
        <is>
          <t>SlvMatl_Bronze</t>
        </is>
      </c>
      <c r="L98" s="233" t="inlineStr">
        <is>
          <t>Bronze, III932, C89835</t>
        </is>
      </c>
      <c r="M98" s="233" t="inlineStr">
        <is>
          <t>Bronze, III932, C89835</t>
        </is>
      </c>
      <c r="N98" s="235" t="n">
        <v>96701048</v>
      </c>
      <c r="O98" s="233" t="inlineStr">
        <is>
          <t>B101382</t>
        </is>
      </c>
      <c r="P98" s="235" t="inlineStr">
        <is>
          <t>LT027</t>
        </is>
      </c>
      <c r="Q98" t="inlineStr">
        <is>
          <t>PriceReq_BOM_KP_Sleeves, SlvMatl_Bronze</t>
        </is>
      </c>
    </row>
    <row r="99">
      <c r="B99" s="237">
        <f>OR(K99="SlvMatl_None", K99 = "SlvMatl_Bronze")</f>
        <v/>
      </c>
      <c r="C99" s="233" t="inlineStr">
        <is>
          <t>ConTab_BOM_KP_Sleeves0168</t>
        </is>
      </c>
      <c r="D99" s="233">
        <f>IF(B99 = TRUE,C99,"")</f>
        <v/>
      </c>
      <c r="E99" s="233" t="inlineStr">
        <is>
          <t>:6019-7_8-KP:6019-7_8-KPV:</t>
        </is>
      </c>
      <c r="F99" s="235" t="inlineStr">
        <is>
          <t>5</t>
        </is>
      </c>
      <c r="G99" s="235" t="inlineStr">
        <is>
          <t>:CW:CCW:</t>
        </is>
      </c>
      <c r="H99" s="233" t="inlineStr">
        <is>
          <t>Mechanical Seal</t>
        </is>
      </c>
      <c r="I99" s="233" t="inlineStr">
        <is>
          <t>Single</t>
        </is>
      </c>
      <c r="J99" s="233" t="inlineStr">
        <is>
          <t>:Balanced:</t>
        </is>
      </c>
      <c r="K99" s="233" t="inlineStr">
        <is>
          <t>SlvMatl_Bronze</t>
        </is>
      </c>
      <c r="L99" s="233" t="inlineStr">
        <is>
          <t>Bronze, III932, C89835</t>
        </is>
      </c>
      <c r="M99" s="233" t="inlineStr">
        <is>
          <t>Bronze, III932, C89835</t>
        </is>
      </c>
      <c r="N99" s="235" t="n">
        <v>96701049</v>
      </c>
      <c r="O99" s="233" t="inlineStr">
        <is>
          <t>B101395</t>
        </is>
      </c>
      <c r="P99" s="235" t="inlineStr">
        <is>
          <t>LT027</t>
        </is>
      </c>
      <c r="Q99" t="inlineStr">
        <is>
          <t>PriceReq_BOM_KP_Sleeves, SlvMatl_Bronze</t>
        </is>
      </c>
    </row>
    <row r="100">
      <c r="B100" s="237">
        <f>OR(K100="SlvMatl_None", K100 = "SlvMatl_Bronze")</f>
        <v/>
      </c>
      <c r="C100" s="233" t="inlineStr">
        <is>
          <t>ConTab_BOM_KP_Sleeves0169</t>
        </is>
      </c>
      <c r="D100" s="233">
        <f>IF(B100 = TRUE,C100,"")</f>
        <v/>
      </c>
      <c r="E100" s="233" t="inlineStr">
        <is>
          <t>:6019-7_8-KP:6019-7_8-KPV:</t>
        </is>
      </c>
      <c r="F100" s="235" t="inlineStr">
        <is>
          <t>6</t>
        </is>
      </c>
      <c r="G100" s="235" t="inlineStr">
        <is>
          <t>:CW:CCW:</t>
        </is>
      </c>
      <c r="H100" s="233" t="inlineStr">
        <is>
          <t>Mechanical Seal</t>
        </is>
      </c>
      <c r="I100" s="233" t="inlineStr">
        <is>
          <t>Single</t>
        </is>
      </c>
      <c r="J100" s="233" t="inlineStr">
        <is>
          <t>:Balanced:</t>
        </is>
      </c>
      <c r="K100" s="233" t="inlineStr">
        <is>
          <t>SlvMatl_Bronze</t>
        </is>
      </c>
      <c r="L100" s="233" t="inlineStr">
        <is>
          <t>Bronze, III932, C89835</t>
        </is>
      </c>
      <c r="M100" s="233" t="inlineStr">
        <is>
          <t>Bronze, III932, C89835</t>
        </is>
      </c>
      <c r="N100" s="235" t="n">
        <v>96701050</v>
      </c>
      <c r="O100" s="233" t="inlineStr">
        <is>
          <t>B101408</t>
        </is>
      </c>
      <c r="P100" s="235" t="inlineStr">
        <is>
          <t>LT027</t>
        </is>
      </c>
      <c r="Q100" t="inlineStr">
        <is>
          <t>PriceReq_BOM_KP_Sleeves, SlvMatl_Bronze</t>
        </is>
      </c>
    </row>
    <row r="101">
      <c r="B101" s="237">
        <f>OR(K101="SlvMatl_None", K101 = "SlvMatl_Bronze")</f>
        <v/>
      </c>
      <c r="C101" s="233" t="inlineStr">
        <is>
          <t>ConTab_BOM_KP_Sleeves0170</t>
        </is>
      </c>
      <c r="D101" s="233">
        <f>IF(B101 = TRUE,C101,"")</f>
        <v/>
      </c>
      <c r="E101" s="233" t="inlineStr">
        <is>
          <t>:6020-3_4-KP:6020-3_4-KPV:</t>
        </is>
      </c>
      <c r="F101" s="235" t="inlineStr">
        <is>
          <t>6</t>
        </is>
      </c>
      <c r="G101" s="235" t="inlineStr">
        <is>
          <t>:CW:CCW:</t>
        </is>
      </c>
      <c r="H101" s="233" t="inlineStr">
        <is>
          <t>Mechanical Seal</t>
        </is>
      </c>
      <c r="I101" s="233" t="inlineStr">
        <is>
          <t>Single</t>
        </is>
      </c>
      <c r="J101" s="233" t="inlineStr">
        <is>
          <t>:Balanced:</t>
        </is>
      </c>
      <c r="K101" s="233" t="inlineStr">
        <is>
          <t>SlvMatl_Bronze</t>
        </is>
      </c>
      <c r="L101" s="233" t="inlineStr">
        <is>
          <t>Bronze, III932, C89835</t>
        </is>
      </c>
      <c r="M101" s="233" t="inlineStr">
        <is>
          <t>Bronze, III932, C89835</t>
        </is>
      </c>
      <c r="N101" s="235" t="n">
        <v>96701051</v>
      </c>
      <c r="O101" s="233" t="inlineStr">
        <is>
          <t>B101421</t>
        </is>
      </c>
      <c r="P101" s="235" t="inlineStr">
        <is>
          <t>LT027</t>
        </is>
      </c>
      <c r="Q101" t="inlineStr">
        <is>
          <t>PriceReq_BOM_KP_Sleeves, SlvMatl_Bronze</t>
        </is>
      </c>
    </row>
    <row r="102">
      <c r="B102" s="237">
        <f>OR(K102="SlvMatl_None", K102 = "SlvMatl_Bronze")</f>
        <v/>
      </c>
      <c r="C102" s="233" t="inlineStr">
        <is>
          <t>ConTab_BOM_KP_Sleeves0171</t>
        </is>
      </c>
      <c r="D102" s="233">
        <f>IF(B102 = TRUE,C102,"")</f>
        <v/>
      </c>
      <c r="E102" s="233" t="inlineStr">
        <is>
          <t>:8012-5_6-KP:8012-5_6-KPV:</t>
        </is>
      </c>
      <c r="F102" s="235" t="inlineStr">
        <is>
          <t>5</t>
        </is>
      </c>
      <c r="G102" s="235" t="inlineStr">
        <is>
          <t>:CW:CCW:</t>
        </is>
      </c>
      <c r="H102" s="233" t="inlineStr">
        <is>
          <t>Mechanical Seal</t>
        </is>
      </c>
      <c r="I102" s="233" t="inlineStr">
        <is>
          <t>Single</t>
        </is>
      </c>
      <c r="J102" s="233" t="inlineStr">
        <is>
          <t>:Balanced:</t>
        </is>
      </c>
      <c r="K102" s="233" t="inlineStr">
        <is>
          <t>SlvMatl_Bronze</t>
        </is>
      </c>
      <c r="L102" s="233" t="inlineStr">
        <is>
          <t>Bronze, III932, C89835</t>
        </is>
      </c>
      <c r="M102" s="233" t="inlineStr">
        <is>
          <t>Bronze, III932, C89835</t>
        </is>
      </c>
      <c r="N102" s="235" t="n">
        <v>96701048</v>
      </c>
      <c r="O102" s="233" t="inlineStr">
        <is>
          <t>B101382</t>
        </is>
      </c>
      <c r="P102" s="235" t="inlineStr">
        <is>
          <t>LT027</t>
        </is>
      </c>
      <c r="Q102" t="inlineStr">
        <is>
          <t>PriceReq_BOM_KP_Sleeves, SlvMatl_Bronze</t>
        </is>
      </c>
    </row>
    <row r="103">
      <c r="B103" s="237">
        <f>OR(K103="SlvMatl_None", K103 = "SlvMatl_Bronze")</f>
        <v/>
      </c>
      <c r="C103" s="233" t="inlineStr">
        <is>
          <t>ConTab_BOM_KP_Sleeves0172</t>
        </is>
      </c>
      <c r="D103" s="233">
        <f>IF(B103 = TRUE,C103,"")</f>
        <v/>
      </c>
      <c r="E103" s="233" t="inlineStr">
        <is>
          <t>:8015-3_4-KP:8015-3_4-KPV:</t>
        </is>
      </c>
      <c r="F103" s="235" t="inlineStr">
        <is>
          <t>5</t>
        </is>
      </c>
      <c r="G103" s="235" t="inlineStr">
        <is>
          <t>:CW:CCW:</t>
        </is>
      </c>
      <c r="H103" s="233" t="inlineStr">
        <is>
          <t>Mechanical Seal</t>
        </is>
      </c>
      <c r="I103" s="233" t="inlineStr">
        <is>
          <t>Single</t>
        </is>
      </c>
      <c r="J103" s="233" t="inlineStr">
        <is>
          <t>:Balanced:</t>
        </is>
      </c>
      <c r="K103" s="233" t="inlineStr">
        <is>
          <t>SlvMatl_Bronze</t>
        </is>
      </c>
      <c r="L103" s="233" t="inlineStr">
        <is>
          <t>Bronze, III932, C89835</t>
        </is>
      </c>
      <c r="M103" s="233" t="inlineStr">
        <is>
          <t>Bronze, III932, C89835</t>
        </is>
      </c>
      <c r="N103" s="235" t="n">
        <v>96701048</v>
      </c>
      <c r="O103" s="233" t="inlineStr">
        <is>
          <t>B101382</t>
        </is>
      </c>
      <c r="P103" s="235" t="inlineStr">
        <is>
          <t>LT027</t>
        </is>
      </c>
      <c r="Q103" t="inlineStr">
        <is>
          <t>PriceReq_BOM_KP_Sleeves, SlvMatl_Bronze</t>
        </is>
      </c>
    </row>
    <row r="104">
      <c r="B104" s="237">
        <f>OR(K104="SlvMatl_None", K104 = "SlvMatl_Bronze")</f>
        <v/>
      </c>
      <c r="C104" s="233" t="inlineStr">
        <is>
          <t>ConTab_BOM_KP_Sleeves0173</t>
        </is>
      </c>
      <c r="D104" s="233">
        <f>IF(B104 = TRUE,C104,"")</f>
        <v/>
      </c>
      <c r="E104" s="233" t="inlineStr">
        <is>
          <t>:8020-5_6-KP:</t>
        </is>
      </c>
      <c r="F104" s="235" t="inlineStr">
        <is>
          <t>K</t>
        </is>
      </c>
      <c r="G104" s="235" t="inlineStr">
        <is>
          <t>:CW:CCW:</t>
        </is>
      </c>
      <c r="H104" s="233" t="inlineStr">
        <is>
          <t>Mechanical Seal</t>
        </is>
      </c>
      <c r="I104" s="233" t="inlineStr">
        <is>
          <t>Single</t>
        </is>
      </c>
      <c r="J104" s="233" t="inlineStr">
        <is>
          <t>:Balanced:</t>
        </is>
      </c>
      <c r="K104" s="233" t="inlineStr">
        <is>
          <t>SlvMatl_Bronze</t>
        </is>
      </c>
      <c r="L104" s="233" t="inlineStr">
        <is>
          <t>Bronze, III932, C89835</t>
        </is>
      </c>
      <c r="M104" s="233" t="inlineStr">
        <is>
          <t>Bronze, III932, C89835</t>
        </is>
      </c>
      <c r="N104" s="235" t="n">
        <v>96701052</v>
      </c>
      <c r="O104" s="233" t="inlineStr">
        <is>
          <t>B101447</t>
        </is>
      </c>
      <c r="P104" s="235" t="inlineStr">
        <is>
          <t>LT027</t>
        </is>
      </c>
      <c r="Q104" t="inlineStr">
        <is>
          <t>PriceReq_BOM_KP_Sleeves, SlvMatl_Bronze</t>
        </is>
      </c>
    </row>
    <row r="105">
      <c r="B105" s="237">
        <f>OR(K105="SlvMatl_None", K105 = "SlvMatl_Bronze")</f>
        <v/>
      </c>
      <c r="C105" s="233" t="inlineStr">
        <is>
          <t>ConTab_BOM_KP_Sleeves0174</t>
        </is>
      </c>
      <c r="D105" s="233">
        <f>IF(B105 = TRUE,C105,"")</f>
        <v/>
      </c>
      <c r="E105" s="233" t="inlineStr">
        <is>
          <t>:1012-9_0-KP:1012-9_0-KPV:1012-1_2-KP:1012-1_2-KPV:</t>
        </is>
      </c>
      <c r="F105" s="235" t="inlineStr">
        <is>
          <t>5</t>
        </is>
      </c>
      <c r="G105" s="235" t="inlineStr">
        <is>
          <t>:CW:CCW:</t>
        </is>
      </c>
      <c r="H105" s="233" t="inlineStr">
        <is>
          <t>Mechanical Seal</t>
        </is>
      </c>
      <c r="I105" s="233" t="inlineStr">
        <is>
          <t>Single</t>
        </is>
      </c>
      <c r="J105" s="233" t="inlineStr">
        <is>
          <t>:Balanced:</t>
        </is>
      </c>
      <c r="K105" s="233" t="inlineStr">
        <is>
          <t>SlvMatl_Bronze</t>
        </is>
      </c>
      <c r="L105" s="233" t="inlineStr">
        <is>
          <t>Bronze, III932, C89835</t>
        </is>
      </c>
      <c r="M105" s="233" t="inlineStr">
        <is>
          <t>Bronze, III932, C89835</t>
        </is>
      </c>
      <c r="N105" s="235" t="n">
        <v>96701048</v>
      </c>
      <c r="O105" s="233" t="inlineStr">
        <is>
          <t>B101382</t>
        </is>
      </c>
      <c r="P105" s="235" t="inlineStr">
        <is>
          <t>LT027</t>
        </is>
      </c>
      <c r="Q105" t="inlineStr">
        <is>
          <t>PriceReq_BOM_KP_Sleeves, SlvMatl_Bronze</t>
        </is>
      </c>
    </row>
    <row r="106">
      <c r="B106" s="237">
        <f>OR(K106="SlvMatl_None", K106 = "SlvMatl_Bronze")</f>
        <v/>
      </c>
      <c r="C106" s="233" t="inlineStr">
        <is>
          <t>ConTab_BOM_KP_Sleeves0175</t>
        </is>
      </c>
      <c r="D106" s="233">
        <f>IF(B106 = TRUE,C106,"")</f>
        <v/>
      </c>
      <c r="E106" s="233" t="inlineStr">
        <is>
          <t>:1015-3_4-KP:1015-3_4-KPV:</t>
        </is>
      </c>
      <c r="F106" s="235" t="inlineStr">
        <is>
          <t>7</t>
        </is>
      </c>
      <c r="G106" s="235" t="inlineStr">
        <is>
          <t>:CW:CCW:</t>
        </is>
      </c>
      <c r="H106" s="233" t="inlineStr">
        <is>
          <t>Mechanical Seal</t>
        </is>
      </c>
      <c r="I106" s="233" t="inlineStr">
        <is>
          <t>Single</t>
        </is>
      </c>
      <c r="J106" s="233" t="inlineStr">
        <is>
          <t>:Balanced:</t>
        </is>
      </c>
      <c r="K106" s="233" t="inlineStr">
        <is>
          <t>SlvMatl_Bronze</t>
        </is>
      </c>
      <c r="L106" s="233" t="inlineStr">
        <is>
          <t>Bronze, III932, C89835</t>
        </is>
      </c>
      <c r="M106" s="233" t="inlineStr">
        <is>
          <t>Bronze, III932, C89835</t>
        </is>
      </c>
      <c r="N106" s="235" t="n">
        <v>96701053</v>
      </c>
      <c r="O106" s="233" t="inlineStr">
        <is>
          <t>B104096</t>
        </is>
      </c>
      <c r="P106" s="235" t="inlineStr">
        <is>
          <t>LT027</t>
        </is>
      </c>
      <c r="Q106" t="inlineStr">
        <is>
          <t>PriceReq_BOM_KP_Sleeves, SlvMatl_Bronze</t>
        </is>
      </c>
    </row>
    <row r="107">
      <c r="B107" s="237">
        <f>OR(K107="SlvMatl_None", K107 = "SlvMatl_Bronze")</f>
        <v/>
      </c>
      <c r="C107" s="233" t="inlineStr">
        <is>
          <t>ConTab_BOM_KP_Sleeves0176</t>
        </is>
      </c>
      <c r="D107" s="233">
        <f>IF(B107 = TRUE,C107,"")</f>
        <v/>
      </c>
      <c r="E107" s="233" t="inlineStr">
        <is>
          <t>:1020-3_4-KP:</t>
        </is>
      </c>
      <c r="F107" s="235" t="inlineStr">
        <is>
          <t>V</t>
        </is>
      </c>
      <c r="G107" s="235" t="inlineStr">
        <is>
          <t>:CW:CCW:</t>
        </is>
      </c>
      <c r="H107" s="233" t="inlineStr">
        <is>
          <t>Mechanical Seal</t>
        </is>
      </c>
      <c r="I107" s="233" t="inlineStr">
        <is>
          <t>Single</t>
        </is>
      </c>
      <c r="J107" s="233" t="inlineStr">
        <is>
          <t>:Balanced:</t>
        </is>
      </c>
      <c r="K107" s="233" t="inlineStr">
        <is>
          <t>SlvMatl_Bronze</t>
        </is>
      </c>
      <c r="L107" s="233" t="inlineStr">
        <is>
          <t>Bronze, III932, C89835</t>
        </is>
      </c>
      <c r="M107" s="233" t="inlineStr">
        <is>
          <t>Bronze, III932, C89835</t>
        </is>
      </c>
      <c r="N107" s="235" t="n">
        <v>96701054</v>
      </c>
      <c r="O107" s="233" t="inlineStr">
        <is>
          <t>B101486</t>
        </is>
      </c>
      <c r="P107" s="235" t="inlineStr">
        <is>
          <t>LT027</t>
        </is>
      </c>
      <c r="Q107" t="inlineStr">
        <is>
          <t>PriceReq_BOM_KP_Sleeves, SlvMatl_Bronze</t>
        </is>
      </c>
    </row>
    <row r="108">
      <c r="B108" s="237">
        <f>OR(K108="SlvMatl_None", K108 = "SlvMatl_Bronze")</f>
        <v/>
      </c>
      <c r="C108" s="233" t="inlineStr">
        <is>
          <t>ConTab_BOM_KP_Sleeves0177</t>
        </is>
      </c>
      <c r="D108" s="233">
        <f>IF(B108 = TRUE,C108,"")</f>
        <v/>
      </c>
      <c r="E108" s="233" t="inlineStr">
        <is>
          <t>:1024-1_2-KP:1024-3_4-KP:</t>
        </is>
      </c>
      <c r="F108" s="235" t="inlineStr">
        <is>
          <t>V</t>
        </is>
      </c>
      <c r="G108" s="235" t="inlineStr">
        <is>
          <t>:CW:CCW:</t>
        </is>
      </c>
      <c r="H108" s="233" t="inlineStr">
        <is>
          <t>Mechanical Seal</t>
        </is>
      </c>
      <c r="I108" s="233" t="inlineStr">
        <is>
          <t>Single</t>
        </is>
      </c>
      <c r="J108" s="233" t="inlineStr">
        <is>
          <t>:Balanced:</t>
        </is>
      </c>
      <c r="K108" s="233" t="inlineStr">
        <is>
          <t>SlvMatl_Bronze</t>
        </is>
      </c>
      <c r="L108" s="233" t="inlineStr">
        <is>
          <t>Bronze, III932, C89835</t>
        </is>
      </c>
      <c r="M108" s="233" t="inlineStr">
        <is>
          <t>Bronze, III932, C89835</t>
        </is>
      </c>
      <c r="N108" s="235" t="n">
        <v>96701055</v>
      </c>
      <c r="O108" s="233" t="inlineStr">
        <is>
          <t>B101499</t>
        </is>
      </c>
      <c r="P108" s="235" t="inlineStr">
        <is>
          <t>LT027</t>
        </is>
      </c>
      <c r="Q108" t="inlineStr">
        <is>
          <t>PriceReq_BOM_KP_Sleeves, SlvMatl_Bronze</t>
        </is>
      </c>
    </row>
    <row r="109">
      <c r="B109" s="237">
        <f>OR(K109="SlvMatl_None", K109 = "SlvMatl_Bronze")</f>
        <v/>
      </c>
      <c r="C109" s="233" t="inlineStr">
        <is>
          <t>ConTab_BOM_KP_Sleeves0178</t>
        </is>
      </c>
      <c r="D109" s="233">
        <f>IF(B109 = TRUE,C109,"")</f>
        <v/>
      </c>
      <c r="E109" s="233" t="inlineStr">
        <is>
          <t>:1220-5_6-KP:</t>
        </is>
      </c>
      <c r="F109" s="235" t="inlineStr">
        <is>
          <t>K</t>
        </is>
      </c>
      <c r="G109" s="235" t="inlineStr">
        <is>
          <t>:CW:CCW:</t>
        </is>
      </c>
      <c r="H109" s="233" t="inlineStr">
        <is>
          <t>Mechanical Seal</t>
        </is>
      </c>
      <c r="I109" s="233" t="inlineStr">
        <is>
          <t>Single</t>
        </is>
      </c>
      <c r="J109" s="233" t="inlineStr">
        <is>
          <t>:Balanced:</t>
        </is>
      </c>
      <c r="K109" s="233" t="inlineStr">
        <is>
          <t>SlvMatl_Bronze</t>
        </is>
      </c>
      <c r="L109" s="233" t="inlineStr">
        <is>
          <t>Bronze, III932, C89835</t>
        </is>
      </c>
      <c r="M109" s="233" t="inlineStr">
        <is>
          <t>Bronze, III932, C89835</t>
        </is>
      </c>
      <c r="N109" s="235" t="n">
        <v>96701056</v>
      </c>
      <c r="O109" s="233" t="inlineStr">
        <is>
          <t>B101460</t>
        </is>
      </c>
      <c r="P109" s="235" t="inlineStr">
        <is>
          <t>LT027</t>
        </is>
      </c>
      <c r="Q109" t="inlineStr">
        <is>
          <t>PriceReq_BOM_KP_Sleeves, SlvMatl_Bronze</t>
        </is>
      </c>
    </row>
    <row r="110">
      <c r="B110" s="237">
        <f>OR(K110="SlvMatl_None", K110 = "SlvMatl_Bronze")</f>
        <v/>
      </c>
      <c r="C110" s="233" t="inlineStr">
        <is>
          <t>ConTab_BOM_KP_Sleeves0179</t>
        </is>
      </c>
      <c r="D110" s="233">
        <f>IF(B110 = TRUE,C110,"")</f>
        <v/>
      </c>
      <c r="E110" s="233" t="inlineStr">
        <is>
          <t>:1415-1_2-KP:</t>
        </is>
      </c>
      <c r="F110" s="235" t="inlineStr">
        <is>
          <t>K</t>
        </is>
      </c>
      <c r="G110" s="235" t="inlineStr">
        <is>
          <t>:CW:CCW:</t>
        </is>
      </c>
      <c r="H110" s="233" t="inlineStr">
        <is>
          <t>Mechanical Seal</t>
        </is>
      </c>
      <c r="I110" s="233" t="inlineStr">
        <is>
          <t>Single</t>
        </is>
      </c>
      <c r="J110" s="233" t="inlineStr">
        <is>
          <t>:Balanced:</t>
        </is>
      </c>
      <c r="K110" s="233" t="inlineStr">
        <is>
          <t>SlvMatl_Bronze</t>
        </is>
      </c>
      <c r="L110" s="233" t="inlineStr">
        <is>
          <t>Bronze, III932, C89835</t>
        </is>
      </c>
      <c r="M110" s="233" t="inlineStr">
        <is>
          <t>Bronze, III932, C89835</t>
        </is>
      </c>
      <c r="N110" s="235" t="n">
        <v>96701003</v>
      </c>
      <c r="O110" s="233" t="inlineStr">
        <is>
          <t>B101473</t>
        </is>
      </c>
      <c r="P110" s="235" t="inlineStr">
        <is>
          <t>LT027</t>
        </is>
      </c>
      <c r="Q110" t="inlineStr">
        <is>
          <t>PriceReq_BOM_KP_Sleeves, SlvMatl_Bronze</t>
        </is>
      </c>
    </row>
    <row r="111">
      <c r="B111" s="237">
        <f>OR(K111="SlvMatl_None", K111 = "SlvMatl_Bronze")</f>
        <v/>
      </c>
      <c r="C111" s="233" t="inlineStr">
        <is>
          <t>ConTab_BOM_KP_Sleeves0205</t>
        </is>
      </c>
      <c r="D111" s="233">
        <f>IF(B111 = TRUE,C111,"")</f>
        <v/>
      </c>
      <c r="E111" s="233" t="inlineStr">
        <is>
          <t>:2095-1_2-KP:2095-1_2-KPV:</t>
        </is>
      </c>
      <c r="F111" s="235" t="inlineStr">
        <is>
          <t>3</t>
        </is>
      </c>
      <c r="G111" s="235" t="inlineStr">
        <is>
          <t>:CW:CCW:</t>
        </is>
      </c>
      <c r="H111" s="233" t="inlineStr">
        <is>
          <t>Mechanical Seal</t>
        </is>
      </c>
      <c r="I111" s="233" t="inlineStr">
        <is>
          <t>Single</t>
        </is>
      </c>
      <c r="J111" s="233" t="inlineStr">
        <is>
          <t>:Balanced:</t>
        </is>
      </c>
      <c r="K111" s="233" t="inlineStr">
        <is>
          <t>SlvMatl_SS_AISI-303</t>
        </is>
      </c>
      <c r="L111" s="233" t="inlineStr">
        <is>
          <t>SS AISI-303</t>
        </is>
      </c>
      <c r="M111" s="233" t="inlineStr">
        <is>
          <t>SS AISI-303</t>
        </is>
      </c>
      <c r="N111" s="235" t="inlineStr">
        <is>
          <t>RTF</t>
        </is>
      </c>
      <c r="O111" s="233" t="inlineStr">
        <is>
          <t>B101344</t>
        </is>
      </c>
      <c r="P111" s="235" t="inlineStr">
        <is>
          <t>LT067</t>
        </is>
      </c>
      <c r="Q111" t="inlineStr">
        <is>
          <t>PriceReq_BOM_KP_Sleeves, SlvMatl_SS_AISI-303</t>
        </is>
      </c>
    </row>
    <row r="112">
      <c r="B112" s="237">
        <f>OR(K112="SlvMatl_None", K112 = "SlvMatl_Bronze")</f>
        <v/>
      </c>
      <c r="C112" s="233" t="inlineStr">
        <is>
          <t>ConTab_BOM_KP_Sleeves0206</t>
        </is>
      </c>
      <c r="D112" s="233">
        <f>IF(B112 = TRUE,C112,"")</f>
        <v/>
      </c>
      <c r="E112" s="233" t="inlineStr">
        <is>
          <t>:2013-5_6-KP:2013-5_6-KPV:</t>
        </is>
      </c>
      <c r="F112" s="235" t="inlineStr">
        <is>
          <t>3</t>
        </is>
      </c>
      <c r="G112" s="235" t="inlineStr">
        <is>
          <t>:CW:CCW:</t>
        </is>
      </c>
      <c r="H112" s="233" t="inlineStr">
        <is>
          <t>Mechanical Seal</t>
        </is>
      </c>
      <c r="I112" s="233" t="inlineStr">
        <is>
          <t>Single</t>
        </is>
      </c>
      <c r="J112" s="233" t="inlineStr">
        <is>
          <t>:Balanced:</t>
        </is>
      </c>
      <c r="K112" s="233" t="inlineStr">
        <is>
          <t>SlvMatl_SS_AISI-303</t>
        </is>
      </c>
      <c r="L112" s="233" t="inlineStr">
        <is>
          <t>SS AISI-303</t>
        </is>
      </c>
      <c r="M112" s="233" t="inlineStr">
        <is>
          <t>SS AISI-303</t>
        </is>
      </c>
      <c r="N112" s="235" t="inlineStr">
        <is>
          <t>RTF</t>
        </is>
      </c>
      <c r="O112" s="233" t="inlineStr">
        <is>
          <t>B101344</t>
        </is>
      </c>
      <c r="P112" s="235" t="inlineStr">
        <is>
          <t>LT067</t>
        </is>
      </c>
      <c r="Q112" t="inlineStr">
        <is>
          <t>PriceReq_BOM_KP_Sleeves, SlvMatl_SS_AISI-303</t>
        </is>
      </c>
    </row>
    <row r="113">
      <c r="B113" s="237">
        <f>OR(K113="SlvMatl_None", K113 = "SlvMatl_Bronze")</f>
        <v/>
      </c>
      <c r="C113" s="233" t="inlineStr">
        <is>
          <t>ConTab_BOM_KP_Sleeves0207</t>
        </is>
      </c>
      <c r="D113" s="233">
        <f>IF(B113 = TRUE,C113,"")</f>
        <v/>
      </c>
      <c r="E113" s="233" t="inlineStr">
        <is>
          <t>:3095-7_8-KP:3095-7_8-KPV:</t>
        </is>
      </c>
      <c r="F113" s="235" t="inlineStr">
        <is>
          <t>3</t>
        </is>
      </c>
      <c r="G113" s="235" t="inlineStr">
        <is>
          <t>:CW:CCW:</t>
        </is>
      </c>
      <c r="H113" s="233" t="inlineStr">
        <is>
          <t>Mechanical Seal</t>
        </is>
      </c>
      <c r="I113" s="233" t="inlineStr">
        <is>
          <t>Single</t>
        </is>
      </c>
      <c r="J113" s="233" t="inlineStr">
        <is>
          <t>:Balanced:</t>
        </is>
      </c>
      <c r="K113" s="233" t="inlineStr">
        <is>
          <t>SlvMatl_SS_AISI-303</t>
        </is>
      </c>
      <c r="L113" s="233" t="inlineStr">
        <is>
          <t>SS AISI-303</t>
        </is>
      </c>
      <c r="M113" s="233" t="inlineStr">
        <is>
          <t>SS AISI-303</t>
        </is>
      </c>
      <c r="N113" s="235" t="inlineStr">
        <is>
          <t>RTF</t>
        </is>
      </c>
      <c r="O113" s="233" t="inlineStr">
        <is>
          <t>B101344</t>
        </is>
      </c>
      <c r="P113" s="235" t="inlineStr">
        <is>
          <t>LT067</t>
        </is>
      </c>
      <c r="Q113" t="inlineStr">
        <is>
          <t>PriceReq_BOM_KP_Sleeves, SlvMatl_SS_AISI-303</t>
        </is>
      </c>
    </row>
    <row r="114">
      <c r="B114" s="237">
        <f>OR(K114="SlvMatl_None", K114 = "SlvMatl_Bronze")</f>
        <v/>
      </c>
      <c r="C114" s="233" t="inlineStr">
        <is>
          <t>ConTab_BOM_KP_Sleeves0208</t>
        </is>
      </c>
      <c r="D114" s="233">
        <f>IF(B114 = TRUE,C114,"")</f>
        <v/>
      </c>
      <c r="E114" s="233" t="inlineStr">
        <is>
          <t>:3095-7_8-KP:3095-7_8-KPV:</t>
        </is>
      </c>
      <c r="F114" s="235" t="inlineStr">
        <is>
          <t>E</t>
        </is>
      </c>
      <c r="G114" s="235" t="inlineStr">
        <is>
          <t>:CW:CCW:</t>
        </is>
      </c>
      <c r="H114" s="233" t="inlineStr">
        <is>
          <t>Mechanical Seal</t>
        </is>
      </c>
      <c r="I114" s="233" t="inlineStr">
        <is>
          <t>Single</t>
        </is>
      </c>
      <c r="J114" s="233" t="inlineStr">
        <is>
          <t>:Balanced:</t>
        </is>
      </c>
      <c r="K114" s="233" t="inlineStr">
        <is>
          <t>SlvMatl_SS_AISI-303</t>
        </is>
      </c>
      <c r="L114" s="233" t="inlineStr">
        <is>
          <t>SS AISI-303</t>
        </is>
      </c>
      <c r="M114" s="233" t="inlineStr">
        <is>
          <t>SS AISI-303</t>
        </is>
      </c>
      <c r="N114" s="235" t="inlineStr">
        <is>
          <t>RTF</t>
        </is>
      </c>
      <c r="O114" s="233" t="inlineStr">
        <is>
          <t>B101436</t>
        </is>
      </c>
      <c r="P114" s="235" t="inlineStr">
        <is>
          <t>LT067</t>
        </is>
      </c>
      <c r="Q114" t="inlineStr">
        <is>
          <t>PriceReq_BOM_KP_Sleeves, SlvMatl_SS_AISI-303</t>
        </is>
      </c>
    </row>
    <row r="115">
      <c r="B115" s="237">
        <f>OR(K115="SlvMatl_None", K115 = "SlvMatl_Bronze")</f>
        <v/>
      </c>
      <c r="C115" s="233" t="inlineStr">
        <is>
          <t>ConTab_BOM_KP_Sleeves0209</t>
        </is>
      </c>
      <c r="D115" s="233">
        <f>IF(B115 = TRUE,C115,"")</f>
        <v/>
      </c>
      <c r="E115" s="233" t="inlineStr">
        <is>
          <t>:3014-5_6-KP:3014-5_6-KPV:</t>
        </is>
      </c>
      <c r="F115" s="235" t="inlineStr">
        <is>
          <t>4</t>
        </is>
      </c>
      <c r="G115" s="235" t="inlineStr">
        <is>
          <t>:CW:CCW:</t>
        </is>
      </c>
      <c r="H115" s="233" t="inlineStr">
        <is>
          <t>Mechanical Seal</t>
        </is>
      </c>
      <c r="I115" s="233" t="inlineStr">
        <is>
          <t>Single</t>
        </is>
      </c>
      <c r="J115" s="233" t="inlineStr">
        <is>
          <t>:Balanced:</t>
        </is>
      </c>
      <c r="K115" s="233" t="inlineStr">
        <is>
          <t>SlvMatl_SS_AISI-303</t>
        </is>
      </c>
      <c r="L115" s="233" t="inlineStr">
        <is>
          <t>SS AISI-303</t>
        </is>
      </c>
      <c r="M115" s="233" t="inlineStr">
        <is>
          <t>SS AISI-303</t>
        </is>
      </c>
      <c r="N115" s="235" t="inlineStr">
        <is>
          <t>RTF</t>
        </is>
      </c>
      <c r="O115" s="233" t="inlineStr">
        <is>
          <t>B101371</t>
        </is>
      </c>
      <c r="P115" s="235" t="inlineStr">
        <is>
          <t>LT067</t>
        </is>
      </c>
      <c r="Q115" t="inlineStr">
        <is>
          <t>PriceReq_BOM_KP_Sleeves, SlvMatl_SS_AISI-303</t>
        </is>
      </c>
    </row>
    <row r="116">
      <c r="B116" s="237">
        <f>OR(K116="SlvMatl_None", K116 = "SlvMatl_Bronze")</f>
        <v/>
      </c>
      <c r="C116" s="233" t="inlineStr">
        <is>
          <t>ConTab_BOM_KP_Sleeves0210</t>
        </is>
      </c>
      <c r="D116" s="233">
        <f>IF(B116 = TRUE,C116,"")</f>
        <v/>
      </c>
      <c r="E116" s="233" t="inlineStr">
        <is>
          <t>:4012-1_2-KP:4012-1_2-KPV:</t>
        </is>
      </c>
      <c r="F116" s="235" t="inlineStr">
        <is>
          <t>4</t>
        </is>
      </c>
      <c r="G116" s="235" t="inlineStr">
        <is>
          <t>:CW:CCW:</t>
        </is>
      </c>
      <c r="H116" s="233" t="inlineStr">
        <is>
          <t>Mechanical Seal</t>
        </is>
      </c>
      <c r="I116" s="233" t="inlineStr">
        <is>
          <t>Single</t>
        </is>
      </c>
      <c r="J116" s="233" t="inlineStr">
        <is>
          <t>:Balanced:</t>
        </is>
      </c>
      <c r="K116" s="233" t="inlineStr">
        <is>
          <t>SlvMatl_SS_AISI-303</t>
        </is>
      </c>
      <c r="L116" s="233" t="inlineStr">
        <is>
          <t>SS AISI-303</t>
        </is>
      </c>
      <c r="M116" s="233" t="inlineStr">
        <is>
          <t>SS AISI-303</t>
        </is>
      </c>
      <c r="N116" s="235" t="inlineStr">
        <is>
          <t>RTF</t>
        </is>
      </c>
      <c r="O116" s="233" t="inlineStr">
        <is>
          <t>B101371</t>
        </is>
      </c>
      <c r="P116" s="235" t="inlineStr">
        <is>
          <t>LT067</t>
        </is>
      </c>
      <c r="Q116" t="inlineStr">
        <is>
          <t>PriceReq_BOM_KP_Sleeves, SlvMatl_SS_AISI-303</t>
        </is>
      </c>
    </row>
    <row r="117">
      <c r="B117" s="237">
        <f>OR(K117="SlvMatl_None", K117 = "SlvMatl_Bronze")</f>
        <v/>
      </c>
      <c r="C117" s="233" t="inlineStr">
        <is>
          <t>ConTab_BOM_KP_Sleeves0211</t>
        </is>
      </c>
      <c r="D117" s="233">
        <f>IF(B117 = TRUE,C117,"")</f>
        <v/>
      </c>
      <c r="E117" s="233" t="inlineStr">
        <is>
          <t>:4012-7_8-KP:4012-7_8-KPV:</t>
        </is>
      </c>
      <c r="F117" s="235" t="inlineStr">
        <is>
          <t>4</t>
        </is>
      </c>
      <c r="G117" s="235" t="inlineStr">
        <is>
          <t>:CW:CCW:</t>
        </is>
      </c>
      <c r="H117" s="233" t="inlineStr">
        <is>
          <t>Mechanical Seal</t>
        </is>
      </c>
      <c r="I117" s="233" t="inlineStr">
        <is>
          <t>Single</t>
        </is>
      </c>
      <c r="J117" s="233" t="inlineStr">
        <is>
          <t>:Balanced:</t>
        </is>
      </c>
      <c r="K117" s="233" t="inlineStr">
        <is>
          <t>SlvMatl_SS_AISI-303</t>
        </is>
      </c>
      <c r="L117" s="233" t="inlineStr">
        <is>
          <t>SS AISI-303</t>
        </is>
      </c>
      <c r="M117" s="233" t="inlineStr">
        <is>
          <t>SS AISI-303</t>
        </is>
      </c>
      <c r="N117" s="235" t="inlineStr">
        <is>
          <t>RTF</t>
        </is>
      </c>
      <c r="O117" s="233" t="inlineStr">
        <is>
          <t>B101371</t>
        </is>
      </c>
      <c r="P117" s="235" t="inlineStr">
        <is>
          <t>LT067</t>
        </is>
      </c>
      <c r="Q117" t="inlineStr">
        <is>
          <t>PriceReq_BOM_KP_Sleeves, SlvMatl_SS_AISI-303</t>
        </is>
      </c>
    </row>
    <row r="118">
      <c r="B118" s="237">
        <f>OR(K118="SlvMatl_None", K118 = "SlvMatl_Bronze")</f>
        <v/>
      </c>
      <c r="C118" s="233" t="inlineStr">
        <is>
          <t>ConTab_BOM_KP_Sleeves0212</t>
        </is>
      </c>
      <c r="D118" s="233">
        <f>IF(B118 = TRUE,C118,"")</f>
        <v/>
      </c>
      <c r="E118" s="233" t="inlineStr">
        <is>
          <t>:4015-7_8-KP:4015-7_8-KPV:</t>
        </is>
      </c>
      <c r="F118" s="235" t="inlineStr">
        <is>
          <t>4</t>
        </is>
      </c>
      <c r="G118" s="235" t="inlineStr">
        <is>
          <t>:CW:CCW:</t>
        </is>
      </c>
      <c r="H118" s="233" t="inlineStr">
        <is>
          <t>Mechanical Seal</t>
        </is>
      </c>
      <c r="I118" s="233" t="inlineStr">
        <is>
          <t>Single</t>
        </is>
      </c>
      <c r="J118" s="233" t="inlineStr">
        <is>
          <t>:Balanced:</t>
        </is>
      </c>
      <c r="K118" s="233" t="inlineStr">
        <is>
          <t>SlvMatl_SS_AISI-303</t>
        </is>
      </c>
      <c r="L118" s="233" t="inlineStr">
        <is>
          <t>SS AISI-303</t>
        </is>
      </c>
      <c r="M118" s="233" t="inlineStr">
        <is>
          <t>SS AISI-303</t>
        </is>
      </c>
      <c r="N118" s="235" t="inlineStr">
        <is>
          <t>RTF</t>
        </is>
      </c>
      <c r="O118" s="233" t="inlineStr">
        <is>
          <t>B101371</t>
        </is>
      </c>
      <c r="P118" s="235" t="inlineStr">
        <is>
          <t>LT067</t>
        </is>
      </c>
      <c r="Q118" t="inlineStr">
        <is>
          <t>PriceReq_BOM_KP_Sleeves, SlvMatl_SS_AISI-303</t>
        </is>
      </c>
    </row>
    <row r="119">
      <c r="B119" s="237">
        <f>OR(K119="SlvMatl_None", K119 = "SlvMatl_Bronze")</f>
        <v/>
      </c>
      <c r="C119" s="233" t="inlineStr">
        <is>
          <t>ConTab_BOM_KP_Sleeves0213</t>
        </is>
      </c>
      <c r="D119" s="233">
        <f>IF(B119 = TRUE,C119,"")</f>
        <v/>
      </c>
      <c r="E119" s="233" t="inlineStr">
        <is>
          <t>:5012-7_8-KP:5012-7_8-KPV:</t>
        </is>
      </c>
      <c r="F119" s="235" t="inlineStr">
        <is>
          <t>4</t>
        </is>
      </c>
      <c r="G119" s="235" t="inlineStr">
        <is>
          <t>:CW:CCW:</t>
        </is>
      </c>
      <c r="H119" s="233" t="inlineStr">
        <is>
          <t>Mechanical Seal</t>
        </is>
      </c>
      <c r="I119" s="233" t="inlineStr">
        <is>
          <t>Single</t>
        </is>
      </c>
      <c r="J119" s="233" t="inlineStr">
        <is>
          <t>:Balanced:</t>
        </is>
      </c>
      <c r="K119" s="233" t="inlineStr">
        <is>
          <t>SlvMatl_SS_AISI-303</t>
        </is>
      </c>
      <c r="L119" s="233" t="inlineStr">
        <is>
          <t>SS AISI-303</t>
        </is>
      </c>
      <c r="M119" s="233" t="inlineStr">
        <is>
          <t>SS AISI-303</t>
        </is>
      </c>
      <c r="N119" s="235" t="inlineStr">
        <is>
          <t>RTF</t>
        </is>
      </c>
      <c r="O119" s="233" t="inlineStr">
        <is>
          <t>B101358</t>
        </is>
      </c>
      <c r="P119" s="235" t="inlineStr">
        <is>
          <t>LT067</t>
        </is>
      </c>
      <c r="Q119" t="inlineStr">
        <is>
          <t>PriceReq_BOM_KP_Sleeves, SlvMatl_SS_AISI-303</t>
        </is>
      </c>
    </row>
    <row r="120">
      <c r="B120" s="237">
        <f>OR(K120="SlvMatl_None", K120 = "SlvMatl_Bronze")</f>
        <v/>
      </c>
      <c r="C120" s="233" t="inlineStr">
        <is>
          <t>ConTab_BOM_KP_Sleeves0214</t>
        </is>
      </c>
      <c r="D120" s="233">
        <f>IF(B120 = TRUE,C120,"")</f>
        <v/>
      </c>
      <c r="E120" s="233" t="inlineStr">
        <is>
          <t>:5015-9_0-KP:5015-9_0-KPV:</t>
        </is>
      </c>
      <c r="F120" s="235" t="inlineStr">
        <is>
          <t>4</t>
        </is>
      </c>
      <c r="G120" s="235" t="inlineStr">
        <is>
          <t>:CW:CCW:</t>
        </is>
      </c>
      <c r="H120" s="233" t="inlineStr">
        <is>
          <t>Mechanical Seal</t>
        </is>
      </c>
      <c r="I120" s="233" t="inlineStr">
        <is>
          <t>Single</t>
        </is>
      </c>
      <c r="J120" s="233" t="inlineStr">
        <is>
          <t>:Balanced:</t>
        </is>
      </c>
      <c r="K120" s="233" t="inlineStr">
        <is>
          <t>SlvMatl_SS_AISI-303</t>
        </is>
      </c>
      <c r="L120" s="233" t="inlineStr">
        <is>
          <t>SS AISI-303</t>
        </is>
      </c>
      <c r="M120" s="233" t="inlineStr">
        <is>
          <t>SS AISI-303</t>
        </is>
      </c>
      <c r="N120" s="235" t="inlineStr">
        <is>
          <t>RTF</t>
        </is>
      </c>
      <c r="O120" s="233" t="inlineStr">
        <is>
          <t>B101358</t>
        </is>
      </c>
      <c r="P120" s="235" t="inlineStr">
        <is>
          <t>LT067</t>
        </is>
      </c>
      <c r="Q120" t="inlineStr">
        <is>
          <t>PriceReq_BOM_KP_Sleeves, SlvMatl_SS_AISI-303</t>
        </is>
      </c>
    </row>
    <row r="121">
      <c r="B121" s="237">
        <f>OR(K121="SlvMatl_None", K121 = "SlvMatl_Bronze")</f>
        <v/>
      </c>
      <c r="C121" s="233" t="inlineStr">
        <is>
          <t>ConTab_BOM_KP_Sleeves0215</t>
        </is>
      </c>
      <c r="D121" s="233">
        <f>IF(B121 = TRUE,C121,"")</f>
        <v/>
      </c>
      <c r="E121" s="233" t="inlineStr">
        <is>
          <t>:6012-1_2-KP:6012-1_2-KPV:</t>
        </is>
      </c>
      <c r="F121" s="235" t="inlineStr">
        <is>
          <t>4</t>
        </is>
      </c>
      <c r="G121" s="235" t="inlineStr">
        <is>
          <t>:CW:CCW:</t>
        </is>
      </c>
      <c r="H121" s="233" t="inlineStr">
        <is>
          <t>Mechanical Seal</t>
        </is>
      </c>
      <c r="I121" s="233" t="inlineStr">
        <is>
          <t>Single</t>
        </is>
      </c>
      <c r="J121" s="233" t="inlineStr">
        <is>
          <t>:Balanced:</t>
        </is>
      </c>
      <c r="K121" s="233" t="inlineStr">
        <is>
          <t>SlvMatl_SS_AISI-303</t>
        </is>
      </c>
      <c r="L121" s="233" t="inlineStr">
        <is>
          <t>SS AISI-303</t>
        </is>
      </c>
      <c r="M121" s="233" t="inlineStr">
        <is>
          <t>SS AISI-303</t>
        </is>
      </c>
      <c r="N121" s="235" t="inlineStr">
        <is>
          <t>RTF</t>
        </is>
      </c>
      <c r="O121" s="233" t="inlineStr">
        <is>
          <t>B101371</t>
        </is>
      </c>
      <c r="P121" s="235" t="inlineStr">
        <is>
          <t>LT067</t>
        </is>
      </c>
      <c r="Q121" t="inlineStr">
        <is>
          <t>PriceReq_BOM_KP_Sleeves, SlvMatl_SS_AISI-303</t>
        </is>
      </c>
    </row>
    <row r="122">
      <c r="B122" s="237">
        <f>OR(K122="SlvMatl_None", K122 = "SlvMatl_Bronze")</f>
        <v/>
      </c>
      <c r="C122" s="233" t="inlineStr">
        <is>
          <t>ConTab_BOM_KP_Sleeves0216</t>
        </is>
      </c>
      <c r="D122" s="233">
        <f>IF(B122 = TRUE,C122,"")</f>
        <v/>
      </c>
      <c r="E122" s="233" t="inlineStr">
        <is>
          <t>:6012-3_4-KP:6012-3_4-KPV:</t>
        </is>
      </c>
      <c r="F122" s="235" t="inlineStr">
        <is>
          <t>4</t>
        </is>
      </c>
      <c r="G122" s="235" t="inlineStr">
        <is>
          <t>:CW:CCW:</t>
        </is>
      </c>
      <c r="H122" s="233" t="inlineStr">
        <is>
          <t>Mechanical Seal</t>
        </is>
      </c>
      <c r="I122" s="233" t="inlineStr">
        <is>
          <t>Single</t>
        </is>
      </c>
      <c r="J122" s="233" t="inlineStr">
        <is>
          <t>:Balanced:</t>
        </is>
      </c>
      <c r="K122" s="233" t="inlineStr">
        <is>
          <t>SlvMatl_SS_AISI-303</t>
        </is>
      </c>
      <c r="L122" s="233" t="inlineStr">
        <is>
          <t>SS AISI-303</t>
        </is>
      </c>
      <c r="M122" s="233" t="inlineStr">
        <is>
          <t>SS AISI-303</t>
        </is>
      </c>
      <c r="N122" s="235" t="inlineStr">
        <is>
          <t>RTF</t>
        </is>
      </c>
      <c r="O122" s="233" t="inlineStr">
        <is>
          <t>B101358</t>
        </is>
      </c>
      <c r="P122" s="235" t="inlineStr">
        <is>
          <t>LT067</t>
        </is>
      </c>
      <c r="Q122" t="inlineStr">
        <is>
          <t>PriceReq_BOM_KP_Sleeves, SlvMatl_SS_AISI-303</t>
        </is>
      </c>
    </row>
    <row r="123">
      <c r="B123" s="237">
        <f>OR(K123="SlvMatl_None", K123 = "SlvMatl_Bronze")</f>
        <v/>
      </c>
      <c r="C123" s="233" t="inlineStr">
        <is>
          <t>ConTab_BOM_KP_Sleeves0217</t>
        </is>
      </c>
      <c r="D123" s="233">
        <f>IF(B123 = TRUE,C123,"")</f>
        <v/>
      </c>
      <c r="E123" s="233" t="inlineStr">
        <is>
          <t>:6015-1_2-KP:6015-1_2-KPV:6015-3_4-KP:6015-3_4-KPV:</t>
        </is>
      </c>
      <c r="F123" s="235" t="inlineStr">
        <is>
          <t>5</t>
        </is>
      </c>
      <c r="G123" s="235" t="inlineStr">
        <is>
          <t>:CW:CCW:</t>
        </is>
      </c>
      <c r="H123" s="233" t="inlineStr">
        <is>
          <t>Mechanical Seal</t>
        </is>
      </c>
      <c r="I123" s="233" t="inlineStr">
        <is>
          <t>Single</t>
        </is>
      </c>
      <c r="J123" s="233" t="inlineStr">
        <is>
          <t>:Balanced:</t>
        </is>
      </c>
      <c r="K123" s="233" t="inlineStr">
        <is>
          <t>SlvMatl_SS_AISI-303</t>
        </is>
      </c>
      <c r="L123" s="233" t="inlineStr">
        <is>
          <t>SS AISI-303</t>
        </is>
      </c>
      <c r="M123" s="233" t="inlineStr">
        <is>
          <t>SS AISI-303</t>
        </is>
      </c>
      <c r="N123" s="235" t="inlineStr">
        <is>
          <t>RTF</t>
        </is>
      </c>
      <c r="O123" s="233" t="inlineStr">
        <is>
          <t>B101384</t>
        </is>
      </c>
      <c r="P123" s="235" t="inlineStr">
        <is>
          <t>LT067</t>
        </is>
      </c>
      <c r="Q123" t="inlineStr">
        <is>
          <t>PriceReq_BOM_KP_Sleeves, SlvMatl_SS_AISI-303</t>
        </is>
      </c>
    </row>
    <row r="124">
      <c r="B124" s="237">
        <f>OR(K124="SlvMatl_None", K124 = "SlvMatl_Bronze")</f>
        <v/>
      </c>
      <c r="C124" s="233" t="inlineStr">
        <is>
          <t>ConTab_BOM_KP_Sleeves0218</t>
        </is>
      </c>
      <c r="D124" s="233">
        <f>IF(B124 = TRUE,C124,"")</f>
        <v/>
      </c>
      <c r="E124" s="233" t="inlineStr">
        <is>
          <t>:6019-7_8-KP:6019-7_8-KPV:</t>
        </is>
      </c>
      <c r="F124" s="235" t="inlineStr">
        <is>
          <t>5</t>
        </is>
      </c>
      <c r="G124" s="235" t="inlineStr">
        <is>
          <t>:CW:CCW:</t>
        </is>
      </c>
      <c r="H124" s="233" t="inlineStr">
        <is>
          <t>Mechanical Seal</t>
        </is>
      </c>
      <c r="I124" s="233" t="inlineStr">
        <is>
          <t>Single</t>
        </is>
      </c>
      <c r="J124" s="233" t="inlineStr">
        <is>
          <t>:Balanced:</t>
        </is>
      </c>
      <c r="K124" s="233" t="inlineStr">
        <is>
          <t>SlvMatl_SS_AISI-303</t>
        </is>
      </c>
      <c r="L124" s="233" t="inlineStr">
        <is>
          <t>SS AISI-303</t>
        </is>
      </c>
      <c r="M124" s="233" t="inlineStr">
        <is>
          <t>SS AISI-303</t>
        </is>
      </c>
      <c r="N124" s="235" t="inlineStr">
        <is>
          <t>RTF</t>
        </is>
      </c>
      <c r="O124" s="233" t="inlineStr">
        <is>
          <t>B101397</t>
        </is>
      </c>
      <c r="P124" s="235" t="inlineStr">
        <is>
          <t>LT067</t>
        </is>
      </c>
      <c r="Q124" t="inlineStr">
        <is>
          <t>PriceReq_BOM_KP_Sleeves, SlvMatl_SS_AISI-303</t>
        </is>
      </c>
    </row>
    <row r="125">
      <c r="B125" s="237">
        <f>OR(K125="SlvMatl_None", K125 = "SlvMatl_Bronze")</f>
        <v/>
      </c>
      <c r="C125" s="233" t="inlineStr">
        <is>
          <t>ConTab_BOM_KP_Sleeves0219</t>
        </is>
      </c>
      <c r="D125" s="233">
        <f>IF(B125 = TRUE,C125,"")</f>
        <v/>
      </c>
      <c r="E125" s="233" t="inlineStr">
        <is>
          <t>:6019-7_8-KP:6019-7_8-KPV:</t>
        </is>
      </c>
      <c r="F125" s="235" t="inlineStr">
        <is>
          <t>6</t>
        </is>
      </c>
      <c r="G125" s="235" t="inlineStr">
        <is>
          <t>:CW:CCW:</t>
        </is>
      </c>
      <c r="H125" s="233" t="inlineStr">
        <is>
          <t>Mechanical Seal</t>
        </is>
      </c>
      <c r="I125" s="233" t="inlineStr">
        <is>
          <t>Single</t>
        </is>
      </c>
      <c r="J125" s="233" t="inlineStr">
        <is>
          <t>:Balanced:</t>
        </is>
      </c>
      <c r="K125" s="233" t="inlineStr">
        <is>
          <t>SlvMatl_SS_AISI-303</t>
        </is>
      </c>
      <c r="L125" s="233" t="inlineStr">
        <is>
          <t>SS AISI-303</t>
        </is>
      </c>
      <c r="M125" s="233" t="inlineStr">
        <is>
          <t>SS AISI-303</t>
        </is>
      </c>
      <c r="N125" s="235" t="inlineStr">
        <is>
          <t>RTF</t>
        </is>
      </c>
      <c r="O125" s="233" t="inlineStr">
        <is>
          <t>B101410</t>
        </is>
      </c>
      <c r="P125" s="235" t="inlineStr">
        <is>
          <t>LT067</t>
        </is>
      </c>
      <c r="Q125" t="inlineStr">
        <is>
          <t>PriceReq_BOM_KP_Sleeves, SlvMatl_SS_AISI-303</t>
        </is>
      </c>
    </row>
    <row r="126">
      <c r="B126" s="237">
        <f>OR(K126="SlvMatl_None", K126 = "SlvMatl_Bronze")</f>
        <v/>
      </c>
      <c r="C126" s="233" t="inlineStr">
        <is>
          <t>ConTab_BOM_KP_Sleeves0220</t>
        </is>
      </c>
      <c r="D126" s="233">
        <f>IF(B126 = TRUE,C126,"")</f>
        <v/>
      </c>
      <c r="E126" s="233" t="inlineStr">
        <is>
          <t>:6020-3_4-KP:6020-3_4-KPV:</t>
        </is>
      </c>
      <c r="F126" s="235" t="inlineStr">
        <is>
          <t>6</t>
        </is>
      </c>
      <c r="G126" s="235" t="inlineStr">
        <is>
          <t>:CW:CCW:</t>
        </is>
      </c>
      <c r="H126" s="233" t="inlineStr">
        <is>
          <t>Mechanical Seal</t>
        </is>
      </c>
      <c r="I126" s="233" t="inlineStr">
        <is>
          <t>Single</t>
        </is>
      </c>
      <c r="J126" s="233" t="inlineStr">
        <is>
          <t>:Balanced:</t>
        </is>
      </c>
      <c r="K126" s="233" t="inlineStr">
        <is>
          <t>SlvMatl_SS_AISI-303</t>
        </is>
      </c>
      <c r="L126" s="233" t="inlineStr">
        <is>
          <t>SS AISI-303</t>
        </is>
      </c>
      <c r="M126" s="233" t="inlineStr">
        <is>
          <t>SS AISI-303</t>
        </is>
      </c>
      <c r="N126" s="235" t="inlineStr">
        <is>
          <t>RTF</t>
        </is>
      </c>
      <c r="O126" s="233" t="inlineStr">
        <is>
          <t>B101423</t>
        </is>
      </c>
      <c r="P126" s="235" t="inlineStr">
        <is>
          <t>LT067</t>
        </is>
      </c>
      <c r="Q126" t="inlineStr">
        <is>
          <t>PriceReq_BOM_KP_Sleeves, SlvMatl_SS_AISI-303</t>
        </is>
      </c>
    </row>
    <row r="127">
      <c r="B127" s="237">
        <f>OR(K127="SlvMatl_None", K127 = "SlvMatl_Bronze")</f>
        <v/>
      </c>
      <c r="C127" s="233" t="inlineStr">
        <is>
          <t>ConTab_BOM_KP_Sleeves0221</t>
        </is>
      </c>
      <c r="D127" s="233">
        <f>IF(B127 = TRUE,C127,"")</f>
        <v/>
      </c>
      <c r="E127" s="233" t="inlineStr">
        <is>
          <t>:8012-5_6-KP:8012-5_6-KPV:</t>
        </is>
      </c>
      <c r="F127" s="235" t="inlineStr">
        <is>
          <t>5</t>
        </is>
      </c>
      <c r="G127" s="235" t="inlineStr">
        <is>
          <t>:CW:CCW:</t>
        </is>
      </c>
      <c r="H127" s="233" t="inlineStr">
        <is>
          <t>Mechanical Seal</t>
        </is>
      </c>
      <c r="I127" s="233" t="inlineStr">
        <is>
          <t>Single</t>
        </is>
      </c>
      <c r="J127" s="233" t="inlineStr">
        <is>
          <t>:Balanced:</t>
        </is>
      </c>
      <c r="K127" s="233" t="inlineStr">
        <is>
          <t>SlvMatl_SS_AISI-303</t>
        </is>
      </c>
      <c r="L127" s="233" t="inlineStr">
        <is>
          <t>SS AISI-303</t>
        </is>
      </c>
      <c r="M127" s="233" t="inlineStr">
        <is>
          <t>SS AISI-303</t>
        </is>
      </c>
      <c r="N127" s="235" t="n">
        <v>91848272</v>
      </c>
      <c r="O127" s="233" t="inlineStr">
        <is>
          <t>B101384</t>
        </is>
      </c>
      <c r="P127" s="235" t="inlineStr">
        <is>
          <t>LT067</t>
        </is>
      </c>
      <c r="Q127" t="inlineStr">
        <is>
          <t>PriceReq_BOM_KP_Sleeves, SlvMatl_SS_AISI-303</t>
        </is>
      </c>
    </row>
    <row r="128">
      <c r="B128" s="237">
        <f>OR(K128="SlvMatl_None", K128 = "SlvMatl_Bronze")</f>
        <v/>
      </c>
      <c r="C128" s="233" t="inlineStr">
        <is>
          <t>ConTab_BOM_KP_Sleeves0222</t>
        </is>
      </c>
      <c r="D128" s="233">
        <f>IF(B128 = TRUE,C128,"")</f>
        <v/>
      </c>
      <c r="E128" s="233" t="inlineStr">
        <is>
          <t>:8015-3_4-KP:8015-3_4-KPV:</t>
        </is>
      </c>
      <c r="F128" s="235" t="inlineStr">
        <is>
          <t>5</t>
        </is>
      </c>
      <c r="G128" s="235" t="inlineStr">
        <is>
          <t>:CW:CCW:</t>
        </is>
      </c>
      <c r="H128" s="233" t="inlineStr">
        <is>
          <t>Mechanical Seal</t>
        </is>
      </c>
      <c r="I128" s="233" t="inlineStr">
        <is>
          <t>Single</t>
        </is>
      </c>
      <c r="J128" s="233" t="inlineStr">
        <is>
          <t>:Balanced:</t>
        </is>
      </c>
      <c r="K128" s="233" t="inlineStr">
        <is>
          <t>SlvMatl_SS_AISI-303</t>
        </is>
      </c>
      <c r="L128" s="233" t="inlineStr">
        <is>
          <t>SS AISI-303</t>
        </is>
      </c>
      <c r="M128" s="233" t="inlineStr">
        <is>
          <t>SS AISI-303</t>
        </is>
      </c>
      <c r="N128" s="235" t="inlineStr">
        <is>
          <t>RTF</t>
        </is>
      </c>
      <c r="O128" s="233" t="inlineStr">
        <is>
          <t>B101384</t>
        </is>
      </c>
      <c r="P128" s="235" t="inlineStr">
        <is>
          <t>LT067</t>
        </is>
      </c>
      <c r="Q128" t="inlineStr">
        <is>
          <t>PriceReq_BOM_KP_Sleeves, SlvMatl_SS_AISI-303</t>
        </is>
      </c>
    </row>
    <row r="129">
      <c r="B129" s="237">
        <f>OR(K129="SlvMatl_None", K129 = "SlvMatl_Bronze")</f>
        <v/>
      </c>
      <c r="C129" s="233" t="inlineStr">
        <is>
          <t>ConTab_BOM_KP_Sleeves0223</t>
        </is>
      </c>
      <c r="D129" s="233">
        <f>IF(B129 = TRUE,C129,"")</f>
        <v/>
      </c>
      <c r="E129" s="233" t="inlineStr">
        <is>
          <t>:8020-5_6-KP:</t>
        </is>
      </c>
      <c r="F129" s="235" t="inlineStr">
        <is>
          <t>K</t>
        </is>
      </c>
      <c r="G129" s="235" t="inlineStr">
        <is>
          <t>:CW:CCW:</t>
        </is>
      </c>
      <c r="H129" s="233" t="inlineStr">
        <is>
          <t>Mechanical Seal</t>
        </is>
      </c>
      <c r="I129" s="233" t="inlineStr">
        <is>
          <t>Single</t>
        </is>
      </c>
      <c r="J129" s="233" t="inlineStr">
        <is>
          <t>:Balanced:</t>
        </is>
      </c>
      <c r="K129" s="233" t="inlineStr">
        <is>
          <t>SlvMatl_SS_AISI-303</t>
        </is>
      </c>
      <c r="L129" s="233" t="inlineStr">
        <is>
          <t>SS AISI-303</t>
        </is>
      </c>
      <c r="M129" s="233" t="inlineStr">
        <is>
          <t>SS AISI-303</t>
        </is>
      </c>
      <c r="N129" s="235" t="inlineStr">
        <is>
          <t>RTF</t>
        </is>
      </c>
      <c r="O129" s="233" t="inlineStr">
        <is>
          <t>B101449</t>
        </is>
      </c>
      <c r="P129" s="235" t="inlineStr">
        <is>
          <t>LT067</t>
        </is>
      </c>
      <c r="Q129" t="inlineStr">
        <is>
          <t>PriceReq_BOM_KP_Sleeves, SlvMatl_SS_AISI-303</t>
        </is>
      </c>
    </row>
    <row r="130">
      <c r="B130" s="237">
        <f>OR(K130="SlvMatl_None", K130 = "SlvMatl_Bronze")</f>
        <v/>
      </c>
      <c r="C130" s="233" t="inlineStr">
        <is>
          <t>ConTab_BOM_KP_Sleeves0224</t>
        </is>
      </c>
      <c r="D130" s="233">
        <f>IF(B130 = TRUE,C130,"")</f>
        <v/>
      </c>
      <c r="E130" s="233" t="inlineStr">
        <is>
          <t>:1012-9_0-KP:1012-9_0-KPV:1012-1_2-KP:1012-1_2-KPV:</t>
        </is>
      </c>
      <c r="F130" s="235" t="inlineStr">
        <is>
          <t>5</t>
        </is>
      </c>
      <c r="G130" s="235" t="inlineStr">
        <is>
          <t>:CW:CCW:</t>
        </is>
      </c>
      <c r="H130" s="233" t="inlineStr">
        <is>
          <t>Mechanical Seal</t>
        </is>
      </c>
      <c r="I130" s="233" t="inlineStr">
        <is>
          <t>Single</t>
        </is>
      </c>
      <c r="J130" s="233" t="inlineStr">
        <is>
          <t>:Balanced:</t>
        </is>
      </c>
      <c r="K130" s="233" t="inlineStr">
        <is>
          <t>SlvMatl_SS_AISI-303</t>
        </is>
      </c>
      <c r="L130" s="233" t="inlineStr">
        <is>
          <t>SS AISI-303</t>
        </is>
      </c>
      <c r="M130" s="233" t="inlineStr">
        <is>
          <t>SS AISI-303</t>
        </is>
      </c>
      <c r="N130" s="235" t="inlineStr">
        <is>
          <t>RTF</t>
        </is>
      </c>
      <c r="O130" s="233" t="inlineStr">
        <is>
          <t>B101384</t>
        </is>
      </c>
      <c r="P130" s="235" t="inlineStr">
        <is>
          <t>LT067</t>
        </is>
      </c>
      <c r="Q130" t="inlineStr">
        <is>
          <t>PriceReq_BOM_KP_Sleeves, SlvMatl_SS_AISI-303</t>
        </is>
      </c>
    </row>
    <row r="131">
      <c r="B131" s="237">
        <f>OR(K131="SlvMatl_None", K131 = "SlvMatl_Bronze")</f>
        <v/>
      </c>
      <c r="C131" s="233" t="inlineStr">
        <is>
          <t>ConTab_BOM_KP_Sleeves0225</t>
        </is>
      </c>
      <c r="D131" s="233">
        <f>IF(B131 = TRUE,C131,"")</f>
        <v/>
      </c>
      <c r="E131" s="233" t="inlineStr">
        <is>
          <t>:1015-3_4-KP:1015-3_4-KPV:</t>
        </is>
      </c>
      <c r="F131" s="235" t="inlineStr">
        <is>
          <t>7</t>
        </is>
      </c>
      <c r="G131" s="235" t="inlineStr">
        <is>
          <t>:CW:CCW:</t>
        </is>
      </c>
      <c r="H131" s="233" t="inlineStr">
        <is>
          <t>Mechanical Seal</t>
        </is>
      </c>
      <c r="I131" s="233" t="inlineStr">
        <is>
          <t>Single</t>
        </is>
      </c>
      <c r="J131" s="233" t="inlineStr">
        <is>
          <t>:Balanced:</t>
        </is>
      </c>
      <c r="K131" s="233" t="inlineStr">
        <is>
          <t>SlvMatl_SS_AISI-303</t>
        </is>
      </c>
      <c r="L131" s="233" t="inlineStr">
        <is>
          <t>SS AISI-303</t>
        </is>
      </c>
      <c r="M131" s="233" t="inlineStr">
        <is>
          <t>SS AISI-303</t>
        </is>
      </c>
      <c r="N131" s="235" t="inlineStr">
        <is>
          <t>RTF</t>
        </is>
      </c>
      <c r="O131" s="233" t="inlineStr">
        <is>
          <t>B104098</t>
        </is>
      </c>
      <c r="P131" s="235" t="inlineStr">
        <is>
          <t>LT067</t>
        </is>
      </c>
      <c r="Q131" t="inlineStr">
        <is>
          <t>PriceReq_BOM_KP_Sleeves, SlvMatl_SS_AISI-303</t>
        </is>
      </c>
    </row>
    <row r="132">
      <c r="B132" s="237">
        <f>OR(K132="SlvMatl_None", K132 = "SlvMatl_Bronze")</f>
        <v/>
      </c>
      <c r="C132" s="233" t="inlineStr">
        <is>
          <t>ConTab_BOM_KP_Sleeves0226</t>
        </is>
      </c>
      <c r="D132" s="233">
        <f>IF(B132 = TRUE,C132,"")</f>
        <v/>
      </c>
      <c r="E132" s="233" t="inlineStr">
        <is>
          <t>:1020-3_4-KP:</t>
        </is>
      </c>
      <c r="F132" s="235" t="inlineStr">
        <is>
          <t>V</t>
        </is>
      </c>
      <c r="G132" s="235" t="inlineStr">
        <is>
          <t>:CW:CCW:</t>
        </is>
      </c>
      <c r="H132" s="233" t="inlineStr">
        <is>
          <t>Mechanical Seal</t>
        </is>
      </c>
      <c r="I132" s="233" t="inlineStr">
        <is>
          <t>Single</t>
        </is>
      </c>
      <c r="J132" s="233" t="inlineStr">
        <is>
          <t>:Balanced:</t>
        </is>
      </c>
      <c r="K132" s="233" t="inlineStr">
        <is>
          <t>SlvMatl_SS_AISI-303</t>
        </is>
      </c>
      <c r="L132" s="233" t="inlineStr">
        <is>
          <t>SS AISI-303</t>
        </is>
      </c>
      <c r="M132" s="233" t="inlineStr">
        <is>
          <t>SS AISI-303</t>
        </is>
      </c>
      <c r="N132" s="235" t="inlineStr">
        <is>
          <t>RTF</t>
        </is>
      </c>
      <c r="O132" s="233" t="inlineStr">
        <is>
          <t>B101488</t>
        </is>
      </c>
      <c r="P132" s="235" t="inlineStr">
        <is>
          <t>LT067</t>
        </is>
      </c>
      <c r="Q132" t="inlineStr">
        <is>
          <t>PriceReq_BOM_KP_Sleeves, SlvMatl_SS_AISI-303</t>
        </is>
      </c>
    </row>
    <row r="133">
      <c r="B133" s="237">
        <f>OR(K133="SlvMatl_None", K133 = "SlvMatl_Bronze")</f>
        <v/>
      </c>
      <c r="C133" s="233" t="inlineStr">
        <is>
          <t>ConTab_BOM_KP_Sleeves0227</t>
        </is>
      </c>
      <c r="D133" s="233">
        <f>IF(B133 = TRUE,C133,"")</f>
        <v/>
      </c>
      <c r="E133" s="233" t="inlineStr">
        <is>
          <t>:1024-1_2-KP:1024-3_4-KP:</t>
        </is>
      </c>
      <c r="F133" s="235" t="inlineStr">
        <is>
          <t>V</t>
        </is>
      </c>
      <c r="G133" s="235" t="inlineStr">
        <is>
          <t>:CW:CCW:</t>
        </is>
      </c>
      <c r="H133" s="233" t="inlineStr">
        <is>
          <t>Mechanical Seal</t>
        </is>
      </c>
      <c r="I133" s="233" t="inlineStr">
        <is>
          <t>Single</t>
        </is>
      </c>
      <c r="J133" s="233" t="inlineStr">
        <is>
          <t>:Balanced:</t>
        </is>
      </c>
      <c r="K133" s="233" t="inlineStr">
        <is>
          <t>SlvMatl_SS_AISI-303</t>
        </is>
      </c>
      <c r="L133" s="233" t="inlineStr">
        <is>
          <t>SS AISI-303</t>
        </is>
      </c>
      <c r="M133" s="233" t="inlineStr">
        <is>
          <t>SS AISI-303</t>
        </is>
      </c>
      <c r="N133" s="235" t="inlineStr">
        <is>
          <t>RTF</t>
        </is>
      </c>
      <c r="O133" s="233" t="inlineStr">
        <is>
          <t>B101501</t>
        </is>
      </c>
      <c r="P133" s="235" t="inlineStr">
        <is>
          <t>LT067</t>
        </is>
      </c>
      <c r="Q133" t="inlineStr">
        <is>
          <t>PriceReq_BOM_KP_Sleeves, SlvMatl_SS_AISI-303</t>
        </is>
      </c>
    </row>
    <row r="134">
      <c r="B134" s="237">
        <f>OR(K134="SlvMatl_None", K134 = "SlvMatl_Bronze")</f>
        <v/>
      </c>
      <c r="C134" s="233" t="inlineStr">
        <is>
          <t>ConTab_BOM_KP_Sleeves0228</t>
        </is>
      </c>
      <c r="D134" s="233">
        <f>IF(B134 = TRUE,C134,"")</f>
        <v/>
      </c>
      <c r="E134" s="233" t="inlineStr">
        <is>
          <t>:1220-5_6-KP:</t>
        </is>
      </c>
      <c r="F134" s="235" t="inlineStr">
        <is>
          <t>K</t>
        </is>
      </c>
      <c r="G134" s="235" t="inlineStr">
        <is>
          <t>:CW:CCW:</t>
        </is>
      </c>
      <c r="H134" s="233" t="inlineStr">
        <is>
          <t>Mechanical Seal</t>
        </is>
      </c>
      <c r="I134" s="233" t="inlineStr">
        <is>
          <t>Single</t>
        </is>
      </c>
      <c r="J134" s="233" t="inlineStr">
        <is>
          <t>:Balanced:</t>
        </is>
      </c>
      <c r="K134" s="233" t="inlineStr">
        <is>
          <t>SlvMatl_SS_AISI-303</t>
        </is>
      </c>
      <c r="L134" s="233" t="inlineStr">
        <is>
          <t>SS AISI-303</t>
        </is>
      </c>
      <c r="M134" s="233" t="inlineStr">
        <is>
          <t>SS AISI-303</t>
        </is>
      </c>
      <c r="N134" s="233" t="n">
        <v>91866728</v>
      </c>
      <c r="O134" s="233" t="inlineStr">
        <is>
          <t>B101462</t>
        </is>
      </c>
      <c r="P134" s="235" t="inlineStr">
        <is>
          <t>LT067</t>
        </is>
      </c>
      <c r="Q134" t="inlineStr">
        <is>
          <t>PriceReq_BOM_KP_Sleeves, SlvMatl_SS_AISI-303</t>
        </is>
      </c>
    </row>
    <row r="135">
      <c r="B135" s="237">
        <f>OR(K135="SlvMatl_None", K135 = "SlvMatl_Bronze")</f>
        <v/>
      </c>
      <c r="C135" s="233" t="inlineStr">
        <is>
          <t>ConTab_BOM_KP_Sleeves0229</t>
        </is>
      </c>
      <c r="D135" s="233">
        <f>IF(B135 = TRUE,C135,"")</f>
        <v/>
      </c>
      <c r="E135" s="233" t="inlineStr">
        <is>
          <t>:1415-1_2-KP:</t>
        </is>
      </c>
      <c r="F135" s="235" t="inlineStr">
        <is>
          <t>K</t>
        </is>
      </c>
      <c r="G135" s="235" t="inlineStr">
        <is>
          <t>:CW:CCW:</t>
        </is>
      </c>
      <c r="H135" s="233" t="inlineStr">
        <is>
          <t>Mechanical Seal</t>
        </is>
      </c>
      <c r="I135" s="233" t="inlineStr">
        <is>
          <t>Single</t>
        </is>
      </c>
      <c r="J135" s="233" t="inlineStr">
        <is>
          <t>:Balanced:</t>
        </is>
      </c>
      <c r="K135" s="233" t="inlineStr">
        <is>
          <t>SlvMatl_SS_AISI-303</t>
        </is>
      </c>
      <c r="L135" s="233" t="inlineStr">
        <is>
          <t>SS AISI-303</t>
        </is>
      </c>
      <c r="M135" s="233" t="inlineStr">
        <is>
          <t>SS AISI-303</t>
        </is>
      </c>
      <c r="N135" s="235" t="inlineStr">
        <is>
          <t>RTF</t>
        </is>
      </c>
      <c r="O135" s="233" t="inlineStr">
        <is>
          <t>B101475</t>
        </is>
      </c>
      <c r="P135" s="235" t="inlineStr">
        <is>
          <t>LT067</t>
        </is>
      </c>
      <c r="Q135" t="inlineStr">
        <is>
          <t>PriceReq_BOM_KP_Sleeves, SlvMatl_SS_AISI-303</t>
        </is>
      </c>
    </row>
    <row r="136">
      <c r="B136" s="237">
        <f>OR(K136="SlvMatl_None", K136 = "SlvMatl_Bronze")</f>
        <v/>
      </c>
      <c r="C136" s="233" t="inlineStr">
        <is>
          <t>ConTab_BOM_KP_Sleeves0280</t>
        </is>
      </c>
      <c r="D136" s="233">
        <f>IF(B136 = TRUE,C136,"")</f>
        <v/>
      </c>
      <c r="E136" s="233" t="inlineStr">
        <is>
          <t>:2095-1_2-KP:2095-1_2-KPV:</t>
        </is>
      </c>
      <c r="F136" s="235" t="inlineStr">
        <is>
          <t>3</t>
        </is>
      </c>
      <c r="G136" s="235" t="inlineStr">
        <is>
          <t>:CW:CCW:</t>
        </is>
      </c>
      <c r="H136" s="233" t="inlineStr">
        <is>
          <t>Mechanical Seal</t>
        </is>
      </c>
      <c r="I136" s="233" t="inlineStr">
        <is>
          <t>Single</t>
        </is>
      </c>
      <c r="J136" s="233" t="inlineStr">
        <is>
          <t>:Unbalanced:</t>
        </is>
      </c>
      <c r="K136" s="233" t="inlineStr">
        <is>
          <t>SlvMatl_Special</t>
        </is>
      </c>
      <c r="L136" s="233" t="inlineStr">
        <is>
          <t>Special/Other</t>
        </is>
      </c>
      <c r="M136" s="233" t="inlineStr">
        <is>
          <t>Special/Other</t>
        </is>
      </c>
      <c r="N136" s="235" t="inlineStr">
        <is>
          <t>RTF</t>
        </is>
      </c>
      <c r="O136" s="233" t="inlineStr">
        <is>
          <t>B101341</t>
        </is>
      </c>
      <c r="P136" s="235" t="inlineStr">
        <is>
          <t>LT029</t>
        </is>
      </c>
      <c r="Q136" t="inlineStr">
        <is>
          <t>SlvMatl_Special, PriceReq_BOM_KP_Sleeves</t>
        </is>
      </c>
    </row>
    <row r="137">
      <c r="B137" s="237">
        <f>OR(K137="SlvMatl_None", K137 = "SlvMatl_Bronze")</f>
        <v/>
      </c>
      <c r="C137" s="233" t="inlineStr">
        <is>
          <t>ConTab_BOM_KP_Sleeves0281</t>
        </is>
      </c>
      <c r="D137" s="233">
        <f>IF(B137 = TRUE,C137,"")</f>
        <v/>
      </c>
      <c r="E137" s="233" t="inlineStr">
        <is>
          <t>:2013-5_6-KP:2013-5_6-KPV:</t>
        </is>
      </c>
      <c r="F137" s="235" t="inlineStr">
        <is>
          <t>3</t>
        </is>
      </c>
      <c r="G137" s="235" t="inlineStr">
        <is>
          <t>:CW:CCW:</t>
        </is>
      </c>
      <c r="H137" s="233" t="inlineStr">
        <is>
          <t>Mechanical Seal</t>
        </is>
      </c>
      <c r="I137" s="233" t="inlineStr">
        <is>
          <t>Single</t>
        </is>
      </c>
      <c r="J137" s="233" t="inlineStr">
        <is>
          <t>:Unbalanced:</t>
        </is>
      </c>
      <c r="K137" s="233" t="inlineStr">
        <is>
          <t>SlvMatl_Special</t>
        </is>
      </c>
      <c r="L137" s="233" t="inlineStr">
        <is>
          <t>Special/Other</t>
        </is>
      </c>
      <c r="M137" s="233" t="inlineStr">
        <is>
          <t>Special/Other</t>
        </is>
      </c>
      <c r="N137" s="235" t="inlineStr">
        <is>
          <t>RTF</t>
        </is>
      </c>
      <c r="O137" s="233" t="inlineStr">
        <is>
          <t>B101341</t>
        </is>
      </c>
      <c r="P137" s="235" t="inlineStr">
        <is>
          <t>LT029</t>
        </is>
      </c>
      <c r="Q137" t="inlineStr">
        <is>
          <t>SlvMatl_Special, PriceReq_BOM_KP_Sleeves</t>
        </is>
      </c>
    </row>
    <row r="138">
      <c r="B138" s="237">
        <f>OR(K138="SlvMatl_None", K138 = "SlvMatl_Bronze")</f>
        <v/>
      </c>
      <c r="C138" s="233" t="inlineStr">
        <is>
          <t>ConTab_BOM_KP_Sleeves0282</t>
        </is>
      </c>
      <c r="D138" s="233">
        <f>IF(B138 = TRUE,C138,"")</f>
        <v/>
      </c>
      <c r="E138" s="233" t="inlineStr">
        <is>
          <t>:3095-7_8-KP:3095-7_8-KPV:</t>
        </is>
      </c>
      <c r="F138" s="235" t="inlineStr">
        <is>
          <t>3</t>
        </is>
      </c>
      <c r="G138" s="235" t="inlineStr">
        <is>
          <t>:CW:CCW:</t>
        </is>
      </c>
      <c r="H138" s="233" t="inlineStr">
        <is>
          <t>Mechanical Seal</t>
        </is>
      </c>
      <c r="I138" s="233" t="inlineStr">
        <is>
          <t>Single</t>
        </is>
      </c>
      <c r="J138" s="233" t="inlineStr">
        <is>
          <t>:Unbalanced:</t>
        </is>
      </c>
      <c r="K138" s="233" t="inlineStr">
        <is>
          <t>SlvMatl_Special</t>
        </is>
      </c>
      <c r="L138" s="233" t="inlineStr">
        <is>
          <t>Special/Other</t>
        </is>
      </c>
      <c r="M138" s="233" t="inlineStr">
        <is>
          <t>Special/Other</t>
        </is>
      </c>
      <c r="N138" s="235" t="inlineStr">
        <is>
          <t>RTF</t>
        </is>
      </c>
      <c r="O138" s="233" t="inlineStr">
        <is>
          <t>B101341</t>
        </is>
      </c>
      <c r="P138" s="235" t="inlineStr">
        <is>
          <t>LT029</t>
        </is>
      </c>
      <c r="Q138" t="inlineStr">
        <is>
          <t>SlvMatl_Special, PriceReq_BOM_KP_Sleeves</t>
        </is>
      </c>
    </row>
    <row r="139">
      <c r="B139" s="237">
        <f>OR(K139="SlvMatl_None", K139 = "SlvMatl_Bronze")</f>
        <v/>
      </c>
      <c r="C139" s="233" t="inlineStr">
        <is>
          <t>ConTab_BOM_KP_Sleeves0283</t>
        </is>
      </c>
      <c r="D139" s="233">
        <f>IF(B139 = TRUE,C139,"")</f>
        <v/>
      </c>
      <c r="E139" s="233" t="inlineStr">
        <is>
          <t>:3095-7_8-KP:3095-7_8-KPV:</t>
        </is>
      </c>
      <c r="F139" s="235" t="inlineStr">
        <is>
          <t>E</t>
        </is>
      </c>
      <c r="G139" s="235" t="inlineStr">
        <is>
          <t>:CW:CCW:</t>
        </is>
      </c>
      <c r="H139" s="233" t="inlineStr">
        <is>
          <t>Mechanical Seal</t>
        </is>
      </c>
      <c r="I139" s="233" t="inlineStr">
        <is>
          <t>Single</t>
        </is>
      </c>
      <c r="J139" s="233" t="inlineStr">
        <is>
          <t>:Unbalanced:</t>
        </is>
      </c>
      <c r="K139" s="233" t="inlineStr">
        <is>
          <t>SlvMatl_Special</t>
        </is>
      </c>
      <c r="L139" s="233" t="inlineStr">
        <is>
          <t>Special/Other</t>
        </is>
      </c>
      <c r="M139" s="233" t="inlineStr">
        <is>
          <t>Special/Other</t>
        </is>
      </c>
      <c r="N139" s="235" t="inlineStr">
        <is>
          <t>RTF</t>
        </is>
      </c>
      <c r="O139" s="233" t="inlineStr">
        <is>
          <t>B101432</t>
        </is>
      </c>
      <c r="P139" s="235" t="inlineStr">
        <is>
          <t>LT029</t>
        </is>
      </c>
      <c r="Q139" t="inlineStr">
        <is>
          <t>SlvMatl_Special, PriceReq_BOM_KP_Sleeves</t>
        </is>
      </c>
    </row>
    <row r="140">
      <c r="B140" s="237">
        <f>OR(K140="SlvMatl_None", K140 = "SlvMatl_Bronze")</f>
        <v/>
      </c>
      <c r="C140" s="233" t="inlineStr">
        <is>
          <t>ConTab_BOM_KP_Sleeves0284</t>
        </is>
      </c>
      <c r="D140" s="233">
        <f>IF(B140 = TRUE,C140,"")</f>
        <v/>
      </c>
      <c r="E140" s="233" t="inlineStr">
        <is>
          <t>:3014-5_6-KP:3014-5_6-KPV:</t>
        </is>
      </c>
      <c r="F140" s="235" t="inlineStr">
        <is>
          <t>4</t>
        </is>
      </c>
      <c r="G140" s="235" t="inlineStr">
        <is>
          <t>:CW:CCW:</t>
        </is>
      </c>
      <c r="H140" s="233" t="inlineStr">
        <is>
          <t>Mechanical Seal</t>
        </is>
      </c>
      <c r="I140" s="233" t="inlineStr">
        <is>
          <t>Single</t>
        </is>
      </c>
      <c r="J140" s="233" t="inlineStr">
        <is>
          <t>:Unbalanced:</t>
        </is>
      </c>
      <c r="K140" s="233" t="inlineStr">
        <is>
          <t>SlvMatl_Special</t>
        </is>
      </c>
      <c r="L140" s="233" t="inlineStr">
        <is>
          <t>Special/Other</t>
        </is>
      </c>
      <c r="M140" s="233" t="inlineStr">
        <is>
          <t>Special/Other</t>
        </is>
      </c>
      <c r="N140" s="235" t="inlineStr">
        <is>
          <t>RTF</t>
        </is>
      </c>
      <c r="O140" s="233" t="inlineStr">
        <is>
          <t>B101367</t>
        </is>
      </c>
      <c r="P140" s="235" t="inlineStr">
        <is>
          <t>LT029</t>
        </is>
      </c>
      <c r="Q140" t="inlineStr">
        <is>
          <t>SlvMatl_Special, PriceReq_BOM_KP_Sleeves</t>
        </is>
      </c>
    </row>
    <row r="141">
      <c r="B141" s="237">
        <f>OR(K141="SlvMatl_None", K141 = "SlvMatl_Bronze")</f>
        <v/>
      </c>
      <c r="C141" s="233" t="inlineStr">
        <is>
          <t>ConTab_BOM_KP_Sleeves0285</t>
        </is>
      </c>
      <c r="D141" s="233">
        <f>IF(B141 = TRUE,C141,"")</f>
        <v/>
      </c>
      <c r="E141" s="233" t="inlineStr">
        <is>
          <t>:4012-1_2-KP:4012-1_2-KPV:</t>
        </is>
      </c>
      <c r="F141" s="235" t="inlineStr">
        <is>
          <t>4</t>
        </is>
      </c>
      <c r="G141" s="235" t="inlineStr">
        <is>
          <t>:CW:CCW:</t>
        </is>
      </c>
      <c r="H141" s="233" t="inlineStr">
        <is>
          <t>Mechanical Seal</t>
        </is>
      </c>
      <c r="I141" s="233" t="inlineStr">
        <is>
          <t>Single</t>
        </is>
      </c>
      <c r="J141" s="233" t="inlineStr">
        <is>
          <t>:Unbalanced:</t>
        </is>
      </c>
      <c r="K141" s="233" t="inlineStr">
        <is>
          <t>SlvMatl_Special</t>
        </is>
      </c>
      <c r="L141" s="233" t="inlineStr">
        <is>
          <t>Special/Other</t>
        </is>
      </c>
      <c r="M141" s="233" t="inlineStr">
        <is>
          <t>Special/Other</t>
        </is>
      </c>
      <c r="N141" s="235" t="inlineStr">
        <is>
          <t>RTF</t>
        </is>
      </c>
      <c r="O141" s="233" t="inlineStr">
        <is>
          <t>B101367</t>
        </is>
      </c>
      <c r="P141" s="235" t="inlineStr">
        <is>
          <t>LT029</t>
        </is>
      </c>
      <c r="Q141" t="inlineStr">
        <is>
          <t>SlvMatl_Special, PriceReq_BOM_KP_Sleeves</t>
        </is>
      </c>
    </row>
    <row r="142">
      <c r="B142" s="237">
        <f>OR(K142="SlvMatl_None", K142 = "SlvMatl_Bronze")</f>
        <v/>
      </c>
      <c r="C142" s="233" t="inlineStr">
        <is>
          <t>ConTab_BOM_KP_Sleeves0286</t>
        </is>
      </c>
      <c r="D142" s="233">
        <f>IF(B142 = TRUE,C142,"")</f>
        <v/>
      </c>
      <c r="E142" s="233" t="inlineStr">
        <is>
          <t>:4012-7_8-KP:4012-7_8-KPV:</t>
        </is>
      </c>
      <c r="F142" s="235" t="inlineStr">
        <is>
          <t>4</t>
        </is>
      </c>
      <c r="G142" s="235" t="inlineStr">
        <is>
          <t>:CW:CCW:</t>
        </is>
      </c>
      <c r="H142" s="233" t="inlineStr">
        <is>
          <t>Mechanical Seal</t>
        </is>
      </c>
      <c r="I142" s="233" t="inlineStr">
        <is>
          <t>Single</t>
        </is>
      </c>
      <c r="J142" s="233" t="inlineStr">
        <is>
          <t>:Unbalanced:</t>
        </is>
      </c>
      <c r="K142" s="233" t="inlineStr">
        <is>
          <t>SlvMatl_Special</t>
        </is>
      </c>
      <c r="L142" s="233" t="inlineStr">
        <is>
          <t>Special/Other</t>
        </is>
      </c>
      <c r="M142" s="233" t="inlineStr">
        <is>
          <t>Special/Other</t>
        </is>
      </c>
      <c r="N142" s="235" t="inlineStr">
        <is>
          <t>RTF</t>
        </is>
      </c>
      <c r="O142" s="233" t="inlineStr">
        <is>
          <t>B101367</t>
        </is>
      </c>
      <c r="P142" s="235" t="inlineStr">
        <is>
          <t>LT029</t>
        </is>
      </c>
      <c r="Q142" t="inlineStr">
        <is>
          <t>SlvMatl_Special, PriceReq_BOM_KP_Sleeves</t>
        </is>
      </c>
    </row>
    <row r="143">
      <c r="B143" s="237">
        <f>OR(K143="SlvMatl_None", K143 = "SlvMatl_Bronze")</f>
        <v/>
      </c>
      <c r="C143" s="233" t="inlineStr">
        <is>
          <t>ConTab_BOM_KP_Sleeves0287</t>
        </is>
      </c>
      <c r="D143" s="233">
        <f>IF(B143 = TRUE,C143,"")</f>
        <v/>
      </c>
      <c r="E143" s="233" t="inlineStr">
        <is>
          <t>:4015-7_8-KP:4015-7_8-KPV:</t>
        </is>
      </c>
      <c r="F143" s="235" t="inlineStr">
        <is>
          <t>4</t>
        </is>
      </c>
      <c r="G143" s="235" t="inlineStr">
        <is>
          <t>:CW:CCW:</t>
        </is>
      </c>
      <c r="H143" s="233" t="inlineStr">
        <is>
          <t>Mechanical Seal</t>
        </is>
      </c>
      <c r="I143" s="233" t="inlineStr">
        <is>
          <t>Single</t>
        </is>
      </c>
      <c r="J143" s="233" t="inlineStr">
        <is>
          <t>:Unbalanced:</t>
        </is>
      </c>
      <c r="K143" s="233" t="inlineStr">
        <is>
          <t>SlvMatl_Special</t>
        </is>
      </c>
      <c r="L143" s="233" t="inlineStr">
        <is>
          <t>Special/Other</t>
        </is>
      </c>
      <c r="M143" s="233" t="inlineStr">
        <is>
          <t>Special/Other</t>
        </is>
      </c>
      <c r="N143" s="235" t="inlineStr">
        <is>
          <t>RTF</t>
        </is>
      </c>
      <c r="O143" s="233" t="inlineStr">
        <is>
          <t>B101367</t>
        </is>
      </c>
      <c r="P143" s="235" t="inlineStr">
        <is>
          <t>LT029</t>
        </is>
      </c>
      <c r="Q143" t="inlineStr">
        <is>
          <t>SlvMatl_Special, PriceReq_BOM_KP_Sleeves</t>
        </is>
      </c>
    </row>
    <row r="144">
      <c r="B144" s="237">
        <f>OR(K144="SlvMatl_None", K144 = "SlvMatl_Bronze")</f>
        <v/>
      </c>
      <c r="C144" s="233" t="inlineStr">
        <is>
          <t>ConTab_BOM_KP_Sleeves0288</t>
        </is>
      </c>
      <c r="D144" s="233">
        <f>IF(B144 = TRUE,C144,"")</f>
        <v/>
      </c>
      <c r="E144" s="233" t="inlineStr">
        <is>
          <t>:5012-7_8-KP:5012-7_8-KPV:</t>
        </is>
      </c>
      <c r="F144" s="235" t="inlineStr">
        <is>
          <t>4</t>
        </is>
      </c>
      <c r="G144" s="235" t="inlineStr">
        <is>
          <t>:CW:CCW:</t>
        </is>
      </c>
      <c r="H144" s="233" t="inlineStr">
        <is>
          <t>Mechanical Seal</t>
        </is>
      </c>
      <c r="I144" s="233" t="inlineStr">
        <is>
          <t>Single</t>
        </is>
      </c>
      <c r="J144" s="233" t="inlineStr">
        <is>
          <t>:Unbalanced:</t>
        </is>
      </c>
      <c r="K144" s="233" t="inlineStr">
        <is>
          <t>SlvMatl_Special</t>
        </is>
      </c>
      <c r="L144" s="233" t="inlineStr">
        <is>
          <t>Special/Other</t>
        </is>
      </c>
      <c r="M144" s="233" t="inlineStr">
        <is>
          <t>Special/Other</t>
        </is>
      </c>
      <c r="N144" s="235" t="inlineStr">
        <is>
          <t>RTF</t>
        </is>
      </c>
      <c r="O144" s="233" t="inlineStr">
        <is>
          <t>B101354</t>
        </is>
      </c>
      <c r="P144" s="235" t="inlineStr">
        <is>
          <t>LT029</t>
        </is>
      </c>
      <c r="Q144" t="inlineStr">
        <is>
          <t>SlvMatl_Special, PriceReq_BOM_KP_Sleeves</t>
        </is>
      </c>
    </row>
    <row r="145">
      <c r="B145" s="237">
        <f>OR(K145="SlvMatl_None", K145 = "SlvMatl_Bronze")</f>
        <v/>
      </c>
      <c r="C145" s="233" t="inlineStr">
        <is>
          <t>ConTab_BOM_KP_Sleeves0289</t>
        </is>
      </c>
      <c r="D145" s="233">
        <f>IF(B145 = TRUE,C145,"")</f>
        <v/>
      </c>
      <c r="E145" s="233" t="inlineStr">
        <is>
          <t>:5015-9_0-KP:5015-9_0-KPV:</t>
        </is>
      </c>
      <c r="F145" s="235" t="inlineStr">
        <is>
          <t>4</t>
        </is>
      </c>
      <c r="G145" s="235" t="inlineStr">
        <is>
          <t>:CW:CCW:</t>
        </is>
      </c>
      <c r="H145" s="233" t="inlineStr">
        <is>
          <t>Mechanical Seal</t>
        </is>
      </c>
      <c r="I145" s="233" t="inlineStr">
        <is>
          <t>Single</t>
        </is>
      </c>
      <c r="J145" s="233" t="inlineStr">
        <is>
          <t>:Unbalanced:</t>
        </is>
      </c>
      <c r="K145" s="233" t="inlineStr">
        <is>
          <t>SlvMatl_Special</t>
        </is>
      </c>
      <c r="L145" s="233" t="inlineStr">
        <is>
          <t>Special/Other</t>
        </is>
      </c>
      <c r="M145" s="233" t="inlineStr">
        <is>
          <t>Special/Other</t>
        </is>
      </c>
      <c r="N145" s="235" t="inlineStr">
        <is>
          <t>RTF</t>
        </is>
      </c>
      <c r="O145" s="233" t="inlineStr">
        <is>
          <t>B101354</t>
        </is>
      </c>
      <c r="P145" s="235" t="inlineStr">
        <is>
          <t>LT029</t>
        </is>
      </c>
      <c r="Q145" t="inlineStr">
        <is>
          <t>SlvMatl_Special, PriceReq_BOM_KP_Sleeves</t>
        </is>
      </c>
    </row>
    <row r="146">
      <c r="B146" s="237">
        <f>OR(K146="SlvMatl_None", K146 = "SlvMatl_Bronze")</f>
        <v/>
      </c>
      <c r="C146" s="233" t="inlineStr">
        <is>
          <t>ConTab_BOM_KP_Sleeves0290</t>
        </is>
      </c>
      <c r="D146" s="233">
        <f>IF(B146 = TRUE,C146,"")</f>
        <v/>
      </c>
      <c r="E146" s="233" t="inlineStr">
        <is>
          <t>:6012-1_2-KP:6012-1_2-KPV:</t>
        </is>
      </c>
      <c r="F146" s="235" t="inlineStr">
        <is>
          <t>4</t>
        </is>
      </c>
      <c r="G146" s="235" t="inlineStr">
        <is>
          <t>:CW:CCW:</t>
        </is>
      </c>
      <c r="H146" s="233" t="inlineStr">
        <is>
          <t>Mechanical Seal</t>
        </is>
      </c>
      <c r="I146" s="233" t="inlineStr">
        <is>
          <t>Single</t>
        </is>
      </c>
      <c r="J146" s="233" t="inlineStr">
        <is>
          <t>:Unbalanced:</t>
        </is>
      </c>
      <c r="K146" s="233" t="inlineStr">
        <is>
          <t>SlvMatl_Special</t>
        </is>
      </c>
      <c r="L146" s="233" t="inlineStr">
        <is>
          <t>Special/Other</t>
        </is>
      </c>
      <c r="M146" s="233" t="inlineStr">
        <is>
          <t>Special/Other</t>
        </is>
      </c>
      <c r="N146" s="235" t="inlineStr">
        <is>
          <t>RTF</t>
        </is>
      </c>
      <c r="O146" s="233" t="inlineStr">
        <is>
          <t>B101367</t>
        </is>
      </c>
      <c r="P146" s="235" t="inlineStr">
        <is>
          <t>LT029</t>
        </is>
      </c>
      <c r="Q146" t="inlineStr">
        <is>
          <t>SlvMatl_Special, PriceReq_BOM_KP_Sleeves</t>
        </is>
      </c>
    </row>
    <row r="147">
      <c r="B147" s="237">
        <f>OR(K147="SlvMatl_None", K147 = "SlvMatl_Bronze")</f>
        <v/>
      </c>
      <c r="C147" s="233" t="inlineStr">
        <is>
          <t>ConTab_BOM_KP_Sleeves0291</t>
        </is>
      </c>
      <c r="D147" s="233">
        <f>IF(B147 = TRUE,C147,"")</f>
        <v/>
      </c>
      <c r="E147" s="233" t="inlineStr">
        <is>
          <t>:6012-3_4-KP:6012-3_4-KPV:</t>
        </is>
      </c>
      <c r="F147" s="235" t="inlineStr">
        <is>
          <t>4</t>
        </is>
      </c>
      <c r="G147" s="235" t="inlineStr">
        <is>
          <t>:CW:CCW:</t>
        </is>
      </c>
      <c r="H147" s="233" t="inlineStr">
        <is>
          <t>Mechanical Seal</t>
        </is>
      </c>
      <c r="I147" s="233" t="inlineStr">
        <is>
          <t>Single</t>
        </is>
      </c>
      <c r="J147" s="233" t="inlineStr">
        <is>
          <t>:Unbalanced:</t>
        </is>
      </c>
      <c r="K147" s="233" t="inlineStr">
        <is>
          <t>SlvMatl_Special</t>
        </is>
      </c>
      <c r="L147" s="233" t="inlineStr">
        <is>
          <t>Special/Other</t>
        </is>
      </c>
      <c r="M147" s="233" t="inlineStr">
        <is>
          <t>Special/Other</t>
        </is>
      </c>
      <c r="N147" s="235" t="inlineStr">
        <is>
          <t>RTF</t>
        </is>
      </c>
      <c r="O147" s="233" t="inlineStr">
        <is>
          <t>B101354</t>
        </is>
      </c>
      <c r="P147" s="235" t="inlineStr">
        <is>
          <t>LT029</t>
        </is>
      </c>
      <c r="Q147" t="inlineStr">
        <is>
          <t>SlvMatl_Special, PriceReq_BOM_KP_Sleeves</t>
        </is>
      </c>
    </row>
    <row r="148">
      <c r="B148" s="237">
        <f>OR(K148="SlvMatl_None", K148 = "SlvMatl_Bronze")</f>
        <v/>
      </c>
      <c r="C148" s="233" t="inlineStr">
        <is>
          <t>ConTab_BOM_KP_Sleeves0292</t>
        </is>
      </c>
      <c r="D148" s="233">
        <f>IF(B148 = TRUE,C148,"")</f>
        <v/>
      </c>
      <c r="E148" s="233" t="inlineStr">
        <is>
          <t>:6015-1_2-KP:6015-1_2-KPV:6015-3_4-KP:6015-3_4-KPV:</t>
        </is>
      </c>
      <c r="F148" s="235" t="inlineStr">
        <is>
          <t>5</t>
        </is>
      </c>
      <c r="G148" s="235" t="inlineStr">
        <is>
          <t>:CW:CCW:</t>
        </is>
      </c>
      <c r="H148" s="233" t="inlineStr">
        <is>
          <t>Mechanical Seal</t>
        </is>
      </c>
      <c r="I148" s="233" t="inlineStr">
        <is>
          <t>Single</t>
        </is>
      </c>
      <c r="J148" s="233" t="inlineStr">
        <is>
          <t>:Unbalanced:</t>
        </is>
      </c>
      <c r="K148" s="233" t="inlineStr">
        <is>
          <t>SlvMatl_Special</t>
        </is>
      </c>
      <c r="L148" s="233" t="inlineStr">
        <is>
          <t>Special/Other</t>
        </is>
      </c>
      <c r="M148" s="233" t="inlineStr">
        <is>
          <t>Special/Other</t>
        </is>
      </c>
      <c r="N148" s="235" t="inlineStr">
        <is>
          <t>RTF</t>
        </is>
      </c>
      <c r="O148" s="233" t="inlineStr">
        <is>
          <t>B101380</t>
        </is>
      </c>
      <c r="P148" s="235" t="inlineStr">
        <is>
          <t>LT029</t>
        </is>
      </c>
      <c r="Q148" t="inlineStr">
        <is>
          <t>SlvMatl_Special, PriceReq_BOM_KP_Sleeves</t>
        </is>
      </c>
    </row>
    <row r="149">
      <c r="B149" s="237">
        <f>OR(K149="SlvMatl_None", K149 = "SlvMatl_Bronze")</f>
        <v/>
      </c>
      <c r="C149" s="233" t="inlineStr">
        <is>
          <t>ConTab_BOM_KP_Sleeves0293</t>
        </is>
      </c>
      <c r="D149" s="233">
        <f>IF(B149 = TRUE,C149,"")</f>
        <v/>
      </c>
      <c r="E149" s="233" t="inlineStr">
        <is>
          <t>:6019-7_8-KP:6019-7_8-KPV:</t>
        </is>
      </c>
      <c r="F149" s="235" t="inlineStr">
        <is>
          <t>5</t>
        </is>
      </c>
      <c r="G149" s="235" t="inlineStr">
        <is>
          <t>:CW:CCW:</t>
        </is>
      </c>
      <c r="H149" s="233" t="inlineStr">
        <is>
          <t>Mechanical Seal</t>
        </is>
      </c>
      <c r="I149" s="233" t="inlineStr">
        <is>
          <t>Single</t>
        </is>
      </c>
      <c r="J149" s="233" t="inlineStr">
        <is>
          <t>:Unbalanced:</t>
        </is>
      </c>
      <c r="K149" s="233" t="inlineStr">
        <is>
          <t>SlvMatl_Special</t>
        </is>
      </c>
      <c r="L149" s="233" t="inlineStr">
        <is>
          <t>Special/Other</t>
        </is>
      </c>
      <c r="M149" s="233" t="inlineStr">
        <is>
          <t>Special/Other</t>
        </is>
      </c>
      <c r="N149" s="235" t="inlineStr">
        <is>
          <t>RTF</t>
        </is>
      </c>
      <c r="O149" s="233" t="inlineStr">
        <is>
          <t>B101393</t>
        </is>
      </c>
      <c r="P149" s="235" t="inlineStr">
        <is>
          <t>LT029</t>
        </is>
      </c>
      <c r="Q149" t="inlineStr">
        <is>
          <t>SlvMatl_Special, PriceReq_BOM_KP_Sleeves</t>
        </is>
      </c>
    </row>
    <row r="150">
      <c r="B150" s="237">
        <f>OR(K150="SlvMatl_None", K150 = "SlvMatl_Bronze")</f>
        <v/>
      </c>
      <c r="C150" s="233" t="inlineStr">
        <is>
          <t>ConTab_BOM_KP_Sleeves0294</t>
        </is>
      </c>
      <c r="D150" s="233">
        <f>IF(B150 = TRUE,C150,"")</f>
        <v/>
      </c>
      <c r="E150" s="233" t="inlineStr">
        <is>
          <t>:6019-7_8-KP:6019-7_8-KPV:</t>
        </is>
      </c>
      <c r="F150" s="235" t="inlineStr">
        <is>
          <t>6</t>
        </is>
      </c>
      <c r="G150" s="235" t="inlineStr">
        <is>
          <t>:CW:CCW:</t>
        </is>
      </c>
      <c r="H150" s="233" t="inlineStr">
        <is>
          <t>Mechanical Seal</t>
        </is>
      </c>
      <c r="I150" s="233" t="inlineStr">
        <is>
          <t>Single</t>
        </is>
      </c>
      <c r="J150" s="233" t="inlineStr">
        <is>
          <t>:Unbalanced:</t>
        </is>
      </c>
      <c r="K150" s="233" t="inlineStr">
        <is>
          <t>SlvMatl_Special</t>
        </is>
      </c>
      <c r="L150" s="233" t="inlineStr">
        <is>
          <t>Special/Other</t>
        </is>
      </c>
      <c r="M150" s="233" t="inlineStr">
        <is>
          <t>Special/Other</t>
        </is>
      </c>
      <c r="N150" s="235" t="inlineStr">
        <is>
          <t>RTF</t>
        </is>
      </c>
      <c r="O150" s="233" t="inlineStr">
        <is>
          <t>B101406</t>
        </is>
      </c>
      <c r="P150" s="235" t="inlineStr">
        <is>
          <t>LT029</t>
        </is>
      </c>
      <c r="Q150" t="inlineStr">
        <is>
          <t>SlvMatl_Special, PriceReq_BOM_KP_Sleeves</t>
        </is>
      </c>
    </row>
    <row r="151">
      <c r="B151" s="237">
        <f>OR(K151="SlvMatl_None", K151 = "SlvMatl_Bronze")</f>
        <v/>
      </c>
      <c r="C151" s="233" t="inlineStr">
        <is>
          <t>ConTab_BOM_KP_Sleeves0295</t>
        </is>
      </c>
      <c r="D151" s="233">
        <f>IF(B151 = TRUE,C151,"")</f>
        <v/>
      </c>
      <c r="E151" s="233" t="inlineStr">
        <is>
          <t>:6020-3_4-KP:6020-3_4-KPV:</t>
        </is>
      </c>
      <c r="F151" s="235" t="inlineStr">
        <is>
          <t>6</t>
        </is>
      </c>
      <c r="G151" s="235" t="inlineStr">
        <is>
          <t>:CW:CCW:</t>
        </is>
      </c>
      <c r="H151" s="233" t="inlineStr">
        <is>
          <t>Mechanical Seal</t>
        </is>
      </c>
      <c r="I151" s="233" t="inlineStr">
        <is>
          <t>Single</t>
        </is>
      </c>
      <c r="J151" s="233" t="inlineStr">
        <is>
          <t>:Unbalanced:</t>
        </is>
      </c>
      <c r="K151" s="233" t="inlineStr">
        <is>
          <t>SlvMatl_Special</t>
        </is>
      </c>
      <c r="L151" s="233" t="inlineStr">
        <is>
          <t>Special/Other</t>
        </is>
      </c>
      <c r="M151" s="233" t="inlineStr">
        <is>
          <t>Special/Other</t>
        </is>
      </c>
      <c r="N151" s="235" t="inlineStr">
        <is>
          <t>RTF</t>
        </is>
      </c>
      <c r="O151" s="233" t="inlineStr">
        <is>
          <t>B101419</t>
        </is>
      </c>
      <c r="P151" s="235" t="inlineStr">
        <is>
          <t>LT029</t>
        </is>
      </c>
      <c r="Q151" t="inlineStr">
        <is>
          <t>SlvMatl_Special, PriceReq_BOM_KP_Sleeves</t>
        </is>
      </c>
    </row>
    <row r="152">
      <c r="B152" s="237">
        <f>OR(K152="SlvMatl_None", K152 = "SlvMatl_Bronze")</f>
        <v/>
      </c>
      <c r="C152" s="233" t="inlineStr">
        <is>
          <t>ConTab_BOM_KP_Sleeves0296</t>
        </is>
      </c>
      <c r="D152" s="233">
        <f>IF(B152 = TRUE,C152,"")</f>
        <v/>
      </c>
      <c r="E152" s="233" t="inlineStr">
        <is>
          <t>:8012-5_6-KP:8012-5_6-KPV:</t>
        </is>
      </c>
      <c r="F152" s="235" t="inlineStr">
        <is>
          <t>5</t>
        </is>
      </c>
      <c r="G152" s="235" t="inlineStr">
        <is>
          <t>:CW:CCW:</t>
        </is>
      </c>
      <c r="H152" s="233" t="inlineStr">
        <is>
          <t>Mechanical Seal</t>
        </is>
      </c>
      <c r="I152" s="233" t="inlineStr">
        <is>
          <t>Single</t>
        </is>
      </c>
      <c r="J152" s="233" t="inlineStr">
        <is>
          <t>:Unbalanced:</t>
        </is>
      </c>
      <c r="K152" s="233" t="inlineStr">
        <is>
          <t>SlvMatl_Special</t>
        </is>
      </c>
      <c r="L152" s="233" t="inlineStr">
        <is>
          <t>Special/Other</t>
        </is>
      </c>
      <c r="M152" s="233" t="inlineStr">
        <is>
          <t>Special/Other</t>
        </is>
      </c>
      <c r="N152" s="235" t="inlineStr">
        <is>
          <t>RTF</t>
        </is>
      </c>
      <c r="O152" s="233" t="inlineStr">
        <is>
          <t>B101380</t>
        </is>
      </c>
      <c r="P152" s="235" t="inlineStr">
        <is>
          <t>LT029</t>
        </is>
      </c>
      <c r="Q152" t="inlineStr">
        <is>
          <t>SlvMatl_Special, PriceReq_BOM_KP_Sleeves</t>
        </is>
      </c>
    </row>
    <row r="153">
      <c r="B153" s="237">
        <f>OR(K153="SlvMatl_None", K153 = "SlvMatl_Bronze")</f>
        <v/>
      </c>
      <c r="C153" s="233" t="inlineStr">
        <is>
          <t>ConTab_BOM_KP_Sleeves0297</t>
        </is>
      </c>
      <c r="D153" s="233">
        <f>IF(B153 = TRUE,C153,"")</f>
        <v/>
      </c>
      <c r="E153" s="233" t="inlineStr">
        <is>
          <t>:8015-3_4-KP:8015-3_4-KPV:</t>
        </is>
      </c>
      <c r="F153" s="235" t="inlineStr">
        <is>
          <t>5</t>
        </is>
      </c>
      <c r="G153" s="235" t="inlineStr">
        <is>
          <t>:CW:CCW:</t>
        </is>
      </c>
      <c r="H153" s="233" t="inlineStr">
        <is>
          <t>Mechanical Seal</t>
        </is>
      </c>
      <c r="I153" s="233" t="inlineStr">
        <is>
          <t>Single</t>
        </is>
      </c>
      <c r="J153" s="233" t="inlineStr">
        <is>
          <t>:Unbalanced:</t>
        </is>
      </c>
      <c r="K153" s="233" t="inlineStr">
        <is>
          <t>SlvMatl_Special</t>
        </is>
      </c>
      <c r="L153" s="233" t="inlineStr">
        <is>
          <t>Special/Other</t>
        </is>
      </c>
      <c r="M153" s="233" t="inlineStr">
        <is>
          <t>Special/Other</t>
        </is>
      </c>
      <c r="N153" s="235" t="inlineStr">
        <is>
          <t>RTF</t>
        </is>
      </c>
      <c r="O153" s="233" t="inlineStr">
        <is>
          <t>B101380</t>
        </is>
      </c>
      <c r="P153" s="235" t="inlineStr">
        <is>
          <t>LT029</t>
        </is>
      </c>
      <c r="Q153" t="inlineStr">
        <is>
          <t>SlvMatl_Special, PriceReq_BOM_KP_Sleeves</t>
        </is>
      </c>
    </row>
    <row r="154">
      <c r="B154" s="237">
        <f>OR(K154="SlvMatl_None", K154 = "SlvMatl_Bronze")</f>
        <v/>
      </c>
      <c r="C154" s="233" t="inlineStr">
        <is>
          <t>ConTab_BOM_KP_Sleeves0298</t>
        </is>
      </c>
      <c r="D154" s="233">
        <f>IF(B154 = TRUE,C154,"")</f>
        <v/>
      </c>
      <c r="E154" s="233" t="inlineStr">
        <is>
          <t>:8020-5_6-KP:</t>
        </is>
      </c>
      <c r="F154" s="235" t="inlineStr">
        <is>
          <t>K</t>
        </is>
      </c>
      <c r="G154" s="235" t="inlineStr">
        <is>
          <t>:CW:CCW:</t>
        </is>
      </c>
      <c r="H154" s="233" t="inlineStr">
        <is>
          <t>Mechanical Seal</t>
        </is>
      </c>
      <c r="I154" s="233" t="inlineStr">
        <is>
          <t>Single</t>
        </is>
      </c>
      <c r="J154" s="233" t="inlineStr">
        <is>
          <t>:Unbalanced:</t>
        </is>
      </c>
      <c r="K154" s="233" t="inlineStr">
        <is>
          <t>SlvMatl_Special</t>
        </is>
      </c>
      <c r="L154" s="233" t="inlineStr">
        <is>
          <t>Special/Other</t>
        </is>
      </c>
      <c r="M154" s="233" t="inlineStr">
        <is>
          <t>Special/Other</t>
        </is>
      </c>
      <c r="N154" s="235" t="inlineStr">
        <is>
          <t>RTF</t>
        </is>
      </c>
      <c r="O154" s="233" t="inlineStr">
        <is>
          <t>B101445</t>
        </is>
      </c>
      <c r="P154" s="235" t="inlineStr">
        <is>
          <t>LT029</t>
        </is>
      </c>
      <c r="Q154" t="inlineStr">
        <is>
          <t>SlvMatl_Special, PriceReq_BOM_KP_Sleeves</t>
        </is>
      </c>
    </row>
    <row r="155">
      <c r="B155" s="237">
        <f>OR(K155="SlvMatl_None", K155 = "SlvMatl_Bronze")</f>
        <v/>
      </c>
      <c r="C155" s="233" t="inlineStr">
        <is>
          <t>ConTab_BOM_KP_Sleeves0299</t>
        </is>
      </c>
      <c r="D155" s="233">
        <f>IF(B155 = TRUE,C155,"")</f>
        <v/>
      </c>
      <c r="E155" s="233" t="inlineStr">
        <is>
          <t>:1012-9_0-KP:1012-9_0-KPV:1012-1_2-KP:1012-1_2-KPV:</t>
        </is>
      </c>
      <c r="F155" s="235" t="inlineStr">
        <is>
          <t>5</t>
        </is>
      </c>
      <c r="G155" s="235" t="inlineStr">
        <is>
          <t>:CW:CCW:</t>
        </is>
      </c>
      <c r="H155" s="233" t="inlineStr">
        <is>
          <t>Mechanical Seal</t>
        </is>
      </c>
      <c r="I155" s="233" t="inlineStr">
        <is>
          <t>Single</t>
        </is>
      </c>
      <c r="J155" s="233" t="inlineStr">
        <is>
          <t>:Unbalanced:</t>
        </is>
      </c>
      <c r="K155" s="233" t="inlineStr">
        <is>
          <t>SlvMatl_Special</t>
        </is>
      </c>
      <c r="L155" s="233" t="inlineStr">
        <is>
          <t>Special/Other</t>
        </is>
      </c>
      <c r="M155" s="233" t="inlineStr">
        <is>
          <t>Special/Other</t>
        </is>
      </c>
      <c r="N155" s="235" t="inlineStr">
        <is>
          <t>RTF</t>
        </is>
      </c>
      <c r="O155" s="233" t="inlineStr">
        <is>
          <t>B101380</t>
        </is>
      </c>
      <c r="P155" s="235" t="inlineStr">
        <is>
          <t>LT029</t>
        </is>
      </c>
      <c r="Q155" t="inlineStr">
        <is>
          <t>SlvMatl_Special, PriceReq_BOM_KP_Sleeves</t>
        </is>
      </c>
    </row>
    <row r="156">
      <c r="B156" s="237">
        <f>OR(K156="SlvMatl_None", K156 = "SlvMatl_Bronze")</f>
        <v/>
      </c>
      <c r="C156" s="233" t="inlineStr">
        <is>
          <t>ConTab_BOM_KP_Sleeves0300</t>
        </is>
      </c>
      <c r="D156" s="233">
        <f>IF(B156 = TRUE,C156,"")</f>
        <v/>
      </c>
      <c r="E156" s="233" t="inlineStr">
        <is>
          <t>:1015-3_4-KP:1015-3_4-KPV:</t>
        </is>
      </c>
      <c r="F156" s="235" t="inlineStr">
        <is>
          <t>7</t>
        </is>
      </c>
      <c r="G156" s="235" t="inlineStr">
        <is>
          <t>:CW:CCW:</t>
        </is>
      </c>
      <c r="H156" s="233" t="inlineStr">
        <is>
          <t>Mechanical Seal</t>
        </is>
      </c>
      <c r="I156" s="233" t="inlineStr">
        <is>
          <t>Single</t>
        </is>
      </c>
      <c r="J156" s="233" t="inlineStr">
        <is>
          <t>:Unbalanced:</t>
        </is>
      </c>
      <c r="K156" s="233" t="inlineStr">
        <is>
          <t>SlvMatl_Special</t>
        </is>
      </c>
      <c r="L156" s="233" t="inlineStr">
        <is>
          <t>Special/Other</t>
        </is>
      </c>
      <c r="M156" s="233" t="inlineStr">
        <is>
          <t>Special/Other</t>
        </is>
      </c>
      <c r="N156" s="235" t="inlineStr">
        <is>
          <t>RTF</t>
        </is>
      </c>
      <c r="O156" s="233" t="inlineStr">
        <is>
          <t>B104101</t>
        </is>
      </c>
      <c r="P156" s="235" t="inlineStr">
        <is>
          <t>LT029</t>
        </is>
      </c>
      <c r="Q156" t="inlineStr">
        <is>
          <t>SlvMatl_Special, PriceReq_BOM_KP_Sleeves</t>
        </is>
      </c>
    </row>
    <row r="157">
      <c r="B157" s="237">
        <f>OR(K157="SlvMatl_None", K157 = "SlvMatl_Bronze")</f>
        <v/>
      </c>
      <c r="C157" s="233" t="inlineStr">
        <is>
          <t>ConTab_BOM_KP_Sleeves0301</t>
        </is>
      </c>
      <c r="D157" s="233">
        <f>IF(B157 = TRUE,C157,"")</f>
        <v/>
      </c>
      <c r="E157" s="233" t="inlineStr">
        <is>
          <t>:1020-3_4-KP:</t>
        </is>
      </c>
      <c r="F157" s="235" t="inlineStr">
        <is>
          <t>V</t>
        </is>
      </c>
      <c r="G157" s="235" t="inlineStr">
        <is>
          <t>:CW:CCW:</t>
        </is>
      </c>
      <c r="H157" s="233" t="inlineStr">
        <is>
          <t>Mechanical Seal</t>
        </is>
      </c>
      <c r="I157" s="233" t="inlineStr">
        <is>
          <t>Single</t>
        </is>
      </c>
      <c r="J157" s="233" t="inlineStr">
        <is>
          <t>:Unbalanced:</t>
        </is>
      </c>
      <c r="K157" s="233" t="inlineStr">
        <is>
          <t>SlvMatl_Special</t>
        </is>
      </c>
      <c r="L157" s="233" t="inlineStr">
        <is>
          <t>Special/Other</t>
        </is>
      </c>
      <c r="M157" s="233" t="inlineStr">
        <is>
          <t>Special/Other</t>
        </is>
      </c>
      <c r="N157" s="235" t="inlineStr">
        <is>
          <t>RTF</t>
        </is>
      </c>
      <c r="O157" s="233" t="inlineStr">
        <is>
          <t>B101484</t>
        </is>
      </c>
      <c r="P157" s="235" t="inlineStr">
        <is>
          <t>LT029</t>
        </is>
      </c>
      <c r="Q157" t="inlineStr">
        <is>
          <t>SlvMatl_Special, PriceReq_BOM_KP_Sleeves</t>
        </is>
      </c>
    </row>
    <row r="158">
      <c r="B158" s="237">
        <f>OR(K158="SlvMatl_None", K158 = "SlvMatl_Bronze")</f>
        <v/>
      </c>
      <c r="C158" s="233" t="inlineStr">
        <is>
          <t>ConTab_BOM_KP_Sleeves0302</t>
        </is>
      </c>
      <c r="D158" s="233">
        <f>IF(B158 = TRUE,C158,"")</f>
        <v/>
      </c>
      <c r="E158" s="233" t="inlineStr">
        <is>
          <t>:1024-1_2-KP:1024-3_4-KP:</t>
        </is>
      </c>
      <c r="F158" s="235" t="inlineStr">
        <is>
          <t>V</t>
        </is>
      </c>
      <c r="G158" s="235" t="inlineStr">
        <is>
          <t>:CW:CCW:</t>
        </is>
      </c>
      <c r="H158" s="233" t="inlineStr">
        <is>
          <t>Mechanical Seal</t>
        </is>
      </c>
      <c r="I158" s="233" t="inlineStr">
        <is>
          <t>Single</t>
        </is>
      </c>
      <c r="J158" s="233" t="inlineStr">
        <is>
          <t>:Unbalanced:</t>
        </is>
      </c>
      <c r="K158" s="233" t="inlineStr">
        <is>
          <t>SlvMatl_Special</t>
        </is>
      </c>
      <c r="L158" s="233" t="inlineStr">
        <is>
          <t>Special/Other</t>
        </is>
      </c>
      <c r="M158" s="233" t="inlineStr">
        <is>
          <t>Special/Other</t>
        </is>
      </c>
      <c r="N158" s="235" t="inlineStr">
        <is>
          <t>RTF</t>
        </is>
      </c>
      <c r="O158" s="233" t="inlineStr">
        <is>
          <t>B101497</t>
        </is>
      </c>
      <c r="P158" s="235" t="inlineStr">
        <is>
          <t>LT029</t>
        </is>
      </c>
      <c r="Q158" t="inlineStr">
        <is>
          <t>SlvMatl_Special, PriceReq_BOM_KP_Sleeves</t>
        </is>
      </c>
    </row>
    <row r="159">
      <c r="B159" s="237">
        <f>OR(K159="SlvMatl_None", K159 = "SlvMatl_Bronze")</f>
        <v/>
      </c>
      <c r="C159" s="233" t="inlineStr">
        <is>
          <t>ConTab_BOM_KP_Sleeves0303</t>
        </is>
      </c>
      <c r="D159" s="233">
        <f>IF(B159 = TRUE,C159,"")</f>
        <v/>
      </c>
      <c r="E159" s="233" t="inlineStr">
        <is>
          <t>:1220-5_6-KP:</t>
        </is>
      </c>
      <c r="F159" s="235" t="inlineStr">
        <is>
          <t>K</t>
        </is>
      </c>
      <c r="G159" s="235" t="inlineStr">
        <is>
          <t>:CW:CCW:</t>
        </is>
      </c>
      <c r="H159" s="233" t="inlineStr">
        <is>
          <t>Mechanical Seal</t>
        </is>
      </c>
      <c r="I159" s="233" t="inlineStr">
        <is>
          <t>Single</t>
        </is>
      </c>
      <c r="J159" s="233" t="inlineStr">
        <is>
          <t>:Unbalanced:</t>
        </is>
      </c>
      <c r="K159" s="233" t="inlineStr">
        <is>
          <t>SlvMatl_Special</t>
        </is>
      </c>
      <c r="L159" s="233" t="inlineStr">
        <is>
          <t>Special/Other</t>
        </is>
      </c>
      <c r="M159" s="233" t="inlineStr">
        <is>
          <t>Special/Other</t>
        </is>
      </c>
      <c r="N159" s="235" t="inlineStr">
        <is>
          <t>RTF</t>
        </is>
      </c>
      <c r="O159" s="233" t="inlineStr">
        <is>
          <t>B101458</t>
        </is>
      </c>
      <c r="P159" s="235" t="inlineStr">
        <is>
          <t>LT029</t>
        </is>
      </c>
      <c r="Q159" t="inlineStr">
        <is>
          <t>SlvMatl_Special, PriceReq_BOM_KP_Sleeves</t>
        </is>
      </c>
    </row>
    <row r="160">
      <c r="B160" s="237">
        <f>OR(K160="SlvMatl_None", K160 = "SlvMatl_Bronze")</f>
        <v/>
      </c>
      <c r="C160" s="233" t="inlineStr">
        <is>
          <t>ConTab_BOM_KP_Sleeves0304</t>
        </is>
      </c>
      <c r="D160" s="233">
        <f>IF(B160 = TRUE,C160,"")</f>
        <v/>
      </c>
      <c r="E160" s="233" t="inlineStr">
        <is>
          <t>:1415-1_2-KP:</t>
        </is>
      </c>
      <c r="F160" s="235" t="inlineStr">
        <is>
          <t>K</t>
        </is>
      </c>
      <c r="G160" s="235" t="inlineStr">
        <is>
          <t>:CW:CCW:</t>
        </is>
      </c>
      <c r="H160" s="233" t="inlineStr">
        <is>
          <t>Mechanical Seal</t>
        </is>
      </c>
      <c r="I160" s="233" t="inlineStr">
        <is>
          <t>Single</t>
        </is>
      </c>
      <c r="J160" s="233" t="inlineStr">
        <is>
          <t>:Unbalanced:</t>
        </is>
      </c>
      <c r="K160" s="233" t="inlineStr">
        <is>
          <t>SlvMatl_Special</t>
        </is>
      </c>
      <c r="L160" s="233" t="inlineStr">
        <is>
          <t>Special/Other</t>
        </is>
      </c>
      <c r="M160" s="233" t="inlineStr">
        <is>
          <t>Special/Other</t>
        </is>
      </c>
      <c r="N160" s="235" t="inlineStr">
        <is>
          <t>RTF</t>
        </is>
      </c>
      <c r="O160" s="233" t="inlineStr">
        <is>
          <t>B101471</t>
        </is>
      </c>
      <c r="P160" s="235" t="inlineStr">
        <is>
          <t>LT029</t>
        </is>
      </c>
      <c r="Q160" t="inlineStr">
        <is>
          <t>SlvMatl_Special, PriceReq_BOM_KP_Sleeves</t>
        </is>
      </c>
    </row>
    <row r="161">
      <c r="B161" s="237">
        <f>OR(K161="SlvMatl_None", K161 = "SlvMatl_Bronze")</f>
        <v/>
      </c>
      <c r="C161" s="233" t="inlineStr">
        <is>
          <t>ConTab_BOM_KP_Sleeves0725</t>
        </is>
      </c>
      <c r="D161" s="233">
        <f>IF(B161 = TRUE,C161,"")</f>
        <v/>
      </c>
      <c r="E161" s="233" t="inlineStr">
        <is>
          <t>:3095-7_8-KPV:</t>
        </is>
      </c>
      <c r="F161" s="235" t="inlineStr">
        <is>
          <t>E</t>
        </is>
      </c>
      <c r="G161" s="235" t="inlineStr">
        <is>
          <t>:CW:</t>
        </is>
      </c>
      <c r="H161" s="233" t="inlineStr">
        <is>
          <t>Mechanical Seal</t>
        </is>
      </c>
      <c r="I161" s="233" t="inlineStr">
        <is>
          <t>Single</t>
        </is>
      </c>
      <c r="J161" s="233" t="inlineStr">
        <is>
          <t>:Balanced:</t>
        </is>
      </c>
      <c r="K161" s="233" t="inlineStr">
        <is>
          <t>SlvMatl_Bronze</t>
        </is>
      </c>
      <c r="L161" s="233" t="inlineStr">
        <is>
          <t>Bronze, III932, C89835</t>
        </is>
      </c>
      <c r="M161" s="233" t="inlineStr">
        <is>
          <t>SS AISI-416 (hard)-SlvBrg</t>
        </is>
      </c>
      <c r="N161" s="235" t="inlineStr">
        <is>
          <t>RTF</t>
        </is>
      </c>
      <c r="O161" s="233" t="inlineStr">
        <is>
          <t>B105478</t>
        </is>
      </c>
      <c r="P161" s="235" t="inlineStr">
        <is>
          <t>LT027</t>
        </is>
      </c>
      <c r="Q161" t="inlineStr">
        <is>
          <t>PriceReq_BOM_KP_Sleeves, SlvMatl_Bronze</t>
        </is>
      </c>
    </row>
    <row r="162">
      <c r="B162" s="237">
        <f>OR(K162="SlvMatl_None", K162 = "SlvMatl_Bronze")</f>
        <v/>
      </c>
      <c r="C162" s="233" t="inlineStr">
        <is>
          <t>ConTab_BOM_KP_Sleeves0727</t>
        </is>
      </c>
      <c r="D162" s="233">
        <f>IF(B162 = TRUE,C162,"")</f>
        <v/>
      </c>
      <c r="E162" s="233" t="inlineStr">
        <is>
          <t>:3095-7_8-KPV:</t>
        </is>
      </c>
      <c r="F162" s="235" t="inlineStr">
        <is>
          <t>E</t>
        </is>
      </c>
      <c r="G162" s="235" t="inlineStr">
        <is>
          <t>:CW:</t>
        </is>
      </c>
      <c r="H162" s="233" t="inlineStr">
        <is>
          <t>Mechanical Seal</t>
        </is>
      </c>
      <c r="I162" s="233" t="inlineStr">
        <is>
          <t>Single</t>
        </is>
      </c>
      <c r="J162" s="233" t="inlineStr">
        <is>
          <t>:Balanced:</t>
        </is>
      </c>
      <c r="K162" s="233" t="inlineStr">
        <is>
          <t>SlvMatl_SS_AISI-303</t>
        </is>
      </c>
      <c r="L162" s="233" t="inlineStr">
        <is>
          <t>Al-Bronze, ASTM-B150 CDA95200</t>
        </is>
      </c>
      <c r="M162" s="233" t="inlineStr">
        <is>
          <t>SS AISI-416 (hard)-SlvBrg</t>
        </is>
      </c>
      <c r="N162" s="235" t="inlineStr">
        <is>
          <t>RTF</t>
        </is>
      </c>
      <c r="O162" s="233" t="inlineStr">
        <is>
          <t>B105480</t>
        </is>
      </c>
      <c r="P162" s="235" t="inlineStr">
        <is>
          <t>LT067</t>
        </is>
      </c>
      <c r="Q162" t="inlineStr">
        <is>
          <t>PriceReq_BOM_KP_Sleeves, SlvMatl_SS_AISI-303</t>
        </is>
      </c>
    </row>
    <row r="163">
      <c r="B163" s="237">
        <f>OR(K163="SlvMatl_None", K163 = "SlvMatl_Bronze")</f>
        <v/>
      </c>
      <c r="C163" s="233" t="inlineStr">
        <is>
          <t>ConTab_BOM_KP_Sleeves0731</t>
        </is>
      </c>
      <c r="D163" s="233">
        <f>IF(B163 = TRUE,C163,"")</f>
        <v/>
      </c>
      <c r="E163" s="233" t="inlineStr">
        <is>
          <t>:3095-7_8-KPV:</t>
        </is>
      </c>
      <c r="F163" s="235" t="inlineStr">
        <is>
          <t>E</t>
        </is>
      </c>
      <c r="G163" s="235" t="inlineStr">
        <is>
          <t>:CW:</t>
        </is>
      </c>
      <c r="H163" s="233" t="inlineStr">
        <is>
          <t>Mechanical Seal</t>
        </is>
      </c>
      <c r="I163" s="233" t="inlineStr">
        <is>
          <t>Single</t>
        </is>
      </c>
      <c r="J163" s="233" t="inlineStr">
        <is>
          <t>:Balanced:</t>
        </is>
      </c>
      <c r="K163" s="233" t="inlineStr">
        <is>
          <t>SlvMatl_Special</t>
        </is>
      </c>
      <c r="L163" s="233" t="inlineStr">
        <is>
          <t>Special/Other</t>
        </is>
      </c>
      <c r="M163" s="233" t="inlineStr">
        <is>
          <t>SS AISI-416 (hard)-SlvBrg</t>
        </is>
      </c>
      <c r="N163" s="235" t="inlineStr">
        <is>
          <t>RTF</t>
        </is>
      </c>
      <c r="O163" s="233" t="inlineStr">
        <is>
          <t>B105485</t>
        </is>
      </c>
      <c r="P163" s="235" t="inlineStr">
        <is>
          <t>LT029</t>
        </is>
      </c>
      <c r="Q163" t="inlineStr">
        <is>
          <t>SlvMatl_Special, PriceReq_BOM_KP_Sleeves</t>
        </is>
      </c>
    </row>
    <row r="164">
      <c r="B164" s="237">
        <f>OR(K164="SlvMatl_None", K164 = "SlvMatl_Bronze")</f>
        <v/>
      </c>
      <c r="C164" s="233" t="inlineStr">
        <is>
          <t>ConTab_BOM_KP_Sleeves0732</t>
        </is>
      </c>
      <c r="D164" s="233">
        <f>IF(B164 = TRUE,C164,"")</f>
        <v/>
      </c>
      <c r="E164" s="233" t="inlineStr">
        <is>
          <t>:3095-7_8-KPV:</t>
        </is>
      </c>
      <c r="F164" s="235" t="inlineStr">
        <is>
          <t>E</t>
        </is>
      </c>
      <c r="G164" s="235" t="inlineStr">
        <is>
          <t>:CCW:</t>
        </is>
      </c>
      <c r="H164" s="233" t="inlineStr">
        <is>
          <t>Mechanical Seal</t>
        </is>
      </c>
      <c r="I164" s="233" t="inlineStr">
        <is>
          <t>Single</t>
        </is>
      </c>
      <c r="J164" s="233" t="inlineStr">
        <is>
          <t>:Balanced:</t>
        </is>
      </c>
      <c r="K164" s="233" t="inlineStr">
        <is>
          <t>SlvMatl_Bronze</t>
        </is>
      </c>
      <c r="L164" s="233" t="inlineStr">
        <is>
          <t>Bronze, III932, C89835</t>
        </is>
      </c>
      <c r="M164" s="233" t="inlineStr">
        <is>
          <t>SS AISI-416 (hard)-SlvBrg</t>
        </is>
      </c>
      <c r="N164" s="235" t="inlineStr">
        <is>
          <t>RTF</t>
        </is>
      </c>
      <c r="O164" s="233" t="inlineStr">
        <is>
          <t>B105486</t>
        </is>
      </c>
      <c r="P164" s="235" t="inlineStr">
        <is>
          <t>LT027</t>
        </is>
      </c>
      <c r="Q164" t="inlineStr">
        <is>
          <t>PriceReq_BOM_KP_Sleeves, SlvMatl_Bronze</t>
        </is>
      </c>
    </row>
    <row r="165">
      <c r="B165" s="237">
        <f>OR(K165="SlvMatl_None", K165 = "SlvMatl_Bronze")</f>
        <v/>
      </c>
      <c r="C165" s="233" t="inlineStr">
        <is>
          <t>ConTab_BOM_KP_Sleeves0734</t>
        </is>
      </c>
      <c r="D165" s="233">
        <f>IF(B165 = TRUE,C165,"")</f>
        <v/>
      </c>
      <c r="E165" s="233" t="inlineStr">
        <is>
          <t>:3095-7_8-KPV:</t>
        </is>
      </c>
      <c r="F165" s="235" t="inlineStr">
        <is>
          <t>E</t>
        </is>
      </c>
      <c r="G165" s="235" t="inlineStr">
        <is>
          <t>:CCW:</t>
        </is>
      </c>
      <c r="H165" s="233" t="inlineStr">
        <is>
          <t>Mechanical Seal</t>
        </is>
      </c>
      <c r="I165" s="233" t="inlineStr">
        <is>
          <t>Single</t>
        </is>
      </c>
      <c r="J165" s="233" t="inlineStr">
        <is>
          <t>:Balanced:</t>
        </is>
      </c>
      <c r="K165" s="233" t="inlineStr">
        <is>
          <t>SlvMatl_SS_AISI-303</t>
        </is>
      </c>
      <c r="L165" s="233" t="inlineStr">
        <is>
          <t>Al-Bronze, ASTM-B150 CDA95200</t>
        </is>
      </c>
      <c r="M165" s="233" t="inlineStr">
        <is>
          <t>SS AISI-416 (hard)-SlvBrg</t>
        </is>
      </c>
      <c r="N165" s="235" t="inlineStr">
        <is>
          <t>RTF</t>
        </is>
      </c>
      <c r="O165" s="233" t="inlineStr">
        <is>
          <t>B105488</t>
        </is>
      </c>
      <c r="P165" s="235" t="inlineStr">
        <is>
          <t>LT066</t>
        </is>
      </c>
      <c r="Q165" t="inlineStr">
        <is>
          <t>PriceReq_BOM_KP_Sleeves, SlvMatl_SS_AISI-303</t>
        </is>
      </c>
    </row>
    <row r="166">
      <c r="B166" s="237">
        <f>OR(K166="SlvMatl_None", K166 = "SlvMatl_Bronze")</f>
        <v/>
      </c>
      <c r="C166" s="233" t="inlineStr">
        <is>
          <t>ConTab_BOM_KP_Sleeves0738</t>
        </is>
      </c>
      <c r="D166" s="233">
        <f>IF(B166 = TRUE,C166,"")</f>
        <v/>
      </c>
      <c r="E166" s="233" t="inlineStr">
        <is>
          <t>:3095-7_8-KPV:</t>
        </is>
      </c>
      <c r="F166" s="235" t="inlineStr">
        <is>
          <t>E</t>
        </is>
      </c>
      <c r="G166" s="235" t="inlineStr">
        <is>
          <t>:CCW:</t>
        </is>
      </c>
      <c r="H166" s="233" t="inlineStr">
        <is>
          <t>Mechanical Seal</t>
        </is>
      </c>
      <c r="I166" s="233" t="inlineStr">
        <is>
          <t>Single</t>
        </is>
      </c>
      <c r="J166" s="233" t="inlineStr">
        <is>
          <t>:Balanced:</t>
        </is>
      </c>
      <c r="K166" s="233" t="inlineStr">
        <is>
          <t>SlvMatl_Special</t>
        </is>
      </c>
      <c r="L166" s="233" t="inlineStr">
        <is>
          <t>Special/Other</t>
        </is>
      </c>
      <c r="M166" s="233" t="inlineStr">
        <is>
          <t>SS AISI-416 (hard)-SlvBrg</t>
        </is>
      </c>
      <c r="N166" s="235" t="inlineStr">
        <is>
          <t>RTF</t>
        </is>
      </c>
      <c r="O166" s="233" t="inlineStr">
        <is>
          <t>B105493</t>
        </is>
      </c>
      <c r="P166" s="235" t="inlineStr">
        <is>
          <t>LT029</t>
        </is>
      </c>
      <c r="Q166" t="inlineStr">
        <is>
          <t>SlvMatl_Special, PriceReq_BOM_KP_Sleeves</t>
        </is>
      </c>
    </row>
    <row r="167">
      <c r="B167" s="237">
        <f>OR(K167="SlvMatl_None", K167 = "SlvMatl_Bronze")</f>
        <v/>
      </c>
      <c r="C167" s="233" t="inlineStr">
        <is>
          <t>ConTab_BOM_KP_Sleeves0739</t>
        </is>
      </c>
      <c r="D167" s="233">
        <f>IF(B167 = TRUE,C167,"")</f>
        <v/>
      </c>
      <c r="E167" s="233" t="inlineStr">
        <is>
          <t>:3095-7_8-KPV:</t>
        </is>
      </c>
      <c r="F167" s="235" t="inlineStr">
        <is>
          <t>E</t>
        </is>
      </c>
      <c r="G167" s="235" t="inlineStr">
        <is>
          <t>:CW:</t>
        </is>
      </c>
      <c r="H167" s="233" t="inlineStr">
        <is>
          <t>Mechanical Seal</t>
        </is>
      </c>
      <c r="I167" s="233" t="inlineStr">
        <is>
          <t>Single</t>
        </is>
      </c>
      <c r="J167" s="233" t="inlineStr">
        <is>
          <t>:Unbalanced:</t>
        </is>
      </c>
      <c r="K167" s="233" t="inlineStr">
        <is>
          <t>SlvMatl_Bronze</t>
        </is>
      </c>
      <c r="L167" s="233" t="inlineStr">
        <is>
          <t>Bronze, III932, C89835</t>
        </is>
      </c>
      <c r="M167" s="233" t="inlineStr">
        <is>
          <t>SS AISI-416 (hard)-SlvBrg</t>
        </is>
      </c>
      <c r="N167" s="233" t="n">
        <v>96699020</v>
      </c>
      <c r="O167" s="233" t="inlineStr">
        <is>
          <t>B105494</t>
        </is>
      </c>
      <c r="P167" s="235" t="inlineStr">
        <is>
          <t>LT027</t>
        </is>
      </c>
      <c r="Q167" t="inlineStr">
        <is>
          <t>PriceReq_BOM_KP_Sleeves, SlvMatl_Bronze</t>
        </is>
      </c>
    </row>
    <row r="168">
      <c r="B168" s="237">
        <f>OR(K168="SlvMatl_None", K168 = "SlvMatl_Bronze")</f>
        <v/>
      </c>
      <c r="C168" s="233" t="inlineStr">
        <is>
          <t>ConTab_BOM_KP_Sleeves0741</t>
        </is>
      </c>
      <c r="D168" s="233">
        <f>IF(B168 = TRUE,C168,"")</f>
        <v/>
      </c>
      <c r="E168" s="233" t="inlineStr">
        <is>
          <t>:3095-7_8-KPV:</t>
        </is>
      </c>
      <c r="F168" s="235" t="inlineStr">
        <is>
          <t>E</t>
        </is>
      </c>
      <c r="G168" s="235" t="inlineStr">
        <is>
          <t>:CW:</t>
        </is>
      </c>
      <c r="H168" s="233" t="inlineStr">
        <is>
          <t>Mechanical Seal</t>
        </is>
      </c>
      <c r="I168" s="233" t="inlineStr">
        <is>
          <t>Single</t>
        </is>
      </c>
      <c r="J168" s="233" t="inlineStr">
        <is>
          <t>:Unbalanced:</t>
        </is>
      </c>
      <c r="K168" s="233" t="inlineStr">
        <is>
          <t>SlvMatl_SS_AISI-303</t>
        </is>
      </c>
      <c r="L168" s="233" t="inlineStr">
        <is>
          <t>Al-Bronze, ASTM-B150 CDA95200</t>
        </is>
      </c>
      <c r="M168" s="233" t="inlineStr">
        <is>
          <t>SS AISI-416 (hard)-SlvBrg</t>
        </is>
      </c>
      <c r="N168" s="235" t="inlineStr">
        <is>
          <t>RTF</t>
        </is>
      </c>
      <c r="O168" s="233" t="inlineStr">
        <is>
          <t>B105496</t>
        </is>
      </c>
      <c r="P168" s="235" t="inlineStr">
        <is>
          <t>LT066</t>
        </is>
      </c>
      <c r="Q168" t="inlineStr">
        <is>
          <t>PriceReq_BOM_KP_Sleeves, SlvMatl_SS_AISI-303</t>
        </is>
      </c>
    </row>
    <row r="169">
      <c r="B169" s="237">
        <f>OR(K169="SlvMatl_None", K169 = "SlvMatl_Bronze")</f>
        <v/>
      </c>
      <c r="C169" s="233" t="inlineStr">
        <is>
          <t>ConTab_BOM_KP_Sleeves0745</t>
        </is>
      </c>
      <c r="D169" s="233">
        <f>IF(B169 = TRUE,C169,"")</f>
        <v/>
      </c>
      <c r="E169" s="233" t="inlineStr">
        <is>
          <t>:3095-7_8-KPV:</t>
        </is>
      </c>
      <c r="F169" s="235" t="inlineStr">
        <is>
          <t>E</t>
        </is>
      </c>
      <c r="G169" s="235" t="inlineStr">
        <is>
          <t>:CW:</t>
        </is>
      </c>
      <c r="H169" s="233" t="inlineStr">
        <is>
          <t>Mechanical Seal</t>
        </is>
      </c>
      <c r="I169" s="233" t="inlineStr">
        <is>
          <t>Single</t>
        </is>
      </c>
      <c r="J169" s="233" t="inlineStr">
        <is>
          <t>:Unbalanced:</t>
        </is>
      </c>
      <c r="K169" s="233" t="inlineStr">
        <is>
          <t>SlvMatl_Special</t>
        </is>
      </c>
      <c r="L169" s="233" t="inlineStr">
        <is>
          <t>Special/Other</t>
        </is>
      </c>
      <c r="M169" s="233" t="inlineStr">
        <is>
          <t>SS AISI-416 (hard)-SlvBrg</t>
        </is>
      </c>
      <c r="N169" s="235" t="inlineStr">
        <is>
          <t>RTF</t>
        </is>
      </c>
      <c r="O169" s="233" t="inlineStr">
        <is>
          <t>B105501</t>
        </is>
      </c>
      <c r="P169" s="235" t="inlineStr">
        <is>
          <t>LT029</t>
        </is>
      </c>
      <c r="Q169" t="inlineStr">
        <is>
          <t>SlvMatl_Special, PriceReq_BOM_KP_Sleeves</t>
        </is>
      </c>
    </row>
    <row r="170">
      <c r="B170" s="237">
        <f>OR(K170="SlvMatl_None", K170 = "SlvMatl_Bronze")</f>
        <v/>
      </c>
      <c r="C170" s="233" t="inlineStr">
        <is>
          <t>ConTab_BOM_KP_Sleeves0746</t>
        </is>
      </c>
      <c r="D170" s="233">
        <f>IF(B170 = TRUE,C170,"")</f>
        <v/>
      </c>
      <c r="E170" s="233" t="inlineStr">
        <is>
          <t>:3095-7_8-KPV:</t>
        </is>
      </c>
      <c r="F170" s="235" t="inlineStr">
        <is>
          <t>E</t>
        </is>
      </c>
      <c r="G170" s="235" t="inlineStr">
        <is>
          <t>:CCW:</t>
        </is>
      </c>
      <c r="H170" s="233" t="inlineStr">
        <is>
          <t>Mechanical Seal</t>
        </is>
      </c>
      <c r="I170" s="233" t="inlineStr">
        <is>
          <t>Single</t>
        </is>
      </c>
      <c r="J170" s="233" t="inlineStr">
        <is>
          <t>:Unbalanced:</t>
        </is>
      </c>
      <c r="K170" s="233" t="inlineStr">
        <is>
          <t>SlvMatl_Bronze</t>
        </is>
      </c>
      <c r="L170" s="233" t="inlineStr">
        <is>
          <t>Bronze, III932, C89835</t>
        </is>
      </c>
      <c r="M170" s="233" t="inlineStr">
        <is>
          <t>SS AISI-416 (hard)-SlvBrg</t>
        </is>
      </c>
      <c r="N170" s="233" t="n">
        <v>96699024</v>
      </c>
      <c r="O170" s="233" t="inlineStr">
        <is>
          <t>B105502</t>
        </is>
      </c>
      <c r="P170" s="235" t="inlineStr">
        <is>
          <t>LT027</t>
        </is>
      </c>
      <c r="Q170" t="inlineStr">
        <is>
          <t>PriceReq_BOM_KP_Sleeves, SlvMatl_Bronze</t>
        </is>
      </c>
    </row>
    <row r="171">
      <c r="B171" s="237">
        <f>OR(K171="SlvMatl_None", K171 = "SlvMatl_Bronze")</f>
        <v/>
      </c>
      <c r="C171" s="233" t="inlineStr">
        <is>
          <t>ConTab_BOM_KP_Sleeves0748</t>
        </is>
      </c>
      <c r="D171" s="233">
        <f>IF(B171 = TRUE,C171,"")</f>
        <v/>
      </c>
      <c r="E171" s="233" t="inlineStr">
        <is>
          <t>:3095-7_8-KPV:</t>
        </is>
      </c>
      <c r="F171" s="235" t="inlineStr">
        <is>
          <t>E</t>
        </is>
      </c>
      <c r="G171" s="235" t="inlineStr">
        <is>
          <t>:CCW:</t>
        </is>
      </c>
      <c r="H171" s="233" t="inlineStr">
        <is>
          <t>Mechanical Seal</t>
        </is>
      </c>
      <c r="I171" s="233" t="inlineStr">
        <is>
          <t>Single</t>
        </is>
      </c>
      <c r="J171" s="233" t="inlineStr">
        <is>
          <t>:Unbalanced:</t>
        </is>
      </c>
      <c r="K171" s="233" t="inlineStr">
        <is>
          <t>SlvMatl_SS_AISI-303</t>
        </is>
      </c>
      <c r="L171" s="233" t="inlineStr">
        <is>
          <t>Al-Bronze, ASTM-B150 CDA95200</t>
        </is>
      </c>
      <c r="M171" s="233" t="inlineStr">
        <is>
          <t>SS AISI-416 (hard)-SlvBrg</t>
        </is>
      </c>
      <c r="N171" s="235" t="inlineStr">
        <is>
          <t>RTF</t>
        </is>
      </c>
      <c r="O171" s="233" t="inlineStr">
        <is>
          <t>B105504</t>
        </is>
      </c>
      <c r="P171" s="235" t="inlineStr">
        <is>
          <t>LT066</t>
        </is>
      </c>
      <c r="Q171" t="inlineStr">
        <is>
          <t>PriceReq_BOM_KP_Sleeves, SlvMatl_SS_AISI-303</t>
        </is>
      </c>
    </row>
    <row r="172">
      <c r="B172" s="237">
        <f>OR(K172="SlvMatl_None", K172 = "SlvMatl_Bronze")</f>
        <v/>
      </c>
      <c r="C172" s="233" t="inlineStr">
        <is>
          <t>ConTab_BOM_KP_Sleeves0752</t>
        </is>
      </c>
      <c r="D172" s="233">
        <f>IF(B172 = TRUE,C172,"")</f>
        <v/>
      </c>
      <c r="E172" s="233" t="inlineStr">
        <is>
          <t>:3095-7_8-KPV:</t>
        </is>
      </c>
      <c r="F172" s="235" t="inlineStr">
        <is>
          <t>E</t>
        </is>
      </c>
      <c r="G172" s="235" t="inlineStr">
        <is>
          <t>:CCW:</t>
        </is>
      </c>
      <c r="H172" s="233" t="inlineStr">
        <is>
          <t>Mechanical Seal</t>
        </is>
      </c>
      <c r="I172" s="233" t="inlineStr">
        <is>
          <t>Single</t>
        </is>
      </c>
      <c r="J172" s="233" t="inlineStr">
        <is>
          <t>:Unbalanced:</t>
        </is>
      </c>
      <c r="K172" s="233" t="inlineStr">
        <is>
          <t>SlvMatl_Special</t>
        </is>
      </c>
      <c r="L172" s="233" t="inlineStr">
        <is>
          <t>Special/Other</t>
        </is>
      </c>
      <c r="M172" s="233" t="inlineStr">
        <is>
          <t>SS AISI-416 (hard)-SlvBrg</t>
        </is>
      </c>
      <c r="N172" s="235" t="inlineStr">
        <is>
          <t>RTF</t>
        </is>
      </c>
      <c r="O172" s="233" t="inlineStr">
        <is>
          <t>B105509</t>
        </is>
      </c>
      <c r="P172" s="235" t="inlineStr">
        <is>
          <t>LT029</t>
        </is>
      </c>
      <c r="Q172" t="inlineStr">
        <is>
          <t>SlvMatl_Special, PriceReq_BOM_KP_Sleeves</t>
        </is>
      </c>
    </row>
    <row r="173" ht="13.5" customHeight="1" s="109">
      <c r="B173" s="237">
        <f>OR(K173="SlvMatl_None", K173 = "SlvMatl_Bronze")</f>
        <v/>
      </c>
      <c r="C173" s="233" t="inlineStr">
        <is>
          <t>ConTab_BOM_KP_Sleeves0753</t>
        </is>
      </c>
      <c r="D173" s="233">
        <f>IF(B173 = TRUE,C173,"")</f>
        <v/>
      </c>
      <c r="E173" s="233" t="inlineStr">
        <is>
          <t>:3014-5_6-KPV:</t>
        </is>
      </c>
      <c r="F173" s="235" t="n">
        <v>4</v>
      </c>
      <c r="G173" s="233" t="inlineStr">
        <is>
          <t>:CW:</t>
        </is>
      </c>
      <c r="H173" s="233" t="inlineStr">
        <is>
          <t>Mechanical Seal</t>
        </is>
      </c>
      <c r="I173" s="233" t="inlineStr">
        <is>
          <t>Single</t>
        </is>
      </c>
      <c r="J173" s="233" t="inlineStr">
        <is>
          <t>:Balanced:</t>
        </is>
      </c>
      <c r="K173" s="233" t="inlineStr">
        <is>
          <t>SlvMatl_Bronze</t>
        </is>
      </c>
      <c r="L173" s="233" t="inlineStr">
        <is>
          <t>Bronze, III932, C89835</t>
        </is>
      </c>
      <c r="M173" s="233" t="inlineStr">
        <is>
          <t>SS AISI-416 (hard)-SlvBrg</t>
        </is>
      </c>
      <c r="N173" s="235" t="n">
        <v>98833038</v>
      </c>
      <c r="O173" s="233" t="inlineStr">
        <is>
          <t>B101369</t>
        </is>
      </c>
      <c r="P173" s="235" t="inlineStr">
        <is>
          <t>LT027</t>
        </is>
      </c>
      <c r="Q173" t="inlineStr">
        <is>
          <t>PriceReq_BOM_KP_Sleeves, SlvMatl_Bronze</t>
        </is>
      </c>
    </row>
    <row r="174" ht="13.5" customHeight="1" s="109">
      <c r="B174" s="237">
        <f>OR(K174="SlvMatl_None", K174 = "SlvMatl_Bronze")</f>
        <v/>
      </c>
      <c r="C174" s="233" t="inlineStr">
        <is>
          <t>ConTab_BOM_KP_Sleeves0754</t>
        </is>
      </c>
      <c r="D174" s="233">
        <f>IF(B174 = TRUE,C174,"")</f>
        <v/>
      </c>
      <c r="E174" s="233" t="inlineStr">
        <is>
          <t>:4012-1_2-KPV:</t>
        </is>
      </c>
      <c r="F174" s="235" t="n">
        <v>4</v>
      </c>
      <c r="G174" s="233" t="inlineStr">
        <is>
          <t>:CW:</t>
        </is>
      </c>
      <c r="H174" s="233" t="inlineStr">
        <is>
          <t>Mechanical Seal</t>
        </is>
      </c>
      <c r="I174" s="233" t="inlineStr">
        <is>
          <t>Single</t>
        </is>
      </c>
      <c r="J174" s="233" t="inlineStr">
        <is>
          <t>:Balanced:</t>
        </is>
      </c>
      <c r="K174" s="233" t="inlineStr">
        <is>
          <t>SlvMatl_Bronze</t>
        </is>
      </c>
      <c r="L174" s="233" t="inlineStr">
        <is>
          <t>Bronze, III932, C89835</t>
        </is>
      </c>
      <c r="M174" s="233" t="inlineStr">
        <is>
          <t>SS AISI-416 (hard)-SlvBrg</t>
        </is>
      </c>
      <c r="N174" s="235" t="n">
        <v>98833038</v>
      </c>
      <c r="O174" s="233" t="inlineStr">
        <is>
          <t>B101369</t>
        </is>
      </c>
      <c r="P174" s="235" t="inlineStr">
        <is>
          <t>LT027</t>
        </is>
      </c>
      <c r="Q174" t="inlineStr">
        <is>
          <t>PriceReq_BOM_KP_Sleeves, SlvMatl_Bronze</t>
        </is>
      </c>
    </row>
    <row r="175" ht="13.5" customHeight="1" s="109">
      <c r="B175" s="237">
        <f>OR(K175="SlvMatl_None", K175 = "SlvMatl_Bronze")</f>
        <v/>
      </c>
      <c r="C175" s="233" t="inlineStr">
        <is>
          <t>ConTab_BOM_KP_Sleeves0755</t>
        </is>
      </c>
      <c r="D175" s="233">
        <f>IF(B175 = TRUE,C175,"")</f>
        <v/>
      </c>
      <c r="E175" s="233" t="inlineStr">
        <is>
          <t>:4012-7_8-KPV:</t>
        </is>
      </c>
      <c r="F175" s="235" t="n">
        <v>4</v>
      </c>
      <c r="G175" s="233" t="inlineStr">
        <is>
          <t>:CW:</t>
        </is>
      </c>
      <c r="H175" s="233" t="inlineStr">
        <is>
          <t>Mechanical Seal</t>
        </is>
      </c>
      <c r="I175" s="233" t="inlineStr">
        <is>
          <t>Single</t>
        </is>
      </c>
      <c r="J175" s="233" t="inlineStr">
        <is>
          <t>:Balanced:</t>
        </is>
      </c>
      <c r="K175" s="233" t="inlineStr">
        <is>
          <t>SlvMatl_Bronze</t>
        </is>
      </c>
      <c r="L175" s="233" t="inlineStr">
        <is>
          <t>Bronze, III932, C89835</t>
        </is>
      </c>
      <c r="M175" s="233" t="inlineStr">
        <is>
          <t>SS AISI-416 (hard)-SlvBrg</t>
        </is>
      </c>
      <c r="N175" s="235" t="n">
        <v>98833038</v>
      </c>
      <c r="O175" s="233" t="inlineStr">
        <is>
          <t>B101369</t>
        </is>
      </c>
      <c r="P175" s="235" t="inlineStr">
        <is>
          <t>LT027</t>
        </is>
      </c>
      <c r="Q175" t="inlineStr">
        <is>
          <t>PriceReq_BOM_KP_Sleeves, SlvMatl_Bronze</t>
        </is>
      </c>
    </row>
    <row r="176" ht="13.5" customHeight="1" s="109">
      <c r="B176" s="237">
        <f>OR(K176="SlvMatl_None", K176 = "SlvMatl_Bronze")</f>
        <v/>
      </c>
      <c r="C176" s="233" t="inlineStr">
        <is>
          <t>ConTab_BOM_KP_Sleeves0756</t>
        </is>
      </c>
      <c r="D176" s="233">
        <f>IF(B176 = TRUE,C176,"")</f>
        <v/>
      </c>
      <c r="E176" s="233" t="inlineStr">
        <is>
          <t>:4015-7_8-KPV:</t>
        </is>
      </c>
      <c r="F176" s="235" t="n">
        <v>4</v>
      </c>
      <c r="G176" s="233" t="inlineStr">
        <is>
          <t>:CW:</t>
        </is>
      </c>
      <c r="H176" s="233" t="inlineStr">
        <is>
          <t>Mechanical Seal</t>
        </is>
      </c>
      <c r="I176" s="233" t="inlineStr">
        <is>
          <t>Single</t>
        </is>
      </c>
      <c r="J176" s="233" t="inlineStr">
        <is>
          <t>:Balanced:</t>
        </is>
      </c>
      <c r="K176" s="233" t="inlineStr">
        <is>
          <t>SlvMatl_Bronze</t>
        </is>
      </c>
      <c r="L176" s="233" t="inlineStr">
        <is>
          <t>Bronze, III932, C89835</t>
        </is>
      </c>
      <c r="M176" s="233" t="inlineStr">
        <is>
          <t>SS AISI-416 (hard)-SlvBrg</t>
        </is>
      </c>
      <c r="N176" s="235" t="n">
        <v>98833038</v>
      </c>
      <c r="O176" s="233" t="inlineStr">
        <is>
          <t>B101369</t>
        </is>
      </c>
      <c r="P176" s="235" t="inlineStr">
        <is>
          <t>LT027</t>
        </is>
      </c>
      <c r="Q176" t="inlineStr">
        <is>
          <t>PriceReq_BOM_KP_Sleeves, SlvMatl_Bronze</t>
        </is>
      </c>
    </row>
    <row r="177" ht="13.5" customHeight="1" s="109">
      <c r="B177" s="237">
        <f>OR(K177="SlvMatl_None", K177 = "SlvMatl_Bronze")</f>
        <v/>
      </c>
      <c r="C177" s="233" t="inlineStr">
        <is>
          <t>ConTab_BOM_KP_Sleeves0757</t>
        </is>
      </c>
      <c r="D177" s="233">
        <f>IF(B177 = TRUE,C177,"")</f>
        <v/>
      </c>
      <c r="E177" s="233" t="inlineStr">
        <is>
          <t>:5012-7_8-KPV:</t>
        </is>
      </c>
      <c r="F177" s="235" t="n">
        <v>4</v>
      </c>
      <c r="G177" s="233" t="inlineStr">
        <is>
          <t>:CW:</t>
        </is>
      </c>
      <c r="H177" s="233" t="inlineStr">
        <is>
          <t>Mechanical Seal</t>
        </is>
      </c>
      <c r="I177" s="233" t="inlineStr">
        <is>
          <t>Single</t>
        </is>
      </c>
      <c r="J177" s="233" t="inlineStr">
        <is>
          <t>:Balanced:</t>
        </is>
      </c>
      <c r="K177" s="233" t="inlineStr">
        <is>
          <t>SlvMatl_Bronze</t>
        </is>
      </c>
      <c r="L177" s="233" t="inlineStr">
        <is>
          <t>Bronze, III932, C89835</t>
        </is>
      </c>
      <c r="M177" s="233" t="inlineStr">
        <is>
          <t>SS AISI-416 (hard)-SlvBrg</t>
        </is>
      </c>
      <c r="N177" s="235" t="n">
        <v>98832719</v>
      </c>
      <c r="O177" s="233" t="inlineStr">
        <is>
          <t>B101356</t>
        </is>
      </c>
      <c r="P177" s="235" t="inlineStr">
        <is>
          <t>LT027</t>
        </is>
      </c>
      <c r="Q177" t="inlineStr">
        <is>
          <t>PriceReq_BOM_KP_Sleeves, SlvMatl_Bronze</t>
        </is>
      </c>
    </row>
    <row r="178" ht="13.5" customHeight="1" s="109">
      <c r="B178" s="237">
        <f>OR(K178="SlvMatl_None", K178 = "SlvMatl_Bronze")</f>
        <v/>
      </c>
      <c r="C178" s="233" t="inlineStr">
        <is>
          <t>ConTab_BOM_KP_Sleeves0758</t>
        </is>
      </c>
      <c r="D178" s="233">
        <f>IF(B178 = TRUE,C178,"")</f>
        <v/>
      </c>
      <c r="E178" s="233" t="inlineStr">
        <is>
          <t>:5015-9_0-KPV:</t>
        </is>
      </c>
      <c r="F178" s="235" t="n">
        <v>4</v>
      </c>
      <c r="G178" s="233" t="inlineStr">
        <is>
          <t>:CW:</t>
        </is>
      </c>
      <c r="H178" s="233" t="inlineStr">
        <is>
          <t>Mechanical Seal</t>
        </is>
      </c>
      <c r="I178" s="233" t="inlineStr">
        <is>
          <t>Single</t>
        </is>
      </c>
      <c r="J178" s="233" t="inlineStr">
        <is>
          <t>:Balanced:</t>
        </is>
      </c>
      <c r="K178" s="233" t="inlineStr">
        <is>
          <t>SlvMatl_Bronze</t>
        </is>
      </c>
      <c r="L178" s="233" t="inlineStr">
        <is>
          <t>Bronze, III932, C89835</t>
        </is>
      </c>
      <c r="M178" s="233" t="inlineStr">
        <is>
          <t>SS AISI-416 (hard)-SlvBrg</t>
        </is>
      </c>
      <c r="N178" s="235" t="n">
        <v>98832719</v>
      </c>
      <c r="O178" s="233" t="inlineStr">
        <is>
          <t>B101356</t>
        </is>
      </c>
      <c r="P178" s="235" t="inlineStr">
        <is>
          <t>LT027</t>
        </is>
      </c>
      <c r="Q178" t="inlineStr">
        <is>
          <t>PriceReq_BOM_KP_Sleeves, SlvMatl_Bronze</t>
        </is>
      </c>
    </row>
    <row r="179" ht="13.5" customHeight="1" s="109">
      <c r="B179" s="237">
        <f>OR(K179="SlvMatl_None", K179 = "SlvMatl_Bronze")</f>
        <v/>
      </c>
      <c r="C179" s="233" t="inlineStr">
        <is>
          <t>ConTab_BOM_KP_Sleeves0759</t>
        </is>
      </c>
      <c r="D179" s="233">
        <f>IF(B179 = TRUE,C179,"")</f>
        <v/>
      </c>
      <c r="E179" s="233" t="inlineStr">
        <is>
          <t>:6012-1_2-KPV:</t>
        </is>
      </c>
      <c r="F179" s="235" t="n">
        <v>4</v>
      </c>
      <c r="G179" s="233" t="inlineStr">
        <is>
          <t>:CW:</t>
        </is>
      </c>
      <c r="H179" s="233" t="inlineStr">
        <is>
          <t>Mechanical Seal</t>
        </is>
      </c>
      <c r="I179" s="233" t="inlineStr">
        <is>
          <t>Single</t>
        </is>
      </c>
      <c r="J179" s="233" t="inlineStr">
        <is>
          <t>:Balanced:</t>
        </is>
      </c>
      <c r="K179" s="233" t="inlineStr">
        <is>
          <t>SlvMatl_Bronze</t>
        </is>
      </c>
      <c r="L179" s="233" t="inlineStr">
        <is>
          <t>Bronze, III932, C89835</t>
        </is>
      </c>
      <c r="M179" s="233" t="inlineStr">
        <is>
          <t>SS AISI-416 (hard)-SlvBrg</t>
        </is>
      </c>
      <c r="N179" s="235" t="n">
        <v>98832719</v>
      </c>
      <c r="O179" s="233" t="inlineStr">
        <is>
          <t>B101369</t>
        </is>
      </c>
      <c r="P179" s="235" t="inlineStr">
        <is>
          <t>LT027</t>
        </is>
      </c>
      <c r="Q179" t="inlineStr">
        <is>
          <t>PriceReq_BOM_KP_Sleeves, SlvMatl_Bronze</t>
        </is>
      </c>
    </row>
    <row r="180" ht="13.5" customHeight="1" s="109">
      <c r="B180" s="237">
        <f>OR(K180="SlvMatl_None", K180 = "SlvMatl_Bronze")</f>
        <v/>
      </c>
      <c r="C180" s="233" t="inlineStr">
        <is>
          <t>ConTab_BOM_KP_Sleeves0760</t>
        </is>
      </c>
      <c r="D180" s="233">
        <f>IF(B180 = TRUE,C180,"")</f>
        <v/>
      </c>
      <c r="E180" s="233" t="inlineStr">
        <is>
          <t>:6012-3_4-KPV:</t>
        </is>
      </c>
      <c r="F180" s="235" t="n">
        <v>4</v>
      </c>
      <c r="G180" s="233" t="inlineStr">
        <is>
          <t>:CW:</t>
        </is>
      </c>
      <c r="H180" s="233" t="inlineStr">
        <is>
          <t>Mechanical Seal</t>
        </is>
      </c>
      <c r="I180" s="233" t="inlineStr">
        <is>
          <t>Single</t>
        </is>
      </c>
      <c r="J180" s="233" t="inlineStr">
        <is>
          <t>:Balanced:</t>
        </is>
      </c>
      <c r="K180" s="233" t="inlineStr">
        <is>
          <t>SlvMatl_Bronze</t>
        </is>
      </c>
      <c r="L180" s="233" t="inlineStr">
        <is>
          <t>Bronze, III932, C89835</t>
        </is>
      </c>
      <c r="M180" s="233" t="inlineStr">
        <is>
          <t>SS AISI-416 (hard)-SlvBrg</t>
        </is>
      </c>
      <c r="N180" s="235" t="n">
        <v>98832719</v>
      </c>
      <c r="O180" s="233" t="inlineStr">
        <is>
          <t>B101356</t>
        </is>
      </c>
      <c r="P180" s="235" t="inlineStr">
        <is>
          <t>LT027</t>
        </is>
      </c>
      <c r="Q180" t="inlineStr">
        <is>
          <t>PriceReq_BOM_KP_Sleeves, SlvMatl_Bronze</t>
        </is>
      </c>
    </row>
    <row r="181" ht="13.5" customHeight="1" s="109">
      <c r="B181" s="237">
        <f>OR(K181="SlvMatl_None", K181 = "SlvMatl_Bronze")</f>
        <v/>
      </c>
      <c r="C181" s="233" t="inlineStr">
        <is>
          <t>ConTab_BOM_KP_Sleeves0761</t>
        </is>
      </c>
      <c r="D181" s="233">
        <f>IF(B181 = TRUE,C181,"")</f>
        <v/>
      </c>
      <c r="E181" s="233" t="inlineStr">
        <is>
          <t>:3014-5_6-KPV:</t>
        </is>
      </c>
      <c r="F181" s="235" t="n">
        <v>4</v>
      </c>
      <c r="G181" s="233" t="inlineStr">
        <is>
          <t>:CCW:</t>
        </is>
      </c>
      <c r="H181" s="233" t="inlineStr">
        <is>
          <t>Mechanical Seal</t>
        </is>
      </c>
      <c r="I181" s="233" t="inlineStr">
        <is>
          <t>Single</t>
        </is>
      </c>
      <c r="J181" s="233" t="inlineStr">
        <is>
          <t>:Balanced:</t>
        </is>
      </c>
      <c r="K181" s="233" t="inlineStr">
        <is>
          <t>SlvMatl_Bronze</t>
        </is>
      </c>
      <c r="L181" s="233" t="inlineStr">
        <is>
          <t>Bronze, III932, C89835</t>
        </is>
      </c>
      <c r="M181" s="233" t="inlineStr">
        <is>
          <t>SS AISI-416 (hard)-SlvBrg</t>
        </is>
      </c>
      <c r="N181" s="235" t="inlineStr">
        <is>
          <t>RTF</t>
        </is>
      </c>
      <c r="O181" s="233" t="inlineStr">
        <is>
          <t>B101369</t>
        </is>
      </c>
      <c r="P181" s="235" t="inlineStr">
        <is>
          <t>LT027</t>
        </is>
      </c>
      <c r="Q181" t="inlineStr">
        <is>
          <t>PriceReq_BOM_KP_Sleeves, SlvMatl_Bronze</t>
        </is>
      </c>
    </row>
    <row r="182" ht="13.5" customHeight="1" s="109">
      <c r="B182" s="237">
        <f>OR(K182="SlvMatl_None", K182 = "SlvMatl_Bronze")</f>
        <v/>
      </c>
      <c r="C182" s="233" t="inlineStr">
        <is>
          <t>ConTab_BOM_KP_Sleeves0762</t>
        </is>
      </c>
      <c r="D182" s="233">
        <f>IF(B182 = TRUE,C182,"")</f>
        <v/>
      </c>
      <c r="E182" s="233" t="inlineStr">
        <is>
          <t>:4012-1_2-KPV:</t>
        </is>
      </c>
      <c r="F182" s="235" t="n">
        <v>4</v>
      </c>
      <c r="G182" s="233" t="inlineStr">
        <is>
          <t>:CCW:</t>
        </is>
      </c>
      <c r="H182" s="233" t="inlineStr">
        <is>
          <t>Mechanical Seal</t>
        </is>
      </c>
      <c r="I182" s="233" t="inlineStr">
        <is>
          <t>Single</t>
        </is>
      </c>
      <c r="J182" s="233" t="inlineStr">
        <is>
          <t>:Balanced:</t>
        </is>
      </c>
      <c r="K182" s="233" t="inlineStr">
        <is>
          <t>SlvMatl_Bronze</t>
        </is>
      </c>
      <c r="L182" s="233" t="inlineStr">
        <is>
          <t>Bronze, III932, C89835</t>
        </is>
      </c>
      <c r="M182" s="233" t="inlineStr">
        <is>
          <t>SS AISI-416 (hard)-SlvBrg</t>
        </is>
      </c>
      <c r="N182" s="235" t="inlineStr">
        <is>
          <t>RTF</t>
        </is>
      </c>
      <c r="O182" s="233" t="inlineStr">
        <is>
          <t>B101369</t>
        </is>
      </c>
      <c r="P182" s="235" t="inlineStr">
        <is>
          <t>LT027</t>
        </is>
      </c>
      <c r="Q182" t="inlineStr">
        <is>
          <t>PriceReq_BOM_KP_Sleeves, SlvMatl_Bronze</t>
        </is>
      </c>
    </row>
    <row r="183" ht="13.5" customHeight="1" s="109">
      <c r="B183" s="237">
        <f>OR(K183="SlvMatl_None", K183 = "SlvMatl_Bronze")</f>
        <v/>
      </c>
      <c r="C183" s="233" t="inlineStr">
        <is>
          <t>ConTab_BOM_KP_Sleeves0763</t>
        </is>
      </c>
      <c r="D183" s="233">
        <f>IF(B183 = TRUE,C183,"")</f>
        <v/>
      </c>
      <c r="E183" s="233" t="inlineStr">
        <is>
          <t>:4012-7_8-KPV:</t>
        </is>
      </c>
      <c r="F183" s="235" t="n">
        <v>4</v>
      </c>
      <c r="G183" s="233" t="inlineStr">
        <is>
          <t>:CCW:</t>
        </is>
      </c>
      <c r="H183" s="233" t="inlineStr">
        <is>
          <t>Mechanical Seal</t>
        </is>
      </c>
      <c r="I183" s="233" t="inlineStr">
        <is>
          <t>Single</t>
        </is>
      </c>
      <c r="J183" s="233" t="inlineStr">
        <is>
          <t>:Balanced:</t>
        </is>
      </c>
      <c r="K183" s="233" t="inlineStr">
        <is>
          <t>SlvMatl_Bronze</t>
        </is>
      </c>
      <c r="L183" s="233" t="inlineStr">
        <is>
          <t>Bronze, III932, C89835</t>
        </is>
      </c>
      <c r="M183" s="233" t="inlineStr">
        <is>
          <t>SS AISI-416 (hard)-SlvBrg</t>
        </is>
      </c>
      <c r="N183" s="235" t="inlineStr">
        <is>
          <t>RTF</t>
        </is>
      </c>
      <c r="O183" s="233" t="inlineStr">
        <is>
          <t>B101369</t>
        </is>
      </c>
      <c r="P183" s="235" t="inlineStr">
        <is>
          <t>LT027</t>
        </is>
      </c>
      <c r="Q183" t="inlineStr">
        <is>
          <t>PriceReq_BOM_KP_Sleeves, SlvMatl_Bronze</t>
        </is>
      </c>
    </row>
    <row r="184" ht="13.5" customHeight="1" s="109">
      <c r="B184" s="237">
        <f>OR(K184="SlvMatl_None", K184 = "SlvMatl_Bronze")</f>
        <v/>
      </c>
      <c r="C184" s="233" t="inlineStr">
        <is>
          <t>ConTab_BOM_KP_Sleeves0764</t>
        </is>
      </c>
      <c r="D184" s="233">
        <f>IF(B184 = TRUE,C184,"")</f>
        <v/>
      </c>
      <c r="E184" s="233" t="inlineStr">
        <is>
          <t>:4015-7_8-KPV:</t>
        </is>
      </c>
      <c r="F184" s="235" t="n">
        <v>4</v>
      </c>
      <c r="G184" s="233" t="inlineStr">
        <is>
          <t>:CCW:</t>
        </is>
      </c>
      <c r="H184" s="233" t="inlineStr">
        <is>
          <t>Mechanical Seal</t>
        </is>
      </c>
      <c r="I184" s="233" t="inlineStr">
        <is>
          <t>Single</t>
        </is>
      </c>
      <c r="J184" s="233" t="inlineStr">
        <is>
          <t>:Balanced:</t>
        </is>
      </c>
      <c r="K184" s="233" t="inlineStr">
        <is>
          <t>SlvMatl_Bronze</t>
        </is>
      </c>
      <c r="L184" s="233" t="inlineStr">
        <is>
          <t>Bronze, III932, C89835</t>
        </is>
      </c>
      <c r="M184" s="233" t="inlineStr">
        <is>
          <t>SS AISI-416 (hard)-SlvBrg</t>
        </is>
      </c>
      <c r="N184" s="235" t="inlineStr">
        <is>
          <t>RTF</t>
        </is>
      </c>
      <c r="O184" s="233" t="inlineStr">
        <is>
          <t>B101369</t>
        </is>
      </c>
      <c r="P184" s="235" t="inlineStr">
        <is>
          <t>LT027</t>
        </is>
      </c>
      <c r="Q184" t="inlineStr">
        <is>
          <t>PriceReq_BOM_KP_Sleeves, SlvMatl_Bronze</t>
        </is>
      </c>
    </row>
    <row r="185" ht="13.5" customHeight="1" s="109">
      <c r="B185" s="237">
        <f>OR(K185="SlvMatl_None", K185 = "SlvMatl_Bronze")</f>
        <v/>
      </c>
      <c r="C185" s="233" t="inlineStr">
        <is>
          <t>ConTab_BOM_KP_Sleeves0765</t>
        </is>
      </c>
      <c r="D185" s="233">
        <f>IF(B185 = TRUE,C185,"")</f>
        <v/>
      </c>
      <c r="E185" s="233" t="inlineStr">
        <is>
          <t>:5012-7_8-KPV:</t>
        </is>
      </c>
      <c r="F185" s="235" t="n">
        <v>4</v>
      </c>
      <c r="G185" s="233" t="inlineStr">
        <is>
          <t>:CCW:</t>
        </is>
      </c>
      <c r="H185" s="233" t="inlineStr">
        <is>
          <t>Mechanical Seal</t>
        </is>
      </c>
      <c r="I185" s="233" t="inlineStr">
        <is>
          <t>Single</t>
        </is>
      </c>
      <c r="J185" s="233" t="inlineStr">
        <is>
          <t>:Balanced:</t>
        </is>
      </c>
      <c r="K185" s="233" t="inlineStr">
        <is>
          <t>SlvMatl_Bronze</t>
        </is>
      </c>
      <c r="L185" s="233" t="inlineStr">
        <is>
          <t>Bronze, III932, C89835</t>
        </is>
      </c>
      <c r="M185" s="233" t="inlineStr">
        <is>
          <t>SS AISI-416 (hard)-SlvBrg</t>
        </is>
      </c>
      <c r="N185" s="235" t="inlineStr">
        <is>
          <t>RTF</t>
        </is>
      </c>
      <c r="O185" s="233" t="inlineStr">
        <is>
          <t>B101356</t>
        </is>
      </c>
      <c r="P185" s="235" t="inlineStr">
        <is>
          <t>LT027</t>
        </is>
      </c>
      <c r="Q185" t="inlineStr">
        <is>
          <t>PriceReq_BOM_KP_Sleeves, SlvMatl_Bronze</t>
        </is>
      </c>
    </row>
    <row r="186" ht="13.5" customHeight="1" s="109">
      <c r="B186" s="237">
        <f>OR(K186="SlvMatl_None", K186 = "SlvMatl_Bronze")</f>
        <v/>
      </c>
      <c r="C186" s="233" t="inlineStr">
        <is>
          <t>ConTab_BOM_KP_Sleeves0766</t>
        </is>
      </c>
      <c r="D186" s="233">
        <f>IF(B186 = TRUE,C186,"")</f>
        <v/>
      </c>
      <c r="E186" s="233" t="inlineStr">
        <is>
          <t>:5015-9_0-KPV:</t>
        </is>
      </c>
      <c r="F186" s="235" t="n">
        <v>4</v>
      </c>
      <c r="G186" s="233" t="inlineStr">
        <is>
          <t>:CCW:</t>
        </is>
      </c>
      <c r="H186" s="233" t="inlineStr">
        <is>
          <t>Mechanical Seal</t>
        </is>
      </c>
      <c r="I186" s="233" t="inlineStr">
        <is>
          <t>Single</t>
        </is>
      </c>
      <c r="J186" s="233" t="inlineStr">
        <is>
          <t>:Balanced:</t>
        </is>
      </c>
      <c r="K186" s="233" t="inlineStr">
        <is>
          <t>SlvMatl_Bronze</t>
        </is>
      </c>
      <c r="L186" s="233" t="inlineStr">
        <is>
          <t>Bronze, III932, C89835</t>
        </is>
      </c>
      <c r="M186" s="233" t="inlineStr">
        <is>
          <t>SS AISI-416 (hard)-SlvBrg</t>
        </is>
      </c>
      <c r="N186" s="235" t="inlineStr">
        <is>
          <t>RTF</t>
        </is>
      </c>
      <c r="O186" s="233" t="inlineStr">
        <is>
          <t>B101356</t>
        </is>
      </c>
      <c r="P186" s="235" t="inlineStr">
        <is>
          <t>LT027</t>
        </is>
      </c>
      <c r="Q186" t="inlineStr">
        <is>
          <t>PriceReq_BOM_KP_Sleeves, SlvMatl_Bronze</t>
        </is>
      </c>
    </row>
    <row r="187" ht="13.5" customHeight="1" s="109">
      <c r="B187" s="237">
        <f>OR(K187="SlvMatl_None", K187 = "SlvMatl_Bronze")</f>
        <v/>
      </c>
      <c r="C187" s="233" t="inlineStr">
        <is>
          <t>ConTab_BOM_KP_Sleeves0767</t>
        </is>
      </c>
      <c r="D187" s="233">
        <f>IF(B187 = TRUE,C187,"")</f>
        <v/>
      </c>
      <c r="E187" s="233" t="inlineStr">
        <is>
          <t>:6012-1_2-KPV:</t>
        </is>
      </c>
      <c r="F187" s="235" t="n">
        <v>4</v>
      </c>
      <c r="G187" s="233" t="inlineStr">
        <is>
          <t>:CCW:</t>
        </is>
      </c>
      <c r="H187" s="233" t="inlineStr">
        <is>
          <t>Mechanical Seal</t>
        </is>
      </c>
      <c r="I187" s="233" t="inlineStr">
        <is>
          <t>Single</t>
        </is>
      </c>
      <c r="J187" s="233" t="inlineStr">
        <is>
          <t>:Balanced:</t>
        </is>
      </c>
      <c r="K187" s="233" t="inlineStr">
        <is>
          <t>SlvMatl_Bronze</t>
        </is>
      </c>
      <c r="L187" s="233" t="inlineStr">
        <is>
          <t>Bronze, III932, C89835</t>
        </is>
      </c>
      <c r="M187" s="233" t="inlineStr">
        <is>
          <t>SS AISI-416 (hard)-SlvBrg</t>
        </is>
      </c>
      <c r="N187" s="235" t="inlineStr">
        <is>
          <t>RTF</t>
        </is>
      </c>
      <c r="O187" s="233" t="inlineStr">
        <is>
          <t>B101369</t>
        </is>
      </c>
      <c r="P187" s="235" t="inlineStr">
        <is>
          <t>LT027</t>
        </is>
      </c>
      <c r="Q187" t="inlineStr">
        <is>
          <t>PriceReq_BOM_KP_Sleeves, SlvMatl_Bronze</t>
        </is>
      </c>
    </row>
    <row r="188" ht="13.5" customHeight="1" s="109">
      <c r="B188" s="237">
        <f>OR(K188="SlvMatl_None", K188 = "SlvMatl_Bronze")</f>
        <v/>
      </c>
      <c r="C188" s="233" t="inlineStr">
        <is>
          <t>ConTab_BOM_KP_Sleeves0768</t>
        </is>
      </c>
      <c r="D188" s="233">
        <f>IF(B188 = TRUE,C188,"")</f>
        <v/>
      </c>
      <c r="E188" s="233" t="inlineStr">
        <is>
          <t>:6012-3_4-KPV:</t>
        </is>
      </c>
      <c r="F188" s="235" t="n">
        <v>4</v>
      </c>
      <c r="G188" s="233" t="inlineStr">
        <is>
          <t>:CCW:</t>
        </is>
      </c>
      <c r="H188" s="233" t="inlineStr">
        <is>
          <t>Mechanical Seal</t>
        </is>
      </c>
      <c r="I188" s="233" t="inlineStr">
        <is>
          <t>Single</t>
        </is>
      </c>
      <c r="J188" s="233" t="inlineStr">
        <is>
          <t>:Balanced:</t>
        </is>
      </c>
      <c r="K188" s="233" t="inlineStr">
        <is>
          <t>SlvMatl_Bronze</t>
        </is>
      </c>
      <c r="L188" s="233" t="inlineStr">
        <is>
          <t>Bronze, III932, C89835</t>
        </is>
      </c>
      <c r="M188" s="233" t="inlineStr">
        <is>
          <t>SS AISI-416 (hard)-SlvBrg</t>
        </is>
      </c>
      <c r="N188" s="235" t="inlineStr">
        <is>
          <t>RTF</t>
        </is>
      </c>
      <c r="O188" s="233" t="inlineStr">
        <is>
          <t>B101356</t>
        </is>
      </c>
      <c r="P188" s="235" t="inlineStr">
        <is>
          <t>LT027</t>
        </is>
      </c>
      <c r="Q188" t="inlineStr">
        <is>
          <t>PriceReq_BOM_KP_Sleeves, SlvMatl_Bronze</t>
        </is>
      </c>
    </row>
    <row r="189" ht="13.5" customHeight="1" s="109">
      <c r="B189" s="237">
        <f>OR(K189="SlvMatl_None", K189 = "SlvMatl_Bronze")</f>
        <v/>
      </c>
      <c r="C189" s="233" t="inlineStr">
        <is>
          <t>ConTab_BOM_KP_Sleeves0785</t>
        </is>
      </c>
      <c r="D189" s="233">
        <f>IF(B189 = TRUE,C189,"")</f>
        <v/>
      </c>
      <c r="E189" s="233" t="inlineStr">
        <is>
          <t>:3014-5_6-KPV:</t>
        </is>
      </c>
      <c r="F189" s="235" t="n">
        <v>4</v>
      </c>
      <c r="G189" s="233" t="inlineStr">
        <is>
          <t>:CW:</t>
        </is>
      </c>
      <c r="H189" s="233" t="inlineStr">
        <is>
          <t>Mechanical Seal</t>
        </is>
      </c>
      <c r="I189" s="233" t="inlineStr">
        <is>
          <t>Single</t>
        </is>
      </c>
      <c r="J189" s="233" t="inlineStr">
        <is>
          <t>:Balanced:</t>
        </is>
      </c>
      <c r="K189" s="233" t="inlineStr">
        <is>
          <t>SlvMatl_SS_AISI-303</t>
        </is>
      </c>
      <c r="L189" s="233" t="inlineStr">
        <is>
          <t>SS AISI-303</t>
        </is>
      </c>
      <c r="M189" s="233" t="inlineStr">
        <is>
          <t>SS AISI-416 (hard)-SlvBrg</t>
        </is>
      </c>
      <c r="N189" s="235" t="inlineStr">
        <is>
          <t>RTF</t>
        </is>
      </c>
      <c r="O189" s="233" t="inlineStr">
        <is>
          <t>B101371</t>
        </is>
      </c>
      <c r="P189" s="235" t="inlineStr">
        <is>
          <t>LT067</t>
        </is>
      </c>
      <c r="Q189" t="inlineStr">
        <is>
          <t>PriceReq_BOM_KP_Sleeves, SlvMatl_SS_AISI-303</t>
        </is>
      </c>
    </row>
    <row r="190" ht="13.5" customHeight="1" s="109">
      <c r="B190" s="237">
        <f>OR(K190="SlvMatl_None", K190 = "SlvMatl_Bronze")</f>
        <v/>
      </c>
      <c r="C190" s="233" t="inlineStr">
        <is>
          <t>ConTab_BOM_KP_Sleeves0786</t>
        </is>
      </c>
      <c r="D190" s="233">
        <f>IF(B190 = TRUE,C190,"")</f>
        <v/>
      </c>
      <c r="E190" s="233" t="inlineStr">
        <is>
          <t>:4012-1_2-KPV:</t>
        </is>
      </c>
      <c r="F190" s="235" t="n">
        <v>4</v>
      </c>
      <c r="G190" s="233" t="inlineStr">
        <is>
          <t>:CW:</t>
        </is>
      </c>
      <c r="H190" s="233" t="inlineStr">
        <is>
          <t>Mechanical Seal</t>
        </is>
      </c>
      <c r="I190" s="233" t="inlineStr">
        <is>
          <t>Single</t>
        </is>
      </c>
      <c r="J190" s="233" t="inlineStr">
        <is>
          <t>:Balanced:</t>
        </is>
      </c>
      <c r="K190" s="233" t="inlineStr">
        <is>
          <t>SlvMatl_SS_AISI-303</t>
        </is>
      </c>
      <c r="L190" s="233" t="inlineStr">
        <is>
          <t>SS AISI-303</t>
        </is>
      </c>
      <c r="M190" s="233" t="inlineStr">
        <is>
          <t>SS AISI-416 (hard)-SlvBrg</t>
        </is>
      </c>
      <c r="N190" s="235" t="inlineStr">
        <is>
          <t>RTF</t>
        </is>
      </c>
      <c r="O190" s="233" t="inlineStr">
        <is>
          <t>B101371</t>
        </is>
      </c>
      <c r="P190" s="235" t="inlineStr">
        <is>
          <t>LT067</t>
        </is>
      </c>
      <c r="Q190" t="inlineStr">
        <is>
          <t>PriceReq_BOM_KP_Sleeves, SlvMatl_SS_AISI-303</t>
        </is>
      </c>
    </row>
    <row r="191" ht="13.5" customHeight="1" s="109">
      <c r="B191" s="237">
        <f>OR(K191="SlvMatl_None", K191 = "SlvMatl_Bronze")</f>
        <v/>
      </c>
      <c r="C191" s="233" t="inlineStr">
        <is>
          <t>ConTab_BOM_KP_Sleeves0787</t>
        </is>
      </c>
      <c r="D191" s="233">
        <f>IF(B191 = TRUE,C191,"")</f>
        <v/>
      </c>
      <c r="E191" s="233" t="inlineStr">
        <is>
          <t>:4012-7_8-KPV:</t>
        </is>
      </c>
      <c r="F191" s="235" t="n">
        <v>4</v>
      </c>
      <c r="G191" s="233" t="inlineStr">
        <is>
          <t>:CW:</t>
        </is>
      </c>
      <c r="H191" s="233" t="inlineStr">
        <is>
          <t>Mechanical Seal</t>
        </is>
      </c>
      <c r="I191" s="233" t="inlineStr">
        <is>
          <t>Single</t>
        </is>
      </c>
      <c r="J191" s="233" t="inlineStr">
        <is>
          <t>:Balanced:</t>
        </is>
      </c>
      <c r="K191" s="233" t="inlineStr">
        <is>
          <t>SlvMatl_SS_AISI-303</t>
        </is>
      </c>
      <c r="L191" s="233" t="inlineStr">
        <is>
          <t>SS AISI-303</t>
        </is>
      </c>
      <c r="M191" s="233" t="inlineStr">
        <is>
          <t>SS AISI-416 (hard)-SlvBrg</t>
        </is>
      </c>
      <c r="N191" s="235" t="inlineStr">
        <is>
          <t>RTF</t>
        </is>
      </c>
      <c r="O191" s="233" t="inlineStr">
        <is>
          <t>B101371</t>
        </is>
      </c>
      <c r="P191" s="235" t="inlineStr">
        <is>
          <t>LT067</t>
        </is>
      </c>
      <c r="Q191" t="inlineStr">
        <is>
          <t>PriceReq_BOM_KP_Sleeves, SlvMatl_SS_AISI-303</t>
        </is>
      </c>
    </row>
    <row r="192" ht="13.5" customHeight="1" s="109">
      <c r="B192" s="237">
        <f>OR(K192="SlvMatl_None", K192 = "SlvMatl_Bronze")</f>
        <v/>
      </c>
      <c r="C192" s="233" t="inlineStr">
        <is>
          <t>ConTab_BOM_KP_Sleeves0788</t>
        </is>
      </c>
      <c r="D192" s="233">
        <f>IF(B192 = TRUE,C192,"")</f>
        <v/>
      </c>
      <c r="E192" s="233" t="inlineStr">
        <is>
          <t>:4015-7_8-KPV:</t>
        </is>
      </c>
      <c r="F192" s="235" t="n">
        <v>4</v>
      </c>
      <c r="G192" s="233" t="inlineStr">
        <is>
          <t>:CW:</t>
        </is>
      </c>
      <c r="H192" s="233" t="inlineStr">
        <is>
          <t>Mechanical Seal</t>
        </is>
      </c>
      <c r="I192" s="233" t="inlineStr">
        <is>
          <t>Single</t>
        </is>
      </c>
      <c r="J192" s="233" t="inlineStr">
        <is>
          <t>:Balanced:</t>
        </is>
      </c>
      <c r="K192" s="233" t="inlineStr">
        <is>
          <t>SlvMatl_SS_AISI-303</t>
        </is>
      </c>
      <c r="L192" s="233" t="inlineStr">
        <is>
          <t>SS AISI-303</t>
        </is>
      </c>
      <c r="M192" s="233" t="inlineStr">
        <is>
          <t>SS AISI-416 (hard)-SlvBrg</t>
        </is>
      </c>
      <c r="N192" s="235" t="inlineStr">
        <is>
          <t>RTF</t>
        </is>
      </c>
      <c r="O192" s="233" t="inlineStr">
        <is>
          <t>B101371</t>
        </is>
      </c>
      <c r="P192" s="235" t="inlineStr">
        <is>
          <t>LT067</t>
        </is>
      </c>
      <c r="Q192" t="inlineStr">
        <is>
          <t>PriceReq_BOM_KP_Sleeves, SlvMatl_SS_AISI-303</t>
        </is>
      </c>
    </row>
    <row r="193" ht="13.5" customHeight="1" s="109">
      <c r="B193" s="237">
        <f>OR(K193="SlvMatl_None", K193 = "SlvMatl_Bronze")</f>
        <v/>
      </c>
      <c r="C193" s="233" t="inlineStr">
        <is>
          <t>ConTab_BOM_KP_Sleeves0789</t>
        </is>
      </c>
      <c r="D193" s="233">
        <f>IF(B193 = TRUE,C193,"")</f>
        <v/>
      </c>
      <c r="E193" s="233" t="inlineStr">
        <is>
          <t>:5012-7_8-KPV:</t>
        </is>
      </c>
      <c r="F193" s="235" t="n">
        <v>4</v>
      </c>
      <c r="G193" s="233" t="inlineStr">
        <is>
          <t>:CW:</t>
        </is>
      </c>
      <c r="H193" s="233" t="inlineStr">
        <is>
          <t>Mechanical Seal</t>
        </is>
      </c>
      <c r="I193" s="233" t="inlineStr">
        <is>
          <t>Single</t>
        </is>
      </c>
      <c r="J193" s="233" t="inlineStr">
        <is>
          <t>:Balanced:</t>
        </is>
      </c>
      <c r="K193" s="233" t="inlineStr">
        <is>
          <t>SlvMatl_SS_AISI-303</t>
        </is>
      </c>
      <c r="L193" s="233" t="inlineStr">
        <is>
          <t>SS AISI-303</t>
        </is>
      </c>
      <c r="M193" s="233" t="inlineStr">
        <is>
          <t>SS AISI-416 (hard)-SlvBrg</t>
        </is>
      </c>
      <c r="N193" s="235" t="inlineStr">
        <is>
          <t>RTF</t>
        </is>
      </c>
      <c r="O193" s="233" t="inlineStr">
        <is>
          <t>B101358</t>
        </is>
      </c>
      <c r="P193" s="235" t="inlineStr">
        <is>
          <t>LT067</t>
        </is>
      </c>
      <c r="Q193" t="inlineStr">
        <is>
          <t>PriceReq_BOM_KP_Sleeves, SlvMatl_SS_AISI-303</t>
        </is>
      </c>
    </row>
    <row r="194" ht="13.5" customHeight="1" s="109">
      <c r="B194" s="237">
        <f>OR(K194="SlvMatl_None", K194 = "SlvMatl_Bronze")</f>
        <v/>
      </c>
      <c r="C194" s="233" t="inlineStr">
        <is>
          <t>ConTab_BOM_KP_Sleeves0790</t>
        </is>
      </c>
      <c r="D194" s="233">
        <f>IF(B194 = TRUE,C194,"")</f>
        <v/>
      </c>
      <c r="E194" s="233" t="inlineStr">
        <is>
          <t>:5015-9_0-KPV:</t>
        </is>
      </c>
      <c r="F194" s="235" t="n">
        <v>4</v>
      </c>
      <c r="G194" s="233" t="inlineStr">
        <is>
          <t>:CW:</t>
        </is>
      </c>
      <c r="H194" s="233" t="inlineStr">
        <is>
          <t>Mechanical Seal</t>
        </is>
      </c>
      <c r="I194" s="233" t="inlineStr">
        <is>
          <t>Single</t>
        </is>
      </c>
      <c r="J194" s="233" t="inlineStr">
        <is>
          <t>:Balanced:</t>
        </is>
      </c>
      <c r="K194" s="233" t="inlineStr">
        <is>
          <t>SlvMatl_SS_AISI-303</t>
        </is>
      </c>
      <c r="L194" s="233" t="inlineStr">
        <is>
          <t>SS AISI-303</t>
        </is>
      </c>
      <c r="M194" s="233" t="inlineStr">
        <is>
          <t>SS AISI-416 (hard)-SlvBrg</t>
        </is>
      </c>
      <c r="N194" s="235" t="inlineStr">
        <is>
          <t>RTF</t>
        </is>
      </c>
      <c r="O194" s="233" t="inlineStr">
        <is>
          <t>B101358</t>
        </is>
      </c>
      <c r="P194" s="235" t="inlineStr">
        <is>
          <t>LT067</t>
        </is>
      </c>
      <c r="Q194" t="inlineStr">
        <is>
          <t>PriceReq_BOM_KP_Sleeves, SlvMatl_SS_AISI-303</t>
        </is>
      </c>
    </row>
    <row r="195" ht="13.5" customHeight="1" s="109">
      <c r="B195" s="237">
        <f>OR(K195="SlvMatl_None", K195 = "SlvMatl_Bronze")</f>
        <v/>
      </c>
      <c r="C195" s="233" t="inlineStr">
        <is>
          <t>ConTab_BOM_KP_Sleeves0791</t>
        </is>
      </c>
      <c r="D195" s="233">
        <f>IF(B195 = TRUE,C195,"")</f>
        <v/>
      </c>
      <c r="E195" s="233" t="inlineStr">
        <is>
          <t>:6012-1_2-KPV:</t>
        </is>
      </c>
      <c r="F195" s="235" t="n">
        <v>4</v>
      </c>
      <c r="G195" s="233" t="inlineStr">
        <is>
          <t>:CW:</t>
        </is>
      </c>
      <c r="H195" s="233" t="inlineStr">
        <is>
          <t>Mechanical Seal</t>
        </is>
      </c>
      <c r="I195" s="233" t="inlineStr">
        <is>
          <t>Single</t>
        </is>
      </c>
      <c r="J195" s="233" t="inlineStr">
        <is>
          <t>:Balanced:</t>
        </is>
      </c>
      <c r="K195" s="233" t="inlineStr">
        <is>
          <t>SlvMatl_SS_AISI-303</t>
        </is>
      </c>
      <c r="L195" s="233" t="inlineStr">
        <is>
          <t>SS AISI-303</t>
        </is>
      </c>
      <c r="M195" s="233" t="inlineStr">
        <is>
          <t>SS AISI-416 (hard)-SlvBrg</t>
        </is>
      </c>
      <c r="N195" s="235" t="inlineStr">
        <is>
          <t>RTF</t>
        </is>
      </c>
      <c r="O195" s="233" t="inlineStr">
        <is>
          <t>B101371</t>
        </is>
      </c>
      <c r="P195" s="235" t="inlineStr">
        <is>
          <t>LT067</t>
        </is>
      </c>
      <c r="Q195" t="inlineStr">
        <is>
          <t>PriceReq_BOM_KP_Sleeves, SlvMatl_SS_AISI-303</t>
        </is>
      </c>
    </row>
    <row r="196" ht="13.5" customHeight="1" s="109">
      <c r="B196" s="237">
        <f>OR(K196="SlvMatl_None", K196 = "SlvMatl_Bronze")</f>
        <v/>
      </c>
      <c r="C196" s="233" t="inlineStr">
        <is>
          <t>ConTab_BOM_KP_Sleeves0792</t>
        </is>
      </c>
      <c r="D196" s="233">
        <f>IF(B196 = TRUE,C196,"")</f>
        <v/>
      </c>
      <c r="E196" s="233" t="inlineStr">
        <is>
          <t>:6012-3_4-KPV:</t>
        </is>
      </c>
      <c r="F196" s="235" t="n">
        <v>4</v>
      </c>
      <c r="G196" s="233" t="inlineStr">
        <is>
          <t>:CW:</t>
        </is>
      </c>
      <c r="H196" s="233" t="inlineStr">
        <is>
          <t>Mechanical Seal</t>
        </is>
      </c>
      <c r="I196" s="233" t="inlineStr">
        <is>
          <t>Single</t>
        </is>
      </c>
      <c r="J196" s="233" t="inlineStr">
        <is>
          <t>:Balanced:</t>
        </is>
      </c>
      <c r="K196" s="233" t="inlineStr">
        <is>
          <t>SlvMatl_SS_AISI-303</t>
        </is>
      </c>
      <c r="L196" s="233" t="inlineStr">
        <is>
          <t>SS AISI-303</t>
        </is>
      </c>
      <c r="M196" s="233" t="inlineStr">
        <is>
          <t>SS AISI-416 (hard)-SlvBrg</t>
        </is>
      </c>
      <c r="N196" s="235" t="inlineStr">
        <is>
          <t>RTF</t>
        </is>
      </c>
      <c r="O196" s="233" t="inlineStr">
        <is>
          <t>B101358</t>
        </is>
      </c>
      <c r="P196" s="235" t="inlineStr">
        <is>
          <t>LT067</t>
        </is>
      </c>
      <c r="Q196" t="inlineStr">
        <is>
          <t>PriceReq_BOM_KP_Sleeves, SlvMatl_SS_AISI-303</t>
        </is>
      </c>
    </row>
    <row r="197" ht="13.5" customHeight="1" s="109">
      <c r="B197" s="237">
        <f>OR(K197="SlvMatl_None", K197 = "SlvMatl_Bronze")</f>
        <v/>
      </c>
      <c r="C197" s="233" t="inlineStr">
        <is>
          <t>ConTab_BOM_KP_Sleeves0793</t>
        </is>
      </c>
      <c r="D197" s="233">
        <f>IF(B197 = TRUE,C197,"")</f>
        <v/>
      </c>
      <c r="E197" s="233" t="inlineStr">
        <is>
          <t>:3014-5_6-KPV:</t>
        </is>
      </c>
      <c r="F197" s="235" t="n">
        <v>4</v>
      </c>
      <c r="G197" s="233" t="inlineStr">
        <is>
          <t>:CCW:</t>
        </is>
      </c>
      <c r="H197" s="233" t="inlineStr">
        <is>
          <t>Mechanical Seal</t>
        </is>
      </c>
      <c r="I197" s="233" t="inlineStr">
        <is>
          <t>Single</t>
        </is>
      </c>
      <c r="J197" s="233" t="inlineStr">
        <is>
          <t>:Balanced:</t>
        </is>
      </c>
      <c r="K197" s="233" t="inlineStr">
        <is>
          <t>SlvMatl_SS_AISI-303</t>
        </is>
      </c>
      <c r="L197" s="233" t="inlineStr">
        <is>
          <t>SS AISI-303</t>
        </is>
      </c>
      <c r="M197" s="233" t="inlineStr">
        <is>
          <t>SS AISI-416 (hard)-SlvBrg</t>
        </is>
      </c>
      <c r="N197" s="235" t="inlineStr">
        <is>
          <t>RTF</t>
        </is>
      </c>
      <c r="O197" s="233" t="inlineStr">
        <is>
          <t>B101371</t>
        </is>
      </c>
      <c r="P197" s="235" t="inlineStr">
        <is>
          <t>LT067</t>
        </is>
      </c>
      <c r="Q197" t="inlineStr">
        <is>
          <t>PriceReq_BOM_KP_Sleeves, SlvMatl_SS_AISI-303</t>
        </is>
      </c>
    </row>
    <row r="198" ht="13.5" customHeight="1" s="109">
      <c r="B198" s="237">
        <f>OR(K198="SlvMatl_None", K198 = "SlvMatl_Bronze")</f>
        <v/>
      </c>
      <c r="C198" s="233" t="inlineStr">
        <is>
          <t>ConTab_BOM_KP_Sleeves0794</t>
        </is>
      </c>
      <c r="D198" s="233">
        <f>IF(B198 = TRUE,C198,"")</f>
        <v/>
      </c>
      <c r="E198" s="233" t="inlineStr">
        <is>
          <t>:4012-1_2-KPV:</t>
        </is>
      </c>
      <c r="F198" s="235" t="n">
        <v>4</v>
      </c>
      <c r="G198" s="233" t="inlineStr">
        <is>
          <t>:CCW:</t>
        </is>
      </c>
      <c r="H198" s="233" t="inlineStr">
        <is>
          <t>Mechanical Seal</t>
        </is>
      </c>
      <c r="I198" s="233" t="inlineStr">
        <is>
          <t>Single</t>
        </is>
      </c>
      <c r="J198" s="233" t="inlineStr">
        <is>
          <t>:Balanced:</t>
        </is>
      </c>
      <c r="K198" s="233" t="inlineStr">
        <is>
          <t>SlvMatl_SS_AISI-303</t>
        </is>
      </c>
      <c r="L198" s="233" t="inlineStr">
        <is>
          <t>SS AISI-303</t>
        </is>
      </c>
      <c r="M198" s="233" t="inlineStr">
        <is>
          <t>SS AISI-416 (hard)-SlvBrg</t>
        </is>
      </c>
      <c r="N198" s="235" t="inlineStr">
        <is>
          <t>RTF</t>
        </is>
      </c>
      <c r="O198" s="233" t="inlineStr">
        <is>
          <t>B101371</t>
        </is>
      </c>
      <c r="P198" s="235" t="inlineStr">
        <is>
          <t>LT067</t>
        </is>
      </c>
      <c r="Q198" t="inlineStr">
        <is>
          <t>PriceReq_BOM_KP_Sleeves, SlvMatl_SS_AISI-303</t>
        </is>
      </c>
    </row>
    <row r="199" ht="13.5" customHeight="1" s="109">
      <c r="B199" s="237">
        <f>OR(K199="SlvMatl_None", K199 = "SlvMatl_Bronze")</f>
        <v/>
      </c>
      <c r="C199" s="233" t="inlineStr">
        <is>
          <t>ConTab_BOM_KP_Sleeves0795</t>
        </is>
      </c>
      <c r="D199" s="233">
        <f>IF(B199 = TRUE,C199,"")</f>
        <v/>
      </c>
      <c r="E199" s="233" t="inlineStr">
        <is>
          <t>:4012-7_8-KPV:</t>
        </is>
      </c>
      <c r="F199" s="235" t="n">
        <v>4</v>
      </c>
      <c r="G199" s="233" t="inlineStr">
        <is>
          <t>:CCW:</t>
        </is>
      </c>
      <c r="H199" s="233" t="inlineStr">
        <is>
          <t>Mechanical Seal</t>
        </is>
      </c>
      <c r="I199" s="233" t="inlineStr">
        <is>
          <t>Single</t>
        </is>
      </c>
      <c r="J199" s="233" t="inlineStr">
        <is>
          <t>:Balanced:</t>
        </is>
      </c>
      <c r="K199" s="233" t="inlineStr">
        <is>
          <t>SlvMatl_SS_AISI-303</t>
        </is>
      </c>
      <c r="L199" s="233" t="inlineStr">
        <is>
          <t>SS AISI-303</t>
        </is>
      </c>
      <c r="M199" s="233" t="inlineStr">
        <is>
          <t>SS AISI-416 (hard)-SlvBrg</t>
        </is>
      </c>
      <c r="N199" s="235" t="inlineStr">
        <is>
          <t>RTF</t>
        </is>
      </c>
      <c r="O199" s="233" t="inlineStr">
        <is>
          <t>B101371</t>
        </is>
      </c>
      <c r="P199" s="235" t="inlineStr">
        <is>
          <t>LT067</t>
        </is>
      </c>
      <c r="Q199" t="inlineStr">
        <is>
          <t>PriceReq_BOM_KP_Sleeves, SlvMatl_SS_AISI-303</t>
        </is>
      </c>
    </row>
    <row r="200" ht="13.5" customHeight="1" s="109">
      <c r="B200" s="237">
        <f>OR(K200="SlvMatl_None", K200 = "SlvMatl_Bronze")</f>
        <v/>
      </c>
      <c r="C200" s="233" t="inlineStr">
        <is>
          <t>ConTab_BOM_KP_Sleeves0796</t>
        </is>
      </c>
      <c r="D200" s="233">
        <f>IF(B200 = TRUE,C200,"")</f>
        <v/>
      </c>
      <c r="E200" s="233" t="inlineStr">
        <is>
          <t>:4015-7_8-KPV:</t>
        </is>
      </c>
      <c r="F200" s="235" t="n">
        <v>4</v>
      </c>
      <c r="G200" s="233" t="inlineStr">
        <is>
          <t>:CCW:</t>
        </is>
      </c>
      <c r="H200" s="233" t="inlineStr">
        <is>
          <t>Mechanical Seal</t>
        </is>
      </c>
      <c r="I200" s="233" t="inlineStr">
        <is>
          <t>Single</t>
        </is>
      </c>
      <c r="J200" s="233" t="inlineStr">
        <is>
          <t>:Balanced:</t>
        </is>
      </c>
      <c r="K200" s="233" t="inlineStr">
        <is>
          <t>SlvMatl_SS_AISI-303</t>
        </is>
      </c>
      <c r="L200" s="233" t="inlineStr">
        <is>
          <t>SS AISI-303</t>
        </is>
      </c>
      <c r="M200" s="233" t="inlineStr">
        <is>
          <t>SS AISI-416 (hard)-SlvBrg</t>
        </is>
      </c>
      <c r="N200" s="235" t="inlineStr">
        <is>
          <t>RTF</t>
        </is>
      </c>
      <c r="O200" s="233" t="inlineStr">
        <is>
          <t>B101371</t>
        </is>
      </c>
      <c r="P200" s="235" t="inlineStr">
        <is>
          <t>LT067</t>
        </is>
      </c>
      <c r="Q200" t="inlineStr">
        <is>
          <t>PriceReq_BOM_KP_Sleeves, SlvMatl_SS_AISI-303</t>
        </is>
      </c>
    </row>
    <row r="201" ht="13.5" customHeight="1" s="109">
      <c r="B201" s="237">
        <f>OR(K201="SlvMatl_None", K201 = "SlvMatl_Bronze")</f>
        <v/>
      </c>
      <c r="C201" s="233" t="inlineStr">
        <is>
          <t>ConTab_BOM_KP_Sleeves0797</t>
        </is>
      </c>
      <c r="D201" s="233">
        <f>IF(B201 = TRUE,C201,"")</f>
        <v/>
      </c>
      <c r="E201" s="233" t="inlineStr">
        <is>
          <t>:5012-7_8-KPV:</t>
        </is>
      </c>
      <c r="F201" s="235" t="n">
        <v>4</v>
      </c>
      <c r="G201" s="233" t="inlineStr">
        <is>
          <t>:CCW:</t>
        </is>
      </c>
      <c r="H201" s="233" t="inlineStr">
        <is>
          <t>Mechanical Seal</t>
        </is>
      </c>
      <c r="I201" s="233" t="inlineStr">
        <is>
          <t>Single</t>
        </is>
      </c>
      <c r="J201" s="233" t="inlineStr">
        <is>
          <t>:Balanced:</t>
        </is>
      </c>
      <c r="K201" s="233" t="inlineStr">
        <is>
          <t>SlvMatl_SS_AISI-303</t>
        </is>
      </c>
      <c r="L201" s="233" t="inlineStr">
        <is>
          <t>SS AISI-303</t>
        </is>
      </c>
      <c r="M201" s="233" t="inlineStr">
        <is>
          <t>SS AISI-416 (hard)-SlvBrg</t>
        </is>
      </c>
      <c r="N201" s="235" t="inlineStr">
        <is>
          <t>RTF</t>
        </is>
      </c>
      <c r="O201" s="233" t="inlineStr">
        <is>
          <t>B101358</t>
        </is>
      </c>
      <c r="P201" s="235" t="inlineStr">
        <is>
          <t>LT067</t>
        </is>
      </c>
      <c r="Q201" t="inlineStr">
        <is>
          <t>PriceReq_BOM_KP_Sleeves, SlvMatl_SS_AISI-303</t>
        </is>
      </c>
    </row>
    <row r="202" ht="13.5" customHeight="1" s="109">
      <c r="B202" s="237">
        <f>OR(K202="SlvMatl_None", K202 = "SlvMatl_Bronze")</f>
        <v/>
      </c>
      <c r="C202" s="233" t="inlineStr">
        <is>
          <t>ConTab_BOM_KP_Sleeves0798</t>
        </is>
      </c>
      <c r="D202" s="233">
        <f>IF(B202 = TRUE,C202,"")</f>
        <v/>
      </c>
      <c r="E202" s="233" t="inlineStr">
        <is>
          <t>:5015-9_0-KPV:</t>
        </is>
      </c>
      <c r="F202" s="235" t="n">
        <v>4</v>
      </c>
      <c r="G202" s="233" t="inlineStr">
        <is>
          <t>:CCW:</t>
        </is>
      </c>
      <c r="H202" s="233" t="inlineStr">
        <is>
          <t>Mechanical Seal</t>
        </is>
      </c>
      <c r="I202" s="233" t="inlineStr">
        <is>
          <t>Single</t>
        </is>
      </c>
      <c r="J202" s="233" t="inlineStr">
        <is>
          <t>:Balanced:</t>
        </is>
      </c>
      <c r="K202" s="233" t="inlineStr">
        <is>
          <t>SlvMatl_SS_AISI-303</t>
        </is>
      </c>
      <c r="L202" s="233" t="inlineStr">
        <is>
          <t>SS AISI-303</t>
        </is>
      </c>
      <c r="M202" s="233" t="inlineStr">
        <is>
          <t>SS AISI-416 (hard)-SlvBrg</t>
        </is>
      </c>
      <c r="N202" s="235" t="inlineStr">
        <is>
          <t>RTF</t>
        </is>
      </c>
      <c r="O202" s="233" t="inlineStr">
        <is>
          <t>B101358</t>
        </is>
      </c>
      <c r="P202" s="235" t="inlineStr">
        <is>
          <t>LT067</t>
        </is>
      </c>
      <c r="Q202" t="inlineStr">
        <is>
          <t>PriceReq_BOM_KP_Sleeves, SlvMatl_SS_AISI-303</t>
        </is>
      </c>
    </row>
    <row r="203" ht="13.5" customHeight="1" s="109">
      <c r="B203" s="237">
        <f>OR(K203="SlvMatl_None", K203 = "SlvMatl_Bronze")</f>
        <v/>
      </c>
      <c r="C203" s="233" t="inlineStr">
        <is>
          <t>ConTab_BOM_KP_Sleeves0799</t>
        </is>
      </c>
      <c r="D203" s="233">
        <f>IF(B203 = TRUE,C203,"")</f>
        <v/>
      </c>
      <c r="E203" s="233" t="inlineStr">
        <is>
          <t>:6012-1_2-KPV:</t>
        </is>
      </c>
      <c r="F203" s="235" t="n">
        <v>4</v>
      </c>
      <c r="G203" s="233" t="inlineStr">
        <is>
          <t>:CCW:</t>
        </is>
      </c>
      <c r="H203" s="233" t="inlineStr">
        <is>
          <t>Mechanical Seal</t>
        </is>
      </c>
      <c r="I203" s="233" t="inlineStr">
        <is>
          <t>Single</t>
        </is>
      </c>
      <c r="J203" s="233" t="inlineStr">
        <is>
          <t>:Balanced:</t>
        </is>
      </c>
      <c r="K203" s="233" t="inlineStr">
        <is>
          <t>SlvMatl_SS_AISI-303</t>
        </is>
      </c>
      <c r="L203" s="233" t="inlineStr">
        <is>
          <t>SS AISI-303</t>
        </is>
      </c>
      <c r="M203" s="233" t="inlineStr">
        <is>
          <t>SS AISI-416 (hard)-SlvBrg</t>
        </is>
      </c>
      <c r="N203" s="235" t="inlineStr">
        <is>
          <t>RTF</t>
        </is>
      </c>
      <c r="O203" s="233" t="inlineStr">
        <is>
          <t>B101371</t>
        </is>
      </c>
      <c r="P203" s="235" t="inlineStr">
        <is>
          <t>LT067</t>
        </is>
      </c>
      <c r="Q203" t="inlineStr">
        <is>
          <t>PriceReq_BOM_KP_Sleeves, SlvMatl_SS_AISI-303</t>
        </is>
      </c>
    </row>
    <row r="204" ht="13.5" customHeight="1" s="109">
      <c r="B204" s="237">
        <f>OR(K204="SlvMatl_None", K204 = "SlvMatl_Bronze")</f>
        <v/>
      </c>
      <c r="C204" s="233" t="inlineStr">
        <is>
          <t>ConTab_BOM_KP_Sleeves0800</t>
        </is>
      </c>
      <c r="D204" s="233">
        <f>IF(B204 = TRUE,C204,"")</f>
        <v/>
      </c>
      <c r="E204" s="233" t="inlineStr">
        <is>
          <t>:6012-3_4-KPV:</t>
        </is>
      </c>
      <c r="F204" s="235" t="n">
        <v>4</v>
      </c>
      <c r="G204" s="233" t="inlineStr">
        <is>
          <t>:CCW:</t>
        </is>
      </c>
      <c r="H204" s="233" t="inlineStr">
        <is>
          <t>Mechanical Seal</t>
        </is>
      </c>
      <c r="I204" s="233" t="inlineStr">
        <is>
          <t>Single</t>
        </is>
      </c>
      <c r="J204" s="233" t="inlineStr">
        <is>
          <t>:Balanced:</t>
        </is>
      </c>
      <c r="K204" s="233" t="inlineStr">
        <is>
          <t>SlvMatl_SS_AISI-303</t>
        </is>
      </c>
      <c r="L204" s="233" t="inlineStr">
        <is>
          <t>SS AISI-303</t>
        </is>
      </c>
      <c r="M204" s="233" t="inlineStr">
        <is>
          <t>SS AISI-416 (hard)-SlvBrg</t>
        </is>
      </c>
      <c r="N204" s="235" t="inlineStr">
        <is>
          <t>RTF</t>
        </is>
      </c>
      <c r="O204" s="233" t="inlineStr">
        <is>
          <t>B101358</t>
        </is>
      </c>
      <c r="P204" s="235" t="inlineStr">
        <is>
          <t>LT067</t>
        </is>
      </c>
      <c r="Q204" t="inlineStr">
        <is>
          <t>PriceReq_BOM_KP_Sleeves, SlvMatl_SS_AISI-303</t>
        </is>
      </c>
    </row>
    <row r="205" ht="13.5" customHeight="1" s="109">
      <c r="B205" s="237">
        <f>OR(K205="SlvMatl_None", K205 = "SlvMatl_Bronze")</f>
        <v/>
      </c>
      <c r="C205" s="233" t="inlineStr">
        <is>
          <t>ConTab_BOM_KP_Sleeves0849</t>
        </is>
      </c>
      <c r="D205" s="233">
        <f>IF(B205 = TRUE,C205,"")</f>
        <v/>
      </c>
      <c r="E205" s="233" t="inlineStr">
        <is>
          <t>:3014-5_6-KPV:</t>
        </is>
      </c>
      <c r="F205" s="235" t="n">
        <v>4</v>
      </c>
      <c r="G205" s="233" t="inlineStr">
        <is>
          <t>:CW:</t>
        </is>
      </c>
      <c r="H205" s="233" t="inlineStr">
        <is>
          <t>Mechanical Seal</t>
        </is>
      </c>
      <c r="I205" s="233" t="inlineStr">
        <is>
          <t>Single</t>
        </is>
      </c>
      <c r="J205" s="233" t="inlineStr">
        <is>
          <t>:Balanced:</t>
        </is>
      </c>
      <c r="K205" s="233" t="inlineStr">
        <is>
          <t>SlvMatl_Special</t>
        </is>
      </c>
      <c r="L205" s="233" t="inlineStr">
        <is>
          <t>Special/Other</t>
        </is>
      </c>
      <c r="M205" s="233" t="inlineStr">
        <is>
          <t>SS AISI-416 (hard)-SlvBrg</t>
        </is>
      </c>
      <c r="N205" s="235" t="inlineStr">
        <is>
          <t>RTF</t>
        </is>
      </c>
      <c r="O205" s="233" t="inlineStr">
        <is>
          <t>B101367</t>
        </is>
      </c>
      <c r="P205" s="235" t="inlineStr">
        <is>
          <t>LT029</t>
        </is>
      </c>
      <c r="Q205" t="inlineStr">
        <is>
          <t>SlvMatl_Special, PriceReq_BOM_KP_Sleeves</t>
        </is>
      </c>
    </row>
    <row r="206" ht="13.5" customHeight="1" s="109">
      <c r="B206" s="237">
        <f>OR(K206="SlvMatl_None", K206 = "SlvMatl_Bronze")</f>
        <v/>
      </c>
      <c r="C206" s="233" t="inlineStr">
        <is>
          <t>ConTab_BOM_KP_Sleeves0850</t>
        </is>
      </c>
      <c r="D206" s="233">
        <f>IF(B206 = TRUE,C206,"")</f>
        <v/>
      </c>
      <c r="E206" s="233" t="inlineStr">
        <is>
          <t>:4012-1_2-KPV:</t>
        </is>
      </c>
      <c r="F206" s="235" t="n">
        <v>4</v>
      </c>
      <c r="G206" s="233" t="inlineStr">
        <is>
          <t>:CW:</t>
        </is>
      </c>
      <c r="H206" s="233" t="inlineStr">
        <is>
          <t>Mechanical Seal</t>
        </is>
      </c>
      <c r="I206" s="233" t="inlineStr">
        <is>
          <t>Single</t>
        </is>
      </c>
      <c r="J206" s="233" t="inlineStr">
        <is>
          <t>:Balanced:</t>
        </is>
      </c>
      <c r="K206" s="233" t="inlineStr">
        <is>
          <t>SlvMatl_Special</t>
        </is>
      </c>
      <c r="L206" s="233" t="inlineStr">
        <is>
          <t>Special/Other</t>
        </is>
      </c>
      <c r="M206" s="233" t="inlineStr">
        <is>
          <t>SS AISI-416 (hard)-SlvBrg</t>
        </is>
      </c>
      <c r="N206" s="235" t="inlineStr">
        <is>
          <t>RTF</t>
        </is>
      </c>
      <c r="O206" s="233" t="inlineStr">
        <is>
          <t>B101367</t>
        </is>
      </c>
      <c r="P206" s="235" t="inlineStr">
        <is>
          <t>LT029</t>
        </is>
      </c>
      <c r="Q206" t="inlineStr">
        <is>
          <t>SlvMatl_Special, PriceReq_BOM_KP_Sleeves</t>
        </is>
      </c>
    </row>
    <row r="207" ht="13.5" customHeight="1" s="109">
      <c r="B207" s="237">
        <f>OR(K207="SlvMatl_None", K207 = "SlvMatl_Bronze")</f>
        <v/>
      </c>
      <c r="C207" s="233" t="inlineStr">
        <is>
          <t>ConTab_BOM_KP_Sleeves0851</t>
        </is>
      </c>
      <c r="D207" s="233">
        <f>IF(B207 = TRUE,C207,"")</f>
        <v/>
      </c>
      <c r="E207" s="233" t="inlineStr">
        <is>
          <t>:4012-7_8-KPV:</t>
        </is>
      </c>
      <c r="F207" s="235" t="n">
        <v>4</v>
      </c>
      <c r="G207" s="233" t="inlineStr">
        <is>
          <t>:CW:</t>
        </is>
      </c>
      <c r="H207" s="233" t="inlineStr">
        <is>
          <t>Mechanical Seal</t>
        </is>
      </c>
      <c r="I207" s="233" t="inlineStr">
        <is>
          <t>Single</t>
        </is>
      </c>
      <c r="J207" s="233" t="inlineStr">
        <is>
          <t>:Balanced:</t>
        </is>
      </c>
      <c r="K207" s="233" t="inlineStr">
        <is>
          <t>SlvMatl_Special</t>
        </is>
      </c>
      <c r="L207" s="233" t="inlineStr">
        <is>
          <t>Special/Other</t>
        </is>
      </c>
      <c r="M207" s="233" t="inlineStr">
        <is>
          <t>SS AISI-416 (hard)-SlvBrg</t>
        </is>
      </c>
      <c r="N207" s="235" t="inlineStr">
        <is>
          <t>RTF</t>
        </is>
      </c>
      <c r="O207" s="233" t="inlineStr">
        <is>
          <t>B101367</t>
        </is>
      </c>
      <c r="P207" s="235" t="inlineStr">
        <is>
          <t>LT029</t>
        </is>
      </c>
      <c r="Q207" t="inlineStr">
        <is>
          <t>SlvMatl_Special, PriceReq_BOM_KP_Sleeves</t>
        </is>
      </c>
    </row>
    <row r="208" ht="13.5" customHeight="1" s="109">
      <c r="B208" s="237">
        <f>OR(K208="SlvMatl_None", K208 = "SlvMatl_Bronze")</f>
        <v/>
      </c>
      <c r="C208" s="233" t="inlineStr">
        <is>
          <t>ConTab_BOM_KP_Sleeves0852</t>
        </is>
      </c>
      <c r="D208" s="233">
        <f>IF(B208 = TRUE,C208,"")</f>
        <v/>
      </c>
      <c r="E208" s="233" t="inlineStr">
        <is>
          <t>:4015-7_8-KPV:</t>
        </is>
      </c>
      <c r="F208" s="235" t="n">
        <v>4</v>
      </c>
      <c r="G208" s="233" t="inlineStr">
        <is>
          <t>:CW:</t>
        </is>
      </c>
      <c r="H208" s="233" t="inlineStr">
        <is>
          <t>Mechanical Seal</t>
        </is>
      </c>
      <c r="I208" s="233" t="inlineStr">
        <is>
          <t>Single</t>
        </is>
      </c>
      <c r="J208" s="233" t="inlineStr">
        <is>
          <t>:Balanced:</t>
        </is>
      </c>
      <c r="K208" s="233" t="inlineStr">
        <is>
          <t>SlvMatl_Special</t>
        </is>
      </c>
      <c r="L208" s="233" t="inlineStr">
        <is>
          <t>Special/Other</t>
        </is>
      </c>
      <c r="M208" s="233" t="inlineStr">
        <is>
          <t>SS AISI-416 (hard)-SlvBrg</t>
        </is>
      </c>
      <c r="N208" s="235" t="inlineStr">
        <is>
          <t>RTF</t>
        </is>
      </c>
      <c r="O208" s="233" t="inlineStr">
        <is>
          <t>B101367</t>
        </is>
      </c>
      <c r="P208" s="235" t="inlineStr">
        <is>
          <t>LT029</t>
        </is>
      </c>
      <c r="Q208" t="inlineStr">
        <is>
          <t>SlvMatl_Special, PriceReq_BOM_KP_Sleeves</t>
        </is>
      </c>
    </row>
    <row r="209" ht="13.5" customHeight="1" s="109">
      <c r="B209" s="237">
        <f>OR(K209="SlvMatl_None", K209 = "SlvMatl_Bronze")</f>
        <v/>
      </c>
      <c r="C209" s="233" t="inlineStr">
        <is>
          <t>ConTab_BOM_KP_Sleeves0853</t>
        </is>
      </c>
      <c r="D209" s="233">
        <f>IF(B209 = TRUE,C209,"")</f>
        <v/>
      </c>
      <c r="E209" s="233" t="inlineStr">
        <is>
          <t>:5012-7_8-KPV:</t>
        </is>
      </c>
      <c r="F209" s="235" t="n">
        <v>4</v>
      </c>
      <c r="G209" s="233" t="inlineStr">
        <is>
          <t>:CW:</t>
        </is>
      </c>
      <c r="H209" s="233" t="inlineStr">
        <is>
          <t>Mechanical Seal</t>
        </is>
      </c>
      <c r="I209" s="233" t="inlineStr">
        <is>
          <t>Single</t>
        </is>
      </c>
      <c r="J209" s="233" t="inlineStr">
        <is>
          <t>:Balanced:</t>
        </is>
      </c>
      <c r="K209" s="233" t="inlineStr">
        <is>
          <t>SlvMatl_Special</t>
        </is>
      </c>
      <c r="L209" s="233" t="inlineStr">
        <is>
          <t>Special/Other</t>
        </is>
      </c>
      <c r="M209" s="233" t="inlineStr">
        <is>
          <t>SS AISI-416 (hard)-SlvBrg</t>
        </is>
      </c>
      <c r="N209" s="235" t="inlineStr">
        <is>
          <t>RTF</t>
        </is>
      </c>
      <c r="O209" s="233" t="inlineStr">
        <is>
          <t>B101354</t>
        </is>
      </c>
      <c r="P209" s="235" t="inlineStr">
        <is>
          <t>LT029</t>
        </is>
      </c>
      <c r="Q209" t="inlineStr">
        <is>
          <t>SlvMatl_Special, PriceReq_BOM_KP_Sleeves</t>
        </is>
      </c>
    </row>
    <row r="210" ht="13.5" customHeight="1" s="109">
      <c r="B210" s="237">
        <f>OR(K210="SlvMatl_None", K210 = "SlvMatl_Bronze")</f>
        <v/>
      </c>
      <c r="C210" s="233" t="inlineStr">
        <is>
          <t>ConTab_BOM_KP_Sleeves0854</t>
        </is>
      </c>
      <c r="D210" s="233">
        <f>IF(B210 = TRUE,C210,"")</f>
        <v/>
      </c>
      <c r="E210" s="233" t="inlineStr">
        <is>
          <t>:5015-9_0-KPV:</t>
        </is>
      </c>
      <c r="F210" s="235" t="n">
        <v>4</v>
      </c>
      <c r="G210" s="233" t="inlineStr">
        <is>
          <t>:CW:</t>
        </is>
      </c>
      <c r="H210" s="233" t="inlineStr">
        <is>
          <t>Mechanical Seal</t>
        </is>
      </c>
      <c r="I210" s="233" t="inlineStr">
        <is>
          <t>Single</t>
        </is>
      </c>
      <c r="J210" s="233" t="inlineStr">
        <is>
          <t>:Balanced:</t>
        </is>
      </c>
      <c r="K210" s="233" t="inlineStr">
        <is>
          <t>SlvMatl_Special</t>
        </is>
      </c>
      <c r="L210" s="233" t="inlineStr">
        <is>
          <t>Special/Other</t>
        </is>
      </c>
      <c r="M210" s="233" t="inlineStr">
        <is>
          <t>SS AISI-416 (hard)-SlvBrg</t>
        </is>
      </c>
      <c r="N210" s="235" t="inlineStr">
        <is>
          <t>RTF</t>
        </is>
      </c>
      <c r="O210" s="233" t="inlineStr">
        <is>
          <t>B101354</t>
        </is>
      </c>
      <c r="P210" s="235" t="inlineStr">
        <is>
          <t>LT029</t>
        </is>
      </c>
      <c r="Q210" t="inlineStr">
        <is>
          <t>SlvMatl_Special, PriceReq_BOM_KP_Sleeves</t>
        </is>
      </c>
    </row>
    <row r="211" ht="13.5" customHeight="1" s="109">
      <c r="B211" s="237">
        <f>OR(K211="SlvMatl_None", K211 = "SlvMatl_Bronze")</f>
        <v/>
      </c>
      <c r="C211" s="233" t="inlineStr">
        <is>
          <t>ConTab_BOM_KP_Sleeves0855</t>
        </is>
      </c>
      <c r="D211" s="233">
        <f>IF(B211 = TRUE,C211,"")</f>
        <v/>
      </c>
      <c r="E211" s="233" t="inlineStr">
        <is>
          <t>:6012-1_2-KPV:</t>
        </is>
      </c>
      <c r="F211" s="235" t="n">
        <v>4</v>
      </c>
      <c r="G211" s="233" t="inlineStr">
        <is>
          <t>:CW:</t>
        </is>
      </c>
      <c r="H211" s="233" t="inlineStr">
        <is>
          <t>Mechanical Seal</t>
        </is>
      </c>
      <c r="I211" s="233" t="inlineStr">
        <is>
          <t>Single</t>
        </is>
      </c>
      <c r="J211" s="233" t="inlineStr">
        <is>
          <t>:Balanced:</t>
        </is>
      </c>
      <c r="K211" s="233" t="inlineStr">
        <is>
          <t>SlvMatl_Special</t>
        </is>
      </c>
      <c r="L211" s="233" t="inlineStr">
        <is>
          <t>Special/Other</t>
        </is>
      </c>
      <c r="M211" s="233" t="inlineStr">
        <is>
          <t>SS AISI-416 (hard)-SlvBrg</t>
        </is>
      </c>
      <c r="N211" s="235" t="inlineStr">
        <is>
          <t>RTF</t>
        </is>
      </c>
      <c r="O211" s="233" t="inlineStr">
        <is>
          <t>B101367</t>
        </is>
      </c>
      <c r="P211" s="235" t="inlineStr">
        <is>
          <t>LT029</t>
        </is>
      </c>
      <c r="Q211" t="inlineStr">
        <is>
          <t>SlvMatl_Special, PriceReq_BOM_KP_Sleeves</t>
        </is>
      </c>
    </row>
    <row r="212" ht="13.5" customHeight="1" s="109">
      <c r="B212" s="237">
        <f>OR(K212="SlvMatl_None", K212 = "SlvMatl_Bronze")</f>
        <v/>
      </c>
      <c r="C212" s="233" t="inlineStr">
        <is>
          <t>ConTab_BOM_KP_Sleeves0856</t>
        </is>
      </c>
      <c r="D212" s="233">
        <f>IF(B212 = TRUE,C212,"")</f>
        <v/>
      </c>
      <c r="E212" s="233" t="inlineStr">
        <is>
          <t>:6012-3_4-KPV:</t>
        </is>
      </c>
      <c r="F212" s="235" t="n">
        <v>4</v>
      </c>
      <c r="G212" s="233" t="inlineStr">
        <is>
          <t>:CW:</t>
        </is>
      </c>
      <c r="H212" s="233" t="inlineStr">
        <is>
          <t>Mechanical Seal</t>
        </is>
      </c>
      <c r="I212" s="233" t="inlineStr">
        <is>
          <t>Single</t>
        </is>
      </c>
      <c r="J212" s="233" t="inlineStr">
        <is>
          <t>:Balanced:</t>
        </is>
      </c>
      <c r="K212" s="233" t="inlineStr">
        <is>
          <t>SlvMatl_Special</t>
        </is>
      </c>
      <c r="L212" s="233" t="inlineStr">
        <is>
          <t>Special/Other</t>
        </is>
      </c>
      <c r="M212" s="233" t="inlineStr">
        <is>
          <t>SS AISI-416 (hard)-SlvBrg</t>
        </is>
      </c>
      <c r="N212" s="235" t="inlineStr">
        <is>
          <t>RTF</t>
        </is>
      </c>
      <c r="O212" s="233" t="inlineStr">
        <is>
          <t>B101354</t>
        </is>
      </c>
      <c r="P212" s="235" t="inlineStr">
        <is>
          <t>LT029</t>
        </is>
      </c>
      <c r="Q212" t="inlineStr">
        <is>
          <t>SlvMatl_Special, PriceReq_BOM_KP_Sleeves</t>
        </is>
      </c>
    </row>
    <row r="213" ht="13.5" customHeight="1" s="109">
      <c r="B213" s="237">
        <f>OR(K213="SlvMatl_None", K213 = "SlvMatl_Bronze")</f>
        <v/>
      </c>
      <c r="C213" s="233" t="inlineStr">
        <is>
          <t>ConTab_BOM_KP_Sleeves0857</t>
        </is>
      </c>
      <c r="D213" s="233">
        <f>IF(B213 = TRUE,C213,"")</f>
        <v/>
      </c>
      <c r="E213" s="233" t="inlineStr">
        <is>
          <t>:3014-5_6-KPV:</t>
        </is>
      </c>
      <c r="F213" s="235" t="n">
        <v>4</v>
      </c>
      <c r="G213" s="233" t="inlineStr">
        <is>
          <t>:CCW:</t>
        </is>
      </c>
      <c r="H213" s="233" t="inlineStr">
        <is>
          <t>Mechanical Seal</t>
        </is>
      </c>
      <c r="I213" s="233" t="inlineStr">
        <is>
          <t>Single</t>
        </is>
      </c>
      <c r="J213" s="233" t="inlineStr">
        <is>
          <t>:Balanced:</t>
        </is>
      </c>
      <c r="K213" s="233" t="inlineStr">
        <is>
          <t>SlvMatl_Special</t>
        </is>
      </c>
      <c r="L213" s="233" t="inlineStr">
        <is>
          <t>Special/Other</t>
        </is>
      </c>
      <c r="M213" s="233" t="inlineStr">
        <is>
          <t>SS AISI-416 (hard)-SlvBrg</t>
        </is>
      </c>
      <c r="N213" s="235" t="inlineStr">
        <is>
          <t>RTF</t>
        </is>
      </c>
      <c r="O213" s="233" t="inlineStr">
        <is>
          <t>B101367</t>
        </is>
      </c>
      <c r="P213" s="235" t="inlineStr">
        <is>
          <t>LT029</t>
        </is>
      </c>
      <c r="Q213" t="inlineStr">
        <is>
          <t>SlvMatl_Special, PriceReq_BOM_KP_Sleeves</t>
        </is>
      </c>
    </row>
    <row r="214" ht="13.5" customHeight="1" s="109">
      <c r="B214" s="237">
        <f>OR(K214="SlvMatl_None", K214 = "SlvMatl_Bronze")</f>
        <v/>
      </c>
      <c r="C214" s="233" t="inlineStr">
        <is>
          <t>ConTab_BOM_KP_Sleeves0858</t>
        </is>
      </c>
      <c r="D214" s="233">
        <f>IF(B214 = TRUE,C214,"")</f>
        <v/>
      </c>
      <c r="E214" s="233" t="inlineStr">
        <is>
          <t>:4012-1_2-KPV:</t>
        </is>
      </c>
      <c r="F214" s="235" t="n">
        <v>4</v>
      </c>
      <c r="G214" s="233" t="inlineStr">
        <is>
          <t>:CCW:</t>
        </is>
      </c>
      <c r="H214" s="233" t="inlineStr">
        <is>
          <t>Mechanical Seal</t>
        </is>
      </c>
      <c r="I214" s="233" t="inlineStr">
        <is>
          <t>Single</t>
        </is>
      </c>
      <c r="J214" s="233" t="inlineStr">
        <is>
          <t>:Balanced:</t>
        </is>
      </c>
      <c r="K214" s="233" t="inlineStr">
        <is>
          <t>SlvMatl_Special</t>
        </is>
      </c>
      <c r="L214" s="233" t="inlineStr">
        <is>
          <t>Special/Other</t>
        </is>
      </c>
      <c r="M214" s="233" t="inlineStr">
        <is>
          <t>SS AISI-416 (hard)-SlvBrg</t>
        </is>
      </c>
      <c r="N214" s="235" t="inlineStr">
        <is>
          <t>RTF</t>
        </is>
      </c>
      <c r="O214" s="233" t="inlineStr">
        <is>
          <t>B101367</t>
        </is>
      </c>
      <c r="P214" s="235" t="inlineStr">
        <is>
          <t>LT029</t>
        </is>
      </c>
      <c r="Q214" t="inlineStr">
        <is>
          <t>SlvMatl_Special, PriceReq_BOM_KP_Sleeves</t>
        </is>
      </c>
    </row>
    <row r="215" ht="13.5" customHeight="1" s="109">
      <c r="B215" s="237">
        <f>OR(K215="SlvMatl_None", K215 = "SlvMatl_Bronze")</f>
        <v/>
      </c>
      <c r="C215" s="233" t="inlineStr">
        <is>
          <t>ConTab_BOM_KP_Sleeves0859</t>
        </is>
      </c>
      <c r="D215" s="233">
        <f>IF(B215 = TRUE,C215,"")</f>
        <v/>
      </c>
      <c r="E215" s="233" t="inlineStr">
        <is>
          <t>:4012-7_8-KPV:</t>
        </is>
      </c>
      <c r="F215" s="235" t="n">
        <v>4</v>
      </c>
      <c r="G215" s="233" t="inlineStr">
        <is>
          <t>:CCW:</t>
        </is>
      </c>
      <c r="H215" s="233" t="inlineStr">
        <is>
          <t>Mechanical Seal</t>
        </is>
      </c>
      <c r="I215" s="233" t="inlineStr">
        <is>
          <t>Single</t>
        </is>
      </c>
      <c r="J215" s="233" t="inlineStr">
        <is>
          <t>:Balanced:</t>
        </is>
      </c>
      <c r="K215" s="233" t="inlineStr">
        <is>
          <t>SlvMatl_Special</t>
        </is>
      </c>
      <c r="L215" s="233" t="inlineStr">
        <is>
          <t>Special/Other</t>
        </is>
      </c>
      <c r="M215" s="233" t="inlineStr">
        <is>
          <t>SS AISI-416 (hard)-SlvBrg</t>
        </is>
      </c>
      <c r="N215" s="235" t="inlineStr">
        <is>
          <t>RTF</t>
        </is>
      </c>
      <c r="O215" s="233" t="inlineStr">
        <is>
          <t>B101367</t>
        </is>
      </c>
      <c r="P215" s="235" t="inlineStr">
        <is>
          <t>LT029</t>
        </is>
      </c>
      <c r="Q215" t="inlineStr">
        <is>
          <t>SlvMatl_Special, PriceReq_BOM_KP_Sleeves</t>
        </is>
      </c>
    </row>
    <row r="216" ht="13.5" customHeight="1" s="109">
      <c r="B216" s="237">
        <f>OR(K216="SlvMatl_None", K216 = "SlvMatl_Bronze")</f>
        <v/>
      </c>
      <c r="C216" s="233" t="inlineStr">
        <is>
          <t>ConTab_BOM_KP_Sleeves0860</t>
        </is>
      </c>
      <c r="D216" s="233">
        <f>IF(B216 = TRUE,C216,"")</f>
        <v/>
      </c>
      <c r="E216" s="233" t="inlineStr">
        <is>
          <t>:4015-7_8-KPV:</t>
        </is>
      </c>
      <c r="F216" s="235" t="n">
        <v>4</v>
      </c>
      <c r="G216" s="233" t="inlineStr">
        <is>
          <t>:CCW:</t>
        </is>
      </c>
      <c r="H216" s="233" t="inlineStr">
        <is>
          <t>Mechanical Seal</t>
        </is>
      </c>
      <c r="I216" s="233" t="inlineStr">
        <is>
          <t>Single</t>
        </is>
      </c>
      <c r="J216" s="233" t="inlineStr">
        <is>
          <t>:Balanced:</t>
        </is>
      </c>
      <c r="K216" s="233" t="inlineStr">
        <is>
          <t>SlvMatl_Special</t>
        </is>
      </c>
      <c r="L216" s="233" t="inlineStr">
        <is>
          <t>Special/Other</t>
        </is>
      </c>
      <c r="M216" s="233" t="inlineStr">
        <is>
          <t>SS AISI-416 (hard)-SlvBrg</t>
        </is>
      </c>
      <c r="N216" s="235" t="inlineStr">
        <is>
          <t>RTF</t>
        </is>
      </c>
      <c r="O216" s="233" t="inlineStr">
        <is>
          <t>B101367</t>
        </is>
      </c>
      <c r="P216" s="235" t="inlineStr">
        <is>
          <t>LT029</t>
        </is>
      </c>
      <c r="Q216" t="inlineStr">
        <is>
          <t>SlvMatl_Special, PriceReq_BOM_KP_Sleeves</t>
        </is>
      </c>
    </row>
    <row r="217" ht="13.5" customHeight="1" s="109">
      <c r="B217" s="237">
        <f>OR(K217="SlvMatl_None", K217 = "SlvMatl_Bronze")</f>
        <v/>
      </c>
      <c r="C217" s="233" t="inlineStr">
        <is>
          <t>ConTab_BOM_KP_Sleeves0861</t>
        </is>
      </c>
      <c r="D217" s="233">
        <f>IF(B217 = TRUE,C217,"")</f>
        <v/>
      </c>
      <c r="E217" s="233" t="inlineStr">
        <is>
          <t>:5012-7_8-KPV:</t>
        </is>
      </c>
      <c r="F217" s="235" t="n">
        <v>4</v>
      </c>
      <c r="G217" s="233" t="inlineStr">
        <is>
          <t>:CCW:</t>
        </is>
      </c>
      <c r="H217" s="233" t="inlineStr">
        <is>
          <t>Mechanical Seal</t>
        </is>
      </c>
      <c r="I217" s="233" t="inlineStr">
        <is>
          <t>Single</t>
        </is>
      </c>
      <c r="J217" s="233" t="inlineStr">
        <is>
          <t>:Balanced:</t>
        </is>
      </c>
      <c r="K217" s="233" t="inlineStr">
        <is>
          <t>SlvMatl_Special</t>
        </is>
      </c>
      <c r="L217" s="233" t="inlineStr">
        <is>
          <t>Special/Other</t>
        </is>
      </c>
      <c r="M217" s="233" t="inlineStr">
        <is>
          <t>SS AISI-416 (hard)-SlvBrg</t>
        </is>
      </c>
      <c r="N217" s="235" t="inlineStr">
        <is>
          <t>RTF</t>
        </is>
      </c>
      <c r="O217" s="233" t="inlineStr">
        <is>
          <t>B101354</t>
        </is>
      </c>
      <c r="P217" s="235" t="inlineStr">
        <is>
          <t>LT029</t>
        </is>
      </c>
      <c r="Q217" t="inlineStr">
        <is>
          <t>SlvMatl_Special, PriceReq_BOM_KP_Sleeves</t>
        </is>
      </c>
    </row>
    <row r="218" ht="13.5" customHeight="1" s="109">
      <c r="B218" s="237">
        <f>OR(K218="SlvMatl_None", K218 = "SlvMatl_Bronze")</f>
        <v/>
      </c>
      <c r="C218" s="233" t="inlineStr">
        <is>
          <t>ConTab_BOM_KP_Sleeves0862</t>
        </is>
      </c>
      <c r="D218" s="233">
        <f>IF(B218 = TRUE,C218,"")</f>
        <v/>
      </c>
      <c r="E218" s="233" t="inlineStr">
        <is>
          <t>:5015-9_0-KPV:</t>
        </is>
      </c>
      <c r="F218" s="235" t="n">
        <v>4</v>
      </c>
      <c r="G218" s="233" t="inlineStr">
        <is>
          <t>:CCW:</t>
        </is>
      </c>
      <c r="H218" s="233" t="inlineStr">
        <is>
          <t>Mechanical Seal</t>
        </is>
      </c>
      <c r="I218" s="233" t="inlineStr">
        <is>
          <t>Single</t>
        </is>
      </c>
      <c r="J218" s="233" t="inlineStr">
        <is>
          <t>:Balanced:</t>
        </is>
      </c>
      <c r="K218" s="233" t="inlineStr">
        <is>
          <t>SlvMatl_Special</t>
        </is>
      </c>
      <c r="L218" s="233" t="inlineStr">
        <is>
          <t>Special/Other</t>
        </is>
      </c>
      <c r="M218" s="233" t="inlineStr">
        <is>
          <t>SS AISI-416 (hard)-SlvBrg</t>
        </is>
      </c>
      <c r="N218" s="235" t="inlineStr">
        <is>
          <t>RTF</t>
        </is>
      </c>
      <c r="O218" s="233" t="inlineStr">
        <is>
          <t>B101354</t>
        </is>
      </c>
      <c r="P218" s="235" t="inlineStr">
        <is>
          <t>LT029</t>
        </is>
      </c>
      <c r="Q218" t="inlineStr">
        <is>
          <t>SlvMatl_Special, PriceReq_BOM_KP_Sleeves</t>
        </is>
      </c>
    </row>
    <row r="219" ht="13.5" customHeight="1" s="109">
      <c r="B219" s="237">
        <f>OR(K219="SlvMatl_None", K219 = "SlvMatl_Bronze")</f>
        <v/>
      </c>
      <c r="C219" s="233" t="inlineStr">
        <is>
          <t>ConTab_BOM_KP_Sleeves0863</t>
        </is>
      </c>
      <c r="D219" s="233">
        <f>IF(B219 = TRUE,C219,"")</f>
        <v/>
      </c>
      <c r="E219" s="233" t="inlineStr">
        <is>
          <t>:6012-1_2-KPV:</t>
        </is>
      </c>
      <c r="F219" s="235" t="n">
        <v>4</v>
      </c>
      <c r="G219" s="233" t="inlineStr">
        <is>
          <t>:CCW:</t>
        </is>
      </c>
      <c r="H219" s="233" t="inlineStr">
        <is>
          <t>Mechanical Seal</t>
        </is>
      </c>
      <c r="I219" s="233" t="inlineStr">
        <is>
          <t>Single</t>
        </is>
      </c>
      <c r="J219" s="233" t="inlineStr">
        <is>
          <t>:Balanced:</t>
        </is>
      </c>
      <c r="K219" s="233" t="inlineStr">
        <is>
          <t>SlvMatl_Special</t>
        </is>
      </c>
      <c r="L219" s="233" t="inlineStr">
        <is>
          <t>Special/Other</t>
        </is>
      </c>
      <c r="M219" s="233" t="inlineStr">
        <is>
          <t>SS AISI-416 (hard)-SlvBrg</t>
        </is>
      </c>
      <c r="N219" s="235" t="inlineStr">
        <is>
          <t>RTF</t>
        </is>
      </c>
      <c r="O219" s="233" t="inlineStr">
        <is>
          <t>B101367</t>
        </is>
      </c>
      <c r="P219" s="235" t="inlineStr">
        <is>
          <t>LT029</t>
        </is>
      </c>
      <c r="Q219" t="inlineStr">
        <is>
          <t>SlvMatl_Special, PriceReq_BOM_KP_Sleeves</t>
        </is>
      </c>
    </row>
    <row r="220" ht="13.5" customHeight="1" s="109">
      <c r="B220" s="237">
        <f>OR(K220="SlvMatl_None", K220 = "SlvMatl_Bronze")</f>
        <v/>
      </c>
      <c r="C220" s="233" t="inlineStr">
        <is>
          <t>ConTab_BOM_KP_Sleeves0864</t>
        </is>
      </c>
      <c r="D220" s="233">
        <f>IF(B220 = TRUE,C220,"")</f>
        <v/>
      </c>
      <c r="E220" s="233" t="inlineStr">
        <is>
          <t>:6012-3_4-KPV:</t>
        </is>
      </c>
      <c r="F220" s="235" t="n">
        <v>4</v>
      </c>
      <c r="G220" s="233" t="inlineStr">
        <is>
          <t>:CCW:</t>
        </is>
      </c>
      <c r="H220" s="233" t="inlineStr">
        <is>
          <t>Mechanical Seal</t>
        </is>
      </c>
      <c r="I220" s="233" t="inlineStr">
        <is>
          <t>Single</t>
        </is>
      </c>
      <c r="J220" s="233" t="inlineStr">
        <is>
          <t>:Balanced:</t>
        </is>
      </c>
      <c r="K220" s="233" t="inlineStr">
        <is>
          <t>SlvMatl_Special</t>
        </is>
      </c>
      <c r="L220" s="233" t="inlineStr">
        <is>
          <t>Special/Other</t>
        </is>
      </c>
      <c r="M220" s="233" t="inlineStr">
        <is>
          <t>SS AISI-416 (hard)-SlvBrg</t>
        </is>
      </c>
      <c r="N220" s="235" t="inlineStr">
        <is>
          <t>RTF</t>
        </is>
      </c>
      <c r="O220" s="233" t="inlineStr">
        <is>
          <t>B101354</t>
        </is>
      </c>
      <c r="P220" s="235" t="inlineStr">
        <is>
          <t>LT029</t>
        </is>
      </c>
      <c r="Q220" t="inlineStr">
        <is>
          <t>SlvMatl_Special, PriceReq_BOM_KP_Sleeves</t>
        </is>
      </c>
    </row>
    <row r="221" ht="13.5" customHeight="1" s="109">
      <c r="B221" s="237">
        <f>OR(K221="SlvMatl_None", K221 = "SlvMatl_Bronze")</f>
        <v/>
      </c>
      <c r="C221" s="233" t="inlineStr">
        <is>
          <t>ConTab_BOM_KP_Sleeves0865</t>
        </is>
      </c>
      <c r="D221" s="233">
        <f>IF(B221 = TRUE,C221,"")</f>
        <v/>
      </c>
      <c r="E221" s="233" t="inlineStr">
        <is>
          <t>:3014-5_6-KPV:</t>
        </is>
      </c>
      <c r="F221" s="235" t="n">
        <v>4</v>
      </c>
      <c r="G221" s="233" t="inlineStr">
        <is>
          <t>:CW:</t>
        </is>
      </c>
      <c r="H221" s="233" t="inlineStr">
        <is>
          <t>Mechanical Seal</t>
        </is>
      </c>
      <c r="I221" s="233" t="inlineStr">
        <is>
          <t>Single</t>
        </is>
      </c>
      <c r="J221" s="233" t="inlineStr">
        <is>
          <t>:Unbalanced:</t>
        </is>
      </c>
      <c r="K221" s="233" t="inlineStr">
        <is>
          <t>SlvMatl_Bronze</t>
        </is>
      </c>
      <c r="L221" s="233" t="inlineStr">
        <is>
          <t>Bronze, III932, C89835</t>
        </is>
      </c>
      <c r="M221" s="233" t="inlineStr">
        <is>
          <t>SS AISI-416 (hard)-SlvBrg</t>
        </is>
      </c>
      <c r="N221" s="233" t="n">
        <v>96698980</v>
      </c>
      <c r="O221" s="233" t="inlineStr">
        <is>
          <t>B101362</t>
        </is>
      </c>
      <c r="P221" s="235" t="inlineStr">
        <is>
          <t>LT027</t>
        </is>
      </c>
      <c r="Q221" t="inlineStr">
        <is>
          <t>PriceReq_BOM_KP_Sleeves, SlvMatl_Bronze</t>
        </is>
      </c>
    </row>
    <row r="222" ht="13.5" customHeight="1" s="109">
      <c r="B222" s="237">
        <f>OR(K222="SlvMatl_None", K222 = "SlvMatl_Bronze")</f>
        <v/>
      </c>
      <c r="C222" s="233" t="inlineStr">
        <is>
          <t>ConTab_BOM_KP_Sleeves0866</t>
        </is>
      </c>
      <c r="D222" s="233">
        <f>IF(B222 = TRUE,C222,"")</f>
        <v/>
      </c>
      <c r="E222" s="233" t="inlineStr">
        <is>
          <t>:4012-1_2-KPV:</t>
        </is>
      </c>
      <c r="F222" s="235" t="n">
        <v>4</v>
      </c>
      <c r="G222" s="233" t="inlineStr">
        <is>
          <t>:CW:</t>
        </is>
      </c>
      <c r="H222" s="233" t="inlineStr">
        <is>
          <t>Mechanical Seal</t>
        </is>
      </c>
      <c r="I222" s="233" t="inlineStr">
        <is>
          <t>Single</t>
        </is>
      </c>
      <c r="J222" s="233" t="inlineStr">
        <is>
          <t>:Unbalanced:</t>
        </is>
      </c>
      <c r="K222" s="233" t="inlineStr">
        <is>
          <t>SlvMatl_Bronze</t>
        </is>
      </c>
      <c r="L222" s="233" t="inlineStr">
        <is>
          <t>Bronze, III932, C89835</t>
        </is>
      </c>
      <c r="M222" s="233" t="inlineStr">
        <is>
          <t>SS AISI-416 (hard)-SlvBrg</t>
        </is>
      </c>
      <c r="N222" s="233" t="n">
        <v>96698980</v>
      </c>
      <c r="O222" s="233" t="inlineStr">
        <is>
          <t>B101362</t>
        </is>
      </c>
      <c r="P222" s="235" t="inlineStr">
        <is>
          <t>LT027</t>
        </is>
      </c>
      <c r="Q222" t="inlineStr">
        <is>
          <t>PriceReq_BOM_KP_Sleeves, SlvMatl_Bronze</t>
        </is>
      </c>
    </row>
    <row r="223" ht="13.5" customHeight="1" s="109">
      <c r="B223" s="237">
        <f>OR(K223="SlvMatl_None", K223 = "SlvMatl_Bronze")</f>
        <v/>
      </c>
      <c r="C223" s="233" t="inlineStr">
        <is>
          <t>ConTab_BOM_KP_Sleeves0867</t>
        </is>
      </c>
      <c r="D223" s="233">
        <f>IF(B223 = TRUE,C223,"")</f>
        <v/>
      </c>
      <c r="E223" s="233" t="inlineStr">
        <is>
          <t>:4012-7_8-KPV:</t>
        </is>
      </c>
      <c r="F223" s="235" t="n">
        <v>4</v>
      </c>
      <c r="G223" s="233" t="inlineStr">
        <is>
          <t>:CW:</t>
        </is>
      </c>
      <c r="H223" s="233" t="inlineStr">
        <is>
          <t>Mechanical Seal</t>
        </is>
      </c>
      <c r="I223" s="233" t="inlineStr">
        <is>
          <t>Single</t>
        </is>
      </c>
      <c r="J223" s="233" t="inlineStr">
        <is>
          <t>:Unbalanced:</t>
        </is>
      </c>
      <c r="K223" s="233" t="inlineStr">
        <is>
          <t>SlvMatl_Bronze</t>
        </is>
      </c>
      <c r="L223" s="233" t="inlineStr">
        <is>
          <t>Bronze, III932, C89835</t>
        </is>
      </c>
      <c r="M223" s="233" t="inlineStr">
        <is>
          <t>SS AISI-416 (hard)-SlvBrg</t>
        </is>
      </c>
      <c r="N223" s="233" t="n">
        <v>96698980</v>
      </c>
      <c r="O223" s="233" t="inlineStr">
        <is>
          <t>B101362</t>
        </is>
      </c>
      <c r="P223" s="235" t="inlineStr">
        <is>
          <t>LT027</t>
        </is>
      </c>
      <c r="Q223" t="inlineStr">
        <is>
          <t>PriceReq_BOM_KP_Sleeves, SlvMatl_Bronze</t>
        </is>
      </c>
    </row>
    <row r="224" ht="13.5" customHeight="1" s="109">
      <c r="B224" s="237">
        <f>OR(K224="SlvMatl_None", K224 = "SlvMatl_Bronze")</f>
        <v/>
      </c>
      <c r="C224" s="233" t="inlineStr">
        <is>
          <t>ConTab_BOM_KP_Sleeves0868</t>
        </is>
      </c>
      <c r="D224" s="233">
        <f>IF(B224 = TRUE,C224,"")</f>
        <v/>
      </c>
      <c r="E224" s="233" t="inlineStr">
        <is>
          <t>:4015-7_8-KPV:</t>
        </is>
      </c>
      <c r="F224" s="235" t="n">
        <v>4</v>
      </c>
      <c r="G224" s="233" t="inlineStr">
        <is>
          <t>:CW:</t>
        </is>
      </c>
      <c r="H224" s="233" t="inlineStr">
        <is>
          <t>Mechanical Seal</t>
        </is>
      </c>
      <c r="I224" s="233" t="inlineStr">
        <is>
          <t>Single</t>
        </is>
      </c>
      <c r="J224" s="233" t="inlineStr">
        <is>
          <t>:Unbalanced:</t>
        </is>
      </c>
      <c r="K224" s="233" t="inlineStr">
        <is>
          <t>SlvMatl_Bronze</t>
        </is>
      </c>
      <c r="L224" s="233" t="inlineStr">
        <is>
          <t>Bronze, III932, C89835</t>
        </is>
      </c>
      <c r="M224" s="233" t="inlineStr">
        <is>
          <t>SS AISI-416 (hard)-SlvBrg</t>
        </is>
      </c>
      <c r="N224" s="233" t="n">
        <v>96698980</v>
      </c>
      <c r="O224" s="233" t="inlineStr">
        <is>
          <t>B101362</t>
        </is>
      </c>
      <c r="P224" s="235" t="inlineStr">
        <is>
          <t>LT027</t>
        </is>
      </c>
      <c r="Q224" t="inlineStr">
        <is>
          <t>PriceReq_BOM_KP_Sleeves, SlvMatl_Bronze</t>
        </is>
      </c>
    </row>
    <row r="225" ht="13.5" customHeight="1" s="109">
      <c r="B225" s="237">
        <f>OR(K225="SlvMatl_None", K225 = "SlvMatl_Bronze")</f>
        <v/>
      </c>
      <c r="C225" s="233" t="inlineStr">
        <is>
          <t>ConTab_BOM_KP_Sleeves0869</t>
        </is>
      </c>
      <c r="D225" s="233">
        <f>IF(B225 = TRUE,C225,"")</f>
        <v/>
      </c>
      <c r="E225" s="233" t="inlineStr">
        <is>
          <t>:5012-7_8-KPV:</t>
        </is>
      </c>
      <c r="F225" s="235" t="n">
        <v>4</v>
      </c>
      <c r="G225" s="233" t="inlineStr">
        <is>
          <t>:CW:</t>
        </is>
      </c>
      <c r="H225" s="233" t="inlineStr">
        <is>
          <t>Mechanical Seal</t>
        </is>
      </c>
      <c r="I225" s="233" t="inlineStr">
        <is>
          <t>Single</t>
        </is>
      </c>
      <c r="J225" s="233" t="inlineStr">
        <is>
          <t>:Unbalanced:</t>
        </is>
      </c>
      <c r="K225" s="233" t="inlineStr">
        <is>
          <t>SlvMatl_Bronze</t>
        </is>
      </c>
      <c r="L225" s="233" t="inlineStr">
        <is>
          <t>Bronze, III932, C89835</t>
        </is>
      </c>
      <c r="M225" s="233" t="inlineStr">
        <is>
          <t>SS AISI-416 (hard)-SlvBrg</t>
        </is>
      </c>
      <c r="N225" s="233" t="n">
        <v>96698976</v>
      </c>
      <c r="O225" s="233" t="inlineStr">
        <is>
          <t>B101349</t>
        </is>
      </c>
      <c r="P225" s="235" t="inlineStr">
        <is>
          <t>LT027</t>
        </is>
      </c>
      <c r="Q225" t="inlineStr">
        <is>
          <t>PriceReq_BOM_KP_Sleeves, SlvMatl_Bronze</t>
        </is>
      </c>
    </row>
    <row r="226" ht="13.5" customHeight="1" s="109">
      <c r="B226" s="237">
        <f>OR(K226="SlvMatl_None", K226 = "SlvMatl_Bronze")</f>
        <v/>
      </c>
      <c r="C226" s="233" t="inlineStr">
        <is>
          <t>ConTab_BOM_KP_Sleeves0870</t>
        </is>
      </c>
      <c r="D226" s="233">
        <f>IF(B226 = TRUE,C226,"")</f>
        <v/>
      </c>
      <c r="E226" s="233" t="inlineStr">
        <is>
          <t>:5015-9_0-KPV:</t>
        </is>
      </c>
      <c r="F226" s="235" t="n">
        <v>4</v>
      </c>
      <c r="G226" s="233" t="inlineStr">
        <is>
          <t>:CW:</t>
        </is>
      </c>
      <c r="H226" s="233" t="inlineStr">
        <is>
          <t>Mechanical Seal</t>
        </is>
      </c>
      <c r="I226" s="233" t="inlineStr">
        <is>
          <t>Single</t>
        </is>
      </c>
      <c r="J226" s="233" t="inlineStr">
        <is>
          <t>:Unbalanced:</t>
        </is>
      </c>
      <c r="K226" s="233" t="inlineStr">
        <is>
          <t>SlvMatl_Bronze</t>
        </is>
      </c>
      <c r="L226" s="233" t="inlineStr">
        <is>
          <t>Bronze, III932, C89835</t>
        </is>
      </c>
      <c r="M226" s="233" t="inlineStr">
        <is>
          <t>SS AISI-416 (hard)-SlvBrg</t>
        </is>
      </c>
      <c r="N226" s="233" t="n">
        <v>96698976</v>
      </c>
      <c r="O226" s="233" t="inlineStr">
        <is>
          <t>B101349</t>
        </is>
      </c>
      <c r="P226" s="235" t="inlineStr">
        <is>
          <t>LT027</t>
        </is>
      </c>
      <c r="Q226" t="inlineStr">
        <is>
          <t>PriceReq_BOM_KP_Sleeves, SlvMatl_Bronze</t>
        </is>
      </c>
    </row>
    <row r="227" ht="13.5" customHeight="1" s="109">
      <c r="B227" s="237">
        <f>OR(K227="SlvMatl_None", K227 = "SlvMatl_Bronze")</f>
        <v/>
      </c>
      <c r="C227" s="233" t="inlineStr">
        <is>
          <t>ConTab_BOM_KP_Sleeves0871</t>
        </is>
      </c>
      <c r="D227" s="233">
        <f>IF(B227 = TRUE,C227,"")</f>
        <v/>
      </c>
      <c r="E227" s="233" t="inlineStr">
        <is>
          <t>:6012-1_2-KPV:</t>
        </is>
      </c>
      <c r="F227" s="235" t="n">
        <v>4</v>
      </c>
      <c r="G227" s="233" t="inlineStr">
        <is>
          <t>:CW:</t>
        </is>
      </c>
      <c r="H227" s="233" t="inlineStr">
        <is>
          <t>Mechanical Seal</t>
        </is>
      </c>
      <c r="I227" s="233" t="inlineStr">
        <is>
          <t>Single</t>
        </is>
      </c>
      <c r="J227" s="233" t="inlineStr">
        <is>
          <t>:Unbalanced:</t>
        </is>
      </c>
      <c r="K227" s="233" t="inlineStr">
        <is>
          <t>SlvMatl_Bronze</t>
        </is>
      </c>
      <c r="L227" s="233" t="inlineStr">
        <is>
          <t>Bronze, III932, C89835</t>
        </is>
      </c>
      <c r="M227" s="233" t="inlineStr">
        <is>
          <t>SS AISI-416 (hard)-SlvBrg</t>
        </is>
      </c>
      <c r="N227" s="233" t="n">
        <v>96698980</v>
      </c>
      <c r="O227" s="233" t="inlineStr">
        <is>
          <t>B101362</t>
        </is>
      </c>
      <c r="P227" s="235" t="inlineStr">
        <is>
          <t>LT027</t>
        </is>
      </c>
      <c r="Q227" t="inlineStr">
        <is>
          <t>PriceReq_BOM_KP_Sleeves, SlvMatl_Bronze</t>
        </is>
      </c>
    </row>
    <row r="228" ht="13.5" customHeight="1" s="109">
      <c r="B228" s="237">
        <f>OR(K228="SlvMatl_None", K228 = "SlvMatl_Bronze")</f>
        <v/>
      </c>
      <c r="C228" s="233" t="inlineStr">
        <is>
          <t>ConTab_BOM_KP_Sleeves0872</t>
        </is>
      </c>
      <c r="D228" s="233">
        <f>IF(B228 = TRUE,C228,"")</f>
        <v/>
      </c>
      <c r="E228" s="233" t="inlineStr">
        <is>
          <t>:6012-3_4-KPV:</t>
        </is>
      </c>
      <c r="F228" s="235" t="n">
        <v>4</v>
      </c>
      <c r="G228" s="233" t="inlineStr">
        <is>
          <t>:CW:</t>
        </is>
      </c>
      <c r="H228" s="233" t="inlineStr">
        <is>
          <t>Mechanical Seal</t>
        </is>
      </c>
      <c r="I228" s="233" t="inlineStr">
        <is>
          <t>Single</t>
        </is>
      </c>
      <c r="J228" s="233" t="inlineStr">
        <is>
          <t>:Unbalanced:</t>
        </is>
      </c>
      <c r="K228" s="233" t="inlineStr">
        <is>
          <t>SlvMatl_Bronze</t>
        </is>
      </c>
      <c r="L228" s="233" t="inlineStr">
        <is>
          <t>Bronze, III932, C89835</t>
        </is>
      </c>
      <c r="M228" s="233" t="inlineStr">
        <is>
          <t>SS AISI-416 (hard)-SlvBrg</t>
        </is>
      </c>
      <c r="N228" s="233" t="n">
        <v>96698976</v>
      </c>
      <c r="O228" s="233" t="inlineStr">
        <is>
          <t>B101349</t>
        </is>
      </c>
      <c r="P228" s="235" t="inlineStr">
        <is>
          <t>LT027</t>
        </is>
      </c>
      <c r="Q228" t="inlineStr">
        <is>
          <t>PriceReq_BOM_KP_Sleeves, SlvMatl_Bronze</t>
        </is>
      </c>
    </row>
    <row r="229" ht="13.5" customHeight="1" s="109">
      <c r="B229" s="237">
        <f>OR(K229="SlvMatl_None", K229 = "SlvMatl_Bronze")</f>
        <v/>
      </c>
      <c r="C229" s="233" t="inlineStr">
        <is>
          <t>ConTab_BOM_KP_Sleeves0873</t>
        </is>
      </c>
      <c r="D229" s="233">
        <f>IF(B229 = TRUE,C229,"")</f>
        <v/>
      </c>
      <c r="E229" s="233" t="inlineStr">
        <is>
          <t>:3014-5_6-KPV:</t>
        </is>
      </c>
      <c r="F229" s="235" t="n">
        <v>4</v>
      </c>
      <c r="G229" s="233" t="inlineStr">
        <is>
          <t>:CCW:</t>
        </is>
      </c>
      <c r="H229" s="233" t="inlineStr">
        <is>
          <t>Mechanical Seal</t>
        </is>
      </c>
      <c r="I229" s="233" t="inlineStr">
        <is>
          <t>Single</t>
        </is>
      </c>
      <c r="J229" s="233" t="inlineStr">
        <is>
          <t>:Unbalanced:</t>
        </is>
      </c>
      <c r="K229" s="233" t="inlineStr">
        <is>
          <t>SlvMatl_Bronze</t>
        </is>
      </c>
      <c r="L229" s="233" t="inlineStr">
        <is>
          <t>Bronze, III932, C89835</t>
        </is>
      </c>
      <c r="M229" s="233" t="inlineStr">
        <is>
          <t>SS AISI-416 (hard)-SlvBrg</t>
        </is>
      </c>
      <c r="N229" s="233" t="n">
        <v>96698974</v>
      </c>
      <c r="O229" s="233" t="inlineStr">
        <is>
          <t>B101362</t>
        </is>
      </c>
      <c r="P229" s="235" t="inlineStr">
        <is>
          <t>LT027</t>
        </is>
      </c>
      <c r="Q229" t="inlineStr">
        <is>
          <t>PriceReq_BOM_KP_Sleeves, SlvMatl_Bronze</t>
        </is>
      </c>
    </row>
    <row r="230" ht="13.5" customHeight="1" s="109">
      <c r="B230" s="237">
        <f>OR(K230="SlvMatl_None", K230 = "SlvMatl_Bronze")</f>
        <v/>
      </c>
      <c r="C230" s="233" t="inlineStr">
        <is>
          <t>ConTab_BOM_KP_Sleeves0874</t>
        </is>
      </c>
      <c r="D230" s="233">
        <f>IF(B230 = TRUE,C230,"")</f>
        <v/>
      </c>
      <c r="E230" s="233" t="inlineStr">
        <is>
          <t>:4012-1_2-KPV:</t>
        </is>
      </c>
      <c r="F230" s="235" t="n">
        <v>4</v>
      </c>
      <c r="G230" s="233" t="inlineStr">
        <is>
          <t>:CCW:</t>
        </is>
      </c>
      <c r="H230" s="233" t="inlineStr">
        <is>
          <t>Mechanical Seal</t>
        </is>
      </c>
      <c r="I230" s="233" t="inlineStr">
        <is>
          <t>Single</t>
        </is>
      </c>
      <c r="J230" s="233" t="inlineStr">
        <is>
          <t>:Unbalanced:</t>
        </is>
      </c>
      <c r="K230" s="233" t="inlineStr">
        <is>
          <t>SlvMatl_Bronze</t>
        </is>
      </c>
      <c r="L230" s="233" t="inlineStr">
        <is>
          <t>Bronze, III932, C89835</t>
        </is>
      </c>
      <c r="M230" s="233" t="inlineStr">
        <is>
          <t>SS AISI-416 (hard)-SlvBrg</t>
        </is>
      </c>
      <c r="N230" s="233" t="n">
        <v>96698974</v>
      </c>
      <c r="O230" s="233" t="inlineStr">
        <is>
          <t>B101362</t>
        </is>
      </c>
      <c r="P230" s="235" t="inlineStr">
        <is>
          <t>LT027</t>
        </is>
      </c>
      <c r="Q230" t="inlineStr">
        <is>
          <t>PriceReq_BOM_KP_Sleeves, SlvMatl_Bronze</t>
        </is>
      </c>
    </row>
    <row r="231" ht="13.5" customHeight="1" s="109">
      <c r="B231" s="237">
        <f>OR(K231="SlvMatl_None", K231 = "SlvMatl_Bronze")</f>
        <v/>
      </c>
      <c r="C231" s="233" t="inlineStr">
        <is>
          <t>ConTab_BOM_KP_Sleeves0875</t>
        </is>
      </c>
      <c r="D231" s="233">
        <f>IF(B231 = TRUE,C231,"")</f>
        <v/>
      </c>
      <c r="E231" s="233" t="inlineStr">
        <is>
          <t>:4012-7_8-KPV:</t>
        </is>
      </c>
      <c r="F231" s="235" t="n">
        <v>4</v>
      </c>
      <c r="G231" s="233" t="inlineStr">
        <is>
          <t>:CCW:</t>
        </is>
      </c>
      <c r="H231" s="233" t="inlineStr">
        <is>
          <t>Mechanical Seal</t>
        </is>
      </c>
      <c r="I231" s="233" t="inlineStr">
        <is>
          <t>Single</t>
        </is>
      </c>
      <c r="J231" s="233" t="inlineStr">
        <is>
          <t>:Unbalanced:</t>
        </is>
      </c>
      <c r="K231" s="233" t="inlineStr">
        <is>
          <t>SlvMatl_Bronze</t>
        </is>
      </c>
      <c r="L231" s="233" t="inlineStr">
        <is>
          <t>Bronze, III932, C89835</t>
        </is>
      </c>
      <c r="M231" s="233" t="inlineStr">
        <is>
          <t>SS AISI-416 (hard)-SlvBrg</t>
        </is>
      </c>
      <c r="N231" s="233" t="n">
        <v>96698974</v>
      </c>
      <c r="O231" s="233" t="inlineStr">
        <is>
          <t>B101362</t>
        </is>
      </c>
      <c r="P231" s="235" t="inlineStr">
        <is>
          <t>LT027</t>
        </is>
      </c>
      <c r="Q231" t="inlineStr">
        <is>
          <t>PriceReq_BOM_KP_Sleeves, SlvMatl_Bronze</t>
        </is>
      </c>
    </row>
    <row r="232" ht="13.5" customHeight="1" s="109">
      <c r="B232" s="237">
        <f>OR(K232="SlvMatl_None", K232 = "SlvMatl_Bronze")</f>
        <v/>
      </c>
      <c r="C232" s="233" t="inlineStr">
        <is>
          <t>ConTab_BOM_KP_Sleeves0876</t>
        </is>
      </c>
      <c r="D232" s="233">
        <f>IF(B232 = TRUE,C232,"")</f>
        <v/>
      </c>
      <c r="E232" s="233" t="inlineStr">
        <is>
          <t>:4015-7_8-KPV:</t>
        </is>
      </c>
      <c r="F232" s="235" t="n">
        <v>4</v>
      </c>
      <c r="G232" s="233" t="inlineStr">
        <is>
          <t>:CCW:</t>
        </is>
      </c>
      <c r="H232" s="233" t="inlineStr">
        <is>
          <t>Mechanical Seal</t>
        </is>
      </c>
      <c r="I232" s="233" t="inlineStr">
        <is>
          <t>Single</t>
        </is>
      </c>
      <c r="J232" s="233" t="inlineStr">
        <is>
          <t>:Unbalanced:</t>
        </is>
      </c>
      <c r="K232" s="233" t="inlineStr">
        <is>
          <t>SlvMatl_Bronze</t>
        </is>
      </c>
      <c r="L232" s="233" t="inlineStr">
        <is>
          <t>Bronze, III932, C89835</t>
        </is>
      </c>
      <c r="M232" s="233" t="inlineStr">
        <is>
          <t>SS AISI-416 (hard)-SlvBrg</t>
        </is>
      </c>
      <c r="N232" s="233" t="n">
        <v>96698974</v>
      </c>
      <c r="O232" s="233" t="inlineStr">
        <is>
          <t>B101362</t>
        </is>
      </c>
      <c r="P232" s="235" t="inlineStr">
        <is>
          <t>LT027</t>
        </is>
      </c>
      <c r="Q232" t="inlineStr">
        <is>
          <t>PriceReq_BOM_KP_Sleeves, SlvMatl_Bronze</t>
        </is>
      </c>
    </row>
    <row r="233" ht="13.5" customHeight="1" s="109">
      <c r="B233" s="237">
        <f>OR(K233="SlvMatl_None", K233 = "SlvMatl_Bronze")</f>
        <v/>
      </c>
      <c r="C233" s="233" t="inlineStr">
        <is>
          <t>ConTab_BOM_KP_Sleeves0877</t>
        </is>
      </c>
      <c r="D233" s="233">
        <f>IF(B233 = TRUE,C233,"")</f>
        <v/>
      </c>
      <c r="E233" s="233" t="inlineStr">
        <is>
          <t>:5012-7_8-KPV:</t>
        </is>
      </c>
      <c r="F233" s="235" t="n">
        <v>4</v>
      </c>
      <c r="G233" s="233" t="inlineStr">
        <is>
          <t>:CCW:</t>
        </is>
      </c>
      <c r="H233" s="233" t="inlineStr">
        <is>
          <t>Mechanical Seal</t>
        </is>
      </c>
      <c r="I233" s="233" t="inlineStr">
        <is>
          <t>Single</t>
        </is>
      </c>
      <c r="J233" s="233" t="inlineStr">
        <is>
          <t>:Unbalanced:</t>
        </is>
      </c>
      <c r="K233" s="233" t="inlineStr">
        <is>
          <t>SlvMatl_Bronze</t>
        </is>
      </c>
      <c r="L233" s="233" t="inlineStr">
        <is>
          <t>Bronze, III932, C89835</t>
        </is>
      </c>
      <c r="M233" s="233" t="inlineStr">
        <is>
          <t>SS AISI-416 (hard)-SlvBrg</t>
        </is>
      </c>
      <c r="N233" s="233" t="n">
        <v>96698986</v>
      </c>
      <c r="O233" s="233" t="inlineStr">
        <is>
          <t>B101349</t>
        </is>
      </c>
      <c r="P233" s="235" t="inlineStr">
        <is>
          <t>LT027</t>
        </is>
      </c>
      <c r="Q233" t="inlineStr">
        <is>
          <t>PriceReq_BOM_KP_Sleeves, SlvMatl_Bronze</t>
        </is>
      </c>
    </row>
    <row r="234" ht="13.5" customHeight="1" s="109">
      <c r="B234" s="237">
        <f>OR(K234="SlvMatl_None", K234 = "SlvMatl_Bronze")</f>
        <v/>
      </c>
      <c r="C234" s="233" t="inlineStr">
        <is>
          <t>ConTab_BOM_KP_Sleeves0878</t>
        </is>
      </c>
      <c r="D234" s="233">
        <f>IF(B234 = TRUE,C234,"")</f>
        <v/>
      </c>
      <c r="E234" s="233" t="inlineStr">
        <is>
          <t>:5015-9_0-KPV:</t>
        </is>
      </c>
      <c r="F234" s="235" t="n">
        <v>4</v>
      </c>
      <c r="G234" s="233" t="inlineStr">
        <is>
          <t>:CCW:</t>
        </is>
      </c>
      <c r="H234" s="233" t="inlineStr">
        <is>
          <t>Mechanical Seal</t>
        </is>
      </c>
      <c r="I234" s="233" t="inlineStr">
        <is>
          <t>Single</t>
        </is>
      </c>
      <c r="J234" s="233" t="inlineStr">
        <is>
          <t>:Unbalanced:</t>
        </is>
      </c>
      <c r="K234" s="233" t="inlineStr">
        <is>
          <t>SlvMatl_Bronze</t>
        </is>
      </c>
      <c r="L234" s="233" t="inlineStr">
        <is>
          <t>Bronze, III932, C89835</t>
        </is>
      </c>
      <c r="M234" s="233" t="inlineStr">
        <is>
          <t>SS AISI-416 (hard)-SlvBrg</t>
        </is>
      </c>
      <c r="N234" s="233" t="n">
        <v>96698986</v>
      </c>
      <c r="O234" s="233" t="inlineStr">
        <is>
          <t>B101349</t>
        </is>
      </c>
      <c r="P234" s="235" t="inlineStr">
        <is>
          <t>LT027</t>
        </is>
      </c>
      <c r="Q234" t="inlineStr">
        <is>
          <t>PriceReq_BOM_KP_Sleeves, SlvMatl_Bronze</t>
        </is>
      </c>
    </row>
    <row r="235" ht="13.5" customHeight="1" s="109">
      <c r="B235" s="237">
        <f>OR(K235="SlvMatl_None", K235 = "SlvMatl_Bronze")</f>
        <v/>
      </c>
      <c r="C235" s="233" t="inlineStr">
        <is>
          <t>ConTab_BOM_KP_Sleeves0879</t>
        </is>
      </c>
      <c r="D235" s="233">
        <f>IF(B235 = TRUE,C235,"")</f>
        <v/>
      </c>
      <c r="E235" s="233" t="inlineStr">
        <is>
          <t>:6012-1_2-KPV:</t>
        </is>
      </c>
      <c r="F235" s="235" t="n">
        <v>4</v>
      </c>
      <c r="G235" s="233" t="inlineStr">
        <is>
          <t>:CCW:</t>
        </is>
      </c>
      <c r="H235" s="233" t="inlineStr">
        <is>
          <t>Mechanical Seal</t>
        </is>
      </c>
      <c r="I235" s="233" t="inlineStr">
        <is>
          <t>Single</t>
        </is>
      </c>
      <c r="J235" s="233" t="inlineStr">
        <is>
          <t>:Unbalanced:</t>
        </is>
      </c>
      <c r="K235" s="233" t="inlineStr">
        <is>
          <t>SlvMatl_Bronze</t>
        </is>
      </c>
      <c r="L235" s="233" t="inlineStr">
        <is>
          <t>Bronze, III932, C89835</t>
        </is>
      </c>
      <c r="M235" s="233" t="inlineStr">
        <is>
          <t>SS AISI-416 (hard)-SlvBrg</t>
        </is>
      </c>
      <c r="N235" s="233" t="n">
        <v>96698974</v>
      </c>
      <c r="O235" s="233" t="inlineStr">
        <is>
          <t>B101362</t>
        </is>
      </c>
      <c r="P235" s="235" t="inlineStr">
        <is>
          <t>LT027</t>
        </is>
      </c>
      <c r="Q235" t="inlineStr">
        <is>
          <t>PriceReq_BOM_KP_Sleeves, SlvMatl_Bronze</t>
        </is>
      </c>
    </row>
    <row r="236" ht="13.5" customHeight="1" s="109">
      <c r="B236" s="237">
        <f>OR(K236="SlvMatl_None", K236 = "SlvMatl_Bronze")</f>
        <v/>
      </c>
      <c r="C236" s="233" t="inlineStr">
        <is>
          <t>ConTab_BOM_KP_Sleeves0880</t>
        </is>
      </c>
      <c r="D236" s="233">
        <f>IF(B236 = TRUE,C236,"")</f>
        <v/>
      </c>
      <c r="E236" s="233" t="inlineStr">
        <is>
          <t>:6012-3_4-KPV:</t>
        </is>
      </c>
      <c r="F236" s="235" t="n">
        <v>4</v>
      </c>
      <c r="G236" s="233" t="inlineStr">
        <is>
          <t>:CCW:</t>
        </is>
      </c>
      <c r="H236" s="233" t="inlineStr">
        <is>
          <t>Mechanical Seal</t>
        </is>
      </c>
      <c r="I236" s="233" t="inlineStr">
        <is>
          <t>Single</t>
        </is>
      </c>
      <c r="J236" s="233" t="inlineStr">
        <is>
          <t>:Unbalanced:</t>
        </is>
      </c>
      <c r="K236" s="233" t="inlineStr">
        <is>
          <t>SlvMatl_Bronze</t>
        </is>
      </c>
      <c r="L236" s="233" t="inlineStr">
        <is>
          <t>Bronze, III932, C89835</t>
        </is>
      </c>
      <c r="M236" s="233" t="inlineStr">
        <is>
          <t>SS AISI-416 (hard)-SlvBrg</t>
        </is>
      </c>
      <c r="N236" s="233" t="n">
        <v>96698986</v>
      </c>
      <c r="O236" s="233" t="inlineStr">
        <is>
          <t>B101349</t>
        </is>
      </c>
      <c r="P236" s="235" t="inlineStr">
        <is>
          <t>LT027</t>
        </is>
      </c>
      <c r="Q236" t="inlineStr">
        <is>
          <t>PriceReq_BOM_KP_Sleeves, SlvMatl_Bronze</t>
        </is>
      </c>
    </row>
    <row r="237" ht="13.5" customHeight="1" s="109">
      <c r="B237" s="237">
        <f>OR(K237="SlvMatl_None", K237 = "SlvMatl_Bronze")</f>
        <v/>
      </c>
      <c r="C237" s="233" t="inlineStr">
        <is>
          <t>ConTab_BOM_KP_Sleeves0897</t>
        </is>
      </c>
      <c r="D237" s="233">
        <f>IF(B237 = TRUE,C237,"")</f>
        <v/>
      </c>
      <c r="E237" s="233" t="inlineStr">
        <is>
          <t>:3014-5_6-KPV:</t>
        </is>
      </c>
      <c r="F237" s="235" t="n">
        <v>4</v>
      </c>
      <c r="G237" s="233" t="inlineStr">
        <is>
          <t>:CW:</t>
        </is>
      </c>
      <c r="H237" s="233" t="inlineStr">
        <is>
          <t>Mechanical Seal</t>
        </is>
      </c>
      <c r="I237" s="233" t="inlineStr">
        <is>
          <t>Single</t>
        </is>
      </c>
      <c r="J237" s="233" t="inlineStr">
        <is>
          <t>:Unbalanced:</t>
        </is>
      </c>
      <c r="K237" s="233" t="inlineStr">
        <is>
          <t>SlvMatl_SS_AISI-303</t>
        </is>
      </c>
      <c r="L237" s="233" t="inlineStr">
        <is>
          <t>SS AISI-303</t>
        </is>
      </c>
      <c r="M237" s="233" t="inlineStr">
        <is>
          <t>SS AISI-416 (hard)-SlvBrg</t>
        </is>
      </c>
      <c r="N237" s="233" t="n">
        <v>96698988</v>
      </c>
      <c r="O237" s="233" t="inlineStr">
        <is>
          <t>B101364</t>
        </is>
      </c>
      <c r="P237" s="235" t="inlineStr">
        <is>
          <t>LT067</t>
        </is>
      </c>
      <c r="Q237" t="inlineStr">
        <is>
          <t>PriceReq_BOM_KP_Sleeves, SlvMatl_SS_AISI-303</t>
        </is>
      </c>
    </row>
    <row r="238" ht="13.5" customHeight="1" s="109">
      <c r="B238" s="237">
        <f>OR(K238="SlvMatl_None", K238 = "SlvMatl_Bronze")</f>
        <v/>
      </c>
      <c r="C238" s="233" t="inlineStr">
        <is>
          <t>ConTab_BOM_KP_Sleeves0898</t>
        </is>
      </c>
      <c r="D238" s="233">
        <f>IF(B238 = TRUE,C238,"")</f>
        <v/>
      </c>
      <c r="E238" s="233" t="inlineStr">
        <is>
          <t>:4012-1_2-KPV:</t>
        </is>
      </c>
      <c r="F238" s="235" t="n">
        <v>4</v>
      </c>
      <c r="G238" s="233" t="inlineStr">
        <is>
          <t>:CW:</t>
        </is>
      </c>
      <c r="H238" s="233" t="inlineStr">
        <is>
          <t>Mechanical Seal</t>
        </is>
      </c>
      <c r="I238" s="233" t="inlineStr">
        <is>
          <t>Single</t>
        </is>
      </c>
      <c r="J238" s="233" t="inlineStr">
        <is>
          <t>:Unbalanced:</t>
        </is>
      </c>
      <c r="K238" s="233" t="inlineStr">
        <is>
          <t>SlvMatl_SS_AISI-303</t>
        </is>
      </c>
      <c r="L238" s="233" t="inlineStr">
        <is>
          <t>SS AISI-303</t>
        </is>
      </c>
      <c r="M238" s="233" t="inlineStr">
        <is>
          <t>SS AISI-416 (hard)-SlvBrg</t>
        </is>
      </c>
      <c r="N238" s="233" t="n">
        <v>96698988</v>
      </c>
      <c r="O238" s="233" t="inlineStr">
        <is>
          <t>B101364</t>
        </is>
      </c>
      <c r="P238" s="235" t="inlineStr">
        <is>
          <t>LT067</t>
        </is>
      </c>
      <c r="Q238" t="inlineStr">
        <is>
          <t>PriceReq_BOM_KP_Sleeves, SlvMatl_SS_AISI-303</t>
        </is>
      </c>
    </row>
    <row r="239" ht="13.5" customHeight="1" s="109">
      <c r="B239" s="237">
        <f>OR(K239="SlvMatl_None", K239 = "SlvMatl_Bronze")</f>
        <v/>
      </c>
      <c r="C239" s="233" t="inlineStr">
        <is>
          <t>ConTab_BOM_KP_Sleeves0899</t>
        </is>
      </c>
      <c r="D239" s="233">
        <f>IF(B239 = TRUE,C239,"")</f>
        <v/>
      </c>
      <c r="E239" s="233" t="inlineStr">
        <is>
          <t>:4012-7_8-KPV:</t>
        </is>
      </c>
      <c r="F239" s="235" t="n">
        <v>4</v>
      </c>
      <c r="G239" s="233" t="inlineStr">
        <is>
          <t>:CW:</t>
        </is>
      </c>
      <c r="H239" s="233" t="inlineStr">
        <is>
          <t>Mechanical Seal</t>
        </is>
      </c>
      <c r="I239" s="233" t="inlineStr">
        <is>
          <t>Single</t>
        </is>
      </c>
      <c r="J239" s="233" t="inlineStr">
        <is>
          <t>:Unbalanced:</t>
        </is>
      </c>
      <c r="K239" s="233" t="inlineStr">
        <is>
          <t>SlvMatl_SS_AISI-303</t>
        </is>
      </c>
      <c r="L239" s="233" t="inlineStr">
        <is>
          <t>SS AISI-303</t>
        </is>
      </c>
      <c r="M239" s="233" t="inlineStr">
        <is>
          <t>SS AISI-416 (hard)-SlvBrg</t>
        </is>
      </c>
      <c r="N239" s="233" t="n">
        <v>96698988</v>
      </c>
      <c r="O239" s="233" t="inlineStr">
        <is>
          <t>B101364</t>
        </is>
      </c>
      <c r="P239" s="235" t="inlineStr">
        <is>
          <t>LT067</t>
        </is>
      </c>
      <c r="Q239" t="inlineStr">
        <is>
          <t>PriceReq_BOM_KP_Sleeves, SlvMatl_SS_AISI-303</t>
        </is>
      </c>
    </row>
    <row r="240" ht="13.5" customHeight="1" s="109">
      <c r="B240" s="237">
        <f>OR(K240="SlvMatl_None", K240 = "SlvMatl_Bronze")</f>
        <v/>
      </c>
      <c r="C240" s="233" t="inlineStr">
        <is>
          <t>ConTab_BOM_KP_Sleeves0900</t>
        </is>
      </c>
      <c r="D240" s="233">
        <f>IF(B240 = TRUE,C240,"")</f>
        <v/>
      </c>
      <c r="E240" s="233" t="inlineStr">
        <is>
          <t>:4015-7_8-KPV:</t>
        </is>
      </c>
      <c r="F240" s="235" t="n">
        <v>4</v>
      </c>
      <c r="G240" s="233" t="inlineStr">
        <is>
          <t>:CW:</t>
        </is>
      </c>
      <c r="H240" s="233" t="inlineStr">
        <is>
          <t>Mechanical Seal</t>
        </is>
      </c>
      <c r="I240" s="233" t="inlineStr">
        <is>
          <t>Single</t>
        </is>
      </c>
      <c r="J240" s="233" t="inlineStr">
        <is>
          <t>:Unbalanced:</t>
        </is>
      </c>
      <c r="K240" s="233" t="inlineStr">
        <is>
          <t>SlvMatl_SS_AISI-303</t>
        </is>
      </c>
      <c r="L240" s="233" t="inlineStr">
        <is>
          <t>SS AISI-303</t>
        </is>
      </c>
      <c r="M240" s="233" t="inlineStr">
        <is>
          <t>SS AISI-416 (hard)-SlvBrg</t>
        </is>
      </c>
      <c r="N240" s="233" t="n">
        <v>96698988</v>
      </c>
      <c r="O240" s="233" t="inlineStr">
        <is>
          <t>B101364</t>
        </is>
      </c>
      <c r="P240" s="235" t="inlineStr">
        <is>
          <t>LT067</t>
        </is>
      </c>
      <c r="Q240" t="inlineStr">
        <is>
          <t>PriceReq_BOM_KP_Sleeves, SlvMatl_SS_AISI-303</t>
        </is>
      </c>
    </row>
    <row r="241" ht="13.5" customHeight="1" s="109">
      <c r="B241" s="237">
        <f>OR(K241="SlvMatl_None", K241 = "SlvMatl_Bronze")</f>
        <v/>
      </c>
      <c r="C241" s="233" t="inlineStr">
        <is>
          <t>ConTab_BOM_KP_Sleeves0901</t>
        </is>
      </c>
      <c r="D241" s="233">
        <f>IF(B241 = TRUE,C241,"")</f>
        <v/>
      </c>
      <c r="E241" s="233" t="inlineStr">
        <is>
          <t>:5012-7_8-KPV:</t>
        </is>
      </c>
      <c r="F241" s="235" t="n">
        <v>4</v>
      </c>
      <c r="G241" s="233" t="inlineStr">
        <is>
          <t>:CW:</t>
        </is>
      </c>
      <c r="H241" s="233" t="inlineStr">
        <is>
          <t>Mechanical Seal</t>
        </is>
      </c>
      <c r="I241" s="233" t="inlineStr">
        <is>
          <t>Single</t>
        </is>
      </c>
      <c r="J241" s="233" t="inlineStr">
        <is>
          <t>:Unbalanced:</t>
        </is>
      </c>
      <c r="K241" s="233" t="inlineStr">
        <is>
          <t>SlvMatl_SS_AISI-303</t>
        </is>
      </c>
      <c r="L241" s="233" t="inlineStr">
        <is>
          <t>SS AISI-303</t>
        </is>
      </c>
      <c r="M241" s="233" t="inlineStr">
        <is>
          <t>SS AISI-416 (hard)-SlvBrg</t>
        </is>
      </c>
      <c r="N241" s="233" t="n">
        <v>96698984</v>
      </c>
      <c r="O241" s="233" t="inlineStr">
        <is>
          <t>B101351</t>
        </is>
      </c>
      <c r="P241" s="235" t="inlineStr">
        <is>
          <t>LT067</t>
        </is>
      </c>
      <c r="Q241" t="inlineStr">
        <is>
          <t>PriceReq_BOM_KP_Sleeves, SlvMatl_SS_AISI-303</t>
        </is>
      </c>
    </row>
    <row r="242" ht="13.5" customHeight="1" s="109">
      <c r="B242" s="237">
        <f>OR(K242="SlvMatl_None", K242 = "SlvMatl_Bronze")</f>
        <v/>
      </c>
      <c r="C242" s="233" t="inlineStr">
        <is>
          <t>ConTab_BOM_KP_Sleeves0902</t>
        </is>
      </c>
      <c r="D242" s="233">
        <f>IF(B242 = TRUE,C242,"")</f>
        <v/>
      </c>
      <c r="E242" s="233" t="inlineStr">
        <is>
          <t>:5015-9_0-KPV:</t>
        </is>
      </c>
      <c r="F242" s="235" t="n">
        <v>4</v>
      </c>
      <c r="G242" s="233" t="inlineStr">
        <is>
          <t>:CW:</t>
        </is>
      </c>
      <c r="H242" s="233" t="inlineStr">
        <is>
          <t>Mechanical Seal</t>
        </is>
      </c>
      <c r="I242" s="233" t="inlineStr">
        <is>
          <t>Single</t>
        </is>
      </c>
      <c r="J242" s="233" t="inlineStr">
        <is>
          <t>:Unbalanced:</t>
        </is>
      </c>
      <c r="K242" s="233" t="inlineStr">
        <is>
          <t>SlvMatl_SS_AISI-303</t>
        </is>
      </c>
      <c r="L242" s="233" t="inlineStr">
        <is>
          <t>SS AISI-303</t>
        </is>
      </c>
      <c r="M242" s="233" t="inlineStr">
        <is>
          <t>SS AISI-416 (hard)-SlvBrg</t>
        </is>
      </c>
      <c r="N242" s="233" t="n">
        <v>96698984</v>
      </c>
      <c r="O242" s="233" t="inlineStr">
        <is>
          <t>B101351</t>
        </is>
      </c>
      <c r="P242" s="235" t="inlineStr">
        <is>
          <t>LT067</t>
        </is>
      </c>
      <c r="Q242" t="inlineStr">
        <is>
          <t>PriceReq_BOM_KP_Sleeves, SlvMatl_SS_AISI-303</t>
        </is>
      </c>
    </row>
    <row r="243" ht="13.5" customHeight="1" s="109">
      <c r="B243" s="237">
        <f>OR(K243="SlvMatl_None", K243 = "SlvMatl_Bronze")</f>
        <v/>
      </c>
      <c r="C243" s="233" t="inlineStr">
        <is>
          <t>ConTab_BOM_KP_Sleeves0903</t>
        </is>
      </c>
      <c r="D243" s="233">
        <f>IF(B243 = TRUE,C243,"")</f>
        <v/>
      </c>
      <c r="E243" s="233" t="inlineStr">
        <is>
          <t>:6012-1_2-KPV:</t>
        </is>
      </c>
      <c r="F243" s="235" t="n">
        <v>4</v>
      </c>
      <c r="G243" s="233" t="inlineStr">
        <is>
          <t>:CW:</t>
        </is>
      </c>
      <c r="H243" s="233" t="inlineStr">
        <is>
          <t>Mechanical Seal</t>
        </is>
      </c>
      <c r="I243" s="233" t="inlineStr">
        <is>
          <t>Single</t>
        </is>
      </c>
      <c r="J243" s="233" t="inlineStr">
        <is>
          <t>:Unbalanced:</t>
        </is>
      </c>
      <c r="K243" s="233" t="inlineStr">
        <is>
          <t>SlvMatl_SS_AISI-303</t>
        </is>
      </c>
      <c r="L243" s="233" t="inlineStr">
        <is>
          <t>SS AISI-303</t>
        </is>
      </c>
      <c r="M243" s="233" t="inlineStr">
        <is>
          <t>SS AISI-416 (hard)-SlvBrg</t>
        </is>
      </c>
      <c r="N243" s="233" t="n">
        <v>96698988</v>
      </c>
      <c r="O243" s="233" t="inlineStr">
        <is>
          <t>B101364</t>
        </is>
      </c>
      <c r="P243" s="235" t="inlineStr">
        <is>
          <t>LT067</t>
        </is>
      </c>
      <c r="Q243" t="inlineStr">
        <is>
          <t>PriceReq_BOM_KP_Sleeves, SlvMatl_SS_AISI-303</t>
        </is>
      </c>
    </row>
    <row r="244" ht="13.5" customHeight="1" s="109">
      <c r="B244" s="237">
        <f>OR(K244="SlvMatl_None", K244 = "SlvMatl_Bronze")</f>
        <v/>
      </c>
      <c r="C244" s="233" t="inlineStr">
        <is>
          <t>ConTab_BOM_KP_Sleeves0904</t>
        </is>
      </c>
      <c r="D244" s="233">
        <f>IF(B244 = TRUE,C244,"")</f>
        <v/>
      </c>
      <c r="E244" s="233" t="inlineStr">
        <is>
          <t>:6012-3_4-KPV:</t>
        </is>
      </c>
      <c r="F244" s="235" t="n">
        <v>4</v>
      </c>
      <c r="G244" s="233" t="inlineStr">
        <is>
          <t>:CW:</t>
        </is>
      </c>
      <c r="H244" s="233" t="inlineStr">
        <is>
          <t>Mechanical Seal</t>
        </is>
      </c>
      <c r="I244" s="233" t="inlineStr">
        <is>
          <t>Single</t>
        </is>
      </c>
      <c r="J244" s="233" t="inlineStr">
        <is>
          <t>:Unbalanced:</t>
        </is>
      </c>
      <c r="K244" s="233" t="inlineStr">
        <is>
          <t>SlvMatl_SS_AISI-303</t>
        </is>
      </c>
      <c r="L244" s="233" t="inlineStr">
        <is>
          <t>SS AISI-303</t>
        </is>
      </c>
      <c r="M244" s="233" t="inlineStr">
        <is>
          <t>SS AISI-416 (hard)-SlvBrg</t>
        </is>
      </c>
      <c r="N244" s="233" t="n">
        <v>96698984</v>
      </c>
      <c r="O244" s="233" t="inlineStr">
        <is>
          <t>B101351</t>
        </is>
      </c>
      <c r="P244" s="235" t="inlineStr">
        <is>
          <t>LT067</t>
        </is>
      </c>
      <c r="Q244" t="inlineStr">
        <is>
          <t>PriceReq_BOM_KP_Sleeves, SlvMatl_SS_AISI-303</t>
        </is>
      </c>
    </row>
    <row r="245" ht="13.5" customHeight="1" s="109">
      <c r="B245" s="237">
        <f>OR(K245="SlvMatl_None", K245 = "SlvMatl_Bronze")</f>
        <v/>
      </c>
      <c r="C245" s="233" t="inlineStr">
        <is>
          <t>ConTab_BOM_KP_Sleeves0905</t>
        </is>
      </c>
      <c r="D245" s="233">
        <f>IF(B245 = TRUE,C245,"")</f>
        <v/>
      </c>
      <c r="E245" s="233" t="inlineStr">
        <is>
          <t>:3014-5_6-KPV:</t>
        </is>
      </c>
      <c r="F245" s="235" t="n">
        <v>4</v>
      </c>
      <c r="G245" s="233" t="inlineStr">
        <is>
          <t>:CCW:</t>
        </is>
      </c>
      <c r="H245" s="233" t="inlineStr">
        <is>
          <t>Mechanical Seal</t>
        </is>
      </c>
      <c r="I245" s="233" t="inlineStr">
        <is>
          <t>Single</t>
        </is>
      </c>
      <c r="J245" s="233" t="inlineStr">
        <is>
          <t>:Unbalanced:</t>
        </is>
      </c>
      <c r="K245" s="233" t="inlineStr">
        <is>
          <t>SlvMatl_SS_AISI-303</t>
        </is>
      </c>
      <c r="L245" s="233" t="inlineStr">
        <is>
          <t>SS AISI-303</t>
        </is>
      </c>
      <c r="M245" s="233" t="inlineStr">
        <is>
          <t>SS AISI-416 (hard)-SlvBrg</t>
        </is>
      </c>
      <c r="N245" s="233" t="n">
        <v>96698982</v>
      </c>
      <c r="O245" s="233" t="inlineStr">
        <is>
          <t>B101364</t>
        </is>
      </c>
      <c r="P245" s="235" t="inlineStr">
        <is>
          <t>LT067</t>
        </is>
      </c>
      <c r="Q245" t="inlineStr">
        <is>
          <t>PriceReq_BOM_KP_Sleeves, SlvMatl_SS_AISI-303</t>
        </is>
      </c>
    </row>
    <row r="246" ht="13.5" customHeight="1" s="109">
      <c r="B246" s="237">
        <f>OR(K246="SlvMatl_None", K246 = "SlvMatl_Bronze")</f>
        <v/>
      </c>
      <c r="C246" s="233" t="inlineStr">
        <is>
          <t>ConTab_BOM_KP_Sleeves0906</t>
        </is>
      </c>
      <c r="D246" s="233">
        <f>IF(B246 = TRUE,C246,"")</f>
        <v/>
      </c>
      <c r="E246" s="233" t="inlineStr">
        <is>
          <t>:4012-1_2-KPV:</t>
        </is>
      </c>
      <c r="F246" s="235" t="n">
        <v>4</v>
      </c>
      <c r="G246" s="233" t="inlineStr">
        <is>
          <t>:CCW:</t>
        </is>
      </c>
      <c r="H246" s="233" t="inlineStr">
        <is>
          <t>Mechanical Seal</t>
        </is>
      </c>
      <c r="I246" s="233" t="inlineStr">
        <is>
          <t>Single</t>
        </is>
      </c>
      <c r="J246" s="233" t="inlineStr">
        <is>
          <t>:Unbalanced:</t>
        </is>
      </c>
      <c r="K246" s="233" t="inlineStr">
        <is>
          <t>SlvMatl_SS_AISI-303</t>
        </is>
      </c>
      <c r="L246" s="233" t="inlineStr">
        <is>
          <t>SS AISI-303</t>
        </is>
      </c>
      <c r="M246" s="233" t="inlineStr">
        <is>
          <t>SS AISI-416 (hard)-SlvBrg</t>
        </is>
      </c>
      <c r="N246" s="233" t="n">
        <v>96698982</v>
      </c>
      <c r="O246" s="233" t="inlineStr">
        <is>
          <t>B101364</t>
        </is>
      </c>
      <c r="P246" s="235" t="inlineStr">
        <is>
          <t>LT067</t>
        </is>
      </c>
      <c r="Q246" t="inlineStr">
        <is>
          <t>PriceReq_BOM_KP_Sleeves, SlvMatl_SS_AISI-303</t>
        </is>
      </c>
    </row>
    <row r="247" ht="13.5" customHeight="1" s="109">
      <c r="B247" s="237">
        <f>OR(K247="SlvMatl_None", K247 = "SlvMatl_Bronze")</f>
        <v/>
      </c>
      <c r="C247" s="233" t="inlineStr">
        <is>
          <t>ConTab_BOM_KP_Sleeves0907</t>
        </is>
      </c>
      <c r="D247" s="233">
        <f>IF(B247 = TRUE,C247,"")</f>
        <v/>
      </c>
      <c r="E247" s="233" t="inlineStr">
        <is>
          <t>:4012-7_8-KPV:</t>
        </is>
      </c>
      <c r="F247" s="235" t="n">
        <v>4</v>
      </c>
      <c r="G247" s="233" t="inlineStr">
        <is>
          <t>:CCW:</t>
        </is>
      </c>
      <c r="H247" s="233" t="inlineStr">
        <is>
          <t>Mechanical Seal</t>
        </is>
      </c>
      <c r="I247" s="233" t="inlineStr">
        <is>
          <t>Single</t>
        </is>
      </c>
      <c r="J247" s="233" t="inlineStr">
        <is>
          <t>:Unbalanced:</t>
        </is>
      </c>
      <c r="K247" s="233" t="inlineStr">
        <is>
          <t>SlvMatl_SS_AISI-303</t>
        </is>
      </c>
      <c r="L247" s="233" t="inlineStr">
        <is>
          <t>SS AISI-303</t>
        </is>
      </c>
      <c r="M247" s="233" t="inlineStr">
        <is>
          <t>SS AISI-416 (hard)-SlvBrg</t>
        </is>
      </c>
      <c r="N247" s="233" t="n">
        <v>96698982</v>
      </c>
      <c r="O247" s="233" t="inlineStr">
        <is>
          <t>B101364</t>
        </is>
      </c>
      <c r="P247" s="235" t="inlineStr">
        <is>
          <t>LT067</t>
        </is>
      </c>
      <c r="Q247" t="inlineStr">
        <is>
          <t>PriceReq_BOM_KP_Sleeves, SlvMatl_SS_AISI-303</t>
        </is>
      </c>
    </row>
    <row r="248" ht="13.5" customHeight="1" s="109">
      <c r="B248" s="237">
        <f>OR(K248="SlvMatl_None", K248 = "SlvMatl_Bronze")</f>
        <v/>
      </c>
      <c r="C248" s="233" t="inlineStr">
        <is>
          <t>ConTab_BOM_KP_Sleeves0908</t>
        </is>
      </c>
      <c r="D248" s="233">
        <f>IF(B248 = TRUE,C248,"")</f>
        <v/>
      </c>
      <c r="E248" s="233" t="inlineStr">
        <is>
          <t>:4015-7_8-KPV:</t>
        </is>
      </c>
      <c r="F248" s="235" t="n">
        <v>4</v>
      </c>
      <c r="G248" s="233" t="inlineStr">
        <is>
          <t>:CCW:</t>
        </is>
      </c>
      <c r="H248" s="233" t="inlineStr">
        <is>
          <t>Mechanical Seal</t>
        </is>
      </c>
      <c r="I248" s="233" t="inlineStr">
        <is>
          <t>Single</t>
        </is>
      </c>
      <c r="J248" s="233" t="inlineStr">
        <is>
          <t>:Unbalanced:</t>
        </is>
      </c>
      <c r="K248" s="233" t="inlineStr">
        <is>
          <t>SlvMatl_SS_AISI-303</t>
        </is>
      </c>
      <c r="L248" s="233" t="inlineStr">
        <is>
          <t>SS AISI-303</t>
        </is>
      </c>
      <c r="M248" s="233" t="inlineStr">
        <is>
          <t>SS AISI-416 (hard)-SlvBrg</t>
        </is>
      </c>
      <c r="N248" s="233" t="n">
        <v>96698982</v>
      </c>
      <c r="O248" s="233" t="inlineStr">
        <is>
          <t>B101364</t>
        </is>
      </c>
      <c r="P248" s="235" t="inlineStr">
        <is>
          <t>LT067</t>
        </is>
      </c>
      <c r="Q248" t="inlineStr">
        <is>
          <t>PriceReq_BOM_KP_Sleeves, SlvMatl_SS_AISI-303</t>
        </is>
      </c>
    </row>
    <row r="249" ht="13.5" customHeight="1" s="109">
      <c r="B249" s="237">
        <f>OR(K249="SlvMatl_None", K249 = "SlvMatl_Bronze")</f>
        <v/>
      </c>
      <c r="C249" s="233" t="inlineStr">
        <is>
          <t>ConTab_BOM_KP_Sleeves0909</t>
        </is>
      </c>
      <c r="D249" s="233">
        <f>IF(B249 = TRUE,C249,"")</f>
        <v/>
      </c>
      <c r="E249" s="233" t="inlineStr">
        <is>
          <t>:5012-7_8-KPV:</t>
        </is>
      </c>
      <c r="F249" s="235" t="n">
        <v>4</v>
      </c>
      <c r="G249" s="233" t="inlineStr">
        <is>
          <t>:CCW:</t>
        </is>
      </c>
      <c r="H249" s="233" t="inlineStr">
        <is>
          <t>Mechanical Seal</t>
        </is>
      </c>
      <c r="I249" s="233" t="inlineStr">
        <is>
          <t>Single</t>
        </is>
      </c>
      <c r="J249" s="233" t="inlineStr">
        <is>
          <t>:Unbalanced:</t>
        </is>
      </c>
      <c r="K249" s="233" t="inlineStr">
        <is>
          <t>SlvMatl_SS_AISI-303</t>
        </is>
      </c>
      <c r="L249" s="233" t="inlineStr">
        <is>
          <t>SS AISI-303</t>
        </is>
      </c>
      <c r="M249" s="233" t="inlineStr">
        <is>
          <t>SS AISI-416 (hard)-SlvBrg</t>
        </is>
      </c>
      <c r="N249" s="233" t="n">
        <v>96701058</v>
      </c>
      <c r="O249" s="233" t="inlineStr">
        <is>
          <t>B101351</t>
        </is>
      </c>
      <c r="P249" s="235" t="inlineStr">
        <is>
          <t>LT067</t>
        </is>
      </c>
      <c r="Q249" t="inlineStr">
        <is>
          <t>PriceReq_BOM_KP_Sleeves, SlvMatl_SS_AISI-303</t>
        </is>
      </c>
    </row>
    <row r="250" ht="13.5" customHeight="1" s="109">
      <c r="B250" s="237">
        <f>OR(K250="SlvMatl_None", K250 = "SlvMatl_Bronze")</f>
        <v/>
      </c>
      <c r="C250" s="233" t="inlineStr">
        <is>
          <t>ConTab_BOM_KP_Sleeves0910</t>
        </is>
      </c>
      <c r="D250" s="233">
        <f>IF(B250 = TRUE,C250,"")</f>
        <v/>
      </c>
      <c r="E250" s="233" t="inlineStr">
        <is>
          <t>:5015-9_0-KPV:</t>
        </is>
      </c>
      <c r="F250" s="235" t="n">
        <v>4</v>
      </c>
      <c r="G250" s="233" t="inlineStr">
        <is>
          <t>:CCW:</t>
        </is>
      </c>
      <c r="H250" s="233" t="inlineStr">
        <is>
          <t>Mechanical Seal</t>
        </is>
      </c>
      <c r="I250" s="233" t="inlineStr">
        <is>
          <t>Single</t>
        </is>
      </c>
      <c r="J250" s="233" t="inlineStr">
        <is>
          <t>:Unbalanced:</t>
        </is>
      </c>
      <c r="K250" s="233" t="inlineStr">
        <is>
          <t>SlvMatl_SS_AISI-303</t>
        </is>
      </c>
      <c r="L250" s="233" t="inlineStr">
        <is>
          <t>SS AISI-303</t>
        </is>
      </c>
      <c r="M250" s="233" t="inlineStr">
        <is>
          <t>SS AISI-416 (hard)-SlvBrg</t>
        </is>
      </c>
      <c r="N250" s="233" t="n">
        <v>96701058</v>
      </c>
      <c r="O250" s="233" t="inlineStr">
        <is>
          <t>B101351</t>
        </is>
      </c>
      <c r="P250" s="235" t="inlineStr">
        <is>
          <t>LT067</t>
        </is>
      </c>
      <c r="Q250" t="inlineStr">
        <is>
          <t>PriceReq_BOM_KP_Sleeves, SlvMatl_SS_AISI-303</t>
        </is>
      </c>
    </row>
    <row r="251" ht="13.5" customHeight="1" s="109">
      <c r="B251" s="237">
        <f>OR(K251="SlvMatl_None", K251 = "SlvMatl_Bronze")</f>
        <v/>
      </c>
      <c r="C251" s="233" t="inlineStr">
        <is>
          <t>ConTab_BOM_KP_Sleeves0911</t>
        </is>
      </c>
      <c r="D251" s="233">
        <f>IF(B251 = TRUE,C251,"")</f>
        <v/>
      </c>
      <c r="E251" s="233" t="inlineStr">
        <is>
          <t>:6012-1_2-KPV:</t>
        </is>
      </c>
      <c r="F251" s="235" t="n">
        <v>4</v>
      </c>
      <c r="G251" s="233" t="inlineStr">
        <is>
          <t>:CCW:</t>
        </is>
      </c>
      <c r="H251" s="233" t="inlineStr">
        <is>
          <t>Mechanical Seal</t>
        </is>
      </c>
      <c r="I251" s="233" t="inlineStr">
        <is>
          <t>Single</t>
        </is>
      </c>
      <c r="J251" s="233" t="inlineStr">
        <is>
          <t>:Unbalanced:</t>
        </is>
      </c>
      <c r="K251" s="233" t="inlineStr">
        <is>
          <t>SlvMatl_SS_AISI-303</t>
        </is>
      </c>
      <c r="L251" s="233" t="inlineStr">
        <is>
          <t>SS AISI-303</t>
        </is>
      </c>
      <c r="M251" s="233" t="inlineStr">
        <is>
          <t>SS AISI-416 (hard)-SlvBrg</t>
        </is>
      </c>
      <c r="N251" s="233" t="n">
        <v>96698982</v>
      </c>
      <c r="O251" s="233" t="inlineStr">
        <is>
          <t>B101364</t>
        </is>
      </c>
      <c r="P251" s="235" t="inlineStr">
        <is>
          <t>LT067</t>
        </is>
      </c>
      <c r="Q251" t="inlineStr">
        <is>
          <t>PriceReq_BOM_KP_Sleeves, SlvMatl_SS_AISI-303</t>
        </is>
      </c>
    </row>
    <row r="252" ht="13.5" customHeight="1" s="109">
      <c r="B252" s="237">
        <f>OR(K252="SlvMatl_None", K252 = "SlvMatl_Bronze")</f>
        <v/>
      </c>
      <c r="C252" s="233" t="inlineStr">
        <is>
          <t>ConTab_BOM_KP_Sleeves0912</t>
        </is>
      </c>
      <c r="D252" s="233">
        <f>IF(B252 = TRUE,C252,"")</f>
        <v/>
      </c>
      <c r="E252" s="233" t="inlineStr">
        <is>
          <t>:6012-3_4-KPV:</t>
        </is>
      </c>
      <c r="F252" s="235" t="n">
        <v>4</v>
      </c>
      <c r="G252" s="233" t="inlineStr">
        <is>
          <t>:CCW:</t>
        </is>
      </c>
      <c r="H252" s="233" t="inlineStr">
        <is>
          <t>Mechanical Seal</t>
        </is>
      </c>
      <c r="I252" s="233" t="inlineStr">
        <is>
          <t>Single</t>
        </is>
      </c>
      <c r="J252" s="233" t="inlineStr">
        <is>
          <t>:Unbalanced:</t>
        </is>
      </c>
      <c r="K252" s="233" t="inlineStr">
        <is>
          <t>SlvMatl_SS_AISI-303</t>
        </is>
      </c>
      <c r="L252" s="233" t="inlineStr">
        <is>
          <t>SS AISI-303</t>
        </is>
      </c>
      <c r="M252" s="233" t="inlineStr">
        <is>
          <t>SS AISI-416 (hard)-SlvBrg</t>
        </is>
      </c>
      <c r="N252" s="233" t="n">
        <v>96701058</v>
      </c>
      <c r="O252" s="233" t="inlineStr">
        <is>
          <t>B101351</t>
        </is>
      </c>
      <c r="P252" s="235" t="inlineStr">
        <is>
          <t>LT067</t>
        </is>
      </c>
      <c r="Q252" t="inlineStr">
        <is>
          <t>PriceReq_BOM_KP_Sleeves, SlvMatl_SS_AISI-303</t>
        </is>
      </c>
    </row>
    <row r="253" ht="13.5" customHeight="1" s="109">
      <c r="B253" s="237">
        <f>OR(K253="SlvMatl_None", K253 = "SlvMatl_Bronze")</f>
        <v/>
      </c>
      <c r="C253" s="233" t="inlineStr">
        <is>
          <t>ConTab_BOM_KP_Sleeves0961</t>
        </is>
      </c>
      <c r="D253" s="233">
        <f>IF(B253 = TRUE,C253,"")</f>
        <v/>
      </c>
      <c r="E253" s="233" t="inlineStr">
        <is>
          <t>:3014-5_6-KPV:</t>
        </is>
      </c>
      <c r="F253" s="235" t="n">
        <v>4</v>
      </c>
      <c r="G253" s="233" t="inlineStr">
        <is>
          <t>:CW:</t>
        </is>
      </c>
      <c r="H253" s="233" t="inlineStr">
        <is>
          <t>Mechanical Seal</t>
        </is>
      </c>
      <c r="I253" s="233" t="inlineStr">
        <is>
          <t>Single</t>
        </is>
      </c>
      <c r="J253" s="233" t="inlineStr">
        <is>
          <t>:Unbalanced:</t>
        </is>
      </c>
      <c r="K253" s="233" t="inlineStr">
        <is>
          <t>SlvMatl_Special</t>
        </is>
      </c>
      <c r="L253" s="233" t="inlineStr">
        <is>
          <t>Special/Other</t>
        </is>
      </c>
      <c r="M253" s="233" t="inlineStr">
        <is>
          <t>SS AISI-416 (hard)-SlvBrg</t>
        </is>
      </c>
      <c r="N253" s="235" t="inlineStr">
        <is>
          <t>RTF</t>
        </is>
      </c>
      <c r="O253" s="233" t="inlineStr">
        <is>
          <t>B101367</t>
        </is>
      </c>
      <c r="P253" s="235" t="inlineStr">
        <is>
          <t>LT029</t>
        </is>
      </c>
      <c r="Q253" t="inlineStr">
        <is>
          <t>SlvMatl_Special, PriceReq_BOM_KP_Sleeves</t>
        </is>
      </c>
    </row>
    <row r="254" ht="13.5" customHeight="1" s="109">
      <c r="B254" s="237">
        <f>OR(K254="SlvMatl_None", K254 = "SlvMatl_Bronze")</f>
        <v/>
      </c>
      <c r="C254" s="233" t="inlineStr">
        <is>
          <t>ConTab_BOM_KP_Sleeves0962</t>
        </is>
      </c>
      <c r="D254" s="233">
        <f>IF(B254 = TRUE,C254,"")</f>
        <v/>
      </c>
      <c r="E254" s="233" t="inlineStr">
        <is>
          <t>:4012-1_2-KPV:</t>
        </is>
      </c>
      <c r="F254" s="235" t="n">
        <v>4</v>
      </c>
      <c r="G254" s="233" t="inlineStr">
        <is>
          <t>:CW:</t>
        </is>
      </c>
      <c r="H254" s="233" t="inlineStr">
        <is>
          <t>Mechanical Seal</t>
        </is>
      </c>
      <c r="I254" s="233" t="inlineStr">
        <is>
          <t>Single</t>
        </is>
      </c>
      <c r="J254" s="233" t="inlineStr">
        <is>
          <t>:Unbalanced:</t>
        </is>
      </c>
      <c r="K254" s="233" t="inlineStr">
        <is>
          <t>SlvMatl_Special</t>
        </is>
      </c>
      <c r="L254" s="233" t="inlineStr">
        <is>
          <t>Special/Other</t>
        </is>
      </c>
      <c r="M254" s="233" t="inlineStr">
        <is>
          <t>SS AISI-416 (hard)-SlvBrg</t>
        </is>
      </c>
      <c r="N254" s="235" t="inlineStr">
        <is>
          <t>RTF</t>
        </is>
      </c>
      <c r="O254" s="233" t="inlineStr">
        <is>
          <t>B101367</t>
        </is>
      </c>
      <c r="P254" s="235" t="inlineStr">
        <is>
          <t>LT029</t>
        </is>
      </c>
      <c r="Q254" t="inlineStr">
        <is>
          <t>SlvMatl_Special, PriceReq_BOM_KP_Sleeves</t>
        </is>
      </c>
    </row>
    <row r="255" ht="13.5" customHeight="1" s="109">
      <c r="B255" s="237">
        <f>OR(K255="SlvMatl_None", K255 = "SlvMatl_Bronze")</f>
        <v/>
      </c>
      <c r="C255" s="233" t="inlineStr">
        <is>
          <t>ConTab_BOM_KP_Sleeves0963</t>
        </is>
      </c>
      <c r="D255" s="233">
        <f>IF(B255 = TRUE,C255,"")</f>
        <v/>
      </c>
      <c r="E255" s="233" t="inlineStr">
        <is>
          <t>:4012-7_8-KPV:</t>
        </is>
      </c>
      <c r="F255" s="235" t="n">
        <v>4</v>
      </c>
      <c r="G255" s="233" t="inlineStr">
        <is>
          <t>:CW:</t>
        </is>
      </c>
      <c r="H255" s="233" t="inlineStr">
        <is>
          <t>Mechanical Seal</t>
        </is>
      </c>
      <c r="I255" s="233" t="inlineStr">
        <is>
          <t>Single</t>
        </is>
      </c>
      <c r="J255" s="233" t="inlineStr">
        <is>
          <t>:Unbalanced:</t>
        </is>
      </c>
      <c r="K255" s="233" t="inlineStr">
        <is>
          <t>SlvMatl_Special</t>
        </is>
      </c>
      <c r="L255" s="233" t="inlineStr">
        <is>
          <t>Special/Other</t>
        </is>
      </c>
      <c r="M255" s="233" t="inlineStr">
        <is>
          <t>SS AISI-416 (hard)-SlvBrg</t>
        </is>
      </c>
      <c r="N255" s="235" t="inlineStr">
        <is>
          <t>RTF</t>
        </is>
      </c>
      <c r="O255" s="233" t="inlineStr">
        <is>
          <t>B101367</t>
        </is>
      </c>
      <c r="P255" s="235" t="inlineStr">
        <is>
          <t>LT029</t>
        </is>
      </c>
      <c r="Q255" t="inlineStr">
        <is>
          <t>SlvMatl_Special, PriceReq_BOM_KP_Sleeves</t>
        </is>
      </c>
    </row>
    <row r="256" ht="13.5" customHeight="1" s="109">
      <c r="B256" s="237">
        <f>OR(K256="SlvMatl_None", K256 = "SlvMatl_Bronze")</f>
        <v/>
      </c>
      <c r="C256" s="233" t="inlineStr">
        <is>
          <t>ConTab_BOM_KP_Sleeves0964</t>
        </is>
      </c>
      <c r="D256" s="233">
        <f>IF(B256 = TRUE,C256,"")</f>
        <v/>
      </c>
      <c r="E256" s="233" t="inlineStr">
        <is>
          <t>:4015-7_8-KPV:</t>
        </is>
      </c>
      <c r="F256" s="235" t="n">
        <v>4</v>
      </c>
      <c r="G256" s="233" t="inlineStr">
        <is>
          <t>:CW:</t>
        </is>
      </c>
      <c r="H256" s="233" t="inlineStr">
        <is>
          <t>Mechanical Seal</t>
        </is>
      </c>
      <c r="I256" s="233" t="inlineStr">
        <is>
          <t>Single</t>
        </is>
      </c>
      <c r="J256" s="233" t="inlineStr">
        <is>
          <t>:Unbalanced:</t>
        </is>
      </c>
      <c r="K256" s="233" t="inlineStr">
        <is>
          <t>SlvMatl_Special</t>
        </is>
      </c>
      <c r="L256" s="233" t="inlineStr">
        <is>
          <t>Special/Other</t>
        </is>
      </c>
      <c r="M256" s="233" t="inlineStr">
        <is>
          <t>SS AISI-416 (hard)-SlvBrg</t>
        </is>
      </c>
      <c r="N256" s="235" t="inlineStr">
        <is>
          <t>RTF</t>
        </is>
      </c>
      <c r="O256" s="233" t="inlineStr">
        <is>
          <t>B101367</t>
        </is>
      </c>
      <c r="P256" s="235" t="inlineStr">
        <is>
          <t>LT029</t>
        </is>
      </c>
      <c r="Q256" t="inlineStr">
        <is>
          <t>SlvMatl_Special, PriceReq_BOM_KP_Sleeves</t>
        </is>
      </c>
    </row>
    <row r="257" ht="13.5" customHeight="1" s="109">
      <c r="B257" s="237">
        <f>OR(K257="SlvMatl_None", K257 = "SlvMatl_Bronze")</f>
        <v/>
      </c>
      <c r="C257" s="233" t="inlineStr">
        <is>
          <t>ConTab_BOM_KP_Sleeves0965</t>
        </is>
      </c>
      <c r="D257" s="233">
        <f>IF(B257 = TRUE,C257,"")</f>
        <v/>
      </c>
      <c r="E257" s="233" t="inlineStr">
        <is>
          <t>:5012-7_8-KPV:</t>
        </is>
      </c>
      <c r="F257" s="235" t="n">
        <v>4</v>
      </c>
      <c r="G257" s="233" t="inlineStr">
        <is>
          <t>:CW:</t>
        </is>
      </c>
      <c r="H257" s="233" t="inlineStr">
        <is>
          <t>Mechanical Seal</t>
        </is>
      </c>
      <c r="I257" s="233" t="inlineStr">
        <is>
          <t>Single</t>
        </is>
      </c>
      <c r="J257" s="233" t="inlineStr">
        <is>
          <t>:Unbalanced:</t>
        </is>
      </c>
      <c r="K257" s="233" t="inlineStr">
        <is>
          <t>SlvMatl_Special</t>
        </is>
      </c>
      <c r="L257" s="233" t="inlineStr">
        <is>
          <t>Special/Other</t>
        </is>
      </c>
      <c r="M257" s="233" t="inlineStr">
        <is>
          <t>SS AISI-416 (hard)-SlvBrg</t>
        </is>
      </c>
      <c r="N257" s="235" t="inlineStr">
        <is>
          <t>RTF</t>
        </is>
      </c>
      <c r="O257" s="233" t="inlineStr">
        <is>
          <t>B101354</t>
        </is>
      </c>
      <c r="P257" s="235" t="inlineStr">
        <is>
          <t>LT029</t>
        </is>
      </c>
      <c r="Q257" t="inlineStr">
        <is>
          <t>SlvMatl_Special, PriceReq_BOM_KP_Sleeves</t>
        </is>
      </c>
    </row>
    <row r="258" ht="13.5" customHeight="1" s="109">
      <c r="B258" s="237">
        <f>OR(K258="SlvMatl_None", K258 = "SlvMatl_Bronze")</f>
        <v/>
      </c>
      <c r="C258" s="233" t="inlineStr">
        <is>
          <t>ConTab_BOM_KP_Sleeves0966</t>
        </is>
      </c>
      <c r="D258" s="233">
        <f>IF(B258 = TRUE,C258,"")</f>
        <v/>
      </c>
      <c r="E258" s="233" t="inlineStr">
        <is>
          <t>:5015-9_0-KPV:</t>
        </is>
      </c>
      <c r="F258" s="235" t="n">
        <v>4</v>
      </c>
      <c r="G258" s="233" t="inlineStr">
        <is>
          <t>:CW:</t>
        </is>
      </c>
      <c r="H258" s="233" t="inlineStr">
        <is>
          <t>Mechanical Seal</t>
        </is>
      </c>
      <c r="I258" s="233" t="inlineStr">
        <is>
          <t>Single</t>
        </is>
      </c>
      <c r="J258" s="233" t="inlineStr">
        <is>
          <t>:Unbalanced:</t>
        </is>
      </c>
      <c r="K258" s="233" t="inlineStr">
        <is>
          <t>SlvMatl_Special</t>
        </is>
      </c>
      <c r="L258" s="233" t="inlineStr">
        <is>
          <t>Special/Other</t>
        </is>
      </c>
      <c r="M258" s="233" t="inlineStr">
        <is>
          <t>SS AISI-416 (hard)-SlvBrg</t>
        </is>
      </c>
      <c r="N258" s="235" t="inlineStr">
        <is>
          <t>RTF</t>
        </is>
      </c>
      <c r="O258" s="233" t="inlineStr">
        <is>
          <t>B101354</t>
        </is>
      </c>
      <c r="P258" s="235" t="inlineStr">
        <is>
          <t>LT029</t>
        </is>
      </c>
      <c r="Q258" t="inlineStr">
        <is>
          <t>SlvMatl_Special, PriceReq_BOM_KP_Sleeves</t>
        </is>
      </c>
    </row>
    <row r="259" ht="13.5" customHeight="1" s="109">
      <c r="B259" s="237">
        <f>OR(K259="SlvMatl_None", K259 = "SlvMatl_Bronze")</f>
        <v/>
      </c>
      <c r="C259" s="233" t="inlineStr">
        <is>
          <t>ConTab_BOM_KP_Sleeves0967</t>
        </is>
      </c>
      <c r="D259" s="233">
        <f>IF(B259 = TRUE,C259,"")</f>
        <v/>
      </c>
      <c r="E259" s="233" t="inlineStr">
        <is>
          <t>:6012-1_2-KPV:</t>
        </is>
      </c>
      <c r="F259" s="235" t="n">
        <v>4</v>
      </c>
      <c r="G259" s="233" t="inlineStr">
        <is>
          <t>:CW:</t>
        </is>
      </c>
      <c r="H259" s="233" t="inlineStr">
        <is>
          <t>Mechanical Seal</t>
        </is>
      </c>
      <c r="I259" s="233" t="inlineStr">
        <is>
          <t>Single</t>
        </is>
      </c>
      <c r="J259" s="233" t="inlineStr">
        <is>
          <t>:Unbalanced:</t>
        </is>
      </c>
      <c r="K259" s="233" t="inlineStr">
        <is>
          <t>SlvMatl_Special</t>
        </is>
      </c>
      <c r="L259" s="233" t="inlineStr">
        <is>
          <t>Special/Other</t>
        </is>
      </c>
      <c r="M259" s="233" t="inlineStr">
        <is>
          <t>SS AISI-416 (hard)-SlvBrg</t>
        </is>
      </c>
      <c r="N259" s="235" t="inlineStr">
        <is>
          <t>RTF</t>
        </is>
      </c>
      <c r="O259" s="233" t="inlineStr">
        <is>
          <t>B101367</t>
        </is>
      </c>
      <c r="P259" s="235" t="inlineStr">
        <is>
          <t>LT029</t>
        </is>
      </c>
      <c r="Q259" t="inlineStr">
        <is>
          <t>SlvMatl_Special, PriceReq_BOM_KP_Sleeves</t>
        </is>
      </c>
    </row>
    <row r="260" ht="13.5" customHeight="1" s="109">
      <c r="B260" s="237">
        <f>OR(K260="SlvMatl_None", K260 = "SlvMatl_Bronze")</f>
        <v/>
      </c>
      <c r="C260" s="233" t="inlineStr">
        <is>
          <t>ConTab_BOM_KP_Sleeves0968</t>
        </is>
      </c>
      <c r="D260" s="233">
        <f>IF(B260 = TRUE,C260,"")</f>
        <v/>
      </c>
      <c r="E260" s="233" t="inlineStr">
        <is>
          <t>:6012-3_4-KPV:</t>
        </is>
      </c>
      <c r="F260" s="235" t="n">
        <v>4</v>
      </c>
      <c r="G260" s="233" t="inlineStr">
        <is>
          <t>:CW:</t>
        </is>
      </c>
      <c r="H260" s="233" t="inlineStr">
        <is>
          <t>Mechanical Seal</t>
        </is>
      </c>
      <c r="I260" s="233" t="inlineStr">
        <is>
          <t>Single</t>
        </is>
      </c>
      <c r="J260" s="233" t="inlineStr">
        <is>
          <t>:Unbalanced:</t>
        </is>
      </c>
      <c r="K260" s="233" t="inlineStr">
        <is>
          <t>SlvMatl_Special</t>
        </is>
      </c>
      <c r="L260" s="233" t="inlineStr">
        <is>
          <t>Special/Other</t>
        </is>
      </c>
      <c r="M260" s="233" t="inlineStr">
        <is>
          <t>SS AISI-416 (hard)-SlvBrg</t>
        </is>
      </c>
      <c r="N260" s="235" t="inlineStr">
        <is>
          <t>RTF</t>
        </is>
      </c>
      <c r="O260" s="233" t="inlineStr">
        <is>
          <t>B101354</t>
        </is>
      </c>
      <c r="P260" s="235" t="inlineStr">
        <is>
          <t>LT029</t>
        </is>
      </c>
      <c r="Q260" t="inlineStr">
        <is>
          <t>SlvMatl_Special, PriceReq_BOM_KP_Sleeves</t>
        </is>
      </c>
    </row>
    <row r="261" ht="13.5" customHeight="1" s="109">
      <c r="B261" s="237">
        <f>OR(K261="SlvMatl_None", K261 = "SlvMatl_Bronze")</f>
        <v/>
      </c>
      <c r="C261" s="233" t="inlineStr">
        <is>
          <t>ConTab_BOM_KP_Sleeves0969</t>
        </is>
      </c>
      <c r="D261" s="233">
        <f>IF(B261 = TRUE,C261,"")</f>
        <v/>
      </c>
      <c r="E261" s="233" t="inlineStr">
        <is>
          <t>:3014-5_6-KPV:</t>
        </is>
      </c>
      <c r="F261" s="235" t="n">
        <v>4</v>
      </c>
      <c r="G261" s="233" t="inlineStr">
        <is>
          <t>:CCW:</t>
        </is>
      </c>
      <c r="H261" s="233" t="inlineStr">
        <is>
          <t>Mechanical Seal</t>
        </is>
      </c>
      <c r="I261" s="233" t="inlineStr">
        <is>
          <t>Single</t>
        </is>
      </c>
      <c r="J261" s="233" t="inlineStr">
        <is>
          <t>:Unbalanced:</t>
        </is>
      </c>
      <c r="K261" s="233" t="inlineStr">
        <is>
          <t>SlvMatl_Special</t>
        </is>
      </c>
      <c r="L261" s="233" t="inlineStr">
        <is>
          <t>Special/Other</t>
        </is>
      </c>
      <c r="M261" s="233" t="inlineStr">
        <is>
          <t>SS AISI-416 (hard)-SlvBrg</t>
        </is>
      </c>
      <c r="N261" s="235" t="inlineStr">
        <is>
          <t>RTF</t>
        </is>
      </c>
      <c r="O261" s="233" t="inlineStr">
        <is>
          <t>B101367</t>
        </is>
      </c>
      <c r="P261" s="235" t="inlineStr">
        <is>
          <t>LT029</t>
        </is>
      </c>
      <c r="Q261" t="inlineStr">
        <is>
          <t>SlvMatl_Special, PriceReq_BOM_KP_Sleeves</t>
        </is>
      </c>
    </row>
    <row r="262" ht="13.5" customHeight="1" s="109">
      <c r="B262" s="237">
        <f>OR(K262="SlvMatl_None", K262 = "SlvMatl_Bronze")</f>
        <v/>
      </c>
      <c r="C262" s="233" t="inlineStr">
        <is>
          <t>ConTab_BOM_KP_Sleeves0970</t>
        </is>
      </c>
      <c r="D262" s="233">
        <f>IF(B262 = TRUE,C262,"")</f>
        <v/>
      </c>
      <c r="E262" s="233" t="inlineStr">
        <is>
          <t>:4012-1_2-KPV:</t>
        </is>
      </c>
      <c r="F262" s="235" t="n">
        <v>4</v>
      </c>
      <c r="G262" s="233" t="inlineStr">
        <is>
          <t>:CCW:</t>
        </is>
      </c>
      <c r="H262" s="233" t="inlineStr">
        <is>
          <t>Mechanical Seal</t>
        </is>
      </c>
      <c r="I262" s="233" t="inlineStr">
        <is>
          <t>Single</t>
        </is>
      </c>
      <c r="J262" s="233" t="inlineStr">
        <is>
          <t>:Unbalanced:</t>
        </is>
      </c>
      <c r="K262" s="233" t="inlineStr">
        <is>
          <t>SlvMatl_Special</t>
        </is>
      </c>
      <c r="L262" s="233" t="inlineStr">
        <is>
          <t>Special/Other</t>
        </is>
      </c>
      <c r="M262" s="233" t="inlineStr">
        <is>
          <t>SS AISI-416 (hard)-SlvBrg</t>
        </is>
      </c>
      <c r="N262" s="235" t="inlineStr">
        <is>
          <t>RTF</t>
        </is>
      </c>
      <c r="O262" s="233" t="inlineStr">
        <is>
          <t>B101367</t>
        </is>
      </c>
      <c r="P262" s="235" t="inlineStr">
        <is>
          <t>LT029</t>
        </is>
      </c>
      <c r="Q262" t="inlineStr">
        <is>
          <t>SlvMatl_Special, PriceReq_BOM_KP_Sleeves</t>
        </is>
      </c>
    </row>
    <row r="263" ht="13.5" customHeight="1" s="109">
      <c r="B263" s="237">
        <f>OR(K263="SlvMatl_None", K263 = "SlvMatl_Bronze")</f>
        <v/>
      </c>
      <c r="C263" s="233" t="inlineStr">
        <is>
          <t>ConTab_BOM_KP_Sleeves0971</t>
        </is>
      </c>
      <c r="D263" s="233">
        <f>IF(B263 = TRUE,C263,"")</f>
        <v/>
      </c>
      <c r="E263" s="233" t="inlineStr">
        <is>
          <t>:4012-7_8-KPV:</t>
        </is>
      </c>
      <c r="F263" s="235" t="n">
        <v>4</v>
      </c>
      <c r="G263" s="233" t="inlineStr">
        <is>
          <t>:CCW:</t>
        </is>
      </c>
      <c r="H263" s="233" t="inlineStr">
        <is>
          <t>Mechanical Seal</t>
        </is>
      </c>
      <c r="I263" s="233" t="inlineStr">
        <is>
          <t>Single</t>
        </is>
      </c>
      <c r="J263" s="233" t="inlineStr">
        <is>
          <t>:Unbalanced:</t>
        </is>
      </c>
      <c r="K263" s="233" t="inlineStr">
        <is>
          <t>SlvMatl_Special</t>
        </is>
      </c>
      <c r="L263" s="233" t="inlineStr">
        <is>
          <t>Special/Other</t>
        </is>
      </c>
      <c r="M263" s="233" t="inlineStr">
        <is>
          <t>SS AISI-416 (hard)-SlvBrg</t>
        </is>
      </c>
      <c r="N263" s="235" t="inlineStr">
        <is>
          <t>RTF</t>
        </is>
      </c>
      <c r="O263" s="233" t="inlineStr">
        <is>
          <t>B101367</t>
        </is>
      </c>
      <c r="P263" s="235" t="inlineStr">
        <is>
          <t>LT029</t>
        </is>
      </c>
      <c r="Q263" t="inlineStr">
        <is>
          <t>SlvMatl_Special, PriceReq_BOM_KP_Sleeves</t>
        </is>
      </c>
    </row>
    <row r="264" ht="13.5" customHeight="1" s="109">
      <c r="B264" s="237">
        <f>OR(K264="SlvMatl_None", K264 = "SlvMatl_Bronze")</f>
        <v/>
      </c>
      <c r="C264" s="233" t="inlineStr">
        <is>
          <t>ConTab_BOM_KP_Sleeves0972</t>
        </is>
      </c>
      <c r="D264" s="233">
        <f>IF(B264 = TRUE,C264,"")</f>
        <v/>
      </c>
      <c r="E264" s="233" t="inlineStr">
        <is>
          <t>:4015-7_8-KPV:</t>
        </is>
      </c>
      <c r="F264" s="235" t="n">
        <v>4</v>
      </c>
      <c r="G264" s="233" t="inlineStr">
        <is>
          <t>:CCW:</t>
        </is>
      </c>
      <c r="H264" s="233" t="inlineStr">
        <is>
          <t>Mechanical Seal</t>
        </is>
      </c>
      <c r="I264" s="233" t="inlineStr">
        <is>
          <t>Single</t>
        </is>
      </c>
      <c r="J264" s="233" t="inlineStr">
        <is>
          <t>:Unbalanced:</t>
        </is>
      </c>
      <c r="K264" s="233" t="inlineStr">
        <is>
          <t>SlvMatl_Special</t>
        </is>
      </c>
      <c r="L264" s="233" t="inlineStr">
        <is>
          <t>Special/Other</t>
        </is>
      </c>
      <c r="M264" s="233" t="inlineStr">
        <is>
          <t>SS AISI-416 (hard)-SlvBrg</t>
        </is>
      </c>
      <c r="N264" s="235" t="inlineStr">
        <is>
          <t>RTF</t>
        </is>
      </c>
      <c r="O264" s="233" t="inlineStr">
        <is>
          <t>B101367</t>
        </is>
      </c>
      <c r="P264" s="235" t="inlineStr">
        <is>
          <t>LT029</t>
        </is>
      </c>
      <c r="Q264" t="inlineStr">
        <is>
          <t>SlvMatl_Special, PriceReq_BOM_KP_Sleeves</t>
        </is>
      </c>
    </row>
    <row r="265" ht="13.5" customHeight="1" s="109">
      <c r="B265" s="237">
        <f>OR(K265="SlvMatl_None", K265 = "SlvMatl_Bronze")</f>
        <v/>
      </c>
      <c r="C265" s="233" t="inlineStr">
        <is>
          <t>ConTab_BOM_KP_Sleeves0973</t>
        </is>
      </c>
      <c r="D265" s="233">
        <f>IF(B265 = TRUE,C265,"")</f>
        <v/>
      </c>
      <c r="E265" s="233" t="inlineStr">
        <is>
          <t>:5012-7_8-KPV:</t>
        </is>
      </c>
      <c r="F265" s="235" t="n">
        <v>4</v>
      </c>
      <c r="G265" s="233" t="inlineStr">
        <is>
          <t>:CCW:</t>
        </is>
      </c>
      <c r="H265" s="233" t="inlineStr">
        <is>
          <t>Mechanical Seal</t>
        </is>
      </c>
      <c r="I265" s="233" t="inlineStr">
        <is>
          <t>Single</t>
        </is>
      </c>
      <c r="J265" s="233" t="inlineStr">
        <is>
          <t>:Unbalanced:</t>
        </is>
      </c>
      <c r="K265" s="233" t="inlineStr">
        <is>
          <t>SlvMatl_Special</t>
        </is>
      </c>
      <c r="L265" s="233" t="inlineStr">
        <is>
          <t>Special/Other</t>
        </is>
      </c>
      <c r="M265" s="233" t="inlineStr">
        <is>
          <t>SS AISI-416 (hard)-SlvBrg</t>
        </is>
      </c>
      <c r="N265" s="235" t="inlineStr">
        <is>
          <t>RTF</t>
        </is>
      </c>
      <c r="O265" s="233" t="inlineStr">
        <is>
          <t>B101354</t>
        </is>
      </c>
      <c r="P265" s="235" t="inlineStr">
        <is>
          <t>LT029</t>
        </is>
      </c>
      <c r="Q265" t="inlineStr">
        <is>
          <t>SlvMatl_Special, PriceReq_BOM_KP_Sleeves</t>
        </is>
      </c>
    </row>
    <row r="266" ht="13.5" customHeight="1" s="109">
      <c r="B266" s="237">
        <f>OR(K266="SlvMatl_None", K266 = "SlvMatl_Bronze")</f>
        <v/>
      </c>
      <c r="C266" s="233" t="inlineStr">
        <is>
          <t>ConTab_BOM_KP_Sleeves0974</t>
        </is>
      </c>
      <c r="D266" s="233">
        <f>IF(B266 = TRUE,C266,"")</f>
        <v/>
      </c>
      <c r="E266" s="233" t="inlineStr">
        <is>
          <t>:5015-9_0-KPV:</t>
        </is>
      </c>
      <c r="F266" s="235" t="n">
        <v>4</v>
      </c>
      <c r="G266" s="233" t="inlineStr">
        <is>
          <t>:CCW:</t>
        </is>
      </c>
      <c r="H266" s="233" t="inlineStr">
        <is>
          <t>Mechanical Seal</t>
        </is>
      </c>
      <c r="I266" s="233" t="inlineStr">
        <is>
          <t>Single</t>
        </is>
      </c>
      <c r="J266" s="233" t="inlineStr">
        <is>
          <t>:Unbalanced:</t>
        </is>
      </c>
      <c r="K266" s="233" t="inlineStr">
        <is>
          <t>SlvMatl_Special</t>
        </is>
      </c>
      <c r="L266" s="233" t="inlineStr">
        <is>
          <t>Special/Other</t>
        </is>
      </c>
      <c r="M266" s="233" t="inlineStr">
        <is>
          <t>SS AISI-416 (hard)-SlvBrg</t>
        </is>
      </c>
      <c r="N266" s="235" t="inlineStr">
        <is>
          <t>RTF</t>
        </is>
      </c>
      <c r="O266" s="233" t="inlineStr">
        <is>
          <t>B101354</t>
        </is>
      </c>
      <c r="P266" s="235" t="inlineStr">
        <is>
          <t>LT029</t>
        </is>
      </c>
      <c r="Q266" t="inlineStr">
        <is>
          <t>SlvMatl_Special, PriceReq_BOM_KP_Sleeves</t>
        </is>
      </c>
    </row>
    <row r="267" ht="13.5" customHeight="1" s="109">
      <c r="B267" s="237">
        <f>OR(K267="SlvMatl_None", K267 = "SlvMatl_Bronze")</f>
        <v/>
      </c>
      <c r="C267" s="233" t="inlineStr">
        <is>
          <t>ConTab_BOM_KP_Sleeves0975</t>
        </is>
      </c>
      <c r="D267" s="233">
        <f>IF(B267 = TRUE,C267,"")</f>
        <v/>
      </c>
      <c r="E267" s="233" t="inlineStr">
        <is>
          <t>:6012-1_2-KPV:</t>
        </is>
      </c>
      <c r="F267" s="235" t="n">
        <v>4</v>
      </c>
      <c r="G267" s="233" t="inlineStr">
        <is>
          <t>:CCW:</t>
        </is>
      </c>
      <c r="H267" s="233" t="inlineStr">
        <is>
          <t>Mechanical Seal</t>
        </is>
      </c>
      <c r="I267" s="233" t="inlineStr">
        <is>
          <t>Single</t>
        </is>
      </c>
      <c r="J267" s="233" t="inlineStr">
        <is>
          <t>:Unbalanced:</t>
        </is>
      </c>
      <c r="K267" s="233" t="inlineStr">
        <is>
          <t>SlvMatl_Special</t>
        </is>
      </c>
      <c r="L267" s="233" t="inlineStr">
        <is>
          <t>Special/Other</t>
        </is>
      </c>
      <c r="M267" s="233" t="inlineStr">
        <is>
          <t>SS AISI-416 (hard)-SlvBrg</t>
        </is>
      </c>
      <c r="N267" s="235" t="inlineStr">
        <is>
          <t>RTF</t>
        </is>
      </c>
      <c r="O267" s="233" t="inlineStr">
        <is>
          <t>B101367</t>
        </is>
      </c>
      <c r="P267" s="235" t="inlineStr">
        <is>
          <t>LT029</t>
        </is>
      </c>
      <c r="Q267" t="inlineStr">
        <is>
          <t>SlvMatl_Special, PriceReq_BOM_KP_Sleeves</t>
        </is>
      </c>
    </row>
    <row r="268" ht="13.5" customHeight="1" s="109">
      <c r="B268" s="237">
        <f>OR(K268="SlvMatl_None", K268 = "SlvMatl_Bronze")</f>
        <v/>
      </c>
      <c r="C268" s="233" t="inlineStr">
        <is>
          <t>ConTab_BOM_KP_Sleeves0976</t>
        </is>
      </c>
      <c r="D268" s="233">
        <f>IF(B268 = TRUE,C268,"")</f>
        <v/>
      </c>
      <c r="E268" s="233" t="inlineStr">
        <is>
          <t>:6012-3_4-KPV:</t>
        </is>
      </c>
      <c r="F268" s="235" t="n">
        <v>4</v>
      </c>
      <c r="G268" s="233" t="inlineStr">
        <is>
          <t>:CCW:</t>
        </is>
      </c>
      <c r="H268" s="233" t="inlineStr">
        <is>
          <t>Mechanical Seal</t>
        </is>
      </c>
      <c r="I268" s="233" t="inlineStr">
        <is>
          <t>Single</t>
        </is>
      </c>
      <c r="J268" s="233" t="inlineStr">
        <is>
          <t>:Unbalanced:</t>
        </is>
      </c>
      <c r="K268" s="233" t="inlineStr">
        <is>
          <t>SlvMatl_Special</t>
        </is>
      </c>
      <c r="L268" s="233" t="inlineStr">
        <is>
          <t>Special/Other</t>
        </is>
      </c>
      <c r="M268" s="233" t="inlineStr">
        <is>
          <t>SS AISI-416 (hard)-SlvBrg</t>
        </is>
      </c>
      <c r="N268" s="235" t="inlineStr">
        <is>
          <t>RTF</t>
        </is>
      </c>
      <c r="O268" s="233" t="inlineStr">
        <is>
          <t>B101354</t>
        </is>
      </c>
      <c r="P268" s="235" t="inlineStr">
        <is>
          <t>LT029</t>
        </is>
      </c>
      <c r="Q268" t="inlineStr">
        <is>
          <t>SlvMatl_Special, PriceReq_BOM_KP_Sleeves</t>
        </is>
      </c>
    </row>
    <row r="269" ht="13.5" customHeight="1" s="109">
      <c r="B269" s="237">
        <f>OR(K269="SlvMatl_None", K269 = "SlvMatl_Bronze")</f>
        <v/>
      </c>
      <c r="C269" s="233" t="inlineStr">
        <is>
          <t>ConTab_BOM_KP_Sleeves0977</t>
        </is>
      </c>
      <c r="D269" s="233">
        <f>IF(B269 = TRUE,C269,"")</f>
        <v/>
      </c>
      <c r="E269" s="233" t="inlineStr">
        <is>
          <t>:6015-1_2-KPV:6015-3_4-KPV:</t>
        </is>
      </c>
      <c r="F269" s="235" t="n">
        <v>5</v>
      </c>
      <c r="G269" s="233" t="inlineStr">
        <is>
          <t>:CW:</t>
        </is>
      </c>
      <c r="H269" s="233" t="inlineStr">
        <is>
          <t>Mechanical Seal</t>
        </is>
      </c>
      <c r="I269" s="233" t="inlineStr">
        <is>
          <t>Single</t>
        </is>
      </c>
      <c r="J269" s="233" t="inlineStr">
        <is>
          <t>:Balanced:</t>
        </is>
      </c>
      <c r="K269" s="233" t="inlineStr">
        <is>
          <t>SlvMatl_Bronze</t>
        </is>
      </c>
      <c r="L269" s="233" t="inlineStr">
        <is>
          <t>Bronze, III932, C89835</t>
        </is>
      </c>
      <c r="M269" s="233" t="inlineStr">
        <is>
          <t>SS AISI-416 (hard)-SlvBrg</t>
        </is>
      </c>
      <c r="N269" s="235" t="inlineStr">
        <is>
          <t>RTF</t>
        </is>
      </c>
      <c r="O269" s="233" t="inlineStr">
        <is>
          <t>B101382</t>
        </is>
      </c>
      <c r="P269" s="235" t="inlineStr">
        <is>
          <t>LT027</t>
        </is>
      </c>
      <c r="Q269" t="inlineStr">
        <is>
          <t>PriceReq_BOM_KP_Sleeves, SlvMatl_Bronze</t>
        </is>
      </c>
    </row>
    <row r="270" ht="13.5" customHeight="1" s="109">
      <c r="B270" s="237">
        <f>OR(K270="SlvMatl_None", K270 = "SlvMatl_Bronze")</f>
        <v/>
      </c>
      <c r="C270" s="233" t="inlineStr">
        <is>
          <t>ConTab_BOM_KP_Sleeves0978</t>
        </is>
      </c>
      <c r="D270" s="233">
        <f>IF(B270 = TRUE,C270,"")</f>
        <v/>
      </c>
      <c r="E270" s="233" t="inlineStr">
        <is>
          <t>:6019-7_8-KPV:</t>
        </is>
      </c>
      <c r="F270" s="235" t="n">
        <v>5</v>
      </c>
      <c r="G270" s="233" t="inlineStr">
        <is>
          <t>:CW:</t>
        </is>
      </c>
      <c r="H270" s="233" t="inlineStr">
        <is>
          <t>Mechanical Seal</t>
        </is>
      </c>
      <c r="I270" s="233" t="inlineStr">
        <is>
          <t>Single</t>
        </is>
      </c>
      <c r="J270" s="233" t="inlineStr">
        <is>
          <t>:Balanced:</t>
        </is>
      </c>
      <c r="K270" s="233" t="inlineStr">
        <is>
          <t>SlvMatl_Bronze</t>
        </is>
      </c>
      <c r="L270" s="233" t="inlineStr">
        <is>
          <t>Bronze, III932, C89835</t>
        </is>
      </c>
      <c r="M270" s="233" t="inlineStr">
        <is>
          <t>SS AISI-416 (hard)-SlvBrg</t>
        </is>
      </c>
      <c r="N270" s="235" t="inlineStr">
        <is>
          <t>RTF</t>
        </is>
      </c>
      <c r="O270" s="233" t="inlineStr">
        <is>
          <t>B101395</t>
        </is>
      </c>
      <c r="P270" s="235" t="inlineStr">
        <is>
          <t>LT027</t>
        </is>
      </c>
      <c r="Q270" t="inlineStr">
        <is>
          <t>PriceReq_BOM_KP_Sleeves, SlvMatl_Bronze</t>
        </is>
      </c>
    </row>
    <row r="271" ht="13.5" customHeight="1" s="109">
      <c r="B271" s="237">
        <f>OR(K271="SlvMatl_None", K271 = "SlvMatl_Bronze")</f>
        <v/>
      </c>
      <c r="C271" s="233" t="inlineStr">
        <is>
          <t>ConTab_BOM_KP_Sleeves0979</t>
        </is>
      </c>
      <c r="D271" s="233">
        <f>IF(B271 = TRUE,C271,"")</f>
        <v/>
      </c>
      <c r="E271" s="233" t="inlineStr">
        <is>
          <t>:8012-5_6-KPV:</t>
        </is>
      </c>
      <c r="F271" s="235" t="n">
        <v>5</v>
      </c>
      <c r="G271" s="233" t="inlineStr">
        <is>
          <t>:CW:</t>
        </is>
      </c>
      <c r="H271" s="233" t="inlineStr">
        <is>
          <t>Mechanical Seal</t>
        </is>
      </c>
      <c r="I271" s="233" t="inlineStr">
        <is>
          <t>Single</t>
        </is>
      </c>
      <c r="J271" s="233" t="inlineStr">
        <is>
          <t>:Balanced:</t>
        </is>
      </c>
      <c r="K271" s="233" t="inlineStr">
        <is>
          <t>SlvMatl_Bronze</t>
        </is>
      </c>
      <c r="L271" s="233" t="inlineStr">
        <is>
          <t>Bronze, III932, C89835</t>
        </is>
      </c>
      <c r="M271" s="233" t="inlineStr">
        <is>
          <t>SS AISI-416 (hard)-SlvBrg</t>
        </is>
      </c>
      <c r="N271" s="235" t="inlineStr">
        <is>
          <t>RTF</t>
        </is>
      </c>
      <c r="O271" s="233" t="inlineStr">
        <is>
          <t>B101382</t>
        </is>
      </c>
      <c r="P271" s="235" t="inlineStr">
        <is>
          <t>LT027</t>
        </is>
      </c>
      <c r="Q271" t="inlineStr">
        <is>
          <t>PriceReq_BOM_KP_Sleeves, SlvMatl_Bronze</t>
        </is>
      </c>
    </row>
    <row r="272" ht="13.5" customHeight="1" s="109">
      <c r="B272" s="237">
        <f>OR(K272="SlvMatl_None", K272 = "SlvMatl_Bronze")</f>
        <v/>
      </c>
      <c r="C272" s="233" t="inlineStr">
        <is>
          <t>ConTab_BOM_KP_Sleeves0980</t>
        </is>
      </c>
      <c r="D272" s="233">
        <f>IF(B272 = TRUE,C272,"")</f>
        <v/>
      </c>
      <c r="E272" s="233" t="inlineStr">
        <is>
          <t>:8015-3_4-KPV:</t>
        </is>
      </c>
      <c r="F272" s="235" t="n">
        <v>5</v>
      </c>
      <c r="G272" s="233" t="inlineStr">
        <is>
          <t>:CW:</t>
        </is>
      </c>
      <c r="H272" s="233" t="inlineStr">
        <is>
          <t>Mechanical Seal</t>
        </is>
      </c>
      <c r="I272" s="233" t="inlineStr">
        <is>
          <t>Single</t>
        </is>
      </c>
      <c r="J272" s="233" t="inlineStr">
        <is>
          <t>:Balanced:</t>
        </is>
      </c>
      <c r="K272" s="233" t="inlineStr">
        <is>
          <t>SlvMatl_Bronze</t>
        </is>
      </c>
      <c r="L272" s="233" t="inlineStr">
        <is>
          <t>Bronze, III932, C89835</t>
        </is>
      </c>
      <c r="M272" s="233" t="inlineStr">
        <is>
          <t>SS AISI-416 (hard)-SlvBrg</t>
        </is>
      </c>
      <c r="N272" s="235" t="inlineStr">
        <is>
          <t>RTF</t>
        </is>
      </c>
      <c r="O272" s="233" t="inlineStr">
        <is>
          <t>B101382</t>
        </is>
      </c>
      <c r="P272" s="235" t="inlineStr">
        <is>
          <t>LT027</t>
        </is>
      </c>
      <c r="Q272" t="inlineStr">
        <is>
          <t>PriceReq_BOM_KP_Sleeves, SlvMatl_Bronze</t>
        </is>
      </c>
    </row>
    <row r="273" ht="13.5" customHeight="1" s="109">
      <c r="B273" s="237">
        <f>OR(K273="SlvMatl_None", K273 = "SlvMatl_Bronze")</f>
        <v/>
      </c>
      <c r="C273" s="233" t="inlineStr">
        <is>
          <t>ConTab_BOM_KP_Sleeves0981</t>
        </is>
      </c>
      <c r="D273" s="233">
        <f>IF(B273 = TRUE,C273,"")</f>
        <v/>
      </c>
      <c r="E273" s="233" t="inlineStr">
        <is>
          <t>:1012-9_0-KPV:1012-1_2-KPV:</t>
        </is>
      </c>
      <c r="F273" s="235" t="n">
        <v>5</v>
      </c>
      <c r="G273" s="233" t="inlineStr">
        <is>
          <t>:CW:</t>
        </is>
      </c>
      <c r="H273" s="233" t="inlineStr">
        <is>
          <t>Mechanical Seal</t>
        </is>
      </c>
      <c r="I273" s="233" t="inlineStr">
        <is>
          <t>Single</t>
        </is>
      </c>
      <c r="J273" s="233" t="inlineStr">
        <is>
          <t>:Balanced:</t>
        </is>
      </c>
      <c r="K273" s="233" t="inlineStr">
        <is>
          <t>SlvMatl_Bronze</t>
        </is>
      </c>
      <c r="L273" s="233" t="inlineStr">
        <is>
          <t>Bronze, III932, C89835</t>
        </is>
      </c>
      <c r="M273" s="233" t="inlineStr">
        <is>
          <t>SS AISI-416 (hard)-SlvBrg</t>
        </is>
      </c>
      <c r="N273" s="235" t="inlineStr">
        <is>
          <t>RTF</t>
        </is>
      </c>
      <c r="O273" s="233" t="inlineStr">
        <is>
          <t>B101382</t>
        </is>
      </c>
      <c r="P273" s="235" t="inlineStr">
        <is>
          <t>LT027</t>
        </is>
      </c>
      <c r="Q273" t="inlineStr">
        <is>
          <t>PriceReq_BOM_KP_Sleeves, SlvMatl_Bronze</t>
        </is>
      </c>
    </row>
    <row r="274" ht="13.5" customHeight="1" s="109">
      <c r="B274" s="237">
        <f>OR(K274="SlvMatl_None", K274 = "SlvMatl_Bronze")</f>
        <v/>
      </c>
      <c r="C274" s="233" t="inlineStr">
        <is>
          <t>ConTab_BOM_KP_Sleeves0982</t>
        </is>
      </c>
      <c r="D274" s="233">
        <f>IF(B274 = TRUE,C274,"")</f>
        <v/>
      </c>
      <c r="E274" s="233" t="inlineStr">
        <is>
          <t>:6015-1_2-KPV:6015-3_4-KPV:</t>
        </is>
      </c>
      <c r="F274" s="235" t="n">
        <v>5</v>
      </c>
      <c r="G274" s="233" t="inlineStr">
        <is>
          <t>:CCW:</t>
        </is>
      </c>
      <c r="H274" s="233" t="inlineStr">
        <is>
          <t>Mechanical Seal</t>
        </is>
      </c>
      <c r="I274" s="233" t="inlineStr">
        <is>
          <t>Single</t>
        </is>
      </c>
      <c r="J274" s="233" t="inlineStr">
        <is>
          <t>:Balanced:</t>
        </is>
      </c>
      <c r="K274" s="233" t="inlineStr">
        <is>
          <t>SlvMatl_Bronze</t>
        </is>
      </c>
      <c r="L274" s="233" t="inlineStr">
        <is>
          <t>Bronze, III932, C89835</t>
        </is>
      </c>
      <c r="M274" s="233" t="inlineStr">
        <is>
          <t>SS AISI-416 (hard)-SlvBrg</t>
        </is>
      </c>
      <c r="N274" s="235" t="inlineStr">
        <is>
          <t>RTF</t>
        </is>
      </c>
      <c r="O274" s="233" t="inlineStr">
        <is>
          <t>B101382</t>
        </is>
      </c>
      <c r="P274" s="235" t="inlineStr">
        <is>
          <t>LT027</t>
        </is>
      </c>
      <c r="Q274" t="inlineStr">
        <is>
          <t>PriceReq_BOM_KP_Sleeves, SlvMatl_Bronze</t>
        </is>
      </c>
    </row>
    <row r="275" ht="13.5" customHeight="1" s="109">
      <c r="B275" s="237">
        <f>OR(K275="SlvMatl_None", K275 = "SlvMatl_Bronze")</f>
        <v/>
      </c>
      <c r="C275" s="233" t="inlineStr">
        <is>
          <t>ConTab_BOM_KP_Sleeves0983</t>
        </is>
      </c>
      <c r="D275" s="233">
        <f>IF(B275 = TRUE,C275,"")</f>
        <v/>
      </c>
      <c r="E275" s="233" t="inlineStr">
        <is>
          <t>:6019-7_8-KPV:</t>
        </is>
      </c>
      <c r="F275" s="235" t="n">
        <v>5</v>
      </c>
      <c r="G275" s="233" t="inlineStr">
        <is>
          <t>:CCW:</t>
        </is>
      </c>
      <c r="H275" s="233" t="inlineStr">
        <is>
          <t>Mechanical Seal</t>
        </is>
      </c>
      <c r="I275" s="233" t="inlineStr">
        <is>
          <t>Single</t>
        </is>
      </c>
      <c r="J275" s="233" t="inlineStr">
        <is>
          <t>:Balanced:</t>
        </is>
      </c>
      <c r="K275" s="233" t="inlineStr">
        <is>
          <t>SlvMatl_Bronze</t>
        </is>
      </c>
      <c r="L275" s="233" t="inlineStr">
        <is>
          <t>Bronze, III932, C89835</t>
        </is>
      </c>
      <c r="M275" s="233" t="inlineStr">
        <is>
          <t>SS AISI-416 (hard)-SlvBrg</t>
        </is>
      </c>
      <c r="N275" s="235" t="inlineStr">
        <is>
          <t>RTF</t>
        </is>
      </c>
      <c r="O275" s="233" t="inlineStr">
        <is>
          <t>B101395</t>
        </is>
      </c>
      <c r="P275" s="235" t="inlineStr">
        <is>
          <t>LT027</t>
        </is>
      </c>
      <c r="Q275" t="inlineStr">
        <is>
          <t>PriceReq_BOM_KP_Sleeves, SlvMatl_Bronze</t>
        </is>
      </c>
    </row>
    <row r="276" ht="13.5" customHeight="1" s="109">
      <c r="B276" s="237">
        <f>OR(K276="SlvMatl_None", K276 = "SlvMatl_Bronze")</f>
        <v/>
      </c>
      <c r="C276" s="233" t="inlineStr">
        <is>
          <t>ConTab_BOM_KP_Sleeves0984</t>
        </is>
      </c>
      <c r="D276" s="233">
        <f>IF(B276 = TRUE,C276,"")</f>
        <v/>
      </c>
      <c r="E276" s="233" t="inlineStr">
        <is>
          <t>:8012-5_6-KPV:</t>
        </is>
      </c>
      <c r="F276" s="235" t="n">
        <v>5</v>
      </c>
      <c r="G276" s="233" t="inlineStr">
        <is>
          <t>:CCW:</t>
        </is>
      </c>
      <c r="H276" s="233" t="inlineStr">
        <is>
          <t>Mechanical Seal</t>
        </is>
      </c>
      <c r="I276" s="233" t="inlineStr">
        <is>
          <t>Single</t>
        </is>
      </c>
      <c r="J276" s="233" t="inlineStr">
        <is>
          <t>:Balanced:</t>
        </is>
      </c>
      <c r="K276" s="233" t="inlineStr">
        <is>
          <t>SlvMatl_Bronze</t>
        </is>
      </c>
      <c r="L276" s="233" t="inlineStr">
        <is>
          <t>Bronze, III932, C89835</t>
        </is>
      </c>
      <c r="M276" s="233" t="inlineStr">
        <is>
          <t>SS AISI-416 (hard)-SlvBrg</t>
        </is>
      </c>
      <c r="N276" s="235" t="inlineStr">
        <is>
          <t>RTF</t>
        </is>
      </c>
      <c r="O276" s="233" t="inlineStr">
        <is>
          <t>B101382</t>
        </is>
      </c>
      <c r="P276" s="235" t="inlineStr">
        <is>
          <t>LT027</t>
        </is>
      </c>
      <c r="Q276" t="inlineStr">
        <is>
          <t>PriceReq_BOM_KP_Sleeves, SlvMatl_Bronze</t>
        </is>
      </c>
    </row>
    <row r="277" ht="13.5" customHeight="1" s="109">
      <c r="B277" s="237">
        <f>OR(K277="SlvMatl_None", K277 = "SlvMatl_Bronze")</f>
        <v/>
      </c>
      <c r="C277" s="233" t="inlineStr">
        <is>
          <t>ConTab_BOM_KP_Sleeves0985</t>
        </is>
      </c>
      <c r="D277" s="233">
        <f>IF(B277 = TRUE,C277,"")</f>
        <v/>
      </c>
      <c r="E277" s="233" t="inlineStr">
        <is>
          <t>:8015-3_4-KPV:</t>
        </is>
      </c>
      <c r="F277" s="235" t="n">
        <v>5</v>
      </c>
      <c r="G277" s="233" t="inlineStr">
        <is>
          <t>:CCW:</t>
        </is>
      </c>
      <c r="H277" s="233" t="inlineStr">
        <is>
          <t>Mechanical Seal</t>
        </is>
      </c>
      <c r="I277" s="233" t="inlineStr">
        <is>
          <t>Single</t>
        </is>
      </c>
      <c r="J277" s="233" t="inlineStr">
        <is>
          <t>:Balanced:</t>
        </is>
      </c>
      <c r="K277" s="233" t="inlineStr">
        <is>
          <t>SlvMatl_Bronze</t>
        </is>
      </c>
      <c r="L277" s="233" t="inlineStr">
        <is>
          <t>Bronze, III932, C89835</t>
        </is>
      </c>
      <c r="M277" s="233" t="inlineStr">
        <is>
          <t>SS AISI-416 (hard)-SlvBrg</t>
        </is>
      </c>
      <c r="N277" s="235" t="inlineStr">
        <is>
          <t>RTF</t>
        </is>
      </c>
      <c r="O277" s="233" t="inlineStr">
        <is>
          <t>B101382</t>
        </is>
      </c>
      <c r="P277" s="235" t="inlineStr">
        <is>
          <t>LT027</t>
        </is>
      </c>
      <c r="Q277" t="inlineStr">
        <is>
          <t>PriceReq_BOM_KP_Sleeves, SlvMatl_Bronze</t>
        </is>
      </c>
    </row>
    <row r="278" ht="13.5" customHeight="1" s="109">
      <c r="B278" s="237">
        <f>OR(K278="SlvMatl_None", K278 = "SlvMatl_Bronze")</f>
        <v/>
      </c>
      <c r="C278" s="233" t="inlineStr">
        <is>
          <t>ConTab_BOM_KP_Sleeves0986</t>
        </is>
      </c>
      <c r="D278" s="233">
        <f>IF(B278 = TRUE,C278,"")</f>
        <v/>
      </c>
      <c r="E278" s="233" t="inlineStr">
        <is>
          <t>:1012-9_0-KPV:1012-1_2-KPV:</t>
        </is>
      </c>
      <c r="F278" s="235" t="n">
        <v>5</v>
      </c>
      <c r="G278" s="233" t="inlineStr">
        <is>
          <t>:CCW:</t>
        </is>
      </c>
      <c r="H278" s="233" t="inlineStr">
        <is>
          <t>Mechanical Seal</t>
        </is>
      </c>
      <c r="I278" s="233" t="inlineStr">
        <is>
          <t>Single</t>
        </is>
      </c>
      <c r="J278" s="233" t="inlineStr">
        <is>
          <t>:Balanced:</t>
        </is>
      </c>
      <c r="K278" s="233" t="inlineStr">
        <is>
          <t>SlvMatl_Bronze</t>
        </is>
      </c>
      <c r="L278" s="233" t="inlineStr">
        <is>
          <t>Bronze, III932, C89835</t>
        </is>
      </c>
      <c r="M278" s="233" t="inlineStr">
        <is>
          <t>SS AISI-416 (hard)-SlvBrg</t>
        </is>
      </c>
      <c r="N278" s="235" t="inlineStr">
        <is>
          <t>RTF</t>
        </is>
      </c>
      <c r="O278" s="233" t="inlineStr">
        <is>
          <t>B101382</t>
        </is>
      </c>
      <c r="P278" s="235" t="inlineStr">
        <is>
          <t>LT027</t>
        </is>
      </c>
      <c r="Q278" t="inlineStr">
        <is>
          <t>PriceReq_BOM_KP_Sleeves, SlvMatl_Bronze</t>
        </is>
      </c>
    </row>
    <row r="279" ht="13.5" customHeight="1" s="109">
      <c r="B279" s="237">
        <f>OR(K279="SlvMatl_None", K279 = "SlvMatl_Bronze")</f>
        <v/>
      </c>
      <c r="C279" s="233" t="inlineStr">
        <is>
          <t>ConTab_BOM_KP_Sleeves1027</t>
        </is>
      </c>
      <c r="D279" s="233">
        <f>IF(B279 = TRUE,C279,"")</f>
        <v/>
      </c>
      <c r="E279" s="233" t="inlineStr">
        <is>
          <t>:6015-1_2-KPV:6015-3_4-KPV:</t>
        </is>
      </c>
      <c r="F279" s="235" t="n">
        <v>5</v>
      </c>
      <c r="G279" s="233" t="inlineStr">
        <is>
          <t>:CW:</t>
        </is>
      </c>
      <c r="H279" s="233" t="inlineStr">
        <is>
          <t>Mechanical Seal</t>
        </is>
      </c>
      <c r="I279" s="233" t="inlineStr">
        <is>
          <t>Single</t>
        </is>
      </c>
      <c r="J279" s="233" t="inlineStr">
        <is>
          <t>:Balanced:</t>
        </is>
      </c>
      <c r="K279" s="233" t="inlineStr">
        <is>
          <t>SlvMatl_Special</t>
        </is>
      </c>
      <c r="L279" s="233" t="inlineStr">
        <is>
          <t>Special/Other</t>
        </is>
      </c>
      <c r="M279" s="233" t="inlineStr">
        <is>
          <t>SS AISI-416 (hard)-SlvBrg</t>
        </is>
      </c>
      <c r="N279" s="235" t="inlineStr">
        <is>
          <t>RTF</t>
        </is>
      </c>
      <c r="O279" s="233" t="inlineStr">
        <is>
          <t>B101380</t>
        </is>
      </c>
      <c r="P279" s="235" t="inlineStr">
        <is>
          <t>LT029</t>
        </is>
      </c>
      <c r="Q279" t="inlineStr">
        <is>
          <t>SlvMatl_Special, PriceReq_BOM_KP_Sleeves</t>
        </is>
      </c>
    </row>
    <row r="280" ht="13.5" customHeight="1" s="109">
      <c r="B280" s="237">
        <f>OR(K280="SlvMatl_None", K280 = "SlvMatl_Bronze")</f>
        <v/>
      </c>
      <c r="C280" s="233" t="inlineStr">
        <is>
          <t>ConTab_BOM_KP_Sleeves1028</t>
        </is>
      </c>
      <c r="D280" s="233">
        <f>IF(B280 = TRUE,C280,"")</f>
        <v/>
      </c>
      <c r="E280" s="233" t="inlineStr">
        <is>
          <t>:6019-7_8-KPV:</t>
        </is>
      </c>
      <c r="F280" s="235" t="n">
        <v>5</v>
      </c>
      <c r="G280" s="233" t="inlineStr">
        <is>
          <t>:CW:</t>
        </is>
      </c>
      <c r="H280" s="233" t="inlineStr">
        <is>
          <t>Mechanical Seal</t>
        </is>
      </c>
      <c r="I280" s="233" t="inlineStr">
        <is>
          <t>Single</t>
        </is>
      </c>
      <c r="J280" s="233" t="inlineStr">
        <is>
          <t>:Balanced:</t>
        </is>
      </c>
      <c r="K280" s="233" t="inlineStr">
        <is>
          <t>SlvMatl_Special</t>
        </is>
      </c>
      <c r="L280" s="233" t="inlineStr">
        <is>
          <t>Special/Other</t>
        </is>
      </c>
      <c r="M280" s="233" t="inlineStr">
        <is>
          <t>SS AISI-416 (hard)-SlvBrg</t>
        </is>
      </c>
      <c r="N280" s="235" t="inlineStr">
        <is>
          <t>RTF</t>
        </is>
      </c>
      <c r="O280" s="233" t="inlineStr">
        <is>
          <t>B101393</t>
        </is>
      </c>
      <c r="P280" s="235" t="inlineStr">
        <is>
          <t>LT029</t>
        </is>
      </c>
      <c r="Q280" t="inlineStr">
        <is>
          <t>SlvMatl_Special, PriceReq_BOM_KP_Sleeves</t>
        </is>
      </c>
    </row>
    <row r="281" ht="13.5" customHeight="1" s="109">
      <c r="B281" s="237">
        <f>OR(K281="SlvMatl_None", K281 = "SlvMatl_Bronze")</f>
        <v/>
      </c>
      <c r="C281" s="233" t="inlineStr">
        <is>
          <t>ConTab_BOM_KP_Sleeves1029</t>
        </is>
      </c>
      <c r="D281" s="233">
        <f>IF(B281 = TRUE,C281,"")</f>
        <v/>
      </c>
      <c r="E281" s="233" t="inlineStr">
        <is>
          <t>:8012-5_6-KPV:</t>
        </is>
      </c>
      <c r="F281" s="235" t="n">
        <v>5</v>
      </c>
      <c r="G281" s="233" t="inlineStr">
        <is>
          <t>:CW:</t>
        </is>
      </c>
      <c r="H281" s="233" t="inlineStr">
        <is>
          <t>Mechanical Seal</t>
        </is>
      </c>
      <c r="I281" s="233" t="inlineStr">
        <is>
          <t>Single</t>
        </is>
      </c>
      <c r="J281" s="233" t="inlineStr">
        <is>
          <t>:Balanced:</t>
        </is>
      </c>
      <c r="K281" s="233" t="inlineStr">
        <is>
          <t>SlvMatl_Special</t>
        </is>
      </c>
      <c r="L281" s="233" t="inlineStr">
        <is>
          <t>Special/Other</t>
        </is>
      </c>
      <c r="M281" s="233" t="inlineStr">
        <is>
          <t>SS AISI-416 (hard)-SlvBrg</t>
        </is>
      </c>
      <c r="N281" s="235" t="inlineStr">
        <is>
          <t>RTF</t>
        </is>
      </c>
      <c r="O281" s="233" t="inlineStr">
        <is>
          <t>B101380</t>
        </is>
      </c>
      <c r="P281" s="235" t="inlineStr">
        <is>
          <t>LT029</t>
        </is>
      </c>
      <c r="Q281" t="inlineStr">
        <is>
          <t>SlvMatl_Special, PriceReq_BOM_KP_Sleeves</t>
        </is>
      </c>
    </row>
    <row r="282" ht="13.5" customHeight="1" s="109">
      <c r="B282" s="237">
        <f>OR(K282="SlvMatl_None", K282 = "SlvMatl_Bronze")</f>
        <v/>
      </c>
      <c r="C282" s="233" t="inlineStr">
        <is>
          <t>ConTab_BOM_KP_Sleeves1030</t>
        </is>
      </c>
      <c r="D282" s="233">
        <f>IF(B282 = TRUE,C282,"")</f>
        <v/>
      </c>
      <c r="E282" s="233" t="inlineStr">
        <is>
          <t>:8015-3_4-KPV:</t>
        </is>
      </c>
      <c r="F282" s="235" t="n">
        <v>5</v>
      </c>
      <c r="G282" s="233" t="inlineStr">
        <is>
          <t>:CW:</t>
        </is>
      </c>
      <c r="H282" s="233" t="inlineStr">
        <is>
          <t>Mechanical Seal</t>
        </is>
      </c>
      <c r="I282" s="233" t="inlineStr">
        <is>
          <t>Single</t>
        </is>
      </c>
      <c r="J282" s="233" t="inlineStr">
        <is>
          <t>:Balanced:</t>
        </is>
      </c>
      <c r="K282" s="233" t="inlineStr">
        <is>
          <t>SlvMatl_Special</t>
        </is>
      </c>
      <c r="L282" s="233" t="inlineStr">
        <is>
          <t>Special/Other</t>
        </is>
      </c>
      <c r="M282" s="233" t="inlineStr">
        <is>
          <t>SS AISI-416 (hard)-SlvBrg</t>
        </is>
      </c>
      <c r="N282" s="235" t="inlineStr">
        <is>
          <t>RTF</t>
        </is>
      </c>
      <c r="O282" s="233" t="inlineStr">
        <is>
          <t>B101380</t>
        </is>
      </c>
      <c r="P282" s="235" t="inlineStr">
        <is>
          <t>LT029</t>
        </is>
      </c>
      <c r="Q282" t="inlineStr">
        <is>
          <t>SlvMatl_Special, PriceReq_BOM_KP_Sleeves</t>
        </is>
      </c>
    </row>
    <row r="283" ht="13.5" customHeight="1" s="109">
      <c r="B283" s="237">
        <f>OR(K283="SlvMatl_None", K283 = "SlvMatl_Bronze")</f>
        <v/>
      </c>
      <c r="C283" s="233" t="inlineStr">
        <is>
          <t>ConTab_BOM_KP_Sleeves1031</t>
        </is>
      </c>
      <c r="D283" s="233">
        <f>IF(B283 = TRUE,C283,"")</f>
        <v/>
      </c>
      <c r="E283" s="233" t="inlineStr">
        <is>
          <t>:1012-9_0-KPV:1012-1_2-KPV:</t>
        </is>
      </c>
      <c r="F283" s="235" t="n">
        <v>5</v>
      </c>
      <c r="G283" s="233" t="inlineStr">
        <is>
          <t>:CW:</t>
        </is>
      </c>
      <c r="H283" s="233" t="inlineStr">
        <is>
          <t>Mechanical Seal</t>
        </is>
      </c>
      <c r="I283" s="233" t="inlineStr">
        <is>
          <t>Single</t>
        </is>
      </c>
      <c r="J283" s="233" t="inlineStr">
        <is>
          <t>:Balanced:</t>
        </is>
      </c>
      <c r="K283" s="233" t="inlineStr">
        <is>
          <t>SlvMatl_Special</t>
        </is>
      </c>
      <c r="L283" s="233" t="inlineStr">
        <is>
          <t>Special/Other</t>
        </is>
      </c>
      <c r="M283" s="233" t="inlineStr">
        <is>
          <t>SS AISI-416 (hard)-SlvBrg</t>
        </is>
      </c>
      <c r="N283" s="235" t="inlineStr">
        <is>
          <t>RTF</t>
        </is>
      </c>
      <c r="O283" s="233" t="inlineStr">
        <is>
          <t>B101380</t>
        </is>
      </c>
      <c r="P283" s="235" t="inlineStr">
        <is>
          <t>LT029</t>
        </is>
      </c>
      <c r="Q283" t="inlineStr">
        <is>
          <t>SlvMatl_Special, PriceReq_BOM_KP_Sleeves</t>
        </is>
      </c>
    </row>
    <row r="284" ht="13.5" customHeight="1" s="109">
      <c r="B284" s="237">
        <f>OR(K284="SlvMatl_None", K284 = "SlvMatl_Bronze")</f>
        <v/>
      </c>
      <c r="C284" s="233" t="inlineStr">
        <is>
          <t>ConTab_BOM_KP_Sleeves1032</t>
        </is>
      </c>
      <c r="D284" s="233">
        <f>IF(B284 = TRUE,C284,"")</f>
        <v/>
      </c>
      <c r="E284" s="233" t="inlineStr">
        <is>
          <t>:6015-1_2-KPV:6015-3_4-KPV:</t>
        </is>
      </c>
      <c r="F284" s="235" t="n">
        <v>5</v>
      </c>
      <c r="G284" s="233" t="inlineStr">
        <is>
          <t>:CCW:</t>
        </is>
      </c>
      <c r="H284" s="233" t="inlineStr">
        <is>
          <t>Mechanical Seal</t>
        </is>
      </c>
      <c r="I284" s="233" t="inlineStr">
        <is>
          <t>Single</t>
        </is>
      </c>
      <c r="J284" s="233" t="inlineStr">
        <is>
          <t>:Balanced:</t>
        </is>
      </c>
      <c r="K284" s="233" t="inlineStr">
        <is>
          <t>SlvMatl_Special</t>
        </is>
      </c>
      <c r="L284" s="233" t="inlineStr">
        <is>
          <t>Special/Other</t>
        </is>
      </c>
      <c r="M284" s="233" t="inlineStr">
        <is>
          <t>SS AISI-416 (hard)-SlvBrg</t>
        </is>
      </c>
      <c r="N284" s="235" t="inlineStr">
        <is>
          <t>RTF</t>
        </is>
      </c>
      <c r="O284" s="233" t="inlineStr">
        <is>
          <t>B101380</t>
        </is>
      </c>
      <c r="P284" s="235" t="inlineStr">
        <is>
          <t>LT029</t>
        </is>
      </c>
      <c r="Q284" t="inlineStr">
        <is>
          <t>SlvMatl_Special, PriceReq_BOM_KP_Sleeves</t>
        </is>
      </c>
    </row>
    <row r="285" ht="13.5" customHeight="1" s="109">
      <c r="B285" s="237">
        <f>OR(K285="SlvMatl_None", K285 = "SlvMatl_Bronze")</f>
        <v/>
      </c>
      <c r="C285" s="233" t="inlineStr">
        <is>
          <t>ConTab_BOM_KP_Sleeves1033</t>
        </is>
      </c>
      <c r="D285" s="233">
        <f>IF(B285 = TRUE,C285,"")</f>
        <v/>
      </c>
      <c r="E285" s="233" t="inlineStr">
        <is>
          <t>:6019-7_8-KPV:</t>
        </is>
      </c>
      <c r="F285" s="235" t="n">
        <v>5</v>
      </c>
      <c r="G285" s="233" t="inlineStr">
        <is>
          <t>:CCW:</t>
        </is>
      </c>
      <c r="H285" s="233" t="inlineStr">
        <is>
          <t>Mechanical Seal</t>
        </is>
      </c>
      <c r="I285" s="233" t="inlineStr">
        <is>
          <t>Single</t>
        </is>
      </c>
      <c r="J285" s="233" t="inlineStr">
        <is>
          <t>:Balanced:</t>
        </is>
      </c>
      <c r="K285" s="233" t="inlineStr">
        <is>
          <t>SlvMatl_Special</t>
        </is>
      </c>
      <c r="L285" s="233" t="inlineStr">
        <is>
          <t>Special/Other</t>
        </is>
      </c>
      <c r="M285" s="233" t="inlineStr">
        <is>
          <t>SS AISI-416 (hard)-SlvBrg</t>
        </is>
      </c>
      <c r="N285" s="235" t="inlineStr">
        <is>
          <t>RTF</t>
        </is>
      </c>
      <c r="O285" s="233" t="inlineStr">
        <is>
          <t>B101393</t>
        </is>
      </c>
      <c r="P285" s="235" t="inlineStr">
        <is>
          <t>LT029</t>
        </is>
      </c>
      <c r="Q285" t="inlineStr">
        <is>
          <t>SlvMatl_Special, PriceReq_BOM_KP_Sleeves</t>
        </is>
      </c>
    </row>
    <row r="286" ht="13.5" customHeight="1" s="109">
      <c r="B286" s="237">
        <f>OR(K286="SlvMatl_None", K286 = "SlvMatl_Bronze")</f>
        <v/>
      </c>
      <c r="C286" s="233" t="inlineStr">
        <is>
          <t>ConTab_BOM_KP_Sleeves1034</t>
        </is>
      </c>
      <c r="D286" s="233">
        <f>IF(B286 = TRUE,C286,"")</f>
        <v/>
      </c>
      <c r="E286" s="233" t="inlineStr">
        <is>
          <t>:8012-5_6-KPV:</t>
        </is>
      </c>
      <c r="F286" s="235" t="n">
        <v>5</v>
      </c>
      <c r="G286" s="233" t="inlineStr">
        <is>
          <t>:CCW:</t>
        </is>
      </c>
      <c r="H286" s="233" t="inlineStr">
        <is>
          <t>Mechanical Seal</t>
        </is>
      </c>
      <c r="I286" s="233" t="inlineStr">
        <is>
          <t>Single</t>
        </is>
      </c>
      <c r="J286" s="233" t="inlineStr">
        <is>
          <t>:Balanced:</t>
        </is>
      </c>
      <c r="K286" s="233" t="inlineStr">
        <is>
          <t>SlvMatl_Special</t>
        </is>
      </c>
      <c r="L286" s="233" t="inlineStr">
        <is>
          <t>Special/Other</t>
        </is>
      </c>
      <c r="M286" s="233" t="inlineStr">
        <is>
          <t>SS AISI-416 (hard)-SlvBrg</t>
        </is>
      </c>
      <c r="N286" s="235" t="inlineStr">
        <is>
          <t>RTF</t>
        </is>
      </c>
      <c r="O286" s="233" t="inlineStr">
        <is>
          <t>B101380</t>
        </is>
      </c>
      <c r="P286" s="235" t="inlineStr">
        <is>
          <t>LT029</t>
        </is>
      </c>
      <c r="Q286" t="inlineStr">
        <is>
          <t>SlvMatl_Special, PriceReq_BOM_KP_Sleeves</t>
        </is>
      </c>
    </row>
    <row r="287" ht="13.5" customHeight="1" s="109">
      <c r="B287" s="237">
        <f>OR(K287="SlvMatl_None", K287 = "SlvMatl_Bronze")</f>
        <v/>
      </c>
      <c r="C287" s="233" t="inlineStr">
        <is>
          <t>ConTab_BOM_KP_Sleeves1035</t>
        </is>
      </c>
      <c r="D287" s="233">
        <f>IF(B287 = TRUE,C287,"")</f>
        <v/>
      </c>
      <c r="E287" s="233" t="inlineStr">
        <is>
          <t>:8015-3_4-KPV:</t>
        </is>
      </c>
      <c r="F287" s="235" t="n">
        <v>5</v>
      </c>
      <c r="G287" s="233" t="inlineStr">
        <is>
          <t>:CCW:</t>
        </is>
      </c>
      <c r="H287" s="233" t="inlineStr">
        <is>
          <t>Mechanical Seal</t>
        </is>
      </c>
      <c r="I287" s="233" t="inlineStr">
        <is>
          <t>Single</t>
        </is>
      </c>
      <c r="J287" s="233" t="inlineStr">
        <is>
          <t>:Balanced:</t>
        </is>
      </c>
      <c r="K287" s="233" t="inlineStr">
        <is>
          <t>SlvMatl_Special</t>
        </is>
      </c>
      <c r="L287" s="233" t="inlineStr">
        <is>
          <t>Special/Other</t>
        </is>
      </c>
      <c r="M287" s="233" t="inlineStr">
        <is>
          <t>SS AISI-416 (hard)-SlvBrg</t>
        </is>
      </c>
      <c r="N287" s="235" t="inlineStr">
        <is>
          <t>RTF</t>
        </is>
      </c>
      <c r="O287" s="233" t="inlineStr">
        <is>
          <t>B101380</t>
        </is>
      </c>
      <c r="P287" s="235" t="inlineStr">
        <is>
          <t>LT029</t>
        </is>
      </c>
      <c r="Q287" t="inlineStr">
        <is>
          <t>SlvMatl_Special, PriceReq_BOM_KP_Sleeves</t>
        </is>
      </c>
    </row>
    <row r="288" ht="13.5" customHeight="1" s="109">
      <c r="B288" s="237">
        <f>OR(K288="SlvMatl_None", K288 = "SlvMatl_Bronze")</f>
        <v/>
      </c>
      <c r="C288" s="233" t="inlineStr">
        <is>
          <t>ConTab_BOM_KP_Sleeves1036</t>
        </is>
      </c>
      <c r="D288" s="233">
        <f>IF(B288 = TRUE,C288,"")</f>
        <v/>
      </c>
      <c r="E288" s="233" t="inlineStr">
        <is>
          <t>:1012-9_0-KPV:1012-1_2-KPV:</t>
        </is>
      </c>
      <c r="F288" s="235" t="n">
        <v>5</v>
      </c>
      <c r="G288" s="233" t="inlineStr">
        <is>
          <t>:CCW:</t>
        </is>
      </c>
      <c r="H288" s="233" t="inlineStr">
        <is>
          <t>Mechanical Seal</t>
        </is>
      </c>
      <c r="I288" s="233" t="inlineStr">
        <is>
          <t>Single</t>
        </is>
      </c>
      <c r="J288" s="233" t="inlineStr">
        <is>
          <t>:Balanced:</t>
        </is>
      </c>
      <c r="K288" s="233" t="inlineStr">
        <is>
          <t>SlvMatl_Special</t>
        </is>
      </c>
      <c r="L288" s="233" t="inlineStr">
        <is>
          <t>Special/Other</t>
        </is>
      </c>
      <c r="M288" s="233" t="inlineStr">
        <is>
          <t>SS AISI-416 (hard)-SlvBrg</t>
        </is>
      </c>
      <c r="N288" s="235" t="inlineStr">
        <is>
          <t>RTF</t>
        </is>
      </c>
      <c r="O288" s="233" t="inlineStr">
        <is>
          <t>B101380</t>
        </is>
      </c>
      <c r="P288" s="235" t="inlineStr">
        <is>
          <t>LT029</t>
        </is>
      </c>
      <c r="Q288" t="inlineStr">
        <is>
          <t>SlvMatl_Special, PriceReq_BOM_KP_Sleeves</t>
        </is>
      </c>
    </row>
    <row r="289" ht="13.5" customHeight="1" s="109">
      <c r="B289" s="237">
        <f>OR(K289="SlvMatl_None", K289 = "SlvMatl_Bronze")</f>
        <v/>
      </c>
      <c r="C289" s="233" t="inlineStr">
        <is>
          <t>ConTab_BOM_KP_Sleeves1037</t>
        </is>
      </c>
      <c r="D289" s="233">
        <f>IF(B289 = TRUE,C289,"")</f>
        <v/>
      </c>
      <c r="E289" s="233" t="inlineStr">
        <is>
          <t>:6015-1_2-KPV:6015-3_4-KPV:</t>
        </is>
      </c>
      <c r="F289" s="235" t="n">
        <v>5</v>
      </c>
      <c r="G289" s="233" t="inlineStr">
        <is>
          <t>:CW:</t>
        </is>
      </c>
      <c r="H289" s="233" t="inlineStr">
        <is>
          <t>Mechanical Seal</t>
        </is>
      </c>
      <c r="I289" s="233" t="inlineStr">
        <is>
          <t>Single</t>
        </is>
      </c>
      <c r="J289" s="233" t="inlineStr">
        <is>
          <t>:Unbalanced:</t>
        </is>
      </c>
      <c r="K289" s="233" t="inlineStr">
        <is>
          <t>SlvMatl_Bronze</t>
        </is>
      </c>
      <c r="L289" s="233" t="inlineStr">
        <is>
          <t>Bronze, III932, C89835</t>
        </is>
      </c>
      <c r="M289" s="233" t="inlineStr">
        <is>
          <t>SS AISI-416 (hard)-SlvBrg</t>
        </is>
      </c>
      <c r="N289" s="233" t="n">
        <v>96698992</v>
      </c>
      <c r="O289" s="233" t="inlineStr">
        <is>
          <t>B101375</t>
        </is>
      </c>
      <c r="P289" s="235" t="inlineStr">
        <is>
          <t>LT027</t>
        </is>
      </c>
      <c r="Q289" t="inlineStr">
        <is>
          <t>PriceReq_BOM_KP_Sleeves, SlvMatl_Bronze</t>
        </is>
      </c>
    </row>
    <row r="290" ht="13.5" customHeight="1" s="109">
      <c r="B290" s="237">
        <f>OR(K290="SlvMatl_None", K290 = "SlvMatl_Bronze")</f>
        <v/>
      </c>
      <c r="C290" s="233" t="inlineStr">
        <is>
          <t>ConTab_BOM_KP_Sleeves1038</t>
        </is>
      </c>
      <c r="D290" s="233">
        <f>IF(B290 = TRUE,C290,"")</f>
        <v/>
      </c>
      <c r="E290" s="233" t="inlineStr">
        <is>
          <t>:6019-7_8-KPV:</t>
        </is>
      </c>
      <c r="F290" s="235" t="n">
        <v>5</v>
      </c>
      <c r="G290" s="233" t="inlineStr">
        <is>
          <t>:CW:</t>
        </is>
      </c>
      <c r="H290" s="233" t="inlineStr">
        <is>
          <t>Mechanical Seal</t>
        </is>
      </c>
      <c r="I290" s="233" t="inlineStr">
        <is>
          <t>Single</t>
        </is>
      </c>
      <c r="J290" s="233" t="inlineStr">
        <is>
          <t>:Unbalanced:</t>
        </is>
      </c>
      <c r="K290" s="233" t="inlineStr">
        <is>
          <t>SlvMatl_Bronze</t>
        </is>
      </c>
      <c r="L290" s="233" t="inlineStr">
        <is>
          <t>Bronze, III932, C89835</t>
        </is>
      </c>
      <c r="M290" s="233" t="inlineStr">
        <is>
          <t>SS AISI-416 (hard)-SlvBrg</t>
        </is>
      </c>
      <c r="N290" s="233" t="n">
        <v>96732777</v>
      </c>
      <c r="O290" s="233" t="inlineStr">
        <is>
          <t>B101388</t>
        </is>
      </c>
      <c r="P290" s="235" t="inlineStr">
        <is>
          <t>LT027</t>
        </is>
      </c>
      <c r="Q290" t="inlineStr">
        <is>
          <t>PriceReq_BOM_KP_Sleeves, SlvMatl_Bronze</t>
        </is>
      </c>
    </row>
    <row r="291" ht="13.5" customHeight="1" s="109">
      <c r="B291" s="237">
        <f>OR(K291="SlvMatl_None", K291 = "SlvMatl_Bronze")</f>
        <v/>
      </c>
      <c r="C291" s="233" t="inlineStr">
        <is>
          <t>ConTab_BOM_KP_Sleeves1039</t>
        </is>
      </c>
      <c r="D291" s="233">
        <f>IF(B291 = TRUE,C291,"")</f>
        <v/>
      </c>
      <c r="E291" s="233" t="inlineStr">
        <is>
          <t>:8012-5_6-KPV:</t>
        </is>
      </c>
      <c r="F291" s="235" t="n">
        <v>5</v>
      </c>
      <c r="G291" s="233" t="inlineStr">
        <is>
          <t>:CW:</t>
        </is>
      </c>
      <c r="H291" s="233" t="inlineStr">
        <is>
          <t>Mechanical Seal</t>
        </is>
      </c>
      <c r="I291" s="233" t="inlineStr">
        <is>
          <t>Single</t>
        </is>
      </c>
      <c r="J291" s="233" t="inlineStr">
        <is>
          <t>:Unbalanced:</t>
        </is>
      </c>
      <c r="K291" s="233" t="inlineStr">
        <is>
          <t>SlvMatl_Bronze</t>
        </is>
      </c>
      <c r="L291" s="233" t="inlineStr">
        <is>
          <t>Bronze, III932, C89835</t>
        </is>
      </c>
      <c r="M291" s="233" t="inlineStr">
        <is>
          <t>SS AISI-416 (hard)-SlvBrg</t>
        </is>
      </c>
      <c r="N291" s="233" t="n">
        <v>96698992</v>
      </c>
      <c r="O291" s="233" t="inlineStr">
        <is>
          <t>B101375</t>
        </is>
      </c>
      <c r="P291" s="235" t="inlineStr">
        <is>
          <t>LT027</t>
        </is>
      </c>
      <c r="Q291" t="inlineStr">
        <is>
          <t>PriceReq_BOM_KP_Sleeves, SlvMatl_Bronze</t>
        </is>
      </c>
    </row>
    <row r="292" ht="13.5" customHeight="1" s="109">
      <c r="B292" s="237">
        <f>OR(K292="SlvMatl_None", K292 = "SlvMatl_Bronze")</f>
        <v/>
      </c>
      <c r="C292" s="233" t="inlineStr">
        <is>
          <t>ConTab_BOM_KP_Sleeves1040</t>
        </is>
      </c>
      <c r="D292" s="233">
        <f>IF(B292 = TRUE,C292,"")</f>
        <v/>
      </c>
      <c r="E292" s="233" t="inlineStr">
        <is>
          <t>:8015-3_4-KPV:</t>
        </is>
      </c>
      <c r="F292" s="235" t="n">
        <v>5</v>
      </c>
      <c r="G292" s="233" t="inlineStr">
        <is>
          <t>:CW:</t>
        </is>
      </c>
      <c r="H292" s="233" t="inlineStr">
        <is>
          <t>Mechanical Seal</t>
        </is>
      </c>
      <c r="I292" s="233" t="inlineStr">
        <is>
          <t>Single</t>
        </is>
      </c>
      <c r="J292" s="233" t="inlineStr">
        <is>
          <t>:Unbalanced:</t>
        </is>
      </c>
      <c r="K292" s="233" t="inlineStr">
        <is>
          <t>SlvMatl_Bronze</t>
        </is>
      </c>
      <c r="L292" s="233" t="inlineStr">
        <is>
          <t>Bronze, III932, C89835</t>
        </is>
      </c>
      <c r="M292" s="233" t="inlineStr">
        <is>
          <t>SS AISI-416 (hard)-SlvBrg</t>
        </is>
      </c>
      <c r="N292" s="233" t="n">
        <v>96698992</v>
      </c>
      <c r="O292" s="233" t="inlineStr">
        <is>
          <t>B101375</t>
        </is>
      </c>
      <c r="P292" s="235" t="inlineStr">
        <is>
          <t>LT027</t>
        </is>
      </c>
      <c r="Q292" t="inlineStr">
        <is>
          <t>PriceReq_BOM_KP_Sleeves, SlvMatl_Bronze</t>
        </is>
      </c>
    </row>
    <row r="293" ht="13.5" customHeight="1" s="109">
      <c r="B293" s="237">
        <f>OR(K293="SlvMatl_None", K293 = "SlvMatl_Bronze")</f>
        <v/>
      </c>
      <c r="C293" s="233" t="inlineStr">
        <is>
          <t>ConTab_BOM_KP_Sleeves1041</t>
        </is>
      </c>
      <c r="D293" s="233">
        <f>IF(B293 = TRUE,C293,"")</f>
        <v/>
      </c>
      <c r="E293" s="233" t="inlineStr">
        <is>
          <t>:1012-9_0-KPV:1012-1_2-KPV:</t>
        </is>
      </c>
      <c r="F293" s="235" t="n">
        <v>5</v>
      </c>
      <c r="G293" s="233" t="inlineStr">
        <is>
          <t>:CW:</t>
        </is>
      </c>
      <c r="H293" s="233" t="inlineStr">
        <is>
          <t>Mechanical Seal</t>
        </is>
      </c>
      <c r="I293" s="233" t="inlineStr">
        <is>
          <t>Single</t>
        </is>
      </c>
      <c r="J293" s="233" t="inlineStr">
        <is>
          <t>:Unbalanced:</t>
        </is>
      </c>
      <c r="K293" s="233" t="inlineStr">
        <is>
          <t>SlvMatl_Bronze</t>
        </is>
      </c>
      <c r="L293" s="233" t="inlineStr">
        <is>
          <t>Bronze, III932, C89835</t>
        </is>
      </c>
      <c r="M293" s="233" t="inlineStr">
        <is>
          <t>SS AISI-416 (hard)-SlvBrg</t>
        </is>
      </c>
      <c r="N293" s="233" t="n">
        <v>96698992</v>
      </c>
      <c r="O293" s="233" t="inlineStr">
        <is>
          <t>B101375</t>
        </is>
      </c>
      <c r="P293" s="235" t="inlineStr">
        <is>
          <t>LT027</t>
        </is>
      </c>
      <c r="Q293" t="inlineStr">
        <is>
          <t>PriceReq_BOM_KP_Sleeves, SlvMatl_Bronze</t>
        </is>
      </c>
    </row>
    <row r="294" ht="13.5" customHeight="1" s="109">
      <c r="B294" s="237">
        <f>OR(K294="SlvMatl_None", K294 = "SlvMatl_Bronze")</f>
        <v/>
      </c>
      <c r="C294" s="233" t="inlineStr">
        <is>
          <t>ConTab_BOM_KP_Sleeves1042</t>
        </is>
      </c>
      <c r="D294" s="233">
        <f>IF(B294 = TRUE,C294,"")</f>
        <v/>
      </c>
      <c r="E294" s="233" t="inlineStr">
        <is>
          <t>:6015-1_2-KPV:6015-3_4-KPV:</t>
        </is>
      </c>
      <c r="F294" s="235" t="n">
        <v>5</v>
      </c>
      <c r="G294" s="233" t="inlineStr">
        <is>
          <t>:CCW:</t>
        </is>
      </c>
      <c r="H294" s="233" t="inlineStr">
        <is>
          <t>Mechanical Seal</t>
        </is>
      </c>
      <c r="I294" s="233" t="inlineStr">
        <is>
          <t>Single</t>
        </is>
      </c>
      <c r="J294" s="233" t="inlineStr">
        <is>
          <t>:Unbalanced:</t>
        </is>
      </c>
      <c r="K294" s="233" t="inlineStr">
        <is>
          <t>SlvMatl_Bronze</t>
        </is>
      </c>
      <c r="L294" s="233" t="inlineStr">
        <is>
          <t>Bronze, III932, C89835</t>
        </is>
      </c>
      <c r="M294" s="233" t="inlineStr">
        <is>
          <t>SS AISI-416 (hard)-SlvBrg</t>
        </is>
      </c>
      <c r="N294" s="233" t="n">
        <v>96698996</v>
      </c>
      <c r="O294" s="233" t="inlineStr">
        <is>
          <t>B101375</t>
        </is>
      </c>
      <c r="P294" s="235" t="inlineStr">
        <is>
          <t>LT027</t>
        </is>
      </c>
      <c r="Q294" t="inlineStr">
        <is>
          <t>PriceReq_BOM_KP_Sleeves, SlvMatl_Bronze</t>
        </is>
      </c>
    </row>
    <row r="295" ht="13.5" customHeight="1" s="109">
      <c r="B295" s="237">
        <f>OR(K295="SlvMatl_None", K295 = "SlvMatl_Bronze")</f>
        <v/>
      </c>
      <c r="C295" s="233" t="inlineStr">
        <is>
          <t>ConTab_BOM_KP_Sleeves1043</t>
        </is>
      </c>
      <c r="D295" s="233">
        <f>IF(B295 = TRUE,C295,"")</f>
        <v/>
      </c>
      <c r="E295" s="233" t="inlineStr">
        <is>
          <t>:6019-7_8-KPV:</t>
        </is>
      </c>
      <c r="F295" s="235" t="n">
        <v>5</v>
      </c>
      <c r="G295" s="233" t="inlineStr">
        <is>
          <t>:CCW:</t>
        </is>
      </c>
      <c r="H295" s="233" t="inlineStr">
        <is>
          <t>Mechanical Seal</t>
        </is>
      </c>
      <c r="I295" s="233" t="inlineStr">
        <is>
          <t>Single</t>
        </is>
      </c>
      <c r="J295" s="233" t="inlineStr">
        <is>
          <t>:Unbalanced:</t>
        </is>
      </c>
      <c r="K295" s="233" t="inlineStr">
        <is>
          <t>SlvMatl_Bronze</t>
        </is>
      </c>
      <c r="L295" s="233" t="inlineStr">
        <is>
          <t>Bronze, III932, C89835</t>
        </is>
      </c>
      <c r="M295" s="233" t="inlineStr">
        <is>
          <t>SS AISI-416 (hard)-SlvBrg</t>
        </is>
      </c>
      <c r="N295" s="233" t="n">
        <v>96701060</v>
      </c>
      <c r="O295" s="233" t="inlineStr">
        <is>
          <t>B101388</t>
        </is>
      </c>
      <c r="P295" s="235" t="inlineStr">
        <is>
          <t>LT027</t>
        </is>
      </c>
      <c r="Q295" t="inlineStr">
        <is>
          <t>PriceReq_BOM_KP_Sleeves, SlvMatl_Bronze</t>
        </is>
      </c>
    </row>
    <row r="296" ht="13.5" customHeight="1" s="109">
      <c r="B296" s="237">
        <f>OR(K296="SlvMatl_None", K296 = "SlvMatl_Bronze")</f>
        <v/>
      </c>
      <c r="C296" s="233" t="inlineStr">
        <is>
          <t>ConTab_BOM_KP_Sleeves1044</t>
        </is>
      </c>
      <c r="D296" s="233">
        <f>IF(B296 = TRUE,C296,"")</f>
        <v/>
      </c>
      <c r="E296" s="233" t="inlineStr">
        <is>
          <t>:8012-5_6-KPV:</t>
        </is>
      </c>
      <c r="F296" s="235" t="n">
        <v>5</v>
      </c>
      <c r="G296" s="233" t="inlineStr">
        <is>
          <t>:CCW:</t>
        </is>
      </c>
      <c r="H296" s="233" t="inlineStr">
        <is>
          <t>Mechanical Seal</t>
        </is>
      </c>
      <c r="I296" s="233" t="inlineStr">
        <is>
          <t>Single</t>
        </is>
      </c>
      <c r="J296" s="233" t="inlineStr">
        <is>
          <t>:Unbalanced:</t>
        </is>
      </c>
      <c r="K296" s="233" t="inlineStr">
        <is>
          <t>SlvMatl_Bronze</t>
        </is>
      </c>
      <c r="L296" s="233" t="inlineStr">
        <is>
          <t>Bronze, III932, C89835</t>
        </is>
      </c>
      <c r="M296" s="233" t="inlineStr">
        <is>
          <t>SS AISI-416 (hard)-SlvBrg</t>
        </is>
      </c>
      <c r="N296" s="233" t="n">
        <v>96698996</v>
      </c>
      <c r="O296" s="233" t="inlineStr">
        <is>
          <t>B101375</t>
        </is>
      </c>
      <c r="P296" s="235" t="inlineStr">
        <is>
          <t>LT027</t>
        </is>
      </c>
      <c r="Q296" t="inlineStr">
        <is>
          <t>PriceReq_BOM_KP_Sleeves, SlvMatl_Bronze</t>
        </is>
      </c>
    </row>
    <row r="297" ht="13.5" customHeight="1" s="109">
      <c r="B297" s="237">
        <f>OR(K297="SlvMatl_None", K297 = "SlvMatl_Bronze")</f>
        <v/>
      </c>
      <c r="C297" s="233" t="inlineStr">
        <is>
          <t>ConTab_BOM_KP_Sleeves1045</t>
        </is>
      </c>
      <c r="D297" s="233">
        <f>IF(B297 = TRUE,C297,"")</f>
        <v/>
      </c>
      <c r="E297" s="233" t="inlineStr">
        <is>
          <t>:8015-3_4-KPV:</t>
        </is>
      </c>
      <c r="F297" s="235" t="n">
        <v>5</v>
      </c>
      <c r="G297" s="233" t="inlineStr">
        <is>
          <t>:CCW:</t>
        </is>
      </c>
      <c r="H297" s="233" t="inlineStr">
        <is>
          <t>Mechanical Seal</t>
        </is>
      </c>
      <c r="I297" s="233" t="inlineStr">
        <is>
          <t>Single</t>
        </is>
      </c>
      <c r="J297" s="233" t="inlineStr">
        <is>
          <t>:Unbalanced:</t>
        </is>
      </c>
      <c r="K297" s="233" t="inlineStr">
        <is>
          <t>SlvMatl_Bronze</t>
        </is>
      </c>
      <c r="L297" s="233" t="inlineStr">
        <is>
          <t>Bronze, III932, C89835</t>
        </is>
      </c>
      <c r="M297" s="233" t="inlineStr">
        <is>
          <t>SS AISI-416 (hard)-SlvBrg</t>
        </is>
      </c>
      <c r="N297" s="233" t="n">
        <v>96698996</v>
      </c>
      <c r="O297" s="233" t="inlineStr">
        <is>
          <t>B101375</t>
        </is>
      </c>
      <c r="P297" s="235" t="inlineStr">
        <is>
          <t>LT027</t>
        </is>
      </c>
      <c r="Q297" t="inlineStr">
        <is>
          <t>PriceReq_BOM_KP_Sleeves, SlvMatl_Bronze</t>
        </is>
      </c>
    </row>
    <row r="298" ht="13.5" customHeight="1" s="109">
      <c r="B298" s="237">
        <f>OR(K298="SlvMatl_None", K298 = "SlvMatl_Bronze")</f>
        <v/>
      </c>
      <c r="C298" s="233" t="inlineStr">
        <is>
          <t>ConTab_BOM_KP_Sleeves1046</t>
        </is>
      </c>
      <c r="D298" s="233">
        <f>IF(B298 = TRUE,C298,"")</f>
        <v/>
      </c>
      <c r="E298" s="233" t="inlineStr">
        <is>
          <t>:1012-9_0-KPV:1012-1_2-KPV:</t>
        </is>
      </c>
      <c r="F298" s="235" t="n">
        <v>5</v>
      </c>
      <c r="G298" s="233" t="inlineStr">
        <is>
          <t>:CCW:</t>
        </is>
      </c>
      <c r="H298" s="233" t="inlineStr">
        <is>
          <t>Mechanical Seal</t>
        </is>
      </c>
      <c r="I298" s="233" t="inlineStr">
        <is>
          <t>Single</t>
        </is>
      </c>
      <c r="J298" s="233" t="inlineStr">
        <is>
          <t>:Unbalanced:</t>
        </is>
      </c>
      <c r="K298" s="233" t="inlineStr">
        <is>
          <t>SlvMatl_Bronze</t>
        </is>
      </c>
      <c r="L298" s="233" t="inlineStr">
        <is>
          <t>Bronze, III932, C89835</t>
        </is>
      </c>
      <c r="M298" s="233" t="inlineStr">
        <is>
          <t>SS AISI-416 (hard)-SlvBrg</t>
        </is>
      </c>
      <c r="N298" s="233" t="n">
        <v>96698996</v>
      </c>
      <c r="O298" s="233" t="inlineStr">
        <is>
          <t>B101375</t>
        </is>
      </c>
      <c r="P298" s="235" t="inlineStr">
        <is>
          <t>LT027</t>
        </is>
      </c>
      <c r="Q298" t="inlineStr">
        <is>
          <t>PriceReq_BOM_KP_Sleeves, SlvMatl_Bronze</t>
        </is>
      </c>
    </row>
    <row r="299" ht="13.5" customHeight="1" s="109">
      <c r="B299" s="237">
        <f>OR(K299="SlvMatl_None", K299 = "SlvMatl_Bronze")</f>
        <v/>
      </c>
      <c r="C299" s="233" t="inlineStr">
        <is>
          <t>ConTab_BOM_KP_Sleeves1067</t>
        </is>
      </c>
      <c r="D299" s="233">
        <f>IF(B299 = TRUE,C299,"")</f>
        <v/>
      </c>
      <c r="E299" s="233" t="inlineStr">
        <is>
          <t>:6015-1_2-KPV:6015-3_4-KPV:</t>
        </is>
      </c>
      <c r="F299" s="235" t="n">
        <v>5</v>
      </c>
      <c r="G299" s="233" t="inlineStr">
        <is>
          <t>:CW:</t>
        </is>
      </c>
      <c r="H299" s="233" t="inlineStr">
        <is>
          <t>Mechanical Seal</t>
        </is>
      </c>
      <c r="I299" s="233" t="inlineStr">
        <is>
          <t>Single</t>
        </is>
      </c>
      <c r="J299" s="233" t="inlineStr">
        <is>
          <t>:Unbalanced:</t>
        </is>
      </c>
      <c r="K299" s="233" t="inlineStr">
        <is>
          <t>SlvMatl_SS_AISI-303</t>
        </is>
      </c>
      <c r="L299" s="233" t="inlineStr">
        <is>
          <t>SS AISI-303</t>
        </is>
      </c>
      <c r="M299" s="233" t="inlineStr">
        <is>
          <t>SS AISI-416 (hard)-SlvBrg</t>
        </is>
      </c>
      <c r="N299" s="233" t="n">
        <v>96699008</v>
      </c>
      <c r="O299" s="233" t="inlineStr">
        <is>
          <t>B101377</t>
        </is>
      </c>
      <c r="P299" s="235" t="inlineStr">
        <is>
          <t>LT067</t>
        </is>
      </c>
      <c r="Q299" t="inlineStr">
        <is>
          <t>PriceReq_BOM_KP_Sleeves, SlvMatl_SS_AISI-303</t>
        </is>
      </c>
    </row>
    <row r="300" ht="13.5" customHeight="1" s="109">
      <c r="B300" s="237">
        <f>OR(K300="SlvMatl_None", K300 = "SlvMatl_Bronze")</f>
        <v/>
      </c>
      <c r="C300" s="233" t="inlineStr">
        <is>
          <t>ConTab_BOM_KP_Sleeves1068</t>
        </is>
      </c>
      <c r="D300" s="233">
        <f>IF(B300 = TRUE,C300,"")</f>
        <v/>
      </c>
      <c r="E300" s="233" t="inlineStr">
        <is>
          <t>:6019-7_8-KPV:</t>
        </is>
      </c>
      <c r="F300" s="235" t="n">
        <v>5</v>
      </c>
      <c r="G300" s="233" t="inlineStr">
        <is>
          <t>:CW:</t>
        </is>
      </c>
      <c r="H300" s="233" t="inlineStr">
        <is>
          <t>Mechanical Seal</t>
        </is>
      </c>
      <c r="I300" s="233" t="inlineStr">
        <is>
          <t>Single</t>
        </is>
      </c>
      <c r="J300" s="233" t="inlineStr">
        <is>
          <t>:Unbalanced:</t>
        </is>
      </c>
      <c r="K300" s="233" t="inlineStr">
        <is>
          <t>SlvMatl_SS_AISI-303</t>
        </is>
      </c>
      <c r="L300" s="233" t="inlineStr">
        <is>
          <t>SS AISI-303</t>
        </is>
      </c>
      <c r="M300" s="233" t="inlineStr">
        <is>
          <t>SS AISI-416 (hard)-SlvBrg</t>
        </is>
      </c>
      <c r="N300" s="233" t="n">
        <v>96699002</v>
      </c>
      <c r="O300" s="233" t="inlineStr">
        <is>
          <t>B101390</t>
        </is>
      </c>
      <c r="P300" s="235" t="inlineStr">
        <is>
          <t>LT067</t>
        </is>
      </c>
      <c r="Q300" t="inlineStr">
        <is>
          <t>PriceReq_BOM_KP_Sleeves, SlvMatl_SS_AISI-303</t>
        </is>
      </c>
    </row>
    <row r="301" ht="13.5" customHeight="1" s="109">
      <c r="B301" s="237">
        <f>OR(K301="SlvMatl_None", K301 = "SlvMatl_Bronze")</f>
        <v/>
      </c>
      <c r="C301" s="233" t="inlineStr">
        <is>
          <t>ConTab_BOM_KP_Sleeves1069</t>
        </is>
      </c>
      <c r="D301" s="233">
        <f>IF(B301 = TRUE,C301,"")</f>
        <v/>
      </c>
      <c r="E301" s="233" t="inlineStr">
        <is>
          <t>:8012-5_6-KPV:</t>
        </is>
      </c>
      <c r="F301" s="235" t="n">
        <v>5</v>
      </c>
      <c r="G301" s="233" t="inlineStr">
        <is>
          <t>:CW:</t>
        </is>
      </c>
      <c r="H301" s="233" t="inlineStr">
        <is>
          <t>Mechanical Seal</t>
        </is>
      </c>
      <c r="I301" s="233" t="inlineStr">
        <is>
          <t>Single</t>
        </is>
      </c>
      <c r="J301" s="233" t="inlineStr">
        <is>
          <t>:Unbalanced:</t>
        </is>
      </c>
      <c r="K301" s="233" t="inlineStr">
        <is>
          <t>SlvMatl_SS_AISI-303</t>
        </is>
      </c>
      <c r="L301" s="233" t="inlineStr">
        <is>
          <t>SS AISI-303</t>
        </is>
      </c>
      <c r="M301" s="233" t="inlineStr">
        <is>
          <t>SS AISI-416 (hard)-SlvBrg</t>
        </is>
      </c>
      <c r="N301" s="233" t="n">
        <v>96699008</v>
      </c>
      <c r="O301" s="233" t="inlineStr">
        <is>
          <t>B101377</t>
        </is>
      </c>
      <c r="P301" s="235" t="inlineStr">
        <is>
          <t>LT067</t>
        </is>
      </c>
      <c r="Q301" t="inlineStr">
        <is>
          <t>PriceReq_BOM_KP_Sleeves, SlvMatl_SS_AISI-303</t>
        </is>
      </c>
    </row>
    <row r="302" ht="13.5" customHeight="1" s="109">
      <c r="B302" s="237">
        <f>OR(K302="SlvMatl_None", K302 = "SlvMatl_Bronze")</f>
        <v/>
      </c>
      <c r="C302" s="233" t="inlineStr">
        <is>
          <t>ConTab_BOM_KP_Sleeves1070</t>
        </is>
      </c>
      <c r="D302" s="233">
        <f>IF(B302 = TRUE,C302,"")</f>
        <v/>
      </c>
      <c r="E302" s="233" t="inlineStr">
        <is>
          <t>:8015-3_4-KPV:</t>
        </is>
      </c>
      <c r="F302" s="235" t="n">
        <v>5</v>
      </c>
      <c r="G302" s="233" t="inlineStr">
        <is>
          <t>:CW:</t>
        </is>
      </c>
      <c r="H302" s="233" t="inlineStr">
        <is>
          <t>Mechanical Seal</t>
        </is>
      </c>
      <c r="I302" s="233" t="inlineStr">
        <is>
          <t>Single</t>
        </is>
      </c>
      <c r="J302" s="233" t="inlineStr">
        <is>
          <t>:Unbalanced:</t>
        </is>
      </c>
      <c r="K302" s="233" t="inlineStr">
        <is>
          <t>SlvMatl_SS_AISI-303</t>
        </is>
      </c>
      <c r="L302" s="233" t="inlineStr">
        <is>
          <t>SS AISI-303</t>
        </is>
      </c>
      <c r="M302" s="233" t="inlineStr">
        <is>
          <t>SS AISI-416 (hard)-SlvBrg</t>
        </is>
      </c>
      <c r="N302" s="233" t="n">
        <v>96699008</v>
      </c>
      <c r="O302" s="233" t="inlineStr">
        <is>
          <t>B101377</t>
        </is>
      </c>
      <c r="P302" s="235" t="inlineStr">
        <is>
          <t>LT067</t>
        </is>
      </c>
      <c r="Q302" t="inlineStr">
        <is>
          <t>PriceReq_BOM_KP_Sleeves, SlvMatl_SS_AISI-303</t>
        </is>
      </c>
    </row>
    <row r="303" ht="13.5" customHeight="1" s="109">
      <c r="B303" s="237">
        <f>OR(K303="SlvMatl_None", K303 = "SlvMatl_Bronze")</f>
        <v/>
      </c>
      <c r="C303" s="233" t="inlineStr">
        <is>
          <t>ConTab_BOM_KP_Sleeves1071</t>
        </is>
      </c>
      <c r="D303" s="233">
        <f>IF(B303 = TRUE,C303,"")</f>
        <v/>
      </c>
      <c r="E303" s="233" t="inlineStr">
        <is>
          <t>:1012-9_0-KPV:1012-1_2-KPV:</t>
        </is>
      </c>
      <c r="F303" s="235" t="n">
        <v>5</v>
      </c>
      <c r="G303" s="233" t="inlineStr">
        <is>
          <t>:CW:</t>
        </is>
      </c>
      <c r="H303" s="233" t="inlineStr">
        <is>
          <t>Mechanical Seal</t>
        </is>
      </c>
      <c r="I303" s="233" t="inlineStr">
        <is>
          <t>Single</t>
        </is>
      </c>
      <c r="J303" s="233" t="inlineStr">
        <is>
          <t>:Unbalanced:</t>
        </is>
      </c>
      <c r="K303" s="233" t="inlineStr">
        <is>
          <t>SlvMatl_SS_AISI-303</t>
        </is>
      </c>
      <c r="L303" s="233" t="inlineStr">
        <is>
          <t>SS AISI-303</t>
        </is>
      </c>
      <c r="M303" s="233" t="inlineStr">
        <is>
          <t>SS AISI-416 (hard)-SlvBrg</t>
        </is>
      </c>
      <c r="N303" s="233" t="n">
        <v>96699008</v>
      </c>
      <c r="O303" s="233" t="inlineStr">
        <is>
          <t>B101377</t>
        </is>
      </c>
      <c r="P303" s="235" t="inlineStr">
        <is>
          <t>LT067</t>
        </is>
      </c>
      <c r="Q303" t="inlineStr">
        <is>
          <t>PriceReq_BOM_KP_Sleeves, SlvMatl_SS_AISI-303</t>
        </is>
      </c>
    </row>
    <row r="304" ht="13.5" customHeight="1" s="109">
      <c r="B304" s="237">
        <f>OR(K304="SlvMatl_None", K304 = "SlvMatl_Bronze")</f>
        <v/>
      </c>
      <c r="C304" s="233" t="inlineStr">
        <is>
          <t>ConTab_BOM_KP_Sleeves1072</t>
        </is>
      </c>
      <c r="D304" s="233">
        <f>IF(B304 = TRUE,C304,"")</f>
        <v/>
      </c>
      <c r="E304" s="233" t="inlineStr">
        <is>
          <t>:6015-1_2-KPV:6015-3_4-KPV:</t>
        </is>
      </c>
      <c r="F304" s="235" t="n">
        <v>5</v>
      </c>
      <c r="G304" s="233" t="inlineStr">
        <is>
          <t>:CCW:</t>
        </is>
      </c>
      <c r="H304" s="233" t="inlineStr">
        <is>
          <t>Mechanical Seal</t>
        </is>
      </c>
      <c r="I304" s="233" t="inlineStr">
        <is>
          <t>Single</t>
        </is>
      </c>
      <c r="J304" s="233" t="inlineStr">
        <is>
          <t>:Unbalanced:</t>
        </is>
      </c>
      <c r="K304" s="233" t="inlineStr">
        <is>
          <t>SlvMatl_SS_AISI-303</t>
        </is>
      </c>
      <c r="L304" s="233" t="inlineStr">
        <is>
          <t>SS AISI-303</t>
        </is>
      </c>
      <c r="M304" s="233" t="inlineStr">
        <is>
          <t>SS AISI-416 (hard)-SlvBrg</t>
        </is>
      </c>
      <c r="N304" s="233" t="n">
        <v>96699012</v>
      </c>
      <c r="O304" s="233" t="inlineStr">
        <is>
          <t>B101377</t>
        </is>
      </c>
      <c r="P304" s="235" t="inlineStr">
        <is>
          <t>LT067</t>
        </is>
      </c>
      <c r="Q304" t="inlineStr">
        <is>
          <t>PriceReq_BOM_KP_Sleeves, SlvMatl_SS_AISI-303</t>
        </is>
      </c>
    </row>
    <row r="305" ht="13.5" customHeight="1" s="109">
      <c r="B305" s="237">
        <f>OR(K305="SlvMatl_None", K305 = "SlvMatl_Bronze")</f>
        <v/>
      </c>
      <c r="C305" s="233" t="inlineStr">
        <is>
          <t>ConTab_BOM_KP_Sleeves1073</t>
        </is>
      </c>
      <c r="D305" s="233">
        <f>IF(B305 = TRUE,C305,"")</f>
        <v/>
      </c>
      <c r="E305" s="233" t="inlineStr">
        <is>
          <t>:6019-7_8-KPV:</t>
        </is>
      </c>
      <c r="F305" s="235" t="n">
        <v>5</v>
      </c>
      <c r="G305" s="233" t="inlineStr">
        <is>
          <t>:CCW:</t>
        </is>
      </c>
      <c r="H305" s="233" t="inlineStr">
        <is>
          <t>Mechanical Seal</t>
        </is>
      </c>
      <c r="I305" s="233" t="inlineStr">
        <is>
          <t>Single</t>
        </is>
      </c>
      <c r="J305" s="233" t="inlineStr">
        <is>
          <t>:Unbalanced:</t>
        </is>
      </c>
      <c r="K305" s="233" t="inlineStr">
        <is>
          <t>SlvMatl_SS_AISI-303</t>
        </is>
      </c>
      <c r="L305" s="233" t="inlineStr">
        <is>
          <t>SS AISI-303</t>
        </is>
      </c>
      <c r="M305" s="233" t="inlineStr">
        <is>
          <t>SS AISI-416 (hard)-SlvBrg</t>
        </is>
      </c>
      <c r="N305" s="233" t="n">
        <v>96699004</v>
      </c>
      <c r="O305" s="233" t="inlineStr">
        <is>
          <t>B101390</t>
        </is>
      </c>
      <c r="P305" s="235" t="inlineStr">
        <is>
          <t>LT067</t>
        </is>
      </c>
      <c r="Q305" t="inlineStr">
        <is>
          <t>PriceReq_BOM_KP_Sleeves, SlvMatl_SS_AISI-303</t>
        </is>
      </c>
    </row>
    <row r="306" ht="13.5" customHeight="1" s="109">
      <c r="B306" s="237">
        <f>OR(K306="SlvMatl_None", K306 = "SlvMatl_Bronze")</f>
        <v/>
      </c>
      <c r="C306" s="233" t="inlineStr">
        <is>
          <t>ConTab_BOM_KP_Sleeves1074</t>
        </is>
      </c>
      <c r="D306" s="233">
        <f>IF(B306 = TRUE,C306,"")</f>
        <v/>
      </c>
      <c r="E306" s="233" t="inlineStr">
        <is>
          <t>:8012-5_6-KPV:</t>
        </is>
      </c>
      <c r="F306" s="235" t="n">
        <v>5</v>
      </c>
      <c r="G306" s="233" t="inlineStr">
        <is>
          <t>:CCW:</t>
        </is>
      </c>
      <c r="H306" s="233" t="inlineStr">
        <is>
          <t>Mechanical Seal</t>
        </is>
      </c>
      <c r="I306" s="233" t="inlineStr">
        <is>
          <t>Single</t>
        </is>
      </c>
      <c r="J306" s="233" t="inlineStr">
        <is>
          <t>:Unbalanced:</t>
        </is>
      </c>
      <c r="K306" s="233" t="inlineStr">
        <is>
          <t>SlvMatl_SS_AISI-303</t>
        </is>
      </c>
      <c r="L306" s="233" t="inlineStr">
        <is>
          <t>SS AISI-303</t>
        </is>
      </c>
      <c r="M306" s="233" t="inlineStr">
        <is>
          <t>SS AISI-416 (hard)-SlvBrg</t>
        </is>
      </c>
      <c r="N306" s="233" t="n">
        <v>96699012</v>
      </c>
      <c r="O306" s="233" t="inlineStr">
        <is>
          <t>B101377</t>
        </is>
      </c>
      <c r="P306" s="235" t="inlineStr">
        <is>
          <t>LT067</t>
        </is>
      </c>
      <c r="Q306" t="inlineStr">
        <is>
          <t>PriceReq_BOM_KP_Sleeves, SlvMatl_SS_AISI-303</t>
        </is>
      </c>
    </row>
    <row r="307" ht="13.5" customHeight="1" s="109">
      <c r="B307" s="237">
        <f>OR(K307="SlvMatl_None", K307 = "SlvMatl_Bronze")</f>
        <v/>
      </c>
      <c r="C307" s="233" t="inlineStr">
        <is>
          <t>ConTab_BOM_KP_Sleeves1075</t>
        </is>
      </c>
      <c r="D307" s="233">
        <f>IF(B307 = TRUE,C307,"")</f>
        <v/>
      </c>
      <c r="E307" s="233" t="inlineStr">
        <is>
          <t>:8015-3_4-KPV:</t>
        </is>
      </c>
      <c r="F307" s="235" t="n">
        <v>5</v>
      </c>
      <c r="G307" s="233" t="inlineStr">
        <is>
          <t>:CCW:</t>
        </is>
      </c>
      <c r="H307" s="233" t="inlineStr">
        <is>
          <t>Mechanical Seal</t>
        </is>
      </c>
      <c r="I307" s="233" t="inlineStr">
        <is>
          <t>Single</t>
        </is>
      </c>
      <c r="J307" s="233" t="inlineStr">
        <is>
          <t>:Unbalanced:</t>
        </is>
      </c>
      <c r="K307" s="233" t="inlineStr">
        <is>
          <t>SlvMatl_SS_AISI-303</t>
        </is>
      </c>
      <c r="L307" s="233" t="inlineStr">
        <is>
          <t>SS AISI-303</t>
        </is>
      </c>
      <c r="M307" s="233" t="inlineStr">
        <is>
          <t>SS AISI-416 (hard)-SlvBrg</t>
        </is>
      </c>
      <c r="N307" s="233" t="n">
        <v>96699012</v>
      </c>
      <c r="O307" s="233" t="inlineStr">
        <is>
          <t>B101377</t>
        </is>
      </c>
      <c r="P307" s="235" t="inlineStr">
        <is>
          <t>LT067</t>
        </is>
      </c>
      <c r="Q307" t="inlineStr">
        <is>
          <t>PriceReq_BOM_KP_Sleeves, SlvMatl_SS_AISI-303</t>
        </is>
      </c>
    </row>
    <row r="308" ht="13.5" customHeight="1" s="109">
      <c r="B308" s="237">
        <f>OR(K308="SlvMatl_None", K308 = "SlvMatl_Bronze")</f>
        <v/>
      </c>
      <c r="C308" s="233" t="inlineStr">
        <is>
          <t>ConTab_BOM_KP_Sleeves1076</t>
        </is>
      </c>
      <c r="D308" s="233">
        <f>IF(B308 = TRUE,C308,"")</f>
        <v/>
      </c>
      <c r="E308" s="233" t="inlineStr">
        <is>
          <t>:1012-9_0-KPV:1012-1_2-KPV:</t>
        </is>
      </c>
      <c r="F308" s="235" t="n">
        <v>5</v>
      </c>
      <c r="G308" s="233" t="inlineStr">
        <is>
          <t>:CCW:</t>
        </is>
      </c>
      <c r="H308" s="233" t="inlineStr">
        <is>
          <t>Mechanical Seal</t>
        </is>
      </c>
      <c r="I308" s="233" t="inlineStr">
        <is>
          <t>Single</t>
        </is>
      </c>
      <c r="J308" s="233" t="inlineStr">
        <is>
          <t>:Unbalanced:</t>
        </is>
      </c>
      <c r="K308" s="233" t="inlineStr">
        <is>
          <t>SlvMatl_SS_AISI-303</t>
        </is>
      </c>
      <c r="L308" s="233" t="inlineStr">
        <is>
          <t>SS AISI-303</t>
        </is>
      </c>
      <c r="M308" s="233" t="inlineStr">
        <is>
          <t>SS AISI-416 (hard)-SlvBrg</t>
        </is>
      </c>
      <c r="N308" s="233" t="n">
        <v>96699012</v>
      </c>
      <c r="O308" s="233" t="inlineStr">
        <is>
          <t>B101377</t>
        </is>
      </c>
      <c r="P308" s="235" t="inlineStr">
        <is>
          <t>LT067</t>
        </is>
      </c>
      <c r="Q308" t="inlineStr">
        <is>
          <t>PriceReq_BOM_KP_Sleeves, SlvMatl_SS_AISI-303</t>
        </is>
      </c>
    </row>
    <row r="309" ht="13.5" customHeight="1" s="109">
      <c r="B309" s="237">
        <f>OR(K309="SlvMatl_None", K309 = "SlvMatl_Bronze")</f>
        <v/>
      </c>
      <c r="C309" s="233" t="inlineStr">
        <is>
          <t>ConTab_BOM_KP_Sleeves1097</t>
        </is>
      </c>
      <c r="D309" s="233">
        <f>IF(B309 = TRUE,C309,"")</f>
        <v/>
      </c>
      <c r="E309" s="233" t="inlineStr">
        <is>
          <t>:6015-1_2-KPV:6015-3_4-KPV:</t>
        </is>
      </c>
      <c r="F309" s="235" t="n">
        <v>5</v>
      </c>
      <c r="G309" s="233" t="inlineStr">
        <is>
          <t>:CW:</t>
        </is>
      </c>
      <c r="H309" s="233" t="inlineStr">
        <is>
          <t>Mechanical Seal</t>
        </is>
      </c>
      <c r="I309" s="233" t="inlineStr">
        <is>
          <t>Single</t>
        </is>
      </c>
      <c r="J309" s="233" t="inlineStr">
        <is>
          <t>:Unbalanced:</t>
        </is>
      </c>
      <c r="K309" s="233" t="inlineStr">
        <is>
          <t>SlvMatl_Special</t>
        </is>
      </c>
      <c r="L309" s="233" t="inlineStr">
        <is>
          <t>Special/Other</t>
        </is>
      </c>
      <c r="M309" s="233" t="inlineStr">
        <is>
          <t>SS AISI-416 (hard)-SlvBrg</t>
        </is>
      </c>
      <c r="N309" s="235" t="inlineStr">
        <is>
          <t>RTF</t>
        </is>
      </c>
      <c r="O309" s="233" t="inlineStr">
        <is>
          <t>B101380</t>
        </is>
      </c>
      <c r="P309" s="235" t="inlineStr">
        <is>
          <t>LT029</t>
        </is>
      </c>
      <c r="Q309" t="inlineStr">
        <is>
          <t>SlvMatl_Special, PriceReq_BOM_KP_Sleeves</t>
        </is>
      </c>
    </row>
    <row r="310" ht="13.5" customHeight="1" s="109">
      <c r="B310" s="237">
        <f>OR(K310="SlvMatl_None", K310 = "SlvMatl_Bronze")</f>
        <v/>
      </c>
      <c r="C310" s="233" t="inlineStr">
        <is>
          <t>ConTab_BOM_KP_Sleeves1098</t>
        </is>
      </c>
      <c r="D310" s="233">
        <f>IF(B310 = TRUE,C310,"")</f>
        <v/>
      </c>
      <c r="E310" s="233" t="inlineStr">
        <is>
          <t>:6019-7_8-KPV:</t>
        </is>
      </c>
      <c r="F310" s="235" t="n">
        <v>5</v>
      </c>
      <c r="G310" s="233" t="inlineStr">
        <is>
          <t>:CW:</t>
        </is>
      </c>
      <c r="H310" s="233" t="inlineStr">
        <is>
          <t>Mechanical Seal</t>
        </is>
      </c>
      <c r="I310" s="233" t="inlineStr">
        <is>
          <t>Single</t>
        </is>
      </c>
      <c r="J310" s="233" t="inlineStr">
        <is>
          <t>:Unbalanced:</t>
        </is>
      </c>
      <c r="K310" s="233" t="inlineStr">
        <is>
          <t>SlvMatl_Special</t>
        </is>
      </c>
      <c r="L310" s="233" t="inlineStr">
        <is>
          <t>Special/Other</t>
        </is>
      </c>
      <c r="M310" s="233" t="inlineStr">
        <is>
          <t>SS AISI-416 (hard)-SlvBrg</t>
        </is>
      </c>
      <c r="N310" s="235" t="inlineStr">
        <is>
          <t>RTF</t>
        </is>
      </c>
      <c r="O310" s="233" t="inlineStr">
        <is>
          <t>B101393</t>
        </is>
      </c>
      <c r="P310" s="235" t="inlineStr">
        <is>
          <t>LT029</t>
        </is>
      </c>
      <c r="Q310" t="inlineStr">
        <is>
          <t>SlvMatl_Special, PriceReq_BOM_KP_Sleeves</t>
        </is>
      </c>
    </row>
    <row r="311" ht="13.5" customHeight="1" s="109">
      <c r="B311" s="237">
        <f>OR(K311="SlvMatl_None", K311 = "SlvMatl_Bronze")</f>
        <v/>
      </c>
      <c r="C311" s="233" t="inlineStr">
        <is>
          <t>ConTab_BOM_KP_Sleeves1099</t>
        </is>
      </c>
      <c r="D311" s="233">
        <f>IF(B311 = TRUE,C311,"")</f>
        <v/>
      </c>
      <c r="E311" s="233" t="inlineStr">
        <is>
          <t>:8012-5_6-KPV:</t>
        </is>
      </c>
      <c r="F311" s="235" t="n">
        <v>5</v>
      </c>
      <c r="G311" s="233" t="inlineStr">
        <is>
          <t>:CW:</t>
        </is>
      </c>
      <c r="H311" s="233" t="inlineStr">
        <is>
          <t>Mechanical Seal</t>
        </is>
      </c>
      <c r="I311" s="233" t="inlineStr">
        <is>
          <t>Single</t>
        </is>
      </c>
      <c r="J311" s="233" t="inlineStr">
        <is>
          <t>:Unbalanced:</t>
        </is>
      </c>
      <c r="K311" s="233" t="inlineStr">
        <is>
          <t>SlvMatl_Special</t>
        </is>
      </c>
      <c r="L311" s="233" t="inlineStr">
        <is>
          <t>Special/Other</t>
        </is>
      </c>
      <c r="M311" s="233" t="inlineStr">
        <is>
          <t>SS AISI-416 (hard)-SlvBrg</t>
        </is>
      </c>
      <c r="N311" s="235" t="inlineStr">
        <is>
          <t>RTF</t>
        </is>
      </c>
      <c r="O311" s="233" t="inlineStr">
        <is>
          <t>B101380</t>
        </is>
      </c>
      <c r="P311" s="235" t="inlineStr">
        <is>
          <t>LT029</t>
        </is>
      </c>
      <c r="Q311" t="inlineStr">
        <is>
          <t>SlvMatl_Special, PriceReq_BOM_KP_Sleeves</t>
        </is>
      </c>
    </row>
    <row r="312" ht="13.5" customHeight="1" s="109">
      <c r="B312" s="237">
        <f>OR(K312="SlvMatl_None", K312 = "SlvMatl_Bronze")</f>
        <v/>
      </c>
      <c r="C312" s="233" t="inlineStr">
        <is>
          <t>ConTab_BOM_KP_Sleeves1100</t>
        </is>
      </c>
      <c r="D312" s="233">
        <f>IF(B312 = TRUE,C312,"")</f>
        <v/>
      </c>
      <c r="E312" s="233" t="inlineStr">
        <is>
          <t>:8015-3_4-KPV:</t>
        </is>
      </c>
      <c r="F312" s="235" t="n">
        <v>5</v>
      </c>
      <c r="G312" s="233" t="inlineStr">
        <is>
          <t>:CW:</t>
        </is>
      </c>
      <c r="H312" s="233" t="inlineStr">
        <is>
          <t>Mechanical Seal</t>
        </is>
      </c>
      <c r="I312" s="233" t="inlineStr">
        <is>
          <t>Single</t>
        </is>
      </c>
      <c r="J312" s="233" t="inlineStr">
        <is>
          <t>:Unbalanced:</t>
        </is>
      </c>
      <c r="K312" s="233" t="inlineStr">
        <is>
          <t>SlvMatl_Special</t>
        </is>
      </c>
      <c r="L312" s="233" t="inlineStr">
        <is>
          <t>Special/Other</t>
        </is>
      </c>
      <c r="M312" s="233" t="inlineStr">
        <is>
          <t>SS AISI-416 (hard)-SlvBrg</t>
        </is>
      </c>
      <c r="N312" s="235" t="inlineStr">
        <is>
          <t>RTF</t>
        </is>
      </c>
      <c r="O312" s="233" t="inlineStr">
        <is>
          <t>B101380</t>
        </is>
      </c>
      <c r="P312" s="235" t="inlineStr">
        <is>
          <t>LT029</t>
        </is>
      </c>
      <c r="Q312" t="inlineStr">
        <is>
          <t>SlvMatl_Special, PriceReq_BOM_KP_Sleeves</t>
        </is>
      </c>
    </row>
    <row r="313" ht="13.5" customHeight="1" s="109">
      <c r="B313" s="237">
        <f>OR(K313="SlvMatl_None", K313 = "SlvMatl_Bronze")</f>
        <v/>
      </c>
      <c r="C313" s="233" t="inlineStr">
        <is>
          <t>ConTab_BOM_KP_Sleeves1101</t>
        </is>
      </c>
      <c r="D313" s="233">
        <f>IF(B313 = TRUE,C313,"")</f>
        <v/>
      </c>
      <c r="E313" s="233" t="inlineStr">
        <is>
          <t>:1012-9_0-KPV:1012-1_2-KPV:</t>
        </is>
      </c>
      <c r="F313" s="235" t="n">
        <v>5</v>
      </c>
      <c r="G313" s="233" t="inlineStr">
        <is>
          <t>:CW:</t>
        </is>
      </c>
      <c r="H313" s="233" t="inlineStr">
        <is>
          <t>Mechanical Seal</t>
        </is>
      </c>
      <c r="I313" s="233" t="inlineStr">
        <is>
          <t>Single</t>
        </is>
      </c>
      <c r="J313" s="233" t="inlineStr">
        <is>
          <t>:Unbalanced:</t>
        </is>
      </c>
      <c r="K313" s="233" t="inlineStr">
        <is>
          <t>SlvMatl_Special</t>
        </is>
      </c>
      <c r="L313" s="233" t="inlineStr">
        <is>
          <t>Special/Other</t>
        </is>
      </c>
      <c r="M313" s="233" t="inlineStr">
        <is>
          <t>SS AISI-416 (hard)-SlvBrg</t>
        </is>
      </c>
      <c r="N313" s="235" t="inlineStr">
        <is>
          <t>RTF</t>
        </is>
      </c>
      <c r="O313" s="233" t="inlineStr">
        <is>
          <t>B101380</t>
        </is>
      </c>
      <c r="P313" s="235" t="inlineStr">
        <is>
          <t>LT029</t>
        </is>
      </c>
      <c r="Q313" t="inlineStr">
        <is>
          <t>SlvMatl_Special, PriceReq_BOM_KP_Sleeves</t>
        </is>
      </c>
    </row>
    <row r="314" ht="13.5" customHeight="1" s="109">
      <c r="B314" s="237">
        <f>OR(K314="SlvMatl_None", K314 = "SlvMatl_Bronze")</f>
        <v/>
      </c>
      <c r="C314" s="233" t="inlineStr">
        <is>
          <t>ConTab_BOM_KP_Sleeves1102</t>
        </is>
      </c>
      <c r="D314" s="233">
        <f>IF(B314 = TRUE,C314,"")</f>
        <v/>
      </c>
      <c r="E314" s="233" t="inlineStr">
        <is>
          <t>:6015-1_2-KPV:6015-3_4-KPV:</t>
        </is>
      </c>
      <c r="F314" s="235" t="n">
        <v>5</v>
      </c>
      <c r="G314" s="233" t="inlineStr">
        <is>
          <t>:CCW:</t>
        </is>
      </c>
      <c r="H314" s="233" t="inlineStr">
        <is>
          <t>Mechanical Seal</t>
        </is>
      </c>
      <c r="I314" s="233" t="inlineStr">
        <is>
          <t>Single</t>
        </is>
      </c>
      <c r="J314" s="233" t="inlineStr">
        <is>
          <t>:Unbalanced:</t>
        </is>
      </c>
      <c r="K314" s="233" t="inlineStr">
        <is>
          <t>SlvMatl_Special</t>
        </is>
      </c>
      <c r="L314" s="233" t="inlineStr">
        <is>
          <t>Special/Other</t>
        </is>
      </c>
      <c r="M314" s="233" t="inlineStr">
        <is>
          <t>SS AISI-416 (hard)-SlvBrg</t>
        </is>
      </c>
      <c r="N314" s="235" t="inlineStr">
        <is>
          <t>RTF</t>
        </is>
      </c>
      <c r="O314" s="233" t="inlineStr">
        <is>
          <t>B101380</t>
        </is>
      </c>
      <c r="P314" s="235" t="inlineStr">
        <is>
          <t>LT029</t>
        </is>
      </c>
      <c r="Q314" t="inlineStr">
        <is>
          <t>SlvMatl_Special, PriceReq_BOM_KP_Sleeves</t>
        </is>
      </c>
    </row>
    <row r="315" ht="13.5" customHeight="1" s="109">
      <c r="B315" s="237">
        <f>OR(K315="SlvMatl_None", K315 = "SlvMatl_Bronze")</f>
        <v/>
      </c>
      <c r="C315" s="233" t="inlineStr">
        <is>
          <t>ConTab_BOM_KP_Sleeves1103</t>
        </is>
      </c>
      <c r="D315" s="233">
        <f>IF(B315 = TRUE,C315,"")</f>
        <v/>
      </c>
      <c r="E315" s="233" t="inlineStr">
        <is>
          <t>:6019-7_8-KPV:</t>
        </is>
      </c>
      <c r="F315" s="235" t="n">
        <v>5</v>
      </c>
      <c r="G315" s="233" t="inlineStr">
        <is>
          <t>:CCW:</t>
        </is>
      </c>
      <c r="H315" s="233" t="inlineStr">
        <is>
          <t>Mechanical Seal</t>
        </is>
      </c>
      <c r="I315" s="233" t="inlineStr">
        <is>
          <t>Single</t>
        </is>
      </c>
      <c r="J315" s="233" t="inlineStr">
        <is>
          <t>:Unbalanced:</t>
        </is>
      </c>
      <c r="K315" s="233" t="inlineStr">
        <is>
          <t>SlvMatl_Special</t>
        </is>
      </c>
      <c r="L315" s="233" t="inlineStr">
        <is>
          <t>Special/Other</t>
        </is>
      </c>
      <c r="M315" s="233" t="inlineStr">
        <is>
          <t>SS AISI-416 (hard)-SlvBrg</t>
        </is>
      </c>
      <c r="N315" s="235" t="inlineStr">
        <is>
          <t>RTF</t>
        </is>
      </c>
      <c r="O315" s="233" t="inlineStr">
        <is>
          <t>B101393</t>
        </is>
      </c>
      <c r="P315" s="235" t="inlineStr">
        <is>
          <t>LT029</t>
        </is>
      </c>
      <c r="Q315" t="inlineStr">
        <is>
          <t>SlvMatl_Special, PriceReq_BOM_KP_Sleeves</t>
        </is>
      </c>
    </row>
    <row r="316" ht="13.5" customHeight="1" s="109">
      <c r="B316" s="237">
        <f>OR(K316="SlvMatl_None", K316 = "SlvMatl_Bronze")</f>
        <v/>
      </c>
      <c r="C316" s="233" t="inlineStr">
        <is>
          <t>ConTab_BOM_KP_Sleeves1104</t>
        </is>
      </c>
      <c r="D316" s="233">
        <f>IF(B316 = TRUE,C316,"")</f>
        <v/>
      </c>
      <c r="E316" s="233" t="inlineStr">
        <is>
          <t>:8012-5_6-KPV:</t>
        </is>
      </c>
      <c r="F316" s="235" t="n">
        <v>5</v>
      </c>
      <c r="G316" s="233" t="inlineStr">
        <is>
          <t>:CCW:</t>
        </is>
      </c>
      <c r="H316" s="233" t="inlineStr">
        <is>
          <t>Mechanical Seal</t>
        </is>
      </c>
      <c r="I316" s="233" t="inlineStr">
        <is>
          <t>Single</t>
        </is>
      </c>
      <c r="J316" s="233" t="inlineStr">
        <is>
          <t>:Unbalanced:</t>
        </is>
      </c>
      <c r="K316" s="233" t="inlineStr">
        <is>
          <t>SlvMatl_Special</t>
        </is>
      </c>
      <c r="L316" s="233" t="inlineStr">
        <is>
          <t>Special/Other</t>
        </is>
      </c>
      <c r="M316" s="233" t="inlineStr">
        <is>
          <t>SS AISI-416 (hard)-SlvBrg</t>
        </is>
      </c>
      <c r="N316" s="235" t="inlineStr">
        <is>
          <t>RTF</t>
        </is>
      </c>
      <c r="O316" s="233" t="inlineStr">
        <is>
          <t>B101380</t>
        </is>
      </c>
      <c r="P316" s="235" t="inlineStr">
        <is>
          <t>LT029</t>
        </is>
      </c>
      <c r="Q316" t="inlineStr">
        <is>
          <t>SlvMatl_Special, PriceReq_BOM_KP_Sleeves</t>
        </is>
      </c>
    </row>
    <row r="317" ht="13.5" customHeight="1" s="109">
      <c r="B317" s="237">
        <f>OR(K317="SlvMatl_None", K317 = "SlvMatl_Bronze")</f>
        <v/>
      </c>
      <c r="C317" s="233" t="inlineStr">
        <is>
          <t>ConTab_BOM_KP_Sleeves1105</t>
        </is>
      </c>
      <c r="D317" s="233">
        <f>IF(B317 = TRUE,C317,"")</f>
        <v/>
      </c>
      <c r="E317" s="233" t="inlineStr">
        <is>
          <t>:8015-3_4-KPV:</t>
        </is>
      </c>
      <c r="F317" s="235" t="n">
        <v>5</v>
      </c>
      <c r="G317" s="233" t="inlineStr">
        <is>
          <t>:CCW:</t>
        </is>
      </c>
      <c r="H317" s="233" t="inlineStr">
        <is>
          <t>Mechanical Seal</t>
        </is>
      </c>
      <c r="I317" s="233" t="inlineStr">
        <is>
          <t>Single</t>
        </is>
      </c>
      <c r="J317" s="233" t="inlineStr">
        <is>
          <t>:Unbalanced:</t>
        </is>
      </c>
      <c r="K317" s="233" t="inlineStr">
        <is>
          <t>SlvMatl_Special</t>
        </is>
      </c>
      <c r="L317" s="233" t="inlineStr">
        <is>
          <t>Special/Other</t>
        </is>
      </c>
      <c r="M317" s="233" t="inlineStr">
        <is>
          <t>SS AISI-416 (hard)-SlvBrg</t>
        </is>
      </c>
      <c r="N317" s="235" t="inlineStr">
        <is>
          <t>RTF</t>
        </is>
      </c>
      <c r="O317" s="233" t="inlineStr">
        <is>
          <t>B101380</t>
        </is>
      </c>
      <c r="P317" s="235" t="inlineStr">
        <is>
          <t>LT029</t>
        </is>
      </c>
      <c r="Q317" t="inlineStr">
        <is>
          <t>SlvMatl_Special, PriceReq_BOM_KP_Sleeves</t>
        </is>
      </c>
    </row>
    <row r="318" ht="13.5" customHeight="1" s="109">
      <c r="B318" s="237">
        <f>OR(K318="SlvMatl_None", K318 = "SlvMatl_Bronze")</f>
        <v/>
      </c>
      <c r="C318" s="233" t="inlineStr">
        <is>
          <t>ConTab_BOM_KP_Sleeves1106</t>
        </is>
      </c>
      <c r="D318" s="233">
        <f>IF(B318 = TRUE,C318,"")</f>
        <v/>
      </c>
      <c r="E318" s="233" t="inlineStr">
        <is>
          <t>:1012-9_0-KPV:1012-1_2-KPV:</t>
        </is>
      </c>
      <c r="F318" s="235" t="n">
        <v>5</v>
      </c>
      <c r="G318" s="233" t="inlineStr">
        <is>
          <t>:CCW:</t>
        </is>
      </c>
      <c r="H318" s="233" t="inlineStr">
        <is>
          <t>Mechanical Seal</t>
        </is>
      </c>
      <c r="I318" s="233" t="inlineStr">
        <is>
          <t>Single</t>
        </is>
      </c>
      <c r="J318" s="233" t="inlineStr">
        <is>
          <t>:Unbalanced:</t>
        </is>
      </c>
      <c r="K318" s="233" t="inlineStr">
        <is>
          <t>SlvMatl_Special</t>
        </is>
      </c>
      <c r="L318" s="233" t="inlineStr">
        <is>
          <t>Special/Other</t>
        </is>
      </c>
      <c r="M318" s="233" t="inlineStr">
        <is>
          <t>SS AISI-416 (hard)-SlvBrg</t>
        </is>
      </c>
      <c r="N318" s="235" t="inlineStr">
        <is>
          <t>RTF</t>
        </is>
      </c>
      <c r="O318" s="233" t="inlineStr">
        <is>
          <t>B101380</t>
        </is>
      </c>
      <c r="P318" s="235" t="inlineStr">
        <is>
          <t>LT029</t>
        </is>
      </c>
      <c r="Q318" t="inlineStr">
        <is>
          <t>SlvMatl_Special, PriceReq_BOM_KP_Sleeves</t>
        </is>
      </c>
    </row>
    <row r="319" ht="13.5" customHeight="1" s="109">
      <c r="B319" s="237">
        <f>OR(K319="SlvMatl_None", K319 = "SlvMatl_Bronze")</f>
        <v/>
      </c>
      <c r="C319" s="233" t="inlineStr">
        <is>
          <t>ConTab_BOM_KP_Sleeves1107</t>
        </is>
      </c>
      <c r="D319" s="233">
        <f>IF(B319 = TRUE,C319,"")</f>
        <v/>
      </c>
      <c r="E319" s="233" t="inlineStr">
        <is>
          <t>:1015-3_4-KPV:</t>
        </is>
      </c>
      <c r="F319" s="235" t="inlineStr">
        <is>
          <t>7</t>
        </is>
      </c>
      <c r="G319" s="235" t="inlineStr">
        <is>
          <t>:CW:</t>
        </is>
      </c>
      <c r="H319" s="233" t="inlineStr">
        <is>
          <t>Mechanical Seal</t>
        </is>
      </c>
      <c r="I319" s="233" t="inlineStr">
        <is>
          <t>Single</t>
        </is>
      </c>
      <c r="J319" s="233" t="inlineStr">
        <is>
          <t>:Unbalanced:</t>
        </is>
      </c>
      <c r="K319" s="233" t="inlineStr">
        <is>
          <t>SlvMatl_Bronze</t>
        </is>
      </c>
      <c r="L319" s="233" t="inlineStr">
        <is>
          <t>Bronze, III932, C89835</t>
        </is>
      </c>
      <c r="M319" s="233" t="inlineStr">
        <is>
          <t>SS AISI-416 (hard)-SlvBrg</t>
        </is>
      </c>
      <c r="N319" s="233" t="n">
        <v>97825624</v>
      </c>
      <c r="O319" s="233" t="inlineStr">
        <is>
          <t>B150260</t>
        </is>
      </c>
      <c r="P319" s="235" t="inlineStr">
        <is>
          <t>LT027</t>
        </is>
      </c>
      <c r="Q319" t="inlineStr">
        <is>
          <t>PriceReq_BOM_KP_Sleeves, SlvMatl_Bronze</t>
        </is>
      </c>
    </row>
    <row r="320" ht="13.5" customHeight="1" s="109">
      <c r="B320" s="237">
        <f>OR(K320="SlvMatl_None", K320 = "SlvMatl_Bronze")</f>
        <v/>
      </c>
      <c r="C320" s="233" t="inlineStr">
        <is>
          <t>ConTab_BOM_KP_Sleeves1109</t>
        </is>
      </c>
      <c r="D320" s="233">
        <f>IF(B320 = TRUE,C320,"")</f>
        <v/>
      </c>
      <c r="E320" s="233" t="inlineStr">
        <is>
          <t>:1015-3_4-KPV:</t>
        </is>
      </c>
      <c r="F320" s="235" t="inlineStr">
        <is>
          <t>7</t>
        </is>
      </c>
      <c r="G320" s="235" t="inlineStr">
        <is>
          <t>:CW:</t>
        </is>
      </c>
      <c r="H320" s="233" t="inlineStr">
        <is>
          <t>Mechanical Seal</t>
        </is>
      </c>
      <c r="I320" s="233" t="inlineStr">
        <is>
          <t>Single</t>
        </is>
      </c>
      <c r="J320" s="233" t="inlineStr">
        <is>
          <t>:Unbalanced:</t>
        </is>
      </c>
      <c r="K320" s="233" t="inlineStr">
        <is>
          <t>SlvMatl_SS_AISI-303</t>
        </is>
      </c>
      <c r="L320" s="233" t="inlineStr">
        <is>
          <t>SS AISI-303</t>
        </is>
      </c>
      <c r="M320" s="233" t="inlineStr">
        <is>
          <t>SS AISI-416 (hard)-SlvBrg</t>
        </is>
      </c>
      <c r="N320" s="233" t="n">
        <v>97825626</v>
      </c>
      <c r="O320" s="233" t="inlineStr">
        <is>
          <t>B150262</t>
        </is>
      </c>
      <c r="P320" s="235" t="inlineStr">
        <is>
          <t>LT067</t>
        </is>
      </c>
      <c r="Q320" t="inlineStr">
        <is>
          <t>PriceReq_BOM_KP_Sleeves, SlvMatl_SS_AISI-303</t>
        </is>
      </c>
    </row>
    <row r="321" ht="13.5" customHeight="1" s="109">
      <c r="B321" s="237">
        <f>OR(K321="SlvMatl_None", K321 = "SlvMatl_Bronze")</f>
        <v/>
      </c>
      <c r="C321" s="233" t="inlineStr">
        <is>
          <t>ConTab_BOM_KP_Sleeves1113</t>
        </is>
      </c>
      <c r="D321" s="233">
        <f>IF(B321 = TRUE,C321,"")</f>
        <v/>
      </c>
      <c r="E321" s="233" t="inlineStr">
        <is>
          <t>:1015-3_4-KPV:</t>
        </is>
      </c>
      <c r="F321" s="235" t="inlineStr">
        <is>
          <t>7</t>
        </is>
      </c>
      <c r="G321" s="235" t="inlineStr">
        <is>
          <t>:CCW:</t>
        </is>
      </c>
      <c r="H321" s="233" t="inlineStr">
        <is>
          <t>Mechanical Seal</t>
        </is>
      </c>
      <c r="I321" s="233" t="inlineStr">
        <is>
          <t>Single</t>
        </is>
      </c>
      <c r="J321" s="233" t="inlineStr">
        <is>
          <t>:Unbalanced:</t>
        </is>
      </c>
      <c r="K321" s="233" t="inlineStr">
        <is>
          <t>SlvMatl_Bronze</t>
        </is>
      </c>
      <c r="L321" s="233" t="inlineStr">
        <is>
          <t>Bronze, III932, C89835</t>
        </is>
      </c>
      <c r="M321" s="233" t="inlineStr">
        <is>
          <t>SS AISI-416 (hard)-SlvBrg</t>
        </is>
      </c>
      <c r="N321" s="235" t="n">
        <v>97825628</v>
      </c>
      <c r="O321" s="233" t="inlineStr">
        <is>
          <t>B150267</t>
        </is>
      </c>
      <c r="P321" s="235" t="inlineStr">
        <is>
          <t>LT027</t>
        </is>
      </c>
      <c r="Q321" t="inlineStr">
        <is>
          <t>PriceReq_BOM_KP_Sleeves, SlvMatl_Bronze</t>
        </is>
      </c>
    </row>
    <row r="322" ht="13.5" customHeight="1" s="109">
      <c r="B322" s="237">
        <f>OR(K322="SlvMatl_None", K322 = "SlvMatl_Bronze")</f>
        <v/>
      </c>
      <c r="C322" s="233" t="inlineStr">
        <is>
          <t>ConTab_BOM_KP_Sleeves1115</t>
        </is>
      </c>
      <c r="D322" s="233">
        <f>IF(B322 = TRUE,C322,"")</f>
        <v/>
      </c>
      <c r="E322" s="233" t="inlineStr">
        <is>
          <t>:1015-3_4-KPV:</t>
        </is>
      </c>
      <c r="F322" s="235" t="inlineStr">
        <is>
          <t>7</t>
        </is>
      </c>
      <c r="G322" s="235" t="inlineStr">
        <is>
          <t>:CCW:</t>
        </is>
      </c>
      <c r="H322" s="233" t="inlineStr">
        <is>
          <t>Mechanical Seal</t>
        </is>
      </c>
      <c r="I322" s="233" t="inlineStr">
        <is>
          <t>Single</t>
        </is>
      </c>
      <c r="J322" s="233" t="inlineStr">
        <is>
          <t>:Unbalanced:</t>
        </is>
      </c>
      <c r="K322" s="233" t="inlineStr">
        <is>
          <t>SlvMatl_SS_AISI-303</t>
        </is>
      </c>
      <c r="L322" s="233" t="inlineStr">
        <is>
          <t>SS AISI-303</t>
        </is>
      </c>
      <c r="M322" s="233" t="inlineStr">
        <is>
          <t>SS AISI-416 (hard)-SlvBrg</t>
        </is>
      </c>
      <c r="N322" s="235" t="n">
        <v>97825629</v>
      </c>
      <c r="O322" s="233" t="inlineStr">
        <is>
          <t>B150269</t>
        </is>
      </c>
      <c r="P322" s="235" t="inlineStr">
        <is>
          <t>LT067</t>
        </is>
      </c>
      <c r="Q322" t="inlineStr">
        <is>
          <t>PriceReq_BOM_KP_Sleeves, SlvMatl_SS_AISI-303</t>
        </is>
      </c>
    </row>
    <row r="323" ht="13.5" customHeight="1" s="109">
      <c r="B323" s="237">
        <f>OR(K323="SlvMatl_None", K323 = "SlvMatl_Bronze")</f>
        <v/>
      </c>
      <c r="C323" s="233" t="inlineStr">
        <is>
          <t>ConTab_BOM_KP_Sleeves1131</t>
        </is>
      </c>
      <c r="D323" s="233">
        <f>IF(B323 = TRUE,C323,"")</f>
        <v/>
      </c>
      <c r="E323" s="233" t="inlineStr">
        <is>
          <t>:1015-3_4-KPV:</t>
        </is>
      </c>
      <c r="F323" s="235" t="inlineStr">
        <is>
          <t>7</t>
        </is>
      </c>
      <c r="G323" s="235" t="inlineStr">
        <is>
          <t>:CW:</t>
        </is>
      </c>
      <c r="H323" s="233" t="inlineStr">
        <is>
          <t>Mechanical Seal</t>
        </is>
      </c>
      <c r="I323" s="233" t="inlineStr">
        <is>
          <t>Single</t>
        </is>
      </c>
      <c r="J323" s="233" t="inlineStr">
        <is>
          <t>:Balanced:</t>
        </is>
      </c>
      <c r="K323" s="233" t="inlineStr">
        <is>
          <t>SlvMatl_Bronze</t>
        </is>
      </c>
      <c r="L323" s="233" t="inlineStr">
        <is>
          <t>Bronze, III932, C89835</t>
        </is>
      </c>
      <c r="M323" s="233" t="inlineStr">
        <is>
          <t>SS AISI-416 (hard)-SlvBrg</t>
        </is>
      </c>
      <c r="N323" s="235" t="n">
        <v>97825627</v>
      </c>
      <c r="O323" s="233" t="inlineStr">
        <is>
          <t>B150288</t>
        </is>
      </c>
      <c r="P323" s="235" t="inlineStr">
        <is>
          <t>LT027</t>
        </is>
      </c>
      <c r="Q323" t="inlineStr">
        <is>
          <t>PriceReq_BOM_KP_Sleeves, SlvMatl_Bronze</t>
        </is>
      </c>
    </row>
    <row r="324" ht="13.5" customHeight="1" s="109">
      <c r="B324" s="237">
        <f>OR(K324="SlvMatl_None", K324 = "SlvMatl_Bronze")</f>
        <v/>
      </c>
      <c r="C324" s="233" t="inlineStr">
        <is>
          <t>ConTab_BOM_KP_Sleeves1133</t>
        </is>
      </c>
      <c r="D324" s="233">
        <f>IF(B324 = TRUE,C324,"")</f>
        <v/>
      </c>
      <c r="E324" s="233" t="inlineStr">
        <is>
          <t>:1015-3_4-KPV:</t>
        </is>
      </c>
      <c r="F324" s="235" t="inlineStr">
        <is>
          <t>7</t>
        </is>
      </c>
      <c r="G324" s="235" t="inlineStr">
        <is>
          <t>:CW:</t>
        </is>
      </c>
      <c r="H324" s="233" t="inlineStr">
        <is>
          <t>Mechanical Seal</t>
        </is>
      </c>
      <c r="I324" s="233" t="inlineStr">
        <is>
          <t>Single</t>
        </is>
      </c>
      <c r="J324" s="233" t="inlineStr">
        <is>
          <t>:Balanced:</t>
        </is>
      </c>
      <c r="K324" s="233" t="inlineStr">
        <is>
          <t>SlvMatl_SS_AISI-303</t>
        </is>
      </c>
      <c r="L324" s="233" t="inlineStr">
        <is>
          <t>SS AISI-303</t>
        </is>
      </c>
      <c r="M324" s="233" t="inlineStr">
        <is>
          <t>SS AISI-416 (hard)-SlvBrg</t>
        </is>
      </c>
      <c r="N324" s="235" t="inlineStr">
        <is>
          <t>RTF</t>
        </is>
      </c>
      <c r="O324" s="233" t="inlineStr">
        <is>
          <t>B150290</t>
        </is>
      </c>
      <c r="P324" s="235" t="inlineStr">
        <is>
          <t>LT067</t>
        </is>
      </c>
      <c r="Q324" t="inlineStr">
        <is>
          <t>PriceReq_BOM_KP_Sleeves, SlvMatl_SS_AISI-303</t>
        </is>
      </c>
    </row>
    <row r="325" ht="13.5" customHeight="1" s="109">
      <c r="B325" s="237">
        <f>OR(K325="SlvMatl_None", K325 = "SlvMatl_Bronze")</f>
        <v/>
      </c>
      <c r="C325" s="233" t="inlineStr">
        <is>
          <t>ConTab_BOM_KP_Sleeves1137</t>
        </is>
      </c>
      <c r="D325" s="233">
        <f>IF(B325 = TRUE,C325,"")</f>
        <v/>
      </c>
      <c r="E325" s="233" t="inlineStr">
        <is>
          <t>:1015-3_4-KPV:</t>
        </is>
      </c>
      <c r="F325" s="235" t="inlineStr">
        <is>
          <t>7</t>
        </is>
      </c>
      <c r="G325" s="235" t="inlineStr">
        <is>
          <t>:CCW:</t>
        </is>
      </c>
      <c r="H325" s="233" t="inlineStr">
        <is>
          <t>Mechanical Seal</t>
        </is>
      </c>
      <c r="I325" s="233" t="inlineStr">
        <is>
          <t>Single</t>
        </is>
      </c>
      <c r="J325" s="233" t="inlineStr">
        <is>
          <t>:Balanced:</t>
        </is>
      </c>
      <c r="K325" s="233" t="inlineStr">
        <is>
          <t>SlvMatl_Bronze</t>
        </is>
      </c>
      <c r="L325" s="233" t="inlineStr">
        <is>
          <t>Bronze, III932, C89835</t>
        </is>
      </c>
      <c r="M325" s="233" t="inlineStr">
        <is>
          <t>SS AISI-416 (hard)-SlvBrg</t>
        </is>
      </c>
      <c r="N325" s="235" t="n">
        <v>97825630</v>
      </c>
      <c r="O325" s="233" t="inlineStr">
        <is>
          <t>B150295</t>
        </is>
      </c>
      <c r="P325" s="235" t="inlineStr">
        <is>
          <t>LT027</t>
        </is>
      </c>
      <c r="Q325" t="inlineStr">
        <is>
          <t>PriceReq_BOM_KP_Sleeves, SlvMatl_Bronze</t>
        </is>
      </c>
    </row>
    <row r="326" ht="13.5" customHeight="1" s="109">
      <c r="B326" s="237">
        <f>OR(K326="SlvMatl_None", K326 = "SlvMatl_Bronze")</f>
        <v/>
      </c>
      <c r="C326" s="233" t="inlineStr">
        <is>
          <t>ConTab_BOM_KP_Sleeves1139</t>
        </is>
      </c>
      <c r="D326" s="233">
        <f>IF(B326 = TRUE,C326,"")</f>
        <v/>
      </c>
      <c r="E326" s="233" t="inlineStr">
        <is>
          <t>:1015-3_4-KPV:</t>
        </is>
      </c>
      <c r="F326" s="235" t="inlineStr">
        <is>
          <t>7</t>
        </is>
      </c>
      <c r="G326" s="235" t="inlineStr">
        <is>
          <t>:CCW:</t>
        </is>
      </c>
      <c r="H326" s="233" t="inlineStr">
        <is>
          <t>Mechanical Seal</t>
        </is>
      </c>
      <c r="I326" s="233" t="inlineStr">
        <is>
          <t>Single</t>
        </is>
      </c>
      <c r="J326" s="233" t="inlineStr">
        <is>
          <t>:Balanced:</t>
        </is>
      </c>
      <c r="K326" s="233" t="inlineStr">
        <is>
          <t>SlvMatl_SS_AISI-303</t>
        </is>
      </c>
      <c r="L326" s="233" t="inlineStr">
        <is>
          <t>SS AISI-303</t>
        </is>
      </c>
      <c r="M326" s="233" t="inlineStr">
        <is>
          <t>SS AISI-416 (hard)-SlvBrg</t>
        </is>
      </c>
      <c r="N326" s="235" t="inlineStr">
        <is>
          <t>RTF</t>
        </is>
      </c>
      <c r="O326" s="233" t="inlineStr">
        <is>
          <t>B150297</t>
        </is>
      </c>
      <c r="P326" s="235" t="inlineStr">
        <is>
          <t>LT067</t>
        </is>
      </c>
      <c r="Q326" t="inlineStr">
        <is>
          <t>PriceReq_BOM_KP_Sleeves, SlvMatl_SS_AISI-303</t>
        </is>
      </c>
    </row>
    <row r="327" ht="13.5" customHeight="1" s="109">
      <c r="B327" s="237">
        <f>OR(K327="SlvMatl_None", K327 = "SlvMatl_Bronze")</f>
        <v/>
      </c>
      <c r="C327" s="233" t="inlineStr">
        <is>
          <t>ConTab_BOM_KP_Sleeves1155</t>
        </is>
      </c>
      <c r="D327" s="233">
        <f>IF(B327 = TRUE,C327,"")</f>
        <v/>
      </c>
      <c r="E327" s="233" t="inlineStr">
        <is>
          <t>:3014-7_8-KP:</t>
        </is>
      </c>
      <c r="F327" s="235" t="inlineStr">
        <is>
          <t>4</t>
        </is>
      </c>
      <c r="G327" s="235" t="inlineStr">
        <is>
          <t>:CW:CCW:</t>
        </is>
      </c>
      <c r="H327" s="233" t="inlineStr">
        <is>
          <t>Packing</t>
        </is>
      </c>
      <c r="I327" s="233" t="inlineStr">
        <is>
          <t>Packing</t>
        </is>
      </c>
      <c r="K327" s="233" t="inlineStr">
        <is>
          <t>SlvMatl_SS_AISI-416_Hardened</t>
        </is>
      </c>
      <c r="L327" s="233" t="inlineStr">
        <is>
          <t>SS AISI-416 (hard)</t>
        </is>
      </c>
      <c r="M327" s="233" t="inlineStr">
        <is>
          <t>SS AISI-416 (hard)</t>
        </is>
      </c>
      <c r="N327" s="235" t="n">
        <v>96701010</v>
      </c>
      <c r="O327" s="233" t="inlineStr">
        <is>
          <t>B101361</t>
        </is>
      </c>
      <c r="P327" s="235" t="inlineStr">
        <is>
          <t>LT068</t>
        </is>
      </c>
      <c r="Q327" t="inlineStr">
        <is>
          <t>PriceReq_BOM_KP_Sleeves, SlvMatl_SS_AISI-416_Hardened</t>
        </is>
      </c>
    </row>
    <row r="328" ht="13.5" customHeight="1" s="109">
      <c r="B328" s="237">
        <f>OR(K328="SlvMatl_None", K328 = "SlvMatl_Bronze")</f>
        <v/>
      </c>
      <c r="C328" s="233" t="inlineStr">
        <is>
          <t>ConTab_BOM_KP_Sleeves1156</t>
        </is>
      </c>
      <c r="D328" s="233">
        <f>IF(B328 = TRUE,C328,"")</f>
        <v/>
      </c>
      <c r="E328" s="233" t="inlineStr">
        <is>
          <t>:4015-9_0-KP:</t>
        </is>
      </c>
      <c r="F328" s="235" t="inlineStr">
        <is>
          <t>4</t>
        </is>
      </c>
      <c r="G328" s="235" t="inlineStr">
        <is>
          <t>:CW:CCW:</t>
        </is>
      </c>
      <c r="H328" s="233" t="inlineStr">
        <is>
          <t>Packing</t>
        </is>
      </c>
      <c r="I328" s="233" t="inlineStr">
        <is>
          <t>Packing</t>
        </is>
      </c>
      <c r="K328" s="233" t="inlineStr">
        <is>
          <t>SlvMatl_SS_AISI-416_Hardened</t>
        </is>
      </c>
      <c r="L328" s="233" t="inlineStr">
        <is>
          <t>SS AISI-416 (hard)</t>
        </is>
      </c>
      <c r="M328" s="233" t="inlineStr">
        <is>
          <t>SS AISI-416 (hard)</t>
        </is>
      </c>
      <c r="N328" s="235" t="n">
        <v>96701010</v>
      </c>
      <c r="O328" s="233" t="inlineStr">
        <is>
          <t>B101361</t>
        </is>
      </c>
      <c r="P328" s="235" t="inlineStr">
        <is>
          <t>LT068</t>
        </is>
      </c>
      <c r="Q328" t="inlineStr">
        <is>
          <t>PriceReq_BOM_KP_Sleeves, SlvMatl_SS_AISI-416_Hardened</t>
        </is>
      </c>
    </row>
    <row r="329" ht="13.5" customHeight="1" s="109">
      <c r="B329" s="237">
        <f>OR(K329="SlvMatl_None", K329 = "SlvMatl_Bronze")</f>
        <v/>
      </c>
      <c r="C329" s="233" t="inlineStr">
        <is>
          <t>ConTab_BOM_KP_Sleeves1157</t>
        </is>
      </c>
      <c r="D329" s="233">
        <f>IF(B329 = TRUE,C329,"")</f>
        <v/>
      </c>
      <c r="E329" s="233" t="inlineStr">
        <is>
          <t>:3014-7_8-KP:3014-7_8-KPV:</t>
        </is>
      </c>
      <c r="F329" s="235" t="inlineStr">
        <is>
          <t>4</t>
        </is>
      </c>
      <c r="G329" s="235" t="inlineStr">
        <is>
          <t>:CW:CCW:</t>
        </is>
      </c>
      <c r="H329" s="233" t="inlineStr">
        <is>
          <t>Mechanical Seal</t>
        </is>
      </c>
      <c r="I329" s="233" t="inlineStr">
        <is>
          <t>Single</t>
        </is>
      </c>
      <c r="J329" s="233" t="inlineStr">
        <is>
          <t>:Unbalanced:</t>
        </is>
      </c>
      <c r="K329" s="233" t="inlineStr">
        <is>
          <t>SlvMatl_Bronze</t>
        </is>
      </c>
      <c r="L329" s="233" t="inlineStr">
        <is>
          <t>Bronze, III932, C89835</t>
        </is>
      </c>
      <c r="M329" s="233" t="inlineStr">
        <is>
          <t>Bronze, III932, C89835</t>
        </is>
      </c>
      <c r="N329" s="235" t="n">
        <v>96701011</v>
      </c>
      <c r="O329" s="233" t="inlineStr">
        <is>
          <t>B101362</t>
        </is>
      </c>
      <c r="P329" s="235" t="inlineStr">
        <is>
          <t>LT027</t>
        </is>
      </c>
      <c r="Q329" t="inlineStr">
        <is>
          <t>PriceReq_BOM_KP_Sleeves, SlvMatl_Bronze</t>
        </is>
      </c>
    </row>
    <row r="330" ht="13.5" customHeight="1" s="109">
      <c r="B330" s="237">
        <f>OR(K330="SlvMatl_None", K330 = "SlvMatl_Bronze")</f>
        <v/>
      </c>
      <c r="C330" s="233" t="inlineStr">
        <is>
          <t>ConTab_BOM_KP_Sleeves1158</t>
        </is>
      </c>
      <c r="D330" s="233">
        <f>IF(B330 = TRUE,C330,"")</f>
        <v/>
      </c>
      <c r="E330" s="233" t="inlineStr">
        <is>
          <t>:4015-9_0-KP:4015-9_0-KPV:</t>
        </is>
      </c>
      <c r="F330" s="235" t="inlineStr">
        <is>
          <t>4</t>
        </is>
      </c>
      <c r="G330" s="235" t="inlineStr">
        <is>
          <t>:CW:CCW:</t>
        </is>
      </c>
      <c r="H330" s="233" t="inlineStr">
        <is>
          <t>Mechanical Seal</t>
        </is>
      </c>
      <c r="I330" s="233" t="inlineStr">
        <is>
          <t>Single</t>
        </is>
      </c>
      <c r="J330" s="233" t="inlineStr">
        <is>
          <t>:Unbalanced:</t>
        </is>
      </c>
      <c r="K330" s="233" t="inlineStr">
        <is>
          <t>SlvMatl_Bronze</t>
        </is>
      </c>
      <c r="L330" s="233" t="inlineStr">
        <is>
          <t>Bronze, III932, C89835</t>
        </is>
      </c>
      <c r="M330" s="233" t="inlineStr">
        <is>
          <t>Bronze, III932, C89835</t>
        </is>
      </c>
      <c r="N330" s="235" t="n">
        <v>96701011</v>
      </c>
      <c r="O330" s="233" t="inlineStr">
        <is>
          <t>B101362</t>
        </is>
      </c>
      <c r="P330" s="235" t="inlineStr">
        <is>
          <t>LT027</t>
        </is>
      </c>
      <c r="Q330" t="inlineStr">
        <is>
          <t>PriceReq_BOM_KP_Sleeves, SlvMatl_Bronze</t>
        </is>
      </c>
    </row>
    <row r="331">
      <c r="B331" s="237">
        <f>OR(K331="SlvMatl_None", K331 = "SlvMatl_Bronze")</f>
        <v/>
      </c>
      <c r="C331" s="233" t="inlineStr">
        <is>
          <t>ConTab_BOM_KP_Sleeves1161</t>
        </is>
      </c>
      <c r="D331" s="233">
        <f>IF(B331 = TRUE,C331,"")</f>
        <v/>
      </c>
      <c r="E331" s="233" t="inlineStr">
        <is>
          <t>:3014-7_8-KP:3014-7_8-KPV:</t>
        </is>
      </c>
      <c r="F331" s="235" t="inlineStr">
        <is>
          <t>4</t>
        </is>
      </c>
      <c r="G331" s="235" t="inlineStr">
        <is>
          <t>:CW:CCW:</t>
        </is>
      </c>
      <c r="H331" s="233" t="inlineStr">
        <is>
          <t>Mechanical Seal</t>
        </is>
      </c>
      <c r="I331" s="233" t="inlineStr">
        <is>
          <t>Single</t>
        </is>
      </c>
      <c r="J331" s="233" t="inlineStr">
        <is>
          <t>:Unbalanced:</t>
        </is>
      </c>
      <c r="K331" s="233" t="inlineStr">
        <is>
          <t>SlvMatl_SS_AISI-303</t>
        </is>
      </c>
      <c r="L331" s="233" t="inlineStr">
        <is>
          <t>SS AISI-303</t>
        </is>
      </c>
      <c r="M331" s="233" t="inlineStr">
        <is>
          <t>SS AISI-303</t>
        </is>
      </c>
      <c r="N331" s="235" t="n">
        <v>96701012</v>
      </c>
      <c r="O331" s="233" t="inlineStr">
        <is>
          <t>B101364</t>
        </is>
      </c>
      <c r="P331" s="235" t="inlineStr">
        <is>
          <t>LT067</t>
        </is>
      </c>
      <c r="Q331" t="inlineStr">
        <is>
          <t>PriceReq_BOM_KP_Sleeves, SlvMatl_SS_AISI-303</t>
        </is>
      </c>
    </row>
    <row r="332">
      <c r="B332" s="237">
        <f>OR(K332="SlvMatl_None", K332 = "SlvMatl_Bronze")</f>
        <v/>
      </c>
      <c r="C332" s="233" t="inlineStr">
        <is>
          <t>ConTab_BOM_KP_Sleeves1162</t>
        </is>
      </c>
      <c r="D332" s="233">
        <f>IF(B332 = TRUE,C332,"")</f>
        <v/>
      </c>
      <c r="E332" s="233" t="inlineStr">
        <is>
          <t>:4015-9_0-KP:4015-9_0-KPV:</t>
        </is>
      </c>
      <c r="F332" s="235" t="inlineStr">
        <is>
          <t>4</t>
        </is>
      </c>
      <c r="G332" s="235" t="inlineStr">
        <is>
          <t>:CW:CCW:</t>
        </is>
      </c>
      <c r="H332" s="233" t="inlineStr">
        <is>
          <t>Mechanical Seal</t>
        </is>
      </c>
      <c r="I332" s="233" t="inlineStr">
        <is>
          <t>Single</t>
        </is>
      </c>
      <c r="J332" s="233" t="inlineStr">
        <is>
          <t>:Unbalanced:</t>
        </is>
      </c>
      <c r="K332" s="233" t="inlineStr">
        <is>
          <t>SlvMatl_SS_AISI-303</t>
        </is>
      </c>
      <c r="L332" s="233" t="inlineStr">
        <is>
          <t>SS AISI-303</t>
        </is>
      </c>
      <c r="M332" s="233" t="inlineStr">
        <is>
          <t>SS AISI-303</t>
        </is>
      </c>
      <c r="N332" s="235" t="n">
        <v>96701012</v>
      </c>
      <c r="O332" s="233" t="inlineStr">
        <is>
          <t>B101364</t>
        </is>
      </c>
      <c r="P332" s="235" t="inlineStr">
        <is>
          <t>LT067</t>
        </is>
      </c>
      <c r="Q332" t="inlineStr">
        <is>
          <t>PriceReq_BOM_KP_Sleeves, SlvMatl_SS_AISI-303</t>
        </is>
      </c>
    </row>
    <row r="333">
      <c r="B333" s="237">
        <f>OR(K333="SlvMatl_None", K333 = "SlvMatl_Bronze")</f>
        <v/>
      </c>
      <c r="C333" s="233" t="inlineStr">
        <is>
          <t>ConTab_BOM_KP_Sleeves1167</t>
        </is>
      </c>
      <c r="D333" s="233">
        <f>IF(B333 = TRUE,C333,"")</f>
        <v/>
      </c>
      <c r="E333" s="233" t="inlineStr">
        <is>
          <t>:3014-7_8-KP:3014-7_8-KPV:</t>
        </is>
      </c>
      <c r="F333" s="235" t="inlineStr">
        <is>
          <t>4</t>
        </is>
      </c>
      <c r="G333" s="235" t="inlineStr">
        <is>
          <t>:CW:CCW:</t>
        </is>
      </c>
      <c r="H333" s="233" t="inlineStr">
        <is>
          <t>Mechanical Seal</t>
        </is>
      </c>
      <c r="I333" s="233" t="inlineStr">
        <is>
          <t>Single</t>
        </is>
      </c>
      <c r="J333" s="233" t="inlineStr">
        <is>
          <t>:Balanced:</t>
        </is>
      </c>
      <c r="K333" s="233" t="inlineStr">
        <is>
          <t>SlvMatl_Bronze</t>
        </is>
      </c>
      <c r="L333" s="233" t="inlineStr">
        <is>
          <t>Bronze, III932, C89835</t>
        </is>
      </c>
      <c r="M333" s="233" t="inlineStr">
        <is>
          <t>Bronze, III932, C89835</t>
        </is>
      </c>
      <c r="N333" s="235" t="n">
        <v>96701013</v>
      </c>
      <c r="O333" s="233" t="inlineStr">
        <is>
          <t>B101369</t>
        </is>
      </c>
      <c r="P333" s="235" t="inlineStr">
        <is>
          <t>LT027</t>
        </is>
      </c>
      <c r="Q333" t="inlineStr">
        <is>
          <t>PriceReq_BOM_KP_Sleeves, SlvMatl_Bronze</t>
        </is>
      </c>
    </row>
    <row r="334">
      <c r="B334" s="237">
        <f>OR(K334="SlvMatl_None", K334 = "SlvMatl_Bronze")</f>
        <v/>
      </c>
      <c r="C334" s="233" t="inlineStr">
        <is>
          <t>ConTab_BOM_KP_Sleeves1168</t>
        </is>
      </c>
      <c r="D334" s="233">
        <f>IF(B334 = TRUE,C334,"")</f>
        <v/>
      </c>
      <c r="E334" s="233" t="inlineStr">
        <is>
          <t>:4015-9_0-KP:4015-9_0-KPV:</t>
        </is>
      </c>
      <c r="F334" s="235" t="inlineStr">
        <is>
          <t>4</t>
        </is>
      </c>
      <c r="G334" s="235" t="inlineStr">
        <is>
          <t>:CW:CCW:</t>
        </is>
      </c>
      <c r="H334" s="233" t="inlineStr">
        <is>
          <t>Mechanical Seal</t>
        </is>
      </c>
      <c r="I334" s="233" t="inlineStr">
        <is>
          <t>Single</t>
        </is>
      </c>
      <c r="J334" s="233" t="inlineStr">
        <is>
          <t>:Balanced:</t>
        </is>
      </c>
      <c r="K334" s="233" t="inlineStr">
        <is>
          <t>SlvMatl_Bronze</t>
        </is>
      </c>
      <c r="L334" s="233" t="inlineStr">
        <is>
          <t>Bronze, III932, C89835</t>
        </is>
      </c>
      <c r="M334" s="233" t="inlineStr">
        <is>
          <t>Bronze, III932, C89835</t>
        </is>
      </c>
      <c r="N334" s="235" t="n">
        <v>96701013</v>
      </c>
      <c r="O334" s="233" t="inlineStr">
        <is>
          <t>B101369</t>
        </is>
      </c>
      <c r="P334" s="235" t="inlineStr">
        <is>
          <t>LT027</t>
        </is>
      </c>
      <c r="Q334" t="inlineStr">
        <is>
          <t>PriceReq_BOM_KP_Sleeves, SlvMatl_Bronze</t>
        </is>
      </c>
    </row>
    <row r="335">
      <c r="B335" s="237">
        <f>OR(K335="SlvMatl_None", K335 = "SlvMatl_Bronze")</f>
        <v/>
      </c>
      <c r="C335" s="233" t="inlineStr">
        <is>
          <t>ConTab_BOM_KP_Sleeves1171</t>
        </is>
      </c>
      <c r="D335" s="233">
        <f>IF(B335 = TRUE,C335,"")</f>
        <v/>
      </c>
      <c r="E335" s="233" t="inlineStr">
        <is>
          <t>:3014-7_8-KP:3014-7_8-KPV:</t>
        </is>
      </c>
      <c r="F335" s="235" t="inlineStr">
        <is>
          <t>4</t>
        </is>
      </c>
      <c r="G335" s="235" t="inlineStr">
        <is>
          <t>:CW:CCW:</t>
        </is>
      </c>
      <c r="H335" s="233" t="inlineStr">
        <is>
          <t>Mechanical Seal</t>
        </is>
      </c>
      <c r="I335" s="233" t="inlineStr">
        <is>
          <t>Single</t>
        </is>
      </c>
      <c r="J335" s="233" t="inlineStr">
        <is>
          <t>:Balanced:</t>
        </is>
      </c>
      <c r="K335" s="233" t="inlineStr">
        <is>
          <t>SlvMatl_SS_AISI-303</t>
        </is>
      </c>
      <c r="L335" s="233" t="inlineStr">
        <is>
          <t>SS AISI-303</t>
        </is>
      </c>
      <c r="M335" s="233" t="inlineStr">
        <is>
          <t>SS AISI-303</t>
        </is>
      </c>
      <c r="N335" s="235" t="inlineStr">
        <is>
          <t>RTF</t>
        </is>
      </c>
      <c r="O335" s="233" t="inlineStr">
        <is>
          <t>B101371</t>
        </is>
      </c>
      <c r="P335" s="235" t="inlineStr">
        <is>
          <t>LT067</t>
        </is>
      </c>
      <c r="Q335" t="inlineStr">
        <is>
          <t>PriceReq_BOM_KP_Sleeves, SlvMatl_SS_AISI-303</t>
        </is>
      </c>
    </row>
    <row r="336">
      <c r="B336" s="237">
        <f>OR(K336="SlvMatl_None", K336 = "SlvMatl_Bronze")</f>
        <v/>
      </c>
      <c r="C336" s="233" t="inlineStr">
        <is>
          <t>ConTab_BOM_KP_Sleeves1172</t>
        </is>
      </c>
      <c r="D336" s="233">
        <f>IF(B336 = TRUE,C336,"")</f>
        <v/>
      </c>
      <c r="E336" s="233" t="inlineStr">
        <is>
          <t>:4015-9_0-KP:4015-9_0-KPV:</t>
        </is>
      </c>
      <c r="F336" s="235" t="inlineStr">
        <is>
          <t>4</t>
        </is>
      </c>
      <c r="G336" s="235" t="inlineStr">
        <is>
          <t>:CW:CCW:</t>
        </is>
      </c>
      <c r="H336" s="233" t="inlineStr">
        <is>
          <t>Mechanical Seal</t>
        </is>
      </c>
      <c r="I336" s="233" t="inlineStr">
        <is>
          <t>Single</t>
        </is>
      </c>
      <c r="J336" s="233" t="inlineStr">
        <is>
          <t>:Balanced:</t>
        </is>
      </c>
      <c r="K336" s="233" t="inlineStr">
        <is>
          <t>SlvMatl_SS_AISI-303</t>
        </is>
      </c>
      <c r="L336" s="233" t="inlineStr">
        <is>
          <t>SS AISI-303</t>
        </is>
      </c>
      <c r="M336" s="233" t="inlineStr">
        <is>
          <t>SS AISI-303</t>
        </is>
      </c>
      <c r="N336" s="235" t="inlineStr">
        <is>
          <t>RTF</t>
        </is>
      </c>
      <c r="O336" s="233" t="inlineStr">
        <is>
          <t>B101371</t>
        </is>
      </c>
      <c r="P336" s="235" t="inlineStr">
        <is>
          <t>LT067</t>
        </is>
      </c>
      <c r="Q336" t="inlineStr">
        <is>
          <t>PriceReq_BOM_KP_Sleeves, SlvMatl_SS_AISI-303</t>
        </is>
      </c>
    </row>
    <row r="337">
      <c r="B337" s="237">
        <f>OR(K337="SlvMatl_None", K337 = "SlvMatl_Bronze")</f>
        <v/>
      </c>
      <c r="C337" s="233" t="inlineStr">
        <is>
          <t>ConTab_BOM_KP_Sleeves1177</t>
        </is>
      </c>
      <c r="D337" s="233">
        <f>IF(B337 = TRUE,C337,"")</f>
        <v/>
      </c>
      <c r="E337" s="233" t="inlineStr">
        <is>
          <t>:3014-7_8-KP:3014-7_8-KPV:</t>
        </is>
      </c>
      <c r="F337" s="235" t="inlineStr">
        <is>
          <t>4</t>
        </is>
      </c>
      <c r="G337" s="235" t="inlineStr">
        <is>
          <t>:CW:CCW:</t>
        </is>
      </c>
      <c r="H337" s="233" t="inlineStr">
        <is>
          <t>Mechanical Seal</t>
        </is>
      </c>
      <c r="I337" s="233" t="inlineStr">
        <is>
          <t>Single</t>
        </is>
      </c>
      <c r="J337" s="233" t="inlineStr">
        <is>
          <t>:Unbalanced:</t>
        </is>
      </c>
      <c r="K337" s="233" t="inlineStr">
        <is>
          <t>SlvMatl_Special</t>
        </is>
      </c>
      <c r="L337" s="233" t="inlineStr">
        <is>
          <t>Special/Other</t>
        </is>
      </c>
      <c r="M337" s="233" t="inlineStr">
        <is>
          <t>Special/Other</t>
        </is>
      </c>
      <c r="N337" s="235" t="inlineStr">
        <is>
          <t>RTF</t>
        </is>
      </c>
      <c r="O337" s="233" t="inlineStr">
        <is>
          <t>B101367</t>
        </is>
      </c>
      <c r="P337" s="235" t="inlineStr">
        <is>
          <t>LT029</t>
        </is>
      </c>
      <c r="Q337" t="inlineStr">
        <is>
          <t>SlvMatl_Special, PriceReq_BOM_KP_Sleeves</t>
        </is>
      </c>
    </row>
    <row r="338">
      <c r="B338" s="237">
        <f>OR(K338="SlvMatl_None", K338 = "SlvMatl_Bronze")</f>
        <v/>
      </c>
      <c r="C338" s="233" t="inlineStr">
        <is>
          <t>ConTab_BOM_KP_Sleeves1178</t>
        </is>
      </c>
      <c r="D338" s="233">
        <f>IF(B338 = TRUE,C338,"")</f>
        <v/>
      </c>
      <c r="E338" s="233" t="inlineStr">
        <is>
          <t>:4015-9_0-KP:4015-9_0-KPV:</t>
        </is>
      </c>
      <c r="F338" s="235" t="inlineStr">
        <is>
          <t>4</t>
        </is>
      </c>
      <c r="G338" s="235" t="inlineStr">
        <is>
          <t>:CW:CCW:</t>
        </is>
      </c>
      <c r="H338" s="233" t="inlineStr">
        <is>
          <t>Mechanical Seal</t>
        </is>
      </c>
      <c r="I338" s="233" t="inlineStr">
        <is>
          <t>Single</t>
        </is>
      </c>
      <c r="J338" s="233" t="inlineStr">
        <is>
          <t>:Unbalanced:</t>
        </is>
      </c>
      <c r="K338" s="233" t="inlineStr">
        <is>
          <t>SlvMatl_Special</t>
        </is>
      </c>
      <c r="L338" s="233" t="inlineStr">
        <is>
          <t>Special/Other</t>
        </is>
      </c>
      <c r="M338" s="233" t="inlineStr">
        <is>
          <t>Special/Other</t>
        </is>
      </c>
      <c r="N338" s="235" t="inlineStr">
        <is>
          <t>RTF</t>
        </is>
      </c>
      <c r="O338" s="233" t="inlineStr">
        <is>
          <t>B101367</t>
        </is>
      </c>
      <c r="P338" s="235" t="inlineStr">
        <is>
          <t>LT029</t>
        </is>
      </c>
      <c r="Q338" t="inlineStr">
        <is>
          <t>SlvMatl_Special, PriceReq_BOM_KP_Sleeves</t>
        </is>
      </c>
    </row>
    <row r="339">
      <c r="B339" s="237">
        <f>OR(K339="SlvMatl_None", K339 = "SlvMatl_Bronze")</f>
        <v/>
      </c>
      <c r="C339" s="233" t="inlineStr">
        <is>
          <t>ConTab_BOM_KP_Sleeves1239</t>
        </is>
      </c>
      <c r="D339" s="233">
        <f>IF(B339 = TRUE,C339,"")</f>
        <v/>
      </c>
      <c r="E339" s="233" t="inlineStr">
        <is>
          <t>:3014-7_8-KPV:</t>
        </is>
      </c>
      <c r="F339" s="235" t="n">
        <v>4</v>
      </c>
      <c r="G339" s="233" t="inlineStr">
        <is>
          <t>:CW:</t>
        </is>
      </c>
      <c r="H339" s="233" t="inlineStr">
        <is>
          <t>Mechanical Seal</t>
        </is>
      </c>
      <c r="I339" s="233" t="inlineStr">
        <is>
          <t>Single</t>
        </is>
      </c>
      <c r="J339" s="233" t="inlineStr">
        <is>
          <t>:Balanced:</t>
        </is>
      </c>
      <c r="K339" s="233" t="inlineStr">
        <is>
          <t>SlvMatl_Bronze</t>
        </is>
      </c>
      <c r="L339" s="233" t="inlineStr">
        <is>
          <t>Bronze, III932, C89835</t>
        </is>
      </c>
      <c r="M339" s="233" t="inlineStr">
        <is>
          <t>SS AISI-416 (hard)-SlvBrg</t>
        </is>
      </c>
      <c r="N339" s="235" t="n">
        <v>98833038</v>
      </c>
      <c r="O339" s="233" t="inlineStr">
        <is>
          <t>B101369</t>
        </is>
      </c>
      <c r="P339" s="235" t="inlineStr">
        <is>
          <t>LT027</t>
        </is>
      </c>
      <c r="Q339" t="inlineStr">
        <is>
          <t>PriceReq_BOM_KP_Sleeves, SlvMatl_Bronze</t>
        </is>
      </c>
    </row>
    <row r="340">
      <c r="B340" s="237">
        <f>OR(K340="SlvMatl_None", K340 = "SlvMatl_Bronze")</f>
        <v/>
      </c>
      <c r="C340" s="233" t="inlineStr">
        <is>
          <t>ConTab_BOM_KP_Sleeves1240</t>
        </is>
      </c>
      <c r="D340" s="233">
        <f>IF(B340 = TRUE,C340,"")</f>
        <v/>
      </c>
      <c r="E340" s="233" t="inlineStr">
        <is>
          <t>:4015-9_0-KPV:</t>
        </is>
      </c>
      <c r="F340" s="235" t="n">
        <v>4</v>
      </c>
      <c r="G340" s="233" t="inlineStr">
        <is>
          <t>:CW:</t>
        </is>
      </c>
      <c r="H340" s="233" t="inlineStr">
        <is>
          <t>Mechanical Seal</t>
        </is>
      </c>
      <c r="I340" s="233" t="inlineStr">
        <is>
          <t>Single</t>
        </is>
      </c>
      <c r="J340" s="233" t="inlineStr">
        <is>
          <t>:Balanced:</t>
        </is>
      </c>
      <c r="K340" s="233" t="inlineStr">
        <is>
          <t>SlvMatl_Bronze</t>
        </is>
      </c>
      <c r="L340" s="233" t="inlineStr">
        <is>
          <t>Bronze, III932, C89835</t>
        </is>
      </c>
      <c r="M340" s="233" t="inlineStr">
        <is>
          <t>SS AISI-416 (hard)-SlvBrg</t>
        </is>
      </c>
      <c r="N340" s="235" t="n">
        <v>98833038</v>
      </c>
      <c r="O340" s="233" t="inlineStr">
        <is>
          <t>B101369</t>
        </is>
      </c>
      <c r="P340" s="235" t="inlineStr">
        <is>
          <t>LT027</t>
        </is>
      </c>
      <c r="Q340" t="inlineStr">
        <is>
          <t>PriceReq_BOM_KP_Sleeves, SlvMatl_Bronze</t>
        </is>
      </c>
    </row>
    <row r="341">
      <c r="B341" s="237">
        <f>OR(K341="SlvMatl_None", K341 = "SlvMatl_Bronze")</f>
        <v/>
      </c>
      <c r="C341" s="233" t="inlineStr">
        <is>
          <t>ConTab_BOM_KP_Sleeves1241</t>
        </is>
      </c>
      <c r="D341" s="233">
        <f>IF(B341 = TRUE,C341,"")</f>
        <v/>
      </c>
      <c r="E341" s="233" t="inlineStr">
        <is>
          <t>:3014-7_8-KPV:</t>
        </is>
      </c>
      <c r="F341" s="235" t="n">
        <v>4</v>
      </c>
      <c r="G341" s="233" t="inlineStr">
        <is>
          <t>:CCW:</t>
        </is>
      </c>
      <c r="H341" s="233" t="inlineStr">
        <is>
          <t>Mechanical Seal</t>
        </is>
      </c>
      <c r="I341" s="233" t="inlineStr">
        <is>
          <t>Single</t>
        </is>
      </c>
      <c r="J341" s="233" t="inlineStr">
        <is>
          <t>:Balanced:</t>
        </is>
      </c>
      <c r="K341" s="233" t="inlineStr">
        <is>
          <t>SlvMatl_Bronze</t>
        </is>
      </c>
      <c r="L341" s="233" t="inlineStr">
        <is>
          <t>Bronze, III932, C89835</t>
        </is>
      </c>
      <c r="M341" s="233" t="inlineStr">
        <is>
          <t>SS AISI-416 (hard)-SlvBrg</t>
        </is>
      </c>
      <c r="N341" s="235" t="inlineStr">
        <is>
          <t>RTF</t>
        </is>
      </c>
      <c r="O341" s="233" t="inlineStr">
        <is>
          <t>B101369</t>
        </is>
      </c>
      <c r="P341" s="235" t="inlineStr">
        <is>
          <t>LT027</t>
        </is>
      </c>
      <c r="Q341" t="inlineStr">
        <is>
          <t>PriceReq_BOM_KP_Sleeves, SlvMatl_Bronze</t>
        </is>
      </c>
    </row>
    <row r="342">
      <c r="B342" s="237">
        <f>OR(K342="SlvMatl_None", K342 = "SlvMatl_Bronze")</f>
        <v/>
      </c>
      <c r="C342" s="233" t="inlineStr">
        <is>
          <t>ConTab_BOM_KP_Sleeves1242</t>
        </is>
      </c>
      <c r="D342" s="233">
        <f>IF(B342 = TRUE,C342,"")</f>
        <v/>
      </c>
      <c r="E342" s="233" t="inlineStr">
        <is>
          <t>:4015-9_0-KPV:</t>
        </is>
      </c>
      <c r="F342" s="235" t="n">
        <v>4</v>
      </c>
      <c r="G342" s="233" t="inlineStr">
        <is>
          <t>:CCW:</t>
        </is>
      </c>
      <c r="H342" s="233" t="inlineStr">
        <is>
          <t>Mechanical Seal</t>
        </is>
      </c>
      <c r="I342" s="233" t="inlineStr">
        <is>
          <t>Single</t>
        </is>
      </c>
      <c r="J342" s="233" t="inlineStr">
        <is>
          <t>:Balanced:</t>
        </is>
      </c>
      <c r="K342" s="233" t="inlineStr">
        <is>
          <t>SlvMatl_Bronze</t>
        </is>
      </c>
      <c r="L342" s="233" t="inlineStr">
        <is>
          <t>Bronze, III932, C89835</t>
        </is>
      </c>
      <c r="M342" s="233" t="inlineStr">
        <is>
          <t>SS AISI-416 (hard)-SlvBrg</t>
        </is>
      </c>
      <c r="N342" s="235" t="inlineStr">
        <is>
          <t>RTF</t>
        </is>
      </c>
      <c r="O342" s="233" t="inlineStr">
        <is>
          <t>B101369</t>
        </is>
      </c>
      <c r="P342" s="235" t="inlineStr">
        <is>
          <t>LT027</t>
        </is>
      </c>
      <c r="Q342" t="inlineStr">
        <is>
          <t>PriceReq_BOM_KP_Sleeves, SlvMatl_Bronze</t>
        </is>
      </c>
    </row>
    <row r="343">
      <c r="B343" s="237">
        <f>OR(K343="SlvMatl_None", K343 = "SlvMatl_Bronze")</f>
        <v/>
      </c>
      <c r="C343" s="233" t="inlineStr">
        <is>
          <t>ConTab_BOM_KP_Sleeves1247</t>
        </is>
      </c>
      <c r="D343" s="233">
        <f>IF(B343 = TRUE,C343,"")</f>
        <v/>
      </c>
      <c r="E343" s="233" t="inlineStr">
        <is>
          <t>:3014-7_8-KPV:</t>
        </is>
      </c>
      <c r="F343" s="235" t="n">
        <v>4</v>
      </c>
      <c r="G343" s="233" t="inlineStr">
        <is>
          <t>:CW:</t>
        </is>
      </c>
      <c r="H343" s="233" t="inlineStr">
        <is>
          <t>Mechanical Seal</t>
        </is>
      </c>
      <c r="I343" s="233" t="inlineStr">
        <is>
          <t>Single</t>
        </is>
      </c>
      <c r="J343" s="233" t="inlineStr">
        <is>
          <t>:Balanced:</t>
        </is>
      </c>
      <c r="K343" s="233" t="inlineStr">
        <is>
          <t>SlvMatl_SS_AISI-303</t>
        </is>
      </c>
      <c r="L343" s="233" t="inlineStr">
        <is>
          <t>SS AISI-303</t>
        </is>
      </c>
      <c r="M343" s="233" t="inlineStr">
        <is>
          <t>SS AISI-416 (hard)-SlvBrg</t>
        </is>
      </c>
      <c r="N343" s="235" t="inlineStr">
        <is>
          <t>RTF</t>
        </is>
      </c>
      <c r="O343" s="233" t="inlineStr">
        <is>
          <t>B101371</t>
        </is>
      </c>
      <c r="P343" s="235" t="inlineStr">
        <is>
          <t>LT067</t>
        </is>
      </c>
      <c r="Q343" t="inlineStr">
        <is>
          <t>PriceReq_BOM_KP_Sleeves, SlvMatl_SS_AISI-303</t>
        </is>
      </c>
    </row>
    <row r="344">
      <c r="B344" s="237">
        <f>OR(K344="SlvMatl_None", K344 = "SlvMatl_Bronze")</f>
        <v/>
      </c>
      <c r="C344" s="233" t="inlineStr">
        <is>
          <t>ConTab_BOM_KP_Sleeves1248</t>
        </is>
      </c>
      <c r="D344" s="233">
        <f>IF(B344 = TRUE,C344,"")</f>
        <v/>
      </c>
      <c r="E344" s="233" t="inlineStr">
        <is>
          <t>:4015-9_0-KPV:</t>
        </is>
      </c>
      <c r="F344" s="235" t="n">
        <v>4</v>
      </c>
      <c r="G344" s="233" t="inlineStr">
        <is>
          <t>:CW:</t>
        </is>
      </c>
      <c r="H344" s="233" t="inlineStr">
        <is>
          <t>Mechanical Seal</t>
        </is>
      </c>
      <c r="I344" s="233" t="inlineStr">
        <is>
          <t>Single</t>
        </is>
      </c>
      <c r="J344" s="233" t="inlineStr">
        <is>
          <t>:Balanced:</t>
        </is>
      </c>
      <c r="K344" s="233" t="inlineStr">
        <is>
          <t>SlvMatl_SS_AISI-303</t>
        </is>
      </c>
      <c r="L344" s="233" t="inlineStr">
        <is>
          <t>SS AISI-303</t>
        </is>
      </c>
      <c r="M344" s="233" t="inlineStr">
        <is>
          <t>SS AISI-416 (hard)-SlvBrg</t>
        </is>
      </c>
      <c r="N344" s="235" t="inlineStr">
        <is>
          <t>RTF</t>
        </is>
      </c>
      <c r="O344" s="233" t="inlineStr">
        <is>
          <t>B101371</t>
        </is>
      </c>
      <c r="P344" s="235" t="inlineStr">
        <is>
          <t>LT067</t>
        </is>
      </c>
      <c r="Q344" t="inlineStr">
        <is>
          <t>PriceReq_BOM_KP_Sleeves, SlvMatl_SS_AISI-303</t>
        </is>
      </c>
    </row>
    <row r="345">
      <c r="B345" s="237">
        <f>OR(K345="SlvMatl_None", K345 = "SlvMatl_Bronze")</f>
        <v/>
      </c>
      <c r="C345" s="233" t="inlineStr">
        <is>
          <t>ConTab_BOM_KP_Sleeves1249</t>
        </is>
      </c>
      <c r="D345" s="233">
        <f>IF(B345 = TRUE,C345,"")</f>
        <v/>
      </c>
      <c r="E345" s="233" t="inlineStr">
        <is>
          <t>:3014-7_8-KPV:</t>
        </is>
      </c>
      <c r="F345" s="235" t="n">
        <v>4</v>
      </c>
      <c r="G345" s="233" t="inlineStr">
        <is>
          <t>:CCW:</t>
        </is>
      </c>
      <c r="H345" s="233" t="inlineStr">
        <is>
          <t>Mechanical Seal</t>
        </is>
      </c>
      <c r="I345" s="233" t="inlineStr">
        <is>
          <t>Single</t>
        </is>
      </c>
      <c r="J345" s="233" t="inlineStr">
        <is>
          <t>:Balanced:</t>
        </is>
      </c>
      <c r="K345" s="233" t="inlineStr">
        <is>
          <t>SlvMatl_SS_AISI-303</t>
        </is>
      </c>
      <c r="L345" s="233" t="inlineStr">
        <is>
          <t>SS AISI-303</t>
        </is>
      </c>
      <c r="M345" s="233" t="inlineStr">
        <is>
          <t>SS AISI-416 (hard)-SlvBrg</t>
        </is>
      </c>
      <c r="N345" s="235" t="inlineStr">
        <is>
          <t>RTF</t>
        </is>
      </c>
      <c r="O345" s="233" t="inlineStr">
        <is>
          <t>B101371</t>
        </is>
      </c>
      <c r="P345" s="235" t="inlineStr">
        <is>
          <t>LT067</t>
        </is>
      </c>
      <c r="Q345" t="inlineStr">
        <is>
          <t>PriceReq_BOM_KP_Sleeves, SlvMatl_SS_AISI-303</t>
        </is>
      </c>
    </row>
    <row r="346">
      <c r="B346" s="237">
        <f>OR(K346="SlvMatl_None", K346 = "SlvMatl_Bronze")</f>
        <v/>
      </c>
      <c r="C346" s="233" t="inlineStr">
        <is>
          <t>ConTab_BOM_KP_Sleeves1250</t>
        </is>
      </c>
      <c r="D346" s="233">
        <f>IF(B346 = TRUE,C346,"")</f>
        <v/>
      </c>
      <c r="E346" s="233" t="inlineStr">
        <is>
          <t>:4015-9_0-KPV:</t>
        </is>
      </c>
      <c r="F346" s="235" t="n">
        <v>4</v>
      </c>
      <c r="G346" s="233" t="inlineStr">
        <is>
          <t>:CCW:</t>
        </is>
      </c>
      <c r="H346" s="233" t="inlineStr">
        <is>
          <t>Mechanical Seal</t>
        </is>
      </c>
      <c r="I346" s="233" t="inlineStr">
        <is>
          <t>Single</t>
        </is>
      </c>
      <c r="J346" s="233" t="inlineStr">
        <is>
          <t>:Balanced:</t>
        </is>
      </c>
      <c r="K346" s="233" t="inlineStr">
        <is>
          <t>SlvMatl_SS_AISI-303</t>
        </is>
      </c>
      <c r="L346" s="233" t="inlineStr">
        <is>
          <t>SS AISI-303</t>
        </is>
      </c>
      <c r="M346" s="233" t="inlineStr">
        <is>
          <t>SS AISI-416 (hard)-SlvBrg</t>
        </is>
      </c>
      <c r="N346" s="235" t="inlineStr">
        <is>
          <t>RTF</t>
        </is>
      </c>
      <c r="O346" s="233" t="inlineStr">
        <is>
          <t>B101371</t>
        </is>
      </c>
      <c r="P346" s="235" t="inlineStr">
        <is>
          <t>LT067</t>
        </is>
      </c>
      <c r="Q346" t="inlineStr">
        <is>
          <t>PriceReq_BOM_KP_Sleeves, SlvMatl_SS_AISI-303</t>
        </is>
      </c>
    </row>
    <row r="347">
      <c r="B347" s="237">
        <f>OR(K347="SlvMatl_None", K347 = "SlvMatl_Bronze")</f>
        <v/>
      </c>
      <c r="C347" s="233" t="inlineStr">
        <is>
          <t>ConTab_BOM_KP_Sleeves1263</t>
        </is>
      </c>
      <c r="D347" s="233">
        <f>IF(B347 = TRUE,C347,"")</f>
        <v/>
      </c>
      <c r="E347" s="233" t="inlineStr">
        <is>
          <t>:3014-7_8-KPV:</t>
        </is>
      </c>
      <c r="F347" s="235" t="n">
        <v>4</v>
      </c>
      <c r="G347" s="233" t="inlineStr">
        <is>
          <t>:CW:</t>
        </is>
      </c>
      <c r="H347" s="233" t="inlineStr">
        <is>
          <t>Mechanical Seal</t>
        </is>
      </c>
      <c r="I347" s="233" t="inlineStr">
        <is>
          <t>Single</t>
        </is>
      </c>
      <c r="J347" s="233" t="inlineStr">
        <is>
          <t>:Balanced:</t>
        </is>
      </c>
      <c r="K347" s="233" t="inlineStr">
        <is>
          <t>SlvMatl_Special</t>
        </is>
      </c>
      <c r="L347" s="233" t="inlineStr">
        <is>
          <t>Special/Other</t>
        </is>
      </c>
      <c r="M347" s="233" t="inlineStr">
        <is>
          <t>SS AISI-416 (hard)-SlvBrg</t>
        </is>
      </c>
      <c r="N347" s="235" t="inlineStr">
        <is>
          <t>RTF</t>
        </is>
      </c>
      <c r="O347" s="233" t="inlineStr">
        <is>
          <t>B101367</t>
        </is>
      </c>
      <c r="P347" s="235" t="inlineStr">
        <is>
          <t>LT029</t>
        </is>
      </c>
      <c r="Q347" t="inlineStr">
        <is>
          <t>SlvMatl_Special, PriceReq_BOM_KP_Sleeves</t>
        </is>
      </c>
    </row>
    <row r="348">
      <c r="B348" s="237">
        <f>OR(K348="SlvMatl_None", K348 = "SlvMatl_Bronze")</f>
        <v/>
      </c>
      <c r="C348" s="233" t="inlineStr">
        <is>
          <t>ConTab_BOM_KP_Sleeves1264</t>
        </is>
      </c>
      <c r="D348" s="233">
        <f>IF(B348 = TRUE,C348,"")</f>
        <v/>
      </c>
      <c r="E348" s="233" t="inlineStr">
        <is>
          <t>:4015-9_0-KPV:</t>
        </is>
      </c>
      <c r="F348" s="235" t="n">
        <v>4</v>
      </c>
      <c r="G348" s="233" t="inlineStr">
        <is>
          <t>:CW:</t>
        </is>
      </c>
      <c r="H348" s="233" t="inlineStr">
        <is>
          <t>Mechanical Seal</t>
        </is>
      </c>
      <c r="I348" s="233" t="inlineStr">
        <is>
          <t>Single</t>
        </is>
      </c>
      <c r="J348" s="233" t="inlineStr">
        <is>
          <t>:Balanced:</t>
        </is>
      </c>
      <c r="K348" s="233" t="inlineStr">
        <is>
          <t>SlvMatl_Special</t>
        </is>
      </c>
      <c r="L348" s="233" t="inlineStr">
        <is>
          <t>Special/Other</t>
        </is>
      </c>
      <c r="M348" s="233" t="inlineStr">
        <is>
          <t>SS AISI-416 (hard)-SlvBrg</t>
        </is>
      </c>
      <c r="N348" s="235" t="inlineStr">
        <is>
          <t>RTF</t>
        </is>
      </c>
      <c r="O348" s="233" t="inlineStr">
        <is>
          <t>B101367</t>
        </is>
      </c>
      <c r="P348" s="235" t="inlineStr">
        <is>
          <t>LT029</t>
        </is>
      </c>
      <c r="Q348" t="inlineStr">
        <is>
          <t>SlvMatl_Special, PriceReq_BOM_KP_Sleeves</t>
        </is>
      </c>
    </row>
    <row r="349">
      <c r="B349" s="237">
        <f>OR(K349="SlvMatl_None", K349 = "SlvMatl_Bronze")</f>
        <v/>
      </c>
      <c r="C349" s="233" t="inlineStr">
        <is>
          <t>ConTab_BOM_KP_Sleeves1265</t>
        </is>
      </c>
      <c r="D349" s="233">
        <f>IF(B349 = TRUE,C349,"")</f>
        <v/>
      </c>
      <c r="E349" s="233" t="inlineStr">
        <is>
          <t>:3014-7_8-KPV:</t>
        </is>
      </c>
      <c r="F349" s="235" t="n">
        <v>4</v>
      </c>
      <c r="G349" s="233" t="inlineStr">
        <is>
          <t>:CCW:</t>
        </is>
      </c>
      <c r="H349" s="233" t="inlineStr">
        <is>
          <t>Mechanical Seal</t>
        </is>
      </c>
      <c r="I349" s="233" t="inlineStr">
        <is>
          <t>Single</t>
        </is>
      </c>
      <c r="J349" s="233" t="inlineStr">
        <is>
          <t>:Balanced:</t>
        </is>
      </c>
      <c r="K349" s="233" t="inlineStr">
        <is>
          <t>SlvMatl_Special</t>
        </is>
      </c>
      <c r="L349" s="233" t="inlineStr">
        <is>
          <t>Special/Other</t>
        </is>
      </c>
      <c r="M349" s="233" t="inlineStr">
        <is>
          <t>SS AISI-416 (hard)-SlvBrg</t>
        </is>
      </c>
      <c r="N349" s="235" t="inlineStr">
        <is>
          <t>RTF</t>
        </is>
      </c>
      <c r="O349" s="233" t="inlineStr">
        <is>
          <t>B101367</t>
        </is>
      </c>
      <c r="P349" s="235" t="inlineStr">
        <is>
          <t>LT029</t>
        </is>
      </c>
      <c r="Q349" t="inlineStr">
        <is>
          <t>SlvMatl_Special, PriceReq_BOM_KP_Sleeves</t>
        </is>
      </c>
    </row>
    <row r="350">
      <c r="B350" s="237">
        <f>OR(K350="SlvMatl_None", K350 = "SlvMatl_Bronze")</f>
        <v/>
      </c>
      <c r="C350" s="233" t="inlineStr">
        <is>
          <t>ConTab_BOM_KP_Sleeves1266</t>
        </is>
      </c>
      <c r="D350" s="233">
        <f>IF(B350 = TRUE,C350,"")</f>
        <v/>
      </c>
      <c r="E350" s="233" t="inlineStr">
        <is>
          <t>:4015-9_0-KPV:</t>
        </is>
      </c>
      <c r="F350" s="235" t="n">
        <v>4</v>
      </c>
      <c r="G350" s="233" t="inlineStr">
        <is>
          <t>:CCW:</t>
        </is>
      </c>
      <c r="H350" s="233" t="inlineStr">
        <is>
          <t>Mechanical Seal</t>
        </is>
      </c>
      <c r="I350" s="233" t="inlineStr">
        <is>
          <t>Single</t>
        </is>
      </c>
      <c r="J350" s="233" t="inlineStr">
        <is>
          <t>:Balanced:</t>
        </is>
      </c>
      <c r="K350" s="233" t="inlineStr">
        <is>
          <t>SlvMatl_Special</t>
        </is>
      </c>
      <c r="L350" s="233" t="inlineStr">
        <is>
          <t>Special/Other</t>
        </is>
      </c>
      <c r="M350" s="233" t="inlineStr">
        <is>
          <t>SS AISI-416 (hard)-SlvBrg</t>
        </is>
      </c>
      <c r="N350" s="235" t="inlineStr">
        <is>
          <t>RTF</t>
        </is>
      </c>
      <c r="O350" s="233" t="inlineStr">
        <is>
          <t>B101367</t>
        </is>
      </c>
      <c r="P350" s="235" t="inlineStr">
        <is>
          <t>LT029</t>
        </is>
      </c>
      <c r="Q350" t="inlineStr">
        <is>
          <t>SlvMatl_Special, PriceReq_BOM_KP_Sleeves</t>
        </is>
      </c>
    </row>
    <row r="351">
      <c r="B351" s="237">
        <f>OR(K351="SlvMatl_None", K351 = "SlvMatl_Bronze")</f>
        <v/>
      </c>
      <c r="C351" s="233" t="inlineStr">
        <is>
          <t>ConTab_BOM_KP_Sleeves1267</t>
        </is>
      </c>
      <c r="D351" s="233">
        <f>IF(B351 = TRUE,C351,"")</f>
        <v/>
      </c>
      <c r="E351" s="233" t="inlineStr">
        <is>
          <t>:3014-7_8-KPV:</t>
        </is>
      </c>
      <c r="F351" s="235" t="n">
        <v>4</v>
      </c>
      <c r="G351" s="233" t="inlineStr">
        <is>
          <t>:CW:</t>
        </is>
      </c>
      <c r="H351" s="233" t="inlineStr">
        <is>
          <t>Mechanical Seal</t>
        </is>
      </c>
      <c r="I351" s="233" t="inlineStr">
        <is>
          <t>Single</t>
        </is>
      </c>
      <c r="J351" s="233" t="inlineStr">
        <is>
          <t>:Unbalanced:</t>
        </is>
      </c>
      <c r="K351" s="233" t="inlineStr">
        <is>
          <t>SlvMatl_Bronze</t>
        </is>
      </c>
      <c r="L351" s="233" t="inlineStr">
        <is>
          <t>Bronze, III932, C89835</t>
        </is>
      </c>
      <c r="M351" s="233" t="inlineStr">
        <is>
          <t>SS AISI-416 (hard)-SlvBrg</t>
        </is>
      </c>
      <c r="N351" s="233" t="n">
        <v>96698980</v>
      </c>
      <c r="O351" s="233" t="inlineStr">
        <is>
          <t>B101362</t>
        </is>
      </c>
      <c r="P351" s="235" t="inlineStr">
        <is>
          <t>LT027</t>
        </is>
      </c>
      <c r="Q351" t="inlineStr">
        <is>
          <t>PriceReq_BOM_KP_Sleeves, SlvMatl_Bronze</t>
        </is>
      </c>
    </row>
    <row r="352">
      <c r="B352" s="237">
        <f>OR(K352="SlvMatl_None", K352 = "SlvMatl_Bronze")</f>
        <v/>
      </c>
      <c r="C352" s="233" t="inlineStr">
        <is>
          <t>ConTab_BOM_KP_Sleeves1268</t>
        </is>
      </c>
      <c r="D352" s="233">
        <f>IF(B352 = TRUE,C352,"")</f>
        <v/>
      </c>
      <c r="E352" s="233" t="inlineStr">
        <is>
          <t>:4015-9_0-KPV:</t>
        </is>
      </c>
      <c r="F352" s="235" t="n">
        <v>4</v>
      </c>
      <c r="G352" s="233" t="inlineStr">
        <is>
          <t>:CW:</t>
        </is>
      </c>
      <c r="H352" s="233" t="inlineStr">
        <is>
          <t>Mechanical Seal</t>
        </is>
      </c>
      <c r="I352" s="233" t="inlineStr">
        <is>
          <t>Single</t>
        </is>
      </c>
      <c r="J352" s="233" t="inlineStr">
        <is>
          <t>:Unbalanced:</t>
        </is>
      </c>
      <c r="K352" s="233" t="inlineStr">
        <is>
          <t>SlvMatl_Bronze</t>
        </is>
      </c>
      <c r="L352" s="233" t="inlineStr">
        <is>
          <t>Bronze, III932, C89835</t>
        </is>
      </c>
      <c r="M352" s="233" t="inlineStr">
        <is>
          <t>SS AISI-416 (hard)-SlvBrg</t>
        </is>
      </c>
      <c r="N352" s="235" t="n">
        <v>96698980</v>
      </c>
      <c r="O352" s="233" t="inlineStr">
        <is>
          <t>B101362</t>
        </is>
      </c>
      <c r="P352" s="235" t="inlineStr">
        <is>
          <t>LT027</t>
        </is>
      </c>
      <c r="Q352" t="inlineStr">
        <is>
          <t>PriceReq_BOM_KP_Sleeves, SlvMatl_Bronze</t>
        </is>
      </c>
    </row>
    <row r="353">
      <c r="B353" s="237">
        <f>OR(K353="SlvMatl_None", K353 = "SlvMatl_Bronze")</f>
        <v/>
      </c>
      <c r="C353" s="233" t="inlineStr">
        <is>
          <t>ConTab_BOM_KP_Sleeves1269</t>
        </is>
      </c>
      <c r="D353" s="233">
        <f>IF(B353 = TRUE,C353,"")</f>
        <v/>
      </c>
      <c r="E353" s="233" t="inlineStr">
        <is>
          <t>:3014-7_8-KPV:</t>
        </is>
      </c>
      <c r="F353" s="235" t="n">
        <v>4</v>
      </c>
      <c r="G353" s="233" t="inlineStr">
        <is>
          <t>:CCW:</t>
        </is>
      </c>
      <c r="H353" s="233" t="inlineStr">
        <is>
          <t>Mechanical Seal</t>
        </is>
      </c>
      <c r="I353" s="233" t="inlineStr">
        <is>
          <t>Single</t>
        </is>
      </c>
      <c r="J353" s="233" t="inlineStr">
        <is>
          <t>:Unbalanced:</t>
        </is>
      </c>
      <c r="K353" s="233" t="inlineStr">
        <is>
          <t>SlvMatl_Bronze</t>
        </is>
      </c>
      <c r="L353" s="233" t="inlineStr">
        <is>
          <t>Bronze, III932, C89835</t>
        </is>
      </c>
      <c r="M353" s="233" t="inlineStr">
        <is>
          <t>SS AISI-416 (hard)-SlvBrg</t>
        </is>
      </c>
      <c r="N353" s="233" t="n">
        <v>96698974</v>
      </c>
      <c r="O353" s="233" t="inlineStr">
        <is>
          <t>B101362</t>
        </is>
      </c>
      <c r="P353" s="235" t="inlineStr">
        <is>
          <t>LT027</t>
        </is>
      </c>
      <c r="Q353" t="inlineStr">
        <is>
          <t>PriceReq_BOM_KP_Sleeves, SlvMatl_Bronze</t>
        </is>
      </c>
    </row>
    <row r="354">
      <c r="B354" s="237">
        <f>OR(K354="SlvMatl_None", K354 = "SlvMatl_Bronze")</f>
        <v/>
      </c>
      <c r="C354" s="233" t="inlineStr">
        <is>
          <t>ConTab_BOM_KP_Sleeves1270</t>
        </is>
      </c>
      <c r="D354" s="233">
        <f>IF(B354 = TRUE,C354,"")</f>
        <v/>
      </c>
      <c r="E354" s="233" t="inlineStr">
        <is>
          <t>:4015-9_0-KPV:</t>
        </is>
      </c>
      <c r="F354" s="235" t="n">
        <v>4</v>
      </c>
      <c r="G354" s="233" t="inlineStr">
        <is>
          <t>:CCW:</t>
        </is>
      </c>
      <c r="H354" s="233" t="inlineStr">
        <is>
          <t>Mechanical Seal</t>
        </is>
      </c>
      <c r="I354" s="233" t="inlineStr">
        <is>
          <t>Single</t>
        </is>
      </c>
      <c r="J354" s="233" t="inlineStr">
        <is>
          <t>:Unbalanced:</t>
        </is>
      </c>
      <c r="K354" s="233" t="inlineStr">
        <is>
          <t>SlvMatl_Bronze</t>
        </is>
      </c>
      <c r="L354" s="233" t="inlineStr">
        <is>
          <t>Bronze, III932, C89835</t>
        </is>
      </c>
      <c r="M354" s="233" t="inlineStr">
        <is>
          <t>SS AISI-416 (hard)-SlvBrg</t>
        </is>
      </c>
      <c r="N354" s="235" t="n">
        <v>96698974</v>
      </c>
      <c r="O354" s="233" t="inlineStr">
        <is>
          <t>B101362</t>
        </is>
      </c>
      <c r="P354" s="235" t="inlineStr">
        <is>
          <t>LT027</t>
        </is>
      </c>
      <c r="Q354" t="inlineStr">
        <is>
          <t>PriceReq_BOM_KP_Sleeves, SlvMatl_Bronze</t>
        </is>
      </c>
    </row>
    <row r="355">
      <c r="B355" s="237">
        <f>OR(K355="SlvMatl_None", K355 = "SlvMatl_Bronze")</f>
        <v/>
      </c>
      <c r="C355" s="233" t="inlineStr">
        <is>
          <t>ConTab_BOM_KP_Sleeves1275</t>
        </is>
      </c>
      <c r="D355" s="233">
        <f>IF(B355 = TRUE,C355,"")</f>
        <v/>
      </c>
      <c r="E355" s="233" t="inlineStr">
        <is>
          <t>:3014-7_8-KPV:</t>
        </is>
      </c>
      <c r="F355" s="235" t="n">
        <v>4</v>
      </c>
      <c r="G355" s="233" t="inlineStr">
        <is>
          <t>:CW:</t>
        </is>
      </c>
      <c r="H355" s="233" t="inlineStr">
        <is>
          <t>Mechanical Seal</t>
        </is>
      </c>
      <c r="I355" s="233" t="inlineStr">
        <is>
          <t>Single</t>
        </is>
      </c>
      <c r="J355" s="233" t="inlineStr">
        <is>
          <t>:Unbalanced:</t>
        </is>
      </c>
      <c r="K355" s="233" t="inlineStr">
        <is>
          <t>SlvMatl_SS_AISI-303</t>
        </is>
      </c>
      <c r="L355" s="233" t="inlineStr">
        <is>
          <t>SS AISI-303</t>
        </is>
      </c>
      <c r="M355" s="233" t="inlineStr">
        <is>
          <t>SS AISI-416 (hard)-SlvBrg</t>
        </is>
      </c>
      <c r="N355" s="233" t="n">
        <v>96698988</v>
      </c>
      <c r="O355" s="233" t="inlineStr">
        <is>
          <t>B101364</t>
        </is>
      </c>
      <c r="P355" s="235" t="inlineStr">
        <is>
          <t>LT067</t>
        </is>
      </c>
      <c r="Q355" t="inlineStr">
        <is>
          <t>PriceReq_BOM_KP_Sleeves, SlvMatl_SS_AISI-303</t>
        </is>
      </c>
    </row>
    <row r="356">
      <c r="B356" s="237">
        <f>OR(K356="SlvMatl_None", K356 = "SlvMatl_Bronze")</f>
        <v/>
      </c>
      <c r="C356" s="233" t="inlineStr">
        <is>
          <t>ConTab_BOM_KP_Sleeves1276</t>
        </is>
      </c>
      <c r="D356" s="233">
        <f>IF(B356 = TRUE,C356,"")</f>
        <v/>
      </c>
      <c r="E356" s="233" t="inlineStr">
        <is>
          <t>:4015-9_0-KPV:</t>
        </is>
      </c>
      <c r="F356" s="235" t="n">
        <v>4</v>
      </c>
      <c r="G356" s="233" t="inlineStr">
        <is>
          <t>:CW:</t>
        </is>
      </c>
      <c r="H356" s="233" t="inlineStr">
        <is>
          <t>Mechanical Seal</t>
        </is>
      </c>
      <c r="I356" s="233" t="inlineStr">
        <is>
          <t>Single</t>
        </is>
      </c>
      <c r="J356" s="233" t="inlineStr">
        <is>
          <t>:Unbalanced:</t>
        </is>
      </c>
      <c r="K356" s="233" t="inlineStr">
        <is>
          <t>SlvMatl_SS_AISI-303</t>
        </is>
      </c>
      <c r="L356" s="233" t="inlineStr">
        <is>
          <t>SS AISI-303</t>
        </is>
      </c>
      <c r="M356" s="233" t="inlineStr">
        <is>
          <t>SS AISI-416 (hard)-SlvBrg</t>
        </is>
      </c>
      <c r="N356" s="235" t="n">
        <v>96698988</v>
      </c>
      <c r="O356" s="233" t="inlineStr">
        <is>
          <t>B101364</t>
        </is>
      </c>
      <c r="P356" s="235" t="inlineStr">
        <is>
          <t>LT067</t>
        </is>
      </c>
      <c r="Q356" t="inlineStr">
        <is>
          <t>PriceReq_BOM_KP_Sleeves, SlvMatl_SS_AISI-303</t>
        </is>
      </c>
    </row>
    <row r="357">
      <c r="B357" s="237">
        <f>OR(K357="SlvMatl_None", K357 = "SlvMatl_Bronze")</f>
        <v/>
      </c>
      <c r="C357" s="233" t="inlineStr">
        <is>
          <t>ConTab_BOM_KP_Sleeves1277</t>
        </is>
      </c>
      <c r="D357" s="233">
        <f>IF(B357 = TRUE,C357,"")</f>
        <v/>
      </c>
      <c r="E357" s="233" t="inlineStr">
        <is>
          <t>:3014-7_8-KPV:</t>
        </is>
      </c>
      <c r="F357" s="235" t="n">
        <v>4</v>
      </c>
      <c r="G357" s="233" t="inlineStr">
        <is>
          <t>:CCW:</t>
        </is>
      </c>
      <c r="H357" s="233" t="inlineStr">
        <is>
          <t>Mechanical Seal</t>
        </is>
      </c>
      <c r="I357" s="233" t="inlineStr">
        <is>
          <t>Single</t>
        </is>
      </c>
      <c r="J357" s="233" t="inlineStr">
        <is>
          <t>:Unbalanced:</t>
        </is>
      </c>
      <c r="K357" s="233" t="inlineStr">
        <is>
          <t>SlvMatl_SS_AISI-303</t>
        </is>
      </c>
      <c r="L357" s="233" t="inlineStr">
        <is>
          <t>SS AISI-303</t>
        </is>
      </c>
      <c r="M357" s="233" t="inlineStr">
        <is>
          <t>SS AISI-416 (hard)-SlvBrg</t>
        </is>
      </c>
      <c r="N357" s="233" t="n">
        <v>96698982</v>
      </c>
      <c r="O357" s="233" t="inlineStr">
        <is>
          <t>B101364</t>
        </is>
      </c>
      <c r="P357" s="235" t="inlineStr">
        <is>
          <t>LT067</t>
        </is>
      </c>
      <c r="Q357" t="inlineStr">
        <is>
          <t>PriceReq_BOM_KP_Sleeves, SlvMatl_SS_AISI-303</t>
        </is>
      </c>
    </row>
    <row r="358">
      <c r="B358" s="237">
        <f>OR(K358="SlvMatl_None", K358 = "SlvMatl_Bronze")</f>
        <v/>
      </c>
      <c r="C358" s="233" t="inlineStr">
        <is>
          <t>ConTab_BOM_KP_Sleeves1278</t>
        </is>
      </c>
      <c r="D358" s="233">
        <f>IF(B358 = TRUE,C358,"")</f>
        <v/>
      </c>
      <c r="E358" s="233" t="inlineStr">
        <is>
          <t>:4015-9_0-KPV:</t>
        </is>
      </c>
      <c r="F358" s="235" t="n">
        <v>4</v>
      </c>
      <c r="G358" s="233" t="inlineStr">
        <is>
          <t>:CCW:</t>
        </is>
      </c>
      <c r="H358" s="233" t="inlineStr">
        <is>
          <t>Mechanical Seal</t>
        </is>
      </c>
      <c r="I358" s="233" t="inlineStr">
        <is>
          <t>Single</t>
        </is>
      </c>
      <c r="J358" s="233" t="inlineStr">
        <is>
          <t>:Unbalanced:</t>
        </is>
      </c>
      <c r="K358" s="233" t="inlineStr">
        <is>
          <t>SlvMatl_SS_AISI-303</t>
        </is>
      </c>
      <c r="L358" s="233" t="inlineStr">
        <is>
          <t>SS AISI-303</t>
        </is>
      </c>
      <c r="M358" s="233" t="inlineStr">
        <is>
          <t>SS AISI-416 (hard)-SlvBrg</t>
        </is>
      </c>
      <c r="N358" s="235" t="n">
        <v>96698982</v>
      </c>
      <c r="O358" s="233" t="inlineStr">
        <is>
          <t>B101364</t>
        </is>
      </c>
      <c r="P358" s="235" t="inlineStr">
        <is>
          <t>LT067</t>
        </is>
      </c>
      <c r="Q358" t="inlineStr">
        <is>
          <t>PriceReq_BOM_KP_Sleeves, SlvMatl_SS_AISI-303</t>
        </is>
      </c>
    </row>
    <row r="359">
      <c r="B359" s="237">
        <f>OR(K359="SlvMatl_None", K359 = "SlvMatl_Bronze")</f>
        <v/>
      </c>
      <c r="C359" s="233" t="inlineStr">
        <is>
          <t>ConTab_BOM_KP_Sleeves1291</t>
        </is>
      </c>
      <c r="D359" s="233">
        <f>IF(B359 = TRUE,C359,"")</f>
        <v/>
      </c>
      <c r="E359" s="233" t="inlineStr">
        <is>
          <t>:3014-7_8-KPV:</t>
        </is>
      </c>
      <c r="F359" s="235" t="n">
        <v>4</v>
      </c>
      <c r="G359" s="233" t="inlineStr">
        <is>
          <t>:CW:</t>
        </is>
      </c>
      <c r="H359" s="233" t="inlineStr">
        <is>
          <t>Mechanical Seal</t>
        </is>
      </c>
      <c r="I359" s="233" t="inlineStr">
        <is>
          <t>Single</t>
        </is>
      </c>
      <c r="J359" s="233" t="inlineStr">
        <is>
          <t>:Unbalanced:</t>
        </is>
      </c>
      <c r="K359" s="233" t="inlineStr">
        <is>
          <t>SlvMatl_Special</t>
        </is>
      </c>
      <c r="L359" s="233" t="inlineStr">
        <is>
          <t>Special/Other</t>
        </is>
      </c>
      <c r="M359" s="233" t="inlineStr">
        <is>
          <t>SS AISI-416 (hard)-SlvBrg</t>
        </is>
      </c>
      <c r="N359" s="235" t="inlineStr">
        <is>
          <t>RTF</t>
        </is>
      </c>
      <c r="O359" s="233" t="inlineStr">
        <is>
          <t>B101367</t>
        </is>
      </c>
      <c r="P359" s="235" t="inlineStr">
        <is>
          <t>LT029</t>
        </is>
      </c>
      <c r="Q359" t="inlineStr">
        <is>
          <t>SlvMatl_Special, PriceReq_BOM_KP_Sleeves</t>
        </is>
      </c>
    </row>
    <row r="360">
      <c r="B360" s="237">
        <f>OR(K360="SlvMatl_None", K360 = "SlvMatl_Bronze")</f>
        <v/>
      </c>
      <c r="C360" s="233" t="inlineStr">
        <is>
          <t>ConTab_BOM_KP_Sleeves1292</t>
        </is>
      </c>
      <c r="D360" s="233">
        <f>IF(B360 = TRUE,C360,"")</f>
        <v/>
      </c>
      <c r="E360" s="233" t="inlineStr">
        <is>
          <t>:4015-9_0-KPV:</t>
        </is>
      </c>
      <c r="F360" s="235" t="n">
        <v>4</v>
      </c>
      <c r="G360" s="233" t="inlineStr">
        <is>
          <t>:CW:</t>
        </is>
      </c>
      <c r="H360" s="233" t="inlineStr">
        <is>
          <t>Mechanical Seal</t>
        </is>
      </c>
      <c r="I360" s="233" t="inlineStr">
        <is>
          <t>Single</t>
        </is>
      </c>
      <c r="J360" s="233" t="inlineStr">
        <is>
          <t>:Unbalanced:</t>
        </is>
      </c>
      <c r="K360" s="233" t="inlineStr">
        <is>
          <t>SlvMatl_Special</t>
        </is>
      </c>
      <c r="L360" s="233" t="inlineStr">
        <is>
          <t>Special/Other</t>
        </is>
      </c>
      <c r="M360" s="233" t="inlineStr">
        <is>
          <t>SS AISI-416 (hard)-SlvBrg</t>
        </is>
      </c>
      <c r="N360" s="235" t="inlineStr">
        <is>
          <t>RTF</t>
        </is>
      </c>
      <c r="O360" s="233" t="inlineStr">
        <is>
          <t>B101367</t>
        </is>
      </c>
      <c r="P360" s="235" t="inlineStr">
        <is>
          <t>LT029</t>
        </is>
      </c>
      <c r="Q360" t="inlineStr">
        <is>
          <t>SlvMatl_Special, PriceReq_BOM_KP_Sleeves</t>
        </is>
      </c>
    </row>
    <row r="361">
      <c r="B361" s="237">
        <f>OR(K361="SlvMatl_None", K361 = "SlvMatl_Bronze")</f>
        <v/>
      </c>
      <c r="C361" s="233" t="inlineStr">
        <is>
          <t>ConTab_BOM_KP_Sleeves1293</t>
        </is>
      </c>
      <c r="D361" s="233">
        <f>IF(B361 = TRUE,C361,"")</f>
        <v/>
      </c>
      <c r="E361" s="233" t="inlineStr">
        <is>
          <t>:3014-7_8-KPV:</t>
        </is>
      </c>
      <c r="F361" s="235" t="n">
        <v>4</v>
      </c>
      <c r="G361" s="233" t="inlineStr">
        <is>
          <t>:CCW:</t>
        </is>
      </c>
      <c r="H361" s="233" t="inlineStr">
        <is>
          <t>Mechanical Seal</t>
        </is>
      </c>
      <c r="I361" s="233" t="inlineStr">
        <is>
          <t>Single</t>
        </is>
      </c>
      <c r="J361" s="233" t="inlineStr">
        <is>
          <t>:Unbalanced:</t>
        </is>
      </c>
      <c r="K361" s="233" t="inlineStr">
        <is>
          <t>SlvMatl_Special</t>
        </is>
      </c>
      <c r="L361" s="233" t="inlineStr">
        <is>
          <t>Special/Other</t>
        </is>
      </c>
      <c r="M361" s="233" t="inlineStr">
        <is>
          <t>SS AISI-416 (hard)-SlvBrg</t>
        </is>
      </c>
      <c r="N361" s="235" t="inlineStr">
        <is>
          <t>RTF</t>
        </is>
      </c>
      <c r="O361" s="233" t="inlineStr">
        <is>
          <t>B101367</t>
        </is>
      </c>
      <c r="P361" s="235" t="inlineStr">
        <is>
          <t>LT029</t>
        </is>
      </c>
      <c r="Q361" t="inlineStr">
        <is>
          <t>SlvMatl_Special, PriceReq_BOM_KP_Sleeves</t>
        </is>
      </c>
    </row>
    <row r="362">
      <c r="B362" s="237">
        <f>OR(K362="SlvMatl_None", K362 = "SlvMatl_Bronze")</f>
        <v/>
      </c>
      <c r="C362" s="233" t="inlineStr">
        <is>
          <t>ConTab_BOM_KP_Sleeves1294</t>
        </is>
      </c>
      <c r="D362" s="233">
        <f>IF(B362 = TRUE,C362,"")</f>
        <v/>
      </c>
      <c r="E362" s="233" t="inlineStr">
        <is>
          <t>:4015-9_0-KPV:</t>
        </is>
      </c>
      <c r="F362" s="235" t="n">
        <v>4</v>
      </c>
      <c r="G362" s="233" t="inlineStr">
        <is>
          <t>:CCW:</t>
        </is>
      </c>
      <c r="H362" s="233" t="inlineStr">
        <is>
          <t>Mechanical Seal</t>
        </is>
      </c>
      <c r="I362" s="233" t="inlineStr">
        <is>
          <t>Single</t>
        </is>
      </c>
      <c r="J362" s="233" t="inlineStr">
        <is>
          <t>:Unbalanced:</t>
        </is>
      </c>
      <c r="K362" s="233" t="inlineStr">
        <is>
          <t>SlvMatl_Special</t>
        </is>
      </c>
      <c r="L362" s="233" t="inlineStr">
        <is>
          <t>Special/Other</t>
        </is>
      </c>
      <c r="M362" s="233" t="inlineStr">
        <is>
          <t>SS AISI-416 (hard)-SlvBrg</t>
        </is>
      </c>
      <c r="N362" s="235" t="inlineStr">
        <is>
          <t>RTF</t>
        </is>
      </c>
      <c r="O362" s="233" t="inlineStr">
        <is>
          <t>B101367</t>
        </is>
      </c>
      <c r="P362" s="235" t="inlineStr">
        <is>
          <t>LT029</t>
        </is>
      </c>
      <c r="Q362" t="inlineStr">
        <is>
          <t>SlvMatl_Special, PriceReq_BOM_KP_Sleeves</t>
        </is>
      </c>
    </row>
    <row r="363">
      <c r="B363" s="237">
        <f>OR(K363="SlvMatl_None", K363 = "SlvMatl_Bronze")</f>
        <v/>
      </c>
      <c r="C363" s="233" t="inlineStr">
        <is>
          <t>ConTab_BOM_KP_Sleeves1295</t>
        </is>
      </c>
      <c r="D363" s="233">
        <f>IF(B363 = TRUE,C363,"")</f>
        <v/>
      </c>
      <c r="E363" s="233" t="inlineStr">
        <is>
          <t>:2095-1_2-KP:</t>
        </is>
      </c>
      <c r="F363" s="235" t="inlineStr">
        <is>
          <t>3</t>
        </is>
      </c>
      <c r="G363" s="235" t="inlineStr">
        <is>
          <t>:CW:CCW:</t>
        </is>
      </c>
      <c r="H363" s="233" t="inlineStr">
        <is>
          <t>Packing</t>
        </is>
      </c>
      <c r="I363" s="233" t="inlineStr">
        <is>
          <t>Packing</t>
        </is>
      </c>
      <c r="K363" s="233" t="inlineStr">
        <is>
          <t>SlvMatl_Bronze</t>
        </is>
      </c>
      <c r="L363" s="233" t="inlineStr">
        <is>
          <t>Bronze, III932, C89835</t>
        </is>
      </c>
      <c r="M363" s="233" t="inlineStr">
        <is>
          <t>Bronze, III932, C89835</t>
        </is>
      </c>
      <c r="N363" s="235" t="inlineStr">
        <is>
          <t>RTF</t>
        </is>
      </c>
      <c r="O363" s="233" t="inlineStr">
        <is>
          <t>B101341</t>
        </is>
      </c>
      <c r="P363" s="235" t="inlineStr">
        <is>
          <t>LT027</t>
        </is>
      </c>
      <c r="Q363" t="inlineStr">
        <is>
          <t>PriceReq_BOM_KP_Sleeves, SlvMatl_Bronze</t>
        </is>
      </c>
      <c r="R363" s="212" t="n"/>
    </row>
    <row r="364">
      <c r="B364" s="237">
        <f>OR(K364="SlvMatl_None", K364 = "SlvMatl_Bronze")</f>
        <v/>
      </c>
      <c r="C364" s="233" t="inlineStr">
        <is>
          <t>ConTab_BOM_KP_Sleeves1296</t>
        </is>
      </c>
      <c r="D364" s="233">
        <f>IF(B364 = TRUE,C364,"")</f>
        <v/>
      </c>
      <c r="E364" s="233" t="inlineStr">
        <is>
          <t>:2013-5_6-KP:</t>
        </is>
      </c>
      <c r="F364" s="235" t="inlineStr">
        <is>
          <t>3</t>
        </is>
      </c>
      <c r="G364" s="235" t="inlineStr">
        <is>
          <t>:CW:CCW:</t>
        </is>
      </c>
      <c r="H364" s="233" t="inlineStr">
        <is>
          <t>Packing</t>
        </is>
      </c>
      <c r="I364" s="233" t="inlineStr">
        <is>
          <t>Packing</t>
        </is>
      </c>
      <c r="K364" s="233" t="inlineStr">
        <is>
          <t>SlvMatl_Bronze</t>
        </is>
      </c>
      <c r="L364" s="233" t="inlineStr">
        <is>
          <t>Bronze, III932, C89835</t>
        </is>
      </c>
      <c r="M364" s="233" t="inlineStr">
        <is>
          <t>Bronze, III932, C89835</t>
        </is>
      </c>
      <c r="N364" s="235" t="inlineStr">
        <is>
          <t>RTF</t>
        </is>
      </c>
      <c r="O364" s="233" t="inlineStr">
        <is>
          <t>B101341</t>
        </is>
      </c>
      <c r="P364" s="235" t="inlineStr">
        <is>
          <t>LT027</t>
        </is>
      </c>
      <c r="Q364" t="inlineStr">
        <is>
          <t>PriceReq_BOM_KP_Sleeves, SlvMatl_Bronze</t>
        </is>
      </c>
    </row>
    <row r="365">
      <c r="B365" s="237">
        <f>OR(K365="SlvMatl_None", K365 = "SlvMatl_Bronze")</f>
        <v/>
      </c>
      <c r="C365" s="233" t="inlineStr">
        <is>
          <t>ConTab_BOM_KP_Sleeves1297</t>
        </is>
      </c>
      <c r="D365" s="233">
        <f>IF(B365 = TRUE,C365,"")</f>
        <v/>
      </c>
      <c r="E365" s="233" t="inlineStr">
        <is>
          <t>:3095-7_8-KP:</t>
        </is>
      </c>
      <c r="F365" s="235" t="inlineStr">
        <is>
          <t>3</t>
        </is>
      </c>
      <c r="G365" s="235" t="inlineStr">
        <is>
          <t>:CW:CCW:</t>
        </is>
      </c>
      <c r="H365" s="233" t="inlineStr">
        <is>
          <t>Packing</t>
        </is>
      </c>
      <c r="I365" s="233" t="inlineStr">
        <is>
          <t>Packing</t>
        </is>
      </c>
      <c r="K365" s="233" t="inlineStr">
        <is>
          <t>SlvMatl_Bronze</t>
        </is>
      </c>
      <c r="L365" s="233" t="inlineStr">
        <is>
          <t>Bronze, III932, C89835</t>
        </is>
      </c>
      <c r="M365" s="233" t="inlineStr">
        <is>
          <t>Bronze, III932, C89835</t>
        </is>
      </c>
      <c r="N365" s="235" t="inlineStr">
        <is>
          <t>RTF</t>
        </is>
      </c>
      <c r="O365" s="233" t="inlineStr">
        <is>
          <t>B101341</t>
        </is>
      </c>
      <c r="P365" s="235" t="inlineStr">
        <is>
          <t>LT027</t>
        </is>
      </c>
      <c r="Q365" t="inlineStr">
        <is>
          <t>PriceReq_BOM_KP_Sleeves, SlvMatl_Bronze</t>
        </is>
      </c>
    </row>
    <row r="366">
      <c r="B366" s="237">
        <f>OR(K366="SlvMatl_None", K366 = "SlvMatl_Bronze")</f>
        <v/>
      </c>
      <c r="C366" s="233" t="inlineStr">
        <is>
          <t>ConTab_BOM_KP_Sleeves1298</t>
        </is>
      </c>
      <c r="D366" s="233">
        <f>IF(B366 = TRUE,C366,"")</f>
        <v/>
      </c>
      <c r="E366" s="233" t="inlineStr">
        <is>
          <t>:3095-7_8-KP:</t>
        </is>
      </c>
      <c r="F366" s="235" t="inlineStr">
        <is>
          <t>E</t>
        </is>
      </c>
      <c r="G366" s="235" t="inlineStr">
        <is>
          <t>:CW:CCW:</t>
        </is>
      </c>
      <c r="H366" s="233" t="inlineStr">
        <is>
          <t>Packing</t>
        </is>
      </c>
      <c r="I366" s="233" t="inlineStr">
        <is>
          <t>Packing</t>
        </is>
      </c>
      <c r="K366" s="233" t="inlineStr">
        <is>
          <t>SlvMatl_Bronze</t>
        </is>
      </c>
      <c r="L366" s="233" t="inlineStr">
        <is>
          <t>Bronze, III932, C89835</t>
        </is>
      </c>
      <c r="M366" s="233" t="inlineStr">
        <is>
          <t>Bronze, III932, C89835</t>
        </is>
      </c>
      <c r="N366" s="235" t="inlineStr">
        <is>
          <t>RTF</t>
        </is>
      </c>
      <c r="O366" s="233" t="inlineStr">
        <is>
          <t>B101427</t>
        </is>
      </c>
      <c r="P366" s="235" t="inlineStr">
        <is>
          <t>LT027</t>
        </is>
      </c>
      <c r="Q366" t="inlineStr">
        <is>
          <t>PriceReq_BOM_KP_Sleeves, SlvMatl_Bronze</t>
        </is>
      </c>
    </row>
    <row r="367">
      <c r="B367" s="237">
        <f>OR(K367="SlvMatl_None", K367 = "SlvMatl_Bronze")</f>
        <v/>
      </c>
      <c r="C367" s="233" t="inlineStr">
        <is>
          <t>ConTab_BOM_KP_Sleeves1299</t>
        </is>
      </c>
      <c r="D367" s="233">
        <f>IF(B367 = TRUE,C367,"")</f>
        <v/>
      </c>
      <c r="E367" s="233" t="inlineStr">
        <is>
          <t>:3014-5_6-KP:</t>
        </is>
      </c>
      <c r="F367" s="235" t="inlineStr">
        <is>
          <t>4</t>
        </is>
      </c>
      <c r="G367" s="235" t="inlineStr">
        <is>
          <t>:CW:CCW:</t>
        </is>
      </c>
      <c r="H367" s="233" t="inlineStr">
        <is>
          <t>Packing</t>
        </is>
      </c>
      <c r="I367" s="233" t="inlineStr">
        <is>
          <t>Packing</t>
        </is>
      </c>
      <c r="K367" s="233" t="inlineStr">
        <is>
          <t>SlvMatl_Bronze</t>
        </is>
      </c>
      <c r="L367" s="233" t="inlineStr">
        <is>
          <t>Bronze, III932, C89835</t>
        </is>
      </c>
      <c r="M367" s="233" t="inlineStr">
        <is>
          <t>Bronze, III932, C89835</t>
        </is>
      </c>
      <c r="N367" s="235" t="n">
        <v>96701011</v>
      </c>
      <c r="O367" s="233" t="inlineStr">
        <is>
          <t>B101362</t>
        </is>
      </c>
      <c r="P367" s="235" t="inlineStr">
        <is>
          <t>LT027</t>
        </is>
      </c>
      <c r="Q367" t="inlineStr">
        <is>
          <t>PriceReq_BOM_KP_Sleeves, SlvMatl_Bronze</t>
        </is>
      </c>
    </row>
    <row r="368">
      <c r="B368" s="237">
        <f>OR(K368="SlvMatl_None", K368 = "SlvMatl_Bronze")</f>
        <v/>
      </c>
      <c r="C368" s="233" t="inlineStr">
        <is>
          <t>ConTab_BOM_KP_Sleeves1300</t>
        </is>
      </c>
      <c r="D368" s="233">
        <f>IF(B368 = TRUE,C368,"")</f>
        <v/>
      </c>
      <c r="E368" s="233" t="inlineStr">
        <is>
          <t>:4012-1_2-KP:</t>
        </is>
      </c>
      <c r="F368" s="235" t="inlineStr">
        <is>
          <t>4</t>
        </is>
      </c>
      <c r="G368" s="235" t="inlineStr">
        <is>
          <t>:CW:CCW:</t>
        </is>
      </c>
      <c r="H368" s="233" t="inlineStr">
        <is>
          <t>Packing</t>
        </is>
      </c>
      <c r="I368" s="233" t="inlineStr">
        <is>
          <t>Packing</t>
        </is>
      </c>
      <c r="K368" s="233" t="inlineStr">
        <is>
          <t>SlvMatl_Bronze</t>
        </is>
      </c>
      <c r="L368" s="233" t="inlineStr">
        <is>
          <t>Bronze, III932, C89835</t>
        </is>
      </c>
      <c r="M368" s="233" t="inlineStr">
        <is>
          <t>Bronze, III932, C89835</t>
        </is>
      </c>
      <c r="N368" s="235" t="n">
        <v>96701011</v>
      </c>
      <c r="O368" s="233" t="inlineStr">
        <is>
          <t>B101362</t>
        </is>
      </c>
      <c r="P368" s="235" t="inlineStr">
        <is>
          <t>LT027</t>
        </is>
      </c>
      <c r="Q368" t="inlineStr">
        <is>
          <t>PriceReq_BOM_KP_Sleeves, SlvMatl_Bronze</t>
        </is>
      </c>
    </row>
    <row r="369">
      <c r="B369" s="237">
        <f>OR(K369="SlvMatl_None", K369 = "SlvMatl_Bronze")</f>
        <v/>
      </c>
      <c r="C369" s="233" t="inlineStr">
        <is>
          <t>ConTab_BOM_KP_Sleeves1301</t>
        </is>
      </c>
      <c r="D369" s="233">
        <f>IF(B369 = TRUE,C369,"")</f>
        <v/>
      </c>
      <c r="E369" s="233" t="inlineStr">
        <is>
          <t>:4012-7_8-KP:</t>
        </is>
      </c>
      <c r="F369" s="235" t="inlineStr">
        <is>
          <t>4</t>
        </is>
      </c>
      <c r="G369" s="235" t="inlineStr">
        <is>
          <t>:CW:CCW:</t>
        </is>
      </c>
      <c r="H369" s="233" t="inlineStr">
        <is>
          <t>Packing</t>
        </is>
      </c>
      <c r="I369" s="233" t="inlineStr">
        <is>
          <t>Packing</t>
        </is>
      </c>
      <c r="K369" s="233" t="inlineStr">
        <is>
          <t>SlvMatl_Bronze</t>
        </is>
      </c>
      <c r="L369" s="233" t="inlineStr">
        <is>
          <t>Bronze, III932, C89835</t>
        </is>
      </c>
      <c r="M369" s="233" t="inlineStr">
        <is>
          <t>Bronze, III932, C89835</t>
        </is>
      </c>
      <c r="N369" s="235" t="n">
        <v>96701011</v>
      </c>
      <c r="O369" s="233" t="inlineStr">
        <is>
          <t>B101362</t>
        </is>
      </c>
      <c r="P369" s="235" t="inlineStr">
        <is>
          <t>LT027</t>
        </is>
      </c>
      <c r="Q369" t="inlineStr">
        <is>
          <t>PriceReq_BOM_KP_Sleeves, SlvMatl_Bronze</t>
        </is>
      </c>
    </row>
    <row r="370">
      <c r="B370" s="237">
        <f>OR(K370="SlvMatl_None", K370 = "SlvMatl_Bronze")</f>
        <v/>
      </c>
      <c r="C370" s="233" t="inlineStr">
        <is>
          <t>ConTab_BOM_KP_Sleeves1302</t>
        </is>
      </c>
      <c r="D370" s="233">
        <f>IF(B370 = TRUE,C370,"")</f>
        <v/>
      </c>
      <c r="E370" s="233" t="inlineStr">
        <is>
          <t>:4015-9_0-KP:</t>
        </is>
      </c>
      <c r="F370" s="235" t="inlineStr">
        <is>
          <t>4</t>
        </is>
      </c>
      <c r="G370" s="235" t="inlineStr">
        <is>
          <t>:CW:CCW:</t>
        </is>
      </c>
      <c r="H370" s="233" t="inlineStr">
        <is>
          <t>Packing</t>
        </is>
      </c>
      <c r="I370" s="233" t="inlineStr">
        <is>
          <t>Packing</t>
        </is>
      </c>
      <c r="K370" s="233" t="inlineStr">
        <is>
          <t>SlvMatl_Bronze</t>
        </is>
      </c>
      <c r="L370" s="233" t="inlineStr">
        <is>
          <t>Bronze, III932, C89835</t>
        </is>
      </c>
      <c r="M370" s="233" t="inlineStr">
        <is>
          <t>Bronze, III932, C89835</t>
        </is>
      </c>
      <c r="N370" s="235" t="n">
        <v>96701011</v>
      </c>
      <c r="O370" s="233" t="inlineStr">
        <is>
          <t>B101362</t>
        </is>
      </c>
      <c r="P370" s="235" t="inlineStr">
        <is>
          <t>LT027</t>
        </is>
      </c>
      <c r="Q370" t="inlineStr">
        <is>
          <t>PriceReq_BOM_KP_Sleeves, SlvMatl_Bronze</t>
        </is>
      </c>
    </row>
    <row r="371">
      <c r="B371" s="237">
        <f>OR(K371="SlvMatl_None", K371 = "SlvMatl_Bronze")</f>
        <v/>
      </c>
      <c r="C371" s="233" t="inlineStr">
        <is>
          <t>ConTab_BOM_KP_Sleeves1303</t>
        </is>
      </c>
      <c r="D371" s="233">
        <f>IF(B371 = TRUE,C371,"")</f>
        <v/>
      </c>
      <c r="E371" s="233" t="inlineStr">
        <is>
          <t>:5012-7_8-KP:</t>
        </is>
      </c>
      <c r="F371" s="235" t="inlineStr">
        <is>
          <t>4</t>
        </is>
      </c>
      <c r="G371" s="235" t="inlineStr">
        <is>
          <t>:CW:CCW:</t>
        </is>
      </c>
      <c r="H371" s="233" t="inlineStr">
        <is>
          <t>Packing</t>
        </is>
      </c>
      <c r="I371" s="233" t="inlineStr">
        <is>
          <t>Packing</t>
        </is>
      </c>
      <c r="K371" s="233" t="inlineStr">
        <is>
          <t>SlvMatl_Bronze</t>
        </is>
      </c>
      <c r="L371" s="233" t="inlineStr">
        <is>
          <t>Bronze, III932, C89835</t>
        </is>
      </c>
      <c r="M371" s="233" t="inlineStr">
        <is>
          <t>Bronze, III932, C89835</t>
        </is>
      </c>
      <c r="N371" s="235" t="n">
        <v>96701015</v>
      </c>
      <c r="O371" s="233" t="inlineStr">
        <is>
          <t>B101349</t>
        </is>
      </c>
      <c r="P371" s="235" t="inlineStr">
        <is>
          <t>LT027</t>
        </is>
      </c>
      <c r="Q371" t="inlineStr">
        <is>
          <t>PriceReq_BOM_KP_Sleeves, SlvMatl_Bronze</t>
        </is>
      </c>
    </row>
    <row r="372">
      <c r="B372" s="237">
        <f>OR(K372="SlvMatl_None", K372 = "SlvMatl_Bronze")</f>
        <v/>
      </c>
      <c r="C372" s="233" t="inlineStr">
        <is>
          <t>ConTab_BOM_KP_Sleeves1304</t>
        </is>
      </c>
      <c r="D372" s="233">
        <f>IF(B372 = TRUE,C372,"")</f>
        <v/>
      </c>
      <c r="E372" s="233" t="inlineStr">
        <is>
          <t>:5015-9_0-KP:</t>
        </is>
      </c>
      <c r="F372" s="235" t="inlineStr">
        <is>
          <t>4</t>
        </is>
      </c>
      <c r="G372" s="235" t="inlineStr">
        <is>
          <t>:CW:CCW:</t>
        </is>
      </c>
      <c r="H372" s="233" t="inlineStr">
        <is>
          <t>Packing</t>
        </is>
      </c>
      <c r="I372" s="233" t="inlineStr">
        <is>
          <t>Packing</t>
        </is>
      </c>
      <c r="K372" s="233" t="inlineStr">
        <is>
          <t>SlvMatl_Bronze</t>
        </is>
      </c>
      <c r="L372" s="233" t="inlineStr">
        <is>
          <t>Bronze, III932, C89835</t>
        </is>
      </c>
      <c r="M372" s="233" t="inlineStr">
        <is>
          <t>Bronze, III932, C89835</t>
        </is>
      </c>
      <c r="N372" s="235" t="n">
        <v>96701015</v>
      </c>
      <c r="O372" s="233" t="inlineStr">
        <is>
          <t>B101349</t>
        </is>
      </c>
      <c r="P372" s="235" t="inlineStr">
        <is>
          <t>LT027</t>
        </is>
      </c>
      <c r="Q372" t="inlineStr">
        <is>
          <t>PriceReq_BOM_KP_Sleeves, SlvMatl_Bronze</t>
        </is>
      </c>
    </row>
    <row r="373">
      <c r="B373" s="237">
        <f>OR(K373="SlvMatl_None", K373 = "SlvMatl_Bronze")</f>
        <v/>
      </c>
      <c r="C373" s="233" t="inlineStr">
        <is>
          <t>ConTab_BOM_KP_Sleeves1305</t>
        </is>
      </c>
      <c r="D373" s="233">
        <f>IF(B373 = TRUE,C373,"")</f>
        <v/>
      </c>
      <c r="E373" s="233" t="inlineStr">
        <is>
          <t>:6012-3_4-KP:</t>
        </is>
      </c>
      <c r="F373" s="235" t="inlineStr">
        <is>
          <t>4</t>
        </is>
      </c>
      <c r="G373" s="235" t="inlineStr">
        <is>
          <t>:CW:CCW:</t>
        </is>
      </c>
      <c r="H373" s="233" t="inlineStr">
        <is>
          <t>Packing</t>
        </is>
      </c>
      <c r="I373" s="233" t="inlineStr">
        <is>
          <t>Packing</t>
        </is>
      </c>
      <c r="K373" s="233" t="inlineStr">
        <is>
          <t>SlvMatl_Bronze</t>
        </is>
      </c>
      <c r="L373" s="233" t="inlineStr">
        <is>
          <t>Bronze, III932, C89835</t>
        </is>
      </c>
      <c r="M373" s="233" t="inlineStr">
        <is>
          <t>Bronze, III932, C89835</t>
        </is>
      </c>
      <c r="N373" s="235" t="n">
        <v>96701015</v>
      </c>
      <c r="O373" s="233" t="inlineStr">
        <is>
          <t>B101349</t>
        </is>
      </c>
      <c r="P373" s="235" t="inlineStr">
        <is>
          <t>LT027</t>
        </is>
      </c>
      <c r="Q373" t="inlineStr">
        <is>
          <t>PriceReq_BOM_KP_Sleeves, SlvMatl_Bronze</t>
        </is>
      </c>
    </row>
    <row r="374">
      <c r="B374" s="237">
        <f>OR(K374="SlvMatl_None", K374 = "SlvMatl_Bronze")</f>
        <v/>
      </c>
      <c r="C374" s="233" t="inlineStr">
        <is>
          <t>ConTab_BOM_KP_Sleeves1306</t>
        </is>
      </c>
      <c r="D374" s="233">
        <f>IF(B374 = TRUE,C374,"")</f>
        <v/>
      </c>
      <c r="E374" s="233" t="inlineStr">
        <is>
          <t>:6015-3_4-KP:</t>
        </is>
      </c>
      <c r="F374" s="235" t="inlineStr">
        <is>
          <t>5</t>
        </is>
      </c>
      <c r="G374" s="235" t="inlineStr">
        <is>
          <t>:CW:CCW:</t>
        </is>
      </c>
      <c r="H374" s="233" t="inlineStr">
        <is>
          <t>Packing</t>
        </is>
      </c>
      <c r="I374" s="233" t="inlineStr">
        <is>
          <t>Packing</t>
        </is>
      </c>
      <c r="K374" s="233" t="inlineStr">
        <is>
          <t>SlvMatl_Bronze</t>
        </is>
      </c>
      <c r="L374" s="233" t="inlineStr">
        <is>
          <t>Bronze, III932, C89835</t>
        </is>
      </c>
      <c r="M374" s="233" t="inlineStr">
        <is>
          <t>Bronze, III932, C89835</t>
        </is>
      </c>
      <c r="N374" s="235" t="n">
        <v>96701028</v>
      </c>
      <c r="O374" s="233" t="inlineStr">
        <is>
          <t>B101375</t>
        </is>
      </c>
      <c r="P374" s="235" t="inlineStr">
        <is>
          <t>LT027</t>
        </is>
      </c>
      <c r="Q374" t="inlineStr">
        <is>
          <t>PriceReq_BOM_KP_Sleeves, SlvMatl_Bronze</t>
        </is>
      </c>
    </row>
    <row r="375">
      <c r="B375" s="237">
        <f>OR(K375="SlvMatl_None", K375 = "SlvMatl_Bronze")</f>
        <v/>
      </c>
      <c r="C375" s="233" t="inlineStr">
        <is>
          <t>ConTab_BOM_KP_Sleeves1307</t>
        </is>
      </c>
      <c r="D375" s="233">
        <f>IF(B375 = TRUE,C375,"")</f>
        <v/>
      </c>
      <c r="E375" s="233" t="inlineStr">
        <is>
          <t>:6019-7_8-KP:</t>
        </is>
      </c>
      <c r="F375" s="235" t="inlineStr">
        <is>
          <t>5</t>
        </is>
      </c>
      <c r="G375" s="235" t="inlineStr">
        <is>
          <t>:CW:CCW:</t>
        </is>
      </c>
      <c r="H375" s="233" t="inlineStr">
        <is>
          <t>Packing</t>
        </is>
      </c>
      <c r="I375" s="233" t="inlineStr">
        <is>
          <t>Packing</t>
        </is>
      </c>
      <c r="K375" s="233" t="inlineStr">
        <is>
          <t>SlvMatl_Bronze</t>
        </is>
      </c>
      <c r="L375" s="233" t="inlineStr">
        <is>
          <t>Bronze, III932, C89835</t>
        </is>
      </c>
      <c r="M375" s="233" t="inlineStr">
        <is>
          <t>Bronze, III932, C89835</t>
        </is>
      </c>
      <c r="N375" s="235" t="n">
        <v>96701029</v>
      </c>
      <c r="O375" s="233" t="inlineStr">
        <is>
          <t>B101388</t>
        </is>
      </c>
      <c r="P375" s="235" t="inlineStr">
        <is>
          <t>LT027</t>
        </is>
      </c>
      <c r="Q375" t="inlineStr">
        <is>
          <t>PriceReq_BOM_KP_Sleeves, SlvMatl_Bronze</t>
        </is>
      </c>
    </row>
    <row r="376">
      <c r="B376" s="237">
        <f>OR(K376="SlvMatl_None", K376 = "SlvMatl_Bronze")</f>
        <v/>
      </c>
      <c r="C376" s="233" t="inlineStr">
        <is>
          <t>ConTab_BOM_KP_Sleeves1308</t>
        </is>
      </c>
      <c r="D376" s="233">
        <f>IF(B376 = TRUE,C376,"")</f>
        <v/>
      </c>
      <c r="E376" s="233" t="inlineStr">
        <is>
          <t>:6019-7_8-KP:</t>
        </is>
      </c>
      <c r="F376" s="235" t="inlineStr">
        <is>
          <t>6</t>
        </is>
      </c>
      <c r="G376" s="235" t="inlineStr">
        <is>
          <t>:CW:CCW:</t>
        </is>
      </c>
      <c r="H376" s="233" t="inlineStr">
        <is>
          <t>Packing</t>
        </is>
      </c>
      <c r="I376" s="233" t="inlineStr">
        <is>
          <t>Packing</t>
        </is>
      </c>
      <c r="K376" s="233" t="inlineStr">
        <is>
          <t>SlvMatl_Bronze</t>
        </is>
      </c>
      <c r="L376" s="233" t="inlineStr">
        <is>
          <t>Bronze, III932, C89835</t>
        </is>
      </c>
      <c r="M376" s="233" t="inlineStr">
        <is>
          <t>Bronze, III932, C89835</t>
        </is>
      </c>
      <c r="N376" s="235" t="n">
        <v>96701030</v>
      </c>
      <c r="O376" s="233" t="inlineStr">
        <is>
          <t>B101401</t>
        </is>
      </c>
      <c r="P376" s="235" t="inlineStr">
        <is>
          <t>LT027</t>
        </is>
      </c>
      <c r="Q376" t="inlineStr">
        <is>
          <t>PriceReq_BOM_KP_Sleeves, SlvMatl_Bronze</t>
        </is>
      </c>
    </row>
    <row r="377">
      <c r="B377" s="237">
        <f>OR(K377="SlvMatl_None", K377 = "SlvMatl_Bronze")</f>
        <v/>
      </c>
      <c r="C377" s="233" t="inlineStr">
        <is>
          <t>ConTab_BOM_KP_Sleeves1309</t>
        </is>
      </c>
      <c r="D377" s="233">
        <f>IF(B377 = TRUE,C377,"")</f>
        <v/>
      </c>
      <c r="E377" s="233" t="inlineStr">
        <is>
          <t>:6020-3_4-KP:</t>
        </is>
      </c>
      <c r="F377" s="235" t="inlineStr">
        <is>
          <t>6</t>
        </is>
      </c>
      <c r="G377" s="235" t="inlineStr">
        <is>
          <t>:CW:CCW:</t>
        </is>
      </c>
      <c r="H377" s="233" t="inlineStr">
        <is>
          <t>Packing</t>
        </is>
      </c>
      <c r="I377" s="233" t="inlineStr">
        <is>
          <t>Packing</t>
        </is>
      </c>
      <c r="K377" s="233" t="inlineStr">
        <is>
          <t>SlvMatl_Bronze</t>
        </is>
      </c>
      <c r="L377" s="233" t="inlineStr">
        <is>
          <t>Bronze, III932, C89835</t>
        </is>
      </c>
      <c r="M377" s="233" t="inlineStr">
        <is>
          <t>Bronze, III932, C89835</t>
        </is>
      </c>
      <c r="N377" s="235" t="n">
        <v>96701031</v>
      </c>
      <c r="O377" s="233" t="inlineStr">
        <is>
          <t>B101414</t>
        </is>
      </c>
      <c r="P377" s="235" t="inlineStr">
        <is>
          <t>LT027</t>
        </is>
      </c>
      <c r="Q377" t="inlineStr">
        <is>
          <t>PriceReq_BOM_KP_Sleeves, SlvMatl_Bronze</t>
        </is>
      </c>
    </row>
    <row r="378">
      <c r="B378" s="237">
        <f>OR(K378="SlvMatl_None", K378 = "SlvMatl_Bronze")</f>
        <v/>
      </c>
      <c r="C378" s="233" t="inlineStr">
        <is>
          <t>ConTab_BOM_KP_Sleeves1310</t>
        </is>
      </c>
      <c r="D378" s="233">
        <f>IF(B378 = TRUE,C378,"")</f>
        <v/>
      </c>
      <c r="E378" s="233" t="inlineStr">
        <is>
          <t>:8012-5_6-KP:</t>
        </is>
      </c>
      <c r="F378" s="235" t="inlineStr">
        <is>
          <t>5</t>
        </is>
      </c>
      <c r="G378" s="235" t="inlineStr">
        <is>
          <t>:CW:CCW:</t>
        </is>
      </c>
      <c r="H378" s="233" t="inlineStr">
        <is>
          <t>Packing</t>
        </is>
      </c>
      <c r="I378" s="233" t="inlineStr">
        <is>
          <t>Packing</t>
        </is>
      </c>
      <c r="K378" s="233" t="inlineStr">
        <is>
          <t>SlvMatl_Bronze</t>
        </is>
      </c>
      <c r="L378" s="233" t="inlineStr">
        <is>
          <t>Bronze, III932, C89835</t>
        </is>
      </c>
      <c r="M378" s="233" t="inlineStr">
        <is>
          <t>Bronze, III932, C89835</t>
        </is>
      </c>
      <c r="N378" s="235" t="n">
        <v>96701028</v>
      </c>
      <c r="O378" s="233" t="inlineStr">
        <is>
          <t>B101375</t>
        </is>
      </c>
      <c r="P378" s="235" t="inlineStr">
        <is>
          <t>LT027</t>
        </is>
      </c>
      <c r="Q378" t="inlineStr">
        <is>
          <t>PriceReq_BOM_KP_Sleeves, SlvMatl_Bronze</t>
        </is>
      </c>
    </row>
    <row r="379">
      <c r="B379" s="237">
        <f>OR(K379="SlvMatl_None", K379 = "SlvMatl_Bronze")</f>
        <v/>
      </c>
      <c r="C379" s="233" t="inlineStr">
        <is>
          <t>ConTab_BOM_KP_Sleeves1311</t>
        </is>
      </c>
      <c r="D379" s="233">
        <f>IF(B379 = TRUE,C379,"")</f>
        <v/>
      </c>
      <c r="E379" s="233" t="inlineStr">
        <is>
          <t>:8015-3_4-KP:</t>
        </is>
      </c>
      <c r="F379" s="235" t="inlineStr">
        <is>
          <t>5</t>
        </is>
      </c>
      <c r="G379" s="235" t="inlineStr">
        <is>
          <t>:CW:CCW:</t>
        </is>
      </c>
      <c r="H379" s="233" t="inlineStr">
        <is>
          <t>Packing</t>
        </is>
      </c>
      <c r="I379" s="233" t="inlineStr">
        <is>
          <t>Packing</t>
        </is>
      </c>
      <c r="K379" s="233" t="inlineStr">
        <is>
          <t>SlvMatl_Bronze</t>
        </is>
      </c>
      <c r="L379" s="233" t="inlineStr">
        <is>
          <t>Bronze, III932, C89835</t>
        </is>
      </c>
      <c r="M379" s="233" t="inlineStr">
        <is>
          <t>Bronze, III932, C89835</t>
        </is>
      </c>
      <c r="N379" s="235" t="n">
        <v>96701028</v>
      </c>
      <c r="O379" s="233" t="inlineStr">
        <is>
          <t>B101375</t>
        </is>
      </c>
      <c r="P379" s="235" t="inlineStr">
        <is>
          <t>LT027</t>
        </is>
      </c>
      <c r="Q379" t="inlineStr">
        <is>
          <t>PriceReq_BOM_KP_Sleeves, SlvMatl_Bronze</t>
        </is>
      </c>
    </row>
    <row r="380">
      <c r="B380" s="237">
        <f>OR(K380="SlvMatl_None", K380 = "SlvMatl_Bronze")</f>
        <v/>
      </c>
      <c r="C380" s="233" t="inlineStr">
        <is>
          <t>ConTab_BOM_KP_Sleeves1312</t>
        </is>
      </c>
      <c r="D380" s="233">
        <f>IF(B380 = TRUE,C380,"")</f>
        <v/>
      </c>
      <c r="E380" s="233" t="inlineStr">
        <is>
          <t>:8020-5_6-KP:</t>
        </is>
      </c>
      <c r="F380" s="235" t="inlineStr">
        <is>
          <t>K</t>
        </is>
      </c>
      <c r="G380" s="235" t="inlineStr">
        <is>
          <t>:CW:CCW:</t>
        </is>
      </c>
      <c r="H380" s="233" t="inlineStr">
        <is>
          <t>Packing</t>
        </is>
      </c>
      <c r="I380" s="233" t="inlineStr">
        <is>
          <t>Packing</t>
        </is>
      </c>
      <c r="K380" s="233" t="inlineStr">
        <is>
          <t>SlvMatl_Bronze</t>
        </is>
      </c>
      <c r="L380" s="233" t="inlineStr">
        <is>
          <t>Bronze, III932, C89835</t>
        </is>
      </c>
      <c r="M380" s="233" t="inlineStr">
        <is>
          <t>Bronze, III932, C89835</t>
        </is>
      </c>
      <c r="N380" s="235" t="n">
        <v>96701032</v>
      </c>
      <c r="O380" s="233" t="inlineStr">
        <is>
          <t>B101440</t>
        </is>
      </c>
      <c r="P380" s="235" t="inlineStr">
        <is>
          <t>LT027</t>
        </is>
      </c>
      <c r="Q380" t="inlineStr">
        <is>
          <t>PriceReq_BOM_KP_Sleeves, SlvMatl_Bronze</t>
        </is>
      </c>
    </row>
    <row r="381">
      <c r="B381" s="237">
        <f>OR(K381="SlvMatl_None", K381 = "SlvMatl_Bronze")</f>
        <v/>
      </c>
      <c r="C381" s="233" t="inlineStr">
        <is>
          <t>ConTab_BOM_KP_Sleeves1313</t>
        </is>
      </c>
      <c r="D381" s="233">
        <f>IF(B381 = TRUE,C381,"")</f>
        <v/>
      </c>
      <c r="E381" s="233" t="inlineStr">
        <is>
          <t>:1012-1_2-KP:</t>
        </is>
      </c>
      <c r="F381" s="235" t="inlineStr">
        <is>
          <t>5</t>
        </is>
      </c>
      <c r="G381" s="235" t="inlineStr">
        <is>
          <t>:CW:CCW:</t>
        </is>
      </c>
      <c r="H381" s="233" t="inlineStr">
        <is>
          <t>Packing</t>
        </is>
      </c>
      <c r="I381" s="233" t="inlineStr">
        <is>
          <t>Packing</t>
        </is>
      </c>
      <c r="K381" s="233" t="inlineStr">
        <is>
          <t>SlvMatl_Bronze</t>
        </is>
      </c>
      <c r="L381" s="233" t="inlineStr">
        <is>
          <t>Bronze, III932, C89835</t>
        </is>
      </c>
      <c r="M381" s="233" t="inlineStr">
        <is>
          <t>Bronze, III932, C89835</t>
        </is>
      </c>
      <c r="N381" s="235" t="n">
        <v>96701028</v>
      </c>
      <c r="O381" s="233" t="inlineStr">
        <is>
          <t>B101375</t>
        </is>
      </c>
      <c r="P381" s="235" t="inlineStr">
        <is>
          <t>LT027</t>
        </is>
      </c>
      <c r="Q381" t="inlineStr">
        <is>
          <t>PriceReq_BOM_KP_Sleeves, SlvMatl_Bronze</t>
        </is>
      </c>
    </row>
    <row r="382">
      <c r="B382" s="237">
        <f>OR(K382="SlvMatl_None", K382 = "SlvMatl_Bronze")</f>
        <v/>
      </c>
      <c r="C382" s="233" t="inlineStr">
        <is>
          <t>ConTab_BOM_KP_Sleeves1314</t>
        </is>
      </c>
      <c r="D382" s="233">
        <f>IF(B382 = TRUE,C382,"")</f>
        <v/>
      </c>
      <c r="E382" s="233" t="inlineStr">
        <is>
          <t>:1015-3_4-KP:</t>
        </is>
      </c>
      <c r="F382" s="235" t="inlineStr">
        <is>
          <t>7</t>
        </is>
      </c>
      <c r="G382" s="235" t="inlineStr">
        <is>
          <t>:CW:CCW:</t>
        </is>
      </c>
      <c r="H382" s="233" t="inlineStr">
        <is>
          <t>Packing</t>
        </is>
      </c>
      <c r="I382" s="233" t="inlineStr">
        <is>
          <t>Packing</t>
        </is>
      </c>
      <c r="K382" s="233" t="inlineStr">
        <is>
          <t>SlvMatl_Bronze</t>
        </is>
      </c>
      <c r="L382" s="233" t="inlineStr">
        <is>
          <t>Bronze, III932, C89835</t>
        </is>
      </c>
      <c r="M382" s="233" t="inlineStr">
        <is>
          <t>Bronze, III932, C89835</t>
        </is>
      </c>
      <c r="N382" s="235" t="n">
        <v>96701033</v>
      </c>
      <c r="O382" s="233" t="inlineStr">
        <is>
          <t>B104091</t>
        </is>
      </c>
      <c r="P382" s="235" t="inlineStr">
        <is>
          <t>LT027</t>
        </is>
      </c>
      <c r="Q382" t="inlineStr">
        <is>
          <t>PriceReq_BOM_KP_Sleeves, SlvMatl_Bronze</t>
        </is>
      </c>
    </row>
    <row r="383">
      <c r="B383" s="237">
        <f>OR(K383="SlvMatl_None", K383 = "SlvMatl_Bronze")</f>
        <v/>
      </c>
      <c r="C383" s="233" t="inlineStr">
        <is>
          <t>ConTab_BOM_KP_Sleeves1315</t>
        </is>
      </c>
      <c r="D383" s="233">
        <f>IF(B383 = TRUE,C383,"")</f>
        <v/>
      </c>
      <c r="E383" s="233" t="inlineStr">
        <is>
          <t>:1020-3_4-KP:</t>
        </is>
      </c>
      <c r="F383" s="235" t="inlineStr">
        <is>
          <t>V</t>
        </is>
      </c>
      <c r="G383" s="235" t="inlineStr">
        <is>
          <t>:CW:CCW:</t>
        </is>
      </c>
      <c r="H383" s="233" t="inlineStr">
        <is>
          <t>Packing</t>
        </is>
      </c>
      <c r="I383" s="233" t="inlineStr">
        <is>
          <t>Packing</t>
        </is>
      </c>
      <c r="K383" s="233" t="inlineStr">
        <is>
          <t>SlvMatl_Bronze</t>
        </is>
      </c>
      <c r="L383" s="233" t="inlineStr">
        <is>
          <t>Bronze, III932, C89835</t>
        </is>
      </c>
      <c r="M383" s="233" t="inlineStr">
        <is>
          <t>Bronze, III932, C89835</t>
        </is>
      </c>
      <c r="N383" s="235" t="inlineStr">
        <is>
          <t>RTF</t>
        </is>
      </c>
      <c r="O383" s="233" t="inlineStr">
        <is>
          <t>B101479</t>
        </is>
      </c>
      <c r="P383" s="235" t="inlineStr">
        <is>
          <t>LT027</t>
        </is>
      </c>
      <c r="Q383" t="inlineStr">
        <is>
          <t>PriceReq_BOM_KP_Sleeves, SlvMatl_Bronze</t>
        </is>
      </c>
    </row>
    <row r="384">
      <c r="B384" s="237">
        <f>OR(K384="SlvMatl_None", K384 = "SlvMatl_Bronze")</f>
        <v/>
      </c>
      <c r="C384" s="233" t="inlineStr">
        <is>
          <t>ConTab_BOM_KP_Sleeves1316</t>
        </is>
      </c>
      <c r="D384" s="233">
        <f>IF(B384 = TRUE,C384,"")</f>
        <v/>
      </c>
      <c r="E384" s="233" t="inlineStr">
        <is>
          <t>:1024-3_4-KP:</t>
        </is>
      </c>
      <c r="F384" s="235" t="inlineStr">
        <is>
          <t>V</t>
        </is>
      </c>
      <c r="G384" s="235" t="inlineStr">
        <is>
          <t>:CW:CCW:</t>
        </is>
      </c>
      <c r="H384" s="233" t="inlineStr">
        <is>
          <t>Packing</t>
        </is>
      </c>
      <c r="I384" s="233" t="inlineStr">
        <is>
          <t>Packing</t>
        </is>
      </c>
      <c r="K384" s="233" t="inlineStr">
        <is>
          <t>SlvMatl_Bronze</t>
        </is>
      </c>
      <c r="L384" s="233" t="inlineStr">
        <is>
          <t>Bronze, III932, C89835</t>
        </is>
      </c>
      <c r="M384" s="233" t="inlineStr">
        <is>
          <t>Bronze, III932, C89835</t>
        </is>
      </c>
      <c r="N384" s="235" t="inlineStr">
        <is>
          <t>RTF</t>
        </is>
      </c>
      <c r="O384" s="233" t="inlineStr">
        <is>
          <t>B101492</t>
        </is>
      </c>
      <c r="P384" s="235" t="inlineStr">
        <is>
          <t>LT027</t>
        </is>
      </c>
      <c r="Q384" t="inlineStr">
        <is>
          <t>PriceReq_BOM_KP_Sleeves, SlvMatl_Bronze</t>
        </is>
      </c>
    </row>
    <row r="385">
      <c r="B385" s="237">
        <f>OR(K385="SlvMatl_None", K385 = "SlvMatl_Bronze")</f>
        <v/>
      </c>
      <c r="C385" s="233" t="inlineStr">
        <is>
          <t>ConTab_BOM_KP_Sleeves1317</t>
        </is>
      </c>
      <c r="D385" s="233">
        <f>IF(B385 = TRUE,C385,"")</f>
        <v/>
      </c>
      <c r="E385" s="233" t="inlineStr">
        <is>
          <t>:1220-5_6-KP:</t>
        </is>
      </c>
      <c r="F385" s="235" t="inlineStr">
        <is>
          <t>K</t>
        </is>
      </c>
      <c r="G385" s="235" t="inlineStr">
        <is>
          <t>:CW:CCW:</t>
        </is>
      </c>
      <c r="H385" s="233" t="inlineStr">
        <is>
          <t>Packing</t>
        </is>
      </c>
      <c r="I385" s="233" t="inlineStr">
        <is>
          <t>Packing</t>
        </is>
      </c>
      <c r="K385" s="233" t="inlineStr">
        <is>
          <t>SlvMatl_Bronze</t>
        </is>
      </c>
      <c r="L385" s="233" t="inlineStr">
        <is>
          <t>Bronze, III932, C89835</t>
        </is>
      </c>
      <c r="M385" s="233" t="inlineStr">
        <is>
          <t>Bronze, III932, C89835</t>
        </is>
      </c>
      <c r="N385" s="235" t="inlineStr">
        <is>
          <t>RTF</t>
        </is>
      </c>
      <c r="O385" s="233" t="inlineStr">
        <is>
          <t>B101453</t>
        </is>
      </c>
      <c r="P385" s="235" t="inlineStr">
        <is>
          <t>LT027</t>
        </is>
      </c>
      <c r="Q385" t="inlineStr">
        <is>
          <t>PriceReq_BOM_KP_Sleeves, SlvMatl_Bronze</t>
        </is>
      </c>
    </row>
    <row r="386">
      <c r="B386" s="237">
        <f>OR(K386="SlvMatl_None", K386 = "SlvMatl_Bronze")</f>
        <v/>
      </c>
      <c r="C386" s="233" t="inlineStr">
        <is>
          <t>ConTab_BOM_KP_Sleeves1318</t>
        </is>
      </c>
      <c r="D386" s="233">
        <f>IF(B386 = TRUE,C386,"")</f>
        <v/>
      </c>
      <c r="E386" s="233" t="inlineStr">
        <is>
          <t>:1415-1_2-KP:</t>
        </is>
      </c>
      <c r="F386" s="235" t="inlineStr">
        <is>
          <t>K</t>
        </is>
      </c>
      <c r="G386" s="235" t="inlineStr">
        <is>
          <t>:CW:CCW:</t>
        </is>
      </c>
      <c r="H386" s="233" t="inlineStr">
        <is>
          <t>Packing</t>
        </is>
      </c>
      <c r="I386" s="233" t="inlineStr">
        <is>
          <t>Packing</t>
        </is>
      </c>
      <c r="K386" s="233" t="inlineStr">
        <is>
          <t>SlvMatl_Bronze</t>
        </is>
      </c>
      <c r="L386" s="233" t="inlineStr">
        <is>
          <t>Bronze, III932, C89835</t>
        </is>
      </c>
      <c r="M386" s="233" t="inlineStr">
        <is>
          <t>Bronze, III932, C89835</t>
        </is>
      </c>
      <c r="N386" s="235" t="inlineStr">
        <is>
          <t>RTF</t>
        </is>
      </c>
      <c r="O386" s="233" t="inlineStr">
        <is>
          <t>B101466</t>
        </is>
      </c>
      <c r="P386" s="235" t="inlineStr">
        <is>
          <t>LT027</t>
        </is>
      </c>
      <c r="Q386" t="inlineStr">
        <is>
          <t>PriceReq_BOM_KP_Sleeves, SlvMatl_Bronze</t>
        </is>
      </c>
    </row>
    <row r="387">
      <c r="B387" s="237">
        <f>OR(K387="SlvMatl_None", K387 = "SlvMatl_Bronze")</f>
        <v/>
      </c>
      <c r="C387" s="233" t="inlineStr">
        <is>
          <t>ConTab_BOM_KP_Sleeves1319</t>
        </is>
      </c>
      <c r="D387" s="233">
        <f>IF(B387 = TRUE,C387,"")</f>
        <v/>
      </c>
      <c r="E387" s="233" t="inlineStr">
        <is>
          <t>:3014-7_8-KP:</t>
        </is>
      </c>
      <c r="F387" s="235" t="inlineStr">
        <is>
          <t>4</t>
        </is>
      </c>
      <c r="G387" s="235" t="inlineStr">
        <is>
          <t>:CW:CCW:</t>
        </is>
      </c>
      <c r="H387" s="233" t="inlineStr">
        <is>
          <t>Packing</t>
        </is>
      </c>
      <c r="I387" s="233" t="inlineStr">
        <is>
          <t>Packing</t>
        </is>
      </c>
      <c r="K387" s="233" t="inlineStr">
        <is>
          <t>SlvMatl_Bronze</t>
        </is>
      </c>
      <c r="L387" s="233" t="inlineStr">
        <is>
          <t>Bronze, III932, C89835</t>
        </is>
      </c>
      <c r="M387" s="233" t="inlineStr">
        <is>
          <t>Bronze, III932, C89835</t>
        </is>
      </c>
      <c r="N387" s="235" t="n">
        <v>96701011</v>
      </c>
      <c r="O387" s="233" t="inlineStr">
        <is>
          <t>B101362</t>
        </is>
      </c>
      <c r="P387" s="235" t="inlineStr">
        <is>
          <t>LT027</t>
        </is>
      </c>
      <c r="Q387" t="inlineStr">
        <is>
          <t>PriceReq_BOM_KP_Sleeves, SlvMatl_Bronze</t>
        </is>
      </c>
    </row>
    <row r="388">
      <c r="B388" s="237">
        <f>OR(K388="SlvMatl_None", K388 = "SlvMatl_Bronze")</f>
        <v/>
      </c>
      <c r="C388" s="233" t="inlineStr">
        <is>
          <t>ConTab_BOM_KP_Sleeves1320</t>
        </is>
      </c>
      <c r="D388" s="233">
        <f>IF(B388 = TRUE,C388,"")</f>
        <v/>
      </c>
      <c r="E388" s="233" t="inlineStr">
        <is>
          <t>:1213-5_6-KP:</t>
        </is>
      </c>
      <c r="F388" s="235" t="inlineStr">
        <is>
          <t>K</t>
        </is>
      </c>
      <c r="G388" s="224" t="inlineStr">
        <is>
          <t>:CW:CCW:</t>
        </is>
      </c>
      <c r="H388" s="222" t="inlineStr">
        <is>
          <t>Packing</t>
        </is>
      </c>
      <c r="I388" s="222" t="inlineStr">
        <is>
          <t>Packing</t>
        </is>
      </c>
      <c r="J388" s="222" t="n"/>
      <c r="K388" s="222" t="inlineStr">
        <is>
          <t>SlvMatl_SS_AISI-416_Hardened</t>
        </is>
      </c>
      <c r="L388" s="222" t="inlineStr">
        <is>
          <t>SS AISI-416 (hard)</t>
        </is>
      </c>
      <c r="M388" s="222" t="inlineStr">
        <is>
          <t>SS AISI-416 (hard)</t>
        </is>
      </c>
      <c r="N388" s="224" t="inlineStr">
        <is>
          <t>RTF</t>
        </is>
      </c>
      <c r="O388" s="222" t="inlineStr">
        <is>
          <t>B100801</t>
        </is>
      </c>
      <c r="P388" s="224" t="inlineStr">
        <is>
          <t>LT069</t>
        </is>
      </c>
      <c r="Q388" t="inlineStr">
        <is>
          <t>PriceReq_BOM_KP_Sleeves, SlvMatl_SS_AISI-416_Hardened</t>
        </is>
      </c>
    </row>
    <row r="389">
      <c r="B389" s="237">
        <f>OR(K389="SlvMatl_None", K389 = "SlvMatl_Bronze")</f>
        <v/>
      </c>
      <c r="C389" s="233" t="inlineStr">
        <is>
          <t>ConTab_BOM_KP_Sleeves1321</t>
        </is>
      </c>
      <c r="D389" s="233">
        <f>IF(B389 = TRUE,C389,"")</f>
        <v/>
      </c>
      <c r="E389" s="233" t="inlineStr">
        <is>
          <t>:1213-5_6-KP:</t>
        </is>
      </c>
      <c r="F389" s="235" t="inlineStr">
        <is>
          <t>K</t>
        </is>
      </c>
      <c r="G389" s="224" t="inlineStr">
        <is>
          <t>:CW:CCW:</t>
        </is>
      </c>
      <c r="H389" s="222" t="inlineStr">
        <is>
          <t>Packing</t>
        </is>
      </c>
      <c r="I389" s="222" t="inlineStr">
        <is>
          <t>Packing</t>
        </is>
      </c>
      <c r="J389" s="222" t="n"/>
      <c r="K389" s="222" t="inlineStr">
        <is>
          <t>SlvMatl_Bronze</t>
        </is>
      </c>
      <c r="L389" s="222" t="inlineStr">
        <is>
          <t>Bronze, III932, C89835</t>
        </is>
      </c>
      <c r="M389" s="222" t="inlineStr">
        <is>
          <t>Bronze, III932, C89835</t>
        </is>
      </c>
      <c r="N389" s="224" t="inlineStr">
        <is>
          <t>RTF</t>
        </is>
      </c>
      <c r="O389" s="222" t="inlineStr">
        <is>
          <t>B100801</t>
        </is>
      </c>
      <c r="P389" s="224" t="inlineStr">
        <is>
          <t>LT069</t>
        </is>
      </c>
      <c r="Q389" t="inlineStr">
        <is>
          <t>PriceReq_BOM_KP_Sleeves, SlvMatl_Bronze</t>
        </is>
      </c>
    </row>
    <row r="390">
      <c r="B390" s="237">
        <f>OR(K390="SlvMatl_None", K390 = "SlvMatl_Bronze")</f>
        <v/>
      </c>
      <c r="C390" s="233" t="inlineStr">
        <is>
          <t>ConTab_BOM_KP_Sleeves1322</t>
        </is>
      </c>
      <c r="D390" s="233">
        <f>IF(B390 = TRUE,C390,"")</f>
        <v/>
      </c>
      <c r="E390" s="233" t="inlineStr">
        <is>
          <t>:1213-5_6-KP:</t>
        </is>
      </c>
      <c r="F390" s="235" t="inlineStr">
        <is>
          <t>K</t>
        </is>
      </c>
      <c r="G390" s="224" t="inlineStr">
        <is>
          <t>:CW:CCW:</t>
        </is>
      </c>
      <c r="H390" s="222" t="inlineStr">
        <is>
          <t>Mechanical Seal</t>
        </is>
      </c>
      <c r="I390" s="222" t="inlineStr">
        <is>
          <t>Single</t>
        </is>
      </c>
      <c r="J390" s="222" t="inlineStr">
        <is>
          <t>:Unbalanced:</t>
        </is>
      </c>
      <c r="K390" s="222" t="inlineStr">
        <is>
          <t>SlvMatl_Bronze</t>
        </is>
      </c>
      <c r="L390" s="222" t="inlineStr">
        <is>
          <t>Bronze, III932, C89835</t>
        </is>
      </c>
      <c r="M390" s="222" t="inlineStr">
        <is>
          <t>Bronze, III932, C89835</t>
        </is>
      </c>
      <c r="N390" s="224" t="n">
        <v>96900783</v>
      </c>
      <c r="O390" s="222" t="inlineStr">
        <is>
          <t>B101157</t>
        </is>
      </c>
      <c r="P390" s="224" t="inlineStr">
        <is>
          <t>LT069</t>
        </is>
      </c>
      <c r="Q390" t="inlineStr">
        <is>
          <t>PriceReq_BOM_KP_Sleeves, SlvMatl_Bronze</t>
        </is>
      </c>
    </row>
    <row r="391">
      <c r="B391" s="237">
        <f>OR(K391="SlvMatl_None", K391 = "SlvMatl_Bronze")</f>
        <v/>
      </c>
      <c r="C391" s="233" t="inlineStr">
        <is>
          <t>ConTab_BOM_KP_Sleeves1324</t>
        </is>
      </c>
      <c r="D391" s="233">
        <f>IF(B391 = TRUE,C391,"")</f>
        <v/>
      </c>
      <c r="E391" s="233" t="inlineStr">
        <is>
          <t>:1213-5_6-KP:</t>
        </is>
      </c>
      <c r="F391" s="235" t="inlineStr">
        <is>
          <t>K</t>
        </is>
      </c>
      <c r="G391" s="224" t="inlineStr">
        <is>
          <t>:CW:CCW:</t>
        </is>
      </c>
      <c r="H391" s="222" t="inlineStr">
        <is>
          <t>Mechanical Seal</t>
        </is>
      </c>
      <c r="I391" s="222" t="inlineStr">
        <is>
          <t>Single</t>
        </is>
      </c>
      <c r="J391" s="222" t="inlineStr">
        <is>
          <t>:Unbalanced:</t>
        </is>
      </c>
      <c r="K391" s="222" t="inlineStr">
        <is>
          <t>SlvMatl_SS_AISI-303</t>
        </is>
      </c>
      <c r="L391" s="222" t="inlineStr">
        <is>
          <t>SS AISI-303</t>
        </is>
      </c>
      <c r="M391" s="222" t="inlineStr">
        <is>
          <t>SS AISI-303</t>
        </is>
      </c>
      <c r="N391" s="214" t="n">
        <v>98551472</v>
      </c>
      <c r="O391" s="222" t="inlineStr">
        <is>
          <t>B100801</t>
        </is>
      </c>
      <c r="P391" s="224" t="inlineStr">
        <is>
          <t>LT069</t>
        </is>
      </c>
      <c r="Q391" t="inlineStr">
        <is>
          <t>PriceReq_BOM_KP_Sleeves, SlvMatl_SS_AISI-303</t>
        </is>
      </c>
    </row>
    <row r="392">
      <c r="B392" s="237">
        <f>OR(K392="SlvMatl_None", K392 = "SlvMatl_Bronze")</f>
        <v/>
      </c>
      <c r="C392" s="233" t="inlineStr">
        <is>
          <t>ConTab_BOM_KP_Sleeves1328</t>
        </is>
      </c>
      <c r="D392" s="233">
        <f>IF(B392 = TRUE,C392,"")</f>
        <v/>
      </c>
      <c r="E392" s="233" t="inlineStr">
        <is>
          <t>:1213-5_6-KP:</t>
        </is>
      </c>
      <c r="F392" s="235" t="inlineStr">
        <is>
          <t>K</t>
        </is>
      </c>
      <c r="G392" s="224" t="inlineStr">
        <is>
          <t>:CW:CCW:</t>
        </is>
      </c>
      <c r="H392" s="222" t="inlineStr">
        <is>
          <t>Mechanical Seal</t>
        </is>
      </c>
      <c r="I392" s="222" t="inlineStr">
        <is>
          <t>Single</t>
        </is>
      </c>
      <c r="J392" s="222" t="inlineStr">
        <is>
          <t>:Unbalanced:</t>
        </is>
      </c>
      <c r="K392" s="222" t="inlineStr">
        <is>
          <t>SlvMatl_Special</t>
        </is>
      </c>
      <c r="L392" s="222" t="inlineStr">
        <is>
          <t>Special/Other</t>
        </is>
      </c>
      <c r="M392" s="222" t="inlineStr">
        <is>
          <t>Special/Other</t>
        </is>
      </c>
      <c r="N392" s="224" t="inlineStr">
        <is>
          <t>RTF</t>
        </is>
      </c>
      <c r="O392" s="222" t="inlineStr">
        <is>
          <t>B100801</t>
        </is>
      </c>
      <c r="P392" s="224" t="inlineStr">
        <is>
          <t>LT069</t>
        </is>
      </c>
      <c r="Q392" t="inlineStr">
        <is>
          <t>SlvMatl_Special, PriceReq_BOM_KP_Sleeves</t>
        </is>
      </c>
    </row>
    <row r="393">
      <c r="B393" s="237">
        <f>OR(K393="SlvMatl_None", K393 = "SlvMatl_Bronze")</f>
        <v/>
      </c>
      <c r="C393" s="233" t="inlineStr">
        <is>
          <t>ConTab_BOM_KP_Sleeves1329</t>
        </is>
      </c>
      <c r="D393" s="233">
        <f>IF(B393 = TRUE,C393,"")</f>
        <v/>
      </c>
      <c r="E393" s="233" t="inlineStr">
        <is>
          <t>:1213-5_6-KP:</t>
        </is>
      </c>
      <c r="F393" s="235" t="inlineStr">
        <is>
          <t>K</t>
        </is>
      </c>
      <c r="G393" s="224" t="inlineStr">
        <is>
          <t>:CW:CCW:</t>
        </is>
      </c>
      <c r="H393" s="222" t="inlineStr">
        <is>
          <t>Mechanical Seal</t>
        </is>
      </c>
      <c r="I393" s="222" t="inlineStr">
        <is>
          <t>Single</t>
        </is>
      </c>
      <c r="J393" s="222" t="inlineStr">
        <is>
          <t>:Balanced:</t>
        </is>
      </c>
      <c r="K393" s="222" t="inlineStr">
        <is>
          <t>SlvMatl_Bronze</t>
        </is>
      </c>
      <c r="L393" s="222" t="inlineStr">
        <is>
          <t>Bronze, III932, C89835</t>
        </is>
      </c>
      <c r="M393" s="222" t="inlineStr">
        <is>
          <t>Bronze, III932, C89835</t>
        </is>
      </c>
      <c r="N393" s="224" t="inlineStr">
        <is>
          <t>RTF</t>
        </is>
      </c>
      <c r="O393" s="222" t="inlineStr">
        <is>
          <t>B100801</t>
        </is>
      </c>
      <c r="P393" s="224" t="inlineStr">
        <is>
          <t>LT069</t>
        </is>
      </c>
      <c r="Q393" t="inlineStr">
        <is>
          <t>PriceReq_BOM_KP_Sleeves, SlvMatl_Bronze</t>
        </is>
      </c>
    </row>
    <row r="394">
      <c r="B394" s="237">
        <f>OR(K394="SlvMatl_None", K394 = "SlvMatl_Bronze")</f>
        <v/>
      </c>
      <c r="C394" s="233" t="inlineStr">
        <is>
          <t>ConTab_BOM_KP_Sleeves1331</t>
        </is>
      </c>
      <c r="D394" s="233">
        <f>IF(B394 = TRUE,C394,"")</f>
        <v/>
      </c>
      <c r="E394" s="233" t="inlineStr">
        <is>
          <t>:1213-5_6-KP:</t>
        </is>
      </c>
      <c r="F394" s="235" t="inlineStr">
        <is>
          <t>K</t>
        </is>
      </c>
      <c r="G394" s="224" t="inlineStr">
        <is>
          <t>:CW:CCW:</t>
        </is>
      </c>
      <c r="H394" s="222" t="inlineStr">
        <is>
          <t>Mechanical Seal</t>
        </is>
      </c>
      <c r="I394" s="222" t="inlineStr">
        <is>
          <t>Single</t>
        </is>
      </c>
      <c r="J394" s="222" t="inlineStr">
        <is>
          <t>:Balanced:</t>
        </is>
      </c>
      <c r="K394" s="222" t="inlineStr">
        <is>
          <t>SlvMatl_SS_AISI-303</t>
        </is>
      </c>
      <c r="L394" s="222" t="inlineStr">
        <is>
          <t>SS AISI-303</t>
        </is>
      </c>
      <c r="M394" s="222" t="inlineStr">
        <is>
          <t>SS AISI-303</t>
        </is>
      </c>
      <c r="N394" s="224" t="inlineStr">
        <is>
          <t>RTF</t>
        </is>
      </c>
      <c r="O394" s="222" t="inlineStr">
        <is>
          <t>B100801</t>
        </is>
      </c>
      <c r="P394" s="224" t="inlineStr">
        <is>
          <t>LT069</t>
        </is>
      </c>
      <c r="Q394" t="inlineStr">
        <is>
          <t>PriceReq_BOM_KP_Sleeves, SlvMatl_SS_AISI-303</t>
        </is>
      </c>
    </row>
    <row r="395">
      <c r="B395" s="237">
        <f>OR(K395="SlvMatl_None", K395 = "SlvMatl_Bronze")</f>
        <v/>
      </c>
      <c r="C395" s="233" t="inlineStr">
        <is>
          <t>ConTab_BOM_KP_Sleeves1335</t>
        </is>
      </c>
      <c r="D395" s="233">
        <f>IF(B395 = TRUE,C395,"")</f>
        <v/>
      </c>
      <c r="E395" s="233" t="inlineStr">
        <is>
          <t>:1213-5_6-KP:</t>
        </is>
      </c>
      <c r="F395" s="235" t="inlineStr">
        <is>
          <t>K</t>
        </is>
      </c>
      <c r="G395" s="224" t="inlineStr">
        <is>
          <t>:CW:CCW:</t>
        </is>
      </c>
      <c r="H395" s="222" t="inlineStr">
        <is>
          <t>Mechanical Seal</t>
        </is>
      </c>
      <c r="I395" s="222" t="inlineStr">
        <is>
          <t>Single</t>
        </is>
      </c>
      <c r="J395" s="222" t="inlineStr">
        <is>
          <t>:Balanced:</t>
        </is>
      </c>
      <c r="K395" s="222" t="inlineStr">
        <is>
          <t>SlvMatl_Special</t>
        </is>
      </c>
      <c r="L395" s="222" t="inlineStr">
        <is>
          <t>Special/Other</t>
        </is>
      </c>
      <c r="M395" s="222" t="inlineStr">
        <is>
          <t>Special/Other</t>
        </is>
      </c>
      <c r="N395" s="224" t="inlineStr">
        <is>
          <t>RTF</t>
        </is>
      </c>
      <c r="O395" s="222" t="inlineStr">
        <is>
          <t>B100801</t>
        </is>
      </c>
      <c r="P395" s="224" t="inlineStr">
        <is>
          <t>LT069</t>
        </is>
      </c>
      <c r="Q395" t="inlineStr">
        <is>
          <t>SlvMatl_Special, PriceReq_BOM_KP_Sleeves</t>
        </is>
      </c>
    </row>
    <row r="396">
      <c r="B396" s="237">
        <f>OR(K396="SlvMatl_None", K396 = "SlvMatl_Bronze")</f>
        <v/>
      </c>
      <c r="C396" s="233" t="inlineStr">
        <is>
          <t>ConTab_BOM_KP_Sleeves1336</t>
        </is>
      </c>
      <c r="D396" s="233">
        <f>IF(B396 = TRUE,C396,"")</f>
        <v/>
      </c>
      <c r="E396" s="233" t="inlineStr">
        <is>
          <t>:1415-3_4-KP:</t>
        </is>
      </c>
      <c r="F396" s="235" t="inlineStr">
        <is>
          <t>K</t>
        </is>
      </c>
      <c r="G396" s="224" t="inlineStr">
        <is>
          <t>:CW:CCW:</t>
        </is>
      </c>
      <c r="H396" s="222" t="inlineStr">
        <is>
          <t>Packing</t>
        </is>
      </c>
      <c r="I396" s="222" t="inlineStr">
        <is>
          <t>Packing</t>
        </is>
      </c>
      <c r="J396" s="222" t="n"/>
      <c r="K396" s="222" t="inlineStr">
        <is>
          <t>SlvMatl_SS_AISI-416_Hardened</t>
        </is>
      </c>
      <c r="L396" s="222" t="inlineStr">
        <is>
          <t>SS AISI-416 (hard)</t>
        </is>
      </c>
      <c r="M396" s="222" t="inlineStr">
        <is>
          <t>SS AISI-416 (hard)</t>
        </is>
      </c>
      <c r="N396" s="224" t="inlineStr">
        <is>
          <t>RTF</t>
        </is>
      </c>
      <c r="O396" s="222" t="inlineStr">
        <is>
          <t>B100801</t>
        </is>
      </c>
      <c r="P396" s="224" t="inlineStr">
        <is>
          <t>LT069</t>
        </is>
      </c>
      <c r="Q396" t="inlineStr">
        <is>
          <t>PriceReq_BOM_KP_Sleeves, SlvMatl_SS_AISI-416_Hardened</t>
        </is>
      </c>
    </row>
    <row r="397">
      <c r="B397" s="237">
        <f>OR(K397="SlvMatl_None", K397 = "SlvMatl_Bronze")</f>
        <v/>
      </c>
      <c r="C397" s="233" t="inlineStr">
        <is>
          <t>ConTab_BOM_KP_Sleeves1337</t>
        </is>
      </c>
      <c r="D397" s="233">
        <f>IF(B397 = TRUE,C397,"")</f>
        <v/>
      </c>
      <c r="E397" s="233" t="inlineStr">
        <is>
          <t>:1415-3_4-KP:</t>
        </is>
      </c>
      <c r="F397" s="235" t="inlineStr">
        <is>
          <t>K</t>
        </is>
      </c>
      <c r="G397" s="224" t="inlineStr">
        <is>
          <t>:CW:CCW:</t>
        </is>
      </c>
      <c r="H397" s="222" t="inlineStr">
        <is>
          <t>Packing</t>
        </is>
      </c>
      <c r="I397" s="222" t="inlineStr">
        <is>
          <t>Packing</t>
        </is>
      </c>
      <c r="J397" s="222" t="n"/>
      <c r="K397" s="222" t="inlineStr">
        <is>
          <t>SlvMatl_Bronze</t>
        </is>
      </c>
      <c r="L397" s="222" t="inlineStr">
        <is>
          <t>Bronze, III932, C89835</t>
        </is>
      </c>
      <c r="M397" s="222" t="inlineStr">
        <is>
          <t>Bronze, III932, C89835</t>
        </is>
      </c>
      <c r="N397" s="224" t="inlineStr">
        <is>
          <t>RTF</t>
        </is>
      </c>
      <c r="O397" s="222" t="inlineStr">
        <is>
          <t>B100801</t>
        </is>
      </c>
      <c r="P397" s="224" t="inlineStr">
        <is>
          <t>LT069</t>
        </is>
      </c>
      <c r="Q397" t="inlineStr">
        <is>
          <t>PriceReq_BOM_KP_Sleeves, SlvMatl_Bronze</t>
        </is>
      </c>
    </row>
    <row r="398">
      <c r="B398" s="237">
        <f>OR(K398="SlvMatl_None", K398 = "SlvMatl_Bronze")</f>
        <v/>
      </c>
      <c r="C398" s="233" t="inlineStr">
        <is>
          <t>ConTab_BOM_KP_Sleeves1338</t>
        </is>
      </c>
      <c r="D398" s="233">
        <f>IF(B398 = TRUE,C398,"")</f>
        <v/>
      </c>
      <c r="E398" s="233" t="inlineStr">
        <is>
          <t>:1415-3_4-KP:</t>
        </is>
      </c>
      <c r="F398" s="235" t="inlineStr">
        <is>
          <t>K</t>
        </is>
      </c>
      <c r="G398" s="224" t="inlineStr">
        <is>
          <t>:CW:CCW:</t>
        </is>
      </c>
      <c r="H398" s="222" t="inlineStr">
        <is>
          <t>Mechanical Seal</t>
        </is>
      </c>
      <c r="I398" s="222" t="inlineStr">
        <is>
          <t>Single</t>
        </is>
      </c>
      <c r="J398" s="222" t="inlineStr">
        <is>
          <t>:Unbalanced:</t>
        </is>
      </c>
      <c r="K398" s="222" t="inlineStr">
        <is>
          <t>SlvMatl_Bronze</t>
        </is>
      </c>
      <c r="L398" s="222" t="inlineStr">
        <is>
          <t>Bronze, III932, C89835</t>
        </is>
      </c>
      <c r="M398" s="222" t="inlineStr">
        <is>
          <t>Bronze, III932, C89835</t>
        </is>
      </c>
      <c r="N398" s="214" t="n">
        <v>98577153</v>
      </c>
      <c r="O398" s="222" t="inlineStr">
        <is>
          <t>B101157</t>
        </is>
      </c>
      <c r="P398" s="224" t="inlineStr">
        <is>
          <t>LT069</t>
        </is>
      </c>
      <c r="Q398" t="inlineStr">
        <is>
          <t>PriceReq_BOM_KP_Sleeves, SlvMatl_Bronze</t>
        </is>
      </c>
    </row>
    <row r="399">
      <c r="B399" s="237">
        <f>OR(K399="SlvMatl_None", K399 = "SlvMatl_Bronze")</f>
        <v/>
      </c>
      <c r="C399" s="233" t="inlineStr">
        <is>
          <t>ConTab_BOM_KP_Sleeves1340</t>
        </is>
      </c>
      <c r="D399" s="233">
        <f>IF(B399 = TRUE,C399,"")</f>
        <v/>
      </c>
      <c r="E399" s="233" t="inlineStr">
        <is>
          <t>:1415-3_4-KP:</t>
        </is>
      </c>
      <c r="F399" s="235" t="inlineStr">
        <is>
          <t>K</t>
        </is>
      </c>
      <c r="G399" s="224" t="inlineStr">
        <is>
          <t>:CW:CCW:</t>
        </is>
      </c>
      <c r="H399" s="222" t="inlineStr">
        <is>
          <t>Mechanical Seal</t>
        </is>
      </c>
      <c r="I399" s="222" t="inlineStr">
        <is>
          <t>Single</t>
        </is>
      </c>
      <c r="J399" s="222" t="inlineStr">
        <is>
          <t>:Unbalanced:</t>
        </is>
      </c>
      <c r="K399" s="222" t="inlineStr">
        <is>
          <t>SlvMatl_SS_AISI-303</t>
        </is>
      </c>
      <c r="L399" s="222" t="inlineStr">
        <is>
          <t>SS AISI-303</t>
        </is>
      </c>
      <c r="M399" s="222" t="inlineStr">
        <is>
          <t>SS AISI-303</t>
        </is>
      </c>
      <c r="N399" s="214" t="n">
        <v>98577154</v>
      </c>
      <c r="O399" s="222" t="inlineStr">
        <is>
          <t>B100801</t>
        </is>
      </c>
      <c r="P399" s="224" t="inlineStr">
        <is>
          <t>LT069</t>
        </is>
      </c>
      <c r="Q399" t="inlineStr">
        <is>
          <t>PriceReq_BOM_KP_Sleeves, SlvMatl_SS_AISI-303</t>
        </is>
      </c>
    </row>
    <row r="400">
      <c r="B400" s="237">
        <f>OR(K400="SlvMatl_None", K400 = "SlvMatl_Bronze")</f>
        <v/>
      </c>
      <c r="C400" s="233" t="inlineStr">
        <is>
          <t>ConTab_BOM_KP_Sleeves1344</t>
        </is>
      </c>
      <c r="D400" s="233">
        <f>IF(B400 = TRUE,C400,"")</f>
        <v/>
      </c>
      <c r="E400" s="233" t="inlineStr">
        <is>
          <t>:1415-3_4-KP:</t>
        </is>
      </c>
      <c r="F400" s="235" t="inlineStr">
        <is>
          <t>K</t>
        </is>
      </c>
      <c r="G400" s="224" t="inlineStr">
        <is>
          <t>:CW:CCW:</t>
        </is>
      </c>
      <c r="H400" s="222" t="inlineStr">
        <is>
          <t>Mechanical Seal</t>
        </is>
      </c>
      <c r="I400" s="222" t="inlineStr">
        <is>
          <t>Single</t>
        </is>
      </c>
      <c r="J400" s="222" t="inlineStr">
        <is>
          <t>:Unbalanced:</t>
        </is>
      </c>
      <c r="K400" s="222" t="inlineStr">
        <is>
          <t>SlvMatl_Special</t>
        </is>
      </c>
      <c r="L400" s="222" t="inlineStr">
        <is>
          <t>Special/Other</t>
        </is>
      </c>
      <c r="M400" s="222" t="inlineStr">
        <is>
          <t>Special/Other</t>
        </is>
      </c>
      <c r="N400" s="224" t="inlineStr">
        <is>
          <t>RTF</t>
        </is>
      </c>
      <c r="O400" s="222" t="inlineStr">
        <is>
          <t>B100801</t>
        </is>
      </c>
      <c r="P400" s="224" t="inlineStr">
        <is>
          <t>LT069</t>
        </is>
      </c>
      <c r="Q400" t="inlineStr">
        <is>
          <t>SlvMatl_Special, PriceReq_BOM_KP_Sleeves</t>
        </is>
      </c>
    </row>
    <row r="401">
      <c r="B401" s="237">
        <f>OR(K401="SlvMatl_None", K401 = "SlvMatl_Bronze")</f>
        <v/>
      </c>
      <c r="C401" s="233" t="inlineStr">
        <is>
          <t>ConTab_BOM_KP_Sleeves1345</t>
        </is>
      </c>
      <c r="D401" s="233">
        <f>IF(B401 = TRUE,C401,"")</f>
        <v/>
      </c>
      <c r="E401" s="233" t="inlineStr">
        <is>
          <t>:1415-3_4-KP:</t>
        </is>
      </c>
      <c r="F401" s="235" t="inlineStr">
        <is>
          <t>K</t>
        </is>
      </c>
      <c r="G401" s="224" t="inlineStr">
        <is>
          <t>:CW:CCW:</t>
        </is>
      </c>
      <c r="H401" s="222" t="inlineStr">
        <is>
          <t>Mechanical Seal</t>
        </is>
      </c>
      <c r="I401" s="222" t="inlineStr">
        <is>
          <t>Single</t>
        </is>
      </c>
      <c r="J401" s="222" t="inlineStr">
        <is>
          <t>:Balanced:</t>
        </is>
      </c>
      <c r="K401" s="222" t="inlineStr">
        <is>
          <t>SlvMatl_Bronze</t>
        </is>
      </c>
      <c r="L401" s="222" t="inlineStr">
        <is>
          <t>Bronze, III932, C89835</t>
        </is>
      </c>
      <c r="M401" s="222" t="inlineStr">
        <is>
          <t>Bronze, III932, C89835</t>
        </is>
      </c>
      <c r="N401" s="224" t="inlineStr">
        <is>
          <t>RTF</t>
        </is>
      </c>
      <c r="O401" s="222" t="inlineStr">
        <is>
          <t>B100801</t>
        </is>
      </c>
      <c r="P401" s="224" t="inlineStr">
        <is>
          <t>LT069</t>
        </is>
      </c>
      <c r="Q401" t="inlineStr">
        <is>
          <t>PriceReq_BOM_KP_Sleeves, SlvMatl_Bronze</t>
        </is>
      </c>
    </row>
    <row r="402">
      <c r="B402" s="237">
        <f>OR(K402="SlvMatl_None", K402 = "SlvMatl_Bronze")</f>
        <v/>
      </c>
      <c r="C402" s="233" t="inlineStr">
        <is>
          <t>ConTab_BOM_KP_Sleeves1347</t>
        </is>
      </c>
      <c r="D402" s="233">
        <f>IF(B402 = TRUE,C402,"")</f>
        <v/>
      </c>
      <c r="E402" s="233" t="inlineStr">
        <is>
          <t>:1415-3_4-KP:</t>
        </is>
      </c>
      <c r="F402" s="235" t="inlineStr">
        <is>
          <t>K</t>
        </is>
      </c>
      <c r="G402" s="224" t="inlineStr">
        <is>
          <t>:CW:CCW:</t>
        </is>
      </c>
      <c r="H402" s="222" t="inlineStr">
        <is>
          <t>Mechanical Seal</t>
        </is>
      </c>
      <c r="I402" s="222" t="inlineStr">
        <is>
          <t>Single</t>
        </is>
      </c>
      <c r="J402" s="222" t="inlineStr">
        <is>
          <t>:Balanced:</t>
        </is>
      </c>
      <c r="K402" s="222" t="inlineStr">
        <is>
          <t>SlvMatl_SS_AISI-303</t>
        </is>
      </c>
      <c r="L402" s="222" t="inlineStr">
        <is>
          <t>SS AISI-303</t>
        </is>
      </c>
      <c r="M402" s="222" t="inlineStr">
        <is>
          <t>SS AISI-303</t>
        </is>
      </c>
      <c r="N402" s="224" t="inlineStr">
        <is>
          <t>RTF</t>
        </is>
      </c>
      <c r="O402" s="222" t="inlineStr">
        <is>
          <t>B100801</t>
        </is>
      </c>
      <c r="P402" s="224" t="inlineStr">
        <is>
          <t>LT069</t>
        </is>
      </c>
      <c r="Q402" t="inlineStr">
        <is>
          <t>PriceReq_BOM_KP_Sleeves, SlvMatl_SS_AISI-303</t>
        </is>
      </c>
    </row>
    <row r="403">
      <c r="B403" s="237">
        <f>OR(K403="SlvMatl_None", K403 = "SlvMatl_Bronze")</f>
        <v/>
      </c>
      <c r="C403" s="233" t="inlineStr">
        <is>
          <t>ConTab_BOM_KP_Sleeves1351</t>
        </is>
      </c>
      <c r="D403" s="233">
        <f>IF(B403 = TRUE,C403,"")</f>
        <v/>
      </c>
      <c r="E403" s="233" t="inlineStr">
        <is>
          <t>:1415-3_4-KP:</t>
        </is>
      </c>
      <c r="F403" s="235" t="inlineStr">
        <is>
          <t>K</t>
        </is>
      </c>
      <c r="G403" s="224" t="inlineStr">
        <is>
          <t>:CW:CCW:</t>
        </is>
      </c>
      <c r="H403" s="222" t="inlineStr">
        <is>
          <t>Mechanical Seal</t>
        </is>
      </c>
      <c r="I403" s="222" t="inlineStr">
        <is>
          <t>Single</t>
        </is>
      </c>
      <c r="J403" s="222" t="inlineStr">
        <is>
          <t>:Balanced:</t>
        </is>
      </c>
      <c r="K403" s="222" t="inlineStr">
        <is>
          <t>SlvMatl_Special</t>
        </is>
      </c>
      <c r="L403" s="222" t="inlineStr">
        <is>
          <t>Special/Other</t>
        </is>
      </c>
      <c r="M403" s="222" t="inlineStr">
        <is>
          <t>Special/Other</t>
        </is>
      </c>
      <c r="N403" s="224" t="inlineStr">
        <is>
          <t>RTF</t>
        </is>
      </c>
      <c r="O403" s="222" t="inlineStr">
        <is>
          <t>B100801</t>
        </is>
      </c>
      <c r="P403" s="224" t="inlineStr">
        <is>
          <t>LT069</t>
        </is>
      </c>
      <c r="Q403" t="inlineStr">
        <is>
          <t>SlvMatl_Special, PriceReq_BOM_KP_Sleeves</t>
        </is>
      </c>
    </row>
    <row r="404">
      <c r="B404" s="237">
        <f>OR(K404="SlvMatl_None", K404 = "SlvMatl_Bronze")</f>
        <v/>
      </c>
      <c r="C404" s="233" t="inlineStr">
        <is>
          <t>ConTab_BOM_KP_Sleeves1352</t>
        </is>
      </c>
      <c r="D404" s="233">
        <f>IF(B404 = TRUE,C404,"")</f>
        <v/>
      </c>
      <c r="E404" s="233" t="inlineStr">
        <is>
          <t>:1220-7_8-KP:</t>
        </is>
      </c>
      <c r="F404" s="235" t="inlineStr">
        <is>
          <t>V</t>
        </is>
      </c>
      <c r="G404" s="224" t="inlineStr">
        <is>
          <t>:CW:CCW:</t>
        </is>
      </c>
      <c r="H404" s="222" t="inlineStr">
        <is>
          <t>Packing</t>
        </is>
      </c>
      <c r="I404" s="222" t="inlineStr">
        <is>
          <t>Packing</t>
        </is>
      </c>
      <c r="J404" s="222" t="n"/>
      <c r="K404" s="222" t="inlineStr">
        <is>
          <t>SlvMatl_SS_AISI-416_Hardened</t>
        </is>
      </c>
      <c r="L404" s="222" t="inlineStr">
        <is>
          <t>SS AISI-416 (hard)</t>
        </is>
      </c>
      <c r="M404" s="222" t="inlineStr">
        <is>
          <t>SS AISI-416 (hard)</t>
        </is>
      </c>
      <c r="N404" s="224" t="inlineStr">
        <is>
          <t>RTF</t>
        </is>
      </c>
      <c r="O404" s="222" t="inlineStr">
        <is>
          <t>B100801</t>
        </is>
      </c>
      <c r="P404" s="224" t="inlineStr">
        <is>
          <t>LT069</t>
        </is>
      </c>
      <c r="Q404" t="inlineStr">
        <is>
          <t>PriceReq_BOM_KP_Sleeves, SlvMatl_SS_AISI-416_Hardened</t>
        </is>
      </c>
    </row>
    <row r="405">
      <c r="B405" s="237">
        <f>OR(K405="SlvMatl_None", K405 = "SlvMatl_Bronze")</f>
        <v/>
      </c>
      <c r="C405" s="233" t="inlineStr">
        <is>
          <t>ConTab_BOM_KP_Sleeves1353</t>
        </is>
      </c>
      <c r="D405" s="233">
        <f>IF(B405 = TRUE,C405,"")</f>
        <v/>
      </c>
      <c r="E405" s="233" t="inlineStr">
        <is>
          <t>:1220-7_8-KP:</t>
        </is>
      </c>
      <c r="F405" s="235" t="inlineStr">
        <is>
          <t>V</t>
        </is>
      </c>
      <c r="G405" s="224" t="inlineStr">
        <is>
          <t>:CW:CCW:</t>
        </is>
      </c>
      <c r="H405" s="222" t="inlineStr">
        <is>
          <t>Packing</t>
        </is>
      </c>
      <c r="I405" s="222" t="inlineStr">
        <is>
          <t>Packing</t>
        </is>
      </c>
      <c r="J405" s="222" t="n"/>
      <c r="K405" s="222" t="inlineStr">
        <is>
          <t>SlvMatl_Bronze</t>
        </is>
      </c>
      <c r="L405" s="222" t="inlineStr">
        <is>
          <t>Bronze, III932, C89835</t>
        </is>
      </c>
      <c r="M405" s="222" t="inlineStr">
        <is>
          <t>Bronze, III932, C89835</t>
        </is>
      </c>
      <c r="N405" s="224" t="inlineStr">
        <is>
          <t>RTF</t>
        </is>
      </c>
      <c r="O405" s="222" t="inlineStr">
        <is>
          <t>B100801</t>
        </is>
      </c>
      <c r="P405" s="224" t="inlineStr">
        <is>
          <t>LT069</t>
        </is>
      </c>
      <c r="Q405" t="inlineStr">
        <is>
          <t>PriceReq_BOM_KP_Sleeves, SlvMatl_Bronze</t>
        </is>
      </c>
    </row>
    <row r="406">
      <c r="B406" s="237">
        <f>OR(K406="SlvMatl_None", K406 = "SlvMatl_Bronze")</f>
        <v/>
      </c>
      <c r="C406" s="233" t="inlineStr">
        <is>
          <t>ConTab_BOM_KP_Sleeves1354</t>
        </is>
      </c>
      <c r="D406" s="233">
        <f>IF(B406 = TRUE,C406,"")</f>
        <v/>
      </c>
      <c r="E406" s="233" t="inlineStr">
        <is>
          <t>:1220-7_8-KP:</t>
        </is>
      </c>
      <c r="F406" s="235" t="inlineStr">
        <is>
          <t>V</t>
        </is>
      </c>
      <c r="G406" s="224" t="inlineStr">
        <is>
          <t>:CW:CCW:</t>
        </is>
      </c>
      <c r="H406" s="222" t="inlineStr">
        <is>
          <t>Mechanical Seal</t>
        </is>
      </c>
      <c r="I406" s="222" t="inlineStr">
        <is>
          <t>Single</t>
        </is>
      </c>
      <c r="J406" s="222" t="inlineStr">
        <is>
          <t>:Unbalanced:</t>
        </is>
      </c>
      <c r="K406" s="222" t="inlineStr">
        <is>
          <t>SlvMatl_Bronze</t>
        </is>
      </c>
      <c r="L406" s="222" t="inlineStr">
        <is>
          <t>Bronze, III932, C89835</t>
        </is>
      </c>
      <c r="M406" s="222" t="inlineStr">
        <is>
          <t>Bronze, III932, C89835</t>
        </is>
      </c>
      <c r="N406" s="214" t="n">
        <v>98553373</v>
      </c>
      <c r="O406" s="222" t="inlineStr">
        <is>
          <t>B101157</t>
        </is>
      </c>
      <c r="P406" s="224" t="inlineStr">
        <is>
          <t>LT069</t>
        </is>
      </c>
      <c r="Q406" t="inlineStr">
        <is>
          <t>PriceReq_BOM_KP_Sleeves, SlvMatl_Bronze</t>
        </is>
      </c>
    </row>
    <row r="407">
      <c r="B407" s="237">
        <f>OR(K407="SlvMatl_None", K407 = "SlvMatl_Bronze")</f>
        <v/>
      </c>
      <c r="C407" s="233" t="inlineStr">
        <is>
          <t>ConTab_BOM_KP_Sleeves1356</t>
        </is>
      </c>
      <c r="D407" s="233">
        <f>IF(B407 = TRUE,C407,"")</f>
        <v/>
      </c>
      <c r="E407" s="233" t="inlineStr">
        <is>
          <t>:1220-7_8-KP:</t>
        </is>
      </c>
      <c r="F407" s="235" t="inlineStr">
        <is>
          <t>V</t>
        </is>
      </c>
      <c r="G407" s="224" t="inlineStr">
        <is>
          <t>:CW:CCW:</t>
        </is>
      </c>
      <c r="H407" s="222" t="inlineStr">
        <is>
          <t>Mechanical Seal</t>
        </is>
      </c>
      <c r="I407" s="222" t="inlineStr">
        <is>
          <t>Single</t>
        </is>
      </c>
      <c r="J407" s="222" t="inlineStr">
        <is>
          <t>:Unbalanced:</t>
        </is>
      </c>
      <c r="K407" s="222" t="inlineStr">
        <is>
          <t>SlvMatl_SS_AISI-303</t>
        </is>
      </c>
      <c r="L407" s="222" t="inlineStr">
        <is>
          <t>SS AISI-303</t>
        </is>
      </c>
      <c r="M407" s="222" t="inlineStr">
        <is>
          <t>SS AISI-303</t>
        </is>
      </c>
      <c r="N407" s="214" t="n">
        <v>98553374</v>
      </c>
      <c r="O407" s="222" t="inlineStr">
        <is>
          <t>B100801</t>
        </is>
      </c>
      <c r="P407" s="224" t="inlineStr">
        <is>
          <t>LT069</t>
        </is>
      </c>
      <c r="Q407" t="inlineStr">
        <is>
          <t>PriceReq_BOM_KP_Sleeves, SlvMatl_SS_AISI-303</t>
        </is>
      </c>
    </row>
    <row r="408">
      <c r="B408" s="237">
        <f>OR(K408="SlvMatl_None", K408 = "SlvMatl_Bronze")</f>
        <v/>
      </c>
      <c r="C408" s="233" t="inlineStr">
        <is>
          <t>ConTab_BOM_KP_Sleeves1360</t>
        </is>
      </c>
      <c r="D408" s="233">
        <f>IF(B408 = TRUE,C408,"")</f>
        <v/>
      </c>
      <c r="E408" s="233" t="inlineStr">
        <is>
          <t>:1220-7_8-KP:</t>
        </is>
      </c>
      <c r="F408" s="235" t="inlineStr">
        <is>
          <t>V</t>
        </is>
      </c>
      <c r="G408" s="224" t="inlineStr">
        <is>
          <t>:CW:CCW:</t>
        </is>
      </c>
      <c r="H408" s="222" t="inlineStr">
        <is>
          <t>Mechanical Seal</t>
        </is>
      </c>
      <c r="I408" s="222" t="inlineStr">
        <is>
          <t>Single</t>
        </is>
      </c>
      <c r="J408" s="222" t="inlineStr">
        <is>
          <t>:Unbalanced:</t>
        </is>
      </c>
      <c r="K408" s="222" t="inlineStr">
        <is>
          <t>SlvMatl_Special</t>
        </is>
      </c>
      <c r="L408" s="222" t="inlineStr">
        <is>
          <t>Special/Other</t>
        </is>
      </c>
      <c r="M408" s="222" t="inlineStr">
        <is>
          <t>Special/Other</t>
        </is>
      </c>
      <c r="N408" s="224" t="inlineStr">
        <is>
          <t>RTF</t>
        </is>
      </c>
      <c r="O408" s="222" t="inlineStr">
        <is>
          <t>B100801</t>
        </is>
      </c>
      <c r="P408" s="224" t="inlineStr">
        <is>
          <t>LT069</t>
        </is>
      </c>
      <c r="Q408" t="inlineStr">
        <is>
          <t>SlvMatl_Special, PriceReq_BOM_KP_Sleeves</t>
        </is>
      </c>
    </row>
    <row r="409">
      <c r="B409" s="237">
        <f>OR(K409="SlvMatl_None", K409 = "SlvMatl_Bronze")</f>
        <v/>
      </c>
      <c r="C409" s="233" t="inlineStr">
        <is>
          <t>ConTab_BOM_KP_Sleeves1361</t>
        </is>
      </c>
      <c r="D409" s="233">
        <f>IF(B409 = TRUE,C409,"")</f>
        <v/>
      </c>
      <c r="E409" s="233" t="inlineStr">
        <is>
          <t>:1220-7_8-KP:</t>
        </is>
      </c>
      <c r="F409" s="235" t="inlineStr">
        <is>
          <t>V</t>
        </is>
      </c>
      <c r="G409" s="224" t="inlineStr">
        <is>
          <t>:CW:CCW:</t>
        </is>
      </c>
      <c r="H409" s="222" t="inlineStr">
        <is>
          <t>Mechanical Seal</t>
        </is>
      </c>
      <c r="I409" s="222" t="inlineStr">
        <is>
          <t>Single</t>
        </is>
      </c>
      <c r="J409" s="222" t="inlineStr">
        <is>
          <t>:Balanced:</t>
        </is>
      </c>
      <c r="K409" s="222" t="inlineStr">
        <is>
          <t>SlvMatl_Bronze</t>
        </is>
      </c>
      <c r="L409" s="222" t="inlineStr">
        <is>
          <t>Bronze, III932, C89835</t>
        </is>
      </c>
      <c r="M409" s="222" t="inlineStr">
        <is>
          <t>Bronze, III932, C89835</t>
        </is>
      </c>
      <c r="N409" s="224" t="inlineStr">
        <is>
          <t>RTF</t>
        </is>
      </c>
      <c r="O409" s="222" t="inlineStr">
        <is>
          <t>B100801</t>
        </is>
      </c>
      <c r="P409" s="224" t="inlineStr">
        <is>
          <t>LT069</t>
        </is>
      </c>
      <c r="Q409" t="inlineStr">
        <is>
          <t>PriceReq_BOM_KP_Sleeves, SlvMatl_Bronze</t>
        </is>
      </c>
    </row>
    <row r="410">
      <c r="B410" s="237">
        <f>OR(K410="SlvMatl_None", K410 = "SlvMatl_Bronze")</f>
        <v/>
      </c>
      <c r="C410" s="233" t="inlineStr">
        <is>
          <t>ConTab_BOM_KP_Sleeves1363</t>
        </is>
      </c>
      <c r="D410" s="233">
        <f>IF(B410 = TRUE,C410,"")</f>
        <v/>
      </c>
      <c r="E410" s="233" t="inlineStr">
        <is>
          <t>:1220-7_8-KP:</t>
        </is>
      </c>
      <c r="F410" s="235" t="inlineStr">
        <is>
          <t>V</t>
        </is>
      </c>
      <c r="G410" s="224" t="inlineStr">
        <is>
          <t>:CW:CCW:</t>
        </is>
      </c>
      <c r="H410" s="222" t="inlineStr">
        <is>
          <t>Mechanical Seal</t>
        </is>
      </c>
      <c r="I410" s="222" t="inlineStr">
        <is>
          <t>Single</t>
        </is>
      </c>
      <c r="J410" s="222" t="inlineStr">
        <is>
          <t>:Balanced:</t>
        </is>
      </c>
      <c r="K410" s="222" t="inlineStr">
        <is>
          <t>SlvMatl_SS_AISI-303</t>
        </is>
      </c>
      <c r="L410" s="222" t="inlineStr">
        <is>
          <t>SS AISI-303</t>
        </is>
      </c>
      <c r="M410" s="222" t="inlineStr">
        <is>
          <t>SS AISI-303</t>
        </is>
      </c>
      <c r="N410" s="224" t="inlineStr">
        <is>
          <t>RTF</t>
        </is>
      </c>
      <c r="O410" s="222" t="inlineStr">
        <is>
          <t>B100801</t>
        </is>
      </c>
      <c r="P410" s="224" t="inlineStr">
        <is>
          <t>LT069</t>
        </is>
      </c>
      <c r="Q410" t="inlineStr">
        <is>
          <t>PriceReq_BOM_KP_Sleeves, SlvMatl_SS_AISI-303</t>
        </is>
      </c>
    </row>
    <row r="411">
      <c r="B411" s="237">
        <f>OR(K411="SlvMatl_None", K411 = "SlvMatl_Bronze")</f>
        <v/>
      </c>
      <c r="C411" s="233" t="inlineStr">
        <is>
          <t>ConTab_BOM_KP_Sleeves1367</t>
        </is>
      </c>
      <c r="D411" s="233">
        <f>IF(B411 = TRUE,C411,"")</f>
        <v/>
      </c>
      <c r="E411" s="233" t="inlineStr">
        <is>
          <t>:1220-7_8-KP:</t>
        </is>
      </c>
      <c r="F411" s="235" t="inlineStr">
        <is>
          <t>V</t>
        </is>
      </c>
      <c r="G411" s="224" t="inlineStr">
        <is>
          <t>:CW:CCW:</t>
        </is>
      </c>
      <c r="H411" s="222" t="inlineStr">
        <is>
          <t>Mechanical Seal</t>
        </is>
      </c>
      <c r="I411" s="222" t="inlineStr">
        <is>
          <t>Single</t>
        </is>
      </c>
      <c r="J411" s="222" t="inlineStr">
        <is>
          <t>:Balanced:</t>
        </is>
      </c>
      <c r="K411" s="222" t="inlineStr">
        <is>
          <t>SlvMatl_Special</t>
        </is>
      </c>
      <c r="L411" s="222" t="inlineStr">
        <is>
          <t>Special/Other</t>
        </is>
      </c>
      <c r="M411" s="222" t="inlineStr">
        <is>
          <t>Special/Other</t>
        </is>
      </c>
      <c r="N411" s="224" t="inlineStr">
        <is>
          <t>RTF</t>
        </is>
      </c>
      <c r="O411" s="222" t="inlineStr">
        <is>
          <t>B100801</t>
        </is>
      </c>
      <c r="P411" s="224" t="inlineStr">
        <is>
          <t>LT069</t>
        </is>
      </c>
      <c r="Q411" t="inlineStr">
        <is>
          <t>SlvMatl_Special, PriceReq_BOM_KP_Sleeves</t>
        </is>
      </c>
    </row>
    <row r="412">
      <c r="B412" s="237">
        <f>OR(K412="SlvMatl_None", K412 = "SlvMatl_Bronze")</f>
        <v/>
      </c>
      <c r="C412" s="233" t="inlineStr">
        <is>
          <t>ConTab_BOM_KP_Sleeves1368</t>
        </is>
      </c>
      <c r="D412" s="233">
        <f>IF(B412 = TRUE,C412,"")</f>
        <v/>
      </c>
      <c r="E412" s="233" t="inlineStr">
        <is>
          <t>:2018-1_2-KP:</t>
        </is>
      </c>
      <c r="F412" s="235" t="inlineStr">
        <is>
          <t>V</t>
        </is>
      </c>
      <c r="G412" s="224" t="inlineStr">
        <is>
          <t>:CW:CCW:</t>
        </is>
      </c>
      <c r="H412" s="222" t="inlineStr">
        <is>
          <t>Packing</t>
        </is>
      </c>
      <c r="I412" s="222" t="inlineStr">
        <is>
          <t>Packing</t>
        </is>
      </c>
      <c r="J412" s="222" t="n"/>
      <c r="K412" s="222" t="inlineStr">
        <is>
          <t>SlvMatl_SS_AISI-416_Hardened</t>
        </is>
      </c>
      <c r="L412" s="222" t="inlineStr">
        <is>
          <t>SS AISI-416 (hard)</t>
        </is>
      </c>
      <c r="M412" s="222" t="inlineStr">
        <is>
          <t>SS AISI-416 (hard)</t>
        </is>
      </c>
      <c r="N412" s="224" t="inlineStr">
        <is>
          <t>RTF</t>
        </is>
      </c>
      <c r="O412" s="222" t="inlineStr">
        <is>
          <t>B100801</t>
        </is>
      </c>
      <c r="P412" s="224" t="inlineStr">
        <is>
          <t>LT069</t>
        </is>
      </c>
      <c r="Q412" t="inlineStr">
        <is>
          <t>PriceReq_BOM_KP_Sleeves, SlvMatl_SS_AISI-416_Hardened</t>
        </is>
      </c>
    </row>
    <row r="413">
      <c r="B413" s="237">
        <f>OR(K413="SlvMatl_None", K413 = "SlvMatl_Bronze")</f>
        <v/>
      </c>
      <c r="C413" s="233" t="inlineStr">
        <is>
          <t>ConTab_BOM_KP_Sleeves1369</t>
        </is>
      </c>
      <c r="D413" s="233">
        <f>IF(B413 = TRUE,C413,"")</f>
        <v/>
      </c>
      <c r="E413" s="233" t="inlineStr">
        <is>
          <t>:2018-1_2-KP:</t>
        </is>
      </c>
      <c r="F413" s="235" t="inlineStr">
        <is>
          <t>V</t>
        </is>
      </c>
      <c r="G413" s="224" t="inlineStr">
        <is>
          <t>:CW:CCW:</t>
        </is>
      </c>
      <c r="H413" s="222" t="inlineStr">
        <is>
          <t>Packing</t>
        </is>
      </c>
      <c r="I413" s="222" t="inlineStr">
        <is>
          <t>Packing</t>
        </is>
      </c>
      <c r="J413" s="222" t="n"/>
      <c r="K413" s="222" t="inlineStr">
        <is>
          <t>SlvMatl_Bronze</t>
        </is>
      </c>
      <c r="L413" s="222" t="inlineStr">
        <is>
          <t>Bronze, III932, C89835</t>
        </is>
      </c>
      <c r="M413" s="222" t="inlineStr">
        <is>
          <t>Bronze, III932, C89835</t>
        </is>
      </c>
      <c r="N413" s="224" t="inlineStr">
        <is>
          <t>RTF</t>
        </is>
      </c>
      <c r="O413" s="222" t="inlineStr">
        <is>
          <t>B100801</t>
        </is>
      </c>
      <c r="P413" s="224" t="inlineStr">
        <is>
          <t>LT069</t>
        </is>
      </c>
      <c r="Q413" t="inlineStr">
        <is>
          <t>PriceReq_BOM_KP_Sleeves, SlvMatl_Bronze</t>
        </is>
      </c>
    </row>
    <row r="414">
      <c r="B414" s="237">
        <f>OR(K414="SlvMatl_None", K414 = "SlvMatl_Bronze")</f>
        <v/>
      </c>
      <c r="C414" s="233" t="inlineStr">
        <is>
          <t>ConTab_BOM_KP_Sleeves1370</t>
        </is>
      </c>
      <c r="D414" s="233">
        <f>IF(B414 = TRUE,C414,"")</f>
        <v/>
      </c>
      <c r="E414" s="233" t="inlineStr">
        <is>
          <t>:2018-1_2-KP:</t>
        </is>
      </c>
      <c r="F414" s="235" t="inlineStr">
        <is>
          <t>V</t>
        </is>
      </c>
      <c r="G414" s="224" t="inlineStr">
        <is>
          <t>:CW:CCW:</t>
        </is>
      </c>
      <c r="H414" s="222" t="inlineStr">
        <is>
          <t>Mechanical Seal</t>
        </is>
      </c>
      <c r="I414" s="222" t="inlineStr">
        <is>
          <t>Single</t>
        </is>
      </c>
      <c r="J414" s="222" t="inlineStr">
        <is>
          <t>:Unbalanced:</t>
        </is>
      </c>
      <c r="K414" s="222" t="inlineStr">
        <is>
          <t>SlvMatl_Bronze</t>
        </is>
      </c>
      <c r="L414" s="222" t="inlineStr">
        <is>
          <t>Bronze, III932, C89835</t>
        </is>
      </c>
      <c r="M414" s="222" t="inlineStr">
        <is>
          <t>Bronze, III932, C89835</t>
        </is>
      </c>
      <c r="N414" s="224" t="inlineStr">
        <is>
          <t>RTF</t>
        </is>
      </c>
      <c r="O414" s="222" t="inlineStr">
        <is>
          <t>B101157</t>
        </is>
      </c>
      <c r="P414" s="224" t="inlineStr">
        <is>
          <t>LT069</t>
        </is>
      </c>
      <c r="Q414" t="inlineStr">
        <is>
          <t>PriceReq_BOM_KP_Sleeves, SlvMatl_Bronze</t>
        </is>
      </c>
    </row>
    <row r="415">
      <c r="B415" s="237">
        <f>OR(K415="SlvMatl_None", K415 = "SlvMatl_Bronze")</f>
        <v/>
      </c>
      <c r="C415" s="233" t="inlineStr">
        <is>
          <t>ConTab_BOM_KP_Sleeves1372</t>
        </is>
      </c>
      <c r="D415" s="233">
        <f>IF(B415 = TRUE,C415,"")</f>
        <v/>
      </c>
      <c r="E415" s="233" t="inlineStr">
        <is>
          <t>:2018-1_2-KP:</t>
        </is>
      </c>
      <c r="F415" s="235" t="inlineStr">
        <is>
          <t>V</t>
        </is>
      </c>
      <c r="G415" s="224" t="inlineStr">
        <is>
          <t>:CW:CCW:</t>
        </is>
      </c>
      <c r="H415" s="222" t="inlineStr">
        <is>
          <t>Mechanical Seal</t>
        </is>
      </c>
      <c r="I415" s="222" t="inlineStr">
        <is>
          <t>Single</t>
        </is>
      </c>
      <c r="J415" s="222" t="inlineStr">
        <is>
          <t>:Unbalanced:</t>
        </is>
      </c>
      <c r="K415" s="222" t="inlineStr">
        <is>
          <t>SlvMatl_SS_AISI-303</t>
        </is>
      </c>
      <c r="L415" s="222" t="inlineStr">
        <is>
          <t>SS AISI-303</t>
        </is>
      </c>
      <c r="M415" s="222" t="inlineStr">
        <is>
          <t>SS AISI-303</t>
        </is>
      </c>
      <c r="N415" s="214" t="n">
        <v>98554274</v>
      </c>
      <c r="O415" s="222" t="inlineStr">
        <is>
          <t>B100801</t>
        </is>
      </c>
      <c r="P415" s="224" t="inlineStr">
        <is>
          <t>LT069</t>
        </is>
      </c>
      <c r="Q415" t="inlineStr">
        <is>
          <t>PriceReq_BOM_KP_Sleeves, SlvMatl_SS_AISI-303</t>
        </is>
      </c>
    </row>
    <row r="416">
      <c r="B416" s="237">
        <f>OR(K416="SlvMatl_None", K416 = "SlvMatl_Bronze")</f>
        <v/>
      </c>
      <c r="C416" s="233" t="inlineStr">
        <is>
          <t>ConTab_BOM_KP_Sleeves1376</t>
        </is>
      </c>
      <c r="D416" s="233">
        <f>IF(B416 = TRUE,C416,"")</f>
        <v/>
      </c>
      <c r="E416" s="233" t="inlineStr">
        <is>
          <t>:2018-1_2-KP:</t>
        </is>
      </c>
      <c r="F416" s="235" t="inlineStr">
        <is>
          <t>V</t>
        </is>
      </c>
      <c r="G416" s="224" t="inlineStr">
        <is>
          <t>:CW:CCW:</t>
        </is>
      </c>
      <c r="H416" s="222" t="inlineStr">
        <is>
          <t>Mechanical Seal</t>
        </is>
      </c>
      <c r="I416" s="222" t="inlineStr">
        <is>
          <t>Single</t>
        </is>
      </c>
      <c r="J416" s="222" t="inlineStr">
        <is>
          <t>:Unbalanced:</t>
        </is>
      </c>
      <c r="K416" s="222" t="inlineStr">
        <is>
          <t>SlvMatl_Special</t>
        </is>
      </c>
      <c r="L416" s="222" t="inlineStr">
        <is>
          <t>Special/Other</t>
        </is>
      </c>
      <c r="M416" s="222" t="inlineStr">
        <is>
          <t>Special/Other</t>
        </is>
      </c>
      <c r="N416" s="224" t="inlineStr">
        <is>
          <t>RTF</t>
        </is>
      </c>
      <c r="O416" s="222" t="inlineStr">
        <is>
          <t>B100801</t>
        </is>
      </c>
      <c r="P416" s="224" t="inlineStr">
        <is>
          <t>LT069</t>
        </is>
      </c>
      <c r="Q416" t="inlineStr">
        <is>
          <t>SlvMatl_Special, PriceReq_BOM_KP_Sleeves</t>
        </is>
      </c>
    </row>
    <row r="417">
      <c r="B417" s="237">
        <f>OR(K417="SlvMatl_None", K417 = "SlvMatl_Bronze")</f>
        <v/>
      </c>
      <c r="C417" s="233" t="inlineStr">
        <is>
          <t>ConTab_BOM_KP_Sleeves1377</t>
        </is>
      </c>
      <c r="D417" s="233">
        <f>IF(B417 = TRUE,C417,"")</f>
        <v/>
      </c>
      <c r="E417" s="233" t="inlineStr">
        <is>
          <t>:2018-1_2-KP:</t>
        </is>
      </c>
      <c r="F417" s="235" t="inlineStr">
        <is>
          <t>V</t>
        </is>
      </c>
      <c r="G417" s="224" t="inlineStr">
        <is>
          <t>:CW:CCW:</t>
        </is>
      </c>
      <c r="H417" s="222" t="inlineStr">
        <is>
          <t>Mechanical Seal</t>
        </is>
      </c>
      <c r="I417" s="222" t="inlineStr">
        <is>
          <t>Single</t>
        </is>
      </c>
      <c r="J417" s="222" t="inlineStr">
        <is>
          <t>:Balanced:</t>
        </is>
      </c>
      <c r="K417" s="222" t="inlineStr">
        <is>
          <t>SlvMatl_Bronze</t>
        </is>
      </c>
      <c r="L417" s="222" t="inlineStr">
        <is>
          <t>Bronze, III932, C89835</t>
        </is>
      </c>
      <c r="M417" s="222" t="inlineStr">
        <is>
          <t>Bronze, III932, C89835</t>
        </is>
      </c>
      <c r="N417" s="224" t="inlineStr">
        <is>
          <t>RTF</t>
        </is>
      </c>
      <c r="O417" s="222" t="inlineStr">
        <is>
          <t>B100801</t>
        </is>
      </c>
      <c r="P417" s="224" t="inlineStr">
        <is>
          <t>LT069</t>
        </is>
      </c>
      <c r="Q417" t="inlineStr">
        <is>
          <t>PriceReq_BOM_KP_Sleeves, SlvMatl_Bronze</t>
        </is>
      </c>
    </row>
    <row r="418">
      <c r="B418" s="237">
        <f>OR(K418="SlvMatl_None", K418 = "SlvMatl_Bronze")</f>
        <v/>
      </c>
      <c r="C418" s="233" t="inlineStr">
        <is>
          <t>ConTab_BOM_KP_Sleeves1379</t>
        </is>
      </c>
      <c r="D418" s="233">
        <f>IF(B418 = TRUE,C418,"")</f>
        <v/>
      </c>
      <c r="E418" s="233" t="inlineStr">
        <is>
          <t>:2018-1_2-KP:</t>
        </is>
      </c>
      <c r="F418" s="235" t="inlineStr">
        <is>
          <t>V</t>
        </is>
      </c>
      <c r="G418" s="224" t="inlineStr">
        <is>
          <t>:CW:CCW:</t>
        </is>
      </c>
      <c r="H418" s="222" t="inlineStr">
        <is>
          <t>Mechanical Seal</t>
        </is>
      </c>
      <c r="I418" s="222" t="inlineStr">
        <is>
          <t>Single</t>
        </is>
      </c>
      <c r="J418" s="222" t="inlineStr">
        <is>
          <t>:Balanced:</t>
        </is>
      </c>
      <c r="K418" s="222" t="inlineStr">
        <is>
          <t>SlvMatl_SS_AISI-303</t>
        </is>
      </c>
      <c r="L418" s="222" t="inlineStr">
        <is>
          <t>SS AISI-303</t>
        </is>
      </c>
      <c r="M418" s="222" t="inlineStr">
        <is>
          <t>SS AISI-303</t>
        </is>
      </c>
      <c r="N418" s="224" t="inlineStr">
        <is>
          <t>RTF</t>
        </is>
      </c>
      <c r="O418" s="222" t="inlineStr">
        <is>
          <t>B100801</t>
        </is>
      </c>
      <c r="P418" s="224" t="inlineStr">
        <is>
          <t>LT069</t>
        </is>
      </c>
      <c r="Q418" t="inlineStr">
        <is>
          <t>PriceReq_BOM_KP_Sleeves, SlvMatl_SS_AISI-303</t>
        </is>
      </c>
    </row>
    <row r="419">
      <c r="B419" s="237">
        <f>OR(K419="SlvMatl_None", K419 = "SlvMatl_Bronze")</f>
        <v/>
      </c>
      <c r="C419" s="233" t="inlineStr">
        <is>
          <t>ConTab_BOM_KP_Sleeves1383</t>
        </is>
      </c>
      <c r="D419" s="233">
        <f>IF(B419 = TRUE,C419,"")</f>
        <v/>
      </c>
      <c r="E419" s="233" t="inlineStr">
        <is>
          <t>:2018-1_2-KP:</t>
        </is>
      </c>
      <c r="F419" s="235" t="inlineStr">
        <is>
          <t>V</t>
        </is>
      </c>
      <c r="G419" s="224" t="inlineStr">
        <is>
          <t>:CW:CCW:</t>
        </is>
      </c>
      <c r="H419" s="222" t="inlineStr">
        <is>
          <t>Mechanical Seal</t>
        </is>
      </c>
      <c r="I419" s="222" t="inlineStr">
        <is>
          <t>Single</t>
        </is>
      </c>
      <c r="J419" s="222" t="inlineStr">
        <is>
          <t>:Balanced:</t>
        </is>
      </c>
      <c r="K419" s="222" t="inlineStr">
        <is>
          <t>SlvMatl_Special</t>
        </is>
      </c>
      <c r="L419" s="222" t="inlineStr">
        <is>
          <t>Special/Other</t>
        </is>
      </c>
      <c r="M419" s="222" t="inlineStr">
        <is>
          <t>Special/Other</t>
        </is>
      </c>
      <c r="N419" s="224" t="inlineStr">
        <is>
          <t>RTF</t>
        </is>
      </c>
      <c r="O419" s="222" t="inlineStr">
        <is>
          <t>B100801</t>
        </is>
      </c>
      <c r="P419" s="224" t="inlineStr">
        <is>
          <t>LT069</t>
        </is>
      </c>
      <c r="Q419" t="inlineStr">
        <is>
          <t>SlvMatl_Special, PriceReq_BOM_KP_Sleeves</t>
        </is>
      </c>
    </row>
    <row r="420">
      <c r="B420" s="237">
        <f>OR(K420="SlvMatl_None", K420 = "SlvMatl_Bronze")</f>
        <v/>
      </c>
      <c r="C420" s="233" t="inlineStr">
        <is>
          <t>ConTab_BOM_KP_Sleeves1384</t>
        </is>
      </c>
      <c r="D420" s="233">
        <f>IF(B420 = TRUE,C420,"")</f>
        <v/>
      </c>
      <c r="E420" s="233" t="inlineStr">
        <is>
          <t>:1617-5_6-KP:</t>
        </is>
      </c>
      <c r="F420" s="235" t="inlineStr">
        <is>
          <t>V</t>
        </is>
      </c>
      <c r="G420" s="224" t="inlineStr">
        <is>
          <t>:CW:CCW:</t>
        </is>
      </c>
      <c r="H420" s="222" t="inlineStr">
        <is>
          <t>Packing</t>
        </is>
      </c>
      <c r="I420" s="222" t="inlineStr">
        <is>
          <t>Packing</t>
        </is>
      </c>
      <c r="J420" s="222" t="n"/>
      <c r="K420" s="222" t="inlineStr">
        <is>
          <t>SlvMatl_SS_AISI-416_Hardened</t>
        </is>
      </c>
      <c r="L420" s="222" t="inlineStr">
        <is>
          <t>SS AISI-416 (hard)</t>
        </is>
      </c>
      <c r="M420" s="222" t="inlineStr">
        <is>
          <t>SS AISI-416 (hard)</t>
        </is>
      </c>
      <c r="N420" s="224" t="inlineStr">
        <is>
          <t>RTF</t>
        </is>
      </c>
      <c r="O420" s="222" t="inlineStr">
        <is>
          <t>B100801</t>
        </is>
      </c>
      <c r="P420" s="224" t="inlineStr">
        <is>
          <t>LT069</t>
        </is>
      </c>
      <c r="Q420" t="inlineStr">
        <is>
          <t>PriceReq_BOM_KP_Sleeves, SlvMatl_SS_AISI-416_Hardened</t>
        </is>
      </c>
    </row>
    <row r="421">
      <c r="B421" s="237">
        <f>OR(K421="SlvMatl_None", K421 = "SlvMatl_Bronze")</f>
        <v/>
      </c>
      <c r="C421" s="233" t="inlineStr">
        <is>
          <t>ConTab_BOM_KP_Sleeves1385</t>
        </is>
      </c>
      <c r="D421" s="233">
        <f>IF(B421 = TRUE,C421,"")</f>
        <v/>
      </c>
      <c r="E421" s="233" t="inlineStr">
        <is>
          <t>:1617-5_6-KP:</t>
        </is>
      </c>
      <c r="F421" s="235" t="inlineStr">
        <is>
          <t>V</t>
        </is>
      </c>
      <c r="G421" s="224" t="inlineStr">
        <is>
          <t>:CW:CCW:</t>
        </is>
      </c>
      <c r="H421" s="222" t="inlineStr">
        <is>
          <t>Packing</t>
        </is>
      </c>
      <c r="I421" s="222" t="inlineStr">
        <is>
          <t>Packing</t>
        </is>
      </c>
      <c r="J421" s="222" t="n"/>
      <c r="K421" s="222" t="inlineStr">
        <is>
          <t>SlvMatl_Bronze</t>
        </is>
      </c>
      <c r="L421" s="222" t="inlineStr">
        <is>
          <t>Bronze, III932, C89835</t>
        </is>
      </c>
      <c r="M421" s="222" t="inlineStr">
        <is>
          <t>Bronze, III932, C89835</t>
        </is>
      </c>
      <c r="N421" s="224" t="inlineStr">
        <is>
          <t>RTF</t>
        </is>
      </c>
      <c r="O421" s="222" t="inlineStr">
        <is>
          <t>B100801</t>
        </is>
      </c>
      <c r="P421" s="224" t="inlineStr">
        <is>
          <t>LT069</t>
        </is>
      </c>
      <c r="Q421" t="inlineStr">
        <is>
          <t>PriceReq_BOM_KP_Sleeves, SlvMatl_Bronze</t>
        </is>
      </c>
    </row>
    <row r="422">
      <c r="B422" s="237">
        <f>OR(K422="SlvMatl_None", K422 = "SlvMatl_Bronze")</f>
        <v/>
      </c>
      <c r="C422" s="233" t="inlineStr">
        <is>
          <t>ConTab_BOM_KP_Sleeves1386</t>
        </is>
      </c>
      <c r="D422" s="233">
        <f>IF(B422 = TRUE,C422,"")</f>
        <v/>
      </c>
      <c r="E422" s="233" t="inlineStr">
        <is>
          <t>:1617-5_6-KP:</t>
        </is>
      </c>
      <c r="F422" s="235" t="inlineStr">
        <is>
          <t>V</t>
        </is>
      </c>
      <c r="G422" s="224" t="inlineStr">
        <is>
          <t>:CW:CCW:</t>
        </is>
      </c>
      <c r="H422" s="222" t="inlineStr">
        <is>
          <t>Mechanical Seal</t>
        </is>
      </c>
      <c r="I422" s="222" t="inlineStr">
        <is>
          <t>Single</t>
        </is>
      </c>
      <c r="J422" s="222" t="inlineStr">
        <is>
          <t>:Unbalanced:</t>
        </is>
      </c>
      <c r="K422" s="222" t="inlineStr">
        <is>
          <t>SlvMatl_Bronze</t>
        </is>
      </c>
      <c r="L422" s="222" t="inlineStr">
        <is>
          <t>Bronze, III932, C89835</t>
        </is>
      </c>
      <c r="M422" s="222" t="inlineStr">
        <is>
          <t>Bronze, III932, C89835</t>
        </is>
      </c>
      <c r="N422" s="214" t="n">
        <v>98558152</v>
      </c>
      <c r="O422" s="222" t="inlineStr">
        <is>
          <t>B101157</t>
        </is>
      </c>
      <c r="P422" s="224" t="inlineStr">
        <is>
          <t>LT069</t>
        </is>
      </c>
      <c r="Q422" t="inlineStr">
        <is>
          <t>PriceReq_BOM_KP_Sleeves, SlvMatl_Bronze</t>
        </is>
      </c>
    </row>
    <row r="423">
      <c r="B423" s="237">
        <f>OR(K423="SlvMatl_None", K423 = "SlvMatl_Bronze")</f>
        <v/>
      </c>
      <c r="C423" s="233" t="inlineStr">
        <is>
          <t>ConTab_BOM_KP_Sleeves1388</t>
        </is>
      </c>
      <c r="D423" s="233">
        <f>IF(B423 = TRUE,C423,"")</f>
        <v/>
      </c>
      <c r="E423" s="233" t="inlineStr">
        <is>
          <t>:1617-5_6-KP:</t>
        </is>
      </c>
      <c r="F423" s="235" t="inlineStr">
        <is>
          <t>V</t>
        </is>
      </c>
      <c r="G423" s="224" t="inlineStr">
        <is>
          <t>:CW:CCW:</t>
        </is>
      </c>
      <c r="H423" s="222" t="inlineStr">
        <is>
          <t>Mechanical Seal</t>
        </is>
      </c>
      <c r="I423" s="222" t="inlineStr">
        <is>
          <t>Single</t>
        </is>
      </c>
      <c r="J423" s="222" t="inlineStr">
        <is>
          <t>:Unbalanced:</t>
        </is>
      </c>
      <c r="K423" s="222" t="inlineStr">
        <is>
          <t>SlvMatl_SS_AISI-303</t>
        </is>
      </c>
      <c r="L423" s="222" t="inlineStr">
        <is>
          <t>SS AISI-303</t>
        </is>
      </c>
      <c r="M423" s="222" t="inlineStr">
        <is>
          <t>SS AISI-303</t>
        </is>
      </c>
      <c r="N423" s="214" t="n">
        <v>98558153</v>
      </c>
      <c r="O423" s="222" t="inlineStr">
        <is>
          <t>B100801</t>
        </is>
      </c>
      <c r="P423" s="224" t="inlineStr">
        <is>
          <t>LT069</t>
        </is>
      </c>
      <c r="Q423" t="inlineStr">
        <is>
          <t>PriceReq_BOM_KP_Sleeves, SlvMatl_SS_AISI-303</t>
        </is>
      </c>
    </row>
    <row r="424">
      <c r="B424" s="237">
        <f>OR(K424="SlvMatl_None", K424 = "SlvMatl_Bronze")</f>
        <v/>
      </c>
      <c r="C424" s="233" t="inlineStr">
        <is>
          <t>ConTab_BOM_KP_Sleeves1392</t>
        </is>
      </c>
      <c r="D424" s="233">
        <f>IF(B424 = TRUE,C424,"")</f>
        <v/>
      </c>
      <c r="E424" s="233" t="inlineStr">
        <is>
          <t>:1617-5_6-KP:</t>
        </is>
      </c>
      <c r="F424" s="235" t="inlineStr">
        <is>
          <t>V</t>
        </is>
      </c>
      <c r="G424" s="224" t="inlineStr">
        <is>
          <t>:CW:CCW:</t>
        </is>
      </c>
      <c r="H424" s="222" t="inlineStr">
        <is>
          <t>Mechanical Seal</t>
        </is>
      </c>
      <c r="I424" s="222" t="inlineStr">
        <is>
          <t>Single</t>
        </is>
      </c>
      <c r="J424" s="222" t="inlineStr">
        <is>
          <t>:Unbalanced:</t>
        </is>
      </c>
      <c r="K424" s="222" t="inlineStr">
        <is>
          <t>SlvMatl_Special</t>
        </is>
      </c>
      <c r="L424" s="222" t="inlineStr">
        <is>
          <t>Special/Other</t>
        </is>
      </c>
      <c r="M424" s="222" t="inlineStr">
        <is>
          <t>Special/Other</t>
        </is>
      </c>
      <c r="N424" s="224" t="inlineStr">
        <is>
          <t>RTF</t>
        </is>
      </c>
      <c r="O424" s="222" t="inlineStr">
        <is>
          <t>B100801</t>
        </is>
      </c>
      <c r="P424" s="224" t="inlineStr">
        <is>
          <t>LT069</t>
        </is>
      </c>
      <c r="Q424" t="inlineStr">
        <is>
          <t>SlvMatl_Special, PriceReq_BOM_KP_Sleeves</t>
        </is>
      </c>
    </row>
    <row r="425">
      <c r="B425" s="237">
        <f>OR(K425="SlvMatl_None", K425 = "SlvMatl_Bronze")</f>
        <v/>
      </c>
      <c r="C425" s="233" t="inlineStr">
        <is>
          <t>ConTab_BOM_KP_Sleeves1393</t>
        </is>
      </c>
      <c r="D425" s="233">
        <f>IF(B425 = TRUE,C425,"")</f>
        <v/>
      </c>
      <c r="E425" s="233" t="inlineStr">
        <is>
          <t>:1617-5_6-KP:</t>
        </is>
      </c>
      <c r="F425" s="235" t="inlineStr">
        <is>
          <t>V</t>
        </is>
      </c>
      <c r="G425" s="224" t="inlineStr">
        <is>
          <t>:CW:CCW:</t>
        </is>
      </c>
      <c r="H425" s="222" t="inlineStr">
        <is>
          <t>Mechanical Seal</t>
        </is>
      </c>
      <c r="I425" s="222" t="inlineStr">
        <is>
          <t>Single</t>
        </is>
      </c>
      <c r="J425" s="222" t="inlineStr">
        <is>
          <t>:Balanced:</t>
        </is>
      </c>
      <c r="K425" s="222" t="inlineStr">
        <is>
          <t>SlvMatl_Bronze</t>
        </is>
      </c>
      <c r="L425" s="222" t="inlineStr">
        <is>
          <t>Bronze, III932, C89835</t>
        </is>
      </c>
      <c r="M425" s="222" t="inlineStr">
        <is>
          <t>Bronze, III932, C89835</t>
        </is>
      </c>
      <c r="N425" s="224" t="inlineStr">
        <is>
          <t>RTF</t>
        </is>
      </c>
      <c r="O425" s="222" t="inlineStr">
        <is>
          <t>B100801</t>
        </is>
      </c>
      <c r="P425" s="224" t="inlineStr">
        <is>
          <t>LT069</t>
        </is>
      </c>
      <c r="Q425" t="inlineStr">
        <is>
          <t>PriceReq_BOM_KP_Sleeves, SlvMatl_Bronze</t>
        </is>
      </c>
    </row>
    <row r="426">
      <c r="B426" s="237">
        <f>OR(K426="SlvMatl_None", K426 = "SlvMatl_Bronze")</f>
        <v/>
      </c>
      <c r="C426" s="233" t="inlineStr">
        <is>
          <t>ConTab_BOM_KP_Sleeves1395</t>
        </is>
      </c>
      <c r="D426" s="233">
        <f>IF(B426 = TRUE,C426,"")</f>
        <v/>
      </c>
      <c r="E426" s="233" t="inlineStr">
        <is>
          <t>:1617-5_6-KP:</t>
        </is>
      </c>
      <c r="F426" s="235" t="inlineStr">
        <is>
          <t>V</t>
        </is>
      </c>
      <c r="G426" s="224" t="inlineStr">
        <is>
          <t>:CW:CCW:</t>
        </is>
      </c>
      <c r="H426" s="222" t="inlineStr">
        <is>
          <t>Mechanical Seal</t>
        </is>
      </c>
      <c r="I426" s="222" t="inlineStr">
        <is>
          <t>Single</t>
        </is>
      </c>
      <c r="J426" s="222" t="inlineStr">
        <is>
          <t>:Balanced:</t>
        </is>
      </c>
      <c r="K426" s="222" t="inlineStr">
        <is>
          <t>SlvMatl_SS_AISI-303</t>
        </is>
      </c>
      <c r="L426" s="222" t="inlineStr">
        <is>
          <t>SS AISI-303</t>
        </is>
      </c>
      <c r="M426" s="222" t="inlineStr">
        <is>
          <t>SS AISI-303</t>
        </is>
      </c>
      <c r="N426" s="224" t="inlineStr">
        <is>
          <t>RTF</t>
        </is>
      </c>
      <c r="O426" s="222" t="inlineStr">
        <is>
          <t>B100801</t>
        </is>
      </c>
      <c r="P426" s="224" t="inlineStr">
        <is>
          <t>LT069</t>
        </is>
      </c>
      <c r="Q426" t="inlineStr">
        <is>
          <t>PriceReq_BOM_KP_Sleeves, SlvMatl_SS_AISI-303</t>
        </is>
      </c>
    </row>
    <row r="427">
      <c r="B427" s="237">
        <f>OR(K427="SlvMatl_None", K427 = "SlvMatl_Bronze")</f>
        <v/>
      </c>
      <c r="C427" s="233" t="inlineStr">
        <is>
          <t>ConTab_BOM_KP_Sleeves1399</t>
        </is>
      </c>
      <c r="D427" s="233">
        <f>IF(B427 = TRUE,C427,"")</f>
        <v/>
      </c>
      <c r="E427" s="233" t="inlineStr">
        <is>
          <t>:1617-5_6-KP:</t>
        </is>
      </c>
      <c r="F427" s="235" t="inlineStr">
        <is>
          <t>V</t>
        </is>
      </c>
      <c r="G427" s="224" t="inlineStr">
        <is>
          <t>:CW:CCW:</t>
        </is>
      </c>
      <c r="H427" s="222" t="inlineStr">
        <is>
          <t>Mechanical Seal</t>
        </is>
      </c>
      <c r="I427" s="222" t="inlineStr">
        <is>
          <t>Single</t>
        </is>
      </c>
      <c r="J427" s="222" t="inlineStr">
        <is>
          <t>:Balanced:</t>
        </is>
      </c>
      <c r="K427" s="222" t="inlineStr">
        <is>
          <t>SlvMatl_Special</t>
        </is>
      </c>
      <c r="L427" s="222" t="inlineStr">
        <is>
          <t>Special/Other</t>
        </is>
      </c>
      <c r="M427" s="222" t="inlineStr">
        <is>
          <t>Special/Other</t>
        </is>
      </c>
      <c r="N427" s="224" t="inlineStr">
        <is>
          <t>RTF</t>
        </is>
      </c>
      <c r="O427" s="222" t="inlineStr">
        <is>
          <t>B100801</t>
        </is>
      </c>
      <c r="P427" s="224" t="inlineStr">
        <is>
          <t>LT069</t>
        </is>
      </c>
      <c r="Q427" t="inlineStr">
        <is>
          <t>SlvMatl_Special, PriceReq_BOM_KP_Sleeves</t>
        </is>
      </c>
    </row>
    <row r="428">
      <c r="B428" s="237">
        <f>OR(K428="SlvMatl_None", K428 = "SlvMatl_Bronze")</f>
        <v/>
      </c>
      <c r="C428" s="233" t="inlineStr">
        <is>
          <t>ConTab_BOM_KP_Sleeves1400</t>
        </is>
      </c>
      <c r="D428" s="233">
        <f>IF(B428 = TRUE,C428,"")</f>
        <v/>
      </c>
      <c r="E428" s="233" t="inlineStr">
        <is>
          <t>:1620-3_4-KP:</t>
        </is>
      </c>
      <c r="F428" s="235" t="inlineStr">
        <is>
          <t>V</t>
        </is>
      </c>
      <c r="G428" s="224" t="inlineStr">
        <is>
          <t>:CW:CCW:</t>
        </is>
      </c>
      <c r="H428" s="222" t="inlineStr">
        <is>
          <t>Packing</t>
        </is>
      </c>
      <c r="I428" s="222" t="inlineStr">
        <is>
          <t>Packing</t>
        </is>
      </c>
      <c r="J428" s="222" t="n"/>
      <c r="K428" s="222" t="inlineStr">
        <is>
          <t>SlvMatl_SS_AISI-416_Hardened</t>
        </is>
      </c>
      <c r="L428" s="222" t="inlineStr">
        <is>
          <t>SS AISI-416 (hard)</t>
        </is>
      </c>
      <c r="M428" s="222" t="inlineStr">
        <is>
          <t>SS AISI-416 (hard)</t>
        </is>
      </c>
      <c r="N428" s="224" t="inlineStr">
        <is>
          <t>RTF</t>
        </is>
      </c>
      <c r="O428" s="222" t="inlineStr">
        <is>
          <t>B100801</t>
        </is>
      </c>
      <c r="P428" s="224" t="inlineStr">
        <is>
          <t>LT069</t>
        </is>
      </c>
      <c r="Q428" t="inlineStr">
        <is>
          <t>PriceReq_BOM_KP_Sleeves, SlvMatl_SS_AISI-416_Hardened</t>
        </is>
      </c>
    </row>
    <row r="429">
      <c r="B429" s="237">
        <f>OR(K429="SlvMatl_None", K429 = "SlvMatl_Bronze")</f>
        <v/>
      </c>
      <c r="C429" s="233" t="inlineStr">
        <is>
          <t>ConTab_BOM_KP_Sleeves1401</t>
        </is>
      </c>
      <c r="D429" s="233">
        <f>IF(B429 = TRUE,C429,"")</f>
        <v/>
      </c>
      <c r="E429" s="233" t="inlineStr">
        <is>
          <t>:1620-3_4-KP:</t>
        </is>
      </c>
      <c r="F429" s="235" t="inlineStr">
        <is>
          <t>V</t>
        </is>
      </c>
      <c r="G429" s="224" t="inlineStr">
        <is>
          <t>:CW:CCW:</t>
        </is>
      </c>
      <c r="H429" s="222" t="inlineStr">
        <is>
          <t>Packing</t>
        </is>
      </c>
      <c r="I429" s="222" t="inlineStr">
        <is>
          <t>Packing</t>
        </is>
      </c>
      <c r="J429" s="222" t="n"/>
      <c r="K429" s="222" t="inlineStr">
        <is>
          <t>SlvMatl_Bronze</t>
        </is>
      </c>
      <c r="L429" s="222" t="inlineStr">
        <is>
          <t>Bronze, III932, C89835</t>
        </is>
      </c>
      <c r="M429" s="222" t="inlineStr">
        <is>
          <t>Bronze, III932, C89835</t>
        </is>
      </c>
      <c r="N429" s="224" t="inlineStr">
        <is>
          <t>RTF</t>
        </is>
      </c>
      <c r="O429" s="222" t="inlineStr">
        <is>
          <t>B100801</t>
        </is>
      </c>
      <c r="P429" s="224" t="inlineStr">
        <is>
          <t>LT069</t>
        </is>
      </c>
      <c r="Q429" t="inlineStr">
        <is>
          <t>PriceReq_BOM_KP_Sleeves, SlvMatl_Bronze</t>
        </is>
      </c>
    </row>
    <row r="430">
      <c r="B430" s="237">
        <f>OR(K430="SlvMatl_None", K430 = "SlvMatl_Bronze")</f>
        <v/>
      </c>
      <c r="C430" s="233" t="inlineStr">
        <is>
          <t>ConTab_BOM_KP_Sleeves1402</t>
        </is>
      </c>
      <c r="D430" s="233">
        <f>IF(B430 = TRUE,C430,"")</f>
        <v/>
      </c>
      <c r="E430" s="233" t="inlineStr">
        <is>
          <t>:1620-3_4-KP:</t>
        </is>
      </c>
      <c r="F430" s="235" t="inlineStr">
        <is>
          <t>V</t>
        </is>
      </c>
      <c r="G430" s="224" t="inlineStr">
        <is>
          <t>:CW:CCW:</t>
        </is>
      </c>
      <c r="H430" s="222" t="inlineStr">
        <is>
          <t>Mechanical Seal</t>
        </is>
      </c>
      <c r="I430" s="222" t="inlineStr">
        <is>
          <t>Single</t>
        </is>
      </c>
      <c r="J430" s="222" t="inlineStr">
        <is>
          <t>:Unbalanced:</t>
        </is>
      </c>
      <c r="K430" s="222" t="inlineStr">
        <is>
          <t>SlvMatl_Bronze</t>
        </is>
      </c>
      <c r="L430" s="222" t="inlineStr">
        <is>
          <t>Bronze, III932, C89835</t>
        </is>
      </c>
      <c r="M430" s="222" t="inlineStr">
        <is>
          <t>Bronze, III932, C89835</t>
        </is>
      </c>
      <c r="N430" s="214" t="n">
        <v>98571806</v>
      </c>
      <c r="O430" s="222" t="inlineStr">
        <is>
          <t>B101157</t>
        </is>
      </c>
      <c r="P430" s="224" t="inlineStr">
        <is>
          <t>LT069</t>
        </is>
      </c>
      <c r="Q430" t="inlineStr">
        <is>
          <t>PriceReq_BOM_KP_Sleeves, SlvMatl_Bronze</t>
        </is>
      </c>
    </row>
    <row r="431">
      <c r="B431" s="237">
        <f>OR(K431="SlvMatl_None", K431 = "SlvMatl_Bronze")</f>
        <v/>
      </c>
      <c r="C431" s="233" t="inlineStr">
        <is>
          <t>ConTab_BOM_KP_Sleeves1404</t>
        </is>
      </c>
      <c r="D431" s="233">
        <f>IF(B431 = TRUE,C431,"")</f>
        <v/>
      </c>
      <c r="E431" s="233" t="inlineStr">
        <is>
          <t>:1620-3_4-KP:</t>
        </is>
      </c>
      <c r="F431" s="235" t="inlineStr">
        <is>
          <t>V</t>
        </is>
      </c>
      <c r="G431" s="224" t="inlineStr">
        <is>
          <t>:CW:CCW:</t>
        </is>
      </c>
      <c r="H431" s="222" t="inlineStr">
        <is>
          <t>Mechanical Seal</t>
        </is>
      </c>
      <c r="I431" s="222" t="inlineStr">
        <is>
          <t>Single</t>
        </is>
      </c>
      <c r="J431" s="222" t="inlineStr">
        <is>
          <t>:Unbalanced:</t>
        </is>
      </c>
      <c r="K431" s="222" t="inlineStr">
        <is>
          <t>SlvMatl_SS_AISI-303</t>
        </is>
      </c>
      <c r="L431" s="222" t="inlineStr">
        <is>
          <t>SS AISI-303</t>
        </is>
      </c>
      <c r="M431" s="222" t="inlineStr">
        <is>
          <t>SS AISI-303</t>
        </is>
      </c>
      <c r="N431" s="214" t="n">
        <v>98571807</v>
      </c>
      <c r="O431" s="222" t="inlineStr">
        <is>
          <t>B100801</t>
        </is>
      </c>
      <c r="P431" s="224" t="inlineStr">
        <is>
          <t>LT069</t>
        </is>
      </c>
      <c r="Q431" t="inlineStr">
        <is>
          <t>PriceReq_BOM_KP_Sleeves, SlvMatl_SS_AISI-303</t>
        </is>
      </c>
    </row>
    <row r="432">
      <c r="B432" s="237">
        <f>OR(K432="SlvMatl_None", K432 = "SlvMatl_Bronze")</f>
        <v/>
      </c>
      <c r="C432" s="233" t="inlineStr">
        <is>
          <t>ConTab_BOM_KP_Sleeves1408</t>
        </is>
      </c>
      <c r="D432" s="233">
        <f>IF(B432 = TRUE,C432,"")</f>
        <v/>
      </c>
      <c r="E432" s="233" t="inlineStr">
        <is>
          <t>:1620-3_4-KP:</t>
        </is>
      </c>
      <c r="F432" s="235" t="inlineStr">
        <is>
          <t>V</t>
        </is>
      </c>
      <c r="G432" s="224" t="inlineStr">
        <is>
          <t>:CW:CCW:</t>
        </is>
      </c>
      <c r="H432" s="222" t="inlineStr">
        <is>
          <t>Mechanical Seal</t>
        </is>
      </c>
      <c r="I432" s="222" t="inlineStr">
        <is>
          <t>Single</t>
        </is>
      </c>
      <c r="J432" s="222" t="inlineStr">
        <is>
          <t>:Unbalanced:</t>
        </is>
      </c>
      <c r="K432" s="222" t="inlineStr">
        <is>
          <t>SlvMatl_Special</t>
        </is>
      </c>
      <c r="L432" s="222" t="inlineStr">
        <is>
          <t>Special/Other</t>
        </is>
      </c>
      <c r="M432" s="222" t="inlineStr">
        <is>
          <t>Special/Other</t>
        </is>
      </c>
      <c r="N432" s="224" t="inlineStr">
        <is>
          <t>RTF</t>
        </is>
      </c>
      <c r="O432" s="222" t="inlineStr">
        <is>
          <t>B100801</t>
        </is>
      </c>
      <c r="P432" s="224" t="inlineStr">
        <is>
          <t>LT069</t>
        </is>
      </c>
      <c r="Q432" t="inlineStr">
        <is>
          <t>SlvMatl_Special, PriceReq_BOM_KP_Sleeves</t>
        </is>
      </c>
    </row>
    <row r="433">
      <c r="B433" s="237">
        <f>OR(K433="SlvMatl_None", K433 = "SlvMatl_Bronze")</f>
        <v/>
      </c>
      <c r="C433" s="233" t="inlineStr">
        <is>
          <t>ConTab_BOM_KP_Sleeves1409</t>
        </is>
      </c>
      <c r="D433" s="233">
        <f>IF(B433 = TRUE,C433,"")</f>
        <v/>
      </c>
      <c r="E433" s="233" t="inlineStr">
        <is>
          <t>:1620-3_4-KP:</t>
        </is>
      </c>
      <c r="F433" s="235" t="inlineStr">
        <is>
          <t>V</t>
        </is>
      </c>
      <c r="G433" s="224" t="inlineStr">
        <is>
          <t>:CW:CCW:</t>
        </is>
      </c>
      <c r="H433" s="222" t="inlineStr">
        <is>
          <t>Mechanical Seal</t>
        </is>
      </c>
      <c r="I433" s="222" t="inlineStr">
        <is>
          <t>Single</t>
        </is>
      </c>
      <c r="J433" s="222" t="inlineStr">
        <is>
          <t>:Balanced:</t>
        </is>
      </c>
      <c r="K433" s="222" t="inlineStr">
        <is>
          <t>SlvMatl_Bronze</t>
        </is>
      </c>
      <c r="L433" s="222" t="inlineStr">
        <is>
          <t>Bronze, III932, C89835</t>
        </is>
      </c>
      <c r="M433" s="222" t="inlineStr">
        <is>
          <t>Bronze, III932, C89835</t>
        </is>
      </c>
      <c r="N433" s="224" t="inlineStr">
        <is>
          <t>RTF</t>
        </is>
      </c>
      <c r="O433" s="222" t="inlineStr">
        <is>
          <t>B100801</t>
        </is>
      </c>
      <c r="P433" s="224" t="inlineStr">
        <is>
          <t>LT069</t>
        </is>
      </c>
      <c r="Q433" t="inlineStr">
        <is>
          <t>PriceReq_BOM_KP_Sleeves, SlvMatl_Bronze</t>
        </is>
      </c>
    </row>
    <row r="434">
      <c r="B434" s="237">
        <f>OR(K434="SlvMatl_None", K434 = "SlvMatl_Bronze")</f>
        <v/>
      </c>
      <c r="C434" s="233" t="inlineStr">
        <is>
          <t>ConTab_BOM_KP_Sleeves1411</t>
        </is>
      </c>
      <c r="D434" s="233">
        <f>IF(B434 = TRUE,C434,"")</f>
        <v/>
      </c>
      <c r="E434" s="233" t="inlineStr">
        <is>
          <t>:1620-3_4-KP:</t>
        </is>
      </c>
      <c r="F434" s="235" t="inlineStr">
        <is>
          <t>V</t>
        </is>
      </c>
      <c r="G434" s="224" t="inlineStr">
        <is>
          <t>:CW:CCW:</t>
        </is>
      </c>
      <c r="H434" s="222" t="inlineStr">
        <is>
          <t>Mechanical Seal</t>
        </is>
      </c>
      <c r="I434" s="222" t="inlineStr">
        <is>
          <t>Single</t>
        </is>
      </c>
      <c r="J434" s="222" t="inlineStr">
        <is>
          <t>:Balanced:</t>
        </is>
      </c>
      <c r="K434" s="222" t="inlineStr">
        <is>
          <t>SlvMatl_SS_AISI-303</t>
        </is>
      </c>
      <c r="L434" s="222" t="inlineStr">
        <is>
          <t>SS AISI-303</t>
        </is>
      </c>
      <c r="M434" s="222" t="inlineStr">
        <is>
          <t>SS AISI-303</t>
        </is>
      </c>
      <c r="N434" s="224" t="inlineStr">
        <is>
          <t>RTF</t>
        </is>
      </c>
      <c r="O434" s="222" t="inlineStr">
        <is>
          <t>B100801</t>
        </is>
      </c>
      <c r="P434" s="224" t="inlineStr">
        <is>
          <t>LT069</t>
        </is>
      </c>
      <c r="Q434" t="inlineStr">
        <is>
          <t>PriceReq_BOM_KP_Sleeves, SlvMatl_SS_AISI-303</t>
        </is>
      </c>
    </row>
    <row r="435">
      <c r="B435" s="237">
        <f>OR(K435="SlvMatl_None", K435 = "SlvMatl_Bronze")</f>
        <v/>
      </c>
      <c r="C435" s="233" t="inlineStr">
        <is>
          <t>ConTab_BOM_KP_Sleeves1415</t>
        </is>
      </c>
      <c r="D435" s="233">
        <f>IF(B435 = TRUE,C435,"")</f>
        <v/>
      </c>
      <c r="E435" s="233" t="inlineStr">
        <is>
          <t>:1620-3_4-KP:</t>
        </is>
      </c>
      <c r="F435" s="235" t="inlineStr">
        <is>
          <t>V</t>
        </is>
      </c>
      <c r="G435" s="224" t="inlineStr">
        <is>
          <t>:CW:CCW:</t>
        </is>
      </c>
      <c r="H435" s="222" t="inlineStr">
        <is>
          <t>Mechanical Seal</t>
        </is>
      </c>
      <c r="I435" s="222" t="inlineStr">
        <is>
          <t>Single</t>
        </is>
      </c>
      <c r="J435" s="222" t="inlineStr">
        <is>
          <t>:Balanced:</t>
        </is>
      </c>
      <c r="K435" s="222" t="inlineStr">
        <is>
          <t>SlvMatl_Special</t>
        </is>
      </c>
      <c r="L435" s="222" t="inlineStr">
        <is>
          <t>Special/Other</t>
        </is>
      </c>
      <c r="M435" s="222" t="inlineStr">
        <is>
          <t>Special/Other</t>
        </is>
      </c>
      <c r="N435" s="224" t="inlineStr">
        <is>
          <t>RTF</t>
        </is>
      </c>
      <c r="O435" s="222" t="inlineStr">
        <is>
          <t>B100801</t>
        </is>
      </c>
      <c r="P435" s="224" t="inlineStr">
        <is>
          <t>LT069</t>
        </is>
      </c>
      <c r="Q435" t="inlineStr">
        <is>
          <t>SlvMatl_Special, PriceReq_BOM_KP_Sleeves</t>
        </is>
      </c>
    </row>
    <row r="436">
      <c r="B436" s="237">
        <f>OR(K436="SlvMatl_None", K436 = "SlvMatl_Bronze")</f>
        <v/>
      </c>
      <c r="C436" s="233" t="inlineStr">
        <is>
          <t>ConTab_BOM_KP_Sleeves1416</t>
        </is>
      </c>
      <c r="D436" s="233">
        <f>IF(B436 = TRUE,C436,"")</f>
        <v/>
      </c>
      <c r="E436" s="233" t="inlineStr">
        <is>
          <t>:1228-3_4-KP:</t>
        </is>
      </c>
      <c r="F436" s="235" t="inlineStr">
        <is>
          <t>H</t>
        </is>
      </c>
      <c r="G436" s="224" t="inlineStr">
        <is>
          <t>:CW:CCW:</t>
        </is>
      </c>
      <c r="H436" s="222" t="inlineStr">
        <is>
          <t>Packing</t>
        </is>
      </c>
      <c r="I436" s="222" t="inlineStr">
        <is>
          <t>Packing</t>
        </is>
      </c>
      <c r="J436" s="222" t="n"/>
      <c r="K436" s="222" t="inlineStr">
        <is>
          <t>SlvMatl_SS_AISI-416_Hardened</t>
        </is>
      </c>
      <c r="L436" s="222" t="inlineStr">
        <is>
          <t>SS AISI-416 (hard)</t>
        </is>
      </c>
      <c r="M436" s="222" t="inlineStr">
        <is>
          <t>SS AISI-416 (hard)</t>
        </is>
      </c>
      <c r="N436" s="224" t="inlineStr">
        <is>
          <t>RTF</t>
        </is>
      </c>
      <c r="O436" s="222" t="inlineStr">
        <is>
          <t>B100801</t>
        </is>
      </c>
      <c r="P436" s="224" t="inlineStr">
        <is>
          <t>LT069</t>
        </is>
      </c>
      <c r="Q436" t="inlineStr">
        <is>
          <t>PriceReq_BOM_KP_Sleeves, SlvMatl_SS_AISI-416_Hardened</t>
        </is>
      </c>
    </row>
    <row r="437">
      <c r="B437" s="237">
        <f>OR(K437="SlvMatl_None", K437 = "SlvMatl_Bronze")</f>
        <v/>
      </c>
      <c r="C437" s="233" t="inlineStr">
        <is>
          <t>ConTab_BOM_KP_Sleeves1417</t>
        </is>
      </c>
      <c r="D437" s="233">
        <f>IF(B437 = TRUE,C437,"")</f>
        <v/>
      </c>
      <c r="E437" s="233" t="inlineStr">
        <is>
          <t>:1228-3_4-KP:</t>
        </is>
      </c>
      <c r="F437" s="235" t="inlineStr">
        <is>
          <t>H</t>
        </is>
      </c>
      <c r="G437" s="224" t="inlineStr">
        <is>
          <t>:CW:CCW:</t>
        </is>
      </c>
      <c r="H437" s="222" t="inlineStr">
        <is>
          <t>Packing</t>
        </is>
      </c>
      <c r="I437" s="222" t="inlineStr">
        <is>
          <t>Packing</t>
        </is>
      </c>
      <c r="J437" s="222" t="n"/>
      <c r="K437" s="222" t="inlineStr">
        <is>
          <t>SlvMatl_Bronze</t>
        </is>
      </c>
      <c r="L437" s="222" t="inlineStr">
        <is>
          <t>Bronze, III932, C89835</t>
        </is>
      </c>
      <c r="M437" s="222" t="inlineStr">
        <is>
          <t>Bronze, III932, C89835</t>
        </is>
      </c>
      <c r="N437" s="224" t="inlineStr">
        <is>
          <t>RTF</t>
        </is>
      </c>
      <c r="O437" s="222" t="inlineStr">
        <is>
          <t>B100801</t>
        </is>
      </c>
      <c r="P437" s="224" t="inlineStr">
        <is>
          <t>LT069</t>
        </is>
      </c>
      <c r="Q437" t="inlineStr">
        <is>
          <t>PriceReq_BOM_KP_Sleeves, SlvMatl_Bronze</t>
        </is>
      </c>
    </row>
    <row r="438">
      <c r="B438" s="237">
        <f>OR(K438="SlvMatl_None", K438 = "SlvMatl_Bronze")</f>
        <v/>
      </c>
      <c r="C438" s="233" t="inlineStr">
        <is>
          <t>ConTab_BOM_KP_Sleeves1418</t>
        </is>
      </c>
      <c r="D438" s="233">
        <f>IF(B438 = TRUE,C438,"")</f>
        <v/>
      </c>
      <c r="E438" s="233" t="inlineStr">
        <is>
          <t>:1228-3_4-KP:</t>
        </is>
      </c>
      <c r="F438" s="235" t="inlineStr">
        <is>
          <t>H</t>
        </is>
      </c>
      <c r="G438" s="224" t="inlineStr">
        <is>
          <t>:CW:CCW:</t>
        </is>
      </c>
      <c r="H438" s="222" t="inlineStr">
        <is>
          <t>Mechanical Seal</t>
        </is>
      </c>
      <c r="I438" s="222" t="inlineStr">
        <is>
          <t>Single</t>
        </is>
      </c>
      <c r="J438" s="222" t="inlineStr">
        <is>
          <t>:Balanced:</t>
        </is>
      </c>
      <c r="K438" s="222" t="inlineStr">
        <is>
          <t>SlvMatl_Bronze</t>
        </is>
      </c>
      <c r="L438" s="222" t="inlineStr">
        <is>
          <t>Bronze, III932, C89835</t>
        </is>
      </c>
      <c r="M438" s="222" t="inlineStr">
        <is>
          <t>Bronze, III932, C89835</t>
        </is>
      </c>
      <c r="N438" s="224" t="inlineStr">
        <is>
          <t>RTF</t>
        </is>
      </c>
      <c r="O438" s="222" t="inlineStr">
        <is>
          <t>B101157</t>
        </is>
      </c>
      <c r="P438" s="224" t="inlineStr">
        <is>
          <t>LT069</t>
        </is>
      </c>
      <c r="Q438" t="inlineStr">
        <is>
          <t>PriceReq_BOM_KP_Sleeves, SlvMatl_Bronze</t>
        </is>
      </c>
    </row>
    <row r="439">
      <c r="B439" s="237">
        <f>OR(K439="SlvMatl_None", K439 = "SlvMatl_Bronze")</f>
        <v/>
      </c>
      <c r="C439" s="233" t="inlineStr">
        <is>
          <t>ConTab_BOM_KP_Sleeves1420</t>
        </is>
      </c>
      <c r="D439" s="233">
        <f>IF(B439 = TRUE,C439,"")</f>
        <v/>
      </c>
      <c r="E439" s="233" t="inlineStr">
        <is>
          <t>:1228-3_4-KP:</t>
        </is>
      </c>
      <c r="F439" s="235" t="inlineStr">
        <is>
          <t>H</t>
        </is>
      </c>
      <c r="G439" s="224" t="inlineStr">
        <is>
          <t>:CW:CCW:</t>
        </is>
      </c>
      <c r="H439" s="222" t="inlineStr">
        <is>
          <t>Mechanical Seal</t>
        </is>
      </c>
      <c r="I439" s="222" t="inlineStr">
        <is>
          <t>Single</t>
        </is>
      </c>
      <c r="J439" s="222" t="inlineStr">
        <is>
          <t>:Balanced:</t>
        </is>
      </c>
      <c r="K439" s="222" t="inlineStr">
        <is>
          <t>SlvMatl_SS_AISI-303</t>
        </is>
      </c>
      <c r="L439" s="222" t="inlineStr">
        <is>
          <t>SS AISI-303</t>
        </is>
      </c>
      <c r="M439" s="222" t="inlineStr">
        <is>
          <t>SS AISI-303</t>
        </is>
      </c>
      <c r="N439" s="224" t="inlineStr">
        <is>
          <t>RTF</t>
        </is>
      </c>
      <c r="O439" s="222" t="inlineStr">
        <is>
          <t>B100801</t>
        </is>
      </c>
      <c r="P439" s="224" t="inlineStr">
        <is>
          <t>LT069</t>
        </is>
      </c>
      <c r="Q439" t="inlineStr">
        <is>
          <t>PriceReq_BOM_KP_Sleeves, SlvMatl_SS_AISI-303</t>
        </is>
      </c>
    </row>
    <row r="440">
      <c r="B440" s="237">
        <f>OR(K440="SlvMatl_None", K440 = "SlvMatl_Bronze")</f>
        <v/>
      </c>
      <c r="C440" s="233" t="inlineStr">
        <is>
          <t>ConTab_BOM_KP_Sleeves1424</t>
        </is>
      </c>
      <c r="D440" s="233">
        <f>IF(B440 = TRUE,C440,"")</f>
        <v/>
      </c>
      <c r="E440" s="233" t="inlineStr">
        <is>
          <t>:1228-3_4-KP:</t>
        </is>
      </c>
      <c r="F440" s="235" t="inlineStr">
        <is>
          <t>H</t>
        </is>
      </c>
      <c r="G440" s="224" t="inlineStr">
        <is>
          <t>:CW:CCW:</t>
        </is>
      </c>
      <c r="H440" s="222" t="inlineStr">
        <is>
          <t>Mechanical Seal</t>
        </is>
      </c>
      <c r="I440" s="222" t="inlineStr">
        <is>
          <t>Single</t>
        </is>
      </c>
      <c r="J440" s="222" t="inlineStr">
        <is>
          <t>:Balanced:</t>
        </is>
      </c>
      <c r="K440" s="222" t="inlineStr">
        <is>
          <t>SlvMatl_Special</t>
        </is>
      </c>
      <c r="L440" s="222" t="inlineStr">
        <is>
          <t>Special/Other</t>
        </is>
      </c>
      <c r="M440" s="222" t="inlineStr">
        <is>
          <t>Special/Other</t>
        </is>
      </c>
      <c r="N440" s="224" t="inlineStr">
        <is>
          <t>RTF</t>
        </is>
      </c>
      <c r="O440" s="222" t="inlineStr">
        <is>
          <t>B100801</t>
        </is>
      </c>
      <c r="P440" s="224" t="inlineStr">
        <is>
          <t>LT069</t>
        </is>
      </c>
      <c r="Q440" t="inlineStr">
        <is>
          <t>SlvMatl_Special, PriceReq_BOM_KP_Sleeves</t>
        </is>
      </c>
    </row>
    <row r="441">
      <c r="B441" s="237">
        <f>OR(K441="SlvMatl_None", K441 = "SlvMatl_Bronze")</f>
        <v/>
      </c>
      <c r="C441" s="233" t="inlineStr">
        <is>
          <t>ConTab_BOM_KP_Sleeves1425</t>
        </is>
      </c>
      <c r="D441" s="233">
        <f>IF(B441 = TRUE,C441,"")</f>
        <v/>
      </c>
      <c r="E441" s="233" t="inlineStr">
        <is>
          <t>:2023-3_4-KP:</t>
        </is>
      </c>
      <c r="F441" s="235" t="inlineStr">
        <is>
          <t>B</t>
        </is>
      </c>
      <c r="G441" s="224" t="inlineStr">
        <is>
          <t>:CW:CCW:</t>
        </is>
      </c>
      <c r="H441" s="222" t="inlineStr">
        <is>
          <t>Mechanical Seal</t>
        </is>
      </c>
      <c r="I441" s="222" t="inlineStr">
        <is>
          <t>Single</t>
        </is>
      </c>
      <c r="J441" s="222" t="inlineStr">
        <is>
          <t>:Balanced:</t>
        </is>
      </c>
      <c r="K441" s="233" t="inlineStr">
        <is>
          <t>SlvMatl_None</t>
        </is>
      </c>
      <c r="L441" s="233" t="inlineStr">
        <is>
          <t>No Sleeve (sleeveless)</t>
        </is>
      </c>
      <c r="M441" s="233" t="inlineStr">
        <is>
          <t>No Sleeve (sleeveless)</t>
        </is>
      </c>
      <c r="N441" s="214" t="n">
        <v>98571824</v>
      </c>
      <c r="O441" s="233" t="inlineStr">
        <is>
          <t>B101340</t>
        </is>
      </c>
      <c r="P441" s="224" t="inlineStr">
        <is>
          <t>LT069</t>
        </is>
      </c>
      <c r="Q441" t="inlineStr">
        <is>
          <t>PriceReq_BOM_KP_Sleeves, SlvMatl_None</t>
        </is>
      </c>
    </row>
    <row r="442">
      <c r="B442" s="237">
        <f>OR(K442="SlvMatl_None", K442 = "SlvMatl_Bronze")</f>
        <v/>
      </c>
      <c r="C442" s="233" t="inlineStr">
        <is>
          <t>ConTab_BOM_KP_Sleeves1426</t>
        </is>
      </c>
      <c r="D442" s="233">
        <f>IF(B442 = TRUE,C442,"")</f>
        <v/>
      </c>
      <c r="E442" s="233" t="inlineStr">
        <is>
          <t>:2023-3_4-KP:</t>
        </is>
      </c>
      <c r="F442" s="235" t="inlineStr">
        <is>
          <t>B</t>
        </is>
      </c>
      <c r="G442" s="224" t="inlineStr">
        <is>
          <t>:CW:CCW:</t>
        </is>
      </c>
      <c r="H442" s="222" t="inlineStr">
        <is>
          <t>Mechanical Seal</t>
        </is>
      </c>
      <c r="I442" s="222" t="inlineStr">
        <is>
          <t>Single</t>
        </is>
      </c>
      <c r="J442" s="222" t="inlineStr">
        <is>
          <t>:Balanced:</t>
        </is>
      </c>
      <c r="K442" s="222" t="inlineStr">
        <is>
          <t>SlvMatl_Special</t>
        </is>
      </c>
      <c r="L442" s="222" t="inlineStr">
        <is>
          <t>Special/Other</t>
        </is>
      </c>
      <c r="M442" s="222" t="inlineStr">
        <is>
          <t>Special/Other</t>
        </is>
      </c>
      <c r="N442" s="224" t="inlineStr">
        <is>
          <t>RTF</t>
        </is>
      </c>
      <c r="O442" s="222" t="inlineStr">
        <is>
          <t>B100801</t>
        </is>
      </c>
      <c r="P442" s="224" t="inlineStr">
        <is>
          <t>LT069</t>
        </is>
      </c>
      <c r="Q442" t="inlineStr">
        <is>
          <t>SlvMatl_Special, PriceReq_BOM_KP_Sleeves</t>
        </is>
      </c>
    </row>
    <row r="443">
      <c r="B443" s="237">
        <f>OR(K443="SlvMatl_None", K443 = "SlvMatl_Bronze")</f>
        <v/>
      </c>
      <c r="C443" s="233" t="inlineStr">
        <is>
          <t>ConTab_BOM_KP_Sleeves1427</t>
        </is>
      </c>
      <c r="D443" s="233">
        <f>IF(B443 = TRUE,C443,"")</f>
        <v/>
      </c>
      <c r="E443" s="233" t="inlineStr">
        <is>
          <t>:2025-7_8-KP:</t>
        </is>
      </c>
      <c r="F443" s="235" t="inlineStr">
        <is>
          <t>B</t>
        </is>
      </c>
      <c r="G443" s="224" t="inlineStr">
        <is>
          <t>:CW:CCW:</t>
        </is>
      </c>
      <c r="H443" s="222" t="inlineStr">
        <is>
          <t>Mechanical Seal</t>
        </is>
      </c>
      <c r="I443" s="222" t="inlineStr">
        <is>
          <t>Single</t>
        </is>
      </c>
      <c r="J443" s="222" t="inlineStr">
        <is>
          <t>:Balanced:</t>
        </is>
      </c>
      <c r="K443" s="233" t="inlineStr">
        <is>
          <t>SlvMatl_None</t>
        </is>
      </c>
      <c r="L443" s="233" t="inlineStr">
        <is>
          <t>No Sleeve (sleeveless)</t>
        </is>
      </c>
      <c r="M443" s="233" t="inlineStr">
        <is>
          <t>No Sleeve (sleeveless)</t>
        </is>
      </c>
      <c r="N443" s="214" t="n">
        <v>98577129</v>
      </c>
      <c r="O443" s="233" t="inlineStr">
        <is>
          <t>B101340</t>
        </is>
      </c>
      <c r="P443" s="224" t="inlineStr">
        <is>
          <t>LT069</t>
        </is>
      </c>
      <c r="Q443" t="inlineStr">
        <is>
          <t>PriceReq_BOM_KP_Sleeves, SlvMatl_None</t>
        </is>
      </c>
    </row>
    <row r="444">
      <c r="B444" s="237">
        <f>OR(K444="SlvMatl_None", K444 = "SlvMatl_Bronze")</f>
        <v/>
      </c>
      <c r="C444" s="233" t="inlineStr">
        <is>
          <t>ConTab_BOM_KP_Sleeves1428</t>
        </is>
      </c>
      <c r="D444" s="233">
        <f>IF(B444 = TRUE,C444,"")</f>
        <v/>
      </c>
      <c r="E444" s="233" t="inlineStr">
        <is>
          <t>:2427-3_4-KP:</t>
        </is>
      </c>
      <c r="F444" s="235" t="inlineStr">
        <is>
          <t>B</t>
        </is>
      </c>
      <c r="G444" s="224" t="inlineStr">
        <is>
          <t>:CW:CCW:</t>
        </is>
      </c>
      <c r="H444" s="222" t="inlineStr">
        <is>
          <t>Mechanical Seal</t>
        </is>
      </c>
      <c r="I444" s="222" t="inlineStr">
        <is>
          <t>Single</t>
        </is>
      </c>
      <c r="J444" s="222" t="inlineStr">
        <is>
          <t>:Balanced:</t>
        </is>
      </c>
      <c r="K444" s="233" t="inlineStr">
        <is>
          <t>SlvMatl_None</t>
        </is>
      </c>
      <c r="L444" s="233" t="inlineStr">
        <is>
          <t>No Sleeve (sleeveless)</t>
        </is>
      </c>
      <c r="M444" s="233" t="inlineStr">
        <is>
          <t>No Sleeve (sleeveless)</t>
        </is>
      </c>
      <c r="N444" s="214" t="n">
        <v>98577166</v>
      </c>
      <c r="O444" s="233" t="inlineStr">
        <is>
          <t>B101340</t>
        </is>
      </c>
      <c r="P444" s="224" t="inlineStr">
        <is>
          <t>LT069</t>
        </is>
      </c>
      <c r="Q444" t="inlineStr">
        <is>
          <t>PriceReq_BOM_KP_Sleeves, SlvMatl_None</t>
        </is>
      </c>
    </row>
    <row r="445">
      <c r="B445" s="237">
        <f>OR(K445="SlvMatl_None", K445 = "SlvMatl_Bronze")</f>
        <v/>
      </c>
      <c r="C445" s="233" t="inlineStr">
        <is>
          <t>ConTab_BOM_KP_Sleeves1429</t>
        </is>
      </c>
      <c r="D445" s="233">
        <f>IF(B445 = TRUE,C445,"")</f>
        <v/>
      </c>
      <c r="E445" s="233" t="inlineStr">
        <is>
          <t>:2427-3_4-KP:</t>
        </is>
      </c>
      <c r="F445" s="235" t="inlineStr">
        <is>
          <t>B</t>
        </is>
      </c>
      <c r="G445" s="224" t="inlineStr">
        <is>
          <t>:CW:CCW:</t>
        </is>
      </c>
      <c r="H445" s="222" t="inlineStr">
        <is>
          <t>Mechanical Seal</t>
        </is>
      </c>
      <c r="I445" s="222" t="inlineStr">
        <is>
          <t>Single</t>
        </is>
      </c>
      <c r="J445" s="222" t="inlineStr">
        <is>
          <t>:Balanced:</t>
        </is>
      </c>
      <c r="K445" s="222" t="inlineStr">
        <is>
          <t>SlvMatl_Special</t>
        </is>
      </c>
      <c r="L445" s="222" t="inlineStr">
        <is>
          <t>Special/Other</t>
        </is>
      </c>
      <c r="M445" s="222" t="inlineStr">
        <is>
          <t>Special/Other</t>
        </is>
      </c>
      <c r="N445" s="224" t="inlineStr">
        <is>
          <t>RTF</t>
        </is>
      </c>
      <c r="O445" s="222" t="inlineStr">
        <is>
          <t>B100801</t>
        </is>
      </c>
      <c r="P445" s="224" t="inlineStr">
        <is>
          <t>LT069</t>
        </is>
      </c>
      <c r="Q445" t="inlineStr">
        <is>
          <t>SlvMatl_Special, PriceReq_BOM_KP_Sleeves</t>
        </is>
      </c>
    </row>
    <row r="446">
      <c r="B446" s="237">
        <f>OR(K446="SlvMatl_None", K446 = "SlvMatl_Bronze")</f>
        <v/>
      </c>
      <c r="C446" s="233" t="inlineStr">
        <is>
          <t>ConTab_BOM_KP_Sleeves1430</t>
        </is>
      </c>
      <c r="D446" s="233">
        <f>IF(B446 = TRUE,C446,"")</f>
        <v/>
      </c>
      <c r="E446" s="233" t="inlineStr">
        <is>
          <t>:2832-5_6-KP:</t>
        </is>
      </c>
      <c r="F446" s="235" t="inlineStr">
        <is>
          <t>N</t>
        </is>
      </c>
      <c r="G446" s="224" t="inlineStr">
        <is>
          <t>:CW:CCW:</t>
        </is>
      </c>
      <c r="H446" s="222" t="inlineStr">
        <is>
          <t>Mechanical Seal</t>
        </is>
      </c>
      <c r="I446" s="222" t="inlineStr">
        <is>
          <t>Single</t>
        </is>
      </c>
      <c r="J446" s="222" t="inlineStr">
        <is>
          <t>:Balanced:</t>
        </is>
      </c>
      <c r="K446" s="233" t="inlineStr">
        <is>
          <t>SlvMatl_None</t>
        </is>
      </c>
      <c r="L446" s="233" t="inlineStr">
        <is>
          <t>No Sleeve (sleeveless)</t>
        </is>
      </c>
      <c r="M446" s="233" t="inlineStr">
        <is>
          <t>No Sleeve (sleeveless)</t>
        </is>
      </c>
      <c r="N446" s="214" t="n">
        <v>98577180</v>
      </c>
      <c r="O446" s="233" t="inlineStr">
        <is>
          <t>B101340</t>
        </is>
      </c>
      <c r="P446" s="224" t="inlineStr">
        <is>
          <t>LT069</t>
        </is>
      </c>
      <c r="Q446" t="inlineStr">
        <is>
          <t>PriceReq_BOM_KP_Sleeves, SlvMatl_None</t>
        </is>
      </c>
    </row>
    <row r="447">
      <c r="B447" s="237">
        <f>OR(K447="SlvMatl_None", K447 = "SlvMatl_Bronze")</f>
        <v/>
      </c>
      <c r="C447" s="233" t="inlineStr">
        <is>
          <t>ConTab_BOM_KP_Sleeves1431</t>
        </is>
      </c>
      <c r="D447" s="233">
        <f>IF(B447 = TRUE,C447,"")</f>
        <v/>
      </c>
      <c r="E447" s="233" t="inlineStr">
        <is>
          <t>:2832-5_6-KP:</t>
        </is>
      </c>
      <c r="F447" s="235" t="inlineStr">
        <is>
          <t>N</t>
        </is>
      </c>
      <c r="G447" s="224" t="inlineStr">
        <is>
          <t>:CW:CCW:</t>
        </is>
      </c>
      <c r="H447" s="222" t="inlineStr">
        <is>
          <t>Mechanical Seal</t>
        </is>
      </c>
      <c r="I447" s="222" t="inlineStr">
        <is>
          <t>Single</t>
        </is>
      </c>
      <c r="J447" s="222" t="inlineStr">
        <is>
          <t>:Balanced:</t>
        </is>
      </c>
      <c r="K447" s="222" t="inlineStr">
        <is>
          <t>SlvMatl_Special</t>
        </is>
      </c>
      <c r="L447" s="222" t="inlineStr">
        <is>
          <t>Special/Other</t>
        </is>
      </c>
      <c r="M447" s="222" t="inlineStr">
        <is>
          <t>Special/Other</t>
        </is>
      </c>
      <c r="N447" s="224" t="inlineStr">
        <is>
          <t>RTF</t>
        </is>
      </c>
      <c r="O447" s="222" t="inlineStr">
        <is>
          <t>B100801</t>
        </is>
      </c>
      <c r="P447" s="224" t="inlineStr">
        <is>
          <t>LT069</t>
        </is>
      </c>
      <c r="Q447" t="inlineStr">
        <is>
          <t>SlvMatl_Special, PriceReq_BOM_KP_Sleeves</t>
        </is>
      </c>
    </row>
    <row r="448">
      <c r="B448" s="237">
        <f>OR(K448="SlvMatl_None", K448 = "SlvMatl_Bronze")</f>
        <v/>
      </c>
      <c r="C448" s="233" t="inlineStr">
        <is>
          <t>ConTab_BOM_KP_Sleeves1432</t>
        </is>
      </c>
      <c r="E448" s="233" t="inlineStr">
        <is>
          <t>:2095-1_2-KP:</t>
        </is>
      </c>
      <c r="F448" s="235" t="inlineStr">
        <is>
          <t>3</t>
        </is>
      </c>
      <c r="G448" s="235" t="inlineStr">
        <is>
          <t>:CW:CCW:</t>
        </is>
      </c>
      <c r="H448" s="222" t="inlineStr">
        <is>
          <t>Packing</t>
        </is>
      </c>
      <c r="I448" s="222" t="inlineStr">
        <is>
          <t>Packing</t>
        </is>
      </c>
      <c r="K448" s="233" t="inlineStr">
        <is>
          <t>SlvMatl_SS_AISI-303</t>
        </is>
      </c>
      <c r="L448" s="233" t="inlineStr">
        <is>
          <t>SS AISI-303</t>
        </is>
      </c>
      <c r="M448" s="233" t="inlineStr">
        <is>
          <t>SS AISI-303</t>
        </is>
      </c>
      <c r="N448" s="233" t="inlineStr">
        <is>
          <t>RTF</t>
        </is>
      </c>
      <c r="O448" s="233" t="inlineStr">
        <is>
          <t>B101341</t>
        </is>
      </c>
      <c r="P448" s="235" t="inlineStr">
        <is>
          <t>LT067</t>
        </is>
      </c>
      <c r="Q448" t="inlineStr">
        <is>
          <t>PriceReq_BOM_KP_Sleeves, SlvMatl_SS_AISI-303</t>
        </is>
      </c>
    </row>
    <row r="449">
      <c r="B449" s="237">
        <f>OR(K449="SlvMatl_None", K449 = "SlvMatl_Bronze")</f>
        <v/>
      </c>
      <c r="C449" s="233" t="inlineStr">
        <is>
          <t>ConTab_BOM_KP_Sleeves1433</t>
        </is>
      </c>
      <c r="E449" s="233" t="inlineStr">
        <is>
          <t>:2013-5_6-KP:</t>
        </is>
      </c>
      <c r="F449" s="235" t="inlineStr">
        <is>
          <t>3</t>
        </is>
      </c>
      <c r="G449" s="235" t="inlineStr">
        <is>
          <t>:CW:CCW:</t>
        </is>
      </c>
      <c r="H449" s="222" t="inlineStr">
        <is>
          <t>Packing</t>
        </is>
      </c>
      <c r="I449" s="222" t="inlineStr">
        <is>
          <t>Packing</t>
        </is>
      </c>
      <c r="K449" s="233" t="inlineStr">
        <is>
          <t>SlvMatl_SS_AISI-303</t>
        </is>
      </c>
      <c r="L449" s="233" t="inlineStr">
        <is>
          <t>SS AISI-303</t>
        </is>
      </c>
      <c r="M449" s="233" t="inlineStr">
        <is>
          <t>SS AISI-303</t>
        </is>
      </c>
      <c r="N449" s="233" t="inlineStr">
        <is>
          <t>RTF</t>
        </is>
      </c>
      <c r="O449" s="233" t="inlineStr">
        <is>
          <t>B101341</t>
        </is>
      </c>
      <c r="P449" s="235" t="inlineStr">
        <is>
          <t>LT067</t>
        </is>
      </c>
      <c r="Q449" t="inlineStr">
        <is>
          <t>PriceReq_BOM_KP_Sleeves, SlvMatl_SS_AISI-303</t>
        </is>
      </c>
    </row>
    <row r="450">
      <c r="B450" s="237">
        <f>OR(K450="SlvMatl_None", K450 = "SlvMatl_Bronze")</f>
        <v/>
      </c>
      <c r="C450" s="233" t="inlineStr">
        <is>
          <t>ConTab_BOM_KP_Sleeves1434</t>
        </is>
      </c>
      <c r="E450" s="233" t="inlineStr">
        <is>
          <t>:3095-7_8-KP:</t>
        </is>
      </c>
      <c r="F450" s="235" t="inlineStr">
        <is>
          <t>3</t>
        </is>
      </c>
      <c r="G450" s="235" t="inlineStr">
        <is>
          <t>:CW:CCW:</t>
        </is>
      </c>
      <c r="H450" s="222" t="inlineStr">
        <is>
          <t>Packing</t>
        </is>
      </c>
      <c r="I450" s="222" t="inlineStr">
        <is>
          <t>Packing</t>
        </is>
      </c>
      <c r="K450" s="233" t="inlineStr">
        <is>
          <t>SlvMatl_SS_AISI-303</t>
        </is>
      </c>
      <c r="L450" s="233" t="inlineStr">
        <is>
          <t>SS AISI-303</t>
        </is>
      </c>
      <c r="M450" s="233" t="inlineStr">
        <is>
          <t>SS AISI-303</t>
        </is>
      </c>
      <c r="N450" s="233" t="inlineStr">
        <is>
          <t>RTF</t>
        </is>
      </c>
      <c r="O450" s="233" t="inlineStr">
        <is>
          <t>B101341</t>
        </is>
      </c>
      <c r="P450" s="235" t="inlineStr">
        <is>
          <t>LT067</t>
        </is>
      </c>
      <c r="Q450" t="inlineStr">
        <is>
          <t>PriceReq_BOM_KP_Sleeves, SlvMatl_SS_AISI-303</t>
        </is>
      </c>
    </row>
    <row r="451">
      <c r="B451" s="237">
        <f>OR(K451="SlvMatl_None", K451 = "SlvMatl_Bronze")</f>
        <v/>
      </c>
      <c r="C451" s="233" t="inlineStr">
        <is>
          <t>ConTab_BOM_KP_Sleeves1435</t>
        </is>
      </c>
      <c r="E451" s="233" t="inlineStr">
        <is>
          <t>:3095-7_8-KP:</t>
        </is>
      </c>
      <c r="F451" s="235" t="inlineStr">
        <is>
          <t>E</t>
        </is>
      </c>
      <c r="G451" s="235" t="inlineStr">
        <is>
          <t>:CW:CCW:</t>
        </is>
      </c>
      <c r="H451" s="222" t="inlineStr">
        <is>
          <t>Packing</t>
        </is>
      </c>
      <c r="I451" s="222" t="inlineStr">
        <is>
          <t>Packing</t>
        </is>
      </c>
      <c r="K451" s="233" t="inlineStr">
        <is>
          <t>SlvMatl_SS_AISI-303</t>
        </is>
      </c>
      <c r="L451" s="233" t="inlineStr">
        <is>
          <t>SS AISI-303</t>
        </is>
      </c>
      <c r="M451" s="233" t="inlineStr">
        <is>
          <t>SS AISI-303</t>
        </is>
      </c>
      <c r="N451" s="235" t="n">
        <v>96701008</v>
      </c>
      <c r="O451" s="233" t="inlineStr">
        <is>
          <t>B101429</t>
        </is>
      </c>
      <c r="P451" s="235" t="inlineStr">
        <is>
          <t>LT067</t>
        </is>
      </c>
      <c r="Q451" t="inlineStr">
        <is>
          <t>PriceReq_BOM_KP_Sleeves, SlvMatl_SS_AISI-303</t>
        </is>
      </c>
    </row>
    <row r="452">
      <c r="B452" s="237">
        <f>OR(K452="SlvMatl_None", K452 = "SlvMatl_Bronze")</f>
        <v/>
      </c>
      <c r="C452" s="233" t="inlineStr">
        <is>
          <t>ConTab_BOM_KP_Sleeves1436</t>
        </is>
      </c>
      <c r="E452" s="233" t="inlineStr">
        <is>
          <t>:3014-5_6-KP:</t>
        </is>
      </c>
      <c r="F452" s="235" t="inlineStr">
        <is>
          <t>4</t>
        </is>
      </c>
      <c r="G452" s="235" t="inlineStr">
        <is>
          <t>:CW:CCW:</t>
        </is>
      </c>
      <c r="H452" s="222" t="inlineStr">
        <is>
          <t>Packing</t>
        </is>
      </c>
      <c r="I452" s="222" t="inlineStr">
        <is>
          <t>Packing</t>
        </is>
      </c>
      <c r="K452" s="233" t="inlineStr">
        <is>
          <t>SlvMatl_SS_AISI-303</t>
        </is>
      </c>
      <c r="L452" s="233" t="inlineStr">
        <is>
          <t>SS AISI-303</t>
        </is>
      </c>
      <c r="M452" s="233" t="inlineStr">
        <is>
          <t>SS AISI-303</t>
        </is>
      </c>
      <c r="N452" s="235" t="n">
        <v>96701012</v>
      </c>
      <c r="O452" s="233" t="inlineStr">
        <is>
          <t>B101364</t>
        </is>
      </c>
      <c r="P452" s="235" t="inlineStr">
        <is>
          <t>LT067</t>
        </is>
      </c>
      <c r="Q452" t="inlineStr">
        <is>
          <t>PriceReq_BOM_KP_Sleeves, SlvMatl_SS_AISI-303</t>
        </is>
      </c>
    </row>
    <row r="453">
      <c r="B453" s="237">
        <f>OR(K453="SlvMatl_None", K453 = "SlvMatl_Bronze")</f>
        <v/>
      </c>
      <c r="C453" s="233" t="inlineStr">
        <is>
          <t>ConTab_BOM_KP_Sleeves1437</t>
        </is>
      </c>
      <c r="E453" s="233" t="inlineStr">
        <is>
          <t>:4012-1_2-KP:</t>
        </is>
      </c>
      <c r="F453" s="235" t="inlineStr">
        <is>
          <t>4</t>
        </is>
      </c>
      <c r="G453" s="235" t="inlineStr">
        <is>
          <t>:CW:CCW:</t>
        </is>
      </c>
      <c r="H453" s="222" t="inlineStr">
        <is>
          <t>Packing</t>
        </is>
      </c>
      <c r="I453" s="222" t="inlineStr">
        <is>
          <t>Packing</t>
        </is>
      </c>
      <c r="K453" s="233" t="inlineStr">
        <is>
          <t>SlvMatl_SS_AISI-303</t>
        </is>
      </c>
      <c r="L453" s="233" t="inlineStr">
        <is>
          <t>SS AISI-303</t>
        </is>
      </c>
      <c r="M453" s="233" t="inlineStr">
        <is>
          <t>SS AISI-303</t>
        </is>
      </c>
      <c r="N453" s="235" t="n">
        <v>96701012</v>
      </c>
      <c r="O453" s="233" t="inlineStr">
        <is>
          <t>B101364</t>
        </is>
      </c>
      <c r="P453" s="235" t="inlineStr">
        <is>
          <t>LT067</t>
        </is>
      </c>
      <c r="Q453" t="inlineStr">
        <is>
          <t>PriceReq_BOM_KP_Sleeves, SlvMatl_SS_AISI-303</t>
        </is>
      </c>
    </row>
    <row r="454">
      <c r="B454" s="237">
        <f>OR(K454="SlvMatl_None", K454 = "SlvMatl_Bronze")</f>
        <v/>
      </c>
      <c r="C454" s="233" t="inlineStr">
        <is>
          <t>ConTab_BOM_KP_Sleeves1438</t>
        </is>
      </c>
      <c r="E454" s="233" t="inlineStr">
        <is>
          <t>:4012-7_8-KP:</t>
        </is>
      </c>
      <c r="F454" s="235" t="inlineStr">
        <is>
          <t>4</t>
        </is>
      </c>
      <c r="G454" s="235" t="inlineStr">
        <is>
          <t>:CW:CCW:</t>
        </is>
      </c>
      <c r="H454" s="222" t="inlineStr">
        <is>
          <t>Packing</t>
        </is>
      </c>
      <c r="I454" s="222" t="inlineStr">
        <is>
          <t>Packing</t>
        </is>
      </c>
      <c r="K454" s="233" t="inlineStr">
        <is>
          <t>SlvMatl_SS_AISI-303</t>
        </is>
      </c>
      <c r="L454" s="233" t="inlineStr">
        <is>
          <t>SS AISI-303</t>
        </is>
      </c>
      <c r="M454" s="233" t="inlineStr">
        <is>
          <t>SS AISI-303</t>
        </is>
      </c>
      <c r="N454" s="235" t="n">
        <v>96701012</v>
      </c>
      <c r="O454" s="233" t="inlineStr">
        <is>
          <t>B101364</t>
        </is>
      </c>
      <c r="P454" s="235" t="inlineStr">
        <is>
          <t>LT067</t>
        </is>
      </c>
      <c r="Q454" t="inlineStr">
        <is>
          <t>PriceReq_BOM_KP_Sleeves, SlvMatl_SS_AISI-303</t>
        </is>
      </c>
    </row>
    <row r="455">
      <c r="B455" s="237">
        <f>OR(K455="SlvMatl_None", K455 = "SlvMatl_Bronze")</f>
        <v/>
      </c>
      <c r="C455" s="233" t="inlineStr">
        <is>
          <t>ConTab_BOM_KP_Sleeves1439</t>
        </is>
      </c>
      <c r="E455" s="233" t="inlineStr">
        <is>
          <t>:4015-7_8-KP:</t>
        </is>
      </c>
      <c r="F455" s="235" t="inlineStr">
        <is>
          <t>4</t>
        </is>
      </c>
      <c r="G455" s="235" t="inlineStr">
        <is>
          <t>:CW:CCW:</t>
        </is>
      </c>
      <c r="H455" s="222" t="inlineStr">
        <is>
          <t>Packing</t>
        </is>
      </c>
      <c r="I455" s="222" t="inlineStr">
        <is>
          <t>Packing</t>
        </is>
      </c>
      <c r="K455" s="233" t="inlineStr">
        <is>
          <t>SlvMatl_SS_AISI-303</t>
        </is>
      </c>
      <c r="L455" s="233" t="inlineStr">
        <is>
          <t>SS AISI-303</t>
        </is>
      </c>
      <c r="M455" s="233" t="inlineStr">
        <is>
          <t>SS AISI-303</t>
        </is>
      </c>
      <c r="N455" s="235" t="n">
        <v>96701012</v>
      </c>
      <c r="O455" s="233" t="inlineStr">
        <is>
          <t>B101364</t>
        </is>
      </c>
      <c r="P455" s="235" t="inlineStr">
        <is>
          <t>LT067</t>
        </is>
      </c>
      <c r="Q455" t="inlineStr">
        <is>
          <t>PriceReq_BOM_KP_Sleeves, SlvMatl_SS_AISI-303</t>
        </is>
      </c>
    </row>
    <row r="456">
      <c r="B456" s="237">
        <f>OR(K456="SlvMatl_None", K456 = "SlvMatl_Bronze")</f>
        <v/>
      </c>
      <c r="C456" s="233" t="inlineStr">
        <is>
          <t>ConTab_BOM_KP_Sleeves1440</t>
        </is>
      </c>
      <c r="E456" s="233" t="inlineStr">
        <is>
          <t>:5012-7_8-KP:</t>
        </is>
      </c>
      <c r="F456" s="235" t="inlineStr">
        <is>
          <t>4</t>
        </is>
      </c>
      <c r="G456" s="235" t="inlineStr">
        <is>
          <t>:CW:CCW:</t>
        </is>
      </c>
      <c r="H456" s="222" t="inlineStr">
        <is>
          <t>Packing</t>
        </is>
      </c>
      <c r="I456" s="222" t="inlineStr">
        <is>
          <t>Packing</t>
        </is>
      </c>
      <c r="K456" s="233" t="inlineStr">
        <is>
          <t>SlvMatl_SS_AISI-303</t>
        </is>
      </c>
      <c r="L456" s="233" t="inlineStr">
        <is>
          <t>SS AISI-303</t>
        </is>
      </c>
      <c r="M456" s="233" t="inlineStr">
        <is>
          <t>SS AISI-303</t>
        </is>
      </c>
      <c r="N456" s="235" t="n">
        <v>96701016</v>
      </c>
      <c r="O456" s="233" t="inlineStr">
        <is>
          <t>B101351</t>
        </is>
      </c>
      <c r="P456" s="235" t="inlineStr">
        <is>
          <t>LT067</t>
        </is>
      </c>
      <c r="Q456" t="inlineStr">
        <is>
          <t>PriceReq_BOM_KP_Sleeves, SlvMatl_SS_AISI-303</t>
        </is>
      </c>
    </row>
    <row r="457">
      <c r="B457" s="237">
        <f>OR(K457="SlvMatl_None", K457 = "SlvMatl_Bronze")</f>
        <v/>
      </c>
      <c r="C457" s="233" t="inlineStr">
        <is>
          <t>ConTab_BOM_KP_Sleeves1441</t>
        </is>
      </c>
      <c r="E457" s="233" t="inlineStr">
        <is>
          <t>:5015-9_0-KP:</t>
        </is>
      </c>
      <c r="F457" s="235" t="inlineStr">
        <is>
          <t>4</t>
        </is>
      </c>
      <c r="G457" s="235" t="inlineStr">
        <is>
          <t>:CW:CCW:</t>
        </is>
      </c>
      <c r="H457" s="222" t="inlineStr">
        <is>
          <t>Packing</t>
        </is>
      </c>
      <c r="I457" s="222" t="inlineStr">
        <is>
          <t>Packing</t>
        </is>
      </c>
      <c r="K457" s="233" t="inlineStr">
        <is>
          <t>SlvMatl_SS_AISI-303</t>
        </is>
      </c>
      <c r="L457" s="233" t="inlineStr">
        <is>
          <t>SS AISI-303</t>
        </is>
      </c>
      <c r="M457" s="233" t="inlineStr">
        <is>
          <t>SS AISI-303</t>
        </is>
      </c>
      <c r="N457" s="235" t="n">
        <v>96701016</v>
      </c>
      <c r="O457" s="233" t="inlineStr">
        <is>
          <t>B101351</t>
        </is>
      </c>
      <c r="P457" s="235" t="inlineStr">
        <is>
          <t>LT067</t>
        </is>
      </c>
      <c r="Q457" t="inlineStr">
        <is>
          <t>PriceReq_BOM_KP_Sleeves, SlvMatl_SS_AISI-303</t>
        </is>
      </c>
    </row>
    <row r="458">
      <c r="B458" s="237">
        <f>OR(K458="SlvMatl_None", K458 = "SlvMatl_Bronze")</f>
        <v/>
      </c>
      <c r="C458" s="233" t="inlineStr">
        <is>
          <t>ConTab_BOM_KP_Sleeves1442</t>
        </is>
      </c>
      <c r="E458" s="233" t="inlineStr">
        <is>
          <t>:6012-1_2-KP:</t>
        </is>
      </c>
      <c r="F458" s="235" t="inlineStr">
        <is>
          <t>4</t>
        </is>
      </c>
      <c r="G458" s="235" t="inlineStr">
        <is>
          <t>:CW:CCW:</t>
        </is>
      </c>
      <c r="H458" s="222" t="inlineStr">
        <is>
          <t>Packing</t>
        </is>
      </c>
      <c r="I458" s="222" t="inlineStr">
        <is>
          <t>Packing</t>
        </is>
      </c>
      <c r="K458" s="233" t="inlineStr">
        <is>
          <t>SlvMatl_SS_AISI-303</t>
        </is>
      </c>
      <c r="L458" s="233" t="inlineStr">
        <is>
          <t>SS AISI-303</t>
        </is>
      </c>
      <c r="M458" s="233" t="inlineStr">
        <is>
          <t>SS AISI-303</t>
        </is>
      </c>
      <c r="N458" s="235" t="n">
        <v>96701012</v>
      </c>
      <c r="O458" s="233" t="inlineStr">
        <is>
          <t>B101364</t>
        </is>
      </c>
      <c r="P458" s="235" t="inlineStr">
        <is>
          <t>LT067</t>
        </is>
      </c>
      <c r="Q458" t="inlineStr">
        <is>
          <t>PriceReq_BOM_KP_Sleeves, SlvMatl_SS_AISI-303</t>
        </is>
      </c>
    </row>
    <row r="459">
      <c r="B459" s="237">
        <f>OR(K459="SlvMatl_None", K459 = "SlvMatl_Bronze")</f>
        <v/>
      </c>
      <c r="C459" s="233" t="inlineStr">
        <is>
          <t>ConTab_BOM_KP_Sleeves1443</t>
        </is>
      </c>
      <c r="E459" s="233" t="inlineStr">
        <is>
          <t>:6012-3_4-KP:</t>
        </is>
      </c>
      <c r="F459" s="235" t="inlineStr">
        <is>
          <t>4</t>
        </is>
      </c>
      <c r="G459" s="235" t="inlineStr">
        <is>
          <t>:CW:CCW:</t>
        </is>
      </c>
      <c r="H459" s="222" t="inlineStr">
        <is>
          <t>Packing</t>
        </is>
      </c>
      <c r="I459" s="222" t="inlineStr">
        <is>
          <t>Packing</t>
        </is>
      </c>
      <c r="K459" s="233" t="inlineStr">
        <is>
          <t>SlvMatl_SS_AISI-303</t>
        </is>
      </c>
      <c r="L459" s="233" t="inlineStr">
        <is>
          <t>SS AISI-303</t>
        </is>
      </c>
      <c r="M459" s="233" t="inlineStr">
        <is>
          <t>SS AISI-303</t>
        </is>
      </c>
      <c r="N459" s="235" t="n">
        <v>96701016</v>
      </c>
      <c r="O459" s="233" t="inlineStr">
        <is>
          <t>B101351</t>
        </is>
      </c>
      <c r="P459" s="235" t="inlineStr">
        <is>
          <t>LT067</t>
        </is>
      </c>
      <c r="Q459" t="inlineStr">
        <is>
          <t>PriceReq_BOM_KP_Sleeves, SlvMatl_SS_AISI-303</t>
        </is>
      </c>
    </row>
    <row r="460">
      <c r="B460" s="237">
        <f>OR(K460="SlvMatl_None", K460 = "SlvMatl_Bronze")</f>
        <v/>
      </c>
      <c r="C460" s="233" t="inlineStr">
        <is>
          <t>ConTab_BOM_KP_Sleeves1444</t>
        </is>
      </c>
      <c r="E460" s="233" t="inlineStr">
        <is>
          <t>:6015-1_2-KP:6015-3_4-KP:</t>
        </is>
      </c>
      <c r="F460" s="235" t="inlineStr">
        <is>
          <t>5</t>
        </is>
      </c>
      <c r="G460" s="235" t="inlineStr">
        <is>
          <t>:CW:CCW:</t>
        </is>
      </c>
      <c r="H460" s="222" t="inlineStr">
        <is>
          <t>Packing</t>
        </is>
      </c>
      <c r="I460" s="222" t="inlineStr">
        <is>
          <t>Packing</t>
        </is>
      </c>
      <c r="K460" s="233" t="inlineStr">
        <is>
          <t>SlvMatl_SS_AISI-303</t>
        </is>
      </c>
      <c r="L460" s="233" t="inlineStr">
        <is>
          <t>SS AISI-303</t>
        </is>
      </c>
      <c r="M460" s="233" t="inlineStr">
        <is>
          <t>SS AISI-303</t>
        </is>
      </c>
      <c r="N460" s="235" t="n">
        <v>96701038</v>
      </c>
      <c r="O460" s="233" t="inlineStr">
        <is>
          <t>B101377</t>
        </is>
      </c>
      <c r="P460" s="235" t="inlineStr">
        <is>
          <t>LT067</t>
        </is>
      </c>
      <c r="Q460" t="inlineStr">
        <is>
          <t>PriceReq_BOM_KP_Sleeves, SlvMatl_SS_AISI-303</t>
        </is>
      </c>
    </row>
    <row r="461">
      <c r="B461" s="237">
        <f>OR(K461="SlvMatl_None", K461 = "SlvMatl_Bronze")</f>
        <v/>
      </c>
      <c r="C461" s="233" t="inlineStr">
        <is>
          <t>ConTab_BOM_KP_Sleeves1445</t>
        </is>
      </c>
      <c r="E461" s="233" t="inlineStr">
        <is>
          <t>:6019-7_8-KP:</t>
        </is>
      </c>
      <c r="F461" s="235" t="inlineStr">
        <is>
          <t>5</t>
        </is>
      </c>
      <c r="G461" s="235" t="inlineStr">
        <is>
          <t>:CW:CCW:</t>
        </is>
      </c>
      <c r="H461" s="222" t="inlineStr">
        <is>
          <t>Packing</t>
        </is>
      </c>
      <c r="I461" s="222" t="inlineStr">
        <is>
          <t>Packing</t>
        </is>
      </c>
      <c r="K461" s="233" t="inlineStr">
        <is>
          <t>SlvMatl_SS_AISI-303</t>
        </is>
      </c>
      <c r="L461" s="233" t="inlineStr">
        <is>
          <t>SS AISI-303</t>
        </is>
      </c>
      <c r="M461" s="233" t="inlineStr">
        <is>
          <t>SS AISI-303</t>
        </is>
      </c>
      <c r="N461" s="235" t="n">
        <v>96701039</v>
      </c>
      <c r="O461" s="233" t="inlineStr">
        <is>
          <t>B101390</t>
        </is>
      </c>
      <c r="P461" s="235" t="inlineStr">
        <is>
          <t>LT067</t>
        </is>
      </c>
      <c r="Q461" t="inlineStr">
        <is>
          <t>PriceReq_BOM_KP_Sleeves, SlvMatl_SS_AISI-303</t>
        </is>
      </c>
    </row>
    <row r="462">
      <c r="B462" s="237">
        <f>OR(K462="SlvMatl_None", K462 = "SlvMatl_Bronze")</f>
        <v/>
      </c>
      <c r="C462" s="233" t="inlineStr">
        <is>
          <t>ConTab_BOM_KP_Sleeves1446</t>
        </is>
      </c>
      <c r="E462" s="233" t="inlineStr">
        <is>
          <t>:6019-7_8-KP:</t>
        </is>
      </c>
      <c r="F462" s="235" t="inlineStr">
        <is>
          <t>6</t>
        </is>
      </c>
      <c r="G462" s="235" t="inlineStr">
        <is>
          <t>:CW:CCW:</t>
        </is>
      </c>
      <c r="H462" s="222" t="inlineStr">
        <is>
          <t>Packing</t>
        </is>
      </c>
      <c r="I462" s="222" t="inlineStr">
        <is>
          <t>Packing</t>
        </is>
      </c>
      <c r="K462" s="233" t="inlineStr">
        <is>
          <t>SlvMatl_SS_AISI-303</t>
        </is>
      </c>
      <c r="L462" s="233" t="inlineStr">
        <is>
          <t>SS AISI-303</t>
        </is>
      </c>
      <c r="M462" s="233" t="inlineStr">
        <is>
          <t>SS AISI-303</t>
        </is>
      </c>
      <c r="N462" s="235" t="n">
        <v>96701040</v>
      </c>
      <c r="O462" s="233" t="inlineStr">
        <is>
          <t>B101403</t>
        </is>
      </c>
      <c r="P462" s="235" t="inlineStr">
        <is>
          <t>LT067</t>
        </is>
      </c>
      <c r="Q462" t="inlineStr">
        <is>
          <t>PriceReq_BOM_KP_Sleeves, SlvMatl_SS_AISI-303</t>
        </is>
      </c>
    </row>
    <row r="463">
      <c r="B463" s="237">
        <f>OR(K463="SlvMatl_None", K463 = "SlvMatl_Bronze")</f>
        <v/>
      </c>
      <c r="C463" s="233" t="inlineStr">
        <is>
          <t>ConTab_BOM_KP_Sleeves1447</t>
        </is>
      </c>
      <c r="E463" s="233" t="inlineStr">
        <is>
          <t>:6020-3_4-KP:</t>
        </is>
      </c>
      <c r="F463" s="235" t="inlineStr">
        <is>
          <t>6</t>
        </is>
      </c>
      <c r="G463" s="235" t="inlineStr">
        <is>
          <t>:CW:CCW:</t>
        </is>
      </c>
      <c r="H463" s="222" t="inlineStr">
        <is>
          <t>Packing</t>
        </is>
      </c>
      <c r="I463" s="222" t="inlineStr">
        <is>
          <t>Packing</t>
        </is>
      </c>
      <c r="K463" s="233" t="inlineStr">
        <is>
          <t>SlvMatl_SS_AISI-303</t>
        </is>
      </c>
      <c r="L463" s="233" t="inlineStr">
        <is>
          <t>SS AISI-303</t>
        </is>
      </c>
      <c r="M463" s="233" t="inlineStr">
        <is>
          <t>SS AISI-303</t>
        </is>
      </c>
      <c r="N463" s="235" t="n">
        <v>96701041</v>
      </c>
      <c r="O463" s="233" t="inlineStr">
        <is>
          <t>B101416</t>
        </is>
      </c>
      <c r="P463" s="235" t="inlineStr">
        <is>
          <t>LT067</t>
        </is>
      </c>
      <c r="Q463" t="inlineStr">
        <is>
          <t>PriceReq_BOM_KP_Sleeves, SlvMatl_SS_AISI-303</t>
        </is>
      </c>
    </row>
    <row r="464">
      <c r="B464" s="237">
        <f>OR(K464="SlvMatl_None", K464 = "SlvMatl_Bronze")</f>
        <v/>
      </c>
      <c r="C464" s="233" t="inlineStr">
        <is>
          <t>ConTab_BOM_KP_Sleeves1448</t>
        </is>
      </c>
      <c r="E464" s="233" t="inlineStr">
        <is>
          <t>:8012-5_6-KP:</t>
        </is>
      </c>
      <c r="F464" s="235" t="inlineStr">
        <is>
          <t>5</t>
        </is>
      </c>
      <c r="G464" s="235" t="inlineStr">
        <is>
          <t>:CW:CCW:</t>
        </is>
      </c>
      <c r="H464" s="222" t="inlineStr">
        <is>
          <t>Packing</t>
        </is>
      </c>
      <c r="I464" s="222" t="inlineStr">
        <is>
          <t>Packing</t>
        </is>
      </c>
      <c r="K464" s="233" t="inlineStr">
        <is>
          <t>SlvMatl_SS_AISI-303</t>
        </is>
      </c>
      <c r="L464" s="233" t="inlineStr">
        <is>
          <t>SS AISI-303</t>
        </is>
      </c>
      <c r="M464" s="233" t="inlineStr">
        <is>
          <t>SS AISI-303</t>
        </is>
      </c>
      <c r="N464" s="235" t="n">
        <v>96701038</v>
      </c>
      <c r="O464" s="233" t="inlineStr">
        <is>
          <t>B101377</t>
        </is>
      </c>
      <c r="P464" s="235" t="inlineStr">
        <is>
          <t>LT067</t>
        </is>
      </c>
      <c r="Q464" t="inlineStr">
        <is>
          <t>PriceReq_BOM_KP_Sleeves, SlvMatl_SS_AISI-303</t>
        </is>
      </c>
    </row>
    <row r="465">
      <c r="B465" s="237">
        <f>OR(K465="SlvMatl_None", K465 = "SlvMatl_Bronze")</f>
        <v/>
      </c>
      <c r="C465" s="233" t="inlineStr">
        <is>
          <t>ConTab_BOM_KP_Sleeves1449</t>
        </is>
      </c>
      <c r="E465" s="233" t="inlineStr">
        <is>
          <t>:8015-3_4-KP:</t>
        </is>
      </c>
      <c r="F465" s="235" t="inlineStr">
        <is>
          <t>5</t>
        </is>
      </c>
      <c r="G465" s="235" t="inlineStr">
        <is>
          <t>:CW:CCW:</t>
        </is>
      </c>
      <c r="H465" s="222" t="inlineStr">
        <is>
          <t>Packing</t>
        </is>
      </c>
      <c r="I465" s="222" t="inlineStr">
        <is>
          <t>Packing</t>
        </is>
      </c>
      <c r="K465" s="233" t="inlineStr">
        <is>
          <t>SlvMatl_SS_AISI-303</t>
        </is>
      </c>
      <c r="L465" s="233" t="inlineStr">
        <is>
          <t>SS AISI-303</t>
        </is>
      </c>
      <c r="M465" s="233" t="inlineStr">
        <is>
          <t>SS AISI-303</t>
        </is>
      </c>
      <c r="N465" s="235" t="n">
        <v>96701038</v>
      </c>
      <c r="O465" s="233" t="inlineStr">
        <is>
          <t>B101377</t>
        </is>
      </c>
      <c r="P465" s="235" t="inlineStr">
        <is>
          <t>LT067</t>
        </is>
      </c>
      <c r="Q465" t="inlineStr">
        <is>
          <t>PriceReq_BOM_KP_Sleeves, SlvMatl_SS_AISI-303</t>
        </is>
      </c>
    </row>
    <row r="466">
      <c r="B466" s="237">
        <f>OR(K466="SlvMatl_None", K466 = "SlvMatl_Bronze")</f>
        <v/>
      </c>
      <c r="C466" s="233" t="inlineStr">
        <is>
          <t>ConTab_BOM_KP_Sleeves1450</t>
        </is>
      </c>
      <c r="E466" s="233" t="inlineStr">
        <is>
          <t>:8020-5_6-KP:</t>
        </is>
      </c>
      <c r="F466" s="235" t="inlineStr">
        <is>
          <t>K</t>
        </is>
      </c>
      <c r="G466" s="235" t="inlineStr">
        <is>
          <t>:CW:CCW:</t>
        </is>
      </c>
      <c r="H466" s="222" t="inlineStr">
        <is>
          <t>Packing</t>
        </is>
      </c>
      <c r="I466" s="222" t="inlineStr">
        <is>
          <t>Packing</t>
        </is>
      </c>
      <c r="K466" s="233" t="inlineStr">
        <is>
          <t>SlvMatl_SS_AISI-303</t>
        </is>
      </c>
      <c r="L466" s="233" t="inlineStr">
        <is>
          <t>SS AISI-303</t>
        </is>
      </c>
      <c r="M466" s="233" t="inlineStr">
        <is>
          <t>SS AISI-303</t>
        </is>
      </c>
      <c r="N466" s="235" t="n">
        <v>96701042</v>
      </c>
      <c r="O466" s="233" t="inlineStr">
        <is>
          <t>B101442</t>
        </is>
      </c>
      <c r="P466" s="235" t="inlineStr">
        <is>
          <t>LT067</t>
        </is>
      </c>
      <c r="Q466" t="inlineStr">
        <is>
          <t>PriceReq_BOM_KP_Sleeves, SlvMatl_SS_AISI-303</t>
        </is>
      </c>
    </row>
    <row r="467">
      <c r="B467" s="237">
        <f>OR(K467="SlvMatl_None", K467 = "SlvMatl_Bronze")</f>
        <v/>
      </c>
      <c r="C467" s="233" t="inlineStr">
        <is>
          <t>ConTab_BOM_KP_Sleeves1451</t>
        </is>
      </c>
      <c r="E467" s="233" t="inlineStr">
        <is>
          <t>:1012-9_0-KP:1012-1_2-KP:</t>
        </is>
      </c>
      <c r="F467" s="235" t="inlineStr">
        <is>
          <t>5</t>
        </is>
      </c>
      <c r="G467" s="235" t="inlineStr">
        <is>
          <t>:CW:CCW:</t>
        </is>
      </c>
      <c r="H467" s="222" t="inlineStr">
        <is>
          <t>Packing</t>
        </is>
      </c>
      <c r="I467" s="222" t="inlineStr">
        <is>
          <t>Packing</t>
        </is>
      </c>
      <c r="K467" s="233" t="inlineStr">
        <is>
          <t>SlvMatl_SS_AISI-303</t>
        </is>
      </c>
      <c r="L467" s="233" t="inlineStr">
        <is>
          <t>SS AISI-303</t>
        </is>
      </c>
      <c r="M467" s="233" t="inlineStr">
        <is>
          <t>SS AISI-303</t>
        </is>
      </c>
      <c r="N467" s="235" t="n">
        <v>96701038</v>
      </c>
      <c r="O467" s="233" t="inlineStr">
        <is>
          <t>B101377</t>
        </is>
      </c>
      <c r="P467" s="235" t="inlineStr">
        <is>
          <t>LT067</t>
        </is>
      </c>
      <c r="Q467" t="inlineStr">
        <is>
          <t>PriceReq_BOM_KP_Sleeves, SlvMatl_SS_AISI-303</t>
        </is>
      </c>
    </row>
    <row r="468">
      <c r="B468" s="237">
        <f>OR(K468="SlvMatl_None", K468 = "SlvMatl_Bronze")</f>
        <v/>
      </c>
      <c r="C468" s="233" t="inlineStr">
        <is>
          <t>ConTab_BOM_KP_Sleeves1452</t>
        </is>
      </c>
      <c r="E468" s="233" t="inlineStr">
        <is>
          <t>:1015-3_4-KP:</t>
        </is>
      </c>
      <c r="F468" s="235" t="inlineStr">
        <is>
          <t>7</t>
        </is>
      </c>
      <c r="G468" s="235" t="inlineStr">
        <is>
          <t>:CW:CCW:</t>
        </is>
      </c>
      <c r="H468" s="222" t="inlineStr">
        <is>
          <t>Packing</t>
        </is>
      </c>
      <c r="I468" s="222" t="inlineStr">
        <is>
          <t>Packing</t>
        </is>
      </c>
      <c r="K468" s="233" t="inlineStr">
        <is>
          <t>SlvMatl_SS_AISI-303</t>
        </is>
      </c>
      <c r="L468" s="233" t="inlineStr">
        <is>
          <t>SS AISI-303</t>
        </is>
      </c>
      <c r="M468" s="233" t="inlineStr">
        <is>
          <t>SS AISI-303</t>
        </is>
      </c>
      <c r="N468" s="235" t="n">
        <v>96701043</v>
      </c>
      <c r="O468" s="233" t="inlineStr">
        <is>
          <t>B104093</t>
        </is>
      </c>
      <c r="P468" s="235" t="inlineStr">
        <is>
          <t>LT067</t>
        </is>
      </c>
      <c r="Q468" t="inlineStr">
        <is>
          <t>PriceReq_BOM_KP_Sleeves, SlvMatl_SS_AISI-303</t>
        </is>
      </c>
    </row>
    <row r="469">
      <c r="B469" s="237">
        <f>OR(K469="SlvMatl_None", K469 = "SlvMatl_Bronze")</f>
        <v/>
      </c>
      <c r="C469" s="233" t="inlineStr">
        <is>
          <t>ConTab_BOM_KP_Sleeves1453</t>
        </is>
      </c>
      <c r="E469" s="233" t="inlineStr">
        <is>
          <t>:1020-3_4-KP:</t>
        </is>
      </c>
      <c r="F469" s="235" t="inlineStr">
        <is>
          <t>V</t>
        </is>
      </c>
      <c r="G469" s="235" t="inlineStr">
        <is>
          <t>:CW:CCW:</t>
        </is>
      </c>
      <c r="H469" s="222" t="inlineStr">
        <is>
          <t>Packing</t>
        </is>
      </c>
      <c r="I469" s="222" t="inlineStr">
        <is>
          <t>Packing</t>
        </is>
      </c>
      <c r="K469" s="233" t="inlineStr">
        <is>
          <t>SlvMatl_SS_AISI-303</t>
        </is>
      </c>
      <c r="L469" s="233" t="inlineStr">
        <is>
          <t>SS AISI-303</t>
        </is>
      </c>
      <c r="M469" s="233" t="inlineStr">
        <is>
          <t>SS AISI-303</t>
        </is>
      </c>
      <c r="N469" s="235" t="n">
        <v>96701044</v>
      </c>
      <c r="O469" s="233" t="inlineStr">
        <is>
          <t>B101481</t>
        </is>
      </c>
      <c r="P469" s="235" t="inlineStr">
        <is>
          <t>LT067</t>
        </is>
      </c>
      <c r="Q469" t="inlineStr">
        <is>
          <t>PriceReq_BOM_KP_Sleeves, SlvMatl_SS_AISI-303</t>
        </is>
      </c>
    </row>
    <row r="470">
      <c r="B470" s="237">
        <f>OR(K470="SlvMatl_None", K470 = "SlvMatl_Bronze")</f>
        <v/>
      </c>
      <c r="C470" s="233" t="inlineStr">
        <is>
          <t>ConTab_BOM_KP_Sleeves1454</t>
        </is>
      </c>
      <c r="E470" s="233" t="inlineStr">
        <is>
          <t>:1024-1_2-KP:</t>
        </is>
      </c>
      <c r="F470" s="235" t="inlineStr">
        <is>
          <t>V</t>
        </is>
      </c>
      <c r="G470" s="235" t="inlineStr">
        <is>
          <t>:CW:CCW:</t>
        </is>
      </c>
      <c r="H470" s="222" t="inlineStr">
        <is>
          <t>Packing</t>
        </is>
      </c>
      <c r="I470" s="222" t="inlineStr">
        <is>
          <t>Packing</t>
        </is>
      </c>
      <c r="K470" s="233" t="inlineStr">
        <is>
          <t>SlvMatl_SS_AISI-303</t>
        </is>
      </c>
      <c r="L470" s="233" t="inlineStr">
        <is>
          <t>SS AISI-303</t>
        </is>
      </c>
      <c r="M470" s="233" t="inlineStr">
        <is>
          <t>SS AISI-303</t>
        </is>
      </c>
      <c r="N470" s="235" t="n">
        <v>96701045</v>
      </c>
      <c r="O470" s="233" t="inlineStr">
        <is>
          <t>B101494</t>
        </is>
      </c>
      <c r="P470" s="235" t="inlineStr">
        <is>
          <t>LT067</t>
        </is>
      </c>
      <c r="Q470" t="inlineStr">
        <is>
          <t>PriceReq_BOM_KP_Sleeves, SlvMatl_SS_AISI-303</t>
        </is>
      </c>
    </row>
    <row r="471">
      <c r="B471" s="237">
        <f>OR(K471="SlvMatl_None", K471 = "SlvMatl_Bronze")</f>
        <v/>
      </c>
      <c r="C471" s="233" t="inlineStr">
        <is>
          <t>ConTab_BOM_KP_Sleeves1455</t>
        </is>
      </c>
      <c r="E471" s="233" t="inlineStr">
        <is>
          <t>:1220-5_6-KP:</t>
        </is>
      </c>
      <c r="F471" s="235" t="inlineStr">
        <is>
          <t>K</t>
        </is>
      </c>
      <c r="G471" s="235" t="inlineStr">
        <is>
          <t>:CW:CCW:</t>
        </is>
      </c>
      <c r="H471" s="222" t="inlineStr">
        <is>
          <t>Packing</t>
        </is>
      </c>
      <c r="I471" s="222" t="inlineStr">
        <is>
          <t>Packing</t>
        </is>
      </c>
      <c r="K471" s="233" t="inlineStr">
        <is>
          <t>SlvMatl_SS_AISI-303</t>
        </is>
      </c>
      <c r="L471" s="233" t="inlineStr">
        <is>
          <t>SS AISI-303</t>
        </is>
      </c>
      <c r="M471" s="233" t="inlineStr">
        <is>
          <t>SS AISI-303</t>
        </is>
      </c>
      <c r="N471" s="235" t="n">
        <v>96701046</v>
      </c>
      <c r="O471" s="233" t="inlineStr">
        <is>
          <t>B101455</t>
        </is>
      </c>
      <c r="P471" s="235" t="inlineStr">
        <is>
          <t>LT067</t>
        </is>
      </c>
      <c r="Q471" t="inlineStr">
        <is>
          <t>PriceReq_BOM_KP_Sleeves, SlvMatl_SS_AISI-303</t>
        </is>
      </c>
    </row>
    <row r="472">
      <c r="B472" s="237">
        <f>OR(K472="SlvMatl_None", K472 = "SlvMatl_Bronze")</f>
        <v/>
      </c>
      <c r="C472" s="233" t="inlineStr">
        <is>
          <t>ConTab_BOM_KP_Sleeves1456</t>
        </is>
      </c>
      <c r="E472" s="233" t="inlineStr">
        <is>
          <t>:1415-1_2-KP:</t>
        </is>
      </c>
      <c r="F472" s="235" t="inlineStr">
        <is>
          <t>K</t>
        </is>
      </c>
      <c r="G472" s="235" t="inlineStr">
        <is>
          <t>:CW:CCW:</t>
        </is>
      </c>
      <c r="H472" s="222" t="inlineStr">
        <is>
          <t>Packing</t>
        </is>
      </c>
      <c r="I472" s="222" t="inlineStr">
        <is>
          <t>Packing</t>
        </is>
      </c>
      <c r="K472" s="233" t="inlineStr">
        <is>
          <t>SlvMatl_SS_AISI-303</t>
        </is>
      </c>
      <c r="L472" s="233" t="inlineStr">
        <is>
          <t>SS AISI-303</t>
        </is>
      </c>
      <c r="M472" s="233" t="inlineStr">
        <is>
          <t>SS AISI-303</t>
        </is>
      </c>
      <c r="N472" s="235" t="n">
        <v>96701047</v>
      </c>
      <c r="O472" s="233" t="inlineStr">
        <is>
          <t>B101468</t>
        </is>
      </c>
      <c r="P472" s="235" t="inlineStr">
        <is>
          <t>LT068</t>
        </is>
      </c>
      <c r="Q472" t="inlineStr">
        <is>
          <t>PriceReq_BOM_KP_Sleeves, SlvMatl_SS_AISI-303</t>
        </is>
      </c>
    </row>
    <row r="473">
      <c r="B473" s="237">
        <f>OR(K473="SlvMatl_None", K473 = "SlvMatl_Bronze")</f>
        <v/>
      </c>
      <c r="C473" s="233" t="inlineStr">
        <is>
          <t>ConTab_BOM_KP_Sleeves1457</t>
        </is>
      </c>
      <c r="E473" s="233" t="inlineStr">
        <is>
          <t>:3014-7_8-KP:</t>
        </is>
      </c>
      <c r="F473" s="235" t="inlineStr">
        <is>
          <t>4</t>
        </is>
      </c>
      <c r="G473" s="235" t="inlineStr">
        <is>
          <t>:CW:CCW:</t>
        </is>
      </c>
      <c r="H473" s="222" t="inlineStr">
        <is>
          <t>Packing</t>
        </is>
      </c>
      <c r="I473" s="222" t="inlineStr">
        <is>
          <t>Packing</t>
        </is>
      </c>
      <c r="K473" s="233" t="inlineStr">
        <is>
          <t>SlvMatl_SS_AISI-303</t>
        </is>
      </c>
      <c r="L473" s="233" t="inlineStr">
        <is>
          <t>SS AISI-303</t>
        </is>
      </c>
      <c r="M473" s="233" t="inlineStr">
        <is>
          <t>SS AISI-303</t>
        </is>
      </c>
      <c r="N473" s="235" t="n">
        <v>96701012</v>
      </c>
      <c r="O473" s="233" t="inlineStr">
        <is>
          <t>B101364</t>
        </is>
      </c>
      <c r="P473" s="235" t="inlineStr">
        <is>
          <t>LT067</t>
        </is>
      </c>
      <c r="Q473" t="inlineStr">
        <is>
          <t>PriceReq_BOM_KP_Sleeves, SlvMatl_SS_AISI-303</t>
        </is>
      </c>
    </row>
    <row r="474">
      <c r="B474" s="237">
        <f>OR(K474="SlvMatl_None", K474 = "SlvMatl_Bronze")</f>
        <v/>
      </c>
      <c r="C474" s="233" t="inlineStr">
        <is>
          <t>ConTab_BOM_KP_Sleeves1458</t>
        </is>
      </c>
      <c r="E474" s="233" t="inlineStr">
        <is>
          <t>:4015-9_0-KP:</t>
        </is>
      </c>
      <c r="F474" s="235" t="inlineStr">
        <is>
          <t>4</t>
        </is>
      </c>
      <c r="G474" s="235" t="inlineStr">
        <is>
          <t>:CW:CCW:</t>
        </is>
      </c>
      <c r="H474" s="222" t="inlineStr">
        <is>
          <t>Packing</t>
        </is>
      </c>
      <c r="I474" s="222" t="inlineStr">
        <is>
          <t>Packing</t>
        </is>
      </c>
      <c r="K474" s="233" t="inlineStr">
        <is>
          <t>SlvMatl_SS_AISI-303</t>
        </is>
      </c>
      <c r="L474" s="233" t="inlineStr">
        <is>
          <t>SS AISI-303</t>
        </is>
      </c>
      <c r="M474" s="233" t="inlineStr">
        <is>
          <t>SS AISI-303</t>
        </is>
      </c>
      <c r="N474" s="235" t="n">
        <v>96701012</v>
      </c>
      <c r="O474" s="233" t="inlineStr">
        <is>
          <t>B101364</t>
        </is>
      </c>
      <c r="P474" s="235" t="inlineStr">
        <is>
          <t>LT067</t>
        </is>
      </c>
      <c r="Q474" t="inlineStr">
        <is>
          <t>PriceReq_BOM_KP_Sleeves, SlvMatl_SS_AISI-303</t>
        </is>
      </c>
    </row>
    <row r="475">
      <c r="B475" s="237">
        <f>OR(K475="SlvMatl_None", K475 = "SlvMatl_Bronze")</f>
        <v/>
      </c>
      <c r="C475" s="233" t="inlineStr">
        <is>
          <t>ConTab_BOM_KP_Sleeves1459</t>
        </is>
      </c>
      <c r="E475" s="233" t="inlineStr">
        <is>
          <t>:1213-5_6-KP:</t>
        </is>
      </c>
      <c r="F475" s="235" t="inlineStr">
        <is>
          <t>K</t>
        </is>
      </c>
      <c r="G475" s="224" t="inlineStr">
        <is>
          <t>:CW:CCW:</t>
        </is>
      </c>
      <c r="H475" s="222" t="inlineStr">
        <is>
          <t>Packing</t>
        </is>
      </c>
      <c r="I475" s="222" t="inlineStr">
        <is>
          <t>Packing</t>
        </is>
      </c>
      <c r="J475" s="222" t="n"/>
      <c r="K475" s="222" t="inlineStr">
        <is>
          <t>SlvMatl_SS_AISI-303</t>
        </is>
      </c>
      <c r="L475" s="222" t="inlineStr">
        <is>
          <t>SS AISI-303</t>
        </is>
      </c>
      <c r="M475" s="222" t="inlineStr">
        <is>
          <t>SS AISI-303</t>
        </is>
      </c>
      <c r="N475" s="214" t="n">
        <v>98551472</v>
      </c>
      <c r="O475" s="222" t="inlineStr">
        <is>
          <t>B100801</t>
        </is>
      </c>
      <c r="P475" s="224" t="inlineStr">
        <is>
          <t>LT069</t>
        </is>
      </c>
      <c r="Q475" t="inlineStr">
        <is>
          <t>PriceReq_BOM_KP_Sleeves, SlvMatl_SS_AISI-303</t>
        </is>
      </c>
    </row>
    <row r="476">
      <c r="B476" s="237">
        <f>OR(K476="SlvMatl_None", K476 = "SlvMatl_Bronze")</f>
        <v/>
      </c>
      <c r="C476" s="233" t="inlineStr">
        <is>
          <t>ConTab_BOM_KP_Sleeves1460</t>
        </is>
      </c>
      <c r="E476" s="233" t="inlineStr">
        <is>
          <t>:1415-3_4-KP:</t>
        </is>
      </c>
      <c r="F476" s="235" t="inlineStr">
        <is>
          <t>K</t>
        </is>
      </c>
      <c r="G476" s="224" t="inlineStr">
        <is>
          <t>:CW:CCW:</t>
        </is>
      </c>
      <c r="H476" s="222" t="inlineStr">
        <is>
          <t>Packing</t>
        </is>
      </c>
      <c r="I476" s="222" t="inlineStr">
        <is>
          <t>Packing</t>
        </is>
      </c>
      <c r="J476" s="222" t="n"/>
      <c r="K476" s="222" t="inlineStr">
        <is>
          <t>SlvMatl_SS_AISI-303</t>
        </is>
      </c>
      <c r="L476" s="222" t="inlineStr">
        <is>
          <t>SS AISI-303</t>
        </is>
      </c>
      <c r="M476" s="222" t="inlineStr">
        <is>
          <t>SS AISI-303</t>
        </is>
      </c>
      <c r="N476" s="214" t="n">
        <v>98577154</v>
      </c>
      <c r="O476" s="222" t="inlineStr">
        <is>
          <t>B100801</t>
        </is>
      </c>
      <c r="P476" s="224" t="inlineStr">
        <is>
          <t>LT069</t>
        </is>
      </c>
      <c r="Q476" t="inlineStr">
        <is>
          <t>PriceReq_BOM_KP_Sleeves, SlvMatl_SS_AISI-303</t>
        </is>
      </c>
    </row>
    <row r="477">
      <c r="B477" s="237">
        <f>OR(K477="SlvMatl_None", K477 = "SlvMatl_Bronze")</f>
        <v/>
      </c>
      <c r="C477" s="233" t="inlineStr">
        <is>
          <t>ConTab_BOM_KP_Sleeves1461</t>
        </is>
      </c>
      <c r="E477" s="233" t="inlineStr">
        <is>
          <t>:1220-7_8-KP:</t>
        </is>
      </c>
      <c r="F477" s="235" t="inlineStr">
        <is>
          <t>V</t>
        </is>
      </c>
      <c r="G477" s="224" t="inlineStr">
        <is>
          <t>:CW:CCW:</t>
        </is>
      </c>
      <c r="H477" s="222" t="inlineStr">
        <is>
          <t>Packing</t>
        </is>
      </c>
      <c r="I477" s="222" t="inlineStr">
        <is>
          <t>Packing</t>
        </is>
      </c>
      <c r="J477" s="222" t="n"/>
      <c r="K477" s="222" t="inlineStr">
        <is>
          <t>SlvMatl_SS_AISI-303</t>
        </is>
      </c>
      <c r="L477" s="222" t="inlineStr">
        <is>
          <t>SS AISI-303</t>
        </is>
      </c>
      <c r="M477" s="222" t="inlineStr">
        <is>
          <t>SS AISI-303</t>
        </is>
      </c>
      <c r="N477" s="214" t="n">
        <v>98553374</v>
      </c>
      <c r="O477" s="222" t="inlineStr">
        <is>
          <t>B100801</t>
        </is>
      </c>
      <c r="P477" s="224" t="inlineStr">
        <is>
          <t>LT069</t>
        </is>
      </c>
      <c r="Q477" t="inlineStr">
        <is>
          <t>PriceReq_BOM_KP_Sleeves, SlvMatl_SS_AISI-303</t>
        </is>
      </c>
    </row>
    <row r="478">
      <c r="B478" s="237">
        <f>OR(K478="SlvMatl_None", K478 = "SlvMatl_Bronze")</f>
        <v/>
      </c>
      <c r="C478" s="233" t="inlineStr">
        <is>
          <t>ConTab_BOM_KP_Sleeves1462</t>
        </is>
      </c>
      <c r="E478" s="233" t="inlineStr">
        <is>
          <t>:2018-1_2-KP:</t>
        </is>
      </c>
      <c r="F478" s="235" t="inlineStr">
        <is>
          <t>V</t>
        </is>
      </c>
      <c r="G478" s="224" t="inlineStr">
        <is>
          <t>:CW:CCW:</t>
        </is>
      </c>
      <c r="H478" s="222" t="inlineStr">
        <is>
          <t>Packing</t>
        </is>
      </c>
      <c r="I478" s="222" t="inlineStr">
        <is>
          <t>Packing</t>
        </is>
      </c>
      <c r="J478" s="222" t="n"/>
      <c r="K478" s="222" t="inlineStr">
        <is>
          <t>SlvMatl_SS_AISI-303</t>
        </is>
      </c>
      <c r="L478" s="222" t="inlineStr">
        <is>
          <t>SS AISI-303</t>
        </is>
      </c>
      <c r="M478" s="222" t="inlineStr">
        <is>
          <t>SS AISI-303</t>
        </is>
      </c>
      <c r="N478" s="214" t="n">
        <v>98554274</v>
      </c>
      <c r="O478" s="222" t="inlineStr">
        <is>
          <t>B100801</t>
        </is>
      </c>
      <c r="P478" s="224" t="inlineStr">
        <is>
          <t>LT069</t>
        </is>
      </c>
      <c r="Q478" t="inlineStr">
        <is>
          <t>PriceReq_BOM_KP_Sleeves, SlvMatl_SS_AISI-303</t>
        </is>
      </c>
    </row>
    <row r="479">
      <c r="B479" s="237">
        <f>OR(K479="SlvMatl_None", K479 = "SlvMatl_Bronze")</f>
        <v/>
      </c>
      <c r="C479" s="233" t="inlineStr">
        <is>
          <t>ConTab_BOM_KP_Sleeves1463</t>
        </is>
      </c>
      <c r="E479" s="233" t="inlineStr">
        <is>
          <t>:1617-5_6-KP:</t>
        </is>
      </c>
      <c r="F479" s="235" t="inlineStr">
        <is>
          <t>V</t>
        </is>
      </c>
      <c r="G479" s="224" t="inlineStr">
        <is>
          <t>:CW:CCW:</t>
        </is>
      </c>
      <c r="H479" s="222" t="inlineStr">
        <is>
          <t>Packing</t>
        </is>
      </c>
      <c r="I479" s="222" t="inlineStr">
        <is>
          <t>Packing</t>
        </is>
      </c>
      <c r="J479" s="222" t="n"/>
      <c r="K479" s="222" t="inlineStr">
        <is>
          <t>SlvMatl_SS_AISI-303</t>
        </is>
      </c>
      <c r="L479" s="222" t="inlineStr">
        <is>
          <t>SS AISI-303</t>
        </is>
      </c>
      <c r="M479" s="222" t="inlineStr">
        <is>
          <t>SS AISI-303</t>
        </is>
      </c>
      <c r="N479" s="214" t="n">
        <v>98558153</v>
      </c>
      <c r="O479" s="222" t="inlineStr">
        <is>
          <t>B100801</t>
        </is>
      </c>
      <c r="P479" s="224" t="inlineStr">
        <is>
          <t>LT069</t>
        </is>
      </c>
      <c r="Q479" t="inlineStr">
        <is>
          <t>PriceReq_BOM_KP_Sleeves, SlvMatl_SS_AISI-303</t>
        </is>
      </c>
    </row>
    <row r="480">
      <c r="B480" s="237">
        <f>OR(K480="SlvMatl_None", K480 = "SlvMatl_Bronze")</f>
        <v/>
      </c>
      <c r="C480" s="233" t="inlineStr">
        <is>
          <t>ConTab_BOM_KP_Sleeves1464</t>
        </is>
      </c>
      <c r="E480" s="233" t="inlineStr">
        <is>
          <t>:1620-3_4-KP:</t>
        </is>
      </c>
      <c r="F480" s="235" t="inlineStr">
        <is>
          <t>V</t>
        </is>
      </c>
      <c r="G480" s="224" t="inlineStr">
        <is>
          <t>:CW:CCW:</t>
        </is>
      </c>
      <c r="H480" s="222" t="inlineStr">
        <is>
          <t>Packing</t>
        </is>
      </c>
      <c r="I480" s="222" t="inlineStr">
        <is>
          <t>Packing</t>
        </is>
      </c>
      <c r="J480" s="222" t="n"/>
      <c r="K480" s="222" t="inlineStr">
        <is>
          <t>SlvMatl_SS_AISI-303</t>
        </is>
      </c>
      <c r="L480" s="222" t="inlineStr">
        <is>
          <t>SS AISI-303</t>
        </is>
      </c>
      <c r="M480" s="222" t="inlineStr">
        <is>
          <t>SS AISI-303</t>
        </is>
      </c>
      <c r="N480" s="214" t="n">
        <v>98571807</v>
      </c>
      <c r="O480" s="222" t="inlineStr">
        <is>
          <t>B100801</t>
        </is>
      </c>
      <c r="P480" s="224" t="inlineStr">
        <is>
          <t>LT069</t>
        </is>
      </c>
      <c r="Q480" t="inlineStr">
        <is>
          <t>PriceReq_BOM_KP_Sleeves, SlvMatl_SS_AISI-303</t>
        </is>
      </c>
    </row>
    <row r="481">
      <c r="B481" s="237" t="b">
        <v>0</v>
      </c>
      <c r="C481" s="233" t="inlineStr">
        <is>
          <t>ConTab_BOM_KP_Sleeves0355</t>
        </is>
      </c>
      <c r="D481" s="233" t="inlineStr"/>
      <c r="E481" s="233" t="inlineStr">
        <is>
          <t>:3014-5_6-KPV:</t>
        </is>
      </c>
      <c r="F481" s="235" t="n">
        <v>4</v>
      </c>
      <c r="G481" s="233" t="inlineStr">
        <is>
          <t>:CW:</t>
        </is>
      </c>
      <c r="H481" s="233" t="inlineStr">
        <is>
          <t>Mechanical Seal</t>
        </is>
      </c>
      <c r="I481" s="233" t="inlineStr">
        <is>
          <t>Single</t>
        </is>
      </c>
      <c r="J481" s="233" t="inlineStr">
        <is>
          <t>:Balanced:</t>
        </is>
      </c>
      <c r="K481" s="233" t="inlineStr">
        <is>
          <t>SlvMatl_SS_AISI-416_Hardened_SleeveBrg</t>
        </is>
      </c>
      <c r="L481" s="233" t="inlineStr">
        <is>
          <t>Bronze, III932, C89835</t>
        </is>
      </c>
      <c r="M481" s="233" t="inlineStr">
        <is>
          <t>SS AISI-416 (hard)-SlvBrg</t>
        </is>
      </c>
      <c r="N481" s="235" t="inlineStr">
        <is>
          <t>RTF</t>
        </is>
      </c>
      <c r="O481" s="233" t="inlineStr">
        <is>
          <t>B105067</t>
        </is>
      </c>
      <c r="P481" s="235" t="inlineStr">
        <is>
          <t>LT027</t>
        </is>
      </c>
      <c r="Q481" t="inlineStr">
        <is>
          <t>SlvMatl_SS_AISI-416_Hardened_SleeveBrg, PriceReq_BOM_KP_Sleeves</t>
        </is>
      </c>
    </row>
    <row r="482">
      <c r="B482" s="237" t="b">
        <v>0</v>
      </c>
      <c r="C482" s="233" t="inlineStr">
        <is>
          <t>ConTab_BOM_KP_Sleeves0356</t>
        </is>
      </c>
      <c r="D482" s="233" t="inlineStr"/>
      <c r="E482" s="233" t="inlineStr">
        <is>
          <t>:4012-1_2-KPV:</t>
        </is>
      </c>
      <c r="F482" s="235" t="n">
        <v>4</v>
      </c>
      <c r="G482" s="233" t="inlineStr">
        <is>
          <t>:CW:</t>
        </is>
      </c>
      <c r="H482" s="233" t="inlineStr">
        <is>
          <t>Mechanical Seal</t>
        </is>
      </c>
      <c r="I482" s="233" t="inlineStr">
        <is>
          <t>Single</t>
        </is>
      </c>
      <c r="J482" s="233" t="inlineStr">
        <is>
          <t>:Balanced:</t>
        </is>
      </c>
      <c r="K482" s="233" t="inlineStr">
        <is>
          <t>SlvMatl_SS_AISI-416_Hardened_SleeveBrg</t>
        </is>
      </c>
      <c r="L482" s="233" t="inlineStr">
        <is>
          <t>Bronze, III932, C89835</t>
        </is>
      </c>
      <c r="M482" s="233" t="inlineStr">
        <is>
          <t>SS AISI-416 (hard)-SlvBrg</t>
        </is>
      </c>
      <c r="N482" s="235" t="inlineStr">
        <is>
          <t>RTF</t>
        </is>
      </c>
      <c r="O482" s="233" t="inlineStr">
        <is>
          <t>B105067</t>
        </is>
      </c>
      <c r="P482" s="235" t="inlineStr">
        <is>
          <t>LT027</t>
        </is>
      </c>
      <c r="Q482" t="inlineStr">
        <is>
          <t>SlvMatl_SS_AISI-416_Hardened_SleeveBrg, PriceReq_BOM_KP_Sleeves</t>
        </is>
      </c>
    </row>
    <row r="483">
      <c r="B483" s="237" t="b">
        <v>0</v>
      </c>
      <c r="C483" s="233" t="inlineStr">
        <is>
          <t>ConTab_BOM_KP_Sleeves0357</t>
        </is>
      </c>
      <c r="D483" s="233" t="inlineStr"/>
      <c r="E483" s="233" t="inlineStr">
        <is>
          <t>:4012-7_8-KPV:</t>
        </is>
      </c>
      <c r="F483" s="235" t="n">
        <v>4</v>
      </c>
      <c r="G483" s="233" t="inlineStr">
        <is>
          <t>:CW:</t>
        </is>
      </c>
      <c r="H483" s="233" t="inlineStr">
        <is>
          <t>Mechanical Seal</t>
        </is>
      </c>
      <c r="I483" s="233" t="inlineStr">
        <is>
          <t>Single</t>
        </is>
      </c>
      <c r="J483" s="233" t="inlineStr">
        <is>
          <t>:Balanced:</t>
        </is>
      </c>
      <c r="K483" s="233" t="inlineStr">
        <is>
          <t>SlvMatl_SS_AISI-416_Hardened_SleeveBrg</t>
        </is>
      </c>
      <c r="L483" s="233" t="inlineStr">
        <is>
          <t>Bronze, III932, C89835</t>
        </is>
      </c>
      <c r="M483" s="233" t="inlineStr">
        <is>
          <t>SS AISI-416 (hard)-SlvBrg</t>
        </is>
      </c>
      <c r="N483" s="235" t="inlineStr">
        <is>
          <t>RTF</t>
        </is>
      </c>
      <c r="O483" s="233" t="inlineStr">
        <is>
          <t>B105068</t>
        </is>
      </c>
      <c r="P483" s="235" t="inlineStr">
        <is>
          <t>LT027</t>
        </is>
      </c>
      <c r="Q483" t="inlineStr">
        <is>
          <t>SlvMatl_SS_AISI-416_Hardened_SleeveBrg, PriceReq_BOM_KP_Sleeves</t>
        </is>
      </c>
    </row>
    <row r="484">
      <c r="B484" s="237" t="b">
        <v>0</v>
      </c>
      <c r="C484" s="233" t="inlineStr">
        <is>
          <t>ConTab_BOM_KP_Sleeves0358</t>
        </is>
      </c>
      <c r="D484" s="233" t="inlineStr"/>
      <c r="E484" s="233" t="inlineStr">
        <is>
          <t>:4015-7_8-KPV:</t>
        </is>
      </c>
      <c r="F484" s="235" t="n">
        <v>4</v>
      </c>
      <c r="G484" s="233" t="inlineStr">
        <is>
          <t>:CW:</t>
        </is>
      </c>
      <c r="H484" s="233" t="inlineStr">
        <is>
          <t>Mechanical Seal</t>
        </is>
      </c>
      <c r="I484" s="233" t="inlineStr">
        <is>
          <t>Single</t>
        </is>
      </c>
      <c r="J484" s="233" t="inlineStr">
        <is>
          <t>:Balanced:</t>
        </is>
      </c>
      <c r="K484" s="233" t="inlineStr">
        <is>
          <t>SlvMatl_SS_AISI-416_Hardened_SleeveBrg</t>
        </is>
      </c>
      <c r="L484" s="233" t="inlineStr">
        <is>
          <t>Bronze, III932, C89835</t>
        </is>
      </c>
      <c r="M484" s="233" t="inlineStr">
        <is>
          <t>SS AISI-416 (hard)-SlvBrg</t>
        </is>
      </c>
      <c r="N484" s="235" t="inlineStr">
        <is>
          <t>RTF</t>
        </is>
      </c>
      <c r="O484" s="233" t="inlineStr">
        <is>
          <t>B105069</t>
        </is>
      </c>
      <c r="P484" s="235" t="inlineStr">
        <is>
          <t>LT027</t>
        </is>
      </c>
      <c r="Q484" t="inlineStr">
        <is>
          <t>SlvMatl_SS_AISI-416_Hardened_SleeveBrg, PriceReq_BOM_KP_Sleeves</t>
        </is>
      </c>
    </row>
    <row r="485">
      <c r="B485" s="237" t="b">
        <v>0</v>
      </c>
      <c r="C485" s="233" t="inlineStr">
        <is>
          <t>ConTab_BOM_KP_Sleeves0359</t>
        </is>
      </c>
      <c r="D485" s="233" t="inlineStr"/>
      <c r="E485" s="233" t="inlineStr">
        <is>
          <t>:5012-7_8-KPV:</t>
        </is>
      </c>
      <c r="F485" s="235" t="n">
        <v>4</v>
      </c>
      <c r="G485" s="233" t="inlineStr">
        <is>
          <t>:CW:</t>
        </is>
      </c>
      <c r="H485" s="233" t="inlineStr">
        <is>
          <t>Mechanical Seal</t>
        </is>
      </c>
      <c r="I485" s="233" t="inlineStr">
        <is>
          <t>Single</t>
        </is>
      </c>
      <c r="J485" s="233" t="inlineStr">
        <is>
          <t>:Balanced:</t>
        </is>
      </c>
      <c r="K485" s="233" t="inlineStr">
        <is>
          <t>SlvMatl_SS_AISI-416_Hardened_SleeveBrg</t>
        </is>
      </c>
      <c r="L485" s="233" t="inlineStr">
        <is>
          <t>Bronze, III932, C89835</t>
        </is>
      </c>
      <c r="M485" s="233" t="inlineStr">
        <is>
          <t>SS AISI-416 (hard)-SlvBrg</t>
        </is>
      </c>
      <c r="N485" s="235" t="inlineStr">
        <is>
          <t>RTF</t>
        </is>
      </c>
      <c r="O485" s="233" t="inlineStr">
        <is>
          <t>B105070</t>
        </is>
      </c>
      <c r="P485" s="235" t="inlineStr">
        <is>
          <t>LT027</t>
        </is>
      </c>
      <c r="Q485" t="inlineStr">
        <is>
          <t>SlvMatl_SS_AISI-416_Hardened_SleeveBrg, PriceReq_BOM_KP_Sleeves</t>
        </is>
      </c>
    </row>
    <row r="486">
      <c r="B486" s="237" t="b">
        <v>0</v>
      </c>
      <c r="C486" s="233" t="inlineStr">
        <is>
          <t>ConTab_BOM_KP_Sleeves0360</t>
        </is>
      </c>
      <c r="D486" s="233" t="inlineStr"/>
      <c r="E486" s="233" t="inlineStr">
        <is>
          <t>:5015-9_0-KPV:</t>
        </is>
      </c>
      <c r="F486" s="235" t="n">
        <v>4</v>
      </c>
      <c r="G486" s="233" t="inlineStr">
        <is>
          <t>:CW:</t>
        </is>
      </c>
      <c r="H486" s="233" t="inlineStr">
        <is>
          <t>Mechanical Seal</t>
        </is>
      </c>
      <c r="I486" s="233" t="inlineStr">
        <is>
          <t>Single</t>
        </is>
      </c>
      <c r="J486" s="233" t="inlineStr">
        <is>
          <t>:Balanced:</t>
        </is>
      </c>
      <c r="K486" s="233" t="inlineStr">
        <is>
          <t>SlvMatl_SS_AISI-416_Hardened_SleeveBrg</t>
        </is>
      </c>
      <c r="L486" s="233" t="inlineStr">
        <is>
          <t>Bronze, III932, C89835</t>
        </is>
      </c>
      <c r="M486" s="233" t="inlineStr">
        <is>
          <t>SS AISI-416 (hard)-SlvBrg</t>
        </is>
      </c>
      <c r="N486" s="235" t="inlineStr">
        <is>
          <t>RTF</t>
        </is>
      </c>
      <c r="O486" s="233" t="inlineStr">
        <is>
          <t>B105071</t>
        </is>
      </c>
      <c r="P486" s="235" t="inlineStr">
        <is>
          <t>LT027</t>
        </is>
      </c>
      <c r="Q486" t="inlineStr">
        <is>
          <t>SlvMatl_SS_AISI-416_Hardened_SleeveBrg, PriceReq_BOM_KP_Sleeves</t>
        </is>
      </c>
    </row>
    <row r="487">
      <c r="B487" s="237" t="b">
        <v>0</v>
      </c>
      <c r="C487" s="233" t="inlineStr">
        <is>
          <t>ConTab_BOM_KP_Sleeves0361</t>
        </is>
      </c>
      <c r="D487" s="233" t="inlineStr"/>
      <c r="E487" s="233" t="inlineStr">
        <is>
          <t>:6012-1_2-KPV:</t>
        </is>
      </c>
      <c r="F487" s="235" t="n">
        <v>4</v>
      </c>
      <c r="G487" s="233" t="inlineStr">
        <is>
          <t>:CW:</t>
        </is>
      </c>
      <c r="H487" s="233" t="inlineStr">
        <is>
          <t>Mechanical Seal</t>
        </is>
      </c>
      <c r="I487" s="233" t="inlineStr">
        <is>
          <t>Single</t>
        </is>
      </c>
      <c r="J487" s="233" t="inlineStr">
        <is>
          <t>:Balanced:</t>
        </is>
      </c>
      <c r="K487" s="233" t="inlineStr">
        <is>
          <t>SlvMatl_SS_AISI-416_Hardened_SleeveBrg</t>
        </is>
      </c>
      <c r="L487" s="233" t="inlineStr">
        <is>
          <t>Bronze, III932, C89835</t>
        </is>
      </c>
      <c r="M487" s="233" t="inlineStr">
        <is>
          <t>SS AISI-416 (hard)-SlvBrg</t>
        </is>
      </c>
      <c r="N487" s="235" t="inlineStr">
        <is>
          <t>RTF</t>
        </is>
      </c>
      <c r="O487" s="233" t="inlineStr">
        <is>
          <t>B105072</t>
        </is>
      </c>
      <c r="P487" s="235" t="inlineStr">
        <is>
          <t>LT027</t>
        </is>
      </c>
      <c r="Q487" t="inlineStr">
        <is>
          <t>SlvMatl_SS_AISI-416_Hardened_SleeveBrg, PriceReq_BOM_KP_Sleeves</t>
        </is>
      </c>
    </row>
    <row r="488">
      <c r="B488" s="237" t="b">
        <v>0</v>
      </c>
      <c r="C488" s="233" t="inlineStr">
        <is>
          <t>ConTab_BOM_KP_Sleeves0362</t>
        </is>
      </c>
      <c r="D488" s="233" t="inlineStr"/>
      <c r="E488" s="233" t="inlineStr">
        <is>
          <t>:6012-3_4-KPV:</t>
        </is>
      </c>
      <c r="F488" s="235" t="n">
        <v>4</v>
      </c>
      <c r="G488" s="233" t="inlineStr">
        <is>
          <t>:CW:</t>
        </is>
      </c>
      <c r="H488" s="233" t="inlineStr">
        <is>
          <t>Mechanical Seal</t>
        </is>
      </c>
      <c r="I488" s="233" t="inlineStr">
        <is>
          <t>Single</t>
        </is>
      </c>
      <c r="J488" s="233" t="inlineStr">
        <is>
          <t>:Balanced:</t>
        </is>
      </c>
      <c r="K488" s="233" t="inlineStr">
        <is>
          <t>SlvMatl_SS_AISI-416_Hardened_SleeveBrg</t>
        </is>
      </c>
      <c r="L488" s="233" t="inlineStr">
        <is>
          <t>Bronze, III932, C89835</t>
        </is>
      </c>
      <c r="M488" s="233" t="inlineStr">
        <is>
          <t>SS AISI-416 (hard)-SlvBrg</t>
        </is>
      </c>
      <c r="N488" s="235" t="inlineStr">
        <is>
          <t>RTF</t>
        </is>
      </c>
      <c r="O488" s="233" t="inlineStr">
        <is>
          <t>B105073</t>
        </is>
      </c>
      <c r="P488" s="235" t="inlineStr">
        <is>
          <t>LT027</t>
        </is>
      </c>
      <c r="Q488" t="inlineStr">
        <is>
          <t>SlvMatl_SS_AISI-416_Hardened_SleeveBrg, PriceReq_BOM_KP_Sleeves</t>
        </is>
      </c>
    </row>
    <row r="489">
      <c r="B489" s="237" t="b">
        <v>0</v>
      </c>
      <c r="C489" s="233" t="inlineStr">
        <is>
          <t>ConTab_BOM_KP_Sleeves0363</t>
        </is>
      </c>
      <c r="D489" s="233" t="inlineStr"/>
      <c r="E489" s="233" t="inlineStr">
        <is>
          <t>:3014-5_6-KPV:</t>
        </is>
      </c>
      <c r="F489" s="235" t="n">
        <v>4</v>
      </c>
      <c r="G489" s="233" t="inlineStr">
        <is>
          <t>:CCW:</t>
        </is>
      </c>
      <c r="H489" s="233" t="inlineStr">
        <is>
          <t>Mechanical Seal</t>
        </is>
      </c>
      <c r="I489" s="233" t="inlineStr">
        <is>
          <t>Single</t>
        </is>
      </c>
      <c r="J489" s="233" t="inlineStr">
        <is>
          <t>:Balanced:</t>
        </is>
      </c>
      <c r="K489" s="233" t="inlineStr">
        <is>
          <t>SlvMatl_SS_AISI-416_Hardened_SleeveBrg</t>
        </is>
      </c>
      <c r="L489" s="233" t="inlineStr">
        <is>
          <t>Bronze, III932, C89835</t>
        </is>
      </c>
      <c r="M489" s="233" t="inlineStr">
        <is>
          <t>SS AISI-416 (hard)-SlvBrg</t>
        </is>
      </c>
      <c r="N489" s="235" t="inlineStr">
        <is>
          <t>RTF</t>
        </is>
      </c>
      <c r="O489" s="233" t="inlineStr">
        <is>
          <t>B105074</t>
        </is>
      </c>
      <c r="P489" s="235" t="inlineStr">
        <is>
          <t>LT027</t>
        </is>
      </c>
      <c r="Q489" t="inlineStr">
        <is>
          <t>SlvMatl_SS_AISI-416_Hardened_SleeveBrg, PriceReq_BOM_KP_Sleeves</t>
        </is>
      </c>
    </row>
    <row r="490">
      <c r="B490" s="237" t="b">
        <v>0</v>
      </c>
      <c r="C490" s="233" t="inlineStr">
        <is>
          <t>ConTab_BOM_KP_Sleeves0364</t>
        </is>
      </c>
      <c r="D490" s="233" t="inlineStr"/>
      <c r="E490" s="233" t="inlineStr">
        <is>
          <t>:4012-1_2-KPV:</t>
        </is>
      </c>
      <c r="F490" s="235" t="n">
        <v>4</v>
      </c>
      <c r="G490" s="233" t="inlineStr">
        <is>
          <t>:CCW:</t>
        </is>
      </c>
      <c r="H490" s="233" t="inlineStr">
        <is>
          <t>Mechanical Seal</t>
        </is>
      </c>
      <c r="I490" s="233" t="inlineStr">
        <is>
          <t>Single</t>
        </is>
      </c>
      <c r="J490" s="233" t="inlineStr">
        <is>
          <t>:Balanced:</t>
        </is>
      </c>
      <c r="K490" s="233" t="inlineStr">
        <is>
          <t>SlvMatl_SS_AISI-416_Hardened_SleeveBrg</t>
        </is>
      </c>
      <c r="L490" s="233" t="inlineStr">
        <is>
          <t>Bronze, III932, C89835</t>
        </is>
      </c>
      <c r="M490" s="233" t="inlineStr">
        <is>
          <t>SS AISI-416 (hard)-SlvBrg</t>
        </is>
      </c>
      <c r="N490" s="235" t="inlineStr">
        <is>
          <t>RTF</t>
        </is>
      </c>
      <c r="O490" s="233" t="inlineStr">
        <is>
          <t>B105075</t>
        </is>
      </c>
      <c r="P490" s="235" t="inlineStr">
        <is>
          <t>LT027</t>
        </is>
      </c>
      <c r="Q490" t="inlineStr">
        <is>
          <t>SlvMatl_SS_AISI-416_Hardened_SleeveBrg, PriceReq_BOM_KP_Sleeves</t>
        </is>
      </c>
    </row>
    <row r="491">
      <c r="B491" s="237" t="b">
        <v>0</v>
      </c>
      <c r="C491" s="233" t="inlineStr">
        <is>
          <t>ConTab_BOM_KP_Sleeves0365</t>
        </is>
      </c>
      <c r="D491" s="233" t="inlineStr"/>
      <c r="E491" s="233" t="inlineStr">
        <is>
          <t>:4012-7_8-KPV:</t>
        </is>
      </c>
      <c r="F491" s="235" t="n">
        <v>4</v>
      </c>
      <c r="G491" s="233" t="inlineStr">
        <is>
          <t>:CCW:</t>
        </is>
      </c>
      <c r="H491" s="233" t="inlineStr">
        <is>
          <t>Mechanical Seal</t>
        </is>
      </c>
      <c r="I491" s="233" t="inlineStr">
        <is>
          <t>Single</t>
        </is>
      </c>
      <c r="J491" s="233" t="inlineStr">
        <is>
          <t>:Balanced:</t>
        </is>
      </c>
      <c r="K491" s="233" t="inlineStr">
        <is>
          <t>SlvMatl_SS_AISI-416_Hardened_SleeveBrg</t>
        </is>
      </c>
      <c r="L491" s="233" t="inlineStr">
        <is>
          <t>Bronze, III932, C89835</t>
        </is>
      </c>
      <c r="M491" s="233" t="inlineStr">
        <is>
          <t>SS AISI-416 (hard)-SlvBrg</t>
        </is>
      </c>
      <c r="N491" s="235" t="inlineStr">
        <is>
          <t>RTF</t>
        </is>
      </c>
      <c r="O491" s="233" t="inlineStr">
        <is>
          <t>B105076</t>
        </is>
      </c>
      <c r="P491" s="235" t="inlineStr">
        <is>
          <t>LT027</t>
        </is>
      </c>
      <c r="Q491" t="inlineStr">
        <is>
          <t>SlvMatl_SS_AISI-416_Hardened_SleeveBrg, PriceReq_BOM_KP_Sleeves</t>
        </is>
      </c>
    </row>
    <row r="492">
      <c r="B492" s="237" t="b">
        <v>0</v>
      </c>
      <c r="C492" s="233" t="inlineStr">
        <is>
          <t>ConTab_BOM_KP_Sleeves0366</t>
        </is>
      </c>
      <c r="D492" s="233" t="inlineStr"/>
      <c r="E492" s="233" t="inlineStr">
        <is>
          <t>:4015-7_8-KPV:</t>
        </is>
      </c>
      <c r="F492" s="235" t="n">
        <v>4</v>
      </c>
      <c r="G492" s="233" t="inlineStr">
        <is>
          <t>:CCW:</t>
        </is>
      </c>
      <c r="H492" s="233" t="inlineStr">
        <is>
          <t>Mechanical Seal</t>
        </is>
      </c>
      <c r="I492" s="233" t="inlineStr">
        <is>
          <t>Single</t>
        </is>
      </c>
      <c r="J492" s="233" t="inlineStr">
        <is>
          <t>:Balanced:</t>
        </is>
      </c>
      <c r="K492" s="233" t="inlineStr">
        <is>
          <t>SlvMatl_SS_AISI-416_Hardened_SleeveBrg</t>
        </is>
      </c>
      <c r="L492" s="233" t="inlineStr">
        <is>
          <t>Bronze, III932, C89835</t>
        </is>
      </c>
      <c r="M492" s="233" t="inlineStr">
        <is>
          <t>SS AISI-416 (hard)-SlvBrg</t>
        </is>
      </c>
      <c r="N492" s="235" t="inlineStr">
        <is>
          <t>RTF</t>
        </is>
      </c>
      <c r="O492" s="233" t="inlineStr">
        <is>
          <t>B105077</t>
        </is>
      </c>
      <c r="P492" s="235" t="inlineStr">
        <is>
          <t>LT027</t>
        </is>
      </c>
      <c r="Q492" t="inlineStr">
        <is>
          <t>SlvMatl_SS_AISI-416_Hardened_SleeveBrg, PriceReq_BOM_KP_Sleeves</t>
        </is>
      </c>
    </row>
    <row r="493">
      <c r="B493" s="237" t="b">
        <v>0</v>
      </c>
      <c r="C493" s="233" t="inlineStr">
        <is>
          <t>ConTab_BOM_KP_Sleeves0367</t>
        </is>
      </c>
      <c r="D493" s="233" t="inlineStr"/>
      <c r="E493" s="233" t="inlineStr">
        <is>
          <t>:5012-7_8-KPV:</t>
        </is>
      </c>
      <c r="F493" s="235" t="n">
        <v>4</v>
      </c>
      <c r="G493" s="233" t="inlineStr">
        <is>
          <t>:CCW:</t>
        </is>
      </c>
      <c r="H493" s="233" t="inlineStr">
        <is>
          <t>Mechanical Seal</t>
        </is>
      </c>
      <c r="I493" s="233" t="inlineStr">
        <is>
          <t>Single</t>
        </is>
      </c>
      <c r="J493" s="233" t="inlineStr">
        <is>
          <t>:Balanced:</t>
        </is>
      </c>
      <c r="K493" s="233" t="inlineStr">
        <is>
          <t>SlvMatl_SS_AISI-416_Hardened_SleeveBrg</t>
        </is>
      </c>
      <c r="L493" s="233" t="inlineStr">
        <is>
          <t>Bronze, III932, C89835</t>
        </is>
      </c>
      <c r="M493" s="233" t="inlineStr">
        <is>
          <t>SS AISI-416 (hard)-SlvBrg</t>
        </is>
      </c>
      <c r="N493" s="235" t="inlineStr">
        <is>
          <t>RTF</t>
        </is>
      </c>
      <c r="O493" s="233" t="inlineStr">
        <is>
          <t>B105078</t>
        </is>
      </c>
      <c r="P493" s="235" t="inlineStr">
        <is>
          <t>LT027</t>
        </is>
      </c>
      <c r="Q493" t="inlineStr">
        <is>
          <t>SlvMatl_SS_AISI-416_Hardened_SleeveBrg, PriceReq_BOM_KP_Sleeves</t>
        </is>
      </c>
    </row>
    <row r="494">
      <c r="B494" s="237" t="b">
        <v>0</v>
      </c>
      <c r="C494" s="233" t="inlineStr">
        <is>
          <t>ConTab_BOM_KP_Sleeves0368</t>
        </is>
      </c>
      <c r="D494" s="233" t="inlineStr"/>
      <c r="E494" s="233" t="inlineStr">
        <is>
          <t>:5015-9_0-KPV:</t>
        </is>
      </c>
      <c r="F494" s="235" t="n">
        <v>4</v>
      </c>
      <c r="G494" s="233" t="inlineStr">
        <is>
          <t>:CCW:</t>
        </is>
      </c>
      <c r="H494" s="233" t="inlineStr">
        <is>
          <t>Mechanical Seal</t>
        </is>
      </c>
      <c r="I494" s="233" t="inlineStr">
        <is>
          <t>Single</t>
        </is>
      </c>
      <c r="J494" s="233" t="inlineStr">
        <is>
          <t>:Balanced:</t>
        </is>
      </c>
      <c r="K494" s="233" t="inlineStr">
        <is>
          <t>SlvMatl_SS_AISI-416_Hardened_SleeveBrg</t>
        </is>
      </c>
      <c r="L494" s="233" t="inlineStr">
        <is>
          <t>Bronze, III932, C89835</t>
        </is>
      </c>
      <c r="M494" s="233" t="inlineStr">
        <is>
          <t>SS AISI-416 (hard)-SlvBrg</t>
        </is>
      </c>
      <c r="N494" s="235" t="inlineStr">
        <is>
          <t>RTF</t>
        </is>
      </c>
      <c r="O494" s="233" t="inlineStr">
        <is>
          <t>B105079</t>
        </is>
      </c>
      <c r="P494" s="235" t="inlineStr">
        <is>
          <t>LT027</t>
        </is>
      </c>
      <c r="Q494" t="inlineStr">
        <is>
          <t>SlvMatl_SS_AISI-416_Hardened_SleeveBrg, PriceReq_BOM_KP_Sleeves</t>
        </is>
      </c>
    </row>
    <row r="495">
      <c r="B495" s="237" t="b">
        <v>0</v>
      </c>
      <c r="C495" s="233" t="inlineStr">
        <is>
          <t>ConTab_BOM_KP_Sleeves0369</t>
        </is>
      </c>
      <c r="D495" s="233" t="inlineStr"/>
      <c r="E495" s="233" t="inlineStr">
        <is>
          <t>:6012-1_2-KPV:</t>
        </is>
      </c>
      <c r="F495" s="235" t="n">
        <v>4</v>
      </c>
      <c r="G495" s="233" t="inlineStr">
        <is>
          <t>:CCW:</t>
        </is>
      </c>
      <c r="H495" s="233" t="inlineStr">
        <is>
          <t>Mechanical Seal</t>
        </is>
      </c>
      <c r="I495" s="233" t="inlineStr">
        <is>
          <t>Single</t>
        </is>
      </c>
      <c r="J495" s="233" t="inlineStr">
        <is>
          <t>:Balanced:</t>
        </is>
      </c>
      <c r="K495" s="233" t="inlineStr">
        <is>
          <t>SlvMatl_SS_AISI-416_Hardened_SleeveBrg</t>
        </is>
      </c>
      <c r="L495" s="233" t="inlineStr">
        <is>
          <t>Bronze, III932, C89835</t>
        </is>
      </c>
      <c r="M495" s="233" t="inlineStr">
        <is>
          <t>SS AISI-416 (hard)-SlvBrg</t>
        </is>
      </c>
      <c r="N495" s="235" t="inlineStr">
        <is>
          <t>RTF</t>
        </is>
      </c>
      <c r="O495" s="233" t="inlineStr">
        <is>
          <t>B105080</t>
        </is>
      </c>
      <c r="P495" s="235" t="inlineStr">
        <is>
          <t>LT027</t>
        </is>
      </c>
      <c r="Q495" t="inlineStr">
        <is>
          <t>SlvMatl_SS_AISI-416_Hardened_SleeveBrg, PriceReq_BOM_KP_Sleeves</t>
        </is>
      </c>
    </row>
    <row r="496">
      <c r="B496" s="237" t="b">
        <v>0</v>
      </c>
      <c r="C496" s="233" t="inlineStr">
        <is>
          <t>ConTab_BOM_KP_Sleeves0370</t>
        </is>
      </c>
      <c r="D496" s="233" t="inlineStr"/>
      <c r="E496" s="233" t="inlineStr">
        <is>
          <t>:6012-3_4-KPV:</t>
        </is>
      </c>
      <c r="F496" s="235" t="n">
        <v>4</v>
      </c>
      <c r="G496" s="233" t="inlineStr">
        <is>
          <t>:CCW:</t>
        </is>
      </c>
      <c r="H496" s="233" t="inlineStr">
        <is>
          <t>Mechanical Seal</t>
        </is>
      </c>
      <c r="I496" s="233" t="inlineStr">
        <is>
          <t>Single</t>
        </is>
      </c>
      <c r="J496" s="233" t="inlineStr">
        <is>
          <t>:Balanced:</t>
        </is>
      </c>
      <c r="K496" s="233" t="inlineStr">
        <is>
          <t>SlvMatl_SS_AISI-416_Hardened_SleeveBrg</t>
        </is>
      </c>
      <c r="L496" s="233" t="inlineStr">
        <is>
          <t>Bronze, III932, C89835</t>
        </is>
      </c>
      <c r="M496" s="233" t="inlineStr">
        <is>
          <t>SS AISI-416 (hard)-SlvBrg</t>
        </is>
      </c>
      <c r="N496" s="235" t="inlineStr">
        <is>
          <t>RTF</t>
        </is>
      </c>
      <c r="O496" s="233" t="inlineStr">
        <is>
          <t>B105081</t>
        </is>
      </c>
      <c r="P496" s="235" t="inlineStr">
        <is>
          <t>LT027</t>
        </is>
      </c>
      <c r="Q496" t="inlineStr">
        <is>
          <t>SlvMatl_SS_AISI-416_Hardened_SleeveBrg, PriceReq_BOM_KP_Sleeves</t>
        </is>
      </c>
    </row>
    <row r="497">
      <c r="B497" s="237" t="b">
        <v>0</v>
      </c>
      <c r="C497" s="233" t="inlineStr">
        <is>
          <t>ConTab_BOM_KP_Sleeves0371</t>
        </is>
      </c>
      <c r="D497" s="233" t="inlineStr"/>
      <c r="E497" s="233" t="inlineStr">
        <is>
          <t>:3014-5_6-KPV:</t>
        </is>
      </c>
      <c r="F497" s="235" t="n">
        <v>4</v>
      </c>
      <c r="G497" s="233" t="inlineStr">
        <is>
          <t>:CW:</t>
        </is>
      </c>
      <c r="H497" s="233" t="inlineStr">
        <is>
          <t>Mechanical Seal</t>
        </is>
      </c>
      <c r="I497" s="233" t="inlineStr">
        <is>
          <t>Single</t>
        </is>
      </c>
      <c r="J497" s="233" t="inlineStr">
        <is>
          <t>:Balanced:</t>
        </is>
      </c>
      <c r="K497" s="233" t="inlineStr">
        <is>
          <t>SlvMatl_SS_AISI-416_Hardened_SleeveBrg</t>
        </is>
      </c>
      <c r="L497" s="233" t="inlineStr">
        <is>
          <t>NiAl-Bronze, ASTM-B150 CDA95400</t>
        </is>
      </c>
      <c r="M497" s="233" t="inlineStr">
        <is>
          <t>SS AISI-416 (hard)-SlvBrg</t>
        </is>
      </c>
      <c r="N497" s="235" t="inlineStr">
        <is>
          <t>RTF</t>
        </is>
      </c>
      <c r="O497" s="233" t="inlineStr">
        <is>
          <t>B105082</t>
        </is>
      </c>
      <c r="P497" s="235" t="inlineStr">
        <is>
          <t>LT066</t>
        </is>
      </c>
      <c r="Q497" t="inlineStr">
        <is>
          <t>SlvMatl_SS_AISI-416_Hardened_SleeveBrg, PriceReq_BOM_KP_Sleeves</t>
        </is>
      </c>
    </row>
    <row r="498">
      <c r="B498" s="237" t="b">
        <v>0</v>
      </c>
      <c r="C498" s="233" t="inlineStr">
        <is>
          <t>ConTab_BOM_KP_Sleeves0372</t>
        </is>
      </c>
      <c r="D498" s="233" t="inlineStr"/>
      <c r="E498" s="233" t="inlineStr">
        <is>
          <t>:4012-1_2-KPV:</t>
        </is>
      </c>
      <c r="F498" s="235" t="n">
        <v>4</v>
      </c>
      <c r="G498" s="233" t="inlineStr">
        <is>
          <t>:CW:</t>
        </is>
      </c>
      <c r="H498" s="233" t="inlineStr">
        <is>
          <t>Mechanical Seal</t>
        </is>
      </c>
      <c r="I498" s="233" t="inlineStr">
        <is>
          <t>Single</t>
        </is>
      </c>
      <c r="J498" s="233" t="inlineStr">
        <is>
          <t>:Balanced:</t>
        </is>
      </c>
      <c r="K498" s="233" t="inlineStr">
        <is>
          <t>SlvMatl_SS_AISI-416_Hardened_SleeveBrg</t>
        </is>
      </c>
      <c r="L498" s="233" t="inlineStr">
        <is>
          <t>NiAl-Bronze, ASTM-B150 CDA95400</t>
        </is>
      </c>
      <c r="M498" s="233" t="inlineStr">
        <is>
          <t>SS AISI-416 (hard)-SlvBrg</t>
        </is>
      </c>
      <c r="N498" s="235" t="inlineStr">
        <is>
          <t>RTF</t>
        </is>
      </c>
      <c r="O498" s="233" t="inlineStr">
        <is>
          <t>B105083</t>
        </is>
      </c>
      <c r="P498" s="235" t="inlineStr">
        <is>
          <t>LT066</t>
        </is>
      </c>
      <c r="Q498" t="inlineStr">
        <is>
          <t>SlvMatl_SS_AISI-416_Hardened_SleeveBrg, PriceReq_BOM_KP_Sleeves</t>
        </is>
      </c>
    </row>
    <row r="499">
      <c r="B499" s="237" t="b">
        <v>0</v>
      </c>
      <c r="C499" s="233" t="inlineStr">
        <is>
          <t>ConTab_BOM_KP_Sleeves0373</t>
        </is>
      </c>
      <c r="D499" s="233" t="inlineStr"/>
      <c r="E499" s="233" t="inlineStr">
        <is>
          <t>:4012-7_8-KPV:</t>
        </is>
      </c>
      <c r="F499" s="235" t="n">
        <v>4</v>
      </c>
      <c r="G499" s="233" t="inlineStr">
        <is>
          <t>:CW:</t>
        </is>
      </c>
      <c r="H499" s="233" t="inlineStr">
        <is>
          <t>Mechanical Seal</t>
        </is>
      </c>
      <c r="I499" s="233" t="inlineStr">
        <is>
          <t>Single</t>
        </is>
      </c>
      <c r="J499" s="233" t="inlineStr">
        <is>
          <t>:Balanced:</t>
        </is>
      </c>
      <c r="K499" s="233" t="inlineStr">
        <is>
          <t>SlvMatl_SS_AISI-416_Hardened_SleeveBrg</t>
        </is>
      </c>
      <c r="L499" s="233" t="inlineStr">
        <is>
          <t>NiAl-Bronze, ASTM-B150 CDA95400</t>
        </is>
      </c>
      <c r="M499" s="233" t="inlineStr">
        <is>
          <t>SS AISI-416 (hard)-SlvBrg</t>
        </is>
      </c>
      <c r="N499" s="235" t="inlineStr">
        <is>
          <t>RTF</t>
        </is>
      </c>
      <c r="O499" s="233" t="inlineStr">
        <is>
          <t>B105084</t>
        </is>
      </c>
      <c r="P499" s="235" t="inlineStr">
        <is>
          <t>LT066</t>
        </is>
      </c>
      <c r="Q499" t="inlineStr">
        <is>
          <t>SlvMatl_SS_AISI-416_Hardened_SleeveBrg, PriceReq_BOM_KP_Sleeves</t>
        </is>
      </c>
    </row>
    <row r="500">
      <c r="B500" s="237" t="b">
        <v>0</v>
      </c>
      <c r="C500" s="233" t="inlineStr">
        <is>
          <t>ConTab_BOM_KP_Sleeves0374</t>
        </is>
      </c>
      <c r="D500" s="233" t="inlineStr"/>
      <c r="E500" s="233" t="inlineStr">
        <is>
          <t>:4015-7_8-KPV:</t>
        </is>
      </c>
      <c r="F500" s="235" t="n">
        <v>4</v>
      </c>
      <c r="G500" s="233" t="inlineStr">
        <is>
          <t>:CW:</t>
        </is>
      </c>
      <c r="H500" s="233" t="inlineStr">
        <is>
          <t>Mechanical Seal</t>
        </is>
      </c>
      <c r="I500" s="233" t="inlineStr">
        <is>
          <t>Single</t>
        </is>
      </c>
      <c r="J500" s="233" t="inlineStr">
        <is>
          <t>:Balanced:</t>
        </is>
      </c>
      <c r="K500" s="233" t="inlineStr">
        <is>
          <t>SlvMatl_SS_AISI-416_Hardened_SleeveBrg</t>
        </is>
      </c>
      <c r="L500" s="233" t="inlineStr">
        <is>
          <t>NiAl-Bronze, ASTM-B150 CDA95400</t>
        </is>
      </c>
      <c r="M500" s="233" t="inlineStr">
        <is>
          <t>SS AISI-416 (hard)-SlvBrg</t>
        </is>
      </c>
      <c r="N500" s="235" t="inlineStr">
        <is>
          <t>RTF</t>
        </is>
      </c>
      <c r="O500" s="233" t="inlineStr">
        <is>
          <t>B105085</t>
        </is>
      </c>
      <c r="P500" s="235" t="inlineStr">
        <is>
          <t>LT066</t>
        </is>
      </c>
      <c r="Q500" t="inlineStr">
        <is>
          <t>SlvMatl_SS_AISI-416_Hardened_SleeveBrg, PriceReq_BOM_KP_Sleeves</t>
        </is>
      </c>
    </row>
    <row r="501">
      <c r="B501" s="237" t="b">
        <v>0</v>
      </c>
      <c r="C501" s="233" t="inlineStr">
        <is>
          <t>ConTab_BOM_KP_Sleeves0375</t>
        </is>
      </c>
      <c r="D501" s="233" t="inlineStr"/>
      <c r="E501" s="233" t="inlineStr">
        <is>
          <t>:5012-7_8-KPV:</t>
        </is>
      </c>
      <c r="F501" s="235" t="n">
        <v>4</v>
      </c>
      <c r="G501" s="233" t="inlineStr">
        <is>
          <t>:CW:</t>
        </is>
      </c>
      <c r="H501" s="233" t="inlineStr">
        <is>
          <t>Mechanical Seal</t>
        </is>
      </c>
      <c r="I501" s="233" t="inlineStr">
        <is>
          <t>Single</t>
        </is>
      </c>
      <c r="J501" s="233" t="inlineStr">
        <is>
          <t>:Balanced:</t>
        </is>
      </c>
      <c r="K501" s="233" t="inlineStr">
        <is>
          <t>SlvMatl_SS_AISI-416_Hardened_SleeveBrg</t>
        </is>
      </c>
      <c r="L501" s="233" t="inlineStr">
        <is>
          <t>NiAl-Bronze, ASTM-B150 CDA95400</t>
        </is>
      </c>
      <c r="M501" s="233" t="inlineStr">
        <is>
          <t>SS AISI-416 (hard)-SlvBrg</t>
        </is>
      </c>
      <c r="N501" s="235" t="inlineStr">
        <is>
          <t>RTF</t>
        </is>
      </c>
      <c r="O501" s="233" t="inlineStr">
        <is>
          <t>B105086</t>
        </is>
      </c>
      <c r="P501" s="235" t="inlineStr">
        <is>
          <t>LT066</t>
        </is>
      </c>
      <c r="Q501" t="inlineStr">
        <is>
          <t>SlvMatl_SS_AISI-416_Hardened_SleeveBrg, PriceReq_BOM_KP_Sleeves</t>
        </is>
      </c>
    </row>
    <row r="502">
      <c r="B502" s="237" t="b">
        <v>0</v>
      </c>
      <c r="C502" s="233" t="inlineStr">
        <is>
          <t>ConTab_BOM_KP_Sleeves0376</t>
        </is>
      </c>
      <c r="D502" s="233" t="inlineStr"/>
      <c r="E502" s="233" t="inlineStr">
        <is>
          <t>:5015-9_0-KPV:</t>
        </is>
      </c>
      <c r="F502" s="235" t="n">
        <v>4</v>
      </c>
      <c r="G502" s="233" t="inlineStr">
        <is>
          <t>:CW:</t>
        </is>
      </c>
      <c r="H502" s="233" t="inlineStr">
        <is>
          <t>Mechanical Seal</t>
        </is>
      </c>
      <c r="I502" s="233" t="inlineStr">
        <is>
          <t>Single</t>
        </is>
      </c>
      <c r="J502" s="233" t="inlineStr">
        <is>
          <t>:Balanced:</t>
        </is>
      </c>
      <c r="K502" s="233" t="inlineStr">
        <is>
          <t>SlvMatl_SS_AISI-416_Hardened_SleeveBrg</t>
        </is>
      </c>
      <c r="L502" s="233" t="inlineStr">
        <is>
          <t>NiAl-Bronze, ASTM-B150 CDA95400</t>
        </is>
      </c>
      <c r="M502" s="233" t="inlineStr">
        <is>
          <t>SS AISI-416 (hard)-SlvBrg</t>
        </is>
      </c>
      <c r="N502" s="235" t="inlineStr">
        <is>
          <t>RTF</t>
        </is>
      </c>
      <c r="O502" s="233" t="inlineStr">
        <is>
          <t>B105087</t>
        </is>
      </c>
      <c r="P502" s="235" t="inlineStr">
        <is>
          <t>LT066</t>
        </is>
      </c>
      <c r="Q502" t="inlineStr">
        <is>
          <t>SlvMatl_SS_AISI-416_Hardened_SleeveBrg, PriceReq_BOM_KP_Sleeves</t>
        </is>
      </c>
    </row>
    <row r="503">
      <c r="B503" s="237" t="b">
        <v>0</v>
      </c>
      <c r="C503" s="233" t="inlineStr">
        <is>
          <t>ConTab_BOM_KP_Sleeves0377</t>
        </is>
      </c>
      <c r="D503" s="233" t="inlineStr"/>
      <c r="E503" s="233" t="inlineStr">
        <is>
          <t>:6012-1_2-KPV:</t>
        </is>
      </c>
      <c r="F503" s="235" t="n">
        <v>4</v>
      </c>
      <c r="G503" s="233" t="inlineStr">
        <is>
          <t>:CW:</t>
        </is>
      </c>
      <c r="H503" s="233" t="inlineStr">
        <is>
          <t>Mechanical Seal</t>
        </is>
      </c>
      <c r="I503" s="233" t="inlineStr">
        <is>
          <t>Single</t>
        </is>
      </c>
      <c r="J503" s="233" t="inlineStr">
        <is>
          <t>:Balanced:</t>
        </is>
      </c>
      <c r="K503" s="233" t="inlineStr">
        <is>
          <t>SlvMatl_SS_AISI-416_Hardened_SleeveBrg</t>
        </is>
      </c>
      <c r="L503" s="233" t="inlineStr">
        <is>
          <t>NiAl-Bronze, ASTM-B150 CDA95400</t>
        </is>
      </c>
      <c r="M503" s="233" t="inlineStr">
        <is>
          <t>SS AISI-416 (hard)-SlvBrg</t>
        </is>
      </c>
      <c r="N503" s="235" t="inlineStr">
        <is>
          <t>RTF</t>
        </is>
      </c>
      <c r="O503" s="233" t="inlineStr">
        <is>
          <t>B105088</t>
        </is>
      </c>
      <c r="P503" s="235" t="inlineStr">
        <is>
          <t>LT066</t>
        </is>
      </c>
      <c r="Q503" t="inlineStr">
        <is>
          <t>SlvMatl_SS_AISI-416_Hardened_SleeveBrg, PriceReq_BOM_KP_Sleeves</t>
        </is>
      </c>
    </row>
    <row r="504">
      <c r="B504" s="237" t="b">
        <v>0</v>
      </c>
      <c r="C504" s="233" t="inlineStr">
        <is>
          <t>ConTab_BOM_KP_Sleeves0378</t>
        </is>
      </c>
      <c r="D504" s="233" t="inlineStr"/>
      <c r="E504" s="233" t="inlineStr">
        <is>
          <t>:6012-3_4-KPV:</t>
        </is>
      </c>
      <c r="F504" s="235" t="n">
        <v>4</v>
      </c>
      <c r="G504" s="233" t="inlineStr">
        <is>
          <t>:CW:</t>
        </is>
      </c>
      <c r="H504" s="233" t="inlineStr">
        <is>
          <t>Mechanical Seal</t>
        </is>
      </c>
      <c r="I504" s="233" t="inlineStr">
        <is>
          <t>Single</t>
        </is>
      </c>
      <c r="J504" s="233" t="inlineStr">
        <is>
          <t>:Balanced:</t>
        </is>
      </c>
      <c r="K504" s="233" t="inlineStr">
        <is>
          <t>SlvMatl_SS_AISI-416_Hardened_SleeveBrg</t>
        </is>
      </c>
      <c r="L504" s="233" t="inlineStr">
        <is>
          <t>NiAl-Bronze, ASTM-B150 CDA95400</t>
        </is>
      </c>
      <c r="M504" s="233" t="inlineStr">
        <is>
          <t>SS AISI-416 (hard)-SlvBrg</t>
        </is>
      </c>
      <c r="N504" s="235" t="inlineStr">
        <is>
          <t>RTF</t>
        </is>
      </c>
      <c r="O504" s="233" t="inlineStr">
        <is>
          <t>B105089</t>
        </is>
      </c>
      <c r="P504" s="235" t="inlineStr">
        <is>
          <t>LT066</t>
        </is>
      </c>
      <c r="Q504" t="inlineStr">
        <is>
          <t>SlvMatl_SS_AISI-416_Hardened_SleeveBrg, PriceReq_BOM_KP_Sleeves</t>
        </is>
      </c>
    </row>
    <row r="505">
      <c r="B505" s="237" t="b">
        <v>0</v>
      </c>
      <c r="C505" s="233" t="inlineStr">
        <is>
          <t>ConTab_BOM_KP_Sleeves0379</t>
        </is>
      </c>
      <c r="D505" s="233" t="inlineStr"/>
      <c r="E505" s="233" t="inlineStr">
        <is>
          <t>:3014-5_6-KPV:</t>
        </is>
      </c>
      <c r="F505" s="235" t="n">
        <v>4</v>
      </c>
      <c r="G505" s="233" t="inlineStr">
        <is>
          <t>:CCW:</t>
        </is>
      </c>
      <c r="H505" s="233" t="inlineStr">
        <is>
          <t>Mechanical Seal</t>
        </is>
      </c>
      <c r="I505" s="233" t="inlineStr">
        <is>
          <t>Single</t>
        </is>
      </c>
      <c r="J505" s="233" t="inlineStr">
        <is>
          <t>:Balanced:</t>
        </is>
      </c>
      <c r="K505" s="233" t="inlineStr">
        <is>
          <t>SlvMatl_SS_AISI-416_Hardened_SleeveBrg</t>
        </is>
      </c>
      <c r="L505" s="233" t="inlineStr">
        <is>
          <t>NiAl-Bronze, ASTM-B150 CDA95400</t>
        </is>
      </c>
      <c r="M505" s="233" t="inlineStr">
        <is>
          <t>SS AISI-416 (hard)-SlvBrg</t>
        </is>
      </c>
      <c r="N505" s="235" t="inlineStr">
        <is>
          <t>RTF</t>
        </is>
      </c>
      <c r="O505" s="233" t="inlineStr">
        <is>
          <t>B105090</t>
        </is>
      </c>
      <c r="P505" s="235" t="inlineStr">
        <is>
          <t>LT066</t>
        </is>
      </c>
      <c r="Q505" t="inlineStr">
        <is>
          <t>SlvMatl_SS_AISI-416_Hardened_SleeveBrg, PriceReq_BOM_KP_Sleeves</t>
        </is>
      </c>
    </row>
    <row r="506">
      <c r="B506" s="237" t="b">
        <v>0</v>
      </c>
      <c r="C506" s="233" t="inlineStr">
        <is>
          <t>ConTab_BOM_KP_Sleeves0380</t>
        </is>
      </c>
      <c r="D506" s="233" t="inlineStr"/>
      <c r="E506" s="233" t="inlineStr">
        <is>
          <t>:4012-1_2-KPV:</t>
        </is>
      </c>
      <c r="F506" s="235" t="n">
        <v>4</v>
      </c>
      <c r="G506" s="233" t="inlineStr">
        <is>
          <t>:CCW:</t>
        </is>
      </c>
      <c r="H506" s="233" t="inlineStr">
        <is>
          <t>Mechanical Seal</t>
        </is>
      </c>
      <c r="I506" s="233" t="inlineStr">
        <is>
          <t>Single</t>
        </is>
      </c>
      <c r="J506" s="233" t="inlineStr">
        <is>
          <t>:Balanced:</t>
        </is>
      </c>
      <c r="K506" s="233" t="inlineStr">
        <is>
          <t>SlvMatl_SS_AISI-416_Hardened_SleeveBrg</t>
        </is>
      </c>
      <c r="L506" s="233" t="inlineStr">
        <is>
          <t>NiAl-Bronze, ASTM-B150 CDA95400</t>
        </is>
      </c>
      <c r="M506" s="233" t="inlineStr">
        <is>
          <t>SS AISI-416 (hard)-SlvBrg</t>
        </is>
      </c>
      <c r="N506" s="235" t="inlineStr">
        <is>
          <t>RTF</t>
        </is>
      </c>
      <c r="O506" s="233" t="inlineStr">
        <is>
          <t>B105091</t>
        </is>
      </c>
      <c r="P506" s="235" t="inlineStr">
        <is>
          <t>LT066</t>
        </is>
      </c>
      <c r="Q506" t="inlineStr">
        <is>
          <t>SlvMatl_SS_AISI-416_Hardened_SleeveBrg, PriceReq_BOM_KP_Sleeves</t>
        </is>
      </c>
    </row>
    <row r="507">
      <c r="B507" s="237" t="b">
        <v>0</v>
      </c>
      <c r="C507" s="233" t="inlineStr">
        <is>
          <t>ConTab_BOM_KP_Sleeves0381</t>
        </is>
      </c>
      <c r="D507" s="233" t="inlineStr"/>
      <c r="E507" s="233" t="inlineStr">
        <is>
          <t>:4012-7_8-KPV:</t>
        </is>
      </c>
      <c r="F507" s="235" t="n">
        <v>4</v>
      </c>
      <c r="G507" s="233" t="inlineStr">
        <is>
          <t>:CCW:</t>
        </is>
      </c>
      <c r="H507" s="233" t="inlineStr">
        <is>
          <t>Mechanical Seal</t>
        </is>
      </c>
      <c r="I507" s="233" t="inlineStr">
        <is>
          <t>Single</t>
        </is>
      </c>
      <c r="J507" s="233" t="inlineStr">
        <is>
          <t>:Balanced:</t>
        </is>
      </c>
      <c r="K507" s="233" t="inlineStr">
        <is>
          <t>SlvMatl_SS_AISI-416_Hardened_SleeveBrg</t>
        </is>
      </c>
      <c r="L507" s="233" t="inlineStr">
        <is>
          <t>NiAl-Bronze, ASTM-B150 CDA95400</t>
        </is>
      </c>
      <c r="M507" s="233" t="inlineStr">
        <is>
          <t>SS AISI-416 (hard)-SlvBrg</t>
        </is>
      </c>
      <c r="N507" s="235" t="inlineStr">
        <is>
          <t>RTF</t>
        </is>
      </c>
      <c r="O507" s="233" t="inlineStr">
        <is>
          <t>B105092</t>
        </is>
      </c>
      <c r="P507" s="235" t="inlineStr">
        <is>
          <t>LT066</t>
        </is>
      </c>
      <c r="Q507" t="inlineStr">
        <is>
          <t>SlvMatl_SS_AISI-416_Hardened_SleeveBrg, PriceReq_BOM_KP_Sleeves</t>
        </is>
      </c>
    </row>
    <row r="508">
      <c r="B508" s="237" t="b">
        <v>0</v>
      </c>
      <c r="C508" s="233" t="inlineStr">
        <is>
          <t>ConTab_BOM_KP_Sleeves0382</t>
        </is>
      </c>
      <c r="D508" s="233" t="inlineStr"/>
      <c r="E508" s="233" t="inlineStr">
        <is>
          <t>:4015-7_8-KPV:</t>
        </is>
      </c>
      <c r="F508" s="235" t="n">
        <v>4</v>
      </c>
      <c r="G508" s="233" t="inlineStr">
        <is>
          <t>:CCW:</t>
        </is>
      </c>
      <c r="H508" s="233" t="inlineStr">
        <is>
          <t>Mechanical Seal</t>
        </is>
      </c>
      <c r="I508" s="233" t="inlineStr">
        <is>
          <t>Single</t>
        </is>
      </c>
      <c r="J508" s="233" t="inlineStr">
        <is>
          <t>:Balanced:</t>
        </is>
      </c>
      <c r="K508" s="233" t="inlineStr">
        <is>
          <t>SlvMatl_SS_AISI-416_Hardened_SleeveBrg</t>
        </is>
      </c>
      <c r="L508" s="233" t="inlineStr">
        <is>
          <t>NiAl-Bronze, ASTM-B150 CDA95400</t>
        </is>
      </c>
      <c r="M508" s="233" t="inlineStr">
        <is>
          <t>SS AISI-416 (hard)-SlvBrg</t>
        </is>
      </c>
      <c r="N508" s="235" t="inlineStr">
        <is>
          <t>RTF</t>
        </is>
      </c>
      <c r="O508" s="233" t="inlineStr">
        <is>
          <t>B105093</t>
        </is>
      </c>
      <c r="P508" s="235" t="inlineStr">
        <is>
          <t>LT066</t>
        </is>
      </c>
      <c r="Q508" t="inlineStr">
        <is>
          <t>SlvMatl_SS_AISI-416_Hardened_SleeveBrg, PriceReq_BOM_KP_Sleeves</t>
        </is>
      </c>
    </row>
    <row r="509">
      <c r="B509" s="237" t="b">
        <v>0</v>
      </c>
      <c r="C509" s="233" t="inlineStr">
        <is>
          <t>ConTab_BOM_KP_Sleeves0383</t>
        </is>
      </c>
      <c r="D509" s="233" t="inlineStr"/>
      <c r="E509" s="233" t="inlineStr">
        <is>
          <t>:5012-7_8-KPV:</t>
        </is>
      </c>
      <c r="F509" s="235" t="n">
        <v>4</v>
      </c>
      <c r="G509" s="233" t="inlineStr">
        <is>
          <t>:CCW:</t>
        </is>
      </c>
      <c r="H509" s="233" t="inlineStr">
        <is>
          <t>Mechanical Seal</t>
        </is>
      </c>
      <c r="I509" s="233" t="inlineStr">
        <is>
          <t>Single</t>
        </is>
      </c>
      <c r="J509" s="233" t="inlineStr">
        <is>
          <t>:Balanced:</t>
        </is>
      </c>
      <c r="K509" s="233" t="inlineStr">
        <is>
          <t>SlvMatl_SS_AISI-416_Hardened_SleeveBrg</t>
        </is>
      </c>
      <c r="L509" s="233" t="inlineStr">
        <is>
          <t>NiAl-Bronze, ASTM-B150 CDA95400</t>
        </is>
      </c>
      <c r="M509" s="233" t="inlineStr">
        <is>
          <t>SS AISI-416 (hard)-SlvBrg</t>
        </is>
      </c>
      <c r="N509" s="235" t="inlineStr">
        <is>
          <t>RTF</t>
        </is>
      </c>
      <c r="O509" s="233" t="inlineStr">
        <is>
          <t>B105094</t>
        </is>
      </c>
      <c r="P509" s="235" t="inlineStr">
        <is>
          <t>LT066</t>
        </is>
      </c>
      <c r="Q509" t="inlineStr">
        <is>
          <t>SlvMatl_SS_AISI-416_Hardened_SleeveBrg, PriceReq_BOM_KP_Sleeves</t>
        </is>
      </c>
    </row>
    <row r="510">
      <c r="B510" s="237" t="b">
        <v>0</v>
      </c>
      <c r="C510" s="233" t="inlineStr">
        <is>
          <t>ConTab_BOM_KP_Sleeves0384</t>
        </is>
      </c>
      <c r="D510" s="233" t="inlineStr"/>
      <c r="E510" s="233" t="inlineStr">
        <is>
          <t>:5015-9_0-KPV:</t>
        </is>
      </c>
      <c r="F510" s="235" t="n">
        <v>4</v>
      </c>
      <c r="G510" s="233" t="inlineStr">
        <is>
          <t>:CCW:</t>
        </is>
      </c>
      <c r="H510" s="233" t="inlineStr">
        <is>
          <t>Mechanical Seal</t>
        </is>
      </c>
      <c r="I510" s="233" t="inlineStr">
        <is>
          <t>Single</t>
        </is>
      </c>
      <c r="J510" s="233" t="inlineStr">
        <is>
          <t>:Balanced:</t>
        </is>
      </c>
      <c r="K510" s="233" t="inlineStr">
        <is>
          <t>SlvMatl_SS_AISI-416_Hardened_SleeveBrg</t>
        </is>
      </c>
      <c r="L510" s="233" t="inlineStr">
        <is>
          <t>NiAl-Bronze, ASTM-B150 CDA95400</t>
        </is>
      </c>
      <c r="M510" s="233" t="inlineStr">
        <is>
          <t>SS AISI-416 (hard)-SlvBrg</t>
        </is>
      </c>
      <c r="N510" s="235" t="inlineStr">
        <is>
          <t>RTF</t>
        </is>
      </c>
      <c r="O510" s="233" t="inlineStr">
        <is>
          <t>B105095</t>
        </is>
      </c>
      <c r="P510" s="235" t="inlineStr">
        <is>
          <t>LT066</t>
        </is>
      </c>
      <c r="Q510" t="inlineStr">
        <is>
          <t>SlvMatl_SS_AISI-416_Hardened_SleeveBrg, PriceReq_BOM_KP_Sleeves</t>
        </is>
      </c>
    </row>
    <row r="511">
      <c r="B511" s="237" t="b">
        <v>0</v>
      </c>
      <c r="C511" s="233" t="inlineStr">
        <is>
          <t>ConTab_BOM_KP_Sleeves0385</t>
        </is>
      </c>
      <c r="D511" s="233" t="inlineStr"/>
      <c r="E511" s="233" t="inlineStr">
        <is>
          <t>:6012-1_2-KPV:</t>
        </is>
      </c>
      <c r="F511" s="235" t="n">
        <v>4</v>
      </c>
      <c r="G511" s="233" t="inlineStr">
        <is>
          <t>:CCW:</t>
        </is>
      </c>
      <c r="H511" s="233" t="inlineStr">
        <is>
          <t>Mechanical Seal</t>
        </is>
      </c>
      <c r="I511" s="233" t="inlineStr">
        <is>
          <t>Single</t>
        </is>
      </c>
      <c r="J511" s="233" t="inlineStr">
        <is>
          <t>:Balanced:</t>
        </is>
      </c>
      <c r="K511" s="233" t="inlineStr">
        <is>
          <t>SlvMatl_SS_AISI-416_Hardened_SleeveBrg</t>
        </is>
      </c>
      <c r="L511" s="233" t="inlineStr">
        <is>
          <t>NiAl-Bronze, ASTM-B150 CDA95400</t>
        </is>
      </c>
      <c r="M511" s="233" t="inlineStr">
        <is>
          <t>SS AISI-416 (hard)-SlvBrg</t>
        </is>
      </c>
      <c r="N511" s="235" t="inlineStr">
        <is>
          <t>RTF</t>
        </is>
      </c>
      <c r="O511" s="233" t="inlineStr">
        <is>
          <t>B105096</t>
        </is>
      </c>
      <c r="P511" s="235" t="inlineStr">
        <is>
          <t>LT066</t>
        </is>
      </c>
      <c r="Q511" t="inlineStr">
        <is>
          <t>SlvMatl_SS_AISI-416_Hardened_SleeveBrg, PriceReq_BOM_KP_Sleeves</t>
        </is>
      </c>
    </row>
    <row r="512">
      <c r="B512" s="237" t="b">
        <v>0</v>
      </c>
      <c r="C512" s="233" t="inlineStr">
        <is>
          <t>ConTab_BOM_KP_Sleeves0386</t>
        </is>
      </c>
      <c r="D512" s="233" t="inlineStr"/>
      <c r="E512" s="233" t="inlineStr">
        <is>
          <t>:6012-3_4-KPV:</t>
        </is>
      </c>
      <c r="F512" s="235" t="n">
        <v>4</v>
      </c>
      <c r="G512" s="233" t="inlineStr">
        <is>
          <t>:CCW:</t>
        </is>
      </c>
      <c r="H512" s="233" t="inlineStr">
        <is>
          <t>Mechanical Seal</t>
        </is>
      </c>
      <c r="I512" s="233" t="inlineStr">
        <is>
          <t>Single</t>
        </is>
      </c>
      <c r="J512" s="233" t="inlineStr">
        <is>
          <t>:Balanced:</t>
        </is>
      </c>
      <c r="K512" s="233" t="inlineStr">
        <is>
          <t>SlvMatl_SS_AISI-416_Hardened_SleeveBrg</t>
        </is>
      </c>
      <c r="L512" s="233" t="inlineStr">
        <is>
          <t>NiAl-Bronze, ASTM-B150 CDA95400</t>
        </is>
      </c>
      <c r="M512" s="233" t="inlineStr">
        <is>
          <t>SS AISI-416 (hard)-SlvBrg</t>
        </is>
      </c>
      <c r="N512" s="235" t="inlineStr">
        <is>
          <t>RTF</t>
        </is>
      </c>
      <c r="O512" s="233" t="inlineStr">
        <is>
          <t>B105097</t>
        </is>
      </c>
      <c r="P512" s="235" t="inlineStr">
        <is>
          <t>LT066</t>
        </is>
      </c>
      <c r="Q512" t="inlineStr">
        <is>
          <t>SlvMatl_SS_AISI-416_Hardened_SleeveBrg, PriceReq_BOM_KP_Sleeves</t>
        </is>
      </c>
    </row>
    <row r="513">
      <c r="B513" s="237" t="b">
        <v>0</v>
      </c>
      <c r="C513" s="233" t="inlineStr">
        <is>
          <t>ConTab_BOM_KP_Sleeves0387</t>
        </is>
      </c>
      <c r="D513" s="233" t="inlineStr"/>
      <c r="E513" s="233" t="inlineStr">
        <is>
          <t>:3014-5_6-KPV:</t>
        </is>
      </c>
      <c r="F513" s="235" t="n">
        <v>4</v>
      </c>
      <c r="G513" s="233" t="inlineStr">
        <is>
          <t>:CW:</t>
        </is>
      </c>
      <c r="H513" s="233" t="inlineStr">
        <is>
          <t>Mechanical Seal</t>
        </is>
      </c>
      <c r="I513" s="233" t="inlineStr">
        <is>
          <t>Single</t>
        </is>
      </c>
      <c r="J513" s="233" t="inlineStr">
        <is>
          <t>:Balanced:</t>
        </is>
      </c>
      <c r="K513" s="233" t="inlineStr">
        <is>
          <t>SlvMatl_SS_AISI-416_Hardened_SleeveBrg</t>
        </is>
      </c>
      <c r="L513" s="233" t="inlineStr">
        <is>
          <t>SS AISI-303</t>
        </is>
      </c>
      <c r="M513" s="233" t="inlineStr">
        <is>
          <t>SS AISI-416 (hard)-SlvBrg</t>
        </is>
      </c>
      <c r="N513" s="235" t="inlineStr">
        <is>
          <t>RTF</t>
        </is>
      </c>
      <c r="O513" s="233" t="inlineStr">
        <is>
          <t>B105098</t>
        </is>
      </c>
      <c r="P513" s="235" t="inlineStr">
        <is>
          <t>LT067</t>
        </is>
      </c>
      <c r="Q513" t="inlineStr">
        <is>
          <t>SlvMatl_SS_AISI-416_Hardened_SleeveBrg, PriceReq_BOM_KP_Sleeves</t>
        </is>
      </c>
    </row>
    <row r="514">
      <c r="B514" s="237" t="b">
        <v>0</v>
      </c>
      <c r="C514" s="233" t="inlineStr">
        <is>
          <t>ConTab_BOM_KP_Sleeves0388</t>
        </is>
      </c>
      <c r="D514" s="233" t="inlineStr"/>
      <c r="E514" s="233" t="inlineStr">
        <is>
          <t>:4012-1_2-KPV:</t>
        </is>
      </c>
      <c r="F514" s="235" t="n">
        <v>4</v>
      </c>
      <c r="G514" s="233" t="inlineStr">
        <is>
          <t>:CW:</t>
        </is>
      </c>
      <c r="H514" s="233" t="inlineStr">
        <is>
          <t>Mechanical Seal</t>
        </is>
      </c>
      <c r="I514" s="233" t="inlineStr">
        <is>
          <t>Single</t>
        </is>
      </c>
      <c r="J514" s="233" t="inlineStr">
        <is>
          <t>:Balanced:</t>
        </is>
      </c>
      <c r="K514" s="233" t="inlineStr">
        <is>
          <t>SlvMatl_SS_AISI-416_Hardened_SleeveBrg</t>
        </is>
      </c>
      <c r="L514" s="233" t="inlineStr">
        <is>
          <t>SS AISI-303</t>
        </is>
      </c>
      <c r="M514" s="233" t="inlineStr">
        <is>
          <t>SS AISI-416 (hard)-SlvBrg</t>
        </is>
      </c>
      <c r="N514" s="235" t="inlineStr">
        <is>
          <t>RTF</t>
        </is>
      </c>
      <c r="O514" s="233" t="inlineStr">
        <is>
          <t>B105099</t>
        </is>
      </c>
      <c r="P514" s="235" t="inlineStr">
        <is>
          <t>LT067</t>
        </is>
      </c>
      <c r="Q514" t="inlineStr">
        <is>
          <t>SlvMatl_SS_AISI-416_Hardened_SleeveBrg, PriceReq_BOM_KP_Sleeves</t>
        </is>
      </c>
    </row>
    <row r="515">
      <c r="B515" s="237" t="b">
        <v>0</v>
      </c>
      <c r="C515" s="233" t="inlineStr">
        <is>
          <t>ConTab_BOM_KP_Sleeves0389</t>
        </is>
      </c>
      <c r="D515" s="233" t="inlineStr"/>
      <c r="E515" s="233" t="inlineStr">
        <is>
          <t>:4012-7_8-KPV:</t>
        </is>
      </c>
      <c r="F515" s="235" t="n">
        <v>4</v>
      </c>
      <c r="G515" s="233" t="inlineStr">
        <is>
          <t>:CW:</t>
        </is>
      </c>
      <c r="H515" s="233" t="inlineStr">
        <is>
          <t>Mechanical Seal</t>
        </is>
      </c>
      <c r="I515" s="233" t="inlineStr">
        <is>
          <t>Single</t>
        </is>
      </c>
      <c r="J515" s="233" t="inlineStr">
        <is>
          <t>:Balanced:</t>
        </is>
      </c>
      <c r="K515" s="233" t="inlineStr">
        <is>
          <t>SlvMatl_SS_AISI-416_Hardened_SleeveBrg</t>
        </is>
      </c>
      <c r="L515" s="233" t="inlineStr">
        <is>
          <t>SS AISI-303</t>
        </is>
      </c>
      <c r="M515" s="233" t="inlineStr">
        <is>
          <t>SS AISI-416 (hard)-SlvBrg</t>
        </is>
      </c>
      <c r="N515" s="235" t="inlineStr">
        <is>
          <t>RTF</t>
        </is>
      </c>
      <c r="O515" s="233" t="inlineStr">
        <is>
          <t>B105100</t>
        </is>
      </c>
      <c r="P515" s="235" t="inlineStr">
        <is>
          <t>LT067</t>
        </is>
      </c>
      <c r="Q515" t="inlineStr">
        <is>
          <t>SlvMatl_SS_AISI-416_Hardened_SleeveBrg, PriceReq_BOM_KP_Sleeves</t>
        </is>
      </c>
    </row>
    <row r="516">
      <c r="B516" s="237" t="b">
        <v>0</v>
      </c>
      <c r="C516" s="233" t="inlineStr">
        <is>
          <t>ConTab_BOM_KP_Sleeves0390</t>
        </is>
      </c>
      <c r="D516" s="233" t="inlineStr"/>
      <c r="E516" s="233" t="inlineStr">
        <is>
          <t>:4015-7_8-KPV:</t>
        </is>
      </c>
      <c r="F516" s="235" t="n">
        <v>4</v>
      </c>
      <c r="G516" s="233" t="inlineStr">
        <is>
          <t>:CW:</t>
        </is>
      </c>
      <c r="H516" s="233" t="inlineStr">
        <is>
          <t>Mechanical Seal</t>
        </is>
      </c>
      <c r="I516" s="233" t="inlineStr">
        <is>
          <t>Single</t>
        </is>
      </c>
      <c r="J516" s="233" t="inlineStr">
        <is>
          <t>:Balanced:</t>
        </is>
      </c>
      <c r="K516" s="233" t="inlineStr">
        <is>
          <t>SlvMatl_SS_AISI-416_Hardened_SleeveBrg</t>
        </is>
      </c>
      <c r="L516" s="233" t="inlineStr">
        <is>
          <t>SS AISI-303</t>
        </is>
      </c>
      <c r="M516" s="233" t="inlineStr">
        <is>
          <t>SS AISI-416 (hard)-SlvBrg</t>
        </is>
      </c>
      <c r="N516" s="235" t="inlineStr">
        <is>
          <t>RTF</t>
        </is>
      </c>
      <c r="O516" s="233" t="inlineStr">
        <is>
          <t>B105101</t>
        </is>
      </c>
      <c r="P516" s="235" t="inlineStr">
        <is>
          <t>LT067</t>
        </is>
      </c>
      <c r="Q516" t="inlineStr">
        <is>
          <t>SlvMatl_SS_AISI-416_Hardened_SleeveBrg, PriceReq_BOM_KP_Sleeves</t>
        </is>
      </c>
    </row>
    <row r="517">
      <c r="B517" s="237" t="b">
        <v>0</v>
      </c>
      <c r="C517" s="233" t="inlineStr">
        <is>
          <t>ConTab_BOM_KP_Sleeves0391</t>
        </is>
      </c>
      <c r="D517" s="233" t="inlineStr"/>
      <c r="E517" s="233" t="inlineStr">
        <is>
          <t>:5012-7_8-KPV:</t>
        </is>
      </c>
      <c r="F517" s="235" t="n">
        <v>4</v>
      </c>
      <c r="G517" s="233" t="inlineStr">
        <is>
          <t>:CW:</t>
        </is>
      </c>
      <c r="H517" s="233" t="inlineStr">
        <is>
          <t>Mechanical Seal</t>
        </is>
      </c>
      <c r="I517" s="233" t="inlineStr">
        <is>
          <t>Single</t>
        </is>
      </c>
      <c r="J517" s="233" t="inlineStr">
        <is>
          <t>:Balanced:</t>
        </is>
      </c>
      <c r="K517" s="233" t="inlineStr">
        <is>
          <t>SlvMatl_SS_AISI-416_Hardened_SleeveBrg</t>
        </is>
      </c>
      <c r="L517" s="233" t="inlineStr">
        <is>
          <t>SS AISI-303</t>
        </is>
      </c>
      <c r="M517" s="233" t="inlineStr">
        <is>
          <t>SS AISI-416 (hard)-SlvBrg</t>
        </is>
      </c>
      <c r="N517" s="235" t="inlineStr">
        <is>
          <t>RTF</t>
        </is>
      </c>
      <c r="O517" s="233" t="inlineStr">
        <is>
          <t>B105102</t>
        </is>
      </c>
      <c r="P517" s="235" t="inlineStr">
        <is>
          <t>LT067</t>
        </is>
      </c>
      <c r="Q517" t="inlineStr">
        <is>
          <t>SlvMatl_SS_AISI-416_Hardened_SleeveBrg, PriceReq_BOM_KP_Sleeves</t>
        </is>
      </c>
    </row>
    <row r="518">
      <c r="B518" s="237" t="b">
        <v>0</v>
      </c>
      <c r="C518" s="233" t="inlineStr">
        <is>
          <t>ConTab_BOM_KP_Sleeves0392</t>
        </is>
      </c>
      <c r="D518" s="233" t="inlineStr"/>
      <c r="E518" s="233" t="inlineStr">
        <is>
          <t>:5015-9_0-KPV:</t>
        </is>
      </c>
      <c r="F518" s="235" t="n">
        <v>4</v>
      </c>
      <c r="G518" s="233" t="inlineStr">
        <is>
          <t>:CW:</t>
        </is>
      </c>
      <c r="H518" s="233" t="inlineStr">
        <is>
          <t>Mechanical Seal</t>
        </is>
      </c>
      <c r="I518" s="233" t="inlineStr">
        <is>
          <t>Single</t>
        </is>
      </c>
      <c r="J518" s="233" t="inlineStr">
        <is>
          <t>:Balanced:</t>
        </is>
      </c>
      <c r="K518" s="233" t="inlineStr">
        <is>
          <t>SlvMatl_SS_AISI-416_Hardened_SleeveBrg</t>
        </is>
      </c>
      <c r="L518" s="233" t="inlineStr">
        <is>
          <t>SS AISI-303</t>
        </is>
      </c>
      <c r="M518" s="233" t="inlineStr">
        <is>
          <t>SS AISI-416 (hard)-SlvBrg</t>
        </is>
      </c>
      <c r="N518" s="235" t="inlineStr">
        <is>
          <t>RTF</t>
        </is>
      </c>
      <c r="O518" s="233" t="inlineStr">
        <is>
          <t>B105103</t>
        </is>
      </c>
      <c r="P518" s="235" t="inlineStr">
        <is>
          <t>LT067</t>
        </is>
      </c>
      <c r="Q518" t="inlineStr">
        <is>
          <t>SlvMatl_SS_AISI-416_Hardened_SleeveBrg, PriceReq_BOM_KP_Sleeves</t>
        </is>
      </c>
    </row>
    <row r="519">
      <c r="B519" s="237" t="b">
        <v>0</v>
      </c>
      <c r="C519" s="233" t="inlineStr">
        <is>
          <t>ConTab_BOM_KP_Sleeves0393</t>
        </is>
      </c>
      <c r="D519" s="233" t="inlineStr"/>
      <c r="E519" s="233" t="inlineStr">
        <is>
          <t>:6012-1_2-KPV:</t>
        </is>
      </c>
      <c r="F519" s="235" t="n">
        <v>4</v>
      </c>
      <c r="G519" s="233" t="inlineStr">
        <is>
          <t>:CW:</t>
        </is>
      </c>
      <c r="H519" s="233" t="inlineStr">
        <is>
          <t>Mechanical Seal</t>
        </is>
      </c>
      <c r="I519" s="233" t="inlineStr">
        <is>
          <t>Single</t>
        </is>
      </c>
      <c r="J519" s="233" t="inlineStr">
        <is>
          <t>:Balanced:</t>
        </is>
      </c>
      <c r="K519" s="233" t="inlineStr">
        <is>
          <t>SlvMatl_SS_AISI-416_Hardened_SleeveBrg</t>
        </is>
      </c>
      <c r="L519" s="233" t="inlineStr">
        <is>
          <t>SS AISI-303</t>
        </is>
      </c>
      <c r="M519" s="233" t="inlineStr">
        <is>
          <t>SS AISI-416 (hard)-SlvBrg</t>
        </is>
      </c>
      <c r="N519" s="235" t="inlineStr">
        <is>
          <t>RTF</t>
        </is>
      </c>
      <c r="O519" s="233" t="inlineStr">
        <is>
          <t>B105104</t>
        </is>
      </c>
      <c r="P519" s="235" t="inlineStr">
        <is>
          <t>LT067</t>
        </is>
      </c>
      <c r="Q519" t="inlineStr">
        <is>
          <t>SlvMatl_SS_AISI-416_Hardened_SleeveBrg, PriceReq_BOM_KP_Sleeves</t>
        </is>
      </c>
    </row>
    <row r="520">
      <c r="B520" s="237" t="b">
        <v>0</v>
      </c>
      <c r="C520" s="233" t="inlineStr">
        <is>
          <t>ConTab_BOM_KP_Sleeves0394</t>
        </is>
      </c>
      <c r="D520" s="233" t="inlineStr"/>
      <c r="E520" s="233" t="inlineStr">
        <is>
          <t>:6012-3_4-KPV:</t>
        </is>
      </c>
      <c r="F520" s="235" t="n">
        <v>4</v>
      </c>
      <c r="G520" s="233" t="inlineStr">
        <is>
          <t>:CW:</t>
        </is>
      </c>
      <c r="H520" s="233" t="inlineStr">
        <is>
          <t>Mechanical Seal</t>
        </is>
      </c>
      <c r="I520" s="233" t="inlineStr">
        <is>
          <t>Single</t>
        </is>
      </c>
      <c r="J520" s="233" t="inlineStr">
        <is>
          <t>:Balanced:</t>
        </is>
      </c>
      <c r="K520" s="233" t="inlineStr">
        <is>
          <t>SlvMatl_SS_AISI-416_Hardened_SleeveBrg</t>
        </is>
      </c>
      <c r="L520" s="233" t="inlineStr">
        <is>
          <t>SS AISI-303</t>
        </is>
      </c>
      <c r="M520" s="233" t="inlineStr">
        <is>
          <t>SS AISI-416 (hard)-SlvBrg</t>
        </is>
      </c>
      <c r="N520" s="235" t="inlineStr">
        <is>
          <t>RTF</t>
        </is>
      </c>
      <c r="O520" s="233" t="inlineStr">
        <is>
          <t>B105105</t>
        </is>
      </c>
      <c r="P520" s="235" t="inlineStr">
        <is>
          <t>LT067</t>
        </is>
      </c>
      <c r="Q520" t="inlineStr">
        <is>
          <t>SlvMatl_SS_AISI-416_Hardened_SleeveBrg, PriceReq_BOM_KP_Sleeves</t>
        </is>
      </c>
    </row>
    <row r="521">
      <c r="B521" s="237" t="b">
        <v>0</v>
      </c>
      <c r="C521" s="233" t="inlineStr">
        <is>
          <t>ConTab_BOM_KP_Sleeves0395</t>
        </is>
      </c>
      <c r="D521" s="233" t="inlineStr"/>
      <c r="E521" s="233" t="inlineStr">
        <is>
          <t>:3014-5_6-KPV:</t>
        </is>
      </c>
      <c r="F521" s="235" t="n">
        <v>4</v>
      </c>
      <c r="G521" s="233" t="inlineStr">
        <is>
          <t>:CCW:</t>
        </is>
      </c>
      <c r="H521" s="233" t="inlineStr">
        <is>
          <t>Mechanical Seal</t>
        </is>
      </c>
      <c r="I521" s="233" t="inlineStr">
        <is>
          <t>Single</t>
        </is>
      </c>
      <c r="J521" s="233" t="inlineStr">
        <is>
          <t>:Balanced:</t>
        </is>
      </c>
      <c r="K521" s="233" t="inlineStr">
        <is>
          <t>SlvMatl_SS_AISI-416_Hardened_SleeveBrg</t>
        </is>
      </c>
      <c r="L521" s="233" t="inlineStr">
        <is>
          <t>SS AISI-303</t>
        </is>
      </c>
      <c r="M521" s="233" t="inlineStr">
        <is>
          <t>SS AISI-416 (hard)-SlvBrg</t>
        </is>
      </c>
      <c r="N521" s="235" t="inlineStr">
        <is>
          <t>RTF</t>
        </is>
      </c>
      <c r="O521" s="233" t="inlineStr">
        <is>
          <t>B105106</t>
        </is>
      </c>
      <c r="P521" s="235" t="inlineStr">
        <is>
          <t>LT067</t>
        </is>
      </c>
      <c r="Q521" t="inlineStr">
        <is>
          <t>SlvMatl_SS_AISI-416_Hardened_SleeveBrg, PriceReq_BOM_KP_Sleeves</t>
        </is>
      </c>
    </row>
    <row r="522">
      <c r="B522" s="237" t="b">
        <v>0</v>
      </c>
      <c r="C522" s="233" t="inlineStr">
        <is>
          <t>ConTab_BOM_KP_Sleeves0396</t>
        </is>
      </c>
      <c r="D522" s="233" t="inlineStr"/>
      <c r="E522" s="233" t="inlineStr">
        <is>
          <t>:4012-1_2-KPV:</t>
        </is>
      </c>
      <c r="F522" s="235" t="n">
        <v>4</v>
      </c>
      <c r="G522" s="233" t="inlineStr">
        <is>
          <t>:CCW:</t>
        </is>
      </c>
      <c r="H522" s="233" t="inlineStr">
        <is>
          <t>Mechanical Seal</t>
        </is>
      </c>
      <c r="I522" s="233" t="inlineStr">
        <is>
          <t>Single</t>
        </is>
      </c>
      <c r="J522" s="233" t="inlineStr">
        <is>
          <t>:Balanced:</t>
        </is>
      </c>
      <c r="K522" s="233" t="inlineStr">
        <is>
          <t>SlvMatl_SS_AISI-416_Hardened_SleeveBrg</t>
        </is>
      </c>
      <c r="L522" s="233" t="inlineStr">
        <is>
          <t>SS AISI-303</t>
        </is>
      </c>
      <c r="M522" s="233" t="inlineStr">
        <is>
          <t>SS AISI-416 (hard)-SlvBrg</t>
        </is>
      </c>
      <c r="N522" s="235" t="inlineStr">
        <is>
          <t>RTF</t>
        </is>
      </c>
      <c r="O522" s="233" t="inlineStr">
        <is>
          <t>B105107</t>
        </is>
      </c>
      <c r="P522" s="235" t="inlineStr">
        <is>
          <t>LT067</t>
        </is>
      </c>
      <c r="Q522" t="inlineStr">
        <is>
          <t>SlvMatl_SS_AISI-416_Hardened_SleeveBrg, PriceReq_BOM_KP_Sleeves</t>
        </is>
      </c>
    </row>
    <row r="523">
      <c r="B523" s="237" t="b">
        <v>0</v>
      </c>
      <c r="C523" s="233" t="inlineStr">
        <is>
          <t>ConTab_BOM_KP_Sleeves0397</t>
        </is>
      </c>
      <c r="D523" s="233" t="inlineStr"/>
      <c r="E523" s="233" t="inlineStr">
        <is>
          <t>:4012-7_8-KPV:</t>
        </is>
      </c>
      <c r="F523" s="235" t="n">
        <v>4</v>
      </c>
      <c r="G523" s="233" t="inlineStr">
        <is>
          <t>:CCW:</t>
        </is>
      </c>
      <c r="H523" s="233" t="inlineStr">
        <is>
          <t>Mechanical Seal</t>
        </is>
      </c>
      <c r="I523" s="233" t="inlineStr">
        <is>
          <t>Single</t>
        </is>
      </c>
      <c r="J523" s="233" t="inlineStr">
        <is>
          <t>:Balanced:</t>
        </is>
      </c>
      <c r="K523" s="233" t="inlineStr">
        <is>
          <t>SlvMatl_SS_AISI-416_Hardened_SleeveBrg</t>
        </is>
      </c>
      <c r="L523" s="233" t="inlineStr">
        <is>
          <t>SS AISI-303</t>
        </is>
      </c>
      <c r="M523" s="233" t="inlineStr">
        <is>
          <t>SS AISI-416 (hard)-SlvBrg</t>
        </is>
      </c>
      <c r="N523" s="235" t="inlineStr">
        <is>
          <t>RTF</t>
        </is>
      </c>
      <c r="O523" s="233" t="inlineStr">
        <is>
          <t>B105108</t>
        </is>
      </c>
      <c r="P523" s="235" t="inlineStr">
        <is>
          <t>LT067</t>
        </is>
      </c>
      <c r="Q523" t="inlineStr">
        <is>
          <t>SlvMatl_SS_AISI-416_Hardened_SleeveBrg, PriceReq_BOM_KP_Sleeves</t>
        </is>
      </c>
    </row>
    <row r="524">
      <c r="B524" s="237" t="b">
        <v>0</v>
      </c>
      <c r="C524" s="233" t="inlineStr">
        <is>
          <t>ConTab_BOM_KP_Sleeves0398</t>
        </is>
      </c>
      <c r="D524" s="233" t="inlineStr"/>
      <c r="E524" s="233" t="inlineStr">
        <is>
          <t>:4015-7_8-KPV:</t>
        </is>
      </c>
      <c r="F524" s="235" t="n">
        <v>4</v>
      </c>
      <c r="G524" s="233" t="inlineStr">
        <is>
          <t>:CCW:</t>
        </is>
      </c>
      <c r="H524" s="233" t="inlineStr">
        <is>
          <t>Mechanical Seal</t>
        </is>
      </c>
      <c r="I524" s="233" t="inlineStr">
        <is>
          <t>Single</t>
        </is>
      </c>
      <c r="J524" s="233" t="inlineStr">
        <is>
          <t>:Balanced:</t>
        </is>
      </c>
      <c r="K524" s="233" t="inlineStr">
        <is>
          <t>SlvMatl_SS_AISI-416_Hardened_SleeveBrg</t>
        </is>
      </c>
      <c r="L524" s="233" t="inlineStr">
        <is>
          <t>SS AISI-303</t>
        </is>
      </c>
      <c r="M524" s="233" t="inlineStr">
        <is>
          <t>SS AISI-416 (hard)-SlvBrg</t>
        </is>
      </c>
      <c r="N524" s="235" t="inlineStr">
        <is>
          <t>RTF</t>
        </is>
      </c>
      <c r="O524" s="233" t="inlineStr">
        <is>
          <t>B105109</t>
        </is>
      </c>
      <c r="P524" s="235" t="inlineStr">
        <is>
          <t>LT067</t>
        </is>
      </c>
      <c r="Q524" t="inlineStr">
        <is>
          <t>SlvMatl_SS_AISI-416_Hardened_SleeveBrg, PriceReq_BOM_KP_Sleeves</t>
        </is>
      </c>
    </row>
    <row r="525">
      <c r="B525" s="237" t="b">
        <v>0</v>
      </c>
      <c r="C525" s="233" t="inlineStr">
        <is>
          <t>ConTab_BOM_KP_Sleeves0399</t>
        </is>
      </c>
      <c r="D525" s="233" t="inlineStr"/>
      <c r="E525" s="233" t="inlineStr">
        <is>
          <t>:5012-7_8-KPV:</t>
        </is>
      </c>
      <c r="F525" s="235" t="n">
        <v>4</v>
      </c>
      <c r="G525" s="233" t="inlineStr">
        <is>
          <t>:CCW:</t>
        </is>
      </c>
      <c r="H525" s="233" t="inlineStr">
        <is>
          <t>Mechanical Seal</t>
        </is>
      </c>
      <c r="I525" s="233" t="inlineStr">
        <is>
          <t>Single</t>
        </is>
      </c>
      <c r="J525" s="233" t="inlineStr">
        <is>
          <t>:Balanced:</t>
        </is>
      </c>
      <c r="K525" s="233" t="inlineStr">
        <is>
          <t>SlvMatl_SS_AISI-416_Hardened_SleeveBrg</t>
        </is>
      </c>
      <c r="L525" s="233" t="inlineStr">
        <is>
          <t>SS AISI-303</t>
        </is>
      </c>
      <c r="M525" s="233" t="inlineStr">
        <is>
          <t>SS AISI-416 (hard)-SlvBrg</t>
        </is>
      </c>
      <c r="N525" s="235" t="inlineStr">
        <is>
          <t>RTF</t>
        </is>
      </c>
      <c r="O525" s="233" t="inlineStr">
        <is>
          <t>B105110</t>
        </is>
      </c>
      <c r="P525" s="235" t="inlineStr">
        <is>
          <t>LT067</t>
        </is>
      </c>
      <c r="Q525" t="inlineStr">
        <is>
          <t>SlvMatl_SS_AISI-416_Hardened_SleeveBrg, PriceReq_BOM_KP_Sleeves</t>
        </is>
      </c>
    </row>
    <row r="526">
      <c r="B526" s="237" t="b">
        <v>0</v>
      </c>
      <c r="C526" s="233" t="inlineStr">
        <is>
          <t>ConTab_BOM_KP_Sleeves0400</t>
        </is>
      </c>
      <c r="D526" s="233" t="inlineStr"/>
      <c r="E526" s="233" t="inlineStr">
        <is>
          <t>:5015-9_0-KPV:</t>
        </is>
      </c>
      <c r="F526" s="235" t="n">
        <v>4</v>
      </c>
      <c r="G526" s="233" t="inlineStr">
        <is>
          <t>:CCW:</t>
        </is>
      </c>
      <c r="H526" s="233" t="inlineStr">
        <is>
          <t>Mechanical Seal</t>
        </is>
      </c>
      <c r="I526" s="233" t="inlineStr">
        <is>
          <t>Single</t>
        </is>
      </c>
      <c r="J526" s="233" t="inlineStr">
        <is>
          <t>:Balanced:</t>
        </is>
      </c>
      <c r="K526" s="233" t="inlineStr">
        <is>
          <t>SlvMatl_SS_AISI-416_Hardened_SleeveBrg</t>
        </is>
      </c>
      <c r="L526" s="233" t="inlineStr">
        <is>
          <t>SS AISI-303</t>
        </is>
      </c>
      <c r="M526" s="233" t="inlineStr">
        <is>
          <t>SS AISI-416 (hard)-SlvBrg</t>
        </is>
      </c>
      <c r="N526" s="235" t="inlineStr">
        <is>
          <t>RTF</t>
        </is>
      </c>
      <c r="O526" s="233" t="inlineStr">
        <is>
          <t>B105111</t>
        </is>
      </c>
      <c r="P526" s="235" t="inlineStr">
        <is>
          <t>LT067</t>
        </is>
      </c>
      <c r="Q526" t="inlineStr">
        <is>
          <t>SlvMatl_SS_AISI-416_Hardened_SleeveBrg, PriceReq_BOM_KP_Sleeves</t>
        </is>
      </c>
    </row>
    <row r="527">
      <c r="B527" s="237" t="b">
        <v>0</v>
      </c>
      <c r="C527" s="233" t="inlineStr">
        <is>
          <t>ConTab_BOM_KP_Sleeves0401</t>
        </is>
      </c>
      <c r="D527" s="233" t="inlineStr"/>
      <c r="E527" s="233" t="inlineStr">
        <is>
          <t>:6012-1_2-KPV:</t>
        </is>
      </c>
      <c r="F527" s="235" t="n">
        <v>4</v>
      </c>
      <c r="G527" s="233" t="inlineStr">
        <is>
          <t>:CCW:</t>
        </is>
      </c>
      <c r="H527" s="233" t="inlineStr">
        <is>
          <t>Mechanical Seal</t>
        </is>
      </c>
      <c r="I527" s="233" t="inlineStr">
        <is>
          <t>Single</t>
        </is>
      </c>
      <c r="J527" s="233" t="inlineStr">
        <is>
          <t>:Balanced:</t>
        </is>
      </c>
      <c r="K527" s="233" t="inlineStr">
        <is>
          <t>SlvMatl_SS_AISI-416_Hardened_SleeveBrg</t>
        </is>
      </c>
      <c r="L527" s="233" t="inlineStr">
        <is>
          <t>SS AISI-303</t>
        </is>
      </c>
      <c r="M527" s="233" t="inlineStr">
        <is>
          <t>SS AISI-416 (hard)-SlvBrg</t>
        </is>
      </c>
      <c r="N527" s="235" t="inlineStr">
        <is>
          <t>RTF</t>
        </is>
      </c>
      <c r="O527" s="233" t="inlineStr">
        <is>
          <t>B105112</t>
        </is>
      </c>
      <c r="P527" s="235" t="inlineStr">
        <is>
          <t>LT067</t>
        </is>
      </c>
      <c r="Q527" t="inlineStr">
        <is>
          <t>SlvMatl_SS_AISI-416_Hardened_SleeveBrg, PriceReq_BOM_KP_Sleeves</t>
        </is>
      </c>
    </row>
    <row r="528">
      <c r="B528" s="237" t="b">
        <v>0</v>
      </c>
      <c r="C528" s="233" t="inlineStr">
        <is>
          <t>ConTab_BOM_KP_Sleeves0402</t>
        </is>
      </c>
      <c r="D528" s="233" t="inlineStr"/>
      <c r="E528" s="233" t="inlineStr">
        <is>
          <t>:6012-3_4-KPV:</t>
        </is>
      </c>
      <c r="F528" s="235" t="n">
        <v>4</v>
      </c>
      <c r="G528" s="233" t="inlineStr">
        <is>
          <t>:CCW:</t>
        </is>
      </c>
      <c r="H528" s="233" t="inlineStr">
        <is>
          <t>Mechanical Seal</t>
        </is>
      </c>
      <c r="I528" s="233" t="inlineStr">
        <is>
          <t>Single</t>
        </is>
      </c>
      <c r="J528" s="233" t="inlineStr">
        <is>
          <t>:Balanced:</t>
        </is>
      </c>
      <c r="K528" s="233" t="inlineStr">
        <is>
          <t>SlvMatl_SS_AISI-416_Hardened_SleeveBrg</t>
        </is>
      </c>
      <c r="L528" s="233" t="inlineStr">
        <is>
          <t>SS AISI-303</t>
        </is>
      </c>
      <c r="M528" s="233" t="inlineStr">
        <is>
          <t>SS AISI-416 (hard)-SlvBrg</t>
        </is>
      </c>
      <c r="N528" s="235" t="inlineStr">
        <is>
          <t>RTF</t>
        </is>
      </c>
      <c r="O528" s="233" t="inlineStr">
        <is>
          <t>B105113</t>
        </is>
      </c>
      <c r="P528" s="235" t="inlineStr">
        <is>
          <t>LT067</t>
        </is>
      </c>
      <c r="Q528" t="inlineStr">
        <is>
          <t>SlvMatl_SS_AISI-416_Hardened_SleeveBrg, PriceReq_BOM_KP_Sleeves</t>
        </is>
      </c>
    </row>
    <row r="529">
      <c r="B529" s="237" t="b">
        <v>0</v>
      </c>
      <c r="C529" s="233" t="inlineStr">
        <is>
          <t>ConTab_BOM_KP_Sleeves0403</t>
        </is>
      </c>
      <c r="D529" s="233" t="inlineStr"/>
      <c r="E529" s="233" t="inlineStr">
        <is>
          <t>:3014-5_6-KPV:</t>
        </is>
      </c>
      <c r="F529" s="235" t="n">
        <v>4</v>
      </c>
      <c r="G529" s="233" t="inlineStr">
        <is>
          <t>:CW:</t>
        </is>
      </c>
      <c r="H529" s="233" t="inlineStr">
        <is>
          <t>Mechanical Seal</t>
        </is>
      </c>
      <c r="I529" s="233" t="inlineStr">
        <is>
          <t>Single</t>
        </is>
      </c>
      <c r="J529" s="233" t="inlineStr">
        <is>
          <t>:Balanced:</t>
        </is>
      </c>
      <c r="K529" s="233" t="inlineStr">
        <is>
          <t>SlvMatl_SS_AISI-416_Hardened_SleeveBrg</t>
        </is>
      </c>
      <c r="L529" s="233" t="inlineStr">
        <is>
          <t>SS AISI-316</t>
        </is>
      </c>
      <c r="M529" s="233" t="inlineStr">
        <is>
          <t>SS AISI-416 (hard)-SlvBrg</t>
        </is>
      </c>
      <c r="N529" s="235" t="inlineStr">
        <is>
          <t>RTF</t>
        </is>
      </c>
      <c r="O529" s="233" t="inlineStr">
        <is>
          <t>B105130</t>
        </is>
      </c>
      <c r="P529" s="235" t="inlineStr">
        <is>
          <t>LT068</t>
        </is>
      </c>
      <c r="Q529" t="inlineStr">
        <is>
          <t>SlvMatl_SS_AISI-416_Hardened_SleeveBrg, PriceReq_BOM_KP_Sleeves</t>
        </is>
      </c>
    </row>
    <row r="530">
      <c r="B530" s="237" t="b">
        <v>0</v>
      </c>
      <c r="C530" s="233" t="inlineStr">
        <is>
          <t>ConTab_BOM_KP_Sleeves0404</t>
        </is>
      </c>
      <c r="D530" s="233" t="inlineStr"/>
      <c r="E530" s="233" t="inlineStr">
        <is>
          <t>:4012-1_2-KPV:</t>
        </is>
      </c>
      <c r="F530" s="235" t="n">
        <v>4</v>
      </c>
      <c r="G530" s="233" t="inlineStr">
        <is>
          <t>:CW:</t>
        </is>
      </c>
      <c r="H530" s="233" t="inlineStr">
        <is>
          <t>Mechanical Seal</t>
        </is>
      </c>
      <c r="I530" s="233" t="inlineStr">
        <is>
          <t>Single</t>
        </is>
      </c>
      <c r="J530" s="233" t="inlineStr">
        <is>
          <t>:Balanced:</t>
        </is>
      </c>
      <c r="K530" s="233" t="inlineStr">
        <is>
          <t>SlvMatl_SS_AISI-416_Hardened_SleeveBrg</t>
        </is>
      </c>
      <c r="L530" s="233" t="inlineStr">
        <is>
          <t>SS AISI-316</t>
        </is>
      </c>
      <c r="M530" s="233" t="inlineStr">
        <is>
          <t>SS AISI-416 (hard)-SlvBrg</t>
        </is>
      </c>
      <c r="N530" s="235" t="inlineStr">
        <is>
          <t>RTF</t>
        </is>
      </c>
      <c r="O530" s="233" t="inlineStr">
        <is>
          <t>B105131</t>
        </is>
      </c>
      <c r="P530" s="235" t="inlineStr">
        <is>
          <t>LT068</t>
        </is>
      </c>
      <c r="Q530" t="inlineStr">
        <is>
          <t>SlvMatl_SS_AISI-416_Hardened_SleeveBrg, PriceReq_BOM_KP_Sleeves</t>
        </is>
      </c>
    </row>
    <row r="531">
      <c r="B531" s="237" t="b">
        <v>0</v>
      </c>
      <c r="C531" s="233" t="inlineStr">
        <is>
          <t>ConTab_BOM_KP_Sleeves0405</t>
        </is>
      </c>
      <c r="D531" s="233" t="inlineStr"/>
      <c r="E531" s="233" t="inlineStr">
        <is>
          <t>:4012-7_8-KPV:</t>
        </is>
      </c>
      <c r="F531" s="235" t="n">
        <v>4</v>
      </c>
      <c r="G531" s="233" t="inlineStr">
        <is>
          <t>:CW:</t>
        </is>
      </c>
      <c r="H531" s="233" t="inlineStr">
        <is>
          <t>Mechanical Seal</t>
        </is>
      </c>
      <c r="I531" s="233" t="inlineStr">
        <is>
          <t>Single</t>
        </is>
      </c>
      <c r="J531" s="233" t="inlineStr">
        <is>
          <t>:Balanced:</t>
        </is>
      </c>
      <c r="K531" s="233" t="inlineStr">
        <is>
          <t>SlvMatl_SS_AISI-416_Hardened_SleeveBrg</t>
        </is>
      </c>
      <c r="L531" s="233" t="inlineStr">
        <is>
          <t>SS AISI-316</t>
        </is>
      </c>
      <c r="M531" s="233" t="inlineStr">
        <is>
          <t>SS AISI-416 (hard)-SlvBrg</t>
        </is>
      </c>
      <c r="N531" s="235" t="inlineStr">
        <is>
          <t>RTF</t>
        </is>
      </c>
      <c r="O531" s="233" t="inlineStr">
        <is>
          <t>B105132</t>
        </is>
      </c>
      <c r="P531" s="235" t="inlineStr">
        <is>
          <t>LT068</t>
        </is>
      </c>
      <c r="Q531" t="inlineStr">
        <is>
          <t>SlvMatl_SS_AISI-416_Hardened_SleeveBrg, PriceReq_BOM_KP_Sleeves</t>
        </is>
      </c>
    </row>
    <row r="532">
      <c r="B532" s="237" t="b">
        <v>0</v>
      </c>
      <c r="C532" s="233" t="inlineStr">
        <is>
          <t>ConTab_BOM_KP_Sleeves0406</t>
        </is>
      </c>
      <c r="D532" s="233" t="inlineStr"/>
      <c r="E532" s="233" t="inlineStr">
        <is>
          <t>:4015-7_8-KPV:</t>
        </is>
      </c>
      <c r="F532" s="235" t="n">
        <v>4</v>
      </c>
      <c r="G532" s="233" t="inlineStr">
        <is>
          <t>:CW:</t>
        </is>
      </c>
      <c r="H532" s="233" t="inlineStr">
        <is>
          <t>Mechanical Seal</t>
        </is>
      </c>
      <c r="I532" s="233" t="inlineStr">
        <is>
          <t>Single</t>
        </is>
      </c>
      <c r="J532" s="233" t="inlineStr">
        <is>
          <t>:Balanced:</t>
        </is>
      </c>
      <c r="K532" s="233" t="inlineStr">
        <is>
          <t>SlvMatl_SS_AISI-416_Hardened_SleeveBrg</t>
        </is>
      </c>
      <c r="L532" s="233" t="inlineStr">
        <is>
          <t>SS AISI-316</t>
        </is>
      </c>
      <c r="M532" s="233" t="inlineStr">
        <is>
          <t>SS AISI-416 (hard)-SlvBrg</t>
        </is>
      </c>
      <c r="N532" s="235" t="inlineStr">
        <is>
          <t>RTF</t>
        </is>
      </c>
      <c r="O532" s="233" t="inlineStr">
        <is>
          <t>B105133</t>
        </is>
      </c>
      <c r="P532" s="235" t="inlineStr">
        <is>
          <t>LT068</t>
        </is>
      </c>
      <c r="Q532" t="inlineStr">
        <is>
          <t>SlvMatl_SS_AISI-416_Hardened_SleeveBrg, PriceReq_BOM_KP_Sleeves</t>
        </is>
      </c>
    </row>
    <row r="533">
      <c r="B533" s="237" t="b">
        <v>0</v>
      </c>
      <c r="C533" s="233" t="inlineStr">
        <is>
          <t>ConTab_BOM_KP_Sleeves0407</t>
        </is>
      </c>
      <c r="D533" s="233" t="inlineStr"/>
      <c r="E533" s="233" t="inlineStr">
        <is>
          <t>:5012-7_8-KPV:</t>
        </is>
      </c>
      <c r="F533" s="235" t="n">
        <v>4</v>
      </c>
      <c r="G533" s="233" t="inlineStr">
        <is>
          <t>:CW:</t>
        </is>
      </c>
      <c r="H533" s="233" t="inlineStr">
        <is>
          <t>Mechanical Seal</t>
        </is>
      </c>
      <c r="I533" s="233" t="inlineStr">
        <is>
          <t>Single</t>
        </is>
      </c>
      <c r="J533" s="233" t="inlineStr">
        <is>
          <t>:Balanced:</t>
        </is>
      </c>
      <c r="K533" s="233" t="inlineStr">
        <is>
          <t>SlvMatl_SS_AISI-416_Hardened_SleeveBrg</t>
        </is>
      </c>
      <c r="L533" s="233" t="inlineStr">
        <is>
          <t>SS AISI-316</t>
        </is>
      </c>
      <c r="M533" s="233" t="inlineStr">
        <is>
          <t>SS AISI-416 (hard)-SlvBrg</t>
        </is>
      </c>
      <c r="N533" s="235" t="inlineStr">
        <is>
          <t>RTF</t>
        </is>
      </c>
      <c r="O533" s="233" t="inlineStr">
        <is>
          <t>B105134</t>
        </is>
      </c>
      <c r="P533" s="235" t="inlineStr">
        <is>
          <t>LT068</t>
        </is>
      </c>
      <c r="Q533" t="inlineStr">
        <is>
          <t>SlvMatl_SS_AISI-416_Hardened_SleeveBrg, PriceReq_BOM_KP_Sleeves</t>
        </is>
      </c>
    </row>
    <row r="534">
      <c r="B534" s="237" t="b">
        <v>0</v>
      </c>
      <c r="C534" s="233" t="inlineStr">
        <is>
          <t>ConTab_BOM_KP_Sleeves0408</t>
        </is>
      </c>
      <c r="D534" s="233" t="inlineStr"/>
      <c r="E534" s="233" t="inlineStr">
        <is>
          <t>:5015-9_0-KPV:</t>
        </is>
      </c>
      <c r="F534" s="235" t="n">
        <v>4</v>
      </c>
      <c r="G534" s="233" t="inlineStr">
        <is>
          <t>:CW:</t>
        </is>
      </c>
      <c r="H534" s="233" t="inlineStr">
        <is>
          <t>Mechanical Seal</t>
        </is>
      </c>
      <c r="I534" s="233" t="inlineStr">
        <is>
          <t>Single</t>
        </is>
      </c>
      <c r="J534" s="233" t="inlineStr">
        <is>
          <t>:Balanced:</t>
        </is>
      </c>
      <c r="K534" s="233" t="inlineStr">
        <is>
          <t>SlvMatl_SS_AISI-416_Hardened_SleeveBrg</t>
        </is>
      </c>
      <c r="L534" s="233" t="inlineStr">
        <is>
          <t>SS AISI-316</t>
        </is>
      </c>
      <c r="M534" s="233" t="inlineStr">
        <is>
          <t>SS AISI-416 (hard)-SlvBrg</t>
        </is>
      </c>
      <c r="N534" s="235" t="inlineStr">
        <is>
          <t>RTF</t>
        </is>
      </c>
      <c r="O534" s="233" t="inlineStr">
        <is>
          <t>B105135</t>
        </is>
      </c>
      <c r="P534" s="235" t="inlineStr">
        <is>
          <t>LT068</t>
        </is>
      </c>
      <c r="Q534" t="inlineStr">
        <is>
          <t>SlvMatl_SS_AISI-416_Hardened_SleeveBrg, PriceReq_BOM_KP_Sleeves</t>
        </is>
      </c>
    </row>
    <row r="535">
      <c r="B535" s="237" t="b">
        <v>0</v>
      </c>
      <c r="C535" s="233" t="inlineStr">
        <is>
          <t>ConTab_BOM_KP_Sleeves0409</t>
        </is>
      </c>
      <c r="D535" s="233" t="inlineStr"/>
      <c r="E535" s="233" t="inlineStr">
        <is>
          <t>:6012-1_2-KPV:</t>
        </is>
      </c>
      <c r="F535" s="235" t="n">
        <v>4</v>
      </c>
      <c r="G535" s="233" t="inlineStr">
        <is>
          <t>:CW:</t>
        </is>
      </c>
      <c r="H535" s="233" t="inlineStr">
        <is>
          <t>Mechanical Seal</t>
        </is>
      </c>
      <c r="I535" s="233" t="inlineStr">
        <is>
          <t>Single</t>
        </is>
      </c>
      <c r="J535" s="233" t="inlineStr">
        <is>
          <t>:Balanced:</t>
        </is>
      </c>
      <c r="K535" s="233" t="inlineStr">
        <is>
          <t>SlvMatl_SS_AISI-416_Hardened_SleeveBrg</t>
        </is>
      </c>
      <c r="L535" s="233" t="inlineStr">
        <is>
          <t>SS AISI-316</t>
        </is>
      </c>
      <c r="M535" s="233" t="inlineStr">
        <is>
          <t>SS AISI-416 (hard)-SlvBrg</t>
        </is>
      </c>
      <c r="N535" s="235" t="inlineStr">
        <is>
          <t>RTF</t>
        </is>
      </c>
      <c r="O535" s="233" t="inlineStr">
        <is>
          <t>B105136</t>
        </is>
      </c>
      <c r="P535" s="235" t="inlineStr">
        <is>
          <t>LT068</t>
        </is>
      </c>
      <c r="Q535" t="inlineStr">
        <is>
          <t>SlvMatl_SS_AISI-416_Hardened_SleeveBrg, PriceReq_BOM_KP_Sleeves</t>
        </is>
      </c>
    </row>
    <row r="536">
      <c r="B536" s="237" t="b">
        <v>0</v>
      </c>
      <c r="C536" s="233" t="inlineStr">
        <is>
          <t>ConTab_BOM_KP_Sleeves0410</t>
        </is>
      </c>
      <c r="D536" s="233" t="inlineStr"/>
      <c r="E536" s="233" t="inlineStr">
        <is>
          <t>:6012-3_4-KPV:</t>
        </is>
      </c>
      <c r="F536" s="235" t="n">
        <v>4</v>
      </c>
      <c r="G536" s="233" t="inlineStr">
        <is>
          <t>:CW:</t>
        </is>
      </c>
      <c r="H536" s="233" t="inlineStr">
        <is>
          <t>Mechanical Seal</t>
        </is>
      </c>
      <c r="I536" s="233" t="inlineStr">
        <is>
          <t>Single</t>
        </is>
      </c>
      <c r="J536" s="233" t="inlineStr">
        <is>
          <t>:Balanced:</t>
        </is>
      </c>
      <c r="K536" s="233" t="inlineStr">
        <is>
          <t>SlvMatl_SS_AISI-416_Hardened_SleeveBrg</t>
        </is>
      </c>
      <c r="L536" s="233" t="inlineStr">
        <is>
          <t>SS AISI-316</t>
        </is>
      </c>
      <c r="M536" s="233" t="inlineStr">
        <is>
          <t>SS AISI-416 (hard)-SlvBrg</t>
        </is>
      </c>
      <c r="N536" s="235" t="inlineStr">
        <is>
          <t>RTF</t>
        </is>
      </c>
      <c r="O536" s="233" t="inlineStr">
        <is>
          <t>B105137</t>
        </is>
      </c>
      <c r="P536" s="235" t="inlineStr">
        <is>
          <t>LT068</t>
        </is>
      </c>
      <c r="Q536" t="inlineStr">
        <is>
          <t>SlvMatl_SS_AISI-416_Hardened_SleeveBrg, PriceReq_BOM_KP_Sleeves</t>
        </is>
      </c>
    </row>
    <row r="537">
      <c r="B537" s="237" t="b">
        <v>0</v>
      </c>
      <c r="C537" s="233" t="inlineStr">
        <is>
          <t>ConTab_BOM_KP_Sleeves0411</t>
        </is>
      </c>
      <c r="D537" s="233" t="inlineStr"/>
      <c r="E537" s="233" t="inlineStr">
        <is>
          <t>:3014-5_6-KPV:</t>
        </is>
      </c>
      <c r="F537" s="235" t="n">
        <v>4</v>
      </c>
      <c r="G537" s="233" t="inlineStr">
        <is>
          <t>:CCW:</t>
        </is>
      </c>
      <c r="H537" s="233" t="inlineStr">
        <is>
          <t>Mechanical Seal</t>
        </is>
      </c>
      <c r="I537" s="233" t="inlineStr">
        <is>
          <t>Single</t>
        </is>
      </c>
      <c r="J537" s="233" t="inlineStr">
        <is>
          <t>:Balanced:</t>
        </is>
      </c>
      <c r="K537" s="233" t="inlineStr">
        <is>
          <t>SlvMatl_SS_AISI-416_Hardened_SleeveBrg</t>
        </is>
      </c>
      <c r="L537" s="233" t="inlineStr">
        <is>
          <t>SS AISI-316</t>
        </is>
      </c>
      <c r="M537" s="233" t="inlineStr">
        <is>
          <t>SS AISI-416 (hard)-SlvBrg</t>
        </is>
      </c>
      <c r="N537" s="235" t="inlineStr">
        <is>
          <t>RTF</t>
        </is>
      </c>
      <c r="O537" s="233" t="inlineStr">
        <is>
          <t>B105138</t>
        </is>
      </c>
      <c r="P537" s="235" t="inlineStr">
        <is>
          <t>LT068</t>
        </is>
      </c>
      <c r="Q537" t="inlineStr">
        <is>
          <t>SlvMatl_SS_AISI-416_Hardened_SleeveBrg, PriceReq_BOM_KP_Sleeves</t>
        </is>
      </c>
    </row>
    <row r="538">
      <c r="B538" s="237" t="b">
        <v>0</v>
      </c>
      <c r="C538" s="233" t="inlineStr">
        <is>
          <t>ConTab_BOM_KP_Sleeves0412</t>
        </is>
      </c>
      <c r="D538" s="233" t="inlineStr"/>
      <c r="E538" s="233" t="inlineStr">
        <is>
          <t>:4012-1_2-KPV:</t>
        </is>
      </c>
      <c r="F538" s="235" t="n">
        <v>4</v>
      </c>
      <c r="G538" s="233" t="inlineStr">
        <is>
          <t>:CCW:</t>
        </is>
      </c>
      <c r="H538" s="233" t="inlineStr">
        <is>
          <t>Mechanical Seal</t>
        </is>
      </c>
      <c r="I538" s="233" t="inlineStr">
        <is>
          <t>Single</t>
        </is>
      </c>
      <c r="J538" s="233" t="inlineStr">
        <is>
          <t>:Balanced:</t>
        </is>
      </c>
      <c r="K538" s="233" t="inlineStr">
        <is>
          <t>SlvMatl_SS_AISI-416_Hardened_SleeveBrg</t>
        </is>
      </c>
      <c r="L538" s="233" t="inlineStr">
        <is>
          <t>SS AISI-316</t>
        </is>
      </c>
      <c r="M538" s="233" t="inlineStr">
        <is>
          <t>SS AISI-416 (hard)-SlvBrg</t>
        </is>
      </c>
      <c r="N538" s="235" t="inlineStr">
        <is>
          <t>RTF</t>
        </is>
      </c>
      <c r="O538" s="233" t="inlineStr">
        <is>
          <t>B105139</t>
        </is>
      </c>
      <c r="P538" s="235" t="inlineStr">
        <is>
          <t>LT068</t>
        </is>
      </c>
      <c r="Q538" t="inlineStr">
        <is>
          <t>SlvMatl_SS_AISI-416_Hardened_SleeveBrg, PriceReq_BOM_KP_Sleeves</t>
        </is>
      </c>
    </row>
    <row r="539">
      <c r="B539" s="237" t="b">
        <v>0</v>
      </c>
      <c r="C539" s="233" t="inlineStr">
        <is>
          <t>ConTab_BOM_KP_Sleeves0413</t>
        </is>
      </c>
      <c r="D539" s="233" t="inlineStr"/>
      <c r="E539" s="233" t="inlineStr">
        <is>
          <t>:4012-7_8-KPV:</t>
        </is>
      </c>
      <c r="F539" s="235" t="n">
        <v>4</v>
      </c>
      <c r="G539" s="233" t="inlineStr">
        <is>
          <t>:CCW:</t>
        </is>
      </c>
      <c r="H539" s="233" t="inlineStr">
        <is>
          <t>Mechanical Seal</t>
        </is>
      </c>
      <c r="I539" s="233" t="inlineStr">
        <is>
          <t>Single</t>
        </is>
      </c>
      <c r="J539" s="233" t="inlineStr">
        <is>
          <t>:Balanced:</t>
        </is>
      </c>
      <c r="K539" s="233" t="inlineStr">
        <is>
          <t>SlvMatl_SS_AISI-416_Hardened_SleeveBrg</t>
        </is>
      </c>
      <c r="L539" s="233" t="inlineStr">
        <is>
          <t>SS AISI-316</t>
        </is>
      </c>
      <c r="M539" s="233" t="inlineStr">
        <is>
          <t>SS AISI-416 (hard)-SlvBrg</t>
        </is>
      </c>
      <c r="N539" s="235" t="inlineStr">
        <is>
          <t>RTF</t>
        </is>
      </c>
      <c r="O539" s="233" t="inlineStr">
        <is>
          <t>B105140</t>
        </is>
      </c>
      <c r="P539" s="235" t="inlineStr">
        <is>
          <t>LT068</t>
        </is>
      </c>
      <c r="Q539" t="inlineStr">
        <is>
          <t>SlvMatl_SS_AISI-416_Hardened_SleeveBrg, PriceReq_BOM_KP_Sleeves</t>
        </is>
      </c>
    </row>
    <row r="540">
      <c r="B540" s="237" t="b">
        <v>0</v>
      </c>
      <c r="C540" s="233" t="inlineStr">
        <is>
          <t>ConTab_BOM_KP_Sleeves0414</t>
        </is>
      </c>
      <c r="D540" s="233" t="inlineStr"/>
      <c r="E540" s="233" t="inlineStr">
        <is>
          <t>:4015-7_8-KPV:</t>
        </is>
      </c>
      <c r="F540" s="235" t="n">
        <v>4</v>
      </c>
      <c r="G540" s="233" t="inlineStr">
        <is>
          <t>:CCW:</t>
        </is>
      </c>
      <c r="H540" s="233" t="inlineStr">
        <is>
          <t>Mechanical Seal</t>
        </is>
      </c>
      <c r="I540" s="233" t="inlineStr">
        <is>
          <t>Single</t>
        </is>
      </c>
      <c r="J540" s="233" t="inlineStr">
        <is>
          <t>:Balanced:</t>
        </is>
      </c>
      <c r="K540" s="233" t="inlineStr">
        <is>
          <t>SlvMatl_SS_AISI-416_Hardened_SleeveBrg</t>
        </is>
      </c>
      <c r="L540" s="233" t="inlineStr">
        <is>
          <t>SS AISI-316</t>
        </is>
      </c>
      <c r="M540" s="233" t="inlineStr">
        <is>
          <t>SS AISI-416 (hard)-SlvBrg</t>
        </is>
      </c>
      <c r="N540" s="235" t="inlineStr">
        <is>
          <t>RTF</t>
        </is>
      </c>
      <c r="O540" s="233" t="inlineStr">
        <is>
          <t>B105141</t>
        </is>
      </c>
      <c r="P540" s="235" t="inlineStr">
        <is>
          <t>LT068</t>
        </is>
      </c>
      <c r="Q540" t="inlineStr">
        <is>
          <t>SlvMatl_SS_AISI-416_Hardened_SleeveBrg, PriceReq_BOM_KP_Sleeves</t>
        </is>
      </c>
    </row>
    <row r="541">
      <c r="B541" s="237" t="b">
        <v>0</v>
      </c>
      <c r="C541" s="233" t="inlineStr">
        <is>
          <t>ConTab_BOM_KP_Sleeves0415</t>
        </is>
      </c>
      <c r="D541" s="233" t="inlineStr"/>
      <c r="E541" s="233" t="inlineStr">
        <is>
          <t>:5012-7_8-KPV:</t>
        </is>
      </c>
      <c r="F541" s="235" t="n">
        <v>4</v>
      </c>
      <c r="G541" s="233" t="inlineStr">
        <is>
          <t>:CCW:</t>
        </is>
      </c>
      <c r="H541" s="233" t="inlineStr">
        <is>
          <t>Mechanical Seal</t>
        </is>
      </c>
      <c r="I541" s="233" t="inlineStr">
        <is>
          <t>Single</t>
        </is>
      </c>
      <c r="J541" s="233" t="inlineStr">
        <is>
          <t>:Balanced:</t>
        </is>
      </c>
      <c r="K541" s="233" t="inlineStr">
        <is>
          <t>SlvMatl_SS_AISI-416_Hardened_SleeveBrg</t>
        </is>
      </c>
      <c r="L541" s="233" t="inlineStr">
        <is>
          <t>SS AISI-316</t>
        </is>
      </c>
      <c r="M541" s="233" t="inlineStr">
        <is>
          <t>SS AISI-416 (hard)-SlvBrg</t>
        </is>
      </c>
      <c r="N541" s="235" t="inlineStr">
        <is>
          <t>RTF</t>
        </is>
      </c>
      <c r="O541" s="233" t="inlineStr">
        <is>
          <t>B105142</t>
        </is>
      </c>
      <c r="P541" s="235" t="inlineStr">
        <is>
          <t>LT068</t>
        </is>
      </c>
      <c r="Q541" t="inlineStr">
        <is>
          <t>SlvMatl_SS_AISI-416_Hardened_SleeveBrg, PriceReq_BOM_KP_Sleeves</t>
        </is>
      </c>
    </row>
    <row r="542">
      <c r="B542" s="237" t="b">
        <v>0</v>
      </c>
      <c r="C542" s="233" t="inlineStr">
        <is>
          <t>ConTab_BOM_KP_Sleeves0416</t>
        </is>
      </c>
      <c r="D542" s="233" t="inlineStr"/>
      <c r="E542" s="233" t="inlineStr">
        <is>
          <t>:5015-9_0-KPV:</t>
        </is>
      </c>
      <c r="F542" s="235" t="n">
        <v>4</v>
      </c>
      <c r="G542" s="233" t="inlineStr">
        <is>
          <t>:CCW:</t>
        </is>
      </c>
      <c r="H542" s="233" t="inlineStr">
        <is>
          <t>Mechanical Seal</t>
        </is>
      </c>
      <c r="I542" s="233" t="inlineStr">
        <is>
          <t>Single</t>
        </is>
      </c>
      <c r="J542" s="233" t="inlineStr">
        <is>
          <t>:Balanced:</t>
        </is>
      </c>
      <c r="K542" s="233" t="inlineStr">
        <is>
          <t>SlvMatl_SS_AISI-416_Hardened_SleeveBrg</t>
        </is>
      </c>
      <c r="L542" s="233" t="inlineStr">
        <is>
          <t>SS AISI-316</t>
        </is>
      </c>
      <c r="M542" s="233" t="inlineStr">
        <is>
          <t>SS AISI-416 (hard)-SlvBrg</t>
        </is>
      </c>
      <c r="N542" s="235" t="inlineStr">
        <is>
          <t>RTF</t>
        </is>
      </c>
      <c r="O542" s="233" t="inlineStr">
        <is>
          <t>B105143</t>
        </is>
      </c>
      <c r="P542" s="235" t="inlineStr">
        <is>
          <t>LT068</t>
        </is>
      </c>
      <c r="Q542" t="inlineStr">
        <is>
          <t>SlvMatl_SS_AISI-416_Hardened_SleeveBrg, PriceReq_BOM_KP_Sleeves</t>
        </is>
      </c>
    </row>
    <row r="543">
      <c r="B543" s="237" t="b">
        <v>0</v>
      </c>
      <c r="C543" s="233" t="inlineStr">
        <is>
          <t>ConTab_BOM_KP_Sleeves0417</t>
        </is>
      </c>
      <c r="D543" s="233" t="inlineStr"/>
      <c r="E543" s="233" t="inlineStr">
        <is>
          <t>:6012-1_2-KPV:</t>
        </is>
      </c>
      <c r="F543" s="235" t="n">
        <v>4</v>
      </c>
      <c r="G543" s="233" t="inlineStr">
        <is>
          <t>:CCW:</t>
        </is>
      </c>
      <c r="H543" s="233" t="inlineStr">
        <is>
          <t>Mechanical Seal</t>
        </is>
      </c>
      <c r="I543" s="233" t="inlineStr">
        <is>
          <t>Single</t>
        </is>
      </c>
      <c r="J543" s="233" t="inlineStr">
        <is>
          <t>:Balanced:</t>
        </is>
      </c>
      <c r="K543" s="233" t="inlineStr">
        <is>
          <t>SlvMatl_SS_AISI-416_Hardened_SleeveBrg</t>
        </is>
      </c>
      <c r="L543" s="233" t="inlineStr">
        <is>
          <t>SS AISI-316</t>
        </is>
      </c>
      <c r="M543" s="233" t="inlineStr">
        <is>
          <t>SS AISI-416 (hard)-SlvBrg</t>
        </is>
      </c>
      <c r="N543" s="235" t="inlineStr">
        <is>
          <t>RTF</t>
        </is>
      </c>
      <c r="O543" s="233" t="inlineStr">
        <is>
          <t>B105144</t>
        </is>
      </c>
      <c r="P543" s="235" t="inlineStr">
        <is>
          <t>LT068</t>
        </is>
      </c>
      <c r="Q543" t="inlineStr">
        <is>
          <t>SlvMatl_SS_AISI-416_Hardened_SleeveBrg, PriceReq_BOM_KP_Sleeves</t>
        </is>
      </c>
    </row>
    <row r="544">
      <c r="B544" s="237" t="b">
        <v>0</v>
      </c>
      <c r="C544" s="233" t="inlineStr">
        <is>
          <t>ConTab_BOM_KP_Sleeves0418</t>
        </is>
      </c>
      <c r="D544" s="233" t="inlineStr"/>
      <c r="E544" s="233" t="inlineStr">
        <is>
          <t>:6012-3_4-KPV:</t>
        </is>
      </c>
      <c r="F544" s="235" t="n">
        <v>4</v>
      </c>
      <c r="G544" s="233" t="inlineStr">
        <is>
          <t>:CCW:</t>
        </is>
      </c>
      <c r="H544" s="233" t="inlineStr">
        <is>
          <t>Mechanical Seal</t>
        </is>
      </c>
      <c r="I544" s="233" t="inlineStr">
        <is>
          <t>Single</t>
        </is>
      </c>
      <c r="J544" s="233" t="inlineStr">
        <is>
          <t>:Balanced:</t>
        </is>
      </c>
      <c r="K544" s="233" t="inlineStr">
        <is>
          <t>SlvMatl_SS_AISI-416_Hardened_SleeveBrg</t>
        </is>
      </c>
      <c r="L544" s="233" t="inlineStr">
        <is>
          <t>SS AISI-316</t>
        </is>
      </c>
      <c r="M544" s="233" t="inlineStr">
        <is>
          <t>SS AISI-416 (hard)-SlvBrg</t>
        </is>
      </c>
      <c r="N544" s="235" t="inlineStr">
        <is>
          <t>RTF</t>
        </is>
      </c>
      <c r="O544" s="233" t="inlineStr">
        <is>
          <t>B105145</t>
        </is>
      </c>
      <c r="P544" s="235" t="inlineStr">
        <is>
          <t>LT068</t>
        </is>
      </c>
      <c r="Q544" t="inlineStr">
        <is>
          <t>SlvMatl_SS_AISI-416_Hardened_SleeveBrg, PriceReq_BOM_KP_Sleeves</t>
        </is>
      </c>
    </row>
    <row r="545">
      <c r="B545" s="237" t="b">
        <v>0</v>
      </c>
      <c r="C545" s="233" t="inlineStr">
        <is>
          <t>ConTab_BOM_KP_Sleeves0419</t>
        </is>
      </c>
      <c r="D545" s="233" t="inlineStr"/>
      <c r="E545" s="233" t="inlineStr">
        <is>
          <t>:3014-5_6-KPV:</t>
        </is>
      </c>
      <c r="F545" s="235" t="n">
        <v>4</v>
      </c>
      <c r="G545" s="233" t="inlineStr">
        <is>
          <t>:CW:</t>
        </is>
      </c>
      <c r="H545" s="233" t="inlineStr">
        <is>
          <t>Mechanical Seal</t>
        </is>
      </c>
      <c r="I545" s="233" t="inlineStr">
        <is>
          <t>Single</t>
        </is>
      </c>
      <c r="J545" s="233" t="inlineStr">
        <is>
          <t>:Balanced:</t>
        </is>
      </c>
      <c r="K545" s="233" t="inlineStr">
        <is>
          <t>SlvMatl_SS_AISI-416_Hardened_SleeveBrg</t>
        </is>
      </c>
      <c r="L545" s="233" t="inlineStr">
        <is>
          <t>SS AISI-416</t>
        </is>
      </c>
      <c r="M545" s="233" t="inlineStr">
        <is>
          <t>SS AISI-416 (hard)-SlvBrg</t>
        </is>
      </c>
      <c r="N545" s="235" t="inlineStr">
        <is>
          <t>RTF</t>
        </is>
      </c>
      <c r="O545" s="233" t="inlineStr">
        <is>
          <t>B105146</t>
        </is>
      </c>
      <c r="P545" s="235" t="inlineStr">
        <is>
          <t>LT068</t>
        </is>
      </c>
      <c r="Q545" t="inlineStr">
        <is>
          <t>SlvMatl_SS_AISI-416_Hardened_SleeveBrg, PriceReq_BOM_KP_Sleeves</t>
        </is>
      </c>
    </row>
    <row r="546">
      <c r="B546" s="237" t="b">
        <v>0</v>
      </c>
      <c r="C546" s="233" t="inlineStr">
        <is>
          <t>ConTab_BOM_KP_Sleeves0420</t>
        </is>
      </c>
      <c r="D546" s="233" t="inlineStr"/>
      <c r="E546" s="233" t="inlineStr">
        <is>
          <t>:4012-1_2-KPV:</t>
        </is>
      </c>
      <c r="F546" s="235" t="n">
        <v>4</v>
      </c>
      <c r="G546" s="233" t="inlineStr">
        <is>
          <t>:CW:</t>
        </is>
      </c>
      <c r="H546" s="233" t="inlineStr">
        <is>
          <t>Mechanical Seal</t>
        </is>
      </c>
      <c r="I546" s="233" t="inlineStr">
        <is>
          <t>Single</t>
        </is>
      </c>
      <c r="J546" s="233" t="inlineStr">
        <is>
          <t>:Balanced:</t>
        </is>
      </c>
      <c r="K546" s="233" t="inlineStr">
        <is>
          <t>SlvMatl_SS_AISI-416_Hardened_SleeveBrg</t>
        </is>
      </c>
      <c r="L546" s="233" t="inlineStr">
        <is>
          <t>SS AISI-416</t>
        </is>
      </c>
      <c r="M546" s="233" t="inlineStr">
        <is>
          <t>SS AISI-416 (hard)-SlvBrg</t>
        </is>
      </c>
      <c r="N546" s="235" t="inlineStr">
        <is>
          <t>RTF</t>
        </is>
      </c>
      <c r="O546" s="233" t="inlineStr">
        <is>
          <t>B105147</t>
        </is>
      </c>
      <c r="P546" s="235" t="inlineStr">
        <is>
          <t>LT068</t>
        </is>
      </c>
      <c r="Q546" t="inlineStr">
        <is>
          <t>SlvMatl_SS_AISI-416_Hardened_SleeveBrg, PriceReq_BOM_KP_Sleeves</t>
        </is>
      </c>
    </row>
    <row r="547">
      <c r="B547" s="237" t="b">
        <v>0</v>
      </c>
      <c r="C547" s="233" t="inlineStr">
        <is>
          <t>ConTab_BOM_KP_Sleeves0421</t>
        </is>
      </c>
      <c r="D547" s="233" t="inlineStr"/>
      <c r="E547" s="233" t="inlineStr">
        <is>
          <t>:4012-7_8-KPV:</t>
        </is>
      </c>
      <c r="F547" s="235" t="n">
        <v>4</v>
      </c>
      <c r="G547" s="233" t="inlineStr">
        <is>
          <t>:CW:</t>
        </is>
      </c>
      <c r="H547" s="233" t="inlineStr">
        <is>
          <t>Mechanical Seal</t>
        </is>
      </c>
      <c r="I547" s="233" t="inlineStr">
        <is>
          <t>Single</t>
        </is>
      </c>
      <c r="J547" s="233" t="inlineStr">
        <is>
          <t>:Balanced:</t>
        </is>
      </c>
      <c r="K547" s="233" t="inlineStr">
        <is>
          <t>SlvMatl_SS_AISI-416_Hardened_SleeveBrg</t>
        </is>
      </c>
      <c r="L547" s="233" t="inlineStr">
        <is>
          <t>SS AISI-416</t>
        </is>
      </c>
      <c r="M547" s="233" t="inlineStr">
        <is>
          <t>SS AISI-416 (hard)-SlvBrg</t>
        </is>
      </c>
      <c r="N547" s="235" t="inlineStr">
        <is>
          <t>RTF</t>
        </is>
      </c>
      <c r="O547" s="233" t="inlineStr">
        <is>
          <t>B105148</t>
        </is>
      </c>
      <c r="P547" s="235" t="inlineStr">
        <is>
          <t>LT068</t>
        </is>
      </c>
      <c r="Q547" t="inlineStr">
        <is>
          <t>SlvMatl_SS_AISI-416_Hardened_SleeveBrg, PriceReq_BOM_KP_Sleeves</t>
        </is>
      </c>
    </row>
    <row r="548">
      <c r="B548" s="237" t="b">
        <v>0</v>
      </c>
      <c r="C548" s="233" t="inlineStr">
        <is>
          <t>ConTab_BOM_KP_Sleeves0422</t>
        </is>
      </c>
      <c r="D548" s="233" t="inlineStr"/>
      <c r="E548" s="233" t="inlineStr">
        <is>
          <t>:4015-7_8-KPV:</t>
        </is>
      </c>
      <c r="F548" s="235" t="n">
        <v>4</v>
      </c>
      <c r="G548" s="233" t="inlineStr">
        <is>
          <t>:CW:</t>
        </is>
      </c>
      <c r="H548" s="233" t="inlineStr">
        <is>
          <t>Mechanical Seal</t>
        </is>
      </c>
      <c r="I548" s="233" t="inlineStr">
        <is>
          <t>Single</t>
        </is>
      </c>
      <c r="J548" s="233" t="inlineStr">
        <is>
          <t>:Balanced:</t>
        </is>
      </c>
      <c r="K548" s="233" t="inlineStr">
        <is>
          <t>SlvMatl_SS_AISI-416_Hardened_SleeveBrg</t>
        </is>
      </c>
      <c r="L548" s="233" t="inlineStr">
        <is>
          <t>SS AISI-416</t>
        </is>
      </c>
      <c r="M548" s="233" t="inlineStr">
        <is>
          <t>SS AISI-416 (hard)-SlvBrg</t>
        </is>
      </c>
      <c r="N548" s="235" t="inlineStr">
        <is>
          <t>RTF</t>
        </is>
      </c>
      <c r="O548" s="233" t="inlineStr">
        <is>
          <t>B105149</t>
        </is>
      </c>
      <c r="P548" s="235" t="inlineStr">
        <is>
          <t>LT068</t>
        </is>
      </c>
      <c r="Q548" t="inlineStr">
        <is>
          <t>SlvMatl_SS_AISI-416_Hardened_SleeveBrg, PriceReq_BOM_KP_Sleeves</t>
        </is>
      </c>
    </row>
    <row r="549">
      <c r="B549" s="237" t="b">
        <v>0</v>
      </c>
      <c r="C549" s="233" t="inlineStr">
        <is>
          <t>ConTab_BOM_KP_Sleeves0423</t>
        </is>
      </c>
      <c r="D549" s="233" t="inlineStr"/>
      <c r="E549" s="233" t="inlineStr">
        <is>
          <t>:5012-7_8-KPV:</t>
        </is>
      </c>
      <c r="F549" s="235" t="n">
        <v>4</v>
      </c>
      <c r="G549" s="233" t="inlineStr">
        <is>
          <t>:CW:</t>
        </is>
      </c>
      <c r="H549" s="233" t="inlineStr">
        <is>
          <t>Mechanical Seal</t>
        </is>
      </c>
      <c r="I549" s="233" t="inlineStr">
        <is>
          <t>Single</t>
        </is>
      </c>
      <c r="J549" s="233" t="inlineStr">
        <is>
          <t>:Balanced:</t>
        </is>
      </c>
      <c r="K549" s="233" t="inlineStr">
        <is>
          <t>SlvMatl_SS_AISI-416_Hardened_SleeveBrg</t>
        </is>
      </c>
      <c r="L549" s="233" t="inlineStr">
        <is>
          <t>SS AISI-416</t>
        </is>
      </c>
      <c r="M549" s="233" t="inlineStr">
        <is>
          <t>SS AISI-416 (hard)-SlvBrg</t>
        </is>
      </c>
      <c r="N549" s="235" t="inlineStr">
        <is>
          <t>RTF</t>
        </is>
      </c>
      <c r="O549" s="233" t="inlineStr">
        <is>
          <t>B105150</t>
        </is>
      </c>
      <c r="P549" s="235" t="inlineStr">
        <is>
          <t>LT068</t>
        </is>
      </c>
      <c r="Q549" t="inlineStr">
        <is>
          <t>SlvMatl_SS_AISI-416_Hardened_SleeveBrg, PriceReq_BOM_KP_Sleeves</t>
        </is>
      </c>
    </row>
    <row r="550">
      <c r="B550" s="237" t="b">
        <v>0</v>
      </c>
      <c r="C550" s="233" t="inlineStr">
        <is>
          <t>ConTab_BOM_KP_Sleeves0424</t>
        </is>
      </c>
      <c r="D550" s="233" t="inlineStr"/>
      <c r="E550" s="233" t="inlineStr">
        <is>
          <t>:5015-9_0-KPV:</t>
        </is>
      </c>
      <c r="F550" s="235" t="n">
        <v>4</v>
      </c>
      <c r="G550" s="233" t="inlineStr">
        <is>
          <t>:CW:</t>
        </is>
      </c>
      <c r="H550" s="233" t="inlineStr">
        <is>
          <t>Mechanical Seal</t>
        </is>
      </c>
      <c r="I550" s="233" t="inlineStr">
        <is>
          <t>Single</t>
        </is>
      </c>
      <c r="J550" s="233" t="inlineStr">
        <is>
          <t>:Balanced:</t>
        </is>
      </c>
      <c r="K550" s="233" t="inlineStr">
        <is>
          <t>SlvMatl_SS_AISI-416_Hardened_SleeveBrg</t>
        </is>
      </c>
      <c r="L550" s="233" t="inlineStr">
        <is>
          <t>SS AISI-416</t>
        </is>
      </c>
      <c r="M550" s="233" t="inlineStr">
        <is>
          <t>SS AISI-416 (hard)-SlvBrg</t>
        </is>
      </c>
      <c r="N550" s="235" t="inlineStr">
        <is>
          <t>RTF</t>
        </is>
      </c>
      <c r="O550" s="233" t="inlineStr">
        <is>
          <t>B105151</t>
        </is>
      </c>
      <c r="P550" s="235" t="inlineStr">
        <is>
          <t>LT068</t>
        </is>
      </c>
      <c r="Q550" t="inlineStr">
        <is>
          <t>SlvMatl_SS_AISI-416_Hardened_SleeveBrg, PriceReq_BOM_KP_Sleeves</t>
        </is>
      </c>
    </row>
    <row r="551">
      <c r="B551" s="237" t="b">
        <v>0</v>
      </c>
      <c r="C551" s="233" t="inlineStr">
        <is>
          <t>ConTab_BOM_KP_Sleeves0425</t>
        </is>
      </c>
      <c r="D551" s="233" t="inlineStr"/>
      <c r="E551" s="233" t="inlineStr">
        <is>
          <t>:6012-1_2-KPV:</t>
        </is>
      </c>
      <c r="F551" s="235" t="n">
        <v>4</v>
      </c>
      <c r="G551" s="233" t="inlineStr">
        <is>
          <t>:CW:</t>
        </is>
      </c>
      <c r="H551" s="233" t="inlineStr">
        <is>
          <t>Mechanical Seal</t>
        </is>
      </c>
      <c r="I551" s="233" t="inlineStr">
        <is>
          <t>Single</t>
        </is>
      </c>
      <c r="J551" s="233" t="inlineStr">
        <is>
          <t>:Balanced:</t>
        </is>
      </c>
      <c r="K551" s="233" t="inlineStr">
        <is>
          <t>SlvMatl_SS_AISI-416_Hardened_SleeveBrg</t>
        </is>
      </c>
      <c r="L551" s="233" t="inlineStr">
        <is>
          <t>SS AISI-416</t>
        </is>
      </c>
      <c r="M551" s="233" t="inlineStr">
        <is>
          <t>SS AISI-416 (hard)-SlvBrg</t>
        </is>
      </c>
      <c r="N551" s="235" t="inlineStr">
        <is>
          <t>RTF</t>
        </is>
      </c>
      <c r="O551" s="233" t="inlineStr">
        <is>
          <t>B105152</t>
        </is>
      </c>
      <c r="P551" s="235" t="inlineStr">
        <is>
          <t>LT068</t>
        </is>
      </c>
      <c r="Q551" t="inlineStr">
        <is>
          <t>SlvMatl_SS_AISI-416_Hardened_SleeveBrg, PriceReq_BOM_KP_Sleeves</t>
        </is>
      </c>
    </row>
    <row r="552">
      <c r="B552" s="237" t="b">
        <v>0</v>
      </c>
      <c r="C552" s="233" t="inlineStr">
        <is>
          <t>ConTab_BOM_KP_Sleeves0426</t>
        </is>
      </c>
      <c r="D552" s="233" t="inlineStr"/>
      <c r="E552" s="233" t="inlineStr">
        <is>
          <t>:6012-3_4-KPV:</t>
        </is>
      </c>
      <c r="F552" s="235" t="n">
        <v>4</v>
      </c>
      <c r="G552" s="233" t="inlineStr">
        <is>
          <t>:CW:</t>
        </is>
      </c>
      <c r="H552" s="233" t="inlineStr">
        <is>
          <t>Mechanical Seal</t>
        </is>
      </c>
      <c r="I552" s="233" t="inlineStr">
        <is>
          <t>Single</t>
        </is>
      </c>
      <c r="J552" s="233" t="inlineStr">
        <is>
          <t>:Balanced:</t>
        </is>
      </c>
      <c r="K552" s="233" t="inlineStr">
        <is>
          <t>SlvMatl_SS_AISI-416_Hardened_SleeveBrg</t>
        </is>
      </c>
      <c r="L552" s="233" t="inlineStr">
        <is>
          <t>SS AISI-416</t>
        </is>
      </c>
      <c r="M552" s="233" t="inlineStr">
        <is>
          <t>SS AISI-416 (hard)-SlvBrg</t>
        </is>
      </c>
      <c r="N552" s="235" t="inlineStr">
        <is>
          <t>RTF</t>
        </is>
      </c>
      <c r="O552" s="233" t="inlineStr">
        <is>
          <t>B105153</t>
        </is>
      </c>
      <c r="P552" s="235" t="inlineStr">
        <is>
          <t>LT068</t>
        </is>
      </c>
      <c r="Q552" t="inlineStr">
        <is>
          <t>SlvMatl_SS_AISI-416_Hardened_SleeveBrg, PriceReq_BOM_KP_Sleeves</t>
        </is>
      </c>
    </row>
    <row r="553">
      <c r="B553" s="237" t="b">
        <v>0</v>
      </c>
      <c r="C553" s="233" t="inlineStr">
        <is>
          <t>ConTab_BOM_KP_Sleeves0427</t>
        </is>
      </c>
      <c r="D553" s="233" t="inlineStr"/>
      <c r="E553" s="233" t="inlineStr">
        <is>
          <t>:3014-5_6-KPV:</t>
        </is>
      </c>
      <c r="F553" s="235" t="n">
        <v>4</v>
      </c>
      <c r="G553" s="233" t="inlineStr">
        <is>
          <t>:CCW:</t>
        </is>
      </c>
      <c r="H553" s="233" t="inlineStr">
        <is>
          <t>Mechanical Seal</t>
        </is>
      </c>
      <c r="I553" s="233" t="inlineStr">
        <is>
          <t>Single</t>
        </is>
      </c>
      <c r="J553" s="233" t="inlineStr">
        <is>
          <t>:Balanced:</t>
        </is>
      </c>
      <c r="K553" s="233" t="inlineStr">
        <is>
          <t>SlvMatl_SS_AISI-416_Hardened_SleeveBrg</t>
        </is>
      </c>
      <c r="L553" s="233" t="inlineStr">
        <is>
          <t>SS AISI-416</t>
        </is>
      </c>
      <c r="M553" s="233" t="inlineStr">
        <is>
          <t>SS AISI-416 (hard)-SlvBrg</t>
        </is>
      </c>
      <c r="N553" s="235" t="inlineStr">
        <is>
          <t>RTF</t>
        </is>
      </c>
      <c r="O553" s="233" t="inlineStr">
        <is>
          <t>B105154</t>
        </is>
      </c>
      <c r="P553" s="235" t="inlineStr">
        <is>
          <t>LT068</t>
        </is>
      </c>
      <c r="Q553" t="inlineStr">
        <is>
          <t>SlvMatl_SS_AISI-416_Hardened_SleeveBrg, PriceReq_BOM_KP_Sleeves</t>
        </is>
      </c>
    </row>
    <row r="554">
      <c r="B554" s="237" t="b">
        <v>0</v>
      </c>
      <c r="C554" s="233" t="inlineStr">
        <is>
          <t>ConTab_BOM_KP_Sleeves0428</t>
        </is>
      </c>
      <c r="D554" s="233" t="inlineStr"/>
      <c r="E554" s="233" t="inlineStr">
        <is>
          <t>:4012-1_2-KPV:</t>
        </is>
      </c>
      <c r="F554" s="235" t="n">
        <v>4</v>
      </c>
      <c r="G554" s="233" t="inlineStr">
        <is>
          <t>:CCW:</t>
        </is>
      </c>
      <c r="H554" s="233" t="inlineStr">
        <is>
          <t>Mechanical Seal</t>
        </is>
      </c>
      <c r="I554" s="233" t="inlineStr">
        <is>
          <t>Single</t>
        </is>
      </c>
      <c r="J554" s="233" t="inlineStr">
        <is>
          <t>:Balanced:</t>
        </is>
      </c>
      <c r="K554" s="233" t="inlineStr">
        <is>
          <t>SlvMatl_SS_AISI-416_Hardened_SleeveBrg</t>
        </is>
      </c>
      <c r="L554" s="233" t="inlineStr">
        <is>
          <t>SS AISI-416</t>
        </is>
      </c>
      <c r="M554" s="233" t="inlineStr">
        <is>
          <t>SS AISI-416 (hard)-SlvBrg</t>
        </is>
      </c>
      <c r="N554" s="235" t="inlineStr">
        <is>
          <t>RTF</t>
        </is>
      </c>
      <c r="O554" s="233" t="inlineStr">
        <is>
          <t>B105155</t>
        </is>
      </c>
      <c r="P554" s="235" t="inlineStr">
        <is>
          <t>LT068</t>
        </is>
      </c>
      <c r="Q554" t="inlineStr">
        <is>
          <t>SlvMatl_SS_AISI-416_Hardened_SleeveBrg, PriceReq_BOM_KP_Sleeves</t>
        </is>
      </c>
    </row>
    <row r="555">
      <c r="B555" s="237" t="b">
        <v>0</v>
      </c>
      <c r="C555" s="233" t="inlineStr">
        <is>
          <t>ConTab_BOM_KP_Sleeves0429</t>
        </is>
      </c>
      <c r="D555" s="233" t="inlineStr"/>
      <c r="E555" s="233" t="inlineStr">
        <is>
          <t>:4012-7_8-KPV:</t>
        </is>
      </c>
      <c r="F555" s="235" t="n">
        <v>4</v>
      </c>
      <c r="G555" s="233" t="inlineStr">
        <is>
          <t>:CCW:</t>
        </is>
      </c>
      <c r="H555" s="233" t="inlineStr">
        <is>
          <t>Mechanical Seal</t>
        </is>
      </c>
      <c r="I555" s="233" t="inlineStr">
        <is>
          <t>Single</t>
        </is>
      </c>
      <c r="J555" s="233" t="inlineStr">
        <is>
          <t>:Balanced:</t>
        </is>
      </c>
      <c r="K555" s="233" t="inlineStr">
        <is>
          <t>SlvMatl_SS_AISI-416_Hardened_SleeveBrg</t>
        </is>
      </c>
      <c r="L555" s="233" t="inlineStr">
        <is>
          <t>SS AISI-416</t>
        </is>
      </c>
      <c r="M555" s="233" t="inlineStr">
        <is>
          <t>SS AISI-416 (hard)-SlvBrg</t>
        </is>
      </c>
      <c r="N555" s="235" t="inlineStr">
        <is>
          <t>RTF</t>
        </is>
      </c>
      <c r="O555" s="233" t="inlineStr">
        <is>
          <t>B105156</t>
        </is>
      </c>
      <c r="P555" s="235" t="inlineStr">
        <is>
          <t>LT068</t>
        </is>
      </c>
      <c r="Q555" t="inlineStr">
        <is>
          <t>SlvMatl_SS_AISI-416_Hardened_SleeveBrg, PriceReq_BOM_KP_Sleeves</t>
        </is>
      </c>
    </row>
    <row r="556">
      <c r="B556" s="237" t="b">
        <v>0</v>
      </c>
      <c r="C556" s="233" t="inlineStr">
        <is>
          <t>ConTab_BOM_KP_Sleeves0430</t>
        </is>
      </c>
      <c r="D556" s="233" t="inlineStr"/>
      <c r="E556" s="233" t="inlineStr">
        <is>
          <t>:4015-7_8-KPV:</t>
        </is>
      </c>
      <c r="F556" s="235" t="n">
        <v>4</v>
      </c>
      <c r="G556" s="233" t="inlineStr">
        <is>
          <t>:CCW:</t>
        </is>
      </c>
      <c r="H556" s="233" t="inlineStr">
        <is>
          <t>Mechanical Seal</t>
        </is>
      </c>
      <c r="I556" s="233" t="inlineStr">
        <is>
          <t>Single</t>
        </is>
      </c>
      <c r="J556" s="233" t="inlineStr">
        <is>
          <t>:Balanced:</t>
        </is>
      </c>
      <c r="K556" s="233" t="inlineStr">
        <is>
          <t>SlvMatl_SS_AISI-416_Hardened_SleeveBrg</t>
        </is>
      </c>
      <c r="L556" s="233" t="inlineStr">
        <is>
          <t>SS AISI-416</t>
        </is>
      </c>
      <c r="M556" s="233" t="inlineStr">
        <is>
          <t>SS AISI-416 (hard)-SlvBrg</t>
        </is>
      </c>
      <c r="N556" s="235" t="inlineStr">
        <is>
          <t>RTF</t>
        </is>
      </c>
      <c r="O556" s="233" t="inlineStr">
        <is>
          <t>B105157</t>
        </is>
      </c>
      <c r="P556" s="235" t="inlineStr">
        <is>
          <t>LT068</t>
        </is>
      </c>
      <c r="Q556" t="inlineStr">
        <is>
          <t>SlvMatl_SS_AISI-416_Hardened_SleeveBrg, PriceReq_BOM_KP_Sleeves</t>
        </is>
      </c>
    </row>
    <row r="557">
      <c r="B557" s="237" t="b">
        <v>0</v>
      </c>
      <c r="C557" s="233" t="inlineStr">
        <is>
          <t>ConTab_BOM_KP_Sleeves0431</t>
        </is>
      </c>
      <c r="D557" s="233" t="inlineStr"/>
      <c r="E557" s="233" t="inlineStr">
        <is>
          <t>:5012-7_8-KPV:</t>
        </is>
      </c>
      <c r="F557" s="235" t="n">
        <v>4</v>
      </c>
      <c r="G557" s="233" t="inlineStr">
        <is>
          <t>:CCW:</t>
        </is>
      </c>
      <c r="H557" s="233" t="inlineStr">
        <is>
          <t>Mechanical Seal</t>
        </is>
      </c>
      <c r="I557" s="233" t="inlineStr">
        <is>
          <t>Single</t>
        </is>
      </c>
      <c r="J557" s="233" t="inlineStr">
        <is>
          <t>:Balanced:</t>
        </is>
      </c>
      <c r="K557" s="233" t="inlineStr">
        <is>
          <t>SlvMatl_SS_AISI-416_Hardened_SleeveBrg</t>
        </is>
      </c>
      <c r="L557" s="233" t="inlineStr">
        <is>
          <t>SS AISI-416</t>
        </is>
      </c>
      <c r="M557" s="233" t="inlineStr">
        <is>
          <t>SS AISI-416 (hard)-SlvBrg</t>
        </is>
      </c>
      <c r="N557" s="235" t="inlineStr">
        <is>
          <t>RTF</t>
        </is>
      </c>
      <c r="O557" s="233" t="inlineStr">
        <is>
          <t>B105158</t>
        </is>
      </c>
      <c r="P557" s="235" t="inlineStr">
        <is>
          <t>LT068</t>
        </is>
      </c>
      <c r="Q557" t="inlineStr">
        <is>
          <t>SlvMatl_SS_AISI-416_Hardened_SleeveBrg, PriceReq_BOM_KP_Sleeves</t>
        </is>
      </c>
    </row>
    <row r="558">
      <c r="B558" s="237" t="b">
        <v>0</v>
      </c>
      <c r="C558" s="233" t="inlineStr">
        <is>
          <t>ConTab_BOM_KP_Sleeves0432</t>
        </is>
      </c>
      <c r="D558" s="233" t="inlineStr"/>
      <c r="E558" s="233" t="inlineStr">
        <is>
          <t>:5015-9_0-KPV:</t>
        </is>
      </c>
      <c r="F558" s="235" t="n">
        <v>4</v>
      </c>
      <c r="G558" s="233" t="inlineStr">
        <is>
          <t>:CCW:</t>
        </is>
      </c>
      <c r="H558" s="233" t="inlineStr">
        <is>
          <t>Mechanical Seal</t>
        </is>
      </c>
      <c r="I558" s="233" t="inlineStr">
        <is>
          <t>Single</t>
        </is>
      </c>
      <c r="J558" s="233" t="inlineStr">
        <is>
          <t>:Balanced:</t>
        </is>
      </c>
      <c r="K558" s="233" t="inlineStr">
        <is>
          <t>SlvMatl_SS_AISI-416_Hardened_SleeveBrg</t>
        </is>
      </c>
      <c r="L558" s="233" t="inlineStr">
        <is>
          <t>SS AISI-416</t>
        </is>
      </c>
      <c r="M558" s="233" t="inlineStr">
        <is>
          <t>SS AISI-416 (hard)-SlvBrg</t>
        </is>
      </c>
      <c r="N558" s="235" t="inlineStr">
        <is>
          <t>RTF</t>
        </is>
      </c>
      <c r="O558" s="233" t="inlineStr">
        <is>
          <t>B105159</t>
        </is>
      </c>
      <c r="P558" s="235" t="inlineStr">
        <is>
          <t>LT068</t>
        </is>
      </c>
      <c r="Q558" t="inlineStr">
        <is>
          <t>SlvMatl_SS_AISI-416_Hardened_SleeveBrg, PriceReq_BOM_KP_Sleeves</t>
        </is>
      </c>
    </row>
    <row r="559">
      <c r="B559" s="237" t="b">
        <v>0</v>
      </c>
      <c r="C559" s="233" t="inlineStr">
        <is>
          <t>ConTab_BOM_KP_Sleeves0433</t>
        </is>
      </c>
      <c r="D559" s="233" t="inlineStr"/>
      <c r="E559" s="233" t="inlineStr">
        <is>
          <t>:6012-1_2-KPV:</t>
        </is>
      </c>
      <c r="F559" s="235" t="n">
        <v>4</v>
      </c>
      <c r="G559" s="233" t="inlineStr">
        <is>
          <t>:CCW:</t>
        </is>
      </c>
      <c r="H559" s="233" t="inlineStr">
        <is>
          <t>Mechanical Seal</t>
        </is>
      </c>
      <c r="I559" s="233" t="inlineStr">
        <is>
          <t>Single</t>
        </is>
      </c>
      <c r="J559" s="233" t="inlineStr">
        <is>
          <t>:Balanced:</t>
        </is>
      </c>
      <c r="K559" s="233" t="inlineStr">
        <is>
          <t>SlvMatl_SS_AISI-416_Hardened_SleeveBrg</t>
        </is>
      </c>
      <c r="L559" s="233" t="inlineStr">
        <is>
          <t>SS AISI-416</t>
        </is>
      </c>
      <c r="M559" s="233" t="inlineStr">
        <is>
          <t>SS AISI-416 (hard)-SlvBrg</t>
        </is>
      </c>
      <c r="N559" s="235" t="inlineStr">
        <is>
          <t>RTF</t>
        </is>
      </c>
      <c r="O559" s="233" t="inlineStr">
        <is>
          <t>B105160</t>
        </is>
      </c>
      <c r="P559" s="235" t="inlineStr">
        <is>
          <t>LT068</t>
        </is>
      </c>
      <c r="Q559" t="inlineStr">
        <is>
          <t>SlvMatl_SS_AISI-416_Hardened_SleeveBrg, PriceReq_BOM_KP_Sleeves</t>
        </is>
      </c>
    </row>
    <row r="560">
      <c r="B560" s="237" t="b">
        <v>0</v>
      </c>
      <c r="C560" s="233" t="inlineStr">
        <is>
          <t>ConTab_BOM_KP_Sleeves0434</t>
        </is>
      </c>
      <c r="D560" s="233" t="inlineStr"/>
      <c r="E560" s="233" t="inlineStr">
        <is>
          <t>:6012-3_4-KPV:</t>
        </is>
      </c>
      <c r="F560" s="235" t="n">
        <v>4</v>
      </c>
      <c r="G560" s="233" t="inlineStr">
        <is>
          <t>:CCW:</t>
        </is>
      </c>
      <c r="H560" s="233" t="inlineStr">
        <is>
          <t>Mechanical Seal</t>
        </is>
      </c>
      <c r="I560" s="233" t="inlineStr">
        <is>
          <t>Single</t>
        </is>
      </c>
      <c r="J560" s="233" t="inlineStr">
        <is>
          <t>:Balanced:</t>
        </is>
      </c>
      <c r="K560" s="233" t="inlineStr">
        <is>
          <t>SlvMatl_SS_AISI-416_Hardened_SleeveBrg</t>
        </is>
      </c>
      <c r="L560" s="233" t="inlineStr">
        <is>
          <t>SS AISI-416</t>
        </is>
      </c>
      <c r="M560" s="233" t="inlineStr">
        <is>
          <t>SS AISI-416 (hard)-SlvBrg</t>
        </is>
      </c>
      <c r="N560" s="235" t="inlineStr">
        <is>
          <t>RTF</t>
        </is>
      </c>
      <c r="O560" s="233" t="inlineStr">
        <is>
          <t>B105161</t>
        </is>
      </c>
      <c r="P560" s="235" t="inlineStr">
        <is>
          <t>LT068</t>
        </is>
      </c>
      <c r="Q560" t="inlineStr">
        <is>
          <t>SlvMatl_SS_AISI-416_Hardened_SleeveBrg, PriceReq_BOM_KP_Sleeves</t>
        </is>
      </c>
    </row>
    <row r="561">
      <c r="B561" s="237" t="b">
        <v>0</v>
      </c>
      <c r="C561" s="233" t="inlineStr">
        <is>
          <t>ConTab_BOM_KP_Sleeves0435</t>
        </is>
      </c>
      <c r="D561" s="233" t="inlineStr"/>
      <c r="E561" s="233" t="inlineStr">
        <is>
          <t>:3014-5_6-KPV:</t>
        </is>
      </c>
      <c r="F561" s="235" t="n">
        <v>4</v>
      </c>
      <c r="G561" s="233" t="inlineStr">
        <is>
          <t>:CW:</t>
        </is>
      </c>
      <c r="H561" s="233" t="inlineStr">
        <is>
          <t>Mechanical Seal</t>
        </is>
      </c>
      <c r="I561" s="233" t="inlineStr">
        <is>
          <t>Single</t>
        </is>
      </c>
      <c r="J561" s="233" t="inlineStr">
        <is>
          <t>:Balanced:</t>
        </is>
      </c>
      <c r="K561" s="233" t="inlineStr">
        <is>
          <t>SlvMatl_SS_AISI-416_Hardened_SleeveBrg</t>
        </is>
      </c>
      <c r="L561" s="233" t="inlineStr">
        <is>
          <t>Al-Bronze, ASTM-B150 CDA95200</t>
        </is>
      </c>
      <c r="M561" s="233" t="inlineStr">
        <is>
          <t>SS AISI-416 (hard)-SlvBrg</t>
        </is>
      </c>
      <c r="N561" s="235" t="inlineStr">
        <is>
          <t>RTF</t>
        </is>
      </c>
      <c r="O561" s="233" t="inlineStr">
        <is>
          <t>B105162</t>
        </is>
      </c>
      <c r="P561" s="235" t="inlineStr">
        <is>
          <t>LT066</t>
        </is>
      </c>
      <c r="Q561" t="inlineStr">
        <is>
          <t>SlvMatl_SS_AISI-416_Hardened_SleeveBrg, PriceReq_BOM_KP_Sleeves</t>
        </is>
      </c>
    </row>
    <row r="562">
      <c r="B562" s="237" t="b">
        <v>0</v>
      </c>
      <c r="C562" s="233" t="inlineStr">
        <is>
          <t>ConTab_BOM_KP_Sleeves0436</t>
        </is>
      </c>
      <c r="D562" s="233" t="inlineStr"/>
      <c r="E562" s="233" t="inlineStr">
        <is>
          <t>:4012-1_2-KPV:</t>
        </is>
      </c>
      <c r="F562" s="235" t="n">
        <v>4</v>
      </c>
      <c r="G562" s="233" t="inlineStr">
        <is>
          <t>:CW:</t>
        </is>
      </c>
      <c r="H562" s="233" t="inlineStr">
        <is>
          <t>Mechanical Seal</t>
        </is>
      </c>
      <c r="I562" s="233" t="inlineStr">
        <is>
          <t>Single</t>
        </is>
      </c>
      <c r="J562" s="233" t="inlineStr">
        <is>
          <t>:Balanced:</t>
        </is>
      </c>
      <c r="K562" s="233" t="inlineStr">
        <is>
          <t>SlvMatl_SS_AISI-416_Hardened_SleeveBrg</t>
        </is>
      </c>
      <c r="L562" s="233" t="inlineStr">
        <is>
          <t>Al-Bronze, ASTM-B150 CDA95200</t>
        </is>
      </c>
      <c r="M562" s="233" t="inlineStr">
        <is>
          <t>SS AISI-416 (hard)-SlvBrg</t>
        </is>
      </c>
      <c r="N562" s="235" t="inlineStr">
        <is>
          <t>RTF</t>
        </is>
      </c>
      <c r="O562" s="233" t="inlineStr">
        <is>
          <t>B105163</t>
        </is>
      </c>
      <c r="P562" s="235" t="inlineStr">
        <is>
          <t>LT066</t>
        </is>
      </c>
      <c r="Q562" t="inlineStr">
        <is>
          <t>SlvMatl_SS_AISI-416_Hardened_SleeveBrg, PriceReq_BOM_KP_Sleeves</t>
        </is>
      </c>
    </row>
    <row r="563">
      <c r="B563" s="237" t="b">
        <v>0</v>
      </c>
      <c r="C563" s="233" t="inlineStr">
        <is>
          <t>ConTab_BOM_KP_Sleeves0437</t>
        </is>
      </c>
      <c r="D563" s="233" t="inlineStr"/>
      <c r="E563" s="233" t="inlineStr">
        <is>
          <t>:4012-7_8-KPV:</t>
        </is>
      </c>
      <c r="F563" s="235" t="n">
        <v>4</v>
      </c>
      <c r="G563" s="233" t="inlineStr">
        <is>
          <t>:CW:</t>
        </is>
      </c>
      <c r="H563" s="233" t="inlineStr">
        <is>
          <t>Mechanical Seal</t>
        </is>
      </c>
      <c r="I563" s="233" t="inlineStr">
        <is>
          <t>Single</t>
        </is>
      </c>
      <c r="J563" s="233" t="inlineStr">
        <is>
          <t>:Balanced:</t>
        </is>
      </c>
      <c r="K563" s="233" t="inlineStr">
        <is>
          <t>SlvMatl_SS_AISI-416_Hardened_SleeveBrg</t>
        </is>
      </c>
      <c r="L563" s="233" t="inlineStr">
        <is>
          <t>Al-Bronze, ASTM-B150 CDA95200</t>
        </is>
      </c>
      <c r="M563" s="233" t="inlineStr">
        <is>
          <t>SS AISI-416 (hard)-SlvBrg</t>
        </is>
      </c>
      <c r="N563" s="235" t="inlineStr">
        <is>
          <t>RTF</t>
        </is>
      </c>
      <c r="O563" s="233" t="inlineStr">
        <is>
          <t>B105164</t>
        </is>
      </c>
      <c r="P563" s="235" t="inlineStr">
        <is>
          <t>LT066</t>
        </is>
      </c>
      <c r="Q563" t="inlineStr">
        <is>
          <t>SlvMatl_SS_AISI-416_Hardened_SleeveBrg, PriceReq_BOM_KP_Sleeves</t>
        </is>
      </c>
    </row>
    <row r="564">
      <c r="B564" s="237" t="b">
        <v>0</v>
      </c>
      <c r="C564" s="233" t="inlineStr">
        <is>
          <t>ConTab_BOM_KP_Sleeves0438</t>
        </is>
      </c>
      <c r="D564" s="233" t="inlineStr"/>
      <c r="E564" s="233" t="inlineStr">
        <is>
          <t>:4015-7_8-KPV:</t>
        </is>
      </c>
      <c r="F564" s="235" t="n">
        <v>4</v>
      </c>
      <c r="G564" s="233" t="inlineStr">
        <is>
          <t>:CW:</t>
        </is>
      </c>
      <c r="H564" s="233" t="inlineStr">
        <is>
          <t>Mechanical Seal</t>
        </is>
      </c>
      <c r="I564" s="233" t="inlineStr">
        <is>
          <t>Single</t>
        </is>
      </c>
      <c r="J564" s="233" t="inlineStr">
        <is>
          <t>:Balanced:</t>
        </is>
      </c>
      <c r="K564" s="233" t="inlineStr">
        <is>
          <t>SlvMatl_SS_AISI-416_Hardened_SleeveBrg</t>
        </is>
      </c>
      <c r="L564" s="233" t="inlineStr">
        <is>
          <t>Al-Bronze, ASTM-B150 CDA95200</t>
        </is>
      </c>
      <c r="M564" s="233" t="inlineStr">
        <is>
          <t>SS AISI-416 (hard)-SlvBrg</t>
        </is>
      </c>
      <c r="N564" s="235" t="inlineStr">
        <is>
          <t>RTF</t>
        </is>
      </c>
      <c r="O564" s="233" t="inlineStr">
        <is>
          <t>B105165</t>
        </is>
      </c>
      <c r="P564" s="235" t="inlineStr">
        <is>
          <t>LT066</t>
        </is>
      </c>
      <c r="Q564" t="inlineStr">
        <is>
          <t>SlvMatl_SS_AISI-416_Hardened_SleeveBrg, PriceReq_BOM_KP_Sleeves</t>
        </is>
      </c>
    </row>
    <row r="565">
      <c r="B565" s="237" t="b">
        <v>0</v>
      </c>
      <c r="C565" s="233" t="inlineStr">
        <is>
          <t>ConTab_BOM_KP_Sleeves0439</t>
        </is>
      </c>
      <c r="D565" s="233" t="inlineStr"/>
      <c r="E565" s="233" t="inlineStr">
        <is>
          <t>:5012-7_8-KPV:</t>
        </is>
      </c>
      <c r="F565" s="235" t="n">
        <v>4</v>
      </c>
      <c r="G565" s="233" t="inlineStr">
        <is>
          <t>:CW:</t>
        </is>
      </c>
      <c r="H565" s="233" t="inlineStr">
        <is>
          <t>Mechanical Seal</t>
        </is>
      </c>
      <c r="I565" s="233" t="inlineStr">
        <is>
          <t>Single</t>
        </is>
      </c>
      <c r="J565" s="233" t="inlineStr">
        <is>
          <t>:Balanced:</t>
        </is>
      </c>
      <c r="K565" s="233" t="inlineStr">
        <is>
          <t>SlvMatl_SS_AISI-416_Hardened_SleeveBrg</t>
        </is>
      </c>
      <c r="L565" s="233" t="inlineStr">
        <is>
          <t>Al-Bronze, ASTM-B150 CDA95200</t>
        </is>
      </c>
      <c r="M565" s="233" t="inlineStr">
        <is>
          <t>SS AISI-416 (hard)-SlvBrg</t>
        </is>
      </c>
      <c r="N565" s="235" t="inlineStr">
        <is>
          <t>RTF</t>
        </is>
      </c>
      <c r="O565" s="233" t="inlineStr">
        <is>
          <t>B105166</t>
        </is>
      </c>
      <c r="P565" s="235" t="inlineStr">
        <is>
          <t>LT066</t>
        </is>
      </c>
      <c r="Q565" t="inlineStr">
        <is>
          <t>SlvMatl_SS_AISI-416_Hardened_SleeveBrg, PriceReq_BOM_KP_Sleeves</t>
        </is>
      </c>
    </row>
    <row r="566">
      <c r="B566" s="237" t="b">
        <v>0</v>
      </c>
      <c r="C566" s="233" t="inlineStr">
        <is>
          <t>ConTab_BOM_KP_Sleeves0440</t>
        </is>
      </c>
      <c r="D566" s="233" t="inlineStr"/>
      <c r="E566" s="233" t="inlineStr">
        <is>
          <t>:5015-9_0-KPV:</t>
        </is>
      </c>
      <c r="F566" s="235" t="n">
        <v>4</v>
      </c>
      <c r="G566" s="233" t="inlineStr">
        <is>
          <t>:CW:</t>
        </is>
      </c>
      <c r="H566" s="233" t="inlineStr">
        <is>
          <t>Mechanical Seal</t>
        </is>
      </c>
      <c r="I566" s="233" t="inlineStr">
        <is>
          <t>Single</t>
        </is>
      </c>
      <c r="J566" s="233" t="inlineStr">
        <is>
          <t>:Balanced:</t>
        </is>
      </c>
      <c r="K566" s="233" t="inlineStr">
        <is>
          <t>SlvMatl_SS_AISI-416_Hardened_SleeveBrg</t>
        </is>
      </c>
      <c r="L566" s="233" t="inlineStr">
        <is>
          <t>Al-Bronze, ASTM-B150 CDA95200</t>
        </is>
      </c>
      <c r="M566" s="233" t="inlineStr">
        <is>
          <t>SS AISI-416 (hard)-SlvBrg</t>
        </is>
      </c>
      <c r="N566" s="235" t="inlineStr">
        <is>
          <t>RTF</t>
        </is>
      </c>
      <c r="O566" s="233" t="inlineStr">
        <is>
          <t>B105167</t>
        </is>
      </c>
      <c r="P566" s="235" t="inlineStr">
        <is>
          <t>LT066</t>
        </is>
      </c>
      <c r="Q566" t="inlineStr">
        <is>
          <t>SlvMatl_SS_AISI-416_Hardened_SleeveBrg, PriceReq_BOM_KP_Sleeves</t>
        </is>
      </c>
    </row>
    <row r="567">
      <c r="B567" s="237" t="b">
        <v>0</v>
      </c>
      <c r="C567" s="233" t="inlineStr">
        <is>
          <t>ConTab_BOM_KP_Sleeves0441</t>
        </is>
      </c>
      <c r="D567" s="233" t="inlineStr"/>
      <c r="E567" s="233" t="inlineStr">
        <is>
          <t>:6012-1_2-KPV:</t>
        </is>
      </c>
      <c r="F567" s="235" t="n">
        <v>4</v>
      </c>
      <c r="G567" s="233" t="inlineStr">
        <is>
          <t>:CW:</t>
        </is>
      </c>
      <c r="H567" s="233" t="inlineStr">
        <is>
          <t>Mechanical Seal</t>
        </is>
      </c>
      <c r="I567" s="233" t="inlineStr">
        <is>
          <t>Single</t>
        </is>
      </c>
      <c r="J567" s="233" t="inlineStr">
        <is>
          <t>:Balanced:</t>
        </is>
      </c>
      <c r="K567" s="233" t="inlineStr">
        <is>
          <t>SlvMatl_SS_AISI-416_Hardened_SleeveBrg</t>
        </is>
      </c>
      <c r="L567" s="233" t="inlineStr">
        <is>
          <t>Al-Bronze, ASTM-B150 CDA95200</t>
        </is>
      </c>
      <c r="M567" s="233" t="inlineStr">
        <is>
          <t>SS AISI-416 (hard)-SlvBrg</t>
        </is>
      </c>
      <c r="N567" s="235" t="inlineStr">
        <is>
          <t>RTF</t>
        </is>
      </c>
      <c r="O567" s="233" t="inlineStr">
        <is>
          <t>B105168</t>
        </is>
      </c>
      <c r="P567" s="235" t="inlineStr">
        <is>
          <t>LT066</t>
        </is>
      </c>
      <c r="Q567" t="inlineStr">
        <is>
          <t>SlvMatl_SS_AISI-416_Hardened_SleeveBrg, PriceReq_BOM_KP_Sleeves</t>
        </is>
      </c>
    </row>
    <row r="568">
      <c r="B568" s="237" t="b">
        <v>0</v>
      </c>
      <c r="C568" s="233" t="inlineStr">
        <is>
          <t>ConTab_BOM_KP_Sleeves0442</t>
        </is>
      </c>
      <c r="D568" s="233" t="inlineStr"/>
      <c r="E568" s="233" t="inlineStr">
        <is>
          <t>:6012-3_4-KPV:</t>
        </is>
      </c>
      <c r="F568" s="235" t="n">
        <v>4</v>
      </c>
      <c r="G568" s="233" t="inlineStr">
        <is>
          <t>:CW:</t>
        </is>
      </c>
      <c r="H568" s="233" t="inlineStr">
        <is>
          <t>Mechanical Seal</t>
        </is>
      </c>
      <c r="I568" s="233" t="inlineStr">
        <is>
          <t>Single</t>
        </is>
      </c>
      <c r="J568" s="233" t="inlineStr">
        <is>
          <t>:Balanced:</t>
        </is>
      </c>
      <c r="K568" s="233" t="inlineStr">
        <is>
          <t>SlvMatl_SS_AISI-416_Hardened_SleeveBrg</t>
        </is>
      </c>
      <c r="L568" s="233" t="inlineStr">
        <is>
          <t>Al-Bronze, ASTM-B150 CDA95200</t>
        </is>
      </c>
      <c r="M568" s="233" t="inlineStr">
        <is>
          <t>SS AISI-416 (hard)-SlvBrg</t>
        </is>
      </c>
      <c r="N568" s="235" t="inlineStr">
        <is>
          <t>RTF</t>
        </is>
      </c>
      <c r="O568" s="233" t="inlineStr">
        <is>
          <t>B105169</t>
        </is>
      </c>
      <c r="P568" s="235" t="inlineStr">
        <is>
          <t>LT066</t>
        </is>
      </c>
      <c r="Q568" t="inlineStr">
        <is>
          <t>SlvMatl_SS_AISI-416_Hardened_SleeveBrg, PriceReq_BOM_KP_Sleeves</t>
        </is>
      </c>
    </row>
    <row r="569">
      <c r="B569" s="237" t="b">
        <v>0</v>
      </c>
      <c r="C569" s="233" t="inlineStr">
        <is>
          <t>ConTab_BOM_KP_Sleeves0443</t>
        </is>
      </c>
      <c r="D569" s="233" t="inlineStr"/>
      <c r="E569" s="233" t="inlineStr">
        <is>
          <t>:3014-5_6-KPV:</t>
        </is>
      </c>
      <c r="F569" s="235" t="n">
        <v>4</v>
      </c>
      <c r="G569" s="233" t="inlineStr">
        <is>
          <t>:CCW:</t>
        </is>
      </c>
      <c r="H569" s="233" t="inlineStr">
        <is>
          <t>Mechanical Seal</t>
        </is>
      </c>
      <c r="I569" s="233" t="inlineStr">
        <is>
          <t>Single</t>
        </is>
      </c>
      <c r="J569" s="233" t="inlineStr">
        <is>
          <t>:Balanced:</t>
        </is>
      </c>
      <c r="K569" s="233" t="inlineStr">
        <is>
          <t>SlvMatl_SS_AISI-416_Hardened_SleeveBrg</t>
        </is>
      </c>
      <c r="L569" s="233" t="inlineStr">
        <is>
          <t>Al-Bronze, ASTM-B150 CDA95200</t>
        </is>
      </c>
      <c r="M569" s="233" t="inlineStr">
        <is>
          <t>SS AISI-416 (hard)-SlvBrg</t>
        </is>
      </c>
      <c r="N569" s="235" t="inlineStr">
        <is>
          <t>RTF</t>
        </is>
      </c>
      <c r="O569" s="233" t="inlineStr">
        <is>
          <t>B105170</t>
        </is>
      </c>
      <c r="P569" s="235" t="inlineStr">
        <is>
          <t>LT066</t>
        </is>
      </c>
      <c r="Q569" t="inlineStr">
        <is>
          <t>SlvMatl_SS_AISI-416_Hardened_SleeveBrg, PriceReq_BOM_KP_Sleeves</t>
        </is>
      </c>
    </row>
    <row r="570">
      <c r="B570" s="237" t="b">
        <v>0</v>
      </c>
      <c r="C570" s="233" t="inlineStr">
        <is>
          <t>ConTab_BOM_KP_Sleeves0444</t>
        </is>
      </c>
      <c r="D570" s="233" t="inlineStr"/>
      <c r="E570" s="233" t="inlineStr">
        <is>
          <t>:4012-1_2-KPV:</t>
        </is>
      </c>
      <c r="F570" s="235" t="n">
        <v>4</v>
      </c>
      <c r="G570" s="233" t="inlineStr">
        <is>
          <t>:CCW:</t>
        </is>
      </c>
      <c r="H570" s="233" t="inlineStr">
        <is>
          <t>Mechanical Seal</t>
        </is>
      </c>
      <c r="I570" s="233" t="inlineStr">
        <is>
          <t>Single</t>
        </is>
      </c>
      <c r="J570" s="233" t="inlineStr">
        <is>
          <t>:Balanced:</t>
        </is>
      </c>
      <c r="K570" s="233" t="inlineStr">
        <is>
          <t>SlvMatl_SS_AISI-416_Hardened_SleeveBrg</t>
        </is>
      </c>
      <c r="L570" s="233" t="inlineStr">
        <is>
          <t>Al-Bronze, ASTM-B150 CDA95200</t>
        </is>
      </c>
      <c r="M570" s="233" t="inlineStr">
        <is>
          <t>SS AISI-416 (hard)-SlvBrg</t>
        </is>
      </c>
      <c r="N570" s="235" t="inlineStr">
        <is>
          <t>RTF</t>
        </is>
      </c>
      <c r="O570" s="233" t="inlineStr">
        <is>
          <t>B105171</t>
        </is>
      </c>
      <c r="P570" s="235" t="inlineStr">
        <is>
          <t>LT066</t>
        </is>
      </c>
      <c r="Q570" t="inlineStr">
        <is>
          <t>SlvMatl_SS_AISI-416_Hardened_SleeveBrg, PriceReq_BOM_KP_Sleeves</t>
        </is>
      </c>
    </row>
    <row r="571">
      <c r="B571" s="237" t="b">
        <v>0</v>
      </c>
      <c r="C571" s="233" t="inlineStr">
        <is>
          <t>ConTab_BOM_KP_Sleeves0445</t>
        </is>
      </c>
      <c r="D571" s="233" t="inlineStr"/>
      <c r="E571" s="233" t="inlineStr">
        <is>
          <t>:4012-7_8-KPV:</t>
        </is>
      </c>
      <c r="F571" s="235" t="n">
        <v>4</v>
      </c>
      <c r="G571" s="233" t="inlineStr">
        <is>
          <t>:CCW:</t>
        </is>
      </c>
      <c r="H571" s="233" t="inlineStr">
        <is>
          <t>Mechanical Seal</t>
        </is>
      </c>
      <c r="I571" s="233" t="inlineStr">
        <is>
          <t>Single</t>
        </is>
      </c>
      <c r="J571" s="233" t="inlineStr">
        <is>
          <t>:Balanced:</t>
        </is>
      </c>
      <c r="K571" s="233" t="inlineStr">
        <is>
          <t>SlvMatl_SS_AISI-416_Hardened_SleeveBrg</t>
        </is>
      </c>
      <c r="L571" s="233" t="inlineStr">
        <is>
          <t>Al-Bronze, ASTM-B150 CDA95200</t>
        </is>
      </c>
      <c r="M571" s="233" t="inlineStr">
        <is>
          <t>SS AISI-416 (hard)-SlvBrg</t>
        </is>
      </c>
      <c r="N571" s="235" t="inlineStr">
        <is>
          <t>RTF</t>
        </is>
      </c>
      <c r="O571" s="233" t="inlineStr">
        <is>
          <t>B105172</t>
        </is>
      </c>
      <c r="P571" s="235" t="inlineStr">
        <is>
          <t>LT066</t>
        </is>
      </c>
      <c r="Q571" t="inlineStr">
        <is>
          <t>SlvMatl_SS_AISI-416_Hardened_SleeveBrg, PriceReq_BOM_KP_Sleeves</t>
        </is>
      </c>
    </row>
    <row r="572">
      <c r="B572" s="237" t="b">
        <v>0</v>
      </c>
      <c r="C572" s="233" t="inlineStr">
        <is>
          <t>ConTab_BOM_KP_Sleeves0446</t>
        </is>
      </c>
      <c r="D572" s="233" t="inlineStr"/>
      <c r="E572" s="233" t="inlineStr">
        <is>
          <t>:4015-7_8-KPV:</t>
        </is>
      </c>
      <c r="F572" s="235" t="n">
        <v>4</v>
      </c>
      <c r="G572" s="233" t="inlineStr">
        <is>
          <t>:CCW:</t>
        </is>
      </c>
      <c r="H572" s="233" t="inlineStr">
        <is>
          <t>Mechanical Seal</t>
        </is>
      </c>
      <c r="I572" s="233" t="inlineStr">
        <is>
          <t>Single</t>
        </is>
      </c>
      <c r="J572" s="233" t="inlineStr">
        <is>
          <t>:Balanced:</t>
        </is>
      </c>
      <c r="K572" s="233" t="inlineStr">
        <is>
          <t>SlvMatl_SS_AISI-416_Hardened_SleeveBrg</t>
        </is>
      </c>
      <c r="L572" s="233" t="inlineStr">
        <is>
          <t>Al-Bronze, ASTM-B150 CDA95200</t>
        </is>
      </c>
      <c r="M572" s="233" t="inlineStr">
        <is>
          <t>SS AISI-416 (hard)-SlvBrg</t>
        </is>
      </c>
      <c r="N572" s="235" t="inlineStr">
        <is>
          <t>RTF</t>
        </is>
      </c>
      <c r="O572" s="233" t="inlineStr">
        <is>
          <t>B105173</t>
        </is>
      </c>
      <c r="P572" s="235" t="inlineStr">
        <is>
          <t>LT066</t>
        </is>
      </c>
      <c r="Q572" t="inlineStr">
        <is>
          <t>SlvMatl_SS_AISI-416_Hardened_SleeveBrg, PriceReq_BOM_KP_Sleeves</t>
        </is>
      </c>
    </row>
    <row r="573">
      <c r="B573" s="237" t="b">
        <v>0</v>
      </c>
      <c r="C573" s="233" t="inlineStr">
        <is>
          <t>ConTab_BOM_KP_Sleeves0447</t>
        </is>
      </c>
      <c r="D573" s="233" t="inlineStr"/>
      <c r="E573" s="233" t="inlineStr">
        <is>
          <t>:5012-7_8-KPV:</t>
        </is>
      </c>
      <c r="F573" s="235" t="n">
        <v>4</v>
      </c>
      <c r="G573" s="233" t="inlineStr">
        <is>
          <t>:CCW:</t>
        </is>
      </c>
      <c r="H573" s="233" t="inlineStr">
        <is>
          <t>Mechanical Seal</t>
        </is>
      </c>
      <c r="I573" s="233" t="inlineStr">
        <is>
          <t>Single</t>
        </is>
      </c>
      <c r="J573" s="233" t="inlineStr">
        <is>
          <t>:Balanced:</t>
        </is>
      </c>
      <c r="K573" s="233" t="inlineStr">
        <is>
          <t>SlvMatl_SS_AISI-416_Hardened_SleeveBrg</t>
        </is>
      </c>
      <c r="L573" s="233" t="inlineStr">
        <is>
          <t>Al-Bronze, ASTM-B150 CDA95200</t>
        </is>
      </c>
      <c r="M573" s="233" t="inlineStr">
        <is>
          <t>SS AISI-416 (hard)-SlvBrg</t>
        </is>
      </c>
      <c r="N573" s="235" t="inlineStr">
        <is>
          <t>RTF</t>
        </is>
      </c>
      <c r="O573" s="233" t="inlineStr">
        <is>
          <t>B105174</t>
        </is>
      </c>
      <c r="P573" s="235" t="inlineStr">
        <is>
          <t>LT066</t>
        </is>
      </c>
      <c r="Q573" t="inlineStr">
        <is>
          <t>SlvMatl_SS_AISI-416_Hardened_SleeveBrg, PriceReq_BOM_KP_Sleeves</t>
        </is>
      </c>
    </row>
    <row r="574">
      <c r="B574" s="237" t="b">
        <v>0</v>
      </c>
      <c r="C574" s="233" t="inlineStr">
        <is>
          <t>ConTab_BOM_KP_Sleeves0448</t>
        </is>
      </c>
      <c r="D574" s="233" t="inlineStr"/>
      <c r="E574" s="233" t="inlineStr">
        <is>
          <t>:5015-9_0-KPV:</t>
        </is>
      </c>
      <c r="F574" s="235" t="n">
        <v>4</v>
      </c>
      <c r="G574" s="233" t="inlineStr">
        <is>
          <t>:CCW:</t>
        </is>
      </c>
      <c r="H574" s="233" t="inlineStr">
        <is>
          <t>Mechanical Seal</t>
        </is>
      </c>
      <c r="I574" s="233" t="inlineStr">
        <is>
          <t>Single</t>
        </is>
      </c>
      <c r="J574" s="233" t="inlineStr">
        <is>
          <t>:Balanced:</t>
        </is>
      </c>
      <c r="K574" s="233" t="inlineStr">
        <is>
          <t>SlvMatl_SS_AISI-416_Hardened_SleeveBrg</t>
        </is>
      </c>
      <c r="L574" s="233" t="inlineStr">
        <is>
          <t>Al-Bronze, ASTM-B150 CDA95200</t>
        </is>
      </c>
      <c r="M574" s="233" t="inlineStr">
        <is>
          <t>SS AISI-416 (hard)-SlvBrg</t>
        </is>
      </c>
      <c r="N574" s="235" t="inlineStr">
        <is>
          <t>RTF</t>
        </is>
      </c>
      <c r="O574" s="233" t="inlineStr">
        <is>
          <t>B105175</t>
        </is>
      </c>
      <c r="P574" s="235" t="inlineStr">
        <is>
          <t>LT066</t>
        </is>
      </c>
      <c r="Q574" t="inlineStr">
        <is>
          <t>SlvMatl_SS_AISI-416_Hardened_SleeveBrg, PriceReq_BOM_KP_Sleeves</t>
        </is>
      </c>
    </row>
    <row r="575">
      <c r="B575" s="237" t="b">
        <v>0</v>
      </c>
      <c r="C575" s="233" t="inlineStr">
        <is>
          <t>ConTab_BOM_KP_Sleeves0449</t>
        </is>
      </c>
      <c r="D575" s="233" t="inlineStr"/>
      <c r="E575" s="233" t="inlineStr">
        <is>
          <t>:6012-1_2-KPV:</t>
        </is>
      </c>
      <c r="F575" s="235" t="n">
        <v>4</v>
      </c>
      <c r="G575" s="233" t="inlineStr">
        <is>
          <t>:CCW:</t>
        </is>
      </c>
      <c r="H575" s="233" t="inlineStr">
        <is>
          <t>Mechanical Seal</t>
        </is>
      </c>
      <c r="I575" s="233" t="inlineStr">
        <is>
          <t>Single</t>
        </is>
      </c>
      <c r="J575" s="233" t="inlineStr">
        <is>
          <t>:Balanced:</t>
        </is>
      </c>
      <c r="K575" s="233" t="inlineStr">
        <is>
          <t>SlvMatl_SS_AISI-416_Hardened_SleeveBrg</t>
        </is>
      </c>
      <c r="L575" s="233" t="inlineStr">
        <is>
          <t>Al-Bronze, ASTM-B150 CDA95200</t>
        </is>
      </c>
      <c r="M575" s="233" t="inlineStr">
        <is>
          <t>SS AISI-416 (hard)-SlvBrg</t>
        </is>
      </c>
      <c r="N575" s="235" t="inlineStr">
        <is>
          <t>RTF</t>
        </is>
      </c>
      <c r="O575" s="233" t="inlineStr">
        <is>
          <t>B105176</t>
        </is>
      </c>
      <c r="P575" s="235" t="inlineStr">
        <is>
          <t>LT066</t>
        </is>
      </c>
      <c r="Q575" t="inlineStr">
        <is>
          <t>SlvMatl_SS_AISI-416_Hardened_SleeveBrg, PriceReq_BOM_KP_Sleeves</t>
        </is>
      </c>
    </row>
    <row r="576">
      <c r="B576" s="237" t="b">
        <v>0</v>
      </c>
      <c r="C576" s="233" t="inlineStr">
        <is>
          <t>ConTab_BOM_KP_Sleeves0450</t>
        </is>
      </c>
      <c r="D576" s="233" t="inlineStr"/>
      <c r="E576" s="233" t="inlineStr">
        <is>
          <t>:6012-3_4-KPV:</t>
        </is>
      </c>
      <c r="F576" s="235" t="n">
        <v>4</v>
      </c>
      <c r="G576" s="233" t="inlineStr">
        <is>
          <t>:CCW:</t>
        </is>
      </c>
      <c r="H576" s="233" t="inlineStr">
        <is>
          <t>Mechanical Seal</t>
        </is>
      </c>
      <c r="I576" s="233" t="inlineStr">
        <is>
          <t>Single</t>
        </is>
      </c>
      <c r="J576" s="233" t="inlineStr">
        <is>
          <t>:Balanced:</t>
        </is>
      </c>
      <c r="K576" s="233" t="inlineStr">
        <is>
          <t>SlvMatl_SS_AISI-416_Hardened_SleeveBrg</t>
        </is>
      </c>
      <c r="L576" s="233" t="inlineStr">
        <is>
          <t>Al-Bronze, ASTM-B150 CDA95200</t>
        </is>
      </c>
      <c r="M576" s="233" t="inlineStr">
        <is>
          <t>SS AISI-416 (hard)-SlvBrg</t>
        </is>
      </c>
      <c r="N576" s="235" t="inlineStr">
        <is>
          <t>RTF</t>
        </is>
      </c>
      <c r="O576" s="233" t="inlineStr">
        <is>
          <t>B105177</t>
        </is>
      </c>
      <c r="P576" s="235" t="inlineStr">
        <is>
          <t>LT066</t>
        </is>
      </c>
      <c r="Q576" t="inlineStr">
        <is>
          <t>SlvMatl_SS_AISI-416_Hardened_SleeveBrg, PriceReq_BOM_KP_Sleeves</t>
        </is>
      </c>
    </row>
    <row r="577">
      <c r="B577" s="237" t="b">
        <v>0</v>
      </c>
      <c r="C577" s="233" t="inlineStr">
        <is>
          <t>ConTab_BOM_KP_Sleeves0451</t>
        </is>
      </c>
      <c r="D577" s="233" t="inlineStr"/>
      <c r="E577" s="233" t="inlineStr">
        <is>
          <t>:3014-5_6-KPV:</t>
        </is>
      </c>
      <c r="F577" s="235" t="n">
        <v>4</v>
      </c>
      <c r="G577" s="233" t="inlineStr">
        <is>
          <t>:CW:</t>
        </is>
      </c>
      <c r="H577" s="233" t="inlineStr">
        <is>
          <t>Mechanical Seal</t>
        </is>
      </c>
      <c r="I577" s="233" t="inlineStr">
        <is>
          <t>Single</t>
        </is>
      </c>
      <c r="J577" s="233" t="inlineStr">
        <is>
          <t>:Balanced:</t>
        </is>
      </c>
      <c r="K577" s="233" t="inlineStr">
        <is>
          <t>SlvMatl_SS_AISI-416_Hardened_SleeveBrg</t>
        </is>
      </c>
      <c r="L577" s="233" t="inlineStr">
        <is>
          <t>Special/Other</t>
        </is>
      </c>
      <c r="M577" s="233" t="inlineStr">
        <is>
          <t>SS AISI-416 (hard)-SlvBrg</t>
        </is>
      </c>
      <c r="N577" s="235" t="inlineStr">
        <is>
          <t>RTF</t>
        </is>
      </c>
      <c r="O577" s="233" t="inlineStr">
        <is>
          <t>B105178</t>
        </is>
      </c>
      <c r="P577" s="235" t="inlineStr">
        <is>
          <t>LT029</t>
        </is>
      </c>
      <c r="Q577" t="inlineStr">
        <is>
          <t>SlvMatl_SS_AISI-416_Hardened_SleeveBrg, PriceReq_BOM_KP_Sleeves</t>
        </is>
      </c>
    </row>
    <row r="578">
      <c r="B578" s="237" t="b">
        <v>0</v>
      </c>
      <c r="C578" s="233" t="inlineStr">
        <is>
          <t>ConTab_BOM_KP_Sleeves0452</t>
        </is>
      </c>
      <c r="D578" s="233" t="inlineStr"/>
      <c r="E578" s="233" t="inlineStr">
        <is>
          <t>:4012-1_2-KPV:</t>
        </is>
      </c>
      <c r="F578" s="235" t="n">
        <v>4</v>
      </c>
      <c r="G578" s="233" t="inlineStr">
        <is>
          <t>:CW:</t>
        </is>
      </c>
      <c r="H578" s="233" t="inlineStr">
        <is>
          <t>Mechanical Seal</t>
        </is>
      </c>
      <c r="I578" s="233" t="inlineStr">
        <is>
          <t>Single</t>
        </is>
      </c>
      <c r="J578" s="233" t="inlineStr">
        <is>
          <t>:Balanced:</t>
        </is>
      </c>
      <c r="K578" s="233" t="inlineStr">
        <is>
          <t>SlvMatl_SS_AISI-416_Hardened_SleeveBrg</t>
        </is>
      </c>
      <c r="L578" s="233" t="inlineStr">
        <is>
          <t>Special/Other</t>
        </is>
      </c>
      <c r="M578" s="233" t="inlineStr">
        <is>
          <t>SS AISI-416 (hard)-SlvBrg</t>
        </is>
      </c>
      <c r="N578" s="235" t="inlineStr">
        <is>
          <t>RTF</t>
        </is>
      </c>
      <c r="O578" s="233" t="inlineStr">
        <is>
          <t>B105179</t>
        </is>
      </c>
      <c r="P578" s="235" t="inlineStr">
        <is>
          <t>LT029</t>
        </is>
      </c>
      <c r="Q578" t="inlineStr">
        <is>
          <t>SlvMatl_SS_AISI-416_Hardened_SleeveBrg, PriceReq_BOM_KP_Sleeves</t>
        </is>
      </c>
    </row>
    <row r="579">
      <c r="B579" s="237" t="b">
        <v>0</v>
      </c>
      <c r="C579" s="233" t="inlineStr">
        <is>
          <t>ConTab_BOM_KP_Sleeves0453</t>
        </is>
      </c>
      <c r="D579" s="233" t="inlineStr"/>
      <c r="E579" s="233" t="inlineStr">
        <is>
          <t>:4012-7_8-KPV:</t>
        </is>
      </c>
      <c r="F579" s="235" t="n">
        <v>4</v>
      </c>
      <c r="G579" s="233" t="inlineStr">
        <is>
          <t>:CW:</t>
        </is>
      </c>
      <c r="H579" s="233" t="inlineStr">
        <is>
          <t>Mechanical Seal</t>
        </is>
      </c>
      <c r="I579" s="233" t="inlineStr">
        <is>
          <t>Single</t>
        </is>
      </c>
      <c r="J579" s="233" t="inlineStr">
        <is>
          <t>:Balanced:</t>
        </is>
      </c>
      <c r="K579" s="233" t="inlineStr">
        <is>
          <t>SlvMatl_SS_AISI-416_Hardened_SleeveBrg</t>
        </is>
      </c>
      <c r="L579" s="233" t="inlineStr">
        <is>
          <t>Special/Other</t>
        </is>
      </c>
      <c r="M579" s="233" t="inlineStr">
        <is>
          <t>SS AISI-416 (hard)-SlvBrg</t>
        </is>
      </c>
      <c r="N579" s="235" t="inlineStr">
        <is>
          <t>RTF</t>
        </is>
      </c>
      <c r="O579" s="233" t="inlineStr">
        <is>
          <t>B105180</t>
        </is>
      </c>
      <c r="P579" s="235" t="inlineStr">
        <is>
          <t>LT029</t>
        </is>
      </c>
      <c r="Q579" t="inlineStr">
        <is>
          <t>SlvMatl_SS_AISI-416_Hardened_SleeveBrg, PriceReq_BOM_KP_Sleeves</t>
        </is>
      </c>
    </row>
    <row r="580">
      <c r="B580" s="237" t="b">
        <v>0</v>
      </c>
      <c r="C580" s="233" t="inlineStr">
        <is>
          <t>ConTab_BOM_KP_Sleeves0454</t>
        </is>
      </c>
      <c r="D580" s="233" t="inlineStr"/>
      <c r="E580" s="233" t="inlineStr">
        <is>
          <t>:4015-7_8-KPV:</t>
        </is>
      </c>
      <c r="F580" s="235" t="n">
        <v>4</v>
      </c>
      <c r="G580" s="233" t="inlineStr">
        <is>
          <t>:CW:</t>
        </is>
      </c>
      <c r="H580" s="233" t="inlineStr">
        <is>
          <t>Mechanical Seal</t>
        </is>
      </c>
      <c r="I580" s="233" t="inlineStr">
        <is>
          <t>Single</t>
        </is>
      </c>
      <c r="J580" s="233" t="inlineStr">
        <is>
          <t>:Balanced:</t>
        </is>
      </c>
      <c r="K580" s="233" t="inlineStr">
        <is>
          <t>SlvMatl_SS_AISI-416_Hardened_SleeveBrg</t>
        </is>
      </c>
      <c r="L580" s="233" t="inlineStr">
        <is>
          <t>Special/Other</t>
        </is>
      </c>
      <c r="M580" s="233" t="inlineStr">
        <is>
          <t>SS AISI-416 (hard)-SlvBrg</t>
        </is>
      </c>
      <c r="N580" s="235" t="inlineStr">
        <is>
          <t>RTF</t>
        </is>
      </c>
      <c r="O580" s="233" t="inlineStr">
        <is>
          <t>B105181</t>
        </is>
      </c>
      <c r="P580" s="235" t="inlineStr">
        <is>
          <t>LT029</t>
        </is>
      </c>
      <c r="Q580" t="inlineStr">
        <is>
          <t>SlvMatl_SS_AISI-416_Hardened_SleeveBrg, PriceReq_BOM_KP_Sleeves</t>
        </is>
      </c>
    </row>
    <row r="581">
      <c r="B581" s="237" t="b">
        <v>0</v>
      </c>
      <c r="C581" s="233" t="inlineStr">
        <is>
          <t>ConTab_BOM_KP_Sleeves0455</t>
        </is>
      </c>
      <c r="D581" s="233" t="inlineStr"/>
      <c r="E581" s="233" t="inlineStr">
        <is>
          <t>:5012-7_8-KPV:</t>
        </is>
      </c>
      <c r="F581" s="235" t="n">
        <v>4</v>
      </c>
      <c r="G581" s="233" t="inlineStr">
        <is>
          <t>:CW:</t>
        </is>
      </c>
      <c r="H581" s="233" t="inlineStr">
        <is>
          <t>Mechanical Seal</t>
        </is>
      </c>
      <c r="I581" s="233" t="inlineStr">
        <is>
          <t>Single</t>
        </is>
      </c>
      <c r="J581" s="233" t="inlineStr">
        <is>
          <t>:Balanced:</t>
        </is>
      </c>
      <c r="K581" s="233" t="inlineStr">
        <is>
          <t>SlvMatl_SS_AISI-416_Hardened_SleeveBrg</t>
        </is>
      </c>
      <c r="L581" s="233" t="inlineStr">
        <is>
          <t>Special/Other</t>
        </is>
      </c>
      <c r="M581" s="233" t="inlineStr">
        <is>
          <t>SS AISI-416 (hard)-SlvBrg</t>
        </is>
      </c>
      <c r="N581" s="235" t="inlineStr">
        <is>
          <t>RTF</t>
        </is>
      </c>
      <c r="O581" s="233" t="inlineStr">
        <is>
          <t>B105182</t>
        </is>
      </c>
      <c r="P581" s="235" t="inlineStr">
        <is>
          <t>LT029</t>
        </is>
      </c>
      <c r="Q581" t="inlineStr">
        <is>
          <t>SlvMatl_SS_AISI-416_Hardened_SleeveBrg, PriceReq_BOM_KP_Sleeves</t>
        </is>
      </c>
    </row>
    <row r="582">
      <c r="B582" s="237" t="b">
        <v>0</v>
      </c>
      <c r="C582" s="233" t="inlineStr">
        <is>
          <t>ConTab_BOM_KP_Sleeves0456</t>
        </is>
      </c>
      <c r="D582" s="233" t="inlineStr"/>
      <c r="E582" s="233" t="inlineStr">
        <is>
          <t>:5015-9_0-KPV:</t>
        </is>
      </c>
      <c r="F582" s="235" t="n">
        <v>4</v>
      </c>
      <c r="G582" s="233" t="inlineStr">
        <is>
          <t>:CW:</t>
        </is>
      </c>
      <c r="H582" s="233" t="inlineStr">
        <is>
          <t>Mechanical Seal</t>
        </is>
      </c>
      <c r="I582" s="233" t="inlineStr">
        <is>
          <t>Single</t>
        </is>
      </c>
      <c r="J582" s="233" t="inlineStr">
        <is>
          <t>:Balanced:</t>
        </is>
      </c>
      <c r="K582" s="233" t="inlineStr">
        <is>
          <t>SlvMatl_SS_AISI-416_Hardened_SleeveBrg</t>
        </is>
      </c>
      <c r="L582" s="233" t="inlineStr">
        <is>
          <t>Special/Other</t>
        </is>
      </c>
      <c r="M582" s="233" t="inlineStr">
        <is>
          <t>SS AISI-416 (hard)-SlvBrg</t>
        </is>
      </c>
      <c r="N582" s="235" t="inlineStr">
        <is>
          <t>RTF</t>
        </is>
      </c>
      <c r="O582" s="233" t="inlineStr">
        <is>
          <t>B105183</t>
        </is>
      </c>
      <c r="P582" s="235" t="inlineStr">
        <is>
          <t>LT029</t>
        </is>
      </c>
      <c r="Q582" t="inlineStr">
        <is>
          <t>SlvMatl_SS_AISI-416_Hardened_SleeveBrg, PriceReq_BOM_KP_Sleeves</t>
        </is>
      </c>
    </row>
    <row r="583">
      <c r="B583" s="237" t="b">
        <v>0</v>
      </c>
      <c r="C583" s="233" t="inlineStr">
        <is>
          <t>ConTab_BOM_KP_Sleeves0457</t>
        </is>
      </c>
      <c r="D583" s="233" t="inlineStr"/>
      <c r="E583" s="233" t="inlineStr">
        <is>
          <t>:6012-1_2-KPV:</t>
        </is>
      </c>
      <c r="F583" s="235" t="n">
        <v>4</v>
      </c>
      <c r="G583" s="233" t="inlineStr">
        <is>
          <t>:CW:</t>
        </is>
      </c>
      <c r="H583" s="233" t="inlineStr">
        <is>
          <t>Mechanical Seal</t>
        </is>
      </c>
      <c r="I583" s="233" t="inlineStr">
        <is>
          <t>Single</t>
        </is>
      </c>
      <c r="J583" s="233" t="inlineStr">
        <is>
          <t>:Balanced:</t>
        </is>
      </c>
      <c r="K583" s="233" t="inlineStr">
        <is>
          <t>SlvMatl_SS_AISI-416_Hardened_SleeveBrg</t>
        </is>
      </c>
      <c r="L583" s="233" t="inlineStr">
        <is>
          <t>Special/Other</t>
        </is>
      </c>
      <c r="M583" s="233" t="inlineStr">
        <is>
          <t>SS AISI-416 (hard)-SlvBrg</t>
        </is>
      </c>
      <c r="N583" s="235" t="inlineStr">
        <is>
          <t>RTF</t>
        </is>
      </c>
      <c r="O583" s="233" t="inlineStr">
        <is>
          <t>B105184</t>
        </is>
      </c>
      <c r="P583" s="235" t="inlineStr">
        <is>
          <t>LT029</t>
        </is>
      </c>
      <c r="Q583" t="inlineStr">
        <is>
          <t>SlvMatl_SS_AISI-416_Hardened_SleeveBrg, PriceReq_BOM_KP_Sleeves</t>
        </is>
      </c>
    </row>
    <row r="584">
      <c r="B584" s="237" t="b">
        <v>0</v>
      </c>
      <c r="C584" s="233" t="inlineStr">
        <is>
          <t>ConTab_BOM_KP_Sleeves0458</t>
        </is>
      </c>
      <c r="D584" s="233" t="inlineStr"/>
      <c r="E584" s="233" t="inlineStr">
        <is>
          <t>:6012-3_4-KPV:</t>
        </is>
      </c>
      <c r="F584" s="235" t="n">
        <v>4</v>
      </c>
      <c r="G584" s="233" t="inlineStr">
        <is>
          <t>:CW:</t>
        </is>
      </c>
      <c r="H584" s="233" t="inlineStr">
        <is>
          <t>Mechanical Seal</t>
        </is>
      </c>
      <c r="I584" s="233" t="inlineStr">
        <is>
          <t>Single</t>
        </is>
      </c>
      <c r="J584" s="233" t="inlineStr">
        <is>
          <t>:Balanced:</t>
        </is>
      </c>
      <c r="K584" s="233" t="inlineStr">
        <is>
          <t>SlvMatl_SS_AISI-416_Hardened_SleeveBrg</t>
        </is>
      </c>
      <c r="L584" s="233" t="inlineStr">
        <is>
          <t>Special/Other</t>
        </is>
      </c>
      <c r="M584" s="233" t="inlineStr">
        <is>
          <t>SS AISI-416 (hard)-SlvBrg</t>
        </is>
      </c>
      <c r="N584" s="235" t="inlineStr">
        <is>
          <t>RTF</t>
        </is>
      </c>
      <c r="O584" s="233" t="inlineStr">
        <is>
          <t>B105185</t>
        </is>
      </c>
      <c r="P584" s="235" t="inlineStr">
        <is>
          <t>LT029</t>
        </is>
      </c>
      <c r="Q584" t="inlineStr">
        <is>
          <t>SlvMatl_SS_AISI-416_Hardened_SleeveBrg, PriceReq_BOM_KP_Sleeves</t>
        </is>
      </c>
    </row>
    <row r="585">
      <c r="B585" s="237" t="b">
        <v>0</v>
      </c>
      <c r="C585" s="233" t="inlineStr">
        <is>
          <t>ConTab_BOM_KP_Sleeves0459</t>
        </is>
      </c>
      <c r="D585" s="233" t="inlineStr"/>
      <c r="E585" s="233" t="inlineStr">
        <is>
          <t>:3014-5_6-KPV:</t>
        </is>
      </c>
      <c r="F585" s="235" t="n">
        <v>4</v>
      </c>
      <c r="G585" s="233" t="inlineStr">
        <is>
          <t>:CCW:</t>
        </is>
      </c>
      <c r="H585" s="233" t="inlineStr">
        <is>
          <t>Mechanical Seal</t>
        </is>
      </c>
      <c r="I585" s="233" t="inlineStr">
        <is>
          <t>Single</t>
        </is>
      </c>
      <c r="J585" s="233" t="inlineStr">
        <is>
          <t>:Balanced:</t>
        </is>
      </c>
      <c r="K585" s="233" t="inlineStr">
        <is>
          <t>SlvMatl_SS_AISI-416_Hardened_SleeveBrg</t>
        </is>
      </c>
      <c r="L585" s="233" t="inlineStr">
        <is>
          <t>Special/Other</t>
        </is>
      </c>
      <c r="M585" s="233" t="inlineStr">
        <is>
          <t>SS AISI-416 (hard)-SlvBrg</t>
        </is>
      </c>
      <c r="N585" s="235" t="inlineStr">
        <is>
          <t>RTF</t>
        </is>
      </c>
      <c r="O585" s="233" t="inlineStr">
        <is>
          <t>B105186</t>
        </is>
      </c>
      <c r="P585" s="235" t="inlineStr">
        <is>
          <t>LT029</t>
        </is>
      </c>
      <c r="Q585" t="inlineStr">
        <is>
          <t>SlvMatl_SS_AISI-416_Hardened_SleeveBrg, PriceReq_BOM_KP_Sleeves</t>
        </is>
      </c>
    </row>
    <row r="586">
      <c r="B586" s="237" t="b">
        <v>0</v>
      </c>
      <c r="C586" s="233" t="inlineStr">
        <is>
          <t>ConTab_BOM_KP_Sleeves0460</t>
        </is>
      </c>
      <c r="D586" s="233" t="inlineStr"/>
      <c r="E586" s="233" t="inlineStr">
        <is>
          <t>:4012-1_2-KPV:</t>
        </is>
      </c>
      <c r="F586" s="235" t="n">
        <v>4</v>
      </c>
      <c r="G586" s="233" t="inlineStr">
        <is>
          <t>:CCW:</t>
        </is>
      </c>
      <c r="H586" s="233" t="inlineStr">
        <is>
          <t>Mechanical Seal</t>
        </is>
      </c>
      <c r="I586" s="233" t="inlineStr">
        <is>
          <t>Single</t>
        </is>
      </c>
      <c r="J586" s="233" t="inlineStr">
        <is>
          <t>:Balanced:</t>
        </is>
      </c>
      <c r="K586" s="233" t="inlineStr">
        <is>
          <t>SlvMatl_SS_AISI-416_Hardened_SleeveBrg</t>
        </is>
      </c>
      <c r="L586" s="233" t="inlineStr">
        <is>
          <t>Special/Other</t>
        </is>
      </c>
      <c r="M586" s="233" t="inlineStr">
        <is>
          <t>SS AISI-416 (hard)-SlvBrg</t>
        </is>
      </c>
      <c r="N586" s="235" t="inlineStr">
        <is>
          <t>RTF</t>
        </is>
      </c>
      <c r="O586" s="233" t="inlineStr">
        <is>
          <t>B105187</t>
        </is>
      </c>
      <c r="P586" s="235" t="inlineStr">
        <is>
          <t>LT029</t>
        </is>
      </c>
      <c r="Q586" t="inlineStr">
        <is>
          <t>SlvMatl_SS_AISI-416_Hardened_SleeveBrg, PriceReq_BOM_KP_Sleeves</t>
        </is>
      </c>
    </row>
    <row r="587">
      <c r="B587" s="237" t="b">
        <v>0</v>
      </c>
      <c r="C587" s="233" t="inlineStr">
        <is>
          <t>ConTab_BOM_KP_Sleeves0461</t>
        </is>
      </c>
      <c r="D587" s="233" t="inlineStr"/>
      <c r="E587" s="233" t="inlineStr">
        <is>
          <t>:4012-7_8-KPV:</t>
        </is>
      </c>
      <c r="F587" s="235" t="n">
        <v>4</v>
      </c>
      <c r="G587" s="233" t="inlineStr">
        <is>
          <t>:CCW:</t>
        </is>
      </c>
      <c r="H587" s="233" t="inlineStr">
        <is>
          <t>Mechanical Seal</t>
        </is>
      </c>
      <c r="I587" s="233" t="inlineStr">
        <is>
          <t>Single</t>
        </is>
      </c>
      <c r="J587" s="233" t="inlineStr">
        <is>
          <t>:Balanced:</t>
        </is>
      </c>
      <c r="K587" s="233" t="inlineStr">
        <is>
          <t>SlvMatl_SS_AISI-416_Hardened_SleeveBrg</t>
        </is>
      </c>
      <c r="L587" s="233" t="inlineStr">
        <is>
          <t>Special/Other</t>
        </is>
      </c>
      <c r="M587" s="233" t="inlineStr">
        <is>
          <t>SS AISI-416 (hard)-SlvBrg</t>
        </is>
      </c>
      <c r="N587" s="235" t="inlineStr">
        <is>
          <t>RTF</t>
        </is>
      </c>
      <c r="O587" s="233" t="inlineStr">
        <is>
          <t>B105188</t>
        </is>
      </c>
      <c r="P587" s="235" t="inlineStr">
        <is>
          <t>LT029</t>
        </is>
      </c>
      <c r="Q587" t="inlineStr">
        <is>
          <t>SlvMatl_SS_AISI-416_Hardened_SleeveBrg, PriceReq_BOM_KP_Sleeves</t>
        </is>
      </c>
    </row>
    <row r="588">
      <c r="B588" s="237" t="b">
        <v>0</v>
      </c>
      <c r="C588" s="233" t="inlineStr">
        <is>
          <t>ConTab_BOM_KP_Sleeves0462</t>
        </is>
      </c>
      <c r="D588" s="233" t="inlineStr"/>
      <c r="E588" s="233" t="inlineStr">
        <is>
          <t>:4015-7_8-KPV:</t>
        </is>
      </c>
      <c r="F588" s="235" t="n">
        <v>4</v>
      </c>
      <c r="G588" s="233" t="inlineStr">
        <is>
          <t>:CCW:</t>
        </is>
      </c>
      <c r="H588" s="233" t="inlineStr">
        <is>
          <t>Mechanical Seal</t>
        </is>
      </c>
      <c r="I588" s="233" t="inlineStr">
        <is>
          <t>Single</t>
        </is>
      </c>
      <c r="J588" s="233" t="inlineStr">
        <is>
          <t>:Balanced:</t>
        </is>
      </c>
      <c r="K588" s="233" t="inlineStr">
        <is>
          <t>SlvMatl_SS_AISI-416_Hardened_SleeveBrg</t>
        </is>
      </c>
      <c r="L588" s="233" t="inlineStr">
        <is>
          <t>Special/Other</t>
        </is>
      </c>
      <c r="M588" s="233" t="inlineStr">
        <is>
          <t>SS AISI-416 (hard)-SlvBrg</t>
        </is>
      </c>
      <c r="N588" s="235" t="inlineStr">
        <is>
          <t>RTF</t>
        </is>
      </c>
      <c r="O588" s="233" t="inlineStr">
        <is>
          <t>B105189</t>
        </is>
      </c>
      <c r="P588" s="235" t="inlineStr">
        <is>
          <t>LT029</t>
        </is>
      </c>
      <c r="Q588" t="inlineStr">
        <is>
          <t>SlvMatl_SS_AISI-416_Hardened_SleeveBrg, PriceReq_BOM_KP_Sleeves</t>
        </is>
      </c>
    </row>
    <row r="589">
      <c r="B589" s="237" t="b">
        <v>0</v>
      </c>
      <c r="C589" s="233" t="inlineStr">
        <is>
          <t>ConTab_BOM_KP_Sleeves0463</t>
        </is>
      </c>
      <c r="D589" s="233" t="inlineStr"/>
      <c r="E589" s="233" t="inlineStr">
        <is>
          <t>:5012-7_8-KPV:</t>
        </is>
      </c>
      <c r="F589" s="235" t="n">
        <v>4</v>
      </c>
      <c r="G589" s="233" t="inlineStr">
        <is>
          <t>:CCW:</t>
        </is>
      </c>
      <c r="H589" s="233" t="inlineStr">
        <is>
          <t>Mechanical Seal</t>
        </is>
      </c>
      <c r="I589" s="233" t="inlineStr">
        <is>
          <t>Single</t>
        </is>
      </c>
      <c r="J589" s="233" t="inlineStr">
        <is>
          <t>:Balanced:</t>
        </is>
      </c>
      <c r="K589" s="233" t="inlineStr">
        <is>
          <t>SlvMatl_SS_AISI-416_Hardened_SleeveBrg</t>
        </is>
      </c>
      <c r="L589" s="233" t="inlineStr">
        <is>
          <t>Special/Other</t>
        </is>
      </c>
      <c r="M589" s="233" t="inlineStr">
        <is>
          <t>SS AISI-416 (hard)-SlvBrg</t>
        </is>
      </c>
      <c r="N589" s="235" t="inlineStr">
        <is>
          <t>RTF</t>
        </is>
      </c>
      <c r="O589" s="233" t="inlineStr">
        <is>
          <t>B105190</t>
        </is>
      </c>
      <c r="P589" s="235" t="inlineStr">
        <is>
          <t>LT029</t>
        </is>
      </c>
      <c r="Q589" t="inlineStr">
        <is>
          <t>SlvMatl_SS_AISI-416_Hardened_SleeveBrg, PriceReq_BOM_KP_Sleeves</t>
        </is>
      </c>
    </row>
    <row r="590">
      <c r="B590" s="237" t="b">
        <v>0</v>
      </c>
      <c r="C590" s="233" t="inlineStr">
        <is>
          <t>ConTab_BOM_KP_Sleeves0464</t>
        </is>
      </c>
      <c r="D590" s="233" t="inlineStr"/>
      <c r="E590" s="233" t="inlineStr">
        <is>
          <t>:5015-9_0-KPV:</t>
        </is>
      </c>
      <c r="F590" s="235" t="n">
        <v>4</v>
      </c>
      <c r="G590" s="233" t="inlineStr">
        <is>
          <t>:CCW:</t>
        </is>
      </c>
      <c r="H590" s="233" t="inlineStr">
        <is>
          <t>Mechanical Seal</t>
        </is>
      </c>
      <c r="I590" s="233" t="inlineStr">
        <is>
          <t>Single</t>
        </is>
      </c>
      <c r="J590" s="233" t="inlineStr">
        <is>
          <t>:Balanced:</t>
        </is>
      </c>
      <c r="K590" s="233" t="inlineStr">
        <is>
          <t>SlvMatl_SS_AISI-416_Hardened_SleeveBrg</t>
        </is>
      </c>
      <c r="L590" s="233" t="inlineStr">
        <is>
          <t>Special/Other</t>
        </is>
      </c>
      <c r="M590" s="233" t="inlineStr">
        <is>
          <t>SS AISI-416 (hard)-SlvBrg</t>
        </is>
      </c>
      <c r="N590" s="235" t="inlineStr">
        <is>
          <t>RTF</t>
        </is>
      </c>
      <c r="O590" s="233" t="inlineStr">
        <is>
          <t>B105191</t>
        </is>
      </c>
      <c r="P590" s="235" t="inlineStr">
        <is>
          <t>LT029</t>
        </is>
      </c>
      <c r="Q590" t="inlineStr">
        <is>
          <t>SlvMatl_SS_AISI-416_Hardened_SleeveBrg, PriceReq_BOM_KP_Sleeves</t>
        </is>
      </c>
    </row>
    <row r="591">
      <c r="B591" s="237" t="b">
        <v>0</v>
      </c>
      <c r="C591" s="233" t="inlineStr">
        <is>
          <t>ConTab_BOM_KP_Sleeves0465</t>
        </is>
      </c>
      <c r="D591" s="233" t="inlineStr"/>
      <c r="E591" s="233" t="inlineStr">
        <is>
          <t>:6012-1_2-KPV:</t>
        </is>
      </c>
      <c r="F591" s="235" t="n">
        <v>4</v>
      </c>
      <c r="G591" s="233" t="inlineStr">
        <is>
          <t>:CCW:</t>
        </is>
      </c>
      <c r="H591" s="233" t="inlineStr">
        <is>
          <t>Mechanical Seal</t>
        </is>
      </c>
      <c r="I591" s="233" t="inlineStr">
        <is>
          <t>Single</t>
        </is>
      </c>
      <c r="J591" s="233" t="inlineStr">
        <is>
          <t>:Balanced:</t>
        </is>
      </c>
      <c r="K591" s="233" t="inlineStr">
        <is>
          <t>SlvMatl_SS_AISI-416_Hardened_SleeveBrg</t>
        </is>
      </c>
      <c r="L591" s="233" t="inlineStr">
        <is>
          <t>Special/Other</t>
        </is>
      </c>
      <c r="M591" s="233" t="inlineStr">
        <is>
          <t>SS AISI-416 (hard)-SlvBrg</t>
        </is>
      </c>
      <c r="N591" s="235" t="inlineStr">
        <is>
          <t>RTF</t>
        </is>
      </c>
      <c r="O591" s="233" t="inlineStr">
        <is>
          <t>B105192</t>
        </is>
      </c>
      <c r="P591" s="235" t="inlineStr">
        <is>
          <t>LT029</t>
        </is>
      </c>
      <c r="Q591" t="inlineStr">
        <is>
          <t>SlvMatl_SS_AISI-416_Hardened_SleeveBrg, PriceReq_BOM_KP_Sleeves</t>
        </is>
      </c>
    </row>
    <row r="592">
      <c r="B592" s="237" t="b">
        <v>0</v>
      </c>
      <c r="C592" s="233" t="inlineStr">
        <is>
          <t>ConTab_BOM_KP_Sleeves0466</t>
        </is>
      </c>
      <c r="D592" s="233" t="inlineStr"/>
      <c r="E592" s="233" t="inlineStr">
        <is>
          <t>:6012-3_4-KPV:</t>
        </is>
      </c>
      <c r="F592" s="235" t="n">
        <v>4</v>
      </c>
      <c r="G592" s="233" t="inlineStr">
        <is>
          <t>:CCW:</t>
        </is>
      </c>
      <c r="H592" s="233" t="inlineStr">
        <is>
          <t>Mechanical Seal</t>
        </is>
      </c>
      <c r="I592" s="233" t="inlineStr">
        <is>
          <t>Single</t>
        </is>
      </c>
      <c r="J592" s="233" t="inlineStr">
        <is>
          <t>:Balanced:</t>
        </is>
      </c>
      <c r="K592" s="233" t="inlineStr">
        <is>
          <t>SlvMatl_SS_AISI-416_Hardened_SleeveBrg</t>
        </is>
      </c>
      <c r="L592" s="233" t="inlineStr">
        <is>
          <t>Special/Other</t>
        </is>
      </c>
      <c r="M592" s="233" t="inlineStr">
        <is>
          <t>SS AISI-416 (hard)-SlvBrg</t>
        </is>
      </c>
      <c r="N592" s="235" t="inlineStr">
        <is>
          <t>RTF</t>
        </is>
      </c>
      <c r="O592" s="233" t="inlineStr">
        <is>
          <t>B105193</t>
        </is>
      </c>
      <c r="P592" s="235" t="inlineStr">
        <is>
          <t>LT029</t>
        </is>
      </c>
      <c r="Q592" t="inlineStr">
        <is>
          <t>SlvMatl_SS_AISI-416_Hardened_SleeveBrg, PriceReq_BOM_KP_Sleeves</t>
        </is>
      </c>
    </row>
    <row r="593">
      <c r="B593" s="237" t="b">
        <v>0</v>
      </c>
      <c r="C593" s="233" t="inlineStr">
        <is>
          <t>ConTab_BOM_KP_Sleeves0467</t>
        </is>
      </c>
      <c r="D593" s="233" t="inlineStr"/>
      <c r="E593" s="233" t="inlineStr">
        <is>
          <t>:3014-5_6-KPV:</t>
        </is>
      </c>
      <c r="F593" s="235" t="n">
        <v>4</v>
      </c>
      <c r="G593" s="233" t="inlineStr">
        <is>
          <t>:CW:</t>
        </is>
      </c>
      <c r="H593" s="233" t="inlineStr">
        <is>
          <t>Mechanical Seal</t>
        </is>
      </c>
      <c r="I593" s="233" t="inlineStr">
        <is>
          <t>Single</t>
        </is>
      </c>
      <c r="J593" s="233" t="inlineStr">
        <is>
          <t>:Unbalanced:</t>
        </is>
      </c>
      <c r="K593" s="233" t="inlineStr">
        <is>
          <t>SlvMatl_SS_AISI-416_Hardened_SleeveBrg</t>
        </is>
      </c>
      <c r="L593" s="233" t="inlineStr">
        <is>
          <t>Bronze, III932, C89835</t>
        </is>
      </c>
      <c r="M593" s="233" t="inlineStr">
        <is>
          <t>SS AISI-416 (hard)-SlvBrg</t>
        </is>
      </c>
      <c r="N593" s="233" t="n">
        <v>96698980</v>
      </c>
      <c r="O593" s="233" t="inlineStr">
        <is>
          <t>B105194</t>
        </is>
      </c>
      <c r="P593" s="235" t="inlineStr">
        <is>
          <t>LT027</t>
        </is>
      </c>
      <c r="Q593" t="inlineStr">
        <is>
          <t>SlvMatl_SS_AISI-416_Hardened_SleeveBrg, PriceReq_BOM_KP_Sleeves</t>
        </is>
      </c>
    </row>
    <row r="594">
      <c r="B594" s="237" t="b">
        <v>0</v>
      </c>
      <c r="C594" s="233" t="inlineStr">
        <is>
          <t>ConTab_BOM_KP_Sleeves0468</t>
        </is>
      </c>
      <c r="D594" s="233" t="inlineStr"/>
      <c r="E594" s="233" t="inlineStr">
        <is>
          <t>:4012-1_2-KPV:</t>
        </is>
      </c>
      <c r="F594" s="235" t="n">
        <v>4</v>
      </c>
      <c r="G594" s="233" t="inlineStr">
        <is>
          <t>:CW:</t>
        </is>
      </c>
      <c r="H594" s="233" t="inlineStr">
        <is>
          <t>Mechanical Seal</t>
        </is>
      </c>
      <c r="I594" s="233" t="inlineStr">
        <is>
          <t>Single</t>
        </is>
      </c>
      <c r="J594" s="233" t="inlineStr">
        <is>
          <t>:Unbalanced:</t>
        </is>
      </c>
      <c r="K594" s="233" t="inlineStr">
        <is>
          <t>SlvMatl_SS_AISI-416_Hardened_SleeveBrg</t>
        </is>
      </c>
      <c r="L594" s="233" t="inlineStr">
        <is>
          <t>Bronze, III932, C89835</t>
        </is>
      </c>
      <c r="M594" s="233" t="inlineStr">
        <is>
          <t>SS AISI-416 (hard)-SlvBrg</t>
        </is>
      </c>
      <c r="N594" s="233" t="n">
        <v>96698980</v>
      </c>
      <c r="O594" s="233" t="inlineStr">
        <is>
          <t>B105195</t>
        </is>
      </c>
      <c r="P594" s="235" t="inlineStr">
        <is>
          <t>LT027</t>
        </is>
      </c>
      <c r="Q594" t="inlineStr">
        <is>
          <t>SlvMatl_SS_AISI-416_Hardened_SleeveBrg, PriceReq_BOM_KP_Sleeves</t>
        </is>
      </c>
    </row>
    <row r="595">
      <c r="B595" s="237" t="b">
        <v>0</v>
      </c>
      <c r="C595" s="233" t="inlineStr">
        <is>
          <t>ConTab_BOM_KP_Sleeves0469</t>
        </is>
      </c>
      <c r="D595" s="233" t="inlineStr"/>
      <c r="E595" s="233" t="inlineStr">
        <is>
          <t>:4012-7_8-KPV:</t>
        </is>
      </c>
      <c r="F595" s="235" t="n">
        <v>4</v>
      </c>
      <c r="G595" s="233" t="inlineStr">
        <is>
          <t>:CW:</t>
        </is>
      </c>
      <c r="H595" s="233" t="inlineStr">
        <is>
          <t>Mechanical Seal</t>
        </is>
      </c>
      <c r="I595" s="233" t="inlineStr">
        <is>
          <t>Single</t>
        </is>
      </c>
      <c r="J595" s="233" t="inlineStr">
        <is>
          <t>:Unbalanced:</t>
        </is>
      </c>
      <c r="K595" s="233" t="inlineStr">
        <is>
          <t>SlvMatl_SS_AISI-416_Hardened_SleeveBrg</t>
        </is>
      </c>
      <c r="L595" s="233" t="inlineStr">
        <is>
          <t>Bronze, III932, C89835</t>
        </is>
      </c>
      <c r="M595" s="233" t="inlineStr">
        <is>
          <t>SS AISI-416 (hard)-SlvBrg</t>
        </is>
      </c>
      <c r="N595" s="233" t="n">
        <v>96698980</v>
      </c>
      <c r="O595" s="233" t="inlineStr">
        <is>
          <t>B105196</t>
        </is>
      </c>
      <c r="P595" s="235" t="inlineStr">
        <is>
          <t>LT027</t>
        </is>
      </c>
      <c r="Q595" t="inlineStr">
        <is>
          <t>SlvMatl_SS_AISI-416_Hardened_SleeveBrg, PriceReq_BOM_KP_Sleeves</t>
        </is>
      </c>
    </row>
    <row r="596">
      <c r="B596" s="237" t="b">
        <v>0</v>
      </c>
      <c r="C596" s="233" t="inlineStr">
        <is>
          <t>ConTab_BOM_KP_Sleeves0470</t>
        </is>
      </c>
      <c r="D596" s="233" t="inlineStr"/>
      <c r="E596" s="233" t="inlineStr">
        <is>
          <t>:4015-7_8-KPV:</t>
        </is>
      </c>
      <c r="F596" s="235" t="n">
        <v>4</v>
      </c>
      <c r="G596" s="233" t="inlineStr">
        <is>
          <t>:CW:</t>
        </is>
      </c>
      <c r="H596" s="233" t="inlineStr">
        <is>
          <t>Mechanical Seal</t>
        </is>
      </c>
      <c r="I596" s="233" t="inlineStr">
        <is>
          <t>Single</t>
        </is>
      </c>
      <c r="J596" s="233" t="inlineStr">
        <is>
          <t>:Unbalanced:</t>
        </is>
      </c>
      <c r="K596" s="233" t="inlineStr">
        <is>
          <t>SlvMatl_SS_AISI-416_Hardened_SleeveBrg</t>
        </is>
      </c>
      <c r="L596" s="233" t="inlineStr">
        <is>
          <t>Bronze, III932, C89835</t>
        </is>
      </c>
      <c r="M596" s="233" t="inlineStr">
        <is>
          <t>SS AISI-416 (hard)-SlvBrg</t>
        </is>
      </c>
      <c r="N596" s="233" t="n">
        <v>96698980</v>
      </c>
      <c r="O596" s="233" t="inlineStr">
        <is>
          <t>B105197</t>
        </is>
      </c>
      <c r="P596" s="235" t="inlineStr">
        <is>
          <t>LT027</t>
        </is>
      </c>
      <c r="Q596" t="inlineStr">
        <is>
          <t>SlvMatl_SS_AISI-416_Hardened_SleeveBrg, PriceReq_BOM_KP_Sleeves</t>
        </is>
      </c>
    </row>
    <row r="597">
      <c r="B597" s="237" t="b">
        <v>0</v>
      </c>
      <c r="C597" s="233" t="inlineStr">
        <is>
          <t>ConTab_BOM_KP_Sleeves0471</t>
        </is>
      </c>
      <c r="D597" s="233" t="inlineStr"/>
      <c r="E597" s="233" t="inlineStr">
        <is>
          <t>:5012-7_8-KPV:</t>
        </is>
      </c>
      <c r="F597" s="235" t="n">
        <v>4</v>
      </c>
      <c r="G597" s="233" t="inlineStr">
        <is>
          <t>:CW:</t>
        </is>
      </c>
      <c r="H597" s="233" t="inlineStr">
        <is>
          <t>Mechanical Seal</t>
        </is>
      </c>
      <c r="I597" s="233" t="inlineStr">
        <is>
          <t>Single</t>
        </is>
      </c>
      <c r="J597" s="233" t="inlineStr">
        <is>
          <t>:Unbalanced:</t>
        </is>
      </c>
      <c r="K597" s="233" t="inlineStr">
        <is>
          <t>SlvMatl_SS_AISI-416_Hardened_SleeveBrg</t>
        </is>
      </c>
      <c r="L597" s="233" t="inlineStr">
        <is>
          <t>Bronze, III932, C89835</t>
        </is>
      </c>
      <c r="M597" s="233" t="inlineStr">
        <is>
          <t>SS AISI-416 (hard)-SlvBrg</t>
        </is>
      </c>
      <c r="N597" s="233" t="n">
        <v>96698976</v>
      </c>
      <c r="O597" s="233" t="inlineStr">
        <is>
          <t>B105198</t>
        </is>
      </c>
      <c r="P597" s="235" t="inlineStr">
        <is>
          <t>LT027</t>
        </is>
      </c>
      <c r="Q597" t="inlineStr">
        <is>
          <t>SlvMatl_SS_AISI-416_Hardened_SleeveBrg, PriceReq_BOM_KP_Sleeves</t>
        </is>
      </c>
    </row>
    <row r="598">
      <c r="B598" s="237" t="b">
        <v>0</v>
      </c>
      <c r="C598" s="233" t="inlineStr">
        <is>
          <t>ConTab_BOM_KP_Sleeves0472</t>
        </is>
      </c>
      <c r="D598" s="233" t="inlineStr"/>
      <c r="E598" s="233" t="inlineStr">
        <is>
          <t>:5015-9_0-KPV:</t>
        </is>
      </c>
      <c r="F598" s="235" t="n">
        <v>4</v>
      </c>
      <c r="G598" s="233" t="inlineStr">
        <is>
          <t>:CW:</t>
        </is>
      </c>
      <c r="H598" s="233" t="inlineStr">
        <is>
          <t>Mechanical Seal</t>
        </is>
      </c>
      <c r="I598" s="233" t="inlineStr">
        <is>
          <t>Single</t>
        </is>
      </c>
      <c r="J598" s="233" t="inlineStr">
        <is>
          <t>:Unbalanced:</t>
        </is>
      </c>
      <c r="K598" s="233" t="inlineStr">
        <is>
          <t>SlvMatl_SS_AISI-416_Hardened_SleeveBrg</t>
        </is>
      </c>
      <c r="L598" s="233" t="inlineStr">
        <is>
          <t>Bronze, III932, C89835</t>
        </is>
      </c>
      <c r="M598" s="233" t="inlineStr">
        <is>
          <t>SS AISI-416 (hard)-SlvBrg</t>
        </is>
      </c>
      <c r="N598" s="233" t="n">
        <v>96698976</v>
      </c>
      <c r="O598" s="233" t="inlineStr">
        <is>
          <t>B105199</t>
        </is>
      </c>
      <c r="P598" s="235" t="inlineStr">
        <is>
          <t>LT027</t>
        </is>
      </c>
      <c r="Q598" t="inlineStr">
        <is>
          <t>SlvMatl_SS_AISI-416_Hardened_SleeveBrg, PriceReq_BOM_KP_Sleeves</t>
        </is>
      </c>
    </row>
    <row r="599">
      <c r="B599" s="237" t="b">
        <v>0</v>
      </c>
      <c r="C599" s="233" t="inlineStr">
        <is>
          <t>ConTab_BOM_KP_Sleeves0473</t>
        </is>
      </c>
      <c r="D599" s="233" t="inlineStr"/>
      <c r="E599" s="233" t="inlineStr">
        <is>
          <t>:6012-1_2-KPV:</t>
        </is>
      </c>
      <c r="F599" s="235" t="n">
        <v>4</v>
      </c>
      <c r="G599" s="233" t="inlineStr">
        <is>
          <t>:CW:</t>
        </is>
      </c>
      <c r="H599" s="233" t="inlineStr">
        <is>
          <t>Mechanical Seal</t>
        </is>
      </c>
      <c r="I599" s="233" t="inlineStr">
        <is>
          <t>Single</t>
        </is>
      </c>
      <c r="J599" s="233" t="inlineStr">
        <is>
          <t>:Unbalanced:</t>
        </is>
      </c>
      <c r="K599" s="233" t="inlineStr">
        <is>
          <t>SlvMatl_SS_AISI-416_Hardened_SleeveBrg</t>
        </is>
      </c>
      <c r="L599" s="233" t="inlineStr">
        <is>
          <t>Bronze, III932, C89835</t>
        </is>
      </c>
      <c r="M599" s="233" t="inlineStr">
        <is>
          <t>SS AISI-416 (hard)-SlvBrg</t>
        </is>
      </c>
      <c r="N599" s="233" t="n">
        <v>96698980</v>
      </c>
      <c r="O599" s="233" t="inlineStr">
        <is>
          <t>B105200</t>
        </is>
      </c>
      <c r="P599" s="235" t="inlineStr">
        <is>
          <t>LT027</t>
        </is>
      </c>
      <c r="Q599" t="inlineStr">
        <is>
          <t>SlvMatl_SS_AISI-416_Hardened_SleeveBrg, PriceReq_BOM_KP_Sleeves</t>
        </is>
      </c>
    </row>
    <row r="600">
      <c r="B600" s="237" t="b">
        <v>0</v>
      </c>
      <c r="C600" s="233" t="inlineStr">
        <is>
          <t>ConTab_BOM_KP_Sleeves0474</t>
        </is>
      </c>
      <c r="D600" s="233" t="inlineStr"/>
      <c r="E600" s="233" t="inlineStr">
        <is>
          <t>:6012-3_4-KPV:</t>
        </is>
      </c>
      <c r="F600" s="235" t="n">
        <v>4</v>
      </c>
      <c r="G600" s="233" t="inlineStr">
        <is>
          <t>:CW:</t>
        </is>
      </c>
      <c r="H600" s="233" t="inlineStr">
        <is>
          <t>Mechanical Seal</t>
        </is>
      </c>
      <c r="I600" s="233" t="inlineStr">
        <is>
          <t>Single</t>
        </is>
      </c>
      <c r="J600" s="233" t="inlineStr">
        <is>
          <t>:Unbalanced:</t>
        </is>
      </c>
      <c r="K600" s="233" t="inlineStr">
        <is>
          <t>SlvMatl_SS_AISI-416_Hardened_SleeveBrg</t>
        </is>
      </c>
      <c r="L600" s="233" t="inlineStr">
        <is>
          <t>Bronze, III932, C89835</t>
        </is>
      </c>
      <c r="M600" s="233" t="inlineStr">
        <is>
          <t>SS AISI-416 (hard)-SlvBrg</t>
        </is>
      </c>
      <c r="N600" s="233" t="n">
        <v>96698976</v>
      </c>
      <c r="O600" s="233" t="inlineStr">
        <is>
          <t>B105201</t>
        </is>
      </c>
      <c r="P600" s="235" t="inlineStr">
        <is>
          <t>LT027</t>
        </is>
      </c>
      <c r="Q600" t="inlineStr">
        <is>
          <t>SlvMatl_SS_AISI-416_Hardened_SleeveBrg, PriceReq_BOM_KP_Sleeves</t>
        </is>
      </c>
    </row>
    <row r="601">
      <c r="B601" s="237" t="b">
        <v>0</v>
      </c>
      <c r="C601" s="233" t="inlineStr">
        <is>
          <t>ConTab_BOM_KP_Sleeves0475</t>
        </is>
      </c>
      <c r="D601" s="233" t="inlineStr"/>
      <c r="E601" s="233" t="inlineStr">
        <is>
          <t>:3014-5_6-KPV:</t>
        </is>
      </c>
      <c r="F601" s="235" t="n">
        <v>4</v>
      </c>
      <c r="G601" s="233" t="inlineStr">
        <is>
          <t>:CCW:</t>
        </is>
      </c>
      <c r="H601" s="233" t="inlineStr">
        <is>
          <t>Mechanical Seal</t>
        </is>
      </c>
      <c r="I601" s="233" t="inlineStr">
        <is>
          <t>Single</t>
        </is>
      </c>
      <c r="J601" s="233" t="inlineStr">
        <is>
          <t>:Unbalanced:</t>
        </is>
      </c>
      <c r="K601" s="233" t="inlineStr">
        <is>
          <t>SlvMatl_SS_AISI-416_Hardened_SleeveBrg</t>
        </is>
      </c>
      <c r="L601" s="233" t="inlineStr">
        <is>
          <t>Bronze, III932, C89835</t>
        </is>
      </c>
      <c r="M601" s="233" t="inlineStr">
        <is>
          <t>SS AISI-416 (hard)-SlvBrg</t>
        </is>
      </c>
      <c r="N601" s="233" t="n">
        <v>96698974</v>
      </c>
      <c r="O601" s="233" t="inlineStr">
        <is>
          <t>B105202</t>
        </is>
      </c>
      <c r="P601" s="235" t="inlineStr">
        <is>
          <t>LT027</t>
        </is>
      </c>
      <c r="Q601" t="inlineStr">
        <is>
          <t>SlvMatl_SS_AISI-416_Hardened_SleeveBrg, PriceReq_BOM_KP_Sleeves</t>
        </is>
      </c>
    </row>
    <row r="602">
      <c r="B602" s="237" t="b">
        <v>0</v>
      </c>
      <c r="C602" s="233" t="inlineStr">
        <is>
          <t>ConTab_BOM_KP_Sleeves0476</t>
        </is>
      </c>
      <c r="D602" s="233" t="inlineStr"/>
      <c r="E602" s="233" t="inlineStr">
        <is>
          <t>:4012-1_2-KPV:</t>
        </is>
      </c>
      <c r="F602" s="235" t="n">
        <v>4</v>
      </c>
      <c r="G602" s="233" t="inlineStr">
        <is>
          <t>:CCW:</t>
        </is>
      </c>
      <c r="H602" s="233" t="inlineStr">
        <is>
          <t>Mechanical Seal</t>
        </is>
      </c>
      <c r="I602" s="233" t="inlineStr">
        <is>
          <t>Single</t>
        </is>
      </c>
      <c r="J602" s="233" t="inlineStr">
        <is>
          <t>:Unbalanced:</t>
        </is>
      </c>
      <c r="K602" s="233" t="inlineStr">
        <is>
          <t>SlvMatl_SS_AISI-416_Hardened_SleeveBrg</t>
        </is>
      </c>
      <c r="L602" s="233" t="inlineStr">
        <is>
          <t>Bronze, III932, C89835</t>
        </is>
      </c>
      <c r="M602" s="233" t="inlineStr">
        <is>
          <t>SS AISI-416 (hard)-SlvBrg</t>
        </is>
      </c>
      <c r="N602" s="233" t="n">
        <v>96698974</v>
      </c>
      <c r="O602" s="233" t="inlineStr">
        <is>
          <t>B105203</t>
        </is>
      </c>
      <c r="P602" s="235" t="inlineStr">
        <is>
          <t>LT027</t>
        </is>
      </c>
      <c r="Q602" t="inlineStr">
        <is>
          <t>SlvMatl_SS_AISI-416_Hardened_SleeveBrg, PriceReq_BOM_KP_Sleeves</t>
        </is>
      </c>
    </row>
    <row r="603">
      <c r="B603" s="237" t="b">
        <v>0</v>
      </c>
      <c r="C603" s="233" t="inlineStr">
        <is>
          <t>ConTab_BOM_KP_Sleeves0477</t>
        </is>
      </c>
      <c r="D603" s="233" t="inlineStr"/>
      <c r="E603" s="233" t="inlineStr">
        <is>
          <t>:4012-7_8-KPV:</t>
        </is>
      </c>
      <c r="F603" s="235" t="n">
        <v>4</v>
      </c>
      <c r="G603" s="233" t="inlineStr">
        <is>
          <t>:CCW:</t>
        </is>
      </c>
      <c r="H603" s="233" t="inlineStr">
        <is>
          <t>Mechanical Seal</t>
        </is>
      </c>
      <c r="I603" s="233" t="inlineStr">
        <is>
          <t>Single</t>
        </is>
      </c>
      <c r="J603" s="233" t="inlineStr">
        <is>
          <t>:Unbalanced:</t>
        </is>
      </c>
      <c r="K603" s="233" t="inlineStr">
        <is>
          <t>SlvMatl_SS_AISI-416_Hardened_SleeveBrg</t>
        </is>
      </c>
      <c r="L603" s="233" t="inlineStr">
        <is>
          <t>Bronze, III932, C89835</t>
        </is>
      </c>
      <c r="M603" s="233" t="inlineStr">
        <is>
          <t>SS AISI-416 (hard)-SlvBrg</t>
        </is>
      </c>
      <c r="N603" s="233" t="n">
        <v>96698974</v>
      </c>
      <c r="O603" s="233" t="inlineStr">
        <is>
          <t>B105204</t>
        </is>
      </c>
      <c r="P603" s="235" t="inlineStr">
        <is>
          <t>LT027</t>
        </is>
      </c>
      <c r="Q603" t="inlineStr">
        <is>
          <t>SlvMatl_SS_AISI-416_Hardened_SleeveBrg, PriceReq_BOM_KP_Sleeves</t>
        </is>
      </c>
    </row>
    <row r="604">
      <c r="B604" s="237" t="b">
        <v>0</v>
      </c>
      <c r="C604" s="233" t="inlineStr">
        <is>
          <t>ConTab_BOM_KP_Sleeves0478</t>
        </is>
      </c>
      <c r="D604" s="233" t="inlineStr"/>
      <c r="E604" s="233" t="inlineStr">
        <is>
          <t>:4015-7_8-KPV:</t>
        </is>
      </c>
      <c r="F604" s="235" t="n">
        <v>4</v>
      </c>
      <c r="G604" s="233" t="inlineStr">
        <is>
          <t>:CCW:</t>
        </is>
      </c>
      <c r="H604" s="233" t="inlineStr">
        <is>
          <t>Mechanical Seal</t>
        </is>
      </c>
      <c r="I604" s="233" t="inlineStr">
        <is>
          <t>Single</t>
        </is>
      </c>
      <c r="J604" s="233" t="inlineStr">
        <is>
          <t>:Unbalanced:</t>
        </is>
      </c>
      <c r="K604" s="233" t="inlineStr">
        <is>
          <t>SlvMatl_SS_AISI-416_Hardened_SleeveBrg</t>
        </is>
      </c>
      <c r="L604" s="233" t="inlineStr">
        <is>
          <t>Bronze, III932, C89835</t>
        </is>
      </c>
      <c r="M604" s="233" t="inlineStr">
        <is>
          <t>SS AISI-416 (hard)-SlvBrg</t>
        </is>
      </c>
      <c r="N604" s="233" t="n">
        <v>96698974</v>
      </c>
      <c r="O604" s="233" t="inlineStr">
        <is>
          <t>B105205</t>
        </is>
      </c>
      <c r="P604" s="235" t="inlineStr">
        <is>
          <t>LT027</t>
        </is>
      </c>
      <c r="Q604" t="inlineStr">
        <is>
          <t>SlvMatl_SS_AISI-416_Hardened_SleeveBrg, PriceReq_BOM_KP_Sleeves</t>
        </is>
      </c>
    </row>
    <row r="605">
      <c r="B605" s="237" t="b">
        <v>0</v>
      </c>
      <c r="C605" s="233" t="inlineStr">
        <is>
          <t>ConTab_BOM_KP_Sleeves0479</t>
        </is>
      </c>
      <c r="D605" s="233" t="inlineStr"/>
      <c r="E605" s="233" t="inlineStr">
        <is>
          <t>:5012-7_8-KPV:</t>
        </is>
      </c>
      <c r="F605" s="235" t="n">
        <v>4</v>
      </c>
      <c r="G605" s="233" t="inlineStr">
        <is>
          <t>:CCW:</t>
        </is>
      </c>
      <c r="H605" s="233" t="inlineStr">
        <is>
          <t>Mechanical Seal</t>
        </is>
      </c>
      <c r="I605" s="233" t="inlineStr">
        <is>
          <t>Single</t>
        </is>
      </c>
      <c r="J605" s="233" t="inlineStr">
        <is>
          <t>:Unbalanced:</t>
        </is>
      </c>
      <c r="K605" s="233" t="inlineStr">
        <is>
          <t>SlvMatl_SS_AISI-416_Hardened_SleeveBrg</t>
        </is>
      </c>
      <c r="L605" s="233" t="inlineStr">
        <is>
          <t>Bronze, III932, C89835</t>
        </is>
      </c>
      <c r="M605" s="233" t="inlineStr">
        <is>
          <t>SS AISI-416 (hard)-SlvBrg</t>
        </is>
      </c>
      <c r="N605" s="233" t="n">
        <v>96698986</v>
      </c>
      <c r="O605" s="233" t="inlineStr">
        <is>
          <t>B105206</t>
        </is>
      </c>
      <c r="P605" s="235" t="inlineStr">
        <is>
          <t>LT027</t>
        </is>
      </c>
      <c r="Q605" t="inlineStr">
        <is>
          <t>SlvMatl_SS_AISI-416_Hardened_SleeveBrg, PriceReq_BOM_KP_Sleeves</t>
        </is>
      </c>
    </row>
    <row r="606">
      <c r="B606" s="237" t="b">
        <v>0</v>
      </c>
      <c r="C606" s="233" t="inlineStr">
        <is>
          <t>ConTab_BOM_KP_Sleeves0480</t>
        </is>
      </c>
      <c r="D606" s="233" t="inlineStr"/>
      <c r="E606" s="233" t="inlineStr">
        <is>
          <t>:5015-9_0-KPV:</t>
        </is>
      </c>
      <c r="F606" s="235" t="n">
        <v>4</v>
      </c>
      <c r="G606" s="233" t="inlineStr">
        <is>
          <t>:CCW:</t>
        </is>
      </c>
      <c r="H606" s="233" t="inlineStr">
        <is>
          <t>Mechanical Seal</t>
        </is>
      </c>
      <c r="I606" s="233" t="inlineStr">
        <is>
          <t>Single</t>
        </is>
      </c>
      <c r="J606" s="233" t="inlineStr">
        <is>
          <t>:Unbalanced:</t>
        </is>
      </c>
      <c r="K606" s="233" t="inlineStr">
        <is>
          <t>SlvMatl_SS_AISI-416_Hardened_SleeveBrg</t>
        </is>
      </c>
      <c r="L606" s="233" t="inlineStr">
        <is>
          <t>Bronze, III932, C89835</t>
        </is>
      </c>
      <c r="M606" s="233" t="inlineStr">
        <is>
          <t>SS AISI-416 (hard)-SlvBrg</t>
        </is>
      </c>
      <c r="N606" s="233" t="n">
        <v>96698986</v>
      </c>
      <c r="O606" s="233" t="inlineStr">
        <is>
          <t>B105207</t>
        </is>
      </c>
      <c r="P606" s="235" t="inlineStr">
        <is>
          <t>LT027</t>
        </is>
      </c>
      <c r="Q606" t="inlineStr">
        <is>
          <t>SlvMatl_SS_AISI-416_Hardened_SleeveBrg, PriceReq_BOM_KP_Sleeves</t>
        </is>
      </c>
    </row>
    <row r="607">
      <c r="B607" s="237" t="b">
        <v>0</v>
      </c>
      <c r="C607" s="233" t="inlineStr">
        <is>
          <t>ConTab_BOM_KP_Sleeves0481</t>
        </is>
      </c>
      <c r="D607" s="233" t="inlineStr"/>
      <c r="E607" s="233" t="inlineStr">
        <is>
          <t>:6012-1_2-KPV:</t>
        </is>
      </c>
      <c r="F607" s="235" t="n">
        <v>4</v>
      </c>
      <c r="G607" s="233" t="inlineStr">
        <is>
          <t>:CCW:</t>
        </is>
      </c>
      <c r="H607" s="233" t="inlineStr">
        <is>
          <t>Mechanical Seal</t>
        </is>
      </c>
      <c r="I607" s="233" t="inlineStr">
        <is>
          <t>Single</t>
        </is>
      </c>
      <c r="J607" s="233" t="inlineStr">
        <is>
          <t>:Unbalanced:</t>
        </is>
      </c>
      <c r="K607" s="233" t="inlineStr">
        <is>
          <t>SlvMatl_SS_AISI-416_Hardened_SleeveBrg</t>
        </is>
      </c>
      <c r="L607" s="233" t="inlineStr">
        <is>
          <t>Bronze, III932, C89835</t>
        </is>
      </c>
      <c r="M607" s="233" t="inlineStr">
        <is>
          <t>SS AISI-416 (hard)-SlvBrg</t>
        </is>
      </c>
      <c r="N607" s="233" t="n">
        <v>96698974</v>
      </c>
      <c r="O607" s="233" t="inlineStr">
        <is>
          <t>B105208</t>
        </is>
      </c>
      <c r="P607" s="235" t="inlineStr">
        <is>
          <t>LT027</t>
        </is>
      </c>
      <c r="Q607" t="inlineStr">
        <is>
          <t>SlvMatl_SS_AISI-416_Hardened_SleeveBrg, PriceReq_BOM_KP_Sleeves</t>
        </is>
      </c>
    </row>
    <row r="608">
      <c r="B608" s="237" t="b">
        <v>0</v>
      </c>
      <c r="C608" s="233" t="inlineStr">
        <is>
          <t>ConTab_BOM_KP_Sleeves0482</t>
        </is>
      </c>
      <c r="D608" s="233" t="inlineStr"/>
      <c r="E608" s="233" t="inlineStr">
        <is>
          <t>:6012-3_4-KPV:</t>
        </is>
      </c>
      <c r="F608" s="235" t="n">
        <v>4</v>
      </c>
      <c r="G608" s="233" t="inlineStr">
        <is>
          <t>:CCW:</t>
        </is>
      </c>
      <c r="H608" s="233" t="inlineStr">
        <is>
          <t>Mechanical Seal</t>
        </is>
      </c>
      <c r="I608" s="233" t="inlineStr">
        <is>
          <t>Single</t>
        </is>
      </c>
      <c r="J608" s="233" t="inlineStr">
        <is>
          <t>:Unbalanced:</t>
        </is>
      </c>
      <c r="K608" s="233" t="inlineStr">
        <is>
          <t>SlvMatl_SS_AISI-416_Hardened_SleeveBrg</t>
        </is>
      </c>
      <c r="L608" s="233" t="inlineStr">
        <is>
          <t>Bronze, III932, C89835</t>
        </is>
      </c>
      <c r="M608" s="233" t="inlineStr">
        <is>
          <t>SS AISI-416 (hard)-SlvBrg</t>
        </is>
      </c>
      <c r="N608" s="233" t="n">
        <v>96698986</v>
      </c>
      <c r="O608" s="233" t="inlineStr">
        <is>
          <t>B105209</t>
        </is>
      </c>
      <c r="P608" s="235" t="inlineStr">
        <is>
          <t>LT027</t>
        </is>
      </c>
      <c r="Q608" t="inlineStr">
        <is>
          <t>SlvMatl_SS_AISI-416_Hardened_SleeveBrg, PriceReq_BOM_KP_Sleeves</t>
        </is>
      </c>
    </row>
    <row r="609">
      <c r="B609" s="237" t="b">
        <v>0</v>
      </c>
      <c r="C609" s="233" t="inlineStr">
        <is>
          <t>ConTab_BOM_KP_Sleeves0483</t>
        </is>
      </c>
      <c r="D609" s="233" t="inlineStr"/>
      <c r="E609" s="233" t="inlineStr">
        <is>
          <t>:3014-5_6-KPV:</t>
        </is>
      </c>
      <c r="F609" s="235" t="n">
        <v>4</v>
      </c>
      <c r="G609" s="233" t="inlineStr">
        <is>
          <t>:CW:</t>
        </is>
      </c>
      <c r="H609" s="233" t="inlineStr">
        <is>
          <t>Mechanical Seal</t>
        </is>
      </c>
      <c r="I609" s="233" t="inlineStr">
        <is>
          <t>Single</t>
        </is>
      </c>
      <c r="J609" s="233" t="inlineStr">
        <is>
          <t>:Unbalanced:</t>
        </is>
      </c>
      <c r="K609" s="233" t="inlineStr">
        <is>
          <t>SlvMatl_SS_AISI-416_Hardened_SleeveBrg</t>
        </is>
      </c>
      <c r="L609" s="233" t="inlineStr">
        <is>
          <t>NiAl-Bronze, ASTM-B150 CDA95400</t>
        </is>
      </c>
      <c r="M609" s="233" t="inlineStr">
        <is>
          <t>SS AISI-416 (hard)-SlvBrg</t>
        </is>
      </c>
      <c r="N609" s="235" t="inlineStr">
        <is>
          <t>RTF</t>
        </is>
      </c>
      <c r="O609" s="233" t="inlineStr">
        <is>
          <t>B105210</t>
        </is>
      </c>
      <c r="P609" s="235" t="inlineStr">
        <is>
          <t>LT066</t>
        </is>
      </c>
      <c r="Q609" t="inlineStr">
        <is>
          <t>SlvMatl_SS_AISI-416_Hardened_SleeveBrg, PriceReq_BOM_KP_Sleeves</t>
        </is>
      </c>
    </row>
    <row r="610">
      <c r="B610" s="237" t="b">
        <v>0</v>
      </c>
      <c r="C610" s="233" t="inlineStr">
        <is>
          <t>ConTab_BOM_KP_Sleeves0484</t>
        </is>
      </c>
      <c r="D610" s="233" t="inlineStr"/>
      <c r="E610" s="233" t="inlineStr">
        <is>
          <t>:4012-1_2-KPV:</t>
        </is>
      </c>
      <c r="F610" s="235" t="n">
        <v>4</v>
      </c>
      <c r="G610" s="233" t="inlineStr">
        <is>
          <t>:CW:</t>
        </is>
      </c>
      <c r="H610" s="233" t="inlineStr">
        <is>
          <t>Mechanical Seal</t>
        </is>
      </c>
      <c r="I610" s="233" t="inlineStr">
        <is>
          <t>Single</t>
        </is>
      </c>
      <c r="J610" s="233" t="inlineStr">
        <is>
          <t>:Unbalanced:</t>
        </is>
      </c>
      <c r="K610" s="233" t="inlineStr">
        <is>
          <t>SlvMatl_SS_AISI-416_Hardened_SleeveBrg</t>
        </is>
      </c>
      <c r="L610" s="233" t="inlineStr">
        <is>
          <t>NiAl-Bronze, ASTM-B150 CDA95400</t>
        </is>
      </c>
      <c r="M610" s="233" t="inlineStr">
        <is>
          <t>SS AISI-416 (hard)-SlvBrg</t>
        </is>
      </c>
      <c r="N610" s="235" t="inlineStr">
        <is>
          <t>RTF</t>
        </is>
      </c>
      <c r="O610" s="233" t="inlineStr">
        <is>
          <t>B105211</t>
        </is>
      </c>
      <c r="P610" s="235" t="inlineStr">
        <is>
          <t>LT066</t>
        </is>
      </c>
      <c r="Q610" t="inlineStr">
        <is>
          <t>SlvMatl_SS_AISI-416_Hardened_SleeveBrg, PriceReq_BOM_KP_Sleeves</t>
        </is>
      </c>
    </row>
    <row r="611">
      <c r="B611" s="237" t="b">
        <v>0</v>
      </c>
      <c r="C611" s="233" t="inlineStr">
        <is>
          <t>ConTab_BOM_KP_Sleeves0485</t>
        </is>
      </c>
      <c r="D611" s="233" t="inlineStr"/>
      <c r="E611" s="233" t="inlineStr">
        <is>
          <t>:4012-7_8-KPV:</t>
        </is>
      </c>
      <c r="F611" s="235" t="n">
        <v>4</v>
      </c>
      <c r="G611" s="233" t="inlineStr">
        <is>
          <t>:CW:</t>
        </is>
      </c>
      <c r="H611" s="233" t="inlineStr">
        <is>
          <t>Mechanical Seal</t>
        </is>
      </c>
      <c r="I611" s="233" t="inlineStr">
        <is>
          <t>Single</t>
        </is>
      </c>
      <c r="J611" s="233" t="inlineStr">
        <is>
          <t>:Unbalanced:</t>
        </is>
      </c>
      <c r="K611" s="233" t="inlineStr">
        <is>
          <t>SlvMatl_SS_AISI-416_Hardened_SleeveBrg</t>
        </is>
      </c>
      <c r="L611" s="233" t="inlineStr">
        <is>
          <t>NiAl-Bronze, ASTM-B150 CDA95400</t>
        </is>
      </c>
      <c r="M611" s="233" t="inlineStr">
        <is>
          <t>SS AISI-416 (hard)-SlvBrg</t>
        </is>
      </c>
      <c r="N611" s="235" t="inlineStr">
        <is>
          <t>RTF</t>
        </is>
      </c>
      <c r="O611" s="233" t="inlineStr">
        <is>
          <t>B105212</t>
        </is>
      </c>
      <c r="P611" s="235" t="inlineStr">
        <is>
          <t>LT066</t>
        </is>
      </c>
      <c r="Q611" t="inlineStr">
        <is>
          <t>SlvMatl_SS_AISI-416_Hardened_SleeveBrg, PriceReq_BOM_KP_Sleeves</t>
        </is>
      </c>
    </row>
    <row r="612">
      <c r="B612" s="237" t="b">
        <v>0</v>
      </c>
      <c r="C612" s="233" t="inlineStr">
        <is>
          <t>ConTab_BOM_KP_Sleeves0486</t>
        </is>
      </c>
      <c r="D612" s="233" t="inlineStr"/>
      <c r="E612" s="233" t="inlineStr">
        <is>
          <t>:4015-7_8-KPV:</t>
        </is>
      </c>
      <c r="F612" s="235" t="n">
        <v>4</v>
      </c>
      <c r="G612" s="233" t="inlineStr">
        <is>
          <t>:CW:</t>
        </is>
      </c>
      <c r="H612" s="233" t="inlineStr">
        <is>
          <t>Mechanical Seal</t>
        </is>
      </c>
      <c r="I612" s="233" t="inlineStr">
        <is>
          <t>Single</t>
        </is>
      </c>
      <c r="J612" s="233" t="inlineStr">
        <is>
          <t>:Unbalanced:</t>
        </is>
      </c>
      <c r="K612" s="233" t="inlineStr">
        <is>
          <t>SlvMatl_SS_AISI-416_Hardened_SleeveBrg</t>
        </is>
      </c>
      <c r="L612" s="233" t="inlineStr">
        <is>
          <t>NiAl-Bronze, ASTM-B150 CDA95400</t>
        </is>
      </c>
      <c r="M612" s="233" t="inlineStr">
        <is>
          <t>SS AISI-416 (hard)-SlvBrg</t>
        </is>
      </c>
      <c r="N612" s="235" t="inlineStr">
        <is>
          <t>RTF</t>
        </is>
      </c>
      <c r="O612" s="233" t="inlineStr">
        <is>
          <t>B105213</t>
        </is>
      </c>
      <c r="P612" s="235" t="inlineStr">
        <is>
          <t>LT066</t>
        </is>
      </c>
      <c r="Q612" t="inlineStr">
        <is>
          <t>SlvMatl_SS_AISI-416_Hardened_SleeveBrg, PriceReq_BOM_KP_Sleeves</t>
        </is>
      </c>
    </row>
    <row r="613">
      <c r="B613" s="237" t="b">
        <v>0</v>
      </c>
      <c r="C613" s="233" t="inlineStr">
        <is>
          <t>ConTab_BOM_KP_Sleeves0487</t>
        </is>
      </c>
      <c r="D613" s="233" t="inlineStr"/>
      <c r="E613" s="233" t="inlineStr">
        <is>
          <t>:5012-7_8-KPV:</t>
        </is>
      </c>
      <c r="F613" s="235" t="n">
        <v>4</v>
      </c>
      <c r="G613" s="233" t="inlineStr">
        <is>
          <t>:CW:</t>
        </is>
      </c>
      <c r="H613" s="233" t="inlineStr">
        <is>
          <t>Mechanical Seal</t>
        </is>
      </c>
      <c r="I613" s="233" t="inlineStr">
        <is>
          <t>Single</t>
        </is>
      </c>
      <c r="J613" s="233" t="inlineStr">
        <is>
          <t>:Unbalanced:</t>
        </is>
      </c>
      <c r="K613" s="233" t="inlineStr">
        <is>
          <t>SlvMatl_SS_AISI-416_Hardened_SleeveBrg</t>
        </is>
      </c>
      <c r="L613" s="233" t="inlineStr">
        <is>
          <t>NiAl-Bronze, ASTM-B150 CDA95400</t>
        </is>
      </c>
      <c r="M613" s="233" t="inlineStr">
        <is>
          <t>SS AISI-416 (hard)-SlvBrg</t>
        </is>
      </c>
      <c r="N613" s="235" t="inlineStr">
        <is>
          <t>RTF</t>
        </is>
      </c>
      <c r="O613" s="233" t="inlineStr">
        <is>
          <t>B105214</t>
        </is>
      </c>
      <c r="P613" s="235" t="inlineStr">
        <is>
          <t>LT066</t>
        </is>
      </c>
      <c r="Q613" t="inlineStr">
        <is>
          <t>SlvMatl_SS_AISI-416_Hardened_SleeveBrg, PriceReq_BOM_KP_Sleeves</t>
        </is>
      </c>
    </row>
    <row r="614">
      <c r="B614" s="237" t="b">
        <v>0</v>
      </c>
      <c r="C614" s="233" t="inlineStr">
        <is>
          <t>ConTab_BOM_KP_Sleeves0488</t>
        </is>
      </c>
      <c r="D614" s="233" t="inlineStr"/>
      <c r="E614" s="233" t="inlineStr">
        <is>
          <t>:5015-9_0-KPV:</t>
        </is>
      </c>
      <c r="F614" s="235" t="n">
        <v>4</v>
      </c>
      <c r="G614" s="233" t="inlineStr">
        <is>
          <t>:CW:</t>
        </is>
      </c>
      <c r="H614" s="233" t="inlineStr">
        <is>
          <t>Mechanical Seal</t>
        </is>
      </c>
      <c r="I614" s="233" t="inlineStr">
        <is>
          <t>Single</t>
        </is>
      </c>
      <c r="J614" s="233" t="inlineStr">
        <is>
          <t>:Unbalanced:</t>
        </is>
      </c>
      <c r="K614" s="233" t="inlineStr">
        <is>
          <t>SlvMatl_SS_AISI-416_Hardened_SleeveBrg</t>
        </is>
      </c>
      <c r="L614" s="233" t="inlineStr">
        <is>
          <t>NiAl-Bronze, ASTM-B150 CDA95400</t>
        </is>
      </c>
      <c r="M614" s="233" t="inlineStr">
        <is>
          <t>SS AISI-416 (hard)-SlvBrg</t>
        </is>
      </c>
      <c r="N614" s="235" t="inlineStr">
        <is>
          <t>RTF</t>
        </is>
      </c>
      <c r="O614" s="233" t="inlineStr">
        <is>
          <t>B105215</t>
        </is>
      </c>
      <c r="P614" s="235" t="inlineStr">
        <is>
          <t>LT066</t>
        </is>
      </c>
      <c r="Q614" t="inlineStr">
        <is>
          <t>SlvMatl_SS_AISI-416_Hardened_SleeveBrg, PriceReq_BOM_KP_Sleeves</t>
        </is>
      </c>
    </row>
    <row r="615">
      <c r="B615" s="237" t="b">
        <v>0</v>
      </c>
      <c r="C615" s="233" t="inlineStr">
        <is>
          <t>ConTab_BOM_KP_Sleeves0489</t>
        </is>
      </c>
      <c r="D615" s="233" t="inlineStr"/>
      <c r="E615" s="233" t="inlineStr">
        <is>
          <t>:6012-1_2-KPV:</t>
        </is>
      </c>
      <c r="F615" s="235" t="n">
        <v>4</v>
      </c>
      <c r="G615" s="233" t="inlineStr">
        <is>
          <t>:CW:</t>
        </is>
      </c>
      <c r="H615" s="233" t="inlineStr">
        <is>
          <t>Mechanical Seal</t>
        </is>
      </c>
      <c r="I615" s="233" t="inlineStr">
        <is>
          <t>Single</t>
        </is>
      </c>
      <c r="J615" s="233" t="inlineStr">
        <is>
          <t>:Unbalanced:</t>
        </is>
      </c>
      <c r="K615" s="233" t="inlineStr">
        <is>
          <t>SlvMatl_SS_AISI-416_Hardened_SleeveBrg</t>
        </is>
      </c>
      <c r="L615" s="233" t="inlineStr">
        <is>
          <t>NiAl-Bronze, ASTM-B150 CDA95400</t>
        </is>
      </c>
      <c r="M615" s="233" t="inlineStr">
        <is>
          <t>SS AISI-416 (hard)-SlvBrg</t>
        </is>
      </c>
      <c r="N615" s="235" t="inlineStr">
        <is>
          <t>RTF</t>
        </is>
      </c>
      <c r="O615" s="233" t="inlineStr">
        <is>
          <t>B105216</t>
        </is>
      </c>
      <c r="P615" s="235" t="inlineStr">
        <is>
          <t>LT066</t>
        </is>
      </c>
      <c r="Q615" t="inlineStr">
        <is>
          <t>SlvMatl_SS_AISI-416_Hardened_SleeveBrg, PriceReq_BOM_KP_Sleeves</t>
        </is>
      </c>
    </row>
    <row r="616">
      <c r="B616" s="237" t="b">
        <v>0</v>
      </c>
      <c r="C616" s="233" t="inlineStr">
        <is>
          <t>ConTab_BOM_KP_Sleeves0490</t>
        </is>
      </c>
      <c r="D616" s="233" t="inlineStr"/>
      <c r="E616" s="233" t="inlineStr">
        <is>
          <t>:6012-3_4-KPV:</t>
        </is>
      </c>
      <c r="F616" s="235" t="n">
        <v>4</v>
      </c>
      <c r="G616" s="233" t="inlineStr">
        <is>
          <t>:CW:</t>
        </is>
      </c>
      <c r="H616" s="233" t="inlineStr">
        <is>
          <t>Mechanical Seal</t>
        </is>
      </c>
      <c r="I616" s="233" t="inlineStr">
        <is>
          <t>Single</t>
        </is>
      </c>
      <c r="J616" s="233" t="inlineStr">
        <is>
          <t>:Unbalanced:</t>
        </is>
      </c>
      <c r="K616" s="233" t="inlineStr">
        <is>
          <t>SlvMatl_SS_AISI-416_Hardened_SleeveBrg</t>
        </is>
      </c>
      <c r="L616" s="233" t="inlineStr">
        <is>
          <t>NiAl-Bronze, ASTM-B150 CDA95400</t>
        </is>
      </c>
      <c r="M616" s="233" t="inlineStr">
        <is>
          <t>SS AISI-416 (hard)-SlvBrg</t>
        </is>
      </c>
      <c r="N616" s="235" t="inlineStr">
        <is>
          <t>RTF</t>
        </is>
      </c>
      <c r="O616" s="233" t="inlineStr">
        <is>
          <t>B105217</t>
        </is>
      </c>
      <c r="P616" s="235" t="inlineStr">
        <is>
          <t>LT066</t>
        </is>
      </c>
      <c r="Q616" t="inlineStr">
        <is>
          <t>SlvMatl_SS_AISI-416_Hardened_SleeveBrg, PriceReq_BOM_KP_Sleeves</t>
        </is>
      </c>
    </row>
    <row r="617">
      <c r="B617" s="237" t="b">
        <v>0</v>
      </c>
      <c r="C617" s="233" t="inlineStr">
        <is>
          <t>ConTab_BOM_KP_Sleeves0491</t>
        </is>
      </c>
      <c r="D617" s="233" t="inlineStr"/>
      <c r="E617" s="233" t="inlineStr">
        <is>
          <t>:3014-5_6-KPV:</t>
        </is>
      </c>
      <c r="F617" s="235" t="n">
        <v>4</v>
      </c>
      <c r="G617" s="233" t="inlineStr">
        <is>
          <t>:CCW:</t>
        </is>
      </c>
      <c r="H617" s="233" t="inlineStr">
        <is>
          <t>Mechanical Seal</t>
        </is>
      </c>
      <c r="I617" s="233" t="inlineStr">
        <is>
          <t>Single</t>
        </is>
      </c>
      <c r="J617" s="233" t="inlineStr">
        <is>
          <t>:Unbalanced:</t>
        </is>
      </c>
      <c r="K617" s="233" t="inlineStr">
        <is>
          <t>SlvMatl_SS_AISI-416_Hardened_SleeveBrg</t>
        </is>
      </c>
      <c r="L617" s="233" t="inlineStr">
        <is>
          <t>NiAl-Bronze, ASTM-B150 CDA95400</t>
        </is>
      </c>
      <c r="M617" s="233" t="inlineStr">
        <is>
          <t>SS AISI-416 (hard)-SlvBrg</t>
        </is>
      </c>
      <c r="N617" s="235" t="inlineStr">
        <is>
          <t>RTF</t>
        </is>
      </c>
      <c r="O617" s="233" t="inlineStr">
        <is>
          <t>B105218</t>
        </is>
      </c>
      <c r="P617" s="235" t="inlineStr">
        <is>
          <t>LT066</t>
        </is>
      </c>
      <c r="Q617" t="inlineStr">
        <is>
          <t>SlvMatl_SS_AISI-416_Hardened_SleeveBrg, PriceReq_BOM_KP_Sleeves</t>
        </is>
      </c>
    </row>
    <row r="618">
      <c r="B618" s="237" t="b">
        <v>0</v>
      </c>
      <c r="C618" s="233" t="inlineStr">
        <is>
          <t>ConTab_BOM_KP_Sleeves0492</t>
        </is>
      </c>
      <c r="D618" s="233" t="inlineStr"/>
      <c r="E618" s="233" t="inlineStr">
        <is>
          <t>:4012-1_2-KPV:</t>
        </is>
      </c>
      <c r="F618" s="235" t="n">
        <v>4</v>
      </c>
      <c r="G618" s="233" t="inlineStr">
        <is>
          <t>:CCW:</t>
        </is>
      </c>
      <c r="H618" s="233" t="inlineStr">
        <is>
          <t>Mechanical Seal</t>
        </is>
      </c>
      <c r="I618" s="233" t="inlineStr">
        <is>
          <t>Single</t>
        </is>
      </c>
      <c r="J618" s="233" t="inlineStr">
        <is>
          <t>:Unbalanced:</t>
        </is>
      </c>
      <c r="K618" s="233" t="inlineStr">
        <is>
          <t>SlvMatl_SS_AISI-416_Hardened_SleeveBrg</t>
        </is>
      </c>
      <c r="L618" s="233" t="inlineStr">
        <is>
          <t>NiAl-Bronze, ASTM-B150 CDA95400</t>
        </is>
      </c>
      <c r="M618" s="233" t="inlineStr">
        <is>
          <t>SS AISI-416 (hard)-SlvBrg</t>
        </is>
      </c>
      <c r="N618" s="235" t="inlineStr">
        <is>
          <t>RTF</t>
        </is>
      </c>
      <c r="O618" s="233" t="inlineStr">
        <is>
          <t>B105219</t>
        </is>
      </c>
      <c r="P618" s="235" t="inlineStr">
        <is>
          <t>LT066</t>
        </is>
      </c>
      <c r="Q618" t="inlineStr">
        <is>
          <t>SlvMatl_SS_AISI-416_Hardened_SleeveBrg, PriceReq_BOM_KP_Sleeves</t>
        </is>
      </c>
    </row>
    <row r="619">
      <c r="B619" s="237" t="b">
        <v>0</v>
      </c>
      <c r="C619" s="233" t="inlineStr">
        <is>
          <t>ConTab_BOM_KP_Sleeves0493</t>
        </is>
      </c>
      <c r="D619" s="233" t="inlineStr"/>
      <c r="E619" s="233" t="inlineStr">
        <is>
          <t>:4012-7_8-KPV:</t>
        </is>
      </c>
      <c r="F619" s="235" t="n">
        <v>4</v>
      </c>
      <c r="G619" s="233" t="inlineStr">
        <is>
          <t>:CCW:</t>
        </is>
      </c>
      <c r="H619" s="233" t="inlineStr">
        <is>
          <t>Mechanical Seal</t>
        </is>
      </c>
      <c r="I619" s="233" t="inlineStr">
        <is>
          <t>Single</t>
        </is>
      </c>
      <c r="J619" s="233" t="inlineStr">
        <is>
          <t>:Unbalanced:</t>
        </is>
      </c>
      <c r="K619" s="233" t="inlineStr">
        <is>
          <t>SlvMatl_SS_AISI-416_Hardened_SleeveBrg</t>
        </is>
      </c>
      <c r="L619" s="233" t="inlineStr">
        <is>
          <t>NiAl-Bronze, ASTM-B150 CDA95400</t>
        </is>
      </c>
      <c r="M619" s="233" t="inlineStr">
        <is>
          <t>SS AISI-416 (hard)-SlvBrg</t>
        </is>
      </c>
      <c r="N619" s="235" t="inlineStr">
        <is>
          <t>RTF</t>
        </is>
      </c>
      <c r="O619" s="233" t="inlineStr">
        <is>
          <t>B105220</t>
        </is>
      </c>
      <c r="P619" s="235" t="inlineStr">
        <is>
          <t>LT066</t>
        </is>
      </c>
      <c r="Q619" t="inlineStr">
        <is>
          <t>SlvMatl_SS_AISI-416_Hardened_SleeveBrg, PriceReq_BOM_KP_Sleeves</t>
        </is>
      </c>
    </row>
    <row r="620">
      <c r="B620" s="237" t="b">
        <v>0</v>
      </c>
      <c r="C620" s="233" t="inlineStr">
        <is>
          <t>ConTab_BOM_KP_Sleeves0494</t>
        </is>
      </c>
      <c r="D620" s="233" t="inlineStr"/>
      <c r="E620" s="233" t="inlineStr">
        <is>
          <t>:4015-7_8-KPV:</t>
        </is>
      </c>
      <c r="F620" s="235" t="n">
        <v>4</v>
      </c>
      <c r="G620" s="233" t="inlineStr">
        <is>
          <t>:CCW:</t>
        </is>
      </c>
      <c r="H620" s="233" t="inlineStr">
        <is>
          <t>Mechanical Seal</t>
        </is>
      </c>
      <c r="I620" s="233" t="inlineStr">
        <is>
          <t>Single</t>
        </is>
      </c>
      <c r="J620" s="233" t="inlineStr">
        <is>
          <t>:Unbalanced:</t>
        </is>
      </c>
      <c r="K620" s="233" t="inlineStr">
        <is>
          <t>SlvMatl_SS_AISI-416_Hardened_SleeveBrg</t>
        </is>
      </c>
      <c r="L620" s="233" t="inlineStr">
        <is>
          <t>NiAl-Bronze, ASTM-B150 CDA95400</t>
        </is>
      </c>
      <c r="M620" s="233" t="inlineStr">
        <is>
          <t>SS AISI-416 (hard)-SlvBrg</t>
        </is>
      </c>
      <c r="N620" s="235" t="inlineStr">
        <is>
          <t>RTF</t>
        </is>
      </c>
      <c r="O620" s="233" t="inlineStr">
        <is>
          <t>B105221</t>
        </is>
      </c>
      <c r="P620" s="235" t="inlineStr">
        <is>
          <t>LT066</t>
        </is>
      </c>
      <c r="Q620" t="inlineStr">
        <is>
          <t>SlvMatl_SS_AISI-416_Hardened_SleeveBrg, PriceReq_BOM_KP_Sleeves</t>
        </is>
      </c>
    </row>
    <row r="621">
      <c r="B621" s="237" t="b">
        <v>0</v>
      </c>
      <c r="C621" s="233" t="inlineStr">
        <is>
          <t>ConTab_BOM_KP_Sleeves0495</t>
        </is>
      </c>
      <c r="D621" s="233" t="inlineStr"/>
      <c r="E621" s="233" t="inlineStr">
        <is>
          <t>:5012-7_8-KPV:</t>
        </is>
      </c>
      <c r="F621" s="235" t="n">
        <v>4</v>
      </c>
      <c r="G621" s="233" t="inlineStr">
        <is>
          <t>:CCW:</t>
        </is>
      </c>
      <c r="H621" s="233" t="inlineStr">
        <is>
          <t>Mechanical Seal</t>
        </is>
      </c>
      <c r="I621" s="233" t="inlineStr">
        <is>
          <t>Single</t>
        </is>
      </c>
      <c r="J621" s="233" t="inlineStr">
        <is>
          <t>:Unbalanced:</t>
        </is>
      </c>
      <c r="K621" s="233" t="inlineStr">
        <is>
          <t>SlvMatl_SS_AISI-416_Hardened_SleeveBrg</t>
        </is>
      </c>
      <c r="L621" s="233" t="inlineStr">
        <is>
          <t>NiAl-Bronze, ASTM-B150 CDA95400</t>
        </is>
      </c>
      <c r="M621" s="233" t="inlineStr">
        <is>
          <t>SS AISI-416 (hard)-SlvBrg</t>
        </is>
      </c>
      <c r="N621" s="235" t="inlineStr">
        <is>
          <t>RTF</t>
        </is>
      </c>
      <c r="O621" s="233" t="inlineStr">
        <is>
          <t>B105222</t>
        </is>
      </c>
      <c r="P621" s="235" t="inlineStr">
        <is>
          <t>LT066</t>
        </is>
      </c>
      <c r="Q621" t="inlineStr">
        <is>
          <t>SlvMatl_SS_AISI-416_Hardened_SleeveBrg, PriceReq_BOM_KP_Sleeves</t>
        </is>
      </c>
    </row>
    <row r="622">
      <c r="B622" s="237" t="b">
        <v>0</v>
      </c>
      <c r="C622" s="233" t="inlineStr">
        <is>
          <t>ConTab_BOM_KP_Sleeves0496</t>
        </is>
      </c>
      <c r="D622" s="233" t="inlineStr"/>
      <c r="E622" s="233" t="inlineStr">
        <is>
          <t>:5015-9_0-KPV:</t>
        </is>
      </c>
      <c r="F622" s="235" t="n">
        <v>4</v>
      </c>
      <c r="G622" s="233" t="inlineStr">
        <is>
          <t>:CCW:</t>
        </is>
      </c>
      <c r="H622" s="233" t="inlineStr">
        <is>
          <t>Mechanical Seal</t>
        </is>
      </c>
      <c r="I622" s="233" t="inlineStr">
        <is>
          <t>Single</t>
        </is>
      </c>
      <c r="J622" s="233" t="inlineStr">
        <is>
          <t>:Unbalanced:</t>
        </is>
      </c>
      <c r="K622" s="233" t="inlineStr">
        <is>
          <t>SlvMatl_SS_AISI-416_Hardened_SleeveBrg</t>
        </is>
      </c>
      <c r="L622" s="233" t="inlineStr">
        <is>
          <t>NiAl-Bronze, ASTM-B150 CDA95400</t>
        </is>
      </c>
      <c r="M622" s="233" t="inlineStr">
        <is>
          <t>SS AISI-416 (hard)-SlvBrg</t>
        </is>
      </c>
      <c r="N622" s="235" t="inlineStr">
        <is>
          <t>RTF</t>
        </is>
      </c>
      <c r="O622" s="233" t="inlineStr">
        <is>
          <t>B105223</t>
        </is>
      </c>
      <c r="P622" s="235" t="inlineStr">
        <is>
          <t>LT066</t>
        </is>
      </c>
      <c r="Q622" t="inlineStr">
        <is>
          <t>SlvMatl_SS_AISI-416_Hardened_SleeveBrg, PriceReq_BOM_KP_Sleeves</t>
        </is>
      </c>
    </row>
    <row r="623">
      <c r="B623" s="237" t="b">
        <v>0</v>
      </c>
      <c r="C623" s="233" t="inlineStr">
        <is>
          <t>ConTab_BOM_KP_Sleeves0497</t>
        </is>
      </c>
      <c r="D623" s="233" t="inlineStr"/>
      <c r="E623" s="233" t="inlineStr">
        <is>
          <t>:6012-1_2-KPV:</t>
        </is>
      </c>
      <c r="F623" s="235" t="n">
        <v>4</v>
      </c>
      <c r="G623" s="233" t="inlineStr">
        <is>
          <t>:CCW:</t>
        </is>
      </c>
      <c r="H623" s="233" t="inlineStr">
        <is>
          <t>Mechanical Seal</t>
        </is>
      </c>
      <c r="I623" s="233" t="inlineStr">
        <is>
          <t>Single</t>
        </is>
      </c>
      <c r="J623" s="233" t="inlineStr">
        <is>
          <t>:Unbalanced:</t>
        </is>
      </c>
      <c r="K623" s="233" t="inlineStr">
        <is>
          <t>SlvMatl_SS_AISI-416_Hardened_SleeveBrg</t>
        </is>
      </c>
      <c r="L623" s="233" t="inlineStr">
        <is>
          <t>NiAl-Bronze, ASTM-B150 CDA95400</t>
        </is>
      </c>
      <c r="M623" s="233" t="inlineStr">
        <is>
          <t>SS AISI-416 (hard)-SlvBrg</t>
        </is>
      </c>
      <c r="N623" s="235" t="inlineStr">
        <is>
          <t>RTF</t>
        </is>
      </c>
      <c r="O623" s="233" t="inlineStr">
        <is>
          <t>B105224</t>
        </is>
      </c>
      <c r="P623" s="235" t="inlineStr">
        <is>
          <t>LT066</t>
        </is>
      </c>
      <c r="Q623" t="inlineStr">
        <is>
          <t>SlvMatl_SS_AISI-416_Hardened_SleeveBrg, PriceReq_BOM_KP_Sleeves</t>
        </is>
      </c>
    </row>
    <row r="624">
      <c r="B624" s="237" t="b">
        <v>0</v>
      </c>
      <c r="C624" s="233" t="inlineStr">
        <is>
          <t>ConTab_BOM_KP_Sleeves0498</t>
        </is>
      </c>
      <c r="D624" s="233" t="inlineStr"/>
      <c r="E624" s="233" t="inlineStr">
        <is>
          <t>:6012-3_4-KPV:</t>
        </is>
      </c>
      <c r="F624" s="235" t="n">
        <v>4</v>
      </c>
      <c r="G624" s="233" t="inlineStr">
        <is>
          <t>:CCW:</t>
        </is>
      </c>
      <c r="H624" s="233" t="inlineStr">
        <is>
          <t>Mechanical Seal</t>
        </is>
      </c>
      <c r="I624" s="233" t="inlineStr">
        <is>
          <t>Single</t>
        </is>
      </c>
      <c r="J624" s="233" t="inlineStr">
        <is>
          <t>:Unbalanced:</t>
        </is>
      </c>
      <c r="K624" s="233" t="inlineStr">
        <is>
          <t>SlvMatl_SS_AISI-416_Hardened_SleeveBrg</t>
        </is>
      </c>
      <c r="L624" s="233" t="inlineStr">
        <is>
          <t>NiAl-Bronze, ASTM-B150 CDA95400</t>
        </is>
      </c>
      <c r="M624" s="233" t="inlineStr">
        <is>
          <t>SS AISI-416 (hard)-SlvBrg</t>
        </is>
      </c>
      <c r="N624" s="235" t="inlineStr">
        <is>
          <t>RTF</t>
        </is>
      </c>
      <c r="O624" s="233" t="inlineStr">
        <is>
          <t>B105225</t>
        </is>
      </c>
      <c r="P624" s="235" t="inlineStr">
        <is>
          <t>LT066</t>
        </is>
      </c>
      <c r="Q624" t="inlineStr">
        <is>
          <t>SlvMatl_SS_AISI-416_Hardened_SleeveBrg, PriceReq_BOM_KP_Sleeves</t>
        </is>
      </c>
    </row>
    <row r="625">
      <c r="B625" s="237" t="b">
        <v>0</v>
      </c>
      <c r="C625" s="233" t="inlineStr">
        <is>
          <t>ConTab_BOM_KP_Sleeves0499</t>
        </is>
      </c>
      <c r="D625" s="233" t="inlineStr"/>
      <c r="E625" s="233" t="inlineStr">
        <is>
          <t>:3014-5_6-KPV:</t>
        </is>
      </c>
      <c r="F625" s="235" t="n">
        <v>4</v>
      </c>
      <c r="G625" s="233" t="inlineStr">
        <is>
          <t>:CW:</t>
        </is>
      </c>
      <c r="H625" s="233" t="inlineStr">
        <is>
          <t>Mechanical Seal</t>
        </is>
      </c>
      <c r="I625" s="233" t="inlineStr">
        <is>
          <t>Single</t>
        </is>
      </c>
      <c r="J625" s="233" t="inlineStr">
        <is>
          <t>:Unbalanced:</t>
        </is>
      </c>
      <c r="K625" s="233" t="inlineStr">
        <is>
          <t>SlvMatl_SS_AISI-416_Hardened_SleeveBrg</t>
        </is>
      </c>
      <c r="L625" s="233" t="inlineStr">
        <is>
          <t>SS AISI-303</t>
        </is>
      </c>
      <c r="M625" s="233" t="inlineStr">
        <is>
          <t>SS AISI-416 (hard)-SlvBrg</t>
        </is>
      </c>
      <c r="N625" s="233" t="n">
        <v>96698988</v>
      </c>
      <c r="O625" s="233" t="inlineStr">
        <is>
          <t>B105226</t>
        </is>
      </c>
      <c r="P625" s="235" t="inlineStr">
        <is>
          <t>LT067</t>
        </is>
      </c>
      <c r="Q625" t="inlineStr">
        <is>
          <t>SlvMatl_SS_AISI-416_Hardened_SleeveBrg, PriceReq_BOM_KP_Sleeves</t>
        </is>
      </c>
    </row>
    <row r="626">
      <c r="B626" s="237" t="b">
        <v>0</v>
      </c>
      <c r="C626" s="233" t="inlineStr">
        <is>
          <t>ConTab_BOM_KP_Sleeves0500</t>
        </is>
      </c>
      <c r="D626" s="233" t="inlineStr"/>
      <c r="E626" s="233" t="inlineStr">
        <is>
          <t>:4012-1_2-KPV:</t>
        </is>
      </c>
      <c r="F626" s="235" t="n">
        <v>4</v>
      </c>
      <c r="G626" s="233" t="inlineStr">
        <is>
          <t>:CW:</t>
        </is>
      </c>
      <c r="H626" s="233" t="inlineStr">
        <is>
          <t>Mechanical Seal</t>
        </is>
      </c>
      <c r="I626" s="233" t="inlineStr">
        <is>
          <t>Single</t>
        </is>
      </c>
      <c r="J626" s="233" t="inlineStr">
        <is>
          <t>:Unbalanced:</t>
        </is>
      </c>
      <c r="K626" s="233" t="inlineStr">
        <is>
          <t>SlvMatl_SS_AISI-416_Hardened_SleeveBrg</t>
        </is>
      </c>
      <c r="L626" s="233" t="inlineStr">
        <is>
          <t>SS AISI-303</t>
        </is>
      </c>
      <c r="M626" s="233" t="inlineStr">
        <is>
          <t>SS AISI-416 (hard)-SlvBrg</t>
        </is>
      </c>
      <c r="N626" s="233" t="n">
        <v>96698988</v>
      </c>
      <c r="O626" s="233" t="inlineStr">
        <is>
          <t>B105227</t>
        </is>
      </c>
      <c r="P626" s="235" t="inlineStr">
        <is>
          <t>LT067</t>
        </is>
      </c>
      <c r="Q626" t="inlineStr">
        <is>
          <t>SlvMatl_SS_AISI-416_Hardened_SleeveBrg, PriceReq_BOM_KP_Sleeves</t>
        </is>
      </c>
    </row>
    <row r="627">
      <c r="B627" s="237" t="b">
        <v>0</v>
      </c>
      <c r="C627" s="233" t="inlineStr">
        <is>
          <t>ConTab_BOM_KP_Sleeves0501</t>
        </is>
      </c>
      <c r="D627" s="233" t="inlineStr"/>
      <c r="E627" s="233" t="inlineStr">
        <is>
          <t>:4012-7_8-KPV:</t>
        </is>
      </c>
      <c r="F627" s="235" t="n">
        <v>4</v>
      </c>
      <c r="G627" s="233" t="inlineStr">
        <is>
          <t>:CW:</t>
        </is>
      </c>
      <c r="H627" s="233" t="inlineStr">
        <is>
          <t>Mechanical Seal</t>
        </is>
      </c>
      <c r="I627" s="233" t="inlineStr">
        <is>
          <t>Single</t>
        </is>
      </c>
      <c r="J627" s="233" t="inlineStr">
        <is>
          <t>:Unbalanced:</t>
        </is>
      </c>
      <c r="K627" s="233" t="inlineStr">
        <is>
          <t>SlvMatl_SS_AISI-416_Hardened_SleeveBrg</t>
        </is>
      </c>
      <c r="L627" s="233" t="inlineStr">
        <is>
          <t>SS AISI-303</t>
        </is>
      </c>
      <c r="M627" s="233" t="inlineStr">
        <is>
          <t>SS AISI-416 (hard)-SlvBrg</t>
        </is>
      </c>
      <c r="N627" s="233" t="n">
        <v>96698988</v>
      </c>
      <c r="O627" s="233" t="inlineStr">
        <is>
          <t>B105228</t>
        </is>
      </c>
      <c r="P627" s="235" t="inlineStr">
        <is>
          <t>LT067</t>
        </is>
      </c>
      <c r="Q627" t="inlineStr">
        <is>
          <t>SlvMatl_SS_AISI-416_Hardened_SleeveBrg, PriceReq_BOM_KP_Sleeves</t>
        </is>
      </c>
    </row>
    <row r="628">
      <c r="B628" s="237" t="b">
        <v>0</v>
      </c>
      <c r="C628" s="233" t="inlineStr">
        <is>
          <t>ConTab_BOM_KP_Sleeves0502</t>
        </is>
      </c>
      <c r="D628" s="233" t="inlineStr"/>
      <c r="E628" s="233" t="inlineStr">
        <is>
          <t>:4015-7_8-KPV:</t>
        </is>
      </c>
      <c r="F628" s="235" t="n">
        <v>4</v>
      </c>
      <c r="G628" s="233" t="inlineStr">
        <is>
          <t>:CW:</t>
        </is>
      </c>
      <c r="H628" s="233" t="inlineStr">
        <is>
          <t>Mechanical Seal</t>
        </is>
      </c>
      <c r="I628" s="233" t="inlineStr">
        <is>
          <t>Single</t>
        </is>
      </c>
      <c r="J628" s="233" t="inlineStr">
        <is>
          <t>:Unbalanced:</t>
        </is>
      </c>
      <c r="K628" s="233" t="inlineStr">
        <is>
          <t>SlvMatl_SS_AISI-416_Hardened_SleeveBrg</t>
        </is>
      </c>
      <c r="L628" s="233" t="inlineStr">
        <is>
          <t>SS AISI-303</t>
        </is>
      </c>
      <c r="M628" s="233" t="inlineStr">
        <is>
          <t>SS AISI-416 (hard)-SlvBrg</t>
        </is>
      </c>
      <c r="N628" s="233" t="n">
        <v>96698988</v>
      </c>
      <c r="O628" s="233" t="inlineStr">
        <is>
          <t>B105229</t>
        </is>
      </c>
      <c r="P628" s="235" t="inlineStr">
        <is>
          <t>LT067</t>
        </is>
      </c>
      <c r="Q628" t="inlineStr">
        <is>
          <t>SlvMatl_SS_AISI-416_Hardened_SleeveBrg, PriceReq_BOM_KP_Sleeves</t>
        </is>
      </c>
    </row>
    <row r="629">
      <c r="B629" s="237" t="b">
        <v>0</v>
      </c>
      <c r="C629" s="233" t="inlineStr">
        <is>
          <t>ConTab_BOM_KP_Sleeves0503</t>
        </is>
      </c>
      <c r="D629" s="233" t="inlineStr"/>
      <c r="E629" s="233" t="inlineStr">
        <is>
          <t>:5012-7_8-KPV:</t>
        </is>
      </c>
      <c r="F629" s="235" t="n">
        <v>4</v>
      </c>
      <c r="G629" s="233" t="inlineStr">
        <is>
          <t>:CW:</t>
        </is>
      </c>
      <c r="H629" s="233" t="inlineStr">
        <is>
          <t>Mechanical Seal</t>
        </is>
      </c>
      <c r="I629" s="233" t="inlineStr">
        <is>
          <t>Single</t>
        </is>
      </c>
      <c r="J629" s="233" t="inlineStr">
        <is>
          <t>:Unbalanced:</t>
        </is>
      </c>
      <c r="K629" s="233" t="inlineStr">
        <is>
          <t>SlvMatl_SS_AISI-416_Hardened_SleeveBrg</t>
        </is>
      </c>
      <c r="L629" s="233" t="inlineStr">
        <is>
          <t>SS AISI-303</t>
        </is>
      </c>
      <c r="M629" s="233" t="inlineStr">
        <is>
          <t>SS AISI-416 (hard)-SlvBrg</t>
        </is>
      </c>
      <c r="N629" s="233" t="n">
        <v>96698984</v>
      </c>
      <c r="O629" s="233" t="inlineStr">
        <is>
          <t>B105230</t>
        </is>
      </c>
      <c r="P629" s="235" t="inlineStr">
        <is>
          <t>LT067</t>
        </is>
      </c>
      <c r="Q629" t="inlineStr">
        <is>
          <t>SlvMatl_SS_AISI-416_Hardened_SleeveBrg, PriceReq_BOM_KP_Sleeves</t>
        </is>
      </c>
    </row>
    <row r="630">
      <c r="B630" s="237" t="b">
        <v>0</v>
      </c>
      <c r="C630" s="233" t="inlineStr">
        <is>
          <t>ConTab_BOM_KP_Sleeves0504</t>
        </is>
      </c>
      <c r="D630" s="233" t="inlineStr"/>
      <c r="E630" s="233" t="inlineStr">
        <is>
          <t>:5015-9_0-KPV:</t>
        </is>
      </c>
      <c r="F630" s="235" t="n">
        <v>4</v>
      </c>
      <c r="G630" s="233" t="inlineStr">
        <is>
          <t>:CW:</t>
        </is>
      </c>
      <c r="H630" s="233" t="inlineStr">
        <is>
          <t>Mechanical Seal</t>
        </is>
      </c>
      <c r="I630" s="233" t="inlineStr">
        <is>
          <t>Single</t>
        </is>
      </c>
      <c r="J630" s="233" t="inlineStr">
        <is>
          <t>:Unbalanced:</t>
        </is>
      </c>
      <c r="K630" s="233" t="inlineStr">
        <is>
          <t>SlvMatl_SS_AISI-416_Hardened_SleeveBrg</t>
        </is>
      </c>
      <c r="L630" s="233" t="inlineStr">
        <is>
          <t>SS AISI-303</t>
        </is>
      </c>
      <c r="M630" s="233" t="inlineStr">
        <is>
          <t>SS AISI-416 (hard)-SlvBrg</t>
        </is>
      </c>
      <c r="N630" s="233" t="n">
        <v>96698984</v>
      </c>
      <c r="O630" s="233" t="inlineStr">
        <is>
          <t>B105231</t>
        </is>
      </c>
      <c r="P630" s="235" t="inlineStr">
        <is>
          <t>LT067</t>
        </is>
      </c>
      <c r="Q630" t="inlineStr">
        <is>
          <t>SlvMatl_SS_AISI-416_Hardened_SleeveBrg, PriceReq_BOM_KP_Sleeves</t>
        </is>
      </c>
    </row>
    <row r="631">
      <c r="B631" s="237" t="b">
        <v>0</v>
      </c>
      <c r="C631" s="233" t="inlineStr">
        <is>
          <t>ConTab_BOM_KP_Sleeves0505</t>
        </is>
      </c>
      <c r="D631" s="233" t="inlineStr"/>
      <c r="E631" s="233" t="inlineStr">
        <is>
          <t>:6012-1_2-KPV:</t>
        </is>
      </c>
      <c r="F631" s="235" t="n">
        <v>4</v>
      </c>
      <c r="G631" s="233" t="inlineStr">
        <is>
          <t>:CW:</t>
        </is>
      </c>
      <c r="H631" s="233" t="inlineStr">
        <is>
          <t>Mechanical Seal</t>
        </is>
      </c>
      <c r="I631" s="233" t="inlineStr">
        <is>
          <t>Single</t>
        </is>
      </c>
      <c r="J631" s="233" t="inlineStr">
        <is>
          <t>:Unbalanced:</t>
        </is>
      </c>
      <c r="K631" s="233" t="inlineStr">
        <is>
          <t>SlvMatl_SS_AISI-416_Hardened_SleeveBrg</t>
        </is>
      </c>
      <c r="L631" s="233" t="inlineStr">
        <is>
          <t>SS AISI-303</t>
        </is>
      </c>
      <c r="M631" s="233" t="inlineStr">
        <is>
          <t>SS AISI-416 (hard)-SlvBrg</t>
        </is>
      </c>
      <c r="N631" s="233" t="n">
        <v>96698988</v>
      </c>
      <c r="O631" s="233" t="inlineStr">
        <is>
          <t>B105232</t>
        </is>
      </c>
      <c r="P631" s="235" t="inlineStr">
        <is>
          <t>LT067</t>
        </is>
      </c>
      <c r="Q631" t="inlineStr">
        <is>
          <t>SlvMatl_SS_AISI-416_Hardened_SleeveBrg, PriceReq_BOM_KP_Sleeves</t>
        </is>
      </c>
    </row>
    <row r="632">
      <c r="B632" s="237" t="b">
        <v>0</v>
      </c>
      <c r="C632" s="233" t="inlineStr">
        <is>
          <t>ConTab_BOM_KP_Sleeves0506</t>
        </is>
      </c>
      <c r="D632" s="233" t="inlineStr"/>
      <c r="E632" s="233" t="inlineStr">
        <is>
          <t>:6012-3_4-KPV:</t>
        </is>
      </c>
      <c r="F632" s="235" t="n">
        <v>4</v>
      </c>
      <c r="G632" s="233" t="inlineStr">
        <is>
          <t>:CW:</t>
        </is>
      </c>
      <c r="H632" s="233" t="inlineStr">
        <is>
          <t>Mechanical Seal</t>
        </is>
      </c>
      <c r="I632" s="233" t="inlineStr">
        <is>
          <t>Single</t>
        </is>
      </c>
      <c r="J632" s="233" t="inlineStr">
        <is>
          <t>:Unbalanced:</t>
        </is>
      </c>
      <c r="K632" s="233" t="inlineStr">
        <is>
          <t>SlvMatl_SS_AISI-416_Hardened_SleeveBrg</t>
        </is>
      </c>
      <c r="L632" s="233" t="inlineStr">
        <is>
          <t>SS AISI-303</t>
        </is>
      </c>
      <c r="M632" s="233" t="inlineStr">
        <is>
          <t>SS AISI-416 (hard)-SlvBrg</t>
        </is>
      </c>
      <c r="N632" s="233" t="n">
        <v>96698984</v>
      </c>
      <c r="O632" s="233" t="inlineStr">
        <is>
          <t>B105233</t>
        </is>
      </c>
      <c r="P632" s="235" t="inlineStr">
        <is>
          <t>LT067</t>
        </is>
      </c>
      <c r="Q632" t="inlineStr">
        <is>
          <t>SlvMatl_SS_AISI-416_Hardened_SleeveBrg, PriceReq_BOM_KP_Sleeves</t>
        </is>
      </c>
    </row>
    <row r="633">
      <c r="B633" s="237" t="b">
        <v>0</v>
      </c>
      <c r="C633" s="233" t="inlineStr">
        <is>
          <t>ConTab_BOM_KP_Sleeves0507</t>
        </is>
      </c>
      <c r="D633" s="233" t="inlineStr"/>
      <c r="E633" s="233" t="inlineStr">
        <is>
          <t>:3014-5_6-KPV:</t>
        </is>
      </c>
      <c r="F633" s="235" t="n">
        <v>4</v>
      </c>
      <c r="G633" s="233" t="inlineStr">
        <is>
          <t>:CCW:</t>
        </is>
      </c>
      <c r="H633" s="233" t="inlineStr">
        <is>
          <t>Mechanical Seal</t>
        </is>
      </c>
      <c r="I633" s="233" t="inlineStr">
        <is>
          <t>Single</t>
        </is>
      </c>
      <c r="J633" s="233" t="inlineStr">
        <is>
          <t>:Unbalanced:</t>
        </is>
      </c>
      <c r="K633" s="233" t="inlineStr">
        <is>
          <t>SlvMatl_SS_AISI-416_Hardened_SleeveBrg</t>
        </is>
      </c>
      <c r="L633" s="233" t="inlineStr">
        <is>
          <t>SS AISI-303</t>
        </is>
      </c>
      <c r="M633" s="233" t="inlineStr">
        <is>
          <t>SS AISI-416 (hard)-SlvBrg</t>
        </is>
      </c>
      <c r="N633" s="233" t="n">
        <v>96698982</v>
      </c>
      <c r="O633" s="233" t="inlineStr">
        <is>
          <t>B105234</t>
        </is>
      </c>
      <c r="P633" s="235" t="inlineStr">
        <is>
          <t>LT067</t>
        </is>
      </c>
      <c r="Q633" t="inlineStr">
        <is>
          <t>SlvMatl_SS_AISI-416_Hardened_SleeveBrg, PriceReq_BOM_KP_Sleeves</t>
        </is>
      </c>
    </row>
    <row r="634">
      <c r="B634" s="237" t="b">
        <v>0</v>
      </c>
      <c r="C634" s="233" t="inlineStr">
        <is>
          <t>ConTab_BOM_KP_Sleeves0508</t>
        </is>
      </c>
      <c r="D634" s="233" t="inlineStr"/>
      <c r="E634" s="233" t="inlineStr">
        <is>
          <t>:4012-1_2-KPV:</t>
        </is>
      </c>
      <c r="F634" s="235" t="n">
        <v>4</v>
      </c>
      <c r="G634" s="233" t="inlineStr">
        <is>
          <t>:CCW:</t>
        </is>
      </c>
      <c r="H634" s="233" t="inlineStr">
        <is>
          <t>Mechanical Seal</t>
        </is>
      </c>
      <c r="I634" s="233" t="inlineStr">
        <is>
          <t>Single</t>
        </is>
      </c>
      <c r="J634" s="233" t="inlineStr">
        <is>
          <t>:Unbalanced:</t>
        </is>
      </c>
      <c r="K634" s="233" t="inlineStr">
        <is>
          <t>SlvMatl_SS_AISI-416_Hardened_SleeveBrg</t>
        </is>
      </c>
      <c r="L634" s="233" t="inlineStr">
        <is>
          <t>SS AISI-303</t>
        </is>
      </c>
      <c r="M634" s="233" t="inlineStr">
        <is>
          <t>SS AISI-416 (hard)-SlvBrg</t>
        </is>
      </c>
      <c r="N634" s="233" t="n">
        <v>96698982</v>
      </c>
      <c r="O634" s="233" t="inlineStr">
        <is>
          <t>B105235</t>
        </is>
      </c>
      <c r="P634" s="235" t="inlineStr">
        <is>
          <t>LT067</t>
        </is>
      </c>
      <c r="Q634" t="inlineStr">
        <is>
          <t>SlvMatl_SS_AISI-416_Hardened_SleeveBrg, PriceReq_BOM_KP_Sleeves</t>
        </is>
      </c>
    </row>
    <row r="635">
      <c r="B635" s="237" t="b">
        <v>0</v>
      </c>
      <c r="C635" s="233" t="inlineStr">
        <is>
          <t>ConTab_BOM_KP_Sleeves0509</t>
        </is>
      </c>
      <c r="D635" s="233" t="inlineStr"/>
      <c r="E635" s="233" t="inlineStr">
        <is>
          <t>:4012-7_8-KPV:</t>
        </is>
      </c>
      <c r="F635" s="235" t="n">
        <v>4</v>
      </c>
      <c r="G635" s="233" t="inlineStr">
        <is>
          <t>:CCW:</t>
        </is>
      </c>
      <c r="H635" s="233" t="inlineStr">
        <is>
          <t>Mechanical Seal</t>
        </is>
      </c>
      <c r="I635" s="233" t="inlineStr">
        <is>
          <t>Single</t>
        </is>
      </c>
      <c r="J635" s="233" t="inlineStr">
        <is>
          <t>:Unbalanced:</t>
        </is>
      </c>
      <c r="K635" s="233" t="inlineStr">
        <is>
          <t>SlvMatl_SS_AISI-416_Hardened_SleeveBrg</t>
        </is>
      </c>
      <c r="L635" s="233" t="inlineStr">
        <is>
          <t>SS AISI-303</t>
        </is>
      </c>
      <c r="M635" s="233" t="inlineStr">
        <is>
          <t>SS AISI-416 (hard)-SlvBrg</t>
        </is>
      </c>
      <c r="N635" s="233" t="n">
        <v>96698982</v>
      </c>
      <c r="O635" s="233" t="inlineStr">
        <is>
          <t>B105236</t>
        </is>
      </c>
      <c r="P635" s="235" t="inlineStr">
        <is>
          <t>LT067</t>
        </is>
      </c>
      <c r="Q635" t="inlineStr">
        <is>
          <t>SlvMatl_SS_AISI-416_Hardened_SleeveBrg, PriceReq_BOM_KP_Sleeves</t>
        </is>
      </c>
    </row>
    <row r="636">
      <c r="B636" s="237" t="b">
        <v>0</v>
      </c>
      <c r="C636" s="233" t="inlineStr">
        <is>
          <t>ConTab_BOM_KP_Sleeves0510</t>
        </is>
      </c>
      <c r="D636" s="233" t="inlineStr"/>
      <c r="E636" s="233" t="inlineStr">
        <is>
          <t>:4015-7_8-KPV:</t>
        </is>
      </c>
      <c r="F636" s="235" t="n">
        <v>4</v>
      </c>
      <c r="G636" s="233" t="inlineStr">
        <is>
          <t>:CCW:</t>
        </is>
      </c>
      <c r="H636" s="233" t="inlineStr">
        <is>
          <t>Mechanical Seal</t>
        </is>
      </c>
      <c r="I636" s="233" t="inlineStr">
        <is>
          <t>Single</t>
        </is>
      </c>
      <c r="J636" s="233" t="inlineStr">
        <is>
          <t>:Unbalanced:</t>
        </is>
      </c>
      <c r="K636" s="233" t="inlineStr">
        <is>
          <t>SlvMatl_SS_AISI-416_Hardened_SleeveBrg</t>
        </is>
      </c>
      <c r="L636" s="233" t="inlineStr">
        <is>
          <t>SS AISI-303</t>
        </is>
      </c>
      <c r="M636" s="233" t="inlineStr">
        <is>
          <t>SS AISI-416 (hard)-SlvBrg</t>
        </is>
      </c>
      <c r="N636" s="233" t="n">
        <v>96698982</v>
      </c>
      <c r="O636" s="233" t="inlineStr">
        <is>
          <t>B105237</t>
        </is>
      </c>
      <c r="P636" s="235" t="inlineStr">
        <is>
          <t>LT067</t>
        </is>
      </c>
      <c r="Q636" t="inlineStr">
        <is>
          <t>SlvMatl_SS_AISI-416_Hardened_SleeveBrg, PriceReq_BOM_KP_Sleeves</t>
        </is>
      </c>
    </row>
    <row r="637">
      <c r="B637" s="237" t="b">
        <v>0</v>
      </c>
      <c r="C637" s="233" t="inlineStr">
        <is>
          <t>ConTab_BOM_KP_Sleeves0511</t>
        </is>
      </c>
      <c r="D637" s="233" t="inlineStr"/>
      <c r="E637" s="233" t="inlineStr">
        <is>
          <t>:5012-7_8-KPV:</t>
        </is>
      </c>
      <c r="F637" s="235" t="n">
        <v>4</v>
      </c>
      <c r="G637" s="233" t="inlineStr">
        <is>
          <t>:CCW:</t>
        </is>
      </c>
      <c r="H637" s="233" t="inlineStr">
        <is>
          <t>Mechanical Seal</t>
        </is>
      </c>
      <c r="I637" s="233" t="inlineStr">
        <is>
          <t>Single</t>
        </is>
      </c>
      <c r="J637" s="233" t="inlineStr">
        <is>
          <t>:Unbalanced:</t>
        </is>
      </c>
      <c r="K637" s="233" t="inlineStr">
        <is>
          <t>SlvMatl_SS_AISI-416_Hardened_SleeveBrg</t>
        </is>
      </c>
      <c r="L637" s="233" t="inlineStr">
        <is>
          <t>SS AISI-303</t>
        </is>
      </c>
      <c r="M637" s="233" t="inlineStr">
        <is>
          <t>SS AISI-416 (hard)-SlvBrg</t>
        </is>
      </c>
      <c r="N637" s="233" t="n">
        <v>96701058</v>
      </c>
      <c r="O637" s="233" t="inlineStr">
        <is>
          <t>B105238</t>
        </is>
      </c>
      <c r="P637" s="235" t="inlineStr">
        <is>
          <t>LT067</t>
        </is>
      </c>
      <c r="Q637" t="inlineStr">
        <is>
          <t>SlvMatl_SS_AISI-416_Hardened_SleeveBrg, PriceReq_BOM_KP_Sleeves</t>
        </is>
      </c>
    </row>
    <row r="638">
      <c r="B638" s="237" t="b">
        <v>0</v>
      </c>
      <c r="C638" s="233" t="inlineStr">
        <is>
          <t>ConTab_BOM_KP_Sleeves0512</t>
        </is>
      </c>
      <c r="D638" s="233" t="inlineStr"/>
      <c r="E638" s="233" t="inlineStr">
        <is>
          <t>:5015-9_0-KPV:</t>
        </is>
      </c>
      <c r="F638" s="235" t="n">
        <v>4</v>
      </c>
      <c r="G638" s="233" t="inlineStr">
        <is>
          <t>:CCW:</t>
        </is>
      </c>
      <c r="H638" s="233" t="inlineStr">
        <is>
          <t>Mechanical Seal</t>
        </is>
      </c>
      <c r="I638" s="233" t="inlineStr">
        <is>
          <t>Single</t>
        </is>
      </c>
      <c r="J638" s="233" t="inlineStr">
        <is>
          <t>:Unbalanced:</t>
        </is>
      </c>
      <c r="K638" s="233" t="inlineStr">
        <is>
          <t>SlvMatl_SS_AISI-416_Hardened_SleeveBrg</t>
        </is>
      </c>
      <c r="L638" s="233" t="inlineStr">
        <is>
          <t>SS AISI-303</t>
        </is>
      </c>
      <c r="M638" s="233" t="inlineStr">
        <is>
          <t>SS AISI-416 (hard)-SlvBrg</t>
        </is>
      </c>
      <c r="N638" s="233" t="n">
        <v>96701058</v>
      </c>
      <c r="O638" s="233" t="inlineStr">
        <is>
          <t>B105239</t>
        </is>
      </c>
      <c r="P638" s="235" t="inlineStr">
        <is>
          <t>LT067</t>
        </is>
      </c>
      <c r="Q638" t="inlineStr">
        <is>
          <t>SlvMatl_SS_AISI-416_Hardened_SleeveBrg, PriceReq_BOM_KP_Sleeves</t>
        </is>
      </c>
    </row>
    <row r="639">
      <c r="B639" s="237" t="b">
        <v>0</v>
      </c>
      <c r="C639" s="233" t="inlineStr">
        <is>
          <t>ConTab_BOM_KP_Sleeves0513</t>
        </is>
      </c>
      <c r="D639" s="233" t="inlineStr"/>
      <c r="E639" s="233" t="inlineStr">
        <is>
          <t>:6012-1_2-KPV:</t>
        </is>
      </c>
      <c r="F639" s="235" t="n">
        <v>4</v>
      </c>
      <c r="G639" s="233" t="inlineStr">
        <is>
          <t>:CCW:</t>
        </is>
      </c>
      <c r="H639" s="233" t="inlineStr">
        <is>
          <t>Mechanical Seal</t>
        </is>
      </c>
      <c r="I639" s="233" t="inlineStr">
        <is>
          <t>Single</t>
        </is>
      </c>
      <c r="J639" s="233" t="inlineStr">
        <is>
          <t>:Unbalanced:</t>
        </is>
      </c>
      <c r="K639" s="233" t="inlineStr">
        <is>
          <t>SlvMatl_SS_AISI-416_Hardened_SleeveBrg</t>
        </is>
      </c>
      <c r="L639" s="233" t="inlineStr">
        <is>
          <t>SS AISI-303</t>
        </is>
      </c>
      <c r="M639" s="233" t="inlineStr">
        <is>
          <t>SS AISI-416 (hard)-SlvBrg</t>
        </is>
      </c>
      <c r="N639" s="233" t="n">
        <v>96698982</v>
      </c>
      <c r="O639" s="233" t="inlineStr">
        <is>
          <t>B105240</t>
        </is>
      </c>
      <c r="P639" s="235" t="inlineStr">
        <is>
          <t>LT067</t>
        </is>
      </c>
      <c r="Q639" t="inlineStr">
        <is>
          <t>SlvMatl_SS_AISI-416_Hardened_SleeveBrg, PriceReq_BOM_KP_Sleeves</t>
        </is>
      </c>
    </row>
    <row r="640">
      <c r="B640" s="237" t="b">
        <v>0</v>
      </c>
      <c r="C640" s="233" t="inlineStr">
        <is>
          <t>ConTab_BOM_KP_Sleeves0514</t>
        </is>
      </c>
      <c r="D640" s="233" t="inlineStr"/>
      <c r="E640" s="233" t="inlineStr">
        <is>
          <t>:6012-3_4-KPV:</t>
        </is>
      </c>
      <c r="F640" s="235" t="n">
        <v>4</v>
      </c>
      <c r="G640" s="233" t="inlineStr">
        <is>
          <t>:CCW:</t>
        </is>
      </c>
      <c r="H640" s="233" t="inlineStr">
        <is>
          <t>Mechanical Seal</t>
        </is>
      </c>
      <c r="I640" s="233" t="inlineStr">
        <is>
          <t>Single</t>
        </is>
      </c>
      <c r="J640" s="233" t="inlineStr">
        <is>
          <t>:Unbalanced:</t>
        </is>
      </c>
      <c r="K640" s="233" t="inlineStr">
        <is>
          <t>SlvMatl_SS_AISI-416_Hardened_SleeveBrg</t>
        </is>
      </c>
      <c r="L640" s="233" t="inlineStr">
        <is>
          <t>SS AISI-303</t>
        </is>
      </c>
      <c r="M640" s="233" t="inlineStr">
        <is>
          <t>SS AISI-416 (hard)-SlvBrg</t>
        </is>
      </c>
      <c r="N640" s="233" t="n">
        <v>96701058</v>
      </c>
      <c r="O640" s="233" t="inlineStr">
        <is>
          <t>B105241</t>
        </is>
      </c>
      <c r="P640" s="235" t="inlineStr">
        <is>
          <t>LT067</t>
        </is>
      </c>
      <c r="Q640" t="inlineStr">
        <is>
          <t>SlvMatl_SS_AISI-416_Hardened_SleeveBrg, PriceReq_BOM_KP_Sleeves</t>
        </is>
      </c>
    </row>
    <row r="641">
      <c r="B641" s="237" t="b">
        <v>0</v>
      </c>
      <c r="C641" s="233" t="inlineStr">
        <is>
          <t>ConTab_BOM_KP_Sleeves0515</t>
        </is>
      </c>
      <c r="D641" s="233" t="inlineStr"/>
      <c r="E641" s="233" t="inlineStr">
        <is>
          <t>:3014-5_6-KPV:</t>
        </is>
      </c>
      <c r="F641" s="235" t="n">
        <v>4</v>
      </c>
      <c r="G641" s="233" t="inlineStr">
        <is>
          <t>:CW:</t>
        </is>
      </c>
      <c r="H641" s="233" t="inlineStr">
        <is>
          <t>Mechanical Seal</t>
        </is>
      </c>
      <c r="I641" s="233" t="inlineStr">
        <is>
          <t>Single</t>
        </is>
      </c>
      <c r="J641" s="233" t="inlineStr">
        <is>
          <t>:Unbalanced:</t>
        </is>
      </c>
      <c r="K641" s="233" t="inlineStr">
        <is>
          <t>SlvMatl_SS_AISI-416_Hardened_SleeveBrg</t>
        </is>
      </c>
      <c r="L641" s="233" t="inlineStr">
        <is>
          <t>SS AISI-316</t>
        </is>
      </c>
      <c r="M641" s="233" t="inlineStr">
        <is>
          <t>SS AISI-416 (hard)-SlvBrg</t>
        </is>
      </c>
      <c r="N641" s="235" t="inlineStr">
        <is>
          <t>RTF</t>
        </is>
      </c>
      <c r="O641" s="233" t="inlineStr">
        <is>
          <t>B105258</t>
        </is>
      </c>
      <c r="P641" s="235" t="inlineStr">
        <is>
          <t>LT068</t>
        </is>
      </c>
      <c r="Q641" t="inlineStr">
        <is>
          <t>SlvMatl_SS_AISI-416_Hardened_SleeveBrg, PriceReq_BOM_KP_Sleeves</t>
        </is>
      </c>
    </row>
    <row r="642">
      <c r="B642" s="237" t="b">
        <v>0</v>
      </c>
      <c r="C642" s="233" t="inlineStr">
        <is>
          <t>ConTab_BOM_KP_Sleeves0516</t>
        </is>
      </c>
      <c r="D642" s="233" t="inlineStr"/>
      <c r="E642" s="233" t="inlineStr">
        <is>
          <t>:4012-1_2-KPV:</t>
        </is>
      </c>
      <c r="F642" s="235" t="n">
        <v>4</v>
      </c>
      <c r="G642" s="233" t="inlineStr">
        <is>
          <t>:CW:</t>
        </is>
      </c>
      <c r="H642" s="233" t="inlineStr">
        <is>
          <t>Mechanical Seal</t>
        </is>
      </c>
      <c r="I642" s="233" t="inlineStr">
        <is>
          <t>Single</t>
        </is>
      </c>
      <c r="J642" s="233" t="inlineStr">
        <is>
          <t>:Unbalanced:</t>
        </is>
      </c>
      <c r="K642" s="233" t="inlineStr">
        <is>
          <t>SlvMatl_SS_AISI-416_Hardened_SleeveBrg</t>
        </is>
      </c>
      <c r="L642" s="233" t="inlineStr">
        <is>
          <t>SS AISI-316</t>
        </is>
      </c>
      <c r="M642" s="233" t="inlineStr">
        <is>
          <t>SS AISI-416 (hard)-SlvBrg</t>
        </is>
      </c>
      <c r="N642" s="235" t="inlineStr">
        <is>
          <t>RTF</t>
        </is>
      </c>
      <c r="O642" s="233" t="inlineStr">
        <is>
          <t>B105259</t>
        </is>
      </c>
      <c r="P642" s="235" t="inlineStr">
        <is>
          <t>LT068</t>
        </is>
      </c>
      <c r="Q642" t="inlineStr">
        <is>
          <t>SlvMatl_SS_AISI-416_Hardened_SleeveBrg, PriceReq_BOM_KP_Sleeves</t>
        </is>
      </c>
    </row>
    <row r="643">
      <c r="B643" s="237" t="b">
        <v>0</v>
      </c>
      <c r="C643" s="233" t="inlineStr">
        <is>
          <t>ConTab_BOM_KP_Sleeves0517</t>
        </is>
      </c>
      <c r="D643" s="233" t="inlineStr"/>
      <c r="E643" s="233" t="inlineStr">
        <is>
          <t>:4012-7_8-KPV:</t>
        </is>
      </c>
      <c r="F643" s="235" t="n">
        <v>4</v>
      </c>
      <c r="G643" s="233" t="inlineStr">
        <is>
          <t>:CW:</t>
        </is>
      </c>
      <c r="H643" s="233" t="inlineStr">
        <is>
          <t>Mechanical Seal</t>
        </is>
      </c>
      <c r="I643" s="233" t="inlineStr">
        <is>
          <t>Single</t>
        </is>
      </c>
      <c r="J643" s="233" t="inlineStr">
        <is>
          <t>:Unbalanced:</t>
        </is>
      </c>
      <c r="K643" s="233" t="inlineStr">
        <is>
          <t>SlvMatl_SS_AISI-416_Hardened_SleeveBrg</t>
        </is>
      </c>
      <c r="L643" s="233" t="inlineStr">
        <is>
          <t>SS AISI-316</t>
        </is>
      </c>
      <c r="M643" s="233" t="inlineStr">
        <is>
          <t>SS AISI-416 (hard)-SlvBrg</t>
        </is>
      </c>
      <c r="N643" s="235" t="inlineStr">
        <is>
          <t>RTF</t>
        </is>
      </c>
      <c r="O643" s="233" t="inlineStr">
        <is>
          <t>B105260</t>
        </is>
      </c>
      <c r="P643" s="235" t="inlineStr">
        <is>
          <t>LT068</t>
        </is>
      </c>
      <c r="Q643" t="inlineStr">
        <is>
          <t>SlvMatl_SS_AISI-416_Hardened_SleeveBrg, PriceReq_BOM_KP_Sleeves</t>
        </is>
      </c>
    </row>
    <row r="644">
      <c r="B644" s="237" t="b">
        <v>0</v>
      </c>
      <c r="C644" s="233" t="inlineStr">
        <is>
          <t>ConTab_BOM_KP_Sleeves0518</t>
        </is>
      </c>
      <c r="D644" s="233" t="inlineStr"/>
      <c r="E644" s="233" t="inlineStr">
        <is>
          <t>:4015-7_8-KPV:</t>
        </is>
      </c>
      <c r="F644" s="235" t="n">
        <v>4</v>
      </c>
      <c r="G644" s="233" t="inlineStr">
        <is>
          <t>:CW:</t>
        </is>
      </c>
      <c r="H644" s="233" t="inlineStr">
        <is>
          <t>Mechanical Seal</t>
        </is>
      </c>
      <c r="I644" s="233" t="inlineStr">
        <is>
          <t>Single</t>
        </is>
      </c>
      <c r="J644" s="233" t="inlineStr">
        <is>
          <t>:Unbalanced:</t>
        </is>
      </c>
      <c r="K644" s="233" t="inlineStr">
        <is>
          <t>SlvMatl_SS_AISI-416_Hardened_SleeveBrg</t>
        </is>
      </c>
      <c r="L644" s="233" t="inlineStr">
        <is>
          <t>SS AISI-316</t>
        </is>
      </c>
      <c r="M644" s="233" t="inlineStr">
        <is>
          <t>SS AISI-416 (hard)-SlvBrg</t>
        </is>
      </c>
      <c r="N644" s="235" t="inlineStr">
        <is>
          <t>RTF</t>
        </is>
      </c>
      <c r="O644" s="233" t="inlineStr">
        <is>
          <t>B105261</t>
        </is>
      </c>
      <c r="P644" s="235" t="inlineStr">
        <is>
          <t>LT068</t>
        </is>
      </c>
      <c r="Q644" t="inlineStr">
        <is>
          <t>SlvMatl_SS_AISI-416_Hardened_SleeveBrg, PriceReq_BOM_KP_Sleeves</t>
        </is>
      </c>
    </row>
    <row r="645">
      <c r="B645" s="237" t="b">
        <v>0</v>
      </c>
      <c r="C645" s="233" t="inlineStr">
        <is>
          <t>ConTab_BOM_KP_Sleeves0519</t>
        </is>
      </c>
      <c r="D645" s="233" t="inlineStr"/>
      <c r="E645" s="233" t="inlineStr">
        <is>
          <t>:5012-7_8-KPV:</t>
        </is>
      </c>
      <c r="F645" s="235" t="n">
        <v>4</v>
      </c>
      <c r="G645" s="233" t="inlineStr">
        <is>
          <t>:CW:</t>
        </is>
      </c>
      <c r="H645" s="233" t="inlineStr">
        <is>
          <t>Mechanical Seal</t>
        </is>
      </c>
      <c r="I645" s="233" t="inlineStr">
        <is>
          <t>Single</t>
        </is>
      </c>
      <c r="J645" s="233" t="inlineStr">
        <is>
          <t>:Unbalanced:</t>
        </is>
      </c>
      <c r="K645" s="233" t="inlineStr">
        <is>
          <t>SlvMatl_SS_AISI-416_Hardened_SleeveBrg</t>
        </is>
      </c>
      <c r="L645" s="233" t="inlineStr">
        <is>
          <t>SS AISI-316</t>
        </is>
      </c>
      <c r="M645" s="233" t="inlineStr">
        <is>
          <t>SS AISI-416 (hard)-SlvBrg</t>
        </is>
      </c>
      <c r="N645" s="235" t="inlineStr">
        <is>
          <t>RTF</t>
        </is>
      </c>
      <c r="O645" s="233" t="inlineStr">
        <is>
          <t>B105262</t>
        </is>
      </c>
      <c r="P645" s="235" t="inlineStr">
        <is>
          <t>LT068</t>
        </is>
      </c>
      <c r="Q645" t="inlineStr">
        <is>
          <t>SlvMatl_SS_AISI-416_Hardened_SleeveBrg, PriceReq_BOM_KP_Sleeves</t>
        </is>
      </c>
    </row>
    <row r="646">
      <c r="B646" s="237" t="b">
        <v>0</v>
      </c>
      <c r="C646" s="233" t="inlineStr">
        <is>
          <t>ConTab_BOM_KP_Sleeves0520</t>
        </is>
      </c>
      <c r="D646" s="233" t="inlineStr"/>
      <c r="E646" s="233" t="inlineStr">
        <is>
          <t>:5015-9_0-KPV:</t>
        </is>
      </c>
      <c r="F646" s="235" t="n">
        <v>4</v>
      </c>
      <c r="G646" s="233" t="inlineStr">
        <is>
          <t>:CW:</t>
        </is>
      </c>
      <c r="H646" s="233" t="inlineStr">
        <is>
          <t>Mechanical Seal</t>
        </is>
      </c>
      <c r="I646" s="233" t="inlineStr">
        <is>
          <t>Single</t>
        </is>
      </c>
      <c r="J646" s="233" t="inlineStr">
        <is>
          <t>:Unbalanced:</t>
        </is>
      </c>
      <c r="K646" s="233" t="inlineStr">
        <is>
          <t>SlvMatl_SS_AISI-416_Hardened_SleeveBrg</t>
        </is>
      </c>
      <c r="L646" s="233" t="inlineStr">
        <is>
          <t>SS AISI-316</t>
        </is>
      </c>
      <c r="M646" s="233" t="inlineStr">
        <is>
          <t>SS AISI-416 (hard)-SlvBrg</t>
        </is>
      </c>
      <c r="N646" s="235" t="inlineStr">
        <is>
          <t>RTF</t>
        </is>
      </c>
      <c r="O646" s="233" t="inlineStr">
        <is>
          <t>B105263</t>
        </is>
      </c>
      <c r="P646" s="235" t="inlineStr">
        <is>
          <t>LT068</t>
        </is>
      </c>
      <c r="Q646" t="inlineStr">
        <is>
          <t>SlvMatl_SS_AISI-416_Hardened_SleeveBrg, PriceReq_BOM_KP_Sleeves</t>
        </is>
      </c>
    </row>
    <row r="647">
      <c r="B647" s="237" t="b">
        <v>0</v>
      </c>
      <c r="C647" s="233" t="inlineStr">
        <is>
          <t>ConTab_BOM_KP_Sleeves0521</t>
        </is>
      </c>
      <c r="D647" s="233" t="inlineStr"/>
      <c r="E647" s="233" t="inlineStr">
        <is>
          <t>:6012-1_2-KPV:</t>
        </is>
      </c>
      <c r="F647" s="235" t="n">
        <v>4</v>
      </c>
      <c r="G647" s="233" t="inlineStr">
        <is>
          <t>:CW:</t>
        </is>
      </c>
      <c r="H647" s="233" t="inlineStr">
        <is>
          <t>Mechanical Seal</t>
        </is>
      </c>
      <c r="I647" s="233" t="inlineStr">
        <is>
          <t>Single</t>
        </is>
      </c>
      <c r="J647" s="233" t="inlineStr">
        <is>
          <t>:Unbalanced:</t>
        </is>
      </c>
      <c r="K647" s="233" t="inlineStr">
        <is>
          <t>SlvMatl_SS_AISI-416_Hardened_SleeveBrg</t>
        </is>
      </c>
      <c r="L647" s="233" t="inlineStr">
        <is>
          <t>SS AISI-316</t>
        </is>
      </c>
      <c r="M647" s="233" t="inlineStr">
        <is>
          <t>SS AISI-416 (hard)-SlvBrg</t>
        </is>
      </c>
      <c r="N647" s="235" t="inlineStr">
        <is>
          <t>RTF</t>
        </is>
      </c>
      <c r="O647" s="233" t="inlineStr">
        <is>
          <t>B105264</t>
        </is>
      </c>
      <c r="P647" s="235" t="inlineStr">
        <is>
          <t>LT068</t>
        </is>
      </c>
      <c r="Q647" t="inlineStr">
        <is>
          <t>SlvMatl_SS_AISI-416_Hardened_SleeveBrg, PriceReq_BOM_KP_Sleeves</t>
        </is>
      </c>
    </row>
    <row r="648">
      <c r="B648" s="237" t="b">
        <v>0</v>
      </c>
      <c r="C648" s="233" t="inlineStr">
        <is>
          <t>ConTab_BOM_KP_Sleeves0522</t>
        </is>
      </c>
      <c r="D648" s="233" t="inlineStr"/>
      <c r="E648" s="233" t="inlineStr">
        <is>
          <t>:6012-3_4-KPV:</t>
        </is>
      </c>
      <c r="F648" s="235" t="n">
        <v>4</v>
      </c>
      <c r="G648" s="233" t="inlineStr">
        <is>
          <t>:CW:</t>
        </is>
      </c>
      <c r="H648" s="233" t="inlineStr">
        <is>
          <t>Mechanical Seal</t>
        </is>
      </c>
      <c r="I648" s="233" t="inlineStr">
        <is>
          <t>Single</t>
        </is>
      </c>
      <c r="J648" s="233" t="inlineStr">
        <is>
          <t>:Unbalanced:</t>
        </is>
      </c>
      <c r="K648" s="233" t="inlineStr">
        <is>
          <t>SlvMatl_SS_AISI-416_Hardened_SleeveBrg</t>
        </is>
      </c>
      <c r="L648" s="233" t="inlineStr">
        <is>
          <t>SS AISI-316</t>
        </is>
      </c>
      <c r="M648" s="233" t="inlineStr">
        <is>
          <t>SS AISI-416 (hard)-SlvBrg</t>
        </is>
      </c>
      <c r="N648" s="235" t="inlineStr">
        <is>
          <t>RTF</t>
        </is>
      </c>
      <c r="O648" s="233" t="inlineStr">
        <is>
          <t>B105265</t>
        </is>
      </c>
      <c r="P648" s="235" t="inlineStr">
        <is>
          <t>LT068</t>
        </is>
      </c>
      <c r="Q648" t="inlineStr">
        <is>
          <t>SlvMatl_SS_AISI-416_Hardened_SleeveBrg, PriceReq_BOM_KP_Sleeves</t>
        </is>
      </c>
    </row>
    <row r="649">
      <c r="B649" s="237" t="b">
        <v>0</v>
      </c>
      <c r="C649" s="233" t="inlineStr">
        <is>
          <t>ConTab_BOM_KP_Sleeves0523</t>
        </is>
      </c>
      <c r="D649" s="233" t="inlineStr"/>
      <c r="E649" s="233" t="inlineStr">
        <is>
          <t>:3014-5_6-KPV:</t>
        </is>
      </c>
      <c r="F649" s="235" t="n">
        <v>4</v>
      </c>
      <c r="G649" s="233" t="inlineStr">
        <is>
          <t>:CCW:</t>
        </is>
      </c>
      <c r="H649" s="233" t="inlineStr">
        <is>
          <t>Mechanical Seal</t>
        </is>
      </c>
      <c r="I649" s="233" t="inlineStr">
        <is>
          <t>Single</t>
        </is>
      </c>
      <c r="J649" s="233" t="inlineStr">
        <is>
          <t>:Unbalanced:</t>
        </is>
      </c>
      <c r="K649" s="233" t="inlineStr">
        <is>
          <t>SlvMatl_SS_AISI-416_Hardened_SleeveBrg</t>
        </is>
      </c>
      <c r="L649" s="233" t="inlineStr">
        <is>
          <t>SS AISI-316</t>
        </is>
      </c>
      <c r="M649" s="233" t="inlineStr">
        <is>
          <t>SS AISI-416 (hard)-SlvBrg</t>
        </is>
      </c>
      <c r="N649" s="235" t="inlineStr">
        <is>
          <t>RTF</t>
        </is>
      </c>
      <c r="O649" s="233" t="inlineStr">
        <is>
          <t>B105266</t>
        </is>
      </c>
      <c r="P649" s="235" t="inlineStr">
        <is>
          <t>LT068</t>
        </is>
      </c>
      <c r="Q649" t="inlineStr">
        <is>
          <t>SlvMatl_SS_AISI-416_Hardened_SleeveBrg, PriceReq_BOM_KP_Sleeves</t>
        </is>
      </c>
    </row>
    <row r="650">
      <c r="B650" s="237" t="b">
        <v>0</v>
      </c>
      <c r="C650" s="233" t="inlineStr">
        <is>
          <t>ConTab_BOM_KP_Sleeves0524</t>
        </is>
      </c>
      <c r="D650" s="233" t="inlineStr"/>
      <c r="E650" s="233" t="inlineStr">
        <is>
          <t>:4012-1_2-KPV:</t>
        </is>
      </c>
      <c r="F650" s="235" t="n">
        <v>4</v>
      </c>
      <c r="G650" s="233" t="inlineStr">
        <is>
          <t>:CCW:</t>
        </is>
      </c>
      <c r="H650" s="233" t="inlineStr">
        <is>
          <t>Mechanical Seal</t>
        </is>
      </c>
      <c r="I650" s="233" t="inlineStr">
        <is>
          <t>Single</t>
        </is>
      </c>
      <c r="J650" s="233" t="inlineStr">
        <is>
          <t>:Unbalanced:</t>
        </is>
      </c>
      <c r="K650" s="233" t="inlineStr">
        <is>
          <t>SlvMatl_SS_AISI-416_Hardened_SleeveBrg</t>
        </is>
      </c>
      <c r="L650" s="233" t="inlineStr">
        <is>
          <t>SS AISI-316</t>
        </is>
      </c>
      <c r="M650" s="233" t="inlineStr">
        <is>
          <t>SS AISI-416 (hard)-SlvBrg</t>
        </is>
      </c>
      <c r="N650" s="235" t="inlineStr">
        <is>
          <t>RTF</t>
        </is>
      </c>
      <c r="O650" s="233" t="inlineStr">
        <is>
          <t>B105267</t>
        </is>
      </c>
      <c r="P650" s="235" t="inlineStr">
        <is>
          <t>LT068</t>
        </is>
      </c>
      <c r="Q650" t="inlineStr">
        <is>
          <t>SlvMatl_SS_AISI-416_Hardened_SleeveBrg, PriceReq_BOM_KP_Sleeves</t>
        </is>
      </c>
    </row>
    <row r="651">
      <c r="B651" s="237" t="b">
        <v>0</v>
      </c>
      <c r="C651" s="233" t="inlineStr">
        <is>
          <t>ConTab_BOM_KP_Sleeves0525</t>
        </is>
      </c>
      <c r="D651" s="233" t="inlineStr"/>
      <c r="E651" s="233" t="inlineStr">
        <is>
          <t>:4012-7_8-KPV:</t>
        </is>
      </c>
      <c r="F651" s="235" t="n">
        <v>4</v>
      </c>
      <c r="G651" s="233" t="inlineStr">
        <is>
          <t>:CCW:</t>
        </is>
      </c>
      <c r="H651" s="233" t="inlineStr">
        <is>
          <t>Mechanical Seal</t>
        </is>
      </c>
      <c r="I651" s="233" t="inlineStr">
        <is>
          <t>Single</t>
        </is>
      </c>
      <c r="J651" s="233" t="inlineStr">
        <is>
          <t>:Unbalanced:</t>
        </is>
      </c>
      <c r="K651" s="233" t="inlineStr">
        <is>
          <t>SlvMatl_SS_AISI-416_Hardened_SleeveBrg</t>
        </is>
      </c>
      <c r="L651" s="233" t="inlineStr">
        <is>
          <t>SS AISI-316</t>
        </is>
      </c>
      <c r="M651" s="233" t="inlineStr">
        <is>
          <t>SS AISI-416 (hard)-SlvBrg</t>
        </is>
      </c>
      <c r="N651" s="235" t="inlineStr">
        <is>
          <t>RTF</t>
        </is>
      </c>
      <c r="O651" s="233" t="inlineStr">
        <is>
          <t>B105268</t>
        </is>
      </c>
      <c r="P651" s="235" t="inlineStr">
        <is>
          <t>LT068</t>
        </is>
      </c>
      <c r="Q651" t="inlineStr">
        <is>
          <t>SlvMatl_SS_AISI-416_Hardened_SleeveBrg, PriceReq_BOM_KP_Sleeves</t>
        </is>
      </c>
    </row>
    <row r="652">
      <c r="B652" s="237" t="b">
        <v>0</v>
      </c>
      <c r="C652" s="233" t="inlineStr">
        <is>
          <t>ConTab_BOM_KP_Sleeves0526</t>
        </is>
      </c>
      <c r="D652" s="233" t="inlineStr"/>
      <c r="E652" s="233" t="inlineStr">
        <is>
          <t>:4015-7_8-KPV:</t>
        </is>
      </c>
      <c r="F652" s="235" t="n">
        <v>4</v>
      </c>
      <c r="G652" s="233" t="inlineStr">
        <is>
          <t>:CCW:</t>
        </is>
      </c>
      <c r="H652" s="233" t="inlineStr">
        <is>
          <t>Mechanical Seal</t>
        </is>
      </c>
      <c r="I652" s="233" t="inlineStr">
        <is>
          <t>Single</t>
        </is>
      </c>
      <c r="J652" s="233" t="inlineStr">
        <is>
          <t>:Unbalanced:</t>
        </is>
      </c>
      <c r="K652" s="233" t="inlineStr">
        <is>
          <t>SlvMatl_SS_AISI-416_Hardened_SleeveBrg</t>
        </is>
      </c>
      <c r="L652" s="233" t="inlineStr">
        <is>
          <t>SS AISI-316</t>
        </is>
      </c>
      <c r="M652" s="233" t="inlineStr">
        <is>
          <t>SS AISI-416 (hard)-SlvBrg</t>
        </is>
      </c>
      <c r="N652" s="235" t="inlineStr">
        <is>
          <t>RTF</t>
        </is>
      </c>
      <c r="O652" s="233" t="inlineStr">
        <is>
          <t>B105269</t>
        </is>
      </c>
      <c r="P652" s="235" t="inlineStr">
        <is>
          <t>LT068</t>
        </is>
      </c>
      <c r="Q652" t="inlineStr">
        <is>
          <t>SlvMatl_SS_AISI-416_Hardened_SleeveBrg, PriceReq_BOM_KP_Sleeves</t>
        </is>
      </c>
    </row>
    <row r="653">
      <c r="B653" s="237" t="b">
        <v>0</v>
      </c>
      <c r="C653" s="233" t="inlineStr">
        <is>
          <t>ConTab_BOM_KP_Sleeves0527</t>
        </is>
      </c>
      <c r="D653" s="233" t="inlineStr"/>
      <c r="E653" s="233" t="inlineStr">
        <is>
          <t>:5012-7_8-KPV:</t>
        </is>
      </c>
      <c r="F653" s="235" t="n">
        <v>4</v>
      </c>
      <c r="G653" s="233" t="inlineStr">
        <is>
          <t>:CCW:</t>
        </is>
      </c>
      <c r="H653" s="233" t="inlineStr">
        <is>
          <t>Mechanical Seal</t>
        </is>
      </c>
      <c r="I653" s="233" t="inlineStr">
        <is>
          <t>Single</t>
        </is>
      </c>
      <c r="J653" s="233" t="inlineStr">
        <is>
          <t>:Unbalanced:</t>
        </is>
      </c>
      <c r="K653" s="233" t="inlineStr">
        <is>
          <t>SlvMatl_SS_AISI-416_Hardened_SleeveBrg</t>
        </is>
      </c>
      <c r="L653" s="233" t="inlineStr">
        <is>
          <t>SS AISI-316</t>
        </is>
      </c>
      <c r="M653" s="233" t="inlineStr">
        <is>
          <t>SS AISI-416 (hard)-SlvBrg</t>
        </is>
      </c>
      <c r="N653" s="235" t="inlineStr">
        <is>
          <t>RTF</t>
        </is>
      </c>
      <c r="O653" s="233" t="inlineStr">
        <is>
          <t>B105270</t>
        </is>
      </c>
      <c r="P653" s="235" t="inlineStr">
        <is>
          <t>LT068</t>
        </is>
      </c>
      <c r="Q653" t="inlineStr">
        <is>
          <t>SlvMatl_SS_AISI-416_Hardened_SleeveBrg, PriceReq_BOM_KP_Sleeves</t>
        </is>
      </c>
    </row>
    <row r="654">
      <c r="B654" s="237" t="b">
        <v>0</v>
      </c>
      <c r="C654" s="233" t="inlineStr">
        <is>
          <t>ConTab_BOM_KP_Sleeves0528</t>
        </is>
      </c>
      <c r="D654" s="233" t="inlineStr"/>
      <c r="E654" s="233" t="inlineStr">
        <is>
          <t>:5015-9_0-KPV:</t>
        </is>
      </c>
      <c r="F654" s="235" t="n">
        <v>4</v>
      </c>
      <c r="G654" s="233" t="inlineStr">
        <is>
          <t>:CCW:</t>
        </is>
      </c>
      <c r="H654" s="233" t="inlineStr">
        <is>
          <t>Mechanical Seal</t>
        </is>
      </c>
      <c r="I654" s="233" t="inlineStr">
        <is>
          <t>Single</t>
        </is>
      </c>
      <c r="J654" s="233" t="inlineStr">
        <is>
          <t>:Unbalanced:</t>
        </is>
      </c>
      <c r="K654" s="233" t="inlineStr">
        <is>
          <t>SlvMatl_SS_AISI-416_Hardened_SleeveBrg</t>
        </is>
      </c>
      <c r="L654" s="233" t="inlineStr">
        <is>
          <t>SS AISI-316</t>
        </is>
      </c>
      <c r="M654" s="233" t="inlineStr">
        <is>
          <t>SS AISI-416 (hard)-SlvBrg</t>
        </is>
      </c>
      <c r="N654" s="235" t="inlineStr">
        <is>
          <t>RTF</t>
        </is>
      </c>
      <c r="O654" s="233" t="inlineStr">
        <is>
          <t>B105271</t>
        </is>
      </c>
      <c r="P654" s="235" t="inlineStr">
        <is>
          <t>LT068</t>
        </is>
      </c>
      <c r="Q654" t="inlineStr">
        <is>
          <t>SlvMatl_SS_AISI-416_Hardened_SleeveBrg, PriceReq_BOM_KP_Sleeves</t>
        </is>
      </c>
    </row>
    <row r="655">
      <c r="B655" s="237" t="b">
        <v>0</v>
      </c>
      <c r="C655" s="233" t="inlineStr">
        <is>
          <t>ConTab_BOM_KP_Sleeves0529</t>
        </is>
      </c>
      <c r="D655" s="233" t="inlineStr"/>
      <c r="E655" s="233" t="inlineStr">
        <is>
          <t>:6012-1_2-KPV:</t>
        </is>
      </c>
      <c r="F655" s="235" t="n">
        <v>4</v>
      </c>
      <c r="G655" s="233" t="inlineStr">
        <is>
          <t>:CCW:</t>
        </is>
      </c>
      <c r="H655" s="233" t="inlineStr">
        <is>
          <t>Mechanical Seal</t>
        </is>
      </c>
      <c r="I655" s="233" t="inlineStr">
        <is>
          <t>Single</t>
        </is>
      </c>
      <c r="J655" s="233" t="inlineStr">
        <is>
          <t>:Unbalanced:</t>
        </is>
      </c>
      <c r="K655" s="233" t="inlineStr">
        <is>
          <t>SlvMatl_SS_AISI-416_Hardened_SleeveBrg</t>
        </is>
      </c>
      <c r="L655" s="233" t="inlineStr">
        <is>
          <t>SS AISI-316</t>
        </is>
      </c>
      <c r="M655" s="233" t="inlineStr">
        <is>
          <t>SS AISI-416 (hard)-SlvBrg</t>
        </is>
      </c>
      <c r="N655" s="235" t="inlineStr">
        <is>
          <t>RTF</t>
        </is>
      </c>
      <c r="O655" s="233" t="inlineStr">
        <is>
          <t>B105272</t>
        </is>
      </c>
      <c r="P655" s="235" t="inlineStr">
        <is>
          <t>LT068</t>
        </is>
      </c>
      <c r="Q655" t="inlineStr">
        <is>
          <t>SlvMatl_SS_AISI-416_Hardened_SleeveBrg, PriceReq_BOM_KP_Sleeves</t>
        </is>
      </c>
    </row>
    <row r="656">
      <c r="B656" s="237" t="b">
        <v>0</v>
      </c>
      <c r="C656" s="233" t="inlineStr">
        <is>
          <t>ConTab_BOM_KP_Sleeves0530</t>
        </is>
      </c>
      <c r="D656" s="233" t="inlineStr"/>
      <c r="E656" s="233" t="inlineStr">
        <is>
          <t>:6012-3_4-KPV:</t>
        </is>
      </c>
      <c r="F656" s="235" t="n">
        <v>4</v>
      </c>
      <c r="G656" s="233" t="inlineStr">
        <is>
          <t>:CCW:</t>
        </is>
      </c>
      <c r="H656" s="233" t="inlineStr">
        <is>
          <t>Mechanical Seal</t>
        </is>
      </c>
      <c r="I656" s="233" t="inlineStr">
        <is>
          <t>Single</t>
        </is>
      </c>
      <c r="J656" s="233" t="inlineStr">
        <is>
          <t>:Unbalanced:</t>
        </is>
      </c>
      <c r="K656" s="233" t="inlineStr">
        <is>
          <t>SlvMatl_SS_AISI-416_Hardened_SleeveBrg</t>
        </is>
      </c>
      <c r="L656" s="233" t="inlineStr">
        <is>
          <t>SS AISI-316</t>
        </is>
      </c>
      <c r="M656" s="233" t="inlineStr">
        <is>
          <t>SS AISI-416 (hard)-SlvBrg</t>
        </is>
      </c>
      <c r="N656" s="235" t="inlineStr">
        <is>
          <t>RTF</t>
        </is>
      </c>
      <c r="O656" s="233" t="inlineStr">
        <is>
          <t>B105273</t>
        </is>
      </c>
      <c r="P656" s="235" t="inlineStr">
        <is>
          <t>LT068</t>
        </is>
      </c>
      <c r="Q656" t="inlineStr">
        <is>
          <t>SlvMatl_SS_AISI-416_Hardened_SleeveBrg, PriceReq_BOM_KP_Sleeves</t>
        </is>
      </c>
    </row>
    <row r="657">
      <c r="B657" s="237" t="b">
        <v>0</v>
      </c>
      <c r="C657" s="233" t="inlineStr">
        <is>
          <t>ConTab_BOM_KP_Sleeves0531</t>
        </is>
      </c>
      <c r="D657" s="233" t="inlineStr"/>
      <c r="E657" s="233" t="inlineStr">
        <is>
          <t>:3014-5_6-KPV:</t>
        </is>
      </c>
      <c r="F657" s="235" t="n">
        <v>4</v>
      </c>
      <c r="G657" s="233" t="inlineStr">
        <is>
          <t>:CW:</t>
        </is>
      </c>
      <c r="H657" s="233" t="inlineStr">
        <is>
          <t>Mechanical Seal</t>
        </is>
      </c>
      <c r="I657" s="233" t="inlineStr">
        <is>
          <t>Single</t>
        </is>
      </c>
      <c r="J657" s="233" t="inlineStr">
        <is>
          <t>:Unbalanced:</t>
        </is>
      </c>
      <c r="K657" s="233" t="inlineStr">
        <is>
          <t>SlvMatl_SS_AISI-416_Hardened_SleeveBrg</t>
        </is>
      </c>
      <c r="L657" s="233" t="inlineStr">
        <is>
          <t>SS AISI-416</t>
        </is>
      </c>
      <c r="M657" s="233" t="inlineStr">
        <is>
          <t>SS AISI-416 (hard)-SlvBrg</t>
        </is>
      </c>
      <c r="N657" s="235" t="inlineStr">
        <is>
          <t>RTF</t>
        </is>
      </c>
      <c r="O657" s="233" t="inlineStr">
        <is>
          <t>B105274</t>
        </is>
      </c>
      <c r="P657" s="235" t="inlineStr">
        <is>
          <t>LT068</t>
        </is>
      </c>
      <c r="Q657" t="inlineStr">
        <is>
          <t>SlvMatl_SS_AISI-416_Hardened_SleeveBrg, PriceReq_BOM_KP_Sleeves</t>
        </is>
      </c>
    </row>
    <row r="658">
      <c r="B658" s="237" t="b">
        <v>0</v>
      </c>
      <c r="C658" s="233" t="inlineStr">
        <is>
          <t>ConTab_BOM_KP_Sleeves0532</t>
        </is>
      </c>
      <c r="D658" s="233" t="inlineStr"/>
      <c r="E658" s="233" t="inlineStr">
        <is>
          <t>:4012-1_2-KPV:</t>
        </is>
      </c>
      <c r="F658" s="235" t="n">
        <v>4</v>
      </c>
      <c r="G658" s="233" t="inlineStr">
        <is>
          <t>:CW:</t>
        </is>
      </c>
      <c r="H658" s="233" t="inlineStr">
        <is>
          <t>Mechanical Seal</t>
        </is>
      </c>
      <c r="I658" s="233" t="inlineStr">
        <is>
          <t>Single</t>
        </is>
      </c>
      <c r="J658" s="233" t="inlineStr">
        <is>
          <t>:Unbalanced:</t>
        </is>
      </c>
      <c r="K658" s="233" t="inlineStr">
        <is>
          <t>SlvMatl_SS_AISI-416_Hardened_SleeveBrg</t>
        </is>
      </c>
      <c r="L658" s="233" t="inlineStr">
        <is>
          <t>SS AISI-416</t>
        </is>
      </c>
      <c r="M658" s="233" t="inlineStr">
        <is>
          <t>SS AISI-416 (hard)-SlvBrg</t>
        </is>
      </c>
      <c r="N658" s="235" t="inlineStr">
        <is>
          <t>RTF</t>
        </is>
      </c>
      <c r="O658" s="233" t="inlineStr">
        <is>
          <t>B105275</t>
        </is>
      </c>
      <c r="P658" s="235" t="inlineStr">
        <is>
          <t>LT068</t>
        </is>
      </c>
      <c r="Q658" t="inlineStr">
        <is>
          <t>SlvMatl_SS_AISI-416_Hardened_SleeveBrg, PriceReq_BOM_KP_Sleeves</t>
        </is>
      </c>
    </row>
    <row r="659">
      <c r="B659" s="237" t="b">
        <v>0</v>
      </c>
      <c r="C659" s="233" t="inlineStr">
        <is>
          <t>ConTab_BOM_KP_Sleeves0533</t>
        </is>
      </c>
      <c r="D659" s="233" t="inlineStr"/>
      <c r="E659" s="233" t="inlineStr">
        <is>
          <t>:4012-7_8-KPV:</t>
        </is>
      </c>
      <c r="F659" s="235" t="n">
        <v>4</v>
      </c>
      <c r="G659" s="233" t="inlineStr">
        <is>
          <t>:CW:</t>
        </is>
      </c>
      <c r="H659" s="233" t="inlineStr">
        <is>
          <t>Mechanical Seal</t>
        </is>
      </c>
      <c r="I659" s="233" t="inlineStr">
        <is>
          <t>Single</t>
        </is>
      </c>
      <c r="J659" s="233" t="inlineStr">
        <is>
          <t>:Unbalanced:</t>
        </is>
      </c>
      <c r="K659" s="233" t="inlineStr">
        <is>
          <t>SlvMatl_SS_AISI-416_Hardened_SleeveBrg</t>
        </is>
      </c>
      <c r="L659" s="233" t="inlineStr">
        <is>
          <t>SS AISI-416</t>
        </is>
      </c>
      <c r="M659" s="233" t="inlineStr">
        <is>
          <t>SS AISI-416 (hard)-SlvBrg</t>
        </is>
      </c>
      <c r="N659" s="235" t="inlineStr">
        <is>
          <t>RTF</t>
        </is>
      </c>
      <c r="O659" s="233" t="inlineStr">
        <is>
          <t>B105276</t>
        </is>
      </c>
      <c r="P659" s="235" t="inlineStr">
        <is>
          <t>LT068</t>
        </is>
      </c>
      <c r="Q659" t="inlineStr">
        <is>
          <t>SlvMatl_SS_AISI-416_Hardened_SleeveBrg, PriceReq_BOM_KP_Sleeves</t>
        </is>
      </c>
    </row>
    <row r="660">
      <c r="B660" s="237" t="b">
        <v>0</v>
      </c>
      <c r="C660" s="233" t="inlineStr">
        <is>
          <t>ConTab_BOM_KP_Sleeves0534</t>
        </is>
      </c>
      <c r="D660" s="233" t="inlineStr"/>
      <c r="E660" s="233" t="inlineStr">
        <is>
          <t>:4015-7_8-KPV:</t>
        </is>
      </c>
      <c r="F660" s="235" t="n">
        <v>4</v>
      </c>
      <c r="G660" s="233" t="inlineStr">
        <is>
          <t>:CW:</t>
        </is>
      </c>
      <c r="H660" s="233" t="inlineStr">
        <is>
          <t>Mechanical Seal</t>
        </is>
      </c>
      <c r="I660" s="233" t="inlineStr">
        <is>
          <t>Single</t>
        </is>
      </c>
      <c r="J660" s="233" t="inlineStr">
        <is>
          <t>:Unbalanced:</t>
        </is>
      </c>
      <c r="K660" s="233" t="inlineStr">
        <is>
          <t>SlvMatl_SS_AISI-416_Hardened_SleeveBrg</t>
        </is>
      </c>
      <c r="L660" s="233" t="inlineStr">
        <is>
          <t>SS AISI-416</t>
        </is>
      </c>
      <c r="M660" s="233" t="inlineStr">
        <is>
          <t>SS AISI-416 (hard)-SlvBrg</t>
        </is>
      </c>
      <c r="N660" s="235" t="inlineStr">
        <is>
          <t>RTF</t>
        </is>
      </c>
      <c r="O660" s="233" t="inlineStr">
        <is>
          <t>B105277</t>
        </is>
      </c>
      <c r="P660" s="235" t="inlineStr">
        <is>
          <t>LT068</t>
        </is>
      </c>
      <c r="Q660" t="inlineStr">
        <is>
          <t>SlvMatl_SS_AISI-416_Hardened_SleeveBrg, PriceReq_BOM_KP_Sleeves</t>
        </is>
      </c>
    </row>
    <row r="661">
      <c r="B661" s="237" t="b">
        <v>0</v>
      </c>
      <c r="C661" s="233" t="inlineStr">
        <is>
          <t>ConTab_BOM_KP_Sleeves0535</t>
        </is>
      </c>
      <c r="D661" s="233" t="inlineStr"/>
      <c r="E661" s="233" t="inlineStr">
        <is>
          <t>:5012-7_8-KPV:</t>
        </is>
      </c>
      <c r="F661" s="235" t="n">
        <v>4</v>
      </c>
      <c r="G661" s="233" t="inlineStr">
        <is>
          <t>:CW:</t>
        </is>
      </c>
      <c r="H661" s="233" t="inlineStr">
        <is>
          <t>Mechanical Seal</t>
        </is>
      </c>
      <c r="I661" s="233" t="inlineStr">
        <is>
          <t>Single</t>
        </is>
      </c>
      <c r="J661" s="233" t="inlineStr">
        <is>
          <t>:Unbalanced:</t>
        </is>
      </c>
      <c r="K661" s="233" t="inlineStr">
        <is>
          <t>SlvMatl_SS_AISI-416_Hardened_SleeveBrg</t>
        </is>
      </c>
      <c r="L661" s="233" t="inlineStr">
        <is>
          <t>SS AISI-416</t>
        </is>
      </c>
      <c r="M661" s="233" t="inlineStr">
        <is>
          <t>SS AISI-416 (hard)-SlvBrg</t>
        </is>
      </c>
      <c r="N661" s="235" t="inlineStr">
        <is>
          <t>RTF</t>
        </is>
      </c>
      <c r="O661" s="233" t="inlineStr">
        <is>
          <t>B105278</t>
        </is>
      </c>
      <c r="P661" s="235" t="inlineStr">
        <is>
          <t>LT068</t>
        </is>
      </c>
      <c r="Q661" t="inlineStr">
        <is>
          <t>SlvMatl_SS_AISI-416_Hardened_SleeveBrg, PriceReq_BOM_KP_Sleeves</t>
        </is>
      </c>
    </row>
    <row r="662">
      <c r="B662" s="237" t="b">
        <v>0</v>
      </c>
      <c r="C662" s="233" t="inlineStr">
        <is>
          <t>ConTab_BOM_KP_Sleeves0536</t>
        </is>
      </c>
      <c r="D662" s="233" t="inlineStr"/>
      <c r="E662" s="233" t="inlineStr">
        <is>
          <t>:5015-9_0-KPV:</t>
        </is>
      </c>
      <c r="F662" s="235" t="n">
        <v>4</v>
      </c>
      <c r="G662" s="233" t="inlineStr">
        <is>
          <t>:CW:</t>
        </is>
      </c>
      <c r="H662" s="233" t="inlineStr">
        <is>
          <t>Mechanical Seal</t>
        </is>
      </c>
      <c r="I662" s="233" t="inlineStr">
        <is>
          <t>Single</t>
        </is>
      </c>
      <c r="J662" s="233" t="inlineStr">
        <is>
          <t>:Unbalanced:</t>
        </is>
      </c>
      <c r="K662" s="233" t="inlineStr">
        <is>
          <t>SlvMatl_SS_AISI-416_Hardened_SleeveBrg</t>
        </is>
      </c>
      <c r="L662" s="233" t="inlineStr">
        <is>
          <t>SS AISI-416</t>
        </is>
      </c>
      <c r="M662" s="233" t="inlineStr">
        <is>
          <t>SS AISI-416 (hard)-SlvBrg</t>
        </is>
      </c>
      <c r="N662" s="235" t="inlineStr">
        <is>
          <t>RTF</t>
        </is>
      </c>
      <c r="O662" s="233" t="inlineStr">
        <is>
          <t>B105279</t>
        </is>
      </c>
      <c r="P662" s="235" t="inlineStr">
        <is>
          <t>LT068</t>
        </is>
      </c>
      <c r="Q662" t="inlineStr">
        <is>
          <t>SlvMatl_SS_AISI-416_Hardened_SleeveBrg, PriceReq_BOM_KP_Sleeves</t>
        </is>
      </c>
    </row>
    <row r="663">
      <c r="B663" s="237" t="b">
        <v>0</v>
      </c>
      <c r="C663" s="233" t="inlineStr">
        <is>
          <t>ConTab_BOM_KP_Sleeves0537</t>
        </is>
      </c>
      <c r="D663" s="233" t="inlineStr"/>
      <c r="E663" s="233" t="inlineStr">
        <is>
          <t>:6012-1_2-KPV:</t>
        </is>
      </c>
      <c r="F663" s="235" t="n">
        <v>4</v>
      </c>
      <c r="G663" s="233" t="inlineStr">
        <is>
          <t>:CW:</t>
        </is>
      </c>
      <c r="H663" s="233" t="inlineStr">
        <is>
          <t>Mechanical Seal</t>
        </is>
      </c>
      <c r="I663" s="233" t="inlineStr">
        <is>
          <t>Single</t>
        </is>
      </c>
      <c r="J663" s="233" t="inlineStr">
        <is>
          <t>:Unbalanced:</t>
        </is>
      </c>
      <c r="K663" s="233" t="inlineStr">
        <is>
          <t>SlvMatl_SS_AISI-416_Hardened_SleeveBrg</t>
        </is>
      </c>
      <c r="L663" s="233" t="inlineStr">
        <is>
          <t>SS AISI-416</t>
        </is>
      </c>
      <c r="M663" s="233" t="inlineStr">
        <is>
          <t>SS AISI-416 (hard)-SlvBrg</t>
        </is>
      </c>
      <c r="N663" s="235" t="inlineStr">
        <is>
          <t>RTF</t>
        </is>
      </c>
      <c r="O663" s="233" t="inlineStr">
        <is>
          <t>B105280</t>
        </is>
      </c>
      <c r="P663" s="235" t="inlineStr">
        <is>
          <t>LT068</t>
        </is>
      </c>
      <c r="Q663" t="inlineStr">
        <is>
          <t>SlvMatl_SS_AISI-416_Hardened_SleeveBrg, PriceReq_BOM_KP_Sleeves</t>
        </is>
      </c>
    </row>
    <row r="664">
      <c r="B664" s="237" t="b">
        <v>0</v>
      </c>
      <c r="C664" s="233" t="inlineStr">
        <is>
          <t>ConTab_BOM_KP_Sleeves0538</t>
        </is>
      </c>
      <c r="D664" s="233" t="inlineStr"/>
      <c r="E664" s="233" t="inlineStr">
        <is>
          <t>:6012-3_4-KPV:</t>
        </is>
      </c>
      <c r="F664" s="235" t="n">
        <v>4</v>
      </c>
      <c r="G664" s="233" t="inlineStr">
        <is>
          <t>:CW:</t>
        </is>
      </c>
      <c r="H664" s="233" t="inlineStr">
        <is>
          <t>Mechanical Seal</t>
        </is>
      </c>
      <c r="I664" s="233" t="inlineStr">
        <is>
          <t>Single</t>
        </is>
      </c>
      <c r="J664" s="233" t="inlineStr">
        <is>
          <t>:Unbalanced:</t>
        </is>
      </c>
      <c r="K664" s="233" t="inlineStr">
        <is>
          <t>SlvMatl_SS_AISI-416_Hardened_SleeveBrg</t>
        </is>
      </c>
      <c r="L664" s="233" t="inlineStr">
        <is>
          <t>SS AISI-416</t>
        </is>
      </c>
      <c r="M664" s="233" t="inlineStr">
        <is>
          <t>SS AISI-416 (hard)-SlvBrg</t>
        </is>
      </c>
      <c r="N664" s="235" t="inlineStr">
        <is>
          <t>RTF</t>
        </is>
      </c>
      <c r="O664" s="233" t="inlineStr">
        <is>
          <t>B105281</t>
        </is>
      </c>
      <c r="P664" s="235" t="inlineStr">
        <is>
          <t>LT068</t>
        </is>
      </c>
      <c r="Q664" t="inlineStr">
        <is>
          <t>SlvMatl_SS_AISI-416_Hardened_SleeveBrg, PriceReq_BOM_KP_Sleeves</t>
        </is>
      </c>
    </row>
    <row r="665">
      <c r="B665" s="237" t="b">
        <v>0</v>
      </c>
      <c r="C665" s="233" t="inlineStr">
        <is>
          <t>ConTab_BOM_KP_Sleeves0539</t>
        </is>
      </c>
      <c r="D665" s="233" t="inlineStr"/>
      <c r="E665" s="233" t="inlineStr">
        <is>
          <t>:3014-5_6-KPV:</t>
        </is>
      </c>
      <c r="F665" s="235" t="n">
        <v>4</v>
      </c>
      <c r="G665" s="233" t="inlineStr">
        <is>
          <t>:CCW:</t>
        </is>
      </c>
      <c r="H665" s="233" t="inlineStr">
        <is>
          <t>Mechanical Seal</t>
        </is>
      </c>
      <c r="I665" s="233" t="inlineStr">
        <is>
          <t>Single</t>
        </is>
      </c>
      <c r="J665" s="233" t="inlineStr">
        <is>
          <t>:Unbalanced:</t>
        </is>
      </c>
      <c r="K665" s="233" t="inlineStr">
        <is>
          <t>SlvMatl_SS_AISI-416_Hardened_SleeveBrg</t>
        </is>
      </c>
      <c r="L665" s="233" t="inlineStr">
        <is>
          <t>SS AISI-416</t>
        </is>
      </c>
      <c r="M665" s="233" t="inlineStr">
        <is>
          <t>SS AISI-416 (hard)-SlvBrg</t>
        </is>
      </c>
      <c r="N665" s="235" t="inlineStr">
        <is>
          <t>RTF</t>
        </is>
      </c>
      <c r="O665" s="233" t="inlineStr">
        <is>
          <t>B105282</t>
        </is>
      </c>
      <c r="P665" s="235" t="inlineStr">
        <is>
          <t>LT068</t>
        </is>
      </c>
      <c r="Q665" t="inlineStr">
        <is>
          <t>SlvMatl_SS_AISI-416_Hardened_SleeveBrg, PriceReq_BOM_KP_Sleeves</t>
        </is>
      </c>
    </row>
    <row r="666">
      <c r="B666" s="237" t="b">
        <v>0</v>
      </c>
      <c r="C666" s="233" t="inlineStr">
        <is>
          <t>ConTab_BOM_KP_Sleeves0540</t>
        </is>
      </c>
      <c r="D666" s="233" t="inlineStr"/>
      <c r="E666" s="233" t="inlineStr">
        <is>
          <t>:4012-1_2-KPV:</t>
        </is>
      </c>
      <c r="F666" s="235" t="n">
        <v>4</v>
      </c>
      <c r="G666" s="233" t="inlineStr">
        <is>
          <t>:CCW:</t>
        </is>
      </c>
      <c r="H666" s="233" t="inlineStr">
        <is>
          <t>Mechanical Seal</t>
        </is>
      </c>
      <c r="I666" s="233" t="inlineStr">
        <is>
          <t>Single</t>
        </is>
      </c>
      <c r="J666" s="233" t="inlineStr">
        <is>
          <t>:Unbalanced:</t>
        </is>
      </c>
      <c r="K666" s="233" t="inlineStr">
        <is>
          <t>SlvMatl_SS_AISI-416_Hardened_SleeveBrg</t>
        </is>
      </c>
      <c r="L666" s="233" t="inlineStr">
        <is>
          <t>SS AISI-416</t>
        </is>
      </c>
      <c r="M666" s="233" t="inlineStr">
        <is>
          <t>SS AISI-416 (hard)-SlvBrg</t>
        </is>
      </c>
      <c r="N666" s="235" t="inlineStr">
        <is>
          <t>RTF</t>
        </is>
      </c>
      <c r="O666" s="233" t="inlineStr">
        <is>
          <t>B105283</t>
        </is>
      </c>
      <c r="P666" s="235" t="inlineStr">
        <is>
          <t>LT068</t>
        </is>
      </c>
      <c r="Q666" t="inlineStr">
        <is>
          <t>SlvMatl_SS_AISI-416_Hardened_SleeveBrg, PriceReq_BOM_KP_Sleeves</t>
        </is>
      </c>
    </row>
    <row r="667">
      <c r="B667" s="237" t="b">
        <v>0</v>
      </c>
      <c r="C667" s="233" t="inlineStr">
        <is>
          <t>ConTab_BOM_KP_Sleeves0541</t>
        </is>
      </c>
      <c r="D667" s="233" t="inlineStr"/>
      <c r="E667" s="233" t="inlineStr">
        <is>
          <t>:4012-7_8-KPV:</t>
        </is>
      </c>
      <c r="F667" s="235" t="n">
        <v>4</v>
      </c>
      <c r="G667" s="233" t="inlineStr">
        <is>
          <t>:CCW:</t>
        </is>
      </c>
      <c r="H667" s="233" t="inlineStr">
        <is>
          <t>Mechanical Seal</t>
        </is>
      </c>
      <c r="I667" s="233" t="inlineStr">
        <is>
          <t>Single</t>
        </is>
      </c>
      <c r="J667" s="233" t="inlineStr">
        <is>
          <t>:Unbalanced:</t>
        </is>
      </c>
      <c r="K667" s="233" t="inlineStr">
        <is>
          <t>SlvMatl_SS_AISI-416_Hardened_SleeveBrg</t>
        </is>
      </c>
      <c r="L667" s="233" t="inlineStr">
        <is>
          <t>SS AISI-416</t>
        </is>
      </c>
      <c r="M667" s="233" t="inlineStr">
        <is>
          <t>SS AISI-416 (hard)-SlvBrg</t>
        </is>
      </c>
      <c r="N667" s="235" t="inlineStr">
        <is>
          <t>RTF</t>
        </is>
      </c>
      <c r="O667" s="233" t="inlineStr">
        <is>
          <t>B105284</t>
        </is>
      </c>
      <c r="P667" s="235" t="inlineStr">
        <is>
          <t>LT068</t>
        </is>
      </c>
      <c r="Q667" t="inlineStr">
        <is>
          <t>SlvMatl_SS_AISI-416_Hardened_SleeveBrg, PriceReq_BOM_KP_Sleeves</t>
        </is>
      </c>
    </row>
    <row r="668">
      <c r="B668" s="237" t="b">
        <v>0</v>
      </c>
      <c r="C668" s="233" t="inlineStr">
        <is>
          <t>ConTab_BOM_KP_Sleeves0542</t>
        </is>
      </c>
      <c r="D668" s="233" t="inlineStr"/>
      <c r="E668" s="233" t="inlineStr">
        <is>
          <t>:4015-7_8-KPV:</t>
        </is>
      </c>
      <c r="F668" s="235" t="n">
        <v>4</v>
      </c>
      <c r="G668" s="233" t="inlineStr">
        <is>
          <t>:CCW:</t>
        </is>
      </c>
      <c r="H668" s="233" t="inlineStr">
        <is>
          <t>Mechanical Seal</t>
        </is>
      </c>
      <c r="I668" s="233" t="inlineStr">
        <is>
          <t>Single</t>
        </is>
      </c>
      <c r="J668" s="233" t="inlineStr">
        <is>
          <t>:Unbalanced:</t>
        </is>
      </c>
      <c r="K668" s="233" t="inlineStr">
        <is>
          <t>SlvMatl_SS_AISI-416_Hardened_SleeveBrg</t>
        </is>
      </c>
      <c r="L668" s="233" t="inlineStr">
        <is>
          <t>SS AISI-416</t>
        </is>
      </c>
      <c r="M668" s="233" t="inlineStr">
        <is>
          <t>SS AISI-416 (hard)-SlvBrg</t>
        </is>
      </c>
      <c r="N668" s="235" t="inlineStr">
        <is>
          <t>RTF</t>
        </is>
      </c>
      <c r="O668" s="233" t="inlineStr">
        <is>
          <t>B105285</t>
        </is>
      </c>
      <c r="P668" s="235" t="inlineStr">
        <is>
          <t>LT068</t>
        </is>
      </c>
      <c r="Q668" t="inlineStr">
        <is>
          <t>SlvMatl_SS_AISI-416_Hardened_SleeveBrg, PriceReq_BOM_KP_Sleeves</t>
        </is>
      </c>
    </row>
    <row r="669">
      <c r="B669" s="237" t="b">
        <v>0</v>
      </c>
      <c r="C669" s="233" t="inlineStr">
        <is>
          <t>ConTab_BOM_KP_Sleeves0543</t>
        </is>
      </c>
      <c r="D669" s="233" t="inlineStr"/>
      <c r="E669" s="233" t="inlineStr">
        <is>
          <t>:5012-7_8-KPV:</t>
        </is>
      </c>
      <c r="F669" s="235" t="n">
        <v>4</v>
      </c>
      <c r="G669" s="233" t="inlineStr">
        <is>
          <t>:CCW:</t>
        </is>
      </c>
      <c r="H669" s="233" t="inlineStr">
        <is>
          <t>Mechanical Seal</t>
        </is>
      </c>
      <c r="I669" s="233" t="inlineStr">
        <is>
          <t>Single</t>
        </is>
      </c>
      <c r="J669" s="233" t="inlineStr">
        <is>
          <t>:Unbalanced:</t>
        </is>
      </c>
      <c r="K669" s="233" t="inlineStr">
        <is>
          <t>SlvMatl_SS_AISI-416_Hardened_SleeveBrg</t>
        </is>
      </c>
      <c r="L669" s="233" t="inlineStr">
        <is>
          <t>SS AISI-416</t>
        </is>
      </c>
      <c r="M669" s="233" t="inlineStr">
        <is>
          <t>SS AISI-416 (hard)-SlvBrg</t>
        </is>
      </c>
      <c r="N669" s="235" t="inlineStr">
        <is>
          <t>RTF</t>
        </is>
      </c>
      <c r="O669" s="233" t="inlineStr">
        <is>
          <t>B105286</t>
        </is>
      </c>
      <c r="P669" s="235" t="inlineStr">
        <is>
          <t>LT068</t>
        </is>
      </c>
      <c r="Q669" t="inlineStr">
        <is>
          <t>SlvMatl_SS_AISI-416_Hardened_SleeveBrg, PriceReq_BOM_KP_Sleeves</t>
        </is>
      </c>
    </row>
    <row r="670">
      <c r="B670" s="237" t="b">
        <v>0</v>
      </c>
      <c r="C670" s="233" t="inlineStr">
        <is>
          <t>ConTab_BOM_KP_Sleeves0544</t>
        </is>
      </c>
      <c r="D670" s="233" t="inlineStr"/>
      <c r="E670" s="233" t="inlineStr">
        <is>
          <t>:5015-9_0-KPV:</t>
        </is>
      </c>
      <c r="F670" s="235" t="n">
        <v>4</v>
      </c>
      <c r="G670" s="233" t="inlineStr">
        <is>
          <t>:CCW:</t>
        </is>
      </c>
      <c r="H670" s="233" t="inlineStr">
        <is>
          <t>Mechanical Seal</t>
        </is>
      </c>
      <c r="I670" s="233" t="inlineStr">
        <is>
          <t>Single</t>
        </is>
      </c>
      <c r="J670" s="233" t="inlineStr">
        <is>
          <t>:Unbalanced:</t>
        </is>
      </c>
      <c r="K670" s="233" t="inlineStr">
        <is>
          <t>SlvMatl_SS_AISI-416_Hardened_SleeveBrg</t>
        </is>
      </c>
      <c r="L670" s="233" t="inlineStr">
        <is>
          <t>SS AISI-416</t>
        </is>
      </c>
      <c r="M670" s="233" t="inlineStr">
        <is>
          <t>SS AISI-416 (hard)-SlvBrg</t>
        </is>
      </c>
      <c r="N670" s="235" t="inlineStr">
        <is>
          <t>RTF</t>
        </is>
      </c>
      <c r="O670" s="233" t="inlineStr">
        <is>
          <t>B105287</t>
        </is>
      </c>
      <c r="P670" s="235" t="inlineStr">
        <is>
          <t>LT068</t>
        </is>
      </c>
      <c r="Q670" t="inlineStr">
        <is>
          <t>SlvMatl_SS_AISI-416_Hardened_SleeveBrg, PriceReq_BOM_KP_Sleeves</t>
        </is>
      </c>
    </row>
    <row r="671">
      <c r="B671" s="237" t="b">
        <v>0</v>
      </c>
      <c r="C671" s="233" t="inlineStr">
        <is>
          <t>ConTab_BOM_KP_Sleeves0545</t>
        </is>
      </c>
      <c r="D671" s="233" t="inlineStr"/>
      <c r="E671" s="233" t="inlineStr">
        <is>
          <t>:6012-1_2-KPV:</t>
        </is>
      </c>
      <c r="F671" s="235" t="n">
        <v>4</v>
      </c>
      <c r="G671" s="233" t="inlineStr">
        <is>
          <t>:CCW:</t>
        </is>
      </c>
      <c r="H671" s="233" t="inlineStr">
        <is>
          <t>Mechanical Seal</t>
        </is>
      </c>
      <c r="I671" s="233" t="inlineStr">
        <is>
          <t>Single</t>
        </is>
      </c>
      <c r="J671" s="233" t="inlineStr">
        <is>
          <t>:Unbalanced:</t>
        </is>
      </c>
      <c r="K671" s="233" t="inlineStr">
        <is>
          <t>SlvMatl_SS_AISI-416_Hardened_SleeveBrg</t>
        </is>
      </c>
      <c r="L671" s="233" t="inlineStr">
        <is>
          <t>SS AISI-416</t>
        </is>
      </c>
      <c r="M671" s="233" t="inlineStr">
        <is>
          <t>SS AISI-416 (hard)-SlvBrg</t>
        </is>
      </c>
      <c r="N671" s="235" t="inlineStr">
        <is>
          <t>RTF</t>
        </is>
      </c>
      <c r="O671" s="233" t="inlineStr">
        <is>
          <t>B105288</t>
        </is>
      </c>
      <c r="P671" s="235" t="inlineStr">
        <is>
          <t>LT068</t>
        </is>
      </c>
      <c r="Q671" t="inlineStr">
        <is>
          <t>SlvMatl_SS_AISI-416_Hardened_SleeveBrg, PriceReq_BOM_KP_Sleeves</t>
        </is>
      </c>
    </row>
    <row r="672">
      <c r="B672" s="237" t="b">
        <v>0</v>
      </c>
      <c r="C672" s="233" t="inlineStr">
        <is>
          <t>ConTab_BOM_KP_Sleeves0546</t>
        </is>
      </c>
      <c r="D672" s="233" t="inlineStr"/>
      <c r="E672" s="233" t="inlineStr">
        <is>
          <t>:6012-3_4-KPV:</t>
        </is>
      </c>
      <c r="F672" s="235" t="n">
        <v>4</v>
      </c>
      <c r="G672" s="233" t="inlineStr">
        <is>
          <t>:CCW:</t>
        </is>
      </c>
      <c r="H672" s="233" t="inlineStr">
        <is>
          <t>Mechanical Seal</t>
        </is>
      </c>
      <c r="I672" s="233" t="inlineStr">
        <is>
          <t>Single</t>
        </is>
      </c>
      <c r="J672" s="233" t="inlineStr">
        <is>
          <t>:Unbalanced:</t>
        </is>
      </c>
      <c r="K672" s="233" t="inlineStr">
        <is>
          <t>SlvMatl_SS_AISI-416_Hardened_SleeveBrg</t>
        </is>
      </c>
      <c r="L672" s="233" t="inlineStr">
        <is>
          <t>SS AISI-416</t>
        </is>
      </c>
      <c r="M672" s="233" t="inlineStr">
        <is>
          <t>SS AISI-416 (hard)-SlvBrg</t>
        </is>
      </c>
      <c r="N672" s="235" t="inlineStr">
        <is>
          <t>RTF</t>
        </is>
      </c>
      <c r="O672" s="233" t="inlineStr">
        <is>
          <t>B105289</t>
        </is>
      </c>
      <c r="P672" s="235" t="inlineStr">
        <is>
          <t>LT068</t>
        </is>
      </c>
      <c r="Q672" t="inlineStr">
        <is>
          <t>SlvMatl_SS_AISI-416_Hardened_SleeveBrg, PriceReq_BOM_KP_Sleeves</t>
        </is>
      </c>
    </row>
    <row r="673">
      <c r="B673" s="237" t="b">
        <v>0</v>
      </c>
      <c r="C673" s="233" t="inlineStr">
        <is>
          <t>ConTab_BOM_KP_Sleeves0547</t>
        </is>
      </c>
      <c r="D673" s="233" t="inlineStr"/>
      <c r="E673" s="233" t="inlineStr">
        <is>
          <t>:3014-5_6-KPV:</t>
        </is>
      </c>
      <c r="F673" s="235" t="n">
        <v>4</v>
      </c>
      <c r="G673" s="233" t="inlineStr">
        <is>
          <t>:CW:</t>
        </is>
      </c>
      <c r="H673" s="233" t="inlineStr">
        <is>
          <t>Mechanical Seal</t>
        </is>
      </c>
      <c r="I673" s="233" t="inlineStr">
        <is>
          <t>Single</t>
        </is>
      </c>
      <c r="J673" s="233" t="inlineStr">
        <is>
          <t>:Unbalanced:</t>
        </is>
      </c>
      <c r="K673" s="233" t="inlineStr">
        <is>
          <t>SlvMatl_SS_AISI-416_Hardened_SleeveBrg</t>
        </is>
      </c>
      <c r="L673" s="233" t="inlineStr">
        <is>
          <t>Al-Bronze, ASTM-B150 CDA95200</t>
        </is>
      </c>
      <c r="M673" s="233" t="inlineStr">
        <is>
          <t>SS AISI-416 (hard)-SlvBrg</t>
        </is>
      </c>
      <c r="N673" s="235" t="inlineStr">
        <is>
          <t>RTF</t>
        </is>
      </c>
      <c r="O673" s="233" t="inlineStr">
        <is>
          <t>B105290</t>
        </is>
      </c>
      <c r="P673" s="235" t="inlineStr">
        <is>
          <t>LT066</t>
        </is>
      </c>
      <c r="Q673" t="inlineStr">
        <is>
          <t>SlvMatl_SS_AISI-416_Hardened_SleeveBrg, PriceReq_BOM_KP_Sleeves</t>
        </is>
      </c>
    </row>
    <row r="674">
      <c r="B674" s="237" t="b">
        <v>0</v>
      </c>
      <c r="C674" s="233" t="inlineStr">
        <is>
          <t>ConTab_BOM_KP_Sleeves0548</t>
        </is>
      </c>
      <c r="D674" s="233" t="inlineStr"/>
      <c r="E674" s="233" t="inlineStr">
        <is>
          <t>:4012-1_2-KPV:</t>
        </is>
      </c>
      <c r="F674" s="235" t="n">
        <v>4</v>
      </c>
      <c r="G674" s="233" t="inlineStr">
        <is>
          <t>:CW:</t>
        </is>
      </c>
      <c r="H674" s="233" t="inlineStr">
        <is>
          <t>Mechanical Seal</t>
        </is>
      </c>
      <c r="I674" s="233" t="inlineStr">
        <is>
          <t>Single</t>
        </is>
      </c>
      <c r="J674" s="233" t="inlineStr">
        <is>
          <t>:Unbalanced:</t>
        </is>
      </c>
      <c r="K674" s="233" t="inlineStr">
        <is>
          <t>SlvMatl_SS_AISI-416_Hardened_SleeveBrg</t>
        </is>
      </c>
      <c r="L674" s="233" t="inlineStr">
        <is>
          <t>Al-Bronze, ASTM-B150 CDA95200</t>
        </is>
      </c>
      <c r="M674" s="233" t="inlineStr">
        <is>
          <t>SS AISI-416 (hard)-SlvBrg</t>
        </is>
      </c>
      <c r="N674" s="235" t="inlineStr">
        <is>
          <t>RTF</t>
        </is>
      </c>
      <c r="O674" s="233" t="inlineStr">
        <is>
          <t>B105291</t>
        </is>
      </c>
      <c r="P674" s="235" t="inlineStr">
        <is>
          <t>LT066</t>
        </is>
      </c>
      <c r="Q674" t="inlineStr">
        <is>
          <t>SlvMatl_SS_AISI-416_Hardened_SleeveBrg, PriceReq_BOM_KP_Sleeves</t>
        </is>
      </c>
    </row>
    <row r="675">
      <c r="B675" s="237" t="b">
        <v>0</v>
      </c>
      <c r="C675" s="233" t="inlineStr">
        <is>
          <t>ConTab_BOM_KP_Sleeves0549</t>
        </is>
      </c>
      <c r="D675" s="233" t="inlineStr"/>
      <c r="E675" s="233" t="inlineStr">
        <is>
          <t>:4012-7_8-KPV:</t>
        </is>
      </c>
      <c r="F675" s="235" t="n">
        <v>4</v>
      </c>
      <c r="G675" s="233" t="inlineStr">
        <is>
          <t>:CW:</t>
        </is>
      </c>
      <c r="H675" s="233" t="inlineStr">
        <is>
          <t>Mechanical Seal</t>
        </is>
      </c>
      <c r="I675" s="233" t="inlineStr">
        <is>
          <t>Single</t>
        </is>
      </c>
      <c r="J675" s="233" t="inlineStr">
        <is>
          <t>:Unbalanced:</t>
        </is>
      </c>
      <c r="K675" s="233" t="inlineStr">
        <is>
          <t>SlvMatl_SS_AISI-416_Hardened_SleeveBrg</t>
        </is>
      </c>
      <c r="L675" s="233" t="inlineStr">
        <is>
          <t>Al-Bronze, ASTM-B150 CDA95200</t>
        </is>
      </c>
      <c r="M675" s="233" t="inlineStr">
        <is>
          <t>SS AISI-416 (hard)-SlvBrg</t>
        </is>
      </c>
      <c r="N675" s="235" t="inlineStr">
        <is>
          <t>RTF</t>
        </is>
      </c>
      <c r="O675" s="233" t="inlineStr">
        <is>
          <t>B105292</t>
        </is>
      </c>
      <c r="P675" s="235" t="inlineStr">
        <is>
          <t>LT066</t>
        </is>
      </c>
      <c r="Q675" t="inlineStr">
        <is>
          <t>SlvMatl_SS_AISI-416_Hardened_SleeveBrg, PriceReq_BOM_KP_Sleeves</t>
        </is>
      </c>
    </row>
    <row r="676">
      <c r="B676" s="237" t="b">
        <v>0</v>
      </c>
      <c r="C676" s="233" t="inlineStr">
        <is>
          <t>ConTab_BOM_KP_Sleeves0550</t>
        </is>
      </c>
      <c r="D676" s="233" t="inlineStr"/>
      <c r="E676" s="233" t="inlineStr">
        <is>
          <t>:4015-7_8-KPV:</t>
        </is>
      </c>
      <c r="F676" s="235" t="n">
        <v>4</v>
      </c>
      <c r="G676" s="233" t="inlineStr">
        <is>
          <t>:CW:</t>
        </is>
      </c>
      <c r="H676" s="233" t="inlineStr">
        <is>
          <t>Mechanical Seal</t>
        </is>
      </c>
      <c r="I676" s="233" t="inlineStr">
        <is>
          <t>Single</t>
        </is>
      </c>
      <c r="J676" s="233" t="inlineStr">
        <is>
          <t>:Unbalanced:</t>
        </is>
      </c>
      <c r="K676" s="233" t="inlineStr">
        <is>
          <t>SlvMatl_SS_AISI-416_Hardened_SleeveBrg</t>
        </is>
      </c>
      <c r="L676" s="233" t="inlineStr">
        <is>
          <t>Al-Bronze, ASTM-B150 CDA95200</t>
        </is>
      </c>
      <c r="M676" s="233" t="inlineStr">
        <is>
          <t>SS AISI-416 (hard)-SlvBrg</t>
        </is>
      </c>
      <c r="N676" s="235" t="inlineStr">
        <is>
          <t>RTF</t>
        </is>
      </c>
      <c r="O676" s="233" t="inlineStr">
        <is>
          <t>B105293</t>
        </is>
      </c>
      <c r="P676" s="235" t="inlineStr">
        <is>
          <t>LT066</t>
        </is>
      </c>
      <c r="Q676" t="inlineStr">
        <is>
          <t>SlvMatl_SS_AISI-416_Hardened_SleeveBrg, PriceReq_BOM_KP_Sleeves</t>
        </is>
      </c>
    </row>
    <row r="677">
      <c r="B677" s="237" t="b">
        <v>0</v>
      </c>
      <c r="C677" s="233" t="inlineStr">
        <is>
          <t>ConTab_BOM_KP_Sleeves0551</t>
        </is>
      </c>
      <c r="D677" s="233" t="inlineStr"/>
      <c r="E677" s="233" t="inlineStr">
        <is>
          <t>:5012-7_8-KPV:</t>
        </is>
      </c>
      <c r="F677" s="235" t="n">
        <v>4</v>
      </c>
      <c r="G677" s="233" t="inlineStr">
        <is>
          <t>:CW:</t>
        </is>
      </c>
      <c r="H677" s="233" t="inlineStr">
        <is>
          <t>Mechanical Seal</t>
        </is>
      </c>
      <c r="I677" s="233" t="inlineStr">
        <is>
          <t>Single</t>
        </is>
      </c>
      <c r="J677" s="233" t="inlineStr">
        <is>
          <t>:Unbalanced:</t>
        </is>
      </c>
      <c r="K677" s="233" t="inlineStr">
        <is>
          <t>SlvMatl_SS_AISI-416_Hardened_SleeveBrg</t>
        </is>
      </c>
      <c r="L677" s="233" t="inlineStr">
        <is>
          <t>Al-Bronze, ASTM-B150 CDA95200</t>
        </is>
      </c>
      <c r="M677" s="233" t="inlineStr">
        <is>
          <t>SS AISI-416 (hard)-SlvBrg</t>
        </is>
      </c>
      <c r="N677" s="235" t="inlineStr">
        <is>
          <t>RTF</t>
        </is>
      </c>
      <c r="O677" s="233" t="inlineStr">
        <is>
          <t>B105294</t>
        </is>
      </c>
      <c r="P677" s="235" t="inlineStr">
        <is>
          <t>LT066</t>
        </is>
      </c>
      <c r="Q677" t="inlineStr">
        <is>
          <t>SlvMatl_SS_AISI-416_Hardened_SleeveBrg, PriceReq_BOM_KP_Sleeves</t>
        </is>
      </c>
    </row>
    <row r="678">
      <c r="B678" s="237" t="b">
        <v>0</v>
      </c>
      <c r="C678" s="233" t="inlineStr">
        <is>
          <t>ConTab_BOM_KP_Sleeves0552</t>
        </is>
      </c>
      <c r="D678" s="233" t="inlineStr"/>
      <c r="E678" s="233" t="inlineStr">
        <is>
          <t>:5015-9_0-KPV:</t>
        </is>
      </c>
      <c r="F678" s="235" t="n">
        <v>4</v>
      </c>
      <c r="G678" s="233" t="inlineStr">
        <is>
          <t>:CW:</t>
        </is>
      </c>
      <c r="H678" s="233" t="inlineStr">
        <is>
          <t>Mechanical Seal</t>
        </is>
      </c>
      <c r="I678" s="233" t="inlineStr">
        <is>
          <t>Single</t>
        </is>
      </c>
      <c r="J678" s="233" t="inlineStr">
        <is>
          <t>:Unbalanced:</t>
        </is>
      </c>
      <c r="K678" s="233" t="inlineStr">
        <is>
          <t>SlvMatl_SS_AISI-416_Hardened_SleeveBrg</t>
        </is>
      </c>
      <c r="L678" s="233" t="inlineStr">
        <is>
          <t>Al-Bronze, ASTM-B150 CDA95200</t>
        </is>
      </c>
      <c r="M678" s="233" t="inlineStr">
        <is>
          <t>SS AISI-416 (hard)-SlvBrg</t>
        </is>
      </c>
      <c r="N678" s="235" t="inlineStr">
        <is>
          <t>RTF</t>
        </is>
      </c>
      <c r="O678" s="233" t="inlineStr">
        <is>
          <t>B105295</t>
        </is>
      </c>
      <c r="P678" s="235" t="inlineStr">
        <is>
          <t>LT066</t>
        </is>
      </c>
      <c r="Q678" t="inlineStr">
        <is>
          <t>SlvMatl_SS_AISI-416_Hardened_SleeveBrg, PriceReq_BOM_KP_Sleeves</t>
        </is>
      </c>
    </row>
    <row r="679">
      <c r="B679" s="237" t="b">
        <v>0</v>
      </c>
      <c r="C679" s="233" t="inlineStr">
        <is>
          <t>ConTab_BOM_KP_Sleeves0553</t>
        </is>
      </c>
      <c r="D679" s="233" t="inlineStr"/>
      <c r="E679" s="233" t="inlineStr">
        <is>
          <t>:6012-1_2-KPV:</t>
        </is>
      </c>
      <c r="F679" s="235" t="n">
        <v>4</v>
      </c>
      <c r="G679" s="233" t="inlineStr">
        <is>
          <t>:CW:</t>
        </is>
      </c>
      <c r="H679" s="233" t="inlineStr">
        <is>
          <t>Mechanical Seal</t>
        </is>
      </c>
      <c r="I679" s="233" t="inlineStr">
        <is>
          <t>Single</t>
        </is>
      </c>
      <c r="J679" s="233" t="inlineStr">
        <is>
          <t>:Unbalanced:</t>
        </is>
      </c>
      <c r="K679" s="233" t="inlineStr">
        <is>
          <t>SlvMatl_SS_AISI-416_Hardened_SleeveBrg</t>
        </is>
      </c>
      <c r="L679" s="233" t="inlineStr">
        <is>
          <t>Al-Bronze, ASTM-B150 CDA95200</t>
        </is>
      </c>
      <c r="M679" s="233" t="inlineStr">
        <is>
          <t>SS AISI-416 (hard)-SlvBrg</t>
        </is>
      </c>
      <c r="N679" s="235" t="inlineStr">
        <is>
          <t>RTF</t>
        </is>
      </c>
      <c r="O679" s="233" t="inlineStr">
        <is>
          <t>B105296</t>
        </is>
      </c>
      <c r="P679" s="235" t="inlineStr">
        <is>
          <t>LT066</t>
        </is>
      </c>
      <c r="Q679" t="inlineStr">
        <is>
          <t>SlvMatl_SS_AISI-416_Hardened_SleeveBrg, PriceReq_BOM_KP_Sleeves</t>
        </is>
      </c>
    </row>
    <row r="680">
      <c r="B680" s="237" t="b">
        <v>0</v>
      </c>
      <c r="C680" s="233" t="inlineStr">
        <is>
          <t>ConTab_BOM_KP_Sleeves0554</t>
        </is>
      </c>
      <c r="D680" s="233" t="inlineStr"/>
      <c r="E680" s="233" t="inlineStr">
        <is>
          <t>:6012-3_4-KPV:</t>
        </is>
      </c>
      <c r="F680" s="235" t="n">
        <v>4</v>
      </c>
      <c r="G680" s="233" t="inlineStr">
        <is>
          <t>:CW:</t>
        </is>
      </c>
      <c r="H680" s="233" t="inlineStr">
        <is>
          <t>Mechanical Seal</t>
        </is>
      </c>
      <c r="I680" s="233" t="inlineStr">
        <is>
          <t>Single</t>
        </is>
      </c>
      <c r="J680" s="233" t="inlineStr">
        <is>
          <t>:Unbalanced:</t>
        </is>
      </c>
      <c r="K680" s="233" t="inlineStr">
        <is>
          <t>SlvMatl_SS_AISI-416_Hardened_SleeveBrg</t>
        </is>
      </c>
      <c r="L680" s="233" t="inlineStr">
        <is>
          <t>Al-Bronze, ASTM-B150 CDA95200</t>
        </is>
      </c>
      <c r="M680" s="233" t="inlineStr">
        <is>
          <t>SS AISI-416 (hard)-SlvBrg</t>
        </is>
      </c>
      <c r="N680" s="235" t="inlineStr">
        <is>
          <t>RTF</t>
        </is>
      </c>
      <c r="O680" s="233" t="inlineStr">
        <is>
          <t>B105297</t>
        </is>
      </c>
      <c r="P680" s="235" t="inlineStr">
        <is>
          <t>LT066</t>
        </is>
      </c>
      <c r="Q680" t="inlineStr">
        <is>
          <t>SlvMatl_SS_AISI-416_Hardened_SleeveBrg, PriceReq_BOM_KP_Sleeves</t>
        </is>
      </c>
    </row>
    <row r="681">
      <c r="B681" s="237" t="b">
        <v>0</v>
      </c>
      <c r="C681" s="233" t="inlineStr">
        <is>
          <t>ConTab_BOM_KP_Sleeves0555</t>
        </is>
      </c>
      <c r="D681" s="233" t="inlineStr"/>
      <c r="E681" s="233" t="inlineStr">
        <is>
          <t>:3014-5_6-KPV:</t>
        </is>
      </c>
      <c r="F681" s="235" t="n">
        <v>4</v>
      </c>
      <c r="G681" s="233" t="inlineStr">
        <is>
          <t>:CCW:</t>
        </is>
      </c>
      <c r="H681" s="233" t="inlineStr">
        <is>
          <t>Mechanical Seal</t>
        </is>
      </c>
      <c r="I681" s="233" t="inlineStr">
        <is>
          <t>Single</t>
        </is>
      </c>
      <c r="J681" s="233" t="inlineStr">
        <is>
          <t>:Unbalanced:</t>
        </is>
      </c>
      <c r="K681" s="233" t="inlineStr">
        <is>
          <t>SlvMatl_SS_AISI-416_Hardened_SleeveBrg</t>
        </is>
      </c>
      <c r="L681" s="233" t="inlineStr">
        <is>
          <t>Al-Bronze, ASTM-B150 CDA95200</t>
        </is>
      </c>
      <c r="M681" s="233" t="inlineStr">
        <is>
          <t>SS AISI-416 (hard)-SlvBrg</t>
        </is>
      </c>
      <c r="N681" s="235" t="inlineStr">
        <is>
          <t>RTF</t>
        </is>
      </c>
      <c r="O681" s="233" t="inlineStr">
        <is>
          <t>B105298</t>
        </is>
      </c>
      <c r="P681" s="235" t="inlineStr">
        <is>
          <t>LT066</t>
        </is>
      </c>
      <c r="Q681" t="inlineStr">
        <is>
          <t>SlvMatl_SS_AISI-416_Hardened_SleeveBrg, PriceReq_BOM_KP_Sleeves</t>
        </is>
      </c>
    </row>
    <row r="682">
      <c r="B682" s="237" t="b">
        <v>0</v>
      </c>
      <c r="C682" s="233" t="inlineStr">
        <is>
          <t>ConTab_BOM_KP_Sleeves0556</t>
        </is>
      </c>
      <c r="D682" s="233" t="inlineStr"/>
      <c r="E682" s="233" t="inlineStr">
        <is>
          <t>:4012-1_2-KPV:</t>
        </is>
      </c>
      <c r="F682" s="235" t="n">
        <v>4</v>
      </c>
      <c r="G682" s="233" t="inlineStr">
        <is>
          <t>:CCW:</t>
        </is>
      </c>
      <c r="H682" s="233" t="inlineStr">
        <is>
          <t>Mechanical Seal</t>
        </is>
      </c>
      <c r="I682" s="233" t="inlineStr">
        <is>
          <t>Single</t>
        </is>
      </c>
      <c r="J682" s="233" t="inlineStr">
        <is>
          <t>:Unbalanced:</t>
        </is>
      </c>
      <c r="K682" s="233" t="inlineStr">
        <is>
          <t>SlvMatl_SS_AISI-416_Hardened_SleeveBrg</t>
        </is>
      </c>
      <c r="L682" s="233" t="inlineStr">
        <is>
          <t>Al-Bronze, ASTM-B150 CDA95200</t>
        </is>
      </c>
      <c r="M682" s="233" t="inlineStr">
        <is>
          <t>SS AISI-416 (hard)-SlvBrg</t>
        </is>
      </c>
      <c r="N682" s="235" t="inlineStr">
        <is>
          <t>RTF</t>
        </is>
      </c>
      <c r="O682" s="233" t="inlineStr">
        <is>
          <t>B105299</t>
        </is>
      </c>
      <c r="P682" s="235" t="inlineStr">
        <is>
          <t>LT066</t>
        </is>
      </c>
      <c r="Q682" t="inlineStr">
        <is>
          <t>SlvMatl_SS_AISI-416_Hardened_SleeveBrg, PriceReq_BOM_KP_Sleeves</t>
        </is>
      </c>
    </row>
    <row r="683">
      <c r="B683" s="237" t="b">
        <v>0</v>
      </c>
      <c r="C683" s="233" t="inlineStr">
        <is>
          <t>ConTab_BOM_KP_Sleeves0557</t>
        </is>
      </c>
      <c r="D683" s="233" t="inlineStr"/>
      <c r="E683" s="233" t="inlineStr">
        <is>
          <t>:4012-7_8-KPV:</t>
        </is>
      </c>
      <c r="F683" s="235" t="n">
        <v>4</v>
      </c>
      <c r="G683" s="233" t="inlineStr">
        <is>
          <t>:CCW:</t>
        </is>
      </c>
      <c r="H683" s="233" t="inlineStr">
        <is>
          <t>Mechanical Seal</t>
        </is>
      </c>
      <c r="I683" s="233" t="inlineStr">
        <is>
          <t>Single</t>
        </is>
      </c>
      <c r="J683" s="233" t="inlineStr">
        <is>
          <t>:Unbalanced:</t>
        </is>
      </c>
      <c r="K683" s="233" t="inlineStr">
        <is>
          <t>SlvMatl_SS_AISI-416_Hardened_SleeveBrg</t>
        </is>
      </c>
      <c r="L683" s="233" t="inlineStr">
        <is>
          <t>Al-Bronze, ASTM-B150 CDA95200</t>
        </is>
      </c>
      <c r="M683" s="233" t="inlineStr">
        <is>
          <t>SS AISI-416 (hard)-SlvBrg</t>
        </is>
      </c>
      <c r="N683" s="235" t="inlineStr">
        <is>
          <t>RTF</t>
        </is>
      </c>
      <c r="O683" s="233" t="inlineStr">
        <is>
          <t>B105300</t>
        </is>
      </c>
      <c r="P683" s="235" t="inlineStr">
        <is>
          <t>LT066</t>
        </is>
      </c>
      <c r="Q683" t="inlineStr">
        <is>
          <t>SlvMatl_SS_AISI-416_Hardened_SleeveBrg, PriceReq_BOM_KP_Sleeves</t>
        </is>
      </c>
      <c r="R683" s="212" t="n"/>
    </row>
    <row r="684">
      <c r="B684" s="237" t="b">
        <v>0</v>
      </c>
      <c r="C684" s="233" t="inlineStr">
        <is>
          <t>ConTab_BOM_KP_Sleeves0558</t>
        </is>
      </c>
      <c r="D684" s="233" t="inlineStr"/>
      <c r="E684" s="233" t="inlineStr">
        <is>
          <t>:4015-7_8-KPV:</t>
        </is>
      </c>
      <c r="F684" s="235" t="n">
        <v>4</v>
      </c>
      <c r="G684" s="233" t="inlineStr">
        <is>
          <t>:CCW:</t>
        </is>
      </c>
      <c r="H684" s="233" t="inlineStr">
        <is>
          <t>Mechanical Seal</t>
        </is>
      </c>
      <c r="I684" s="233" t="inlineStr">
        <is>
          <t>Single</t>
        </is>
      </c>
      <c r="J684" s="233" t="inlineStr">
        <is>
          <t>:Unbalanced:</t>
        </is>
      </c>
      <c r="K684" s="233" t="inlineStr">
        <is>
          <t>SlvMatl_SS_AISI-416_Hardened_SleeveBrg</t>
        </is>
      </c>
      <c r="L684" s="233" t="inlineStr">
        <is>
          <t>Al-Bronze, ASTM-B150 CDA95200</t>
        </is>
      </c>
      <c r="M684" s="233" t="inlineStr">
        <is>
          <t>SS AISI-416 (hard)-SlvBrg</t>
        </is>
      </c>
      <c r="N684" s="235" t="inlineStr">
        <is>
          <t>RTF</t>
        </is>
      </c>
      <c r="O684" s="233" t="inlineStr">
        <is>
          <t>B105301</t>
        </is>
      </c>
      <c r="P684" s="235" t="inlineStr">
        <is>
          <t>LT066</t>
        </is>
      </c>
      <c r="Q684" t="inlineStr">
        <is>
          <t>SlvMatl_SS_AISI-416_Hardened_SleeveBrg, PriceReq_BOM_KP_Sleeves</t>
        </is>
      </c>
    </row>
    <row r="685">
      <c r="B685" s="237" t="b">
        <v>0</v>
      </c>
      <c r="C685" s="233" t="inlineStr">
        <is>
          <t>ConTab_BOM_KP_Sleeves0559</t>
        </is>
      </c>
      <c r="D685" s="233" t="inlineStr"/>
      <c r="E685" s="233" t="inlineStr">
        <is>
          <t>:5012-7_8-KPV:</t>
        </is>
      </c>
      <c r="F685" s="235" t="n">
        <v>4</v>
      </c>
      <c r="G685" s="233" t="inlineStr">
        <is>
          <t>:CCW:</t>
        </is>
      </c>
      <c r="H685" s="233" t="inlineStr">
        <is>
          <t>Mechanical Seal</t>
        </is>
      </c>
      <c r="I685" s="233" t="inlineStr">
        <is>
          <t>Single</t>
        </is>
      </c>
      <c r="J685" s="233" t="inlineStr">
        <is>
          <t>:Unbalanced:</t>
        </is>
      </c>
      <c r="K685" s="233" t="inlineStr">
        <is>
          <t>SlvMatl_SS_AISI-416_Hardened_SleeveBrg</t>
        </is>
      </c>
      <c r="L685" s="233" t="inlineStr">
        <is>
          <t>Al-Bronze, ASTM-B150 CDA95200</t>
        </is>
      </c>
      <c r="M685" s="233" t="inlineStr">
        <is>
          <t>SS AISI-416 (hard)-SlvBrg</t>
        </is>
      </c>
      <c r="N685" s="235" t="inlineStr">
        <is>
          <t>RTF</t>
        </is>
      </c>
      <c r="O685" s="233" t="inlineStr">
        <is>
          <t>B105302</t>
        </is>
      </c>
      <c r="P685" s="235" t="inlineStr">
        <is>
          <t>LT066</t>
        </is>
      </c>
      <c r="Q685" t="inlineStr">
        <is>
          <t>SlvMatl_SS_AISI-416_Hardened_SleeveBrg, PriceReq_BOM_KP_Sleeves</t>
        </is>
      </c>
    </row>
    <row r="686">
      <c r="B686" s="237" t="b">
        <v>0</v>
      </c>
      <c r="C686" s="233" t="inlineStr">
        <is>
          <t>ConTab_BOM_KP_Sleeves0560</t>
        </is>
      </c>
      <c r="D686" s="233" t="inlineStr"/>
      <c r="E686" s="233" t="inlineStr">
        <is>
          <t>:5015-9_0-KPV:</t>
        </is>
      </c>
      <c r="F686" s="235" t="n">
        <v>4</v>
      </c>
      <c r="G686" s="233" t="inlineStr">
        <is>
          <t>:CCW:</t>
        </is>
      </c>
      <c r="H686" s="233" t="inlineStr">
        <is>
          <t>Mechanical Seal</t>
        </is>
      </c>
      <c r="I686" s="233" t="inlineStr">
        <is>
          <t>Single</t>
        </is>
      </c>
      <c r="J686" s="233" t="inlineStr">
        <is>
          <t>:Unbalanced:</t>
        </is>
      </c>
      <c r="K686" s="233" t="inlineStr">
        <is>
          <t>SlvMatl_SS_AISI-416_Hardened_SleeveBrg</t>
        </is>
      </c>
      <c r="L686" s="233" t="inlineStr">
        <is>
          <t>Al-Bronze, ASTM-B150 CDA95200</t>
        </is>
      </c>
      <c r="M686" s="233" t="inlineStr">
        <is>
          <t>SS AISI-416 (hard)-SlvBrg</t>
        </is>
      </c>
      <c r="N686" s="235" t="inlineStr">
        <is>
          <t>RTF</t>
        </is>
      </c>
      <c r="O686" s="233" t="inlineStr">
        <is>
          <t>B105303</t>
        </is>
      </c>
      <c r="P686" s="235" t="inlineStr">
        <is>
          <t>LT066</t>
        </is>
      </c>
      <c r="Q686" t="inlineStr">
        <is>
          <t>SlvMatl_SS_AISI-416_Hardened_SleeveBrg, PriceReq_BOM_KP_Sleeves</t>
        </is>
      </c>
    </row>
    <row r="687">
      <c r="B687" s="237" t="b">
        <v>0</v>
      </c>
      <c r="C687" s="233" t="inlineStr">
        <is>
          <t>ConTab_BOM_KP_Sleeves0561</t>
        </is>
      </c>
      <c r="D687" s="233" t="inlineStr"/>
      <c r="E687" s="233" t="inlineStr">
        <is>
          <t>:6012-1_2-KPV:</t>
        </is>
      </c>
      <c r="F687" s="235" t="n">
        <v>4</v>
      </c>
      <c r="G687" s="233" t="inlineStr">
        <is>
          <t>:CCW:</t>
        </is>
      </c>
      <c r="H687" s="233" t="inlineStr">
        <is>
          <t>Mechanical Seal</t>
        </is>
      </c>
      <c r="I687" s="233" t="inlineStr">
        <is>
          <t>Single</t>
        </is>
      </c>
      <c r="J687" s="233" t="inlineStr">
        <is>
          <t>:Unbalanced:</t>
        </is>
      </c>
      <c r="K687" s="233" t="inlineStr">
        <is>
          <t>SlvMatl_SS_AISI-416_Hardened_SleeveBrg</t>
        </is>
      </c>
      <c r="L687" s="233" t="inlineStr">
        <is>
          <t>Al-Bronze, ASTM-B150 CDA95200</t>
        </is>
      </c>
      <c r="M687" s="233" t="inlineStr">
        <is>
          <t>SS AISI-416 (hard)-SlvBrg</t>
        </is>
      </c>
      <c r="N687" s="235" t="inlineStr">
        <is>
          <t>RTF</t>
        </is>
      </c>
      <c r="O687" s="233" t="inlineStr">
        <is>
          <t>B105304</t>
        </is>
      </c>
      <c r="P687" s="235" t="inlineStr">
        <is>
          <t>LT066</t>
        </is>
      </c>
      <c r="Q687" t="inlineStr">
        <is>
          <t>SlvMatl_SS_AISI-416_Hardened_SleeveBrg, PriceReq_BOM_KP_Sleeves</t>
        </is>
      </c>
    </row>
    <row r="688">
      <c r="B688" s="237" t="b">
        <v>0</v>
      </c>
      <c r="C688" s="233" t="inlineStr">
        <is>
          <t>ConTab_BOM_KP_Sleeves0562</t>
        </is>
      </c>
      <c r="D688" s="233" t="inlineStr"/>
      <c r="E688" s="233" t="inlineStr">
        <is>
          <t>:6012-3_4-KPV:</t>
        </is>
      </c>
      <c r="F688" s="235" t="n">
        <v>4</v>
      </c>
      <c r="G688" s="233" t="inlineStr">
        <is>
          <t>:CCW:</t>
        </is>
      </c>
      <c r="H688" s="233" t="inlineStr">
        <is>
          <t>Mechanical Seal</t>
        </is>
      </c>
      <c r="I688" s="233" t="inlineStr">
        <is>
          <t>Single</t>
        </is>
      </c>
      <c r="J688" s="233" t="inlineStr">
        <is>
          <t>:Unbalanced:</t>
        </is>
      </c>
      <c r="K688" s="233" t="inlineStr">
        <is>
          <t>SlvMatl_SS_AISI-416_Hardened_SleeveBrg</t>
        </is>
      </c>
      <c r="L688" s="233" t="inlineStr">
        <is>
          <t>Al-Bronze, ASTM-B150 CDA95200</t>
        </is>
      </c>
      <c r="M688" s="233" t="inlineStr">
        <is>
          <t>SS AISI-416 (hard)-SlvBrg</t>
        </is>
      </c>
      <c r="N688" s="235" t="inlineStr">
        <is>
          <t>RTF</t>
        </is>
      </c>
      <c r="O688" s="233" t="inlineStr">
        <is>
          <t>B105305</t>
        </is>
      </c>
      <c r="P688" s="235" t="inlineStr">
        <is>
          <t>LT066</t>
        </is>
      </c>
      <c r="Q688" t="inlineStr">
        <is>
          <t>SlvMatl_SS_AISI-416_Hardened_SleeveBrg, PriceReq_BOM_KP_Sleeves</t>
        </is>
      </c>
    </row>
    <row r="689">
      <c r="B689" s="237" t="b">
        <v>0</v>
      </c>
      <c r="C689" s="233" t="inlineStr">
        <is>
          <t>ConTab_BOM_KP_Sleeves0563</t>
        </is>
      </c>
      <c r="D689" s="233" t="inlineStr"/>
      <c r="E689" s="233" t="inlineStr">
        <is>
          <t>:3014-5_6-KPV:</t>
        </is>
      </c>
      <c r="F689" s="235" t="n">
        <v>4</v>
      </c>
      <c r="G689" s="233" t="inlineStr">
        <is>
          <t>:CW:</t>
        </is>
      </c>
      <c r="H689" s="233" t="inlineStr">
        <is>
          <t>Mechanical Seal</t>
        </is>
      </c>
      <c r="I689" s="233" t="inlineStr">
        <is>
          <t>Single</t>
        </is>
      </c>
      <c r="J689" s="233" t="inlineStr">
        <is>
          <t>:Unbalanced:</t>
        </is>
      </c>
      <c r="K689" s="233" t="inlineStr">
        <is>
          <t>SlvMatl_SS_AISI-416_Hardened_SleeveBrg</t>
        </is>
      </c>
      <c r="L689" s="233" t="inlineStr">
        <is>
          <t>Special/Other</t>
        </is>
      </c>
      <c r="M689" s="233" t="inlineStr">
        <is>
          <t>SS AISI-416 (hard)-SlvBrg</t>
        </is>
      </c>
      <c r="N689" s="235" t="inlineStr">
        <is>
          <t>RTF</t>
        </is>
      </c>
      <c r="O689" s="233" t="inlineStr">
        <is>
          <t>B105306</t>
        </is>
      </c>
      <c r="P689" s="235" t="inlineStr">
        <is>
          <t>LT029</t>
        </is>
      </c>
      <c r="Q689" t="inlineStr">
        <is>
          <t>SlvMatl_SS_AISI-416_Hardened_SleeveBrg, PriceReq_BOM_KP_Sleeves</t>
        </is>
      </c>
    </row>
    <row r="690">
      <c r="B690" s="237" t="b">
        <v>0</v>
      </c>
      <c r="C690" s="233" t="inlineStr">
        <is>
          <t>ConTab_BOM_KP_Sleeves0564</t>
        </is>
      </c>
      <c r="D690" s="233" t="inlineStr"/>
      <c r="E690" s="233" t="inlineStr">
        <is>
          <t>:4012-1_2-KPV:</t>
        </is>
      </c>
      <c r="F690" s="235" t="n">
        <v>4</v>
      </c>
      <c r="G690" s="233" t="inlineStr">
        <is>
          <t>:CW:</t>
        </is>
      </c>
      <c r="H690" s="233" t="inlineStr">
        <is>
          <t>Mechanical Seal</t>
        </is>
      </c>
      <c r="I690" s="233" t="inlineStr">
        <is>
          <t>Single</t>
        </is>
      </c>
      <c r="J690" s="233" t="inlineStr">
        <is>
          <t>:Unbalanced:</t>
        </is>
      </c>
      <c r="K690" s="233" t="inlineStr">
        <is>
          <t>SlvMatl_SS_AISI-416_Hardened_SleeveBrg</t>
        </is>
      </c>
      <c r="L690" s="233" t="inlineStr">
        <is>
          <t>Special/Other</t>
        </is>
      </c>
      <c r="M690" s="233" t="inlineStr">
        <is>
          <t>SS AISI-416 (hard)-SlvBrg</t>
        </is>
      </c>
      <c r="N690" s="235" t="inlineStr">
        <is>
          <t>RTF</t>
        </is>
      </c>
      <c r="O690" s="233" t="inlineStr">
        <is>
          <t>B105307</t>
        </is>
      </c>
      <c r="P690" s="235" t="inlineStr">
        <is>
          <t>LT029</t>
        </is>
      </c>
      <c r="Q690" t="inlineStr">
        <is>
          <t>SlvMatl_SS_AISI-416_Hardened_SleeveBrg, PriceReq_BOM_KP_Sleeves</t>
        </is>
      </c>
    </row>
    <row r="691">
      <c r="B691" s="237" t="b">
        <v>0</v>
      </c>
      <c r="C691" s="233" t="inlineStr">
        <is>
          <t>ConTab_BOM_KP_Sleeves0565</t>
        </is>
      </c>
      <c r="D691" s="233" t="inlineStr"/>
      <c r="E691" s="233" t="inlineStr">
        <is>
          <t>:4012-7_8-KPV:</t>
        </is>
      </c>
      <c r="F691" s="235" t="n">
        <v>4</v>
      </c>
      <c r="G691" s="233" t="inlineStr">
        <is>
          <t>:CW:</t>
        </is>
      </c>
      <c r="H691" s="233" t="inlineStr">
        <is>
          <t>Mechanical Seal</t>
        </is>
      </c>
      <c r="I691" s="233" t="inlineStr">
        <is>
          <t>Single</t>
        </is>
      </c>
      <c r="J691" s="233" t="inlineStr">
        <is>
          <t>:Unbalanced:</t>
        </is>
      </c>
      <c r="K691" s="233" t="inlineStr">
        <is>
          <t>SlvMatl_SS_AISI-416_Hardened_SleeveBrg</t>
        </is>
      </c>
      <c r="L691" s="233" t="inlineStr">
        <is>
          <t>Special/Other</t>
        </is>
      </c>
      <c r="M691" s="233" t="inlineStr">
        <is>
          <t>SS AISI-416 (hard)-SlvBrg</t>
        </is>
      </c>
      <c r="N691" s="235" t="inlineStr">
        <is>
          <t>RTF</t>
        </is>
      </c>
      <c r="O691" s="233" t="inlineStr">
        <is>
          <t>B105308</t>
        </is>
      </c>
      <c r="P691" s="235" t="inlineStr">
        <is>
          <t>LT029</t>
        </is>
      </c>
      <c r="Q691" t="inlineStr">
        <is>
          <t>SlvMatl_SS_AISI-416_Hardened_SleeveBrg, PriceReq_BOM_KP_Sleeves</t>
        </is>
      </c>
    </row>
    <row r="692">
      <c r="B692" s="237" t="b">
        <v>0</v>
      </c>
      <c r="C692" s="233" t="inlineStr">
        <is>
          <t>ConTab_BOM_KP_Sleeves0566</t>
        </is>
      </c>
      <c r="D692" s="233" t="inlineStr"/>
      <c r="E692" s="233" t="inlineStr">
        <is>
          <t>:4015-7_8-KPV:</t>
        </is>
      </c>
      <c r="F692" s="235" t="n">
        <v>4</v>
      </c>
      <c r="G692" s="233" t="inlineStr">
        <is>
          <t>:CW:</t>
        </is>
      </c>
      <c r="H692" s="233" t="inlineStr">
        <is>
          <t>Mechanical Seal</t>
        </is>
      </c>
      <c r="I692" s="233" t="inlineStr">
        <is>
          <t>Single</t>
        </is>
      </c>
      <c r="J692" s="233" t="inlineStr">
        <is>
          <t>:Unbalanced:</t>
        </is>
      </c>
      <c r="K692" s="233" t="inlineStr">
        <is>
          <t>SlvMatl_SS_AISI-416_Hardened_SleeveBrg</t>
        </is>
      </c>
      <c r="L692" s="233" t="inlineStr">
        <is>
          <t>Special/Other</t>
        </is>
      </c>
      <c r="M692" s="233" t="inlineStr">
        <is>
          <t>SS AISI-416 (hard)-SlvBrg</t>
        </is>
      </c>
      <c r="N692" s="235" t="inlineStr">
        <is>
          <t>RTF</t>
        </is>
      </c>
      <c r="O692" s="233" t="inlineStr">
        <is>
          <t>B105309</t>
        </is>
      </c>
      <c r="P692" s="235" t="inlineStr">
        <is>
          <t>LT029</t>
        </is>
      </c>
      <c r="Q692" t="inlineStr">
        <is>
          <t>SlvMatl_SS_AISI-416_Hardened_SleeveBrg, PriceReq_BOM_KP_Sleeves</t>
        </is>
      </c>
    </row>
    <row r="693">
      <c r="B693" s="237" t="b">
        <v>0</v>
      </c>
      <c r="C693" s="233" t="inlineStr">
        <is>
          <t>ConTab_BOM_KP_Sleeves0567</t>
        </is>
      </c>
      <c r="D693" s="233" t="inlineStr"/>
      <c r="E693" s="233" t="inlineStr">
        <is>
          <t>:5012-7_8-KPV:</t>
        </is>
      </c>
      <c r="F693" s="235" t="n">
        <v>4</v>
      </c>
      <c r="G693" s="233" t="inlineStr">
        <is>
          <t>:CW:</t>
        </is>
      </c>
      <c r="H693" s="233" t="inlineStr">
        <is>
          <t>Mechanical Seal</t>
        </is>
      </c>
      <c r="I693" s="233" t="inlineStr">
        <is>
          <t>Single</t>
        </is>
      </c>
      <c r="J693" s="233" t="inlineStr">
        <is>
          <t>:Unbalanced:</t>
        </is>
      </c>
      <c r="K693" s="233" t="inlineStr">
        <is>
          <t>SlvMatl_SS_AISI-416_Hardened_SleeveBrg</t>
        </is>
      </c>
      <c r="L693" s="233" t="inlineStr">
        <is>
          <t>Special/Other</t>
        </is>
      </c>
      <c r="M693" s="233" t="inlineStr">
        <is>
          <t>SS AISI-416 (hard)-SlvBrg</t>
        </is>
      </c>
      <c r="N693" s="235" t="inlineStr">
        <is>
          <t>RTF</t>
        </is>
      </c>
      <c r="O693" s="233" t="inlineStr">
        <is>
          <t>B105310</t>
        </is>
      </c>
      <c r="P693" s="235" t="inlineStr">
        <is>
          <t>LT029</t>
        </is>
      </c>
      <c r="Q693" t="inlineStr">
        <is>
          <t>SlvMatl_SS_AISI-416_Hardened_SleeveBrg, PriceReq_BOM_KP_Sleeves</t>
        </is>
      </c>
    </row>
    <row r="694">
      <c r="B694" s="237" t="b">
        <v>0</v>
      </c>
      <c r="C694" s="233" t="inlineStr">
        <is>
          <t>ConTab_BOM_KP_Sleeves0568</t>
        </is>
      </c>
      <c r="D694" s="233" t="inlineStr"/>
      <c r="E694" s="233" t="inlineStr">
        <is>
          <t>:5015-9_0-KPV:</t>
        </is>
      </c>
      <c r="F694" s="235" t="n">
        <v>4</v>
      </c>
      <c r="G694" s="233" t="inlineStr">
        <is>
          <t>:CW:</t>
        </is>
      </c>
      <c r="H694" s="233" t="inlineStr">
        <is>
          <t>Mechanical Seal</t>
        </is>
      </c>
      <c r="I694" s="233" t="inlineStr">
        <is>
          <t>Single</t>
        </is>
      </c>
      <c r="J694" s="233" t="inlineStr">
        <is>
          <t>:Unbalanced:</t>
        </is>
      </c>
      <c r="K694" s="233" t="inlineStr">
        <is>
          <t>SlvMatl_SS_AISI-416_Hardened_SleeveBrg</t>
        </is>
      </c>
      <c r="L694" s="233" t="inlineStr">
        <is>
          <t>Special/Other</t>
        </is>
      </c>
      <c r="M694" s="233" t="inlineStr">
        <is>
          <t>SS AISI-416 (hard)-SlvBrg</t>
        </is>
      </c>
      <c r="N694" s="235" t="inlineStr">
        <is>
          <t>RTF</t>
        </is>
      </c>
      <c r="O694" s="233" t="inlineStr">
        <is>
          <t>B105311</t>
        </is>
      </c>
      <c r="P694" s="235" t="inlineStr">
        <is>
          <t>LT029</t>
        </is>
      </c>
      <c r="Q694" t="inlineStr">
        <is>
          <t>SlvMatl_SS_AISI-416_Hardened_SleeveBrg, PriceReq_BOM_KP_Sleeves</t>
        </is>
      </c>
    </row>
    <row r="695">
      <c r="B695" s="237" t="b">
        <v>0</v>
      </c>
      <c r="C695" s="233" t="inlineStr">
        <is>
          <t>ConTab_BOM_KP_Sleeves0569</t>
        </is>
      </c>
      <c r="D695" s="233" t="inlineStr"/>
      <c r="E695" s="233" t="inlineStr">
        <is>
          <t>:6012-1_2-KPV:</t>
        </is>
      </c>
      <c r="F695" s="235" t="n">
        <v>4</v>
      </c>
      <c r="G695" s="233" t="inlineStr">
        <is>
          <t>:CW:</t>
        </is>
      </c>
      <c r="H695" s="233" t="inlineStr">
        <is>
          <t>Mechanical Seal</t>
        </is>
      </c>
      <c r="I695" s="233" t="inlineStr">
        <is>
          <t>Single</t>
        </is>
      </c>
      <c r="J695" s="233" t="inlineStr">
        <is>
          <t>:Unbalanced:</t>
        </is>
      </c>
      <c r="K695" s="233" t="inlineStr">
        <is>
          <t>SlvMatl_SS_AISI-416_Hardened_SleeveBrg</t>
        </is>
      </c>
      <c r="L695" s="233" t="inlineStr">
        <is>
          <t>Special/Other</t>
        </is>
      </c>
      <c r="M695" s="233" t="inlineStr">
        <is>
          <t>SS AISI-416 (hard)-SlvBrg</t>
        </is>
      </c>
      <c r="N695" s="235" t="inlineStr">
        <is>
          <t>RTF</t>
        </is>
      </c>
      <c r="O695" s="233" t="inlineStr">
        <is>
          <t>B105312</t>
        </is>
      </c>
      <c r="P695" s="235" t="inlineStr">
        <is>
          <t>LT029</t>
        </is>
      </c>
      <c r="Q695" t="inlineStr">
        <is>
          <t>SlvMatl_SS_AISI-416_Hardened_SleeveBrg, PriceReq_BOM_KP_Sleeves</t>
        </is>
      </c>
    </row>
    <row r="696">
      <c r="B696" s="237" t="b">
        <v>0</v>
      </c>
      <c r="C696" s="233" t="inlineStr">
        <is>
          <t>ConTab_BOM_KP_Sleeves0570</t>
        </is>
      </c>
      <c r="D696" s="233" t="inlineStr"/>
      <c r="E696" s="233" t="inlineStr">
        <is>
          <t>:6012-3_4-KPV:</t>
        </is>
      </c>
      <c r="F696" s="235" t="n">
        <v>4</v>
      </c>
      <c r="G696" s="233" t="inlineStr">
        <is>
          <t>:CW:</t>
        </is>
      </c>
      <c r="H696" s="233" t="inlineStr">
        <is>
          <t>Mechanical Seal</t>
        </is>
      </c>
      <c r="I696" s="233" t="inlineStr">
        <is>
          <t>Single</t>
        </is>
      </c>
      <c r="J696" s="233" t="inlineStr">
        <is>
          <t>:Unbalanced:</t>
        </is>
      </c>
      <c r="K696" s="233" t="inlineStr">
        <is>
          <t>SlvMatl_SS_AISI-416_Hardened_SleeveBrg</t>
        </is>
      </c>
      <c r="L696" s="233" t="inlineStr">
        <is>
          <t>Special/Other</t>
        </is>
      </c>
      <c r="M696" s="233" t="inlineStr">
        <is>
          <t>SS AISI-416 (hard)-SlvBrg</t>
        </is>
      </c>
      <c r="N696" s="235" t="inlineStr">
        <is>
          <t>RTF</t>
        </is>
      </c>
      <c r="O696" s="233" t="inlineStr">
        <is>
          <t>B105313</t>
        </is>
      </c>
      <c r="P696" s="235" t="inlineStr">
        <is>
          <t>LT029</t>
        </is>
      </c>
      <c r="Q696" t="inlineStr">
        <is>
          <t>SlvMatl_SS_AISI-416_Hardened_SleeveBrg, PriceReq_BOM_KP_Sleeves</t>
        </is>
      </c>
    </row>
    <row r="697">
      <c r="B697" s="237" t="b">
        <v>0</v>
      </c>
      <c r="C697" s="233" t="inlineStr">
        <is>
          <t>ConTab_BOM_KP_Sleeves0571</t>
        </is>
      </c>
      <c r="D697" s="233" t="inlineStr"/>
      <c r="E697" s="233" t="inlineStr">
        <is>
          <t>:3014-5_6-KPV:</t>
        </is>
      </c>
      <c r="F697" s="235" t="n">
        <v>4</v>
      </c>
      <c r="G697" s="233" t="inlineStr">
        <is>
          <t>:CCW:</t>
        </is>
      </c>
      <c r="H697" s="233" t="inlineStr">
        <is>
          <t>Mechanical Seal</t>
        </is>
      </c>
      <c r="I697" s="233" t="inlineStr">
        <is>
          <t>Single</t>
        </is>
      </c>
      <c r="J697" s="233" t="inlineStr">
        <is>
          <t>:Unbalanced:</t>
        </is>
      </c>
      <c r="K697" s="233" t="inlineStr">
        <is>
          <t>SlvMatl_SS_AISI-416_Hardened_SleeveBrg</t>
        </is>
      </c>
      <c r="L697" s="233" t="inlineStr">
        <is>
          <t>Special/Other</t>
        </is>
      </c>
      <c r="M697" s="233" t="inlineStr">
        <is>
          <t>SS AISI-416 (hard)-SlvBrg</t>
        </is>
      </c>
      <c r="N697" s="235" t="inlineStr">
        <is>
          <t>RTF</t>
        </is>
      </c>
      <c r="O697" s="233" t="inlineStr">
        <is>
          <t>B105314</t>
        </is>
      </c>
      <c r="P697" s="235" t="inlineStr">
        <is>
          <t>LT029</t>
        </is>
      </c>
      <c r="Q697" t="inlineStr">
        <is>
          <t>SlvMatl_SS_AISI-416_Hardened_SleeveBrg, PriceReq_BOM_KP_Sleeves</t>
        </is>
      </c>
    </row>
    <row r="698">
      <c r="B698" s="237" t="b">
        <v>0</v>
      </c>
      <c r="C698" s="233" t="inlineStr">
        <is>
          <t>ConTab_BOM_KP_Sleeves0572</t>
        </is>
      </c>
      <c r="D698" s="233" t="inlineStr"/>
      <c r="E698" s="233" t="inlineStr">
        <is>
          <t>:4012-1_2-KPV:</t>
        </is>
      </c>
      <c r="F698" s="235" t="n">
        <v>4</v>
      </c>
      <c r="G698" s="233" t="inlineStr">
        <is>
          <t>:CCW:</t>
        </is>
      </c>
      <c r="H698" s="233" t="inlineStr">
        <is>
          <t>Mechanical Seal</t>
        </is>
      </c>
      <c r="I698" s="233" t="inlineStr">
        <is>
          <t>Single</t>
        </is>
      </c>
      <c r="J698" s="233" t="inlineStr">
        <is>
          <t>:Unbalanced:</t>
        </is>
      </c>
      <c r="K698" s="233" t="inlineStr">
        <is>
          <t>SlvMatl_SS_AISI-416_Hardened_SleeveBrg</t>
        </is>
      </c>
      <c r="L698" s="233" t="inlineStr">
        <is>
          <t>Special/Other</t>
        </is>
      </c>
      <c r="M698" s="233" t="inlineStr">
        <is>
          <t>SS AISI-416 (hard)-SlvBrg</t>
        </is>
      </c>
      <c r="N698" s="235" t="inlineStr">
        <is>
          <t>RTF</t>
        </is>
      </c>
      <c r="O698" s="233" t="inlineStr">
        <is>
          <t>B105315</t>
        </is>
      </c>
      <c r="P698" s="235" t="inlineStr">
        <is>
          <t>LT029</t>
        </is>
      </c>
      <c r="Q698" t="inlineStr">
        <is>
          <t>SlvMatl_SS_AISI-416_Hardened_SleeveBrg, PriceReq_BOM_KP_Sleeves</t>
        </is>
      </c>
    </row>
    <row r="699">
      <c r="B699" s="237" t="b">
        <v>0</v>
      </c>
      <c r="C699" s="233" t="inlineStr">
        <is>
          <t>ConTab_BOM_KP_Sleeves0573</t>
        </is>
      </c>
      <c r="D699" s="233" t="inlineStr"/>
      <c r="E699" s="233" t="inlineStr">
        <is>
          <t>:4012-7_8-KPV:</t>
        </is>
      </c>
      <c r="F699" s="235" t="n">
        <v>4</v>
      </c>
      <c r="G699" s="233" t="inlineStr">
        <is>
          <t>:CCW:</t>
        </is>
      </c>
      <c r="H699" s="233" t="inlineStr">
        <is>
          <t>Mechanical Seal</t>
        </is>
      </c>
      <c r="I699" s="233" t="inlineStr">
        <is>
          <t>Single</t>
        </is>
      </c>
      <c r="J699" s="233" t="inlineStr">
        <is>
          <t>:Unbalanced:</t>
        </is>
      </c>
      <c r="K699" s="233" t="inlineStr">
        <is>
          <t>SlvMatl_SS_AISI-416_Hardened_SleeveBrg</t>
        </is>
      </c>
      <c r="L699" s="233" t="inlineStr">
        <is>
          <t>Special/Other</t>
        </is>
      </c>
      <c r="M699" s="233" t="inlineStr">
        <is>
          <t>SS AISI-416 (hard)-SlvBrg</t>
        </is>
      </c>
      <c r="N699" s="235" t="inlineStr">
        <is>
          <t>RTF</t>
        </is>
      </c>
      <c r="O699" s="233" t="inlineStr">
        <is>
          <t>B105316</t>
        </is>
      </c>
      <c r="P699" s="235" t="inlineStr">
        <is>
          <t>LT029</t>
        </is>
      </c>
      <c r="Q699" t="inlineStr">
        <is>
          <t>SlvMatl_SS_AISI-416_Hardened_SleeveBrg, PriceReq_BOM_KP_Sleeves</t>
        </is>
      </c>
    </row>
    <row r="700">
      <c r="B700" s="237" t="b">
        <v>0</v>
      </c>
      <c r="C700" s="233" t="inlineStr">
        <is>
          <t>ConTab_BOM_KP_Sleeves0574</t>
        </is>
      </c>
      <c r="D700" s="233" t="inlineStr"/>
      <c r="E700" s="233" t="inlineStr">
        <is>
          <t>:4015-7_8-KPV:</t>
        </is>
      </c>
      <c r="F700" s="235" t="n">
        <v>4</v>
      </c>
      <c r="G700" s="233" t="inlineStr">
        <is>
          <t>:CCW:</t>
        </is>
      </c>
      <c r="H700" s="233" t="inlineStr">
        <is>
          <t>Mechanical Seal</t>
        </is>
      </c>
      <c r="I700" s="233" t="inlineStr">
        <is>
          <t>Single</t>
        </is>
      </c>
      <c r="J700" s="233" t="inlineStr">
        <is>
          <t>:Unbalanced:</t>
        </is>
      </c>
      <c r="K700" s="233" t="inlineStr">
        <is>
          <t>SlvMatl_SS_AISI-416_Hardened_SleeveBrg</t>
        </is>
      </c>
      <c r="L700" s="233" t="inlineStr">
        <is>
          <t>Special/Other</t>
        </is>
      </c>
      <c r="M700" s="233" t="inlineStr">
        <is>
          <t>SS AISI-416 (hard)-SlvBrg</t>
        </is>
      </c>
      <c r="N700" s="235" t="inlineStr">
        <is>
          <t>RTF</t>
        </is>
      </c>
      <c r="O700" s="233" t="inlineStr">
        <is>
          <t>B105317</t>
        </is>
      </c>
      <c r="P700" s="235" t="inlineStr">
        <is>
          <t>LT029</t>
        </is>
      </c>
      <c r="Q700" t="inlineStr">
        <is>
          <t>SlvMatl_SS_AISI-416_Hardened_SleeveBrg, PriceReq_BOM_KP_Sleeves</t>
        </is>
      </c>
    </row>
    <row r="701">
      <c r="B701" s="237" t="b">
        <v>0</v>
      </c>
      <c r="C701" s="233" t="inlineStr">
        <is>
          <t>ConTab_BOM_KP_Sleeves0575</t>
        </is>
      </c>
      <c r="D701" s="233" t="inlineStr"/>
      <c r="E701" s="233" t="inlineStr">
        <is>
          <t>:5012-7_8-KPV:</t>
        </is>
      </c>
      <c r="F701" s="235" t="n">
        <v>4</v>
      </c>
      <c r="G701" s="233" t="inlineStr">
        <is>
          <t>:CCW:</t>
        </is>
      </c>
      <c r="H701" s="233" t="inlineStr">
        <is>
          <t>Mechanical Seal</t>
        </is>
      </c>
      <c r="I701" s="233" t="inlineStr">
        <is>
          <t>Single</t>
        </is>
      </c>
      <c r="J701" s="233" t="inlineStr">
        <is>
          <t>:Unbalanced:</t>
        </is>
      </c>
      <c r="K701" s="233" t="inlineStr">
        <is>
          <t>SlvMatl_SS_AISI-416_Hardened_SleeveBrg</t>
        </is>
      </c>
      <c r="L701" s="233" t="inlineStr">
        <is>
          <t>Special/Other</t>
        </is>
      </c>
      <c r="M701" s="233" t="inlineStr">
        <is>
          <t>SS AISI-416 (hard)-SlvBrg</t>
        </is>
      </c>
      <c r="N701" s="235" t="inlineStr">
        <is>
          <t>RTF</t>
        </is>
      </c>
      <c r="O701" s="233" t="inlineStr">
        <is>
          <t>B105318</t>
        </is>
      </c>
      <c r="P701" s="235" t="inlineStr">
        <is>
          <t>LT029</t>
        </is>
      </c>
      <c r="Q701" t="inlineStr">
        <is>
          <t>SlvMatl_SS_AISI-416_Hardened_SleeveBrg, PriceReq_BOM_KP_Sleeves</t>
        </is>
      </c>
    </row>
    <row r="702">
      <c r="B702" s="237" t="b">
        <v>0</v>
      </c>
      <c r="C702" s="233" t="inlineStr">
        <is>
          <t>ConTab_BOM_KP_Sleeves0576</t>
        </is>
      </c>
      <c r="D702" s="233" t="inlineStr"/>
      <c r="E702" s="233" t="inlineStr">
        <is>
          <t>:5015-9_0-KPV:</t>
        </is>
      </c>
      <c r="F702" s="235" t="n">
        <v>4</v>
      </c>
      <c r="G702" s="233" t="inlineStr">
        <is>
          <t>:CCW:</t>
        </is>
      </c>
      <c r="H702" s="233" t="inlineStr">
        <is>
          <t>Mechanical Seal</t>
        </is>
      </c>
      <c r="I702" s="233" t="inlineStr">
        <is>
          <t>Single</t>
        </is>
      </c>
      <c r="J702" s="233" t="inlineStr">
        <is>
          <t>:Unbalanced:</t>
        </is>
      </c>
      <c r="K702" s="233" t="inlineStr">
        <is>
          <t>SlvMatl_SS_AISI-416_Hardened_SleeveBrg</t>
        </is>
      </c>
      <c r="L702" s="233" t="inlineStr">
        <is>
          <t>Special/Other</t>
        </is>
      </c>
      <c r="M702" s="233" t="inlineStr">
        <is>
          <t>SS AISI-416 (hard)-SlvBrg</t>
        </is>
      </c>
      <c r="N702" s="235" t="inlineStr">
        <is>
          <t>RTF</t>
        </is>
      </c>
      <c r="O702" s="233" t="inlineStr">
        <is>
          <t>B105319</t>
        </is>
      </c>
      <c r="P702" s="235" t="inlineStr">
        <is>
          <t>LT029</t>
        </is>
      </c>
      <c r="Q702" t="inlineStr">
        <is>
          <t>SlvMatl_SS_AISI-416_Hardened_SleeveBrg, PriceReq_BOM_KP_Sleeves</t>
        </is>
      </c>
    </row>
    <row r="703">
      <c r="B703" s="237" t="b">
        <v>0</v>
      </c>
      <c r="C703" s="233" t="inlineStr">
        <is>
          <t>ConTab_BOM_KP_Sleeves0577</t>
        </is>
      </c>
      <c r="D703" s="233" t="inlineStr"/>
      <c r="E703" s="233" t="inlineStr">
        <is>
          <t>:6012-1_2-KPV:</t>
        </is>
      </c>
      <c r="F703" s="235" t="n">
        <v>4</v>
      </c>
      <c r="G703" s="233" t="inlineStr">
        <is>
          <t>:CCW:</t>
        </is>
      </c>
      <c r="H703" s="233" t="inlineStr">
        <is>
          <t>Mechanical Seal</t>
        </is>
      </c>
      <c r="I703" s="233" t="inlineStr">
        <is>
          <t>Single</t>
        </is>
      </c>
      <c r="J703" s="233" t="inlineStr">
        <is>
          <t>:Unbalanced:</t>
        </is>
      </c>
      <c r="K703" s="233" t="inlineStr">
        <is>
          <t>SlvMatl_SS_AISI-416_Hardened_SleeveBrg</t>
        </is>
      </c>
      <c r="L703" s="233" t="inlineStr">
        <is>
          <t>Special/Other</t>
        </is>
      </c>
      <c r="M703" s="233" t="inlineStr">
        <is>
          <t>SS AISI-416 (hard)-SlvBrg</t>
        </is>
      </c>
      <c r="N703" s="235" t="inlineStr">
        <is>
          <t>RTF</t>
        </is>
      </c>
      <c r="O703" s="233" t="inlineStr">
        <is>
          <t>B105320</t>
        </is>
      </c>
      <c r="P703" s="235" t="inlineStr">
        <is>
          <t>LT029</t>
        </is>
      </c>
      <c r="Q703" t="inlineStr">
        <is>
          <t>SlvMatl_SS_AISI-416_Hardened_SleeveBrg, PriceReq_BOM_KP_Sleeves</t>
        </is>
      </c>
    </row>
    <row r="704">
      <c r="B704" s="237" t="b">
        <v>0</v>
      </c>
      <c r="C704" s="233" t="inlineStr">
        <is>
          <t>ConTab_BOM_KP_Sleeves0578</t>
        </is>
      </c>
      <c r="D704" s="233" t="inlineStr"/>
      <c r="E704" s="233" t="inlineStr">
        <is>
          <t>:6012-3_4-KPV:</t>
        </is>
      </c>
      <c r="F704" s="235" t="n">
        <v>4</v>
      </c>
      <c r="G704" s="233" t="inlineStr">
        <is>
          <t>:CCW:</t>
        </is>
      </c>
      <c r="H704" s="233" t="inlineStr">
        <is>
          <t>Mechanical Seal</t>
        </is>
      </c>
      <c r="I704" s="233" t="inlineStr">
        <is>
          <t>Single</t>
        </is>
      </c>
      <c r="J704" s="233" t="inlineStr">
        <is>
          <t>:Unbalanced:</t>
        </is>
      </c>
      <c r="K704" s="233" t="inlineStr">
        <is>
          <t>SlvMatl_SS_AISI-416_Hardened_SleeveBrg</t>
        </is>
      </c>
      <c r="L704" s="233" t="inlineStr">
        <is>
          <t>Special/Other</t>
        </is>
      </c>
      <c r="M704" s="233" t="inlineStr">
        <is>
          <t>SS AISI-416 (hard)-SlvBrg</t>
        </is>
      </c>
      <c r="N704" s="235" t="inlineStr">
        <is>
          <t>RTF</t>
        </is>
      </c>
      <c r="O704" s="233" t="inlineStr">
        <is>
          <t>B105321</t>
        </is>
      </c>
      <c r="P704" s="235" t="inlineStr">
        <is>
          <t>LT029</t>
        </is>
      </c>
      <c r="Q704" t="inlineStr">
        <is>
          <t>SlvMatl_SS_AISI-416_Hardened_SleeveBrg, PriceReq_BOM_KP_Sleeves</t>
        </is>
      </c>
    </row>
    <row r="705">
      <c r="B705" s="237" t="b">
        <v>0</v>
      </c>
      <c r="C705" s="233" t="inlineStr">
        <is>
          <t>ConTab_BOM_KP_Sleeves0579</t>
        </is>
      </c>
      <c r="D705" s="233" t="inlineStr"/>
      <c r="E705" s="233" t="inlineStr">
        <is>
          <t>:6015-1_2-KPV:6015-3_4-KPV:</t>
        </is>
      </c>
      <c r="F705" s="235" t="n">
        <v>5</v>
      </c>
      <c r="G705" s="233" t="inlineStr">
        <is>
          <t>:CW:</t>
        </is>
      </c>
      <c r="H705" s="233" t="inlineStr">
        <is>
          <t>Mechanical Seal</t>
        </is>
      </c>
      <c r="I705" s="233" t="inlineStr">
        <is>
          <t>Single</t>
        </is>
      </c>
      <c r="J705" s="233" t="inlineStr">
        <is>
          <t>:Balanced:</t>
        </is>
      </c>
      <c r="K705" s="233" t="inlineStr">
        <is>
          <t>SlvMatl_SS_AISI-416_Hardened_SleeveBrg</t>
        </is>
      </c>
      <c r="L705" s="233" t="inlineStr">
        <is>
          <t>Bronze, III932, C89835</t>
        </is>
      </c>
      <c r="M705" s="233" t="inlineStr">
        <is>
          <t>SS AISI-416 (hard)-SlvBrg</t>
        </is>
      </c>
      <c r="N705" s="235" t="inlineStr">
        <is>
          <t>RTF</t>
        </is>
      </c>
      <c r="O705" s="233" t="inlineStr">
        <is>
          <t>B105322</t>
        </is>
      </c>
      <c r="P705" s="235" t="inlineStr">
        <is>
          <t>LT027</t>
        </is>
      </c>
      <c r="Q705" t="inlineStr">
        <is>
          <t>SlvMatl_SS_AISI-416_Hardened_SleeveBrg, PriceReq_BOM_KP_Sleeves</t>
        </is>
      </c>
    </row>
    <row r="706">
      <c r="B706" s="237" t="b">
        <v>0</v>
      </c>
      <c r="C706" s="233" t="inlineStr">
        <is>
          <t>ConTab_BOM_KP_Sleeves0580</t>
        </is>
      </c>
      <c r="D706" s="233" t="inlineStr"/>
      <c r="E706" s="233" t="inlineStr">
        <is>
          <t>:6019-7_8-KPV:</t>
        </is>
      </c>
      <c r="F706" s="235" t="n">
        <v>5</v>
      </c>
      <c r="G706" s="233" t="inlineStr">
        <is>
          <t>:CW:</t>
        </is>
      </c>
      <c r="H706" s="233" t="inlineStr">
        <is>
          <t>Mechanical Seal</t>
        </is>
      </c>
      <c r="I706" s="233" t="inlineStr">
        <is>
          <t>Single</t>
        </is>
      </c>
      <c r="J706" s="233" t="inlineStr">
        <is>
          <t>:Balanced:</t>
        </is>
      </c>
      <c r="K706" s="233" t="inlineStr">
        <is>
          <t>SlvMatl_SS_AISI-416_Hardened_SleeveBrg</t>
        </is>
      </c>
      <c r="L706" s="233" t="inlineStr">
        <is>
          <t>Bronze, III932, C89835</t>
        </is>
      </c>
      <c r="M706" s="233" t="inlineStr">
        <is>
          <t>SS AISI-416 (hard)-SlvBrg</t>
        </is>
      </c>
      <c r="N706" s="235" t="inlineStr">
        <is>
          <t>RTF</t>
        </is>
      </c>
      <c r="O706" s="233" t="inlineStr">
        <is>
          <t>B105323</t>
        </is>
      </c>
      <c r="P706" s="235" t="inlineStr">
        <is>
          <t>LT027</t>
        </is>
      </c>
      <c r="Q706" t="inlineStr">
        <is>
          <t>SlvMatl_SS_AISI-416_Hardened_SleeveBrg, PriceReq_BOM_KP_Sleeves</t>
        </is>
      </c>
    </row>
    <row r="707">
      <c r="B707" s="237" t="b">
        <v>0</v>
      </c>
      <c r="C707" s="233" t="inlineStr">
        <is>
          <t>ConTab_BOM_KP_Sleeves0581</t>
        </is>
      </c>
      <c r="D707" s="233" t="inlineStr"/>
      <c r="E707" s="233" t="inlineStr">
        <is>
          <t>:8012-5_6-KPV:</t>
        </is>
      </c>
      <c r="F707" s="235" t="n">
        <v>5</v>
      </c>
      <c r="G707" s="233" t="inlineStr">
        <is>
          <t>:CW:</t>
        </is>
      </c>
      <c r="H707" s="233" t="inlineStr">
        <is>
          <t>Mechanical Seal</t>
        </is>
      </c>
      <c r="I707" s="233" t="inlineStr">
        <is>
          <t>Single</t>
        </is>
      </c>
      <c r="J707" s="233" t="inlineStr">
        <is>
          <t>:Balanced:</t>
        </is>
      </c>
      <c r="K707" s="233" t="inlineStr">
        <is>
          <t>SlvMatl_SS_AISI-416_Hardened_SleeveBrg</t>
        </is>
      </c>
      <c r="L707" s="233" t="inlineStr">
        <is>
          <t>Bronze, III932, C89835</t>
        </is>
      </c>
      <c r="M707" s="233" t="inlineStr">
        <is>
          <t>SS AISI-416 (hard)-SlvBrg</t>
        </is>
      </c>
      <c r="N707" s="235" t="inlineStr">
        <is>
          <t>RTF</t>
        </is>
      </c>
      <c r="O707" s="233" t="inlineStr">
        <is>
          <t>B105324</t>
        </is>
      </c>
      <c r="P707" s="235" t="inlineStr">
        <is>
          <t>LT027</t>
        </is>
      </c>
      <c r="Q707" t="inlineStr">
        <is>
          <t>SlvMatl_SS_AISI-416_Hardened_SleeveBrg, PriceReq_BOM_KP_Sleeves</t>
        </is>
      </c>
    </row>
    <row r="708">
      <c r="B708" s="237" t="b">
        <v>0</v>
      </c>
      <c r="C708" s="233" t="inlineStr">
        <is>
          <t>ConTab_BOM_KP_Sleeves0582</t>
        </is>
      </c>
      <c r="D708" s="233" t="inlineStr"/>
      <c r="E708" s="233" t="inlineStr">
        <is>
          <t>:8015-3_4-KPV:</t>
        </is>
      </c>
      <c r="F708" s="235" t="n">
        <v>5</v>
      </c>
      <c r="G708" s="233" t="inlineStr">
        <is>
          <t>:CW:</t>
        </is>
      </c>
      <c r="H708" s="233" t="inlineStr">
        <is>
          <t>Mechanical Seal</t>
        </is>
      </c>
      <c r="I708" s="233" t="inlineStr">
        <is>
          <t>Single</t>
        </is>
      </c>
      <c r="J708" s="233" t="inlineStr">
        <is>
          <t>:Balanced:</t>
        </is>
      </c>
      <c r="K708" s="233" t="inlineStr">
        <is>
          <t>SlvMatl_SS_AISI-416_Hardened_SleeveBrg</t>
        </is>
      </c>
      <c r="L708" s="233" t="inlineStr">
        <is>
          <t>Bronze, III932, C89835</t>
        </is>
      </c>
      <c r="M708" s="233" t="inlineStr">
        <is>
          <t>SS AISI-416 (hard)-SlvBrg</t>
        </is>
      </c>
      <c r="N708" s="235" t="inlineStr">
        <is>
          <t>RTF</t>
        </is>
      </c>
      <c r="O708" s="233" t="inlineStr">
        <is>
          <t>B105325</t>
        </is>
      </c>
      <c r="P708" s="235" t="inlineStr">
        <is>
          <t>LT027</t>
        </is>
      </c>
      <c r="Q708" t="inlineStr">
        <is>
          <t>SlvMatl_SS_AISI-416_Hardened_SleeveBrg, PriceReq_BOM_KP_Sleeves</t>
        </is>
      </c>
    </row>
    <row r="709">
      <c r="B709" s="237" t="b">
        <v>0</v>
      </c>
      <c r="C709" s="233" t="inlineStr">
        <is>
          <t>ConTab_BOM_KP_Sleeves0583</t>
        </is>
      </c>
      <c r="D709" s="233" t="inlineStr"/>
      <c r="E709" s="233" t="inlineStr">
        <is>
          <t>:1012-9_0-KPV:1012-1_2-KPV:</t>
        </is>
      </c>
      <c r="F709" s="235" t="n">
        <v>5</v>
      </c>
      <c r="G709" s="233" t="inlineStr">
        <is>
          <t>:CW:</t>
        </is>
      </c>
      <c r="H709" s="233" t="inlineStr">
        <is>
          <t>Mechanical Seal</t>
        </is>
      </c>
      <c r="I709" s="233" t="inlineStr">
        <is>
          <t>Single</t>
        </is>
      </c>
      <c r="J709" s="233" t="inlineStr">
        <is>
          <t>:Balanced:</t>
        </is>
      </c>
      <c r="K709" s="233" t="inlineStr">
        <is>
          <t>SlvMatl_SS_AISI-416_Hardened_SleeveBrg</t>
        </is>
      </c>
      <c r="L709" s="233" t="inlineStr">
        <is>
          <t>Bronze, III932, C89835</t>
        </is>
      </c>
      <c r="M709" s="233" t="inlineStr">
        <is>
          <t>SS AISI-416 (hard)-SlvBrg</t>
        </is>
      </c>
      <c r="N709" s="235" t="inlineStr">
        <is>
          <t>RTF</t>
        </is>
      </c>
      <c r="O709" s="233" t="inlineStr">
        <is>
          <t>B105326</t>
        </is>
      </c>
      <c r="P709" s="235" t="inlineStr">
        <is>
          <t>LT027</t>
        </is>
      </c>
      <c r="Q709" t="inlineStr">
        <is>
          <t>SlvMatl_SS_AISI-416_Hardened_SleeveBrg, PriceReq_BOM_KP_Sleeves</t>
        </is>
      </c>
    </row>
    <row r="710">
      <c r="B710" s="237" t="b">
        <v>0</v>
      </c>
      <c r="C710" s="233" t="inlineStr">
        <is>
          <t>ConTab_BOM_KP_Sleeves0584</t>
        </is>
      </c>
      <c r="D710" s="233" t="inlineStr"/>
      <c r="E710" s="233" t="inlineStr">
        <is>
          <t>:6015-1_2-KPV:6015-3_4-KPV:</t>
        </is>
      </c>
      <c r="F710" s="235" t="n">
        <v>5</v>
      </c>
      <c r="G710" s="233" t="inlineStr">
        <is>
          <t>:CCW:</t>
        </is>
      </c>
      <c r="H710" s="233" t="inlineStr">
        <is>
          <t>Mechanical Seal</t>
        </is>
      </c>
      <c r="I710" s="233" t="inlineStr">
        <is>
          <t>Single</t>
        </is>
      </c>
      <c r="J710" s="233" t="inlineStr">
        <is>
          <t>:Balanced:</t>
        </is>
      </c>
      <c r="K710" s="233" t="inlineStr">
        <is>
          <t>SlvMatl_SS_AISI-416_Hardened_SleeveBrg</t>
        </is>
      </c>
      <c r="L710" s="233" t="inlineStr">
        <is>
          <t>Bronze, III932, C89835</t>
        </is>
      </c>
      <c r="M710" s="233" t="inlineStr">
        <is>
          <t>SS AISI-416 (hard)-SlvBrg</t>
        </is>
      </c>
      <c r="N710" s="235" t="inlineStr">
        <is>
          <t>RTF</t>
        </is>
      </c>
      <c r="O710" s="233" t="inlineStr">
        <is>
          <t>B105327</t>
        </is>
      </c>
      <c r="P710" s="235" t="inlineStr">
        <is>
          <t>LT027</t>
        </is>
      </c>
      <c r="Q710" t="inlineStr">
        <is>
          <t>SlvMatl_SS_AISI-416_Hardened_SleeveBrg, PriceReq_BOM_KP_Sleeves</t>
        </is>
      </c>
    </row>
    <row r="711">
      <c r="B711" s="237" t="b">
        <v>0</v>
      </c>
      <c r="C711" s="233" t="inlineStr">
        <is>
          <t>ConTab_BOM_KP_Sleeves0585</t>
        </is>
      </c>
      <c r="D711" s="233" t="inlineStr"/>
      <c r="E711" s="233" t="inlineStr">
        <is>
          <t>:6019-7_8-KPV:</t>
        </is>
      </c>
      <c r="F711" s="235" t="n">
        <v>5</v>
      </c>
      <c r="G711" s="233" t="inlineStr">
        <is>
          <t>:CCW:</t>
        </is>
      </c>
      <c r="H711" s="233" t="inlineStr">
        <is>
          <t>Mechanical Seal</t>
        </is>
      </c>
      <c r="I711" s="233" t="inlineStr">
        <is>
          <t>Single</t>
        </is>
      </c>
      <c r="J711" s="233" t="inlineStr">
        <is>
          <t>:Balanced:</t>
        </is>
      </c>
      <c r="K711" s="233" t="inlineStr">
        <is>
          <t>SlvMatl_SS_AISI-416_Hardened_SleeveBrg</t>
        </is>
      </c>
      <c r="L711" s="233" t="inlineStr">
        <is>
          <t>Bronze, III932, C89835</t>
        </is>
      </c>
      <c r="M711" s="233" t="inlineStr">
        <is>
          <t>SS AISI-416 (hard)-SlvBrg</t>
        </is>
      </c>
      <c r="N711" s="235" t="inlineStr">
        <is>
          <t>RTF</t>
        </is>
      </c>
      <c r="O711" s="233" t="inlineStr">
        <is>
          <t>B105328</t>
        </is>
      </c>
      <c r="P711" s="235" t="inlineStr">
        <is>
          <t>LT027</t>
        </is>
      </c>
      <c r="Q711" t="inlineStr">
        <is>
          <t>SlvMatl_SS_AISI-416_Hardened_SleeveBrg, PriceReq_BOM_KP_Sleeves</t>
        </is>
      </c>
    </row>
    <row r="712">
      <c r="B712" s="237" t="b">
        <v>0</v>
      </c>
      <c r="C712" s="233" t="inlineStr">
        <is>
          <t>ConTab_BOM_KP_Sleeves0586</t>
        </is>
      </c>
      <c r="D712" s="233" t="inlineStr"/>
      <c r="E712" s="233" t="inlineStr">
        <is>
          <t>:8012-5_6-KPV:</t>
        </is>
      </c>
      <c r="F712" s="235" t="n">
        <v>5</v>
      </c>
      <c r="G712" s="233" t="inlineStr">
        <is>
          <t>:CCW:</t>
        </is>
      </c>
      <c r="H712" s="233" t="inlineStr">
        <is>
          <t>Mechanical Seal</t>
        </is>
      </c>
      <c r="I712" s="233" t="inlineStr">
        <is>
          <t>Single</t>
        </is>
      </c>
      <c r="J712" s="233" t="inlineStr">
        <is>
          <t>:Balanced:</t>
        </is>
      </c>
      <c r="K712" s="233" t="inlineStr">
        <is>
          <t>SlvMatl_SS_AISI-416_Hardened_SleeveBrg</t>
        </is>
      </c>
      <c r="L712" s="233" t="inlineStr">
        <is>
          <t>Bronze, III932, C89835</t>
        </is>
      </c>
      <c r="M712" s="233" t="inlineStr">
        <is>
          <t>SS AISI-416 (hard)-SlvBrg</t>
        </is>
      </c>
      <c r="N712" s="235" t="inlineStr">
        <is>
          <t>RTF</t>
        </is>
      </c>
      <c r="O712" s="233" t="inlineStr">
        <is>
          <t>B105329</t>
        </is>
      </c>
      <c r="P712" s="235" t="inlineStr">
        <is>
          <t>LT027</t>
        </is>
      </c>
      <c r="Q712" t="inlineStr">
        <is>
          <t>SlvMatl_SS_AISI-416_Hardened_SleeveBrg, PriceReq_BOM_KP_Sleeves</t>
        </is>
      </c>
    </row>
    <row r="713">
      <c r="B713" s="237" t="b">
        <v>0</v>
      </c>
      <c r="C713" s="233" t="inlineStr">
        <is>
          <t>ConTab_BOM_KP_Sleeves0587</t>
        </is>
      </c>
      <c r="D713" s="233" t="inlineStr"/>
      <c r="E713" s="233" t="inlineStr">
        <is>
          <t>:8015-3_4-KPV:</t>
        </is>
      </c>
      <c r="F713" s="235" t="n">
        <v>5</v>
      </c>
      <c r="G713" s="233" t="inlineStr">
        <is>
          <t>:CCW:</t>
        </is>
      </c>
      <c r="H713" s="233" t="inlineStr">
        <is>
          <t>Mechanical Seal</t>
        </is>
      </c>
      <c r="I713" s="233" t="inlineStr">
        <is>
          <t>Single</t>
        </is>
      </c>
      <c r="J713" s="233" t="inlineStr">
        <is>
          <t>:Balanced:</t>
        </is>
      </c>
      <c r="K713" s="233" t="inlineStr">
        <is>
          <t>SlvMatl_SS_AISI-416_Hardened_SleeveBrg</t>
        </is>
      </c>
      <c r="L713" s="233" t="inlineStr">
        <is>
          <t>Bronze, III932, C89835</t>
        </is>
      </c>
      <c r="M713" s="233" t="inlineStr">
        <is>
          <t>SS AISI-416 (hard)-SlvBrg</t>
        </is>
      </c>
      <c r="N713" s="235" t="inlineStr">
        <is>
          <t>RTF</t>
        </is>
      </c>
      <c r="O713" s="233" t="inlineStr">
        <is>
          <t>B105330</t>
        </is>
      </c>
      <c r="P713" s="235" t="inlineStr">
        <is>
          <t>LT027</t>
        </is>
      </c>
      <c r="Q713" t="inlineStr">
        <is>
          <t>SlvMatl_SS_AISI-416_Hardened_SleeveBrg, PriceReq_BOM_KP_Sleeves</t>
        </is>
      </c>
    </row>
    <row r="714">
      <c r="B714" s="237" t="b">
        <v>0</v>
      </c>
      <c r="C714" s="233" t="inlineStr">
        <is>
          <t>ConTab_BOM_KP_Sleeves0588</t>
        </is>
      </c>
      <c r="D714" s="233" t="inlineStr"/>
      <c r="E714" s="233" t="inlineStr">
        <is>
          <t>:1012-9_0-KPV:1012-1_2-KPV:</t>
        </is>
      </c>
      <c r="F714" s="235" t="n">
        <v>5</v>
      </c>
      <c r="G714" s="233" t="inlineStr">
        <is>
          <t>:CCW:</t>
        </is>
      </c>
      <c r="H714" s="233" t="inlineStr">
        <is>
          <t>Mechanical Seal</t>
        </is>
      </c>
      <c r="I714" s="233" t="inlineStr">
        <is>
          <t>Single</t>
        </is>
      </c>
      <c r="J714" s="233" t="inlineStr">
        <is>
          <t>:Balanced:</t>
        </is>
      </c>
      <c r="K714" s="233" t="inlineStr">
        <is>
          <t>SlvMatl_SS_AISI-416_Hardened_SleeveBrg</t>
        </is>
      </c>
      <c r="L714" s="233" t="inlineStr">
        <is>
          <t>Bronze, III932, C89835</t>
        </is>
      </c>
      <c r="M714" s="233" t="inlineStr">
        <is>
          <t>SS AISI-416 (hard)-SlvBrg</t>
        </is>
      </c>
      <c r="N714" s="235" t="inlineStr">
        <is>
          <t>RTF</t>
        </is>
      </c>
      <c r="O714" s="233" t="inlineStr">
        <is>
          <t>B105331</t>
        </is>
      </c>
      <c r="P714" s="235" t="inlineStr">
        <is>
          <t>LT027</t>
        </is>
      </c>
      <c r="Q714" t="inlineStr">
        <is>
          <t>SlvMatl_SS_AISI-416_Hardened_SleeveBrg, PriceReq_BOM_KP_Sleeves</t>
        </is>
      </c>
    </row>
    <row r="715">
      <c r="B715" s="237" t="b">
        <v>0</v>
      </c>
      <c r="C715" s="233" t="inlineStr">
        <is>
          <t>ConTab_BOM_KP_Sleeves0589</t>
        </is>
      </c>
      <c r="D715" s="233" t="inlineStr"/>
      <c r="E715" s="233" t="inlineStr">
        <is>
          <t>:6015-1_2-KPV:6015-3_4-KPV:</t>
        </is>
      </c>
      <c r="F715" s="235" t="n">
        <v>5</v>
      </c>
      <c r="G715" s="233" t="inlineStr">
        <is>
          <t>:CW:</t>
        </is>
      </c>
      <c r="H715" s="233" t="inlineStr">
        <is>
          <t>Mechanical Seal</t>
        </is>
      </c>
      <c r="I715" s="233" t="inlineStr">
        <is>
          <t>Single</t>
        </is>
      </c>
      <c r="J715" s="233" t="inlineStr">
        <is>
          <t>:Balanced:</t>
        </is>
      </c>
      <c r="K715" s="233" t="inlineStr">
        <is>
          <t>SlvMatl_SS_AISI-416_Hardened_SleeveBrg</t>
        </is>
      </c>
      <c r="L715" s="233" t="inlineStr">
        <is>
          <t>NiAl-Bronze, ASTM-B150 CDA95400</t>
        </is>
      </c>
      <c r="M715" s="233" t="inlineStr">
        <is>
          <t>SS AISI-416 (hard)-SlvBrg</t>
        </is>
      </c>
      <c r="N715" s="235" t="inlineStr">
        <is>
          <t>RTF</t>
        </is>
      </c>
      <c r="O715" s="233" t="inlineStr">
        <is>
          <t>B105332</t>
        </is>
      </c>
      <c r="P715" s="235" t="inlineStr">
        <is>
          <t>LT066</t>
        </is>
      </c>
      <c r="Q715" t="inlineStr">
        <is>
          <t>SlvMatl_SS_AISI-416_Hardened_SleeveBrg, PriceReq_BOM_KP_Sleeves</t>
        </is>
      </c>
    </row>
    <row r="716">
      <c r="B716" s="237" t="b">
        <v>0</v>
      </c>
      <c r="C716" s="233" t="inlineStr">
        <is>
          <t>ConTab_BOM_KP_Sleeves0590</t>
        </is>
      </c>
      <c r="D716" s="233" t="inlineStr"/>
      <c r="E716" s="233" t="inlineStr">
        <is>
          <t>:6019-7_8-KPV:</t>
        </is>
      </c>
      <c r="F716" s="235" t="n">
        <v>5</v>
      </c>
      <c r="G716" s="233" t="inlineStr">
        <is>
          <t>:CW:</t>
        </is>
      </c>
      <c r="H716" s="233" t="inlineStr">
        <is>
          <t>Mechanical Seal</t>
        </is>
      </c>
      <c r="I716" s="233" t="inlineStr">
        <is>
          <t>Single</t>
        </is>
      </c>
      <c r="J716" s="233" t="inlineStr">
        <is>
          <t>:Balanced:</t>
        </is>
      </c>
      <c r="K716" s="233" t="inlineStr">
        <is>
          <t>SlvMatl_SS_AISI-416_Hardened_SleeveBrg</t>
        </is>
      </c>
      <c r="L716" s="233" t="inlineStr">
        <is>
          <t>NiAl-Bronze, ASTM-B150 CDA95400</t>
        </is>
      </c>
      <c r="M716" s="233" t="inlineStr">
        <is>
          <t>SS AISI-416 (hard)-SlvBrg</t>
        </is>
      </c>
      <c r="N716" s="235" t="inlineStr">
        <is>
          <t>RTF</t>
        </is>
      </c>
      <c r="O716" s="233" t="inlineStr">
        <is>
          <t>B105333</t>
        </is>
      </c>
      <c r="P716" s="235" t="inlineStr">
        <is>
          <t>LT066</t>
        </is>
      </c>
      <c r="Q716" t="inlineStr">
        <is>
          <t>SlvMatl_SS_AISI-416_Hardened_SleeveBrg, PriceReq_BOM_KP_Sleeves</t>
        </is>
      </c>
    </row>
    <row r="717">
      <c r="B717" s="237" t="b">
        <v>0</v>
      </c>
      <c r="C717" s="233" t="inlineStr">
        <is>
          <t>ConTab_BOM_KP_Sleeves0591</t>
        </is>
      </c>
      <c r="D717" s="233" t="inlineStr"/>
      <c r="E717" s="233" t="inlineStr">
        <is>
          <t>:8012-5_6-KPV:</t>
        </is>
      </c>
      <c r="F717" s="235" t="n">
        <v>5</v>
      </c>
      <c r="G717" s="233" t="inlineStr">
        <is>
          <t>:CW:</t>
        </is>
      </c>
      <c r="H717" s="233" t="inlineStr">
        <is>
          <t>Mechanical Seal</t>
        </is>
      </c>
      <c r="I717" s="233" t="inlineStr">
        <is>
          <t>Single</t>
        </is>
      </c>
      <c r="J717" s="233" t="inlineStr">
        <is>
          <t>:Balanced:</t>
        </is>
      </c>
      <c r="K717" s="233" t="inlineStr">
        <is>
          <t>SlvMatl_SS_AISI-416_Hardened_SleeveBrg</t>
        </is>
      </c>
      <c r="L717" s="233" t="inlineStr">
        <is>
          <t>NiAl-Bronze, ASTM-B150 CDA95400</t>
        </is>
      </c>
      <c r="M717" s="233" t="inlineStr">
        <is>
          <t>SS AISI-416 (hard)-SlvBrg</t>
        </is>
      </c>
      <c r="N717" s="235" t="inlineStr">
        <is>
          <t>RTF</t>
        </is>
      </c>
      <c r="O717" s="233" t="inlineStr">
        <is>
          <t>B105334</t>
        </is>
      </c>
      <c r="P717" s="235" t="inlineStr">
        <is>
          <t>LT066</t>
        </is>
      </c>
      <c r="Q717" t="inlineStr">
        <is>
          <t>SlvMatl_SS_AISI-416_Hardened_SleeveBrg, PriceReq_BOM_KP_Sleeves</t>
        </is>
      </c>
    </row>
    <row r="718">
      <c r="B718" s="237" t="b">
        <v>0</v>
      </c>
      <c r="C718" s="233" t="inlineStr">
        <is>
          <t>ConTab_BOM_KP_Sleeves0592</t>
        </is>
      </c>
      <c r="D718" s="233" t="inlineStr"/>
      <c r="E718" s="233" t="inlineStr">
        <is>
          <t>:8015-3_4-KPV:</t>
        </is>
      </c>
      <c r="F718" s="235" t="n">
        <v>5</v>
      </c>
      <c r="G718" s="233" t="inlineStr">
        <is>
          <t>:CW:</t>
        </is>
      </c>
      <c r="H718" s="233" t="inlineStr">
        <is>
          <t>Mechanical Seal</t>
        </is>
      </c>
      <c r="I718" s="233" t="inlineStr">
        <is>
          <t>Single</t>
        </is>
      </c>
      <c r="J718" s="233" t="inlineStr">
        <is>
          <t>:Balanced:</t>
        </is>
      </c>
      <c r="K718" s="233" t="inlineStr">
        <is>
          <t>SlvMatl_SS_AISI-416_Hardened_SleeveBrg</t>
        </is>
      </c>
      <c r="L718" s="233" t="inlineStr">
        <is>
          <t>NiAl-Bronze, ASTM-B150 CDA95400</t>
        </is>
      </c>
      <c r="M718" s="233" t="inlineStr">
        <is>
          <t>SS AISI-416 (hard)-SlvBrg</t>
        </is>
      </c>
      <c r="N718" s="235" t="inlineStr">
        <is>
          <t>RTF</t>
        </is>
      </c>
      <c r="O718" s="233" t="inlineStr">
        <is>
          <t>B105335</t>
        </is>
      </c>
      <c r="P718" s="235" t="inlineStr">
        <is>
          <t>LT066</t>
        </is>
      </c>
      <c r="Q718" t="inlineStr">
        <is>
          <t>SlvMatl_SS_AISI-416_Hardened_SleeveBrg, PriceReq_BOM_KP_Sleeves</t>
        </is>
      </c>
    </row>
    <row r="719">
      <c r="B719" s="237" t="b">
        <v>0</v>
      </c>
      <c r="C719" s="233" t="inlineStr">
        <is>
          <t>ConTab_BOM_KP_Sleeves0593</t>
        </is>
      </c>
      <c r="D719" s="233" t="inlineStr"/>
      <c r="E719" s="233" t="inlineStr">
        <is>
          <t>:1012-9_0-KPV:1012-1_2-KPV:</t>
        </is>
      </c>
      <c r="F719" s="235" t="n">
        <v>5</v>
      </c>
      <c r="G719" s="233" t="inlineStr">
        <is>
          <t>:CW:</t>
        </is>
      </c>
      <c r="H719" s="233" t="inlineStr">
        <is>
          <t>Mechanical Seal</t>
        </is>
      </c>
      <c r="I719" s="233" t="inlineStr">
        <is>
          <t>Single</t>
        </is>
      </c>
      <c r="J719" s="233" t="inlineStr">
        <is>
          <t>:Balanced:</t>
        </is>
      </c>
      <c r="K719" s="233" t="inlineStr">
        <is>
          <t>SlvMatl_SS_AISI-416_Hardened_SleeveBrg</t>
        </is>
      </c>
      <c r="L719" s="233" t="inlineStr">
        <is>
          <t>NiAl-Bronze, ASTM-B150 CDA95400</t>
        </is>
      </c>
      <c r="M719" s="233" t="inlineStr">
        <is>
          <t>SS AISI-416 (hard)-SlvBrg</t>
        </is>
      </c>
      <c r="N719" s="235" t="inlineStr">
        <is>
          <t>RTF</t>
        </is>
      </c>
      <c r="O719" s="233" t="inlineStr">
        <is>
          <t>B105336</t>
        </is>
      </c>
      <c r="P719" s="235" t="inlineStr">
        <is>
          <t>LT066</t>
        </is>
      </c>
      <c r="Q719" t="inlineStr">
        <is>
          <t>SlvMatl_SS_AISI-416_Hardened_SleeveBrg, PriceReq_BOM_KP_Sleeves</t>
        </is>
      </c>
    </row>
    <row r="720">
      <c r="B720" s="237" t="b">
        <v>0</v>
      </c>
      <c r="C720" s="233" t="inlineStr">
        <is>
          <t>ConTab_BOM_KP_Sleeves0594</t>
        </is>
      </c>
      <c r="D720" s="233" t="inlineStr"/>
      <c r="E720" s="233" t="inlineStr">
        <is>
          <t>:6015-1_2-KPV:6015-3_4-KPV:</t>
        </is>
      </c>
      <c r="F720" s="235" t="n">
        <v>5</v>
      </c>
      <c r="G720" s="233" t="inlineStr">
        <is>
          <t>:CCW:</t>
        </is>
      </c>
      <c r="H720" s="233" t="inlineStr">
        <is>
          <t>Mechanical Seal</t>
        </is>
      </c>
      <c r="I720" s="233" t="inlineStr">
        <is>
          <t>Single</t>
        </is>
      </c>
      <c r="J720" s="233" t="inlineStr">
        <is>
          <t>:Balanced:</t>
        </is>
      </c>
      <c r="K720" s="233" t="inlineStr">
        <is>
          <t>SlvMatl_SS_AISI-416_Hardened_SleeveBrg</t>
        </is>
      </c>
      <c r="L720" s="233" t="inlineStr">
        <is>
          <t>NiAl-Bronze, ASTM-B150 CDA95400</t>
        </is>
      </c>
      <c r="M720" s="233" t="inlineStr">
        <is>
          <t>SS AISI-416 (hard)-SlvBrg</t>
        </is>
      </c>
      <c r="N720" s="235" t="inlineStr">
        <is>
          <t>RTF</t>
        </is>
      </c>
      <c r="O720" s="233" t="inlineStr">
        <is>
          <t>B105337</t>
        </is>
      </c>
      <c r="P720" s="235" t="inlineStr">
        <is>
          <t>LT066</t>
        </is>
      </c>
      <c r="Q720" t="inlineStr">
        <is>
          <t>SlvMatl_SS_AISI-416_Hardened_SleeveBrg, PriceReq_BOM_KP_Sleeves</t>
        </is>
      </c>
    </row>
    <row r="721">
      <c r="B721" s="237" t="b">
        <v>0</v>
      </c>
      <c r="C721" s="233" t="inlineStr">
        <is>
          <t>ConTab_BOM_KP_Sleeves0595</t>
        </is>
      </c>
      <c r="D721" s="233" t="inlineStr"/>
      <c r="E721" s="233" t="inlineStr">
        <is>
          <t>:6019-7_8-KPV:</t>
        </is>
      </c>
      <c r="F721" s="235" t="n">
        <v>5</v>
      </c>
      <c r="G721" s="233" t="inlineStr">
        <is>
          <t>:CCW:</t>
        </is>
      </c>
      <c r="H721" s="233" t="inlineStr">
        <is>
          <t>Mechanical Seal</t>
        </is>
      </c>
      <c r="I721" s="233" t="inlineStr">
        <is>
          <t>Single</t>
        </is>
      </c>
      <c r="J721" s="233" t="inlineStr">
        <is>
          <t>:Balanced:</t>
        </is>
      </c>
      <c r="K721" s="233" t="inlineStr">
        <is>
          <t>SlvMatl_SS_AISI-416_Hardened_SleeveBrg</t>
        </is>
      </c>
      <c r="L721" s="233" t="inlineStr">
        <is>
          <t>NiAl-Bronze, ASTM-B150 CDA95400</t>
        </is>
      </c>
      <c r="M721" s="233" t="inlineStr">
        <is>
          <t>SS AISI-416 (hard)-SlvBrg</t>
        </is>
      </c>
      <c r="N721" s="235" t="inlineStr">
        <is>
          <t>RTF</t>
        </is>
      </c>
      <c r="O721" s="233" t="inlineStr">
        <is>
          <t>B105338</t>
        </is>
      </c>
      <c r="P721" s="235" t="inlineStr">
        <is>
          <t>LT066</t>
        </is>
      </c>
      <c r="Q721" t="inlineStr">
        <is>
          <t>SlvMatl_SS_AISI-416_Hardened_SleeveBrg, PriceReq_BOM_KP_Sleeves</t>
        </is>
      </c>
    </row>
    <row r="722">
      <c r="B722" s="237" t="b">
        <v>0</v>
      </c>
      <c r="C722" s="233" t="inlineStr">
        <is>
          <t>ConTab_BOM_KP_Sleeves0596</t>
        </is>
      </c>
      <c r="D722" s="233" t="inlineStr"/>
      <c r="E722" s="233" t="inlineStr">
        <is>
          <t>:8012-5_6-KPV:</t>
        </is>
      </c>
      <c r="F722" s="235" t="n">
        <v>5</v>
      </c>
      <c r="G722" s="233" t="inlineStr">
        <is>
          <t>:CCW:</t>
        </is>
      </c>
      <c r="H722" s="233" t="inlineStr">
        <is>
          <t>Mechanical Seal</t>
        </is>
      </c>
      <c r="I722" s="233" t="inlineStr">
        <is>
          <t>Single</t>
        </is>
      </c>
      <c r="J722" s="233" t="inlineStr">
        <is>
          <t>:Balanced:</t>
        </is>
      </c>
      <c r="K722" s="233" t="inlineStr">
        <is>
          <t>SlvMatl_SS_AISI-416_Hardened_SleeveBrg</t>
        </is>
      </c>
      <c r="L722" s="233" t="inlineStr">
        <is>
          <t>NiAl-Bronze, ASTM-B150 CDA95400</t>
        </is>
      </c>
      <c r="M722" s="233" t="inlineStr">
        <is>
          <t>SS AISI-416 (hard)-SlvBrg</t>
        </is>
      </c>
      <c r="N722" s="235" t="inlineStr">
        <is>
          <t>RTF</t>
        </is>
      </c>
      <c r="O722" s="233" t="inlineStr">
        <is>
          <t>B105339</t>
        </is>
      </c>
      <c r="P722" s="235" t="inlineStr">
        <is>
          <t>LT066</t>
        </is>
      </c>
      <c r="Q722" t="inlineStr">
        <is>
          <t>SlvMatl_SS_AISI-416_Hardened_SleeveBrg, PriceReq_BOM_KP_Sleeves</t>
        </is>
      </c>
    </row>
    <row r="723">
      <c r="B723" s="237" t="b">
        <v>0</v>
      </c>
      <c r="C723" s="233" t="inlineStr">
        <is>
          <t>ConTab_BOM_KP_Sleeves0597</t>
        </is>
      </c>
      <c r="D723" s="233" t="inlineStr"/>
      <c r="E723" s="233" t="inlineStr">
        <is>
          <t>:8015-3_4-KPV:</t>
        </is>
      </c>
      <c r="F723" s="235" t="n">
        <v>5</v>
      </c>
      <c r="G723" s="233" t="inlineStr">
        <is>
          <t>:CCW:</t>
        </is>
      </c>
      <c r="H723" s="233" t="inlineStr">
        <is>
          <t>Mechanical Seal</t>
        </is>
      </c>
      <c r="I723" s="233" t="inlineStr">
        <is>
          <t>Single</t>
        </is>
      </c>
      <c r="J723" s="233" t="inlineStr">
        <is>
          <t>:Balanced:</t>
        </is>
      </c>
      <c r="K723" s="233" t="inlineStr">
        <is>
          <t>SlvMatl_SS_AISI-416_Hardened_SleeveBrg</t>
        </is>
      </c>
      <c r="L723" s="233" t="inlineStr">
        <is>
          <t>NiAl-Bronze, ASTM-B150 CDA95400</t>
        </is>
      </c>
      <c r="M723" s="233" t="inlineStr">
        <is>
          <t>SS AISI-416 (hard)-SlvBrg</t>
        </is>
      </c>
      <c r="N723" s="235" t="inlineStr">
        <is>
          <t>RTF</t>
        </is>
      </c>
      <c r="O723" s="233" t="inlineStr">
        <is>
          <t>B105340</t>
        </is>
      </c>
      <c r="P723" s="235" t="inlineStr">
        <is>
          <t>LT066</t>
        </is>
      </c>
      <c r="Q723" t="inlineStr">
        <is>
          <t>SlvMatl_SS_AISI-416_Hardened_SleeveBrg, PriceReq_BOM_KP_Sleeves</t>
        </is>
      </c>
    </row>
    <row r="724">
      <c r="B724" s="237" t="b">
        <v>0</v>
      </c>
      <c r="C724" s="233" t="inlineStr">
        <is>
          <t>ConTab_BOM_KP_Sleeves0598</t>
        </is>
      </c>
      <c r="D724" s="233" t="inlineStr"/>
      <c r="E724" s="233" t="inlineStr">
        <is>
          <t>:1012-9_0-KPV:1012-1_2-KPV:</t>
        </is>
      </c>
      <c r="F724" s="235" t="n">
        <v>5</v>
      </c>
      <c r="G724" s="233" t="inlineStr">
        <is>
          <t>:CCW:</t>
        </is>
      </c>
      <c r="H724" s="233" t="inlineStr">
        <is>
          <t>Mechanical Seal</t>
        </is>
      </c>
      <c r="I724" s="233" t="inlineStr">
        <is>
          <t>Single</t>
        </is>
      </c>
      <c r="J724" s="233" t="inlineStr">
        <is>
          <t>:Balanced:</t>
        </is>
      </c>
      <c r="K724" s="233" t="inlineStr">
        <is>
          <t>SlvMatl_SS_AISI-416_Hardened_SleeveBrg</t>
        </is>
      </c>
      <c r="L724" s="233" t="inlineStr">
        <is>
          <t>NiAl-Bronze, ASTM-B150 CDA95400</t>
        </is>
      </c>
      <c r="M724" s="233" t="inlineStr">
        <is>
          <t>SS AISI-416 (hard)-SlvBrg</t>
        </is>
      </c>
      <c r="N724" s="235" t="inlineStr">
        <is>
          <t>RTF</t>
        </is>
      </c>
      <c r="O724" s="233" t="inlineStr">
        <is>
          <t>B105341</t>
        </is>
      </c>
      <c r="P724" s="235" t="inlineStr">
        <is>
          <t>LT066</t>
        </is>
      </c>
      <c r="Q724" t="inlineStr">
        <is>
          <t>SlvMatl_SS_AISI-416_Hardened_SleeveBrg, PriceReq_BOM_KP_Sleeves</t>
        </is>
      </c>
    </row>
    <row r="725">
      <c r="B725" s="237" t="b">
        <v>0</v>
      </c>
      <c r="C725" s="233" t="inlineStr">
        <is>
          <t>ConTab_BOM_KP_Sleeves0599</t>
        </is>
      </c>
      <c r="D725" s="233" t="inlineStr"/>
      <c r="E725" s="233" t="inlineStr">
        <is>
          <t>:6015-1_2-KPV:6015-3_4-KPV:</t>
        </is>
      </c>
      <c r="F725" s="235" t="n">
        <v>5</v>
      </c>
      <c r="G725" s="233" t="inlineStr">
        <is>
          <t>:CW:</t>
        </is>
      </c>
      <c r="H725" s="233" t="inlineStr">
        <is>
          <t>Mechanical Seal</t>
        </is>
      </c>
      <c r="I725" s="233" t="inlineStr">
        <is>
          <t>Single</t>
        </is>
      </c>
      <c r="J725" s="233" t="inlineStr">
        <is>
          <t>:Balanced:</t>
        </is>
      </c>
      <c r="K725" s="233" t="inlineStr">
        <is>
          <t>SlvMatl_SS_AISI-416_Hardened_SleeveBrg</t>
        </is>
      </c>
      <c r="L725" s="233" t="inlineStr">
        <is>
          <t>Al-Bronze, ASTM-B150 CDA95200</t>
        </is>
      </c>
      <c r="M725" s="233" t="inlineStr">
        <is>
          <t>SS AISI-416 (hard)-SlvBrg</t>
        </is>
      </c>
      <c r="N725" s="235" t="inlineStr">
        <is>
          <t>RTF</t>
        </is>
      </c>
      <c r="O725" s="233" t="inlineStr">
        <is>
          <t>B105342</t>
        </is>
      </c>
      <c r="P725" s="235" t="inlineStr">
        <is>
          <t>LT066</t>
        </is>
      </c>
      <c r="Q725" t="inlineStr">
        <is>
          <t>SlvMatl_SS_AISI-416_Hardened_SleeveBrg, PriceReq_BOM_KP_Sleeves</t>
        </is>
      </c>
    </row>
    <row r="726">
      <c r="B726" s="237" t="b">
        <v>0</v>
      </c>
      <c r="C726" s="233" t="inlineStr">
        <is>
          <t>ConTab_BOM_KP_Sleeves0600</t>
        </is>
      </c>
      <c r="D726" s="233" t="inlineStr"/>
      <c r="E726" s="233" t="inlineStr">
        <is>
          <t>:6019-7_8-KPV:</t>
        </is>
      </c>
      <c r="F726" s="235" t="n">
        <v>5</v>
      </c>
      <c r="G726" s="233" t="inlineStr">
        <is>
          <t>:CW:</t>
        </is>
      </c>
      <c r="H726" s="233" t="inlineStr">
        <is>
          <t>Mechanical Seal</t>
        </is>
      </c>
      <c r="I726" s="233" t="inlineStr">
        <is>
          <t>Single</t>
        </is>
      </c>
      <c r="J726" s="233" t="inlineStr">
        <is>
          <t>:Balanced:</t>
        </is>
      </c>
      <c r="K726" s="233" t="inlineStr">
        <is>
          <t>SlvMatl_SS_AISI-416_Hardened_SleeveBrg</t>
        </is>
      </c>
      <c r="L726" s="233" t="inlineStr">
        <is>
          <t>Al-Bronze, ASTM-B150 CDA95200</t>
        </is>
      </c>
      <c r="M726" s="233" t="inlineStr">
        <is>
          <t>SS AISI-416 (hard)-SlvBrg</t>
        </is>
      </c>
      <c r="N726" s="235" t="inlineStr">
        <is>
          <t>RTF</t>
        </is>
      </c>
      <c r="O726" s="233" t="inlineStr">
        <is>
          <t>B105343</t>
        </is>
      </c>
      <c r="P726" s="235" t="inlineStr">
        <is>
          <t>LT066</t>
        </is>
      </c>
      <c r="Q726" t="inlineStr">
        <is>
          <t>SlvMatl_SS_AISI-416_Hardened_SleeveBrg, PriceReq_BOM_KP_Sleeves</t>
        </is>
      </c>
    </row>
    <row r="727">
      <c r="B727" s="237" t="b">
        <v>0</v>
      </c>
      <c r="C727" s="233" t="inlineStr">
        <is>
          <t>ConTab_BOM_KP_Sleeves0601</t>
        </is>
      </c>
      <c r="D727" s="233" t="inlineStr"/>
      <c r="E727" s="233" t="inlineStr">
        <is>
          <t>:8012-5_6-KPV:</t>
        </is>
      </c>
      <c r="F727" s="235" t="n">
        <v>5</v>
      </c>
      <c r="G727" s="233" t="inlineStr">
        <is>
          <t>:CW:</t>
        </is>
      </c>
      <c r="H727" s="233" t="inlineStr">
        <is>
          <t>Mechanical Seal</t>
        </is>
      </c>
      <c r="I727" s="233" t="inlineStr">
        <is>
          <t>Single</t>
        </is>
      </c>
      <c r="J727" s="233" t="inlineStr">
        <is>
          <t>:Balanced:</t>
        </is>
      </c>
      <c r="K727" s="233" t="inlineStr">
        <is>
          <t>SlvMatl_SS_AISI-416_Hardened_SleeveBrg</t>
        </is>
      </c>
      <c r="L727" s="233" t="inlineStr">
        <is>
          <t>Al-Bronze, ASTM-B150 CDA95200</t>
        </is>
      </c>
      <c r="M727" s="233" t="inlineStr">
        <is>
          <t>SS AISI-416 (hard)-SlvBrg</t>
        </is>
      </c>
      <c r="N727" s="235" t="inlineStr">
        <is>
          <t>RTF</t>
        </is>
      </c>
      <c r="O727" s="233" t="inlineStr">
        <is>
          <t>B105344</t>
        </is>
      </c>
      <c r="P727" s="235" t="inlineStr">
        <is>
          <t>LT066</t>
        </is>
      </c>
      <c r="Q727" t="inlineStr">
        <is>
          <t>SlvMatl_SS_AISI-416_Hardened_SleeveBrg, PriceReq_BOM_KP_Sleeves</t>
        </is>
      </c>
    </row>
    <row r="728">
      <c r="B728" s="237" t="b">
        <v>0</v>
      </c>
      <c r="C728" s="233" t="inlineStr">
        <is>
          <t>ConTab_BOM_KP_Sleeves0602</t>
        </is>
      </c>
      <c r="D728" s="233" t="inlineStr"/>
      <c r="E728" s="233" t="inlineStr">
        <is>
          <t>:8015-3_4-KPV:</t>
        </is>
      </c>
      <c r="F728" s="235" t="n">
        <v>5</v>
      </c>
      <c r="G728" s="233" t="inlineStr">
        <is>
          <t>:CW:</t>
        </is>
      </c>
      <c r="H728" s="233" t="inlineStr">
        <is>
          <t>Mechanical Seal</t>
        </is>
      </c>
      <c r="I728" s="233" t="inlineStr">
        <is>
          <t>Single</t>
        </is>
      </c>
      <c r="J728" s="233" t="inlineStr">
        <is>
          <t>:Balanced:</t>
        </is>
      </c>
      <c r="K728" s="233" t="inlineStr">
        <is>
          <t>SlvMatl_SS_AISI-416_Hardened_SleeveBrg</t>
        </is>
      </c>
      <c r="L728" s="233" t="inlineStr">
        <is>
          <t>Al-Bronze, ASTM-B150 CDA95200</t>
        </is>
      </c>
      <c r="M728" s="233" t="inlineStr">
        <is>
          <t>SS AISI-416 (hard)-SlvBrg</t>
        </is>
      </c>
      <c r="N728" s="235" t="inlineStr">
        <is>
          <t>RTF</t>
        </is>
      </c>
      <c r="O728" s="233" t="inlineStr">
        <is>
          <t>B105345</t>
        </is>
      </c>
      <c r="P728" s="235" t="inlineStr">
        <is>
          <t>LT066</t>
        </is>
      </c>
      <c r="Q728" t="inlineStr">
        <is>
          <t>SlvMatl_SS_AISI-416_Hardened_SleeveBrg, PriceReq_BOM_KP_Sleeves</t>
        </is>
      </c>
    </row>
    <row r="729">
      <c r="B729" s="237" t="b">
        <v>0</v>
      </c>
      <c r="C729" s="233" t="inlineStr">
        <is>
          <t>ConTab_BOM_KP_Sleeves0603</t>
        </is>
      </c>
      <c r="D729" s="233" t="inlineStr"/>
      <c r="E729" s="233" t="inlineStr">
        <is>
          <t>:1012-9_0-KPV:1012-1_2-KPV:</t>
        </is>
      </c>
      <c r="F729" s="235" t="n">
        <v>5</v>
      </c>
      <c r="G729" s="233" t="inlineStr">
        <is>
          <t>:CW:</t>
        </is>
      </c>
      <c r="H729" s="233" t="inlineStr">
        <is>
          <t>Mechanical Seal</t>
        </is>
      </c>
      <c r="I729" s="233" t="inlineStr">
        <is>
          <t>Single</t>
        </is>
      </c>
      <c r="J729" s="233" t="inlineStr">
        <is>
          <t>:Balanced:</t>
        </is>
      </c>
      <c r="K729" s="233" t="inlineStr">
        <is>
          <t>SlvMatl_SS_AISI-416_Hardened_SleeveBrg</t>
        </is>
      </c>
      <c r="L729" s="233" t="inlineStr">
        <is>
          <t>Al-Bronze, ASTM-B150 CDA95200</t>
        </is>
      </c>
      <c r="M729" s="233" t="inlineStr">
        <is>
          <t>SS AISI-416 (hard)-SlvBrg</t>
        </is>
      </c>
      <c r="N729" s="235" t="inlineStr">
        <is>
          <t>RTF</t>
        </is>
      </c>
      <c r="O729" s="233" t="inlineStr">
        <is>
          <t>B105346</t>
        </is>
      </c>
      <c r="P729" s="235" t="inlineStr">
        <is>
          <t>LT066</t>
        </is>
      </c>
      <c r="Q729" t="inlineStr">
        <is>
          <t>SlvMatl_SS_AISI-416_Hardened_SleeveBrg, PriceReq_BOM_KP_Sleeves</t>
        </is>
      </c>
    </row>
    <row r="730">
      <c r="B730" s="237" t="b">
        <v>0</v>
      </c>
      <c r="C730" s="233" t="inlineStr">
        <is>
          <t>ConTab_BOM_KP_Sleeves0604</t>
        </is>
      </c>
      <c r="D730" s="233" t="inlineStr"/>
      <c r="E730" s="233" t="inlineStr">
        <is>
          <t>:6015-1_2-KPV:6015-3_4-KPV:</t>
        </is>
      </c>
      <c r="F730" s="235" t="n">
        <v>5</v>
      </c>
      <c r="G730" s="233" t="inlineStr">
        <is>
          <t>:CCW:</t>
        </is>
      </c>
      <c r="H730" s="233" t="inlineStr">
        <is>
          <t>Mechanical Seal</t>
        </is>
      </c>
      <c r="I730" s="233" t="inlineStr">
        <is>
          <t>Single</t>
        </is>
      </c>
      <c r="J730" s="233" t="inlineStr">
        <is>
          <t>:Balanced:</t>
        </is>
      </c>
      <c r="K730" s="233" t="inlineStr">
        <is>
          <t>SlvMatl_SS_AISI-416_Hardened_SleeveBrg</t>
        </is>
      </c>
      <c r="L730" s="233" t="inlineStr">
        <is>
          <t>Al-Bronze, ASTM-B150 CDA95200</t>
        </is>
      </c>
      <c r="M730" s="233" t="inlineStr">
        <is>
          <t>SS AISI-416 (hard)-SlvBrg</t>
        </is>
      </c>
      <c r="N730" s="235" t="inlineStr">
        <is>
          <t>RTF</t>
        </is>
      </c>
      <c r="O730" s="233" t="inlineStr">
        <is>
          <t>B105347</t>
        </is>
      </c>
      <c r="P730" s="235" t="inlineStr">
        <is>
          <t>LT066</t>
        </is>
      </c>
      <c r="Q730" t="inlineStr">
        <is>
          <t>SlvMatl_SS_AISI-416_Hardened_SleeveBrg, PriceReq_BOM_KP_Sleeves</t>
        </is>
      </c>
    </row>
    <row r="731">
      <c r="B731" s="237" t="b">
        <v>0</v>
      </c>
      <c r="C731" s="233" t="inlineStr">
        <is>
          <t>ConTab_BOM_KP_Sleeves0605</t>
        </is>
      </c>
      <c r="D731" s="233" t="inlineStr"/>
      <c r="E731" s="233" t="inlineStr">
        <is>
          <t>:6019-7_8-KPV:</t>
        </is>
      </c>
      <c r="F731" s="235" t="n">
        <v>5</v>
      </c>
      <c r="G731" s="233" t="inlineStr">
        <is>
          <t>:CCW:</t>
        </is>
      </c>
      <c r="H731" s="233" t="inlineStr">
        <is>
          <t>Mechanical Seal</t>
        </is>
      </c>
      <c r="I731" s="233" t="inlineStr">
        <is>
          <t>Single</t>
        </is>
      </c>
      <c r="J731" s="233" t="inlineStr">
        <is>
          <t>:Balanced:</t>
        </is>
      </c>
      <c r="K731" s="233" t="inlineStr">
        <is>
          <t>SlvMatl_SS_AISI-416_Hardened_SleeveBrg</t>
        </is>
      </c>
      <c r="L731" s="233" t="inlineStr">
        <is>
          <t>Al-Bronze, ASTM-B150 CDA95200</t>
        </is>
      </c>
      <c r="M731" s="233" t="inlineStr">
        <is>
          <t>SS AISI-416 (hard)-SlvBrg</t>
        </is>
      </c>
      <c r="N731" s="235" t="inlineStr">
        <is>
          <t>RTF</t>
        </is>
      </c>
      <c r="O731" s="233" t="inlineStr">
        <is>
          <t>B105348</t>
        </is>
      </c>
      <c r="P731" s="235" t="inlineStr">
        <is>
          <t>LT066</t>
        </is>
      </c>
      <c r="Q731" t="inlineStr">
        <is>
          <t>SlvMatl_SS_AISI-416_Hardened_SleeveBrg, PriceReq_BOM_KP_Sleeves</t>
        </is>
      </c>
    </row>
    <row r="732">
      <c r="B732" s="237" t="b">
        <v>0</v>
      </c>
      <c r="C732" s="233" t="inlineStr">
        <is>
          <t>ConTab_BOM_KP_Sleeves0606</t>
        </is>
      </c>
      <c r="D732" s="233" t="inlineStr"/>
      <c r="E732" s="233" t="inlineStr">
        <is>
          <t>:8012-5_6-KPV:</t>
        </is>
      </c>
      <c r="F732" s="235" t="n">
        <v>5</v>
      </c>
      <c r="G732" s="233" t="inlineStr">
        <is>
          <t>:CCW:</t>
        </is>
      </c>
      <c r="H732" s="233" t="inlineStr">
        <is>
          <t>Mechanical Seal</t>
        </is>
      </c>
      <c r="I732" s="233" t="inlineStr">
        <is>
          <t>Single</t>
        </is>
      </c>
      <c r="J732" s="233" t="inlineStr">
        <is>
          <t>:Balanced:</t>
        </is>
      </c>
      <c r="K732" s="233" t="inlineStr">
        <is>
          <t>SlvMatl_SS_AISI-416_Hardened_SleeveBrg</t>
        </is>
      </c>
      <c r="L732" s="233" t="inlineStr">
        <is>
          <t>Al-Bronze, ASTM-B150 CDA95200</t>
        </is>
      </c>
      <c r="M732" s="233" t="inlineStr">
        <is>
          <t>SS AISI-416 (hard)-SlvBrg</t>
        </is>
      </c>
      <c r="N732" s="235" t="inlineStr">
        <is>
          <t>RTF</t>
        </is>
      </c>
      <c r="O732" s="233" t="inlineStr">
        <is>
          <t>B105349</t>
        </is>
      </c>
      <c r="P732" s="235" t="inlineStr">
        <is>
          <t>LT066</t>
        </is>
      </c>
      <c r="Q732" t="inlineStr">
        <is>
          <t>SlvMatl_SS_AISI-416_Hardened_SleeveBrg, PriceReq_BOM_KP_Sleeves</t>
        </is>
      </c>
    </row>
    <row r="733">
      <c r="B733" s="237" t="b">
        <v>0</v>
      </c>
      <c r="C733" s="233" t="inlineStr">
        <is>
          <t>ConTab_BOM_KP_Sleeves0607</t>
        </is>
      </c>
      <c r="D733" s="233" t="inlineStr"/>
      <c r="E733" s="233" t="inlineStr">
        <is>
          <t>:8015-3_4-KPV:</t>
        </is>
      </c>
      <c r="F733" s="235" t="n">
        <v>5</v>
      </c>
      <c r="G733" s="233" t="inlineStr">
        <is>
          <t>:CCW:</t>
        </is>
      </c>
      <c r="H733" s="233" t="inlineStr">
        <is>
          <t>Mechanical Seal</t>
        </is>
      </c>
      <c r="I733" s="233" t="inlineStr">
        <is>
          <t>Single</t>
        </is>
      </c>
      <c r="J733" s="233" t="inlineStr">
        <is>
          <t>:Balanced:</t>
        </is>
      </c>
      <c r="K733" s="233" t="inlineStr">
        <is>
          <t>SlvMatl_SS_AISI-416_Hardened_SleeveBrg</t>
        </is>
      </c>
      <c r="L733" s="233" t="inlineStr">
        <is>
          <t>Al-Bronze, ASTM-B150 CDA95200</t>
        </is>
      </c>
      <c r="M733" s="233" t="inlineStr">
        <is>
          <t>SS AISI-416 (hard)-SlvBrg</t>
        </is>
      </c>
      <c r="N733" s="235" t="inlineStr">
        <is>
          <t>RTF</t>
        </is>
      </c>
      <c r="O733" s="233" t="inlineStr">
        <is>
          <t>B105350</t>
        </is>
      </c>
      <c r="P733" s="235" t="inlineStr">
        <is>
          <t>LT066</t>
        </is>
      </c>
      <c r="Q733" t="inlineStr">
        <is>
          <t>SlvMatl_SS_AISI-416_Hardened_SleeveBrg, PriceReq_BOM_KP_Sleeves</t>
        </is>
      </c>
    </row>
    <row r="734">
      <c r="B734" s="237" t="b">
        <v>0</v>
      </c>
      <c r="C734" s="233" t="inlineStr">
        <is>
          <t>ConTab_BOM_KP_Sleeves0608</t>
        </is>
      </c>
      <c r="D734" s="233" t="inlineStr"/>
      <c r="E734" s="233" t="inlineStr">
        <is>
          <t>:1012-9_0-KPV:1012-1_2-KPV:</t>
        </is>
      </c>
      <c r="F734" s="235" t="n">
        <v>5</v>
      </c>
      <c r="G734" s="233" t="inlineStr">
        <is>
          <t>:CCW:</t>
        </is>
      </c>
      <c r="H734" s="233" t="inlineStr">
        <is>
          <t>Mechanical Seal</t>
        </is>
      </c>
      <c r="I734" s="233" t="inlineStr">
        <is>
          <t>Single</t>
        </is>
      </c>
      <c r="J734" s="233" t="inlineStr">
        <is>
          <t>:Balanced:</t>
        </is>
      </c>
      <c r="K734" s="233" t="inlineStr">
        <is>
          <t>SlvMatl_SS_AISI-416_Hardened_SleeveBrg</t>
        </is>
      </c>
      <c r="L734" s="233" t="inlineStr">
        <is>
          <t>Al-Bronze, ASTM-B150 CDA95200</t>
        </is>
      </c>
      <c r="M734" s="233" t="inlineStr">
        <is>
          <t>SS AISI-416 (hard)-SlvBrg</t>
        </is>
      </c>
      <c r="N734" s="235" t="inlineStr">
        <is>
          <t>RTF</t>
        </is>
      </c>
      <c r="O734" s="233" t="inlineStr">
        <is>
          <t>B105351</t>
        </is>
      </c>
      <c r="P734" s="235" t="inlineStr">
        <is>
          <t>LT066</t>
        </is>
      </c>
      <c r="Q734" t="inlineStr">
        <is>
          <t>SlvMatl_SS_AISI-416_Hardened_SleeveBrg, PriceReq_BOM_KP_Sleeves</t>
        </is>
      </c>
    </row>
    <row r="735">
      <c r="B735" s="237" t="b">
        <v>0</v>
      </c>
      <c r="C735" s="233" t="inlineStr">
        <is>
          <t>ConTab_BOM_KP_Sleeves0609</t>
        </is>
      </c>
      <c r="D735" s="233" t="inlineStr"/>
      <c r="E735" s="233" t="inlineStr">
        <is>
          <t>:6015-1_2-KPV:6015-3_4-KPV:</t>
        </is>
      </c>
      <c r="F735" s="235" t="n">
        <v>5</v>
      </c>
      <c r="G735" s="233" t="inlineStr">
        <is>
          <t>:CW:</t>
        </is>
      </c>
      <c r="H735" s="233" t="inlineStr">
        <is>
          <t>Mechanical Seal</t>
        </is>
      </c>
      <c r="I735" s="233" t="inlineStr">
        <is>
          <t>Single</t>
        </is>
      </c>
      <c r="J735" s="233" t="inlineStr">
        <is>
          <t>:Balanced:</t>
        </is>
      </c>
      <c r="K735" s="233" t="inlineStr">
        <is>
          <t>SlvMatl_SS_AISI-416_Hardened_SleeveBrg</t>
        </is>
      </c>
      <c r="L735" s="233" t="inlineStr">
        <is>
          <t>SS AISI-303</t>
        </is>
      </c>
      <c r="M735" s="233" t="inlineStr">
        <is>
          <t>SS AISI-416 (hard)-SlvBrg</t>
        </is>
      </c>
      <c r="N735" s="233" t="n">
        <v>96699008</v>
      </c>
      <c r="O735" s="233" t="inlineStr">
        <is>
          <t>B105422</t>
        </is>
      </c>
      <c r="P735" s="235" t="inlineStr">
        <is>
          <t>LT067</t>
        </is>
      </c>
      <c r="Q735" t="inlineStr">
        <is>
          <t>SlvMatl_SS_AISI-416_Hardened_SleeveBrg, PriceReq_BOM_KP_Sleeves</t>
        </is>
      </c>
    </row>
    <row r="736">
      <c r="B736" s="237" t="b">
        <v>0</v>
      </c>
      <c r="C736" s="233" t="inlineStr">
        <is>
          <t>ConTab_BOM_KP_Sleeves0610</t>
        </is>
      </c>
      <c r="D736" s="233" t="inlineStr"/>
      <c r="E736" s="233" t="inlineStr">
        <is>
          <t>:6019-7_8-KPV:</t>
        </is>
      </c>
      <c r="F736" s="235" t="n">
        <v>5</v>
      </c>
      <c r="G736" s="233" t="inlineStr">
        <is>
          <t>:CW:</t>
        </is>
      </c>
      <c r="H736" s="233" t="inlineStr">
        <is>
          <t>Mechanical Seal</t>
        </is>
      </c>
      <c r="I736" s="233" t="inlineStr">
        <is>
          <t>Single</t>
        </is>
      </c>
      <c r="J736" s="233" t="inlineStr">
        <is>
          <t>:Balanced:</t>
        </is>
      </c>
      <c r="K736" s="233" t="inlineStr">
        <is>
          <t>SlvMatl_SS_AISI-416_Hardened_SleeveBrg</t>
        </is>
      </c>
      <c r="L736" s="233" t="inlineStr">
        <is>
          <t>SS AISI-303</t>
        </is>
      </c>
      <c r="M736" s="233" t="inlineStr">
        <is>
          <t>SS AISI-416 (hard)-SlvBrg</t>
        </is>
      </c>
      <c r="N736" s="233" t="n">
        <v>96699002</v>
      </c>
      <c r="O736" s="233" t="inlineStr">
        <is>
          <t>B105423</t>
        </is>
      </c>
      <c r="P736" s="235" t="inlineStr">
        <is>
          <t>LT067</t>
        </is>
      </c>
      <c r="Q736" t="inlineStr">
        <is>
          <t>SlvMatl_SS_AISI-416_Hardened_SleeveBrg, PriceReq_BOM_KP_Sleeves</t>
        </is>
      </c>
    </row>
    <row r="737">
      <c r="B737" s="237" t="b">
        <v>0</v>
      </c>
      <c r="C737" s="233" t="inlineStr">
        <is>
          <t>ConTab_BOM_KP_Sleeves0611</t>
        </is>
      </c>
      <c r="D737" s="233" t="inlineStr"/>
      <c r="E737" s="233" t="inlineStr">
        <is>
          <t>:8012-5_6-KPV:</t>
        </is>
      </c>
      <c r="F737" s="235" t="n">
        <v>5</v>
      </c>
      <c r="G737" s="233" t="inlineStr">
        <is>
          <t>:CW:</t>
        </is>
      </c>
      <c r="H737" s="233" t="inlineStr">
        <is>
          <t>Mechanical Seal</t>
        </is>
      </c>
      <c r="I737" s="233" t="inlineStr">
        <is>
          <t>Single</t>
        </is>
      </c>
      <c r="J737" s="233" t="inlineStr">
        <is>
          <t>:Balanced:</t>
        </is>
      </c>
      <c r="K737" s="233" t="inlineStr">
        <is>
          <t>SlvMatl_SS_AISI-416_Hardened_SleeveBrg</t>
        </is>
      </c>
      <c r="L737" s="233" t="inlineStr">
        <is>
          <t>SS AISI-303</t>
        </is>
      </c>
      <c r="M737" s="233" t="inlineStr">
        <is>
          <t>SS AISI-416 (hard)-SlvBrg</t>
        </is>
      </c>
      <c r="N737" s="233" t="n">
        <v>96699008</v>
      </c>
      <c r="O737" s="233" t="inlineStr">
        <is>
          <t>B105424</t>
        </is>
      </c>
      <c r="P737" s="235" t="inlineStr">
        <is>
          <t>LT067</t>
        </is>
      </c>
      <c r="Q737" t="inlineStr">
        <is>
          <t>SlvMatl_SS_AISI-416_Hardened_SleeveBrg, PriceReq_BOM_KP_Sleeves</t>
        </is>
      </c>
    </row>
    <row r="738">
      <c r="B738" s="237" t="b">
        <v>0</v>
      </c>
      <c r="C738" s="233" t="inlineStr">
        <is>
          <t>ConTab_BOM_KP_Sleeves0612</t>
        </is>
      </c>
      <c r="D738" s="233" t="inlineStr"/>
      <c r="E738" s="233" t="inlineStr">
        <is>
          <t>:8015-3_4-KPV:</t>
        </is>
      </c>
      <c r="F738" s="235" t="n">
        <v>5</v>
      </c>
      <c r="G738" s="233" t="inlineStr">
        <is>
          <t>:CW:</t>
        </is>
      </c>
      <c r="H738" s="233" t="inlineStr">
        <is>
          <t>Mechanical Seal</t>
        </is>
      </c>
      <c r="I738" s="233" t="inlineStr">
        <is>
          <t>Single</t>
        </is>
      </c>
      <c r="J738" s="233" t="inlineStr">
        <is>
          <t>:Balanced:</t>
        </is>
      </c>
      <c r="K738" s="233" t="inlineStr">
        <is>
          <t>SlvMatl_SS_AISI-416_Hardened_SleeveBrg</t>
        </is>
      </c>
      <c r="L738" s="233" t="inlineStr">
        <is>
          <t>SS AISI-303</t>
        </is>
      </c>
      <c r="M738" s="233" t="inlineStr">
        <is>
          <t>SS AISI-416 (hard)-SlvBrg</t>
        </is>
      </c>
      <c r="N738" s="233" t="n">
        <v>96699008</v>
      </c>
      <c r="O738" s="233" t="inlineStr">
        <is>
          <t>B105425</t>
        </is>
      </c>
      <c r="P738" s="235" t="inlineStr">
        <is>
          <t>LT067</t>
        </is>
      </c>
      <c r="Q738" t="inlineStr">
        <is>
          <t>SlvMatl_SS_AISI-416_Hardened_SleeveBrg, PriceReq_BOM_KP_Sleeves</t>
        </is>
      </c>
    </row>
    <row r="739">
      <c r="B739" s="237" t="b">
        <v>0</v>
      </c>
      <c r="C739" s="233" t="inlineStr">
        <is>
          <t>ConTab_BOM_KP_Sleeves0613</t>
        </is>
      </c>
      <c r="D739" s="233" t="inlineStr"/>
      <c r="E739" s="233" t="inlineStr">
        <is>
          <t>:1012-9_0-KPV:1012-1_2-KPV:</t>
        </is>
      </c>
      <c r="F739" s="235" t="n">
        <v>5</v>
      </c>
      <c r="G739" s="233" t="inlineStr">
        <is>
          <t>:CW:</t>
        </is>
      </c>
      <c r="H739" s="233" t="inlineStr">
        <is>
          <t>Mechanical Seal</t>
        </is>
      </c>
      <c r="I739" s="233" t="inlineStr">
        <is>
          <t>Single</t>
        </is>
      </c>
      <c r="J739" s="233" t="inlineStr">
        <is>
          <t>:Balanced:</t>
        </is>
      </c>
      <c r="K739" s="233" t="inlineStr">
        <is>
          <t>SlvMatl_SS_AISI-416_Hardened_SleeveBrg</t>
        </is>
      </c>
      <c r="L739" s="233" t="inlineStr">
        <is>
          <t>SS AISI-303</t>
        </is>
      </c>
      <c r="M739" s="233" t="inlineStr">
        <is>
          <t>SS AISI-416 (hard)-SlvBrg</t>
        </is>
      </c>
      <c r="N739" s="233" t="n">
        <v>96699008</v>
      </c>
      <c r="O739" s="233" t="inlineStr">
        <is>
          <t>B105426</t>
        </is>
      </c>
      <c r="P739" s="235" t="inlineStr">
        <is>
          <t>LT067</t>
        </is>
      </c>
      <c r="Q739" t="inlineStr">
        <is>
          <t>SlvMatl_SS_AISI-416_Hardened_SleeveBrg, PriceReq_BOM_KP_Sleeves</t>
        </is>
      </c>
    </row>
    <row r="740">
      <c r="B740" s="237" t="b">
        <v>0</v>
      </c>
      <c r="C740" s="233" t="inlineStr">
        <is>
          <t>ConTab_BOM_KP_Sleeves0614</t>
        </is>
      </c>
      <c r="D740" s="233" t="inlineStr"/>
      <c r="E740" s="233" t="inlineStr">
        <is>
          <t>:6015-1_2-KPV:6015-3_4-KPV:</t>
        </is>
      </c>
      <c r="F740" s="235" t="n">
        <v>5</v>
      </c>
      <c r="G740" s="233" t="inlineStr">
        <is>
          <t>:CCW:</t>
        </is>
      </c>
      <c r="H740" s="233" t="inlineStr">
        <is>
          <t>Mechanical Seal</t>
        </is>
      </c>
      <c r="I740" s="233" t="inlineStr">
        <is>
          <t>Single</t>
        </is>
      </c>
      <c r="J740" s="233" t="inlineStr">
        <is>
          <t>:Balanced:</t>
        </is>
      </c>
      <c r="K740" s="233" t="inlineStr">
        <is>
          <t>SlvMatl_SS_AISI-416_Hardened_SleeveBrg</t>
        </is>
      </c>
      <c r="L740" s="233" t="inlineStr">
        <is>
          <t>SS AISI-303</t>
        </is>
      </c>
      <c r="M740" s="233" t="inlineStr">
        <is>
          <t>SS AISI-416 (hard)-SlvBrg</t>
        </is>
      </c>
      <c r="N740" s="233" t="n">
        <v>96699012</v>
      </c>
      <c r="O740" s="233" t="inlineStr">
        <is>
          <t>B105427</t>
        </is>
      </c>
      <c r="P740" s="235" t="inlineStr">
        <is>
          <t>LT067</t>
        </is>
      </c>
      <c r="Q740" t="inlineStr">
        <is>
          <t>SlvMatl_SS_AISI-416_Hardened_SleeveBrg, PriceReq_BOM_KP_Sleeves</t>
        </is>
      </c>
    </row>
    <row r="741">
      <c r="B741" s="237" t="b">
        <v>0</v>
      </c>
      <c r="C741" s="233" t="inlineStr">
        <is>
          <t>ConTab_BOM_KP_Sleeves0615</t>
        </is>
      </c>
      <c r="D741" s="233" t="inlineStr"/>
      <c r="E741" s="233" t="inlineStr">
        <is>
          <t>:6019-7_8-KPV:</t>
        </is>
      </c>
      <c r="F741" s="235" t="n">
        <v>5</v>
      </c>
      <c r="G741" s="233" t="inlineStr">
        <is>
          <t>:CCW:</t>
        </is>
      </c>
      <c r="H741" s="233" t="inlineStr">
        <is>
          <t>Mechanical Seal</t>
        </is>
      </c>
      <c r="I741" s="233" t="inlineStr">
        <is>
          <t>Single</t>
        </is>
      </c>
      <c r="J741" s="233" t="inlineStr">
        <is>
          <t>:Balanced:</t>
        </is>
      </c>
      <c r="K741" s="233" t="inlineStr">
        <is>
          <t>SlvMatl_SS_AISI-416_Hardened_SleeveBrg</t>
        </is>
      </c>
      <c r="L741" s="233" t="inlineStr">
        <is>
          <t>SS AISI-303</t>
        </is>
      </c>
      <c r="M741" s="233" t="inlineStr">
        <is>
          <t>SS AISI-416 (hard)-SlvBrg</t>
        </is>
      </c>
      <c r="N741" s="233" t="n">
        <v>96699004</v>
      </c>
      <c r="O741" s="233" t="inlineStr">
        <is>
          <t>B105428</t>
        </is>
      </c>
      <c r="P741" s="235" t="inlineStr">
        <is>
          <t>LT067</t>
        </is>
      </c>
      <c r="Q741" t="inlineStr">
        <is>
          <t>SlvMatl_SS_AISI-416_Hardened_SleeveBrg, PriceReq_BOM_KP_Sleeves</t>
        </is>
      </c>
    </row>
    <row r="742">
      <c r="B742" s="237" t="b">
        <v>0</v>
      </c>
      <c r="C742" s="233" t="inlineStr">
        <is>
          <t>ConTab_BOM_KP_Sleeves0616</t>
        </is>
      </c>
      <c r="D742" s="233" t="inlineStr"/>
      <c r="E742" s="233" t="inlineStr">
        <is>
          <t>:8012-5_6-KPV:</t>
        </is>
      </c>
      <c r="F742" s="235" t="n">
        <v>5</v>
      </c>
      <c r="G742" s="233" t="inlineStr">
        <is>
          <t>:CCW:</t>
        </is>
      </c>
      <c r="H742" s="233" t="inlineStr">
        <is>
          <t>Mechanical Seal</t>
        </is>
      </c>
      <c r="I742" s="233" t="inlineStr">
        <is>
          <t>Single</t>
        </is>
      </c>
      <c r="J742" s="233" t="inlineStr">
        <is>
          <t>:Balanced:</t>
        </is>
      </c>
      <c r="K742" s="233" t="inlineStr">
        <is>
          <t>SlvMatl_SS_AISI-416_Hardened_SleeveBrg</t>
        </is>
      </c>
      <c r="L742" s="233" t="inlineStr">
        <is>
          <t>SS AISI-303</t>
        </is>
      </c>
      <c r="M742" s="233" t="inlineStr">
        <is>
          <t>SS AISI-416 (hard)-SlvBrg</t>
        </is>
      </c>
      <c r="N742" s="233" t="n">
        <v>96699012</v>
      </c>
      <c r="O742" s="233" t="inlineStr">
        <is>
          <t>B105429</t>
        </is>
      </c>
      <c r="P742" s="235" t="inlineStr">
        <is>
          <t>LT067</t>
        </is>
      </c>
      <c r="Q742" t="inlineStr">
        <is>
          <t>SlvMatl_SS_AISI-416_Hardened_SleeveBrg, PriceReq_BOM_KP_Sleeves</t>
        </is>
      </c>
    </row>
    <row r="743">
      <c r="B743" s="237" t="b">
        <v>0</v>
      </c>
      <c r="C743" s="233" t="inlineStr">
        <is>
          <t>ConTab_BOM_KP_Sleeves0617</t>
        </is>
      </c>
      <c r="D743" s="233" t="inlineStr"/>
      <c r="E743" s="233" t="inlineStr">
        <is>
          <t>:8015-3_4-KPV:</t>
        </is>
      </c>
      <c r="F743" s="235" t="n">
        <v>5</v>
      </c>
      <c r="G743" s="233" t="inlineStr">
        <is>
          <t>:CCW:</t>
        </is>
      </c>
      <c r="H743" s="233" t="inlineStr">
        <is>
          <t>Mechanical Seal</t>
        </is>
      </c>
      <c r="I743" s="233" t="inlineStr">
        <is>
          <t>Single</t>
        </is>
      </c>
      <c r="J743" s="233" t="inlineStr">
        <is>
          <t>:Balanced:</t>
        </is>
      </c>
      <c r="K743" s="233" t="inlineStr">
        <is>
          <t>SlvMatl_SS_AISI-416_Hardened_SleeveBrg</t>
        </is>
      </c>
      <c r="L743" s="233" t="inlineStr">
        <is>
          <t>SS AISI-303</t>
        </is>
      </c>
      <c r="M743" s="233" t="inlineStr">
        <is>
          <t>SS AISI-416 (hard)-SlvBrg</t>
        </is>
      </c>
      <c r="N743" s="233" t="n">
        <v>96699012</v>
      </c>
      <c r="O743" s="233" t="inlineStr">
        <is>
          <t>B105430</t>
        </is>
      </c>
      <c r="P743" s="235" t="inlineStr">
        <is>
          <t>LT067</t>
        </is>
      </c>
      <c r="Q743" t="inlineStr">
        <is>
          <t>SlvMatl_SS_AISI-416_Hardened_SleeveBrg, PriceReq_BOM_KP_Sleeves</t>
        </is>
      </c>
    </row>
    <row r="744">
      <c r="B744" s="237" t="b">
        <v>0</v>
      </c>
      <c r="C744" s="233" t="inlineStr">
        <is>
          <t>ConTab_BOM_KP_Sleeves0618</t>
        </is>
      </c>
      <c r="D744" s="233" t="inlineStr"/>
      <c r="E744" s="233" t="inlineStr">
        <is>
          <t>:1012-9_0-KPV:1012-1_2-KPV:</t>
        </is>
      </c>
      <c r="F744" s="235" t="n">
        <v>5</v>
      </c>
      <c r="G744" s="233" t="inlineStr">
        <is>
          <t>:CCW:</t>
        </is>
      </c>
      <c r="H744" s="233" t="inlineStr">
        <is>
          <t>Mechanical Seal</t>
        </is>
      </c>
      <c r="I744" s="233" t="inlineStr">
        <is>
          <t>Single</t>
        </is>
      </c>
      <c r="J744" s="233" t="inlineStr">
        <is>
          <t>:Balanced:</t>
        </is>
      </c>
      <c r="K744" s="233" t="inlineStr">
        <is>
          <t>SlvMatl_SS_AISI-416_Hardened_SleeveBrg</t>
        </is>
      </c>
      <c r="L744" s="233" t="inlineStr">
        <is>
          <t>SS AISI-303</t>
        </is>
      </c>
      <c r="M744" s="233" t="inlineStr">
        <is>
          <t>SS AISI-416 (hard)-SlvBrg</t>
        </is>
      </c>
      <c r="N744" s="233" t="n">
        <v>96699012</v>
      </c>
      <c r="O744" s="233" t="inlineStr">
        <is>
          <t>B105431</t>
        </is>
      </c>
      <c r="P744" s="235" t="inlineStr">
        <is>
          <t>LT067</t>
        </is>
      </c>
      <c r="Q744" t="inlineStr">
        <is>
          <t>SlvMatl_SS_AISI-416_Hardened_SleeveBrg, PriceReq_BOM_KP_Sleeves</t>
        </is>
      </c>
    </row>
    <row r="745">
      <c r="B745" s="237" t="b">
        <v>0</v>
      </c>
      <c r="C745" s="233" t="inlineStr">
        <is>
          <t>ConTab_BOM_KP_Sleeves0619</t>
        </is>
      </c>
      <c r="D745" s="233" t="inlineStr"/>
      <c r="E745" s="233" t="inlineStr">
        <is>
          <t>:6015-1_2-KPV:6015-3_4-KPV:</t>
        </is>
      </c>
      <c r="F745" s="235" t="n">
        <v>5</v>
      </c>
      <c r="G745" s="233" t="inlineStr">
        <is>
          <t>:CW:</t>
        </is>
      </c>
      <c r="H745" s="233" t="inlineStr">
        <is>
          <t>Mechanical Seal</t>
        </is>
      </c>
      <c r="I745" s="233" t="inlineStr">
        <is>
          <t>Single</t>
        </is>
      </c>
      <c r="J745" s="233" t="inlineStr">
        <is>
          <t>:Balanced:</t>
        </is>
      </c>
      <c r="K745" s="233" t="inlineStr">
        <is>
          <t>SlvMatl_SS_AISI-416_Hardened_SleeveBrg</t>
        </is>
      </c>
      <c r="L745" s="233" t="inlineStr">
        <is>
          <t>SS AISI-316</t>
        </is>
      </c>
      <c r="M745" s="233" t="inlineStr">
        <is>
          <t>SS AISI-416 (hard)-SlvBrg</t>
        </is>
      </c>
      <c r="N745" s="235" t="inlineStr">
        <is>
          <t>RTF</t>
        </is>
      </c>
      <c r="O745" s="233" t="inlineStr">
        <is>
          <t>B105362</t>
        </is>
      </c>
      <c r="P745" s="235" t="inlineStr">
        <is>
          <t>LT068</t>
        </is>
      </c>
      <c r="Q745" t="inlineStr">
        <is>
          <t>SlvMatl_SS_AISI-416_Hardened_SleeveBrg, PriceReq_BOM_KP_Sleeves</t>
        </is>
      </c>
    </row>
    <row r="746">
      <c r="B746" s="237" t="b">
        <v>0</v>
      </c>
      <c r="C746" s="233" t="inlineStr">
        <is>
          <t>ConTab_BOM_KP_Sleeves0620</t>
        </is>
      </c>
      <c r="D746" s="233" t="inlineStr"/>
      <c r="E746" s="233" t="inlineStr">
        <is>
          <t>:6019-7_8-KPV:</t>
        </is>
      </c>
      <c r="F746" s="235" t="n">
        <v>5</v>
      </c>
      <c r="G746" s="233" t="inlineStr">
        <is>
          <t>:CW:</t>
        </is>
      </c>
      <c r="H746" s="233" t="inlineStr">
        <is>
          <t>Mechanical Seal</t>
        </is>
      </c>
      <c r="I746" s="233" t="inlineStr">
        <is>
          <t>Single</t>
        </is>
      </c>
      <c r="J746" s="233" t="inlineStr">
        <is>
          <t>:Balanced:</t>
        </is>
      </c>
      <c r="K746" s="233" t="inlineStr">
        <is>
          <t>SlvMatl_SS_AISI-416_Hardened_SleeveBrg</t>
        </is>
      </c>
      <c r="L746" s="233" t="inlineStr">
        <is>
          <t>SS AISI-316</t>
        </is>
      </c>
      <c r="M746" s="233" t="inlineStr">
        <is>
          <t>SS AISI-416 (hard)-SlvBrg</t>
        </is>
      </c>
      <c r="N746" s="235" t="inlineStr">
        <is>
          <t>RTF</t>
        </is>
      </c>
      <c r="O746" s="233" t="inlineStr">
        <is>
          <t>B105363</t>
        </is>
      </c>
      <c r="P746" s="235" t="inlineStr">
        <is>
          <t>LT068</t>
        </is>
      </c>
      <c r="Q746" t="inlineStr">
        <is>
          <t>SlvMatl_SS_AISI-416_Hardened_SleeveBrg, PriceReq_BOM_KP_Sleeves</t>
        </is>
      </c>
    </row>
    <row r="747">
      <c r="B747" s="237" t="b">
        <v>0</v>
      </c>
      <c r="C747" s="233" t="inlineStr">
        <is>
          <t>ConTab_BOM_KP_Sleeves0621</t>
        </is>
      </c>
      <c r="D747" s="233" t="inlineStr"/>
      <c r="E747" s="233" t="inlineStr">
        <is>
          <t>:8012-5_6-KPV:</t>
        </is>
      </c>
      <c r="F747" s="235" t="n">
        <v>5</v>
      </c>
      <c r="G747" s="233" t="inlineStr">
        <is>
          <t>:CW:</t>
        </is>
      </c>
      <c r="H747" s="233" t="inlineStr">
        <is>
          <t>Mechanical Seal</t>
        </is>
      </c>
      <c r="I747" s="233" t="inlineStr">
        <is>
          <t>Single</t>
        </is>
      </c>
      <c r="J747" s="233" t="inlineStr">
        <is>
          <t>:Balanced:</t>
        </is>
      </c>
      <c r="K747" s="233" t="inlineStr">
        <is>
          <t>SlvMatl_SS_AISI-416_Hardened_SleeveBrg</t>
        </is>
      </c>
      <c r="L747" s="233" t="inlineStr">
        <is>
          <t>SS AISI-316</t>
        </is>
      </c>
      <c r="M747" s="233" t="inlineStr">
        <is>
          <t>SS AISI-416 (hard)-SlvBrg</t>
        </is>
      </c>
      <c r="N747" s="235" t="inlineStr">
        <is>
          <t>RTF</t>
        </is>
      </c>
      <c r="O747" s="233" t="inlineStr">
        <is>
          <t>B105364</t>
        </is>
      </c>
      <c r="P747" s="235" t="inlineStr">
        <is>
          <t>LT068</t>
        </is>
      </c>
      <c r="Q747" t="inlineStr">
        <is>
          <t>SlvMatl_SS_AISI-416_Hardened_SleeveBrg, PriceReq_BOM_KP_Sleeves</t>
        </is>
      </c>
    </row>
    <row r="748">
      <c r="B748" s="237" t="b">
        <v>0</v>
      </c>
      <c r="C748" s="233" t="inlineStr">
        <is>
          <t>ConTab_BOM_KP_Sleeves0622</t>
        </is>
      </c>
      <c r="D748" s="233" t="inlineStr"/>
      <c r="E748" s="233" t="inlineStr">
        <is>
          <t>:8015-3_4-KPV:</t>
        </is>
      </c>
      <c r="F748" s="235" t="n">
        <v>5</v>
      </c>
      <c r="G748" s="233" t="inlineStr">
        <is>
          <t>:CW:</t>
        </is>
      </c>
      <c r="H748" s="233" t="inlineStr">
        <is>
          <t>Mechanical Seal</t>
        </is>
      </c>
      <c r="I748" s="233" t="inlineStr">
        <is>
          <t>Single</t>
        </is>
      </c>
      <c r="J748" s="233" t="inlineStr">
        <is>
          <t>:Balanced:</t>
        </is>
      </c>
      <c r="K748" s="233" t="inlineStr">
        <is>
          <t>SlvMatl_SS_AISI-416_Hardened_SleeveBrg</t>
        </is>
      </c>
      <c r="L748" s="233" t="inlineStr">
        <is>
          <t>SS AISI-316</t>
        </is>
      </c>
      <c r="M748" s="233" t="inlineStr">
        <is>
          <t>SS AISI-416 (hard)-SlvBrg</t>
        </is>
      </c>
      <c r="N748" s="235" t="inlineStr">
        <is>
          <t>RTF</t>
        </is>
      </c>
      <c r="O748" s="233" t="inlineStr">
        <is>
          <t>B105365</t>
        </is>
      </c>
      <c r="P748" s="235" t="inlineStr">
        <is>
          <t>LT068</t>
        </is>
      </c>
      <c r="Q748" t="inlineStr">
        <is>
          <t>SlvMatl_SS_AISI-416_Hardened_SleeveBrg, PriceReq_BOM_KP_Sleeves</t>
        </is>
      </c>
    </row>
    <row r="749">
      <c r="B749" s="237" t="b">
        <v>0</v>
      </c>
      <c r="C749" s="233" t="inlineStr">
        <is>
          <t>ConTab_BOM_KP_Sleeves0623</t>
        </is>
      </c>
      <c r="D749" s="233" t="inlineStr"/>
      <c r="E749" s="233" t="inlineStr">
        <is>
          <t>:1012-9_0-KPV:1012-1_2-KPV:</t>
        </is>
      </c>
      <c r="F749" s="235" t="n">
        <v>5</v>
      </c>
      <c r="G749" s="233" t="inlineStr">
        <is>
          <t>:CW:</t>
        </is>
      </c>
      <c r="H749" s="233" t="inlineStr">
        <is>
          <t>Mechanical Seal</t>
        </is>
      </c>
      <c r="I749" s="233" t="inlineStr">
        <is>
          <t>Single</t>
        </is>
      </c>
      <c r="J749" s="233" t="inlineStr">
        <is>
          <t>:Balanced:</t>
        </is>
      </c>
      <c r="K749" s="233" t="inlineStr">
        <is>
          <t>SlvMatl_SS_AISI-416_Hardened_SleeveBrg</t>
        </is>
      </c>
      <c r="L749" s="233" t="inlineStr">
        <is>
          <t>SS AISI-316</t>
        </is>
      </c>
      <c r="M749" s="233" t="inlineStr">
        <is>
          <t>SS AISI-416 (hard)-SlvBrg</t>
        </is>
      </c>
      <c r="N749" s="235" t="inlineStr">
        <is>
          <t>RTF</t>
        </is>
      </c>
      <c r="O749" s="233" t="inlineStr">
        <is>
          <t>B105366</t>
        </is>
      </c>
      <c r="P749" s="235" t="inlineStr">
        <is>
          <t>LT068</t>
        </is>
      </c>
      <c r="Q749" t="inlineStr">
        <is>
          <t>SlvMatl_SS_AISI-416_Hardened_SleeveBrg, PriceReq_BOM_KP_Sleeves</t>
        </is>
      </c>
    </row>
    <row r="750">
      <c r="B750" s="237" t="b">
        <v>0</v>
      </c>
      <c r="C750" s="233" t="inlineStr">
        <is>
          <t>ConTab_BOM_KP_Sleeves0624</t>
        </is>
      </c>
      <c r="D750" s="233" t="inlineStr"/>
      <c r="E750" s="233" t="inlineStr">
        <is>
          <t>:6015-1_2-KPV:6015-3_4-KPV:</t>
        </is>
      </c>
      <c r="F750" s="235" t="n">
        <v>5</v>
      </c>
      <c r="G750" s="233" t="inlineStr">
        <is>
          <t>:CCW:</t>
        </is>
      </c>
      <c r="H750" s="233" t="inlineStr">
        <is>
          <t>Mechanical Seal</t>
        </is>
      </c>
      <c r="I750" s="233" t="inlineStr">
        <is>
          <t>Single</t>
        </is>
      </c>
      <c r="J750" s="233" t="inlineStr">
        <is>
          <t>:Balanced:</t>
        </is>
      </c>
      <c r="K750" s="233" t="inlineStr">
        <is>
          <t>SlvMatl_SS_AISI-416_Hardened_SleeveBrg</t>
        </is>
      </c>
      <c r="L750" s="233" t="inlineStr">
        <is>
          <t>SS AISI-316</t>
        </is>
      </c>
      <c r="M750" s="233" t="inlineStr">
        <is>
          <t>SS AISI-416 (hard)-SlvBrg</t>
        </is>
      </c>
      <c r="N750" s="235" t="inlineStr">
        <is>
          <t>RTF</t>
        </is>
      </c>
      <c r="O750" s="233" t="inlineStr">
        <is>
          <t>B105367</t>
        </is>
      </c>
      <c r="P750" s="235" t="inlineStr">
        <is>
          <t>LT068</t>
        </is>
      </c>
      <c r="Q750" t="inlineStr">
        <is>
          <t>SlvMatl_SS_AISI-416_Hardened_SleeveBrg, PriceReq_BOM_KP_Sleeves</t>
        </is>
      </c>
    </row>
    <row r="751">
      <c r="B751" s="237" t="b">
        <v>0</v>
      </c>
      <c r="C751" s="233" t="inlineStr">
        <is>
          <t>ConTab_BOM_KP_Sleeves0625</t>
        </is>
      </c>
      <c r="D751" s="233" t="inlineStr"/>
      <c r="E751" s="233" t="inlineStr">
        <is>
          <t>:6019-7_8-KPV:</t>
        </is>
      </c>
      <c r="F751" s="235" t="n">
        <v>5</v>
      </c>
      <c r="G751" s="233" t="inlineStr">
        <is>
          <t>:CCW:</t>
        </is>
      </c>
      <c r="H751" s="233" t="inlineStr">
        <is>
          <t>Mechanical Seal</t>
        </is>
      </c>
      <c r="I751" s="233" t="inlineStr">
        <is>
          <t>Single</t>
        </is>
      </c>
      <c r="J751" s="233" t="inlineStr">
        <is>
          <t>:Balanced:</t>
        </is>
      </c>
      <c r="K751" s="233" t="inlineStr">
        <is>
          <t>SlvMatl_SS_AISI-416_Hardened_SleeveBrg</t>
        </is>
      </c>
      <c r="L751" s="233" t="inlineStr">
        <is>
          <t>SS AISI-316</t>
        </is>
      </c>
      <c r="M751" s="233" t="inlineStr">
        <is>
          <t>SS AISI-416 (hard)-SlvBrg</t>
        </is>
      </c>
      <c r="N751" s="235" t="inlineStr">
        <is>
          <t>RTF</t>
        </is>
      </c>
      <c r="O751" s="233" t="inlineStr">
        <is>
          <t>B105368</t>
        </is>
      </c>
      <c r="P751" s="235" t="inlineStr">
        <is>
          <t>LT068</t>
        </is>
      </c>
      <c r="Q751" t="inlineStr">
        <is>
          <t>SlvMatl_SS_AISI-416_Hardened_SleeveBrg, PriceReq_BOM_KP_Sleeves</t>
        </is>
      </c>
    </row>
    <row r="752">
      <c r="B752" s="237" t="b">
        <v>0</v>
      </c>
      <c r="C752" s="233" t="inlineStr">
        <is>
          <t>ConTab_BOM_KP_Sleeves0626</t>
        </is>
      </c>
      <c r="D752" s="233" t="inlineStr"/>
      <c r="E752" s="233" t="inlineStr">
        <is>
          <t>:8012-5_6-KPV:</t>
        </is>
      </c>
      <c r="F752" s="235" t="n">
        <v>5</v>
      </c>
      <c r="G752" s="233" t="inlineStr">
        <is>
          <t>:CCW:</t>
        </is>
      </c>
      <c r="H752" s="233" t="inlineStr">
        <is>
          <t>Mechanical Seal</t>
        </is>
      </c>
      <c r="I752" s="233" t="inlineStr">
        <is>
          <t>Single</t>
        </is>
      </c>
      <c r="J752" s="233" t="inlineStr">
        <is>
          <t>:Balanced:</t>
        </is>
      </c>
      <c r="K752" s="233" t="inlineStr">
        <is>
          <t>SlvMatl_SS_AISI-416_Hardened_SleeveBrg</t>
        </is>
      </c>
      <c r="L752" s="233" t="inlineStr">
        <is>
          <t>SS AISI-316</t>
        </is>
      </c>
      <c r="M752" s="233" t="inlineStr">
        <is>
          <t>SS AISI-416 (hard)-SlvBrg</t>
        </is>
      </c>
      <c r="N752" s="235" t="inlineStr">
        <is>
          <t>RTF</t>
        </is>
      </c>
      <c r="O752" s="233" t="inlineStr">
        <is>
          <t>B105369</t>
        </is>
      </c>
      <c r="P752" s="235" t="inlineStr">
        <is>
          <t>LT068</t>
        </is>
      </c>
      <c r="Q752" t="inlineStr">
        <is>
          <t>SlvMatl_SS_AISI-416_Hardened_SleeveBrg, PriceReq_BOM_KP_Sleeves</t>
        </is>
      </c>
    </row>
    <row r="753">
      <c r="B753" s="237" t="b">
        <v>0</v>
      </c>
      <c r="C753" s="233" t="inlineStr">
        <is>
          <t>ConTab_BOM_KP_Sleeves0627</t>
        </is>
      </c>
      <c r="D753" s="233" t="inlineStr"/>
      <c r="E753" s="233" t="inlineStr">
        <is>
          <t>:8015-3_4-KPV:</t>
        </is>
      </c>
      <c r="F753" s="235" t="n">
        <v>5</v>
      </c>
      <c r="G753" s="233" t="inlineStr">
        <is>
          <t>:CCW:</t>
        </is>
      </c>
      <c r="H753" s="233" t="inlineStr">
        <is>
          <t>Mechanical Seal</t>
        </is>
      </c>
      <c r="I753" s="233" t="inlineStr">
        <is>
          <t>Single</t>
        </is>
      </c>
      <c r="J753" s="233" t="inlineStr">
        <is>
          <t>:Balanced:</t>
        </is>
      </c>
      <c r="K753" s="233" t="inlineStr">
        <is>
          <t>SlvMatl_SS_AISI-416_Hardened_SleeveBrg</t>
        </is>
      </c>
      <c r="L753" s="233" t="inlineStr">
        <is>
          <t>SS AISI-316</t>
        </is>
      </c>
      <c r="M753" s="233" t="inlineStr">
        <is>
          <t>SS AISI-416 (hard)-SlvBrg</t>
        </is>
      </c>
      <c r="N753" s="235" t="inlineStr">
        <is>
          <t>RTF</t>
        </is>
      </c>
      <c r="O753" s="233" t="inlineStr">
        <is>
          <t>B105370</t>
        </is>
      </c>
      <c r="P753" s="235" t="inlineStr">
        <is>
          <t>LT068</t>
        </is>
      </c>
      <c r="Q753" t="inlineStr">
        <is>
          <t>SlvMatl_SS_AISI-416_Hardened_SleeveBrg, PriceReq_BOM_KP_Sleeves</t>
        </is>
      </c>
    </row>
    <row r="754">
      <c r="B754" s="237" t="b">
        <v>0</v>
      </c>
      <c r="C754" s="233" t="inlineStr">
        <is>
          <t>ConTab_BOM_KP_Sleeves0628</t>
        </is>
      </c>
      <c r="D754" s="233" t="inlineStr"/>
      <c r="E754" s="233" t="inlineStr">
        <is>
          <t>:1012-9_0-KPV:1012-1_2-KPV:</t>
        </is>
      </c>
      <c r="F754" s="235" t="n">
        <v>5</v>
      </c>
      <c r="G754" s="233" t="inlineStr">
        <is>
          <t>:CCW:</t>
        </is>
      </c>
      <c r="H754" s="233" t="inlineStr">
        <is>
          <t>Mechanical Seal</t>
        </is>
      </c>
      <c r="I754" s="233" t="inlineStr">
        <is>
          <t>Single</t>
        </is>
      </c>
      <c r="J754" s="233" t="inlineStr">
        <is>
          <t>:Balanced:</t>
        </is>
      </c>
      <c r="K754" s="233" t="inlineStr">
        <is>
          <t>SlvMatl_SS_AISI-416_Hardened_SleeveBrg</t>
        </is>
      </c>
      <c r="L754" s="233" t="inlineStr">
        <is>
          <t>SS AISI-316</t>
        </is>
      </c>
      <c r="M754" s="233" t="inlineStr">
        <is>
          <t>SS AISI-416 (hard)-SlvBrg</t>
        </is>
      </c>
      <c r="N754" s="235" t="inlineStr">
        <is>
          <t>RTF</t>
        </is>
      </c>
      <c r="O754" s="233" t="inlineStr">
        <is>
          <t>B105371</t>
        </is>
      </c>
      <c r="P754" s="235" t="inlineStr">
        <is>
          <t>LT068</t>
        </is>
      </c>
      <c r="Q754" t="inlineStr">
        <is>
          <t>SlvMatl_SS_AISI-416_Hardened_SleeveBrg, PriceReq_BOM_KP_Sleeves</t>
        </is>
      </c>
    </row>
    <row r="755">
      <c r="B755" s="237" t="b">
        <v>0</v>
      </c>
      <c r="C755" s="233" t="inlineStr">
        <is>
          <t>ConTab_BOM_KP_Sleeves0629</t>
        </is>
      </c>
      <c r="D755" s="233" t="inlineStr"/>
      <c r="E755" s="233" t="inlineStr">
        <is>
          <t>:6015-1_2-KPV:6015-3_4-KPV:</t>
        </is>
      </c>
      <c r="F755" s="235" t="n">
        <v>5</v>
      </c>
      <c r="G755" s="233" t="inlineStr">
        <is>
          <t>:CW:</t>
        </is>
      </c>
      <c r="H755" s="233" t="inlineStr">
        <is>
          <t>Mechanical Seal</t>
        </is>
      </c>
      <c r="I755" s="233" t="inlineStr">
        <is>
          <t>Single</t>
        </is>
      </c>
      <c r="J755" s="233" t="inlineStr">
        <is>
          <t>:Balanced:</t>
        </is>
      </c>
      <c r="K755" s="233" t="inlineStr">
        <is>
          <t>SlvMatl_SS_AISI-416_Hardened_SleeveBrg</t>
        </is>
      </c>
      <c r="L755" s="233" t="inlineStr">
        <is>
          <t>SS AISI-416</t>
        </is>
      </c>
      <c r="M755" s="233" t="inlineStr">
        <is>
          <t>SS AISI-416 (hard)-SlvBrg</t>
        </is>
      </c>
      <c r="N755" s="235" t="inlineStr">
        <is>
          <t>RTF</t>
        </is>
      </c>
      <c r="O755" s="233" t="inlineStr">
        <is>
          <t>B105372</t>
        </is>
      </c>
      <c r="P755" s="235" t="inlineStr">
        <is>
          <t>LT068</t>
        </is>
      </c>
      <c r="Q755" t="inlineStr">
        <is>
          <t>SlvMatl_SS_AISI-416_Hardened_SleeveBrg, PriceReq_BOM_KP_Sleeves</t>
        </is>
      </c>
    </row>
    <row r="756">
      <c r="B756" s="237" t="b">
        <v>0</v>
      </c>
      <c r="C756" s="233" t="inlineStr">
        <is>
          <t>ConTab_BOM_KP_Sleeves0630</t>
        </is>
      </c>
      <c r="D756" s="233" t="inlineStr"/>
      <c r="E756" s="233" t="inlineStr">
        <is>
          <t>:6019-7_8-KPV:</t>
        </is>
      </c>
      <c r="F756" s="235" t="n">
        <v>5</v>
      </c>
      <c r="G756" s="233" t="inlineStr">
        <is>
          <t>:CW:</t>
        </is>
      </c>
      <c r="H756" s="233" t="inlineStr">
        <is>
          <t>Mechanical Seal</t>
        </is>
      </c>
      <c r="I756" s="233" t="inlineStr">
        <is>
          <t>Single</t>
        </is>
      </c>
      <c r="J756" s="233" t="inlineStr">
        <is>
          <t>:Balanced:</t>
        </is>
      </c>
      <c r="K756" s="233" t="inlineStr">
        <is>
          <t>SlvMatl_SS_AISI-416_Hardened_SleeveBrg</t>
        </is>
      </c>
      <c r="L756" s="233" t="inlineStr">
        <is>
          <t>SS AISI-416</t>
        </is>
      </c>
      <c r="M756" s="233" t="inlineStr">
        <is>
          <t>SS AISI-416 (hard)-SlvBrg</t>
        </is>
      </c>
      <c r="N756" s="235" t="inlineStr">
        <is>
          <t>RTF</t>
        </is>
      </c>
      <c r="O756" s="233" t="inlineStr">
        <is>
          <t>B105373</t>
        </is>
      </c>
      <c r="P756" s="235" t="inlineStr">
        <is>
          <t>LT068</t>
        </is>
      </c>
      <c r="Q756" t="inlineStr">
        <is>
          <t>SlvMatl_SS_AISI-416_Hardened_SleeveBrg, PriceReq_BOM_KP_Sleeves</t>
        </is>
      </c>
    </row>
    <row r="757">
      <c r="B757" s="237" t="b">
        <v>0</v>
      </c>
      <c r="C757" s="233" t="inlineStr">
        <is>
          <t>ConTab_BOM_KP_Sleeves0631</t>
        </is>
      </c>
      <c r="D757" s="233" t="inlineStr"/>
      <c r="E757" s="233" t="inlineStr">
        <is>
          <t>:8012-5_6-KPV:</t>
        </is>
      </c>
      <c r="F757" s="235" t="n">
        <v>5</v>
      </c>
      <c r="G757" s="233" t="inlineStr">
        <is>
          <t>:CW:</t>
        </is>
      </c>
      <c r="H757" s="233" t="inlineStr">
        <is>
          <t>Mechanical Seal</t>
        </is>
      </c>
      <c r="I757" s="233" t="inlineStr">
        <is>
          <t>Single</t>
        </is>
      </c>
      <c r="J757" s="233" t="inlineStr">
        <is>
          <t>:Balanced:</t>
        </is>
      </c>
      <c r="K757" s="233" t="inlineStr">
        <is>
          <t>SlvMatl_SS_AISI-416_Hardened_SleeveBrg</t>
        </is>
      </c>
      <c r="L757" s="233" t="inlineStr">
        <is>
          <t>SS AISI-416</t>
        </is>
      </c>
      <c r="M757" s="233" t="inlineStr">
        <is>
          <t>SS AISI-416 (hard)-SlvBrg</t>
        </is>
      </c>
      <c r="N757" s="235" t="inlineStr">
        <is>
          <t>RTF</t>
        </is>
      </c>
      <c r="O757" s="233" t="inlineStr">
        <is>
          <t>B105374</t>
        </is>
      </c>
      <c r="P757" s="235" t="inlineStr">
        <is>
          <t>LT068</t>
        </is>
      </c>
      <c r="Q757" t="inlineStr">
        <is>
          <t>SlvMatl_SS_AISI-416_Hardened_SleeveBrg, PriceReq_BOM_KP_Sleeves</t>
        </is>
      </c>
    </row>
    <row r="758">
      <c r="B758" s="237" t="b">
        <v>0</v>
      </c>
      <c r="C758" s="233" t="inlineStr">
        <is>
          <t>ConTab_BOM_KP_Sleeves0632</t>
        </is>
      </c>
      <c r="D758" s="233" t="inlineStr"/>
      <c r="E758" s="233" t="inlineStr">
        <is>
          <t>:8015-3_4-KPV:</t>
        </is>
      </c>
      <c r="F758" s="235" t="n">
        <v>5</v>
      </c>
      <c r="G758" s="233" t="inlineStr">
        <is>
          <t>:CW:</t>
        </is>
      </c>
      <c r="H758" s="233" t="inlineStr">
        <is>
          <t>Mechanical Seal</t>
        </is>
      </c>
      <c r="I758" s="233" t="inlineStr">
        <is>
          <t>Single</t>
        </is>
      </c>
      <c r="J758" s="233" t="inlineStr">
        <is>
          <t>:Balanced:</t>
        </is>
      </c>
      <c r="K758" s="233" t="inlineStr">
        <is>
          <t>SlvMatl_SS_AISI-416_Hardened_SleeveBrg</t>
        </is>
      </c>
      <c r="L758" s="233" t="inlineStr">
        <is>
          <t>SS AISI-416</t>
        </is>
      </c>
      <c r="M758" s="233" t="inlineStr">
        <is>
          <t>SS AISI-416 (hard)-SlvBrg</t>
        </is>
      </c>
      <c r="N758" s="235" t="inlineStr">
        <is>
          <t>RTF</t>
        </is>
      </c>
      <c r="O758" s="233" t="inlineStr">
        <is>
          <t>B105375</t>
        </is>
      </c>
      <c r="P758" s="235" t="inlineStr">
        <is>
          <t>LT068</t>
        </is>
      </c>
      <c r="Q758" t="inlineStr">
        <is>
          <t>SlvMatl_SS_AISI-416_Hardened_SleeveBrg, PriceReq_BOM_KP_Sleeves</t>
        </is>
      </c>
    </row>
    <row r="759">
      <c r="B759" s="237" t="b">
        <v>0</v>
      </c>
      <c r="C759" s="233" t="inlineStr">
        <is>
          <t>ConTab_BOM_KP_Sleeves0633</t>
        </is>
      </c>
      <c r="D759" s="233" t="inlineStr"/>
      <c r="E759" s="233" t="inlineStr">
        <is>
          <t>:1012-9_0-KPV:1012-1_2-KPV:</t>
        </is>
      </c>
      <c r="F759" s="235" t="n">
        <v>5</v>
      </c>
      <c r="G759" s="233" t="inlineStr">
        <is>
          <t>:CW:</t>
        </is>
      </c>
      <c r="H759" s="233" t="inlineStr">
        <is>
          <t>Mechanical Seal</t>
        </is>
      </c>
      <c r="I759" s="233" t="inlineStr">
        <is>
          <t>Single</t>
        </is>
      </c>
      <c r="J759" s="233" t="inlineStr">
        <is>
          <t>:Balanced:</t>
        </is>
      </c>
      <c r="K759" s="233" t="inlineStr">
        <is>
          <t>SlvMatl_SS_AISI-416_Hardened_SleeveBrg</t>
        </is>
      </c>
      <c r="L759" s="233" t="inlineStr">
        <is>
          <t>SS AISI-416</t>
        </is>
      </c>
      <c r="M759" s="233" t="inlineStr">
        <is>
          <t>SS AISI-416 (hard)-SlvBrg</t>
        </is>
      </c>
      <c r="N759" s="235" t="inlineStr">
        <is>
          <t>RTF</t>
        </is>
      </c>
      <c r="O759" s="233" t="inlineStr">
        <is>
          <t>B105376</t>
        </is>
      </c>
      <c r="P759" s="235" t="inlineStr">
        <is>
          <t>LT068</t>
        </is>
      </c>
      <c r="Q759" t="inlineStr">
        <is>
          <t>SlvMatl_SS_AISI-416_Hardened_SleeveBrg, PriceReq_BOM_KP_Sleeves</t>
        </is>
      </c>
    </row>
    <row r="760">
      <c r="B760" s="237" t="b">
        <v>0</v>
      </c>
      <c r="C760" s="233" t="inlineStr">
        <is>
          <t>ConTab_BOM_KP_Sleeves0634</t>
        </is>
      </c>
      <c r="D760" s="233" t="inlineStr"/>
      <c r="E760" s="233" t="inlineStr">
        <is>
          <t>:6015-1_2-KPV:6015-3_4-KPV:</t>
        </is>
      </c>
      <c r="F760" s="235" t="n">
        <v>5</v>
      </c>
      <c r="G760" s="233" t="inlineStr">
        <is>
          <t>:CCW:</t>
        </is>
      </c>
      <c r="H760" s="233" t="inlineStr">
        <is>
          <t>Mechanical Seal</t>
        </is>
      </c>
      <c r="I760" s="233" t="inlineStr">
        <is>
          <t>Single</t>
        </is>
      </c>
      <c r="J760" s="233" t="inlineStr">
        <is>
          <t>:Balanced:</t>
        </is>
      </c>
      <c r="K760" s="233" t="inlineStr">
        <is>
          <t>SlvMatl_SS_AISI-416_Hardened_SleeveBrg</t>
        </is>
      </c>
      <c r="L760" s="233" t="inlineStr">
        <is>
          <t>SS AISI-416</t>
        </is>
      </c>
      <c r="M760" s="233" t="inlineStr">
        <is>
          <t>SS AISI-416 (hard)-SlvBrg</t>
        </is>
      </c>
      <c r="N760" s="235" t="inlineStr">
        <is>
          <t>RTF</t>
        </is>
      </c>
      <c r="O760" s="233" t="inlineStr">
        <is>
          <t>B105377</t>
        </is>
      </c>
      <c r="P760" s="235" t="inlineStr">
        <is>
          <t>LT068</t>
        </is>
      </c>
      <c r="Q760" t="inlineStr">
        <is>
          <t>SlvMatl_SS_AISI-416_Hardened_SleeveBrg, PriceReq_BOM_KP_Sleeves</t>
        </is>
      </c>
    </row>
    <row r="761">
      <c r="B761" s="237" t="b">
        <v>0</v>
      </c>
      <c r="C761" s="233" t="inlineStr">
        <is>
          <t>ConTab_BOM_KP_Sleeves0635</t>
        </is>
      </c>
      <c r="D761" s="233" t="inlineStr"/>
      <c r="E761" s="233" t="inlineStr">
        <is>
          <t>:6019-7_8-KPV:</t>
        </is>
      </c>
      <c r="F761" s="235" t="n">
        <v>5</v>
      </c>
      <c r="G761" s="233" t="inlineStr">
        <is>
          <t>:CCW:</t>
        </is>
      </c>
      <c r="H761" s="233" t="inlineStr">
        <is>
          <t>Mechanical Seal</t>
        </is>
      </c>
      <c r="I761" s="233" t="inlineStr">
        <is>
          <t>Single</t>
        </is>
      </c>
      <c r="J761" s="233" t="inlineStr">
        <is>
          <t>:Balanced:</t>
        </is>
      </c>
      <c r="K761" s="233" t="inlineStr">
        <is>
          <t>SlvMatl_SS_AISI-416_Hardened_SleeveBrg</t>
        </is>
      </c>
      <c r="L761" s="233" t="inlineStr">
        <is>
          <t>SS AISI-416</t>
        </is>
      </c>
      <c r="M761" s="233" t="inlineStr">
        <is>
          <t>SS AISI-416 (hard)-SlvBrg</t>
        </is>
      </c>
      <c r="N761" s="235" t="inlineStr">
        <is>
          <t>RTF</t>
        </is>
      </c>
      <c r="O761" s="233" t="inlineStr">
        <is>
          <t>B105378</t>
        </is>
      </c>
      <c r="P761" s="235" t="inlineStr">
        <is>
          <t>LT068</t>
        </is>
      </c>
      <c r="Q761" t="inlineStr">
        <is>
          <t>SlvMatl_SS_AISI-416_Hardened_SleeveBrg, PriceReq_BOM_KP_Sleeves</t>
        </is>
      </c>
    </row>
    <row r="762">
      <c r="B762" s="237" t="b">
        <v>0</v>
      </c>
      <c r="C762" s="233" t="inlineStr">
        <is>
          <t>ConTab_BOM_KP_Sleeves0636</t>
        </is>
      </c>
      <c r="D762" s="233" t="inlineStr"/>
      <c r="E762" s="233" t="inlineStr">
        <is>
          <t>:8012-5_6-KPV:</t>
        </is>
      </c>
      <c r="F762" s="235" t="n">
        <v>5</v>
      </c>
      <c r="G762" s="233" t="inlineStr">
        <is>
          <t>:CCW:</t>
        </is>
      </c>
      <c r="H762" s="233" t="inlineStr">
        <is>
          <t>Mechanical Seal</t>
        </is>
      </c>
      <c r="I762" s="233" t="inlineStr">
        <is>
          <t>Single</t>
        </is>
      </c>
      <c r="J762" s="233" t="inlineStr">
        <is>
          <t>:Balanced:</t>
        </is>
      </c>
      <c r="K762" s="233" t="inlineStr">
        <is>
          <t>SlvMatl_SS_AISI-416_Hardened_SleeveBrg</t>
        </is>
      </c>
      <c r="L762" s="233" t="inlineStr">
        <is>
          <t>SS AISI-416</t>
        </is>
      </c>
      <c r="M762" s="233" t="inlineStr">
        <is>
          <t>SS AISI-416 (hard)-SlvBrg</t>
        </is>
      </c>
      <c r="N762" s="235" t="inlineStr">
        <is>
          <t>RTF</t>
        </is>
      </c>
      <c r="O762" s="233" t="inlineStr">
        <is>
          <t>B105379</t>
        </is>
      </c>
      <c r="P762" s="235" t="inlineStr">
        <is>
          <t>LT068</t>
        </is>
      </c>
      <c r="Q762" t="inlineStr">
        <is>
          <t>SlvMatl_SS_AISI-416_Hardened_SleeveBrg, PriceReq_BOM_KP_Sleeves</t>
        </is>
      </c>
    </row>
    <row r="763">
      <c r="B763" s="237" t="b">
        <v>0</v>
      </c>
      <c r="C763" s="233" t="inlineStr">
        <is>
          <t>ConTab_BOM_KP_Sleeves0637</t>
        </is>
      </c>
      <c r="D763" s="233" t="inlineStr"/>
      <c r="E763" s="233" t="inlineStr">
        <is>
          <t>:8015-3_4-KPV:</t>
        </is>
      </c>
      <c r="F763" s="235" t="n">
        <v>5</v>
      </c>
      <c r="G763" s="233" t="inlineStr">
        <is>
          <t>:CCW:</t>
        </is>
      </c>
      <c r="H763" s="233" t="inlineStr">
        <is>
          <t>Mechanical Seal</t>
        </is>
      </c>
      <c r="I763" s="233" t="inlineStr">
        <is>
          <t>Single</t>
        </is>
      </c>
      <c r="J763" s="233" t="inlineStr">
        <is>
          <t>:Balanced:</t>
        </is>
      </c>
      <c r="K763" s="233" t="inlineStr">
        <is>
          <t>SlvMatl_SS_AISI-416_Hardened_SleeveBrg</t>
        </is>
      </c>
      <c r="L763" s="233" t="inlineStr">
        <is>
          <t>SS AISI-416</t>
        </is>
      </c>
      <c r="M763" s="233" t="inlineStr">
        <is>
          <t>SS AISI-416 (hard)-SlvBrg</t>
        </is>
      </c>
      <c r="N763" s="235" t="inlineStr">
        <is>
          <t>RTF</t>
        </is>
      </c>
      <c r="O763" s="233" t="inlineStr">
        <is>
          <t>B105380</t>
        </is>
      </c>
      <c r="P763" s="235" t="inlineStr">
        <is>
          <t>LT068</t>
        </is>
      </c>
      <c r="Q763" t="inlineStr">
        <is>
          <t>SlvMatl_SS_AISI-416_Hardened_SleeveBrg, PriceReq_BOM_KP_Sleeves</t>
        </is>
      </c>
    </row>
    <row r="764">
      <c r="B764" s="237" t="b">
        <v>0</v>
      </c>
      <c r="C764" s="233" t="inlineStr">
        <is>
          <t>ConTab_BOM_KP_Sleeves0638</t>
        </is>
      </c>
      <c r="D764" s="233" t="inlineStr"/>
      <c r="E764" s="233" t="inlineStr">
        <is>
          <t>:1012-9_0-KPV:1012-1_2-KPV:</t>
        </is>
      </c>
      <c r="F764" s="235" t="n">
        <v>5</v>
      </c>
      <c r="G764" s="233" t="inlineStr">
        <is>
          <t>:CCW:</t>
        </is>
      </c>
      <c r="H764" s="233" t="inlineStr">
        <is>
          <t>Mechanical Seal</t>
        </is>
      </c>
      <c r="I764" s="233" t="inlineStr">
        <is>
          <t>Single</t>
        </is>
      </c>
      <c r="J764" s="233" t="inlineStr">
        <is>
          <t>:Balanced:</t>
        </is>
      </c>
      <c r="K764" s="233" t="inlineStr">
        <is>
          <t>SlvMatl_SS_AISI-416_Hardened_SleeveBrg</t>
        </is>
      </c>
      <c r="L764" s="233" t="inlineStr">
        <is>
          <t>SS AISI-416</t>
        </is>
      </c>
      <c r="M764" s="233" t="inlineStr">
        <is>
          <t>SS AISI-416 (hard)-SlvBrg</t>
        </is>
      </c>
      <c r="N764" s="235" t="inlineStr">
        <is>
          <t>RTF</t>
        </is>
      </c>
      <c r="O764" s="233" t="inlineStr">
        <is>
          <t>B105381</t>
        </is>
      </c>
      <c r="P764" s="235" t="inlineStr">
        <is>
          <t>LT068</t>
        </is>
      </c>
      <c r="Q764" t="inlineStr">
        <is>
          <t>SlvMatl_SS_AISI-416_Hardened_SleeveBrg, PriceReq_BOM_KP_Sleeves</t>
        </is>
      </c>
    </row>
    <row r="765">
      <c r="B765" s="237" t="b">
        <v>0</v>
      </c>
      <c r="C765" s="233" t="inlineStr">
        <is>
          <t>ConTab_BOM_KP_Sleeves0639</t>
        </is>
      </c>
      <c r="D765" s="233" t="inlineStr"/>
      <c r="E765" s="233" t="inlineStr">
        <is>
          <t>:6015-1_2-KPV:6015-3_4-KPV:</t>
        </is>
      </c>
      <c r="F765" s="235" t="n">
        <v>5</v>
      </c>
      <c r="G765" s="233" t="inlineStr">
        <is>
          <t>:CW:</t>
        </is>
      </c>
      <c r="H765" s="233" t="inlineStr">
        <is>
          <t>Mechanical Seal</t>
        </is>
      </c>
      <c r="I765" s="233" t="inlineStr">
        <is>
          <t>Single</t>
        </is>
      </c>
      <c r="J765" s="233" t="inlineStr">
        <is>
          <t>:Balanced:</t>
        </is>
      </c>
      <c r="K765" s="233" t="inlineStr">
        <is>
          <t>SlvMatl_SS_AISI-416_Hardened_SleeveBrg</t>
        </is>
      </c>
      <c r="L765" s="233" t="inlineStr">
        <is>
          <t>Special/Other</t>
        </is>
      </c>
      <c r="M765" s="233" t="inlineStr">
        <is>
          <t>SS AISI-416 (hard)-SlvBrg</t>
        </is>
      </c>
      <c r="N765" s="235" t="inlineStr">
        <is>
          <t>RTF</t>
        </is>
      </c>
      <c r="O765" s="233" t="inlineStr">
        <is>
          <t>B105382</t>
        </is>
      </c>
      <c r="P765" s="235" t="inlineStr">
        <is>
          <t>LT029</t>
        </is>
      </c>
      <c r="Q765" t="inlineStr">
        <is>
          <t>SlvMatl_SS_AISI-416_Hardened_SleeveBrg, PriceReq_BOM_KP_Sleeves</t>
        </is>
      </c>
    </row>
    <row r="766">
      <c r="B766" s="237" t="b">
        <v>0</v>
      </c>
      <c r="C766" s="233" t="inlineStr">
        <is>
          <t>ConTab_BOM_KP_Sleeves0640</t>
        </is>
      </c>
      <c r="D766" s="233" t="inlineStr"/>
      <c r="E766" s="233" t="inlineStr">
        <is>
          <t>:6019-7_8-KPV:</t>
        </is>
      </c>
      <c r="F766" s="235" t="n">
        <v>5</v>
      </c>
      <c r="G766" s="233" t="inlineStr">
        <is>
          <t>:CW:</t>
        </is>
      </c>
      <c r="H766" s="233" t="inlineStr">
        <is>
          <t>Mechanical Seal</t>
        </is>
      </c>
      <c r="I766" s="233" t="inlineStr">
        <is>
          <t>Single</t>
        </is>
      </c>
      <c r="J766" s="233" t="inlineStr">
        <is>
          <t>:Balanced:</t>
        </is>
      </c>
      <c r="K766" s="233" t="inlineStr">
        <is>
          <t>SlvMatl_SS_AISI-416_Hardened_SleeveBrg</t>
        </is>
      </c>
      <c r="L766" s="233" t="inlineStr">
        <is>
          <t>Special/Other</t>
        </is>
      </c>
      <c r="M766" s="233" t="inlineStr">
        <is>
          <t>SS AISI-416 (hard)-SlvBrg</t>
        </is>
      </c>
      <c r="N766" s="235" t="inlineStr">
        <is>
          <t>RTF</t>
        </is>
      </c>
      <c r="O766" s="233" t="inlineStr">
        <is>
          <t>B105383</t>
        </is>
      </c>
      <c r="P766" s="235" t="inlineStr">
        <is>
          <t>LT029</t>
        </is>
      </c>
      <c r="Q766" t="inlineStr">
        <is>
          <t>SlvMatl_SS_AISI-416_Hardened_SleeveBrg, PriceReq_BOM_KP_Sleeves</t>
        </is>
      </c>
    </row>
    <row r="767">
      <c r="B767" s="237" t="b">
        <v>0</v>
      </c>
      <c r="C767" s="233" t="inlineStr">
        <is>
          <t>ConTab_BOM_KP_Sleeves0641</t>
        </is>
      </c>
      <c r="D767" s="233" t="inlineStr"/>
      <c r="E767" s="233" t="inlineStr">
        <is>
          <t>:8012-5_6-KPV:</t>
        </is>
      </c>
      <c r="F767" s="235" t="n">
        <v>5</v>
      </c>
      <c r="G767" s="233" t="inlineStr">
        <is>
          <t>:CW:</t>
        </is>
      </c>
      <c r="H767" s="233" t="inlineStr">
        <is>
          <t>Mechanical Seal</t>
        </is>
      </c>
      <c r="I767" s="233" t="inlineStr">
        <is>
          <t>Single</t>
        </is>
      </c>
      <c r="J767" s="233" t="inlineStr">
        <is>
          <t>:Balanced:</t>
        </is>
      </c>
      <c r="K767" s="233" t="inlineStr">
        <is>
          <t>SlvMatl_SS_AISI-416_Hardened_SleeveBrg</t>
        </is>
      </c>
      <c r="L767" s="233" t="inlineStr">
        <is>
          <t>Special/Other</t>
        </is>
      </c>
      <c r="M767" s="233" t="inlineStr">
        <is>
          <t>SS AISI-416 (hard)-SlvBrg</t>
        </is>
      </c>
      <c r="N767" s="235" t="inlineStr">
        <is>
          <t>RTF</t>
        </is>
      </c>
      <c r="O767" s="233" t="inlineStr">
        <is>
          <t>B105384</t>
        </is>
      </c>
      <c r="P767" s="235" t="inlineStr">
        <is>
          <t>LT029</t>
        </is>
      </c>
      <c r="Q767" t="inlineStr">
        <is>
          <t>SlvMatl_SS_AISI-416_Hardened_SleeveBrg, PriceReq_BOM_KP_Sleeves</t>
        </is>
      </c>
    </row>
    <row r="768">
      <c r="B768" s="237" t="b">
        <v>0</v>
      </c>
      <c r="C768" s="233" t="inlineStr">
        <is>
          <t>ConTab_BOM_KP_Sleeves0642</t>
        </is>
      </c>
      <c r="D768" s="233" t="inlineStr"/>
      <c r="E768" s="233" t="inlineStr">
        <is>
          <t>:8015-3_4-KPV:</t>
        </is>
      </c>
      <c r="F768" s="235" t="n">
        <v>5</v>
      </c>
      <c r="G768" s="233" t="inlineStr">
        <is>
          <t>:CW:</t>
        </is>
      </c>
      <c r="H768" s="233" t="inlineStr">
        <is>
          <t>Mechanical Seal</t>
        </is>
      </c>
      <c r="I768" s="233" t="inlineStr">
        <is>
          <t>Single</t>
        </is>
      </c>
      <c r="J768" s="233" t="inlineStr">
        <is>
          <t>:Balanced:</t>
        </is>
      </c>
      <c r="K768" s="233" t="inlineStr">
        <is>
          <t>SlvMatl_SS_AISI-416_Hardened_SleeveBrg</t>
        </is>
      </c>
      <c r="L768" s="233" t="inlineStr">
        <is>
          <t>Special/Other</t>
        </is>
      </c>
      <c r="M768" s="233" t="inlineStr">
        <is>
          <t>SS AISI-416 (hard)-SlvBrg</t>
        </is>
      </c>
      <c r="N768" s="235" t="inlineStr">
        <is>
          <t>RTF</t>
        </is>
      </c>
      <c r="O768" s="233" t="inlineStr">
        <is>
          <t>B105385</t>
        </is>
      </c>
      <c r="P768" s="235" t="inlineStr">
        <is>
          <t>LT029</t>
        </is>
      </c>
      <c r="Q768" t="inlineStr">
        <is>
          <t>SlvMatl_SS_AISI-416_Hardened_SleeveBrg, PriceReq_BOM_KP_Sleeves</t>
        </is>
      </c>
    </row>
    <row r="769">
      <c r="B769" s="237" t="b">
        <v>0</v>
      </c>
      <c r="C769" s="233" t="inlineStr">
        <is>
          <t>ConTab_BOM_KP_Sleeves0643</t>
        </is>
      </c>
      <c r="D769" s="233" t="inlineStr"/>
      <c r="E769" s="233" t="inlineStr">
        <is>
          <t>:1012-9_0-KPV:1012-1_2-KPV:</t>
        </is>
      </c>
      <c r="F769" s="235" t="n">
        <v>5</v>
      </c>
      <c r="G769" s="233" t="inlineStr">
        <is>
          <t>:CW:</t>
        </is>
      </c>
      <c r="H769" s="233" t="inlineStr">
        <is>
          <t>Mechanical Seal</t>
        </is>
      </c>
      <c r="I769" s="233" t="inlineStr">
        <is>
          <t>Single</t>
        </is>
      </c>
      <c r="J769" s="233" t="inlineStr">
        <is>
          <t>:Balanced:</t>
        </is>
      </c>
      <c r="K769" s="233" t="inlineStr">
        <is>
          <t>SlvMatl_SS_AISI-416_Hardened_SleeveBrg</t>
        </is>
      </c>
      <c r="L769" s="233" t="inlineStr">
        <is>
          <t>Special/Other</t>
        </is>
      </c>
      <c r="M769" s="233" t="inlineStr">
        <is>
          <t>SS AISI-416 (hard)-SlvBrg</t>
        </is>
      </c>
      <c r="N769" s="235" t="inlineStr">
        <is>
          <t>RTF</t>
        </is>
      </c>
      <c r="O769" s="233" t="inlineStr">
        <is>
          <t>B105386</t>
        </is>
      </c>
      <c r="P769" s="235" t="inlineStr">
        <is>
          <t>LT029</t>
        </is>
      </c>
      <c r="Q769" t="inlineStr">
        <is>
          <t>SlvMatl_SS_AISI-416_Hardened_SleeveBrg, PriceReq_BOM_KP_Sleeves</t>
        </is>
      </c>
    </row>
    <row r="770">
      <c r="B770" s="237" t="b">
        <v>0</v>
      </c>
      <c r="C770" s="233" t="inlineStr">
        <is>
          <t>ConTab_BOM_KP_Sleeves0644</t>
        </is>
      </c>
      <c r="D770" s="233" t="inlineStr"/>
      <c r="E770" s="233" t="inlineStr">
        <is>
          <t>:6015-1_2-KPV:6015-3_4-KPV:</t>
        </is>
      </c>
      <c r="F770" s="235" t="n">
        <v>5</v>
      </c>
      <c r="G770" s="233" t="inlineStr">
        <is>
          <t>:CCW:</t>
        </is>
      </c>
      <c r="H770" s="233" t="inlineStr">
        <is>
          <t>Mechanical Seal</t>
        </is>
      </c>
      <c r="I770" s="233" t="inlineStr">
        <is>
          <t>Single</t>
        </is>
      </c>
      <c r="J770" s="233" t="inlineStr">
        <is>
          <t>:Balanced:</t>
        </is>
      </c>
      <c r="K770" s="233" t="inlineStr">
        <is>
          <t>SlvMatl_SS_AISI-416_Hardened_SleeveBrg</t>
        </is>
      </c>
      <c r="L770" s="233" t="inlineStr">
        <is>
          <t>Special/Other</t>
        </is>
      </c>
      <c r="M770" s="233" t="inlineStr">
        <is>
          <t>SS AISI-416 (hard)-SlvBrg</t>
        </is>
      </c>
      <c r="N770" s="235" t="inlineStr">
        <is>
          <t>RTF</t>
        </is>
      </c>
      <c r="O770" s="233" t="inlineStr">
        <is>
          <t>B105387</t>
        </is>
      </c>
      <c r="P770" s="235" t="inlineStr">
        <is>
          <t>LT029</t>
        </is>
      </c>
      <c r="Q770" t="inlineStr">
        <is>
          <t>SlvMatl_SS_AISI-416_Hardened_SleeveBrg, PriceReq_BOM_KP_Sleeves</t>
        </is>
      </c>
    </row>
    <row r="771">
      <c r="B771" s="237" t="b">
        <v>0</v>
      </c>
      <c r="C771" s="233" t="inlineStr">
        <is>
          <t>ConTab_BOM_KP_Sleeves0645</t>
        </is>
      </c>
      <c r="D771" s="233" t="inlineStr"/>
      <c r="E771" s="233" t="inlineStr">
        <is>
          <t>:6019-7_8-KPV:</t>
        </is>
      </c>
      <c r="F771" s="235" t="n">
        <v>5</v>
      </c>
      <c r="G771" s="233" t="inlineStr">
        <is>
          <t>:CCW:</t>
        </is>
      </c>
      <c r="H771" s="233" t="inlineStr">
        <is>
          <t>Mechanical Seal</t>
        </is>
      </c>
      <c r="I771" s="233" t="inlineStr">
        <is>
          <t>Single</t>
        </is>
      </c>
      <c r="J771" s="233" t="inlineStr">
        <is>
          <t>:Balanced:</t>
        </is>
      </c>
      <c r="K771" s="233" t="inlineStr">
        <is>
          <t>SlvMatl_SS_AISI-416_Hardened_SleeveBrg</t>
        </is>
      </c>
      <c r="L771" s="233" t="inlineStr">
        <is>
          <t>Special/Other</t>
        </is>
      </c>
      <c r="M771" s="233" t="inlineStr">
        <is>
          <t>SS AISI-416 (hard)-SlvBrg</t>
        </is>
      </c>
      <c r="N771" s="235" t="inlineStr">
        <is>
          <t>RTF</t>
        </is>
      </c>
      <c r="O771" s="233" t="inlineStr">
        <is>
          <t>B105388</t>
        </is>
      </c>
      <c r="P771" s="235" t="inlineStr">
        <is>
          <t>LT029</t>
        </is>
      </c>
      <c r="Q771" t="inlineStr">
        <is>
          <t>SlvMatl_SS_AISI-416_Hardened_SleeveBrg, PriceReq_BOM_KP_Sleeves</t>
        </is>
      </c>
    </row>
    <row r="772">
      <c r="B772" s="237" t="b">
        <v>0</v>
      </c>
      <c r="C772" s="233" t="inlineStr">
        <is>
          <t>ConTab_BOM_KP_Sleeves0646</t>
        </is>
      </c>
      <c r="D772" s="233" t="inlineStr"/>
      <c r="E772" s="233" t="inlineStr">
        <is>
          <t>:8012-5_6-KPV:</t>
        </is>
      </c>
      <c r="F772" s="235" t="n">
        <v>5</v>
      </c>
      <c r="G772" s="233" t="inlineStr">
        <is>
          <t>:CCW:</t>
        </is>
      </c>
      <c r="H772" s="233" t="inlineStr">
        <is>
          <t>Mechanical Seal</t>
        </is>
      </c>
      <c r="I772" s="233" t="inlineStr">
        <is>
          <t>Single</t>
        </is>
      </c>
      <c r="J772" s="233" t="inlineStr">
        <is>
          <t>:Balanced:</t>
        </is>
      </c>
      <c r="K772" s="233" t="inlineStr">
        <is>
          <t>SlvMatl_SS_AISI-416_Hardened_SleeveBrg</t>
        </is>
      </c>
      <c r="L772" s="233" t="inlineStr">
        <is>
          <t>Special/Other</t>
        </is>
      </c>
      <c r="M772" s="233" t="inlineStr">
        <is>
          <t>SS AISI-416 (hard)-SlvBrg</t>
        </is>
      </c>
      <c r="N772" s="235" t="inlineStr">
        <is>
          <t>RTF</t>
        </is>
      </c>
      <c r="O772" s="233" t="inlineStr">
        <is>
          <t>B105389</t>
        </is>
      </c>
      <c r="P772" s="235" t="inlineStr">
        <is>
          <t>LT029</t>
        </is>
      </c>
      <c r="Q772" t="inlineStr">
        <is>
          <t>SlvMatl_SS_AISI-416_Hardened_SleeveBrg, PriceReq_BOM_KP_Sleeves</t>
        </is>
      </c>
    </row>
    <row r="773">
      <c r="B773" s="237" t="b">
        <v>0</v>
      </c>
      <c r="C773" s="233" t="inlineStr">
        <is>
          <t>ConTab_BOM_KP_Sleeves0647</t>
        </is>
      </c>
      <c r="D773" s="233" t="inlineStr"/>
      <c r="E773" s="233" t="inlineStr">
        <is>
          <t>:8015-3_4-KPV:</t>
        </is>
      </c>
      <c r="F773" s="235" t="n">
        <v>5</v>
      </c>
      <c r="G773" s="233" t="inlineStr">
        <is>
          <t>:CCW:</t>
        </is>
      </c>
      <c r="H773" s="233" t="inlineStr">
        <is>
          <t>Mechanical Seal</t>
        </is>
      </c>
      <c r="I773" s="233" t="inlineStr">
        <is>
          <t>Single</t>
        </is>
      </c>
      <c r="J773" s="233" t="inlineStr">
        <is>
          <t>:Balanced:</t>
        </is>
      </c>
      <c r="K773" s="233" t="inlineStr">
        <is>
          <t>SlvMatl_SS_AISI-416_Hardened_SleeveBrg</t>
        </is>
      </c>
      <c r="L773" s="233" t="inlineStr">
        <is>
          <t>Special/Other</t>
        </is>
      </c>
      <c r="M773" s="233" t="inlineStr">
        <is>
          <t>SS AISI-416 (hard)-SlvBrg</t>
        </is>
      </c>
      <c r="N773" s="235" t="inlineStr">
        <is>
          <t>RTF</t>
        </is>
      </c>
      <c r="O773" s="233" t="inlineStr">
        <is>
          <t>B105390</t>
        </is>
      </c>
      <c r="P773" s="235" t="inlineStr">
        <is>
          <t>LT029</t>
        </is>
      </c>
      <c r="Q773" t="inlineStr">
        <is>
          <t>SlvMatl_SS_AISI-416_Hardened_SleeveBrg, PriceReq_BOM_KP_Sleeves</t>
        </is>
      </c>
    </row>
    <row r="774">
      <c r="B774" s="237" t="b">
        <v>0</v>
      </c>
      <c r="C774" s="233" t="inlineStr">
        <is>
          <t>ConTab_BOM_KP_Sleeves0648</t>
        </is>
      </c>
      <c r="D774" s="233" t="inlineStr"/>
      <c r="E774" s="233" t="inlineStr">
        <is>
          <t>:1012-9_0-KPV:1012-1_2-KPV:</t>
        </is>
      </c>
      <c r="F774" s="235" t="n">
        <v>5</v>
      </c>
      <c r="G774" s="233" t="inlineStr">
        <is>
          <t>:CCW:</t>
        </is>
      </c>
      <c r="H774" s="233" t="inlineStr">
        <is>
          <t>Mechanical Seal</t>
        </is>
      </c>
      <c r="I774" s="233" t="inlineStr">
        <is>
          <t>Single</t>
        </is>
      </c>
      <c r="J774" s="233" t="inlineStr">
        <is>
          <t>:Balanced:</t>
        </is>
      </c>
      <c r="K774" s="233" t="inlineStr">
        <is>
          <t>SlvMatl_SS_AISI-416_Hardened_SleeveBrg</t>
        </is>
      </c>
      <c r="L774" s="233" t="inlineStr">
        <is>
          <t>Special/Other</t>
        </is>
      </c>
      <c r="M774" s="233" t="inlineStr">
        <is>
          <t>SS AISI-416 (hard)-SlvBrg</t>
        </is>
      </c>
      <c r="N774" s="235" t="inlineStr">
        <is>
          <t>RTF</t>
        </is>
      </c>
      <c r="O774" s="233" t="inlineStr">
        <is>
          <t>B105391</t>
        </is>
      </c>
      <c r="P774" s="235" t="inlineStr">
        <is>
          <t>LT029</t>
        </is>
      </c>
      <c r="Q774" t="inlineStr">
        <is>
          <t>SlvMatl_SS_AISI-416_Hardened_SleeveBrg, PriceReq_BOM_KP_Sleeves</t>
        </is>
      </c>
    </row>
    <row r="775">
      <c r="B775" s="237" t="b">
        <v>0</v>
      </c>
      <c r="C775" s="233" t="inlineStr">
        <is>
          <t>ConTab_BOM_KP_Sleeves0649</t>
        </is>
      </c>
      <c r="D775" s="233" t="inlineStr"/>
      <c r="E775" s="233" t="inlineStr">
        <is>
          <t>:6015-1_2-KPV:6015-3_4-KPV:</t>
        </is>
      </c>
      <c r="F775" s="235" t="n">
        <v>5</v>
      </c>
      <c r="G775" s="233" t="inlineStr">
        <is>
          <t>:CW:</t>
        </is>
      </c>
      <c r="H775" s="233" t="inlineStr">
        <is>
          <t>Mechanical Seal</t>
        </is>
      </c>
      <c r="I775" s="233" t="inlineStr">
        <is>
          <t>Single</t>
        </is>
      </c>
      <c r="J775" s="233" t="inlineStr">
        <is>
          <t>:Unbalanced:</t>
        </is>
      </c>
      <c r="K775" s="233" t="inlineStr">
        <is>
          <t>SlvMatl_SS_AISI-416_Hardened_SleeveBrg</t>
        </is>
      </c>
      <c r="L775" s="233" t="inlineStr">
        <is>
          <t>Bronze, III932, C89835</t>
        </is>
      </c>
      <c r="M775" s="233" t="inlineStr">
        <is>
          <t>SS AISI-416 (hard)-SlvBrg</t>
        </is>
      </c>
      <c r="N775" s="233" t="n">
        <v>96698992</v>
      </c>
      <c r="O775" s="233" t="inlineStr">
        <is>
          <t>B105392</t>
        </is>
      </c>
      <c r="P775" s="235" t="inlineStr">
        <is>
          <t>LT027</t>
        </is>
      </c>
      <c r="Q775" t="inlineStr">
        <is>
          <t>SlvMatl_SS_AISI-416_Hardened_SleeveBrg, PriceReq_BOM_KP_Sleeves</t>
        </is>
      </c>
    </row>
    <row r="776">
      <c r="B776" s="237" t="b">
        <v>0</v>
      </c>
      <c r="C776" s="233" t="inlineStr">
        <is>
          <t>ConTab_BOM_KP_Sleeves0650</t>
        </is>
      </c>
      <c r="D776" s="233" t="inlineStr"/>
      <c r="E776" s="233" t="inlineStr">
        <is>
          <t>:6019-7_8-KPV:</t>
        </is>
      </c>
      <c r="F776" s="235" t="n">
        <v>5</v>
      </c>
      <c r="G776" s="233" t="inlineStr">
        <is>
          <t>:CW:</t>
        </is>
      </c>
      <c r="H776" s="233" t="inlineStr">
        <is>
          <t>Mechanical Seal</t>
        </is>
      </c>
      <c r="I776" s="233" t="inlineStr">
        <is>
          <t>Single</t>
        </is>
      </c>
      <c r="J776" s="233" t="inlineStr">
        <is>
          <t>:Unbalanced:</t>
        </is>
      </c>
      <c r="K776" s="233" t="inlineStr">
        <is>
          <t>SlvMatl_SS_AISI-416_Hardened_SleeveBrg</t>
        </is>
      </c>
      <c r="L776" s="233" t="inlineStr">
        <is>
          <t>Bronze, III932, C89835</t>
        </is>
      </c>
      <c r="M776" s="233" t="inlineStr">
        <is>
          <t>SS AISI-416 (hard)-SlvBrg</t>
        </is>
      </c>
      <c r="N776" s="233" t="n">
        <v>96732777</v>
      </c>
      <c r="O776" s="233" t="inlineStr">
        <is>
          <t>B105393</t>
        </is>
      </c>
      <c r="P776" s="235" t="inlineStr">
        <is>
          <t>LT027</t>
        </is>
      </c>
      <c r="Q776" t="inlineStr">
        <is>
          <t>SlvMatl_SS_AISI-416_Hardened_SleeveBrg, PriceReq_BOM_KP_Sleeves</t>
        </is>
      </c>
    </row>
    <row r="777">
      <c r="B777" s="237" t="b">
        <v>0</v>
      </c>
      <c r="C777" s="233" t="inlineStr">
        <is>
          <t>ConTab_BOM_KP_Sleeves0651</t>
        </is>
      </c>
      <c r="D777" s="233" t="inlineStr"/>
      <c r="E777" s="233" t="inlineStr">
        <is>
          <t>:8012-5_6-KPV:</t>
        </is>
      </c>
      <c r="F777" s="235" t="n">
        <v>5</v>
      </c>
      <c r="G777" s="233" t="inlineStr">
        <is>
          <t>:CW:</t>
        </is>
      </c>
      <c r="H777" s="233" t="inlineStr">
        <is>
          <t>Mechanical Seal</t>
        </is>
      </c>
      <c r="I777" s="233" t="inlineStr">
        <is>
          <t>Single</t>
        </is>
      </c>
      <c r="J777" s="233" t="inlineStr">
        <is>
          <t>:Unbalanced:</t>
        </is>
      </c>
      <c r="K777" s="233" t="inlineStr">
        <is>
          <t>SlvMatl_SS_AISI-416_Hardened_SleeveBrg</t>
        </is>
      </c>
      <c r="L777" s="233" t="inlineStr">
        <is>
          <t>Bronze, III932, C89835</t>
        </is>
      </c>
      <c r="M777" s="233" t="inlineStr">
        <is>
          <t>SS AISI-416 (hard)-SlvBrg</t>
        </is>
      </c>
      <c r="N777" s="233" t="n">
        <v>96698992</v>
      </c>
      <c r="O777" s="233" t="inlineStr">
        <is>
          <t>B105394</t>
        </is>
      </c>
      <c r="P777" s="235" t="inlineStr">
        <is>
          <t>LT027</t>
        </is>
      </c>
      <c r="Q777" t="inlineStr">
        <is>
          <t>SlvMatl_SS_AISI-416_Hardened_SleeveBrg, PriceReq_BOM_KP_Sleeves</t>
        </is>
      </c>
    </row>
    <row r="778">
      <c r="B778" s="237" t="b">
        <v>0</v>
      </c>
      <c r="C778" s="233" t="inlineStr">
        <is>
          <t>ConTab_BOM_KP_Sleeves0652</t>
        </is>
      </c>
      <c r="D778" s="233" t="inlineStr"/>
      <c r="E778" s="233" t="inlineStr">
        <is>
          <t>:8015-3_4-KPV:</t>
        </is>
      </c>
      <c r="F778" s="235" t="n">
        <v>5</v>
      </c>
      <c r="G778" s="233" t="inlineStr">
        <is>
          <t>:CW:</t>
        </is>
      </c>
      <c r="H778" s="233" t="inlineStr">
        <is>
          <t>Mechanical Seal</t>
        </is>
      </c>
      <c r="I778" s="233" t="inlineStr">
        <is>
          <t>Single</t>
        </is>
      </c>
      <c r="J778" s="233" t="inlineStr">
        <is>
          <t>:Unbalanced:</t>
        </is>
      </c>
      <c r="K778" s="233" t="inlineStr">
        <is>
          <t>SlvMatl_SS_AISI-416_Hardened_SleeveBrg</t>
        </is>
      </c>
      <c r="L778" s="233" t="inlineStr">
        <is>
          <t>Bronze, III932, C89835</t>
        </is>
      </c>
      <c r="M778" s="233" t="inlineStr">
        <is>
          <t>SS AISI-416 (hard)-SlvBrg</t>
        </is>
      </c>
      <c r="N778" s="233" t="n">
        <v>96698992</v>
      </c>
      <c r="O778" s="233" t="inlineStr">
        <is>
          <t>B105395</t>
        </is>
      </c>
      <c r="P778" s="235" t="inlineStr">
        <is>
          <t>LT027</t>
        </is>
      </c>
      <c r="Q778" t="inlineStr">
        <is>
          <t>SlvMatl_SS_AISI-416_Hardened_SleeveBrg, PriceReq_BOM_KP_Sleeves</t>
        </is>
      </c>
    </row>
    <row r="779">
      <c r="B779" s="237" t="b">
        <v>0</v>
      </c>
      <c r="C779" s="233" t="inlineStr">
        <is>
          <t>ConTab_BOM_KP_Sleeves0653</t>
        </is>
      </c>
      <c r="D779" s="233" t="inlineStr"/>
      <c r="E779" s="233" t="inlineStr">
        <is>
          <t>:1012-9_0-KPV:1012-1_2-KPV:</t>
        </is>
      </c>
      <c r="F779" s="235" t="n">
        <v>5</v>
      </c>
      <c r="G779" s="233" t="inlineStr">
        <is>
          <t>:CW:</t>
        </is>
      </c>
      <c r="H779" s="233" t="inlineStr">
        <is>
          <t>Mechanical Seal</t>
        </is>
      </c>
      <c r="I779" s="233" t="inlineStr">
        <is>
          <t>Single</t>
        </is>
      </c>
      <c r="J779" s="233" t="inlineStr">
        <is>
          <t>:Unbalanced:</t>
        </is>
      </c>
      <c r="K779" s="233" t="inlineStr">
        <is>
          <t>SlvMatl_SS_AISI-416_Hardened_SleeveBrg</t>
        </is>
      </c>
      <c r="L779" s="233" t="inlineStr">
        <is>
          <t>Bronze, III932, C89835</t>
        </is>
      </c>
      <c r="M779" s="233" t="inlineStr">
        <is>
          <t>SS AISI-416 (hard)-SlvBrg</t>
        </is>
      </c>
      <c r="N779" s="233" t="n">
        <v>96698992</v>
      </c>
      <c r="O779" s="233" t="inlineStr">
        <is>
          <t>B105396</t>
        </is>
      </c>
      <c r="P779" s="235" t="inlineStr">
        <is>
          <t>LT027</t>
        </is>
      </c>
      <c r="Q779" t="inlineStr">
        <is>
          <t>SlvMatl_SS_AISI-416_Hardened_SleeveBrg, PriceReq_BOM_KP_Sleeves</t>
        </is>
      </c>
    </row>
    <row r="780">
      <c r="B780" s="237" t="b">
        <v>0</v>
      </c>
      <c r="C780" s="233" t="inlineStr">
        <is>
          <t>ConTab_BOM_KP_Sleeves0654</t>
        </is>
      </c>
      <c r="D780" s="233" t="inlineStr"/>
      <c r="E780" s="233" t="inlineStr">
        <is>
          <t>:6015-1_2-KPV:6015-3_4-KPV:</t>
        </is>
      </c>
      <c r="F780" s="235" t="n">
        <v>5</v>
      </c>
      <c r="G780" s="233" t="inlineStr">
        <is>
          <t>:CCW:</t>
        </is>
      </c>
      <c r="H780" s="233" t="inlineStr">
        <is>
          <t>Mechanical Seal</t>
        </is>
      </c>
      <c r="I780" s="233" t="inlineStr">
        <is>
          <t>Single</t>
        </is>
      </c>
      <c r="J780" s="233" t="inlineStr">
        <is>
          <t>:Unbalanced:</t>
        </is>
      </c>
      <c r="K780" s="233" t="inlineStr">
        <is>
          <t>SlvMatl_SS_AISI-416_Hardened_SleeveBrg</t>
        </is>
      </c>
      <c r="L780" s="233" t="inlineStr">
        <is>
          <t>Bronze, III932, C89835</t>
        </is>
      </c>
      <c r="M780" s="233" t="inlineStr">
        <is>
          <t>SS AISI-416 (hard)-SlvBrg</t>
        </is>
      </c>
      <c r="N780" s="233" t="n">
        <v>96698996</v>
      </c>
      <c r="O780" s="233" t="inlineStr">
        <is>
          <t>B105397</t>
        </is>
      </c>
      <c r="P780" s="235" t="inlineStr">
        <is>
          <t>LT027</t>
        </is>
      </c>
      <c r="Q780" t="inlineStr">
        <is>
          <t>SlvMatl_SS_AISI-416_Hardened_SleeveBrg, PriceReq_BOM_KP_Sleeves</t>
        </is>
      </c>
    </row>
    <row r="781">
      <c r="B781" s="237" t="b">
        <v>0</v>
      </c>
      <c r="C781" s="233" t="inlineStr">
        <is>
          <t>ConTab_BOM_KP_Sleeves0655</t>
        </is>
      </c>
      <c r="D781" s="233" t="inlineStr"/>
      <c r="E781" s="233" t="inlineStr">
        <is>
          <t>:6019-7_8-KPV:</t>
        </is>
      </c>
      <c r="F781" s="235" t="n">
        <v>5</v>
      </c>
      <c r="G781" s="233" t="inlineStr">
        <is>
          <t>:CCW:</t>
        </is>
      </c>
      <c r="H781" s="233" t="inlineStr">
        <is>
          <t>Mechanical Seal</t>
        </is>
      </c>
      <c r="I781" s="233" t="inlineStr">
        <is>
          <t>Single</t>
        </is>
      </c>
      <c r="J781" s="233" t="inlineStr">
        <is>
          <t>:Unbalanced:</t>
        </is>
      </c>
      <c r="K781" s="233" t="inlineStr">
        <is>
          <t>SlvMatl_SS_AISI-416_Hardened_SleeveBrg</t>
        </is>
      </c>
      <c r="L781" s="233" t="inlineStr">
        <is>
          <t>Bronze, III932, C89835</t>
        </is>
      </c>
      <c r="M781" s="233" t="inlineStr">
        <is>
          <t>SS AISI-416 (hard)-SlvBrg</t>
        </is>
      </c>
      <c r="N781" s="233" t="n">
        <v>96701060</v>
      </c>
      <c r="O781" s="233" t="inlineStr">
        <is>
          <t>B105398</t>
        </is>
      </c>
      <c r="P781" s="235" t="inlineStr">
        <is>
          <t>LT027</t>
        </is>
      </c>
      <c r="Q781" t="inlineStr">
        <is>
          <t>SlvMatl_SS_AISI-416_Hardened_SleeveBrg, PriceReq_BOM_KP_Sleeves</t>
        </is>
      </c>
    </row>
    <row r="782">
      <c r="B782" s="237" t="b">
        <v>0</v>
      </c>
      <c r="C782" s="233" t="inlineStr">
        <is>
          <t>ConTab_BOM_KP_Sleeves0656</t>
        </is>
      </c>
      <c r="D782" s="233" t="inlineStr"/>
      <c r="E782" s="233" t="inlineStr">
        <is>
          <t>:8012-5_6-KPV:</t>
        </is>
      </c>
      <c r="F782" s="235" t="n">
        <v>5</v>
      </c>
      <c r="G782" s="233" t="inlineStr">
        <is>
          <t>:CCW:</t>
        </is>
      </c>
      <c r="H782" s="233" t="inlineStr">
        <is>
          <t>Mechanical Seal</t>
        </is>
      </c>
      <c r="I782" s="233" t="inlineStr">
        <is>
          <t>Single</t>
        </is>
      </c>
      <c r="J782" s="233" t="inlineStr">
        <is>
          <t>:Unbalanced:</t>
        </is>
      </c>
      <c r="K782" s="233" t="inlineStr">
        <is>
          <t>SlvMatl_SS_AISI-416_Hardened_SleeveBrg</t>
        </is>
      </c>
      <c r="L782" s="233" t="inlineStr">
        <is>
          <t>Bronze, III932, C89835</t>
        </is>
      </c>
      <c r="M782" s="233" t="inlineStr">
        <is>
          <t>SS AISI-416 (hard)-SlvBrg</t>
        </is>
      </c>
      <c r="N782" s="233" t="n">
        <v>96698996</v>
      </c>
      <c r="O782" s="233" t="inlineStr">
        <is>
          <t>B105399</t>
        </is>
      </c>
      <c r="P782" s="235" t="inlineStr">
        <is>
          <t>LT027</t>
        </is>
      </c>
      <c r="Q782" t="inlineStr">
        <is>
          <t>SlvMatl_SS_AISI-416_Hardened_SleeveBrg, PriceReq_BOM_KP_Sleeves</t>
        </is>
      </c>
    </row>
    <row r="783">
      <c r="B783" s="237" t="b">
        <v>0</v>
      </c>
      <c r="C783" s="233" t="inlineStr">
        <is>
          <t>ConTab_BOM_KP_Sleeves0657</t>
        </is>
      </c>
      <c r="D783" s="233" t="inlineStr"/>
      <c r="E783" s="233" t="inlineStr">
        <is>
          <t>:8015-3_4-KPV:</t>
        </is>
      </c>
      <c r="F783" s="235" t="n">
        <v>5</v>
      </c>
      <c r="G783" s="233" t="inlineStr">
        <is>
          <t>:CCW:</t>
        </is>
      </c>
      <c r="H783" s="233" t="inlineStr">
        <is>
          <t>Mechanical Seal</t>
        </is>
      </c>
      <c r="I783" s="233" t="inlineStr">
        <is>
          <t>Single</t>
        </is>
      </c>
      <c r="J783" s="233" t="inlineStr">
        <is>
          <t>:Unbalanced:</t>
        </is>
      </c>
      <c r="K783" s="233" t="inlineStr">
        <is>
          <t>SlvMatl_SS_AISI-416_Hardened_SleeveBrg</t>
        </is>
      </c>
      <c r="L783" s="233" t="inlineStr">
        <is>
          <t>Bronze, III932, C89835</t>
        </is>
      </c>
      <c r="M783" s="233" t="inlineStr">
        <is>
          <t>SS AISI-416 (hard)-SlvBrg</t>
        </is>
      </c>
      <c r="N783" s="233" t="n">
        <v>96698996</v>
      </c>
      <c r="O783" s="233" t="inlineStr">
        <is>
          <t>B105400</t>
        </is>
      </c>
      <c r="P783" s="235" t="inlineStr">
        <is>
          <t>LT027</t>
        </is>
      </c>
      <c r="Q783" t="inlineStr">
        <is>
          <t>SlvMatl_SS_AISI-416_Hardened_SleeveBrg, PriceReq_BOM_KP_Sleeves</t>
        </is>
      </c>
    </row>
    <row r="784">
      <c r="B784" s="237" t="b">
        <v>0</v>
      </c>
      <c r="C784" s="233" t="inlineStr">
        <is>
          <t>ConTab_BOM_KP_Sleeves0658</t>
        </is>
      </c>
      <c r="D784" s="233" t="inlineStr"/>
      <c r="E784" s="233" t="inlineStr">
        <is>
          <t>:1012-9_0-KPV:1012-1_2-KPV:</t>
        </is>
      </c>
      <c r="F784" s="235" t="n">
        <v>5</v>
      </c>
      <c r="G784" s="233" t="inlineStr">
        <is>
          <t>:CCW:</t>
        </is>
      </c>
      <c r="H784" s="233" t="inlineStr">
        <is>
          <t>Mechanical Seal</t>
        </is>
      </c>
      <c r="I784" s="233" t="inlineStr">
        <is>
          <t>Single</t>
        </is>
      </c>
      <c r="J784" s="233" t="inlineStr">
        <is>
          <t>:Unbalanced:</t>
        </is>
      </c>
      <c r="K784" s="233" t="inlineStr">
        <is>
          <t>SlvMatl_SS_AISI-416_Hardened_SleeveBrg</t>
        </is>
      </c>
      <c r="L784" s="233" t="inlineStr">
        <is>
          <t>Bronze, III932, C89835</t>
        </is>
      </c>
      <c r="M784" s="233" t="inlineStr">
        <is>
          <t>SS AISI-416 (hard)-SlvBrg</t>
        </is>
      </c>
      <c r="N784" s="233" t="n">
        <v>96698996</v>
      </c>
      <c r="O784" s="233" t="inlineStr">
        <is>
          <t>B105401</t>
        </is>
      </c>
      <c r="P784" s="235" t="inlineStr">
        <is>
          <t>LT027</t>
        </is>
      </c>
      <c r="Q784" t="inlineStr">
        <is>
          <t>SlvMatl_SS_AISI-416_Hardened_SleeveBrg, PriceReq_BOM_KP_Sleeves</t>
        </is>
      </c>
    </row>
    <row r="785">
      <c r="B785" s="237" t="b">
        <v>0</v>
      </c>
      <c r="C785" s="233" t="inlineStr">
        <is>
          <t>ConTab_BOM_KP_Sleeves0659</t>
        </is>
      </c>
      <c r="D785" s="233" t="inlineStr"/>
      <c r="E785" s="233" t="inlineStr">
        <is>
          <t>:6015-1_2-KPV:6015-3_4-KPV:</t>
        </is>
      </c>
      <c r="F785" s="235" t="n">
        <v>5</v>
      </c>
      <c r="G785" s="233" t="inlineStr">
        <is>
          <t>:CW:</t>
        </is>
      </c>
      <c r="H785" s="233" t="inlineStr">
        <is>
          <t>Mechanical Seal</t>
        </is>
      </c>
      <c r="I785" s="233" t="inlineStr">
        <is>
          <t>Single</t>
        </is>
      </c>
      <c r="J785" s="233" t="inlineStr">
        <is>
          <t>:Unbalanced:</t>
        </is>
      </c>
      <c r="K785" s="233" t="inlineStr">
        <is>
          <t>SlvMatl_SS_AISI-416_Hardened_SleeveBrg</t>
        </is>
      </c>
      <c r="L785" s="233" t="inlineStr">
        <is>
          <t>NiAl-Bronze, ASTM-B150 CDA95400</t>
        </is>
      </c>
      <c r="M785" s="233" t="inlineStr">
        <is>
          <t>SS AISI-416 (hard)-SlvBrg</t>
        </is>
      </c>
      <c r="N785" s="235" t="inlineStr">
        <is>
          <t>RTF</t>
        </is>
      </c>
      <c r="O785" s="233" t="inlineStr">
        <is>
          <t>B105402</t>
        </is>
      </c>
      <c r="P785" s="235" t="inlineStr">
        <is>
          <t>LT066</t>
        </is>
      </c>
      <c r="Q785" t="inlineStr">
        <is>
          <t>SlvMatl_SS_AISI-416_Hardened_SleeveBrg, PriceReq_BOM_KP_Sleeves</t>
        </is>
      </c>
    </row>
    <row r="786">
      <c r="B786" s="237" t="b">
        <v>0</v>
      </c>
      <c r="C786" s="233" t="inlineStr">
        <is>
          <t>ConTab_BOM_KP_Sleeves0660</t>
        </is>
      </c>
      <c r="D786" s="233" t="inlineStr"/>
      <c r="E786" s="233" t="inlineStr">
        <is>
          <t>:6019-7_8-KPV:</t>
        </is>
      </c>
      <c r="F786" s="235" t="n">
        <v>5</v>
      </c>
      <c r="G786" s="233" t="inlineStr">
        <is>
          <t>:CW:</t>
        </is>
      </c>
      <c r="H786" s="233" t="inlineStr">
        <is>
          <t>Mechanical Seal</t>
        </is>
      </c>
      <c r="I786" s="233" t="inlineStr">
        <is>
          <t>Single</t>
        </is>
      </c>
      <c r="J786" s="233" t="inlineStr">
        <is>
          <t>:Unbalanced:</t>
        </is>
      </c>
      <c r="K786" s="233" t="inlineStr">
        <is>
          <t>SlvMatl_SS_AISI-416_Hardened_SleeveBrg</t>
        </is>
      </c>
      <c r="L786" s="233" t="inlineStr">
        <is>
          <t>NiAl-Bronze, ASTM-B150 CDA95400</t>
        </is>
      </c>
      <c r="M786" s="233" t="inlineStr">
        <is>
          <t>SS AISI-416 (hard)-SlvBrg</t>
        </is>
      </c>
      <c r="N786" s="235" t="inlineStr">
        <is>
          <t>RTF</t>
        </is>
      </c>
      <c r="O786" s="233" t="inlineStr">
        <is>
          <t>B105403</t>
        </is>
      </c>
      <c r="P786" s="235" t="inlineStr">
        <is>
          <t>LT066</t>
        </is>
      </c>
      <c r="Q786" t="inlineStr">
        <is>
          <t>SlvMatl_SS_AISI-416_Hardened_SleeveBrg, PriceReq_BOM_KP_Sleeves</t>
        </is>
      </c>
    </row>
    <row r="787">
      <c r="B787" s="237" t="b">
        <v>0</v>
      </c>
      <c r="C787" s="233" t="inlineStr">
        <is>
          <t>ConTab_BOM_KP_Sleeves0661</t>
        </is>
      </c>
      <c r="D787" s="233" t="inlineStr"/>
      <c r="E787" s="233" t="inlineStr">
        <is>
          <t>:8012-5_6-KPV:</t>
        </is>
      </c>
      <c r="F787" s="235" t="n">
        <v>5</v>
      </c>
      <c r="G787" s="233" t="inlineStr">
        <is>
          <t>:CW:</t>
        </is>
      </c>
      <c r="H787" s="233" t="inlineStr">
        <is>
          <t>Mechanical Seal</t>
        </is>
      </c>
      <c r="I787" s="233" t="inlineStr">
        <is>
          <t>Single</t>
        </is>
      </c>
      <c r="J787" s="233" t="inlineStr">
        <is>
          <t>:Unbalanced:</t>
        </is>
      </c>
      <c r="K787" s="233" t="inlineStr">
        <is>
          <t>SlvMatl_SS_AISI-416_Hardened_SleeveBrg</t>
        </is>
      </c>
      <c r="L787" s="233" t="inlineStr">
        <is>
          <t>NiAl-Bronze, ASTM-B150 CDA95400</t>
        </is>
      </c>
      <c r="M787" s="233" t="inlineStr">
        <is>
          <t>SS AISI-416 (hard)-SlvBrg</t>
        </is>
      </c>
      <c r="N787" s="235" t="inlineStr">
        <is>
          <t>RTF</t>
        </is>
      </c>
      <c r="O787" s="233" t="inlineStr">
        <is>
          <t>B105404</t>
        </is>
      </c>
      <c r="P787" s="235" t="inlineStr">
        <is>
          <t>LT066</t>
        </is>
      </c>
      <c r="Q787" t="inlineStr">
        <is>
          <t>SlvMatl_SS_AISI-416_Hardened_SleeveBrg, PriceReq_BOM_KP_Sleeves</t>
        </is>
      </c>
    </row>
    <row r="788">
      <c r="B788" s="237" t="b">
        <v>0</v>
      </c>
      <c r="C788" s="233" t="inlineStr">
        <is>
          <t>ConTab_BOM_KP_Sleeves0662</t>
        </is>
      </c>
      <c r="D788" s="233" t="inlineStr"/>
      <c r="E788" s="233" t="inlineStr">
        <is>
          <t>:8015-3_4-KPV:</t>
        </is>
      </c>
      <c r="F788" s="235" t="n">
        <v>5</v>
      </c>
      <c r="G788" s="233" t="inlineStr">
        <is>
          <t>:CW:</t>
        </is>
      </c>
      <c r="H788" s="233" t="inlineStr">
        <is>
          <t>Mechanical Seal</t>
        </is>
      </c>
      <c r="I788" s="233" t="inlineStr">
        <is>
          <t>Single</t>
        </is>
      </c>
      <c r="J788" s="233" t="inlineStr">
        <is>
          <t>:Unbalanced:</t>
        </is>
      </c>
      <c r="K788" s="233" t="inlineStr">
        <is>
          <t>SlvMatl_SS_AISI-416_Hardened_SleeveBrg</t>
        </is>
      </c>
      <c r="L788" s="233" t="inlineStr">
        <is>
          <t>NiAl-Bronze, ASTM-B150 CDA95400</t>
        </is>
      </c>
      <c r="M788" s="233" t="inlineStr">
        <is>
          <t>SS AISI-416 (hard)-SlvBrg</t>
        </is>
      </c>
      <c r="N788" s="235" t="inlineStr">
        <is>
          <t>RTF</t>
        </is>
      </c>
      <c r="O788" s="233" t="inlineStr">
        <is>
          <t>B105405</t>
        </is>
      </c>
      <c r="P788" s="235" t="inlineStr">
        <is>
          <t>LT066</t>
        </is>
      </c>
      <c r="Q788" t="inlineStr">
        <is>
          <t>SlvMatl_SS_AISI-416_Hardened_SleeveBrg, PriceReq_BOM_KP_Sleeves</t>
        </is>
      </c>
    </row>
    <row r="789">
      <c r="B789" s="237" t="b">
        <v>0</v>
      </c>
      <c r="C789" s="233" t="inlineStr">
        <is>
          <t>ConTab_BOM_KP_Sleeves0663</t>
        </is>
      </c>
      <c r="D789" s="233" t="inlineStr"/>
      <c r="E789" s="233" t="inlineStr">
        <is>
          <t>:1012-9_0-KPV:1012-1_2-KPV:</t>
        </is>
      </c>
      <c r="F789" s="235" t="n">
        <v>5</v>
      </c>
      <c r="G789" s="233" t="inlineStr">
        <is>
          <t>:CW:</t>
        </is>
      </c>
      <c r="H789" s="233" t="inlineStr">
        <is>
          <t>Mechanical Seal</t>
        </is>
      </c>
      <c r="I789" s="233" t="inlineStr">
        <is>
          <t>Single</t>
        </is>
      </c>
      <c r="J789" s="233" t="inlineStr">
        <is>
          <t>:Unbalanced:</t>
        </is>
      </c>
      <c r="K789" s="233" t="inlineStr">
        <is>
          <t>SlvMatl_SS_AISI-416_Hardened_SleeveBrg</t>
        </is>
      </c>
      <c r="L789" s="233" t="inlineStr">
        <is>
          <t>NiAl-Bronze, ASTM-B150 CDA95400</t>
        </is>
      </c>
      <c r="M789" s="233" t="inlineStr">
        <is>
          <t>SS AISI-416 (hard)-SlvBrg</t>
        </is>
      </c>
      <c r="N789" s="235" t="inlineStr">
        <is>
          <t>RTF</t>
        </is>
      </c>
      <c r="O789" s="233" t="inlineStr">
        <is>
          <t>B105406</t>
        </is>
      </c>
      <c r="P789" s="235" t="inlineStr">
        <is>
          <t>LT066</t>
        </is>
      </c>
      <c r="Q789" t="inlineStr">
        <is>
          <t>SlvMatl_SS_AISI-416_Hardened_SleeveBrg, PriceReq_BOM_KP_Sleeves</t>
        </is>
      </c>
    </row>
    <row r="790">
      <c r="B790" s="237" t="b">
        <v>0</v>
      </c>
      <c r="C790" s="233" t="inlineStr">
        <is>
          <t>ConTab_BOM_KP_Sleeves0664</t>
        </is>
      </c>
      <c r="D790" s="233" t="inlineStr"/>
      <c r="E790" s="233" t="inlineStr">
        <is>
          <t>:6015-1_2-KPV:6015-3_4-KPV:</t>
        </is>
      </c>
      <c r="F790" s="235" t="n">
        <v>5</v>
      </c>
      <c r="G790" s="233" t="inlineStr">
        <is>
          <t>:CCW:</t>
        </is>
      </c>
      <c r="H790" s="233" t="inlineStr">
        <is>
          <t>Mechanical Seal</t>
        </is>
      </c>
      <c r="I790" s="233" t="inlineStr">
        <is>
          <t>Single</t>
        </is>
      </c>
      <c r="J790" s="233" t="inlineStr">
        <is>
          <t>:Unbalanced:</t>
        </is>
      </c>
      <c r="K790" s="233" t="inlineStr">
        <is>
          <t>SlvMatl_SS_AISI-416_Hardened_SleeveBrg</t>
        </is>
      </c>
      <c r="L790" s="233" t="inlineStr">
        <is>
          <t>NiAl-Bronze, ASTM-B150 CDA95400</t>
        </is>
      </c>
      <c r="M790" s="233" t="inlineStr">
        <is>
          <t>SS AISI-416 (hard)-SlvBrg</t>
        </is>
      </c>
      <c r="N790" s="235" t="inlineStr">
        <is>
          <t>RTF</t>
        </is>
      </c>
      <c r="O790" s="233" t="inlineStr">
        <is>
          <t>B105407</t>
        </is>
      </c>
      <c r="P790" s="235" t="inlineStr">
        <is>
          <t>LT066</t>
        </is>
      </c>
      <c r="Q790" t="inlineStr">
        <is>
          <t>SlvMatl_SS_AISI-416_Hardened_SleeveBrg, PriceReq_BOM_KP_Sleeves</t>
        </is>
      </c>
    </row>
    <row r="791">
      <c r="B791" s="237" t="b">
        <v>0</v>
      </c>
      <c r="C791" s="233" t="inlineStr">
        <is>
          <t>ConTab_BOM_KP_Sleeves0665</t>
        </is>
      </c>
      <c r="D791" s="233" t="inlineStr"/>
      <c r="E791" s="233" t="inlineStr">
        <is>
          <t>:6019-7_8-KPV:</t>
        </is>
      </c>
      <c r="F791" s="235" t="n">
        <v>5</v>
      </c>
      <c r="G791" s="233" t="inlineStr">
        <is>
          <t>:CCW:</t>
        </is>
      </c>
      <c r="H791" s="233" t="inlineStr">
        <is>
          <t>Mechanical Seal</t>
        </is>
      </c>
      <c r="I791" s="233" t="inlineStr">
        <is>
          <t>Single</t>
        </is>
      </c>
      <c r="J791" s="233" t="inlineStr">
        <is>
          <t>:Unbalanced:</t>
        </is>
      </c>
      <c r="K791" s="233" t="inlineStr">
        <is>
          <t>SlvMatl_SS_AISI-416_Hardened_SleeveBrg</t>
        </is>
      </c>
      <c r="L791" s="233" t="inlineStr">
        <is>
          <t>NiAl-Bronze, ASTM-B150 CDA95400</t>
        </is>
      </c>
      <c r="M791" s="233" t="inlineStr">
        <is>
          <t>SS AISI-416 (hard)-SlvBrg</t>
        </is>
      </c>
      <c r="N791" s="235" t="inlineStr">
        <is>
          <t>RTF</t>
        </is>
      </c>
      <c r="O791" s="233" t="inlineStr">
        <is>
          <t>B105408</t>
        </is>
      </c>
      <c r="P791" s="235" t="inlineStr">
        <is>
          <t>LT066</t>
        </is>
      </c>
      <c r="Q791" t="inlineStr">
        <is>
          <t>SlvMatl_SS_AISI-416_Hardened_SleeveBrg, PriceReq_BOM_KP_Sleeves</t>
        </is>
      </c>
    </row>
    <row r="792">
      <c r="B792" s="237" t="b">
        <v>0</v>
      </c>
      <c r="C792" s="233" t="inlineStr">
        <is>
          <t>ConTab_BOM_KP_Sleeves0666</t>
        </is>
      </c>
      <c r="D792" s="233" t="inlineStr"/>
      <c r="E792" s="233" t="inlineStr">
        <is>
          <t>:8012-5_6-KPV:</t>
        </is>
      </c>
      <c r="F792" s="235" t="n">
        <v>5</v>
      </c>
      <c r="G792" s="233" t="inlineStr">
        <is>
          <t>:CCW:</t>
        </is>
      </c>
      <c r="H792" s="233" t="inlineStr">
        <is>
          <t>Mechanical Seal</t>
        </is>
      </c>
      <c r="I792" s="233" t="inlineStr">
        <is>
          <t>Single</t>
        </is>
      </c>
      <c r="J792" s="233" t="inlineStr">
        <is>
          <t>:Unbalanced:</t>
        </is>
      </c>
      <c r="K792" s="233" t="inlineStr">
        <is>
          <t>SlvMatl_SS_AISI-416_Hardened_SleeveBrg</t>
        </is>
      </c>
      <c r="L792" s="233" t="inlineStr">
        <is>
          <t>NiAl-Bronze, ASTM-B150 CDA95400</t>
        </is>
      </c>
      <c r="M792" s="233" t="inlineStr">
        <is>
          <t>SS AISI-416 (hard)-SlvBrg</t>
        </is>
      </c>
      <c r="N792" s="235" t="inlineStr">
        <is>
          <t>RTF</t>
        </is>
      </c>
      <c r="O792" s="233" t="inlineStr">
        <is>
          <t>B105409</t>
        </is>
      </c>
      <c r="P792" s="235" t="inlineStr">
        <is>
          <t>LT066</t>
        </is>
      </c>
      <c r="Q792" t="inlineStr">
        <is>
          <t>SlvMatl_SS_AISI-416_Hardened_SleeveBrg, PriceReq_BOM_KP_Sleeves</t>
        </is>
      </c>
    </row>
    <row r="793">
      <c r="B793" s="237" t="b">
        <v>0</v>
      </c>
      <c r="C793" s="233" t="inlineStr">
        <is>
          <t>ConTab_BOM_KP_Sleeves0667</t>
        </is>
      </c>
      <c r="D793" s="233" t="inlineStr"/>
      <c r="E793" s="233" t="inlineStr">
        <is>
          <t>:8015-3_4-KPV:</t>
        </is>
      </c>
      <c r="F793" s="235" t="n">
        <v>5</v>
      </c>
      <c r="G793" s="233" t="inlineStr">
        <is>
          <t>:CCW:</t>
        </is>
      </c>
      <c r="H793" s="233" t="inlineStr">
        <is>
          <t>Mechanical Seal</t>
        </is>
      </c>
      <c r="I793" s="233" t="inlineStr">
        <is>
          <t>Single</t>
        </is>
      </c>
      <c r="J793" s="233" t="inlineStr">
        <is>
          <t>:Unbalanced:</t>
        </is>
      </c>
      <c r="K793" s="233" t="inlineStr">
        <is>
          <t>SlvMatl_SS_AISI-416_Hardened_SleeveBrg</t>
        </is>
      </c>
      <c r="L793" s="233" t="inlineStr">
        <is>
          <t>NiAl-Bronze, ASTM-B150 CDA95400</t>
        </is>
      </c>
      <c r="M793" s="233" t="inlineStr">
        <is>
          <t>SS AISI-416 (hard)-SlvBrg</t>
        </is>
      </c>
      <c r="N793" s="235" t="inlineStr">
        <is>
          <t>RTF</t>
        </is>
      </c>
      <c r="O793" s="233" t="inlineStr">
        <is>
          <t>B105410</t>
        </is>
      </c>
      <c r="P793" s="235" t="inlineStr">
        <is>
          <t>LT066</t>
        </is>
      </c>
      <c r="Q793" t="inlineStr">
        <is>
          <t>SlvMatl_SS_AISI-416_Hardened_SleeveBrg, PriceReq_BOM_KP_Sleeves</t>
        </is>
      </c>
    </row>
    <row r="794">
      <c r="B794" s="237" t="b">
        <v>0</v>
      </c>
      <c r="C794" s="233" t="inlineStr">
        <is>
          <t>ConTab_BOM_KP_Sleeves0668</t>
        </is>
      </c>
      <c r="D794" s="233" t="inlineStr"/>
      <c r="E794" s="233" t="inlineStr">
        <is>
          <t>:1012-9_0-KPV:1012-1_2-KPV:</t>
        </is>
      </c>
      <c r="F794" s="235" t="n">
        <v>5</v>
      </c>
      <c r="G794" s="233" t="inlineStr">
        <is>
          <t>:CCW:</t>
        </is>
      </c>
      <c r="H794" s="233" t="inlineStr">
        <is>
          <t>Mechanical Seal</t>
        </is>
      </c>
      <c r="I794" s="233" t="inlineStr">
        <is>
          <t>Single</t>
        </is>
      </c>
      <c r="J794" s="233" t="inlineStr">
        <is>
          <t>:Unbalanced:</t>
        </is>
      </c>
      <c r="K794" s="233" t="inlineStr">
        <is>
          <t>SlvMatl_SS_AISI-416_Hardened_SleeveBrg</t>
        </is>
      </c>
      <c r="L794" s="233" t="inlineStr">
        <is>
          <t>NiAl-Bronze, ASTM-B150 CDA95400</t>
        </is>
      </c>
      <c r="M794" s="233" t="inlineStr">
        <is>
          <t>SS AISI-416 (hard)-SlvBrg</t>
        </is>
      </c>
      <c r="N794" s="235" t="inlineStr">
        <is>
          <t>RTF</t>
        </is>
      </c>
      <c r="O794" s="233" t="inlineStr">
        <is>
          <t>B105411</t>
        </is>
      </c>
      <c r="P794" s="235" t="inlineStr">
        <is>
          <t>LT066</t>
        </is>
      </c>
      <c r="Q794" t="inlineStr">
        <is>
          <t>SlvMatl_SS_AISI-416_Hardened_SleeveBrg, PriceReq_BOM_KP_Sleeves</t>
        </is>
      </c>
    </row>
    <row r="795">
      <c r="B795" s="237" t="b">
        <v>0</v>
      </c>
      <c r="C795" s="233" t="inlineStr">
        <is>
          <t>ConTab_BOM_KP_Sleeves0669</t>
        </is>
      </c>
      <c r="D795" s="233" t="inlineStr"/>
      <c r="E795" s="233" t="inlineStr">
        <is>
          <t>:6015-1_2-KPV:6015-3_4-KPV:</t>
        </is>
      </c>
      <c r="F795" s="235" t="n">
        <v>5</v>
      </c>
      <c r="G795" s="233" t="inlineStr">
        <is>
          <t>:CW:</t>
        </is>
      </c>
      <c r="H795" s="233" t="inlineStr">
        <is>
          <t>Mechanical Seal</t>
        </is>
      </c>
      <c r="I795" s="233" t="inlineStr">
        <is>
          <t>Single</t>
        </is>
      </c>
      <c r="J795" s="233" t="inlineStr">
        <is>
          <t>:Unbalanced:</t>
        </is>
      </c>
      <c r="K795" s="233" t="inlineStr">
        <is>
          <t>SlvMatl_SS_AISI-416_Hardened_SleeveBrg</t>
        </is>
      </c>
      <c r="L795" s="233" t="inlineStr">
        <is>
          <t>Al-Bronze, ASTM-B150 CDA95200</t>
        </is>
      </c>
      <c r="M795" s="233" t="inlineStr">
        <is>
          <t>SS AISI-416 (hard)-SlvBrg</t>
        </is>
      </c>
      <c r="N795" s="235" t="inlineStr">
        <is>
          <t>RTF</t>
        </is>
      </c>
      <c r="O795" s="233" t="inlineStr">
        <is>
          <t>B105412</t>
        </is>
      </c>
      <c r="P795" s="235" t="inlineStr">
        <is>
          <t>LT066</t>
        </is>
      </c>
      <c r="Q795" t="inlineStr">
        <is>
          <t>SlvMatl_SS_AISI-416_Hardened_SleeveBrg, PriceReq_BOM_KP_Sleeves</t>
        </is>
      </c>
    </row>
    <row r="796">
      <c r="B796" s="237" t="b">
        <v>0</v>
      </c>
      <c r="C796" s="233" t="inlineStr">
        <is>
          <t>ConTab_BOM_KP_Sleeves0670</t>
        </is>
      </c>
      <c r="D796" s="233" t="inlineStr"/>
      <c r="E796" s="233" t="inlineStr">
        <is>
          <t>:6019-7_8-KPV:</t>
        </is>
      </c>
      <c r="F796" s="235" t="n">
        <v>5</v>
      </c>
      <c r="G796" s="233" t="inlineStr">
        <is>
          <t>:CW:</t>
        </is>
      </c>
      <c r="H796" s="233" t="inlineStr">
        <is>
          <t>Mechanical Seal</t>
        </is>
      </c>
      <c r="I796" s="233" t="inlineStr">
        <is>
          <t>Single</t>
        </is>
      </c>
      <c r="J796" s="233" t="inlineStr">
        <is>
          <t>:Unbalanced:</t>
        </is>
      </c>
      <c r="K796" s="233" t="inlineStr">
        <is>
          <t>SlvMatl_SS_AISI-416_Hardened_SleeveBrg</t>
        </is>
      </c>
      <c r="L796" s="233" t="inlineStr">
        <is>
          <t>Al-Bronze, ASTM-B150 CDA95200</t>
        </is>
      </c>
      <c r="M796" s="233" t="inlineStr">
        <is>
          <t>SS AISI-416 (hard)-SlvBrg</t>
        </is>
      </c>
      <c r="N796" s="235" t="inlineStr">
        <is>
          <t>RTF</t>
        </is>
      </c>
      <c r="O796" s="233" t="inlineStr">
        <is>
          <t>B105413</t>
        </is>
      </c>
      <c r="P796" s="235" t="inlineStr">
        <is>
          <t>LT066</t>
        </is>
      </c>
      <c r="Q796" t="inlineStr">
        <is>
          <t>SlvMatl_SS_AISI-416_Hardened_SleeveBrg, PriceReq_BOM_KP_Sleeves</t>
        </is>
      </c>
    </row>
    <row r="797">
      <c r="B797" s="237" t="b">
        <v>0</v>
      </c>
      <c r="C797" s="233" t="inlineStr">
        <is>
          <t>ConTab_BOM_KP_Sleeves0671</t>
        </is>
      </c>
      <c r="D797" s="233" t="inlineStr"/>
      <c r="E797" s="233" t="inlineStr">
        <is>
          <t>:8012-5_6-KPV:</t>
        </is>
      </c>
      <c r="F797" s="235" t="n">
        <v>5</v>
      </c>
      <c r="G797" s="233" t="inlineStr">
        <is>
          <t>:CW:</t>
        </is>
      </c>
      <c r="H797" s="233" t="inlineStr">
        <is>
          <t>Mechanical Seal</t>
        </is>
      </c>
      <c r="I797" s="233" t="inlineStr">
        <is>
          <t>Single</t>
        </is>
      </c>
      <c r="J797" s="233" t="inlineStr">
        <is>
          <t>:Unbalanced:</t>
        </is>
      </c>
      <c r="K797" s="233" t="inlineStr">
        <is>
          <t>SlvMatl_SS_AISI-416_Hardened_SleeveBrg</t>
        </is>
      </c>
      <c r="L797" s="233" t="inlineStr">
        <is>
          <t>Al-Bronze, ASTM-B150 CDA95200</t>
        </is>
      </c>
      <c r="M797" s="233" t="inlineStr">
        <is>
          <t>SS AISI-416 (hard)-SlvBrg</t>
        </is>
      </c>
      <c r="N797" s="235" t="inlineStr">
        <is>
          <t>RTF</t>
        </is>
      </c>
      <c r="O797" s="233" t="inlineStr">
        <is>
          <t>B105414</t>
        </is>
      </c>
      <c r="P797" s="235" t="inlineStr">
        <is>
          <t>LT066</t>
        </is>
      </c>
      <c r="Q797" t="inlineStr">
        <is>
          <t>SlvMatl_SS_AISI-416_Hardened_SleeveBrg, PriceReq_BOM_KP_Sleeves</t>
        </is>
      </c>
    </row>
    <row r="798">
      <c r="B798" s="237" t="b">
        <v>0</v>
      </c>
      <c r="C798" s="233" t="inlineStr">
        <is>
          <t>ConTab_BOM_KP_Sleeves0672</t>
        </is>
      </c>
      <c r="D798" s="233" t="inlineStr"/>
      <c r="E798" s="233" t="inlineStr">
        <is>
          <t>:8015-3_4-KPV:</t>
        </is>
      </c>
      <c r="F798" s="235" t="n">
        <v>5</v>
      </c>
      <c r="G798" s="233" t="inlineStr">
        <is>
          <t>:CW:</t>
        </is>
      </c>
      <c r="H798" s="233" t="inlineStr">
        <is>
          <t>Mechanical Seal</t>
        </is>
      </c>
      <c r="I798" s="233" t="inlineStr">
        <is>
          <t>Single</t>
        </is>
      </c>
      <c r="J798" s="233" t="inlineStr">
        <is>
          <t>:Unbalanced:</t>
        </is>
      </c>
      <c r="K798" s="233" t="inlineStr">
        <is>
          <t>SlvMatl_SS_AISI-416_Hardened_SleeveBrg</t>
        </is>
      </c>
      <c r="L798" s="233" t="inlineStr">
        <is>
          <t>Al-Bronze, ASTM-B150 CDA95200</t>
        </is>
      </c>
      <c r="M798" s="233" t="inlineStr">
        <is>
          <t>SS AISI-416 (hard)-SlvBrg</t>
        </is>
      </c>
      <c r="N798" s="235" t="inlineStr">
        <is>
          <t>RTF</t>
        </is>
      </c>
      <c r="O798" s="233" t="inlineStr">
        <is>
          <t>B105415</t>
        </is>
      </c>
      <c r="P798" s="235" t="inlineStr">
        <is>
          <t>LT066</t>
        </is>
      </c>
      <c r="Q798" t="inlineStr">
        <is>
          <t>SlvMatl_SS_AISI-416_Hardened_SleeveBrg, PriceReq_BOM_KP_Sleeves</t>
        </is>
      </c>
    </row>
    <row r="799">
      <c r="B799" s="237" t="b">
        <v>0</v>
      </c>
      <c r="C799" s="233" t="inlineStr">
        <is>
          <t>ConTab_BOM_KP_Sleeves0673</t>
        </is>
      </c>
      <c r="D799" s="233" t="inlineStr"/>
      <c r="E799" s="233" t="inlineStr">
        <is>
          <t>:1012-9_0-KPV:1012-1_2-KPV:</t>
        </is>
      </c>
      <c r="F799" s="235" t="n">
        <v>5</v>
      </c>
      <c r="G799" s="233" t="inlineStr">
        <is>
          <t>:CW:</t>
        </is>
      </c>
      <c r="H799" s="233" t="inlineStr">
        <is>
          <t>Mechanical Seal</t>
        </is>
      </c>
      <c r="I799" s="233" t="inlineStr">
        <is>
          <t>Single</t>
        </is>
      </c>
      <c r="J799" s="233" t="inlineStr">
        <is>
          <t>:Unbalanced:</t>
        </is>
      </c>
      <c r="K799" s="233" t="inlineStr">
        <is>
          <t>SlvMatl_SS_AISI-416_Hardened_SleeveBrg</t>
        </is>
      </c>
      <c r="L799" s="233" t="inlineStr">
        <is>
          <t>Al-Bronze, ASTM-B150 CDA95200</t>
        </is>
      </c>
      <c r="M799" s="233" t="inlineStr">
        <is>
          <t>SS AISI-416 (hard)-SlvBrg</t>
        </is>
      </c>
      <c r="N799" s="235" t="inlineStr">
        <is>
          <t>RTF</t>
        </is>
      </c>
      <c r="O799" s="233" t="inlineStr">
        <is>
          <t>B105416</t>
        </is>
      </c>
      <c r="P799" s="235" t="inlineStr">
        <is>
          <t>LT066</t>
        </is>
      </c>
      <c r="Q799" t="inlineStr">
        <is>
          <t>SlvMatl_SS_AISI-416_Hardened_SleeveBrg, PriceReq_BOM_KP_Sleeves</t>
        </is>
      </c>
    </row>
    <row r="800">
      <c r="B800" s="237" t="b">
        <v>0</v>
      </c>
      <c r="C800" s="233" t="inlineStr">
        <is>
          <t>ConTab_BOM_KP_Sleeves0674</t>
        </is>
      </c>
      <c r="D800" s="233" t="inlineStr"/>
      <c r="E800" s="233" t="inlineStr">
        <is>
          <t>:6015-1_2-KPV:6015-3_4-KPV:</t>
        </is>
      </c>
      <c r="F800" s="235" t="n">
        <v>5</v>
      </c>
      <c r="G800" s="233" t="inlineStr">
        <is>
          <t>:CCW:</t>
        </is>
      </c>
      <c r="H800" s="233" t="inlineStr">
        <is>
          <t>Mechanical Seal</t>
        </is>
      </c>
      <c r="I800" s="233" t="inlineStr">
        <is>
          <t>Single</t>
        </is>
      </c>
      <c r="J800" s="233" t="inlineStr">
        <is>
          <t>:Unbalanced:</t>
        </is>
      </c>
      <c r="K800" s="233" t="inlineStr">
        <is>
          <t>SlvMatl_SS_AISI-416_Hardened_SleeveBrg</t>
        </is>
      </c>
      <c r="L800" s="233" t="inlineStr">
        <is>
          <t>Al-Bronze, ASTM-B150 CDA95200</t>
        </is>
      </c>
      <c r="M800" s="233" t="inlineStr">
        <is>
          <t>SS AISI-416 (hard)-SlvBrg</t>
        </is>
      </c>
      <c r="N800" s="235" t="inlineStr">
        <is>
          <t>RTF</t>
        </is>
      </c>
      <c r="O800" s="233" t="inlineStr">
        <is>
          <t>B105417</t>
        </is>
      </c>
      <c r="P800" s="235" t="inlineStr">
        <is>
          <t>LT066</t>
        </is>
      </c>
      <c r="Q800" t="inlineStr">
        <is>
          <t>SlvMatl_SS_AISI-416_Hardened_SleeveBrg, PriceReq_BOM_KP_Sleeves</t>
        </is>
      </c>
    </row>
    <row r="801">
      <c r="B801" s="237" t="b">
        <v>0</v>
      </c>
      <c r="C801" s="233" t="inlineStr">
        <is>
          <t>ConTab_BOM_KP_Sleeves0675</t>
        </is>
      </c>
      <c r="D801" s="233" t="inlineStr"/>
      <c r="E801" s="233" t="inlineStr">
        <is>
          <t>:6019-7_8-KPV:</t>
        </is>
      </c>
      <c r="F801" s="235" t="n">
        <v>5</v>
      </c>
      <c r="G801" s="233" t="inlineStr">
        <is>
          <t>:CCW:</t>
        </is>
      </c>
      <c r="H801" s="233" t="inlineStr">
        <is>
          <t>Mechanical Seal</t>
        </is>
      </c>
      <c r="I801" s="233" t="inlineStr">
        <is>
          <t>Single</t>
        </is>
      </c>
      <c r="J801" s="233" t="inlineStr">
        <is>
          <t>:Unbalanced:</t>
        </is>
      </c>
      <c r="K801" s="233" t="inlineStr">
        <is>
          <t>SlvMatl_SS_AISI-416_Hardened_SleeveBrg</t>
        </is>
      </c>
      <c r="L801" s="233" t="inlineStr">
        <is>
          <t>Al-Bronze, ASTM-B150 CDA95200</t>
        </is>
      </c>
      <c r="M801" s="233" t="inlineStr">
        <is>
          <t>SS AISI-416 (hard)-SlvBrg</t>
        </is>
      </c>
      <c r="N801" s="235" t="inlineStr">
        <is>
          <t>RTF</t>
        </is>
      </c>
      <c r="O801" s="233" t="inlineStr">
        <is>
          <t>B105418</t>
        </is>
      </c>
      <c r="P801" s="235" t="inlineStr">
        <is>
          <t>LT066</t>
        </is>
      </c>
      <c r="Q801" t="inlineStr">
        <is>
          <t>SlvMatl_SS_AISI-416_Hardened_SleeveBrg, PriceReq_BOM_KP_Sleeves</t>
        </is>
      </c>
    </row>
    <row r="802">
      <c r="B802" s="237" t="b">
        <v>0</v>
      </c>
      <c r="C802" s="233" t="inlineStr">
        <is>
          <t>ConTab_BOM_KP_Sleeves0676</t>
        </is>
      </c>
      <c r="D802" s="233" t="inlineStr"/>
      <c r="E802" s="233" t="inlineStr">
        <is>
          <t>:8012-5_6-KPV:</t>
        </is>
      </c>
      <c r="F802" s="235" t="n">
        <v>5</v>
      </c>
      <c r="G802" s="233" t="inlineStr">
        <is>
          <t>:CCW:</t>
        </is>
      </c>
      <c r="H802" s="233" t="inlineStr">
        <is>
          <t>Mechanical Seal</t>
        </is>
      </c>
      <c r="I802" s="233" t="inlineStr">
        <is>
          <t>Single</t>
        </is>
      </c>
      <c r="J802" s="233" t="inlineStr">
        <is>
          <t>:Unbalanced:</t>
        </is>
      </c>
      <c r="K802" s="233" t="inlineStr">
        <is>
          <t>SlvMatl_SS_AISI-416_Hardened_SleeveBrg</t>
        </is>
      </c>
      <c r="L802" s="233" t="inlineStr">
        <is>
          <t>Al-Bronze, ASTM-B150 CDA95200</t>
        </is>
      </c>
      <c r="M802" s="233" t="inlineStr">
        <is>
          <t>SS AISI-416 (hard)-SlvBrg</t>
        </is>
      </c>
      <c r="N802" s="235" t="inlineStr">
        <is>
          <t>RTF</t>
        </is>
      </c>
      <c r="O802" s="233" t="inlineStr">
        <is>
          <t>B105419</t>
        </is>
      </c>
      <c r="P802" s="235" t="inlineStr">
        <is>
          <t>LT066</t>
        </is>
      </c>
      <c r="Q802" t="inlineStr">
        <is>
          <t>SlvMatl_SS_AISI-416_Hardened_SleeveBrg, PriceReq_BOM_KP_Sleeves</t>
        </is>
      </c>
    </row>
    <row r="803">
      <c r="B803" s="237" t="b">
        <v>0</v>
      </c>
      <c r="C803" s="233" t="inlineStr">
        <is>
          <t>ConTab_BOM_KP_Sleeves0677</t>
        </is>
      </c>
      <c r="D803" s="233" t="inlineStr"/>
      <c r="E803" s="233" t="inlineStr">
        <is>
          <t>:8015-3_4-KPV:</t>
        </is>
      </c>
      <c r="F803" s="235" t="n">
        <v>5</v>
      </c>
      <c r="G803" s="233" t="inlineStr">
        <is>
          <t>:CCW:</t>
        </is>
      </c>
      <c r="H803" s="233" t="inlineStr">
        <is>
          <t>Mechanical Seal</t>
        </is>
      </c>
      <c r="I803" s="233" t="inlineStr">
        <is>
          <t>Single</t>
        </is>
      </c>
      <c r="J803" s="233" t="inlineStr">
        <is>
          <t>:Unbalanced:</t>
        </is>
      </c>
      <c r="K803" s="233" t="inlineStr">
        <is>
          <t>SlvMatl_SS_AISI-416_Hardened_SleeveBrg</t>
        </is>
      </c>
      <c r="L803" s="233" t="inlineStr">
        <is>
          <t>Al-Bronze, ASTM-B150 CDA95200</t>
        </is>
      </c>
      <c r="M803" s="233" t="inlineStr">
        <is>
          <t>SS AISI-416 (hard)-SlvBrg</t>
        </is>
      </c>
      <c r="N803" s="235" t="inlineStr">
        <is>
          <t>RTF</t>
        </is>
      </c>
      <c r="O803" s="233" t="inlineStr">
        <is>
          <t>B105420</t>
        </is>
      </c>
      <c r="P803" s="235" t="inlineStr">
        <is>
          <t>LT066</t>
        </is>
      </c>
      <c r="Q803" t="inlineStr">
        <is>
          <t>SlvMatl_SS_AISI-416_Hardened_SleeveBrg, PriceReq_BOM_KP_Sleeves</t>
        </is>
      </c>
    </row>
    <row r="804">
      <c r="B804" s="237" t="b">
        <v>0</v>
      </c>
      <c r="C804" s="233" t="inlineStr">
        <is>
          <t>ConTab_BOM_KP_Sleeves0678</t>
        </is>
      </c>
      <c r="D804" s="233" t="inlineStr"/>
      <c r="E804" s="233" t="inlineStr">
        <is>
          <t>:1012-9_0-KPV:1012-1_2-KPV:</t>
        </is>
      </c>
      <c r="F804" s="235" t="n">
        <v>5</v>
      </c>
      <c r="G804" s="233" t="inlineStr">
        <is>
          <t>:CCW:</t>
        </is>
      </c>
      <c r="H804" s="233" t="inlineStr">
        <is>
          <t>Mechanical Seal</t>
        </is>
      </c>
      <c r="I804" s="233" t="inlineStr">
        <is>
          <t>Single</t>
        </is>
      </c>
      <c r="J804" s="233" t="inlineStr">
        <is>
          <t>:Unbalanced:</t>
        </is>
      </c>
      <c r="K804" s="233" t="inlineStr">
        <is>
          <t>SlvMatl_SS_AISI-416_Hardened_SleeveBrg</t>
        </is>
      </c>
      <c r="L804" s="233" t="inlineStr">
        <is>
          <t>Al-Bronze, ASTM-B150 CDA95200</t>
        </is>
      </c>
      <c r="M804" s="233" t="inlineStr">
        <is>
          <t>SS AISI-416 (hard)-SlvBrg</t>
        </is>
      </c>
      <c r="N804" s="235" t="inlineStr">
        <is>
          <t>RTF</t>
        </is>
      </c>
      <c r="O804" s="233" t="inlineStr">
        <is>
          <t>B105421</t>
        </is>
      </c>
      <c r="P804" s="235" t="inlineStr">
        <is>
          <t>LT066</t>
        </is>
      </c>
      <c r="Q804" t="inlineStr">
        <is>
          <t>SlvMatl_SS_AISI-416_Hardened_SleeveBrg, PriceReq_BOM_KP_Sleeves</t>
        </is>
      </c>
    </row>
    <row r="805">
      <c r="B805" s="237" t="b">
        <v>0</v>
      </c>
      <c r="C805" s="233" t="inlineStr">
        <is>
          <t>ConTab_BOM_KP_Sleeves0679</t>
        </is>
      </c>
      <c r="D805" s="233" t="inlineStr"/>
      <c r="E805" s="233" t="inlineStr">
        <is>
          <t>:6015-1_2-KPV:6015-3_4-KPV:</t>
        </is>
      </c>
      <c r="F805" s="235" t="n">
        <v>5</v>
      </c>
      <c r="G805" s="233" t="inlineStr">
        <is>
          <t>:CW:</t>
        </is>
      </c>
      <c r="H805" s="233" t="inlineStr">
        <is>
          <t>Mechanical Seal</t>
        </is>
      </c>
      <c r="I805" s="233" t="inlineStr">
        <is>
          <t>Single</t>
        </is>
      </c>
      <c r="J805" s="233" t="inlineStr">
        <is>
          <t>:Unbalanced:</t>
        </is>
      </c>
      <c r="K805" s="233" t="inlineStr">
        <is>
          <t>SlvMatl_SS_AISI-416_Hardened_SleeveBrg</t>
        </is>
      </c>
      <c r="L805" s="233" t="inlineStr">
        <is>
          <t>SS AISI-303</t>
        </is>
      </c>
      <c r="M805" s="233" t="inlineStr">
        <is>
          <t>SS AISI-416 (hard)-SlvBrg</t>
        </is>
      </c>
      <c r="N805" s="233" t="n">
        <v>96699008</v>
      </c>
      <c r="O805" s="233" t="inlineStr">
        <is>
          <t>B105422</t>
        </is>
      </c>
      <c r="P805" s="235" t="inlineStr">
        <is>
          <t>LT067</t>
        </is>
      </c>
      <c r="Q805" t="inlineStr">
        <is>
          <t>SlvMatl_SS_AISI-416_Hardened_SleeveBrg, PriceReq_BOM_KP_Sleeves</t>
        </is>
      </c>
    </row>
    <row r="806">
      <c r="B806" s="237" t="b">
        <v>0</v>
      </c>
      <c r="C806" s="233" t="inlineStr">
        <is>
          <t>ConTab_BOM_KP_Sleeves0680</t>
        </is>
      </c>
      <c r="D806" s="233" t="inlineStr"/>
      <c r="E806" s="233" t="inlineStr">
        <is>
          <t>:6019-7_8-KPV:</t>
        </is>
      </c>
      <c r="F806" s="235" t="n">
        <v>5</v>
      </c>
      <c r="G806" s="233" t="inlineStr">
        <is>
          <t>:CW:</t>
        </is>
      </c>
      <c r="H806" s="233" t="inlineStr">
        <is>
          <t>Mechanical Seal</t>
        </is>
      </c>
      <c r="I806" s="233" t="inlineStr">
        <is>
          <t>Single</t>
        </is>
      </c>
      <c r="J806" s="233" t="inlineStr">
        <is>
          <t>:Unbalanced:</t>
        </is>
      </c>
      <c r="K806" s="233" t="inlineStr">
        <is>
          <t>SlvMatl_SS_AISI-416_Hardened_SleeveBrg</t>
        </is>
      </c>
      <c r="L806" s="233" t="inlineStr">
        <is>
          <t>SS AISI-303</t>
        </is>
      </c>
      <c r="M806" s="233" t="inlineStr">
        <is>
          <t>SS AISI-416 (hard)-SlvBrg</t>
        </is>
      </c>
      <c r="N806" s="233" t="n">
        <v>96699002</v>
      </c>
      <c r="O806" s="233" t="inlineStr">
        <is>
          <t>B105423</t>
        </is>
      </c>
      <c r="P806" s="235" t="inlineStr">
        <is>
          <t>LT067</t>
        </is>
      </c>
      <c r="Q806" t="inlineStr">
        <is>
          <t>SlvMatl_SS_AISI-416_Hardened_SleeveBrg, PriceReq_BOM_KP_Sleeves</t>
        </is>
      </c>
    </row>
    <row r="807">
      <c r="B807" s="237" t="b">
        <v>0</v>
      </c>
      <c r="C807" s="233" t="inlineStr">
        <is>
          <t>ConTab_BOM_KP_Sleeves0681</t>
        </is>
      </c>
      <c r="D807" s="233" t="inlineStr"/>
      <c r="E807" s="233" t="inlineStr">
        <is>
          <t>:8012-5_6-KPV:</t>
        </is>
      </c>
      <c r="F807" s="235" t="n">
        <v>5</v>
      </c>
      <c r="G807" s="233" t="inlineStr">
        <is>
          <t>:CW:</t>
        </is>
      </c>
      <c r="H807" s="233" t="inlineStr">
        <is>
          <t>Mechanical Seal</t>
        </is>
      </c>
      <c r="I807" s="233" t="inlineStr">
        <is>
          <t>Single</t>
        </is>
      </c>
      <c r="J807" s="233" t="inlineStr">
        <is>
          <t>:Unbalanced:</t>
        </is>
      </c>
      <c r="K807" s="233" t="inlineStr">
        <is>
          <t>SlvMatl_SS_AISI-416_Hardened_SleeveBrg</t>
        </is>
      </c>
      <c r="L807" s="233" t="inlineStr">
        <is>
          <t>SS AISI-303</t>
        </is>
      </c>
      <c r="M807" s="233" t="inlineStr">
        <is>
          <t>SS AISI-416 (hard)-SlvBrg</t>
        </is>
      </c>
      <c r="N807" s="233" t="n">
        <v>96699008</v>
      </c>
      <c r="O807" s="233" t="inlineStr">
        <is>
          <t>B105424</t>
        </is>
      </c>
      <c r="P807" s="235" t="inlineStr">
        <is>
          <t>LT067</t>
        </is>
      </c>
      <c r="Q807" t="inlineStr">
        <is>
          <t>SlvMatl_SS_AISI-416_Hardened_SleeveBrg, PriceReq_BOM_KP_Sleeves</t>
        </is>
      </c>
    </row>
    <row r="808">
      <c r="B808" s="237" t="b">
        <v>0</v>
      </c>
      <c r="C808" s="233" t="inlineStr">
        <is>
          <t>ConTab_BOM_KP_Sleeves0682</t>
        </is>
      </c>
      <c r="D808" s="233" t="inlineStr"/>
      <c r="E808" s="233" t="inlineStr">
        <is>
          <t>:8015-3_4-KPV:</t>
        </is>
      </c>
      <c r="F808" s="235" t="n">
        <v>5</v>
      </c>
      <c r="G808" s="233" t="inlineStr">
        <is>
          <t>:CW:</t>
        </is>
      </c>
      <c r="H808" s="233" t="inlineStr">
        <is>
          <t>Mechanical Seal</t>
        </is>
      </c>
      <c r="I808" s="233" t="inlineStr">
        <is>
          <t>Single</t>
        </is>
      </c>
      <c r="J808" s="233" t="inlineStr">
        <is>
          <t>:Unbalanced:</t>
        </is>
      </c>
      <c r="K808" s="233" t="inlineStr">
        <is>
          <t>SlvMatl_SS_AISI-416_Hardened_SleeveBrg</t>
        </is>
      </c>
      <c r="L808" s="233" t="inlineStr">
        <is>
          <t>SS AISI-303</t>
        </is>
      </c>
      <c r="M808" s="233" t="inlineStr">
        <is>
          <t>SS AISI-416 (hard)-SlvBrg</t>
        </is>
      </c>
      <c r="N808" s="233" t="n">
        <v>96699008</v>
      </c>
      <c r="O808" s="233" t="inlineStr">
        <is>
          <t>B105425</t>
        </is>
      </c>
      <c r="P808" s="235" t="inlineStr">
        <is>
          <t>LT067</t>
        </is>
      </c>
      <c r="Q808" t="inlineStr">
        <is>
          <t>SlvMatl_SS_AISI-416_Hardened_SleeveBrg, PriceReq_BOM_KP_Sleeves</t>
        </is>
      </c>
    </row>
    <row r="809">
      <c r="B809" s="237" t="b">
        <v>0</v>
      </c>
      <c r="C809" s="233" t="inlineStr">
        <is>
          <t>ConTab_BOM_KP_Sleeves0683</t>
        </is>
      </c>
      <c r="D809" s="233" t="inlineStr"/>
      <c r="E809" s="233" t="inlineStr">
        <is>
          <t>:1012-9_0-KPV:1012-1_2-KPV:</t>
        </is>
      </c>
      <c r="F809" s="235" t="n">
        <v>5</v>
      </c>
      <c r="G809" s="233" t="inlineStr">
        <is>
          <t>:CW:</t>
        </is>
      </c>
      <c r="H809" s="233" t="inlineStr">
        <is>
          <t>Mechanical Seal</t>
        </is>
      </c>
      <c r="I809" s="233" t="inlineStr">
        <is>
          <t>Single</t>
        </is>
      </c>
      <c r="J809" s="233" t="inlineStr">
        <is>
          <t>:Unbalanced:</t>
        </is>
      </c>
      <c r="K809" s="233" t="inlineStr">
        <is>
          <t>SlvMatl_SS_AISI-416_Hardened_SleeveBrg</t>
        </is>
      </c>
      <c r="L809" s="233" t="inlineStr">
        <is>
          <t>SS AISI-303</t>
        </is>
      </c>
      <c r="M809" s="233" t="inlineStr">
        <is>
          <t>SS AISI-416 (hard)-SlvBrg</t>
        </is>
      </c>
      <c r="N809" s="233" t="n">
        <v>96699008</v>
      </c>
      <c r="O809" s="233" t="inlineStr">
        <is>
          <t>B105426</t>
        </is>
      </c>
      <c r="P809" s="235" t="inlineStr">
        <is>
          <t>LT067</t>
        </is>
      </c>
      <c r="Q809" t="inlineStr">
        <is>
          <t>SlvMatl_SS_AISI-416_Hardened_SleeveBrg, PriceReq_BOM_KP_Sleeves</t>
        </is>
      </c>
    </row>
    <row r="810">
      <c r="B810" s="237" t="b">
        <v>0</v>
      </c>
      <c r="C810" s="233" t="inlineStr">
        <is>
          <t>ConTab_BOM_KP_Sleeves0684</t>
        </is>
      </c>
      <c r="D810" s="233" t="inlineStr"/>
      <c r="E810" s="233" t="inlineStr">
        <is>
          <t>:6015-1_2-KPV:6015-3_4-KPV:</t>
        </is>
      </c>
      <c r="F810" s="235" t="n">
        <v>5</v>
      </c>
      <c r="G810" s="233" t="inlineStr">
        <is>
          <t>:CCW:</t>
        </is>
      </c>
      <c r="H810" s="233" t="inlineStr">
        <is>
          <t>Mechanical Seal</t>
        </is>
      </c>
      <c r="I810" s="233" t="inlineStr">
        <is>
          <t>Single</t>
        </is>
      </c>
      <c r="J810" s="233" t="inlineStr">
        <is>
          <t>:Unbalanced:</t>
        </is>
      </c>
      <c r="K810" s="233" t="inlineStr">
        <is>
          <t>SlvMatl_SS_AISI-416_Hardened_SleeveBrg</t>
        </is>
      </c>
      <c r="L810" s="233" t="inlineStr">
        <is>
          <t>SS AISI-303</t>
        </is>
      </c>
      <c r="M810" s="233" t="inlineStr">
        <is>
          <t>SS AISI-416 (hard)-SlvBrg</t>
        </is>
      </c>
      <c r="N810" s="233" t="n">
        <v>96699012</v>
      </c>
      <c r="O810" s="233" t="inlineStr">
        <is>
          <t>B105427</t>
        </is>
      </c>
      <c r="P810" s="235" t="inlineStr">
        <is>
          <t>LT067</t>
        </is>
      </c>
      <c r="Q810" t="inlineStr">
        <is>
          <t>SlvMatl_SS_AISI-416_Hardened_SleeveBrg, PriceReq_BOM_KP_Sleeves</t>
        </is>
      </c>
    </row>
    <row r="811">
      <c r="B811" s="237" t="b">
        <v>0</v>
      </c>
      <c r="C811" s="233" t="inlineStr">
        <is>
          <t>ConTab_BOM_KP_Sleeves0685</t>
        </is>
      </c>
      <c r="D811" s="233" t="inlineStr"/>
      <c r="E811" s="233" t="inlineStr">
        <is>
          <t>:6019-7_8-KPV:</t>
        </is>
      </c>
      <c r="F811" s="235" t="n">
        <v>5</v>
      </c>
      <c r="G811" s="233" t="inlineStr">
        <is>
          <t>:CCW:</t>
        </is>
      </c>
      <c r="H811" s="233" t="inlineStr">
        <is>
          <t>Mechanical Seal</t>
        </is>
      </c>
      <c r="I811" s="233" t="inlineStr">
        <is>
          <t>Single</t>
        </is>
      </c>
      <c r="J811" s="233" t="inlineStr">
        <is>
          <t>:Unbalanced:</t>
        </is>
      </c>
      <c r="K811" s="233" t="inlineStr">
        <is>
          <t>SlvMatl_SS_AISI-416_Hardened_SleeveBrg</t>
        </is>
      </c>
      <c r="L811" s="233" t="inlineStr">
        <is>
          <t>SS AISI-303</t>
        </is>
      </c>
      <c r="M811" s="233" t="inlineStr">
        <is>
          <t>SS AISI-416 (hard)-SlvBrg</t>
        </is>
      </c>
      <c r="N811" s="233" t="n">
        <v>96699004</v>
      </c>
      <c r="O811" s="233" t="inlineStr">
        <is>
          <t>B105428</t>
        </is>
      </c>
      <c r="P811" s="235" t="inlineStr">
        <is>
          <t>LT067</t>
        </is>
      </c>
      <c r="Q811" t="inlineStr">
        <is>
          <t>SlvMatl_SS_AISI-416_Hardened_SleeveBrg, PriceReq_BOM_KP_Sleeves</t>
        </is>
      </c>
    </row>
    <row r="812">
      <c r="B812" s="237" t="b">
        <v>0</v>
      </c>
      <c r="C812" s="233" t="inlineStr">
        <is>
          <t>ConTab_BOM_KP_Sleeves0686</t>
        </is>
      </c>
      <c r="D812" s="233" t="inlineStr"/>
      <c r="E812" s="233" t="inlineStr">
        <is>
          <t>:8012-5_6-KPV:</t>
        </is>
      </c>
      <c r="F812" s="235" t="n">
        <v>5</v>
      </c>
      <c r="G812" s="233" t="inlineStr">
        <is>
          <t>:CCW:</t>
        </is>
      </c>
      <c r="H812" s="233" t="inlineStr">
        <is>
          <t>Mechanical Seal</t>
        </is>
      </c>
      <c r="I812" s="233" t="inlineStr">
        <is>
          <t>Single</t>
        </is>
      </c>
      <c r="J812" s="233" t="inlineStr">
        <is>
          <t>:Unbalanced:</t>
        </is>
      </c>
      <c r="K812" s="233" t="inlineStr">
        <is>
          <t>SlvMatl_SS_AISI-416_Hardened_SleeveBrg</t>
        </is>
      </c>
      <c r="L812" s="233" t="inlineStr">
        <is>
          <t>SS AISI-303</t>
        </is>
      </c>
      <c r="M812" s="233" t="inlineStr">
        <is>
          <t>SS AISI-416 (hard)-SlvBrg</t>
        </is>
      </c>
      <c r="N812" s="233" t="n">
        <v>96699012</v>
      </c>
      <c r="O812" s="233" t="inlineStr">
        <is>
          <t>B105429</t>
        </is>
      </c>
      <c r="P812" s="235" t="inlineStr">
        <is>
          <t>LT067</t>
        </is>
      </c>
      <c r="Q812" t="inlineStr">
        <is>
          <t>SlvMatl_SS_AISI-416_Hardened_SleeveBrg, PriceReq_BOM_KP_Sleeves</t>
        </is>
      </c>
    </row>
    <row r="813">
      <c r="B813" s="237" t="b">
        <v>0</v>
      </c>
      <c r="C813" s="233" t="inlineStr">
        <is>
          <t>ConTab_BOM_KP_Sleeves0687</t>
        </is>
      </c>
      <c r="D813" s="233" t="inlineStr"/>
      <c r="E813" s="233" t="inlineStr">
        <is>
          <t>:8015-3_4-KPV:</t>
        </is>
      </c>
      <c r="F813" s="235" t="n">
        <v>5</v>
      </c>
      <c r="G813" s="233" t="inlineStr">
        <is>
          <t>:CCW:</t>
        </is>
      </c>
      <c r="H813" s="233" t="inlineStr">
        <is>
          <t>Mechanical Seal</t>
        </is>
      </c>
      <c r="I813" s="233" t="inlineStr">
        <is>
          <t>Single</t>
        </is>
      </c>
      <c r="J813" s="233" t="inlineStr">
        <is>
          <t>:Unbalanced:</t>
        </is>
      </c>
      <c r="K813" s="233" t="inlineStr">
        <is>
          <t>SlvMatl_SS_AISI-416_Hardened_SleeveBrg</t>
        </is>
      </c>
      <c r="L813" s="233" t="inlineStr">
        <is>
          <t>SS AISI-303</t>
        </is>
      </c>
      <c r="M813" s="233" t="inlineStr">
        <is>
          <t>SS AISI-416 (hard)-SlvBrg</t>
        </is>
      </c>
      <c r="N813" s="233" t="n">
        <v>96699012</v>
      </c>
      <c r="O813" s="233" t="inlineStr">
        <is>
          <t>B105430</t>
        </is>
      </c>
      <c r="P813" s="235" t="inlineStr">
        <is>
          <t>LT067</t>
        </is>
      </c>
      <c r="Q813" t="inlineStr">
        <is>
          <t>SlvMatl_SS_AISI-416_Hardened_SleeveBrg, PriceReq_BOM_KP_Sleeves</t>
        </is>
      </c>
    </row>
    <row r="814">
      <c r="B814" s="237" t="b">
        <v>0</v>
      </c>
      <c r="C814" s="233" t="inlineStr">
        <is>
          <t>ConTab_BOM_KP_Sleeves0688</t>
        </is>
      </c>
      <c r="D814" s="233" t="inlineStr"/>
      <c r="E814" s="233" t="inlineStr">
        <is>
          <t>:1012-9_0-KPV:1012-1_2-KPV:</t>
        </is>
      </c>
      <c r="F814" s="235" t="n">
        <v>5</v>
      </c>
      <c r="G814" s="233" t="inlineStr">
        <is>
          <t>:CCW:</t>
        </is>
      </c>
      <c r="H814" s="233" t="inlineStr">
        <is>
          <t>Mechanical Seal</t>
        </is>
      </c>
      <c r="I814" s="233" t="inlineStr">
        <is>
          <t>Single</t>
        </is>
      </c>
      <c r="J814" s="233" t="inlineStr">
        <is>
          <t>:Unbalanced:</t>
        </is>
      </c>
      <c r="K814" s="233" t="inlineStr">
        <is>
          <t>SlvMatl_SS_AISI-416_Hardened_SleeveBrg</t>
        </is>
      </c>
      <c r="L814" s="233" t="inlineStr">
        <is>
          <t>SS AISI-303</t>
        </is>
      </c>
      <c r="M814" s="233" t="inlineStr">
        <is>
          <t>SS AISI-416 (hard)-SlvBrg</t>
        </is>
      </c>
      <c r="N814" s="233" t="n">
        <v>96699012</v>
      </c>
      <c r="O814" s="233" t="inlineStr">
        <is>
          <t>B105431</t>
        </is>
      </c>
      <c r="P814" s="235" t="inlineStr">
        <is>
          <t>LT067</t>
        </is>
      </c>
      <c r="Q814" t="inlineStr">
        <is>
          <t>SlvMatl_SS_AISI-416_Hardened_SleeveBrg, PriceReq_BOM_KP_Sleeves</t>
        </is>
      </c>
    </row>
    <row r="815">
      <c r="B815" s="237" t="b">
        <v>0</v>
      </c>
      <c r="C815" s="233" t="inlineStr">
        <is>
          <t>ConTab_BOM_KP_Sleeves0689</t>
        </is>
      </c>
      <c r="D815" s="233" t="inlineStr"/>
      <c r="E815" s="233" t="inlineStr">
        <is>
          <t>:6015-1_2-KPV:6015-3_4-KPV:</t>
        </is>
      </c>
      <c r="F815" s="235" t="n">
        <v>5</v>
      </c>
      <c r="G815" s="233" t="inlineStr">
        <is>
          <t>:CW:</t>
        </is>
      </c>
      <c r="H815" s="233" t="inlineStr">
        <is>
          <t>Mechanical Seal</t>
        </is>
      </c>
      <c r="I815" s="233" t="inlineStr">
        <is>
          <t>Single</t>
        </is>
      </c>
      <c r="J815" s="233" t="inlineStr">
        <is>
          <t>:Unbalanced:</t>
        </is>
      </c>
      <c r="K815" s="233" t="inlineStr">
        <is>
          <t>SlvMatl_SS_AISI-416_Hardened_SleeveBrg</t>
        </is>
      </c>
      <c r="L815" s="233" t="inlineStr">
        <is>
          <t>SS AISI-316</t>
        </is>
      </c>
      <c r="M815" s="233" t="inlineStr">
        <is>
          <t>SS AISI-416 (hard)-SlvBrg</t>
        </is>
      </c>
      <c r="N815" s="235" t="inlineStr">
        <is>
          <t>RTF</t>
        </is>
      </c>
      <c r="O815" s="233" t="inlineStr">
        <is>
          <t>B105442</t>
        </is>
      </c>
      <c r="P815" s="235" t="inlineStr">
        <is>
          <t>LT068</t>
        </is>
      </c>
      <c r="Q815" t="inlineStr">
        <is>
          <t>SlvMatl_SS_AISI-416_Hardened_SleeveBrg, PriceReq_BOM_KP_Sleeves</t>
        </is>
      </c>
    </row>
    <row r="816">
      <c r="B816" s="237" t="b">
        <v>0</v>
      </c>
      <c r="C816" s="233" t="inlineStr">
        <is>
          <t>ConTab_BOM_KP_Sleeves0690</t>
        </is>
      </c>
      <c r="D816" s="233" t="inlineStr"/>
      <c r="E816" s="233" t="inlineStr">
        <is>
          <t>:6019-7_8-KPV:</t>
        </is>
      </c>
      <c r="F816" s="235" t="n">
        <v>5</v>
      </c>
      <c r="G816" s="233" t="inlineStr">
        <is>
          <t>:CW:</t>
        </is>
      </c>
      <c r="H816" s="233" t="inlineStr">
        <is>
          <t>Mechanical Seal</t>
        </is>
      </c>
      <c r="I816" s="233" t="inlineStr">
        <is>
          <t>Single</t>
        </is>
      </c>
      <c r="J816" s="233" t="inlineStr">
        <is>
          <t>:Unbalanced:</t>
        </is>
      </c>
      <c r="K816" s="233" t="inlineStr">
        <is>
          <t>SlvMatl_SS_AISI-416_Hardened_SleeveBrg</t>
        </is>
      </c>
      <c r="L816" s="233" t="inlineStr">
        <is>
          <t>SS AISI-316</t>
        </is>
      </c>
      <c r="M816" s="233" t="inlineStr">
        <is>
          <t>SS AISI-416 (hard)-SlvBrg</t>
        </is>
      </c>
      <c r="N816" s="235" t="inlineStr">
        <is>
          <t>RTF</t>
        </is>
      </c>
      <c r="O816" s="233" t="inlineStr">
        <is>
          <t>B105443</t>
        </is>
      </c>
      <c r="P816" s="235" t="inlineStr">
        <is>
          <t>LT068</t>
        </is>
      </c>
      <c r="Q816" t="inlineStr">
        <is>
          <t>SlvMatl_SS_AISI-416_Hardened_SleeveBrg, PriceReq_BOM_KP_Sleeves</t>
        </is>
      </c>
    </row>
    <row r="817">
      <c r="B817" s="237" t="b">
        <v>0</v>
      </c>
      <c r="C817" s="233" t="inlineStr">
        <is>
          <t>ConTab_BOM_KP_Sleeves0691</t>
        </is>
      </c>
      <c r="D817" s="233" t="inlineStr"/>
      <c r="E817" s="233" t="inlineStr">
        <is>
          <t>:8012-5_6-KPV:</t>
        </is>
      </c>
      <c r="F817" s="235" t="n">
        <v>5</v>
      </c>
      <c r="G817" s="233" t="inlineStr">
        <is>
          <t>:CW:</t>
        </is>
      </c>
      <c r="H817" s="233" t="inlineStr">
        <is>
          <t>Mechanical Seal</t>
        </is>
      </c>
      <c r="I817" s="233" t="inlineStr">
        <is>
          <t>Single</t>
        </is>
      </c>
      <c r="J817" s="233" t="inlineStr">
        <is>
          <t>:Unbalanced:</t>
        </is>
      </c>
      <c r="K817" s="233" t="inlineStr">
        <is>
          <t>SlvMatl_SS_AISI-416_Hardened_SleeveBrg</t>
        </is>
      </c>
      <c r="L817" s="233" t="inlineStr">
        <is>
          <t>SS AISI-316</t>
        </is>
      </c>
      <c r="M817" s="233" t="inlineStr">
        <is>
          <t>SS AISI-416 (hard)-SlvBrg</t>
        </is>
      </c>
      <c r="N817" s="235" t="inlineStr">
        <is>
          <t>RTF</t>
        </is>
      </c>
      <c r="O817" s="233" t="inlineStr">
        <is>
          <t>B105444</t>
        </is>
      </c>
      <c r="P817" s="235" t="inlineStr">
        <is>
          <t>LT068</t>
        </is>
      </c>
      <c r="Q817" t="inlineStr">
        <is>
          <t>SlvMatl_SS_AISI-416_Hardened_SleeveBrg, PriceReq_BOM_KP_Sleeves</t>
        </is>
      </c>
    </row>
    <row r="818">
      <c r="B818" s="237" t="b">
        <v>0</v>
      </c>
      <c r="C818" s="233" t="inlineStr">
        <is>
          <t>ConTab_BOM_KP_Sleeves0692</t>
        </is>
      </c>
      <c r="D818" s="233" t="inlineStr"/>
      <c r="E818" s="233" t="inlineStr">
        <is>
          <t>:8015-3_4-KPV:</t>
        </is>
      </c>
      <c r="F818" s="235" t="n">
        <v>5</v>
      </c>
      <c r="G818" s="233" t="inlineStr">
        <is>
          <t>:CW:</t>
        </is>
      </c>
      <c r="H818" s="233" t="inlineStr">
        <is>
          <t>Mechanical Seal</t>
        </is>
      </c>
      <c r="I818" s="233" t="inlineStr">
        <is>
          <t>Single</t>
        </is>
      </c>
      <c r="J818" s="233" t="inlineStr">
        <is>
          <t>:Unbalanced:</t>
        </is>
      </c>
      <c r="K818" s="233" t="inlineStr">
        <is>
          <t>SlvMatl_SS_AISI-416_Hardened_SleeveBrg</t>
        </is>
      </c>
      <c r="L818" s="233" t="inlineStr">
        <is>
          <t>SS AISI-316</t>
        </is>
      </c>
      <c r="M818" s="233" t="inlineStr">
        <is>
          <t>SS AISI-416 (hard)-SlvBrg</t>
        </is>
      </c>
      <c r="N818" s="235" t="inlineStr">
        <is>
          <t>RTF</t>
        </is>
      </c>
      <c r="O818" s="233" t="inlineStr">
        <is>
          <t>B105445</t>
        </is>
      </c>
      <c r="P818" s="235" t="inlineStr">
        <is>
          <t>LT068</t>
        </is>
      </c>
      <c r="Q818" t="inlineStr">
        <is>
          <t>SlvMatl_SS_AISI-416_Hardened_SleeveBrg, PriceReq_BOM_KP_Sleeves</t>
        </is>
      </c>
    </row>
    <row r="819">
      <c r="B819" s="237" t="b">
        <v>0</v>
      </c>
      <c r="C819" s="233" t="inlineStr">
        <is>
          <t>ConTab_BOM_KP_Sleeves0693</t>
        </is>
      </c>
      <c r="D819" s="233" t="inlineStr"/>
      <c r="E819" s="233" t="inlineStr">
        <is>
          <t>:1012-9_0-KPV:1012-1_2-KPV:</t>
        </is>
      </c>
      <c r="F819" s="235" t="n">
        <v>5</v>
      </c>
      <c r="G819" s="233" t="inlineStr">
        <is>
          <t>:CW:</t>
        </is>
      </c>
      <c r="H819" s="233" t="inlineStr">
        <is>
          <t>Mechanical Seal</t>
        </is>
      </c>
      <c r="I819" s="233" t="inlineStr">
        <is>
          <t>Single</t>
        </is>
      </c>
      <c r="J819" s="233" t="inlineStr">
        <is>
          <t>:Unbalanced:</t>
        </is>
      </c>
      <c r="K819" s="233" t="inlineStr">
        <is>
          <t>SlvMatl_SS_AISI-416_Hardened_SleeveBrg</t>
        </is>
      </c>
      <c r="L819" s="233" t="inlineStr">
        <is>
          <t>SS AISI-316</t>
        </is>
      </c>
      <c r="M819" s="233" t="inlineStr">
        <is>
          <t>SS AISI-416 (hard)-SlvBrg</t>
        </is>
      </c>
      <c r="N819" s="235" t="inlineStr">
        <is>
          <t>RTF</t>
        </is>
      </c>
      <c r="O819" s="233" t="inlineStr">
        <is>
          <t>B105446</t>
        </is>
      </c>
      <c r="P819" s="235" t="inlineStr">
        <is>
          <t>LT068</t>
        </is>
      </c>
      <c r="Q819" t="inlineStr">
        <is>
          <t>SlvMatl_SS_AISI-416_Hardened_SleeveBrg, PriceReq_BOM_KP_Sleeves</t>
        </is>
      </c>
    </row>
    <row r="820">
      <c r="B820" s="237" t="b">
        <v>0</v>
      </c>
      <c r="C820" s="233" t="inlineStr">
        <is>
          <t>ConTab_BOM_KP_Sleeves0694</t>
        </is>
      </c>
      <c r="D820" s="233" t="inlineStr"/>
      <c r="E820" s="233" t="inlineStr">
        <is>
          <t>:6015-1_2-KPV:6015-3_4-KPV:</t>
        </is>
      </c>
      <c r="F820" s="235" t="n">
        <v>5</v>
      </c>
      <c r="G820" s="233" t="inlineStr">
        <is>
          <t>:CCW:</t>
        </is>
      </c>
      <c r="H820" s="233" t="inlineStr">
        <is>
          <t>Mechanical Seal</t>
        </is>
      </c>
      <c r="I820" s="233" t="inlineStr">
        <is>
          <t>Single</t>
        </is>
      </c>
      <c r="J820" s="233" t="inlineStr">
        <is>
          <t>:Unbalanced:</t>
        </is>
      </c>
      <c r="K820" s="233" t="inlineStr">
        <is>
          <t>SlvMatl_SS_AISI-416_Hardened_SleeveBrg</t>
        </is>
      </c>
      <c r="L820" s="233" t="inlineStr">
        <is>
          <t>SS AISI-316</t>
        </is>
      </c>
      <c r="M820" s="233" t="inlineStr">
        <is>
          <t>SS AISI-416 (hard)-SlvBrg</t>
        </is>
      </c>
      <c r="N820" s="235" t="inlineStr">
        <is>
          <t>RTF</t>
        </is>
      </c>
      <c r="O820" s="233" t="inlineStr">
        <is>
          <t>B105447</t>
        </is>
      </c>
      <c r="P820" s="235" t="inlineStr">
        <is>
          <t>LT068</t>
        </is>
      </c>
      <c r="Q820" t="inlineStr">
        <is>
          <t>SlvMatl_SS_AISI-416_Hardened_SleeveBrg, PriceReq_BOM_KP_Sleeves</t>
        </is>
      </c>
    </row>
    <row r="821">
      <c r="B821" s="237" t="b">
        <v>0</v>
      </c>
      <c r="C821" s="233" t="inlineStr">
        <is>
          <t>ConTab_BOM_KP_Sleeves0695</t>
        </is>
      </c>
      <c r="D821" s="233" t="inlineStr"/>
      <c r="E821" s="233" t="inlineStr">
        <is>
          <t>:6019-7_8-KPV:</t>
        </is>
      </c>
      <c r="F821" s="235" t="n">
        <v>5</v>
      </c>
      <c r="G821" s="233" t="inlineStr">
        <is>
          <t>:CCW:</t>
        </is>
      </c>
      <c r="H821" s="233" t="inlineStr">
        <is>
          <t>Mechanical Seal</t>
        </is>
      </c>
      <c r="I821" s="233" t="inlineStr">
        <is>
          <t>Single</t>
        </is>
      </c>
      <c r="J821" s="233" t="inlineStr">
        <is>
          <t>:Unbalanced:</t>
        </is>
      </c>
      <c r="K821" s="233" t="inlineStr">
        <is>
          <t>SlvMatl_SS_AISI-416_Hardened_SleeveBrg</t>
        </is>
      </c>
      <c r="L821" s="233" t="inlineStr">
        <is>
          <t>SS AISI-316</t>
        </is>
      </c>
      <c r="M821" s="233" t="inlineStr">
        <is>
          <t>SS AISI-416 (hard)-SlvBrg</t>
        </is>
      </c>
      <c r="N821" s="235" t="inlineStr">
        <is>
          <t>RTF</t>
        </is>
      </c>
      <c r="O821" s="233" t="inlineStr">
        <is>
          <t>B105448</t>
        </is>
      </c>
      <c r="P821" s="235" t="inlineStr">
        <is>
          <t>LT068</t>
        </is>
      </c>
      <c r="Q821" t="inlineStr">
        <is>
          <t>SlvMatl_SS_AISI-416_Hardened_SleeveBrg, PriceReq_BOM_KP_Sleeves</t>
        </is>
      </c>
    </row>
    <row r="822">
      <c r="B822" s="237" t="b">
        <v>0</v>
      </c>
      <c r="C822" s="233" t="inlineStr">
        <is>
          <t>ConTab_BOM_KP_Sleeves0696</t>
        </is>
      </c>
      <c r="D822" s="233" t="inlineStr"/>
      <c r="E822" s="233" t="inlineStr">
        <is>
          <t>:8012-5_6-KPV:</t>
        </is>
      </c>
      <c r="F822" s="235" t="n">
        <v>5</v>
      </c>
      <c r="G822" s="233" t="inlineStr">
        <is>
          <t>:CCW:</t>
        </is>
      </c>
      <c r="H822" s="233" t="inlineStr">
        <is>
          <t>Mechanical Seal</t>
        </is>
      </c>
      <c r="I822" s="233" t="inlineStr">
        <is>
          <t>Single</t>
        </is>
      </c>
      <c r="J822" s="233" t="inlineStr">
        <is>
          <t>:Unbalanced:</t>
        </is>
      </c>
      <c r="K822" s="233" t="inlineStr">
        <is>
          <t>SlvMatl_SS_AISI-416_Hardened_SleeveBrg</t>
        </is>
      </c>
      <c r="L822" s="233" t="inlineStr">
        <is>
          <t>SS AISI-316</t>
        </is>
      </c>
      <c r="M822" s="233" t="inlineStr">
        <is>
          <t>SS AISI-416 (hard)-SlvBrg</t>
        </is>
      </c>
      <c r="N822" s="235" t="inlineStr">
        <is>
          <t>RTF</t>
        </is>
      </c>
      <c r="O822" s="233" t="inlineStr">
        <is>
          <t>B105449</t>
        </is>
      </c>
      <c r="P822" s="235" t="inlineStr">
        <is>
          <t>LT068</t>
        </is>
      </c>
      <c r="Q822" t="inlineStr">
        <is>
          <t>SlvMatl_SS_AISI-416_Hardened_SleeveBrg, PriceReq_BOM_KP_Sleeves</t>
        </is>
      </c>
    </row>
    <row r="823">
      <c r="B823" s="237" t="b">
        <v>0</v>
      </c>
      <c r="C823" s="233" t="inlineStr">
        <is>
          <t>ConTab_BOM_KP_Sleeves0697</t>
        </is>
      </c>
      <c r="D823" s="233" t="inlineStr"/>
      <c r="E823" s="233" t="inlineStr">
        <is>
          <t>:8015-3_4-KPV:</t>
        </is>
      </c>
      <c r="F823" s="235" t="n">
        <v>5</v>
      </c>
      <c r="G823" s="233" t="inlineStr">
        <is>
          <t>:CCW:</t>
        </is>
      </c>
      <c r="H823" s="233" t="inlineStr">
        <is>
          <t>Mechanical Seal</t>
        </is>
      </c>
      <c r="I823" s="233" t="inlineStr">
        <is>
          <t>Single</t>
        </is>
      </c>
      <c r="J823" s="233" t="inlineStr">
        <is>
          <t>:Unbalanced:</t>
        </is>
      </c>
      <c r="K823" s="233" t="inlineStr">
        <is>
          <t>SlvMatl_SS_AISI-416_Hardened_SleeveBrg</t>
        </is>
      </c>
      <c r="L823" s="233" t="inlineStr">
        <is>
          <t>SS AISI-316</t>
        </is>
      </c>
      <c r="M823" s="233" t="inlineStr">
        <is>
          <t>SS AISI-416 (hard)-SlvBrg</t>
        </is>
      </c>
      <c r="N823" s="235" t="inlineStr">
        <is>
          <t>RTF</t>
        </is>
      </c>
      <c r="O823" s="233" t="inlineStr">
        <is>
          <t>B105450</t>
        </is>
      </c>
      <c r="P823" s="235" t="inlineStr">
        <is>
          <t>LT068</t>
        </is>
      </c>
      <c r="Q823" t="inlineStr">
        <is>
          <t>SlvMatl_SS_AISI-416_Hardened_SleeveBrg, PriceReq_BOM_KP_Sleeves</t>
        </is>
      </c>
    </row>
    <row r="824">
      <c r="B824" s="237" t="b">
        <v>0</v>
      </c>
      <c r="C824" s="233" t="inlineStr">
        <is>
          <t>ConTab_BOM_KP_Sleeves0698</t>
        </is>
      </c>
      <c r="D824" s="233" t="inlineStr"/>
      <c r="E824" s="233" t="inlineStr">
        <is>
          <t>:1012-9_0-KPV:1012-1_2-KPV:</t>
        </is>
      </c>
      <c r="F824" s="235" t="n">
        <v>5</v>
      </c>
      <c r="G824" s="233" t="inlineStr">
        <is>
          <t>:CCW:</t>
        </is>
      </c>
      <c r="H824" s="233" t="inlineStr">
        <is>
          <t>Mechanical Seal</t>
        </is>
      </c>
      <c r="I824" s="233" t="inlineStr">
        <is>
          <t>Single</t>
        </is>
      </c>
      <c r="J824" s="233" t="inlineStr">
        <is>
          <t>:Unbalanced:</t>
        </is>
      </c>
      <c r="K824" s="233" t="inlineStr">
        <is>
          <t>SlvMatl_SS_AISI-416_Hardened_SleeveBrg</t>
        </is>
      </c>
      <c r="L824" s="233" t="inlineStr">
        <is>
          <t>SS AISI-316</t>
        </is>
      </c>
      <c r="M824" s="233" t="inlineStr">
        <is>
          <t>SS AISI-416 (hard)-SlvBrg</t>
        </is>
      </c>
      <c r="N824" s="235" t="inlineStr">
        <is>
          <t>RTF</t>
        </is>
      </c>
      <c r="O824" s="233" t="inlineStr">
        <is>
          <t>B105451</t>
        </is>
      </c>
      <c r="P824" s="235" t="inlineStr">
        <is>
          <t>LT068</t>
        </is>
      </c>
      <c r="Q824" t="inlineStr">
        <is>
          <t>SlvMatl_SS_AISI-416_Hardened_SleeveBrg, PriceReq_BOM_KP_Sleeves</t>
        </is>
      </c>
    </row>
    <row r="825">
      <c r="B825" s="237" t="b">
        <v>0</v>
      </c>
      <c r="C825" s="233" t="inlineStr">
        <is>
          <t>ConTab_BOM_KP_Sleeves0699</t>
        </is>
      </c>
      <c r="D825" s="233" t="inlineStr"/>
      <c r="E825" s="233" t="inlineStr">
        <is>
          <t>:6015-1_2-KPV:6015-3_4-KPV:</t>
        </is>
      </c>
      <c r="F825" s="235" t="n">
        <v>5</v>
      </c>
      <c r="G825" s="233" t="inlineStr">
        <is>
          <t>:CW:</t>
        </is>
      </c>
      <c r="H825" s="233" t="inlineStr">
        <is>
          <t>Mechanical Seal</t>
        </is>
      </c>
      <c r="I825" s="233" t="inlineStr">
        <is>
          <t>Single</t>
        </is>
      </c>
      <c r="J825" s="233" t="inlineStr">
        <is>
          <t>:Unbalanced:</t>
        </is>
      </c>
      <c r="K825" s="233" t="inlineStr">
        <is>
          <t>SlvMatl_SS_AISI-416_Hardened_SleeveBrg</t>
        </is>
      </c>
      <c r="L825" s="233" t="inlineStr">
        <is>
          <t>SS AISI-416</t>
        </is>
      </c>
      <c r="M825" s="233" t="inlineStr">
        <is>
          <t>SS AISI-416 (hard)-SlvBrg</t>
        </is>
      </c>
      <c r="N825" s="235" t="inlineStr">
        <is>
          <t>RTF</t>
        </is>
      </c>
      <c r="O825" s="233" t="inlineStr">
        <is>
          <t>B105452</t>
        </is>
      </c>
      <c r="P825" s="235" t="inlineStr">
        <is>
          <t>LT068</t>
        </is>
      </c>
      <c r="Q825" t="inlineStr">
        <is>
          <t>SlvMatl_SS_AISI-416_Hardened_SleeveBrg, PriceReq_BOM_KP_Sleeves</t>
        </is>
      </c>
    </row>
    <row r="826">
      <c r="B826" s="237" t="b">
        <v>0</v>
      </c>
      <c r="C826" s="233" t="inlineStr">
        <is>
          <t>ConTab_BOM_KP_Sleeves0700</t>
        </is>
      </c>
      <c r="D826" s="233" t="inlineStr"/>
      <c r="E826" s="233" t="inlineStr">
        <is>
          <t>:6019-7_8-KPV:</t>
        </is>
      </c>
      <c r="F826" s="235" t="n">
        <v>5</v>
      </c>
      <c r="G826" s="233" t="inlineStr">
        <is>
          <t>:CW:</t>
        </is>
      </c>
      <c r="H826" s="233" t="inlineStr">
        <is>
          <t>Mechanical Seal</t>
        </is>
      </c>
      <c r="I826" s="233" t="inlineStr">
        <is>
          <t>Single</t>
        </is>
      </c>
      <c r="J826" s="233" t="inlineStr">
        <is>
          <t>:Unbalanced:</t>
        </is>
      </c>
      <c r="K826" s="233" t="inlineStr">
        <is>
          <t>SlvMatl_SS_AISI-416_Hardened_SleeveBrg</t>
        </is>
      </c>
      <c r="L826" s="233" t="inlineStr">
        <is>
          <t>SS AISI-416</t>
        </is>
      </c>
      <c r="M826" s="233" t="inlineStr">
        <is>
          <t>SS AISI-416 (hard)-SlvBrg</t>
        </is>
      </c>
      <c r="N826" s="235" t="inlineStr">
        <is>
          <t>RTF</t>
        </is>
      </c>
      <c r="O826" s="233" t="inlineStr">
        <is>
          <t>B105453</t>
        </is>
      </c>
      <c r="P826" s="235" t="inlineStr">
        <is>
          <t>LT068</t>
        </is>
      </c>
      <c r="Q826" t="inlineStr">
        <is>
          <t>SlvMatl_SS_AISI-416_Hardened_SleeveBrg, PriceReq_BOM_KP_Sleeves</t>
        </is>
      </c>
    </row>
    <row r="827">
      <c r="B827" s="237" t="b">
        <v>0</v>
      </c>
      <c r="C827" s="233" t="inlineStr">
        <is>
          <t>ConTab_BOM_KP_Sleeves0701</t>
        </is>
      </c>
      <c r="D827" s="233" t="inlineStr"/>
      <c r="E827" s="233" t="inlineStr">
        <is>
          <t>:8012-5_6-KPV:</t>
        </is>
      </c>
      <c r="F827" s="235" t="n">
        <v>5</v>
      </c>
      <c r="G827" s="233" t="inlineStr">
        <is>
          <t>:CW:</t>
        </is>
      </c>
      <c r="H827" s="233" t="inlineStr">
        <is>
          <t>Mechanical Seal</t>
        </is>
      </c>
      <c r="I827" s="233" t="inlineStr">
        <is>
          <t>Single</t>
        </is>
      </c>
      <c r="J827" s="233" t="inlineStr">
        <is>
          <t>:Unbalanced:</t>
        </is>
      </c>
      <c r="K827" s="233" t="inlineStr">
        <is>
          <t>SlvMatl_SS_AISI-416_Hardened_SleeveBrg</t>
        </is>
      </c>
      <c r="L827" s="233" t="inlineStr">
        <is>
          <t>SS AISI-416</t>
        </is>
      </c>
      <c r="M827" s="233" t="inlineStr">
        <is>
          <t>SS AISI-416 (hard)-SlvBrg</t>
        </is>
      </c>
      <c r="N827" s="235" t="inlineStr">
        <is>
          <t>RTF</t>
        </is>
      </c>
      <c r="O827" s="233" t="inlineStr">
        <is>
          <t>B105454</t>
        </is>
      </c>
      <c r="P827" s="235" t="inlineStr">
        <is>
          <t>LT068</t>
        </is>
      </c>
      <c r="Q827" t="inlineStr">
        <is>
          <t>SlvMatl_SS_AISI-416_Hardened_SleeveBrg, PriceReq_BOM_KP_Sleeves</t>
        </is>
      </c>
    </row>
    <row r="828">
      <c r="B828" s="237" t="b">
        <v>0</v>
      </c>
      <c r="C828" s="233" t="inlineStr">
        <is>
          <t>ConTab_BOM_KP_Sleeves0702</t>
        </is>
      </c>
      <c r="D828" s="233" t="inlineStr"/>
      <c r="E828" s="233" t="inlineStr">
        <is>
          <t>:8015-3_4-KPV:</t>
        </is>
      </c>
      <c r="F828" s="235" t="n">
        <v>5</v>
      </c>
      <c r="G828" s="233" t="inlineStr">
        <is>
          <t>:CW:</t>
        </is>
      </c>
      <c r="H828" s="233" t="inlineStr">
        <is>
          <t>Mechanical Seal</t>
        </is>
      </c>
      <c r="I828" s="233" t="inlineStr">
        <is>
          <t>Single</t>
        </is>
      </c>
      <c r="J828" s="233" t="inlineStr">
        <is>
          <t>:Unbalanced:</t>
        </is>
      </c>
      <c r="K828" s="233" t="inlineStr">
        <is>
          <t>SlvMatl_SS_AISI-416_Hardened_SleeveBrg</t>
        </is>
      </c>
      <c r="L828" s="233" t="inlineStr">
        <is>
          <t>SS AISI-416</t>
        </is>
      </c>
      <c r="M828" s="233" t="inlineStr">
        <is>
          <t>SS AISI-416 (hard)-SlvBrg</t>
        </is>
      </c>
      <c r="N828" s="235" t="inlineStr">
        <is>
          <t>RTF</t>
        </is>
      </c>
      <c r="O828" s="233" t="inlineStr">
        <is>
          <t>B105455</t>
        </is>
      </c>
      <c r="P828" s="235" t="inlineStr">
        <is>
          <t>LT068</t>
        </is>
      </c>
      <c r="Q828" t="inlineStr">
        <is>
          <t>SlvMatl_SS_AISI-416_Hardened_SleeveBrg, PriceReq_BOM_KP_Sleeves</t>
        </is>
      </c>
    </row>
    <row r="829">
      <c r="B829" s="237" t="b">
        <v>0</v>
      </c>
      <c r="C829" s="233" t="inlineStr">
        <is>
          <t>ConTab_BOM_KP_Sleeves0703</t>
        </is>
      </c>
      <c r="D829" s="233" t="inlineStr"/>
      <c r="E829" s="233" t="inlineStr">
        <is>
          <t>:1012-9_0-KPV:1012-1_2-KPV:</t>
        </is>
      </c>
      <c r="F829" s="235" t="n">
        <v>5</v>
      </c>
      <c r="G829" s="233" t="inlineStr">
        <is>
          <t>:CW:</t>
        </is>
      </c>
      <c r="H829" s="233" t="inlineStr">
        <is>
          <t>Mechanical Seal</t>
        </is>
      </c>
      <c r="I829" s="233" t="inlineStr">
        <is>
          <t>Single</t>
        </is>
      </c>
      <c r="J829" s="233" t="inlineStr">
        <is>
          <t>:Unbalanced:</t>
        </is>
      </c>
      <c r="K829" s="233" t="inlineStr">
        <is>
          <t>SlvMatl_SS_AISI-416_Hardened_SleeveBrg</t>
        </is>
      </c>
      <c r="L829" s="233" t="inlineStr">
        <is>
          <t>SS AISI-416</t>
        </is>
      </c>
      <c r="M829" s="233" t="inlineStr">
        <is>
          <t>SS AISI-416 (hard)-SlvBrg</t>
        </is>
      </c>
      <c r="N829" s="235" t="inlineStr">
        <is>
          <t>RTF</t>
        </is>
      </c>
      <c r="O829" s="233" t="inlineStr">
        <is>
          <t>B105456</t>
        </is>
      </c>
      <c r="P829" s="235" t="inlineStr">
        <is>
          <t>LT068</t>
        </is>
      </c>
      <c r="Q829" t="inlineStr">
        <is>
          <t>SlvMatl_SS_AISI-416_Hardened_SleeveBrg, PriceReq_BOM_KP_Sleeves</t>
        </is>
      </c>
    </row>
    <row r="830">
      <c r="B830" s="237" t="b">
        <v>0</v>
      </c>
      <c r="C830" s="233" t="inlineStr">
        <is>
          <t>ConTab_BOM_KP_Sleeves0704</t>
        </is>
      </c>
      <c r="D830" s="233" t="inlineStr"/>
      <c r="E830" s="233" t="inlineStr">
        <is>
          <t>:6015-1_2-KPV:6015-3_4-KPV:</t>
        </is>
      </c>
      <c r="F830" s="235" t="n">
        <v>5</v>
      </c>
      <c r="G830" s="233" t="inlineStr">
        <is>
          <t>:CCW:</t>
        </is>
      </c>
      <c r="H830" s="233" t="inlineStr">
        <is>
          <t>Mechanical Seal</t>
        </is>
      </c>
      <c r="I830" s="233" t="inlineStr">
        <is>
          <t>Single</t>
        </is>
      </c>
      <c r="J830" s="233" t="inlineStr">
        <is>
          <t>:Unbalanced:</t>
        </is>
      </c>
      <c r="K830" s="233" t="inlineStr">
        <is>
          <t>SlvMatl_SS_AISI-416_Hardened_SleeveBrg</t>
        </is>
      </c>
      <c r="L830" s="233" t="inlineStr">
        <is>
          <t>SS AISI-416</t>
        </is>
      </c>
      <c r="M830" s="233" t="inlineStr">
        <is>
          <t>SS AISI-416 (hard)-SlvBrg</t>
        </is>
      </c>
      <c r="N830" s="235" t="inlineStr">
        <is>
          <t>RTF</t>
        </is>
      </c>
      <c r="O830" s="233" t="inlineStr">
        <is>
          <t>B105457</t>
        </is>
      </c>
      <c r="P830" s="235" t="inlineStr">
        <is>
          <t>LT068</t>
        </is>
      </c>
      <c r="Q830" t="inlineStr">
        <is>
          <t>SlvMatl_SS_AISI-416_Hardened_SleeveBrg, PriceReq_BOM_KP_Sleeves</t>
        </is>
      </c>
    </row>
    <row r="831">
      <c r="B831" s="237" t="b">
        <v>0</v>
      </c>
      <c r="C831" s="233" t="inlineStr">
        <is>
          <t>ConTab_BOM_KP_Sleeves0705</t>
        </is>
      </c>
      <c r="D831" s="233" t="inlineStr"/>
      <c r="E831" s="233" t="inlineStr">
        <is>
          <t>:6019-7_8-KPV:</t>
        </is>
      </c>
      <c r="F831" s="235" t="n">
        <v>5</v>
      </c>
      <c r="G831" s="233" t="inlineStr">
        <is>
          <t>:CCW:</t>
        </is>
      </c>
      <c r="H831" s="233" t="inlineStr">
        <is>
          <t>Mechanical Seal</t>
        </is>
      </c>
      <c r="I831" s="233" t="inlineStr">
        <is>
          <t>Single</t>
        </is>
      </c>
      <c r="J831" s="233" t="inlineStr">
        <is>
          <t>:Unbalanced:</t>
        </is>
      </c>
      <c r="K831" s="233" t="inlineStr">
        <is>
          <t>SlvMatl_SS_AISI-416_Hardened_SleeveBrg</t>
        </is>
      </c>
      <c r="L831" s="233" t="inlineStr">
        <is>
          <t>SS AISI-416</t>
        </is>
      </c>
      <c r="M831" s="233" t="inlineStr">
        <is>
          <t>SS AISI-416 (hard)-SlvBrg</t>
        </is>
      </c>
      <c r="N831" s="235" t="inlineStr">
        <is>
          <t>RTF</t>
        </is>
      </c>
      <c r="O831" s="233" t="inlineStr">
        <is>
          <t>B105458</t>
        </is>
      </c>
      <c r="P831" s="235" t="inlineStr">
        <is>
          <t>LT068</t>
        </is>
      </c>
      <c r="Q831" t="inlineStr">
        <is>
          <t>SlvMatl_SS_AISI-416_Hardened_SleeveBrg, PriceReq_BOM_KP_Sleeves</t>
        </is>
      </c>
    </row>
    <row r="832">
      <c r="B832" s="237" t="b">
        <v>0</v>
      </c>
      <c r="C832" s="233" t="inlineStr">
        <is>
          <t>ConTab_BOM_KP_Sleeves0706</t>
        </is>
      </c>
      <c r="D832" s="233" t="inlineStr"/>
      <c r="E832" s="233" t="inlineStr">
        <is>
          <t>:8012-5_6-KPV:</t>
        </is>
      </c>
      <c r="F832" s="235" t="n">
        <v>5</v>
      </c>
      <c r="G832" s="233" t="inlineStr">
        <is>
          <t>:CCW:</t>
        </is>
      </c>
      <c r="H832" s="233" t="inlineStr">
        <is>
          <t>Mechanical Seal</t>
        </is>
      </c>
      <c r="I832" s="233" t="inlineStr">
        <is>
          <t>Single</t>
        </is>
      </c>
      <c r="J832" s="233" t="inlineStr">
        <is>
          <t>:Unbalanced:</t>
        </is>
      </c>
      <c r="K832" s="233" t="inlineStr">
        <is>
          <t>SlvMatl_SS_AISI-416_Hardened_SleeveBrg</t>
        </is>
      </c>
      <c r="L832" s="233" t="inlineStr">
        <is>
          <t>SS AISI-416</t>
        </is>
      </c>
      <c r="M832" s="233" t="inlineStr">
        <is>
          <t>SS AISI-416 (hard)-SlvBrg</t>
        </is>
      </c>
      <c r="N832" s="235" t="inlineStr">
        <is>
          <t>RTF</t>
        </is>
      </c>
      <c r="O832" s="233" t="inlineStr">
        <is>
          <t>B105459</t>
        </is>
      </c>
      <c r="P832" s="235" t="inlineStr">
        <is>
          <t>LT068</t>
        </is>
      </c>
      <c r="Q832" t="inlineStr">
        <is>
          <t>SlvMatl_SS_AISI-416_Hardened_SleeveBrg, PriceReq_BOM_KP_Sleeves</t>
        </is>
      </c>
    </row>
    <row r="833">
      <c r="B833" s="237" t="b">
        <v>0</v>
      </c>
      <c r="C833" s="233" t="inlineStr">
        <is>
          <t>ConTab_BOM_KP_Sleeves0707</t>
        </is>
      </c>
      <c r="D833" s="233" t="inlineStr"/>
      <c r="E833" s="233" t="inlineStr">
        <is>
          <t>:8015-3_4-KPV:</t>
        </is>
      </c>
      <c r="F833" s="235" t="n">
        <v>5</v>
      </c>
      <c r="G833" s="233" t="inlineStr">
        <is>
          <t>:CCW:</t>
        </is>
      </c>
      <c r="H833" s="233" t="inlineStr">
        <is>
          <t>Mechanical Seal</t>
        </is>
      </c>
      <c r="I833" s="233" t="inlineStr">
        <is>
          <t>Single</t>
        </is>
      </c>
      <c r="J833" s="233" t="inlineStr">
        <is>
          <t>:Unbalanced:</t>
        </is>
      </c>
      <c r="K833" s="233" t="inlineStr">
        <is>
          <t>SlvMatl_SS_AISI-416_Hardened_SleeveBrg</t>
        </is>
      </c>
      <c r="L833" s="233" t="inlineStr">
        <is>
          <t>SS AISI-416</t>
        </is>
      </c>
      <c r="M833" s="233" t="inlineStr">
        <is>
          <t>SS AISI-416 (hard)-SlvBrg</t>
        </is>
      </c>
      <c r="N833" s="235" t="inlineStr">
        <is>
          <t>RTF</t>
        </is>
      </c>
      <c r="O833" s="233" t="inlineStr">
        <is>
          <t>B105460</t>
        </is>
      </c>
      <c r="P833" s="235" t="inlineStr">
        <is>
          <t>LT068</t>
        </is>
      </c>
      <c r="Q833" t="inlineStr">
        <is>
          <t>SlvMatl_SS_AISI-416_Hardened_SleeveBrg, PriceReq_BOM_KP_Sleeves</t>
        </is>
      </c>
    </row>
    <row r="834">
      <c r="B834" s="237" t="b">
        <v>0</v>
      </c>
      <c r="C834" s="233" t="inlineStr">
        <is>
          <t>ConTab_BOM_KP_Sleeves0708</t>
        </is>
      </c>
      <c r="D834" s="233" t="inlineStr"/>
      <c r="E834" s="233" t="inlineStr">
        <is>
          <t>:1012-9_0-KPV:1012-1_2-KPV:</t>
        </is>
      </c>
      <c r="F834" s="235" t="n">
        <v>5</v>
      </c>
      <c r="G834" s="233" t="inlineStr">
        <is>
          <t>:CCW:</t>
        </is>
      </c>
      <c r="H834" s="233" t="inlineStr">
        <is>
          <t>Mechanical Seal</t>
        </is>
      </c>
      <c r="I834" s="233" t="inlineStr">
        <is>
          <t>Single</t>
        </is>
      </c>
      <c r="J834" s="233" t="inlineStr">
        <is>
          <t>:Unbalanced:</t>
        </is>
      </c>
      <c r="K834" s="233" t="inlineStr">
        <is>
          <t>SlvMatl_SS_AISI-416_Hardened_SleeveBrg</t>
        </is>
      </c>
      <c r="L834" s="233" t="inlineStr">
        <is>
          <t>SS AISI-416</t>
        </is>
      </c>
      <c r="M834" s="233" t="inlineStr">
        <is>
          <t>SS AISI-416 (hard)-SlvBrg</t>
        </is>
      </c>
      <c r="N834" s="235" t="inlineStr">
        <is>
          <t>RTF</t>
        </is>
      </c>
      <c r="O834" s="233" t="inlineStr">
        <is>
          <t>B105461</t>
        </is>
      </c>
      <c r="P834" s="235" t="inlineStr">
        <is>
          <t>LT068</t>
        </is>
      </c>
      <c r="Q834" t="inlineStr">
        <is>
          <t>SlvMatl_SS_AISI-416_Hardened_SleeveBrg, PriceReq_BOM_KP_Sleeves</t>
        </is>
      </c>
    </row>
    <row r="835">
      <c r="B835" s="237" t="b">
        <v>0</v>
      </c>
      <c r="C835" s="233" t="inlineStr">
        <is>
          <t>ConTab_BOM_KP_Sleeves0709</t>
        </is>
      </c>
      <c r="D835" s="233" t="inlineStr"/>
      <c r="E835" s="233" t="inlineStr">
        <is>
          <t>:6015-1_2-KPV:6015-3_4-KPV:</t>
        </is>
      </c>
      <c r="F835" s="235" t="n">
        <v>5</v>
      </c>
      <c r="G835" s="233" t="inlineStr">
        <is>
          <t>:CW:</t>
        </is>
      </c>
      <c r="H835" s="233" t="inlineStr">
        <is>
          <t>Mechanical Seal</t>
        </is>
      </c>
      <c r="I835" s="233" t="inlineStr">
        <is>
          <t>Single</t>
        </is>
      </c>
      <c r="J835" s="233" t="inlineStr">
        <is>
          <t>:Unbalanced:</t>
        </is>
      </c>
      <c r="K835" s="233" t="inlineStr">
        <is>
          <t>SlvMatl_SS_AISI-416_Hardened_SleeveBrg</t>
        </is>
      </c>
      <c r="L835" s="233" t="inlineStr">
        <is>
          <t>Special/Other</t>
        </is>
      </c>
      <c r="M835" s="233" t="inlineStr">
        <is>
          <t>SS AISI-416 (hard)-SlvBrg</t>
        </is>
      </c>
      <c r="N835" s="235" t="inlineStr">
        <is>
          <t>RTF</t>
        </is>
      </c>
      <c r="O835" s="233" t="inlineStr">
        <is>
          <t>B105462</t>
        </is>
      </c>
      <c r="P835" s="235" t="inlineStr">
        <is>
          <t>LT029</t>
        </is>
      </c>
      <c r="Q835" t="inlineStr">
        <is>
          <t>SlvMatl_SS_AISI-416_Hardened_SleeveBrg, PriceReq_BOM_KP_Sleeves</t>
        </is>
      </c>
    </row>
    <row r="836">
      <c r="B836" s="237" t="b">
        <v>0</v>
      </c>
      <c r="C836" s="233" t="inlineStr">
        <is>
          <t>ConTab_BOM_KP_Sleeves0710</t>
        </is>
      </c>
      <c r="D836" s="233" t="inlineStr"/>
      <c r="E836" s="233" t="inlineStr">
        <is>
          <t>:6019-7_8-KPV:</t>
        </is>
      </c>
      <c r="F836" s="235" t="n">
        <v>5</v>
      </c>
      <c r="G836" s="233" t="inlineStr">
        <is>
          <t>:CW:</t>
        </is>
      </c>
      <c r="H836" s="233" t="inlineStr">
        <is>
          <t>Mechanical Seal</t>
        </is>
      </c>
      <c r="I836" s="233" t="inlineStr">
        <is>
          <t>Single</t>
        </is>
      </c>
      <c r="J836" s="233" t="inlineStr">
        <is>
          <t>:Unbalanced:</t>
        </is>
      </c>
      <c r="K836" s="233" t="inlineStr">
        <is>
          <t>SlvMatl_SS_AISI-416_Hardened_SleeveBrg</t>
        </is>
      </c>
      <c r="L836" s="233" t="inlineStr">
        <is>
          <t>Special/Other</t>
        </is>
      </c>
      <c r="M836" s="233" t="inlineStr">
        <is>
          <t>SS AISI-416 (hard)-SlvBrg</t>
        </is>
      </c>
      <c r="N836" s="235" t="inlineStr">
        <is>
          <t>RTF</t>
        </is>
      </c>
      <c r="O836" s="233" t="inlineStr">
        <is>
          <t>B105463</t>
        </is>
      </c>
      <c r="P836" s="235" t="inlineStr">
        <is>
          <t>LT029</t>
        </is>
      </c>
      <c r="Q836" t="inlineStr">
        <is>
          <t>SlvMatl_SS_AISI-416_Hardened_SleeveBrg, PriceReq_BOM_KP_Sleeves</t>
        </is>
      </c>
    </row>
    <row r="837">
      <c r="B837" s="237" t="b">
        <v>0</v>
      </c>
      <c r="C837" s="233" t="inlineStr">
        <is>
          <t>ConTab_BOM_KP_Sleeves0711</t>
        </is>
      </c>
      <c r="D837" s="233" t="inlineStr"/>
      <c r="E837" s="233" t="inlineStr">
        <is>
          <t>:8012-5_6-KPV:</t>
        </is>
      </c>
      <c r="F837" s="235" t="n">
        <v>5</v>
      </c>
      <c r="G837" s="233" t="inlineStr">
        <is>
          <t>:CW:</t>
        </is>
      </c>
      <c r="H837" s="233" t="inlineStr">
        <is>
          <t>Mechanical Seal</t>
        </is>
      </c>
      <c r="I837" s="233" t="inlineStr">
        <is>
          <t>Single</t>
        </is>
      </c>
      <c r="J837" s="233" t="inlineStr">
        <is>
          <t>:Unbalanced:</t>
        </is>
      </c>
      <c r="K837" s="233" t="inlineStr">
        <is>
          <t>SlvMatl_SS_AISI-416_Hardened_SleeveBrg</t>
        </is>
      </c>
      <c r="L837" s="233" t="inlineStr">
        <is>
          <t>Special/Other</t>
        </is>
      </c>
      <c r="M837" s="233" t="inlineStr">
        <is>
          <t>SS AISI-416 (hard)-SlvBrg</t>
        </is>
      </c>
      <c r="N837" s="235" t="inlineStr">
        <is>
          <t>RTF</t>
        </is>
      </c>
      <c r="O837" s="233" t="inlineStr">
        <is>
          <t>B105464</t>
        </is>
      </c>
      <c r="P837" s="235" t="inlineStr">
        <is>
          <t>LT029</t>
        </is>
      </c>
      <c r="Q837" t="inlineStr">
        <is>
          <t>SlvMatl_SS_AISI-416_Hardened_SleeveBrg, PriceReq_BOM_KP_Sleeves</t>
        </is>
      </c>
    </row>
    <row r="838">
      <c r="B838" s="237" t="b">
        <v>0</v>
      </c>
      <c r="C838" s="233" t="inlineStr">
        <is>
          <t>ConTab_BOM_KP_Sleeves0712</t>
        </is>
      </c>
      <c r="D838" s="233" t="inlineStr"/>
      <c r="E838" s="233" t="inlineStr">
        <is>
          <t>:8015-3_4-KPV:</t>
        </is>
      </c>
      <c r="F838" s="235" t="n">
        <v>5</v>
      </c>
      <c r="G838" s="233" t="inlineStr">
        <is>
          <t>:CW:</t>
        </is>
      </c>
      <c r="H838" s="233" t="inlineStr">
        <is>
          <t>Mechanical Seal</t>
        </is>
      </c>
      <c r="I838" s="233" t="inlineStr">
        <is>
          <t>Single</t>
        </is>
      </c>
      <c r="J838" s="233" t="inlineStr">
        <is>
          <t>:Unbalanced:</t>
        </is>
      </c>
      <c r="K838" s="233" t="inlineStr">
        <is>
          <t>SlvMatl_SS_AISI-416_Hardened_SleeveBrg</t>
        </is>
      </c>
      <c r="L838" s="233" t="inlineStr">
        <is>
          <t>Special/Other</t>
        </is>
      </c>
      <c r="M838" s="233" t="inlineStr">
        <is>
          <t>SS AISI-416 (hard)-SlvBrg</t>
        </is>
      </c>
      <c r="N838" s="235" t="inlineStr">
        <is>
          <t>RTF</t>
        </is>
      </c>
      <c r="O838" s="233" t="inlineStr">
        <is>
          <t>B105465</t>
        </is>
      </c>
      <c r="P838" s="235" t="inlineStr">
        <is>
          <t>LT029</t>
        </is>
      </c>
      <c r="Q838" t="inlineStr">
        <is>
          <t>SlvMatl_SS_AISI-416_Hardened_SleeveBrg, PriceReq_BOM_KP_Sleeves</t>
        </is>
      </c>
    </row>
    <row r="839">
      <c r="B839" s="237" t="b">
        <v>0</v>
      </c>
      <c r="C839" s="233" t="inlineStr">
        <is>
          <t>ConTab_BOM_KP_Sleeves0713</t>
        </is>
      </c>
      <c r="D839" s="233" t="inlineStr"/>
      <c r="E839" s="233" t="inlineStr">
        <is>
          <t>:1012-9_0-KPV:1012-1_2-KPV:</t>
        </is>
      </c>
      <c r="F839" s="235" t="n">
        <v>5</v>
      </c>
      <c r="G839" s="233" t="inlineStr">
        <is>
          <t>:CW:</t>
        </is>
      </c>
      <c r="H839" s="233" t="inlineStr">
        <is>
          <t>Mechanical Seal</t>
        </is>
      </c>
      <c r="I839" s="233" t="inlineStr">
        <is>
          <t>Single</t>
        </is>
      </c>
      <c r="J839" s="233" t="inlineStr">
        <is>
          <t>:Unbalanced:</t>
        </is>
      </c>
      <c r="K839" s="233" t="inlineStr">
        <is>
          <t>SlvMatl_SS_AISI-416_Hardened_SleeveBrg</t>
        </is>
      </c>
      <c r="L839" s="233" t="inlineStr">
        <is>
          <t>Special/Other</t>
        </is>
      </c>
      <c r="M839" s="233" t="inlineStr">
        <is>
          <t>SS AISI-416 (hard)-SlvBrg</t>
        </is>
      </c>
      <c r="N839" s="235" t="inlineStr">
        <is>
          <t>RTF</t>
        </is>
      </c>
      <c r="O839" s="233" t="inlineStr">
        <is>
          <t>B105466</t>
        </is>
      </c>
      <c r="P839" s="235" t="inlineStr">
        <is>
          <t>LT029</t>
        </is>
      </c>
      <c r="Q839" t="inlineStr">
        <is>
          <t>SlvMatl_SS_AISI-416_Hardened_SleeveBrg, PriceReq_BOM_KP_Sleeves</t>
        </is>
      </c>
    </row>
    <row r="840">
      <c r="B840" s="237" t="b">
        <v>0</v>
      </c>
      <c r="C840" s="233" t="inlineStr">
        <is>
          <t>ConTab_BOM_KP_Sleeves0714</t>
        </is>
      </c>
      <c r="D840" s="233" t="inlineStr"/>
      <c r="E840" s="233" t="inlineStr">
        <is>
          <t>:6015-1_2-KPV:6015-3_4-KPV:</t>
        </is>
      </c>
      <c r="F840" s="235" t="n">
        <v>5</v>
      </c>
      <c r="G840" s="233" t="inlineStr">
        <is>
          <t>:CCW:</t>
        </is>
      </c>
      <c r="H840" s="233" t="inlineStr">
        <is>
          <t>Mechanical Seal</t>
        </is>
      </c>
      <c r="I840" s="233" t="inlineStr">
        <is>
          <t>Single</t>
        </is>
      </c>
      <c r="J840" s="233" t="inlineStr">
        <is>
          <t>:Unbalanced:</t>
        </is>
      </c>
      <c r="K840" s="233" t="inlineStr">
        <is>
          <t>SlvMatl_SS_AISI-416_Hardened_SleeveBrg</t>
        </is>
      </c>
      <c r="L840" s="233" t="inlineStr">
        <is>
          <t>Special/Other</t>
        </is>
      </c>
      <c r="M840" s="233" t="inlineStr">
        <is>
          <t>SS AISI-416 (hard)-SlvBrg</t>
        </is>
      </c>
      <c r="N840" s="235" t="inlineStr">
        <is>
          <t>RTF</t>
        </is>
      </c>
      <c r="O840" s="233" t="inlineStr">
        <is>
          <t>B105467</t>
        </is>
      </c>
      <c r="P840" s="235" t="inlineStr">
        <is>
          <t>LT029</t>
        </is>
      </c>
      <c r="Q840" t="inlineStr">
        <is>
          <t>SlvMatl_SS_AISI-416_Hardened_SleeveBrg, PriceReq_BOM_KP_Sleeves</t>
        </is>
      </c>
    </row>
    <row r="841">
      <c r="B841" s="237" t="b">
        <v>0</v>
      </c>
      <c r="C841" s="233" t="inlineStr">
        <is>
          <t>ConTab_BOM_KP_Sleeves0715</t>
        </is>
      </c>
      <c r="D841" s="233" t="inlineStr"/>
      <c r="E841" s="233" t="inlineStr">
        <is>
          <t>:6019-7_8-KPV:</t>
        </is>
      </c>
      <c r="F841" s="235" t="n">
        <v>5</v>
      </c>
      <c r="G841" s="233" t="inlineStr">
        <is>
          <t>:CCW:</t>
        </is>
      </c>
      <c r="H841" s="233" t="inlineStr">
        <is>
          <t>Mechanical Seal</t>
        </is>
      </c>
      <c r="I841" s="233" t="inlineStr">
        <is>
          <t>Single</t>
        </is>
      </c>
      <c r="J841" s="233" t="inlineStr">
        <is>
          <t>:Unbalanced:</t>
        </is>
      </c>
      <c r="K841" s="233" t="inlineStr">
        <is>
          <t>SlvMatl_SS_AISI-416_Hardened_SleeveBrg</t>
        </is>
      </c>
      <c r="L841" s="233" t="inlineStr">
        <is>
          <t>Special/Other</t>
        </is>
      </c>
      <c r="M841" s="233" t="inlineStr">
        <is>
          <t>SS AISI-416 (hard)-SlvBrg</t>
        </is>
      </c>
      <c r="N841" s="235" t="inlineStr">
        <is>
          <t>RTF</t>
        </is>
      </c>
      <c r="O841" s="233" t="inlineStr">
        <is>
          <t>B105468</t>
        </is>
      </c>
      <c r="P841" s="235" t="inlineStr">
        <is>
          <t>LT029</t>
        </is>
      </c>
      <c r="Q841" t="inlineStr">
        <is>
          <t>SlvMatl_SS_AISI-416_Hardened_SleeveBrg, PriceReq_BOM_KP_Sleeves</t>
        </is>
      </c>
    </row>
    <row r="842">
      <c r="B842" s="237" t="b">
        <v>0</v>
      </c>
      <c r="C842" s="233" t="inlineStr">
        <is>
          <t>ConTab_BOM_KP_Sleeves0716</t>
        </is>
      </c>
      <c r="D842" s="233" t="inlineStr"/>
      <c r="E842" s="233" t="inlineStr">
        <is>
          <t>:8012-5_6-KPV:</t>
        </is>
      </c>
      <c r="F842" s="235" t="n">
        <v>5</v>
      </c>
      <c r="G842" s="233" t="inlineStr">
        <is>
          <t>:CCW:</t>
        </is>
      </c>
      <c r="H842" s="233" t="inlineStr">
        <is>
          <t>Mechanical Seal</t>
        </is>
      </c>
      <c r="I842" s="233" t="inlineStr">
        <is>
          <t>Single</t>
        </is>
      </c>
      <c r="J842" s="233" t="inlineStr">
        <is>
          <t>:Unbalanced:</t>
        </is>
      </c>
      <c r="K842" s="233" t="inlineStr">
        <is>
          <t>SlvMatl_SS_AISI-416_Hardened_SleeveBrg</t>
        </is>
      </c>
      <c r="L842" s="233" t="inlineStr">
        <is>
          <t>Special/Other</t>
        </is>
      </c>
      <c r="M842" s="233" t="inlineStr">
        <is>
          <t>SS AISI-416 (hard)-SlvBrg</t>
        </is>
      </c>
      <c r="N842" s="235" t="inlineStr">
        <is>
          <t>RTF</t>
        </is>
      </c>
      <c r="O842" s="233" t="inlineStr">
        <is>
          <t>B105469</t>
        </is>
      </c>
      <c r="P842" s="235" t="inlineStr">
        <is>
          <t>LT029</t>
        </is>
      </c>
      <c r="Q842" t="inlineStr">
        <is>
          <t>SlvMatl_SS_AISI-416_Hardened_SleeveBrg, PriceReq_BOM_KP_Sleeves</t>
        </is>
      </c>
    </row>
    <row r="843">
      <c r="B843" s="237" t="b">
        <v>0</v>
      </c>
      <c r="C843" s="233" t="inlineStr">
        <is>
          <t>ConTab_BOM_KP_Sleeves0717</t>
        </is>
      </c>
      <c r="D843" s="233" t="inlineStr"/>
      <c r="E843" s="233" t="inlineStr">
        <is>
          <t>:8015-3_4-KPV:</t>
        </is>
      </c>
      <c r="F843" s="235" t="n">
        <v>5</v>
      </c>
      <c r="G843" s="233" t="inlineStr">
        <is>
          <t>:CCW:</t>
        </is>
      </c>
      <c r="H843" s="233" t="inlineStr">
        <is>
          <t>Mechanical Seal</t>
        </is>
      </c>
      <c r="I843" s="233" t="inlineStr">
        <is>
          <t>Single</t>
        </is>
      </c>
      <c r="J843" s="233" t="inlineStr">
        <is>
          <t>:Unbalanced:</t>
        </is>
      </c>
      <c r="K843" s="233" t="inlineStr">
        <is>
          <t>SlvMatl_SS_AISI-416_Hardened_SleeveBrg</t>
        </is>
      </c>
      <c r="L843" s="233" t="inlineStr">
        <is>
          <t>Special/Other</t>
        </is>
      </c>
      <c r="M843" s="233" t="inlineStr">
        <is>
          <t>SS AISI-416 (hard)-SlvBrg</t>
        </is>
      </c>
      <c r="N843" s="235" t="inlineStr">
        <is>
          <t>RTF</t>
        </is>
      </c>
      <c r="O843" s="233" t="inlineStr">
        <is>
          <t>B105470</t>
        </is>
      </c>
      <c r="P843" s="235" t="inlineStr">
        <is>
          <t>LT029</t>
        </is>
      </c>
      <c r="Q843" t="inlineStr">
        <is>
          <t>SlvMatl_SS_AISI-416_Hardened_SleeveBrg, PriceReq_BOM_KP_Sleeves</t>
        </is>
      </c>
    </row>
    <row r="844">
      <c r="B844" s="237" t="b">
        <v>0</v>
      </c>
      <c r="C844" s="233" t="inlineStr">
        <is>
          <t>ConTab_BOM_KP_Sleeves0718</t>
        </is>
      </c>
      <c r="D844" s="233" t="inlineStr"/>
      <c r="E844" s="233" t="inlineStr">
        <is>
          <t>:1012-9_0-KPV:1012-1_2-KPV:</t>
        </is>
      </c>
      <c r="F844" s="235" t="n">
        <v>5</v>
      </c>
      <c r="G844" s="233" t="inlineStr">
        <is>
          <t>:CCW:</t>
        </is>
      </c>
      <c r="H844" s="233" t="inlineStr">
        <is>
          <t>Mechanical Seal</t>
        </is>
      </c>
      <c r="I844" s="233" t="inlineStr">
        <is>
          <t>Single</t>
        </is>
      </c>
      <c r="J844" s="233" t="inlineStr">
        <is>
          <t>:Unbalanced:</t>
        </is>
      </c>
      <c r="K844" s="233" t="inlineStr">
        <is>
          <t>SlvMatl_SS_AISI-416_Hardened_SleeveBrg</t>
        </is>
      </c>
      <c r="L844" s="233" t="inlineStr">
        <is>
          <t>Special/Other</t>
        </is>
      </c>
      <c r="M844" s="233" t="inlineStr">
        <is>
          <t>SS AISI-416 (hard)-SlvBrg</t>
        </is>
      </c>
      <c r="N844" s="235" t="inlineStr">
        <is>
          <t>RTF</t>
        </is>
      </c>
      <c r="O844" s="233" t="inlineStr">
        <is>
          <t>B105471</t>
        </is>
      </c>
      <c r="P844" s="235" t="inlineStr">
        <is>
          <t>LT029</t>
        </is>
      </c>
      <c r="Q844" t="inlineStr">
        <is>
          <t>SlvMatl_SS_AISI-416_Hardened_SleeveBrg, PriceReq_BOM_KP_Sleeves</t>
        </is>
      </c>
    </row>
    <row r="845">
      <c r="B845" s="237" t="b">
        <v>0</v>
      </c>
      <c r="C845" s="233" t="inlineStr">
        <is>
          <t>ConTab_BOM_KP_Sleeves0719</t>
        </is>
      </c>
      <c r="D845" s="233" t="inlineStr"/>
      <c r="E845" s="233" t="inlineStr">
        <is>
          <t>:2095-1_2-KPV:</t>
        </is>
      </c>
      <c r="F845" s="235" t="n">
        <v>2</v>
      </c>
      <c r="G845" s="235" t="inlineStr">
        <is>
          <t>:CW:</t>
        </is>
      </c>
      <c r="H845" s="233" t="inlineStr">
        <is>
          <t>Mechanical Seal</t>
        </is>
      </c>
      <c r="I845" s="233" t="inlineStr">
        <is>
          <t>Single</t>
        </is>
      </c>
      <c r="J845" s="233" t="inlineStr">
        <is>
          <t>:Unbalanced:</t>
        </is>
      </c>
      <c r="K845" s="233" t="inlineStr">
        <is>
          <t>SlvMatl_SS_AISI-416_Hardened_SleeveBrg</t>
        </is>
      </c>
      <c r="L845" s="233" t="inlineStr">
        <is>
          <t>No Sleeve (sleeveless)</t>
        </is>
      </c>
      <c r="M845" s="233" t="inlineStr">
        <is>
          <t>SS AISI-416 (hard)-SlvBrg</t>
        </is>
      </c>
      <c r="N845" s="233" t="n">
        <v>96699031</v>
      </c>
      <c r="O845" s="233" t="inlineStr">
        <is>
          <t>B105472</t>
        </is>
      </c>
      <c r="P845" s="235" t="inlineStr">
        <is>
          <t>LT029</t>
        </is>
      </c>
      <c r="Q845" t="inlineStr">
        <is>
          <t>SlvMatl_SS_AISI-416_Hardened_SleeveBrg, PriceReq_BOM_KP_Sleeves</t>
        </is>
      </c>
    </row>
    <row r="846">
      <c r="B846" s="237" t="b">
        <v>0</v>
      </c>
      <c r="C846" s="233" t="inlineStr">
        <is>
          <t>ConTab_BOM_KP_Sleeves0720</t>
        </is>
      </c>
      <c r="D846" s="233" t="inlineStr"/>
      <c r="E846" s="233" t="inlineStr">
        <is>
          <t>:2013-5_6-KPV:</t>
        </is>
      </c>
      <c r="F846" s="235" t="n">
        <v>2</v>
      </c>
      <c r="G846" s="235" t="inlineStr">
        <is>
          <t>:CW:</t>
        </is>
      </c>
      <c r="H846" s="233" t="inlineStr">
        <is>
          <t>Mechanical Seal</t>
        </is>
      </c>
      <c r="I846" s="233" t="inlineStr">
        <is>
          <t>Single</t>
        </is>
      </c>
      <c r="J846" s="233" t="inlineStr">
        <is>
          <t>:Unbalanced:</t>
        </is>
      </c>
      <c r="K846" s="233" t="inlineStr">
        <is>
          <t>SlvMatl_SS_AISI-416_Hardened_SleeveBrg</t>
        </is>
      </c>
      <c r="L846" s="233" t="inlineStr">
        <is>
          <t>No Sleeve (sleeveless)</t>
        </is>
      </c>
      <c r="M846" s="233" t="inlineStr">
        <is>
          <t>SS AISI-416 (hard)-SlvBrg</t>
        </is>
      </c>
      <c r="N846" s="233" t="n">
        <v>96699031</v>
      </c>
      <c r="O846" s="233" t="inlineStr">
        <is>
          <t>B105473</t>
        </is>
      </c>
      <c r="P846" s="235" t="inlineStr">
        <is>
          <t>LT029</t>
        </is>
      </c>
      <c r="Q846" t="inlineStr">
        <is>
          <t>SlvMatl_SS_AISI-416_Hardened_SleeveBrg, PriceReq_BOM_KP_Sleeves</t>
        </is>
      </c>
    </row>
    <row r="847">
      <c r="B847" s="237" t="b">
        <v>0</v>
      </c>
      <c r="C847" s="233" t="inlineStr">
        <is>
          <t>ConTab_BOM_KP_Sleeves0721</t>
        </is>
      </c>
      <c r="D847" s="233" t="inlineStr"/>
      <c r="E847" s="233" t="inlineStr">
        <is>
          <t>:3095-7_8-KPV:</t>
        </is>
      </c>
      <c r="F847" s="235" t="n">
        <v>2</v>
      </c>
      <c r="G847" s="235" t="inlineStr">
        <is>
          <t>:CW:</t>
        </is>
      </c>
      <c r="H847" s="233" t="inlineStr">
        <is>
          <t>Mechanical Seal</t>
        </is>
      </c>
      <c r="I847" s="233" t="inlineStr">
        <is>
          <t>Single</t>
        </is>
      </c>
      <c r="J847" s="233" t="inlineStr">
        <is>
          <t>:Unbalanced:</t>
        </is>
      </c>
      <c r="K847" s="233" t="inlineStr">
        <is>
          <t>SlvMatl_SS_AISI-416_Hardened_SleeveBrg</t>
        </is>
      </c>
      <c r="L847" s="233" t="inlineStr">
        <is>
          <t>No Sleeve (sleeveless)</t>
        </is>
      </c>
      <c r="M847" s="233" t="inlineStr">
        <is>
          <t>SS AISI-416 (hard)-SlvBrg</t>
        </is>
      </c>
      <c r="N847" s="233" t="n">
        <v>96699031</v>
      </c>
      <c r="O847" s="233" t="inlineStr">
        <is>
          <t>B105474</t>
        </is>
      </c>
      <c r="P847" s="235" t="inlineStr">
        <is>
          <t>LT029</t>
        </is>
      </c>
      <c r="Q847" t="inlineStr">
        <is>
          <t>SlvMatl_SS_AISI-416_Hardened_SleeveBrg, PriceReq_BOM_KP_Sleeves</t>
        </is>
      </c>
    </row>
    <row r="848">
      <c r="B848" s="237" t="b">
        <v>0</v>
      </c>
      <c r="C848" s="233" t="inlineStr">
        <is>
          <t>ConTab_BOM_KP_Sleeves0722</t>
        </is>
      </c>
      <c r="D848" s="233" t="inlineStr"/>
      <c r="E848" s="233" t="inlineStr">
        <is>
          <t>:2095-1_2-KPV:</t>
        </is>
      </c>
      <c r="F848" s="235" t="n">
        <v>2</v>
      </c>
      <c r="G848" s="235" t="inlineStr">
        <is>
          <t>:CCW:</t>
        </is>
      </c>
      <c r="H848" s="233" t="inlineStr">
        <is>
          <t>Mechanical Seal</t>
        </is>
      </c>
      <c r="I848" s="233" t="inlineStr">
        <is>
          <t>Single</t>
        </is>
      </c>
      <c r="J848" s="233" t="inlineStr">
        <is>
          <t>:Unbalanced:</t>
        </is>
      </c>
      <c r="K848" s="233" t="inlineStr">
        <is>
          <t>SlvMatl_SS_AISI-416_Hardened_SleeveBrg</t>
        </is>
      </c>
      <c r="L848" s="233" t="inlineStr">
        <is>
          <t>No Sleeve (sleeveless)</t>
        </is>
      </c>
      <c r="M848" s="233" t="inlineStr">
        <is>
          <t>SS AISI-416 (hard)-SlvBrg</t>
        </is>
      </c>
      <c r="N848" s="233" t="n">
        <v>96699027</v>
      </c>
      <c r="O848" s="233" t="inlineStr">
        <is>
          <t>B105475</t>
        </is>
      </c>
      <c r="P848" s="235" t="inlineStr">
        <is>
          <t>LT029</t>
        </is>
      </c>
      <c r="Q848" t="inlineStr">
        <is>
          <t>SlvMatl_SS_AISI-416_Hardened_SleeveBrg, PriceReq_BOM_KP_Sleeves</t>
        </is>
      </c>
    </row>
    <row r="849">
      <c r="B849" s="237" t="b">
        <v>0</v>
      </c>
      <c r="C849" s="233" t="inlineStr">
        <is>
          <t>ConTab_BOM_KP_Sleeves0723</t>
        </is>
      </c>
      <c r="D849" s="233" t="inlineStr"/>
      <c r="E849" s="233" t="inlineStr">
        <is>
          <t>:2013-5_6-KPV:</t>
        </is>
      </c>
      <c r="F849" s="235" t="n">
        <v>2</v>
      </c>
      <c r="G849" s="235" t="inlineStr">
        <is>
          <t>:CCW:</t>
        </is>
      </c>
      <c r="H849" s="233" t="inlineStr">
        <is>
          <t>Mechanical Seal</t>
        </is>
      </c>
      <c r="I849" s="233" t="inlineStr">
        <is>
          <t>Single</t>
        </is>
      </c>
      <c r="J849" s="233" t="inlineStr">
        <is>
          <t>:Unbalanced:</t>
        </is>
      </c>
      <c r="K849" s="233" t="inlineStr">
        <is>
          <t>SlvMatl_SS_AISI-416_Hardened_SleeveBrg</t>
        </is>
      </c>
      <c r="L849" s="233" t="inlineStr">
        <is>
          <t>No Sleeve (sleeveless)</t>
        </is>
      </c>
      <c r="M849" s="233" t="inlineStr">
        <is>
          <t>SS AISI-416 (hard)-SlvBrg</t>
        </is>
      </c>
      <c r="N849" s="233" t="n">
        <v>96699027</v>
      </c>
      <c r="O849" s="233" t="inlineStr">
        <is>
          <t>B105476</t>
        </is>
      </c>
      <c r="P849" s="235" t="inlineStr">
        <is>
          <t>LT029</t>
        </is>
      </c>
      <c r="Q849" t="inlineStr">
        <is>
          <t>SlvMatl_SS_AISI-416_Hardened_SleeveBrg, PriceReq_BOM_KP_Sleeves</t>
        </is>
      </c>
    </row>
    <row r="850">
      <c r="B850" s="237" t="b">
        <v>0</v>
      </c>
      <c r="C850" s="233" t="inlineStr">
        <is>
          <t>ConTab_BOM_KP_Sleeves0724</t>
        </is>
      </c>
      <c r="D850" s="233" t="inlineStr"/>
      <c r="E850" s="233" t="inlineStr">
        <is>
          <t>:3095-7_8-KPV:</t>
        </is>
      </c>
      <c r="F850" s="235" t="n">
        <v>2</v>
      </c>
      <c r="G850" s="235" t="inlineStr">
        <is>
          <t>:CCW:</t>
        </is>
      </c>
      <c r="H850" s="233" t="inlineStr">
        <is>
          <t>Mechanical Seal</t>
        </is>
      </c>
      <c r="I850" s="233" t="inlineStr">
        <is>
          <t>Single</t>
        </is>
      </c>
      <c r="J850" s="233" t="inlineStr">
        <is>
          <t>:Unbalanced:</t>
        </is>
      </c>
      <c r="K850" s="233" t="inlineStr">
        <is>
          <t>SlvMatl_SS_AISI-416_Hardened_SleeveBrg</t>
        </is>
      </c>
      <c r="L850" s="233" t="inlineStr">
        <is>
          <t>No Sleeve (sleeveless)</t>
        </is>
      </c>
      <c r="M850" s="233" t="inlineStr">
        <is>
          <t>SS AISI-416 (hard)-SlvBrg</t>
        </is>
      </c>
      <c r="N850" s="233" t="n">
        <v>96699027</v>
      </c>
      <c r="O850" s="233" t="inlineStr">
        <is>
          <t>B105477</t>
        </is>
      </c>
      <c r="P850" s="235" t="inlineStr">
        <is>
          <t>LT029</t>
        </is>
      </c>
      <c r="Q850" t="inlineStr">
        <is>
          <t>SlvMatl_SS_AISI-416_Hardened_SleeveBrg, PriceReq_BOM_KP_Sleeves</t>
        </is>
      </c>
    </row>
    <row r="851">
      <c r="B851" s="237" t="b">
        <v>0</v>
      </c>
      <c r="C851" s="233" t="inlineStr">
        <is>
          <t>ConTab_BOM_KP_Sleeves1119</t>
        </is>
      </c>
      <c r="D851" s="233" t="inlineStr"/>
      <c r="E851" s="233" t="inlineStr">
        <is>
          <t>:1015-3_4-KPV:</t>
        </is>
      </c>
      <c r="F851" s="235" t="inlineStr">
        <is>
          <t>7</t>
        </is>
      </c>
      <c r="G851" s="235" t="inlineStr">
        <is>
          <t>:CW:</t>
        </is>
      </c>
      <c r="H851" s="233" t="inlineStr">
        <is>
          <t>Mechanical Seal</t>
        </is>
      </c>
      <c r="I851" s="233" t="inlineStr">
        <is>
          <t>Single</t>
        </is>
      </c>
      <c r="J851" s="233" t="inlineStr">
        <is>
          <t>:Unbalanced:</t>
        </is>
      </c>
      <c r="K851" s="233" t="inlineStr">
        <is>
          <t>SlvMatl_SS_AISI-416_Hardened_SleeveBrg</t>
        </is>
      </c>
      <c r="L851" s="233" t="inlineStr">
        <is>
          <t>Bronze, III932, C89835</t>
        </is>
      </c>
      <c r="M851" s="233" t="inlineStr">
        <is>
          <t>SS AISI-416 (hard)-SlvBrg</t>
        </is>
      </c>
      <c r="N851" s="233" t="n">
        <v>97825624</v>
      </c>
      <c r="O851" s="233" t="inlineStr">
        <is>
          <t>B150274</t>
        </is>
      </c>
      <c r="P851" s="235" t="inlineStr">
        <is>
          <t>LT027</t>
        </is>
      </c>
      <c r="Q851" t="inlineStr">
        <is>
          <t>SlvMatl_SS_AISI-416_Hardened_SleeveBrg, PriceReq_BOM_KP_Sleeves</t>
        </is>
      </c>
    </row>
    <row r="852">
      <c r="B852" s="237" t="b">
        <v>0</v>
      </c>
      <c r="C852" s="233" t="inlineStr">
        <is>
          <t>ConTab_BOM_KP_Sleeves1120</t>
        </is>
      </c>
      <c r="D852" s="233" t="inlineStr"/>
      <c r="E852" s="233" t="inlineStr">
        <is>
          <t>:1015-3_4-KPV:</t>
        </is>
      </c>
      <c r="F852" s="235" t="inlineStr">
        <is>
          <t>7</t>
        </is>
      </c>
      <c r="G852" s="235" t="inlineStr">
        <is>
          <t>:CW:</t>
        </is>
      </c>
      <c r="H852" s="233" t="inlineStr">
        <is>
          <t>Mechanical Seal</t>
        </is>
      </c>
      <c r="I852" s="233" t="inlineStr">
        <is>
          <t>Single</t>
        </is>
      </c>
      <c r="J852" s="233" t="inlineStr">
        <is>
          <t>:Unbalanced:</t>
        </is>
      </c>
      <c r="K852" s="233" t="inlineStr">
        <is>
          <t>SlvMatl_SS_AISI-416_Hardened_SleeveBrg</t>
        </is>
      </c>
      <c r="L852" s="233" t="inlineStr">
        <is>
          <t>NiAl-Bronze, ASTM-B150 CDA95400</t>
        </is>
      </c>
      <c r="M852" s="233" t="inlineStr">
        <is>
          <t>SS AISI-416 (hard)-SlvBrg</t>
        </is>
      </c>
      <c r="N852" s="235" t="inlineStr">
        <is>
          <t>RTF</t>
        </is>
      </c>
      <c r="O852" s="233" t="inlineStr">
        <is>
          <t>B150275</t>
        </is>
      </c>
      <c r="P852" s="235" t="inlineStr">
        <is>
          <t>LT066</t>
        </is>
      </c>
      <c r="Q852" t="inlineStr">
        <is>
          <t>SlvMatl_SS_AISI-416_Hardened_SleeveBrg, PriceReq_BOM_KP_Sleeves</t>
        </is>
      </c>
    </row>
    <row r="853">
      <c r="B853" s="237" t="b">
        <v>0</v>
      </c>
      <c r="C853" s="233" t="inlineStr">
        <is>
          <t>ConTab_BOM_KP_Sleeves1121</t>
        </is>
      </c>
      <c r="D853" s="233" t="inlineStr"/>
      <c r="E853" s="233" t="inlineStr">
        <is>
          <t>:1015-3_4-KPV:</t>
        </is>
      </c>
      <c r="F853" s="235" t="inlineStr">
        <is>
          <t>7</t>
        </is>
      </c>
      <c r="G853" s="235" t="inlineStr">
        <is>
          <t>:CW:</t>
        </is>
      </c>
      <c r="H853" s="233" t="inlineStr">
        <is>
          <t>Mechanical Seal</t>
        </is>
      </c>
      <c r="I853" s="233" t="inlineStr">
        <is>
          <t>Single</t>
        </is>
      </c>
      <c r="J853" s="233" t="inlineStr">
        <is>
          <t>:Unbalanced:</t>
        </is>
      </c>
      <c r="K853" s="233" t="inlineStr">
        <is>
          <t>SlvMatl_SS_AISI-416_Hardened_SleeveBrg</t>
        </is>
      </c>
      <c r="L853" s="233" t="inlineStr">
        <is>
          <t>SS AISI-303</t>
        </is>
      </c>
      <c r="M853" s="233" t="inlineStr">
        <is>
          <t>SS AISI-416 (hard)-SlvBrg</t>
        </is>
      </c>
      <c r="N853" s="233" t="n">
        <v>97825626</v>
      </c>
      <c r="O853" s="233" t="inlineStr">
        <is>
          <t>B150276</t>
        </is>
      </c>
      <c r="P853" s="235" t="inlineStr">
        <is>
          <t>LT067</t>
        </is>
      </c>
      <c r="Q853" t="inlineStr">
        <is>
          <t>SlvMatl_SS_AISI-416_Hardened_SleeveBrg, PriceReq_BOM_KP_Sleeves</t>
        </is>
      </c>
    </row>
    <row r="854">
      <c r="B854" s="237" t="b">
        <v>0</v>
      </c>
      <c r="C854" s="233" t="inlineStr">
        <is>
          <t>ConTab_BOM_KP_Sleeves1122</t>
        </is>
      </c>
      <c r="D854" s="233" t="inlineStr"/>
      <c r="E854" s="233" t="inlineStr">
        <is>
          <t>:1015-3_4-KPV:</t>
        </is>
      </c>
      <c r="F854" s="235" t="inlineStr">
        <is>
          <t>7</t>
        </is>
      </c>
      <c r="G854" s="235" t="inlineStr">
        <is>
          <t>:CW:</t>
        </is>
      </c>
      <c r="H854" s="233" t="inlineStr">
        <is>
          <t>Mechanical Seal</t>
        </is>
      </c>
      <c r="I854" s="233" t="inlineStr">
        <is>
          <t>Single</t>
        </is>
      </c>
      <c r="J854" s="233" t="inlineStr">
        <is>
          <t>:Unbalanced:</t>
        </is>
      </c>
      <c r="K854" s="233" t="inlineStr">
        <is>
          <t>SlvMatl_SS_AISI-416_Hardened_SleeveBrg</t>
        </is>
      </c>
      <c r="L854" s="233" t="inlineStr">
        <is>
          <t>SS AISI-316</t>
        </is>
      </c>
      <c r="M854" s="233" t="inlineStr">
        <is>
          <t>SS AISI-416 (hard)-SlvBrg</t>
        </is>
      </c>
      <c r="N854" s="235" t="inlineStr">
        <is>
          <t>RTF</t>
        </is>
      </c>
      <c r="O854" s="233" t="inlineStr">
        <is>
          <t>B150277</t>
        </is>
      </c>
      <c r="P854" s="235" t="inlineStr">
        <is>
          <t>LT068</t>
        </is>
      </c>
      <c r="Q854" t="inlineStr">
        <is>
          <t>SlvMatl_SS_AISI-416_Hardened_SleeveBrg, PriceReq_BOM_KP_Sleeves</t>
        </is>
      </c>
    </row>
    <row r="855">
      <c r="B855" s="237" t="b">
        <v>0</v>
      </c>
      <c r="C855" s="233" t="inlineStr">
        <is>
          <t>ConTab_BOM_KP_Sleeves1123</t>
        </is>
      </c>
      <c r="D855" s="233" t="inlineStr"/>
      <c r="E855" s="233" t="inlineStr">
        <is>
          <t>:1015-3_4-KPV:</t>
        </is>
      </c>
      <c r="F855" s="235" t="inlineStr">
        <is>
          <t>7</t>
        </is>
      </c>
      <c r="G855" s="235" t="inlineStr">
        <is>
          <t>:CW:</t>
        </is>
      </c>
      <c r="H855" s="233" t="inlineStr">
        <is>
          <t>Mechanical Seal</t>
        </is>
      </c>
      <c r="I855" s="233" t="inlineStr">
        <is>
          <t>Single</t>
        </is>
      </c>
      <c r="J855" s="233" t="inlineStr">
        <is>
          <t>:Unbalanced:</t>
        </is>
      </c>
      <c r="K855" s="233" t="inlineStr">
        <is>
          <t>SlvMatl_SS_AISI-416_Hardened_SleeveBrg</t>
        </is>
      </c>
      <c r="L855" s="233" t="inlineStr">
        <is>
          <t>SS AISI-416</t>
        </is>
      </c>
      <c r="M855" s="233" t="inlineStr">
        <is>
          <t>SS AISI-416 (hard)-SlvBrg</t>
        </is>
      </c>
      <c r="N855" s="235" t="inlineStr">
        <is>
          <t>RTF</t>
        </is>
      </c>
      <c r="O855" s="233" t="inlineStr">
        <is>
          <t>B150278</t>
        </is>
      </c>
      <c r="P855" s="235" t="inlineStr">
        <is>
          <t>LT068</t>
        </is>
      </c>
      <c r="Q855" t="inlineStr">
        <is>
          <t>SlvMatl_SS_AISI-416_Hardened_SleeveBrg, PriceReq_BOM_KP_Sleeves</t>
        </is>
      </c>
    </row>
    <row r="856">
      <c r="B856" s="237" t="b">
        <v>0</v>
      </c>
      <c r="C856" s="233" t="inlineStr">
        <is>
          <t>ConTab_BOM_KP_Sleeves1124</t>
        </is>
      </c>
      <c r="D856" s="233" t="inlineStr"/>
      <c r="E856" s="233" t="inlineStr">
        <is>
          <t>:1015-3_4-KPV:</t>
        </is>
      </c>
      <c r="F856" s="235" t="inlineStr">
        <is>
          <t>7</t>
        </is>
      </c>
      <c r="G856" s="235" t="inlineStr">
        <is>
          <t>:CW:</t>
        </is>
      </c>
      <c r="H856" s="233" t="inlineStr">
        <is>
          <t>Mechanical Seal</t>
        </is>
      </c>
      <c r="I856" s="233" t="inlineStr">
        <is>
          <t>Single</t>
        </is>
      </c>
      <c r="J856" s="233" t="inlineStr">
        <is>
          <t>:Unbalanced:</t>
        </is>
      </c>
      <c r="K856" s="233" t="inlineStr">
        <is>
          <t>SlvMatl_SS_AISI-416_Hardened_SleeveBrg</t>
        </is>
      </c>
      <c r="L856" s="233" t="inlineStr">
        <is>
          <t>Al-Bronze, ASTM-B150 CDA95200</t>
        </is>
      </c>
      <c r="M856" s="233" t="inlineStr">
        <is>
          <t>SS AISI-416 (hard)-SlvBrg</t>
        </is>
      </c>
      <c r="N856" s="235" t="inlineStr">
        <is>
          <t>RTF</t>
        </is>
      </c>
      <c r="O856" s="233" t="inlineStr">
        <is>
          <t>B150279</t>
        </is>
      </c>
      <c r="P856" s="235" t="inlineStr">
        <is>
          <t>LT066</t>
        </is>
      </c>
      <c r="Q856" t="inlineStr">
        <is>
          <t>SlvMatl_SS_AISI-416_Hardened_SleeveBrg, PriceReq_BOM_KP_Sleeves</t>
        </is>
      </c>
    </row>
    <row r="857">
      <c r="B857" s="237" t="b">
        <v>0</v>
      </c>
      <c r="C857" s="233" t="inlineStr">
        <is>
          <t>ConTab_BOM_KP_Sleeves1125</t>
        </is>
      </c>
      <c r="D857" s="233" t="inlineStr"/>
      <c r="E857" s="233" t="inlineStr">
        <is>
          <t>:1015-3_4-KPV:</t>
        </is>
      </c>
      <c r="F857" s="235" t="inlineStr">
        <is>
          <t>7</t>
        </is>
      </c>
      <c r="G857" s="235" t="inlineStr">
        <is>
          <t>:CCW:</t>
        </is>
      </c>
      <c r="H857" s="233" t="inlineStr">
        <is>
          <t>Mechanical Seal</t>
        </is>
      </c>
      <c r="I857" s="233" t="inlineStr">
        <is>
          <t>Single</t>
        </is>
      </c>
      <c r="J857" s="233" t="inlineStr">
        <is>
          <t>:Unbalanced:</t>
        </is>
      </c>
      <c r="K857" s="233" t="inlineStr">
        <is>
          <t>SlvMatl_SS_AISI-416_Hardened_SleeveBrg</t>
        </is>
      </c>
      <c r="L857" s="233" t="inlineStr">
        <is>
          <t>Bronze, III932, C89835</t>
        </is>
      </c>
      <c r="M857" s="233" t="inlineStr">
        <is>
          <t>SS AISI-416 (hard)-SlvBrg</t>
        </is>
      </c>
      <c r="N857" s="235" t="n">
        <v>97825628</v>
      </c>
      <c r="O857" s="233" t="inlineStr">
        <is>
          <t>B150281</t>
        </is>
      </c>
      <c r="P857" s="235" t="inlineStr">
        <is>
          <t>LT027</t>
        </is>
      </c>
      <c r="Q857" t="inlineStr">
        <is>
          <t>SlvMatl_SS_AISI-416_Hardened_SleeveBrg, PriceReq_BOM_KP_Sleeves</t>
        </is>
      </c>
    </row>
    <row r="858">
      <c r="B858" s="237" t="b">
        <v>0</v>
      </c>
      <c r="C858" s="233" t="inlineStr">
        <is>
          <t>ConTab_BOM_KP_Sleeves1126</t>
        </is>
      </c>
      <c r="D858" s="233" t="inlineStr"/>
      <c r="E858" s="233" t="inlineStr">
        <is>
          <t>:1015-3_4-KPV:</t>
        </is>
      </c>
      <c r="F858" s="235" t="inlineStr">
        <is>
          <t>7</t>
        </is>
      </c>
      <c r="G858" s="235" t="inlineStr">
        <is>
          <t>:CCW:</t>
        </is>
      </c>
      <c r="H858" s="233" t="inlineStr">
        <is>
          <t>Mechanical Seal</t>
        </is>
      </c>
      <c r="I858" s="233" t="inlineStr">
        <is>
          <t>Single</t>
        </is>
      </c>
      <c r="J858" s="233" t="inlineStr">
        <is>
          <t>:Unbalanced:</t>
        </is>
      </c>
      <c r="K858" s="233" t="inlineStr">
        <is>
          <t>SlvMatl_SS_AISI-416_Hardened_SleeveBrg</t>
        </is>
      </c>
      <c r="L858" s="233" t="inlineStr">
        <is>
          <t>NiAl-Bronze, ASTM-B150 CDA95400</t>
        </is>
      </c>
      <c r="M858" s="233" t="inlineStr">
        <is>
          <t>SS AISI-416 (hard)-SlvBrg</t>
        </is>
      </c>
      <c r="N858" s="235" t="inlineStr">
        <is>
          <t>RTF</t>
        </is>
      </c>
      <c r="O858" s="233" t="inlineStr">
        <is>
          <t>B150282</t>
        </is>
      </c>
      <c r="P858" s="235" t="inlineStr">
        <is>
          <t>LT066</t>
        </is>
      </c>
      <c r="Q858" t="inlineStr">
        <is>
          <t>SlvMatl_SS_AISI-416_Hardened_SleeveBrg, PriceReq_BOM_KP_Sleeves</t>
        </is>
      </c>
    </row>
    <row r="859">
      <c r="B859" s="237" t="b">
        <v>0</v>
      </c>
      <c r="C859" s="233" t="inlineStr">
        <is>
          <t>ConTab_BOM_KP_Sleeves1127</t>
        </is>
      </c>
      <c r="D859" s="233" t="inlineStr"/>
      <c r="E859" s="233" t="inlineStr">
        <is>
          <t>:1015-3_4-KPV:</t>
        </is>
      </c>
      <c r="F859" s="235" t="inlineStr">
        <is>
          <t>7</t>
        </is>
      </c>
      <c r="G859" s="235" t="inlineStr">
        <is>
          <t>:CCW:</t>
        </is>
      </c>
      <c r="H859" s="233" t="inlineStr">
        <is>
          <t>Mechanical Seal</t>
        </is>
      </c>
      <c r="I859" s="233" t="inlineStr">
        <is>
          <t>Single</t>
        </is>
      </c>
      <c r="J859" s="233" t="inlineStr">
        <is>
          <t>:Unbalanced:</t>
        </is>
      </c>
      <c r="K859" s="233" t="inlineStr">
        <is>
          <t>SlvMatl_SS_AISI-416_Hardened_SleeveBrg</t>
        </is>
      </c>
      <c r="L859" s="233" t="inlineStr">
        <is>
          <t>SS AISI-303</t>
        </is>
      </c>
      <c r="M859" s="233" t="inlineStr">
        <is>
          <t>SS AISI-416 (hard)-SlvBrg</t>
        </is>
      </c>
      <c r="N859" s="235" t="n">
        <v>97825629</v>
      </c>
      <c r="O859" s="233" t="inlineStr">
        <is>
          <t>B150283</t>
        </is>
      </c>
      <c r="P859" s="235" t="inlineStr">
        <is>
          <t>LT067</t>
        </is>
      </c>
      <c r="Q859" t="inlineStr">
        <is>
          <t>SlvMatl_SS_AISI-416_Hardened_SleeveBrg, PriceReq_BOM_KP_Sleeves</t>
        </is>
      </c>
    </row>
    <row r="860">
      <c r="B860" s="237" t="b">
        <v>0</v>
      </c>
      <c r="C860" s="233" t="inlineStr">
        <is>
          <t>ConTab_BOM_KP_Sleeves1128</t>
        </is>
      </c>
      <c r="D860" s="233" t="inlineStr"/>
      <c r="E860" s="233" t="inlineStr">
        <is>
          <t>:1015-3_4-KPV:</t>
        </is>
      </c>
      <c r="F860" s="235" t="inlineStr">
        <is>
          <t>7</t>
        </is>
      </c>
      <c r="G860" s="235" t="inlineStr">
        <is>
          <t>:CCW:</t>
        </is>
      </c>
      <c r="H860" s="233" t="inlineStr">
        <is>
          <t>Mechanical Seal</t>
        </is>
      </c>
      <c r="I860" s="233" t="inlineStr">
        <is>
          <t>Single</t>
        </is>
      </c>
      <c r="J860" s="233" t="inlineStr">
        <is>
          <t>:Unbalanced:</t>
        </is>
      </c>
      <c r="K860" s="233" t="inlineStr">
        <is>
          <t>SlvMatl_SS_AISI-416_Hardened_SleeveBrg</t>
        </is>
      </c>
      <c r="L860" s="233" t="inlineStr">
        <is>
          <t>SS AISI-316</t>
        </is>
      </c>
      <c r="M860" s="233" t="inlineStr">
        <is>
          <t>SS AISI-416 (hard)-SlvBrg</t>
        </is>
      </c>
      <c r="N860" s="235" t="inlineStr">
        <is>
          <t>RTF</t>
        </is>
      </c>
      <c r="O860" s="233" t="inlineStr">
        <is>
          <t>B150284</t>
        </is>
      </c>
      <c r="P860" s="235" t="inlineStr">
        <is>
          <t>LT068</t>
        </is>
      </c>
      <c r="Q860" t="inlineStr">
        <is>
          <t>SlvMatl_SS_AISI-416_Hardened_SleeveBrg, PriceReq_BOM_KP_Sleeves</t>
        </is>
      </c>
    </row>
    <row r="861">
      <c r="B861" s="237" t="b">
        <v>0</v>
      </c>
      <c r="C861" s="233" t="inlineStr">
        <is>
          <t>ConTab_BOM_KP_Sleeves1129</t>
        </is>
      </c>
      <c r="D861" s="233" t="inlineStr"/>
      <c r="E861" s="233" t="inlineStr">
        <is>
          <t>:1015-3_4-KPV:</t>
        </is>
      </c>
      <c r="F861" s="235" t="inlineStr">
        <is>
          <t>7</t>
        </is>
      </c>
      <c r="G861" s="235" t="inlineStr">
        <is>
          <t>:CCW:</t>
        </is>
      </c>
      <c r="H861" s="233" t="inlineStr">
        <is>
          <t>Mechanical Seal</t>
        </is>
      </c>
      <c r="I861" s="233" t="inlineStr">
        <is>
          <t>Single</t>
        </is>
      </c>
      <c r="J861" s="233" t="inlineStr">
        <is>
          <t>:Unbalanced:</t>
        </is>
      </c>
      <c r="K861" s="233" t="inlineStr">
        <is>
          <t>SlvMatl_SS_AISI-416_Hardened_SleeveBrg</t>
        </is>
      </c>
      <c r="L861" s="233" t="inlineStr">
        <is>
          <t>SS AISI-416</t>
        </is>
      </c>
      <c r="M861" s="233" t="inlineStr">
        <is>
          <t>SS AISI-416 (hard)-SlvBrg</t>
        </is>
      </c>
      <c r="N861" s="235" t="inlineStr">
        <is>
          <t>RTF</t>
        </is>
      </c>
      <c r="O861" s="233" t="inlineStr">
        <is>
          <t>B150285</t>
        </is>
      </c>
      <c r="P861" s="235" t="inlineStr">
        <is>
          <t>LT068</t>
        </is>
      </c>
      <c r="Q861" t="inlineStr">
        <is>
          <t>SlvMatl_SS_AISI-416_Hardened_SleeveBrg, PriceReq_BOM_KP_Sleeves</t>
        </is>
      </c>
    </row>
    <row r="862">
      <c r="B862" s="237" t="b">
        <v>0</v>
      </c>
      <c r="C862" s="233" t="inlineStr">
        <is>
          <t>ConTab_BOM_KP_Sleeves1130</t>
        </is>
      </c>
      <c r="D862" s="233" t="inlineStr"/>
      <c r="E862" s="233" t="inlineStr">
        <is>
          <t>:1015-3_4-KPV:</t>
        </is>
      </c>
      <c r="F862" s="235" t="inlineStr">
        <is>
          <t>7</t>
        </is>
      </c>
      <c r="G862" s="235" t="inlineStr">
        <is>
          <t>:CCW:</t>
        </is>
      </c>
      <c r="H862" s="233" t="inlineStr">
        <is>
          <t>Mechanical Seal</t>
        </is>
      </c>
      <c r="I862" s="233" t="inlineStr">
        <is>
          <t>Single</t>
        </is>
      </c>
      <c r="J862" s="233" t="inlineStr">
        <is>
          <t>:Unbalanced:</t>
        </is>
      </c>
      <c r="K862" s="233" t="inlineStr">
        <is>
          <t>SlvMatl_SS_AISI-416_Hardened_SleeveBrg</t>
        </is>
      </c>
      <c r="L862" s="233" t="inlineStr">
        <is>
          <t>Al-Bronze, ASTM-B150 CDA95200</t>
        </is>
      </c>
      <c r="M862" s="233" t="inlineStr">
        <is>
          <t>SS AISI-416 (hard)-SlvBrg</t>
        </is>
      </c>
      <c r="N862" s="235" t="inlineStr">
        <is>
          <t>RTF</t>
        </is>
      </c>
      <c r="O862" s="233" t="inlineStr">
        <is>
          <t>B150286</t>
        </is>
      </c>
      <c r="P862" s="235" t="inlineStr">
        <is>
          <t>LT066</t>
        </is>
      </c>
      <c r="Q862" t="inlineStr">
        <is>
          <t>SlvMatl_SS_AISI-416_Hardened_SleeveBrg, PriceReq_BOM_KP_Sleeves</t>
        </is>
      </c>
    </row>
    <row r="863">
      <c r="B863" s="237" t="b">
        <v>0</v>
      </c>
      <c r="C863" s="233" t="inlineStr">
        <is>
          <t>ConTab_BOM_KP_Sleeves1143</t>
        </is>
      </c>
      <c r="D863" s="233" t="inlineStr"/>
      <c r="E863" s="233" t="inlineStr">
        <is>
          <t>:1015-3_4-KPV:</t>
        </is>
      </c>
      <c r="F863" s="235" t="inlineStr">
        <is>
          <t>7</t>
        </is>
      </c>
      <c r="G863" s="235" t="inlineStr">
        <is>
          <t>:CW:</t>
        </is>
      </c>
      <c r="H863" s="233" t="inlineStr">
        <is>
          <t>Mechanical Seal</t>
        </is>
      </c>
      <c r="I863" s="233" t="inlineStr">
        <is>
          <t>Single</t>
        </is>
      </c>
      <c r="J863" s="233" t="inlineStr">
        <is>
          <t>:Balanced:</t>
        </is>
      </c>
      <c r="K863" s="233" t="inlineStr">
        <is>
          <t>SlvMatl_SS_AISI-416_Hardened_SleeveBrg</t>
        </is>
      </c>
      <c r="L863" s="233" t="inlineStr">
        <is>
          <t>Bronze, III932, C89835</t>
        </is>
      </c>
      <c r="M863" s="233" t="inlineStr">
        <is>
          <t>SS AISI-416 (hard)-SlvBrg</t>
        </is>
      </c>
      <c r="N863" s="235" t="n">
        <v>97825627</v>
      </c>
      <c r="O863" s="233" t="inlineStr">
        <is>
          <t>B150302</t>
        </is>
      </c>
      <c r="P863" s="235" t="inlineStr">
        <is>
          <t>LT027</t>
        </is>
      </c>
      <c r="Q863" t="inlineStr">
        <is>
          <t>SlvMatl_SS_AISI-416_Hardened_SleeveBrg, PriceReq_BOM_KP_Sleeves</t>
        </is>
      </c>
    </row>
    <row r="864">
      <c r="B864" s="237" t="b">
        <v>0</v>
      </c>
      <c r="C864" s="233" t="inlineStr">
        <is>
          <t>ConTab_BOM_KP_Sleeves1144</t>
        </is>
      </c>
      <c r="D864" s="233" t="inlineStr"/>
      <c r="E864" s="233" t="inlineStr">
        <is>
          <t>:1015-3_4-KPV:</t>
        </is>
      </c>
      <c r="F864" s="235" t="inlineStr">
        <is>
          <t>7</t>
        </is>
      </c>
      <c r="G864" s="235" t="inlineStr">
        <is>
          <t>:CW:</t>
        </is>
      </c>
      <c r="H864" s="233" t="inlineStr">
        <is>
          <t>Mechanical Seal</t>
        </is>
      </c>
      <c r="I864" s="233" t="inlineStr">
        <is>
          <t>Single</t>
        </is>
      </c>
      <c r="J864" s="233" t="inlineStr">
        <is>
          <t>:Balanced:</t>
        </is>
      </c>
      <c r="K864" s="233" t="inlineStr">
        <is>
          <t>SlvMatl_SS_AISI-416_Hardened_SleeveBrg</t>
        </is>
      </c>
      <c r="L864" s="233" t="inlineStr">
        <is>
          <t>NiAl-Bronze, ASTM-B150 CDA95400</t>
        </is>
      </c>
      <c r="M864" s="233" t="inlineStr">
        <is>
          <t>SS AISI-416 (hard)-SlvBrg</t>
        </is>
      </c>
      <c r="N864" s="235" t="inlineStr">
        <is>
          <t>RTF</t>
        </is>
      </c>
      <c r="O864" s="233" t="inlineStr">
        <is>
          <t>B150303</t>
        </is>
      </c>
      <c r="P864" s="235" t="inlineStr">
        <is>
          <t>LT066</t>
        </is>
      </c>
      <c r="Q864" t="inlineStr">
        <is>
          <t>SlvMatl_SS_AISI-416_Hardened_SleeveBrg, PriceReq_BOM_KP_Sleeves</t>
        </is>
      </c>
    </row>
    <row r="865">
      <c r="B865" s="237" t="b">
        <v>0</v>
      </c>
      <c r="C865" s="233" t="inlineStr">
        <is>
          <t>ConTab_BOM_KP_Sleeves1145</t>
        </is>
      </c>
      <c r="D865" s="233" t="inlineStr"/>
      <c r="E865" s="233" t="inlineStr">
        <is>
          <t>:1015-3_4-KPV:</t>
        </is>
      </c>
      <c r="F865" s="235" t="inlineStr">
        <is>
          <t>7</t>
        </is>
      </c>
      <c r="G865" s="235" t="inlineStr">
        <is>
          <t>:CW:</t>
        </is>
      </c>
      <c r="H865" s="233" t="inlineStr">
        <is>
          <t>Mechanical Seal</t>
        </is>
      </c>
      <c r="I865" s="233" t="inlineStr">
        <is>
          <t>Single</t>
        </is>
      </c>
      <c r="J865" s="233" t="inlineStr">
        <is>
          <t>:Balanced:</t>
        </is>
      </c>
      <c r="K865" s="233" t="inlineStr">
        <is>
          <t>SlvMatl_SS_AISI-416_Hardened_SleeveBrg</t>
        </is>
      </c>
      <c r="L865" s="233" t="inlineStr">
        <is>
          <t>SS AISI-303</t>
        </is>
      </c>
      <c r="M865" s="233" t="inlineStr">
        <is>
          <t>SS AISI-416 (hard)-SlvBrg</t>
        </is>
      </c>
      <c r="N865" s="235" t="inlineStr">
        <is>
          <t>RTF</t>
        </is>
      </c>
      <c r="O865" s="233" t="inlineStr">
        <is>
          <t>B150304</t>
        </is>
      </c>
      <c r="P865" s="235" t="inlineStr">
        <is>
          <t>LT067</t>
        </is>
      </c>
      <c r="Q865" t="inlineStr">
        <is>
          <t>SlvMatl_SS_AISI-416_Hardened_SleeveBrg, PriceReq_BOM_KP_Sleeves</t>
        </is>
      </c>
    </row>
    <row r="866">
      <c r="B866" s="237" t="b">
        <v>0</v>
      </c>
      <c r="C866" s="233" t="inlineStr">
        <is>
          <t>ConTab_BOM_KP_Sleeves1146</t>
        </is>
      </c>
      <c r="D866" s="233" t="inlineStr"/>
      <c r="E866" s="233" t="inlineStr">
        <is>
          <t>:1015-3_4-KPV:</t>
        </is>
      </c>
      <c r="F866" s="235" t="inlineStr">
        <is>
          <t>7</t>
        </is>
      </c>
      <c r="G866" s="235" t="inlineStr">
        <is>
          <t>:CW:</t>
        </is>
      </c>
      <c r="H866" s="233" t="inlineStr">
        <is>
          <t>Mechanical Seal</t>
        </is>
      </c>
      <c r="I866" s="233" t="inlineStr">
        <is>
          <t>Single</t>
        </is>
      </c>
      <c r="J866" s="233" t="inlineStr">
        <is>
          <t>:Balanced:</t>
        </is>
      </c>
      <c r="K866" s="233" t="inlineStr">
        <is>
          <t>SlvMatl_SS_AISI-416_Hardened_SleeveBrg</t>
        </is>
      </c>
      <c r="L866" s="233" t="inlineStr">
        <is>
          <t>SS AISI-316</t>
        </is>
      </c>
      <c r="M866" s="233" t="inlineStr">
        <is>
          <t>SS AISI-416 (hard)-SlvBrg</t>
        </is>
      </c>
      <c r="N866" s="235" t="inlineStr">
        <is>
          <t>RTF</t>
        </is>
      </c>
      <c r="O866" s="233" t="inlineStr">
        <is>
          <t>B150305</t>
        </is>
      </c>
      <c r="P866" s="235" t="inlineStr">
        <is>
          <t>LT068</t>
        </is>
      </c>
      <c r="Q866" t="inlineStr">
        <is>
          <t>SlvMatl_SS_AISI-416_Hardened_SleeveBrg, PriceReq_BOM_KP_Sleeves</t>
        </is>
      </c>
    </row>
    <row r="867">
      <c r="B867" s="237" t="b">
        <v>0</v>
      </c>
      <c r="C867" s="233" t="inlineStr">
        <is>
          <t>ConTab_BOM_KP_Sleeves1147</t>
        </is>
      </c>
      <c r="D867" s="233" t="inlineStr"/>
      <c r="E867" s="233" t="inlineStr">
        <is>
          <t>:1015-3_4-KPV:</t>
        </is>
      </c>
      <c r="F867" s="235" t="inlineStr">
        <is>
          <t>7</t>
        </is>
      </c>
      <c r="G867" s="235" t="inlineStr">
        <is>
          <t>:CW:</t>
        </is>
      </c>
      <c r="H867" s="233" t="inlineStr">
        <is>
          <t>Mechanical Seal</t>
        </is>
      </c>
      <c r="I867" s="233" t="inlineStr">
        <is>
          <t>Single</t>
        </is>
      </c>
      <c r="J867" s="233" t="inlineStr">
        <is>
          <t>:Balanced:</t>
        </is>
      </c>
      <c r="K867" s="233" t="inlineStr">
        <is>
          <t>SlvMatl_SS_AISI-416_Hardened_SleeveBrg</t>
        </is>
      </c>
      <c r="L867" s="233" t="inlineStr">
        <is>
          <t>SS AISI-416</t>
        </is>
      </c>
      <c r="M867" s="233" t="inlineStr">
        <is>
          <t>SS AISI-416 (hard)-SlvBrg</t>
        </is>
      </c>
      <c r="N867" s="235" t="inlineStr">
        <is>
          <t>RTF</t>
        </is>
      </c>
      <c r="O867" s="233" t="inlineStr">
        <is>
          <t>B150306</t>
        </is>
      </c>
      <c r="P867" s="235" t="inlineStr">
        <is>
          <t>LT068</t>
        </is>
      </c>
      <c r="Q867" t="inlineStr">
        <is>
          <t>SlvMatl_SS_AISI-416_Hardened_SleeveBrg, PriceReq_BOM_KP_Sleeves</t>
        </is>
      </c>
    </row>
    <row r="868">
      <c r="B868" s="237" t="b">
        <v>0</v>
      </c>
      <c r="C868" s="233" t="inlineStr">
        <is>
          <t>ConTab_BOM_KP_Sleeves1148</t>
        </is>
      </c>
      <c r="D868" s="233" t="inlineStr"/>
      <c r="E868" s="233" t="inlineStr">
        <is>
          <t>:1015-3_4-KPV:</t>
        </is>
      </c>
      <c r="F868" s="235" t="inlineStr">
        <is>
          <t>7</t>
        </is>
      </c>
      <c r="G868" s="235" t="inlineStr">
        <is>
          <t>:CW:</t>
        </is>
      </c>
      <c r="H868" s="233" t="inlineStr">
        <is>
          <t>Mechanical Seal</t>
        </is>
      </c>
      <c r="I868" s="233" t="inlineStr">
        <is>
          <t>Single</t>
        </is>
      </c>
      <c r="J868" s="233" t="inlineStr">
        <is>
          <t>:Balanced:</t>
        </is>
      </c>
      <c r="K868" s="233" t="inlineStr">
        <is>
          <t>SlvMatl_SS_AISI-416_Hardened_SleeveBrg</t>
        </is>
      </c>
      <c r="L868" s="233" t="inlineStr">
        <is>
          <t>Al-Bronze, ASTM-B150 CDA95200</t>
        </is>
      </c>
      <c r="M868" s="233" t="inlineStr">
        <is>
          <t>SS AISI-416 (hard)-SlvBrg</t>
        </is>
      </c>
      <c r="N868" s="235" t="inlineStr">
        <is>
          <t>RTF</t>
        </is>
      </c>
      <c r="O868" s="233" t="inlineStr">
        <is>
          <t>B150307</t>
        </is>
      </c>
      <c r="P868" s="235" t="inlineStr">
        <is>
          <t>LT066</t>
        </is>
      </c>
      <c r="Q868" t="inlineStr">
        <is>
          <t>SlvMatl_SS_AISI-416_Hardened_SleeveBrg, PriceReq_BOM_KP_Sleeves</t>
        </is>
      </c>
    </row>
    <row r="869">
      <c r="B869" s="237" t="b">
        <v>0</v>
      </c>
      <c r="C869" s="233" t="inlineStr">
        <is>
          <t>ConTab_BOM_KP_Sleeves1149</t>
        </is>
      </c>
      <c r="D869" s="233" t="inlineStr"/>
      <c r="E869" s="233" t="inlineStr">
        <is>
          <t>:1015-3_4-KPV:</t>
        </is>
      </c>
      <c r="F869" s="235" t="inlineStr">
        <is>
          <t>7</t>
        </is>
      </c>
      <c r="G869" s="235" t="inlineStr">
        <is>
          <t>:CCW:</t>
        </is>
      </c>
      <c r="H869" s="233" t="inlineStr">
        <is>
          <t>Mechanical Seal</t>
        </is>
      </c>
      <c r="I869" s="233" t="inlineStr">
        <is>
          <t>Single</t>
        </is>
      </c>
      <c r="J869" s="233" t="inlineStr">
        <is>
          <t>:Balanced:</t>
        </is>
      </c>
      <c r="K869" s="233" t="inlineStr">
        <is>
          <t>SlvMatl_SS_AISI-416_Hardened_SleeveBrg</t>
        </is>
      </c>
      <c r="L869" s="233" t="inlineStr">
        <is>
          <t>Bronze, III932, C89835</t>
        </is>
      </c>
      <c r="M869" s="233" t="inlineStr">
        <is>
          <t>SS AISI-416 (hard)-SlvBrg</t>
        </is>
      </c>
      <c r="N869" s="235" t="n">
        <v>97825630</v>
      </c>
      <c r="O869" s="233" t="inlineStr">
        <is>
          <t>B150309</t>
        </is>
      </c>
      <c r="P869" s="235" t="inlineStr">
        <is>
          <t>LT027</t>
        </is>
      </c>
      <c r="Q869" t="inlineStr">
        <is>
          <t>SlvMatl_SS_AISI-416_Hardened_SleeveBrg, PriceReq_BOM_KP_Sleeves</t>
        </is>
      </c>
    </row>
    <row r="870">
      <c r="B870" s="237" t="b">
        <v>0</v>
      </c>
      <c r="C870" s="233" t="inlineStr">
        <is>
          <t>ConTab_BOM_KP_Sleeves1150</t>
        </is>
      </c>
      <c r="D870" s="233" t="inlineStr"/>
      <c r="E870" s="233" t="inlineStr">
        <is>
          <t>:1015-3_4-KPV:</t>
        </is>
      </c>
      <c r="F870" s="235" t="inlineStr">
        <is>
          <t>7</t>
        </is>
      </c>
      <c r="G870" s="235" t="inlineStr">
        <is>
          <t>:CCW:</t>
        </is>
      </c>
      <c r="H870" s="233" t="inlineStr">
        <is>
          <t>Mechanical Seal</t>
        </is>
      </c>
      <c r="I870" s="233" t="inlineStr">
        <is>
          <t>Single</t>
        </is>
      </c>
      <c r="J870" s="233" t="inlineStr">
        <is>
          <t>:Balanced:</t>
        </is>
      </c>
      <c r="K870" s="233" t="inlineStr">
        <is>
          <t>SlvMatl_SS_AISI-416_Hardened_SleeveBrg</t>
        </is>
      </c>
      <c r="L870" s="233" t="inlineStr">
        <is>
          <t>NiAl-Bronze, ASTM-B150 CDA95400</t>
        </is>
      </c>
      <c r="M870" s="233" t="inlineStr">
        <is>
          <t>SS AISI-416 (hard)-SlvBrg</t>
        </is>
      </c>
      <c r="N870" s="235" t="inlineStr">
        <is>
          <t>RTF</t>
        </is>
      </c>
      <c r="O870" s="233" t="inlineStr">
        <is>
          <t>B150310</t>
        </is>
      </c>
      <c r="P870" s="235" t="inlineStr">
        <is>
          <t>LT066</t>
        </is>
      </c>
      <c r="Q870" t="inlineStr">
        <is>
          <t>SlvMatl_SS_AISI-416_Hardened_SleeveBrg, PriceReq_BOM_KP_Sleeves</t>
        </is>
      </c>
    </row>
    <row r="871">
      <c r="B871" s="237" t="b">
        <v>0</v>
      </c>
      <c r="C871" s="233" t="inlineStr">
        <is>
          <t>ConTab_BOM_KP_Sleeves1151</t>
        </is>
      </c>
      <c r="D871" s="233" t="inlineStr"/>
      <c r="E871" s="233" t="inlineStr">
        <is>
          <t>:1015-3_4-KPV:</t>
        </is>
      </c>
      <c r="F871" s="235" t="inlineStr">
        <is>
          <t>7</t>
        </is>
      </c>
      <c r="G871" s="235" t="inlineStr">
        <is>
          <t>:CCW:</t>
        </is>
      </c>
      <c r="H871" s="233" t="inlineStr">
        <is>
          <t>Mechanical Seal</t>
        </is>
      </c>
      <c r="I871" s="233" t="inlineStr">
        <is>
          <t>Single</t>
        </is>
      </c>
      <c r="J871" s="233" t="inlineStr">
        <is>
          <t>:Balanced:</t>
        </is>
      </c>
      <c r="K871" s="233" t="inlineStr">
        <is>
          <t>SlvMatl_SS_AISI-416_Hardened_SleeveBrg</t>
        </is>
      </c>
      <c r="L871" s="233" t="inlineStr">
        <is>
          <t>SS AISI-303</t>
        </is>
      </c>
      <c r="M871" s="233" t="inlineStr">
        <is>
          <t>SS AISI-416 (hard)-SlvBrg</t>
        </is>
      </c>
      <c r="N871" s="235" t="inlineStr">
        <is>
          <t>RTF</t>
        </is>
      </c>
      <c r="O871" s="233" t="inlineStr">
        <is>
          <t>B150311</t>
        </is>
      </c>
      <c r="P871" s="235" t="inlineStr">
        <is>
          <t>LT067</t>
        </is>
      </c>
      <c r="Q871" t="inlineStr">
        <is>
          <t>SlvMatl_SS_AISI-416_Hardened_SleeveBrg, PriceReq_BOM_KP_Sleeves</t>
        </is>
      </c>
    </row>
    <row r="872">
      <c r="B872" s="237" t="b">
        <v>0</v>
      </c>
      <c r="C872" s="233" t="inlineStr">
        <is>
          <t>ConTab_BOM_KP_Sleeves1152</t>
        </is>
      </c>
      <c r="D872" s="233" t="inlineStr"/>
      <c r="E872" s="233" t="inlineStr">
        <is>
          <t>:1015-3_4-KPV:</t>
        </is>
      </c>
      <c r="F872" s="235" t="inlineStr">
        <is>
          <t>7</t>
        </is>
      </c>
      <c r="G872" s="235" t="inlineStr">
        <is>
          <t>:CCW:</t>
        </is>
      </c>
      <c r="H872" s="233" t="inlineStr">
        <is>
          <t>Mechanical Seal</t>
        </is>
      </c>
      <c r="I872" s="233" t="inlineStr">
        <is>
          <t>Single</t>
        </is>
      </c>
      <c r="J872" s="233" t="inlineStr">
        <is>
          <t>:Balanced:</t>
        </is>
      </c>
      <c r="K872" s="233" t="inlineStr">
        <is>
          <t>SlvMatl_SS_AISI-416_Hardened_SleeveBrg</t>
        </is>
      </c>
      <c r="L872" s="233" t="inlineStr">
        <is>
          <t>SS AISI-316</t>
        </is>
      </c>
      <c r="M872" s="233" t="inlineStr">
        <is>
          <t>SS AISI-416 (hard)-SlvBrg</t>
        </is>
      </c>
      <c r="N872" s="235" t="inlineStr">
        <is>
          <t>RTF</t>
        </is>
      </c>
      <c r="O872" s="233" t="inlineStr">
        <is>
          <t>B150312</t>
        </is>
      </c>
      <c r="P872" s="235" t="inlineStr">
        <is>
          <t>LT068</t>
        </is>
      </c>
      <c r="Q872" t="inlineStr">
        <is>
          <t>SlvMatl_SS_AISI-416_Hardened_SleeveBrg, PriceReq_BOM_KP_Sleeves</t>
        </is>
      </c>
    </row>
    <row r="873">
      <c r="B873" s="237" t="b">
        <v>0</v>
      </c>
      <c r="C873" s="233" t="inlineStr">
        <is>
          <t>ConTab_BOM_KP_Sleeves1153</t>
        </is>
      </c>
      <c r="D873" s="233" t="inlineStr"/>
      <c r="E873" s="233" t="inlineStr">
        <is>
          <t>:1015-3_4-KPV:</t>
        </is>
      </c>
      <c r="F873" s="235" t="inlineStr">
        <is>
          <t>7</t>
        </is>
      </c>
      <c r="G873" s="235" t="inlineStr">
        <is>
          <t>:CCW:</t>
        </is>
      </c>
      <c r="H873" s="233" t="inlineStr">
        <is>
          <t>Mechanical Seal</t>
        </is>
      </c>
      <c r="I873" s="233" t="inlineStr">
        <is>
          <t>Single</t>
        </is>
      </c>
      <c r="J873" s="233" t="inlineStr">
        <is>
          <t>:Balanced:</t>
        </is>
      </c>
      <c r="K873" s="233" t="inlineStr">
        <is>
          <t>SlvMatl_SS_AISI-416_Hardened_SleeveBrg</t>
        </is>
      </c>
      <c r="L873" s="233" t="inlineStr">
        <is>
          <t>SS AISI-416</t>
        </is>
      </c>
      <c r="M873" s="233" t="inlineStr">
        <is>
          <t>SS AISI-416 (hard)-SlvBrg</t>
        </is>
      </c>
      <c r="N873" s="235" t="inlineStr">
        <is>
          <t>RTF</t>
        </is>
      </c>
      <c r="O873" s="233" t="inlineStr">
        <is>
          <t>B150313</t>
        </is>
      </c>
      <c r="P873" s="235" t="inlineStr">
        <is>
          <t>LT068</t>
        </is>
      </c>
      <c r="Q873" t="inlineStr">
        <is>
          <t>SlvMatl_SS_AISI-416_Hardened_SleeveBrg, PriceReq_BOM_KP_Sleeves</t>
        </is>
      </c>
    </row>
    <row r="874">
      <c r="B874" s="237" t="b">
        <v>0</v>
      </c>
      <c r="C874" s="233" t="inlineStr">
        <is>
          <t>ConTab_BOM_KP_Sleeves1154</t>
        </is>
      </c>
      <c r="D874" s="233" t="inlineStr"/>
      <c r="E874" s="233" t="inlineStr">
        <is>
          <t>:1015-3_4-KPV:</t>
        </is>
      </c>
      <c r="F874" s="235" t="inlineStr">
        <is>
          <t>7</t>
        </is>
      </c>
      <c r="G874" s="235" t="inlineStr">
        <is>
          <t>:CCW:</t>
        </is>
      </c>
      <c r="H874" s="233" t="inlineStr">
        <is>
          <t>Mechanical Seal</t>
        </is>
      </c>
      <c r="I874" s="233" t="inlineStr">
        <is>
          <t>Single</t>
        </is>
      </c>
      <c r="J874" s="233" t="inlineStr">
        <is>
          <t>:Balanced:</t>
        </is>
      </c>
      <c r="K874" s="233" t="inlineStr">
        <is>
          <t>SlvMatl_SS_AISI-416_Hardened_SleeveBrg</t>
        </is>
      </c>
      <c r="L874" s="233" t="inlineStr">
        <is>
          <t>Al-Bronze, ASTM-B150 CDA95200</t>
        </is>
      </c>
      <c r="M874" s="233" t="inlineStr">
        <is>
          <t>SS AISI-416 (hard)-SlvBrg</t>
        </is>
      </c>
      <c r="N874" s="235" t="inlineStr">
        <is>
          <t>RTF</t>
        </is>
      </c>
      <c r="O874" s="233" t="inlineStr">
        <is>
          <t>B150314</t>
        </is>
      </c>
      <c r="P874" s="235" t="inlineStr">
        <is>
          <t>LT066</t>
        </is>
      </c>
      <c r="Q874" t="inlineStr">
        <is>
          <t>SlvMatl_SS_AISI-416_Hardened_SleeveBrg, PriceReq_BOM_KP_Sleeves</t>
        </is>
      </c>
    </row>
    <row r="875">
      <c r="B875" s="237" t="b">
        <v>0</v>
      </c>
      <c r="C875" s="233" t="inlineStr">
        <is>
          <t>ConTab_BOM_KP_Sleeves1183</t>
        </is>
      </c>
      <c r="D875" s="233" t="inlineStr"/>
      <c r="E875" s="233" t="inlineStr">
        <is>
          <t>:3014-7_8-KPV:</t>
        </is>
      </c>
      <c r="F875" s="235" t="n">
        <v>4</v>
      </c>
      <c r="G875" s="233" t="inlineStr">
        <is>
          <t>:CW:</t>
        </is>
      </c>
      <c r="H875" s="233" t="inlineStr">
        <is>
          <t>Mechanical Seal</t>
        </is>
      </c>
      <c r="I875" s="233" t="inlineStr">
        <is>
          <t>Single</t>
        </is>
      </c>
      <c r="J875" s="233" t="inlineStr">
        <is>
          <t>:Balanced:</t>
        </is>
      </c>
      <c r="K875" s="233" t="inlineStr">
        <is>
          <t>SlvMatl_SS_AISI-416_Hardened_SleeveBrg</t>
        </is>
      </c>
      <c r="L875" s="233" t="inlineStr">
        <is>
          <t>Bronze, III932, C89835</t>
        </is>
      </c>
      <c r="M875" s="233" t="inlineStr">
        <is>
          <t>SS AISI-416 (hard)-SlvBrg</t>
        </is>
      </c>
      <c r="N875" s="235" t="inlineStr">
        <is>
          <t>RTF</t>
        </is>
      </c>
      <c r="O875" s="233" t="inlineStr">
        <is>
          <t>B105067</t>
        </is>
      </c>
      <c r="P875" s="235" t="inlineStr">
        <is>
          <t>LT027</t>
        </is>
      </c>
      <c r="Q875" t="inlineStr">
        <is>
          <t>SlvMatl_SS_AISI-416_Hardened_SleeveBrg, PriceReq_BOM_KP_Sleeves</t>
        </is>
      </c>
    </row>
    <row r="876">
      <c r="B876" s="237" t="b">
        <v>0</v>
      </c>
      <c r="C876" s="233" t="inlineStr">
        <is>
          <t>ConTab_BOM_KP_Sleeves1184</t>
        </is>
      </c>
      <c r="D876" s="233" t="inlineStr"/>
      <c r="E876" s="233" t="inlineStr">
        <is>
          <t>:4015-9_0-KPV:</t>
        </is>
      </c>
      <c r="F876" s="235" t="n">
        <v>4</v>
      </c>
      <c r="G876" s="233" t="inlineStr">
        <is>
          <t>:CW:</t>
        </is>
      </c>
      <c r="H876" s="233" t="inlineStr">
        <is>
          <t>Mechanical Seal</t>
        </is>
      </c>
      <c r="I876" s="233" t="inlineStr">
        <is>
          <t>Single</t>
        </is>
      </c>
      <c r="J876" s="233" t="inlineStr">
        <is>
          <t>:Balanced:</t>
        </is>
      </c>
      <c r="K876" s="233" t="inlineStr">
        <is>
          <t>SlvMatl_SS_AISI-416_Hardened_SleeveBrg</t>
        </is>
      </c>
      <c r="L876" s="233" t="inlineStr">
        <is>
          <t>Bronze, III932, C89835</t>
        </is>
      </c>
      <c r="M876" s="233" t="inlineStr">
        <is>
          <t>SS AISI-416 (hard)-SlvBrg</t>
        </is>
      </c>
      <c r="N876" s="235" t="inlineStr">
        <is>
          <t>RTF</t>
        </is>
      </c>
      <c r="O876" s="233" t="inlineStr">
        <is>
          <t>B105069</t>
        </is>
      </c>
      <c r="P876" s="235" t="inlineStr">
        <is>
          <t>LT027</t>
        </is>
      </c>
      <c r="Q876" t="inlineStr">
        <is>
          <t>SlvMatl_SS_AISI-416_Hardened_SleeveBrg, PriceReq_BOM_KP_Sleeves</t>
        </is>
      </c>
    </row>
    <row r="877">
      <c r="B877" s="237" t="b">
        <v>0</v>
      </c>
      <c r="C877" s="233" t="inlineStr">
        <is>
          <t>ConTab_BOM_KP_Sleeves1185</t>
        </is>
      </c>
      <c r="D877" s="233" t="inlineStr"/>
      <c r="E877" s="233" t="inlineStr">
        <is>
          <t>:3014-7_8-KPV:</t>
        </is>
      </c>
      <c r="F877" s="235" t="n">
        <v>4</v>
      </c>
      <c r="G877" s="233" t="inlineStr">
        <is>
          <t>:CCW:</t>
        </is>
      </c>
      <c r="H877" s="233" t="inlineStr">
        <is>
          <t>Mechanical Seal</t>
        </is>
      </c>
      <c r="I877" s="233" t="inlineStr">
        <is>
          <t>Single</t>
        </is>
      </c>
      <c r="J877" s="233" t="inlineStr">
        <is>
          <t>:Balanced:</t>
        </is>
      </c>
      <c r="K877" s="233" t="inlineStr">
        <is>
          <t>SlvMatl_SS_AISI-416_Hardened_SleeveBrg</t>
        </is>
      </c>
      <c r="L877" s="233" t="inlineStr">
        <is>
          <t>Bronze, III932, C89835</t>
        </is>
      </c>
      <c r="M877" s="233" t="inlineStr">
        <is>
          <t>SS AISI-416 (hard)-SlvBrg</t>
        </is>
      </c>
      <c r="N877" s="235" t="inlineStr">
        <is>
          <t>RTF</t>
        </is>
      </c>
      <c r="O877" s="233" t="inlineStr">
        <is>
          <t>B105074</t>
        </is>
      </c>
      <c r="P877" s="235" t="inlineStr">
        <is>
          <t>LT027</t>
        </is>
      </c>
      <c r="Q877" t="inlineStr">
        <is>
          <t>SlvMatl_SS_AISI-416_Hardened_SleeveBrg, PriceReq_BOM_KP_Sleeves</t>
        </is>
      </c>
    </row>
    <row r="878">
      <c r="B878" s="237" t="b">
        <v>0</v>
      </c>
      <c r="C878" s="233" t="inlineStr">
        <is>
          <t>ConTab_BOM_KP_Sleeves1186</t>
        </is>
      </c>
      <c r="D878" s="233" t="inlineStr"/>
      <c r="E878" s="233" t="inlineStr">
        <is>
          <t>:4015-9_0-KPV:</t>
        </is>
      </c>
      <c r="F878" s="235" t="n">
        <v>4</v>
      </c>
      <c r="G878" s="233" t="inlineStr">
        <is>
          <t>:CCW:</t>
        </is>
      </c>
      <c r="H878" s="233" t="inlineStr">
        <is>
          <t>Mechanical Seal</t>
        </is>
      </c>
      <c r="I878" s="233" t="inlineStr">
        <is>
          <t>Single</t>
        </is>
      </c>
      <c r="J878" s="233" t="inlineStr">
        <is>
          <t>:Balanced:</t>
        </is>
      </c>
      <c r="K878" s="233" t="inlineStr">
        <is>
          <t>SlvMatl_SS_AISI-416_Hardened_SleeveBrg</t>
        </is>
      </c>
      <c r="L878" s="233" t="inlineStr">
        <is>
          <t>Bronze, III932, C89835</t>
        </is>
      </c>
      <c r="M878" s="233" t="inlineStr">
        <is>
          <t>SS AISI-416 (hard)-SlvBrg</t>
        </is>
      </c>
      <c r="N878" s="235" t="inlineStr">
        <is>
          <t>RTF</t>
        </is>
      </c>
      <c r="O878" s="233" t="inlineStr">
        <is>
          <t>B105077</t>
        </is>
      </c>
      <c r="P878" s="235" t="inlineStr">
        <is>
          <t>LT027</t>
        </is>
      </c>
      <c r="Q878" t="inlineStr">
        <is>
          <t>SlvMatl_SS_AISI-416_Hardened_SleeveBrg, PriceReq_BOM_KP_Sleeves</t>
        </is>
      </c>
    </row>
    <row r="879">
      <c r="B879" s="237" t="b">
        <v>0</v>
      </c>
      <c r="C879" s="233" t="inlineStr">
        <is>
          <t>ConTab_BOM_KP_Sleeves1187</t>
        </is>
      </c>
      <c r="D879" s="233" t="inlineStr"/>
      <c r="E879" s="233" t="inlineStr">
        <is>
          <t>:3014-7_8-KPV:</t>
        </is>
      </c>
      <c r="F879" s="235" t="n">
        <v>4</v>
      </c>
      <c r="G879" s="233" t="inlineStr">
        <is>
          <t>:CW:</t>
        </is>
      </c>
      <c r="H879" s="233" t="inlineStr">
        <is>
          <t>Mechanical Seal</t>
        </is>
      </c>
      <c r="I879" s="233" t="inlineStr">
        <is>
          <t>Single</t>
        </is>
      </c>
      <c r="J879" s="233" t="inlineStr">
        <is>
          <t>:Balanced:</t>
        </is>
      </c>
      <c r="K879" s="233" t="inlineStr">
        <is>
          <t>SlvMatl_SS_AISI-416_Hardened_SleeveBrg</t>
        </is>
      </c>
      <c r="L879" s="233" t="inlineStr">
        <is>
          <t>NiAl-Bronze, ASTM-B150 CDA95400</t>
        </is>
      </c>
      <c r="M879" s="233" t="inlineStr">
        <is>
          <t>SS AISI-416 (hard)-SlvBrg</t>
        </is>
      </c>
      <c r="N879" s="235" t="inlineStr">
        <is>
          <t>RTF</t>
        </is>
      </c>
      <c r="O879" s="233" t="inlineStr">
        <is>
          <t>B105082</t>
        </is>
      </c>
      <c r="P879" s="235" t="inlineStr">
        <is>
          <t>LT066</t>
        </is>
      </c>
      <c r="Q879" t="inlineStr">
        <is>
          <t>SlvMatl_SS_AISI-416_Hardened_SleeveBrg, PriceReq_BOM_KP_Sleeves</t>
        </is>
      </c>
    </row>
    <row r="880">
      <c r="B880" s="237" t="b">
        <v>0</v>
      </c>
      <c r="C880" s="233" t="inlineStr">
        <is>
          <t>ConTab_BOM_KP_Sleeves1188</t>
        </is>
      </c>
      <c r="D880" s="233" t="inlineStr"/>
      <c r="E880" s="233" t="inlineStr">
        <is>
          <t>:4015-9_0-KPV:</t>
        </is>
      </c>
      <c r="F880" s="235" t="n">
        <v>4</v>
      </c>
      <c r="G880" s="233" t="inlineStr">
        <is>
          <t>:CW:</t>
        </is>
      </c>
      <c r="H880" s="233" t="inlineStr">
        <is>
          <t>Mechanical Seal</t>
        </is>
      </c>
      <c r="I880" s="233" t="inlineStr">
        <is>
          <t>Single</t>
        </is>
      </c>
      <c r="J880" s="233" t="inlineStr">
        <is>
          <t>:Balanced:</t>
        </is>
      </c>
      <c r="K880" s="233" t="inlineStr">
        <is>
          <t>SlvMatl_SS_AISI-416_Hardened_SleeveBrg</t>
        </is>
      </c>
      <c r="L880" s="233" t="inlineStr">
        <is>
          <t>NiAl-Bronze, ASTM-B150 CDA95400</t>
        </is>
      </c>
      <c r="M880" s="233" t="inlineStr">
        <is>
          <t>SS AISI-416 (hard)-SlvBrg</t>
        </is>
      </c>
      <c r="N880" s="235" t="inlineStr">
        <is>
          <t>RTF</t>
        </is>
      </c>
      <c r="O880" s="233" t="inlineStr">
        <is>
          <t>B105085</t>
        </is>
      </c>
      <c r="P880" s="235" t="inlineStr">
        <is>
          <t>LT066</t>
        </is>
      </c>
      <c r="Q880" t="inlineStr">
        <is>
          <t>SlvMatl_SS_AISI-416_Hardened_SleeveBrg, PriceReq_BOM_KP_Sleeves</t>
        </is>
      </c>
    </row>
    <row r="881">
      <c r="B881" s="237" t="b">
        <v>0</v>
      </c>
      <c r="C881" s="233" t="inlineStr">
        <is>
          <t>ConTab_BOM_KP_Sleeves1189</t>
        </is>
      </c>
      <c r="D881" s="233" t="inlineStr"/>
      <c r="E881" s="233" t="inlineStr">
        <is>
          <t>:3014-7_8-KPV:</t>
        </is>
      </c>
      <c r="F881" s="235" t="n">
        <v>4</v>
      </c>
      <c r="G881" s="233" t="inlineStr">
        <is>
          <t>:CCW:</t>
        </is>
      </c>
      <c r="H881" s="233" t="inlineStr">
        <is>
          <t>Mechanical Seal</t>
        </is>
      </c>
      <c r="I881" s="233" t="inlineStr">
        <is>
          <t>Single</t>
        </is>
      </c>
      <c r="J881" s="233" t="inlineStr">
        <is>
          <t>:Balanced:</t>
        </is>
      </c>
      <c r="K881" s="233" t="inlineStr">
        <is>
          <t>SlvMatl_SS_AISI-416_Hardened_SleeveBrg</t>
        </is>
      </c>
      <c r="L881" s="233" t="inlineStr">
        <is>
          <t>NiAl-Bronze, ASTM-B150 CDA95400</t>
        </is>
      </c>
      <c r="M881" s="233" t="inlineStr">
        <is>
          <t>SS AISI-416 (hard)-SlvBrg</t>
        </is>
      </c>
      <c r="N881" s="235" t="inlineStr">
        <is>
          <t>RTF</t>
        </is>
      </c>
      <c r="O881" s="233" t="inlineStr">
        <is>
          <t>B105090</t>
        </is>
      </c>
      <c r="P881" s="235" t="inlineStr">
        <is>
          <t>LT066</t>
        </is>
      </c>
      <c r="Q881" t="inlineStr">
        <is>
          <t>SlvMatl_SS_AISI-416_Hardened_SleeveBrg, PriceReq_BOM_KP_Sleeves</t>
        </is>
      </c>
    </row>
    <row r="882">
      <c r="B882" s="237" t="b">
        <v>0</v>
      </c>
      <c r="C882" s="233" t="inlineStr">
        <is>
          <t>ConTab_BOM_KP_Sleeves1190</t>
        </is>
      </c>
      <c r="D882" s="233" t="inlineStr"/>
      <c r="E882" s="233" t="inlineStr">
        <is>
          <t>:4015-9_0-KPV:</t>
        </is>
      </c>
      <c r="F882" s="235" t="n">
        <v>4</v>
      </c>
      <c r="G882" s="233" t="inlineStr">
        <is>
          <t>:CCW:</t>
        </is>
      </c>
      <c r="H882" s="233" t="inlineStr">
        <is>
          <t>Mechanical Seal</t>
        </is>
      </c>
      <c r="I882" s="233" t="inlineStr">
        <is>
          <t>Single</t>
        </is>
      </c>
      <c r="J882" s="233" t="inlineStr">
        <is>
          <t>:Balanced:</t>
        </is>
      </c>
      <c r="K882" s="233" t="inlineStr">
        <is>
          <t>SlvMatl_SS_AISI-416_Hardened_SleeveBrg</t>
        </is>
      </c>
      <c r="L882" s="233" t="inlineStr">
        <is>
          <t>NiAl-Bronze, ASTM-B150 CDA95400</t>
        </is>
      </c>
      <c r="M882" s="233" t="inlineStr">
        <is>
          <t>SS AISI-416 (hard)-SlvBrg</t>
        </is>
      </c>
      <c r="N882" s="235" t="inlineStr">
        <is>
          <t>RTF</t>
        </is>
      </c>
      <c r="O882" s="233" t="inlineStr">
        <is>
          <t>B105093</t>
        </is>
      </c>
      <c r="P882" s="235" t="inlineStr">
        <is>
          <t>LT066</t>
        </is>
      </c>
      <c r="Q882" t="inlineStr">
        <is>
          <t>SlvMatl_SS_AISI-416_Hardened_SleeveBrg, PriceReq_BOM_KP_Sleeves</t>
        </is>
      </c>
    </row>
    <row r="883">
      <c r="B883" s="237" t="b">
        <v>0</v>
      </c>
      <c r="C883" s="233" t="inlineStr">
        <is>
          <t>ConTab_BOM_KP_Sleeves1191</t>
        </is>
      </c>
      <c r="D883" s="233" t="inlineStr"/>
      <c r="E883" s="233" t="inlineStr">
        <is>
          <t>:3014-7_8-KPV:</t>
        </is>
      </c>
      <c r="F883" s="235" t="n">
        <v>4</v>
      </c>
      <c r="G883" s="233" t="inlineStr">
        <is>
          <t>:CW:</t>
        </is>
      </c>
      <c r="H883" s="233" t="inlineStr">
        <is>
          <t>Mechanical Seal</t>
        </is>
      </c>
      <c r="I883" s="233" t="inlineStr">
        <is>
          <t>Single</t>
        </is>
      </c>
      <c r="J883" s="233" t="inlineStr">
        <is>
          <t>:Balanced:</t>
        </is>
      </c>
      <c r="K883" s="233" t="inlineStr">
        <is>
          <t>SlvMatl_SS_AISI-416_Hardened_SleeveBrg</t>
        </is>
      </c>
      <c r="L883" s="233" t="inlineStr">
        <is>
          <t>SS AISI-303</t>
        </is>
      </c>
      <c r="M883" s="233" t="inlineStr">
        <is>
          <t>SS AISI-416 (hard)-SlvBrg</t>
        </is>
      </c>
      <c r="N883" s="235" t="inlineStr">
        <is>
          <t>RTF</t>
        </is>
      </c>
      <c r="O883" s="233" t="inlineStr">
        <is>
          <t>B105098</t>
        </is>
      </c>
      <c r="P883" s="235" t="inlineStr">
        <is>
          <t>LT067</t>
        </is>
      </c>
      <c r="Q883" t="inlineStr">
        <is>
          <t>SlvMatl_SS_AISI-416_Hardened_SleeveBrg, PriceReq_BOM_KP_Sleeves</t>
        </is>
      </c>
    </row>
    <row r="884">
      <c r="B884" s="237" t="b">
        <v>0</v>
      </c>
      <c r="C884" s="233" t="inlineStr">
        <is>
          <t>ConTab_BOM_KP_Sleeves1192</t>
        </is>
      </c>
      <c r="D884" s="233" t="inlineStr"/>
      <c r="E884" s="233" t="inlineStr">
        <is>
          <t>:4015-9_0-KPV:</t>
        </is>
      </c>
      <c r="F884" s="235" t="n">
        <v>4</v>
      </c>
      <c r="G884" s="233" t="inlineStr">
        <is>
          <t>:CW:</t>
        </is>
      </c>
      <c r="H884" s="233" t="inlineStr">
        <is>
          <t>Mechanical Seal</t>
        </is>
      </c>
      <c r="I884" s="233" t="inlineStr">
        <is>
          <t>Single</t>
        </is>
      </c>
      <c r="J884" s="233" t="inlineStr">
        <is>
          <t>:Balanced:</t>
        </is>
      </c>
      <c r="K884" s="233" t="inlineStr">
        <is>
          <t>SlvMatl_SS_AISI-416_Hardened_SleeveBrg</t>
        </is>
      </c>
      <c r="L884" s="233" t="inlineStr">
        <is>
          <t>SS AISI-303</t>
        </is>
      </c>
      <c r="M884" s="233" t="inlineStr">
        <is>
          <t>SS AISI-416 (hard)-SlvBrg</t>
        </is>
      </c>
      <c r="N884" s="235" t="inlineStr">
        <is>
          <t>RTF</t>
        </is>
      </c>
      <c r="O884" s="233" t="inlineStr">
        <is>
          <t>B105101</t>
        </is>
      </c>
      <c r="P884" s="235" t="inlineStr">
        <is>
          <t>LT067</t>
        </is>
      </c>
      <c r="Q884" t="inlineStr">
        <is>
          <t>SlvMatl_SS_AISI-416_Hardened_SleeveBrg, PriceReq_BOM_KP_Sleeves</t>
        </is>
      </c>
    </row>
    <row r="885">
      <c r="B885" s="237" t="b">
        <v>0</v>
      </c>
      <c r="C885" s="233" t="inlineStr">
        <is>
          <t>ConTab_BOM_KP_Sleeves1193</t>
        </is>
      </c>
      <c r="D885" s="233" t="inlineStr"/>
      <c r="E885" s="233" t="inlineStr">
        <is>
          <t>:3014-7_8-KPV:</t>
        </is>
      </c>
      <c r="F885" s="235" t="n">
        <v>4</v>
      </c>
      <c r="G885" s="233" t="inlineStr">
        <is>
          <t>:CCW:</t>
        </is>
      </c>
      <c r="H885" s="233" t="inlineStr">
        <is>
          <t>Mechanical Seal</t>
        </is>
      </c>
      <c r="I885" s="233" t="inlineStr">
        <is>
          <t>Single</t>
        </is>
      </c>
      <c r="J885" s="233" t="inlineStr">
        <is>
          <t>:Balanced:</t>
        </is>
      </c>
      <c r="K885" s="233" t="inlineStr">
        <is>
          <t>SlvMatl_SS_AISI-416_Hardened_SleeveBrg</t>
        </is>
      </c>
      <c r="L885" s="233" t="inlineStr">
        <is>
          <t>SS AISI-303</t>
        </is>
      </c>
      <c r="M885" s="233" t="inlineStr">
        <is>
          <t>SS AISI-416 (hard)-SlvBrg</t>
        </is>
      </c>
      <c r="N885" s="235" t="inlineStr">
        <is>
          <t>RTF</t>
        </is>
      </c>
      <c r="O885" s="233" t="inlineStr">
        <is>
          <t>B105106</t>
        </is>
      </c>
      <c r="P885" s="235" t="inlineStr">
        <is>
          <t>LT067</t>
        </is>
      </c>
      <c r="Q885" t="inlineStr">
        <is>
          <t>SlvMatl_SS_AISI-416_Hardened_SleeveBrg, PriceReq_BOM_KP_Sleeves</t>
        </is>
      </c>
    </row>
    <row r="886">
      <c r="B886" s="237" t="b">
        <v>0</v>
      </c>
      <c r="C886" s="233" t="inlineStr">
        <is>
          <t>ConTab_BOM_KP_Sleeves1194</t>
        </is>
      </c>
      <c r="D886" s="233" t="inlineStr"/>
      <c r="E886" s="233" t="inlineStr">
        <is>
          <t>:4015-9_0-KPV:</t>
        </is>
      </c>
      <c r="F886" s="235" t="n">
        <v>4</v>
      </c>
      <c r="G886" s="233" t="inlineStr">
        <is>
          <t>:CCW:</t>
        </is>
      </c>
      <c r="H886" s="233" t="inlineStr">
        <is>
          <t>Mechanical Seal</t>
        </is>
      </c>
      <c r="I886" s="233" t="inlineStr">
        <is>
          <t>Single</t>
        </is>
      </c>
      <c r="J886" s="233" t="inlineStr">
        <is>
          <t>:Balanced:</t>
        </is>
      </c>
      <c r="K886" s="233" t="inlineStr">
        <is>
          <t>SlvMatl_SS_AISI-416_Hardened_SleeveBrg</t>
        </is>
      </c>
      <c r="L886" s="233" t="inlineStr">
        <is>
          <t>SS AISI-303</t>
        </is>
      </c>
      <c r="M886" s="233" t="inlineStr">
        <is>
          <t>SS AISI-416 (hard)-SlvBrg</t>
        </is>
      </c>
      <c r="N886" s="235" t="inlineStr">
        <is>
          <t>RTF</t>
        </is>
      </c>
      <c r="O886" s="233" t="inlineStr">
        <is>
          <t>B105109</t>
        </is>
      </c>
      <c r="P886" s="235" t="inlineStr">
        <is>
          <t>LT067</t>
        </is>
      </c>
      <c r="Q886" t="inlineStr">
        <is>
          <t>SlvMatl_SS_AISI-416_Hardened_SleeveBrg, PriceReq_BOM_KP_Sleeves</t>
        </is>
      </c>
    </row>
    <row r="887">
      <c r="B887" s="237" t="b">
        <v>0</v>
      </c>
      <c r="C887" s="233" t="inlineStr">
        <is>
          <t>ConTab_BOM_KP_Sleeves1195</t>
        </is>
      </c>
      <c r="D887" s="233" t="inlineStr"/>
      <c r="E887" s="233" t="inlineStr">
        <is>
          <t>:3014-7_8-KPV:</t>
        </is>
      </c>
      <c r="F887" s="235" t="n">
        <v>4</v>
      </c>
      <c r="G887" s="233" t="inlineStr">
        <is>
          <t>:CW:</t>
        </is>
      </c>
      <c r="H887" s="233" t="inlineStr">
        <is>
          <t>Mechanical Seal</t>
        </is>
      </c>
      <c r="I887" s="233" t="inlineStr">
        <is>
          <t>Single</t>
        </is>
      </c>
      <c r="J887" s="233" t="inlineStr">
        <is>
          <t>:Balanced:</t>
        </is>
      </c>
      <c r="K887" s="233" t="inlineStr">
        <is>
          <t>SlvMatl_SS_AISI-416_Hardened_SleeveBrg</t>
        </is>
      </c>
      <c r="L887" s="233" t="inlineStr">
        <is>
          <t>SS AISI-316</t>
        </is>
      </c>
      <c r="M887" s="233" t="inlineStr">
        <is>
          <t>SS AISI-416 (hard)-SlvBrg</t>
        </is>
      </c>
      <c r="N887" s="235" t="inlineStr">
        <is>
          <t>RTF</t>
        </is>
      </c>
      <c r="O887" s="233" t="inlineStr">
        <is>
          <t>B105130</t>
        </is>
      </c>
      <c r="P887" s="235" t="inlineStr">
        <is>
          <t>LT068</t>
        </is>
      </c>
      <c r="Q887" t="inlineStr">
        <is>
          <t>SlvMatl_SS_AISI-416_Hardened_SleeveBrg, PriceReq_BOM_KP_Sleeves</t>
        </is>
      </c>
    </row>
    <row r="888">
      <c r="B888" s="237" t="b">
        <v>0</v>
      </c>
      <c r="C888" s="233" t="inlineStr">
        <is>
          <t>ConTab_BOM_KP_Sleeves1196</t>
        </is>
      </c>
      <c r="D888" s="233" t="inlineStr"/>
      <c r="E888" s="233" t="inlineStr">
        <is>
          <t>:4015-9_0-KPV:</t>
        </is>
      </c>
      <c r="F888" s="235" t="n">
        <v>4</v>
      </c>
      <c r="G888" s="233" t="inlineStr">
        <is>
          <t>:CW:</t>
        </is>
      </c>
      <c r="H888" s="233" t="inlineStr">
        <is>
          <t>Mechanical Seal</t>
        </is>
      </c>
      <c r="I888" s="233" t="inlineStr">
        <is>
          <t>Single</t>
        </is>
      </c>
      <c r="J888" s="233" t="inlineStr">
        <is>
          <t>:Balanced:</t>
        </is>
      </c>
      <c r="K888" s="233" t="inlineStr">
        <is>
          <t>SlvMatl_SS_AISI-416_Hardened_SleeveBrg</t>
        </is>
      </c>
      <c r="L888" s="233" t="inlineStr">
        <is>
          <t>SS AISI-316</t>
        </is>
      </c>
      <c r="M888" s="233" t="inlineStr">
        <is>
          <t>SS AISI-416 (hard)-SlvBrg</t>
        </is>
      </c>
      <c r="N888" s="235" t="inlineStr">
        <is>
          <t>RTF</t>
        </is>
      </c>
      <c r="O888" s="233" t="inlineStr">
        <is>
          <t>B105133</t>
        </is>
      </c>
      <c r="P888" s="235" t="inlineStr">
        <is>
          <t>LT068</t>
        </is>
      </c>
      <c r="Q888" t="inlineStr">
        <is>
          <t>SlvMatl_SS_AISI-416_Hardened_SleeveBrg, PriceReq_BOM_KP_Sleeves</t>
        </is>
      </c>
    </row>
    <row r="889">
      <c r="B889" s="237" t="b">
        <v>0</v>
      </c>
      <c r="C889" s="233" t="inlineStr">
        <is>
          <t>ConTab_BOM_KP_Sleeves1197</t>
        </is>
      </c>
      <c r="D889" s="233" t="inlineStr"/>
      <c r="E889" s="233" t="inlineStr">
        <is>
          <t>:3014-7_8-KPV:</t>
        </is>
      </c>
      <c r="F889" s="235" t="n">
        <v>4</v>
      </c>
      <c r="G889" s="233" t="inlineStr">
        <is>
          <t>:CCW:</t>
        </is>
      </c>
      <c r="H889" s="233" t="inlineStr">
        <is>
          <t>Mechanical Seal</t>
        </is>
      </c>
      <c r="I889" s="233" t="inlineStr">
        <is>
          <t>Single</t>
        </is>
      </c>
      <c r="J889" s="233" t="inlineStr">
        <is>
          <t>:Balanced:</t>
        </is>
      </c>
      <c r="K889" s="233" t="inlineStr">
        <is>
          <t>SlvMatl_SS_AISI-416_Hardened_SleeveBrg</t>
        </is>
      </c>
      <c r="L889" s="233" t="inlineStr">
        <is>
          <t>SS AISI-316</t>
        </is>
      </c>
      <c r="M889" s="233" t="inlineStr">
        <is>
          <t>SS AISI-416 (hard)-SlvBrg</t>
        </is>
      </c>
      <c r="N889" s="235" t="inlineStr">
        <is>
          <t>RTF</t>
        </is>
      </c>
      <c r="O889" s="233" t="inlineStr">
        <is>
          <t>B105138</t>
        </is>
      </c>
      <c r="P889" s="235" t="inlineStr">
        <is>
          <t>LT068</t>
        </is>
      </c>
      <c r="Q889" t="inlineStr">
        <is>
          <t>SlvMatl_SS_AISI-416_Hardened_SleeveBrg, PriceReq_BOM_KP_Sleeves</t>
        </is>
      </c>
    </row>
    <row r="890">
      <c r="B890" s="237" t="b">
        <v>0</v>
      </c>
      <c r="C890" s="233" t="inlineStr">
        <is>
          <t>ConTab_BOM_KP_Sleeves1198</t>
        </is>
      </c>
      <c r="D890" s="233" t="inlineStr"/>
      <c r="E890" s="233" t="inlineStr">
        <is>
          <t>:4015-9_0-KPV:</t>
        </is>
      </c>
      <c r="F890" s="235" t="n">
        <v>4</v>
      </c>
      <c r="G890" s="233" t="inlineStr">
        <is>
          <t>:CCW:</t>
        </is>
      </c>
      <c r="H890" s="233" t="inlineStr">
        <is>
          <t>Mechanical Seal</t>
        </is>
      </c>
      <c r="I890" s="233" t="inlineStr">
        <is>
          <t>Single</t>
        </is>
      </c>
      <c r="J890" s="233" t="inlineStr">
        <is>
          <t>:Balanced:</t>
        </is>
      </c>
      <c r="K890" s="233" t="inlineStr">
        <is>
          <t>SlvMatl_SS_AISI-416_Hardened_SleeveBrg</t>
        </is>
      </c>
      <c r="L890" s="233" t="inlineStr">
        <is>
          <t>SS AISI-316</t>
        </is>
      </c>
      <c r="M890" s="233" t="inlineStr">
        <is>
          <t>SS AISI-416 (hard)-SlvBrg</t>
        </is>
      </c>
      <c r="N890" s="235" t="inlineStr">
        <is>
          <t>RTF</t>
        </is>
      </c>
      <c r="O890" s="233" t="inlineStr">
        <is>
          <t>B105141</t>
        </is>
      </c>
      <c r="P890" s="235" t="inlineStr">
        <is>
          <t>LT068</t>
        </is>
      </c>
      <c r="Q890" t="inlineStr">
        <is>
          <t>SlvMatl_SS_AISI-416_Hardened_SleeveBrg, PriceReq_BOM_KP_Sleeves</t>
        </is>
      </c>
    </row>
    <row r="891">
      <c r="B891" s="237" t="b">
        <v>0</v>
      </c>
      <c r="C891" s="233" t="inlineStr">
        <is>
          <t>ConTab_BOM_KP_Sleeves1199</t>
        </is>
      </c>
      <c r="D891" s="233" t="inlineStr"/>
      <c r="E891" s="233" t="inlineStr">
        <is>
          <t>:3014-7_8-KPV:</t>
        </is>
      </c>
      <c r="F891" s="235" t="n">
        <v>4</v>
      </c>
      <c r="G891" s="233" t="inlineStr">
        <is>
          <t>:CW:</t>
        </is>
      </c>
      <c r="H891" s="233" t="inlineStr">
        <is>
          <t>Mechanical Seal</t>
        </is>
      </c>
      <c r="I891" s="233" t="inlineStr">
        <is>
          <t>Single</t>
        </is>
      </c>
      <c r="J891" s="233" t="inlineStr">
        <is>
          <t>:Balanced:</t>
        </is>
      </c>
      <c r="K891" s="233" t="inlineStr">
        <is>
          <t>SlvMatl_SS_AISI-416_Hardened_SleeveBrg</t>
        </is>
      </c>
      <c r="L891" s="233" t="inlineStr">
        <is>
          <t>SS AISI-416</t>
        </is>
      </c>
      <c r="M891" s="233" t="inlineStr">
        <is>
          <t>SS AISI-416 (hard)-SlvBrg</t>
        </is>
      </c>
      <c r="N891" s="235" t="inlineStr">
        <is>
          <t>RTF</t>
        </is>
      </c>
      <c r="O891" s="233" t="inlineStr">
        <is>
          <t>B105146</t>
        </is>
      </c>
      <c r="P891" s="235" t="inlineStr">
        <is>
          <t>LT068</t>
        </is>
      </c>
      <c r="Q891" t="inlineStr">
        <is>
          <t>SlvMatl_SS_AISI-416_Hardened_SleeveBrg, PriceReq_BOM_KP_Sleeves</t>
        </is>
      </c>
    </row>
    <row r="892">
      <c r="B892" s="237" t="b">
        <v>0</v>
      </c>
      <c r="C892" s="233" t="inlineStr">
        <is>
          <t>ConTab_BOM_KP_Sleeves1200</t>
        </is>
      </c>
      <c r="D892" s="233" t="inlineStr"/>
      <c r="E892" s="233" t="inlineStr">
        <is>
          <t>:4015-9_0-KPV:</t>
        </is>
      </c>
      <c r="F892" s="235" t="n">
        <v>4</v>
      </c>
      <c r="G892" s="233" t="inlineStr">
        <is>
          <t>:CW:</t>
        </is>
      </c>
      <c r="H892" s="233" t="inlineStr">
        <is>
          <t>Mechanical Seal</t>
        </is>
      </c>
      <c r="I892" s="233" t="inlineStr">
        <is>
          <t>Single</t>
        </is>
      </c>
      <c r="J892" s="233" t="inlineStr">
        <is>
          <t>:Balanced:</t>
        </is>
      </c>
      <c r="K892" s="233" t="inlineStr">
        <is>
          <t>SlvMatl_SS_AISI-416_Hardened_SleeveBrg</t>
        </is>
      </c>
      <c r="L892" s="233" t="inlineStr">
        <is>
          <t>SS AISI-416</t>
        </is>
      </c>
      <c r="M892" s="233" t="inlineStr">
        <is>
          <t>SS AISI-416 (hard)-SlvBrg</t>
        </is>
      </c>
      <c r="N892" s="235" t="inlineStr">
        <is>
          <t>RTF</t>
        </is>
      </c>
      <c r="O892" s="233" t="inlineStr">
        <is>
          <t>B105149</t>
        </is>
      </c>
      <c r="P892" s="235" t="inlineStr">
        <is>
          <t>LT068</t>
        </is>
      </c>
      <c r="Q892" t="inlineStr">
        <is>
          <t>SlvMatl_SS_AISI-416_Hardened_SleeveBrg, PriceReq_BOM_KP_Sleeves</t>
        </is>
      </c>
    </row>
    <row r="893">
      <c r="B893" s="237" t="b">
        <v>0</v>
      </c>
      <c r="C893" s="233" t="inlineStr">
        <is>
          <t>ConTab_BOM_KP_Sleeves1201</t>
        </is>
      </c>
      <c r="D893" s="233" t="inlineStr"/>
      <c r="E893" s="233" t="inlineStr">
        <is>
          <t>:3014-7_8-KPV:</t>
        </is>
      </c>
      <c r="F893" s="235" t="n">
        <v>4</v>
      </c>
      <c r="G893" s="233" t="inlineStr">
        <is>
          <t>:CCW:</t>
        </is>
      </c>
      <c r="H893" s="233" t="inlineStr">
        <is>
          <t>Mechanical Seal</t>
        </is>
      </c>
      <c r="I893" s="233" t="inlineStr">
        <is>
          <t>Single</t>
        </is>
      </c>
      <c r="J893" s="233" t="inlineStr">
        <is>
          <t>:Balanced:</t>
        </is>
      </c>
      <c r="K893" s="233" t="inlineStr">
        <is>
          <t>SlvMatl_SS_AISI-416_Hardened_SleeveBrg</t>
        </is>
      </c>
      <c r="L893" s="233" t="inlineStr">
        <is>
          <t>SS AISI-416</t>
        </is>
      </c>
      <c r="M893" s="233" t="inlineStr">
        <is>
          <t>SS AISI-416 (hard)-SlvBrg</t>
        </is>
      </c>
      <c r="N893" s="235" t="inlineStr">
        <is>
          <t>RTF</t>
        </is>
      </c>
      <c r="O893" s="233" t="inlineStr">
        <is>
          <t>B105154</t>
        </is>
      </c>
      <c r="P893" s="235" t="inlineStr">
        <is>
          <t>LT068</t>
        </is>
      </c>
      <c r="Q893" t="inlineStr">
        <is>
          <t>SlvMatl_SS_AISI-416_Hardened_SleeveBrg, PriceReq_BOM_KP_Sleeves</t>
        </is>
      </c>
    </row>
    <row r="894">
      <c r="B894" s="237" t="b">
        <v>0</v>
      </c>
      <c r="C894" s="233" t="inlineStr">
        <is>
          <t>ConTab_BOM_KP_Sleeves1202</t>
        </is>
      </c>
      <c r="D894" s="233" t="inlineStr"/>
      <c r="E894" s="233" t="inlineStr">
        <is>
          <t>:4015-9_0-KPV:</t>
        </is>
      </c>
      <c r="F894" s="235" t="n">
        <v>4</v>
      </c>
      <c r="G894" s="233" t="inlineStr">
        <is>
          <t>:CCW:</t>
        </is>
      </c>
      <c r="H894" s="233" t="inlineStr">
        <is>
          <t>Mechanical Seal</t>
        </is>
      </c>
      <c r="I894" s="233" t="inlineStr">
        <is>
          <t>Single</t>
        </is>
      </c>
      <c r="J894" s="233" t="inlineStr">
        <is>
          <t>:Balanced:</t>
        </is>
      </c>
      <c r="K894" s="233" t="inlineStr">
        <is>
          <t>SlvMatl_SS_AISI-416_Hardened_SleeveBrg</t>
        </is>
      </c>
      <c r="L894" s="233" t="inlineStr">
        <is>
          <t>SS AISI-416</t>
        </is>
      </c>
      <c r="M894" s="233" t="inlineStr">
        <is>
          <t>SS AISI-416 (hard)-SlvBrg</t>
        </is>
      </c>
      <c r="N894" s="235" t="inlineStr">
        <is>
          <t>RTF</t>
        </is>
      </c>
      <c r="O894" s="233" t="inlineStr">
        <is>
          <t>B105157</t>
        </is>
      </c>
      <c r="P894" s="235" t="inlineStr">
        <is>
          <t>LT068</t>
        </is>
      </c>
      <c r="Q894" t="inlineStr">
        <is>
          <t>SlvMatl_SS_AISI-416_Hardened_SleeveBrg, PriceReq_BOM_KP_Sleeves</t>
        </is>
      </c>
    </row>
    <row r="895">
      <c r="B895" s="237" t="b">
        <v>0</v>
      </c>
      <c r="C895" s="233" t="inlineStr">
        <is>
          <t>ConTab_BOM_KP_Sleeves1203</t>
        </is>
      </c>
      <c r="D895" s="233" t="inlineStr"/>
      <c r="E895" s="233" t="inlineStr">
        <is>
          <t>:3014-7_8-KPV:</t>
        </is>
      </c>
      <c r="F895" s="235" t="n">
        <v>4</v>
      </c>
      <c r="G895" s="233" t="inlineStr">
        <is>
          <t>:CW:</t>
        </is>
      </c>
      <c r="H895" s="233" t="inlineStr">
        <is>
          <t>Mechanical Seal</t>
        </is>
      </c>
      <c r="I895" s="233" t="inlineStr">
        <is>
          <t>Single</t>
        </is>
      </c>
      <c r="J895" s="233" t="inlineStr">
        <is>
          <t>:Balanced:</t>
        </is>
      </c>
      <c r="K895" s="233" t="inlineStr">
        <is>
          <t>SlvMatl_SS_AISI-416_Hardened_SleeveBrg</t>
        </is>
      </c>
      <c r="L895" s="233" t="inlineStr">
        <is>
          <t>Al-Bronze, ASTM-B150 CDA95200</t>
        </is>
      </c>
      <c r="M895" s="233" t="inlineStr">
        <is>
          <t>SS AISI-416 (hard)-SlvBrg</t>
        </is>
      </c>
      <c r="N895" s="235" t="inlineStr">
        <is>
          <t>RTF</t>
        </is>
      </c>
      <c r="O895" s="233" t="inlineStr">
        <is>
          <t>B105162</t>
        </is>
      </c>
      <c r="P895" s="235" t="inlineStr">
        <is>
          <t>LT066</t>
        </is>
      </c>
      <c r="Q895" t="inlineStr">
        <is>
          <t>SlvMatl_SS_AISI-416_Hardened_SleeveBrg, PriceReq_BOM_KP_Sleeves</t>
        </is>
      </c>
    </row>
    <row r="896">
      <c r="B896" s="237" t="b">
        <v>0</v>
      </c>
      <c r="C896" s="233" t="inlineStr">
        <is>
          <t>ConTab_BOM_KP_Sleeves1204</t>
        </is>
      </c>
      <c r="D896" s="233" t="inlineStr"/>
      <c r="E896" s="233" t="inlineStr">
        <is>
          <t>:4015-9_0-KPV:</t>
        </is>
      </c>
      <c r="F896" s="235" t="n">
        <v>4</v>
      </c>
      <c r="G896" s="233" t="inlineStr">
        <is>
          <t>:CW:</t>
        </is>
      </c>
      <c r="H896" s="233" t="inlineStr">
        <is>
          <t>Mechanical Seal</t>
        </is>
      </c>
      <c r="I896" s="233" t="inlineStr">
        <is>
          <t>Single</t>
        </is>
      </c>
      <c r="J896" s="233" t="inlineStr">
        <is>
          <t>:Balanced:</t>
        </is>
      </c>
      <c r="K896" s="233" t="inlineStr">
        <is>
          <t>SlvMatl_SS_AISI-416_Hardened_SleeveBrg</t>
        </is>
      </c>
      <c r="L896" s="233" t="inlineStr">
        <is>
          <t>Al-Bronze, ASTM-B150 CDA95200</t>
        </is>
      </c>
      <c r="M896" s="233" t="inlineStr">
        <is>
          <t>SS AISI-416 (hard)-SlvBrg</t>
        </is>
      </c>
      <c r="N896" s="235" t="inlineStr">
        <is>
          <t>RTF</t>
        </is>
      </c>
      <c r="O896" s="233" t="inlineStr">
        <is>
          <t>B105165</t>
        </is>
      </c>
      <c r="P896" s="235" t="inlineStr">
        <is>
          <t>LT066</t>
        </is>
      </c>
      <c r="Q896" t="inlineStr">
        <is>
          <t>SlvMatl_SS_AISI-416_Hardened_SleeveBrg, PriceReq_BOM_KP_Sleeves</t>
        </is>
      </c>
    </row>
    <row r="897">
      <c r="B897" s="237" t="b">
        <v>0</v>
      </c>
      <c r="C897" s="233" t="inlineStr">
        <is>
          <t>ConTab_BOM_KP_Sleeves1205</t>
        </is>
      </c>
      <c r="D897" s="233" t="inlineStr"/>
      <c r="E897" s="233" t="inlineStr">
        <is>
          <t>:3014-7_8-KPV:</t>
        </is>
      </c>
      <c r="F897" s="235" t="n">
        <v>4</v>
      </c>
      <c r="G897" s="233" t="inlineStr">
        <is>
          <t>:CCW:</t>
        </is>
      </c>
      <c r="H897" s="233" t="inlineStr">
        <is>
          <t>Mechanical Seal</t>
        </is>
      </c>
      <c r="I897" s="233" t="inlineStr">
        <is>
          <t>Single</t>
        </is>
      </c>
      <c r="J897" s="233" t="inlineStr">
        <is>
          <t>:Balanced:</t>
        </is>
      </c>
      <c r="K897" s="233" t="inlineStr">
        <is>
          <t>SlvMatl_SS_AISI-416_Hardened_SleeveBrg</t>
        </is>
      </c>
      <c r="L897" s="233" t="inlineStr">
        <is>
          <t>Al-Bronze, ASTM-B150 CDA95200</t>
        </is>
      </c>
      <c r="M897" s="233" t="inlineStr">
        <is>
          <t>SS AISI-416 (hard)-SlvBrg</t>
        </is>
      </c>
      <c r="N897" s="235" t="inlineStr">
        <is>
          <t>RTF</t>
        </is>
      </c>
      <c r="O897" s="233" t="inlineStr">
        <is>
          <t>B105170</t>
        </is>
      </c>
      <c r="P897" s="235" t="inlineStr">
        <is>
          <t>LT066</t>
        </is>
      </c>
      <c r="Q897" t="inlineStr">
        <is>
          <t>SlvMatl_SS_AISI-416_Hardened_SleeveBrg, PriceReq_BOM_KP_Sleeves</t>
        </is>
      </c>
    </row>
    <row r="898">
      <c r="B898" s="237" t="b">
        <v>0</v>
      </c>
      <c r="C898" s="233" t="inlineStr">
        <is>
          <t>ConTab_BOM_KP_Sleeves1206</t>
        </is>
      </c>
      <c r="D898" s="233" t="inlineStr"/>
      <c r="E898" s="233" t="inlineStr">
        <is>
          <t>:4015-9_0-KPV:</t>
        </is>
      </c>
      <c r="F898" s="235" t="n">
        <v>4</v>
      </c>
      <c r="G898" s="233" t="inlineStr">
        <is>
          <t>:CCW:</t>
        </is>
      </c>
      <c r="H898" s="233" t="inlineStr">
        <is>
          <t>Mechanical Seal</t>
        </is>
      </c>
      <c r="I898" s="233" t="inlineStr">
        <is>
          <t>Single</t>
        </is>
      </c>
      <c r="J898" s="233" t="inlineStr">
        <is>
          <t>:Balanced:</t>
        </is>
      </c>
      <c r="K898" s="233" t="inlineStr">
        <is>
          <t>SlvMatl_SS_AISI-416_Hardened_SleeveBrg</t>
        </is>
      </c>
      <c r="L898" s="233" t="inlineStr">
        <is>
          <t>Al-Bronze, ASTM-B150 CDA95200</t>
        </is>
      </c>
      <c r="M898" s="233" t="inlineStr">
        <is>
          <t>SS AISI-416 (hard)-SlvBrg</t>
        </is>
      </c>
      <c r="N898" s="235" t="inlineStr">
        <is>
          <t>RTF</t>
        </is>
      </c>
      <c r="O898" s="233" t="inlineStr">
        <is>
          <t>B105173</t>
        </is>
      </c>
      <c r="P898" s="235" t="inlineStr">
        <is>
          <t>LT066</t>
        </is>
      </c>
      <c r="Q898" t="inlineStr">
        <is>
          <t>SlvMatl_SS_AISI-416_Hardened_SleeveBrg, PriceReq_BOM_KP_Sleeves</t>
        </is>
      </c>
    </row>
    <row r="899">
      <c r="B899" s="237" t="b">
        <v>0</v>
      </c>
      <c r="C899" s="233" t="inlineStr">
        <is>
          <t>ConTab_BOM_KP_Sleeves1207</t>
        </is>
      </c>
      <c r="D899" s="233" t="inlineStr"/>
      <c r="E899" s="233" t="inlineStr">
        <is>
          <t>:3014-7_8-KPV:</t>
        </is>
      </c>
      <c r="F899" s="235" t="n">
        <v>4</v>
      </c>
      <c r="G899" s="233" t="inlineStr">
        <is>
          <t>:CW:</t>
        </is>
      </c>
      <c r="H899" s="233" t="inlineStr">
        <is>
          <t>Mechanical Seal</t>
        </is>
      </c>
      <c r="I899" s="233" t="inlineStr">
        <is>
          <t>Single</t>
        </is>
      </c>
      <c r="J899" s="233" t="inlineStr">
        <is>
          <t>:Balanced:</t>
        </is>
      </c>
      <c r="K899" s="233" t="inlineStr">
        <is>
          <t>SlvMatl_SS_AISI-416_Hardened_SleeveBrg</t>
        </is>
      </c>
      <c r="L899" s="233" t="inlineStr">
        <is>
          <t>Special/Other</t>
        </is>
      </c>
      <c r="M899" s="233" t="inlineStr">
        <is>
          <t>SS AISI-416 (hard)-SlvBrg</t>
        </is>
      </c>
      <c r="N899" s="235" t="inlineStr">
        <is>
          <t>RTF</t>
        </is>
      </c>
      <c r="O899" s="233" t="inlineStr">
        <is>
          <t>B105178</t>
        </is>
      </c>
      <c r="P899" s="235" t="inlineStr">
        <is>
          <t>LT029</t>
        </is>
      </c>
      <c r="Q899" t="inlineStr">
        <is>
          <t>SlvMatl_SS_AISI-416_Hardened_SleeveBrg, PriceReq_BOM_KP_Sleeves</t>
        </is>
      </c>
    </row>
    <row r="900">
      <c r="B900" s="237" t="b">
        <v>0</v>
      </c>
      <c r="C900" s="233" t="inlineStr">
        <is>
          <t>ConTab_BOM_KP_Sleeves1208</t>
        </is>
      </c>
      <c r="D900" s="233" t="inlineStr"/>
      <c r="E900" s="233" t="inlineStr">
        <is>
          <t>:4015-9_0-KPV:</t>
        </is>
      </c>
      <c r="F900" s="235" t="n">
        <v>4</v>
      </c>
      <c r="G900" s="233" t="inlineStr">
        <is>
          <t>:CW:</t>
        </is>
      </c>
      <c r="H900" s="233" t="inlineStr">
        <is>
          <t>Mechanical Seal</t>
        </is>
      </c>
      <c r="I900" s="233" t="inlineStr">
        <is>
          <t>Single</t>
        </is>
      </c>
      <c r="J900" s="233" t="inlineStr">
        <is>
          <t>:Balanced:</t>
        </is>
      </c>
      <c r="K900" s="233" t="inlineStr">
        <is>
          <t>SlvMatl_SS_AISI-416_Hardened_SleeveBrg</t>
        </is>
      </c>
      <c r="L900" s="233" t="inlineStr">
        <is>
          <t>Special/Other</t>
        </is>
      </c>
      <c r="M900" s="233" t="inlineStr">
        <is>
          <t>SS AISI-416 (hard)-SlvBrg</t>
        </is>
      </c>
      <c r="N900" s="235" t="inlineStr">
        <is>
          <t>RTF</t>
        </is>
      </c>
      <c r="O900" s="233" t="inlineStr">
        <is>
          <t>B105181</t>
        </is>
      </c>
      <c r="P900" s="235" t="inlineStr">
        <is>
          <t>LT029</t>
        </is>
      </c>
      <c r="Q900" t="inlineStr">
        <is>
          <t>SlvMatl_SS_AISI-416_Hardened_SleeveBrg, PriceReq_BOM_KP_Sleeves</t>
        </is>
      </c>
    </row>
    <row r="901">
      <c r="B901" s="237" t="b">
        <v>0</v>
      </c>
      <c r="C901" s="233" t="inlineStr">
        <is>
          <t>ConTab_BOM_KP_Sleeves1209</t>
        </is>
      </c>
      <c r="D901" s="233" t="inlineStr"/>
      <c r="E901" s="233" t="inlineStr">
        <is>
          <t>:3014-7_8-KPV:</t>
        </is>
      </c>
      <c r="F901" s="235" t="n">
        <v>4</v>
      </c>
      <c r="G901" s="233" t="inlineStr">
        <is>
          <t>:CCW:</t>
        </is>
      </c>
      <c r="H901" s="233" t="inlineStr">
        <is>
          <t>Mechanical Seal</t>
        </is>
      </c>
      <c r="I901" s="233" t="inlineStr">
        <is>
          <t>Single</t>
        </is>
      </c>
      <c r="J901" s="233" t="inlineStr">
        <is>
          <t>:Balanced:</t>
        </is>
      </c>
      <c r="K901" s="233" t="inlineStr">
        <is>
          <t>SlvMatl_SS_AISI-416_Hardened_SleeveBrg</t>
        </is>
      </c>
      <c r="L901" s="233" t="inlineStr">
        <is>
          <t>Special/Other</t>
        </is>
      </c>
      <c r="M901" s="233" t="inlineStr">
        <is>
          <t>SS AISI-416 (hard)-SlvBrg</t>
        </is>
      </c>
      <c r="N901" s="235" t="inlineStr">
        <is>
          <t>RTF</t>
        </is>
      </c>
      <c r="O901" s="233" t="inlineStr">
        <is>
          <t>B105186</t>
        </is>
      </c>
      <c r="P901" s="235" t="inlineStr">
        <is>
          <t>LT029</t>
        </is>
      </c>
      <c r="Q901" t="inlineStr">
        <is>
          <t>SlvMatl_SS_AISI-416_Hardened_SleeveBrg, PriceReq_BOM_KP_Sleeves</t>
        </is>
      </c>
    </row>
    <row r="902">
      <c r="B902" s="237" t="b">
        <v>0</v>
      </c>
      <c r="C902" s="233" t="inlineStr">
        <is>
          <t>ConTab_BOM_KP_Sleeves1210</t>
        </is>
      </c>
      <c r="D902" s="233" t="inlineStr"/>
      <c r="E902" s="233" t="inlineStr">
        <is>
          <t>:4015-9_0-KPV:</t>
        </is>
      </c>
      <c r="F902" s="235" t="n">
        <v>4</v>
      </c>
      <c r="G902" s="233" t="inlineStr">
        <is>
          <t>:CCW:</t>
        </is>
      </c>
      <c r="H902" s="233" t="inlineStr">
        <is>
          <t>Mechanical Seal</t>
        </is>
      </c>
      <c r="I902" s="233" t="inlineStr">
        <is>
          <t>Single</t>
        </is>
      </c>
      <c r="J902" s="233" t="inlineStr">
        <is>
          <t>:Balanced:</t>
        </is>
      </c>
      <c r="K902" s="233" t="inlineStr">
        <is>
          <t>SlvMatl_SS_AISI-416_Hardened_SleeveBrg</t>
        </is>
      </c>
      <c r="L902" s="233" t="inlineStr">
        <is>
          <t>Special/Other</t>
        </is>
      </c>
      <c r="M902" s="233" t="inlineStr">
        <is>
          <t>SS AISI-416 (hard)-SlvBrg</t>
        </is>
      </c>
      <c r="N902" s="235" t="inlineStr">
        <is>
          <t>RTF</t>
        </is>
      </c>
      <c r="O902" s="233" t="inlineStr">
        <is>
          <t>B105189</t>
        </is>
      </c>
      <c r="P902" s="235" t="inlineStr">
        <is>
          <t>LT029</t>
        </is>
      </c>
      <c r="Q902" t="inlineStr">
        <is>
          <t>SlvMatl_SS_AISI-416_Hardened_SleeveBrg, PriceReq_BOM_KP_Sleeves</t>
        </is>
      </c>
    </row>
    <row r="903">
      <c r="B903" s="237" t="b">
        <v>0</v>
      </c>
      <c r="C903" s="233" t="inlineStr">
        <is>
          <t>ConTab_BOM_KP_Sleeves1211</t>
        </is>
      </c>
      <c r="D903" s="233" t="inlineStr"/>
      <c r="E903" s="233" t="inlineStr">
        <is>
          <t>:3014-7_8-KPV:</t>
        </is>
      </c>
      <c r="F903" s="235" t="n">
        <v>4</v>
      </c>
      <c r="G903" s="233" t="inlineStr">
        <is>
          <t>:CW:</t>
        </is>
      </c>
      <c r="H903" s="233" t="inlineStr">
        <is>
          <t>Mechanical Seal</t>
        </is>
      </c>
      <c r="I903" s="233" t="inlineStr">
        <is>
          <t>Single</t>
        </is>
      </c>
      <c r="J903" s="233" t="inlineStr">
        <is>
          <t>:Unbalanced:</t>
        </is>
      </c>
      <c r="K903" s="233" t="inlineStr">
        <is>
          <t>SlvMatl_SS_AISI-416_Hardened_SleeveBrg</t>
        </is>
      </c>
      <c r="L903" s="233" t="inlineStr">
        <is>
          <t>Bronze, III932, C89835</t>
        </is>
      </c>
      <c r="M903" s="233" t="inlineStr">
        <is>
          <t>SS AISI-416 (hard)-SlvBrg</t>
        </is>
      </c>
      <c r="N903" s="233" t="n">
        <v>96698980</v>
      </c>
      <c r="O903" s="233" t="inlineStr">
        <is>
          <t>B105194</t>
        </is>
      </c>
      <c r="P903" s="235" t="inlineStr">
        <is>
          <t>LT027</t>
        </is>
      </c>
      <c r="Q903" t="inlineStr">
        <is>
          <t>SlvMatl_SS_AISI-416_Hardened_SleeveBrg, PriceReq_BOM_KP_Sleeves</t>
        </is>
      </c>
    </row>
    <row r="904">
      <c r="B904" s="237" t="b">
        <v>0</v>
      </c>
      <c r="C904" s="233" t="inlineStr">
        <is>
          <t>ConTab_BOM_KP_Sleeves1212</t>
        </is>
      </c>
      <c r="D904" s="233" t="inlineStr"/>
      <c r="E904" s="233" t="inlineStr">
        <is>
          <t>:4015-9_0-KPV:</t>
        </is>
      </c>
      <c r="F904" s="235" t="n">
        <v>4</v>
      </c>
      <c r="G904" s="233" t="inlineStr">
        <is>
          <t>:CW:</t>
        </is>
      </c>
      <c r="H904" s="233" t="inlineStr">
        <is>
          <t>Mechanical Seal</t>
        </is>
      </c>
      <c r="I904" s="233" t="inlineStr">
        <is>
          <t>Single</t>
        </is>
      </c>
      <c r="J904" s="233" t="inlineStr">
        <is>
          <t>:Unbalanced:</t>
        </is>
      </c>
      <c r="K904" s="233" t="inlineStr">
        <is>
          <t>SlvMatl_SS_AISI-416_Hardened_SleeveBrg</t>
        </is>
      </c>
      <c r="L904" s="233" t="inlineStr">
        <is>
          <t>Bronze, III932, C89835</t>
        </is>
      </c>
      <c r="M904" s="233" t="inlineStr">
        <is>
          <t>SS AISI-416 (hard)-SlvBrg</t>
        </is>
      </c>
      <c r="N904" s="235" t="n">
        <v>96698980</v>
      </c>
      <c r="O904" s="233" t="inlineStr">
        <is>
          <t>B105197</t>
        </is>
      </c>
      <c r="P904" s="235" t="inlineStr">
        <is>
          <t>LT027</t>
        </is>
      </c>
      <c r="Q904" t="inlineStr">
        <is>
          <t>SlvMatl_SS_AISI-416_Hardened_SleeveBrg, PriceReq_BOM_KP_Sleeves</t>
        </is>
      </c>
    </row>
    <row r="905">
      <c r="B905" s="237" t="b">
        <v>0</v>
      </c>
      <c r="C905" s="233" t="inlineStr">
        <is>
          <t>ConTab_BOM_KP_Sleeves1213</t>
        </is>
      </c>
      <c r="D905" s="233" t="inlineStr"/>
      <c r="E905" s="233" t="inlineStr">
        <is>
          <t>:3014-7_8-KPV:</t>
        </is>
      </c>
      <c r="F905" s="235" t="n">
        <v>4</v>
      </c>
      <c r="G905" s="233" t="inlineStr">
        <is>
          <t>:CCW:</t>
        </is>
      </c>
      <c r="H905" s="233" t="inlineStr">
        <is>
          <t>Mechanical Seal</t>
        </is>
      </c>
      <c r="I905" s="233" t="inlineStr">
        <is>
          <t>Single</t>
        </is>
      </c>
      <c r="J905" s="233" t="inlineStr">
        <is>
          <t>:Unbalanced:</t>
        </is>
      </c>
      <c r="K905" s="233" t="inlineStr">
        <is>
          <t>SlvMatl_SS_AISI-416_Hardened_SleeveBrg</t>
        </is>
      </c>
      <c r="L905" s="233" t="inlineStr">
        <is>
          <t>Bronze, III932, C89835</t>
        </is>
      </c>
      <c r="M905" s="233" t="inlineStr">
        <is>
          <t>SS AISI-416 (hard)-SlvBrg</t>
        </is>
      </c>
      <c r="N905" s="233" t="n">
        <v>96698974</v>
      </c>
      <c r="O905" s="233" t="inlineStr">
        <is>
          <t>B105202</t>
        </is>
      </c>
      <c r="P905" s="235" t="inlineStr">
        <is>
          <t>LT027</t>
        </is>
      </c>
      <c r="Q905" t="inlineStr">
        <is>
          <t>SlvMatl_SS_AISI-416_Hardened_SleeveBrg, PriceReq_BOM_KP_Sleeves</t>
        </is>
      </c>
    </row>
    <row r="906">
      <c r="B906" s="237" t="b">
        <v>0</v>
      </c>
      <c r="C906" s="233" t="inlineStr">
        <is>
          <t>ConTab_BOM_KP_Sleeves1214</t>
        </is>
      </c>
      <c r="D906" s="233" t="inlineStr"/>
      <c r="E906" s="233" t="inlineStr">
        <is>
          <t>:4015-9_0-KPV:</t>
        </is>
      </c>
      <c r="F906" s="235" t="n">
        <v>4</v>
      </c>
      <c r="G906" s="233" t="inlineStr">
        <is>
          <t>:CCW:</t>
        </is>
      </c>
      <c r="H906" s="233" t="inlineStr">
        <is>
          <t>Mechanical Seal</t>
        </is>
      </c>
      <c r="I906" s="233" t="inlineStr">
        <is>
          <t>Single</t>
        </is>
      </c>
      <c r="J906" s="233" t="inlineStr">
        <is>
          <t>:Unbalanced:</t>
        </is>
      </c>
      <c r="K906" s="233" t="inlineStr">
        <is>
          <t>SlvMatl_SS_AISI-416_Hardened_SleeveBrg</t>
        </is>
      </c>
      <c r="L906" s="233" t="inlineStr">
        <is>
          <t>Bronze, III932, C89835</t>
        </is>
      </c>
      <c r="M906" s="233" t="inlineStr">
        <is>
          <t>SS AISI-416 (hard)-SlvBrg</t>
        </is>
      </c>
      <c r="N906" s="235" t="n">
        <v>96698974</v>
      </c>
      <c r="O906" s="233" t="inlineStr">
        <is>
          <t>B105205</t>
        </is>
      </c>
      <c r="P906" s="235" t="inlineStr">
        <is>
          <t>LT027</t>
        </is>
      </c>
      <c r="Q906" t="inlineStr">
        <is>
          <t>SlvMatl_SS_AISI-416_Hardened_SleeveBrg, PriceReq_BOM_KP_Sleeves</t>
        </is>
      </c>
    </row>
    <row r="907">
      <c r="B907" s="237" t="b">
        <v>0</v>
      </c>
      <c r="C907" s="233" t="inlineStr">
        <is>
          <t>ConTab_BOM_KP_Sleeves1215</t>
        </is>
      </c>
      <c r="D907" s="233" t="inlineStr"/>
      <c r="E907" s="233" t="inlineStr">
        <is>
          <t>:3014-7_8-KPV:</t>
        </is>
      </c>
      <c r="F907" s="235" t="n">
        <v>4</v>
      </c>
      <c r="G907" s="233" t="inlineStr">
        <is>
          <t>:CW:</t>
        </is>
      </c>
      <c r="H907" s="233" t="inlineStr">
        <is>
          <t>Mechanical Seal</t>
        </is>
      </c>
      <c r="I907" s="233" t="inlineStr">
        <is>
          <t>Single</t>
        </is>
      </c>
      <c r="J907" s="233" t="inlineStr">
        <is>
          <t>:Unbalanced:</t>
        </is>
      </c>
      <c r="K907" s="233" t="inlineStr">
        <is>
          <t>SlvMatl_SS_AISI-416_Hardened_SleeveBrg</t>
        </is>
      </c>
      <c r="L907" s="233" t="inlineStr">
        <is>
          <t>NiAl-Bronze, ASTM-B150 CDA95400</t>
        </is>
      </c>
      <c r="M907" s="233" t="inlineStr">
        <is>
          <t>SS AISI-416 (hard)-SlvBrg</t>
        </is>
      </c>
      <c r="N907" s="235" t="inlineStr">
        <is>
          <t>RTF</t>
        </is>
      </c>
      <c r="O907" s="233" t="inlineStr">
        <is>
          <t>B105210</t>
        </is>
      </c>
      <c r="P907" s="235" t="inlineStr">
        <is>
          <t>LT066</t>
        </is>
      </c>
      <c r="Q907" t="inlineStr">
        <is>
          <t>SlvMatl_SS_AISI-416_Hardened_SleeveBrg, PriceReq_BOM_KP_Sleeves</t>
        </is>
      </c>
    </row>
    <row r="908">
      <c r="B908" s="237" t="b">
        <v>0</v>
      </c>
      <c r="C908" s="233" t="inlineStr">
        <is>
          <t>ConTab_BOM_KP_Sleeves1216</t>
        </is>
      </c>
      <c r="D908" s="233" t="inlineStr"/>
      <c r="E908" s="233" t="inlineStr">
        <is>
          <t>:4015-9_0-KPV:</t>
        </is>
      </c>
      <c r="F908" s="235" t="n">
        <v>4</v>
      </c>
      <c r="G908" s="233" t="inlineStr">
        <is>
          <t>:CW:</t>
        </is>
      </c>
      <c r="H908" s="233" t="inlineStr">
        <is>
          <t>Mechanical Seal</t>
        </is>
      </c>
      <c r="I908" s="233" t="inlineStr">
        <is>
          <t>Single</t>
        </is>
      </c>
      <c r="J908" s="233" t="inlineStr">
        <is>
          <t>:Unbalanced:</t>
        </is>
      </c>
      <c r="K908" s="233" t="inlineStr">
        <is>
          <t>SlvMatl_SS_AISI-416_Hardened_SleeveBrg</t>
        </is>
      </c>
      <c r="L908" s="233" t="inlineStr">
        <is>
          <t>NiAl-Bronze, ASTM-B150 CDA95400</t>
        </is>
      </c>
      <c r="M908" s="233" t="inlineStr">
        <is>
          <t>SS AISI-416 (hard)-SlvBrg</t>
        </is>
      </c>
      <c r="N908" s="235" t="inlineStr">
        <is>
          <t>RTF</t>
        </is>
      </c>
      <c r="O908" s="233" t="inlineStr">
        <is>
          <t>B105213</t>
        </is>
      </c>
      <c r="P908" s="235" t="inlineStr">
        <is>
          <t>LT066</t>
        </is>
      </c>
      <c r="Q908" t="inlineStr">
        <is>
          <t>SlvMatl_SS_AISI-416_Hardened_SleeveBrg, PriceReq_BOM_KP_Sleeves</t>
        </is>
      </c>
    </row>
    <row r="909">
      <c r="B909" s="237" t="b">
        <v>0</v>
      </c>
      <c r="C909" s="233" t="inlineStr">
        <is>
          <t>ConTab_BOM_KP_Sleeves1217</t>
        </is>
      </c>
      <c r="D909" s="233" t="inlineStr"/>
      <c r="E909" s="233" t="inlineStr">
        <is>
          <t>:3014-7_8-KPV:</t>
        </is>
      </c>
      <c r="F909" s="235" t="n">
        <v>4</v>
      </c>
      <c r="G909" s="233" t="inlineStr">
        <is>
          <t>:CCW:</t>
        </is>
      </c>
      <c r="H909" s="233" t="inlineStr">
        <is>
          <t>Mechanical Seal</t>
        </is>
      </c>
      <c r="I909" s="233" t="inlineStr">
        <is>
          <t>Single</t>
        </is>
      </c>
      <c r="J909" s="233" t="inlineStr">
        <is>
          <t>:Unbalanced:</t>
        </is>
      </c>
      <c r="K909" s="233" t="inlineStr">
        <is>
          <t>SlvMatl_SS_AISI-416_Hardened_SleeveBrg</t>
        </is>
      </c>
      <c r="L909" s="233" t="inlineStr">
        <is>
          <t>NiAl-Bronze, ASTM-B150 CDA95400</t>
        </is>
      </c>
      <c r="M909" s="233" t="inlineStr">
        <is>
          <t>SS AISI-416 (hard)-SlvBrg</t>
        </is>
      </c>
      <c r="N909" s="235" t="inlineStr">
        <is>
          <t>RTF</t>
        </is>
      </c>
      <c r="O909" s="233" t="inlineStr">
        <is>
          <t>B105218</t>
        </is>
      </c>
      <c r="P909" s="235" t="inlineStr">
        <is>
          <t>LT066</t>
        </is>
      </c>
      <c r="Q909" t="inlineStr">
        <is>
          <t>SlvMatl_SS_AISI-416_Hardened_SleeveBrg, PriceReq_BOM_KP_Sleeves</t>
        </is>
      </c>
    </row>
    <row r="910">
      <c r="B910" s="237" t="b">
        <v>0</v>
      </c>
      <c r="C910" s="233" t="inlineStr">
        <is>
          <t>ConTab_BOM_KP_Sleeves1218</t>
        </is>
      </c>
      <c r="D910" s="233" t="inlineStr"/>
      <c r="E910" s="233" t="inlineStr">
        <is>
          <t>:4015-9_0-KPV:</t>
        </is>
      </c>
      <c r="F910" s="235" t="n">
        <v>4</v>
      </c>
      <c r="G910" s="233" t="inlineStr">
        <is>
          <t>:CCW:</t>
        </is>
      </c>
      <c r="H910" s="233" t="inlineStr">
        <is>
          <t>Mechanical Seal</t>
        </is>
      </c>
      <c r="I910" s="233" t="inlineStr">
        <is>
          <t>Single</t>
        </is>
      </c>
      <c r="J910" s="233" t="inlineStr">
        <is>
          <t>:Unbalanced:</t>
        </is>
      </c>
      <c r="K910" s="233" t="inlineStr">
        <is>
          <t>SlvMatl_SS_AISI-416_Hardened_SleeveBrg</t>
        </is>
      </c>
      <c r="L910" s="233" t="inlineStr">
        <is>
          <t>NiAl-Bronze, ASTM-B150 CDA95400</t>
        </is>
      </c>
      <c r="M910" s="233" t="inlineStr">
        <is>
          <t>SS AISI-416 (hard)-SlvBrg</t>
        </is>
      </c>
      <c r="N910" s="235" t="inlineStr">
        <is>
          <t>RTF</t>
        </is>
      </c>
      <c r="O910" s="233" t="inlineStr">
        <is>
          <t>B105221</t>
        </is>
      </c>
      <c r="P910" s="235" t="inlineStr">
        <is>
          <t>LT066</t>
        </is>
      </c>
      <c r="Q910" t="inlineStr">
        <is>
          <t>SlvMatl_SS_AISI-416_Hardened_SleeveBrg, PriceReq_BOM_KP_Sleeves</t>
        </is>
      </c>
    </row>
    <row r="911">
      <c r="B911" s="237" t="b">
        <v>0</v>
      </c>
      <c r="C911" s="233" t="inlineStr">
        <is>
          <t>ConTab_BOM_KP_Sleeves1219</t>
        </is>
      </c>
      <c r="D911" s="233" t="inlineStr"/>
      <c r="E911" s="233" t="inlineStr">
        <is>
          <t>:3014-7_8-KPV:</t>
        </is>
      </c>
      <c r="F911" s="235" t="n">
        <v>4</v>
      </c>
      <c r="G911" s="233" t="inlineStr">
        <is>
          <t>:CW:</t>
        </is>
      </c>
      <c r="H911" s="233" t="inlineStr">
        <is>
          <t>Mechanical Seal</t>
        </is>
      </c>
      <c r="I911" s="233" t="inlineStr">
        <is>
          <t>Single</t>
        </is>
      </c>
      <c r="J911" s="233" t="inlineStr">
        <is>
          <t>:Unbalanced:</t>
        </is>
      </c>
      <c r="K911" s="233" t="inlineStr">
        <is>
          <t>SlvMatl_SS_AISI-416_Hardened_SleeveBrg</t>
        </is>
      </c>
      <c r="L911" s="233" t="inlineStr">
        <is>
          <t>SS AISI-303</t>
        </is>
      </c>
      <c r="M911" s="233" t="inlineStr">
        <is>
          <t>SS AISI-416 (hard)-SlvBrg</t>
        </is>
      </c>
      <c r="N911" s="233" t="n">
        <v>96698988</v>
      </c>
      <c r="O911" s="233" t="inlineStr">
        <is>
          <t>B105226</t>
        </is>
      </c>
      <c r="P911" s="235" t="inlineStr">
        <is>
          <t>LT067</t>
        </is>
      </c>
      <c r="Q911" t="inlineStr">
        <is>
          <t>SlvMatl_SS_AISI-416_Hardened_SleeveBrg, PriceReq_BOM_KP_Sleeves</t>
        </is>
      </c>
    </row>
    <row r="912">
      <c r="B912" s="237" t="b">
        <v>0</v>
      </c>
      <c r="C912" s="233" t="inlineStr">
        <is>
          <t>ConTab_BOM_KP_Sleeves1220</t>
        </is>
      </c>
      <c r="D912" s="233" t="inlineStr"/>
      <c r="E912" s="233" t="inlineStr">
        <is>
          <t>:4015-9_0-KPV:</t>
        </is>
      </c>
      <c r="F912" s="235" t="n">
        <v>4</v>
      </c>
      <c r="G912" s="233" t="inlineStr">
        <is>
          <t>:CW:</t>
        </is>
      </c>
      <c r="H912" s="233" t="inlineStr">
        <is>
          <t>Mechanical Seal</t>
        </is>
      </c>
      <c r="I912" s="233" t="inlineStr">
        <is>
          <t>Single</t>
        </is>
      </c>
      <c r="J912" s="233" t="inlineStr">
        <is>
          <t>:Unbalanced:</t>
        </is>
      </c>
      <c r="K912" s="233" t="inlineStr">
        <is>
          <t>SlvMatl_SS_AISI-416_Hardened_SleeveBrg</t>
        </is>
      </c>
      <c r="L912" s="233" t="inlineStr">
        <is>
          <t>SS AISI-303</t>
        </is>
      </c>
      <c r="M912" s="233" t="inlineStr">
        <is>
          <t>SS AISI-416 (hard)-SlvBrg</t>
        </is>
      </c>
      <c r="N912" s="235" t="n">
        <v>96698988</v>
      </c>
      <c r="O912" s="233" t="inlineStr">
        <is>
          <t>B105229</t>
        </is>
      </c>
      <c r="P912" s="235" t="inlineStr">
        <is>
          <t>LT067</t>
        </is>
      </c>
      <c r="Q912" t="inlineStr">
        <is>
          <t>SlvMatl_SS_AISI-416_Hardened_SleeveBrg, PriceReq_BOM_KP_Sleeves</t>
        </is>
      </c>
    </row>
    <row r="913">
      <c r="B913" s="237" t="b">
        <v>0</v>
      </c>
      <c r="C913" s="233" t="inlineStr">
        <is>
          <t>ConTab_BOM_KP_Sleeves1221</t>
        </is>
      </c>
      <c r="D913" s="233" t="inlineStr"/>
      <c r="E913" s="233" t="inlineStr">
        <is>
          <t>:3014-7_8-KPV:</t>
        </is>
      </c>
      <c r="F913" s="235" t="n">
        <v>4</v>
      </c>
      <c r="G913" s="233" t="inlineStr">
        <is>
          <t>:CCW:</t>
        </is>
      </c>
      <c r="H913" s="233" t="inlineStr">
        <is>
          <t>Mechanical Seal</t>
        </is>
      </c>
      <c r="I913" s="233" t="inlineStr">
        <is>
          <t>Single</t>
        </is>
      </c>
      <c r="J913" s="233" t="inlineStr">
        <is>
          <t>:Unbalanced:</t>
        </is>
      </c>
      <c r="K913" s="233" t="inlineStr">
        <is>
          <t>SlvMatl_SS_AISI-416_Hardened_SleeveBrg</t>
        </is>
      </c>
      <c r="L913" s="233" t="inlineStr">
        <is>
          <t>SS AISI-303</t>
        </is>
      </c>
      <c r="M913" s="233" t="inlineStr">
        <is>
          <t>SS AISI-416 (hard)-SlvBrg</t>
        </is>
      </c>
      <c r="N913" s="233" t="n">
        <v>96698982</v>
      </c>
      <c r="O913" s="233" t="inlineStr">
        <is>
          <t>B105234</t>
        </is>
      </c>
      <c r="P913" s="235" t="inlineStr">
        <is>
          <t>LT067</t>
        </is>
      </c>
      <c r="Q913" t="inlineStr">
        <is>
          <t>SlvMatl_SS_AISI-416_Hardened_SleeveBrg, PriceReq_BOM_KP_Sleeves</t>
        </is>
      </c>
    </row>
    <row r="914">
      <c r="B914" s="237" t="b">
        <v>0</v>
      </c>
      <c r="C914" s="233" t="inlineStr">
        <is>
          <t>ConTab_BOM_KP_Sleeves1222</t>
        </is>
      </c>
      <c r="D914" s="233" t="inlineStr"/>
      <c r="E914" s="233" t="inlineStr">
        <is>
          <t>:4015-9_0-KPV:</t>
        </is>
      </c>
      <c r="F914" s="235" t="n">
        <v>4</v>
      </c>
      <c r="G914" s="233" t="inlineStr">
        <is>
          <t>:CCW:</t>
        </is>
      </c>
      <c r="H914" s="233" t="inlineStr">
        <is>
          <t>Mechanical Seal</t>
        </is>
      </c>
      <c r="I914" s="233" t="inlineStr">
        <is>
          <t>Single</t>
        </is>
      </c>
      <c r="J914" s="233" t="inlineStr">
        <is>
          <t>:Unbalanced:</t>
        </is>
      </c>
      <c r="K914" s="233" t="inlineStr">
        <is>
          <t>SlvMatl_SS_AISI-416_Hardened_SleeveBrg</t>
        </is>
      </c>
      <c r="L914" s="233" t="inlineStr">
        <is>
          <t>SS AISI-303</t>
        </is>
      </c>
      <c r="M914" s="233" t="inlineStr">
        <is>
          <t>SS AISI-416 (hard)-SlvBrg</t>
        </is>
      </c>
      <c r="N914" s="235" t="n">
        <v>96698982</v>
      </c>
      <c r="O914" s="233" t="inlineStr">
        <is>
          <t>B105237</t>
        </is>
      </c>
      <c r="P914" s="235" t="inlineStr">
        <is>
          <t>LT067</t>
        </is>
      </c>
      <c r="Q914" t="inlineStr">
        <is>
          <t>SlvMatl_SS_AISI-416_Hardened_SleeveBrg, PriceReq_BOM_KP_Sleeves</t>
        </is>
      </c>
    </row>
    <row r="915">
      <c r="B915" s="237" t="b">
        <v>0</v>
      </c>
      <c r="C915" s="233" t="inlineStr">
        <is>
          <t>ConTab_BOM_KP_Sleeves1223</t>
        </is>
      </c>
      <c r="D915" s="233" t="inlineStr"/>
      <c r="E915" s="233" t="inlineStr">
        <is>
          <t>:3014-7_8-KPV:</t>
        </is>
      </c>
      <c r="F915" s="235" t="n">
        <v>4</v>
      </c>
      <c r="G915" s="233" t="inlineStr">
        <is>
          <t>:CW:</t>
        </is>
      </c>
      <c r="H915" s="233" t="inlineStr">
        <is>
          <t>Mechanical Seal</t>
        </is>
      </c>
      <c r="I915" s="233" t="inlineStr">
        <is>
          <t>Single</t>
        </is>
      </c>
      <c r="J915" s="233" t="inlineStr">
        <is>
          <t>:Unbalanced:</t>
        </is>
      </c>
      <c r="K915" s="233" t="inlineStr">
        <is>
          <t>SlvMatl_SS_AISI-416_Hardened_SleeveBrg</t>
        </is>
      </c>
      <c r="L915" s="233" t="inlineStr">
        <is>
          <t>SS AISI-316</t>
        </is>
      </c>
      <c r="M915" s="233" t="inlineStr">
        <is>
          <t>SS AISI-416 (hard)-SlvBrg</t>
        </is>
      </c>
      <c r="N915" s="235" t="inlineStr">
        <is>
          <t>RTF</t>
        </is>
      </c>
      <c r="O915" s="233" t="inlineStr">
        <is>
          <t>B105258</t>
        </is>
      </c>
      <c r="P915" s="235" t="inlineStr">
        <is>
          <t>LT068</t>
        </is>
      </c>
      <c r="Q915" t="inlineStr">
        <is>
          <t>SlvMatl_SS_AISI-416_Hardened_SleeveBrg, PriceReq_BOM_KP_Sleeves</t>
        </is>
      </c>
    </row>
    <row r="916">
      <c r="B916" s="237" t="b">
        <v>0</v>
      </c>
      <c r="C916" s="233" t="inlineStr">
        <is>
          <t>ConTab_BOM_KP_Sleeves1224</t>
        </is>
      </c>
      <c r="D916" s="233" t="inlineStr"/>
      <c r="E916" s="233" t="inlineStr">
        <is>
          <t>:4015-9_0-KPV:</t>
        </is>
      </c>
      <c r="F916" s="235" t="n">
        <v>4</v>
      </c>
      <c r="G916" s="233" t="inlineStr">
        <is>
          <t>:CW:</t>
        </is>
      </c>
      <c r="H916" s="233" t="inlineStr">
        <is>
          <t>Mechanical Seal</t>
        </is>
      </c>
      <c r="I916" s="233" t="inlineStr">
        <is>
          <t>Single</t>
        </is>
      </c>
      <c r="J916" s="233" t="inlineStr">
        <is>
          <t>:Unbalanced:</t>
        </is>
      </c>
      <c r="K916" s="233" t="inlineStr">
        <is>
          <t>SlvMatl_SS_AISI-416_Hardened_SleeveBrg</t>
        </is>
      </c>
      <c r="L916" s="233" t="inlineStr">
        <is>
          <t>SS AISI-316</t>
        </is>
      </c>
      <c r="M916" s="233" t="inlineStr">
        <is>
          <t>SS AISI-416 (hard)-SlvBrg</t>
        </is>
      </c>
      <c r="N916" s="235" t="inlineStr">
        <is>
          <t>RTF</t>
        </is>
      </c>
      <c r="O916" s="233" t="inlineStr">
        <is>
          <t>B105261</t>
        </is>
      </c>
      <c r="P916" s="235" t="inlineStr">
        <is>
          <t>LT068</t>
        </is>
      </c>
      <c r="Q916" t="inlineStr">
        <is>
          <t>SlvMatl_SS_AISI-416_Hardened_SleeveBrg, PriceReq_BOM_KP_Sleeves</t>
        </is>
      </c>
    </row>
    <row r="917">
      <c r="B917" s="237" t="b">
        <v>0</v>
      </c>
      <c r="C917" s="233" t="inlineStr">
        <is>
          <t>ConTab_BOM_KP_Sleeves1225</t>
        </is>
      </c>
      <c r="D917" s="233" t="inlineStr"/>
      <c r="E917" s="233" t="inlineStr">
        <is>
          <t>:3014-7_8-KPV:</t>
        </is>
      </c>
      <c r="F917" s="235" t="n">
        <v>4</v>
      </c>
      <c r="G917" s="233" t="inlineStr">
        <is>
          <t>:CCW:</t>
        </is>
      </c>
      <c r="H917" s="233" t="inlineStr">
        <is>
          <t>Mechanical Seal</t>
        </is>
      </c>
      <c r="I917" s="233" t="inlineStr">
        <is>
          <t>Single</t>
        </is>
      </c>
      <c r="J917" s="233" t="inlineStr">
        <is>
          <t>:Unbalanced:</t>
        </is>
      </c>
      <c r="K917" s="233" t="inlineStr">
        <is>
          <t>SlvMatl_SS_AISI-416_Hardened_SleeveBrg</t>
        </is>
      </c>
      <c r="L917" s="233" t="inlineStr">
        <is>
          <t>SS AISI-316</t>
        </is>
      </c>
      <c r="M917" s="233" t="inlineStr">
        <is>
          <t>SS AISI-416 (hard)-SlvBrg</t>
        </is>
      </c>
      <c r="N917" s="235" t="inlineStr">
        <is>
          <t>RTF</t>
        </is>
      </c>
      <c r="O917" s="233" t="inlineStr">
        <is>
          <t>B105266</t>
        </is>
      </c>
      <c r="P917" s="235" t="inlineStr">
        <is>
          <t>LT068</t>
        </is>
      </c>
      <c r="Q917" t="inlineStr">
        <is>
          <t>SlvMatl_SS_AISI-416_Hardened_SleeveBrg, PriceReq_BOM_KP_Sleeves</t>
        </is>
      </c>
    </row>
    <row r="918">
      <c r="B918" s="237" t="b">
        <v>0</v>
      </c>
      <c r="C918" s="233" t="inlineStr">
        <is>
          <t>ConTab_BOM_KP_Sleeves1226</t>
        </is>
      </c>
      <c r="D918" s="233" t="inlineStr"/>
      <c r="E918" s="233" t="inlineStr">
        <is>
          <t>:4015-9_0-KPV:</t>
        </is>
      </c>
      <c r="F918" s="235" t="n">
        <v>4</v>
      </c>
      <c r="G918" s="233" t="inlineStr">
        <is>
          <t>:CCW:</t>
        </is>
      </c>
      <c r="H918" s="233" t="inlineStr">
        <is>
          <t>Mechanical Seal</t>
        </is>
      </c>
      <c r="I918" s="233" t="inlineStr">
        <is>
          <t>Single</t>
        </is>
      </c>
      <c r="J918" s="233" t="inlineStr">
        <is>
          <t>:Unbalanced:</t>
        </is>
      </c>
      <c r="K918" s="233" t="inlineStr">
        <is>
          <t>SlvMatl_SS_AISI-416_Hardened_SleeveBrg</t>
        </is>
      </c>
      <c r="L918" s="233" t="inlineStr">
        <is>
          <t>SS AISI-316</t>
        </is>
      </c>
      <c r="M918" s="233" t="inlineStr">
        <is>
          <t>SS AISI-416 (hard)-SlvBrg</t>
        </is>
      </c>
      <c r="N918" s="235" t="inlineStr">
        <is>
          <t>RTF</t>
        </is>
      </c>
      <c r="O918" s="233" t="inlineStr">
        <is>
          <t>B105269</t>
        </is>
      </c>
      <c r="P918" s="235" t="inlineStr">
        <is>
          <t>LT068</t>
        </is>
      </c>
      <c r="Q918" t="inlineStr">
        <is>
          <t>SlvMatl_SS_AISI-416_Hardened_SleeveBrg, PriceReq_BOM_KP_Sleeves</t>
        </is>
      </c>
    </row>
    <row r="919">
      <c r="B919" s="237" t="b">
        <v>0</v>
      </c>
      <c r="C919" s="233" t="inlineStr">
        <is>
          <t>ConTab_BOM_KP_Sleeves1227</t>
        </is>
      </c>
      <c r="D919" s="233" t="inlineStr"/>
      <c r="E919" s="233" t="inlineStr">
        <is>
          <t>:3014-7_8-KPV:</t>
        </is>
      </c>
      <c r="F919" s="235" t="n">
        <v>4</v>
      </c>
      <c r="G919" s="233" t="inlineStr">
        <is>
          <t>:CW:</t>
        </is>
      </c>
      <c r="H919" s="233" t="inlineStr">
        <is>
          <t>Mechanical Seal</t>
        </is>
      </c>
      <c r="I919" s="233" t="inlineStr">
        <is>
          <t>Single</t>
        </is>
      </c>
      <c r="J919" s="233" t="inlineStr">
        <is>
          <t>:Unbalanced:</t>
        </is>
      </c>
      <c r="K919" s="233" t="inlineStr">
        <is>
          <t>SlvMatl_SS_AISI-416_Hardened_SleeveBrg</t>
        </is>
      </c>
      <c r="L919" s="233" t="inlineStr">
        <is>
          <t>SS AISI-416</t>
        </is>
      </c>
      <c r="M919" s="233" t="inlineStr">
        <is>
          <t>SS AISI-416 (hard)-SlvBrg</t>
        </is>
      </c>
      <c r="N919" s="235" t="inlineStr">
        <is>
          <t>RTF</t>
        </is>
      </c>
      <c r="O919" s="233" t="inlineStr">
        <is>
          <t>B105274</t>
        </is>
      </c>
      <c r="P919" s="235" t="inlineStr">
        <is>
          <t>LT068</t>
        </is>
      </c>
      <c r="Q919" t="inlineStr">
        <is>
          <t>SlvMatl_SS_AISI-416_Hardened_SleeveBrg, PriceReq_BOM_KP_Sleeves</t>
        </is>
      </c>
    </row>
    <row r="920">
      <c r="B920" s="237" t="b">
        <v>0</v>
      </c>
      <c r="C920" s="233" t="inlineStr">
        <is>
          <t>ConTab_BOM_KP_Sleeves1228</t>
        </is>
      </c>
      <c r="D920" s="233" t="inlineStr"/>
      <c r="E920" s="233" t="inlineStr">
        <is>
          <t>:4015-9_0-KPV:</t>
        </is>
      </c>
      <c r="F920" s="235" t="n">
        <v>4</v>
      </c>
      <c r="G920" s="233" t="inlineStr">
        <is>
          <t>:CW:</t>
        </is>
      </c>
      <c r="H920" s="233" t="inlineStr">
        <is>
          <t>Mechanical Seal</t>
        </is>
      </c>
      <c r="I920" s="233" t="inlineStr">
        <is>
          <t>Single</t>
        </is>
      </c>
      <c r="J920" s="233" t="inlineStr">
        <is>
          <t>:Unbalanced:</t>
        </is>
      </c>
      <c r="K920" s="233" t="inlineStr">
        <is>
          <t>SlvMatl_SS_AISI-416_Hardened_SleeveBrg</t>
        </is>
      </c>
      <c r="L920" s="233" t="inlineStr">
        <is>
          <t>SS AISI-416</t>
        </is>
      </c>
      <c r="M920" s="233" t="inlineStr">
        <is>
          <t>SS AISI-416 (hard)-SlvBrg</t>
        </is>
      </c>
      <c r="N920" s="235" t="inlineStr">
        <is>
          <t>RTF</t>
        </is>
      </c>
      <c r="O920" s="233" t="inlineStr">
        <is>
          <t>B105277</t>
        </is>
      </c>
      <c r="P920" s="235" t="inlineStr">
        <is>
          <t>LT068</t>
        </is>
      </c>
      <c r="Q920" t="inlineStr">
        <is>
          <t>SlvMatl_SS_AISI-416_Hardened_SleeveBrg, PriceReq_BOM_KP_Sleeves</t>
        </is>
      </c>
    </row>
    <row r="921">
      <c r="B921" s="237" t="b">
        <v>0</v>
      </c>
      <c r="C921" s="233" t="inlineStr">
        <is>
          <t>ConTab_BOM_KP_Sleeves1229</t>
        </is>
      </c>
      <c r="D921" s="233" t="inlineStr"/>
      <c r="E921" s="233" t="inlineStr">
        <is>
          <t>:3014-7_8-KPV:</t>
        </is>
      </c>
      <c r="F921" s="235" t="n">
        <v>4</v>
      </c>
      <c r="G921" s="233" t="inlineStr">
        <is>
          <t>:CCW:</t>
        </is>
      </c>
      <c r="H921" s="233" t="inlineStr">
        <is>
          <t>Mechanical Seal</t>
        </is>
      </c>
      <c r="I921" s="233" t="inlineStr">
        <is>
          <t>Single</t>
        </is>
      </c>
      <c r="J921" s="233" t="inlineStr">
        <is>
          <t>:Unbalanced:</t>
        </is>
      </c>
      <c r="K921" s="233" t="inlineStr">
        <is>
          <t>SlvMatl_SS_AISI-416_Hardened_SleeveBrg</t>
        </is>
      </c>
      <c r="L921" s="233" t="inlineStr">
        <is>
          <t>SS AISI-416</t>
        </is>
      </c>
      <c r="M921" s="233" t="inlineStr">
        <is>
          <t>SS AISI-416 (hard)-SlvBrg</t>
        </is>
      </c>
      <c r="N921" s="235" t="inlineStr">
        <is>
          <t>RTF</t>
        </is>
      </c>
      <c r="O921" s="233" t="inlineStr">
        <is>
          <t>B105282</t>
        </is>
      </c>
      <c r="P921" s="235" t="inlineStr">
        <is>
          <t>LT068</t>
        </is>
      </c>
      <c r="Q921" t="inlineStr">
        <is>
          <t>SlvMatl_SS_AISI-416_Hardened_SleeveBrg, PriceReq_BOM_KP_Sleeves</t>
        </is>
      </c>
    </row>
    <row r="922">
      <c r="B922" s="237" t="b">
        <v>0</v>
      </c>
      <c r="C922" s="233" t="inlineStr">
        <is>
          <t>ConTab_BOM_KP_Sleeves1230</t>
        </is>
      </c>
      <c r="D922" s="233" t="inlineStr"/>
      <c r="E922" s="233" t="inlineStr">
        <is>
          <t>:4015-9_0-KPV:</t>
        </is>
      </c>
      <c r="F922" s="235" t="n">
        <v>4</v>
      </c>
      <c r="G922" s="233" t="inlineStr">
        <is>
          <t>:CCW:</t>
        </is>
      </c>
      <c r="H922" s="233" t="inlineStr">
        <is>
          <t>Mechanical Seal</t>
        </is>
      </c>
      <c r="I922" s="233" t="inlineStr">
        <is>
          <t>Single</t>
        </is>
      </c>
      <c r="J922" s="233" t="inlineStr">
        <is>
          <t>:Unbalanced:</t>
        </is>
      </c>
      <c r="K922" s="233" t="inlineStr">
        <is>
          <t>SlvMatl_SS_AISI-416_Hardened_SleeveBrg</t>
        </is>
      </c>
      <c r="L922" s="233" t="inlineStr">
        <is>
          <t>SS AISI-416</t>
        </is>
      </c>
      <c r="M922" s="233" t="inlineStr">
        <is>
          <t>SS AISI-416 (hard)-SlvBrg</t>
        </is>
      </c>
      <c r="N922" s="235" t="inlineStr">
        <is>
          <t>RTF</t>
        </is>
      </c>
      <c r="O922" s="233" t="inlineStr">
        <is>
          <t>B105285</t>
        </is>
      </c>
      <c r="P922" s="235" t="inlineStr">
        <is>
          <t>LT068</t>
        </is>
      </c>
      <c r="Q922" t="inlineStr">
        <is>
          <t>SlvMatl_SS_AISI-416_Hardened_SleeveBrg, PriceReq_BOM_KP_Sleeves</t>
        </is>
      </c>
    </row>
    <row r="923">
      <c r="B923" s="237" t="b">
        <v>0</v>
      </c>
      <c r="C923" s="233" t="inlineStr">
        <is>
          <t>ConTab_BOM_KP_Sleeves1231</t>
        </is>
      </c>
      <c r="D923" s="233" t="inlineStr"/>
      <c r="E923" s="233" t="inlineStr">
        <is>
          <t>:3014-7_8-KPV:</t>
        </is>
      </c>
      <c r="F923" s="235" t="n">
        <v>4</v>
      </c>
      <c r="G923" s="233" t="inlineStr">
        <is>
          <t>:CW:</t>
        </is>
      </c>
      <c r="H923" s="233" t="inlineStr">
        <is>
          <t>Mechanical Seal</t>
        </is>
      </c>
      <c r="I923" s="233" t="inlineStr">
        <is>
          <t>Single</t>
        </is>
      </c>
      <c r="J923" s="233" t="inlineStr">
        <is>
          <t>:Unbalanced:</t>
        </is>
      </c>
      <c r="K923" s="233" t="inlineStr">
        <is>
          <t>SlvMatl_SS_AISI-416_Hardened_SleeveBrg</t>
        </is>
      </c>
      <c r="L923" s="233" t="inlineStr">
        <is>
          <t>Al-Bronze, ASTM-B150 CDA95200</t>
        </is>
      </c>
      <c r="M923" s="233" t="inlineStr">
        <is>
          <t>SS AISI-416 (hard)-SlvBrg</t>
        </is>
      </c>
      <c r="N923" s="235" t="inlineStr">
        <is>
          <t>RTF</t>
        </is>
      </c>
      <c r="O923" s="233" t="inlineStr">
        <is>
          <t>B105290</t>
        </is>
      </c>
      <c r="P923" s="235" t="inlineStr">
        <is>
          <t>LT066</t>
        </is>
      </c>
      <c r="Q923" t="inlineStr">
        <is>
          <t>SlvMatl_SS_AISI-416_Hardened_SleeveBrg, PriceReq_BOM_KP_Sleeves</t>
        </is>
      </c>
    </row>
    <row r="924">
      <c r="B924" s="237" t="b">
        <v>0</v>
      </c>
      <c r="C924" s="233" t="inlineStr">
        <is>
          <t>ConTab_BOM_KP_Sleeves1232</t>
        </is>
      </c>
      <c r="D924" s="233" t="inlineStr"/>
      <c r="E924" s="233" t="inlineStr">
        <is>
          <t>:4015-9_0-KPV:</t>
        </is>
      </c>
      <c r="F924" s="235" t="n">
        <v>4</v>
      </c>
      <c r="G924" s="233" t="inlineStr">
        <is>
          <t>:CW:</t>
        </is>
      </c>
      <c r="H924" s="233" t="inlineStr">
        <is>
          <t>Mechanical Seal</t>
        </is>
      </c>
      <c r="I924" s="233" t="inlineStr">
        <is>
          <t>Single</t>
        </is>
      </c>
      <c r="J924" s="233" t="inlineStr">
        <is>
          <t>:Unbalanced:</t>
        </is>
      </c>
      <c r="K924" s="233" t="inlineStr">
        <is>
          <t>SlvMatl_SS_AISI-416_Hardened_SleeveBrg</t>
        </is>
      </c>
      <c r="L924" s="233" t="inlineStr">
        <is>
          <t>Al-Bronze, ASTM-B150 CDA95200</t>
        </is>
      </c>
      <c r="M924" s="233" t="inlineStr">
        <is>
          <t>SS AISI-416 (hard)-SlvBrg</t>
        </is>
      </c>
      <c r="N924" s="235" t="inlineStr">
        <is>
          <t>RTF</t>
        </is>
      </c>
      <c r="O924" s="233" t="inlineStr">
        <is>
          <t>B105293</t>
        </is>
      </c>
      <c r="P924" s="235" t="inlineStr">
        <is>
          <t>LT066</t>
        </is>
      </c>
      <c r="Q924" t="inlineStr">
        <is>
          <t>SlvMatl_SS_AISI-416_Hardened_SleeveBrg, PriceReq_BOM_KP_Sleeves</t>
        </is>
      </c>
    </row>
    <row r="925">
      <c r="B925" s="237" t="b">
        <v>0</v>
      </c>
      <c r="C925" s="233" t="inlineStr">
        <is>
          <t>ConTab_BOM_KP_Sleeves1233</t>
        </is>
      </c>
      <c r="D925" s="233" t="inlineStr"/>
      <c r="E925" s="233" t="inlineStr">
        <is>
          <t>:3014-7_8-KPV:</t>
        </is>
      </c>
      <c r="F925" s="235" t="n">
        <v>4</v>
      </c>
      <c r="G925" s="233" t="inlineStr">
        <is>
          <t>:CCW:</t>
        </is>
      </c>
      <c r="H925" s="233" t="inlineStr">
        <is>
          <t>Mechanical Seal</t>
        </is>
      </c>
      <c r="I925" s="233" t="inlineStr">
        <is>
          <t>Single</t>
        </is>
      </c>
      <c r="J925" s="233" t="inlineStr">
        <is>
          <t>:Unbalanced:</t>
        </is>
      </c>
      <c r="K925" s="233" t="inlineStr">
        <is>
          <t>SlvMatl_SS_AISI-416_Hardened_SleeveBrg</t>
        </is>
      </c>
      <c r="L925" s="233" t="inlineStr">
        <is>
          <t>Al-Bronze, ASTM-B150 CDA95200</t>
        </is>
      </c>
      <c r="M925" s="233" t="inlineStr">
        <is>
          <t>SS AISI-416 (hard)-SlvBrg</t>
        </is>
      </c>
      <c r="N925" s="235" t="inlineStr">
        <is>
          <t>RTF</t>
        </is>
      </c>
      <c r="O925" s="233" t="inlineStr">
        <is>
          <t>B105298</t>
        </is>
      </c>
      <c r="P925" s="235" t="inlineStr">
        <is>
          <t>LT066</t>
        </is>
      </c>
      <c r="Q925" t="inlineStr">
        <is>
          <t>SlvMatl_SS_AISI-416_Hardened_SleeveBrg, PriceReq_BOM_KP_Sleeves</t>
        </is>
      </c>
    </row>
    <row r="926">
      <c r="B926" s="237" t="b">
        <v>0</v>
      </c>
      <c r="C926" s="233" t="inlineStr">
        <is>
          <t>ConTab_BOM_KP_Sleeves1234</t>
        </is>
      </c>
      <c r="D926" s="233" t="inlineStr"/>
      <c r="E926" s="233" t="inlineStr">
        <is>
          <t>:4015-9_0-KPV:</t>
        </is>
      </c>
      <c r="F926" s="235" t="n">
        <v>4</v>
      </c>
      <c r="G926" s="233" t="inlineStr">
        <is>
          <t>:CCW:</t>
        </is>
      </c>
      <c r="H926" s="233" t="inlineStr">
        <is>
          <t>Mechanical Seal</t>
        </is>
      </c>
      <c r="I926" s="233" t="inlineStr">
        <is>
          <t>Single</t>
        </is>
      </c>
      <c r="J926" s="233" t="inlineStr">
        <is>
          <t>:Unbalanced:</t>
        </is>
      </c>
      <c r="K926" s="233" t="inlineStr">
        <is>
          <t>SlvMatl_SS_AISI-416_Hardened_SleeveBrg</t>
        </is>
      </c>
      <c r="L926" s="233" t="inlineStr">
        <is>
          <t>Al-Bronze, ASTM-B150 CDA95200</t>
        </is>
      </c>
      <c r="M926" s="233" t="inlineStr">
        <is>
          <t>SS AISI-416 (hard)-SlvBrg</t>
        </is>
      </c>
      <c r="N926" s="235" t="inlineStr">
        <is>
          <t>RTF</t>
        </is>
      </c>
      <c r="O926" s="233" t="inlineStr">
        <is>
          <t>B105301</t>
        </is>
      </c>
      <c r="P926" s="235" t="inlineStr">
        <is>
          <t>LT066</t>
        </is>
      </c>
      <c r="Q926" t="inlineStr">
        <is>
          <t>SlvMatl_SS_AISI-416_Hardened_SleeveBrg, PriceReq_BOM_KP_Sleeves</t>
        </is>
      </c>
    </row>
    <row r="927">
      <c r="B927" s="237" t="b">
        <v>0</v>
      </c>
      <c r="C927" s="233" t="inlineStr">
        <is>
          <t>ConTab_BOM_KP_Sleeves1235</t>
        </is>
      </c>
      <c r="D927" s="233" t="inlineStr"/>
      <c r="E927" s="233" t="inlineStr">
        <is>
          <t>:3014-7_8-KPV:</t>
        </is>
      </c>
      <c r="F927" s="235" t="n">
        <v>4</v>
      </c>
      <c r="G927" s="233" t="inlineStr">
        <is>
          <t>:CW:</t>
        </is>
      </c>
      <c r="H927" s="233" t="inlineStr">
        <is>
          <t>Mechanical Seal</t>
        </is>
      </c>
      <c r="I927" s="233" t="inlineStr">
        <is>
          <t>Single</t>
        </is>
      </c>
      <c r="J927" s="233" t="inlineStr">
        <is>
          <t>:Unbalanced:</t>
        </is>
      </c>
      <c r="K927" s="233" t="inlineStr">
        <is>
          <t>SlvMatl_SS_AISI-416_Hardened_SleeveBrg</t>
        </is>
      </c>
      <c r="L927" s="233" t="inlineStr">
        <is>
          <t>Special/Other</t>
        </is>
      </c>
      <c r="M927" s="233" t="inlineStr">
        <is>
          <t>SS AISI-416 (hard)-SlvBrg</t>
        </is>
      </c>
      <c r="N927" s="235" t="inlineStr">
        <is>
          <t>RTF</t>
        </is>
      </c>
      <c r="O927" s="233" t="inlineStr">
        <is>
          <t>B105306</t>
        </is>
      </c>
      <c r="P927" s="235" t="inlineStr">
        <is>
          <t>LT029</t>
        </is>
      </c>
      <c r="Q927" t="inlineStr">
        <is>
          <t>SlvMatl_SS_AISI-416_Hardened_SleeveBrg, PriceReq_BOM_KP_Sleeves</t>
        </is>
      </c>
    </row>
    <row r="928">
      <c r="B928" s="237" t="b">
        <v>0</v>
      </c>
      <c r="C928" s="233" t="inlineStr">
        <is>
          <t>ConTab_BOM_KP_Sleeves1236</t>
        </is>
      </c>
      <c r="D928" s="233" t="inlineStr"/>
      <c r="E928" s="233" t="inlineStr">
        <is>
          <t>:4015-9_0-KPV:</t>
        </is>
      </c>
      <c r="F928" s="235" t="n">
        <v>4</v>
      </c>
      <c r="G928" s="233" t="inlineStr">
        <is>
          <t>:CW:</t>
        </is>
      </c>
      <c r="H928" s="233" t="inlineStr">
        <is>
          <t>Mechanical Seal</t>
        </is>
      </c>
      <c r="I928" s="233" t="inlineStr">
        <is>
          <t>Single</t>
        </is>
      </c>
      <c r="J928" s="233" t="inlineStr">
        <is>
          <t>:Unbalanced:</t>
        </is>
      </c>
      <c r="K928" s="233" t="inlineStr">
        <is>
          <t>SlvMatl_SS_AISI-416_Hardened_SleeveBrg</t>
        </is>
      </c>
      <c r="L928" s="233" t="inlineStr">
        <is>
          <t>Special/Other</t>
        </is>
      </c>
      <c r="M928" s="233" t="inlineStr">
        <is>
          <t>SS AISI-416 (hard)-SlvBrg</t>
        </is>
      </c>
      <c r="N928" s="235" t="inlineStr">
        <is>
          <t>RTF</t>
        </is>
      </c>
      <c r="O928" s="233" t="inlineStr">
        <is>
          <t>B105309</t>
        </is>
      </c>
      <c r="P928" s="235" t="inlineStr">
        <is>
          <t>LT029</t>
        </is>
      </c>
      <c r="Q928" t="inlineStr">
        <is>
          <t>SlvMatl_SS_AISI-416_Hardened_SleeveBrg, PriceReq_BOM_KP_Sleeves</t>
        </is>
      </c>
    </row>
    <row r="929">
      <c r="B929" s="237" t="b">
        <v>0</v>
      </c>
      <c r="C929" s="233" t="inlineStr">
        <is>
          <t>ConTab_BOM_KP_Sleeves1237</t>
        </is>
      </c>
      <c r="D929" s="233" t="inlineStr"/>
      <c r="E929" s="233" t="inlineStr">
        <is>
          <t>:3014-7_8-KPV:</t>
        </is>
      </c>
      <c r="F929" s="235" t="n">
        <v>4</v>
      </c>
      <c r="G929" s="233" t="inlineStr">
        <is>
          <t>:CCW:</t>
        </is>
      </c>
      <c r="H929" s="233" t="inlineStr">
        <is>
          <t>Mechanical Seal</t>
        </is>
      </c>
      <c r="I929" s="233" t="inlineStr">
        <is>
          <t>Single</t>
        </is>
      </c>
      <c r="J929" s="233" t="inlineStr">
        <is>
          <t>:Unbalanced:</t>
        </is>
      </c>
      <c r="K929" s="233" t="inlineStr">
        <is>
          <t>SlvMatl_SS_AISI-416_Hardened_SleeveBrg</t>
        </is>
      </c>
      <c r="L929" s="233" t="inlineStr">
        <is>
          <t>Special/Other</t>
        </is>
      </c>
      <c r="M929" s="233" t="inlineStr">
        <is>
          <t>SS AISI-416 (hard)-SlvBrg</t>
        </is>
      </c>
      <c r="N929" s="235" t="inlineStr">
        <is>
          <t>RTF</t>
        </is>
      </c>
      <c r="O929" s="233" t="inlineStr">
        <is>
          <t>B105314</t>
        </is>
      </c>
      <c r="P929" s="235" t="inlineStr">
        <is>
          <t>LT029</t>
        </is>
      </c>
      <c r="Q929" t="inlineStr">
        <is>
          <t>SlvMatl_SS_AISI-416_Hardened_SleeveBrg, PriceReq_BOM_KP_Sleeves</t>
        </is>
      </c>
    </row>
    <row r="930">
      <c r="B930" s="237" t="b">
        <v>0</v>
      </c>
      <c r="C930" s="233" t="inlineStr">
        <is>
          <t>ConTab_BOM_KP_Sleeves1238</t>
        </is>
      </c>
      <c r="D930" s="233" t="inlineStr"/>
      <c r="E930" s="233" t="inlineStr">
        <is>
          <t>:4015-9_0-KPV:</t>
        </is>
      </c>
      <c r="F930" s="235" t="n">
        <v>4</v>
      </c>
      <c r="G930" s="233" t="inlineStr">
        <is>
          <t>:CCW:</t>
        </is>
      </c>
      <c r="H930" s="233" t="inlineStr">
        <is>
          <t>Mechanical Seal</t>
        </is>
      </c>
      <c r="I930" s="233" t="inlineStr">
        <is>
          <t>Single</t>
        </is>
      </c>
      <c r="J930" s="233" t="inlineStr">
        <is>
          <t>:Unbalanced:</t>
        </is>
      </c>
      <c r="K930" s="233" t="inlineStr">
        <is>
          <t>SlvMatl_SS_AISI-416_Hardened_SleeveBrg</t>
        </is>
      </c>
      <c r="L930" s="233" t="inlineStr">
        <is>
          <t>Special/Other</t>
        </is>
      </c>
      <c r="M930" s="233" t="inlineStr">
        <is>
          <t>SS AISI-416 (hard)-SlvBrg</t>
        </is>
      </c>
      <c r="N930" s="235" t="inlineStr">
        <is>
          <t>RTF</t>
        </is>
      </c>
      <c r="O930" s="233" t="inlineStr">
        <is>
          <t>B105317</t>
        </is>
      </c>
      <c r="P930" s="235" t="inlineStr">
        <is>
          <t>LT029</t>
        </is>
      </c>
      <c r="Q930" t="inlineStr">
        <is>
          <t>SlvMatl_SS_AISI-416_Hardened_SleeveBrg, PriceReq_BOM_KP_Sleeves</t>
        </is>
      </c>
    </row>
    <row r="931">
      <c r="A931" s="44" t="inlineStr">
        <is>
          <t>[END]</t>
        </is>
      </c>
      <c r="B931" s="237" t="n"/>
      <c r="F931" s="235" t="n"/>
      <c r="G931" s="222" t="n"/>
      <c r="H931" s="222" t="n"/>
      <c r="I931" s="222" t="n"/>
      <c r="J931" s="222" t="n"/>
      <c r="K931" s="222" t="n"/>
      <c r="L931" s="222" t="n"/>
      <c r="M931" s="222" t="n"/>
      <c r="N931" s="224" t="n"/>
      <c r="O931" s="222" t="n"/>
      <c r="P931" s="224" t="n"/>
    </row>
    <row r="932">
      <c r="B932" s="237" t="n"/>
      <c r="F932" s="235" t="n"/>
      <c r="G932" s="188" t="n"/>
      <c r="H932" s="188" t="n"/>
      <c r="I932" s="188" t="n"/>
      <c r="J932" s="188" t="n"/>
      <c r="K932" s="188" t="n"/>
      <c r="L932" s="188" t="n"/>
      <c r="M932" s="188" t="n"/>
      <c r="N932" s="172" t="n"/>
      <c r="O932" s="188" t="n"/>
      <c r="P932" s="172" t="n"/>
    </row>
    <row r="933">
      <c r="B933" s="237" t="n"/>
      <c r="F933" s="235" t="n"/>
      <c r="G933" s="188" t="n"/>
      <c r="H933" s="188" t="n"/>
      <c r="I933" s="188" t="n"/>
      <c r="J933" s="188" t="n"/>
      <c r="K933" s="188" t="n"/>
      <c r="L933" s="188" t="n"/>
      <c r="M933" s="188" t="n"/>
      <c r="N933" s="172" t="n"/>
      <c r="O933" s="188" t="n"/>
      <c r="P933" s="172" t="n"/>
    </row>
    <row r="934">
      <c r="B934" s="237" t="n"/>
      <c r="F934" s="235" t="n"/>
      <c r="G934" s="188" t="n"/>
      <c r="H934" s="188" t="n"/>
      <c r="I934" s="188" t="n"/>
      <c r="J934" s="188" t="n"/>
      <c r="K934" s="188" t="n"/>
      <c r="L934" s="188" t="n"/>
      <c r="M934" s="188" t="n"/>
      <c r="N934" s="172" t="n"/>
      <c r="O934" s="188" t="n"/>
      <c r="P934" s="172" t="n"/>
    </row>
    <row r="935">
      <c r="B935" s="237" t="n"/>
      <c r="F935" s="235" t="n"/>
      <c r="G935" s="188" t="n"/>
      <c r="H935" s="188" t="n"/>
      <c r="I935" s="188" t="n"/>
      <c r="J935" s="188" t="n"/>
      <c r="K935" s="188" t="n"/>
      <c r="L935" s="188" t="n"/>
      <c r="M935" s="188" t="n"/>
      <c r="N935" s="172" t="n"/>
      <c r="O935" s="188" t="n"/>
      <c r="P935" s="172" t="n"/>
    </row>
    <row r="936">
      <c r="B936" s="237" t="n"/>
      <c r="F936" s="235" t="n"/>
      <c r="G936" s="188" t="n"/>
      <c r="H936" s="188" t="n"/>
      <c r="I936" s="188" t="n"/>
      <c r="J936" s="188" t="n"/>
      <c r="K936" s="188" t="n"/>
      <c r="L936" s="188" t="n"/>
      <c r="M936" s="188" t="n"/>
      <c r="N936" s="172" t="n"/>
      <c r="O936" s="188" t="n"/>
      <c r="P936" s="172" t="n"/>
    </row>
    <row r="937">
      <c r="B937" s="237" t="n"/>
      <c r="F937" s="235" t="n"/>
      <c r="G937" s="188" t="n"/>
      <c r="H937" s="188" t="n"/>
      <c r="I937" s="188" t="n"/>
      <c r="J937" s="188" t="n"/>
      <c r="K937" s="188" t="n"/>
      <c r="L937" s="188" t="n"/>
      <c r="M937" s="188" t="n"/>
      <c r="N937" s="172" t="n"/>
      <c r="O937" s="188" t="n"/>
      <c r="P937" s="172" t="n"/>
    </row>
    <row r="938">
      <c r="B938" s="237" t="n"/>
      <c r="F938" s="235" t="n"/>
      <c r="G938" s="188" t="n"/>
      <c r="H938" s="188" t="n"/>
      <c r="I938" s="188" t="n"/>
      <c r="J938" s="188" t="n"/>
      <c r="K938" s="188" t="n"/>
      <c r="L938" s="188" t="n"/>
      <c r="M938" s="188" t="n"/>
      <c r="N938" s="172" t="n"/>
      <c r="O938" s="188" t="n"/>
      <c r="P938" s="172" t="n"/>
    </row>
    <row r="939">
      <c r="B939" s="237" t="n"/>
      <c r="F939" s="235" t="n"/>
      <c r="G939" s="188" t="n"/>
      <c r="H939" s="188" t="n"/>
      <c r="I939" s="188" t="n"/>
      <c r="J939" s="188" t="n"/>
      <c r="K939" s="188" t="n"/>
      <c r="L939" s="188" t="n"/>
      <c r="M939" s="188" t="n"/>
      <c r="N939" s="172" t="n"/>
      <c r="O939" s="188" t="n"/>
      <c r="P939" s="172" t="n"/>
    </row>
    <row r="940">
      <c r="B940" s="237" t="n"/>
      <c r="F940" s="235" t="n"/>
      <c r="G940" s="188" t="n"/>
      <c r="H940" s="188" t="n"/>
      <c r="I940" s="188" t="n"/>
      <c r="J940" s="188" t="n"/>
      <c r="K940" s="188" t="n"/>
      <c r="L940" s="188" t="n"/>
      <c r="M940" s="188" t="n"/>
      <c r="N940" s="172" t="n"/>
      <c r="O940" s="188" t="n"/>
      <c r="P940" s="172" t="n"/>
    </row>
    <row r="941">
      <c r="B941" s="237" t="n"/>
      <c r="F941" s="235" t="n"/>
      <c r="G941" s="188" t="n"/>
      <c r="H941" s="188" t="n"/>
      <c r="I941" s="188" t="n"/>
      <c r="J941" s="188" t="n"/>
      <c r="K941" s="188" t="n"/>
      <c r="L941" s="188" t="n"/>
      <c r="M941" s="188" t="n"/>
      <c r="N941" s="172" t="n"/>
      <c r="O941" s="188" t="n"/>
      <c r="P941" s="172" t="n"/>
    </row>
    <row r="942">
      <c r="B942" s="237" t="n"/>
      <c r="F942" s="235" t="n"/>
      <c r="G942" s="188" t="n"/>
      <c r="H942" s="188" t="n"/>
      <c r="I942" s="188" t="n"/>
      <c r="J942" s="188" t="n"/>
      <c r="K942" s="188" t="n"/>
      <c r="L942" s="188" t="n"/>
      <c r="M942" s="188" t="n"/>
      <c r="N942" s="172" t="n"/>
      <c r="O942" s="188" t="n"/>
      <c r="P942" s="172" t="n"/>
    </row>
    <row r="943">
      <c r="B943" s="237" t="n"/>
      <c r="F943" s="235" t="n"/>
      <c r="G943" s="188" t="n"/>
      <c r="H943" s="188" t="n"/>
      <c r="I943" s="188" t="n"/>
      <c r="J943" s="188" t="n"/>
      <c r="K943" s="188" t="n"/>
      <c r="L943" s="188" t="n"/>
      <c r="M943" s="188" t="n"/>
      <c r="N943" s="172" t="n"/>
      <c r="O943" s="188" t="n"/>
      <c r="P943" s="172" t="n"/>
    </row>
    <row r="944">
      <c r="B944" s="237" t="n"/>
      <c r="F944" s="235" t="n"/>
      <c r="G944" s="188" t="n"/>
      <c r="H944" s="188" t="n"/>
      <c r="I944" s="188" t="n"/>
      <c r="J944" s="188" t="n"/>
      <c r="K944" s="188" t="n"/>
      <c r="L944" s="188" t="n"/>
      <c r="M944" s="188" t="n"/>
      <c r="N944" s="172" t="n"/>
      <c r="O944" s="188" t="n"/>
      <c r="P944" s="172" t="n"/>
    </row>
    <row r="945">
      <c r="B945" s="237" t="n"/>
      <c r="F945" s="235" t="n"/>
      <c r="G945" s="188" t="n"/>
      <c r="H945" s="188" t="n"/>
      <c r="I945" s="188" t="n"/>
      <c r="J945" s="188" t="n"/>
      <c r="K945" s="188" t="n"/>
      <c r="L945" s="188" t="n"/>
      <c r="M945" s="188" t="n"/>
      <c r="N945" s="172" t="n"/>
      <c r="O945" s="188" t="n"/>
      <c r="P945" s="172" t="n"/>
    </row>
    <row r="946">
      <c r="B946" s="237" t="n"/>
      <c r="F946" s="235" t="n"/>
      <c r="G946" s="188" t="n"/>
      <c r="H946" s="188" t="n"/>
      <c r="I946" s="188" t="n"/>
      <c r="J946" s="188" t="n"/>
      <c r="K946" s="188" t="n"/>
      <c r="L946" s="188" t="n"/>
      <c r="M946" s="188" t="n"/>
      <c r="N946" s="172" t="n"/>
      <c r="O946" s="188" t="n"/>
      <c r="P946" s="172" t="n"/>
    </row>
    <row r="947">
      <c r="B947" s="237" t="n"/>
      <c r="F947" s="235" t="n"/>
      <c r="G947" s="188" t="n"/>
      <c r="H947" s="188" t="n"/>
      <c r="I947" s="188" t="n"/>
      <c r="J947" s="188" t="n"/>
      <c r="K947" s="188" t="n"/>
      <c r="L947" s="188" t="n"/>
      <c r="M947" s="188" t="n"/>
      <c r="N947" s="172" t="n"/>
      <c r="O947" s="188" t="n"/>
      <c r="P947" s="172" t="n"/>
    </row>
    <row r="948">
      <c r="B948" s="237" t="n"/>
      <c r="F948" s="235" t="n"/>
      <c r="G948" s="188" t="n"/>
      <c r="H948" s="188" t="n"/>
      <c r="I948" s="188" t="n"/>
      <c r="J948" s="188" t="n"/>
      <c r="K948" s="188" t="n"/>
      <c r="L948" s="188" t="n"/>
      <c r="M948" s="188" t="n"/>
      <c r="N948" s="172" t="n"/>
      <c r="O948" s="188" t="n"/>
      <c r="P948" s="172" t="n"/>
    </row>
    <row r="949">
      <c r="B949" s="237" t="n"/>
      <c r="F949" s="235" t="n"/>
      <c r="G949" s="188" t="n"/>
      <c r="H949" s="188" t="n"/>
      <c r="I949" s="188" t="n"/>
      <c r="J949" s="188" t="n"/>
      <c r="K949" s="188" t="n"/>
      <c r="L949" s="188" t="n"/>
      <c r="M949" s="188" t="n"/>
      <c r="N949" s="172" t="n"/>
      <c r="O949" s="188" t="n"/>
      <c r="P949" s="172" t="n"/>
    </row>
    <row r="950">
      <c r="B950" s="237" t="n"/>
      <c r="F950" s="235" t="n"/>
      <c r="G950" s="188" t="n"/>
      <c r="H950" s="188" t="n"/>
      <c r="I950" s="188" t="n"/>
      <c r="J950" s="188" t="n"/>
      <c r="K950" s="188" t="n"/>
      <c r="L950" s="188" t="n"/>
      <c r="M950" s="188" t="n"/>
      <c r="N950" s="172" t="n"/>
      <c r="O950" s="188" t="n"/>
      <c r="P950" s="172" t="n"/>
    </row>
    <row r="951">
      <c r="B951" s="237" t="n"/>
      <c r="F951" s="235" t="n"/>
      <c r="G951" s="188" t="n"/>
      <c r="H951" s="188" t="n"/>
      <c r="I951" s="188" t="n"/>
      <c r="J951" s="188" t="n"/>
      <c r="K951" s="188" t="n"/>
      <c r="L951" s="188" t="n"/>
      <c r="M951" s="188" t="n"/>
      <c r="N951" s="172" t="n"/>
      <c r="O951" s="188" t="n"/>
      <c r="P951" s="172" t="n"/>
    </row>
    <row r="952">
      <c r="B952" s="237" t="n"/>
      <c r="F952" s="235" t="n"/>
      <c r="G952" s="188" t="n"/>
      <c r="H952" s="188" t="n"/>
      <c r="I952" s="188" t="n"/>
      <c r="J952" s="188" t="n"/>
      <c r="K952" s="188" t="n"/>
      <c r="L952" s="188" t="n"/>
      <c r="M952" s="188" t="n"/>
      <c r="N952" s="172" t="n"/>
      <c r="O952" s="188" t="n"/>
      <c r="P952" s="172" t="n"/>
    </row>
    <row r="953">
      <c r="B953" s="237" t="n"/>
      <c r="F953" s="235" t="n"/>
      <c r="G953" s="188" t="n"/>
      <c r="H953" s="188" t="n"/>
      <c r="I953" s="188" t="n"/>
      <c r="J953" s="188" t="n"/>
      <c r="K953" s="188" t="n"/>
      <c r="L953" s="188" t="n"/>
      <c r="M953" s="188" t="n"/>
      <c r="N953" s="172" t="n"/>
      <c r="O953" s="188" t="n"/>
      <c r="P953" s="172" t="n"/>
    </row>
    <row r="954">
      <c r="B954" s="237" t="n"/>
      <c r="F954" s="235" t="n"/>
      <c r="G954" s="188" t="n"/>
      <c r="H954" s="188" t="n"/>
      <c r="I954" s="188" t="n"/>
      <c r="J954" s="188" t="n"/>
      <c r="K954" s="188" t="n"/>
      <c r="L954" s="188" t="n"/>
      <c r="M954" s="188" t="n"/>
      <c r="N954" s="172" t="n"/>
      <c r="O954" s="188" t="n"/>
      <c r="P954" s="172" t="n"/>
    </row>
    <row r="955">
      <c r="B955" s="237" t="n"/>
      <c r="F955" s="235" t="n"/>
      <c r="G955" s="188" t="n"/>
      <c r="H955" s="188" t="n"/>
      <c r="I955" s="188" t="n"/>
      <c r="J955" s="188" t="n"/>
      <c r="K955" s="188" t="n"/>
      <c r="L955" s="188" t="n"/>
      <c r="M955" s="188" t="n"/>
      <c r="N955" s="172" t="n"/>
      <c r="O955" s="188" t="n"/>
      <c r="P955" s="172" t="n"/>
    </row>
    <row r="956">
      <c r="B956" s="237" t="n"/>
      <c r="F956" s="235" t="n"/>
      <c r="G956" s="188" t="n"/>
      <c r="H956" s="188" t="n"/>
      <c r="I956" s="188" t="n"/>
      <c r="J956" s="188" t="n"/>
      <c r="K956" s="188" t="n"/>
      <c r="L956" s="188" t="n"/>
      <c r="M956" s="188" t="n"/>
      <c r="N956" s="172" t="n"/>
      <c r="O956" s="188" t="n"/>
      <c r="P956" s="172" t="n"/>
    </row>
    <row r="957">
      <c r="B957" s="237" t="n"/>
      <c r="F957" s="235" t="n"/>
      <c r="G957" s="188" t="n"/>
      <c r="H957" s="188" t="n"/>
      <c r="I957" s="188" t="n"/>
      <c r="J957" s="188" t="n"/>
      <c r="K957" s="188" t="n"/>
      <c r="L957" s="188" t="n"/>
      <c r="M957" s="188" t="n"/>
      <c r="N957" s="172" t="n"/>
      <c r="O957" s="188" t="n"/>
      <c r="P957" s="172" t="n"/>
    </row>
    <row r="958">
      <c r="B958" s="237" t="n"/>
      <c r="F958" s="235" t="n"/>
      <c r="G958" s="188" t="n"/>
      <c r="H958" s="188" t="n"/>
      <c r="I958" s="188" t="n"/>
      <c r="J958" s="188" t="n"/>
      <c r="K958" s="188" t="n"/>
      <c r="L958" s="188" t="n"/>
      <c r="M958" s="188" t="n"/>
      <c r="N958" s="172" t="n"/>
      <c r="O958" s="188" t="n"/>
      <c r="P958" s="172" t="n"/>
    </row>
    <row r="959">
      <c r="B959" s="237" t="n"/>
      <c r="F959" s="235" t="n"/>
      <c r="G959" s="188" t="n"/>
      <c r="H959" s="188" t="n"/>
      <c r="I959" s="188" t="n"/>
      <c r="J959" s="188" t="n"/>
      <c r="K959" s="188" t="n"/>
      <c r="L959" s="188" t="n"/>
      <c r="M959" s="188" t="n"/>
      <c r="N959" s="172" t="n"/>
      <c r="O959" s="188" t="n"/>
      <c r="P959" s="172" t="n"/>
    </row>
    <row r="960">
      <c r="B960" s="237" t="n"/>
      <c r="F960" s="235" t="n"/>
      <c r="G960" s="188" t="n"/>
      <c r="H960" s="188" t="n"/>
      <c r="I960" s="188" t="n"/>
      <c r="J960" s="188" t="n"/>
      <c r="K960" s="188" t="n"/>
      <c r="L960" s="188" t="n"/>
      <c r="M960" s="188" t="n"/>
      <c r="N960" s="172" t="n"/>
      <c r="O960" s="188" t="n"/>
      <c r="P960" s="172" t="n"/>
    </row>
    <row r="961">
      <c r="B961" s="237" t="n"/>
      <c r="F961" s="235" t="n"/>
      <c r="G961" s="188" t="n"/>
      <c r="H961" s="188" t="n"/>
      <c r="I961" s="188" t="n"/>
      <c r="J961" s="188" t="n"/>
      <c r="K961" s="188" t="n"/>
      <c r="L961" s="188" t="n"/>
      <c r="M961" s="188" t="n"/>
      <c r="N961" s="172" t="n"/>
      <c r="O961" s="188" t="n"/>
      <c r="P961" s="172" t="n"/>
    </row>
    <row r="962">
      <c r="B962" s="237" t="n"/>
      <c r="F962" s="235" t="n"/>
      <c r="G962" s="172" t="n"/>
      <c r="H962" s="188" t="n"/>
      <c r="I962" s="188" t="n"/>
      <c r="J962" s="188" t="n"/>
      <c r="K962" s="188" t="n"/>
      <c r="L962" s="188" t="n"/>
      <c r="M962" s="188" t="n"/>
      <c r="N962" s="172" t="n"/>
      <c r="O962" s="188" t="n"/>
      <c r="P962" s="172" t="n"/>
    </row>
    <row r="963">
      <c r="B963" s="237" t="n"/>
      <c r="F963" s="235" t="n"/>
      <c r="G963" s="172" t="n"/>
      <c r="H963" s="188" t="n"/>
      <c r="I963" s="188" t="n"/>
      <c r="J963" s="188" t="n"/>
      <c r="K963" s="188" t="n"/>
      <c r="L963" s="188" t="n"/>
      <c r="M963" s="188" t="n"/>
      <c r="N963" s="172" t="n"/>
      <c r="O963" s="188" t="n"/>
      <c r="P963" s="172" t="n"/>
    </row>
    <row r="964">
      <c r="B964" s="237" t="n"/>
      <c r="F964" s="235" t="n"/>
      <c r="G964" s="172" t="n"/>
      <c r="H964" s="188" t="n"/>
      <c r="I964" s="188" t="n"/>
      <c r="J964" s="188" t="n"/>
      <c r="K964" s="188" t="n"/>
      <c r="L964" s="188" t="n"/>
      <c r="M964" s="188" t="n"/>
      <c r="N964" s="172" t="n"/>
      <c r="O964" s="188" t="n"/>
      <c r="P964" s="172" t="n"/>
    </row>
    <row r="965">
      <c r="B965" s="237" t="n"/>
      <c r="F965" s="235" t="n"/>
      <c r="G965" s="172" t="n"/>
      <c r="H965" s="188" t="n"/>
      <c r="I965" s="188" t="n"/>
      <c r="J965" s="188" t="n"/>
      <c r="K965" s="188" t="n"/>
      <c r="L965" s="188" t="n"/>
      <c r="M965" s="188" t="n"/>
      <c r="N965" s="172" t="n"/>
      <c r="O965" s="188" t="n"/>
      <c r="P965" s="172" t="n"/>
    </row>
    <row r="966">
      <c r="B966" s="237" t="n"/>
      <c r="F966" s="235" t="n"/>
      <c r="G966" s="172" t="n"/>
      <c r="H966" s="188" t="n"/>
      <c r="I966" s="188" t="n"/>
      <c r="J966" s="188" t="n"/>
      <c r="K966" s="188" t="n"/>
      <c r="L966" s="188" t="n"/>
      <c r="M966" s="188" t="n"/>
      <c r="N966" s="214" t="n"/>
      <c r="O966" s="188" t="n"/>
      <c r="P966" s="172" t="n"/>
    </row>
    <row r="967">
      <c r="B967" s="237" t="n"/>
      <c r="F967" s="235" t="n"/>
      <c r="G967" s="172" t="n"/>
      <c r="H967" s="188" t="n"/>
      <c r="I967" s="188" t="n"/>
      <c r="J967" s="188" t="n"/>
      <c r="K967" s="188" t="n"/>
      <c r="L967" s="188" t="n"/>
      <c r="M967" s="188" t="n"/>
      <c r="N967" s="214" t="n"/>
      <c r="O967" s="188" t="n"/>
      <c r="P967" s="172" t="n"/>
    </row>
    <row r="968">
      <c r="B968" s="237" t="n"/>
      <c r="F968" s="235" t="n"/>
      <c r="G968" s="172" t="n"/>
      <c r="H968" s="188" t="n"/>
      <c r="I968" s="188" t="n"/>
      <c r="J968" s="188" t="n"/>
      <c r="K968" s="188" t="n"/>
      <c r="L968" s="188" t="n"/>
      <c r="M968" s="188" t="n"/>
      <c r="N968" s="172" t="n"/>
      <c r="O968" s="188" t="n"/>
      <c r="P968" s="172" t="n"/>
    </row>
    <row r="969">
      <c r="B969" s="237" t="n"/>
      <c r="F969" s="235" t="n"/>
      <c r="G969" s="172" t="n"/>
      <c r="H969" s="188" t="n"/>
      <c r="I969" s="188" t="n"/>
      <c r="J969" s="188" t="n"/>
      <c r="K969" s="188" t="n"/>
      <c r="L969" s="188" t="n"/>
      <c r="M969" s="188" t="n"/>
      <c r="N969" s="172" t="n"/>
      <c r="O969" s="188" t="n"/>
      <c r="P969" s="172" t="n"/>
    </row>
    <row r="970">
      <c r="B970" s="237" t="n"/>
      <c r="F970" s="235" t="n"/>
      <c r="G970" s="172" t="n"/>
      <c r="H970" s="188" t="n"/>
      <c r="I970" s="188" t="n"/>
      <c r="J970" s="188" t="n"/>
      <c r="K970" s="188" t="n"/>
      <c r="L970" s="188" t="n"/>
      <c r="M970" s="188" t="n"/>
      <c r="N970" s="172" t="n"/>
      <c r="O970" s="188" t="n"/>
      <c r="P970" s="172" t="n"/>
    </row>
    <row r="971">
      <c r="B971" s="237" t="n"/>
      <c r="F971" s="235" t="n"/>
      <c r="G971" s="172" t="n"/>
      <c r="H971" s="188" t="n"/>
      <c r="I971" s="188" t="n"/>
      <c r="J971" s="188" t="n"/>
      <c r="K971" s="188" t="n"/>
      <c r="L971" s="188" t="n"/>
      <c r="M971" s="188" t="n"/>
      <c r="N971" s="172" t="n"/>
      <c r="O971" s="188" t="n"/>
      <c r="P971" s="172" t="n"/>
    </row>
    <row r="972">
      <c r="B972" s="237" t="n"/>
      <c r="F972" s="235" t="n"/>
      <c r="G972" s="172" t="n"/>
      <c r="H972" s="188" t="n"/>
      <c r="I972" s="188" t="n"/>
      <c r="J972" s="188" t="n"/>
      <c r="K972" s="188" t="n"/>
      <c r="L972" s="188" t="n"/>
      <c r="M972" s="188" t="n"/>
      <c r="N972" s="172" t="n"/>
      <c r="O972" s="188" t="n"/>
      <c r="P972" s="172" t="n"/>
    </row>
    <row r="973">
      <c r="B973" s="237" t="n"/>
      <c r="F973" s="235" t="n"/>
      <c r="G973" s="172" t="n"/>
      <c r="H973" s="188" t="n"/>
      <c r="I973" s="188" t="n"/>
      <c r="J973" s="188" t="n"/>
      <c r="K973" s="188" t="n"/>
      <c r="L973" s="188" t="n"/>
      <c r="M973" s="188" t="n"/>
      <c r="N973" s="214" t="n"/>
      <c r="O973" s="188" t="n"/>
      <c r="P973" s="172" t="n"/>
    </row>
    <row r="974">
      <c r="B974" s="237" t="n"/>
      <c r="F974" s="235" t="n"/>
      <c r="G974" s="172" t="n"/>
      <c r="H974" s="188" t="n"/>
      <c r="I974" s="188" t="n"/>
      <c r="J974" s="188" t="n"/>
      <c r="K974" s="188" t="n"/>
      <c r="L974" s="188" t="n"/>
      <c r="M974" s="188" t="n"/>
      <c r="N974" s="172" t="n"/>
      <c r="O974" s="188" t="n"/>
      <c r="P974" s="172" t="n"/>
    </row>
    <row r="975">
      <c r="B975" s="237" t="n"/>
      <c r="F975" s="235" t="n"/>
      <c r="G975" s="172" t="n"/>
      <c r="H975" s="188" t="n"/>
      <c r="I975" s="188" t="n"/>
      <c r="J975" s="188" t="n"/>
      <c r="K975" s="188" t="n"/>
      <c r="L975" s="188" t="n"/>
      <c r="M975" s="188" t="n"/>
      <c r="N975" s="172" t="n"/>
      <c r="O975" s="188" t="n"/>
      <c r="P975" s="172" t="n"/>
    </row>
    <row r="976">
      <c r="B976" s="237" t="n"/>
      <c r="F976" s="235" t="n"/>
      <c r="G976" s="172" t="n"/>
      <c r="H976" s="188" t="n"/>
      <c r="I976" s="188" t="n"/>
      <c r="J976" s="188" t="n"/>
      <c r="K976" s="188" t="n"/>
      <c r="L976" s="188" t="n"/>
      <c r="M976" s="188" t="n"/>
      <c r="N976" s="172" t="n"/>
      <c r="O976" s="188" t="n"/>
      <c r="P976" s="172" t="n"/>
    </row>
    <row r="977">
      <c r="B977" s="237" t="n"/>
      <c r="F977" s="235" t="n"/>
      <c r="G977" s="172" t="n"/>
      <c r="H977" s="188" t="n"/>
      <c r="I977" s="188" t="n"/>
      <c r="J977" s="188" t="n"/>
      <c r="K977" s="188" t="n"/>
      <c r="L977" s="188" t="n"/>
      <c r="M977" s="188" t="n"/>
      <c r="N977" s="172" t="n"/>
      <c r="O977" s="188" t="n"/>
      <c r="P977" s="172" t="n"/>
    </row>
    <row r="978">
      <c r="B978" s="237" t="n"/>
      <c r="F978" s="235" t="n"/>
      <c r="G978" s="172" t="n"/>
      <c r="H978" s="188" t="n"/>
      <c r="I978" s="188" t="n"/>
      <c r="J978" s="188" t="n"/>
      <c r="K978" s="188" t="n"/>
      <c r="L978" s="188" t="n"/>
      <c r="M978" s="188" t="n"/>
      <c r="N978" s="172" t="n"/>
      <c r="O978" s="188" t="n"/>
      <c r="P978" s="172" t="n"/>
    </row>
    <row r="979">
      <c r="B979" s="237" t="n"/>
      <c r="F979" s="235" t="n"/>
      <c r="G979" s="172" t="n"/>
      <c r="H979" s="188" t="n"/>
      <c r="I979" s="188" t="n"/>
      <c r="J979" s="188" t="n"/>
      <c r="K979" s="188" t="n"/>
      <c r="L979" s="188" t="n"/>
      <c r="M979" s="188" t="n"/>
      <c r="N979" s="172" t="n"/>
      <c r="O979" s="188" t="n"/>
      <c r="P979" s="172" t="n"/>
    </row>
    <row r="980">
      <c r="B980" s="237" t="n"/>
      <c r="F980" s="235" t="n"/>
      <c r="G980" s="172" t="n"/>
      <c r="H980" s="188" t="n"/>
      <c r="I980" s="188" t="n"/>
      <c r="J980" s="188" t="n"/>
      <c r="K980" s="188" t="n"/>
      <c r="L980" s="188" t="n"/>
      <c r="M980" s="188" t="n"/>
      <c r="N980" s="214" t="n"/>
      <c r="O980" s="188" t="n"/>
      <c r="P980" s="172" t="n"/>
    </row>
    <row r="981">
      <c r="B981" s="237" t="n"/>
      <c r="F981" s="235" t="n"/>
      <c r="G981" s="172" t="n"/>
      <c r="H981" s="188" t="n"/>
      <c r="I981" s="188" t="n"/>
      <c r="J981" s="188" t="n"/>
      <c r="K981" s="188" t="n"/>
      <c r="L981" s="188" t="n"/>
      <c r="M981" s="188" t="n"/>
      <c r="N981" s="214" t="n"/>
      <c r="O981" s="188" t="n"/>
      <c r="P981" s="172" t="n"/>
    </row>
    <row r="982">
      <c r="B982" s="237" t="n"/>
      <c r="F982" s="235" t="n"/>
      <c r="G982" s="172" t="n"/>
      <c r="H982" s="188" t="n"/>
      <c r="I982" s="188" t="n"/>
      <c r="J982" s="188" t="n"/>
      <c r="K982" s="188" t="n"/>
      <c r="L982" s="188" t="n"/>
      <c r="M982" s="188" t="n"/>
      <c r="N982" s="172" t="n"/>
      <c r="O982" s="188" t="n"/>
      <c r="P982" s="172" t="n"/>
    </row>
    <row r="983">
      <c r="B983" s="237" t="n"/>
      <c r="F983" s="235" t="n"/>
      <c r="G983" s="172" t="n"/>
      <c r="H983" s="188" t="n"/>
      <c r="I983" s="188" t="n"/>
      <c r="J983" s="188" t="n"/>
      <c r="K983" s="188" t="n"/>
      <c r="L983" s="188" t="n"/>
      <c r="M983" s="188" t="n"/>
      <c r="N983" s="172" t="n"/>
      <c r="O983" s="188" t="n"/>
      <c r="P983" s="172" t="n"/>
    </row>
    <row r="984">
      <c r="B984" s="237" t="n"/>
      <c r="F984" s="235" t="n"/>
      <c r="G984" s="172" t="n"/>
      <c r="H984" s="188" t="n"/>
      <c r="I984" s="188" t="n"/>
      <c r="J984" s="188" t="n"/>
      <c r="K984" s="188" t="n"/>
      <c r="L984" s="188" t="n"/>
      <c r="M984" s="188" t="n"/>
      <c r="N984" s="172" t="n"/>
      <c r="O984" s="188" t="n"/>
      <c r="P984" s="172" t="n"/>
    </row>
    <row r="985">
      <c r="B985" s="237" t="n"/>
      <c r="F985" s="235" t="n"/>
      <c r="G985" s="172" t="n"/>
      <c r="H985" s="188" t="n"/>
      <c r="I985" s="188" t="n"/>
      <c r="J985" s="188" t="n"/>
      <c r="K985" s="188" t="n"/>
      <c r="L985" s="188" t="n"/>
      <c r="M985" s="188" t="n"/>
      <c r="N985" s="172" t="n"/>
      <c r="O985" s="188" t="n"/>
      <c r="P985" s="172" t="n"/>
    </row>
    <row r="986">
      <c r="B986" s="237" t="n"/>
      <c r="F986" s="235" t="n"/>
      <c r="G986" s="172" t="n"/>
      <c r="H986" s="188" t="n"/>
      <c r="I986" s="188" t="n"/>
      <c r="J986" s="188" t="n"/>
      <c r="K986" s="188" t="n"/>
      <c r="L986" s="188" t="n"/>
      <c r="M986" s="188" t="n"/>
      <c r="N986" s="172" t="n"/>
      <c r="O986" s="188" t="n"/>
      <c r="P986" s="172" t="n"/>
    </row>
    <row r="987">
      <c r="B987" s="237" t="n"/>
      <c r="F987" s="235" t="n"/>
      <c r="G987" s="172" t="n"/>
      <c r="H987" s="188" t="n"/>
      <c r="I987" s="188" t="n"/>
      <c r="J987" s="188" t="n"/>
      <c r="K987" s="188" t="n"/>
      <c r="L987" s="188" t="n"/>
      <c r="M987" s="188" t="n"/>
      <c r="N987" s="214" t="n"/>
      <c r="O987" s="188" t="n"/>
      <c r="P987" s="172" t="n"/>
    </row>
    <row r="988">
      <c r="B988" s="237" t="n"/>
      <c r="F988" s="235" t="n"/>
      <c r="G988" s="172" t="n"/>
      <c r="H988" s="188" t="n"/>
      <c r="I988" s="188" t="n"/>
      <c r="J988" s="188" t="n"/>
      <c r="K988" s="188" t="n"/>
      <c r="L988" s="188" t="n"/>
      <c r="M988" s="188" t="n"/>
      <c r="N988" s="172" t="n"/>
      <c r="O988" s="188" t="n"/>
      <c r="P988" s="172" t="n"/>
    </row>
    <row r="989">
      <c r="B989" s="237" t="n"/>
      <c r="F989" s="235" t="n"/>
      <c r="G989" s="172" t="n"/>
      <c r="H989" s="188" t="n"/>
      <c r="I989" s="188" t="n"/>
      <c r="J989" s="188" t="n"/>
      <c r="K989" s="188" t="n"/>
      <c r="L989" s="188" t="n"/>
      <c r="M989" s="188" t="n"/>
      <c r="N989" s="172" t="n"/>
      <c r="O989" s="188" t="n"/>
      <c r="P989" s="172" t="n"/>
    </row>
    <row r="990">
      <c r="B990" s="237" t="n"/>
      <c r="F990" s="235" t="n"/>
      <c r="G990" s="172" t="n"/>
      <c r="H990" s="188" t="n"/>
      <c r="I990" s="188" t="n"/>
      <c r="J990" s="188" t="n"/>
      <c r="K990" s="188" t="n"/>
      <c r="L990" s="188" t="n"/>
      <c r="M990" s="188" t="n"/>
      <c r="N990" s="172" t="n"/>
      <c r="O990" s="188" t="n"/>
      <c r="P990" s="172" t="n"/>
    </row>
    <row r="991">
      <c r="B991" s="237" t="n"/>
      <c r="F991" s="235" t="n"/>
      <c r="G991" s="172" t="n"/>
      <c r="H991" s="188" t="n"/>
      <c r="I991" s="188" t="n"/>
      <c r="J991" s="188" t="n"/>
      <c r="K991" s="188" t="n"/>
      <c r="L991" s="188" t="n"/>
      <c r="M991" s="188" t="n"/>
      <c r="N991" s="172" t="n"/>
      <c r="O991" s="188" t="n"/>
      <c r="P991" s="172" t="n"/>
    </row>
    <row r="992">
      <c r="B992" s="237" t="n"/>
      <c r="F992" s="235" t="n"/>
      <c r="G992" s="172" t="n"/>
      <c r="H992" s="188" t="n"/>
      <c r="I992" s="188" t="n"/>
      <c r="J992" s="188" t="n"/>
      <c r="K992" s="188" t="n"/>
      <c r="L992" s="188" t="n"/>
      <c r="M992" s="188" t="n"/>
      <c r="N992" s="172" t="n"/>
      <c r="O992" s="188" t="n"/>
      <c r="P992" s="172" t="n"/>
    </row>
    <row r="993">
      <c r="B993" s="237" t="n"/>
      <c r="F993" s="235" t="n"/>
      <c r="G993" s="172" t="n"/>
      <c r="H993" s="188" t="n"/>
      <c r="I993" s="188" t="n"/>
      <c r="J993" s="188" t="n"/>
      <c r="K993" s="188" t="n"/>
      <c r="L993" s="188" t="n"/>
      <c r="M993" s="188" t="n"/>
      <c r="N993" s="172" t="n"/>
      <c r="O993" s="188" t="n"/>
      <c r="P993" s="172" t="n"/>
    </row>
    <row r="994">
      <c r="B994" s="237" t="n"/>
      <c r="F994" s="235" t="n"/>
      <c r="G994" s="172" t="n"/>
      <c r="H994" s="188" t="n"/>
      <c r="I994" s="188" t="n"/>
      <c r="J994" s="188" t="n"/>
      <c r="K994" s="188" t="n"/>
      <c r="L994" s="188" t="n"/>
      <c r="M994" s="188" t="n"/>
      <c r="N994" s="172" t="n"/>
      <c r="O994" s="188" t="n"/>
      <c r="P994" s="172" t="n"/>
    </row>
    <row r="995">
      <c r="B995" s="237" t="n"/>
      <c r="F995" s="235" t="n"/>
      <c r="G995" s="172" t="n"/>
      <c r="H995" s="188" t="n"/>
      <c r="I995" s="188" t="n"/>
      <c r="J995" s="188" t="n"/>
      <c r="K995" s="188" t="n"/>
      <c r="L995" s="188" t="n"/>
      <c r="M995" s="188" t="n"/>
      <c r="N995" s="214" t="n"/>
      <c r="O995" s="188" t="n"/>
      <c r="P995" s="172" t="n"/>
    </row>
    <row r="996">
      <c r="B996" s="237" t="n"/>
      <c r="F996" s="235" t="n"/>
      <c r="G996" s="172" t="n"/>
      <c r="H996" s="188" t="n"/>
      <c r="I996" s="188" t="n"/>
      <c r="J996" s="188" t="n"/>
      <c r="K996" s="188" t="n"/>
      <c r="L996" s="188" t="n"/>
      <c r="M996" s="188" t="n"/>
      <c r="N996" s="214" t="n"/>
      <c r="O996" s="188" t="n"/>
      <c r="P996" s="172" t="n"/>
    </row>
    <row r="997">
      <c r="B997" s="237" t="n"/>
      <c r="F997" s="235" t="n"/>
      <c r="G997" s="172" t="n"/>
      <c r="H997" s="188" t="n"/>
      <c r="I997" s="188" t="n"/>
      <c r="J997" s="188" t="n"/>
      <c r="K997" s="188" t="n"/>
      <c r="L997" s="188" t="n"/>
      <c r="M997" s="188" t="n"/>
      <c r="N997" s="172" t="n"/>
      <c r="O997" s="188" t="n"/>
      <c r="P997" s="172" t="n"/>
    </row>
    <row r="998">
      <c r="B998" s="237" t="n"/>
      <c r="F998" s="235" t="n"/>
      <c r="G998" s="172" t="n"/>
      <c r="H998" s="188" t="n"/>
      <c r="I998" s="188" t="n"/>
      <c r="J998" s="188" t="n"/>
      <c r="K998" s="188" t="n"/>
      <c r="L998" s="188" t="n"/>
      <c r="M998" s="188" t="n"/>
      <c r="N998" s="172" t="n"/>
      <c r="O998" s="188" t="n"/>
      <c r="P998" s="172" t="n"/>
    </row>
    <row r="999">
      <c r="B999" s="237" t="n"/>
      <c r="F999" s="235" t="n"/>
      <c r="G999" s="172" t="n"/>
      <c r="H999" s="188" t="n"/>
      <c r="I999" s="188" t="n"/>
      <c r="J999" s="188" t="n"/>
      <c r="K999" s="188" t="n"/>
      <c r="L999" s="188" t="n"/>
      <c r="M999" s="188" t="n"/>
      <c r="N999" s="172" t="n"/>
      <c r="O999" s="188" t="n"/>
      <c r="P999" s="172" t="n"/>
    </row>
    <row r="1000">
      <c r="B1000" s="237" t="n"/>
      <c r="F1000" s="235" t="n"/>
      <c r="G1000" s="172" t="n"/>
      <c r="H1000" s="188" t="n"/>
      <c r="I1000" s="188" t="n"/>
      <c r="J1000" s="188" t="n"/>
      <c r="K1000" s="188" t="n"/>
      <c r="L1000" s="188" t="n"/>
      <c r="M1000" s="188" t="n"/>
      <c r="N1000" s="172" t="n"/>
      <c r="O1000" s="188" t="n"/>
      <c r="P1000" s="172" t="n"/>
    </row>
    <row r="1001">
      <c r="B1001" s="237" t="n"/>
      <c r="F1001" s="235" t="n"/>
      <c r="G1001" s="172" t="n"/>
      <c r="H1001" s="188" t="n"/>
      <c r="I1001" s="188" t="n"/>
      <c r="J1001" s="188" t="n"/>
      <c r="K1001" s="188" t="n"/>
      <c r="L1001" s="188" t="n"/>
      <c r="M1001" s="188" t="n"/>
      <c r="N1001" s="172" t="n"/>
      <c r="O1001" s="188" t="n"/>
      <c r="P1001" s="172" t="n"/>
    </row>
    <row r="1002">
      <c r="B1002" s="237" t="n"/>
      <c r="F1002" s="235" t="n"/>
      <c r="G1002" s="172" t="n"/>
      <c r="H1002" s="188" t="n"/>
      <c r="I1002" s="188" t="n"/>
      <c r="J1002" s="188" t="n"/>
      <c r="K1002" s="188" t="n"/>
      <c r="L1002" s="188" t="n"/>
      <c r="M1002" s="188" t="n"/>
      <c r="N1002" s="214" t="n"/>
      <c r="O1002" s="188" t="n"/>
      <c r="P1002" s="172" t="n"/>
    </row>
    <row r="1003">
      <c r="B1003" s="237" t="n"/>
      <c r="F1003" s="235" t="n"/>
      <c r="G1003" s="172" t="n"/>
      <c r="H1003" s="188" t="n"/>
      <c r="I1003" s="188" t="n"/>
      <c r="J1003" s="188" t="n"/>
      <c r="K1003" s="188" t="n"/>
      <c r="L1003" s="188" t="n"/>
      <c r="M1003" s="188" t="n"/>
      <c r="N1003" s="172" t="n"/>
      <c r="O1003" s="188" t="n"/>
      <c r="P1003" s="172" t="n"/>
    </row>
    <row r="1004">
      <c r="B1004" s="237" t="n"/>
      <c r="F1004" s="235" t="n"/>
      <c r="G1004" s="172" t="n"/>
      <c r="H1004" s="188" t="n"/>
      <c r="I1004" s="188" t="n"/>
      <c r="J1004" s="188" t="n"/>
      <c r="K1004" s="188" t="n"/>
      <c r="L1004" s="188" t="n"/>
      <c r="M1004" s="188" t="n"/>
      <c r="N1004" s="172" t="n"/>
      <c r="O1004" s="188" t="n"/>
      <c r="P1004" s="172" t="n"/>
    </row>
    <row r="1005">
      <c r="B1005" s="237" t="n"/>
      <c r="F1005" s="235" t="n"/>
      <c r="G1005" s="188" t="n"/>
      <c r="H1005" s="188" t="n"/>
      <c r="I1005" s="188" t="n"/>
      <c r="J1005" s="188" t="n"/>
      <c r="K1005" s="188" t="n"/>
      <c r="L1005" s="188" t="n"/>
      <c r="M1005" s="188" t="n"/>
      <c r="N1005" s="172" t="n"/>
      <c r="O1005" s="188" t="n"/>
      <c r="P1005" s="172" t="n"/>
    </row>
    <row r="1006">
      <c r="B1006" s="237" t="n"/>
      <c r="F1006" s="235" t="n"/>
      <c r="G1006" s="188" t="n"/>
      <c r="H1006" s="188" t="n"/>
      <c r="I1006" s="188" t="n"/>
      <c r="J1006" s="188" t="n"/>
      <c r="K1006" s="188" t="n"/>
      <c r="L1006" s="188" t="n"/>
      <c r="M1006" s="188" t="n"/>
      <c r="N1006" s="172" t="n"/>
      <c r="O1006" s="188" t="n"/>
      <c r="P1006" s="172" t="n"/>
    </row>
    <row r="1007">
      <c r="B1007" s="237" t="n"/>
      <c r="F1007" s="235" t="n"/>
      <c r="G1007" s="188" t="n"/>
      <c r="H1007" s="188" t="n"/>
      <c r="I1007" s="188" t="n"/>
      <c r="J1007" s="188" t="n"/>
      <c r="K1007" s="188" t="n"/>
      <c r="L1007" s="188" t="n"/>
      <c r="M1007" s="188" t="n"/>
      <c r="N1007" s="172" t="n"/>
      <c r="O1007" s="188" t="n"/>
      <c r="P1007" s="172" t="n"/>
    </row>
    <row r="1008">
      <c r="B1008" s="237" t="n"/>
      <c r="F1008" s="235" t="n"/>
      <c r="G1008" s="188" t="n"/>
      <c r="H1008" s="188" t="n"/>
      <c r="I1008" s="188" t="n"/>
      <c r="J1008" s="188" t="n"/>
      <c r="K1008" s="188" t="n"/>
      <c r="L1008" s="188" t="n"/>
      <c r="M1008" s="188" t="n"/>
      <c r="N1008" s="172" t="n"/>
      <c r="O1008" s="188" t="n"/>
      <c r="P1008" s="172" t="n"/>
    </row>
    <row r="1009">
      <c r="B1009" s="237" t="n"/>
      <c r="F1009" s="235" t="n"/>
      <c r="G1009" s="188" t="n"/>
      <c r="H1009" s="188" t="n"/>
      <c r="I1009" s="188" t="n"/>
      <c r="J1009" s="188" t="n"/>
      <c r="K1009" s="188" t="n"/>
      <c r="L1009" s="188" t="n"/>
      <c r="M1009" s="188" t="n"/>
      <c r="N1009" s="172" t="n"/>
      <c r="O1009" s="188" t="n"/>
      <c r="P1009" s="172" t="n"/>
    </row>
    <row r="1010">
      <c r="B1010" s="237" t="n"/>
      <c r="F1010" s="235" t="n"/>
      <c r="G1010" s="188" t="n"/>
      <c r="H1010" s="188" t="n"/>
      <c r="I1010" s="188" t="n"/>
      <c r="J1010" s="188" t="n"/>
      <c r="K1010" s="188" t="n"/>
      <c r="L1010" s="188" t="n"/>
      <c r="M1010" s="188" t="n"/>
      <c r="N1010" s="172" t="n"/>
      <c r="O1010" s="188" t="n"/>
      <c r="P1010" s="172" t="n"/>
    </row>
    <row r="1011">
      <c r="B1011" s="237" t="n"/>
      <c r="F1011" s="235" t="n"/>
      <c r="G1011" s="188" t="n"/>
      <c r="H1011" s="188" t="n"/>
      <c r="I1011" s="188" t="n"/>
      <c r="J1011" s="188" t="n"/>
      <c r="K1011" s="188" t="n"/>
      <c r="L1011" s="188" t="n"/>
      <c r="M1011" s="188" t="n"/>
      <c r="N1011" s="172" t="n"/>
      <c r="O1011" s="188" t="n"/>
      <c r="P1011" s="172" t="n"/>
    </row>
    <row r="1012">
      <c r="B1012" s="237" t="n"/>
      <c r="F1012" s="235" t="n"/>
      <c r="G1012" s="188" t="n"/>
      <c r="H1012" s="188" t="n"/>
      <c r="I1012" s="188" t="n"/>
      <c r="J1012" s="188" t="n"/>
      <c r="K1012" s="188" t="n"/>
      <c r="L1012" s="188" t="n"/>
      <c r="M1012" s="188" t="n"/>
      <c r="N1012" s="172" t="n"/>
      <c r="O1012" s="188" t="n"/>
      <c r="P1012" s="172" t="n"/>
    </row>
    <row r="1013">
      <c r="B1013" s="237" t="n"/>
      <c r="F1013" s="235" t="n"/>
      <c r="G1013" s="188" t="n"/>
      <c r="H1013" s="188" t="n"/>
      <c r="I1013" s="188" t="n"/>
      <c r="J1013" s="188" t="n"/>
      <c r="K1013" s="188" t="n"/>
      <c r="L1013" s="188" t="n"/>
      <c r="M1013" s="188" t="n"/>
      <c r="N1013" s="172" t="n"/>
      <c r="O1013" s="188" t="n"/>
      <c r="P1013" s="172" t="n"/>
    </row>
    <row r="1014">
      <c r="B1014" s="237" t="n"/>
      <c r="F1014" s="235" t="n"/>
      <c r="G1014" s="188" t="n"/>
      <c r="H1014" s="188" t="n"/>
      <c r="I1014" s="188" t="n"/>
      <c r="J1014" s="188" t="n"/>
      <c r="K1014" s="188" t="n"/>
      <c r="L1014" s="188" t="n"/>
      <c r="M1014" s="188" t="n"/>
      <c r="N1014" s="172" t="n"/>
      <c r="O1014" s="188" t="n"/>
      <c r="P1014" s="172" t="n"/>
    </row>
    <row r="1015">
      <c r="B1015" s="237" t="n"/>
      <c r="F1015" s="235" t="n"/>
      <c r="G1015" s="188" t="n"/>
      <c r="H1015" s="188" t="n"/>
      <c r="I1015" s="188" t="n"/>
      <c r="J1015" s="188" t="n"/>
      <c r="K1015" s="188" t="n"/>
      <c r="L1015" s="188" t="n"/>
      <c r="M1015" s="188" t="n"/>
      <c r="N1015" s="172" t="n"/>
      <c r="O1015" s="188" t="n"/>
      <c r="P1015" s="172" t="n"/>
    </row>
    <row r="1016">
      <c r="B1016" s="237" t="n"/>
      <c r="F1016" s="235" t="n"/>
      <c r="G1016" s="188" t="n"/>
      <c r="H1016" s="188" t="n"/>
      <c r="I1016" s="188" t="n"/>
      <c r="J1016" s="188" t="n"/>
      <c r="K1016" s="188" t="n"/>
      <c r="L1016" s="188" t="n"/>
      <c r="M1016" s="188" t="n"/>
      <c r="N1016" s="172" t="n"/>
      <c r="O1016" s="188" t="n"/>
      <c r="P1016" s="172" t="n"/>
    </row>
    <row r="1017">
      <c r="B1017" s="237" t="n"/>
      <c r="F1017" s="235" t="n"/>
      <c r="G1017" s="188" t="n"/>
      <c r="H1017" s="188" t="n"/>
      <c r="I1017" s="188" t="n"/>
      <c r="J1017" s="188" t="n"/>
      <c r="K1017" s="188" t="n"/>
      <c r="L1017" s="188" t="n"/>
      <c r="M1017" s="188" t="n"/>
      <c r="N1017" s="172" t="n"/>
      <c r="O1017" s="188" t="n"/>
      <c r="P1017" s="172" t="n"/>
    </row>
    <row r="1018">
      <c r="B1018" s="237" t="n"/>
      <c r="F1018" s="235" t="n"/>
      <c r="G1018" s="188" t="n"/>
      <c r="H1018" s="188" t="n"/>
      <c r="I1018" s="188" t="n"/>
      <c r="J1018" s="188" t="n"/>
      <c r="K1018" s="188" t="n"/>
      <c r="L1018" s="188" t="n"/>
      <c r="M1018" s="188" t="n"/>
      <c r="N1018" s="172" t="n"/>
      <c r="O1018" s="188" t="n"/>
      <c r="P1018" s="172" t="n"/>
    </row>
    <row r="1019">
      <c r="B1019" s="237" t="n"/>
      <c r="F1019" s="235" t="n"/>
      <c r="G1019" s="188" t="n"/>
      <c r="H1019" s="188" t="n"/>
      <c r="I1019" s="188" t="n"/>
      <c r="J1019" s="188" t="n"/>
      <c r="K1019" s="188" t="n"/>
      <c r="L1019" s="188" t="n"/>
      <c r="M1019" s="188" t="n"/>
      <c r="N1019" s="172" t="n"/>
      <c r="O1019" s="188" t="n"/>
      <c r="P1019" s="172" t="n"/>
    </row>
    <row r="1020">
      <c r="B1020" s="237" t="n"/>
      <c r="F1020" s="235" t="n"/>
      <c r="G1020" s="188" t="n"/>
      <c r="H1020" s="188" t="n"/>
      <c r="I1020" s="188" t="n"/>
      <c r="J1020" s="188" t="n"/>
      <c r="K1020" s="188" t="n"/>
      <c r="L1020" s="188" t="n"/>
      <c r="M1020" s="188" t="n"/>
      <c r="N1020" s="172" t="n"/>
      <c r="O1020" s="188" t="n"/>
      <c r="P1020" s="172" t="n"/>
    </row>
    <row r="1021">
      <c r="B1021" s="237" t="n"/>
      <c r="F1021" s="235" t="n"/>
      <c r="G1021" s="188" t="n"/>
      <c r="H1021" s="188" t="n"/>
      <c r="I1021" s="188" t="n"/>
      <c r="J1021" s="188" t="n"/>
      <c r="K1021" s="188" t="n"/>
      <c r="L1021" s="188" t="n"/>
      <c r="M1021" s="188" t="n"/>
      <c r="N1021" s="172" t="n"/>
      <c r="O1021" s="188" t="n"/>
      <c r="P1021" s="172" t="n"/>
    </row>
    <row r="1022">
      <c r="B1022" s="237" t="n"/>
      <c r="F1022" s="235" t="n"/>
      <c r="G1022" s="188" t="n"/>
      <c r="H1022" s="188" t="n"/>
      <c r="I1022" s="188" t="n"/>
      <c r="J1022" s="188" t="n"/>
      <c r="K1022" s="188" t="n"/>
      <c r="L1022" s="188" t="n"/>
      <c r="M1022" s="188" t="n"/>
      <c r="N1022" s="172" t="n"/>
      <c r="O1022" s="188" t="n"/>
      <c r="P1022" s="172" t="n"/>
    </row>
    <row r="1023">
      <c r="B1023" s="237" t="n"/>
      <c r="F1023" s="235" t="n"/>
      <c r="G1023" s="188" t="n"/>
      <c r="H1023" s="188" t="n"/>
      <c r="I1023" s="188" t="n"/>
      <c r="J1023" s="188" t="n"/>
      <c r="K1023" s="188" t="n"/>
      <c r="L1023" s="188" t="n"/>
      <c r="M1023" s="188" t="n"/>
      <c r="N1023" s="172" t="n"/>
      <c r="O1023" s="188" t="n"/>
      <c r="P1023" s="172" t="n"/>
    </row>
    <row r="1024">
      <c r="B1024" s="237" t="n"/>
      <c r="F1024" s="235" t="n"/>
      <c r="G1024" s="188" t="n"/>
      <c r="H1024" s="188" t="n"/>
      <c r="I1024" s="188" t="n"/>
      <c r="J1024" s="188" t="n"/>
      <c r="K1024" s="188" t="n"/>
      <c r="L1024" s="188" t="n"/>
      <c r="M1024" s="188" t="n"/>
      <c r="N1024" s="172" t="n"/>
      <c r="O1024" s="188" t="n"/>
      <c r="P1024" s="172" t="n"/>
    </row>
    <row r="1025">
      <c r="B1025" s="237" t="n"/>
      <c r="F1025" s="235" t="n"/>
      <c r="G1025" s="188" t="n"/>
      <c r="H1025" s="188" t="n"/>
      <c r="I1025" s="188" t="n"/>
      <c r="J1025" s="188" t="n"/>
      <c r="K1025" s="188" t="n"/>
      <c r="L1025" s="188" t="n"/>
      <c r="M1025" s="188" t="n"/>
      <c r="N1025" s="172" t="n"/>
      <c r="O1025" s="188" t="n"/>
      <c r="P1025" s="172" t="n"/>
    </row>
    <row r="1026">
      <c r="B1026" s="237" t="n"/>
      <c r="F1026" s="235" t="n"/>
      <c r="G1026" s="188" t="n"/>
      <c r="H1026" s="188" t="n"/>
      <c r="I1026" s="188" t="n"/>
      <c r="J1026" s="188" t="n"/>
      <c r="K1026" s="188" t="n"/>
      <c r="L1026" s="188" t="n"/>
      <c r="M1026" s="188" t="n"/>
      <c r="N1026" s="172" t="n"/>
      <c r="O1026" s="188" t="n"/>
      <c r="P1026" s="172" t="n"/>
    </row>
    <row r="1027">
      <c r="B1027" s="237" t="n"/>
      <c r="F1027" s="235" t="n"/>
      <c r="G1027" s="188" t="n"/>
      <c r="H1027" s="188" t="n"/>
      <c r="I1027" s="188" t="n"/>
      <c r="J1027" s="188" t="n"/>
      <c r="K1027" s="188" t="n"/>
      <c r="L1027" s="188" t="n"/>
      <c r="M1027" s="188" t="n"/>
      <c r="N1027" s="172" t="n"/>
      <c r="O1027" s="188" t="n"/>
      <c r="P1027" s="172" t="n"/>
    </row>
    <row r="1028">
      <c r="B1028" s="237" t="n"/>
      <c r="F1028" s="235" t="n"/>
      <c r="G1028" s="188" t="n"/>
      <c r="H1028" s="188" t="n"/>
      <c r="I1028" s="188" t="n"/>
      <c r="J1028" s="188" t="n"/>
      <c r="K1028" s="188" t="n"/>
      <c r="L1028" s="188" t="n"/>
      <c r="M1028" s="188" t="n"/>
      <c r="N1028" s="172" t="n"/>
      <c r="O1028" s="188" t="n"/>
      <c r="P1028" s="172" t="n"/>
    </row>
    <row r="1029">
      <c r="B1029" s="237" t="n"/>
      <c r="F1029" s="235" t="n"/>
      <c r="G1029" s="188" t="n"/>
      <c r="H1029" s="188" t="n"/>
      <c r="I1029" s="188" t="n"/>
      <c r="J1029" s="188" t="n"/>
      <c r="K1029" s="188" t="n"/>
      <c r="L1029" s="188" t="n"/>
      <c r="M1029" s="188" t="n"/>
      <c r="N1029" s="172" t="n"/>
      <c r="O1029" s="188" t="n"/>
      <c r="P1029" s="172" t="n"/>
    </row>
    <row r="1030">
      <c r="B1030" s="237" t="n"/>
      <c r="F1030" s="235" t="n"/>
      <c r="G1030" s="188" t="n"/>
      <c r="H1030" s="188" t="n"/>
      <c r="I1030" s="188" t="n"/>
      <c r="J1030" s="188" t="n"/>
      <c r="K1030" s="188" t="n"/>
      <c r="L1030" s="188" t="n"/>
      <c r="M1030" s="188" t="n"/>
      <c r="N1030" s="172" t="n"/>
      <c r="O1030" s="188" t="n"/>
      <c r="P1030" s="172" t="n"/>
    </row>
    <row r="1031">
      <c r="B1031" s="237" t="n"/>
      <c r="F1031" s="235" t="n"/>
      <c r="G1031" s="188" t="n"/>
      <c r="H1031" s="188" t="n"/>
      <c r="I1031" s="188" t="n"/>
      <c r="J1031" s="188" t="n"/>
      <c r="K1031" s="188" t="n"/>
      <c r="L1031" s="188" t="n"/>
      <c r="M1031" s="188" t="n"/>
      <c r="N1031" s="172" t="n"/>
      <c r="O1031" s="188" t="n"/>
      <c r="P1031" s="172" t="n"/>
    </row>
    <row r="1032">
      <c r="B1032" s="237" t="n"/>
      <c r="F1032" s="235" t="n"/>
      <c r="G1032" s="188" t="n"/>
      <c r="H1032" s="188" t="n"/>
      <c r="I1032" s="188" t="n"/>
      <c r="J1032" s="188" t="n"/>
      <c r="K1032" s="188" t="n"/>
      <c r="L1032" s="188" t="n"/>
      <c r="M1032" s="188" t="n"/>
      <c r="N1032" s="172" t="n"/>
      <c r="O1032" s="188" t="n"/>
      <c r="P1032" s="172" t="n"/>
    </row>
    <row r="1033">
      <c r="B1033" s="237" t="n"/>
      <c r="F1033" s="235" t="n"/>
      <c r="G1033" s="188" t="n"/>
      <c r="H1033" s="188" t="n"/>
      <c r="I1033" s="188" t="n"/>
      <c r="J1033" s="188" t="n"/>
      <c r="K1033" s="188" t="n"/>
      <c r="L1033" s="188" t="n"/>
      <c r="M1033" s="188" t="n"/>
      <c r="N1033" s="172" t="n"/>
      <c r="O1033" s="188" t="n"/>
      <c r="P1033" s="172" t="n"/>
    </row>
    <row r="1034">
      <c r="B1034" s="237" t="n"/>
      <c r="F1034" s="235" t="n"/>
      <c r="G1034" s="188" t="n"/>
      <c r="H1034" s="188" t="n"/>
      <c r="I1034" s="188" t="n"/>
      <c r="J1034" s="188" t="n"/>
      <c r="K1034" s="188" t="n"/>
      <c r="L1034" s="188" t="n"/>
      <c r="M1034" s="188" t="n"/>
      <c r="N1034" s="172" t="n"/>
      <c r="O1034" s="188" t="n"/>
      <c r="P1034" s="172" t="n"/>
    </row>
    <row r="1035">
      <c r="B1035" s="237" t="n"/>
      <c r="F1035" s="235" t="n"/>
      <c r="G1035" s="188" t="n"/>
      <c r="H1035" s="188" t="n"/>
      <c r="I1035" s="188" t="n"/>
      <c r="J1035" s="188" t="n"/>
      <c r="K1035" s="188" t="n"/>
      <c r="L1035" s="188" t="n"/>
      <c r="M1035" s="188" t="n"/>
      <c r="N1035" s="172" t="n"/>
      <c r="O1035" s="188" t="n"/>
      <c r="P1035" s="172" t="n"/>
    </row>
    <row r="1036">
      <c r="B1036" s="237" t="n"/>
      <c r="F1036" s="235" t="n"/>
      <c r="G1036" s="188" t="n"/>
      <c r="H1036" s="188" t="n"/>
      <c r="I1036" s="188" t="n"/>
      <c r="J1036" s="188" t="n"/>
      <c r="K1036" s="188" t="n"/>
      <c r="L1036" s="188" t="n"/>
      <c r="M1036" s="188" t="n"/>
      <c r="N1036" s="172" t="n"/>
      <c r="O1036" s="188" t="n"/>
      <c r="P1036" s="172" t="n"/>
    </row>
    <row r="1037">
      <c r="B1037" s="237" t="n"/>
      <c r="F1037" s="235" t="n"/>
      <c r="G1037" s="188" t="n"/>
      <c r="H1037" s="188" t="n"/>
      <c r="I1037" s="188" t="n"/>
      <c r="J1037" s="188" t="n"/>
      <c r="K1037" s="188" t="n"/>
      <c r="L1037" s="188" t="n"/>
      <c r="M1037" s="188" t="n"/>
      <c r="N1037" s="172" t="n"/>
      <c r="O1037" s="188" t="n"/>
      <c r="P1037" s="172" t="n"/>
    </row>
    <row r="1038">
      <c r="B1038" s="237" t="n"/>
      <c r="F1038" s="235" t="n"/>
      <c r="G1038" s="188" t="n"/>
      <c r="H1038" s="188" t="n"/>
      <c r="I1038" s="188" t="n"/>
      <c r="J1038" s="188" t="n"/>
      <c r="K1038" s="188" t="n"/>
      <c r="L1038" s="188" t="n"/>
      <c r="M1038" s="188" t="n"/>
      <c r="N1038" s="172" t="n"/>
      <c r="O1038" s="188" t="n"/>
      <c r="P1038" s="172" t="n"/>
    </row>
    <row r="1039">
      <c r="B1039" s="237" t="n"/>
      <c r="F1039" s="235" t="n"/>
      <c r="G1039" s="188" t="n"/>
      <c r="H1039" s="188" t="n"/>
      <c r="I1039" s="188" t="n"/>
      <c r="J1039" s="188" t="n"/>
      <c r="K1039" s="188" t="n"/>
      <c r="L1039" s="188" t="n"/>
      <c r="M1039" s="188" t="n"/>
      <c r="N1039" s="172" t="n"/>
      <c r="O1039" s="188" t="n"/>
      <c r="P1039" s="172" t="n"/>
    </row>
    <row r="1040">
      <c r="B1040" s="237" t="n"/>
      <c r="F1040" s="235" t="n"/>
      <c r="G1040" s="188" t="n"/>
      <c r="H1040" s="188" t="n"/>
      <c r="I1040" s="188" t="n"/>
      <c r="J1040" s="188" t="n"/>
      <c r="K1040" s="188" t="n"/>
      <c r="L1040" s="188" t="n"/>
      <c r="M1040" s="188" t="n"/>
      <c r="N1040" s="172" t="n"/>
      <c r="O1040" s="188" t="n"/>
      <c r="P1040" s="172" t="n"/>
    </row>
    <row r="1041">
      <c r="B1041" s="237" t="n"/>
      <c r="F1041" s="235" t="n"/>
      <c r="G1041" s="188" t="n"/>
      <c r="H1041" s="188" t="n"/>
      <c r="I1041" s="188" t="n"/>
      <c r="J1041" s="188" t="n"/>
      <c r="K1041" s="188" t="n"/>
      <c r="L1041" s="188" t="n"/>
      <c r="M1041" s="188" t="n"/>
      <c r="N1041" s="172" t="n"/>
      <c r="O1041" s="188" t="n"/>
      <c r="P1041" s="172" t="n"/>
    </row>
    <row r="1042">
      <c r="B1042" s="237" t="n"/>
      <c r="F1042" s="235" t="n"/>
      <c r="G1042" s="188" t="n"/>
      <c r="H1042" s="188" t="n"/>
      <c r="I1042" s="188" t="n"/>
      <c r="J1042" s="188" t="n"/>
      <c r="K1042" s="188" t="n"/>
      <c r="L1042" s="188" t="n"/>
      <c r="M1042" s="188" t="n"/>
      <c r="N1042" s="172" t="n"/>
      <c r="O1042" s="188" t="n"/>
      <c r="P1042" s="172" t="n"/>
    </row>
    <row r="1043">
      <c r="B1043" s="237" t="n"/>
      <c r="F1043" s="235" t="n"/>
      <c r="G1043" s="188" t="n"/>
      <c r="H1043" s="188" t="n"/>
      <c r="I1043" s="188" t="n"/>
      <c r="J1043" s="188" t="n"/>
      <c r="K1043" s="188" t="n"/>
      <c r="L1043" s="188" t="n"/>
      <c r="M1043" s="188" t="n"/>
      <c r="N1043" s="172" t="n"/>
      <c r="O1043" s="188" t="n"/>
      <c r="P1043" s="172" t="n"/>
    </row>
    <row r="1044">
      <c r="B1044" s="237" t="n"/>
      <c r="F1044" s="235" t="n"/>
      <c r="G1044" s="188" t="n"/>
      <c r="H1044" s="188" t="n"/>
      <c r="I1044" s="188" t="n"/>
      <c r="J1044" s="188" t="n"/>
      <c r="K1044" s="188" t="n"/>
      <c r="L1044" s="188" t="n"/>
      <c r="M1044" s="188" t="n"/>
      <c r="N1044" s="172" t="n"/>
      <c r="O1044" s="188" t="n"/>
      <c r="P1044" s="172" t="n"/>
    </row>
    <row r="1045">
      <c r="B1045" s="237" t="n"/>
      <c r="F1045" s="235" t="n"/>
      <c r="G1045" s="188" t="n"/>
      <c r="H1045" s="188" t="n"/>
      <c r="I1045" s="188" t="n"/>
      <c r="J1045" s="188" t="n"/>
      <c r="K1045" s="188" t="n"/>
      <c r="L1045" s="188" t="n"/>
      <c r="M1045" s="188" t="n"/>
      <c r="N1045" s="172" t="n"/>
      <c r="O1045" s="188" t="n"/>
      <c r="P1045" s="172" t="n"/>
    </row>
    <row r="1046">
      <c r="B1046" s="237" t="n"/>
      <c r="F1046" s="235" t="n"/>
      <c r="G1046" s="188" t="n"/>
      <c r="H1046" s="188" t="n"/>
      <c r="I1046" s="188" t="n"/>
      <c r="J1046" s="188" t="n"/>
      <c r="K1046" s="188" t="n"/>
      <c r="L1046" s="188" t="n"/>
      <c r="M1046" s="188" t="n"/>
      <c r="N1046" s="172" t="n"/>
      <c r="O1046" s="188" t="n"/>
      <c r="P1046" s="172" t="n"/>
    </row>
    <row r="1047">
      <c r="B1047" s="237" t="n"/>
      <c r="F1047" s="235" t="n"/>
      <c r="G1047" s="188" t="n"/>
      <c r="H1047" s="188" t="n"/>
      <c r="I1047" s="188" t="n"/>
      <c r="J1047" s="188" t="n"/>
      <c r="K1047" s="188" t="n"/>
      <c r="L1047" s="188" t="n"/>
      <c r="M1047" s="188" t="n"/>
      <c r="N1047" s="172" t="n"/>
      <c r="O1047" s="188" t="n"/>
      <c r="P1047" s="172" t="n"/>
    </row>
    <row r="1048">
      <c r="B1048" s="237" t="n"/>
      <c r="F1048" s="235" t="n"/>
      <c r="G1048" s="188" t="n"/>
      <c r="H1048" s="188" t="n"/>
      <c r="I1048" s="188" t="n"/>
      <c r="J1048" s="188" t="n"/>
      <c r="K1048" s="188" t="n"/>
      <c r="L1048" s="188" t="n"/>
      <c r="M1048" s="188" t="n"/>
      <c r="N1048" s="172" t="n"/>
      <c r="O1048" s="188" t="n"/>
      <c r="P1048" s="172" t="n"/>
    </row>
    <row r="1049">
      <c r="B1049" s="237" t="n"/>
      <c r="F1049" s="235" t="n"/>
      <c r="G1049" s="188" t="n"/>
      <c r="H1049" s="188" t="n"/>
      <c r="I1049" s="188" t="n"/>
      <c r="J1049" s="188" t="n"/>
      <c r="K1049" s="188" t="n"/>
      <c r="L1049" s="188" t="n"/>
      <c r="M1049" s="188" t="n"/>
      <c r="N1049" s="172" t="n"/>
      <c r="O1049" s="188" t="n"/>
      <c r="P1049" s="172" t="n"/>
    </row>
    <row r="1050">
      <c r="B1050" s="237" t="n"/>
      <c r="F1050" s="235" t="n"/>
      <c r="G1050" s="188" t="n"/>
      <c r="H1050" s="188" t="n"/>
      <c r="I1050" s="188" t="n"/>
      <c r="J1050" s="188" t="n"/>
      <c r="K1050" s="188" t="n"/>
      <c r="L1050" s="188" t="n"/>
      <c r="M1050" s="188" t="n"/>
      <c r="N1050" s="172" t="n"/>
      <c r="O1050" s="188" t="n"/>
      <c r="P1050" s="172" t="n"/>
    </row>
    <row r="1051">
      <c r="B1051" s="237" t="n"/>
      <c r="F1051" s="235" t="n"/>
      <c r="G1051" s="188" t="n"/>
      <c r="H1051" s="188" t="n"/>
      <c r="I1051" s="188" t="n"/>
      <c r="J1051" s="188" t="n"/>
      <c r="K1051" s="188" t="n"/>
      <c r="L1051" s="188" t="n"/>
      <c r="M1051" s="188" t="n"/>
      <c r="N1051" s="172" t="n"/>
      <c r="O1051" s="188" t="n"/>
      <c r="P1051" s="172" t="n"/>
    </row>
    <row r="1052">
      <c r="B1052" s="237" t="n"/>
      <c r="F1052" s="235" t="n"/>
      <c r="G1052" s="188" t="n"/>
      <c r="H1052" s="188" t="n"/>
      <c r="I1052" s="188" t="n"/>
      <c r="J1052" s="188" t="n"/>
      <c r="K1052" s="188" t="n"/>
      <c r="L1052" s="188" t="n"/>
      <c r="M1052" s="188" t="n"/>
      <c r="N1052" s="172" t="n"/>
      <c r="O1052" s="188" t="n"/>
      <c r="P1052" s="172" t="n"/>
    </row>
    <row r="1053">
      <c r="B1053" s="237" t="n"/>
      <c r="F1053" s="235" t="n"/>
      <c r="G1053" s="188" t="n"/>
      <c r="H1053" s="188" t="n"/>
      <c r="I1053" s="188" t="n"/>
      <c r="J1053" s="188" t="n"/>
      <c r="K1053" s="188" t="n"/>
      <c r="L1053" s="188" t="n"/>
      <c r="M1053" s="188" t="n"/>
      <c r="N1053" s="172" t="n"/>
      <c r="O1053" s="188" t="n"/>
      <c r="P1053" s="172" t="n"/>
    </row>
    <row r="1054">
      <c r="B1054" s="237" t="n"/>
      <c r="F1054" s="235" t="n"/>
      <c r="G1054" s="188" t="n"/>
      <c r="H1054" s="188" t="n"/>
      <c r="I1054" s="188" t="n"/>
      <c r="J1054" s="188" t="n"/>
      <c r="K1054" s="188" t="n"/>
      <c r="L1054" s="188" t="n"/>
      <c r="M1054" s="188" t="n"/>
      <c r="N1054" s="172" t="n"/>
      <c r="O1054" s="188" t="n"/>
      <c r="P1054" s="172" t="n"/>
    </row>
    <row r="1055">
      <c r="B1055" s="237" t="n"/>
      <c r="F1055" s="235" t="n"/>
      <c r="G1055" s="188" t="n"/>
      <c r="H1055" s="188" t="n"/>
      <c r="I1055" s="188" t="n"/>
      <c r="J1055" s="188" t="n"/>
      <c r="K1055" s="188" t="n"/>
      <c r="L1055" s="188" t="n"/>
      <c r="M1055" s="188" t="n"/>
      <c r="N1055" s="172" t="n"/>
      <c r="O1055" s="188" t="n"/>
      <c r="P1055" s="172" t="n"/>
    </row>
    <row r="1056">
      <c r="B1056" s="237" t="n"/>
      <c r="F1056" s="235" t="n"/>
      <c r="G1056" s="188" t="n"/>
      <c r="H1056" s="188" t="n"/>
      <c r="I1056" s="188" t="n"/>
      <c r="J1056" s="188" t="n"/>
      <c r="K1056" s="188" t="n"/>
      <c r="L1056" s="188" t="n"/>
      <c r="M1056" s="188" t="n"/>
      <c r="N1056" s="172" t="n"/>
      <c r="O1056" s="188" t="n"/>
      <c r="P1056" s="172" t="n"/>
    </row>
    <row r="1057">
      <c r="B1057" s="237" t="n"/>
      <c r="F1057" s="235" t="n"/>
      <c r="G1057" s="188" t="n"/>
      <c r="H1057" s="188" t="n"/>
      <c r="I1057" s="188" t="n"/>
      <c r="J1057" s="188" t="n"/>
      <c r="K1057" s="188" t="n"/>
      <c r="L1057" s="188" t="n"/>
      <c r="M1057" s="188" t="n"/>
      <c r="N1057" s="172" t="n"/>
      <c r="O1057" s="188" t="n"/>
      <c r="P1057" s="172" t="n"/>
    </row>
    <row r="1058">
      <c r="B1058" s="237" t="n"/>
      <c r="F1058" s="235" t="n"/>
      <c r="G1058" s="188" t="n"/>
      <c r="H1058" s="188" t="n"/>
      <c r="I1058" s="188" t="n"/>
      <c r="J1058" s="188" t="n"/>
      <c r="K1058" s="188" t="n"/>
      <c r="L1058" s="188" t="n"/>
      <c r="M1058" s="188" t="n"/>
      <c r="N1058" s="172" t="n"/>
      <c r="O1058" s="188" t="n"/>
      <c r="P1058" s="172" t="n"/>
    </row>
    <row r="1059">
      <c r="B1059" s="237" t="n"/>
      <c r="F1059" s="235" t="n"/>
      <c r="G1059" s="188" t="n"/>
      <c r="H1059" s="188" t="n"/>
      <c r="I1059" s="188" t="n"/>
      <c r="J1059" s="188" t="n"/>
      <c r="K1059" s="188" t="n"/>
      <c r="L1059" s="188" t="n"/>
      <c r="M1059" s="188" t="n"/>
      <c r="N1059" s="172" t="n"/>
      <c r="O1059" s="188" t="n"/>
      <c r="P1059" s="172" t="n"/>
    </row>
    <row r="1060">
      <c r="B1060" s="237" t="n"/>
      <c r="F1060" s="235" t="n"/>
      <c r="G1060" s="188" t="n"/>
      <c r="H1060" s="188" t="n"/>
      <c r="I1060" s="188" t="n"/>
      <c r="J1060" s="188" t="n"/>
      <c r="K1060" s="188" t="n"/>
      <c r="L1060" s="188" t="n"/>
      <c r="M1060" s="188" t="n"/>
      <c r="N1060" s="172" t="n"/>
      <c r="O1060" s="188" t="n"/>
      <c r="P1060" s="172" t="n"/>
    </row>
    <row r="1061">
      <c r="B1061" s="237" t="n"/>
      <c r="F1061" s="235" t="n"/>
      <c r="G1061" s="172" t="n"/>
      <c r="H1061" s="188" t="n"/>
      <c r="I1061" s="188" t="n"/>
      <c r="J1061" s="188" t="n"/>
      <c r="K1061" s="188" t="n"/>
      <c r="L1061" s="188" t="n"/>
      <c r="M1061" s="188" t="n"/>
      <c r="N1061" s="172" t="n"/>
      <c r="O1061" s="188" t="n"/>
      <c r="P1061" s="172" t="n"/>
    </row>
    <row r="1062">
      <c r="B1062" s="237" t="n"/>
      <c r="F1062" s="235" t="n"/>
      <c r="G1062" s="172" t="n"/>
      <c r="H1062" s="188" t="n"/>
      <c r="I1062" s="188" t="n"/>
      <c r="J1062" s="188" t="n"/>
      <c r="K1062" s="188" t="n"/>
      <c r="L1062" s="188" t="n"/>
      <c r="M1062" s="188" t="n"/>
      <c r="N1062" s="172" t="n"/>
      <c r="O1062" s="188" t="n"/>
      <c r="P1062" s="172" t="n"/>
    </row>
    <row r="1063">
      <c r="B1063" s="237" t="n"/>
      <c r="F1063" s="235" t="n"/>
      <c r="G1063" s="172" t="n"/>
      <c r="H1063" s="188" t="n"/>
      <c r="I1063" s="188" t="n"/>
      <c r="J1063" s="188" t="n"/>
      <c r="K1063" s="188" t="n"/>
      <c r="L1063" s="188" t="n"/>
      <c r="M1063" s="188" t="n"/>
      <c r="N1063" s="172" t="n"/>
      <c r="O1063" s="188" t="n"/>
      <c r="P1063" s="172" t="n"/>
    </row>
    <row r="1064">
      <c r="B1064" s="237" t="n"/>
      <c r="F1064" s="235" t="n"/>
      <c r="G1064" s="172" t="n"/>
      <c r="H1064" s="188" t="n"/>
      <c r="I1064" s="188" t="n"/>
      <c r="J1064" s="188" t="n"/>
      <c r="K1064" s="188" t="n"/>
      <c r="L1064" s="188" t="n"/>
      <c r="M1064" s="188" t="n"/>
      <c r="N1064" s="172" t="n"/>
      <c r="O1064" s="188" t="n"/>
      <c r="P1064" s="172" t="n"/>
    </row>
    <row r="1065">
      <c r="B1065" s="237" t="n"/>
      <c r="F1065" s="235" t="n"/>
      <c r="G1065" s="172" t="n"/>
      <c r="H1065" s="188" t="n"/>
      <c r="I1065" s="188" t="n"/>
      <c r="J1065" s="188" t="n"/>
      <c r="K1065" s="188" t="n"/>
      <c r="L1065" s="188" t="n"/>
      <c r="M1065" s="188" t="n"/>
      <c r="N1065" s="214" t="n"/>
      <c r="O1065" s="188" t="n"/>
      <c r="P1065" s="172" t="n"/>
    </row>
    <row r="1066">
      <c r="B1066" s="237" t="n"/>
      <c r="F1066" s="235" t="n"/>
      <c r="G1066" s="172" t="n"/>
      <c r="H1066" s="188" t="n"/>
      <c r="I1066" s="188" t="n"/>
      <c r="J1066" s="188" t="n"/>
      <c r="K1066" s="188" t="n"/>
      <c r="L1066" s="188" t="n"/>
      <c r="M1066" s="188" t="n"/>
      <c r="N1066" s="214" t="n"/>
      <c r="O1066" s="188" t="n"/>
      <c r="P1066" s="172" t="n"/>
    </row>
    <row r="1067">
      <c r="B1067" s="237" t="n"/>
      <c r="F1067" s="235" t="n"/>
      <c r="G1067" s="172" t="n"/>
      <c r="H1067" s="188" t="n"/>
      <c r="I1067" s="188" t="n"/>
      <c r="J1067" s="188" t="n"/>
      <c r="K1067" s="188" t="n"/>
      <c r="L1067" s="188" t="n"/>
      <c r="M1067" s="188" t="n"/>
      <c r="N1067" s="172" t="n"/>
      <c r="O1067" s="188" t="n"/>
      <c r="P1067" s="172" t="n"/>
    </row>
    <row r="1068">
      <c r="B1068" s="237" t="n"/>
      <c r="F1068" s="235" t="n"/>
      <c r="G1068" s="172" t="n"/>
      <c r="H1068" s="188" t="n"/>
      <c r="I1068" s="188" t="n"/>
      <c r="J1068" s="188" t="n"/>
      <c r="K1068" s="188" t="n"/>
      <c r="L1068" s="188" t="n"/>
      <c r="M1068" s="188" t="n"/>
      <c r="N1068" s="172" t="n"/>
      <c r="O1068" s="188" t="n"/>
      <c r="P1068" s="172" t="n"/>
    </row>
    <row r="1069">
      <c r="B1069" s="237" t="n"/>
      <c r="F1069" s="235" t="n"/>
      <c r="G1069" s="172" t="n"/>
      <c r="H1069" s="188" t="n"/>
      <c r="I1069" s="188" t="n"/>
      <c r="J1069" s="188" t="n"/>
      <c r="K1069" s="188" t="n"/>
      <c r="L1069" s="188" t="n"/>
      <c r="M1069" s="188" t="n"/>
      <c r="N1069" s="172" t="n"/>
      <c r="O1069" s="188" t="n"/>
      <c r="P1069" s="172" t="n"/>
    </row>
    <row r="1070">
      <c r="B1070" s="237" t="n"/>
      <c r="F1070" s="235" t="n"/>
      <c r="G1070" s="172" t="n"/>
      <c r="H1070" s="188" t="n"/>
      <c r="I1070" s="188" t="n"/>
      <c r="J1070" s="188" t="n"/>
      <c r="K1070" s="188" t="n"/>
      <c r="L1070" s="188" t="n"/>
      <c r="M1070" s="188" t="n"/>
      <c r="N1070" s="172" t="n"/>
      <c r="O1070" s="188" t="n"/>
      <c r="P1070" s="172" t="n"/>
    </row>
    <row r="1071">
      <c r="B1071" s="237" t="n"/>
      <c r="F1071" s="235" t="n"/>
      <c r="G1071" s="172" t="n"/>
      <c r="H1071" s="188" t="n"/>
      <c r="I1071" s="188" t="n"/>
      <c r="J1071" s="188" t="n"/>
      <c r="K1071" s="188" t="n"/>
      <c r="L1071" s="188" t="n"/>
      <c r="M1071" s="188" t="n"/>
      <c r="N1071" s="172" t="n"/>
      <c r="O1071" s="188" t="n"/>
      <c r="P1071" s="172" t="n"/>
    </row>
    <row r="1072">
      <c r="B1072" s="237" t="n"/>
      <c r="F1072" s="235" t="n"/>
      <c r="G1072" s="172" t="n"/>
      <c r="H1072" s="188" t="n"/>
      <c r="I1072" s="188" t="n"/>
      <c r="J1072" s="188" t="n"/>
      <c r="K1072" s="188" t="n"/>
      <c r="L1072" s="188" t="n"/>
      <c r="M1072" s="188" t="n"/>
      <c r="N1072" s="214" t="n"/>
      <c r="O1072" s="188" t="n"/>
      <c r="P1072" s="172" t="n"/>
    </row>
    <row r="1073">
      <c r="B1073" s="237" t="n"/>
      <c r="F1073" s="235" t="n"/>
      <c r="G1073" s="172" t="n"/>
      <c r="H1073" s="188" t="n"/>
      <c r="I1073" s="188" t="n"/>
      <c r="J1073" s="188" t="n"/>
      <c r="K1073" s="188" t="n"/>
      <c r="L1073" s="188" t="n"/>
      <c r="M1073" s="188" t="n"/>
      <c r="N1073" s="172" t="n"/>
      <c r="O1073" s="188" t="n"/>
      <c r="P1073" s="172" t="n"/>
    </row>
    <row r="1074">
      <c r="B1074" s="237" t="n"/>
      <c r="F1074" s="235" t="n"/>
      <c r="G1074" s="172" t="n"/>
      <c r="H1074" s="188" t="n"/>
      <c r="I1074" s="188" t="n"/>
      <c r="J1074" s="188" t="n"/>
      <c r="K1074" s="188" t="n"/>
      <c r="L1074" s="188" t="n"/>
      <c r="M1074" s="188" t="n"/>
      <c r="N1074" s="172" t="n"/>
      <c r="O1074" s="188" t="n"/>
      <c r="P1074" s="172" t="n"/>
    </row>
    <row r="1075">
      <c r="B1075" s="237" t="n"/>
      <c r="F1075" s="235" t="n"/>
      <c r="G1075" s="188" t="n"/>
      <c r="H1075" s="188" t="n"/>
      <c r="I1075" s="188" t="n"/>
      <c r="J1075" s="188" t="n"/>
      <c r="K1075" s="188" t="n"/>
      <c r="L1075" s="188" t="n"/>
      <c r="M1075" s="188" t="n"/>
      <c r="N1075" s="172" t="n"/>
      <c r="O1075" s="188" t="n"/>
      <c r="P1075" s="172" t="n"/>
    </row>
    <row r="1076">
      <c r="B1076" s="237" t="n"/>
      <c r="F1076" s="235" t="n"/>
      <c r="G1076" s="188" t="n"/>
      <c r="H1076" s="188" t="n"/>
      <c r="I1076" s="188" t="n"/>
      <c r="J1076" s="188" t="n"/>
      <c r="K1076" s="188" t="n"/>
      <c r="L1076" s="188" t="n"/>
      <c r="M1076" s="188" t="n"/>
      <c r="N1076" s="172" t="n"/>
      <c r="O1076" s="188" t="n"/>
      <c r="P1076" s="172" t="n"/>
    </row>
    <row r="1077">
      <c r="B1077" s="237" t="n"/>
      <c r="F1077" s="235" t="n"/>
      <c r="G1077" s="188" t="n"/>
      <c r="H1077" s="188" t="n"/>
      <c r="I1077" s="188" t="n"/>
      <c r="J1077" s="188" t="n"/>
      <c r="K1077" s="188" t="n"/>
      <c r="L1077" s="188" t="n"/>
      <c r="M1077" s="188" t="n"/>
      <c r="N1077" s="172" t="n"/>
      <c r="O1077" s="188" t="n"/>
      <c r="P1077" s="172" t="n"/>
    </row>
    <row r="1078">
      <c r="B1078" s="237" t="n"/>
      <c r="F1078" s="235" t="n"/>
      <c r="G1078" s="188" t="n"/>
      <c r="H1078" s="188" t="n"/>
      <c r="I1078" s="188" t="n"/>
      <c r="J1078" s="188" t="n"/>
      <c r="K1078" s="188" t="n"/>
      <c r="L1078" s="188" t="n"/>
      <c r="M1078" s="188" t="n"/>
      <c r="N1078" s="172" t="n"/>
      <c r="O1078" s="188" t="n"/>
      <c r="P1078" s="172" t="n"/>
    </row>
    <row r="1079">
      <c r="B1079" s="237" t="n"/>
      <c r="F1079" s="235" t="n"/>
      <c r="G1079" s="188" t="n"/>
      <c r="H1079" s="188" t="n"/>
      <c r="I1079" s="188" t="n"/>
      <c r="J1079" s="188" t="n"/>
      <c r="K1079" s="188" t="n"/>
      <c r="L1079" s="188" t="n"/>
      <c r="M1079" s="188" t="n"/>
      <c r="N1079" s="172" t="n"/>
      <c r="O1079" s="188" t="n"/>
      <c r="P1079" s="172" t="n"/>
    </row>
    <row r="1080">
      <c r="B1080" s="237" t="n"/>
      <c r="F1080" s="235" t="n"/>
      <c r="G1080" s="188" t="n"/>
      <c r="H1080" s="188" t="n"/>
      <c r="I1080" s="188" t="n"/>
      <c r="J1080" s="188" t="n"/>
      <c r="K1080" s="188" t="n"/>
      <c r="L1080" s="188" t="n"/>
      <c r="M1080" s="188" t="n"/>
      <c r="N1080" s="172" t="n"/>
      <c r="O1080" s="188" t="n"/>
      <c r="P1080" s="172" t="n"/>
    </row>
    <row r="1081">
      <c r="B1081" s="237" t="n"/>
      <c r="F1081" s="235" t="n"/>
      <c r="G1081" s="188" t="n"/>
      <c r="H1081" s="188" t="n"/>
      <c r="I1081" s="188" t="n"/>
      <c r="J1081" s="188" t="n"/>
      <c r="K1081" s="188" t="n"/>
      <c r="L1081" s="188" t="n"/>
      <c r="M1081" s="188" t="n"/>
      <c r="N1081" s="172" t="n"/>
      <c r="O1081" s="188" t="n"/>
      <c r="P1081" s="172" t="n"/>
    </row>
    <row r="1082">
      <c r="B1082" s="237" t="n"/>
      <c r="F1082" s="235" t="n"/>
      <c r="G1082" s="188" t="n"/>
      <c r="H1082" s="188" t="n"/>
      <c r="I1082" s="188" t="n"/>
      <c r="J1082" s="188" t="n"/>
      <c r="K1082" s="188" t="n"/>
      <c r="L1082" s="188" t="n"/>
      <c r="M1082" s="188" t="n"/>
      <c r="N1082" s="172" t="n"/>
      <c r="O1082" s="188" t="n"/>
      <c r="P1082" s="172" t="n"/>
    </row>
    <row r="1083">
      <c r="B1083" s="237" t="n"/>
      <c r="F1083" s="235" t="n"/>
      <c r="G1083" s="188" t="n"/>
      <c r="H1083" s="188" t="n"/>
      <c r="I1083" s="188" t="n"/>
      <c r="J1083" s="188" t="n"/>
      <c r="K1083" s="188" t="n"/>
      <c r="L1083" s="188" t="n"/>
      <c r="M1083" s="188" t="n"/>
      <c r="N1083" s="172" t="n"/>
      <c r="O1083" s="188" t="n"/>
      <c r="P1083" s="172" t="n"/>
    </row>
    <row r="1084">
      <c r="B1084" s="237" t="n"/>
      <c r="F1084" s="235" t="n"/>
      <c r="G1084" s="188" t="n"/>
      <c r="H1084" s="188" t="n"/>
      <c r="I1084" s="188" t="n"/>
      <c r="J1084" s="188" t="n"/>
      <c r="K1084" s="188" t="n"/>
      <c r="L1084" s="188" t="n"/>
      <c r="M1084" s="188" t="n"/>
      <c r="N1084" s="172" t="n"/>
      <c r="O1084" s="188" t="n"/>
      <c r="P1084" s="172" t="n"/>
    </row>
    <row r="1085">
      <c r="B1085" s="237" t="n"/>
      <c r="F1085" s="235" t="n"/>
      <c r="G1085" s="188" t="n"/>
      <c r="H1085" s="188" t="n"/>
      <c r="I1085" s="188" t="n"/>
      <c r="J1085" s="188" t="n"/>
      <c r="K1085" s="188" t="n"/>
      <c r="L1085" s="188" t="n"/>
      <c r="M1085" s="188" t="n"/>
      <c r="N1085" s="172" t="n"/>
      <c r="O1085" s="188" t="n"/>
      <c r="P1085" s="172" t="n"/>
    </row>
    <row r="1086">
      <c r="B1086" s="237" t="n"/>
      <c r="F1086" s="235" t="n"/>
      <c r="G1086" s="188" t="n"/>
      <c r="H1086" s="188" t="n"/>
      <c r="I1086" s="188" t="n"/>
      <c r="J1086" s="188" t="n"/>
      <c r="K1086" s="188" t="n"/>
      <c r="L1086" s="188" t="n"/>
      <c r="M1086" s="188" t="n"/>
      <c r="N1086" s="172" t="n"/>
      <c r="O1086" s="188" t="n"/>
      <c r="P1086" s="172" t="n"/>
    </row>
    <row r="1087">
      <c r="B1087" s="237" t="n"/>
      <c r="F1087" s="235" t="n"/>
      <c r="G1087" s="188" t="n"/>
      <c r="H1087" s="188" t="n"/>
      <c r="I1087" s="188" t="n"/>
      <c r="J1087" s="188" t="n"/>
      <c r="K1087" s="188" t="n"/>
      <c r="L1087" s="188" t="n"/>
      <c r="M1087" s="188" t="n"/>
      <c r="N1087" s="172" t="n"/>
      <c r="O1087" s="188" t="n"/>
      <c r="P1087" s="172" t="n"/>
    </row>
    <row r="1088">
      <c r="B1088" s="237" t="n"/>
      <c r="F1088" s="235" t="n"/>
      <c r="G1088" s="188" t="n"/>
      <c r="H1088" s="188" t="n"/>
      <c r="I1088" s="188" t="n"/>
      <c r="J1088" s="188" t="n"/>
      <c r="K1088" s="188" t="n"/>
      <c r="L1088" s="188" t="n"/>
      <c r="M1088" s="188" t="n"/>
      <c r="N1088" s="172" t="n"/>
      <c r="O1088" s="188" t="n"/>
      <c r="P1088" s="172" t="n"/>
    </row>
    <row r="1089">
      <c r="B1089" s="237" t="n"/>
      <c r="F1089" s="235" t="n"/>
      <c r="G1089" s="188" t="n"/>
      <c r="H1089" s="188" t="n"/>
      <c r="I1089" s="188" t="n"/>
      <c r="J1089" s="188" t="n"/>
      <c r="K1089" s="188" t="n"/>
      <c r="L1089" s="188" t="n"/>
      <c r="M1089" s="188" t="n"/>
      <c r="N1089" s="172" t="n"/>
      <c r="O1089" s="188" t="n"/>
      <c r="P1089" s="172" t="n"/>
    </row>
    <row r="1090">
      <c r="B1090" s="237" t="n"/>
      <c r="F1090" s="235" t="n"/>
      <c r="G1090" s="188" t="n"/>
      <c r="H1090" s="188" t="n"/>
      <c r="I1090" s="188" t="n"/>
      <c r="J1090" s="188" t="n"/>
      <c r="K1090" s="188" t="n"/>
      <c r="L1090" s="188" t="n"/>
      <c r="M1090" s="188" t="n"/>
      <c r="N1090" s="172" t="n"/>
      <c r="O1090" s="188" t="n"/>
      <c r="P1090" s="172" t="n"/>
    </row>
    <row r="1091">
      <c r="B1091" s="237" t="n"/>
      <c r="F1091" s="235" t="n"/>
      <c r="G1091" s="188" t="n"/>
      <c r="H1091" s="188" t="n"/>
      <c r="I1091" s="188" t="n"/>
      <c r="J1091" s="188" t="n"/>
      <c r="K1091" s="188" t="n"/>
      <c r="L1091" s="188" t="n"/>
      <c r="M1091" s="188" t="n"/>
      <c r="N1091" s="172" t="n"/>
      <c r="O1091" s="188" t="n"/>
      <c r="P1091" s="172" t="n"/>
    </row>
    <row r="1092">
      <c r="B1092" s="237" t="n"/>
      <c r="F1092" s="235" t="n"/>
      <c r="G1092" s="188" t="n"/>
      <c r="H1092" s="188" t="n"/>
      <c r="I1092" s="188" t="n"/>
      <c r="J1092" s="188" t="n"/>
      <c r="K1092" s="188" t="n"/>
      <c r="L1092" s="188" t="n"/>
      <c r="M1092" s="188" t="n"/>
      <c r="N1092" s="172" t="n"/>
      <c r="O1092" s="188" t="n"/>
      <c r="P1092" s="172" t="n"/>
    </row>
    <row r="1093">
      <c r="B1093" s="237" t="n"/>
      <c r="F1093" s="235" t="n"/>
      <c r="G1093" s="188" t="n"/>
      <c r="H1093" s="188" t="n"/>
      <c r="I1093" s="188" t="n"/>
      <c r="J1093" s="188" t="n"/>
      <c r="K1093" s="188" t="n"/>
      <c r="L1093" s="188" t="n"/>
      <c r="M1093" s="188" t="n"/>
      <c r="N1093" s="172" t="n"/>
      <c r="O1093" s="188" t="n"/>
      <c r="P1093" s="172" t="n"/>
    </row>
    <row r="1094">
      <c r="B1094" s="237" t="n"/>
      <c r="F1094" s="235" t="n"/>
      <c r="G1094" s="188" t="n"/>
      <c r="H1094" s="188" t="n"/>
      <c r="I1094" s="188" t="n"/>
      <c r="J1094" s="188" t="n"/>
      <c r="K1094" s="188" t="n"/>
      <c r="L1094" s="188" t="n"/>
      <c r="M1094" s="188" t="n"/>
      <c r="N1094" s="172" t="n"/>
      <c r="O1094" s="188" t="n"/>
      <c r="P1094" s="172" t="n"/>
    </row>
    <row r="1095">
      <c r="B1095" s="237" t="n"/>
      <c r="F1095" s="235" t="n"/>
      <c r="G1095" s="188" t="n"/>
      <c r="H1095" s="188" t="n"/>
      <c r="I1095" s="188" t="n"/>
      <c r="J1095" s="188" t="n"/>
      <c r="K1095" s="188" t="n"/>
      <c r="L1095" s="188" t="n"/>
      <c r="M1095" s="188" t="n"/>
      <c r="N1095" s="172" t="n"/>
      <c r="O1095" s="188" t="n"/>
      <c r="P1095" s="172" t="n"/>
    </row>
    <row r="1096">
      <c r="B1096" s="237" t="n"/>
      <c r="F1096" s="235" t="n"/>
      <c r="G1096" s="188" t="n"/>
      <c r="H1096" s="188" t="n"/>
      <c r="I1096" s="188" t="n"/>
      <c r="J1096" s="188" t="n"/>
      <c r="K1096" s="188" t="n"/>
      <c r="L1096" s="188" t="n"/>
      <c r="M1096" s="188" t="n"/>
      <c r="N1096" s="172" t="n"/>
      <c r="O1096" s="188" t="n"/>
      <c r="P1096" s="172" t="n"/>
    </row>
    <row r="1097">
      <c r="B1097" s="237" t="n"/>
      <c r="F1097" s="235" t="n"/>
      <c r="G1097" s="188" t="n"/>
      <c r="H1097" s="188" t="n"/>
      <c r="I1097" s="188" t="n"/>
      <c r="J1097" s="188" t="n"/>
      <c r="K1097" s="188" t="n"/>
      <c r="L1097" s="188" t="n"/>
      <c r="M1097" s="188" t="n"/>
      <c r="N1097" s="172" t="n"/>
      <c r="O1097" s="188" t="n"/>
      <c r="P1097" s="172" t="n"/>
    </row>
    <row r="1098">
      <c r="B1098" s="237" t="n"/>
      <c r="F1098" s="235" t="n"/>
      <c r="G1098" s="188" t="n"/>
      <c r="H1098" s="188" t="n"/>
      <c r="I1098" s="188" t="n"/>
      <c r="J1098" s="188" t="n"/>
      <c r="K1098" s="188" t="n"/>
      <c r="L1098" s="188" t="n"/>
      <c r="M1098" s="188" t="n"/>
      <c r="N1098" s="172" t="n"/>
      <c r="O1098" s="188" t="n"/>
      <c r="P1098" s="172" t="n"/>
    </row>
    <row r="1099">
      <c r="B1099" s="237" t="n"/>
      <c r="F1099" s="235" t="n"/>
      <c r="G1099" s="188" t="n"/>
      <c r="H1099" s="188" t="n"/>
      <c r="I1099" s="188" t="n"/>
      <c r="J1099" s="188" t="n"/>
      <c r="K1099" s="188" t="n"/>
      <c r="L1099" s="188" t="n"/>
      <c r="M1099" s="188" t="n"/>
      <c r="N1099" s="172" t="n"/>
      <c r="O1099" s="188" t="n"/>
      <c r="P1099" s="172" t="n"/>
    </row>
    <row r="1100">
      <c r="B1100" s="237" t="n"/>
      <c r="F1100" s="235" t="n"/>
      <c r="G1100" s="188" t="n"/>
      <c r="H1100" s="188" t="n"/>
      <c r="I1100" s="188" t="n"/>
      <c r="J1100" s="188" t="n"/>
      <c r="K1100" s="188" t="n"/>
      <c r="L1100" s="188" t="n"/>
      <c r="M1100" s="188" t="n"/>
      <c r="N1100" s="172" t="n"/>
      <c r="O1100" s="188" t="n"/>
      <c r="P1100" s="172" t="n"/>
    </row>
    <row r="1101">
      <c r="B1101" s="237" t="n"/>
      <c r="F1101" s="235" t="n"/>
      <c r="G1101" s="188" t="n"/>
      <c r="H1101" s="188" t="n"/>
      <c r="I1101" s="188" t="n"/>
      <c r="J1101" s="188" t="n"/>
      <c r="K1101" s="188" t="n"/>
      <c r="L1101" s="188" t="n"/>
      <c r="M1101" s="188" t="n"/>
      <c r="N1101" s="172" t="n"/>
      <c r="O1101" s="188" t="n"/>
      <c r="P1101" s="172" t="n"/>
    </row>
    <row r="1102">
      <c r="B1102" s="237" t="n"/>
      <c r="F1102" s="235" t="n"/>
      <c r="G1102" s="188" t="n"/>
      <c r="H1102" s="188" t="n"/>
      <c r="I1102" s="188" t="n"/>
      <c r="J1102" s="188" t="n"/>
      <c r="K1102" s="188" t="n"/>
      <c r="L1102" s="188" t="n"/>
      <c r="M1102" s="188" t="n"/>
      <c r="N1102" s="172" t="n"/>
      <c r="O1102" s="188" t="n"/>
      <c r="P1102" s="172" t="n"/>
    </row>
    <row r="1103">
      <c r="B1103" s="237" t="n"/>
      <c r="F1103" s="235" t="n"/>
      <c r="G1103" s="188" t="n"/>
      <c r="H1103" s="188" t="n"/>
      <c r="I1103" s="188" t="n"/>
      <c r="J1103" s="188" t="n"/>
      <c r="K1103" s="188" t="n"/>
      <c r="L1103" s="188" t="n"/>
      <c r="M1103" s="188" t="n"/>
      <c r="N1103" s="172" t="n"/>
      <c r="O1103" s="188" t="n"/>
      <c r="P1103" s="172" t="n"/>
    </row>
    <row r="1104">
      <c r="B1104" s="237" t="n"/>
      <c r="F1104" s="235" t="n"/>
      <c r="G1104" s="188" t="n"/>
      <c r="H1104" s="188" t="n"/>
      <c r="I1104" s="188" t="n"/>
      <c r="J1104" s="188" t="n"/>
      <c r="K1104" s="188" t="n"/>
      <c r="L1104" s="188" t="n"/>
      <c r="M1104" s="188" t="n"/>
      <c r="N1104" s="172" t="n"/>
      <c r="O1104" s="188" t="n"/>
      <c r="P1104" s="172" t="n"/>
    </row>
    <row r="1105">
      <c r="B1105" s="237" t="n"/>
      <c r="F1105" s="235" t="n"/>
      <c r="G1105" s="188" t="n"/>
      <c r="H1105" s="188" t="n"/>
      <c r="I1105" s="188" t="n"/>
      <c r="J1105" s="188" t="n"/>
      <c r="K1105" s="188" t="n"/>
      <c r="L1105" s="188" t="n"/>
      <c r="M1105" s="188" t="n"/>
      <c r="N1105" s="172" t="n"/>
      <c r="O1105" s="188" t="n"/>
      <c r="P1105" s="172" t="n"/>
    </row>
    <row r="1106">
      <c r="B1106" s="237" t="n"/>
      <c r="F1106" s="235" t="n"/>
      <c r="G1106" s="188" t="n"/>
      <c r="H1106" s="188" t="n"/>
      <c r="I1106" s="188" t="n"/>
      <c r="J1106" s="188" t="n"/>
      <c r="K1106" s="188" t="n"/>
      <c r="L1106" s="188" t="n"/>
      <c r="M1106" s="188" t="n"/>
      <c r="N1106" s="172" t="n"/>
      <c r="O1106" s="188" t="n"/>
      <c r="P1106" s="172" t="n"/>
    </row>
    <row r="1107">
      <c r="B1107" s="237" t="n"/>
      <c r="F1107" s="235" t="n"/>
      <c r="G1107" s="188" t="n"/>
      <c r="H1107" s="188" t="n"/>
      <c r="I1107" s="188" t="n"/>
      <c r="J1107" s="188" t="n"/>
      <c r="K1107" s="188" t="n"/>
      <c r="L1107" s="188" t="n"/>
      <c r="M1107" s="188" t="n"/>
      <c r="N1107" s="172" t="n"/>
      <c r="O1107" s="188" t="n"/>
      <c r="P1107" s="172" t="n"/>
    </row>
    <row r="1108">
      <c r="B1108" s="237" t="n"/>
      <c r="F1108" s="235" t="n"/>
      <c r="G1108" s="188" t="n"/>
      <c r="H1108" s="188" t="n"/>
      <c r="I1108" s="188" t="n"/>
      <c r="J1108" s="188" t="n"/>
      <c r="K1108" s="188" t="n"/>
      <c r="L1108" s="188" t="n"/>
      <c r="M1108" s="188" t="n"/>
      <c r="N1108" s="172" t="n"/>
      <c r="O1108" s="188" t="n"/>
      <c r="P1108" s="172" t="n"/>
    </row>
    <row r="1109">
      <c r="B1109" s="237" t="n"/>
      <c r="F1109" s="235" t="n"/>
      <c r="G1109" s="188" t="n"/>
      <c r="H1109" s="188" t="n"/>
      <c r="I1109" s="188" t="n"/>
      <c r="J1109" s="188" t="n"/>
      <c r="K1109" s="188" t="n"/>
      <c r="L1109" s="188" t="n"/>
      <c r="M1109" s="188" t="n"/>
      <c r="N1109" s="172" t="n"/>
      <c r="O1109" s="188" t="n"/>
      <c r="P1109" s="172" t="n"/>
    </row>
    <row r="1110">
      <c r="B1110" s="237" t="n"/>
      <c r="F1110" s="235" t="n"/>
      <c r="G1110" s="188" t="n"/>
      <c r="H1110" s="188" t="n"/>
      <c r="I1110" s="188" t="n"/>
      <c r="J1110" s="188" t="n"/>
      <c r="K1110" s="188" t="n"/>
      <c r="L1110" s="188" t="n"/>
      <c r="M1110" s="188" t="n"/>
      <c r="N1110" s="172" t="n"/>
      <c r="O1110" s="188" t="n"/>
      <c r="P1110" s="172" t="n"/>
    </row>
    <row r="1111">
      <c r="B1111" s="237" t="n"/>
      <c r="F1111" s="235" t="n"/>
      <c r="G1111" s="188" t="n"/>
      <c r="H1111" s="188" t="n"/>
      <c r="I1111" s="188" t="n"/>
      <c r="J1111" s="188" t="n"/>
      <c r="K1111" s="188" t="n"/>
      <c r="L1111" s="188" t="n"/>
      <c r="M1111" s="188" t="n"/>
      <c r="N1111" s="172" t="n"/>
      <c r="O1111" s="188" t="n"/>
      <c r="P1111" s="172" t="n"/>
    </row>
    <row r="1112">
      <c r="B1112" s="237" t="n"/>
      <c r="F1112" s="235" t="n"/>
      <c r="G1112" s="188" t="n"/>
      <c r="H1112" s="188" t="n"/>
      <c r="I1112" s="188" t="n"/>
      <c r="J1112" s="188" t="n"/>
      <c r="K1112" s="188" t="n"/>
      <c r="L1112" s="188" t="n"/>
      <c r="M1112" s="188" t="n"/>
      <c r="N1112" s="172" t="n"/>
      <c r="O1112" s="188" t="n"/>
      <c r="P1112" s="172" t="n"/>
    </row>
    <row r="1113">
      <c r="B1113" s="237" t="n"/>
      <c r="F1113" s="235" t="n"/>
      <c r="G1113" s="188" t="n"/>
      <c r="H1113" s="188" t="n"/>
      <c r="I1113" s="188" t="n"/>
      <c r="J1113" s="188" t="n"/>
      <c r="K1113" s="188" t="n"/>
      <c r="L1113" s="188" t="n"/>
      <c r="M1113" s="188" t="n"/>
      <c r="N1113" s="172" t="n"/>
      <c r="O1113" s="188" t="n"/>
      <c r="P1113" s="172" t="n"/>
    </row>
    <row r="1114">
      <c r="B1114" s="237" t="n"/>
      <c r="F1114" s="235" t="n"/>
      <c r="G1114" s="188" t="n"/>
      <c r="H1114" s="188" t="n"/>
      <c r="I1114" s="188" t="n"/>
      <c r="J1114" s="188" t="n"/>
      <c r="K1114" s="188" t="n"/>
      <c r="L1114" s="188" t="n"/>
      <c r="M1114" s="188" t="n"/>
      <c r="N1114" s="172" t="n"/>
      <c r="O1114" s="188" t="n"/>
      <c r="P1114" s="172" t="n"/>
    </row>
    <row r="1115">
      <c r="B1115" s="237" t="n"/>
      <c r="F1115" s="235" t="n"/>
      <c r="G1115" s="188" t="n"/>
      <c r="H1115" s="188" t="n"/>
      <c r="I1115" s="188" t="n"/>
      <c r="J1115" s="188" t="n"/>
      <c r="K1115" s="188" t="n"/>
      <c r="L1115" s="188" t="n"/>
      <c r="M1115" s="188" t="n"/>
      <c r="N1115" s="172" t="n"/>
      <c r="O1115" s="188" t="n"/>
      <c r="P1115" s="172" t="n"/>
    </row>
    <row r="1116">
      <c r="B1116" s="237" t="n"/>
      <c r="F1116" s="235" t="n"/>
      <c r="G1116" s="188" t="n"/>
      <c r="H1116" s="188" t="n"/>
      <c r="I1116" s="188" t="n"/>
      <c r="J1116" s="188" t="n"/>
      <c r="K1116" s="188" t="n"/>
      <c r="L1116" s="188" t="n"/>
      <c r="M1116" s="188" t="n"/>
      <c r="N1116" s="172" t="n"/>
      <c r="O1116" s="188" t="n"/>
      <c r="P1116" s="172" t="n"/>
    </row>
    <row r="1117">
      <c r="B1117" s="237" t="n"/>
      <c r="F1117" s="235" t="n"/>
      <c r="G1117" s="188" t="n"/>
      <c r="H1117" s="188" t="n"/>
      <c r="I1117" s="188" t="n"/>
      <c r="J1117" s="188" t="n"/>
      <c r="K1117" s="188" t="n"/>
      <c r="L1117" s="188" t="n"/>
      <c r="M1117" s="188" t="n"/>
      <c r="N1117" s="172" t="n"/>
      <c r="O1117" s="188" t="n"/>
      <c r="P1117" s="172" t="n"/>
    </row>
    <row r="1118">
      <c r="B1118" s="237" t="n"/>
      <c r="F1118" s="235" t="n"/>
      <c r="G1118" s="188" t="n"/>
      <c r="H1118" s="188" t="n"/>
      <c r="I1118" s="188" t="n"/>
      <c r="J1118" s="188" t="n"/>
      <c r="K1118" s="188" t="n"/>
      <c r="L1118" s="188" t="n"/>
      <c r="M1118" s="188" t="n"/>
      <c r="N1118" s="172" t="n"/>
      <c r="O1118" s="188" t="n"/>
      <c r="P1118" s="172" t="n"/>
    </row>
    <row r="1119">
      <c r="B1119" s="237" t="n"/>
      <c r="F1119" s="235" t="n"/>
      <c r="G1119" s="188" t="n"/>
      <c r="H1119" s="188" t="n"/>
      <c r="I1119" s="188" t="n"/>
      <c r="J1119" s="188" t="n"/>
      <c r="K1119" s="188" t="n"/>
      <c r="L1119" s="188" t="n"/>
      <c r="M1119" s="188" t="n"/>
      <c r="N1119" s="172" t="n"/>
      <c r="O1119" s="188" t="n"/>
      <c r="P1119" s="172" t="n"/>
    </row>
    <row r="1120">
      <c r="B1120" s="237" t="n"/>
      <c r="F1120" s="235" t="n"/>
      <c r="G1120" s="188" t="n"/>
      <c r="H1120" s="188" t="n"/>
      <c r="I1120" s="188" t="n"/>
      <c r="J1120" s="188" t="n"/>
      <c r="K1120" s="188" t="n"/>
      <c r="L1120" s="188" t="n"/>
      <c r="M1120" s="188" t="n"/>
      <c r="N1120" s="172" t="n"/>
      <c r="O1120" s="188" t="n"/>
      <c r="P1120" s="172" t="n"/>
    </row>
    <row r="1121">
      <c r="B1121" s="237" t="n"/>
      <c r="F1121" s="235" t="n"/>
      <c r="G1121" s="188" t="n"/>
      <c r="H1121" s="188" t="n"/>
      <c r="I1121" s="188" t="n"/>
      <c r="J1121" s="188" t="n"/>
      <c r="K1121" s="188" t="n"/>
      <c r="L1121" s="188" t="n"/>
      <c r="M1121" s="188" t="n"/>
      <c r="N1121" s="172" t="n"/>
      <c r="O1121" s="188" t="n"/>
      <c r="P1121" s="172" t="n"/>
    </row>
    <row r="1122">
      <c r="B1122" s="237" t="n"/>
      <c r="F1122" s="235" t="n"/>
      <c r="G1122" s="188" t="n"/>
      <c r="H1122" s="188" t="n"/>
      <c r="I1122" s="188" t="n"/>
      <c r="J1122" s="188" t="n"/>
      <c r="K1122" s="188" t="n"/>
      <c r="L1122" s="188" t="n"/>
      <c r="M1122" s="188" t="n"/>
      <c r="N1122" s="172" t="n"/>
      <c r="O1122" s="188" t="n"/>
      <c r="P1122" s="172" t="n"/>
    </row>
    <row r="1123">
      <c r="B1123" s="237" t="n"/>
      <c r="F1123" s="235" t="n"/>
      <c r="G1123" s="188" t="n"/>
      <c r="H1123" s="188" t="n"/>
      <c r="I1123" s="188" t="n"/>
      <c r="J1123" s="188" t="n"/>
      <c r="K1123" s="188" t="n"/>
      <c r="L1123" s="188" t="n"/>
      <c r="M1123" s="188" t="n"/>
      <c r="N1123" s="172" t="n"/>
      <c r="O1123" s="188" t="n"/>
      <c r="P1123" s="172" t="n"/>
    </row>
    <row r="1124">
      <c r="B1124" s="237" t="n"/>
      <c r="F1124" s="235" t="n"/>
      <c r="G1124" s="188" t="n"/>
      <c r="H1124" s="188" t="n"/>
      <c r="I1124" s="188" t="n"/>
      <c r="J1124" s="188" t="n"/>
      <c r="K1124" s="188" t="n"/>
      <c r="L1124" s="188" t="n"/>
      <c r="M1124" s="188" t="n"/>
      <c r="N1124" s="172" t="n"/>
      <c r="O1124" s="188" t="n"/>
      <c r="P1124" s="172" t="n"/>
    </row>
    <row r="1125">
      <c r="B1125" s="237" t="n"/>
      <c r="F1125" s="235" t="n"/>
      <c r="G1125" s="188" t="n"/>
      <c r="H1125" s="188" t="n"/>
      <c r="I1125" s="188" t="n"/>
      <c r="J1125" s="188" t="n"/>
      <c r="K1125" s="188" t="n"/>
      <c r="L1125" s="188" t="n"/>
      <c r="M1125" s="188" t="n"/>
      <c r="N1125" s="172" t="n"/>
      <c r="O1125" s="188" t="n"/>
      <c r="P1125" s="172" t="n"/>
    </row>
    <row r="1126">
      <c r="B1126" s="237" t="n"/>
      <c r="F1126" s="235" t="n"/>
      <c r="G1126" s="188" t="n"/>
      <c r="H1126" s="188" t="n"/>
      <c r="I1126" s="188" t="n"/>
      <c r="J1126" s="188" t="n"/>
      <c r="K1126" s="188" t="n"/>
      <c r="L1126" s="188" t="n"/>
      <c r="M1126" s="188" t="n"/>
      <c r="N1126" s="172" t="n"/>
      <c r="O1126" s="188" t="n"/>
      <c r="P1126" s="172" t="n"/>
    </row>
    <row r="1127">
      <c r="B1127" s="237" t="n"/>
      <c r="F1127" s="235" t="n"/>
      <c r="G1127" s="188" t="n"/>
      <c r="H1127" s="188" t="n"/>
      <c r="I1127" s="188" t="n"/>
      <c r="J1127" s="188" t="n"/>
      <c r="K1127" s="188" t="n"/>
      <c r="L1127" s="188" t="n"/>
      <c r="M1127" s="188" t="n"/>
      <c r="N1127" s="172" t="n"/>
      <c r="O1127" s="188" t="n"/>
      <c r="P1127" s="172" t="n"/>
    </row>
    <row r="1128">
      <c r="B1128" s="237" t="n"/>
      <c r="F1128" s="235" t="n"/>
      <c r="G1128" s="188" t="n"/>
      <c r="H1128" s="188" t="n"/>
      <c r="I1128" s="188" t="n"/>
      <c r="J1128" s="188" t="n"/>
      <c r="K1128" s="188" t="n"/>
      <c r="L1128" s="188" t="n"/>
      <c r="M1128" s="188" t="n"/>
      <c r="N1128" s="172" t="n"/>
      <c r="O1128" s="188" t="n"/>
      <c r="P1128" s="172" t="n"/>
    </row>
    <row r="1129">
      <c r="B1129" s="237" t="n"/>
      <c r="F1129" s="235" t="n"/>
      <c r="G1129" s="188" t="n"/>
      <c r="H1129" s="188" t="n"/>
      <c r="I1129" s="188" t="n"/>
      <c r="J1129" s="188" t="n"/>
      <c r="K1129" s="188" t="n"/>
      <c r="L1129" s="188" t="n"/>
      <c r="M1129" s="188" t="n"/>
      <c r="N1129" s="172" t="n"/>
      <c r="O1129" s="188" t="n"/>
      <c r="P1129" s="172" t="n"/>
    </row>
    <row r="1130">
      <c r="B1130" s="237" t="n"/>
      <c r="F1130" s="235" t="n"/>
      <c r="G1130" s="188" t="n"/>
      <c r="H1130" s="188" t="n"/>
      <c r="I1130" s="188" t="n"/>
      <c r="J1130" s="188" t="n"/>
      <c r="K1130" s="188" t="n"/>
      <c r="L1130" s="188" t="n"/>
      <c r="M1130" s="188" t="n"/>
      <c r="N1130" s="172" t="n"/>
      <c r="O1130" s="188" t="n"/>
      <c r="P1130" s="172" t="n"/>
    </row>
  </sheetData>
  <autoFilter ref="C6:Q931"/>
  <dataValidations count="3">
    <dataValidation sqref="C4:E4 G4:Q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 sqref="A6" showErrorMessage="1" showInputMessage="1" allowBlank="1" type="list">
      <formula1>"Full Data, Quick Price"</formula1>
    </dataValidation>
    <dataValidation sqref="F4" showErrorMessage="1" showInputMessage="1" allowBlank="1" errorTitle="Invalid Attribute Type" error="Please select an attribute type from the dropdown list." type="list">
      <formula1>"text, double, calculation, compatibility rule, pointer"</formula1>
    </dataValidation>
  </dataValidations>
  <printOptions gridLines="1"/>
  <pageMargins left="0.7479166666666667" right="0.7479166666666667" top="0.9840277777777777" bottom="0.9840277777777777" header="0.5118055555555555" footer="0.5118055555555555"/>
  <pageSetup orientation="landscape" scale="68" firstPageNumber="0" horizontalDpi="300" verticalDpi="300"/>
</worksheet>
</file>

<file path=xl/worksheets/sheet14.xml><?xml version="1.0" encoding="utf-8"?>
<worksheet xmlns="http://schemas.openxmlformats.org/spreadsheetml/2006/main">
  <sheetPr codeName="Sheet14">
    <outlinePr summaryBelow="1" summaryRight="1"/>
    <pageSetUpPr autoPageBreaks="0"/>
  </sheetPr>
  <dimension ref="A1:H25"/>
  <sheetViews>
    <sheetView zoomScale="108" zoomScaleNormal="108" workbookViewId="0">
      <selection activeCell="F9" sqref="F9"/>
    </sheetView>
  </sheetViews>
  <sheetFormatPr baseColWidth="8" defaultColWidth="10.7109375" defaultRowHeight="12.75"/>
  <cols>
    <col width="10.7109375" customWidth="1" style="273" min="1" max="1"/>
    <col width="10.7109375" customWidth="1" style="109" min="2" max="2"/>
    <col width="10.7109375" customWidth="1" style="19" min="3" max="4"/>
    <col width="10.7109375" customWidth="1" style="109" min="5" max="16384"/>
  </cols>
  <sheetData>
    <row r="1">
      <c r="B1" s="143" t="n"/>
      <c r="C1" s="22" t="n"/>
      <c r="D1" s="22" t="n"/>
      <c r="E1" s="143" t="n"/>
      <c r="F1" s="143" t="n"/>
      <c r="G1" s="143" t="n"/>
      <c r="H1" s="143" t="n"/>
    </row>
    <row r="2" ht="27" customFormat="1" customHeight="1" s="143">
      <c r="A2" s="110" t="n"/>
      <c r="B2" s="270" t="inlineStr">
        <is>
          <t>Refer to Coupling Master for selections</t>
        </is>
      </c>
      <c r="D2" s="233" t="n"/>
      <c r="E2" s="233" t="n"/>
      <c r="F2" s="228" t="n"/>
      <c r="G2" s="228" t="n"/>
    </row>
    <row r="3">
      <c r="A3" s="110" t="n"/>
      <c r="B3" s="233" t="n"/>
      <c r="D3" s="233" t="n"/>
      <c r="E3" s="233" t="n"/>
      <c r="F3" s="228" t="n"/>
      <c r="G3" s="228" t="n"/>
    </row>
    <row r="4">
      <c r="A4" s="110" t="n"/>
      <c r="B4" s="233" t="n"/>
      <c r="D4" s="233" t="n"/>
      <c r="E4" s="233" t="n"/>
      <c r="F4" s="228" t="n"/>
      <c r="G4" s="228" t="n"/>
    </row>
    <row r="5">
      <c r="A5" s="110" t="n"/>
      <c r="B5" s="233" t="n"/>
      <c r="D5" s="233" t="n"/>
      <c r="E5" s="233" t="n"/>
      <c r="F5" s="228" t="n"/>
      <c r="G5" s="228" t="n"/>
    </row>
    <row r="6">
      <c r="A6" s="110" t="n"/>
      <c r="B6" s="233" t="n"/>
      <c r="D6" s="233" t="n"/>
      <c r="E6" s="233" t="n"/>
      <c r="F6" s="228" t="n"/>
      <c r="G6" s="228" t="n"/>
    </row>
    <row r="7">
      <c r="A7" s="110" t="n"/>
      <c r="B7" s="233" t="n"/>
      <c r="D7" s="233" t="n"/>
      <c r="E7" s="233" t="n"/>
      <c r="F7" s="228" t="n"/>
      <c r="G7" s="228" t="n"/>
    </row>
    <row r="8">
      <c r="A8" s="110" t="n"/>
      <c r="B8" s="233" t="n"/>
      <c r="D8" s="233" t="n"/>
      <c r="E8" s="233" t="n"/>
      <c r="F8" s="228" t="n"/>
      <c r="G8" s="228" t="n"/>
    </row>
    <row r="9">
      <c r="A9" s="110" t="n"/>
      <c r="B9" s="233" t="n"/>
      <c r="D9" s="233" t="n"/>
      <c r="E9" s="233" t="n"/>
      <c r="F9" s="228" t="n"/>
      <c r="G9" s="228" t="n"/>
    </row>
    <row r="10">
      <c r="A10" s="110" t="n"/>
      <c r="B10" s="233" t="n"/>
      <c r="D10" s="233" t="n"/>
      <c r="E10" s="233" t="n"/>
      <c r="F10" s="228" t="n"/>
      <c r="G10" s="228" t="n"/>
    </row>
    <row r="11">
      <c r="A11" s="110" t="n"/>
      <c r="B11" s="233" t="n"/>
      <c r="D11" s="233" t="n"/>
      <c r="E11" s="233" t="n"/>
      <c r="F11" s="228" t="n"/>
      <c r="G11" s="228" t="n"/>
    </row>
    <row r="12">
      <c r="A12" s="110" t="n"/>
      <c r="B12" s="233" t="n"/>
      <c r="D12" s="233" t="n"/>
      <c r="E12" s="233" t="n"/>
      <c r="F12" s="228" t="n"/>
      <c r="G12" s="228" t="n"/>
    </row>
    <row r="13">
      <c r="A13" s="110" t="n"/>
      <c r="B13" s="233" t="n"/>
      <c r="D13" s="233" t="n"/>
      <c r="E13" s="233" t="n"/>
      <c r="F13" s="228" t="n"/>
      <c r="G13" s="228" t="n"/>
    </row>
    <row r="14">
      <c r="A14" s="110" t="n"/>
      <c r="B14" s="233" t="n"/>
      <c r="D14" s="233" t="n"/>
      <c r="E14" s="233" t="n"/>
      <c r="F14" s="228" t="n"/>
      <c r="G14" s="228" t="n"/>
    </row>
    <row r="15">
      <c r="A15" s="110" t="n"/>
      <c r="B15" s="233" t="n"/>
      <c r="D15" s="233" t="n"/>
      <c r="E15" s="233" t="n"/>
      <c r="F15" s="228" t="n"/>
      <c r="G15" s="228" t="n"/>
    </row>
    <row r="16">
      <c r="A16" s="110" t="n"/>
      <c r="B16" s="233" t="n"/>
      <c r="D16" s="233" t="n"/>
      <c r="E16" s="233" t="n"/>
      <c r="F16" s="228" t="n"/>
      <c r="G16" s="228" t="n"/>
    </row>
    <row r="17">
      <c r="A17" s="110" t="n"/>
      <c r="B17" s="233" t="n"/>
      <c r="D17" s="233" t="n"/>
      <c r="E17" s="233" t="n"/>
      <c r="F17" s="228" t="n"/>
      <c r="G17" s="228" t="n"/>
    </row>
    <row r="18">
      <c r="A18" s="110" t="n"/>
      <c r="B18" s="233" t="n"/>
      <c r="D18" s="233" t="n"/>
      <c r="E18" s="233" t="n"/>
      <c r="F18" s="228" t="n"/>
      <c r="G18" s="228" t="n"/>
    </row>
    <row r="19">
      <c r="A19" s="110" t="n"/>
      <c r="B19" s="233" t="n"/>
      <c r="D19" s="233" t="n"/>
      <c r="E19" s="233" t="n"/>
      <c r="F19" s="228" t="n"/>
      <c r="G19" s="228" t="n"/>
    </row>
    <row r="20">
      <c r="A20" s="110" t="n"/>
      <c r="B20" s="233" t="n"/>
      <c r="D20" s="233" t="n"/>
      <c r="E20" s="233" t="n"/>
      <c r="F20" s="228" t="n"/>
      <c r="G20" s="228" t="n"/>
    </row>
    <row r="21">
      <c r="A21" s="110" t="n"/>
      <c r="B21" s="233" t="n"/>
      <c r="D21" s="233" t="n"/>
      <c r="E21" s="233" t="n"/>
      <c r="F21" s="228" t="n"/>
      <c r="G21" s="228" t="n"/>
    </row>
    <row r="22">
      <c r="A22" s="110" t="n"/>
      <c r="B22" s="233" t="n"/>
      <c r="D22" s="233" t="n"/>
      <c r="E22" s="233" t="n"/>
      <c r="F22" s="228" t="n"/>
      <c r="G22" s="228" t="n"/>
    </row>
    <row r="23">
      <c r="A23" s="110" t="n"/>
      <c r="B23" s="233" t="n"/>
      <c r="D23" s="233" t="n"/>
      <c r="E23" s="233" t="n"/>
      <c r="F23" s="228" t="n"/>
      <c r="G23" s="228" t="n"/>
    </row>
    <row r="24">
      <c r="A24" s="229" t="n"/>
      <c r="B24" s="233" t="n"/>
      <c r="D24" s="233" t="n"/>
      <c r="E24" s="233" t="n"/>
      <c r="F24" s="228" t="n"/>
      <c r="G24" s="228" t="n"/>
    </row>
    <row r="25">
      <c r="A25" s="110" t="n"/>
      <c r="B25" s="233" t="n"/>
      <c r="D25" s="233" t="n"/>
      <c r="E25" s="233" t="n"/>
      <c r="F25" s="228" t="n"/>
      <c r="G25" s="228" t="n"/>
    </row>
  </sheetData>
  <pageMargins left="0.7479166666666667" right="0.7479166666666667" top="0.9840277777777777" bottom="0.9840277777777777" header="0.5118055555555555" footer="0.5118055555555555"/>
  <pageSetup orientation="portrait" firstPageNumber="0" horizontalDpi="300" verticalDpi="300"/>
</worksheet>
</file>

<file path=xl/worksheets/sheet15.xml><?xml version="1.0" encoding="utf-8"?>
<worksheet xmlns="http://schemas.openxmlformats.org/spreadsheetml/2006/main">
  <sheetPr codeName="Sheet16">
    <outlinePr summaryBelow="1" summaryRight="1"/>
    <pageSetUpPr autoPageBreaks="0"/>
  </sheetPr>
  <dimension ref="A1:L163"/>
  <sheetViews>
    <sheetView workbookViewId="0">
      <pane ySplit="6" topLeftCell="A7" activePane="bottomLeft" state="frozen"/>
      <selection activeCell="B42" sqref="B42"/>
      <selection pane="bottomLeft" activeCell="F6" sqref="F6"/>
    </sheetView>
  </sheetViews>
  <sheetFormatPr baseColWidth="8" defaultColWidth="9.140625" defaultRowHeight="12.75"/>
  <cols>
    <col width="30" customWidth="1" style="77" min="1" max="1"/>
    <col width="12.42578125" customWidth="1" style="157" min="2" max="2"/>
    <col width="32.140625" customWidth="1" style="157" min="3" max="4"/>
    <col width="42.85546875" customWidth="1" style="157" min="5" max="5"/>
    <col width="39.85546875" customWidth="1" style="157" min="6" max="6"/>
    <col width="36.28515625" bestFit="1" customWidth="1" style="157" min="7" max="7"/>
    <col width="13.5703125" customWidth="1" style="157" min="8" max="8"/>
    <col width="10.28515625" customWidth="1" style="157" min="9" max="9"/>
    <col width="13.5703125" bestFit="1" customWidth="1" style="39" min="10" max="10"/>
    <col width="11" customWidth="1" style="157" min="11" max="11"/>
    <col width="9.140625" customWidth="1" style="157" min="12" max="16384"/>
  </cols>
  <sheetData>
    <row r="1" ht="13.5" customFormat="1" customHeight="1" s="78" thickBot="1">
      <c r="A1" s="45" t="inlineStr">
        <is>
          <t>Export Set-up</t>
        </is>
      </c>
      <c r="B1" s="133" t="inlineStr">
        <is>
          <t>C:\Users\Willie\Desktop\Grundfos PSDs\KP_Recirc.xml</t>
        </is>
      </c>
      <c r="C1" s="133" t="inlineStr">
        <is>
          <t>\\Hssql01\pacoexpresssuite_published_ckb_data\KPrecirc.xml</t>
        </is>
      </c>
      <c r="D1" s="133" t="n"/>
      <c r="E1" s="46" t="n"/>
      <c r="F1" s="230" t="n"/>
      <c r="G1" s="230" t="n"/>
      <c r="H1" s="230" t="n"/>
      <c r="I1" s="230" t="n"/>
      <c r="J1" s="230" t="n"/>
      <c r="K1" s="231" t="n"/>
      <c r="L1" s="231" t="inlineStr">
        <is>
          <t>PSD v1.2</t>
        </is>
      </c>
    </row>
    <row r="2" ht="13.5" customHeight="1" s="109" thickTop="1">
      <c r="A2" s="153" t="inlineStr">
        <is>
          <t>Price_BOM_KP_RecircLines</t>
        </is>
      </c>
      <c r="B2" s="156" t="n"/>
      <c r="C2" s="58">
        <f>IF($A$6="Full Data", "ID", "")</f>
        <v/>
      </c>
      <c r="D2" s="58">
        <f>IF($A$6="Quick Price", "ID", "")</f>
        <v/>
      </c>
      <c r="E2" s="66" t="inlineStr">
        <is>
          <t>Model</t>
        </is>
      </c>
      <c r="F2" s="66" t="n"/>
      <c r="G2" s="66" t="inlineStr">
        <is>
          <t>RecircLineMatl</t>
        </is>
      </c>
      <c r="H2" s="66" t="inlineStr">
        <is>
          <t>BOM</t>
        </is>
      </c>
      <c r="I2" s="66" t="inlineStr">
        <is>
          <t>PriceID</t>
        </is>
      </c>
      <c r="J2" s="66" t="inlineStr">
        <is>
          <t>LeadtimeID</t>
        </is>
      </c>
      <c r="K2" s="233" t="n"/>
      <c r="L2" s="233" t="n"/>
    </row>
    <row r="3">
      <c r="A3" s="42">
        <f>IF($A$6="Full Data", "PumpOptions", "BasicOptionsDynamicDesc")</f>
        <v/>
      </c>
      <c r="B3" s="134" t="n"/>
      <c r="C3" s="58">
        <f>IF($A$6="Full Data", "PriceList","")</f>
        <v/>
      </c>
      <c r="D3" s="58">
        <f>IF($A$6="Quick Price", "PriceList","")</f>
        <v/>
      </c>
      <c r="E3" s="66" t="n"/>
      <c r="F3" s="58" t="inlineStr">
        <is>
          <t>ID</t>
        </is>
      </c>
      <c r="G3" s="66" t="n"/>
      <c r="H3" s="66" t="n"/>
      <c r="I3" s="66" t="n"/>
      <c r="J3" s="66" t="n"/>
      <c r="K3" s="233" t="n"/>
      <c r="L3" s="233" t="n"/>
    </row>
    <row r="4" customFormat="1" s="79">
      <c r="A4" s="71" t="inlineStr">
        <is>
          <t>[Attribute type]</t>
        </is>
      </c>
      <c r="B4" s="141" t="n"/>
      <c r="C4" s="61">
        <f>IF($A$6="Full Data", "pointer-merge","")</f>
        <v/>
      </c>
      <c r="D4" s="61">
        <f>IF($A$6="Quick Price", "pointer-merge","")</f>
        <v/>
      </c>
      <c r="E4" s="72" t="inlineStr">
        <is>
          <t>text</t>
        </is>
      </c>
      <c r="F4" s="61" t="inlineStr">
        <is>
          <t>pointer</t>
        </is>
      </c>
      <c r="G4" s="72" t="inlineStr">
        <is>
          <t>text</t>
        </is>
      </c>
      <c r="H4" s="72" t="inlineStr">
        <is>
          <t>text</t>
        </is>
      </c>
      <c r="I4" s="72" t="inlineStr">
        <is>
          <t>pointer</t>
        </is>
      </c>
      <c r="J4" s="72" t="inlineStr">
        <is>
          <t>pointer</t>
        </is>
      </c>
      <c r="K4" s="73" t="inlineStr">
        <is>
          <t>[END]</t>
        </is>
      </c>
      <c r="L4" s="232" t="n"/>
    </row>
    <row r="5" ht="13.5" customFormat="1" customHeight="1" s="78" thickBot="1">
      <c r="A5" s="75" t="inlineStr">
        <is>
          <t>[Attribute width]</t>
        </is>
      </c>
      <c r="B5" s="142" t="n"/>
      <c r="C5" s="76" t="n"/>
      <c r="D5" s="76" t="n"/>
      <c r="E5" s="76" t="n"/>
      <c r="F5" s="76" t="n"/>
      <c r="G5" s="76" t="n"/>
      <c r="H5" s="76" t="n"/>
      <c r="I5" s="76" t="n"/>
      <c r="J5" s="76" t="n"/>
      <c r="K5" s="76" t="n"/>
      <c r="L5" s="231" t="n"/>
    </row>
    <row r="6" ht="13.5" customHeight="1" s="109" thickTop="1">
      <c r="A6" s="152" t="inlineStr">
        <is>
          <t>Full Data</t>
        </is>
      </c>
      <c r="B6" s="233" t="inlineStr">
        <is>
          <t>QP</t>
        </is>
      </c>
      <c r="C6" s="143" t="inlineStr">
        <is>
          <t>ID</t>
        </is>
      </c>
      <c r="D6" s="143" t="n"/>
      <c r="E6" s="143" t="inlineStr">
        <is>
          <t>Model</t>
        </is>
      </c>
      <c r="F6" s="258" t="inlineStr">
        <is>
          <t>OptionID</t>
        </is>
      </c>
      <c r="G6" s="143" t="inlineStr">
        <is>
          <t>Recirculation Line Materials</t>
        </is>
      </c>
      <c r="H6" s="274" t="inlineStr">
        <is>
          <t>BOM</t>
        </is>
      </c>
      <c r="I6" s="143" t="inlineStr">
        <is>
          <t>Price ID</t>
        </is>
      </c>
      <c r="J6" s="258" t="inlineStr">
        <is>
          <t>LeadTimeID</t>
        </is>
      </c>
      <c r="K6" s="143" t="n"/>
      <c r="L6" s="233" t="n"/>
    </row>
    <row r="7">
      <c r="A7" s="68" t="inlineStr">
        <is>
          <t>[START]</t>
        </is>
      </c>
      <c r="B7" s="237">
        <f>IF(G7 = "Nylon Tubing with Brass Fittings","Y","N")</f>
        <v/>
      </c>
      <c r="C7" s="233" t="inlineStr">
        <is>
          <t>ConTab_BOM_KP_RecircLines_1</t>
        </is>
      </c>
      <c r="D7" s="233">
        <f>IF(B7="Y", C7,"")</f>
        <v/>
      </c>
      <c r="E7" t="inlineStr">
        <is>
          <t>2095-1_2-KP</t>
        </is>
      </c>
      <c r="F7" s="235" t="inlineStr">
        <is>
          <t>RecirculationLines_None</t>
        </is>
      </c>
      <c r="G7" s="233" t="inlineStr">
        <is>
          <t>No Recirc lines</t>
        </is>
      </c>
      <c r="H7" s="234" t="n">
        <v>97952400</v>
      </c>
      <c r="I7" s="235" t="inlineStr">
        <is>
          <t>B104161</t>
        </is>
      </c>
      <c r="J7" s="235" t="inlineStr">
        <is>
          <t>LT027</t>
        </is>
      </c>
      <c r="K7" s="237" t="n"/>
      <c r="L7" s="233" t="n"/>
    </row>
    <row r="8">
      <c r="A8" s="152" t="n"/>
      <c r="B8" s="237">
        <f>IF(G8 = "Nylon Tubing with Brass Fittings","Y","N")</f>
        <v/>
      </c>
      <c r="C8" s="233" t="inlineStr">
        <is>
          <t>ConTab_BOM_KP_RecircLines_2</t>
        </is>
      </c>
      <c r="D8" s="233">
        <f>IF(B8="Y", C8,"")</f>
        <v/>
      </c>
      <c r="E8" t="inlineStr">
        <is>
          <t>2013-5_6-KP</t>
        </is>
      </c>
      <c r="F8" s="235" t="inlineStr">
        <is>
          <t>RecirculationLines_None</t>
        </is>
      </c>
      <c r="G8" s="233" t="inlineStr">
        <is>
          <t>No Recirc lines</t>
        </is>
      </c>
      <c r="H8" s="234" t="n">
        <v>97952400</v>
      </c>
      <c r="I8" s="235" t="inlineStr">
        <is>
          <t>B104162</t>
        </is>
      </c>
      <c r="J8" s="235" t="inlineStr">
        <is>
          <t>LT027</t>
        </is>
      </c>
      <c r="K8" s="237" t="n"/>
      <c r="L8" s="233" t="n"/>
    </row>
    <row r="9">
      <c r="A9" s="152" t="n"/>
      <c r="B9" s="237">
        <f>IF(G9 = "Nylon Tubing with Brass Fittings","Y","N")</f>
        <v/>
      </c>
      <c r="C9" s="233" t="inlineStr">
        <is>
          <t>ConTab_BOM_KP_RecircLines_3</t>
        </is>
      </c>
      <c r="D9" s="233">
        <f>IF(B9="Y", C9,"")</f>
        <v/>
      </c>
      <c r="E9" t="inlineStr">
        <is>
          <t>3095-7_8-KP</t>
        </is>
      </c>
      <c r="F9" s="235" t="inlineStr">
        <is>
          <t>RecirculationLines_None</t>
        </is>
      </c>
      <c r="G9" s="233" t="inlineStr">
        <is>
          <t>No Recirc lines</t>
        </is>
      </c>
      <c r="H9" s="234" t="n">
        <v>97952400</v>
      </c>
      <c r="I9" s="235" t="inlineStr">
        <is>
          <t>B104163</t>
        </is>
      </c>
      <c r="J9" s="235" t="inlineStr">
        <is>
          <t>LT027</t>
        </is>
      </c>
      <c r="K9" s="237" t="n"/>
      <c r="L9" s="233" t="n"/>
    </row>
    <row r="10">
      <c r="A10" s="152" t="n"/>
      <c r="B10" s="237">
        <f>IF(G10 = "Nylon Tubing with Brass Fittings","Y","N")</f>
        <v/>
      </c>
      <c r="C10" s="233" t="inlineStr">
        <is>
          <t>ConTab_BOM_KP_RecircLines_4</t>
        </is>
      </c>
      <c r="D10" s="233">
        <f>IF(B10="Y", C10,"")</f>
        <v/>
      </c>
      <c r="E10" t="inlineStr">
        <is>
          <t>3014-5_6-KP</t>
        </is>
      </c>
      <c r="F10" s="235" t="inlineStr">
        <is>
          <t>RecirculationLines_None</t>
        </is>
      </c>
      <c r="G10" s="233" t="inlineStr">
        <is>
          <t>No Recirc lines</t>
        </is>
      </c>
      <c r="H10" s="234" t="n">
        <v>97952400</v>
      </c>
      <c r="I10" s="235" t="inlineStr">
        <is>
          <t>B104164</t>
        </is>
      </c>
      <c r="J10" s="235" t="inlineStr">
        <is>
          <t>LT027</t>
        </is>
      </c>
      <c r="K10" s="237" t="n"/>
      <c r="L10" s="233" t="n"/>
    </row>
    <row r="11">
      <c r="A11" s="152" t="n"/>
      <c r="B11" s="237">
        <f>IF(G11 = "Nylon Tubing with Brass Fittings","Y","N")</f>
        <v/>
      </c>
      <c r="C11" s="233" t="inlineStr">
        <is>
          <t>ConTab_BOM_KP_RecircLines_5</t>
        </is>
      </c>
      <c r="D11" s="233">
        <f>IF(B11="Y", C11,"")</f>
        <v/>
      </c>
      <c r="E11" t="inlineStr">
        <is>
          <t>4012-1_2-KP</t>
        </is>
      </c>
      <c r="F11" s="235" t="inlineStr">
        <is>
          <t>RecirculationLines_None</t>
        </is>
      </c>
      <c r="G11" s="233" t="inlineStr">
        <is>
          <t>No Recirc lines</t>
        </is>
      </c>
      <c r="H11" s="234" t="n">
        <v>97952400</v>
      </c>
      <c r="I11" s="235" t="inlineStr">
        <is>
          <t>B104165</t>
        </is>
      </c>
      <c r="J11" s="235" t="inlineStr">
        <is>
          <t>LT027</t>
        </is>
      </c>
      <c r="K11" s="237" t="n"/>
      <c r="L11" s="233" t="n"/>
    </row>
    <row r="12">
      <c r="A12" s="152" t="n"/>
      <c r="B12" s="237">
        <f>IF(G12 = "Nylon Tubing with Brass Fittings","Y","N")</f>
        <v/>
      </c>
      <c r="C12" s="233" t="inlineStr">
        <is>
          <t>ConTab_BOM_KP_RecircLines_6</t>
        </is>
      </c>
      <c r="D12" s="233">
        <f>IF(B12="Y", C12,"")</f>
        <v/>
      </c>
      <c r="E12" t="inlineStr">
        <is>
          <t>4012-7_8-KP</t>
        </is>
      </c>
      <c r="F12" s="235" t="inlineStr">
        <is>
          <t>RecirculationLines_None</t>
        </is>
      </c>
      <c r="G12" s="233" t="inlineStr">
        <is>
          <t>No Recirc lines</t>
        </is>
      </c>
      <c r="H12" s="234" t="n">
        <v>97952400</v>
      </c>
      <c r="I12" s="235" t="inlineStr">
        <is>
          <t>B104166</t>
        </is>
      </c>
      <c r="J12" s="235" t="inlineStr">
        <is>
          <t>LT027</t>
        </is>
      </c>
      <c r="K12" s="237" t="n"/>
      <c r="L12" s="233" t="n"/>
    </row>
    <row r="13">
      <c r="A13" s="152" t="n"/>
      <c r="B13" s="237">
        <f>IF(G13 = "Nylon Tubing with Brass Fittings","Y","N")</f>
        <v/>
      </c>
      <c r="C13" s="233" t="inlineStr">
        <is>
          <t>ConTab_BOM_KP_RecircLines_7</t>
        </is>
      </c>
      <c r="D13" s="233">
        <f>IF(B13="Y", C13,"")</f>
        <v/>
      </c>
      <c r="E13" t="inlineStr">
        <is>
          <t>4015-7_8-KP</t>
        </is>
      </c>
      <c r="F13" s="235" t="inlineStr">
        <is>
          <t>RecirculationLines_None</t>
        </is>
      </c>
      <c r="G13" s="233" t="inlineStr">
        <is>
          <t>No Recirc lines</t>
        </is>
      </c>
      <c r="H13" s="234" t="n">
        <v>97952400</v>
      </c>
      <c r="I13" s="235" t="inlineStr">
        <is>
          <t>B104167</t>
        </is>
      </c>
      <c r="J13" s="235" t="inlineStr">
        <is>
          <t>LT027</t>
        </is>
      </c>
      <c r="K13" s="237" t="n"/>
      <c r="L13" s="233" t="n"/>
    </row>
    <row r="14">
      <c r="A14" s="152" t="n"/>
      <c r="B14" s="237">
        <f>IF(G14 = "Nylon Tubing with Brass Fittings","Y","N")</f>
        <v/>
      </c>
      <c r="C14" s="233" t="inlineStr">
        <is>
          <t>ConTab_BOM_KP_RecircLines_8</t>
        </is>
      </c>
      <c r="D14" s="233">
        <f>IF(B14="Y", C14,"")</f>
        <v/>
      </c>
      <c r="E14" t="inlineStr">
        <is>
          <t>5012-7_8-KP</t>
        </is>
      </c>
      <c r="F14" s="235" t="inlineStr">
        <is>
          <t>RecirculationLines_None</t>
        </is>
      </c>
      <c r="G14" s="233" t="inlineStr">
        <is>
          <t>No Recirc lines</t>
        </is>
      </c>
      <c r="H14" s="234" t="n">
        <v>97952400</v>
      </c>
      <c r="I14" s="235" t="inlineStr">
        <is>
          <t>B104168</t>
        </is>
      </c>
      <c r="J14" s="235" t="inlineStr">
        <is>
          <t>LT027</t>
        </is>
      </c>
      <c r="K14" s="237" t="n"/>
      <c r="L14" s="233" t="n"/>
    </row>
    <row r="15">
      <c r="A15" s="152" t="n"/>
      <c r="B15" s="237">
        <f>IF(G15 = "Nylon Tubing with Brass Fittings","Y","N")</f>
        <v/>
      </c>
      <c r="C15" s="233" t="inlineStr">
        <is>
          <t>ConTab_BOM_KP_RecircLines_9</t>
        </is>
      </c>
      <c r="D15" s="233">
        <f>IF(B15="Y", C15,"")</f>
        <v/>
      </c>
      <c r="E15" t="inlineStr">
        <is>
          <t>5015-9_0-KP</t>
        </is>
      </c>
      <c r="F15" s="235" t="inlineStr">
        <is>
          <t>RecirculationLines_None</t>
        </is>
      </c>
      <c r="G15" s="233" t="inlineStr">
        <is>
          <t>No Recirc lines</t>
        </is>
      </c>
      <c r="H15" s="234" t="n">
        <v>97952400</v>
      </c>
      <c r="I15" s="235" t="inlineStr">
        <is>
          <t>B104169</t>
        </is>
      </c>
      <c r="J15" s="235" t="inlineStr">
        <is>
          <t>LT027</t>
        </is>
      </c>
      <c r="K15" s="237" t="n"/>
      <c r="L15" s="233" t="n"/>
    </row>
    <row r="16">
      <c r="A16" s="152" t="n"/>
      <c r="B16" s="237">
        <f>IF(G16 = "Nylon Tubing with Brass Fittings","Y","N")</f>
        <v/>
      </c>
      <c r="C16" s="233" t="inlineStr">
        <is>
          <t>ConTab_BOM_KP_RecircLines_10</t>
        </is>
      </c>
      <c r="D16" s="233">
        <f>IF(B16="Y", C16,"")</f>
        <v/>
      </c>
      <c r="E16" t="inlineStr">
        <is>
          <t>6012-1_2-KP</t>
        </is>
      </c>
      <c r="F16" s="235" t="inlineStr">
        <is>
          <t>RecirculationLines_None</t>
        </is>
      </c>
      <c r="G16" s="233" t="inlineStr">
        <is>
          <t>No Recirc lines</t>
        </is>
      </c>
      <c r="H16" s="234" t="n">
        <v>97952400</v>
      </c>
      <c r="I16" s="235" t="inlineStr">
        <is>
          <t>B104170</t>
        </is>
      </c>
      <c r="J16" s="235" t="inlineStr">
        <is>
          <t>LT027</t>
        </is>
      </c>
      <c r="K16" s="237" t="n"/>
      <c r="L16" s="233" t="n"/>
    </row>
    <row r="17">
      <c r="B17" s="237">
        <f>IF(G17 = "Nylon Tubing with Brass Fittings","Y","N")</f>
        <v/>
      </c>
      <c r="C17" s="233" t="inlineStr">
        <is>
          <t>ConTab_BOM_KP_RecircLines_11</t>
        </is>
      </c>
      <c r="D17" s="233">
        <f>IF(B17="Y", C17,"")</f>
        <v/>
      </c>
      <c r="E17" t="inlineStr">
        <is>
          <t>6012-3_4-KP</t>
        </is>
      </c>
      <c r="F17" s="235" t="inlineStr">
        <is>
          <t>RecirculationLines_None</t>
        </is>
      </c>
      <c r="G17" s="233" t="inlineStr">
        <is>
          <t>No Recirc lines</t>
        </is>
      </c>
      <c r="H17" s="234" t="n">
        <v>97952400</v>
      </c>
      <c r="I17" s="235" t="inlineStr">
        <is>
          <t>B104171</t>
        </is>
      </c>
      <c r="J17" s="235" t="inlineStr">
        <is>
          <t>LT027</t>
        </is>
      </c>
      <c r="K17" s="237" t="n"/>
      <c r="L17" s="233" t="n"/>
    </row>
    <row r="18">
      <c r="B18" s="237">
        <f>IF(G18 = "Nylon Tubing with Brass Fittings","Y","N")</f>
        <v/>
      </c>
      <c r="C18" s="233" t="inlineStr">
        <is>
          <t>ConTab_BOM_KP_RecircLines_12</t>
        </is>
      </c>
      <c r="D18" s="233">
        <f>IF(B18="Y", C18,"")</f>
        <v/>
      </c>
      <c r="E18" t="inlineStr">
        <is>
          <t>6015-1_2-KP</t>
        </is>
      </c>
      <c r="F18" s="235" t="inlineStr">
        <is>
          <t>RecirculationLines_None</t>
        </is>
      </c>
      <c r="G18" s="233" t="inlineStr">
        <is>
          <t>No Recirc lines</t>
        </is>
      </c>
      <c r="H18" s="234" t="n">
        <v>97952401</v>
      </c>
      <c r="I18" s="235" t="inlineStr">
        <is>
          <t>B104172</t>
        </is>
      </c>
      <c r="J18" s="235" t="inlineStr">
        <is>
          <t>LT027</t>
        </is>
      </c>
      <c r="K18" s="237" t="n"/>
      <c r="L18" s="233" t="n"/>
    </row>
    <row r="19">
      <c r="B19" s="237">
        <f>IF(G19 = "Nylon Tubing with Brass Fittings","Y","N")</f>
        <v/>
      </c>
      <c r="C19" s="233" t="inlineStr">
        <is>
          <t>ConTab_BOM_KP_RecircLines_13</t>
        </is>
      </c>
      <c r="D19" s="233">
        <f>IF(B19="Y", C19,"")</f>
        <v/>
      </c>
      <c r="E19" t="inlineStr">
        <is>
          <t>6019-7_8-KP</t>
        </is>
      </c>
      <c r="F19" s="235" t="inlineStr">
        <is>
          <t>RecirculationLines_None</t>
        </is>
      </c>
      <c r="G19" s="233" t="inlineStr">
        <is>
          <t>No Recirc lines</t>
        </is>
      </c>
      <c r="H19" s="234" t="n">
        <v>97952403</v>
      </c>
      <c r="I19" s="235" t="inlineStr">
        <is>
          <t>B104173</t>
        </is>
      </c>
      <c r="J19" s="235" t="inlineStr">
        <is>
          <t>LT027</t>
        </is>
      </c>
      <c r="K19" s="237" t="n"/>
      <c r="L19" s="233" t="n"/>
    </row>
    <row r="20">
      <c r="B20" s="237">
        <f>IF(G20 = "Nylon Tubing with Brass Fittings","Y","N")</f>
        <v/>
      </c>
      <c r="C20" s="233" t="inlineStr">
        <is>
          <t>ConTab_BOM_KP_RecircLines_14</t>
        </is>
      </c>
      <c r="D20" s="233">
        <f>IF(B20="Y", C20,"")</f>
        <v/>
      </c>
      <c r="E20" t="inlineStr">
        <is>
          <t>6020-3_4-KP</t>
        </is>
      </c>
      <c r="F20" s="235" t="inlineStr">
        <is>
          <t>RecirculationLines_None</t>
        </is>
      </c>
      <c r="G20" s="233" t="inlineStr">
        <is>
          <t>No Recirc lines</t>
        </is>
      </c>
      <c r="H20" s="234" t="n">
        <v>97952401</v>
      </c>
      <c r="I20" s="235" t="inlineStr">
        <is>
          <t>B104174</t>
        </is>
      </c>
      <c r="J20" s="235" t="inlineStr">
        <is>
          <t>LT027</t>
        </is>
      </c>
      <c r="K20" s="237" t="n"/>
      <c r="L20" s="233" t="n"/>
    </row>
    <row r="21">
      <c r="B21" s="237">
        <f>IF(G21 = "Nylon Tubing with Brass Fittings","Y","N")</f>
        <v/>
      </c>
      <c r="C21" s="233" t="inlineStr">
        <is>
          <t>ConTab_BOM_KP_RecircLines_15</t>
        </is>
      </c>
      <c r="D21" s="233">
        <f>IF(B21="Y", C21,"")</f>
        <v/>
      </c>
      <c r="E21" t="inlineStr">
        <is>
          <t>8012-5_6-KP</t>
        </is>
      </c>
      <c r="F21" s="235" t="inlineStr">
        <is>
          <t>RecirculationLines_None</t>
        </is>
      </c>
      <c r="G21" s="233" t="inlineStr">
        <is>
          <t>No Recirc lines</t>
        </is>
      </c>
      <c r="H21" s="234" t="n">
        <v>97952400</v>
      </c>
      <c r="I21" s="235" t="inlineStr">
        <is>
          <t>B104175</t>
        </is>
      </c>
      <c r="J21" s="235" t="inlineStr">
        <is>
          <t>LT027</t>
        </is>
      </c>
      <c r="K21" s="237" t="n"/>
      <c r="L21" s="233" t="n"/>
    </row>
    <row r="22">
      <c r="B22" s="237">
        <f>IF(G22 = "Nylon Tubing with Brass Fittings","Y","N")</f>
        <v/>
      </c>
      <c r="C22" s="233" t="inlineStr">
        <is>
          <t>ConTab_BOM_KP_RecircLines_16</t>
        </is>
      </c>
      <c r="D22" s="233">
        <f>IF(B22="Y", C22,"")</f>
        <v/>
      </c>
      <c r="E22" t="inlineStr">
        <is>
          <t>8015-3_4-KP</t>
        </is>
      </c>
      <c r="F22" s="235" t="inlineStr">
        <is>
          <t>RecirculationLines_None</t>
        </is>
      </c>
      <c r="G22" s="233" t="inlineStr">
        <is>
          <t>No Recirc lines</t>
        </is>
      </c>
      <c r="H22" s="234" t="n">
        <v>97952400</v>
      </c>
      <c r="I22" s="235" t="inlineStr">
        <is>
          <t>B104176</t>
        </is>
      </c>
      <c r="J22" s="235" t="inlineStr">
        <is>
          <t>LT027</t>
        </is>
      </c>
      <c r="K22" s="237" t="n"/>
      <c r="L22" s="233" t="n"/>
    </row>
    <row r="23">
      <c r="B23" s="237">
        <f>IF(G23 = "Nylon Tubing with Brass Fittings","Y","N")</f>
        <v/>
      </c>
      <c r="C23" s="233" t="inlineStr">
        <is>
          <t>ConTab_BOM_KP_RecircLines_17</t>
        </is>
      </c>
      <c r="D23" s="233">
        <f>IF(B23="Y", C23,"")</f>
        <v/>
      </c>
      <c r="E23" t="inlineStr">
        <is>
          <t>8020-5_6-KP</t>
        </is>
      </c>
      <c r="F23" s="235" t="inlineStr">
        <is>
          <t>RecirculationLines_None</t>
        </is>
      </c>
      <c r="G23" s="233" t="inlineStr">
        <is>
          <t>No Recirc lines</t>
        </is>
      </c>
      <c r="H23" s="234" t="n">
        <v>97952400</v>
      </c>
      <c r="I23" s="235" t="inlineStr">
        <is>
          <t>B104177</t>
        </is>
      </c>
      <c r="J23" s="235" t="inlineStr">
        <is>
          <t>LT027</t>
        </is>
      </c>
      <c r="K23" s="237" t="n"/>
      <c r="L23" s="233" t="n"/>
    </row>
    <row r="24">
      <c r="B24" s="237">
        <f>IF(G24 = "Nylon Tubing with Brass Fittings","Y","N")</f>
        <v/>
      </c>
      <c r="C24" s="233" t="inlineStr">
        <is>
          <t>ConTab_BOM_KP_RecircLines_18</t>
        </is>
      </c>
      <c r="D24" s="233">
        <f>IF(B24="Y", C24,"")</f>
        <v/>
      </c>
      <c r="E24" t="inlineStr">
        <is>
          <t>1012-9_0-KP</t>
        </is>
      </c>
      <c r="F24" s="235" t="inlineStr">
        <is>
          <t>RecirculationLines_None</t>
        </is>
      </c>
      <c r="G24" s="233" t="inlineStr">
        <is>
          <t>No Recirc lines</t>
        </is>
      </c>
      <c r="H24" s="234" t="n">
        <v>97952400</v>
      </c>
      <c r="I24" s="235" t="inlineStr">
        <is>
          <t>B104178</t>
        </is>
      </c>
      <c r="J24" s="235" t="inlineStr">
        <is>
          <t>LT027</t>
        </is>
      </c>
      <c r="K24" s="237" t="n"/>
      <c r="L24" s="233" t="n"/>
    </row>
    <row r="25">
      <c r="B25" s="237">
        <f>IF(G25 = "Nylon Tubing with Brass Fittings","Y","N")</f>
        <v/>
      </c>
      <c r="C25" s="233" t="inlineStr">
        <is>
          <t>ConTab_BOM_KP_RecircLines_19</t>
        </is>
      </c>
      <c r="D25" s="233">
        <f>IF(B25="Y", C25,"")</f>
        <v/>
      </c>
      <c r="E25" t="inlineStr">
        <is>
          <t>1015-3_4-KP</t>
        </is>
      </c>
      <c r="F25" s="235" t="inlineStr">
        <is>
          <t>RecirculationLines_None</t>
        </is>
      </c>
      <c r="G25" s="233" t="inlineStr">
        <is>
          <t>No Recirc lines</t>
        </is>
      </c>
      <c r="H25" s="234" t="n">
        <v>97952400</v>
      </c>
      <c r="I25" s="235" t="inlineStr">
        <is>
          <t>B104179</t>
        </is>
      </c>
      <c r="J25" s="235" t="inlineStr">
        <is>
          <t>LT027</t>
        </is>
      </c>
      <c r="K25" s="237" t="n"/>
      <c r="L25" s="233" t="n"/>
    </row>
    <row r="26">
      <c r="B26" s="237">
        <f>IF(G26 = "Nylon Tubing with Brass Fittings","Y","N")</f>
        <v/>
      </c>
      <c r="C26" s="233" t="inlineStr">
        <is>
          <t>ConTab_BOM_KP_RecircLines_20</t>
        </is>
      </c>
      <c r="D26" s="233">
        <f>IF(B26="Y", C26,"")</f>
        <v/>
      </c>
      <c r="E26" t="inlineStr">
        <is>
          <t>1020-3_4-KP</t>
        </is>
      </c>
      <c r="F26" s="235" t="inlineStr">
        <is>
          <t>RecirculationLines_None</t>
        </is>
      </c>
      <c r="G26" s="233" t="inlineStr">
        <is>
          <t>No Recirc lines</t>
        </is>
      </c>
      <c r="H26" s="234" t="n">
        <v>97952400</v>
      </c>
      <c r="I26" s="235" t="inlineStr">
        <is>
          <t>B104180</t>
        </is>
      </c>
      <c r="J26" s="235" t="inlineStr">
        <is>
          <t>LT027</t>
        </is>
      </c>
      <c r="K26" s="237" t="n"/>
      <c r="L26" s="233" t="n"/>
    </row>
    <row r="27">
      <c r="B27" s="237">
        <f>IF(G27 = "Nylon Tubing with Brass Fittings","Y","N")</f>
        <v/>
      </c>
      <c r="C27" s="233" t="inlineStr">
        <is>
          <t>ConTab_BOM_KP_RecircLines_21</t>
        </is>
      </c>
      <c r="D27" s="233">
        <f>IF(B27="Y", C27,"")</f>
        <v/>
      </c>
      <c r="E27" t="inlineStr">
        <is>
          <t>1024-1_2-KP</t>
        </is>
      </c>
      <c r="F27" s="235" t="inlineStr">
        <is>
          <t>RecirculationLines_None</t>
        </is>
      </c>
      <c r="G27" s="233" t="inlineStr">
        <is>
          <t>No Recirc lines</t>
        </is>
      </c>
      <c r="H27" s="234" t="n">
        <v>97952400</v>
      </c>
      <c r="I27" s="235" t="inlineStr">
        <is>
          <t>B104181</t>
        </is>
      </c>
      <c r="J27" s="235" t="inlineStr">
        <is>
          <t>LT027</t>
        </is>
      </c>
      <c r="K27" s="237" t="n"/>
      <c r="L27" s="233" t="n"/>
    </row>
    <row r="28">
      <c r="B28" s="237">
        <f>IF(G28 = "Nylon Tubing with Brass Fittings","Y","N")</f>
        <v/>
      </c>
      <c r="C28" s="233" t="inlineStr">
        <is>
          <t>ConTab_BOM_KP_RecircLines_22</t>
        </is>
      </c>
      <c r="D28" s="233">
        <f>IF(B28="Y", C28,"")</f>
        <v/>
      </c>
      <c r="E28" t="inlineStr">
        <is>
          <t>1024-3_4-KP</t>
        </is>
      </c>
      <c r="F28" s="235" t="inlineStr">
        <is>
          <t>RecirculationLines_None</t>
        </is>
      </c>
      <c r="G28" s="233" t="inlineStr">
        <is>
          <t>No Recirc lines</t>
        </is>
      </c>
      <c r="H28" s="234" t="n">
        <v>97952400</v>
      </c>
      <c r="I28" s="235" t="inlineStr">
        <is>
          <t>B104182</t>
        </is>
      </c>
      <c r="J28" s="235" t="inlineStr">
        <is>
          <t>LT027</t>
        </is>
      </c>
      <c r="K28" s="237" t="n"/>
      <c r="L28" s="233" t="n"/>
    </row>
    <row r="29">
      <c r="B29" s="237">
        <f>IF(G29 = "Nylon Tubing with Brass Fittings","Y","N")</f>
        <v/>
      </c>
      <c r="C29" s="233" t="inlineStr">
        <is>
          <t>ConTab_BOM_KP_RecircLines_23</t>
        </is>
      </c>
      <c r="D29" s="233">
        <f>IF(B29="Y", C29,"")</f>
        <v/>
      </c>
      <c r="E29" t="inlineStr">
        <is>
          <t>1220-5_6-KP</t>
        </is>
      </c>
      <c r="F29" s="235" t="inlineStr">
        <is>
          <t>RecirculationLines_None</t>
        </is>
      </c>
      <c r="G29" s="233" t="inlineStr">
        <is>
          <t>No Recirc lines</t>
        </is>
      </c>
      <c r="H29" s="234" t="n">
        <v>97952400</v>
      </c>
      <c r="I29" s="235" t="inlineStr">
        <is>
          <t>B104183</t>
        </is>
      </c>
      <c r="J29" s="235" t="inlineStr">
        <is>
          <t>LT027</t>
        </is>
      </c>
      <c r="K29" s="237" t="n"/>
      <c r="L29" s="233" t="n"/>
    </row>
    <row r="30">
      <c r="B30" s="237">
        <f>IF(G30 = "Nylon Tubing with Brass Fittings","Y","N")</f>
        <v/>
      </c>
      <c r="C30" s="233" t="inlineStr">
        <is>
          <t>ConTab_BOM_KP_RecircLines_24</t>
        </is>
      </c>
      <c r="D30" s="233">
        <f>IF(B30="Y", C30,"")</f>
        <v/>
      </c>
      <c r="E30" t="inlineStr">
        <is>
          <t>1415-1_2-KP</t>
        </is>
      </c>
      <c r="F30" s="235" t="inlineStr">
        <is>
          <t>RecirculationLines_None</t>
        </is>
      </c>
      <c r="G30" s="233" t="inlineStr">
        <is>
          <t>No Recirc lines</t>
        </is>
      </c>
      <c r="H30" s="234" t="n">
        <v>97952401</v>
      </c>
      <c r="I30" s="235" t="inlineStr">
        <is>
          <t>B104184</t>
        </is>
      </c>
      <c r="J30" s="235" t="inlineStr">
        <is>
          <t>LT027</t>
        </is>
      </c>
      <c r="K30" s="237" t="n"/>
      <c r="L30" s="233" t="n"/>
    </row>
    <row r="31">
      <c r="B31" s="237">
        <f>IF(G31 = "Nylon Tubing with Brass Fittings","Y","N")</f>
        <v/>
      </c>
      <c r="C31" s="233" t="inlineStr">
        <is>
          <t>ConTab_BOM_KP_RecircLines_25</t>
        </is>
      </c>
      <c r="D31" s="233">
        <f>IF(B31="Y", C31,"")</f>
        <v/>
      </c>
      <c r="E31" t="inlineStr">
        <is>
          <t>2095-1_2-KP</t>
        </is>
      </c>
      <c r="F31" s="235" t="inlineStr">
        <is>
          <t>RecirculationLines_NylonTubing_BrassFittings</t>
        </is>
      </c>
      <c r="G31" s="233" t="inlineStr">
        <is>
          <t>Nylon Tubing with Brass Fittings</t>
        </is>
      </c>
      <c r="H31" s="234" t="n">
        <v>91865299</v>
      </c>
      <c r="I31" s="235" t="inlineStr">
        <is>
          <t>B104185</t>
        </is>
      </c>
      <c r="J31" s="235" t="inlineStr">
        <is>
          <t>LT249</t>
        </is>
      </c>
      <c r="K31" s="237" t="n"/>
      <c r="L31" s="234" t="n"/>
    </row>
    <row r="32">
      <c r="B32" s="237">
        <f>IF(G32 = "Nylon Tubing with Brass Fittings","Y","N")</f>
        <v/>
      </c>
      <c r="C32" s="233" t="inlineStr">
        <is>
          <t>ConTab_BOM_KP_RecircLines_26</t>
        </is>
      </c>
      <c r="D32" s="233">
        <f>IF(B32="Y", C32,"")</f>
        <v/>
      </c>
      <c r="E32" t="inlineStr">
        <is>
          <t>2013-5_6-KP</t>
        </is>
      </c>
      <c r="F32" s="235" t="inlineStr">
        <is>
          <t>RecirculationLines_NylonTubing_BrassFittings</t>
        </is>
      </c>
      <c r="G32" s="233" t="inlineStr">
        <is>
          <t>Nylon Tubing with Brass Fittings</t>
        </is>
      </c>
      <c r="H32" s="234" t="n">
        <v>91865299</v>
      </c>
      <c r="I32" s="235" t="inlineStr">
        <is>
          <t>B104186</t>
        </is>
      </c>
      <c r="J32" s="235" t="inlineStr">
        <is>
          <t>LT249</t>
        </is>
      </c>
      <c r="K32" s="237" t="n"/>
      <c r="L32" s="234" t="n"/>
    </row>
    <row r="33">
      <c r="B33" s="237">
        <f>IF(G33 = "Nylon Tubing with Brass Fittings","Y","N")</f>
        <v/>
      </c>
      <c r="C33" s="233" t="inlineStr">
        <is>
          <t>ConTab_BOM_KP_RecircLines_27</t>
        </is>
      </c>
      <c r="D33" s="233">
        <f>IF(B33="Y", C33,"")</f>
        <v/>
      </c>
      <c r="E33" t="inlineStr">
        <is>
          <t>3095-7_8-KP</t>
        </is>
      </c>
      <c r="F33" s="235" t="inlineStr">
        <is>
          <t>RecirculationLines_NylonTubing_BrassFittings</t>
        </is>
      </c>
      <c r="G33" s="233" t="inlineStr">
        <is>
          <t>Nylon Tubing with Brass Fittings</t>
        </is>
      </c>
      <c r="H33" s="234" t="n">
        <v>91865299</v>
      </c>
      <c r="I33" s="235" t="inlineStr">
        <is>
          <t>B104187</t>
        </is>
      </c>
      <c r="J33" s="235" t="inlineStr">
        <is>
          <t>LT249</t>
        </is>
      </c>
      <c r="K33" s="237" t="n"/>
    </row>
    <row r="34">
      <c r="B34" s="237">
        <f>IF(G34 = "Nylon Tubing with Brass Fittings","Y","N")</f>
        <v/>
      </c>
      <c r="C34" s="233" t="inlineStr">
        <is>
          <t>ConTab_BOM_KP_RecircLines_28</t>
        </is>
      </c>
      <c r="D34" s="233">
        <f>IF(B34="Y", C34,"")</f>
        <v/>
      </c>
      <c r="E34" t="inlineStr">
        <is>
          <t>3014-5_6-KP</t>
        </is>
      </c>
      <c r="F34" s="235" t="inlineStr">
        <is>
          <t>RecirculationLines_NylonTubing_BrassFittings</t>
        </is>
      </c>
      <c r="G34" s="233" t="inlineStr">
        <is>
          <t>Nylon Tubing with Brass Fittings</t>
        </is>
      </c>
      <c r="H34" s="234" t="n">
        <v>91865299</v>
      </c>
      <c r="I34" s="235" t="inlineStr">
        <is>
          <t>B104188</t>
        </is>
      </c>
      <c r="J34" s="235" t="inlineStr">
        <is>
          <t>LT249</t>
        </is>
      </c>
      <c r="K34" s="237" t="n"/>
    </row>
    <row r="35">
      <c r="B35" s="237">
        <f>IF(G35 = "Nylon Tubing with Brass Fittings","Y","N")</f>
        <v/>
      </c>
      <c r="C35" s="233" t="inlineStr">
        <is>
          <t>ConTab_BOM_KP_RecircLines_29</t>
        </is>
      </c>
      <c r="D35" s="233">
        <f>IF(B35="Y", C35,"")</f>
        <v/>
      </c>
      <c r="E35" t="inlineStr">
        <is>
          <t>4012-1_2-KP</t>
        </is>
      </c>
      <c r="F35" s="235" t="inlineStr">
        <is>
          <t>RecirculationLines_NylonTubing_BrassFittings</t>
        </is>
      </c>
      <c r="G35" s="233" t="inlineStr">
        <is>
          <t>Nylon Tubing with Brass Fittings</t>
        </is>
      </c>
      <c r="H35" s="234" t="n">
        <v>91865299</v>
      </c>
      <c r="I35" s="235" t="inlineStr">
        <is>
          <t>B104189</t>
        </is>
      </c>
      <c r="J35" s="235" t="inlineStr">
        <is>
          <t>LT249</t>
        </is>
      </c>
      <c r="K35" s="237" t="n"/>
    </row>
    <row r="36">
      <c r="B36" s="237">
        <f>IF(G36 = "Nylon Tubing with Brass Fittings","Y","N")</f>
        <v/>
      </c>
      <c r="C36" s="233" t="inlineStr">
        <is>
          <t>ConTab_BOM_KP_RecircLines_30</t>
        </is>
      </c>
      <c r="D36" s="233">
        <f>IF(B36="Y", C36,"")</f>
        <v/>
      </c>
      <c r="E36" t="inlineStr">
        <is>
          <t>4012-7_8-KP</t>
        </is>
      </c>
      <c r="F36" s="235" t="inlineStr">
        <is>
          <t>RecirculationLines_NylonTubing_BrassFittings</t>
        </is>
      </c>
      <c r="G36" s="233" t="inlineStr">
        <is>
          <t>Nylon Tubing with Brass Fittings</t>
        </is>
      </c>
      <c r="H36" s="234" t="n">
        <v>91865299</v>
      </c>
      <c r="I36" s="235" t="inlineStr">
        <is>
          <t>B104190</t>
        </is>
      </c>
      <c r="J36" s="235" t="inlineStr">
        <is>
          <t>LT249</t>
        </is>
      </c>
      <c r="K36" s="237" t="n"/>
    </row>
    <row r="37">
      <c r="B37" s="237">
        <f>IF(G37 = "Nylon Tubing with Brass Fittings","Y","N")</f>
        <v/>
      </c>
      <c r="C37" s="233" t="inlineStr">
        <is>
          <t>ConTab_BOM_KP_RecircLines_31</t>
        </is>
      </c>
      <c r="D37" s="233">
        <f>IF(B37="Y", C37,"")</f>
        <v/>
      </c>
      <c r="E37" t="inlineStr">
        <is>
          <t>4015-7_8-KP</t>
        </is>
      </c>
      <c r="F37" s="235" t="inlineStr">
        <is>
          <t>RecirculationLines_NylonTubing_BrassFittings</t>
        </is>
      </c>
      <c r="G37" s="233" t="inlineStr">
        <is>
          <t>Nylon Tubing with Brass Fittings</t>
        </is>
      </c>
      <c r="H37" s="234" t="n">
        <v>91865299</v>
      </c>
      <c r="I37" s="235" t="inlineStr">
        <is>
          <t>B104191</t>
        </is>
      </c>
      <c r="J37" s="235" t="inlineStr">
        <is>
          <t>LT249</t>
        </is>
      </c>
      <c r="K37" s="237" t="n"/>
    </row>
    <row r="38">
      <c r="B38" s="237">
        <f>IF(G38 = "Nylon Tubing with Brass Fittings","Y","N")</f>
        <v/>
      </c>
      <c r="C38" s="233" t="inlineStr">
        <is>
          <t>ConTab_BOM_KP_RecircLines_32</t>
        </is>
      </c>
      <c r="D38" s="233">
        <f>IF(B38="Y", C38,"")</f>
        <v/>
      </c>
      <c r="E38" t="inlineStr">
        <is>
          <t>5012-7_8-KP</t>
        </is>
      </c>
      <c r="F38" s="235" t="inlineStr">
        <is>
          <t>RecirculationLines_NylonTubing_BrassFittings</t>
        </is>
      </c>
      <c r="G38" s="233" t="inlineStr">
        <is>
          <t>Nylon Tubing with Brass Fittings</t>
        </is>
      </c>
      <c r="H38" s="234" t="n">
        <v>91865299</v>
      </c>
      <c r="I38" s="235" t="inlineStr">
        <is>
          <t>B104192</t>
        </is>
      </c>
      <c r="J38" s="235" t="inlineStr">
        <is>
          <t>LT249</t>
        </is>
      </c>
      <c r="K38" s="237" t="n"/>
    </row>
    <row r="39">
      <c r="B39" s="237">
        <f>IF(G39 = "Nylon Tubing with Brass Fittings","Y","N")</f>
        <v/>
      </c>
      <c r="C39" s="233" t="inlineStr">
        <is>
          <t>ConTab_BOM_KP_RecircLines_33</t>
        </is>
      </c>
      <c r="D39" s="233">
        <f>IF(B39="Y", C39,"")</f>
        <v/>
      </c>
      <c r="E39" t="inlineStr">
        <is>
          <t>5015-9_0-KP</t>
        </is>
      </c>
      <c r="F39" s="235" t="inlineStr">
        <is>
          <t>RecirculationLines_NylonTubing_BrassFittings</t>
        </is>
      </c>
      <c r="G39" s="233" t="inlineStr">
        <is>
          <t>Nylon Tubing with Brass Fittings</t>
        </is>
      </c>
      <c r="H39" s="234" t="n">
        <v>91865299</v>
      </c>
      <c r="I39" s="235" t="inlineStr">
        <is>
          <t>B104193</t>
        </is>
      </c>
      <c r="J39" s="235" t="inlineStr">
        <is>
          <t>LT249</t>
        </is>
      </c>
      <c r="K39" s="237" t="n"/>
    </row>
    <row r="40">
      <c r="B40" s="237">
        <f>IF(G40 = "Nylon Tubing with Brass Fittings","Y","N")</f>
        <v/>
      </c>
      <c r="C40" s="233" t="inlineStr">
        <is>
          <t>ConTab_BOM_KP_RecircLines_34</t>
        </is>
      </c>
      <c r="D40" s="233">
        <f>IF(B40="Y", C40,"")</f>
        <v/>
      </c>
      <c r="E40" t="inlineStr">
        <is>
          <t>6012-1_2-KP</t>
        </is>
      </c>
      <c r="F40" s="235" t="inlineStr">
        <is>
          <t>RecirculationLines_NylonTubing_BrassFittings</t>
        </is>
      </c>
      <c r="G40" s="233" t="inlineStr">
        <is>
          <t>Nylon Tubing with Brass Fittings</t>
        </is>
      </c>
      <c r="H40" s="234" t="n">
        <v>91865299</v>
      </c>
      <c r="I40" s="235" t="inlineStr">
        <is>
          <t>B104194</t>
        </is>
      </c>
      <c r="J40" s="235" t="inlineStr">
        <is>
          <t>LT249</t>
        </is>
      </c>
      <c r="K40" s="237" t="n"/>
    </row>
    <row r="41">
      <c r="B41" s="237">
        <f>IF(G41 = "Nylon Tubing with Brass Fittings","Y","N")</f>
        <v/>
      </c>
      <c r="C41" s="233" t="inlineStr">
        <is>
          <t>ConTab_BOM_KP_RecircLines_35</t>
        </is>
      </c>
      <c r="D41" s="233">
        <f>IF(B41="Y", C41,"")</f>
        <v/>
      </c>
      <c r="E41" t="inlineStr">
        <is>
          <t>6012-3_4-KP</t>
        </is>
      </c>
      <c r="F41" s="235" t="inlineStr">
        <is>
          <t>RecirculationLines_NylonTubing_BrassFittings</t>
        </is>
      </c>
      <c r="G41" s="233" t="inlineStr">
        <is>
          <t>Nylon Tubing with Brass Fittings</t>
        </is>
      </c>
      <c r="H41" s="234" t="n">
        <v>91865299</v>
      </c>
      <c r="I41" s="235" t="inlineStr">
        <is>
          <t>B104195</t>
        </is>
      </c>
      <c r="J41" s="235" t="inlineStr">
        <is>
          <t>LT249</t>
        </is>
      </c>
      <c r="K41" s="237" t="n"/>
    </row>
    <row r="42">
      <c r="B42" s="237">
        <f>IF(G42 = "Nylon Tubing with Brass Fittings","Y","N")</f>
        <v/>
      </c>
      <c r="C42" s="233" t="inlineStr">
        <is>
          <t>ConTab_BOM_KP_RecircLines_36</t>
        </is>
      </c>
      <c r="D42" s="233">
        <f>IF(B42="Y", C42,"")</f>
        <v/>
      </c>
      <c r="E42" t="inlineStr">
        <is>
          <t>6015-1_2-KP</t>
        </is>
      </c>
      <c r="F42" s="235" t="inlineStr">
        <is>
          <t>RecirculationLines_NylonTubing_BrassFittings</t>
        </is>
      </c>
      <c r="G42" s="233" t="inlineStr">
        <is>
          <t>Nylon Tubing with Brass Fittings</t>
        </is>
      </c>
      <c r="H42" s="234" t="n">
        <v>91865299</v>
      </c>
      <c r="I42" s="235" t="inlineStr">
        <is>
          <t>B104196</t>
        </is>
      </c>
      <c r="J42" s="235" t="inlineStr">
        <is>
          <t>LT249</t>
        </is>
      </c>
      <c r="K42" s="237" t="n"/>
    </row>
    <row r="43">
      <c r="B43" s="237">
        <f>IF(G43 = "Nylon Tubing with Brass Fittings","Y","N")</f>
        <v/>
      </c>
      <c r="C43" s="233" t="inlineStr">
        <is>
          <t>ConTab_BOM_KP_RecircLines_37</t>
        </is>
      </c>
      <c r="D43" s="233">
        <f>IF(B43="Y", C43,"")</f>
        <v/>
      </c>
      <c r="E43" t="inlineStr">
        <is>
          <t>6019-7_8-KP</t>
        </is>
      </c>
      <c r="F43" s="235" t="inlineStr">
        <is>
          <t>RecirculationLines_NylonTubing_BrassFittings</t>
        </is>
      </c>
      <c r="G43" s="233" t="inlineStr">
        <is>
          <t>Nylon Tubing with Brass Fittings</t>
        </is>
      </c>
      <c r="H43" s="234" t="n">
        <v>91865299</v>
      </c>
      <c r="I43" s="235" t="inlineStr">
        <is>
          <t>B104197</t>
        </is>
      </c>
      <c r="J43" s="235" t="inlineStr">
        <is>
          <t>LT249</t>
        </is>
      </c>
      <c r="K43" s="237" t="n"/>
    </row>
    <row r="44">
      <c r="B44" s="237">
        <f>IF(G44 = "Nylon Tubing with Brass Fittings","Y","N")</f>
        <v/>
      </c>
      <c r="C44" s="233" t="inlineStr">
        <is>
          <t>ConTab_BOM_KP_RecircLines_38</t>
        </is>
      </c>
      <c r="D44" s="233">
        <f>IF(B44="Y", C44,"")</f>
        <v/>
      </c>
      <c r="E44" t="inlineStr">
        <is>
          <t>6020-3_4-KP</t>
        </is>
      </c>
      <c r="F44" s="235" t="inlineStr">
        <is>
          <t>RecirculationLines_NylonTubing_BrassFittings</t>
        </is>
      </c>
      <c r="G44" s="233" t="inlineStr">
        <is>
          <t>Nylon Tubing with Brass Fittings</t>
        </is>
      </c>
      <c r="H44" s="234" t="n">
        <v>91865299</v>
      </c>
      <c r="I44" s="235" t="inlineStr">
        <is>
          <t>B104198</t>
        </is>
      </c>
      <c r="J44" s="235" t="inlineStr">
        <is>
          <t>LT249</t>
        </is>
      </c>
      <c r="K44" s="237" t="n"/>
    </row>
    <row r="45">
      <c r="B45" s="237">
        <f>IF(G45 = "Nylon Tubing with Brass Fittings","Y","N")</f>
        <v/>
      </c>
      <c r="C45" s="233" t="inlineStr">
        <is>
          <t>ConTab_BOM_KP_RecircLines_39</t>
        </is>
      </c>
      <c r="D45" s="233">
        <f>IF(B45="Y", C45,"")</f>
        <v/>
      </c>
      <c r="E45" t="inlineStr">
        <is>
          <t>8012-5_6-KP</t>
        </is>
      </c>
      <c r="F45" s="235" t="inlineStr">
        <is>
          <t>RecirculationLines_NylonTubing_BrassFittings</t>
        </is>
      </c>
      <c r="G45" s="233" t="inlineStr">
        <is>
          <t>Nylon Tubing with Brass Fittings</t>
        </is>
      </c>
      <c r="H45" s="234" t="n">
        <v>91865299</v>
      </c>
      <c r="I45" s="235" t="inlineStr">
        <is>
          <t>B104199</t>
        </is>
      </c>
      <c r="J45" s="235" t="inlineStr">
        <is>
          <t>LT249</t>
        </is>
      </c>
      <c r="K45" s="237" t="n"/>
    </row>
    <row r="46">
      <c r="B46" s="237">
        <f>IF(G46 = "Nylon Tubing with Brass Fittings","Y","N")</f>
        <v/>
      </c>
      <c r="C46" s="233" t="inlineStr">
        <is>
          <t>ConTab_BOM_KP_RecircLines_40</t>
        </is>
      </c>
      <c r="D46" s="233">
        <f>IF(B46="Y", C46,"")</f>
        <v/>
      </c>
      <c r="E46" t="inlineStr">
        <is>
          <t>8015-3_4-KP</t>
        </is>
      </c>
      <c r="F46" s="235" t="inlineStr">
        <is>
          <t>RecirculationLines_NylonTubing_BrassFittings</t>
        </is>
      </c>
      <c r="G46" s="233" t="inlineStr">
        <is>
          <t>Nylon Tubing with Brass Fittings</t>
        </is>
      </c>
      <c r="H46" s="234" t="n">
        <v>91865299</v>
      </c>
      <c r="I46" s="235" t="inlineStr">
        <is>
          <t>B104200</t>
        </is>
      </c>
      <c r="J46" s="235" t="inlineStr">
        <is>
          <t>LT249</t>
        </is>
      </c>
      <c r="K46" s="237" t="n"/>
    </row>
    <row r="47">
      <c r="B47" s="237">
        <f>IF(G47 = "Nylon Tubing with Brass Fittings","Y","N")</f>
        <v/>
      </c>
      <c r="C47" s="233" t="inlineStr">
        <is>
          <t>ConTab_BOM_KP_RecircLines_41</t>
        </is>
      </c>
      <c r="D47" s="233">
        <f>IF(B47="Y", C47,"")</f>
        <v/>
      </c>
      <c r="E47" t="inlineStr">
        <is>
          <t>8020-5_6-KP</t>
        </is>
      </c>
      <c r="F47" s="235" t="inlineStr">
        <is>
          <t>RecirculationLines_NylonTubing_BrassFittings</t>
        </is>
      </c>
      <c r="G47" s="233" t="inlineStr">
        <is>
          <t>Nylon Tubing with Brass Fittings</t>
        </is>
      </c>
      <c r="H47" s="234" t="n">
        <v>91865299</v>
      </c>
      <c r="I47" s="235" t="inlineStr">
        <is>
          <t>B104201</t>
        </is>
      </c>
      <c r="J47" s="235" t="inlineStr">
        <is>
          <t>LT249</t>
        </is>
      </c>
      <c r="K47" s="237" t="n"/>
    </row>
    <row r="48">
      <c r="B48" s="237">
        <f>IF(G48 = "Nylon Tubing with Brass Fittings","Y","N")</f>
        <v/>
      </c>
      <c r="C48" s="233" t="inlineStr">
        <is>
          <t>ConTab_BOM_KP_RecircLines_42</t>
        </is>
      </c>
      <c r="D48" s="233">
        <f>IF(B48="Y", C48,"")</f>
        <v/>
      </c>
      <c r="E48" t="inlineStr">
        <is>
          <t>1012-9_0-KP</t>
        </is>
      </c>
      <c r="F48" s="235" t="inlineStr">
        <is>
          <t>RecirculationLines_NylonTubing_BrassFittings</t>
        </is>
      </c>
      <c r="G48" s="233" t="inlineStr">
        <is>
          <t>Nylon Tubing with Brass Fittings</t>
        </is>
      </c>
      <c r="H48" s="234" t="n">
        <v>91865299</v>
      </c>
      <c r="I48" s="235" t="inlineStr">
        <is>
          <t>B104202</t>
        </is>
      </c>
      <c r="J48" s="235" t="inlineStr">
        <is>
          <t>LT249</t>
        </is>
      </c>
      <c r="K48" s="237" t="n"/>
    </row>
    <row r="49">
      <c r="B49" s="237">
        <f>IF(G49 = "Nylon Tubing with Brass Fittings","Y","N")</f>
        <v/>
      </c>
      <c r="C49" s="233" t="inlineStr">
        <is>
          <t>ConTab_BOM_KP_RecircLines_43</t>
        </is>
      </c>
      <c r="D49" s="233">
        <f>IF(B49="Y", C49,"")</f>
        <v/>
      </c>
      <c r="E49" t="inlineStr">
        <is>
          <t>1015-3_4-KP</t>
        </is>
      </c>
      <c r="F49" s="235" t="inlineStr">
        <is>
          <t>RecirculationLines_NylonTubing_BrassFittings</t>
        </is>
      </c>
      <c r="G49" s="233" t="inlineStr">
        <is>
          <t>Nylon Tubing with Brass Fittings</t>
        </is>
      </c>
      <c r="H49" s="234" t="n">
        <v>91865299</v>
      </c>
      <c r="I49" s="235" t="inlineStr">
        <is>
          <t>B104203</t>
        </is>
      </c>
      <c r="J49" s="235" t="inlineStr">
        <is>
          <t>LT249</t>
        </is>
      </c>
      <c r="K49" s="237" t="n"/>
    </row>
    <row r="50">
      <c r="B50" s="237">
        <f>IF(G50 = "Nylon Tubing with Brass Fittings","Y","N")</f>
        <v/>
      </c>
      <c r="C50" s="233" t="inlineStr">
        <is>
          <t>ConTab_BOM_KP_RecircLines_44</t>
        </is>
      </c>
      <c r="D50" s="233">
        <f>IF(B50="Y", C50,"")</f>
        <v/>
      </c>
      <c r="E50" t="inlineStr">
        <is>
          <t>1020-3_4-KP</t>
        </is>
      </c>
      <c r="F50" s="235" t="inlineStr">
        <is>
          <t>RecirculationLines_NylonTubing_BrassFittings</t>
        </is>
      </c>
      <c r="G50" s="233" t="inlineStr">
        <is>
          <t>Nylon Tubing with Brass Fittings</t>
        </is>
      </c>
      <c r="H50" s="234" t="n">
        <v>91865299</v>
      </c>
      <c r="I50" s="235" t="inlineStr">
        <is>
          <t>B104204</t>
        </is>
      </c>
      <c r="J50" s="235" t="inlineStr">
        <is>
          <t>LT249</t>
        </is>
      </c>
      <c r="K50" s="237" t="n"/>
    </row>
    <row r="51">
      <c r="B51" s="237">
        <f>IF(G51 = "Nylon Tubing with Brass Fittings","Y","N")</f>
        <v/>
      </c>
      <c r="C51" s="233" t="inlineStr">
        <is>
          <t>ConTab_BOM_KP_RecircLines_45</t>
        </is>
      </c>
      <c r="D51" s="233">
        <f>IF(B51="Y", C51,"")</f>
        <v/>
      </c>
      <c r="E51" t="inlineStr">
        <is>
          <t>1024-1_2-KP</t>
        </is>
      </c>
      <c r="F51" s="235" t="inlineStr">
        <is>
          <t>RecirculationLines_NylonTubing_BrassFittings</t>
        </is>
      </c>
      <c r="G51" s="233" t="inlineStr">
        <is>
          <t>Nylon Tubing with Brass Fittings</t>
        </is>
      </c>
      <c r="H51" s="234" t="n">
        <v>91865299</v>
      </c>
      <c r="I51" s="235" t="inlineStr">
        <is>
          <t>B104205</t>
        </is>
      </c>
      <c r="J51" s="235" t="inlineStr">
        <is>
          <t>LT249</t>
        </is>
      </c>
      <c r="K51" s="237" t="n"/>
    </row>
    <row r="52">
      <c r="B52" s="237">
        <f>IF(G52 = "Nylon Tubing with Brass Fittings","Y","N")</f>
        <v/>
      </c>
      <c r="C52" s="233" t="inlineStr">
        <is>
          <t>ConTab_BOM_KP_RecircLines_46</t>
        </is>
      </c>
      <c r="D52" s="233">
        <f>IF(B52="Y", C52,"")</f>
        <v/>
      </c>
      <c r="E52" t="inlineStr">
        <is>
          <t>1024-3_4-KP</t>
        </is>
      </c>
      <c r="F52" s="235" t="inlineStr">
        <is>
          <t>RecirculationLines_NylonTubing_BrassFittings</t>
        </is>
      </c>
      <c r="G52" s="233" t="inlineStr">
        <is>
          <t>Nylon Tubing with Brass Fittings</t>
        </is>
      </c>
      <c r="H52" s="234" t="n">
        <v>91865299</v>
      </c>
      <c r="I52" s="235" t="inlineStr">
        <is>
          <t>B104206</t>
        </is>
      </c>
      <c r="J52" s="235" t="inlineStr">
        <is>
          <t>LT249</t>
        </is>
      </c>
      <c r="K52" s="237" t="n"/>
    </row>
    <row r="53">
      <c r="B53" s="237">
        <f>IF(G53 = "Nylon Tubing with Brass Fittings","Y","N")</f>
        <v/>
      </c>
      <c r="C53" s="233" t="inlineStr">
        <is>
          <t>ConTab_BOM_KP_RecircLines_47</t>
        </is>
      </c>
      <c r="D53" s="233">
        <f>IF(B53="Y", C53,"")</f>
        <v/>
      </c>
      <c r="E53" t="inlineStr">
        <is>
          <t>1220-5_6-KP</t>
        </is>
      </c>
      <c r="F53" s="235" t="inlineStr">
        <is>
          <t>RecirculationLines_NylonTubing_BrassFittings</t>
        </is>
      </c>
      <c r="G53" s="233" t="inlineStr">
        <is>
          <t>Nylon Tubing with Brass Fittings</t>
        </is>
      </c>
      <c r="H53" s="234" t="n">
        <v>91865299</v>
      </c>
      <c r="I53" s="235" t="inlineStr">
        <is>
          <t>B104207</t>
        </is>
      </c>
      <c r="J53" s="235" t="inlineStr">
        <is>
          <t>LT249</t>
        </is>
      </c>
      <c r="K53" s="237" t="n"/>
    </row>
    <row r="54">
      <c r="B54" s="237">
        <f>IF(G54 = "Nylon Tubing with Brass Fittings","Y","N")</f>
        <v/>
      </c>
      <c r="C54" s="233" t="inlineStr">
        <is>
          <t>ConTab_BOM_KP_RecircLines_48</t>
        </is>
      </c>
      <c r="D54" s="233">
        <f>IF(B54="Y", C54,"")</f>
        <v/>
      </c>
      <c r="E54" t="inlineStr">
        <is>
          <t>1415-1_2-KP</t>
        </is>
      </c>
      <c r="F54" s="235" t="inlineStr">
        <is>
          <t>RecirculationLines_NylonTubing_BrassFittings</t>
        </is>
      </c>
      <c r="G54" s="233" t="inlineStr">
        <is>
          <t>Nylon Tubing with Brass Fittings</t>
        </is>
      </c>
      <c r="H54" s="234" t="n">
        <v>91865299</v>
      </c>
      <c r="I54" s="235" t="inlineStr">
        <is>
          <t>B104208</t>
        </is>
      </c>
      <c r="J54" s="235" t="inlineStr">
        <is>
          <t>LT249</t>
        </is>
      </c>
      <c r="K54" s="237" t="n"/>
    </row>
    <row r="55">
      <c r="B55" s="237">
        <f>IF(G55 = "Nylon Tubing with Brass Fittings","Y","N")</f>
        <v/>
      </c>
      <c r="C55" s="233" t="inlineStr">
        <is>
          <t>ConTab_BOM_KP_RecircLines_73</t>
        </is>
      </c>
      <c r="D55" s="233">
        <f>IF(B55="Y", C55,"")</f>
        <v/>
      </c>
      <c r="E55" t="inlineStr">
        <is>
          <t>2095-1_2-KP</t>
        </is>
      </c>
      <c r="F55" s="235" t="inlineStr">
        <is>
          <t>RecirculationLines_CopperTubing_BrassFittings</t>
        </is>
      </c>
      <c r="G55" s="233" t="inlineStr">
        <is>
          <t>Copper Tubing with Brass Fittings</t>
        </is>
      </c>
      <c r="H55" s="234" t="n">
        <v>98051035</v>
      </c>
      <c r="I55" s="235" t="inlineStr">
        <is>
          <t>B104233</t>
        </is>
      </c>
      <c r="J55" s="235" t="inlineStr">
        <is>
          <t>LT249</t>
        </is>
      </c>
      <c r="K55" s="237" t="n"/>
    </row>
    <row r="56">
      <c r="B56" s="237">
        <f>IF(G56 = "Nylon Tubing with Brass Fittings","Y","N")</f>
        <v/>
      </c>
      <c r="C56" s="233" t="inlineStr">
        <is>
          <t>ConTab_BOM_KP_RecircLines_74</t>
        </is>
      </c>
      <c r="D56" s="233">
        <f>IF(B56="Y", C56,"")</f>
        <v/>
      </c>
      <c r="E56" t="inlineStr">
        <is>
          <t>2013-5_6-KP</t>
        </is>
      </c>
      <c r="F56" s="235" t="inlineStr">
        <is>
          <t>RecirculationLines_CopperTubing_BrassFittings</t>
        </is>
      </c>
      <c r="G56" s="233" t="inlineStr">
        <is>
          <t>Copper Tubing with Brass Fittings</t>
        </is>
      </c>
      <c r="H56" s="234" t="n">
        <v>98051035</v>
      </c>
      <c r="I56" s="235" t="inlineStr">
        <is>
          <t>B104234</t>
        </is>
      </c>
      <c r="J56" s="235" t="inlineStr">
        <is>
          <t>LT249</t>
        </is>
      </c>
      <c r="K56" s="237" t="n"/>
    </row>
    <row r="57">
      <c r="B57" s="237">
        <f>IF(G57 = "Nylon Tubing with Brass Fittings","Y","N")</f>
        <v/>
      </c>
      <c r="C57" s="233" t="inlineStr">
        <is>
          <t>ConTab_BOM_KP_RecircLines_75</t>
        </is>
      </c>
      <c r="D57" s="233">
        <f>IF(B57="Y", C57,"")</f>
        <v/>
      </c>
      <c r="E57" t="inlineStr">
        <is>
          <t>3095-7_8-KP</t>
        </is>
      </c>
      <c r="F57" s="235" t="inlineStr">
        <is>
          <t>RecirculationLines_CopperTubing_BrassFittings</t>
        </is>
      </c>
      <c r="G57" s="233" t="inlineStr">
        <is>
          <t>Copper Tubing with Brass Fittings</t>
        </is>
      </c>
      <c r="H57" s="234" t="n">
        <v>98051035</v>
      </c>
      <c r="I57" s="235" t="inlineStr">
        <is>
          <t>B104235</t>
        </is>
      </c>
      <c r="J57" s="235" t="inlineStr">
        <is>
          <t>LT249</t>
        </is>
      </c>
      <c r="K57" s="237" t="n"/>
    </row>
    <row r="58">
      <c r="B58" s="237">
        <f>IF(G58 = "Nylon Tubing with Brass Fittings","Y","N")</f>
        <v/>
      </c>
      <c r="C58" s="233" t="inlineStr">
        <is>
          <t>ConTab_BOM_KP_RecircLines_76</t>
        </is>
      </c>
      <c r="D58" s="233">
        <f>IF(B58="Y", C58,"")</f>
        <v/>
      </c>
      <c r="E58" t="inlineStr">
        <is>
          <t>3014-5_6-KP</t>
        </is>
      </c>
      <c r="F58" s="235" t="inlineStr">
        <is>
          <t>RecirculationLines_CopperTubing_BrassFittings</t>
        </is>
      </c>
      <c r="G58" s="233" t="inlineStr">
        <is>
          <t>Copper Tubing with Brass Fittings</t>
        </is>
      </c>
      <c r="H58" s="234" t="n">
        <v>98051035</v>
      </c>
      <c r="I58" s="235" t="inlineStr">
        <is>
          <t>B104236</t>
        </is>
      </c>
      <c r="J58" s="235" t="inlineStr">
        <is>
          <t>LT249</t>
        </is>
      </c>
      <c r="K58" s="237" t="n"/>
    </row>
    <row r="59">
      <c r="B59" s="237">
        <f>IF(G59 = "Nylon Tubing with Brass Fittings","Y","N")</f>
        <v/>
      </c>
      <c r="C59" s="233" t="inlineStr">
        <is>
          <t>ConTab_BOM_KP_RecircLines_77</t>
        </is>
      </c>
      <c r="D59" s="233">
        <f>IF(B59="Y", C59,"")</f>
        <v/>
      </c>
      <c r="E59" t="inlineStr">
        <is>
          <t>4012-1_2-KP</t>
        </is>
      </c>
      <c r="F59" s="235" t="inlineStr">
        <is>
          <t>RecirculationLines_CopperTubing_BrassFittings</t>
        </is>
      </c>
      <c r="G59" s="233" t="inlineStr">
        <is>
          <t>Copper Tubing with Brass Fittings</t>
        </is>
      </c>
      <c r="H59" s="234" t="n">
        <v>98051035</v>
      </c>
      <c r="I59" s="235" t="inlineStr">
        <is>
          <t>B104237</t>
        </is>
      </c>
      <c r="J59" s="235" t="inlineStr">
        <is>
          <t>LT249</t>
        </is>
      </c>
      <c r="K59" s="237" t="n"/>
    </row>
    <row r="60">
      <c r="B60" s="237">
        <f>IF(G60 = "Nylon Tubing with Brass Fittings","Y","N")</f>
        <v/>
      </c>
      <c r="C60" s="233" t="inlineStr">
        <is>
          <t>ConTab_BOM_KP_RecircLines_78</t>
        </is>
      </c>
      <c r="D60" s="233">
        <f>IF(B60="Y", C60,"")</f>
        <v/>
      </c>
      <c r="E60" t="inlineStr">
        <is>
          <t>4012-7_8-KP</t>
        </is>
      </c>
      <c r="F60" s="235" t="inlineStr">
        <is>
          <t>RecirculationLines_CopperTubing_BrassFittings</t>
        </is>
      </c>
      <c r="G60" s="233" t="inlineStr">
        <is>
          <t>Copper Tubing with Brass Fittings</t>
        </is>
      </c>
      <c r="H60" s="234" t="n">
        <v>98051035</v>
      </c>
      <c r="I60" s="235" t="inlineStr">
        <is>
          <t>B104238</t>
        </is>
      </c>
      <c r="J60" s="235" t="inlineStr">
        <is>
          <t>LT249</t>
        </is>
      </c>
      <c r="K60" s="237" t="n"/>
    </row>
    <row r="61">
      <c r="B61" s="237">
        <f>IF(G61 = "Nylon Tubing with Brass Fittings","Y","N")</f>
        <v/>
      </c>
      <c r="C61" s="233" t="inlineStr">
        <is>
          <t>ConTab_BOM_KP_RecircLines_79</t>
        </is>
      </c>
      <c r="D61" s="233">
        <f>IF(B61="Y", C61,"")</f>
        <v/>
      </c>
      <c r="E61" t="inlineStr">
        <is>
          <t>4015-7_8-KP</t>
        </is>
      </c>
      <c r="F61" s="235" t="inlineStr">
        <is>
          <t>RecirculationLines_CopperTubing_BrassFittings</t>
        </is>
      </c>
      <c r="G61" s="233" t="inlineStr">
        <is>
          <t>Copper Tubing with Brass Fittings</t>
        </is>
      </c>
      <c r="H61" s="234" t="n">
        <v>98051035</v>
      </c>
      <c r="I61" s="235" t="inlineStr">
        <is>
          <t>B104239</t>
        </is>
      </c>
      <c r="J61" s="235" t="inlineStr">
        <is>
          <t>LT249</t>
        </is>
      </c>
      <c r="K61" s="237" t="n"/>
    </row>
    <row r="62">
      <c r="B62" s="237">
        <f>IF(G62 = "Nylon Tubing with Brass Fittings","Y","N")</f>
        <v/>
      </c>
      <c r="C62" s="233" t="inlineStr">
        <is>
          <t>ConTab_BOM_KP_RecircLines_80</t>
        </is>
      </c>
      <c r="D62" s="233">
        <f>IF(B62="Y", C62,"")</f>
        <v/>
      </c>
      <c r="E62" t="inlineStr">
        <is>
          <t>5012-7_8-KP</t>
        </is>
      </c>
      <c r="F62" s="235" t="inlineStr">
        <is>
          <t>RecirculationLines_CopperTubing_BrassFittings</t>
        </is>
      </c>
      <c r="G62" s="233" t="inlineStr">
        <is>
          <t>Copper Tubing with Brass Fittings</t>
        </is>
      </c>
      <c r="H62" s="234" t="n">
        <v>98051035</v>
      </c>
      <c r="I62" s="235" t="inlineStr">
        <is>
          <t>B104240</t>
        </is>
      </c>
      <c r="J62" s="235" t="inlineStr">
        <is>
          <t>LT249</t>
        </is>
      </c>
      <c r="K62" s="237" t="n"/>
    </row>
    <row r="63">
      <c r="B63" s="237">
        <f>IF(G63 = "Nylon Tubing with Brass Fittings","Y","N")</f>
        <v/>
      </c>
      <c r="C63" s="233" t="inlineStr">
        <is>
          <t>ConTab_BOM_KP_RecircLines_81</t>
        </is>
      </c>
      <c r="D63" s="233">
        <f>IF(B63="Y", C63,"")</f>
        <v/>
      </c>
      <c r="E63" t="inlineStr">
        <is>
          <t>5015-9_0-KP</t>
        </is>
      </c>
      <c r="F63" s="235" t="inlineStr">
        <is>
          <t>RecirculationLines_CopperTubing_BrassFittings</t>
        </is>
      </c>
      <c r="G63" s="233" t="inlineStr">
        <is>
          <t>Copper Tubing with Brass Fittings</t>
        </is>
      </c>
      <c r="H63" s="234" t="n">
        <v>98051035</v>
      </c>
      <c r="I63" s="235" t="inlineStr">
        <is>
          <t>B104241</t>
        </is>
      </c>
      <c r="J63" s="235" t="inlineStr">
        <is>
          <t>LT249</t>
        </is>
      </c>
      <c r="K63" s="237" t="n"/>
    </row>
    <row r="64">
      <c r="B64" s="237">
        <f>IF(G64 = "Nylon Tubing with Brass Fittings","Y","N")</f>
        <v/>
      </c>
      <c r="C64" s="233" t="inlineStr">
        <is>
          <t>ConTab_BOM_KP_RecircLines_82</t>
        </is>
      </c>
      <c r="D64" s="233">
        <f>IF(B64="Y", C64,"")</f>
        <v/>
      </c>
      <c r="E64" t="inlineStr">
        <is>
          <t>6012-1_2-KP</t>
        </is>
      </c>
      <c r="F64" s="235" t="inlineStr">
        <is>
          <t>RecirculationLines_CopperTubing_BrassFittings</t>
        </is>
      </c>
      <c r="G64" s="233" t="inlineStr">
        <is>
          <t>Copper Tubing with Brass Fittings</t>
        </is>
      </c>
      <c r="H64" s="234" t="n">
        <v>98051035</v>
      </c>
      <c r="I64" s="235" t="inlineStr">
        <is>
          <t>B104242</t>
        </is>
      </c>
      <c r="J64" s="235" t="inlineStr">
        <is>
          <t>LT249</t>
        </is>
      </c>
      <c r="K64" s="237" t="n"/>
    </row>
    <row r="65">
      <c r="B65" s="237">
        <f>IF(G65 = "Nylon Tubing with Brass Fittings","Y","N")</f>
        <v/>
      </c>
      <c r="C65" s="233" t="inlineStr">
        <is>
          <t>ConTab_BOM_KP_RecircLines_83</t>
        </is>
      </c>
      <c r="D65" s="233">
        <f>IF(B65="Y", C65,"")</f>
        <v/>
      </c>
      <c r="E65" t="inlineStr">
        <is>
          <t>6012-3_4-KP</t>
        </is>
      </c>
      <c r="F65" s="235" t="inlineStr">
        <is>
          <t>RecirculationLines_CopperTubing_BrassFittings</t>
        </is>
      </c>
      <c r="G65" s="233" t="inlineStr">
        <is>
          <t>Copper Tubing with Brass Fittings</t>
        </is>
      </c>
      <c r="H65" s="234" t="n">
        <v>98051035</v>
      </c>
      <c r="I65" s="235" t="inlineStr">
        <is>
          <t>B104243</t>
        </is>
      </c>
      <c r="J65" s="235" t="inlineStr">
        <is>
          <t>LT249</t>
        </is>
      </c>
      <c r="K65" s="237" t="n"/>
    </row>
    <row r="66">
      <c r="B66" s="237">
        <f>IF(G66 = "Nylon Tubing with Brass Fittings","Y","N")</f>
        <v/>
      </c>
      <c r="C66" s="233" t="inlineStr">
        <is>
          <t>ConTab_BOM_KP_RecircLines_84</t>
        </is>
      </c>
      <c r="D66" s="233">
        <f>IF(B66="Y", C66,"")</f>
        <v/>
      </c>
      <c r="E66" t="inlineStr">
        <is>
          <t>6015-1_2-KP</t>
        </is>
      </c>
      <c r="F66" s="235" t="inlineStr">
        <is>
          <t>RecirculationLines_CopperTubing_BrassFittings</t>
        </is>
      </c>
      <c r="G66" s="233" t="inlineStr">
        <is>
          <t>Copper Tubing with Brass Fittings</t>
        </is>
      </c>
      <c r="H66" s="234" t="n">
        <v>91865748</v>
      </c>
      <c r="I66" s="235" t="inlineStr">
        <is>
          <t>B104244</t>
        </is>
      </c>
      <c r="J66" s="235" t="inlineStr">
        <is>
          <t>LT249</t>
        </is>
      </c>
      <c r="K66" s="237" t="n"/>
    </row>
    <row r="67">
      <c r="B67" s="237">
        <f>IF(G67 = "Nylon Tubing with Brass Fittings","Y","N")</f>
        <v/>
      </c>
      <c r="C67" s="233" t="inlineStr">
        <is>
          <t>ConTab_BOM_KP_RecircLines_85</t>
        </is>
      </c>
      <c r="D67" s="233">
        <f>IF(B67="Y", C67,"")</f>
        <v/>
      </c>
      <c r="E67" t="inlineStr">
        <is>
          <t>6019-7_8-KP</t>
        </is>
      </c>
      <c r="F67" s="235" t="inlineStr">
        <is>
          <t>RecirculationLines_CopperTubing_BrassFittings</t>
        </is>
      </c>
      <c r="G67" s="233" t="inlineStr">
        <is>
          <t>Copper Tubing with Brass Fittings</t>
        </is>
      </c>
      <c r="H67" s="234" t="n">
        <v>91865748</v>
      </c>
      <c r="I67" s="235" t="inlineStr">
        <is>
          <t>B104245</t>
        </is>
      </c>
      <c r="J67" s="235" t="inlineStr">
        <is>
          <t>LT249</t>
        </is>
      </c>
      <c r="K67" s="237" t="n"/>
    </row>
    <row r="68">
      <c r="B68" s="237">
        <f>IF(G68 = "Nylon Tubing with Brass Fittings","Y","N")</f>
        <v/>
      </c>
      <c r="C68" s="233" t="inlineStr">
        <is>
          <t>ConTab_BOM_KP_RecircLines_86</t>
        </is>
      </c>
      <c r="D68" s="233">
        <f>IF(B68="Y", C68,"")</f>
        <v/>
      </c>
      <c r="E68" t="inlineStr">
        <is>
          <t>6020-3_4-KP</t>
        </is>
      </c>
      <c r="F68" s="235" t="inlineStr">
        <is>
          <t>RecirculationLines_CopperTubing_BrassFittings</t>
        </is>
      </c>
      <c r="G68" s="233" t="inlineStr">
        <is>
          <t>Copper Tubing with Brass Fittings</t>
        </is>
      </c>
      <c r="H68" s="234" t="n">
        <v>98051035</v>
      </c>
      <c r="I68" s="235" t="inlineStr">
        <is>
          <t>B104246</t>
        </is>
      </c>
      <c r="J68" s="235" t="inlineStr">
        <is>
          <t>LT249</t>
        </is>
      </c>
      <c r="K68" s="237" t="n"/>
    </row>
    <row r="69">
      <c r="B69" s="237">
        <f>IF(G69 = "Nylon Tubing with Brass Fittings","Y","N")</f>
        <v/>
      </c>
      <c r="C69" s="233" t="inlineStr">
        <is>
          <t>ConTab_BOM_KP_RecircLines_87</t>
        </is>
      </c>
      <c r="D69" s="233">
        <f>IF(B69="Y", C69,"")</f>
        <v/>
      </c>
      <c r="E69" t="inlineStr">
        <is>
          <t>8012-5_6-KP</t>
        </is>
      </c>
      <c r="F69" s="235" t="inlineStr">
        <is>
          <t>RecirculationLines_CopperTubing_BrassFittings</t>
        </is>
      </c>
      <c r="G69" s="233" t="inlineStr">
        <is>
          <t>Copper Tubing with Brass Fittings</t>
        </is>
      </c>
      <c r="H69" s="234" t="n">
        <v>98051035</v>
      </c>
      <c r="I69" s="235" t="inlineStr">
        <is>
          <t>B104247</t>
        </is>
      </c>
      <c r="J69" s="235" t="inlineStr">
        <is>
          <t>LT249</t>
        </is>
      </c>
      <c r="K69" s="237" t="n"/>
    </row>
    <row r="70">
      <c r="B70" s="237">
        <f>IF(G70 = "Nylon Tubing with Brass Fittings","Y","N")</f>
        <v/>
      </c>
      <c r="C70" s="233" t="inlineStr">
        <is>
          <t>ConTab_BOM_KP_RecircLines_88</t>
        </is>
      </c>
      <c r="D70" s="233">
        <f>IF(B70="Y", C70,"")</f>
        <v/>
      </c>
      <c r="E70" t="inlineStr">
        <is>
          <t>8015-3_4-KP</t>
        </is>
      </c>
      <c r="F70" s="235" t="inlineStr">
        <is>
          <t>RecirculationLines_CopperTubing_BrassFittings</t>
        </is>
      </c>
      <c r="G70" s="233" t="inlineStr">
        <is>
          <t>Copper Tubing with Brass Fittings</t>
        </is>
      </c>
      <c r="H70" s="234" t="n">
        <v>91865748</v>
      </c>
      <c r="I70" s="235" t="inlineStr">
        <is>
          <t>B104248</t>
        </is>
      </c>
      <c r="J70" s="235" t="inlineStr">
        <is>
          <t>LT249</t>
        </is>
      </c>
      <c r="K70" s="237" t="n"/>
    </row>
    <row r="71">
      <c r="B71" s="237">
        <f>IF(G71 = "Nylon Tubing with Brass Fittings","Y","N")</f>
        <v/>
      </c>
      <c r="C71" s="233" t="inlineStr">
        <is>
          <t>ConTab_BOM_KP_RecircLines_89</t>
        </is>
      </c>
      <c r="D71" s="233">
        <f>IF(B71="Y", C71,"")</f>
        <v/>
      </c>
      <c r="E71" t="inlineStr">
        <is>
          <t>8020-5_6-KP</t>
        </is>
      </c>
      <c r="F71" s="235" t="inlineStr">
        <is>
          <t>RecirculationLines_CopperTubing_BrassFittings</t>
        </is>
      </c>
      <c r="G71" s="233" t="inlineStr">
        <is>
          <t>Copper Tubing with Brass Fittings</t>
        </is>
      </c>
      <c r="H71" s="234" t="n">
        <v>98051035</v>
      </c>
      <c r="I71" s="235" t="inlineStr">
        <is>
          <t>B104249</t>
        </is>
      </c>
      <c r="J71" s="235" t="inlineStr">
        <is>
          <t>LT249</t>
        </is>
      </c>
      <c r="K71" s="237" t="n"/>
    </row>
    <row r="72">
      <c r="B72" s="237">
        <f>IF(G72 = "Nylon Tubing with Brass Fittings","Y","N")</f>
        <v/>
      </c>
      <c r="C72" s="233" t="inlineStr">
        <is>
          <t>ConTab_BOM_KP_RecircLines_90</t>
        </is>
      </c>
      <c r="D72" s="233">
        <f>IF(B72="Y", C72,"")</f>
        <v/>
      </c>
      <c r="E72" t="inlineStr">
        <is>
          <t>1012-9_0-KP</t>
        </is>
      </c>
      <c r="F72" s="235" t="inlineStr">
        <is>
          <t>RecirculationLines_CopperTubing_BrassFittings</t>
        </is>
      </c>
      <c r="G72" s="233" t="inlineStr">
        <is>
          <t>Copper Tubing with Brass Fittings</t>
        </is>
      </c>
      <c r="H72" s="234" t="n">
        <v>91865748</v>
      </c>
      <c r="I72" s="235" t="inlineStr">
        <is>
          <t>B104250</t>
        </is>
      </c>
      <c r="J72" s="235" t="inlineStr">
        <is>
          <t>LT249</t>
        </is>
      </c>
      <c r="K72" s="237" t="n"/>
    </row>
    <row r="73">
      <c r="B73" s="237">
        <f>IF(G73 = "Nylon Tubing with Brass Fittings","Y","N")</f>
        <v/>
      </c>
      <c r="C73" s="233" t="inlineStr">
        <is>
          <t>ConTab_BOM_KP_RecircLines_91</t>
        </is>
      </c>
      <c r="D73" s="233">
        <f>IF(B73="Y", C73,"")</f>
        <v/>
      </c>
      <c r="E73" t="inlineStr">
        <is>
          <t>1015-3_4-KP</t>
        </is>
      </c>
      <c r="F73" s="235" t="inlineStr">
        <is>
          <t>RecirculationLines_CopperTubing_BrassFittings</t>
        </is>
      </c>
      <c r="G73" s="233" t="inlineStr">
        <is>
          <t>Copper Tubing with Brass Fittings</t>
        </is>
      </c>
      <c r="H73" s="234" t="n">
        <v>91865748</v>
      </c>
      <c r="I73" s="235" t="inlineStr">
        <is>
          <t>B104251</t>
        </is>
      </c>
      <c r="J73" s="235" t="inlineStr">
        <is>
          <t>LT249</t>
        </is>
      </c>
      <c r="K73" s="237" t="n"/>
    </row>
    <row r="74">
      <c r="B74" s="237">
        <f>IF(G74 = "Nylon Tubing with Brass Fittings","Y","N")</f>
        <v/>
      </c>
      <c r="C74" s="233" t="inlineStr">
        <is>
          <t>ConTab_BOM_KP_RecircLines_92</t>
        </is>
      </c>
      <c r="D74" s="233">
        <f>IF(B74="Y", C74,"")</f>
        <v/>
      </c>
      <c r="E74" t="inlineStr">
        <is>
          <t>1020-3_4-KP</t>
        </is>
      </c>
      <c r="F74" s="235" t="inlineStr">
        <is>
          <t>RecirculationLines_CopperTubing_BrassFittings</t>
        </is>
      </c>
      <c r="G74" s="233" t="inlineStr">
        <is>
          <t>Copper Tubing with Brass Fittings</t>
        </is>
      </c>
      <c r="H74" s="234" t="n">
        <v>98051035</v>
      </c>
      <c r="I74" s="235" t="inlineStr">
        <is>
          <t>B104252</t>
        </is>
      </c>
      <c r="J74" s="235" t="inlineStr">
        <is>
          <t>LT249</t>
        </is>
      </c>
      <c r="K74" s="237" t="n"/>
    </row>
    <row r="75">
      <c r="B75" s="237">
        <f>IF(G75 = "Nylon Tubing with Brass Fittings","Y","N")</f>
        <v/>
      </c>
      <c r="C75" s="233" t="inlineStr">
        <is>
          <t>ConTab_BOM_KP_RecircLines_93</t>
        </is>
      </c>
      <c r="D75" s="233">
        <f>IF(B75="Y", C75,"")</f>
        <v/>
      </c>
      <c r="E75" t="inlineStr">
        <is>
          <t>1024-1_2-KP</t>
        </is>
      </c>
      <c r="F75" s="235" t="inlineStr">
        <is>
          <t>RecirculationLines_CopperTubing_BrassFittings</t>
        </is>
      </c>
      <c r="G75" s="233" t="inlineStr">
        <is>
          <t>Copper Tubing with Brass Fittings</t>
        </is>
      </c>
      <c r="H75" s="234" t="n">
        <v>98051035</v>
      </c>
      <c r="I75" s="235" t="inlineStr">
        <is>
          <t>B104253</t>
        </is>
      </c>
      <c r="J75" s="235" t="inlineStr">
        <is>
          <t>LT249</t>
        </is>
      </c>
      <c r="K75" s="237" t="n"/>
    </row>
    <row r="76">
      <c r="B76" s="237">
        <f>IF(G76 = "Nylon Tubing with Brass Fittings","Y","N")</f>
        <v/>
      </c>
      <c r="C76" s="233" t="inlineStr">
        <is>
          <t>ConTab_BOM_KP_RecircLines_94</t>
        </is>
      </c>
      <c r="D76" s="233">
        <f>IF(B76="Y", C76,"")</f>
        <v/>
      </c>
      <c r="E76" t="inlineStr">
        <is>
          <t>1024-3_4-KP</t>
        </is>
      </c>
      <c r="F76" s="235" t="inlineStr">
        <is>
          <t>RecirculationLines_CopperTubing_BrassFittings</t>
        </is>
      </c>
      <c r="G76" s="233" t="inlineStr">
        <is>
          <t>Copper Tubing with Brass Fittings</t>
        </is>
      </c>
      <c r="H76" s="234" t="n">
        <v>98051035</v>
      </c>
      <c r="I76" s="235" t="inlineStr">
        <is>
          <t>B104254</t>
        </is>
      </c>
      <c r="J76" s="235" t="inlineStr">
        <is>
          <t>LT249</t>
        </is>
      </c>
      <c r="K76" s="237" t="n"/>
    </row>
    <row r="77">
      <c r="B77" s="237">
        <f>IF(G77 = "Nylon Tubing with Brass Fittings","Y","N")</f>
        <v/>
      </c>
      <c r="C77" s="233" t="inlineStr">
        <is>
          <t>ConTab_BOM_KP_RecircLines_95</t>
        </is>
      </c>
      <c r="D77" s="233">
        <f>IF(B77="Y", C77,"")</f>
        <v/>
      </c>
      <c r="E77" t="inlineStr">
        <is>
          <t>1220-5_6-KP</t>
        </is>
      </c>
      <c r="F77" s="235" t="inlineStr">
        <is>
          <t>RecirculationLines_CopperTubing_BrassFittings</t>
        </is>
      </c>
      <c r="G77" s="233" t="inlineStr">
        <is>
          <t>Copper Tubing with Brass Fittings</t>
        </is>
      </c>
      <c r="H77" s="234" t="n">
        <v>91865748</v>
      </c>
      <c r="I77" s="235" t="inlineStr">
        <is>
          <t>B104255</t>
        </is>
      </c>
      <c r="J77" s="235" t="inlineStr">
        <is>
          <t>LT249</t>
        </is>
      </c>
      <c r="K77" s="237" t="n"/>
    </row>
    <row r="78">
      <c r="B78" s="237">
        <f>IF(G78 = "Nylon Tubing with Brass Fittings","Y","N")</f>
        <v/>
      </c>
      <c r="C78" s="233" t="inlineStr">
        <is>
          <t>ConTab_BOM_KP_RecircLines_96</t>
        </is>
      </c>
      <c r="D78" s="233">
        <f>IF(B78="Y", C78,"")</f>
        <v/>
      </c>
      <c r="E78" t="inlineStr">
        <is>
          <t>1415-1_2-KP</t>
        </is>
      </c>
      <c r="F78" s="235" t="inlineStr">
        <is>
          <t>RecirculationLines_CopperTubing_BrassFittings</t>
        </is>
      </c>
      <c r="G78" s="233" t="inlineStr">
        <is>
          <t>Copper Tubing with Brass Fittings</t>
        </is>
      </c>
      <c r="H78" s="234" t="n">
        <v>91865748</v>
      </c>
      <c r="I78" s="235" t="inlineStr">
        <is>
          <t>B104256</t>
        </is>
      </c>
      <c r="J78" s="235" t="inlineStr">
        <is>
          <t>LT249</t>
        </is>
      </c>
      <c r="K78" s="237" t="n"/>
    </row>
    <row r="79">
      <c r="B79" s="237">
        <f>IF(G79 = "Nylon Tubing with Brass Fittings","Y","N")</f>
        <v/>
      </c>
      <c r="C79" s="233" t="inlineStr">
        <is>
          <t>ConTab_BOM_KP_RecircLines_97</t>
        </is>
      </c>
      <c r="D79" s="233">
        <f>IF(B79="Y", C79,"")</f>
        <v/>
      </c>
      <c r="E79" t="inlineStr">
        <is>
          <t>2095-1_2-KP</t>
        </is>
      </c>
      <c r="F79" s="235" t="inlineStr">
        <is>
          <t>RecirculationLines_SSTubing_SSFittings</t>
        </is>
      </c>
      <c r="G79" s="233" t="inlineStr">
        <is>
          <t>Stainless Steel Tubing and Fittings</t>
        </is>
      </c>
      <c r="H79" s="234" t="inlineStr">
        <is>
          <t>RTF</t>
        </is>
      </c>
      <c r="I79" s="235" t="inlineStr">
        <is>
          <t>B104257</t>
        </is>
      </c>
      <c r="J79" s="235" t="inlineStr">
        <is>
          <t>LT249</t>
        </is>
      </c>
      <c r="K79" s="237" t="n"/>
    </row>
    <row r="80">
      <c r="B80" s="237">
        <f>IF(G80 = "Nylon Tubing with Brass Fittings","Y","N")</f>
        <v/>
      </c>
      <c r="C80" s="233" t="inlineStr">
        <is>
          <t>ConTab_BOM_KP_RecircLines_98</t>
        </is>
      </c>
      <c r="D80" s="233">
        <f>IF(B80="Y", C80,"")</f>
        <v/>
      </c>
      <c r="E80" t="inlineStr">
        <is>
          <t>2013-5_6-KP</t>
        </is>
      </c>
      <c r="F80" s="235" t="inlineStr">
        <is>
          <t>RecirculationLines_SSTubing_SSFittings</t>
        </is>
      </c>
      <c r="G80" s="233" t="inlineStr">
        <is>
          <t>Stainless Steel Tubing and Fittings</t>
        </is>
      </c>
      <c r="H80" s="234" t="n">
        <v>91867520</v>
      </c>
      <c r="I80" s="235" t="inlineStr">
        <is>
          <t>B104258</t>
        </is>
      </c>
      <c r="J80" s="235" t="inlineStr">
        <is>
          <t>LT249</t>
        </is>
      </c>
      <c r="K80" s="237" t="n"/>
    </row>
    <row r="81">
      <c r="B81" s="237">
        <f>IF(G81 = "Nylon Tubing with Brass Fittings","Y","N")</f>
        <v/>
      </c>
      <c r="C81" s="233" t="inlineStr">
        <is>
          <t>ConTab_BOM_KP_RecircLines_99</t>
        </is>
      </c>
      <c r="D81" s="233">
        <f>IF(B81="Y", C81,"")</f>
        <v/>
      </c>
      <c r="E81" t="inlineStr">
        <is>
          <t>3095-7_8-KP</t>
        </is>
      </c>
      <c r="F81" s="235" t="inlineStr">
        <is>
          <t>RecirculationLines_SSTubing_SSFittings</t>
        </is>
      </c>
      <c r="G81" s="233" t="inlineStr">
        <is>
          <t>Stainless Steel Tubing and Fittings</t>
        </is>
      </c>
      <c r="H81" s="234" t="inlineStr">
        <is>
          <t>RTF</t>
        </is>
      </c>
      <c r="I81" s="235" t="inlineStr">
        <is>
          <t>B104259</t>
        </is>
      </c>
      <c r="J81" s="235" t="inlineStr">
        <is>
          <t>LT249</t>
        </is>
      </c>
      <c r="K81" s="237" t="n"/>
    </row>
    <row r="82">
      <c r="B82" s="237">
        <f>IF(G82 = "Nylon Tubing with Brass Fittings","Y","N")</f>
        <v/>
      </c>
      <c r="C82" s="233" t="inlineStr">
        <is>
          <t>ConTab_BOM_KP_RecircLines_100</t>
        </is>
      </c>
      <c r="D82" s="233">
        <f>IF(B82="Y", C82,"")</f>
        <v/>
      </c>
      <c r="E82" t="inlineStr">
        <is>
          <t>3014-5_6-KP</t>
        </is>
      </c>
      <c r="F82" s="235" t="inlineStr">
        <is>
          <t>RecirculationLines_SSTubing_SSFittings</t>
        </is>
      </c>
      <c r="G82" s="233" t="inlineStr">
        <is>
          <t>Stainless Steel Tubing and Fittings</t>
        </is>
      </c>
      <c r="H82" s="234" t="n">
        <v>91867520</v>
      </c>
      <c r="I82" s="235" t="inlineStr">
        <is>
          <t>B104260</t>
        </is>
      </c>
      <c r="J82" s="235" t="inlineStr">
        <is>
          <t>LT249</t>
        </is>
      </c>
      <c r="K82" s="237" t="n"/>
    </row>
    <row r="83">
      <c r="B83" s="237">
        <f>IF(G83 = "Nylon Tubing with Brass Fittings","Y","N")</f>
        <v/>
      </c>
      <c r="C83" s="233" t="inlineStr">
        <is>
          <t>ConTab_BOM_KP_RecircLines_101</t>
        </is>
      </c>
      <c r="D83" s="233">
        <f>IF(B83="Y", C83,"")</f>
        <v/>
      </c>
      <c r="E83" t="inlineStr">
        <is>
          <t>4012-1_2-KP</t>
        </is>
      </c>
      <c r="F83" s="235" t="inlineStr">
        <is>
          <t>RecirculationLines_SSTubing_SSFittings</t>
        </is>
      </c>
      <c r="G83" s="233" t="inlineStr">
        <is>
          <t>Stainless Steel Tubing and Fittings</t>
        </is>
      </c>
      <c r="H83" s="234" t="n">
        <v>91867520</v>
      </c>
      <c r="I83" s="235" t="inlineStr">
        <is>
          <t>B104261</t>
        </is>
      </c>
      <c r="J83" s="235" t="inlineStr">
        <is>
          <t>LT249</t>
        </is>
      </c>
      <c r="K83" s="237" t="n"/>
    </row>
    <row r="84">
      <c r="B84" s="237">
        <f>IF(G84 = "Nylon Tubing with Brass Fittings","Y","N")</f>
        <v/>
      </c>
      <c r="C84" s="233" t="inlineStr">
        <is>
          <t>ConTab_BOM_KP_RecircLines_102</t>
        </is>
      </c>
      <c r="D84" s="233">
        <f>IF(B84="Y", C84,"")</f>
        <v/>
      </c>
      <c r="E84" t="inlineStr">
        <is>
          <t>4012-7_8-KP</t>
        </is>
      </c>
      <c r="F84" s="235" t="inlineStr">
        <is>
          <t>RecirculationLines_SSTubing_SSFittings</t>
        </is>
      </c>
      <c r="G84" s="233" t="inlineStr">
        <is>
          <t>Stainless Steel Tubing and Fittings</t>
        </is>
      </c>
      <c r="H84" s="234" t="n">
        <v>91867520</v>
      </c>
      <c r="I84" s="235" t="inlineStr">
        <is>
          <t>B104262</t>
        </is>
      </c>
      <c r="J84" s="235" t="inlineStr">
        <is>
          <t>LT249</t>
        </is>
      </c>
      <c r="K84" s="237" t="n"/>
    </row>
    <row r="85">
      <c r="B85" s="237">
        <f>IF(G85 = "Nylon Tubing with Brass Fittings","Y","N")</f>
        <v/>
      </c>
      <c r="C85" s="233" t="inlineStr">
        <is>
          <t>ConTab_BOM_KP_RecircLines_103</t>
        </is>
      </c>
      <c r="D85" s="233">
        <f>IF(B85="Y", C85,"")</f>
        <v/>
      </c>
      <c r="E85" t="inlineStr">
        <is>
          <t>4015-7_8-KP</t>
        </is>
      </c>
      <c r="F85" s="235" t="inlineStr">
        <is>
          <t>RecirculationLines_SSTubing_SSFittings</t>
        </is>
      </c>
      <c r="G85" s="233" t="inlineStr">
        <is>
          <t>Stainless Steel Tubing and Fittings</t>
        </is>
      </c>
      <c r="H85" s="234" t="n">
        <v>91867520</v>
      </c>
      <c r="I85" s="235" t="inlineStr">
        <is>
          <t>B104263</t>
        </is>
      </c>
      <c r="J85" s="235" t="inlineStr">
        <is>
          <t>LT249</t>
        </is>
      </c>
      <c r="K85" s="237" t="n"/>
    </row>
    <row r="86">
      <c r="B86" s="237">
        <f>IF(G86 = "Nylon Tubing with Brass Fittings","Y","N")</f>
        <v/>
      </c>
      <c r="C86" s="233" t="inlineStr">
        <is>
          <t>ConTab_BOM_KP_RecircLines_104</t>
        </is>
      </c>
      <c r="D86" s="233">
        <f>IF(B86="Y", C86,"")</f>
        <v/>
      </c>
      <c r="E86" t="inlineStr">
        <is>
          <t>5012-7_8-KP</t>
        </is>
      </c>
      <c r="F86" s="235" t="inlineStr">
        <is>
          <t>RecirculationLines_SSTubing_SSFittings</t>
        </is>
      </c>
      <c r="G86" s="233" t="inlineStr">
        <is>
          <t>Stainless Steel Tubing and Fittings</t>
        </is>
      </c>
      <c r="H86" s="234" t="n">
        <v>91867520</v>
      </c>
      <c r="I86" s="235" t="inlineStr">
        <is>
          <t>B104264</t>
        </is>
      </c>
      <c r="J86" s="235" t="inlineStr">
        <is>
          <t>LT249</t>
        </is>
      </c>
      <c r="K86" s="237" t="n"/>
    </row>
    <row r="87">
      <c r="B87" s="237">
        <f>IF(G87 = "Nylon Tubing with Brass Fittings","Y","N")</f>
        <v/>
      </c>
      <c r="C87" s="233" t="inlineStr">
        <is>
          <t>ConTab_BOM_KP_RecircLines_105</t>
        </is>
      </c>
      <c r="D87" s="233">
        <f>IF(B87="Y", C87,"")</f>
        <v/>
      </c>
      <c r="E87" t="inlineStr">
        <is>
          <t>5015-9_0-KP</t>
        </is>
      </c>
      <c r="F87" s="235" t="inlineStr">
        <is>
          <t>RecirculationLines_SSTubing_SSFittings</t>
        </is>
      </c>
      <c r="G87" s="233" t="inlineStr">
        <is>
          <t>Stainless Steel Tubing and Fittings</t>
        </is>
      </c>
      <c r="H87" s="234" t="n">
        <v>91867520</v>
      </c>
      <c r="I87" s="235" t="inlineStr">
        <is>
          <t>B104265</t>
        </is>
      </c>
      <c r="J87" s="235" t="inlineStr">
        <is>
          <t>LT249</t>
        </is>
      </c>
      <c r="K87" s="237" t="n"/>
    </row>
    <row r="88">
      <c r="B88" s="237">
        <f>IF(G88 = "Nylon Tubing with Brass Fittings","Y","N")</f>
        <v/>
      </c>
      <c r="C88" s="233" t="inlineStr">
        <is>
          <t>ConTab_BOM_KP_RecircLines_106</t>
        </is>
      </c>
      <c r="D88" s="233">
        <f>IF(B88="Y", C88,"")</f>
        <v/>
      </c>
      <c r="E88" t="inlineStr">
        <is>
          <t>6012-1_2-KP</t>
        </is>
      </c>
      <c r="F88" s="235" t="inlineStr">
        <is>
          <t>RecirculationLines_SSTubing_SSFittings</t>
        </is>
      </c>
      <c r="G88" s="233" t="inlineStr">
        <is>
          <t>Stainless Steel Tubing and Fittings</t>
        </is>
      </c>
      <c r="H88" s="234" t="n">
        <v>91867520</v>
      </c>
      <c r="I88" s="235" t="inlineStr">
        <is>
          <t>B104266</t>
        </is>
      </c>
      <c r="J88" s="235" t="inlineStr">
        <is>
          <t>LT249</t>
        </is>
      </c>
      <c r="K88" s="237" t="n"/>
    </row>
    <row r="89">
      <c r="B89" s="237">
        <f>IF(G89 = "Nylon Tubing with Brass Fittings","Y","N")</f>
        <v/>
      </c>
      <c r="C89" s="233" t="inlineStr">
        <is>
          <t>ConTab_BOM_KP_RecircLines_107</t>
        </is>
      </c>
      <c r="D89" s="233">
        <f>IF(B89="Y", C89,"")</f>
        <v/>
      </c>
      <c r="E89" t="inlineStr">
        <is>
          <t>6012-3_4-KP</t>
        </is>
      </c>
      <c r="F89" s="235" t="inlineStr">
        <is>
          <t>RecirculationLines_SSTubing_SSFittings</t>
        </is>
      </c>
      <c r="G89" s="233" t="inlineStr">
        <is>
          <t>Stainless Steel Tubing and Fittings</t>
        </is>
      </c>
      <c r="H89" s="234" t="n">
        <v>91867520</v>
      </c>
      <c r="I89" s="235" t="inlineStr">
        <is>
          <t>B104267</t>
        </is>
      </c>
      <c r="J89" s="235" t="inlineStr">
        <is>
          <t>LT249</t>
        </is>
      </c>
      <c r="K89" s="237" t="n"/>
    </row>
    <row r="90">
      <c r="B90" s="237">
        <f>IF(G90 = "Nylon Tubing with Brass Fittings","Y","N")</f>
        <v/>
      </c>
      <c r="C90" s="233" t="inlineStr">
        <is>
          <t>ConTab_BOM_KP_RecircLines_108</t>
        </is>
      </c>
      <c r="D90" s="233">
        <f>IF(B90="Y", C90,"")</f>
        <v/>
      </c>
      <c r="E90" t="inlineStr">
        <is>
          <t>6015-1_2-KP</t>
        </is>
      </c>
      <c r="F90" s="235" t="inlineStr">
        <is>
          <t>RecirculationLines_SSTubing_SSFittings</t>
        </is>
      </c>
      <c r="G90" s="233" t="inlineStr">
        <is>
          <t>Stainless Steel Tubing and Fittings</t>
        </is>
      </c>
      <c r="H90" s="234" t="inlineStr">
        <is>
          <t>RTF</t>
        </is>
      </c>
      <c r="I90" s="235" t="inlineStr">
        <is>
          <t>B104268</t>
        </is>
      </c>
      <c r="J90" s="235" t="inlineStr">
        <is>
          <t>LT249</t>
        </is>
      </c>
      <c r="K90" s="237" t="n"/>
    </row>
    <row r="91">
      <c r="B91" s="237">
        <f>IF(G91 = "Nylon Tubing with Brass Fittings","Y","N")</f>
        <v/>
      </c>
      <c r="C91" s="233" t="inlineStr">
        <is>
          <t>ConTab_BOM_KP_RecircLines_109</t>
        </is>
      </c>
      <c r="D91" s="233">
        <f>IF(B91="Y", C91,"")</f>
        <v/>
      </c>
      <c r="E91" t="inlineStr">
        <is>
          <t>6019-7_8-KP</t>
        </is>
      </c>
      <c r="F91" s="235" t="inlineStr">
        <is>
          <t>RecirculationLines_SSTubing_SSFittings</t>
        </is>
      </c>
      <c r="G91" s="233" t="inlineStr">
        <is>
          <t>Stainless Steel Tubing and Fittings</t>
        </is>
      </c>
      <c r="H91" s="234" t="n">
        <v>96658691</v>
      </c>
      <c r="I91" s="235" t="inlineStr">
        <is>
          <t>B104269</t>
        </is>
      </c>
      <c r="J91" s="235" t="inlineStr">
        <is>
          <t>LT249</t>
        </is>
      </c>
      <c r="K91" s="237" t="n"/>
    </row>
    <row r="92">
      <c r="B92" s="237">
        <f>IF(G92 = "Nylon Tubing with Brass Fittings","Y","N")</f>
        <v/>
      </c>
      <c r="C92" s="233" t="inlineStr">
        <is>
          <t>ConTab_BOM_KP_RecircLines_110</t>
        </is>
      </c>
      <c r="D92" s="233">
        <f>IF(B92="Y", C92,"")</f>
        <v/>
      </c>
      <c r="E92" t="inlineStr">
        <is>
          <t>6020-3_4-KP</t>
        </is>
      </c>
      <c r="F92" s="235" t="inlineStr">
        <is>
          <t>RecirculationLines_SSTubing_SSFittings</t>
        </is>
      </c>
      <c r="G92" s="233" t="inlineStr">
        <is>
          <t>Stainless Steel Tubing and Fittings</t>
        </is>
      </c>
      <c r="H92" s="234" t="inlineStr">
        <is>
          <t>RTF</t>
        </is>
      </c>
      <c r="I92" s="235" t="inlineStr">
        <is>
          <t>B104270</t>
        </is>
      </c>
      <c r="J92" s="235" t="inlineStr">
        <is>
          <t>LT249</t>
        </is>
      </c>
      <c r="K92" s="237" t="n"/>
    </row>
    <row r="93">
      <c r="B93" s="237">
        <f>IF(G93 = "Nylon Tubing with Brass Fittings","Y","N")</f>
        <v/>
      </c>
      <c r="C93" s="233" t="inlineStr">
        <is>
          <t>ConTab_BOM_KP_RecircLines_111</t>
        </is>
      </c>
      <c r="D93" s="233">
        <f>IF(B93="Y", C93,"")</f>
        <v/>
      </c>
      <c r="E93" t="inlineStr">
        <is>
          <t>8012-5_6-KP</t>
        </is>
      </c>
      <c r="F93" s="235" t="inlineStr">
        <is>
          <t>RecirculationLines_SSTubing_SSFittings</t>
        </is>
      </c>
      <c r="G93" s="233" t="inlineStr">
        <is>
          <t>Stainless Steel Tubing and Fittings</t>
        </is>
      </c>
      <c r="H93" s="234" t="n">
        <v>91867520</v>
      </c>
      <c r="I93" s="235" t="inlineStr">
        <is>
          <t>B104271</t>
        </is>
      </c>
      <c r="J93" s="235" t="inlineStr">
        <is>
          <t>LT249</t>
        </is>
      </c>
      <c r="K93" s="237" t="n"/>
    </row>
    <row r="94">
      <c r="B94" s="237">
        <f>IF(G94 = "Nylon Tubing with Brass Fittings","Y","N")</f>
        <v/>
      </c>
      <c r="C94" s="233" t="inlineStr">
        <is>
          <t>ConTab_BOM_KP_RecircLines_112</t>
        </is>
      </c>
      <c r="D94" s="233">
        <f>IF(B94="Y", C94,"")</f>
        <v/>
      </c>
      <c r="E94" t="inlineStr">
        <is>
          <t>8015-3_4-KP</t>
        </is>
      </c>
      <c r="F94" s="235" t="inlineStr">
        <is>
          <t>RecirculationLines_SSTubing_SSFittings</t>
        </is>
      </c>
      <c r="G94" s="233" t="inlineStr">
        <is>
          <t>Stainless Steel Tubing and Fittings</t>
        </is>
      </c>
      <c r="H94" s="234" t="n">
        <v>96658691</v>
      </c>
      <c r="I94" s="235" t="inlineStr">
        <is>
          <t>B104272</t>
        </is>
      </c>
      <c r="J94" s="235" t="inlineStr">
        <is>
          <t>LT249</t>
        </is>
      </c>
      <c r="K94" s="237" t="n"/>
    </row>
    <row r="95">
      <c r="B95" s="237">
        <f>IF(G95 = "Nylon Tubing with Brass Fittings","Y","N")</f>
        <v/>
      </c>
      <c r="C95" s="233" t="inlineStr">
        <is>
          <t>ConTab_BOM_KP_RecircLines_113</t>
        </is>
      </c>
      <c r="D95" s="233">
        <f>IF(B95="Y", C95,"")</f>
        <v/>
      </c>
      <c r="E95" t="inlineStr">
        <is>
          <t>8020-5_6-KP</t>
        </is>
      </c>
      <c r="F95" s="235" t="inlineStr">
        <is>
          <t>RecirculationLines_SSTubing_SSFittings</t>
        </is>
      </c>
      <c r="G95" s="233" t="inlineStr">
        <is>
          <t>Stainless Steel Tubing and Fittings</t>
        </is>
      </c>
      <c r="H95" s="234" t="n">
        <v>96658691</v>
      </c>
      <c r="I95" s="235" t="inlineStr">
        <is>
          <t>B104273</t>
        </is>
      </c>
      <c r="J95" s="235" t="inlineStr">
        <is>
          <t>LT249</t>
        </is>
      </c>
      <c r="K95" s="237" t="n"/>
    </row>
    <row r="96">
      <c r="B96" s="237">
        <f>IF(G96 = "Nylon Tubing with Brass Fittings","Y","N")</f>
        <v/>
      </c>
      <c r="C96" s="233" t="inlineStr">
        <is>
          <t>ConTab_BOM_KP_RecircLines_114</t>
        </is>
      </c>
      <c r="D96" s="233">
        <f>IF(B96="Y", C96,"")</f>
        <v/>
      </c>
      <c r="E96" t="inlineStr">
        <is>
          <t>1012-9_0-KP</t>
        </is>
      </c>
      <c r="F96" s="235" t="inlineStr">
        <is>
          <t>RecirculationLines_SSTubing_SSFittings</t>
        </is>
      </c>
      <c r="G96" s="233" t="inlineStr">
        <is>
          <t>Stainless Steel Tubing and Fittings</t>
        </is>
      </c>
      <c r="H96" s="234" t="inlineStr">
        <is>
          <t>RTF</t>
        </is>
      </c>
      <c r="I96" s="235" t="inlineStr">
        <is>
          <t>B104274</t>
        </is>
      </c>
      <c r="J96" s="235" t="inlineStr">
        <is>
          <t>LT249</t>
        </is>
      </c>
      <c r="K96" s="237" t="n"/>
    </row>
    <row r="97">
      <c r="B97" s="237">
        <f>IF(G97 = "Nylon Tubing with Brass Fittings","Y","N")</f>
        <v/>
      </c>
      <c r="C97" s="233" t="inlineStr">
        <is>
          <t>ConTab_BOM_KP_RecircLines_115</t>
        </is>
      </c>
      <c r="D97" s="233">
        <f>IF(B97="Y", C97,"")</f>
        <v/>
      </c>
      <c r="E97" t="inlineStr">
        <is>
          <t>1015-3_4-KP</t>
        </is>
      </c>
      <c r="F97" s="235" t="inlineStr">
        <is>
          <t>RecirculationLines_SSTubing_SSFittings</t>
        </is>
      </c>
      <c r="G97" s="233" t="inlineStr">
        <is>
          <t>Stainless Steel Tubing and Fittings</t>
        </is>
      </c>
      <c r="H97" s="234" t="inlineStr">
        <is>
          <t>RTF</t>
        </is>
      </c>
      <c r="I97" s="235" t="inlineStr">
        <is>
          <t>B104275</t>
        </is>
      </c>
      <c r="J97" s="235" t="inlineStr">
        <is>
          <t>LT249</t>
        </is>
      </c>
      <c r="K97" s="237" t="n"/>
    </row>
    <row r="98">
      <c r="B98" s="237">
        <f>IF(G98 = "Nylon Tubing with Brass Fittings","Y","N")</f>
        <v/>
      </c>
      <c r="C98" s="233" t="inlineStr">
        <is>
          <t>ConTab_BOM_KP_RecircLines_116</t>
        </is>
      </c>
      <c r="D98" s="233">
        <f>IF(B98="Y", C98,"")</f>
        <v/>
      </c>
      <c r="E98" t="inlineStr">
        <is>
          <t>1020-3_4-KP</t>
        </is>
      </c>
      <c r="F98" s="235" t="inlineStr">
        <is>
          <t>RecirculationLines_SSTubing_SSFittings</t>
        </is>
      </c>
      <c r="G98" s="233" t="inlineStr">
        <is>
          <t>Stainless Steel Tubing and Fittings</t>
        </is>
      </c>
      <c r="H98" s="234" t="n">
        <v>96658691</v>
      </c>
      <c r="I98" s="235" t="inlineStr">
        <is>
          <t>B104276</t>
        </is>
      </c>
      <c r="J98" s="235" t="inlineStr">
        <is>
          <t>LT249</t>
        </is>
      </c>
      <c r="K98" s="237" t="n"/>
    </row>
    <row r="99">
      <c r="B99" s="237">
        <f>IF(G99 = "Nylon Tubing with Brass Fittings","Y","N")</f>
        <v/>
      </c>
      <c r="C99" s="233" t="inlineStr">
        <is>
          <t>ConTab_BOM_KP_RecircLines_117</t>
        </is>
      </c>
      <c r="D99" s="233">
        <f>IF(B99="Y", C99,"")</f>
        <v/>
      </c>
      <c r="E99" t="inlineStr">
        <is>
          <t>1024-1_2-KP</t>
        </is>
      </c>
      <c r="F99" s="235" t="inlineStr">
        <is>
          <t>RecirculationLines_SSTubing_SSFittings</t>
        </is>
      </c>
      <c r="G99" s="233" t="inlineStr">
        <is>
          <t>Stainless Steel Tubing and Fittings</t>
        </is>
      </c>
      <c r="H99" s="234" t="n">
        <v>96658691</v>
      </c>
      <c r="I99" s="235" t="inlineStr">
        <is>
          <t>B104277</t>
        </is>
      </c>
      <c r="J99" s="235" t="inlineStr">
        <is>
          <t>LT249</t>
        </is>
      </c>
      <c r="K99" s="237" t="n"/>
    </row>
    <row r="100">
      <c r="B100" s="237">
        <f>IF(G100 = "Nylon Tubing with Brass Fittings","Y","N")</f>
        <v/>
      </c>
      <c r="C100" s="233" t="inlineStr">
        <is>
          <t>ConTab_BOM_KP_RecircLines_118</t>
        </is>
      </c>
      <c r="D100" s="233">
        <f>IF(B100="Y", C100,"")</f>
        <v/>
      </c>
      <c r="E100" t="inlineStr">
        <is>
          <t>1024-3_4-KP</t>
        </is>
      </c>
      <c r="F100" s="235" t="inlineStr">
        <is>
          <t>RecirculationLines_SSTubing_SSFittings</t>
        </is>
      </c>
      <c r="G100" s="233" t="inlineStr">
        <is>
          <t>Stainless Steel Tubing and Fittings</t>
        </is>
      </c>
      <c r="H100" s="234" t="n">
        <v>96658691</v>
      </c>
      <c r="I100" s="235" t="inlineStr">
        <is>
          <t>B104278</t>
        </is>
      </c>
      <c r="J100" s="235" t="inlineStr">
        <is>
          <t>LT249</t>
        </is>
      </c>
      <c r="K100" s="237" t="n"/>
    </row>
    <row r="101">
      <c r="B101" s="237">
        <f>IF(G101 = "Nylon Tubing with Brass Fittings","Y","N")</f>
        <v/>
      </c>
      <c r="C101" s="233" t="inlineStr">
        <is>
          <t>ConTab_BOM_KP_RecircLines_119</t>
        </is>
      </c>
      <c r="D101" s="233">
        <f>IF(B101="Y", C101,"")</f>
        <v/>
      </c>
      <c r="E101" t="inlineStr">
        <is>
          <t>1220-5_6-KP</t>
        </is>
      </c>
      <c r="F101" s="235" t="inlineStr">
        <is>
          <t>RecirculationLines_SSTubing_SSFittings</t>
        </is>
      </c>
      <c r="G101" s="233" t="inlineStr">
        <is>
          <t>Stainless Steel Tubing and Fittings</t>
        </is>
      </c>
      <c r="H101" s="234" t="inlineStr">
        <is>
          <t>RTF</t>
        </is>
      </c>
      <c r="I101" s="235" t="inlineStr">
        <is>
          <t>B104279</t>
        </is>
      </c>
      <c r="J101" s="235" t="inlineStr">
        <is>
          <t>LT249</t>
        </is>
      </c>
      <c r="K101" s="237" t="n"/>
    </row>
    <row r="102">
      <c r="B102" s="237">
        <f>IF(G102 = "Nylon Tubing with Brass Fittings","Y","N")</f>
        <v/>
      </c>
      <c r="C102" s="233" t="inlineStr">
        <is>
          <t>ConTab_BOM_KP_RecircLines_120</t>
        </is>
      </c>
      <c r="D102" s="233">
        <f>IF(B102="Y", C102,"")</f>
        <v/>
      </c>
      <c r="E102" t="inlineStr">
        <is>
          <t>1415-1_2-KP</t>
        </is>
      </c>
      <c r="F102" s="235" t="inlineStr">
        <is>
          <t>RecirculationLines_SSTubing_SSFittings</t>
        </is>
      </c>
      <c r="G102" s="233" t="inlineStr">
        <is>
          <t>Stainless Steel Tubing and Fittings</t>
        </is>
      </c>
      <c r="H102" s="234" t="inlineStr">
        <is>
          <t>RTF</t>
        </is>
      </c>
      <c r="I102" s="235" t="inlineStr">
        <is>
          <t>B104280</t>
        </is>
      </c>
      <c r="J102" s="235" t="inlineStr">
        <is>
          <t>LT249</t>
        </is>
      </c>
      <c r="K102" s="237" t="n"/>
    </row>
    <row r="103">
      <c r="B103" s="237">
        <f>IF(G103 = "Nylon Tubing with Brass Fittings","Y","N")</f>
        <v/>
      </c>
      <c r="C103" s="233" t="inlineStr">
        <is>
          <t>ConTab_BOM_KP_RecircLines_145</t>
        </is>
      </c>
      <c r="D103" s="233">
        <f>IF(B103="Y", C103,"")</f>
        <v/>
      </c>
      <c r="E103" t="inlineStr">
        <is>
          <t>3014-7_8-KP</t>
        </is>
      </c>
      <c r="F103" s="235" t="inlineStr">
        <is>
          <t>RecirculationLines_None</t>
        </is>
      </c>
      <c r="G103" s="233" t="inlineStr">
        <is>
          <t>No Recirc lines</t>
        </is>
      </c>
      <c r="H103" s="234" t="n">
        <v>97952400</v>
      </c>
      <c r="I103" s="235" t="inlineStr">
        <is>
          <t>B104164</t>
        </is>
      </c>
      <c r="J103" s="235" t="inlineStr">
        <is>
          <t>LT027</t>
        </is>
      </c>
      <c r="K103" s="237" t="n"/>
    </row>
    <row r="104">
      <c r="B104" s="237">
        <f>IF(G104 = "Nylon Tubing with Brass Fittings","Y","N")</f>
        <v/>
      </c>
      <c r="C104" s="233" t="inlineStr">
        <is>
          <t>ConTab_BOM_KP_RecircLines_146</t>
        </is>
      </c>
      <c r="D104" s="233">
        <f>IF(B104="Y", C104,"")</f>
        <v/>
      </c>
      <c r="E104" t="inlineStr">
        <is>
          <t>4015-9_0-KP</t>
        </is>
      </c>
      <c r="F104" s="235" t="inlineStr">
        <is>
          <t>RecirculationLines_None</t>
        </is>
      </c>
      <c r="G104" s="233" t="inlineStr">
        <is>
          <t>No Recirc lines</t>
        </is>
      </c>
      <c r="H104" s="234" t="n">
        <v>97952400</v>
      </c>
      <c r="I104" s="235" t="inlineStr">
        <is>
          <t>B104167</t>
        </is>
      </c>
      <c r="J104" s="235" t="inlineStr">
        <is>
          <t>LT027</t>
        </is>
      </c>
      <c r="K104" s="237" t="n"/>
    </row>
    <row r="105">
      <c r="B105" s="237">
        <f>IF(G105 = "Nylon Tubing with Brass Fittings","Y","N")</f>
        <v/>
      </c>
      <c r="C105" s="233" t="inlineStr">
        <is>
          <t>ConTab_BOM_KP_RecircLines_147</t>
        </is>
      </c>
      <c r="D105" s="233">
        <f>IF(B105="Y", C105,"")</f>
        <v/>
      </c>
      <c r="E105" t="inlineStr">
        <is>
          <t>3014-7_8-KP</t>
        </is>
      </c>
      <c r="F105" s="235" t="inlineStr">
        <is>
          <t>RecirculationLines_NylonTubing_BrassFittings</t>
        </is>
      </c>
      <c r="G105" s="233" t="inlineStr">
        <is>
          <t>Nylon Tubing with Brass Fittings</t>
        </is>
      </c>
      <c r="H105" s="234" t="n">
        <v>91865299</v>
      </c>
      <c r="I105" s="235" t="inlineStr">
        <is>
          <t>B104188</t>
        </is>
      </c>
      <c r="J105" s="235" t="inlineStr">
        <is>
          <t>LT249</t>
        </is>
      </c>
      <c r="K105" s="237" t="n"/>
    </row>
    <row r="106">
      <c r="B106" s="237">
        <f>IF(G106 = "Nylon Tubing with Brass Fittings","Y","N")</f>
        <v/>
      </c>
      <c r="C106" s="233" t="inlineStr">
        <is>
          <t>ConTab_BOM_KP_RecircLines_148</t>
        </is>
      </c>
      <c r="D106" s="233">
        <f>IF(B106="Y", C106,"")</f>
        <v/>
      </c>
      <c r="E106" t="inlineStr">
        <is>
          <t>4015-9_0-KP</t>
        </is>
      </c>
      <c r="F106" s="235" t="inlineStr">
        <is>
          <t>RecirculationLines_NylonTubing_BrassFittings</t>
        </is>
      </c>
      <c r="G106" s="233" t="inlineStr">
        <is>
          <t>Nylon Tubing with Brass Fittings</t>
        </is>
      </c>
      <c r="H106" s="234" t="n">
        <v>91865299</v>
      </c>
      <c r="I106" s="235" t="inlineStr">
        <is>
          <t>B104191</t>
        </is>
      </c>
      <c r="J106" s="235" t="inlineStr">
        <is>
          <t>LT249</t>
        </is>
      </c>
      <c r="K106" s="237" t="n"/>
    </row>
    <row r="107">
      <c r="B107" s="237">
        <f>IF(G107 = "Nylon Tubing with Brass Fittings","Y","N")</f>
        <v/>
      </c>
      <c r="C107" s="233" t="inlineStr">
        <is>
          <t>ConTab_BOM_KP_RecircLines_151</t>
        </is>
      </c>
      <c r="D107" s="233">
        <f>IF(B107="Y", C107,"")</f>
        <v/>
      </c>
      <c r="E107" t="inlineStr">
        <is>
          <t>3014-7_8-KP</t>
        </is>
      </c>
      <c r="F107" s="235" t="inlineStr">
        <is>
          <t>RecirculationLines_CopperTubing_BrassFittings</t>
        </is>
      </c>
      <c r="G107" s="233" t="inlineStr">
        <is>
          <t>Copper Tubing with Brass Fittings</t>
        </is>
      </c>
      <c r="H107" s="234" t="n">
        <v>91865748</v>
      </c>
      <c r="I107" s="235" t="inlineStr">
        <is>
          <t>B104236</t>
        </is>
      </c>
      <c r="J107" s="235" t="inlineStr">
        <is>
          <t>LT249</t>
        </is>
      </c>
      <c r="K107" s="237" t="n"/>
    </row>
    <row r="108">
      <c r="B108" s="237">
        <f>IF(G108 = "Nylon Tubing with Brass Fittings","Y","N")</f>
        <v/>
      </c>
      <c r="C108" s="233" t="inlineStr">
        <is>
          <t>ConTab_BOM_KP_RecircLines_152</t>
        </is>
      </c>
      <c r="D108" s="233">
        <f>IF(B108="Y", C108,"")</f>
        <v/>
      </c>
      <c r="E108" t="inlineStr">
        <is>
          <t>4015-9_0-KP</t>
        </is>
      </c>
      <c r="F108" s="235" t="inlineStr">
        <is>
          <t>RecirculationLines_CopperTubing_BrassFittings</t>
        </is>
      </c>
      <c r="G108" s="233" t="inlineStr">
        <is>
          <t>Copper Tubing with Brass Fittings</t>
        </is>
      </c>
      <c r="H108" s="234" t="n">
        <v>91865748</v>
      </c>
      <c r="I108" s="235" t="inlineStr">
        <is>
          <t>B104239</t>
        </is>
      </c>
      <c r="J108" s="235" t="inlineStr">
        <is>
          <t>LT249</t>
        </is>
      </c>
      <c r="K108" s="237" t="n"/>
    </row>
    <row r="109">
      <c r="B109" s="237">
        <f>IF(G109 = "Nylon Tubing with Brass Fittings","Y","N")</f>
        <v/>
      </c>
      <c r="C109" s="233" t="inlineStr">
        <is>
          <t>ConTab_BOM_KP_RecircLines_153</t>
        </is>
      </c>
      <c r="D109" s="233">
        <f>IF(B109="Y", C109,"")</f>
        <v/>
      </c>
      <c r="E109" t="inlineStr">
        <is>
          <t>3014-7_8-KP</t>
        </is>
      </c>
      <c r="F109" s="235" t="inlineStr">
        <is>
          <t>RecirculationLines_SSTubing_SSFittings</t>
        </is>
      </c>
      <c r="G109" s="233" t="inlineStr">
        <is>
          <t>Stainless Steel Tubing and Fittings</t>
        </is>
      </c>
      <c r="H109" s="234" t="n">
        <v>91867520</v>
      </c>
      <c r="I109" s="235" t="inlineStr">
        <is>
          <t>B104260</t>
        </is>
      </c>
      <c r="J109" s="235" t="inlineStr">
        <is>
          <t>LT249</t>
        </is>
      </c>
      <c r="K109" s="237" t="n"/>
    </row>
    <row r="110">
      <c r="B110" s="237">
        <f>IF(G110 = "Nylon Tubing with Brass Fittings","Y","N")</f>
        <v/>
      </c>
      <c r="C110" s="233" t="inlineStr">
        <is>
          <t>ConTab_BOM_KP_RecircLines_154</t>
        </is>
      </c>
      <c r="D110" s="233">
        <f>IF(B110="Y", C110,"")</f>
        <v/>
      </c>
      <c r="E110" t="inlineStr">
        <is>
          <t>4015-9_0-KP</t>
        </is>
      </c>
      <c r="F110" s="235" t="inlineStr">
        <is>
          <t>RecirculationLines_SSTubing_SSFittings</t>
        </is>
      </c>
      <c r="G110" s="233" t="inlineStr">
        <is>
          <t>Stainless Steel Tubing and Fittings</t>
        </is>
      </c>
      <c r="H110" s="234" t="n">
        <v>91867520</v>
      </c>
      <c r="I110" s="235" t="inlineStr">
        <is>
          <t>B104263</t>
        </is>
      </c>
      <c r="J110" s="235" t="inlineStr">
        <is>
          <t>LT249</t>
        </is>
      </c>
      <c r="K110" s="237" t="n"/>
    </row>
    <row r="111">
      <c r="B111" s="237">
        <f>IF(G111 = "Nylon Tubing with Brass Fittings","Y","N")</f>
        <v/>
      </c>
      <c r="C111" s="233" t="inlineStr">
        <is>
          <t>ConTab_BOM_KP_RecircLines_157</t>
        </is>
      </c>
      <c r="D111" s="233">
        <f>IF(B111="Y", C111,"")</f>
        <v/>
      </c>
      <c r="E111" t="inlineStr">
        <is>
          <t>6015-3_4-KP</t>
        </is>
      </c>
      <c r="F111" s="235" t="inlineStr">
        <is>
          <t>RecirculationLines_None</t>
        </is>
      </c>
      <c r="G111" s="233" t="inlineStr">
        <is>
          <t>No Recirc lines</t>
        </is>
      </c>
      <c r="H111" s="234" t="n">
        <v>97952401</v>
      </c>
      <c r="I111" s="235" t="inlineStr">
        <is>
          <t>B104172</t>
        </is>
      </c>
      <c r="J111" s="235" t="inlineStr">
        <is>
          <t>LT027</t>
        </is>
      </c>
      <c r="K111" s="237" t="n"/>
    </row>
    <row r="112">
      <c r="B112" s="237">
        <f>IF(G112 = "Nylon Tubing with Brass Fittings","Y","N")</f>
        <v/>
      </c>
      <c r="C112" s="233" t="inlineStr">
        <is>
          <t>ConTab_BOM_KP_RecircLines_158</t>
        </is>
      </c>
      <c r="D112" s="233">
        <f>IF(B112="Y", C112,"")</f>
        <v/>
      </c>
      <c r="E112" t="inlineStr">
        <is>
          <t>6015-3_4-KP</t>
        </is>
      </c>
      <c r="F112" s="235" t="inlineStr">
        <is>
          <t>RecirculationLines_NylonTubing_BrassFittings</t>
        </is>
      </c>
      <c r="G112" s="233" t="inlineStr">
        <is>
          <t>Nylon Tubing with Brass Fittings</t>
        </is>
      </c>
      <c r="H112" s="234" t="n">
        <v>91865299</v>
      </c>
      <c r="I112" s="235" t="inlineStr">
        <is>
          <t>B104196</t>
        </is>
      </c>
      <c r="J112" s="235" t="inlineStr">
        <is>
          <t>LT249</t>
        </is>
      </c>
      <c r="K112" s="237" t="n"/>
    </row>
    <row r="113">
      <c r="B113" s="237">
        <f>IF(G113 = "Nylon Tubing with Brass Fittings","Y","N")</f>
        <v/>
      </c>
      <c r="C113" s="233" t="inlineStr">
        <is>
          <t>ConTab_BOM_KP_RecircLines_160</t>
        </is>
      </c>
      <c r="D113" s="233">
        <f>IF(B113="Y", C113,"")</f>
        <v/>
      </c>
      <c r="E113" t="inlineStr">
        <is>
          <t>6015-3_4-KP</t>
        </is>
      </c>
      <c r="F113" s="235" t="inlineStr">
        <is>
          <t>RecirculationLines_CopperTubing_BrassFittings</t>
        </is>
      </c>
      <c r="G113" s="233" t="inlineStr">
        <is>
          <t>Copper Tubing with Brass Fittings</t>
        </is>
      </c>
      <c r="H113" s="234" t="n">
        <v>91865748</v>
      </c>
      <c r="I113" s="235" t="inlineStr">
        <is>
          <t>B104244</t>
        </is>
      </c>
      <c r="J113" s="235" t="inlineStr">
        <is>
          <t>LT249</t>
        </is>
      </c>
      <c r="K113" s="237" t="n"/>
    </row>
    <row r="114">
      <c r="B114" s="237">
        <f>IF(G114 = "Nylon Tubing with Brass Fittings","Y","N")</f>
        <v/>
      </c>
      <c r="C114" s="233" t="inlineStr">
        <is>
          <t>ConTab_BOM_KP_RecircLines_161</t>
        </is>
      </c>
      <c r="D114" s="233">
        <f>IF(B114="Y", C114,"")</f>
        <v/>
      </c>
      <c r="E114" t="inlineStr">
        <is>
          <t>6015-3_4-KP</t>
        </is>
      </c>
      <c r="F114" s="235" t="inlineStr">
        <is>
          <t>RecirculationLines_SSTubing_SSFittings</t>
        </is>
      </c>
      <c r="G114" s="233" t="inlineStr">
        <is>
          <t>Stainless Steel Tubing and Fittings</t>
        </is>
      </c>
      <c r="H114" s="234" t="n">
        <v>96658691</v>
      </c>
      <c r="I114" s="235" t="inlineStr">
        <is>
          <t>B104268</t>
        </is>
      </c>
      <c r="J114" s="235" t="inlineStr">
        <is>
          <t>LT249</t>
        </is>
      </c>
      <c r="K114" s="237" t="n"/>
    </row>
    <row r="115">
      <c r="B115" s="237">
        <f>IF(G115 = "Nylon Tubing with Brass Fittings","Y","N")</f>
        <v/>
      </c>
      <c r="C115" s="233" t="inlineStr">
        <is>
          <t>ConTab_BOM_KP_RecircLines_163</t>
        </is>
      </c>
      <c r="D115" s="233">
        <f>IF(B115="Y", C115,"")</f>
        <v/>
      </c>
      <c r="E115" t="inlineStr">
        <is>
          <t>1012-1_2-KP</t>
        </is>
      </c>
      <c r="F115" s="235" t="inlineStr">
        <is>
          <t>RecirculationLines_None</t>
        </is>
      </c>
      <c r="G115" s="233" t="inlineStr">
        <is>
          <t>No Recirc lines</t>
        </is>
      </c>
      <c r="H115" s="234" t="n">
        <v>97952400</v>
      </c>
      <c r="I115" s="235" t="inlineStr">
        <is>
          <t>B104178</t>
        </is>
      </c>
      <c r="J115" s="235" t="inlineStr">
        <is>
          <t>LT027</t>
        </is>
      </c>
      <c r="K115" s="237" t="n"/>
    </row>
    <row r="116">
      <c r="B116" s="237">
        <f>IF(G116 = "Nylon Tubing with Brass Fittings","Y","N")</f>
        <v/>
      </c>
      <c r="C116" s="233" t="inlineStr">
        <is>
          <t>ConTab_BOM_KP_RecircLines_164</t>
        </is>
      </c>
      <c r="D116" s="233">
        <f>IF(B116="Y", C116,"")</f>
        <v/>
      </c>
      <c r="E116" t="inlineStr">
        <is>
          <t>1012-1_2-KP</t>
        </is>
      </c>
      <c r="F116" s="235" t="inlineStr">
        <is>
          <t>RecirculationLines_NylonTubing_BrassFittings</t>
        </is>
      </c>
      <c r="G116" s="233" t="inlineStr">
        <is>
          <t>Nylon Tubing with Brass Fittings</t>
        </is>
      </c>
      <c r="H116" s="234" t="n">
        <v>91865299</v>
      </c>
      <c r="I116" s="235" t="inlineStr">
        <is>
          <t>B104202</t>
        </is>
      </c>
      <c r="J116" s="235" t="inlineStr">
        <is>
          <t>LT249</t>
        </is>
      </c>
      <c r="K116" s="237" t="n"/>
    </row>
    <row r="117">
      <c r="B117" s="237">
        <f>IF(G117 = "Nylon Tubing with Brass Fittings","Y","N")</f>
        <v/>
      </c>
      <c r="C117" s="233" t="inlineStr">
        <is>
          <t>ConTab_BOM_KP_RecircLines_166</t>
        </is>
      </c>
      <c r="D117" s="233">
        <f>IF(B117="Y", C117,"")</f>
        <v/>
      </c>
      <c r="E117" t="inlineStr">
        <is>
          <t>1012-1_2-KP</t>
        </is>
      </c>
      <c r="F117" s="235" t="inlineStr">
        <is>
          <t>RecirculationLines_CopperTubing_BrassFittings</t>
        </is>
      </c>
      <c r="G117" s="233" t="inlineStr">
        <is>
          <t>Copper Tubing with Brass Fittings</t>
        </is>
      </c>
      <c r="H117" s="234" t="n">
        <v>91865748</v>
      </c>
      <c r="I117" s="235" t="inlineStr">
        <is>
          <t>B104250</t>
        </is>
      </c>
      <c r="J117" s="235" t="inlineStr">
        <is>
          <t>LT249</t>
        </is>
      </c>
      <c r="K117" s="237" t="n"/>
    </row>
    <row r="118">
      <c r="B118" s="237">
        <f>IF(G118 = "Nylon Tubing with Brass Fittings","Y","N")</f>
        <v/>
      </c>
      <c r="C118" s="233" t="inlineStr">
        <is>
          <t>ConTab_BOM_KP_RecircLines_167</t>
        </is>
      </c>
      <c r="D118" s="233">
        <f>IF(B118="Y", C118,"")</f>
        <v/>
      </c>
      <c r="E118" t="inlineStr">
        <is>
          <t>1012-1_2-KP</t>
        </is>
      </c>
      <c r="F118" s="235" t="inlineStr">
        <is>
          <t>RecirculationLines_SSTubing_SSFittings</t>
        </is>
      </c>
      <c r="G118" s="233" t="inlineStr">
        <is>
          <t>Stainless Steel Tubing and Fittings</t>
        </is>
      </c>
      <c r="H118" s="234" t="inlineStr">
        <is>
          <t>RTF</t>
        </is>
      </c>
      <c r="I118" s="235" t="inlineStr">
        <is>
          <t>B104274</t>
        </is>
      </c>
      <c r="J118" s="235" t="inlineStr">
        <is>
          <t>LT249</t>
        </is>
      </c>
      <c r="K118" s="237" t="n"/>
    </row>
    <row r="119">
      <c r="B119" s="237">
        <f>IF(G119 = "Nylon Tubing with Brass Fittings","Y","N")</f>
        <v/>
      </c>
      <c r="C119" s="233" t="inlineStr">
        <is>
          <t>ConTab_BOM_KP_RecircLines_169</t>
        </is>
      </c>
      <c r="D119" s="233">
        <f>IF(B119="Y", C119,"")</f>
        <v/>
      </c>
      <c r="E119" t="inlineStr">
        <is>
          <t>1213-5_6-KP</t>
        </is>
      </c>
      <c r="F119" s="172" t="inlineStr">
        <is>
          <t>RecirculationLines_None</t>
        </is>
      </c>
      <c r="G119" s="188" t="inlineStr">
        <is>
          <t>No Recirc lines</t>
        </is>
      </c>
      <c r="H119" s="206" t="n">
        <v>97952400</v>
      </c>
      <c r="I119" s="172" t="inlineStr">
        <is>
          <t>B104183</t>
        </is>
      </c>
      <c r="J119" s="172" t="inlineStr">
        <is>
          <t>LT027</t>
        </is>
      </c>
      <c r="K119" s="205" t="n"/>
    </row>
    <row r="120">
      <c r="B120" s="237">
        <f>IF(G120 = "Nylon Tubing with Brass Fittings","Y","N")</f>
        <v/>
      </c>
      <c r="C120" s="233" t="inlineStr">
        <is>
          <t>ConTab_BOM_KP_RecircLines_170</t>
        </is>
      </c>
      <c r="D120" s="233">
        <f>IF(B120="Y", C120,"")</f>
        <v/>
      </c>
      <c r="E120" t="inlineStr">
        <is>
          <t>1213-5_6-KP</t>
        </is>
      </c>
      <c r="F120" s="172" t="inlineStr">
        <is>
          <t>RecirculationLines_NylonTubing_BrassFittings</t>
        </is>
      </c>
      <c r="G120" s="188" t="inlineStr">
        <is>
          <t>Nylon Tubing with Brass Fittings</t>
        </is>
      </c>
      <c r="H120" s="206" t="n">
        <v>91865299</v>
      </c>
      <c r="I120" s="172" t="inlineStr">
        <is>
          <t>B104207</t>
        </is>
      </c>
      <c r="J120" s="172" t="inlineStr">
        <is>
          <t>LT249</t>
        </is>
      </c>
      <c r="K120" s="205" t="n"/>
    </row>
    <row r="121">
      <c r="B121" s="237">
        <f>IF(G121 = "Nylon Tubing with Brass Fittings","Y","N")</f>
        <v/>
      </c>
      <c r="C121" s="233" t="inlineStr">
        <is>
          <t>ConTab_BOM_KP_RecircLines_172</t>
        </is>
      </c>
      <c r="D121" s="233">
        <f>IF(B121="Y", C121,"")</f>
        <v/>
      </c>
      <c r="E121" t="inlineStr">
        <is>
          <t>1213-5_6-KP</t>
        </is>
      </c>
      <c r="F121" s="172" t="inlineStr">
        <is>
          <t>RecirculationLines_CopperTubing_BrassFittings</t>
        </is>
      </c>
      <c r="G121" s="188" t="inlineStr">
        <is>
          <t>Copper Tubing with Brass Fittings</t>
        </is>
      </c>
      <c r="H121" s="206" t="n">
        <v>91865748</v>
      </c>
      <c r="I121" s="172" t="inlineStr">
        <is>
          <t>B104255</t>
        </is>
      </c>
      <c r="J121" s="172" t="inlineStr">
        <is>
          <t>LT249</t>
        </is>
      </c>
      <c r="K121" s="205" t="n"/>
    </row>
    <row r="122">
      <c r="B122" s="237">
        <f>IF(G122 = "Nylon Tubing with Brass Fittings","Y","N")</f>
        <v/>
      </c>
      <c r="C122" s="233" t="inlineStr">
        <is>
          <t>ConTab_BOM_KP_RecircLines_173</t>
        </is>
      </c>
      <c r="D122" s="233">
        <f>IF(B122="Y", C122,"")</f>
        <v/>
      </c>
      <c r="E122" t="inlineStr">
        <is>
          <t>1213-5_6-KP</t>
        </is>
      </c>
      <c r="F122" s="172" t="inlineStr">
        <is>
          <t>RecirculationLines_SSTubing_SSFittings</t>
        </is>
      </c>
      <c r="G122" s="188" t="inlineStr">
        <is>
          <t>Stainless Steel Tubing and Fittings</t>
        </is>
      </c>
      <c r="H122" s="206" t="inlineStr">
        <is>
          <t>RTF</t>
        </is>
      </c>
      <c r="I122" s="172" t="inlineStr">
        <is>
          <t>B104279</t>
        </is>
      </c>
      <c r="J122" s="172" t="inlineStr">
        <is>
          <t>LT249</t>
        </is>
      </c>
      <c r="K122" s="205" t="n"/>
    </row>
    <row r="123">
      <c r="B123" s="237">
        <f>IF(G123 = "Nylon Tubing with Brass Fittings","Y","N")</f>
        <v/>
      </c>
      <c r="C123" s="233" t="inlineStr">
        <is>
          <t>ConTab_BOM_KP_RecircLines_175</t>
        </is>
      </c>
      <c r="D123" s="233">
        <f>IF(B123="Y", C123,"")</f>
        <v/>
      </c>
      <c r="E123" t="inlineStr">
        <is>
          <t>1220-7_8-KP</t>
        </is>
      </c>
      <c r="F123" s="172" t="inlineStr">
        <is>
          <t>RecirculationLines_None</t>
        </is>
      </c>
      <c r="G123" s="188" t="inlineStr">
        <is>
          <t>No Recirc lines</t>
        </is>
      </c>
      <c r="H123" s="206" t="n">
        <v>97952400</v>
      </c>
      <c r="I123" s="172" t="inlineStr">
        <is>
          <t>B104183</t>
        </is>
      </c>
      <c r="J123" s="172" t="inlineStr">
        <is>
          <t>LT027</t>
        </is>
      </c>
      <c r="K123" s="205" t="n"/>
    </row>
    <row r="124">
      <c r="B124" s="237">
        <f>IF(G124 = "Nylon Tubing with Brass Fittings","Y","N")</f>
        <v/>
      </c>
      <c r="C124" s="233" t="inlineStr">
        <is>
          <t>ConTab_BOM_KP_RecircLines_176</t>
        </is>
      </c>
      <c r="D124" s="233">
        <f>IF(B124="Y", C124,"")</f>
        <v/>
      </c>
      <c r="E124" t="inlineStr">
        <is>
          <t>1220-7_8-KP</t>
        </is>
      </c>
      <c r="F124" s="172" t="inlineStr">
        <is>
          <t>RecirculationLines_NylonTubing_BrassFittings</t>
        </is>
      </c>
      <c r="G124" s="188" t="inlineStr">
        <is>
          <t>Nylon Tubing with Brass Fittings</t>
        </is>
      </c>
      <c r="H124" s="206" t="n">
        <v>91865299</v>
      </c>
      <c r="I124" s="172" t="inlineStr">
        <is>
          <t>B104207</t>
        </is>
      </c>
      <c r="J124" s="172" t="inlineStr">
        <is>
          <t>LT249</t>
        </is>
      </c>
      <c r="K124" s="205" t="n"/>
    </row>
    <row r="125">
      <c r="B125" s="237">
        <f>IF(G125 = "Nylon Tubing with Brass Fittings","Y","N")</f>
        <v/>
      </c>
      <c r="C125" s="233" t="inlineStr">
        <is>
          <t>ConTab_BOM_KP_RecircLines_178</t>
        </is>
      </c>
      <c r="D125" s="233">
        <f>IF(B125="Y", C125,"")</f>
        <v/>
      </c>
      <c r="E125" t="inlineStr">
        <is>
          <t>1220-7_8-KP</t>
        </is>
      </c>
      <c r="F125" s="172" t="inlineStr">
        <is>
          <t>RecirculationLines_CopperTubing_BrassFittings</t>
        </is>
      </c>
      <c r="G125" s="188" t="inlineStr">
        <is>
          <t>Copper Tubing with Brass Fittings</t>
        </is>
      </c>
      <c r="H125" s="206" t="n">
        <v>91865748</v>
      </c>
      <c r="I125" s="172" t="inlineStr">
        <is>
          <t>B104255</t>
        </is>
      </c>
      <c r="J125" s="172" t="inlineStr">
        <is>
          <t>LT249</t>
        </is>
      </c>
      <c r="K125" s="205" t="n"/>
    </row>
    <row r="126">
      <c r="B126" s="237">
        <f>IF(G126 = "Nylon Tubing with Brass Fittings","Y","N")</f>
        <v/>
      </c>
      <c r="C126" s="233" t="inlineStr">
        <is>
          <t>ConTab_BOM_KP_RecircLines_179</t>
        </is>
      </c>
      <c r="D126" s="233">
        <f>IF(B126="Y", C126,"")</f>
        <v/>
      </c>
      <c r="E126" t="inlineStr">
        <is>
          <t>1220-7_8-KP</t>
        </is>
      </c>
      <c r="F126" s="172" t="inlineStr">
        <is>
          <t>RecirculationLines_SSTubing_SSFittings</t>
        </is>
      </c>
      <c r="G126" s="188" t="inlineStr">
        <is>
          <t>Stainless Steel Tubing and Fittings</t>
        </is>
      </c>
      <c r="H126" s="206" t="inlineStr">
        <is>
          <t>RTF</t>
        </is>
      </c>
      <c r="I126" s="172" t="inlineStr">
        <is>
          <t>B104279</t>
        </is>
      </c>
      <c r="J126" s="172" t="inlineStr">
        <is>
          <t>LT249</t>
        </is>
      </c>
      <c r="K126" s="205" t="n"/>
    </row>
    <row r="127">
      <c r="B127" s="237">
        <f>IF(G127 = "Nylon Tubing with Brass Fittings","Y","N")</f>
        <v/>
      </c>
      <c r="C127" s="233" t="inlineStr">
        <is>
          <t>ConTab_BOM_KP_RecircLines_181</t>
        </is>
      </c>
      <c r="D127" s="233">
        <f>IF(B127="Y", C127,"")</f>
        <v/>
      </c>
      <c r="E127" t="inlineStr">
        <is>
          <t>1228-3_4-KP</t>
        </is>
      </c>
      <c r="F127" s="172" t="inlineStr">
        <is>
          <t>RecirculationLines_None</t>
        </is>
      </c>
      <c r="G127" s="188" t="inlineStr">
        <is>
          <t>No Recirc lines</t>
        </is>
      </c>
      <c r="H127" s="206" t="n">
        <v>97952400</v>
      </c>
      <c r="I127" s="172" t="inlineStr">
        <is>
          <t>B104183</t>
        </is>
      </c>
      <c r="J127" s="172" t="inlineStr">
        <is>
          <t>LT027</t>
        </is>
      </c>
      <c r="K127" s="205" t="n"/>
    </row>
    <row r="128">
      <c r="B128" s="237">
        <f>IF(G128 = "Nylon Tubing with Brass Fittings","Y","N")</f>
        <v/>
      </c>
      <c r="C128" s="233" t="inlineStr">
        <is>
          <t>ConTab_BOM_KP_RecircLines_182</t>
        </is>
      </c>
      <c r="D128" s="233">
        <f>IF(B128="Y", C128,"")</f>
        <v/>
      </c>
      <c r="E128" t="inlineStr">
        <is>
          <t>1228-3_4-KP</t>
        </is>
      </c>
      <c r="F128" s="172" t="inlineStr">
        <is>
          <t>RecirculationLines_NylonTubing_BrassFittings</t>
        </is>
      </c>
      <c r="G128" s="188" t="inlineStr">
        <is>
          <t>Nylon Tubing with Brass Fittings</t>
        </is>
      </c>
      <c r="H128" s="206" t="n">
        <v>91865299</v>
      </c>
      <c r="I128" s="172" t="inlineStr">
        <is>
          <t>B104207</t>
        </is>
      </c>
      <c r="J128" s="172" t="inlineStr">
        <is>
          <t>LT249</t>
        </is>
      </c>
      <c r="K128" s="205" t="n"/>
    </row>
    <row r="129">
      <c r="B129" s="237">
        <f>IF(G129 = "Nylon Tubing with Brass Fittings","Y","N")</f>
        <v/>
      </c>
      <c r="C129" s="233" t="inlineStr">
        <is>
          <t>ConTab_BOM_KP_RecircLines_184</t>
        </is>
      </c>
      <c r="D129" s="233">
        <f>IF(B129="Y", C129,"")</f>
        <v/>
      </c>
      <c r="E129" t="inlineStr">
        <is>
          <t>1228-3_4-KP</t>
        </is>
      </c>
      <c r="F129" s="172" t="inlineStr">
        <is>
          <t>RecirculationLines_CopperTubing_BrassFittings</t>
        </is>
      </c>
      <c r="G129" s="188" t="inlineStr">
        <is>
          <t>Copper Tubing with Brass Fittings</t>
        </is>
      </c>
      <c r="H129" s="206" t="n">
        <v>91865748</v>
      </c>
      <c r="I129" s="172" t="inlineStr">
        <is>
          <t>B104255</t>
        </is>
      </c>
      <c r="J129" s="172" t="inlineStr">
        <is>
          <t>LT249</t>
        </is>
      </c>
      <c r="K129" s="205" t="n"/>
    </row>
    <row r="130">
      <c r="B130" s="237">
        <f>IF(G130 = "Nylon Tubing with Brass Fittings","Y","N")</f>
        <v/>
      </c>
      <c r="C130" s="233" t="inlineStr">
        <is>
          <t>ConTab_BOM_KP_RecircLines_185</t>
        </is>
      </c>
      <c r="D130" s="233">
        <f>IF(B130="Y", C130,"")</f>
        <v/>
      </c>
      <c r="E130" t="inlineStr">
        <is>
          <t>1228-3_4-KP</t>
        </is>
      </c>
      <c r="F130" s="172" t="inlineStr">
        <is>
          <t>RecirculationLines_SSTubing_SSFittings</t>
        </is>
      </c>
      <c r="G130" s="188" t="inlineStr">
        <is>
          <t>Stainless Steel Tubing and Fittings</t>
        </is>
      </c>
      <c r="H130" s="206" t="inlineStr">
        <is>
          <t>RTF</t>
        </is>
      </c>
      <c r="I130" s="172" t="inlineStr">
        <is>
          <t>B104279</t>
        </is>
      </c>
      <c r="J130" s="172" t="inlineStr">
        <is>
          <t>LT249</t>
        </is>
      </c>
      <c r="K130" s="205" t="n"/>
    </row>
    <row r="131">
      <c r="B131" s="237">
        <f>IF(G131 = "Nylon Tubing with Brass Fittings","Y","N")</f>
        <v/>
      </c>
      <c r="C131" s="233" t="inlineStr">
        <is>
          <t>ConTab_BOM_KP_RecircLines_187</t>
        </is>
      </c>
      <c r="D131" s="233">
        <f>IF(B131="Y", C131,"")</f>
        <v/>
      </c>
      <c r="E131" t="inlineStr">
        <is>
          <t>2018-1_2-KP</t>
        </is>
      </c>
      <c r="F131" s="172" t="inlineStr">
        <is>
          <t>RecirculationLines_None</t>
        </is>
      </c>
      <c r="G131" s="188" t="inlineStr">
        <is>
          <t>No Recirc lines</t>
        </is>
      </c>
      <c r="H131" s="206" t="n">
        <v>97952400</v>
      </c>
      <c r="I131" s="172" t="inlineStr">
        <is>
          <t>B104183</t>
        </is>
      </c>
      <c r="J131" s="172" t="inlineStr">
        <is>
          <t>LT027</t>
        </is>
      </c>
      <c r="K131" s="205" t="n"/>
    </row>
    <row r="132">
      <c r="B132" s="237">
        <f>IF(G132 = "Nylon Tubing with Brass Fittings","Y","N")</f>
        <v/>
      </c>
      <c r="C132" s="233" t="inlineStr">
        <is>
          <t>ConTab_BOM_KP_RecircLines_188</t>
        </is>
      </c>
      <c r="D132" s="233">
        <f>IF(B132="Y", C132,"")</f>
        <v/>
      </c>
      <c r="E132" t="inlineStr">
        <is>
          <t>2018-1_2-KP</t>
        </is>
      </c>
      <c r="F132" s="172" t="inlineStr">
        <is>
          <t>RecirculationLines_NylonTubing_BrassFittings</t>
        </is>
      </c>
      <c r="G132" s="188" t="inlineStr">
        <is>
          <t>Nylon Tubing with Brass Fittings</t>
        </is>
      </c>
      <c r="H132" s="206" t="n">
        <v>91865299</v>
      </c>
      <c r="I132" s="172" t="inlineStr">
        <is>
          <t>B104207</t>
        </is>
      </c>
      <c r="J132" s="172" t="inlineStr">
        <is>
          <t>LT249</t>
        </is>
      </c>
      <c r="K132" s="205" t="n"/>
    </row>
    <row r="133">
      <c r="B133" s="237">
        <f>IF(G133 = "Nylon Tubing with Brass Fittings","Y","N")</f>
        <v/>
      </c>
      <c r="C133" s="233" t="inlineStr">
        <is>
          <t>ConTab_BOM_KP_RecircLines_190</t>
        </is>
      </c>
      <c r="D133" s="233">
        <f>IF(B133="Y", C133,"")</f>
        <v/>
      </c>
      <c r="E133" t="inlineStr">
        <is>
          <t>2018-1_2-KP</t>
        </is>
      </c>
      <c r="F133" s="172" t="inlineStr">
        <is>
          <t>RecirculationLines_CopperTubing_BrassFittings</t>
        </is>
      </c>
      <c r="G133" s="188" t="inlineStr">
        <is>
          <t>Copper Tubing with Brass Fittings</t>
        </is>
      </c>
      <c r="H133" s="206" t="n">
        <v>91865748</v>
      </c>
      <c r="I133" s="172" t="inlineStr">
        <is>
          <t>B104255</t>
        </is>
      </c>
      <c r="J133" s="172" t="inlineStr">
        <is>
          <t>LT249</t>
        </is>
      </c>
      <c r="K133" s="205" t="n"/>
    </row>
    <row r="134">
      <c r="B134" s="237">
        <f>IF(G134 = "Nylon Tubing with Brass Fittings","Y","N")</f>
        <v/>
      </c>
      <c r="C134" s="233" t="inlineStr">
        <is>
          <t>ConTab_BOM_KP_RecircLines_191</t>
        </is>
      </c>
      <c r="D134" s="233">
        <f>IF(B134="Y", C134,"")</f>
        <v/>
      </c>
      <c r="E134" t="inlineStr">
        <is>
          <t>2018-1_2-KP</t>
        </is>
      </c>
      <c r="F134" s="172" t="inlineStr">
        <is>
          <t>RecirculationLines_SSTubing_SSFittings</t>
        </is>
      </c>
      <c r="G134" s="188" t="inlineStr">
        <is>
          <t>Stainless Steel Tubing and Fittings</t>
        </is>
      </c>
      <c r="H134" s="206" t="inlineStr">
        <is>
          <t>RTF</t>
        </is>
      </c>
      <c r="I134" s="172" t="inlineStr">
        <is>
          <t>B104279</t>
        </is>
      </c>
      <c r="J134" s="172" t="inlineStr">
        <is>
          <t>LT249</t>
        </is>
      </c>
      <c r="K134" s="205" t="n"/>
    </row>
    <row r="135">
      <c r="B135" s="237">
        <f>IF(G135 = "Nylon Tubing with Brass Fittings","Y","N")</f>
        <v/>
      </c>
      <c r="C135" s="233" t="inlineStr">
        <is>
          <t>ConTab_BOM_KP_RecircLines_193</t>
        </is>
      </c>
      <c r="D135" s="233">
        <f>IF(B135="Y", C135,"")</f>
        <v/>
      </c>
      <c r="E135" t="inlineStr">
        <is>
          <t>1617-5_6-KP</t>
        </is>
      </c>
      <c r="F135" s="172" t="inlineStr">
        <is>
          <t>RecirculationLines_None</t>
        </is>
      </c>
      <c r="G135" s="188" t="inlineStr">
        <is>
          <t>No Recirc lines</t>
        </is>
      </c>
      <c r="H135" s="206" t="n">
        <v>97952400</v>
      </c>
      <c r="I135" s="172" t="inlineStr">
        <is>
          <t>B104183</t>
        </is>
      </c>
      <c r="J135" s="172" t="inlineStr">
        <is>
          <t>LT027</t>
        </is>
      </c>
      <c r="K135" s="205" t="n"/>
    </row>
    <row r="136">
      <c r="B136" s="237">
        <f>IF(G136 = "Nylon Tubing with Brass Fittings","Y","N")</f>
        <v/>
      </c>
      <c r="C136" s="233" t="inlineStr">
        <is>
          <t>ConTab_BOM_KP_RecircLines_194</t>
        </is>
      </c>
      <c r="D136" s="233">
        <f>IF(B136="Y", C136,"")</f>
        <v/>
      </c>
      <c r="E136" t="inlineStr">
        <is>
          <t>1617-5_6-KP</t>
        </is>
      </c>
      <c r="F136" s="172" t="inlineStr">
        <is>
          <t>RecirculationLines_NylonTubing_BrassFittings</t>
        </is>
      </c>
      <c r="G136" s="188" t="inlineStr">
        <is>
          <t>Nylon Tubing with Brass Fittings</t>
        </is>
      </c>
      <c r="H136" s="206" t="n">
        <v>91865299</v>
      </c>
      <c r="I136" s="172" t="inlineStr">
        <is>
          <t>B104207</t>
        </is>
      </c>
      <c r="J136" s="172" t="inlineStr">
        <is>
          <t>LT249</t>
        </is>
      </c>
      <c r="K136" s="205" t="n"/>
    </row>
    <row r="137">
      <c r="B137" s="237">
        <f>IF(G137 = "Nylon Tubing with Brass Fittings","Y","N")</f>
        <v/>
      </c>
      <c r="C137" s="233" t="inlineStr">
        <is>
          <t>ConTab_BOM_KP_RecircLines_196</t>
        </is>
      </c>
      <c r="D137" s="233">
        <f>IF(B137="Y", C137,"")</f>
        <v/>
      </c>
      <c r="E137" t="inlineStr">
        <is>
          <t>1617-5_6-KP</t>
        </is>
      </c>
      <c r="F137" s="172" t="inlineStr">
        <is>
          <t>RecirculationLines_CopperTubing_BrassFittings</t>
        </is>
      </c>
      <c r="G137" s="188" t="inlineStr">
        <is>
          <t>Copper Tubing with Brass Fittings</t>
        </is>
      </c>
      <c r="H137" s="206" t="n">
        <v>91865748</v>
      </c>
      <c r="I137" s="172" t="inlineStr">
        <is>
          <t>B104255</t>
        </is>
      </c>
      <c r="J137" s="172" t="inlineStr">
        <is>
          <t>LT249</t>
        </is>
      </c>
      <c r="K137" s="205" t="n"/>
    </row>
    <row r="138">
      <c r="B138" s="237">
        <f>IF(G138 = "Nylon Tubing with Brass Fittings","Y","N")</f>
        <v/>
      </c>
      <c r="C138" s="233" t="inlineStr">
        <is>
          <t>ConTab_BOM_KP_RecircLines_197</t>
        </is>
      </c>
      <c r="D138" s="233">
        <f>IF(B138="Y", C138,"")</f>
        <v/>
      </c>
      <c r="E138" t="inlineStr">
        <is>
          <t>1617-5_6-KP</t>
        </is>
      </c>
      <c r="F138" s="172" t="inlineStr">
        <is>
          <t>RecirculationLines_SSTubing_SSFittings</t>
        </is>
      </c>
      <c r="G138" s="188" t="inlineStr">
        <is>
          <t>Stainless Steel Tubing and Fittings</t>
        </is>
      </c>
      <c r="H138" s="206" t="inlineStr">
        <is>
          <t>RTF</t>
        </is>
      </c>
      <c r="I138" s="172" t="inlineStr">
        <is>
          <t>B104279</t>
        </is>
      </c>
      <c r="J138" s="172" t="inlineStr">
        <is>
          <t>LT249</t>
        </is>
      </c>
      <c r="K138" s="205" t="n"/>
    </row>
    <row r="139">
      <c r="B139" s="237">
        <f>IF(G139 = "Nylon Tubing with Brass Fittings","Y","N")</f>
        <v/>
      </c>
      <c r="C139" s="233" t="inlineStr">
        <is>
          <t>ConTab_BOM_KP_RecircLines_199</t>
        </is>
      </c>
      <c r="D139" s="233">
        <f>IF(B139="Y", C139,"")</f>
        <v/>
      </c>
      <c r="E139" t="inlineStr">
        <is>
          <t>1620-3_4-KP</t>
        </is>
      </c>
      <c r="F139" s="172" t="inlineStr">
        <is>
          <t>RecirculationLines_None</t>
        </is>
      </c>
      <c r="G139" s="188" t="inlineStr">
        <is>
          <t>No Recirc lines</t>
        </is>
      </c>
      <c r="H139" s="206" t="n">
        <v>97952400</v>
      </c>
      <c r="I139" s="172" t="inlineStr">
        <is>
          <t>B104183</t>
        </is>
      </c>
      <c r="J139" s="172" t="inlineStr">
        <is>
          <t>LT027</t>
        </is>
      </c>
      <c r="K139" s="205" t="n"/>
    </row>
    <row r="140">
      <c r="B140" s="237">
        <f>IF(G140 = "Nylon Tubing with Brass Fittings","Y","N")</f>
        <v/>
      </c>
      <c r="C140" s="233" t="inlineStr">
        <is>
          <t>ConTab_BOM_KP_RecircLines_200</t>
        </is>
      </c>
      <c r="D140" s="233">
        <f>IF(B140="Y", C140,"")</f>
        <v/>
      </c>
      <c r="E140" t="inlineStr">
        <is>
          <t>1620-3_4-KP</t>
        </is>
      </c>
      <c r="F140" s="172" t="inlineStr">
        <is>
          <t>RecirculationLines_NylonTubing_BrassFittings</t>
        </is>
      </c>
      <c r="G140" s="188" t="inlineStr">
        <is>
          <t>Nylon Tubing with Brass Fittings</t>
        </is>
      </c>
      <c r="H140" s="206" t="n">
        <v>91865299</v>
      </c>
      <c r="I140" s="172" t="inlineStr">
        <is>
          <t>B104207</t>
        </is>
      </c>
      <c r="J140" s="172" t="inlineStr">
        <is>
          <t>LT249</t>
        </is>
      </c>
      <c r="K140" s="205" t="n"/>
    </row>
    <row r="141">
      <c r="B141" s="237">
        <f>IF(G141 = "Nylon Tubing with Brass Fittings","Y","N")</f>
        <v/>
      </c>
      <c r="C141" s="233" t="inlineStr">
        <is>
          <t>ConTab_BOM_KP_RecircLines_202</t>
        </is>
      </c>
      <c r="D141" s="233">
        <f>IF(B141="Y", C141,"")</f>
        <v/>
      </c>
      <c r="E141" t="inlineStr">
        <is>
          <t>1620-3_4-KP</t>
        </is>
      </c>
      <c r="F141" s="172" t="inlineStr">
        <is>
          <t>RecirculationLines_CopperTubing_BrassFittings</t>
        </is>
      </c>
      <c r="G141" s="188" t="inlineStr">
        <is>
          <t>Copper Tubing with Brass Fittings</t>
        </is>
      </c>
      <c r="H141" s="206" t="n">
        <v>91865748</v>
      </c>
      <c r="I141" s="172" t="inlineStr">
        <is>
          <t>B104255</t>
        </is>
      </c>
      <c r="J141" s="172" t="inlineStr">
        <is>
          <t>LT249</t>
        </is>
      </c>
      <c r="K141" s="205" t="n"/>
    </row>
    <row r="142">
      <c r="B142" s="237">
        <f>IF(G142 = "Nylon Tubing with Brass Fittings","Y","N")</f>
        <v/>
      </c>
      <c r="C142" s="233" t="inlineStr">
        <is>
          <t>ConTab_BOM_KP_RecircLines_203</t>
        </is>
      </c>
      <c r="D142" s="233">
        <f>IF(B142="Y", C142,"")</f>
        <v/>
      </c>
      <c r="E142" t="inlineStr">
        <is>
          <t>1620-3_4-KP</t>
        </is>
      </c>
      <c r="F142" s="172" t="inlineStr">
        <is>
          <t>RecirculationLines_SSTubing_SSFittings</t>
        </is>
      </c>
      <c r="G142" s="188" t="inlineStr">
        <is>
          <t>Stainless Steel Tubing and Fittings</t>
        </is>
      </c>
      <c r="H142" s="206" t="inlineStr">
        <is>
          <t>RTF</t>
        </is>
      </c>
      <c r="I142" s="172" t="inlineStr">
        <is>
          <t>B104279</t>
        </is>
      </c>
      <c r="J142" s="172" t="inlineStr">
        <is>
          <t>LT249</t>
        </is>
      </c>
      <c r="K142" s="205" t="n"/>
    </row>
    <row r="143">
      <c r="B143" s="237">
        <f>IF(G143 = "Nylon Tubing with Brass Fittings","Y","N")</f>
        <v/>
      </c>
      <c r="C143" s="233" t="inlineStr">
        <is>
          <t>ConTab_BOM_KP_RecircLines_205</t>
        </is>
      </c>
      <c r="D143" s="233">
        <f>IF(B143="Y", C143,"")</f>
        <v/>
      </c>
      <c r="E143" t="inlineStr">
        <is>
          <t>2023-3_4-KP</t>
        </is>
      </c>
      <c r="F143" s="172" t="inlineStr">
        <is>
          <t>RecirculationLines_None</t>
        </is>
      </c>
      <c r="G143" s="188" t="inlineStr">
        <is>
          <t>No Recirc lines</t>
        </is>
      </c>
      <c r="H143" s="206" t="n">
        <v>97952400</v>
      </c>
      <c r="I143" s="172" t="inlineStr">
        <is>
          <t>B104183</t>
        </is>
      </c>
      <c r="J143" s="172" t="inlineStr">
        <is>
          <t>LT027</t>
        </is>
      </c>
      <c r="K143" s="205" t="n"/>
    </row>
    <row r="144">
      <c r="B144" s="237">
        <f>IF(G144 = "Nylon Tubing with Brass Fittings","Y","N")</f>
        <v/>
      </c>
      <c r="C144" s="233" t="inlineStr">
        <is>
          <t>ConTab_BOM_KP_RecircLines_206</t>
        </is>
      </c>
      <c r="D144" s="233">
        <f>IF(B144="Y", C144,"")</f>
        <v/>
      </c>
      <c r="E144" t="inlineStr">
        <is>
          <t>2023-3_4-KP</t>
        </is>
      </c>
      <c r="F144" s="172" t="inlineStr">
        <is>
          <t>RecirculationLines_NylonTubing_BrassFittings</t>
        </is>
      </c>
      <c r="G144" s="188" t="inlineStr">
        <is>
          <t>Nylon Tubing with Brass Fittings</t>
        </is>
      </c>
      <c r="H144" s="206" t="n">
        <v>91865299</v>
      </c>
      <c r="I144" s="172" t="inlineStr">
        <is>
          <t>B104207</t>
        </is>
      </c>
      <c r="J144" s="172" t="inlineStr">
        <is>
          <t>LT249</t>
        </is>
      </c>
      <c r="K144" s="205" t="n"/>
    </row>
    <row r="145">
      <c r="B145" s="237">
        <f>IF(G145 = "Nylon Tubing with Brass Fittings","Y","N")</f>
        <v/>
      </c>
      <c r="C145" s="233" t="inlineStr">
        <is>
          <t>ConTab_BOM_KP_RecircLines_208</t>
        </is>
      </c>
      <c r="D145" s="233">
        <f>IF(B145="Y", C145,"")</f>
        <v/>
      </c>
      <c r="E145" t="inlineStr">
        <is>
          <t>2023-3_4-KP</t>
        </is>
      </c>
      <c r="F145" s="172" t="inlineStr">
        <is>
          <t>RecirculationLines_CopperTubing_BrassFittings</t>
        </is>
      </c>
      <c r="G145" s="188" t="inlineStr">
        <is>
          <t>Copper Tubing with Brass Fittings</t>
        </is>
      </c>
      <c r="H145" s="206" t="n">
        <v>91865748</v>
      </c>
      <c r="I145" s="172" t="inlineStr">
        <is>
          <t>B104255</t>
        </is>
      </c>
      <c r="J145" s="172" t="inlineStr">
        <is>
          <t>LT249</t>
        </is>
      </c>
      <c r="K145" s="205" t="n"/>
    </row>
    <row r="146">
      <c r="B146" s="237">
        <f>IF(G146 = "Nylon Tubing with Brass Fittings","Y","N")</f>
        <v/>
      </c>
      <c r="C146" s="233" t="inlineStr">
        <is>
          <t>ConTab_BOM_KP_RecircLines_209</t>
        </is>
      </c>
      <c r="D146" s="233">
        <f>IF(B146="Y", C146,"")</f>
        <v/>
      </c>
      <c r="E146" t="inlineStr">
        <is>
          <t>2023-3_4-KP</t>
        </is>
      </c>
      <c r="F146" s="172" t="inlineStr">
        <is>
          <t>RecirculationLines_SSTubing_SSFittings</t>
        </is>
      </c>
      <c r="G146" s="188" t="inlineStr">
        <is>
          <t>Stainless Steel Tubing and Fittings</t>
        </is>
      </c>
      <c r="H146" s="206" t="inlineStr">
        <is>
          <t>RTF</t>
        </is>
      </c>
      <c r="I146" s="172" t="inlineStr">
        <is>
          <t>B104279</t>
        </is>
      </c>
      <c r="J146" s="172" t="inlineStr">
        <is>
          <t>LT249</t>
        </is>
      </c>
      <c r="K146" s="205" t="n"/>
    </row>
    <row r="147">
      <c r="B147" s="237">
        <f>IF(G147 = "Nylon Tubing with Brass Fittings","Y","N")</f>
        <v/>
      </c>
      <c r="C147" s="233" t="inlineStr">
        <is>
          <t>ConTab_BOM_KP_RecircLines_211</t>
        </is>
      </c>
      <c r="D147" s="233">
        <f>IF(B147="Y", C147,"")</f>
        <v/>
      </c>
      <c r="E147" t="inlineStr">
        <is>
          <t>2025-7_8-KP</t>
        </is>
      </c>
      <c r="F147" s="172" t="inlineStr">
        <is>
          <t>RecirculationLines_None</t>
        </is>
      </c>
      <c r="G147" s="188" t="inlineStr">
        <is>
          <t>No Recirc lines</t>
        </is>
      </c>
      <c r="H147" s="206" t="n">
        <v>97952400</v>
      </c>
      <c r="I147" s="172" t="inlineStr">
        <is>
          <t>B104183</t>
        </is>
      </c>
      <c r="J147" s="172" t="inlineStr">
        <is>
          <t>LT027</t>
        </is>
      </c>
      <c r="K147" s="205" t="n"/>
    </row>
    <row r="148">
      <c r="B148" s="237">
        <f>IF(G148 = "Nylon Tubing with Brass Fittings","Y","N")</f>
        <v/>
      </c>
      <c r="C148" s="233" t="inlineStr">
        <is>
          <t>ConTab_BOM_KP_RecircLines_212</t>
        </is>
      </c>
      <c r="D148" s="233">
        <f>IF(B148="Y", C148,"")</f>
        <v/>
      </c>
      <c r="E148" t="inlineStr">
        <is>
          <t>2025-7_8-KP</t>
        </is>
      </c>
      <c r="F148" s="172" t="inlineStr">
        <is>
          <t>RecirculationLines_NylonTubing_BrassFittings</t>
        </is>
      </c>
      <c r="G148" s="188" t="inlineStr">
        <is>
          <t>Nylon Tubing with Brass Fittings</t>
        </is>
      </c>
      <c r="H148" s="206" t="n">
        <v>91865299</v>
      </c>
      <c r="I148" s="172" t="inlineStr">
        <is>
          <t>B104207</t>
        </is>
      </c>
      <c r="J148" s="172" t="inlineStr">
        <is>
          <t>LT249</t>
        </is>
      </c>
      <c r="K148" s="205" t="n"/>
    </row>
    <row r="149">
      <c r="B149" s="237">
        <f>IF(G149 = "Nylon Tubing with Brass Fittings","Y","N")</f>
        <v/>
      </c>
      <c r="C149" s="233" t="inlineStr">
        <is>
          <t>ConTab_BOM_KP_RecircLines_214</t>
        </is>
      </c>
      <c r="D149" s="233">
        <f>IF(B149="Y", C149,"")</f>
        <v/>
      </c>
      <c r="E149" t="inlineStr">
        <is>
          <t>2025-7_8-KP</t>
        </is>
      </c>
      <c r="F149" s="172" t="inlineStr">
        <is>
          <t>RecirculationLines_CopperTubing_BrassFittings</t>
        </is>
      </c>
      <c r="G149" s="188" t="inlineStr">
        <is>
          <t>Copper Tubing with Brass Fittings</t>
        </is>
      </c>
      <c r="H149" s="206" t="n">
        <v>91865748</v>
      </c>
      <c r="I149" s="172" t="inlineStr">
        <is>
          <t>B104255</t>
        </is>
      </c>
      <c r="J149" s="172" t="inlineStr">
        <is>
          <t>LT249</t>
        </is>
      </c>
      <c r="K149" s="205" t="n"/>
    </row>
    <row r="150">
      <c r="B150" s="237">
        <f>IF(G150 = "Nylon Tubing with Brass Fittings","Y","N")</f>
        <v/>
      </c>
      <c r="C150" s="233" t="inlineStr">
        <is>
          <t>ConTab_BOM_KP_RecircLines_215</t>
        </is>
      </c>
      <c r="D150" s="233">
        <f>IF(B150="Y", C150,"")</f>
        <v/>
      </c>
      <c r="E150" t="inlineStr">
        <is>
          <t>2025-7_8-KP</t>
        </is>
      </c>
      <c r="F150" s="172" t="inlineStr">
        <is>
          <t>RecirculationLines_SSTubing_SSFittings</t>
        </is>
      </c>
      <c r="G150" s="188" t="inlineStr">
        <is>
          <t>Stainless Steel Tubing and Fittings</t>
        </is>
      </c>
      <c r="H150" s="206" t="inlineStr">
        <is>
          <t>RTF</t>
        </is>
      </c>
      <c r="I150" s="172" t="inlineStr">
        <is>
          <t>B104279</t>
        </is>
      </c>
      <c r="J150" s="172" t="inlineStr">
        <is>
          <t>LT249</t>
        </is>
      </c>
      <c r="K150" s="205" t="n"/>
    </row>
    <row r="151">
      <c r="B151" s="237">
        <f>IF(G151 = "Nylon Tubing with Brass Fittings","Y","N")</f>
        <v/>
      </c>
      <c r="C151" s="233" t="inlineStr">
        <is>
          <t>ConTab_BOM_KP_RecircLines_217</t>
        </is>
      </c>
      <c r="D151" s="233">
        <f>IF(B151="Y", C151,"")</f>
        <v/>
      </c>
      <c r="E151" t="inlineStr">
        <is>
          <t>1415-3_4-KP</t>
        </is>
      </c>
      <c r="F151" s="172" t="inlineStr">
        <is>
          <t>RecirculationLines_None</t>
        </is>
      </c>
      <c r="G151" s="188" t="inlineStr">
        <is>
          <t>No Recirc lines</t>
        </is>
      </c>
      <c r="H151" s="206" t="n">
        <v>97952400</v>
      </c>
      <c r="I151" s="172" t="inlineStr">
        <is>
          <t>B104183</t>
        </is>
      </c>
      <c r="J151" s="172" t="inlineStr">
        <is>
          <t>LT027</t>
        </is>
      </c>
      <c r="K151" s="205" t="n"/>
    </row>
    <row r="152">
      <c r="B152" s="237">
        <f>IF(G152 = "Nylon Tubing with Brass Fittings","Y","N")</f>
        <v/>
      </c>
      <c r="C152" s="233" t="inlineStr">
        <is>
          <t>ConTab_BOM_KP_RecircLines_218</t>
        </is>
      </c>
      <c r="D152" s="233">
        <f>IF(B152="Y", C152,"")</f>
        <v/>
      </c>
      <c r="E152" t="inlineStr">
        <is>
          <t>1415-3_4-KP</t>
        </is>
      </c>
      <c r="F152" s="172" t="inlineStr">
        <is>
          <t>RecirculationLines_NylonTubing_BrassFittings</t>
        </is>
      </c>
      <c r="G152" s="188" t="inlineStr">
        <is>
          <t>Nylon Tubing with Brass Fittings</t>
        </is>
      </c>
      <c r="H152" s="206" t="n">
        <v>91865299</v>
      </c>
      <c r="I152" s="172" t="inlineStr">
        <is>
          <t>B104207</t>
        </is>
      </c>
      <c r="J152" s="172" t="inlineStr">
        <is>
          <t>LT249</t>
        </is>
      </c>
      <c r="K152" s="205" t="n"/>
    </row>
    <row r="153">
      <c r="B153" s="237">
        <f>IF(G153 = "Nylon Tubing with Brass Fittings","Y","N")</f>
        <v/>
      </c>
      <c r="C153" s="233" t="inlineStr">
        <is>
          <t>ConTab_BOM_KP_RecircLines_220</t>
        </is>
      </c>
      <c r="D153" s="233">
        <f>IF(B153="Y", C153,"")</f>
        <v/>
      </c>
      <c r="E153" t="inlineStr">
        <is>
          <t>1415-3_4-KP</t>
        </is>
      </c>
      <c r="F153" s="172" t="inlineStr">
        <is>
          <t>RecirculationLines_CopperTubing_BrassFittings</t>
        </is>
      </c>
      <c r="G153" s="188" t="inlineStr">
        <is>
          <t>Copper Tubing with Brass Fittings</t>
        </is>
      </c>
      <c r="H153" s="206" t="n">
        <v>91865748</v>
      </c>
      <c r="I153" s="172" t="inlineStr">
        <is>
          <t>B104255</t>
        </is>
      </c>
      <c r="J153" s="172" t="inlineStr">
        <is>
          <t>LT249</t>
        </is>
      </c>
      <c r="K153" s="205" t="n"/>
    </row>
    <row r="154">
      <c r="B154" s="237">
        <f>IF(G154 = "Nylon Tubing with Brass Fittings","Y","N")</f>
        <v/>
      </c>
      <c r="C154" s="233" t="inlineStr">
        <is>
          <t>ConTab_BOM_KP_RecircLines_221</t>
        </is>
      </c>
      <c r="D154" s="233">
        <f>IF(B154="Y", C154,"")</f>
        <v/>
      </c>
      <c r="E154" t="inlineStr">
        <is>
          <t>1415-3_4-KP</t>
        </is>
      </c>
      <c r="F154" s="172" t="inlineStr">
        <is>
          <t>RecirculationLines_SSTubing_SSFittings</t>
        </is>
      </c>
      <c r="G154" s="188" t="inlineStr">
        <is>
          <t>Stainless Steel Tubing and Fittings</t>
        </is>
      </c>
      <c r="H154" s="206" t="inlineStr">
        <is>
          <t>RTF</t>
        </is>
      </c>
      <c r="I154" s="172" t="inlineStr">
        <is>
          <t>B104279</t>
        </is>
      </c>
      <c r="J154" s="172" t="inlineStr">
        <is>
          <t>LT249</t>
        </is>
      </c>
      <c r="K154" s="205" t="n"/>
    </row>
    <row r="155">
      <c r="B155" s="237">
        <f>IF(G155 = "Nylon Tubing with Brass Fittings","Y","N")</f>
        <v/>
      </c>
      <c r="C155" s="233" t="inlineStr">
        <is>
          <t>ConTab_BOM_KP_RecircLines_223</t>
        </is>
      </c>
      <c r="D155" s="233">
        <f>IF(B155="Y", C155,"")</f>
        <v/>
      </c>
      <c r="E155" t="inlineStr">
        <is>
          <t>2427-3_4-KP</t>
        </is>
      </c>
      <c r="F155" s="172" t="inlineStr">
        <is>
          <t>RecirculationLines_None</t>
        </is>
      </c>
      <c r="G155" s="188" t="inlineStr">
        <is>
          <t>No Recirc lines</t>
        </is>
      </c>
      <c r="H155" s="206" t="n">
        <v>97952400</v>
      </c>
      <c r="I155" s="172" t="inlineStr">
        <is>
          <t>B104183</t>
        </is>
      </c>
      <c r="J155" s="172" t="inlineStr">
        <is>
          <t>LT027</t>
        </is>
      </c>
      <c r="K155" s="205" t="n"/>
    </row>
    <row r="156">
      <c r="B156" s="237">
        <f>IF(G156 = "Nylon Tubing with Brass Fittings","Y","N")</f>
        <v/>
      </c>
      <c r="C156" s="233" t="inlineStr">
        <is>
          <t>ConTab_BOM_KP_RecircLines_224</t>
        </is>
      </c>
      <c r="D156" s="233">
        <f>IF(B156="Y", C156,"")</f>
        <v/>
      </c>
      <c r="E156" t="inlineStr">
        <is>
          <t>2427-3_4-KP</t>
        </is>
      </c>
      <c r="F156" s="172" t="inlineStr">
        <is>
          <t>RecirculationLines_NylonTubing_BrassFittings</t>
        </is>
      </c>
      <c r="G156" s="188" t="inlineStr">
        <is>
          <t>Nylon Tubing with Brass Fittings</t>
        </is>
      </c>
      <c r="H156" s="206" t="n">
        <v>91865299</v>
      </c>
      <c r="I156" s="172" t="inlineStr">
        <is>
          <t>B104207</t>
        </is>
      </c>
      <c r="J156" s="172" t="inlineStr">
        <is>
          <t>LT249</t>
        </is>
      </c>
      <c r="K156" s="205" t="n"/>
    </row>
    <row r="157">
      <c r="B157" s="237">
        <f>IF(G157 = "Nylon Tubing with Brass Fittings","Y","N")</f>
        <v/>
      </c>
      <c r="C157" s="233" t="inlineStr">
        <is>
          <t>ConTab_BOM_KP_RecircLines_226</t>
        </is>
      </c>
      <c r="D157" s="233">
        <f>IF(B157="Y", C157,"")</f>
        <v/>
      </c>
      <c r="E157" t="inlineStr">
        <is>
          <t>2427-3_4-KP</t>
        </is>
      </c>
      <c r="F157" s="172" t="inlineStr">
        <is>
          <t>RecirculationLines_CopperTubing_BrassFittings</t>
        </is>
      </c>
      <c r="G157" s="188" t="inlineStr">
        <is>
          <t>Copper Tubing with Brass Fittings</t>
        </is>
      </c>
      <c r="H157" s="206" t="n">
        <v>91865748</v>
      </c>
      <c r="I157" s="172" t="inlineStr">
        <is>
          <t>B104255</t>
        </is>
      </c>
      <c r="J157" s="172" t="inlineStr">
        <is>
          <t>LT249</t>
        </is>
      </c>
      <c r="K157" s="205" t="n"/>
    </row>
    <row r="158">
      <c r="B158" s="237">
        <f>IF(G158 = "Nylon Tubing with Brass Fittings","Y","N")</f>
        <v/>
      </c>
      <c r="C158" s="233" t="inlineStr">
        <is>
          <t>ConTab_BOM_KP_RecircLines_227</t>
        </is>
      </c>
      <c r="D158" s="233">
        <f>IF(B158="Y", C158,"")</f>
        <v/>
      </c>
      <c r="E158" t="inlineStr">
        <is>
          <t>2427-3_4-KP</t>
        </is>
      </c>
      <c r="F158" s="172" t="inlineStr">
        <is>
          <t>RecirculationLines_SSTubing_SSFittings</t>
        </is>
      </c>
      <c r="G158" s="188" t="inlineStr">
        <is>
          <t>Stainless Steel Tubing and Fittings</t>
        </is>
      </c>
      <c r="H158" s="206" t="inlineStr">
        <is>
          <t>RTF</t>
        </is>
      </c>
      <c r="I158" s="172" t="inlineStr">
        <is>
          <t>B104279</t>
        </is>
      </c>
      <c r="J158" s="172" t="inlineStr">
        <is>
          <t>LT249</t>
        </is>
      </c>
      <c r="K158" s="205" t="n"/>
    </row>
    <row r="159">
      <c r="B159" s="237">
        <f>IF(G159 = "Nylon Tubing with Brass Fittings","Y","N")</f>
        <v/>
      </c>
      <c r="C159" s="233" t="inlineStr">
        <is>
          <t>ConTab_BOM_KP_RecircLines_229</t>
        </is>
      </c>
      <c r="D159" s="233">
        <f>IF(B159="Y", C159,"")</f>
        <v/>
      </c>
      <c r="E159" t="inlineStr">
        <is>
          <t>2832-5_6-KP</t>
        </is>
      </c>
      <c r="F159" s="172" t="inlineStr">
        <is>
          <t>RecirculationLines_None</t>
        </is>
      </c>
      <c r="G159" s="188" t="inlineStr">
        <is>
          <t>No Recirc lines</t>
        </is>
      </c>
      <c r="H159" s="206" t="n">
        <v>97952400</v>
      </c>
      <c r="I159" s="172" t="inlineStr">
        <is>
          <t>B104183</t>
        </is>
      </c>
      <c r="J159" s="172" t="inlineStr">
        <is>
          <t>LT027</t>
        </is>
      </c>
      <c r="K159" s="205" t="n"/>
    </row>
    <row r="160">
      <c r="B160" s="237">
        <f>IF(G160 = "Nylon Tubing with Brass Fittings","Y","N")</f>
        <v/>
      </c>
      <c r="C160" s="233" t="inlineStr">
        <is>
          <t>ConTab_BOM_KP_RecircLines_230</t>
        </is>
      </c>
      <c r="D160" s="233">
        <f>IF(B160="Y", C160,"")</f>
        <v/>
      </c>
      <c r="E160" t="inlineStr">
        <is>
          <t>2832-5_6-KP</t>
        </is>
      </c>
      <c r="F160" s="172" t="inlineStr">
        <is>
          <t>RecirculationLines_NylonTubing_BrassFittings</t>
        </is>
      </c>
      <c r="G160" s="188" t="inlineStr">
        <is>
          <t>Nylon Tubing with Brass Fittings</t>
        </is>
      </c>
      <c r="H160" s="206" t="n">
        <v>91865299</v>
      </c>
      <c r="I160" s="172" t="inlineStr">
        <is>
          <t>B104207</t>
        </is>
      </c>
      <c r="J160" s="172" t="inlineStr">
        <is>
          <t>LT249</t>
        </is>
      </c>
      <c r="K160" s="205" t="n"/>
    </row>
    <row r="161">
      <c r="A161" s="152" t="n"/>
      <c r="B161" s="237">
        <f>IF(G161 = "Nylon Tubing with Brass Fittings","Y","N")</f>
        <v/>
      </c>
      <c r="C161" s="233" t="inlineStr">
        <is>
          <t>ConTab_BOM_KP_RecircLines_232</t>
        </is>
      </c>
      <c r="D161" s="233">
        <f>IF(B161="Y", C161,"")</f>
        <v/>
      </c>
      <c r="E161" t="inlineStr">
        <is>
          <t>2832-5_6-KP</t>
        </is>
      </c>
      <c r="F161" s="172" t="inlineStr">
        <is>
          <t>RecirculationLines_CopperTubing_BrassFittings</t>
        </is>
      </c>
      <c r="G161" s="188" t="inlineStr">
        <is>
          <t>Copper Tubing with Brass Fittings</t>
        </is>
      </c>
      <c r="H161" s="206" t="n">
        <v>91865748</v>
      </c>
      <c r="I161" s="172" t="inlineStr">
        <is>
          <t>B104255</t>
        </is>
      </c>
      <c r="J161" s="172" t="inlineStr">
        <is>
          <t>LT249</t>
        </is>
      </c>
      <c r="K161" s="205" t="n"/>
    </row>
    <row r="162">
      <c r="A162" s="152" t="n"/>
      <c r="B162" s="237">
        <f>IF(G162 = "Nylon Tubing with Brass Fittings","Y","N")</f>
        <v/>
      </c>
      <c r="C162" s="233" t="inlineStr">
        <is>
          <t>ConTab_BOM_KP_RecircLines_233</t>
        </is>
      </c>
      <c r="D162" s="233">
        <f>IF(B162="Y", C162,"")</f>
        <v/>
      </c>
      <c r="E162" t="inlineStr">
        <is>
          <t>2832-5_6-KP</t>
        </is>
      </c>
      <c r="F162" s="172" t="inlineStr">
        <is>
          <t>RecirculationLines_SSTubing_SSFittings</t>
        </is>
      </c>
      <c r="G162" s="188" t="inlineStr">
        <is>
          <t>Stainless Steel Tubing and Fittings</t>
        </is>
      </c>
      <c r="H162" s="206" t="inlineStr">
        <is>
          <t>RTF</t>
        </is>
      </c>
      <c r="I162" s="172" t="inlineStr">
        <is>
          <t>B104279</t>
        </is>
      </c>
      <c r="J162" s="172" t="inlineStr">
        <is>
          <t>LT249</t>
        </is>
      </c>
      <c r="K162" s="205" t="n"/>
    </row>
    <row r="163">
      <c r="A163" s="68" t="inlineStr">
        <is>
          <t>[END]</t>
        </is>
      </c>
      <c r="B163" s="236" t="n"/>
      <c r="C163" s="233" t="n"/>
      <c r="D163" s="233" t="n"/>
      <c r="E163" s="233" t="n"/>
      <c r="F163" s="233" t="n"/>
      <c r="G163" s="233" t="n"/>
      <c r="H163" s="233" t="n"/>
      <c r="I163" s="233" t="n"/>
      <c r="J163" s="235" t="n"/>
      <c r="K163" s="233" t="n"/>
    </row>
  </sheetData>
  <autoFilter ref="C6:K163"/>
  <dataValidations disablePrompts="1" count="2">
    <dataValidation sqref="C4:J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 sqref="A6" showErrorMessage="1" showInputMessage="1" allowBlank="1" type="list">
      <formula1>"Full Data, Quick Price"</formula1>
    </dataValidation>
  </dataValidations>
  <pageMargins left="0.75" right="0.75" top="1" bottom="1" header="0.5" footer="0.5"/>
  <pageSetup orientation="portrait"/>
</worksheet>
</file>

<file path=xl/worksheets/sheet16.xml><?xml version="1.0" encoding="utf-8"?>
<worksheet xmlns="http://schemas.openxmlformats.org/spreadsheetml/2006/main">
  <sheetPr codeName="Sheet17">
    <outlinePr summaryBelow="1" summaryRight="1"/>
    <pageSetUpPr autoPageBreaks="0"/>
  </sheetPr>
  <dimension ref="A1:L647"/>
  <sheetViews>
    <sheetView workbookViewId="0">
      <pane ySplit="6" topLeftCell="A7" activePane="bottomLeft" state="frozen"/>
      <selection activeCell="B42" sqref="B42"/>
      <selection pane="bottomLeft" activeCell="A7" sqref="A7"/>
    </sheetView>
  </sheetViews>
  <sheetFormatPr baseColWidth="8" defaultRowHeight="12.75"/>
  <cols>
    <col width="20.7109375" customWidth="1" style="64" min="1" max="1"/>
    <col width="30.140625" customWidth="1" style="109" min="2" max="2"/>
    <col width="13.42578125" customWidth="1" style="109" min="3" max="4"/>
    <col width="9" customWidth="1" style="109" min="5" max="5"/>
    <col width="15.5703125" bestFit="1" customWidth="1" style="109" min="6" max="6"/>
    <col width="16.28515625" bestFit="1" customWidth="1" style="109" min="7" max="7"/>
    <col width="9" customWidth="1" style="109" min="8" max="8"/>
    <col width="12" bestFit="1" customWidth="1" style="109" min="10" max="10"/>
    <col width="9.42578125" customWidth="1" style="109" min="11" max="11"/>
  </cols>
  <sheetData>
    <row r="1" ht="13.5" customFormat="1" customHeight="1" s="60" thickBot="1">
      <c r="A1" s="45" t="inlineStr">
        <is>
          <t>Export Set-up</t>
        </is>
      </c>
      <c r="B1" s="133" t="inlineStr">
        <is>
          <t>C:\Users\Willie\Desktop\Grundfos PSDs\KPdrippan.xml</t>
        </is>
      </c>
      <c r="C1" s="46" t="n"/>
      <c r="D1" s="46" t="n"/>
      <c r="E1" s="56" t="n"/>
      <c r="F1" s="56" t="n"/>
      <c r="G1" s="56" t="n"/>
      <c r="H1" s="56" t="n"/>
      <c r="I1" s="56" t="n"/>
      <c r="J1" s="56" t="n"/>
      <c r="L1" s="60" t="inlineStr">
        <is>
          <t>PSD v1.2</t>
        </is>
      </c>
    </row>
    <row r="2" ht="13.5" customHeight="1" s="109" thickTop="1">
      <c r="A2" s="42" t="inlineStr">
        <is>
          <t>Price_BOM_KP_DripPans</t>
        </is>
      </c>
      <c r="B2" s="58" t="inlineStr">
        <is>
          <t>ID</t>
        </is>
      </c>
      <c r="C2" s="58" t="inlineStr">
        <is>
          <t>Model</t>
        </is>
      </c>
      <c r="D2" s="58" t="inlineStr">
        <is>
          <t>BaseType</t>
        </is>
      </c>
      <c r="E2" s="58" t="inlineStr">
        <is>
          <t>FrameSize</t>
        </is>
      </c>
      <c r="F2" s="58" t="n"/>
      <c r="G2" s="58" t="inlineStr">
        <is>
          <t>DripPan</t>
        </is>
      </c>
      <c r="H2" s="58" t="inlineStr">
        <is>
          <t>BOM</t>
        </is>
      </c>
      <c r="I2" s="58" t="inlineStr">
        <is>
          <t>PriceID</t>
        </is>
      </c>
      <c r="J2" s="58" t="inlineStr">
        <is>
          <t>LeadtimeID</t>
        </is>
      </c>
    </row>
    <row r="3">
      <c r="A3" s="42" t="inlineStr">
        <is>
          <t>BaseplateOptions</t>
        </is>
      </c>
      <c r="B3" s="58" t="inlineStr">
        <is>
          <t>PriceList</t>
        </is>
      </c>
      <c r="C3" s="58" t="n"/>
      <c r="D3" s="58" t="n"/>
      <c r="E3" s="58" t="n"/>
      <c r="F3" s="58" t="inlineStr">
        <is>
          <t>ID</t>
        </is>
      </c>
      <c r="G3" s="58" t="n"/>
      <c r="H3" s="58" t="n"/>
      <c r="I3" s="58" t="n"/>
      <c r="J3" s="58" t="n"/>
    </row>
    <row r="4" customFormat="1" s="62">
      <c r="A4" s="49" t="inlineStr">
        <is>
          <t>[Attribute type]</t>
        </is>
      </c>
      <c r="B4" s="61" t="inlineStr">
        <is>
          <t>pointer-merge</t>
        </is>
      </c>
      <c r="C4" s="61" t="inlineStr">
        <is>
          <t>text</t>
        </is>
      </c>
      <c r="D4" s="61" t="inlineStr">
        <is>
          <t>text</t>
        </is>
      </c>
      <c r="E4" s="61" t="inlineStr">
        <is>
          <t>text</t>
        </is>
      </c>
      <c r="F4" s="61" t="inlineStr">
        <is>
          <t>pointer-merge</t>
        </is>
      </c>
      <c r="G4" s="61" t="inlineStr">
        <is>
          <t>text</t>
        </is>
      </c>
      <c r="H4" s="61" t="inlineStr">
        <is>
          <t>text</t>
        </is>
      </c>
      <c r="I4" s="61" t="inlineStr">
        <is>
          <t>pointer-merge</t>
        </is>
      </c>
      <c r="J4" s="61" t="inlineStr">
        <is>
          <t>pointer-merge</t>
        </is>
      </c>
      <c r="K4" s="80" t="inlineStr">
        <is>
          <t>[END]</t>
        </is>
      </c>
    </row>
    <row r="5" ht="13.5" customFormat="1" customHeight="1" s="60" thickBot="1">
      <c r="A5" s="53" t="inlineStr">
        <is>
          <t>[Attribute width]</t>
        </is>
      </c>
      <c r="B5" s="63" t="n"/>
      <c r="C5" s="63" t="n"/>
      <c r="D5" s="63" t="n"/>
      <c r="E5" s="63" t="n"/>
      <c r="F5" s="63" t="n"/>
      <c r="G5" s="63" t="n"/>
      <c r="H5" s="63" t="n"/>
      <c r="I5" s="63" t="n"/>
      <c r="J5" s="63" t="n"/>
    </row>
    <row r="6" ht="13.5" customHeight="1" s="109" thickTop="1">
      <c r="B6" s="143" t="inlineStr">
        <is>
          <t>ID</t>
        </is>
      </c>
      <c r="C6" s="143" t="inlineStr">
        <is>
          <t>Model</t>
        </is>
      </c>
      <c r="D6" s="143" t="inlineStr">
        <is>
          <t>Base Type</t>
        </is>
      </c>
      <c r="E6" s="143" t="inlineStr">
        <is>
          <t>Motor Frame</t>
        </is>
      </c>
      <c r="F6" s="143" t="inlineStr">
        <is>
          <t>OptionID</t>
        </is>
      </c>
      <c r="G6" s="143" t="inlineStr">
        <is>
          <t>Drip Pan Type</t>
        </is>
      </c>
      <c r="H6" s="143" t="inlineStr">
        <is>
          <t>BOM</t>
        </is>
      </c>
      <c r="I6" s="143" t="inlineStr">
        <is>
          <t>Price ID</t>
        </is>
      </c>
      <c r="J6" s="274" t="inlineStr">
        <is>
          <t>LeadTimeID</t>
        </is>
      </c>
    </row>
    <row r="7">
      <c r="A7" s="44" t="inlineStr">
        <is>
          <t>[START]</t>
        </is>
      </c>
      <c r="B7" t="inlineStr">
        <is>
          <t>ConTab_BOM_KP_DripPans_1</t>
        </is>
      </c>
      <c r="C7" s="273" t="inlineStr">
        <is>
          <t>2095-1_2-KP</t>
        </is>
      </c>
      <c r="D7" s="273" t="inlineStr">
        <is>
          <t>Steel</t>
        </is>
      </c>
      <c r="E7" t="inlineStr">
        <is>
          <t>143T</t>
        </is>
      </c>
      <c r="F7" t="inlineStr">
        <is>
          <t>Drip_Pan</t>
        </is>
      </c>
      <c r="G7" t="inlineStr">
        <is>
          <t>Standard Drip Pan</t>
        </is>
      </c>
      <c r="H7" t="n">
        <v>91903357</v>
      </c>
      <c r="I7" t="inlineStr">
        <is>
          <t>B104308</t>
        </is>
      </c>
      <c r="J7" s="273" t="inlineStr">
        <is>
          <t>LT027</t>
        </is>
      </c>
      <c r="K7" s="273" t="n"/>
    </row>
    <row r="8">
      <c r="B8" t="inlineStr">
        <is>
          <t>ConTab_BOM_KP_DripPans_2</t>
        </is>
      </c>
      <c r="C8" s="273" t="inlineStr">
        <is>
          <t>2095-1_2-KP</t>
        </is>
      </c>
      <c r="D8" s="273" t="inlineStr">
        <is>
          <t>Steel</t>
        </is>
      </c>
      <c r="E8" t="inlineStr">
        <is>
          <t>145T</t>
        </is>
      </c>
      <c r="F8" t="inlineStr">
        <is>
          <t>Drip_Pan</t>
        </is>
      </c>
      <c r="G8" t="inlineStr">
        <is>
          <t>Standard Drip Pan</t>
        </is>
      </c>
      <c r="H8" t="n">
        <v>91903357</v>
      </c>
      <c r="I8" t="inlineStr">
        <is>
          <t>B104308</t>
        </is>
      </c>
      <c r="J8" s="273" t="inlineStr">
        <is>
          <t>LT027</t>
        </is>
      </c>
      <c r="K8" s="273" t="n"/>
    </row>
    <row r="9">
      <c r="B9" t="inlineStr">
        <is>
          <t>ConTab_BOM_KP_DripPans_3</t>
        </is>
      </c>
      <c r="C9" s="273" t="inlineStr">
        <is>
          <t>2095-1_2-KP</t>
        </is>
      </c>
      <c r="D9" s="273" t="inlineStr">
        <is>
          <t>Steel</t>
        </is>
      </c>
      <c r="E9" t="inlineStr">
        <is>
          <t>182T</t>
        </is>
      </c>
      <c r="F9" t="inlineStr">
        <is>
          <t>Drip_Pan</t>
        </is>
      </c>
      <c r="G9" t="inlineStr">
        <is>
          <t>Standard Drip Pan</t>
        </is>
      </c>
      <c r="H9" t="n">
        <v>91903357</v>
      </c>
      <c r="I9" t="inlineStr">
        <is>
          <t>B104308</t>
        </is>
      </c>
      <c r="J9" s="273" t="inlineStr">
        <is>
          <t>LT027</t>
        </is>
      </c>
      <c r="K9" s="273" t="n"/>
    </row>
    <row r="10">
      <c r="B10" t="inlineStr">
        <is>
          <t>ConTab_BOM_KP_DripPans_4</t>
        </is>
      </c>
      <c r="C10" s="273" t="inlineStr">
        <is>
          <t>2095-1_2-KP</t>
        </is>
      </c>
      <c r="D10" s="273" t="inlineStr">
        <is>
          <t>Steel</t>
        </is>
      </c>
      <c r="E10" t="inlineStr">
        <is>
          <t>184T</t>
        </is>
      </c>
      <c r="F10" t="inlineStr">
        <is>
          <t>Drip_Pan</t>
        </is>
      </c>
      <c r="G10" t="inlineStr">
        <is>
          <t>Standard Drip Pan</t>
        </is>
      </c>
      <c r="H10" t="n">
        <v>91903357</v>
      </c>
      <c r="I10" t="inlineStr">
        <is>
          <t>B104308</t>
        </is>
      </c>
      <c r="J10" s="273" t="inlineStr">
        <is>
          <t>LT027</t>
        </is>
      </c>
      <c r="K10" s="273" t="n"/>
    </row>
    <row r="11">
      <c r="B11" t="inlineStr">
        <is>
          <t>ConTab_BOM_KP_DripPans_5</t>
        </is>
      </c>
      <c r="C11" s="273" t="inlineStr">
        <is>
          <t>2095-1_2-KP</t>
        </is>
      </c>
      <c r="D11" s="273" t="inlineStr">
        <is>
          <t>Steel</t>
        </is>
      </c>
      <c r="E11" t="inlineStr">
        <is>
          <t>213T</t>
        </is>
      </c>
      <c r="F11" t="inlineStr">
        <is>
          <t>Drip_Pan</t>
        </is>
      </c>
      <c r="G11" t="inlineStr">
        <is>
          <t>Standard Drip Pan</t>
        </is>
      </c>
      <c r="H11" t="n">
        <v>91903357</v>
      </c>
      <c r="I11" t="inlineStr">
        <is>
          <t>B104308</t>
        </is>
      </c>
      <c r="J11" s="273" t="inlineStr">
        <is>
          <t>LT027</t>
        </is>
      </c>
      <c r="K11" s="273" t="n"/>
    </row>
    <row r="12">
      <c r="B12" t="inlineStr">
        <is>
          <t>ConTab_BOM_KP_DripPans_6</t>
        </is>
      </c>
      <c r="C12" s="273" t="inlineStr">
        <is>
          <t>2095-1_2-KP</t>
        </is>
      </c>
      <c r="D12" s="273" t="inlineStr">
        <is>
          <t>Steel</t>
        </is>
      </c>
      <c r="E12" t="inlineStr">
        <is>
          <t>215T</t>
        </is>
      </c>
      <c r="F12" t="inlineStr">
        <is>
          <t>Drip_Pan</t>
        </is>
      </c>
      <c r="G12" t="inlineStr">
        <is>
          <t>Standard Drip Pan</t>
        </is>
      </c>
      <c r="H12" t="n">
        <v>91903357</v>
      </c>
      <c r="I12" t="inlineStr">
        <is>
          <t>B104308</t>
        </is>
      </c>
      <c r="J12" s="273" t="inlineStr">
        <is>
          <t>LT027</t>
        </is>
      </c>
      <c r="K12" s="273" t="n"/>
    </row>
    <row r="13">
      <c r="B13" t="inlineStr">
        <is>
          <t>ConTab_BOM_KP_DripPans_7</t>
        </is>
      </c>
      <c r="C13" s="273" t="inlineStr">
        <is>
          <t>2095-1_2-KP</t>
        </is>
      </c>
      <c r="D13" s="273" t="inlineStr">
        <is>
          <t>Steel</t>
        </is>
      </c>
      <c r="E13" t="inlineStr">
        <is>
          <t>254T</t>
        </is>
      </c>
      <c r="F13" t="inlineStr">
        <is>
          <t>Drip_Pan</t>
        </is>
      </c>
      <c r="G13" t="inlineStr">
        <is>
          <t>Standard Drip Pan</t>
        </is>
      </c>
      <c r="H13" t="n">
        <v>91903357</v>
      </c>
      <c r="I13" t="inlineStr">
        <is>
          <t>B104308</t>
        </is>
      </c>
      <c r="J13" s="273" t="inlineStr">
        <is>
          <t>LT027</t>
        </is>
      </c>
      <c r="K13" s="273" t="n"/>
    </row>
    <row r="14">
      <c r="B14" t="inlineStr">
        <is>
          <t>ConTab_BOM_KP_DripPans_8</t>
        </is>
      </c>
      <c r="C14" s="273" t="inlineStr">
        <is>
          <t>2095-1_2-KP</t>
        </is>
      </c>
      <c r="D14" s="273" t="inlineStr">
        <is>
          <t>Steel</t>
        </is>
      </c>
      <c r="E14" t="inlineStr">
        <is>
          <t>256T</t>
        </is>
      </c>
      <c r="F14" t="inlineStr">
        <is>
          <t>Drip_Pan</t>
        </is>
      </c>
      <c r="G14" t="inlineStr">
        <is>
          <t>Standard Drip Pan</t>
        </is>
      </c>
      <c r="H14" t="n">
        <v>91903357</v>
      </c>
      <c r="I14" t="inlineStr">
        <is>
          <t>B104308</t>
        </is>
      </c>
      <c r="J14" s="273" t="inlineStr">
        <is>
          <t>LT027</t>
        </is>
      </c>
      <c r="K14" s="273" t="n"/>
    </row>
    <row r="15">
      <c r="B15" t="inlineStr">
        <is>
          <t>ConTab_BOM_KP_DripPans_9</t>
        </is>
      </c>
      <c r="C15" s="273" t="inlineStr">
        <is>
          <t>2095-1_2-KP</t>
        </is>
      </c>
      <c r="D15" s="273" t="inlineStr">
        <is>
          <t>Steel</t>
        </is>
      </c>
      <c r="E15" t="inlineStr">
        <is>
          <t>284TS</t>
        </is>
      </c>
      <c r="F15" t="inlineStr">
        <is>
          <t>Drip_Pan</t>
        </is>
      </c>
      <c r="G15" t="inlineStr">
        <is>
          <t>Standard Drip Pan</t>
        </is>
      </c>
      <c r="H15" t="n">
        <v>91903357</v>
      </c>
      <c r="I15" t="inlineStr">
        <is>
          <t>B104308</t>
        </is>
      </c>
      <c r="J15" s="273" t="inlineStr">
        <is>
          <t>LT027</t>
        </is>
      </c>
      <c r="K15" s="273" t="n"/>
    </row>
    <row r="16">
      <c r="B16" t="inlineStr">
        <is>
          <t>ConTab_BOM_KP_DripPans_10</t>
        </is>
      </c>
      <c r="C16" s="273" t="inlineStr">
        <is>
          <t>2095-1_2-KP</t>
        </is>
      </c>
      <c r="D16" s="273" t="inlineStr">
        <is>
          <t>Steel</t>
        </is>
      </c>
      <c r="E16" t="inlineStr">
        <is>
          <t>286TS</t>
        </is>
      </c>
      <c r="F16" t="inlineStr">
        <is>
          <t>Drip_Pan</t>
        </is>
      </c>
      <c r="G16" t="inlineStr">
        <is>
          <t>Standard Drip Pan</t>
        </is>
      </c>
      <c r="H16" t="n">
        <v>91903357</v>
      </c>
      <c r="I16" t="inlineStr">
        <is>
          <t>B104308</t>
        </is>
      </c>
      <c r="J16" s="273" t="inlineStr">
        <is>
          <t>LT027</t>
        </is>
      </c>
      <c r="K16" s="273" t="n"/>
    </row>
    <row r="17">
      <c r="B17" t="inlineStr">
        <is>
          <t>ConTab_BOM_KP_DripPans_12</t>
        </is>
      </c>
      <c r="C17" s="273" t="inlineStr">
        <is>
          <t>2095-1_2-KP</t>
        </is>
      </c>
      <c r="D17" s="273" t="inlineStr">
        <is>
          <t>Special</t>
        </is>
      </c>
      <c r="E17" t="inlineStr">
        <is>
          <t>All</t>
        </is>
      </c>
      <c r="F17" t="inlineStr">
        <is>
          <t>Drip_Pan</t>
        </is>
      </c>
      <c r="G17" t="inlineStr">
        <is>
          <t>Standard Drip Pan</t>
        </is>
      </c>
      <c r="H17" t="inlineStr">
        <is>
          <t>RTF</t>
        </is>
      </c>
      <c r="I17" t="inlineStr">
        <is>
          <t>B104306</t>
        </is>
      </c>
      <c r="J17" s="273" t="inlineStr">
        <is>
          <t>LT029</t>
        </is>
      </c>
      <c r="K17" s="273" t="n"/>
    </row>
    <row r="18">
      <c r="B18" t="inlineStr">
        <is>
          <t>ConTab_BOM_KP_DripPans_13</t>
        </is>
      </c>
      <c r="C18" s="273" t="inlineStr">
        <is>
          <t>2013-5_6-KP</t>
        </is>
      </c>
      <c r="D18" s="273" t="inlineStr">
        <is>
          <t>Steel</t>
        </is>
      </c>
      <c r="E18" t="inlineStr">
        <is>
          <t>182T</t>
        </is>
      </c>
      <c r="F18" t="inlineStr">
        <is>
          <t>Drip_Pan</t>
        </is>
      </c>
      <c r="G18" t="inlineStr">
        <is>
          <t>Standard Drip Pan</t>
        </is>
      </c>
      <c r="H18" t="n">
        <v>91903357</v>
      </c>
      <c r="I18" t="inlineStr">
        <is>
          <t>B104308</t>
        </is>
      </c>
      <c r="J18" s="273" t="inlineStr">
        <is>
          <t>LT027</t>
        </is>
      </c>
      <c r="K18" s="273" t="n"/>
    </row>
    <row r="19">
      <c r="B19" t="inlineStr">
        <is>
          <t>ConTab_BOM_KP_DripPans_14</t>
        </is>
      </c>
      <c r="C19" s="273" t="inlineStr">
        <is>
          <t>2013-5_6-KP</t>
        </is>
      </c>
      <c r="D19" s="273" t="inlineStr">
        <is>
          <t>Steel</t>
        </is>
      </c>
      <c r="E19" t="inlineStr">
        <is>
          <t>184T</t>
        </is>
      </c>
      <c r="F19" t="inlineStr">
        <is>
          <t>Drip_Pan</t>
        </is>
      </c>
      <c r="G19" t="inlineStr">
        <is>
          <t>Standard Drip Pan</t>
        </is>
      </c>
      <c r="H19" t="n">
        <v>91903357</v>
      </c>
      <c r="I19" t="inlineStr">
        <is>
          <t>B104308</t>
        </is>
      </c>
      <c r="J19" s="273" t="inlineStr">
        <is>
          <t>LT027</t>
        </is>
      </c>
      <c r="K19" s="273" t="n"/>
    </row>
    <row r="20">
      <c r="B20" t="inlineStr">
        <is>
          <t>ConTab_BOM_KP_DripPans_15</t>
        </is>
      </c>
      <c r="C20" s="273" t="inlineStr">
        <is>
          <t>2013-5_6-KP</t>
        </is>
      </c>
      <c r="D20" s="273" t="inlineStr">
        <is>
          <t>Steel</t>
        </is>
      </c>
      <c r="E20" t="inlineStr">
        <is>
          <t>213T</t>
        </is>
      </c>
      <c r="F20" t="inlineStr">
        <is>
          <t>Drip_Pan</t>
        </is>
      </c>
      <c r="G20" t="inlineStr">
        <is>
          <t>Standard Drip Pan</t>
        </is>
      </c>
      <c r="H20" t="n">
        <v>91903357</v>
      </c>
      <c r="I20" t="inlineStr">
        <is>
          <t>B104308</t>
        </is>
      </c>
      <c r="J20" s="273" t="inlineStr">
        <is>
          <t>LT027</t>
        </is>
      </c>
      <c r="K20" s="273" t="n"/>
    </row>
    <row r="21">
      <c r="B21" t="inlineStr">
        <is>
          <t>ConTab_BOM_KP_DripPans_16</t>
        </is>
      </c>
      <c r="C21" s="273" t="inlineStr">
        <is>
          <t>2013-5_6-KP</t>
        </is>
      </c>
      <c r="D21" s="273" t="inlineStr">
        <is>
          <t>Steel</t>
        </is>
      </c>
      <c r="E21" t="inlineStr">
        <is>
          <t>215T</t>
        </is>
      </c>
      <c r="F21" t="inlineStr">
        <is>
          <t>Drip_Pan</t>
        </is>
      </c>
      <c r="G21" t="inlineStr">
        <is>
          <t>Standard Drip Pan</t>
        </is>
      </c>
      <c r="H21" t="n">
        <v>91903357</v>
      </c>
      <c r="I21" t="inlineStr">
        <is>
          <t>B104308</t>
        </is>
      </c>
      <c r="J21" s="273" t="inlineStr">
        <is>
          <t>LT027</t>
        </is>
      </c>
      <c r="K21" s="273" t="n"/>
    </row>
    <row r="22">
      <c r="B22" t="inlineStr">
        <is>
          <t>ConTab_BOM_KP_DripPans_17</t>
        </is>
      </c>
      <c r="C22" s="273" t="inlineStr">
        <is>
          <t>2013-5_6-KP</t>
        </is>
      </c>
      <c r="D22" s="273" t="inlineStr">
        <is>
          <t>Steel</t>
        </is>
      </c>
      <c r="E22" t="inlineStr">
        <is>
          <t>254T</t>
        </is>
      </c>
      <c r="F22" t="inlineStr">
        <is>
          <t>Drip_Pan</t>
        </is>
      </c>
      <c r="G22" t="inlineStr">
        <is>
          <t>Standard Drip Pan</t>
        </is>
      </c>
      <c r="H22" t="n">
        <v>91903357</v>
      </c>
      <c r="I22" t="inlineStr">
        <is>
          <t>B104308</t>
        </is>
      </c>
      <c r="J22" s="273" t="inlineStr">
        <is>
          <t>LT027</t>
        </is>
      </c>
      <c r="K22" s="273" t="n"/>
    </row>
    <row r="23">
      <c r="B23" t="inlineStr">
        <is>
          <t>ConTab_BOM_KP_DripPans_18</t>
        </is>
      </c>
      <c r="C23" s="273" t="inlineStr">
        <is>
          <t>2013-5_6-KP</t>
        </is>
      </c>
      <c r="D23" s="273" t="inlineStr">
        <is>
          <t>Steel</t>
        </is>
      </c>
      <c r="E23" t="inlineStr">
        <is>
          <t>256T</t>
        </is>
      </c>
      <c r="F23" t="inlineStr">
        <is>
          <t>Drip_Pan</t>
        </is>
      </c>
      <c r="G23" t="inlineStr">
        <is>
          <t>Standard Drip Pan</t>
        </is>
      </c>
      <c r="H23" t="n">
        <v>91903357</v>
      </c>
      <c r="I23" t="inlineStr">
        <is>
          <t>B104308</t>
        </is>
      </c>
      <c r="J23" s="273" t="inlineStr">
        <is>
          <t>LT027</t>
        </is>
      </c>
      <c r="K23" s="273" t="n"/>
    </row>
    <row r="24">
      <c r="B24" t="inlineStr">
        <is>
          <t>ConTab_BOM_KP_DripPans_19</t>
        </is>
      </c>
      <c r="C24" s="273" t="inlineStr">
        <is>
          <t>2013-5_6-KP</t>
        </is>
      </c>
      <c r="D24" s="273" t="inlineStr">
        <is>
          <t>Steel</t>
        </is>
      </c>
      <c r="E24" t="inlineStr">
        <is>
          <t>284T</t>
        </is>
      </c>
      <c r="F24" t="inlineStr">
        <is>
          <t>Drip_Pan</t>
        </is>
      </c>
      <c r="G24" t="inlineStr">
        <is>
          <t>Standard Drip Pan</t>
        </is>
      </c>
      <c r="H24" t="n">
        <v>91903357</v>
      </c>
      <c r="I24" t="inlineStr">
        <is>
          <t>B104308</t>
        </is>
      </c>
      <c r="J24" s="273" t="inlineStr">
        <is>
          <t>LT027</t>
        </is>
      </c>
      <c r="K24" s="273" t="n"/>
    </row>
    <row r="25">
      <c r="B25" t="inlineStr">
        <is>
          <t>ConTab_BOM_KP_DripPans_20</t>
        </is>
      </c>
      <c r="C25" s="273" t="inlineStr">
        <is>
          <t>2013-5_6-KP</t>
        </is>
      </c>
      <c r="D25" s="273" t="inlineStr">
        <is>
          <t>Steel</t>
        </is>
      </c>
      <c r="E25" t="inlineStr">
        <is>
          <t>286T</t>
        </is>
      </c>
      <c r="F25" t="inlineStr">
        <is>
          <t>Drip_Pan</t>
        </is>
      </c>
      <c r="G25" t="inlineStr">
        <is>
          <t>Standard Drip Pan</t>
        </is>
      </c>
      <c r="H25" t="n">
        <v>91903357</v>
      </c>
      <c r="I25" t="inlineStr">
        <is>
          <t>B104308</t>
        </is>
      </c>
      <c r="J25" s="273" t="inlineStr">
        <is>
          <t>LT027</t>
        </is>
      </c>
      <c r="K25" s="273" t="n"/>
    </row>
    <row r="26">
      <c r="B26" t="inlineStr">
        <is>
          <t>ConTab_BOM_KP_DripPans_21</t>
        </is>
      </c>
      <c r="C26" s="273" t="inlineStr">
        <is>
          <t>2013-5_6-KP</t>
        </is>
      </c>
      <c r="D26" s="273" t="inlineStr">
        <is>
          <t>Steel</t>
        </is>
      </c>
      <c r="E26" t="inlineStr">
        <is>
          <t>284TS</t>
        </is>
      </c>
      <c r="F26" t="inlineStr">
        <is>
          <t>Drip_Pan</t>
        </is>
      </c>
      <c r="G26" t="inlineStr">
        <is>
          <t>Standard Drip Pan</t>
        </is>
      </c>
      <c r="H26" t="n">
        <v>91903357</v>
      </c>
      <c r="I26" t="inlineStr">
        <is>
          <t>B104308</t>
        </is>
      </c>
      <c r="J26" s="273" t="inlineStr">
        <is>
          <t>LT027</t>
        </is>
      </c>
      <c r="K26" s="273" t="n"/>
    </row>
    <row r="27">
      <c r="B27" t="inlineStr">
        <is>
          <t>ConTab_BOM_KP_DripPans_22</t>
        </is>
      </c>
      <c r="C27" s="273" t="inlineStr">
        <is>
          <t>2013-5_6-KP</t>
        </is>
      </c>
      <c r="D27" s="273" t="inlineStr">
        <is>
          <t>Steel</t>
        </is>
      </c>
      <c r="E27" t="inlineStr">
        <is>
          <t>286TS</t>
        </is>
      </c>
      <c r="F27" t="inlineStr">
        <is>
          <t>Drip_Pan</t>
        </is>
      </c>
      <c r="G27" t="inlineStr">
        <is>
          <t>Standard Drip Pan</t>
        </is>
      </c>
      <c r="H27" t="n">
        <v>91903357</v>
      </c>
      <c r="I27" t="inlineStr">
        <is>
          <t>B104308</t>
        </is>
      </c>
      <c r="J27" s="273" t="inlineStr">
        <is>
          <t>LT027</t>
        </is>
      </c>
      <c r="K27" s="273" t="n"/>
    </row>
    <row r="28">
      <c r="B28" t="inlineStr">
        <is>
          <t>ConTab_BOM_KP_DripPans_24</t>
        </is>
      </c>
      <c r="C28" s="273" t="inlineStr">
        <is>
          <t>2013-5_6-KP</t>
        </is>
      </c>
      <c r="D28" s="273" t="inlineStr">
        <is>
          <t>Special</t>
        </is>
      </c>
      <c r="E28" t="inlineStr">
        <is>
          <t>All</t>
        </is>
      </c>
      <c r="F28" t="inlineStr">
        <is>
          <t>Drip_Pan</t>
        </is>
      </c>
      <c r="G28" t="inlineStr">
        <is>
          <t>Standard Drip Pan</t>
        </is>
      </c>
      <c r="H28" t="inlineStr">
        <is>
          <t>RTF</t>
        </is>
      </c>
      <c r="I28" t="inlineStr">
        <is>
          <t>B104306</t>
        </is>
      </c>
      <c r="J28" s="273" t="inlineStr">
        <is>
          <t>LT029</t>
        </is>
      </c>
      <c r="K28" s="273" t="n"/>
    </row>
    <row r="29">
      <c r="B29" t="inlineStr">
        <is>
          <t>ConTab_BOM_KP_DripPans_25</t>
        </is>
      </c>
      <c r="C29" s="273" t="inlineStr">
        <is>
          <t>3095-7_8-KP</t>
        </is>
      </c>
      <c r="D29" s="273" t="inlineStr">
        <is>
          <t>Steel</t>
        </is>
      </c>
      <c r="E29" t="inlineStr">
        <is>
          <t>143T</t>
        </is>
      </c>
      <c r="F29" t="inlineStr">
        <is>
          <t>Drip_Pan</t>
        </is>
      </c>
      <c r="G29" t="inlineStr">
        <is>
          <t>Standard Drip Pan</t>
        </is>
      </c>
      <c r="H29" t="n">
        <v>91903357</v>
      </c>
      <c r="I29" t="inlineStr">
        <is>
          <t>B104308</t>
        </is>
      </c>
      <c r="J29" s="273" t="inlineStr">
        <is>
          <t>LT027</t>
        </is>
      </c>
      <c r="K29" s="273" t="n"/>
    </row>
    <row r="30">
      <c r="B30" t="inlineStr">
        <is>
          <t>ConTab_BOM_KP_DripPans_26</t>
        </is>
      </c>
      <c r="C30" s="273" t="inlineStr">
        <is>
          <t>3095-7_8-KP</t>
        </is>
      </c>
      <c r="D30" s="273" t="inlineStr">
        <is>
          <t>Steel</t>
        </is>
      </c>
      <c r="E30" t="inlineStr">
        <is>
          <t>145T</t>
        </is>
      </c>
      <c r="F30" t="inlineStr">
        <is>
          <t>Drip_Pan</t>
        </is>
      </c>
      <c r="G30" t="inlineStr">
        <is>
          <t>Standard Drip Pan</t>
        </is>
      </c>
      <c r="H30" t="n">
        <v>91903357</v>
      </c>
      <c r="I30" t="inlineStr">
        <is>
          <t>B104308</t>
        </is>
      </c>
      <c r="J30" s="273" t="inlineStr">
        <is>
          <t>LT027</t>
        </is>
      </c>
      <c r="K30" s="273" t="n"/>
    </row>
    <row r="31">
      <c r="B31" t="inlineStr">
        <is>
          <t>ConTab_BOM_KP_DripPans_27</t>
        </is>
      </c>
      <c r="C31" s="273" t="inlineStr">
        <is>
          <t>3095-7_8-KP</t>
        </is>
      </c>
      <c r="D31" s="273" t="inlineStr">
        <is>
          <t>Steel</t>
        </is>
      </c>
      <c r="E31" t="inlineStr">
        <is>
          <t>182T</t>
        </is>
      </c>
      <c r="F31" t="inlineStr">
        <is>
          <t>Drip_Pan</t>
        </is>
      </c>
      <c r="G31" t="inlineStr">
        <is>
          <t>Standard Drip Pan</t>
        </is>
      </c>
      <c r="H31" t="n">
        <v>91903357</v>
      </c>
      <c r="I31" t="inlineStr">
        <is>
          <t>B104308</t>
        </is>
      </c>
      <c r="J31" s="273" t="inlineStr">
        <is>
          <t>LT027</t>
        </is>
      </c>
      <c r="K31" s="273" t="n"/>
    </row>
    <row r="32">
      <c r="B32" t="inlineStr">
        <is>
          <t>ConTab_BOM_KP_DripPans_28</t>
        </is>
      </c>
      <c r="C32" s="273" t="inlineStr">
        <is>
          <t>3095-7_8-KP</t>
        </is>
      </c>
      <c r="D32" s="273" t="inlineStr">
        <is>
          <t>Steel</t>
        </is>
      </c>
      <c r="E32" t="inlineStr">
        <is>
          <t>184T</t>
        </is>
      </c>
      <c r="F32" t="inlineStr">
        <is>
          <t>Drip_Pan</t>
        </is>
      </c>
      <c r="G32" t="inlineStr">
        <is>
          <t>Standard Drip Pan</t>
        </is>
      </c>
      <c r="H32" t="n">
        <v>91903357</v>
      </c>
      <c r="I32" t="inlineStr">
        <is>
          <t>B104308</t>
        </is>
      </c>
      <c r="J32" s="273" t="inlineStr">
        <is>
          <t>LT027</t>
        </is>
      </c>
      <c r="K32" s="273" t="n"/>
    </row>
    <row r="33">
      <c r="B33" t="inlineStr">
        <is>
          <t>ConTab_BOM_KP_DripPans_29</t>
        </is>
      </c>
      <c r="C33" s="273" t="inlineStr">
        <is>
          <t>3095-7_8-KP</t>
        </is>
      </c>
      <c r="D33" s="273" t="inlineStr">
        <is>
          <t>Steel</t>
        </is>
      </c>
      <c r="E33" t="inlineStr">
        <is>
          <t>213T</t>
        </is>
      </c>
      <c r="F33" t="inlineStr">
        <is>
          <t>Drip_Pan</t>
        </is>
      </c>
      <c r="G33" t="inlineStr">
        <is>
          <t>Standard Drip Pan</t>
        </is>
      </c>
      <c r="H33" t="n">
        <v>91903357</v>
      </c>
      <c r="I33" t="inlineStr">
        <is>
          <t>B104308</t>
        </is>
      </c>
      <c r="J33" s="273" t="inlineStr">
        <is>
          <t>LT027</t>
        </is>
      </c>
      <c r="K33" s="273" t="n"/>
    </row>
    <row r="34">
      <c r="B34" t="inlineStr">
        <is>
          <t>ConTab_BOM_KP_DripPans_30</t>
        </is>
      </c>
      <c r="C34" s="273" t="inlineStr">
        <is>
          <t>3095-7_8-KP</t>
        </is>
      </c>
      <c r="D34" s="273" t="inlineStr">
        <is>
          <t>Steel</t>
        </is>
      </c>
      <c r="E34" t="inlineStr">
        <is>
          <t>215T</t>
        </is>
      </c>
      <c r="F34" t="inlineStr">
        <is>
          <t>Drip_Pan</t>
        </is>
      </c>
      <c r="G34" t="inlineStr">
        <is>
          <t>Standard Drip Pan</t>
        </is>
      </c>
      <c r="H34" t="n">
        <v>91903357</v>
      </c>
      <c r="I34" t="inlineStr">
        <is>
          <t>B104308</t>
        </is>
      </c>
      <c r="J34" s="273" t="inlineStr">
        <is>
          <t>LT027</t>
        </is>
      </c>
      <c r="K34" s="273" t="n"/>
    </row>
    <row r="35">
      <c r="B35" t="inlineStr">
        <is>
          <t>ConTab_BOM_KP_DripPans_31</t>
        </is>
      </c>
      <c r="C35" s="273" t="inlineStr">
        <is>
          <t>3095-7_8-KP</t>
        </is>
      </c>
      <c r="D35" s="273" t="inlineStr">
        <is>
          <t>Steel</t>
        </is>
      </c>
      <c r="E35" t="inlineStr">
        <is>
          <t>254T</t>
        </is>
      </c>
      <c r="F35" t="inlineStr">
        <is>
          <t>Drip_Pan</t>
        </is>
      </c>
      <c r="G35" t="inlineStr">
        <is>
          <t>Standard Drip Pan</t>
        </is>
      </c>
      <c r="H35" t="n">
        <v>91903357</v>
      </c>
      <c r="I35" t="inlineStr">
        <is>
          <t>B104308</t>
        </is>
      </c>
      <c r="J35" s="273" t="inlineStr">
        <is>
          <t>LT027</t>
        </is>
      </c>
      <c r="K35" s="273" t="n"/>
    </row>
    <row r="36">
      <c r="B36" t="inlineStr">
        <is>
          <t>ConTab_BOM_KP_DripPans_32</t>
        </is>
      </c>
      <c r="C36" s="273" t="inlineStr">
        <is>
          <t>3095-7_8-KP</t>
        </is>
      </c>
      <c r="D36" s="273" t="inlineStr">
        <is>
          <t>Steel</t>
        </is>
      </c>
      <c r="E36" t="inlineStr">
        <is>
          <t>256T</t>
        </is>
      </c>
      <c r="F36" t="inlineStr">
        <is>
          <t>Drip_Pan</t>
        </is>
      </c>
      <c r="G36" t="inlineStr">
        <is>
          <t>Standard Drip Pan</t>
        </is>
      </c>
      <c r="H36" t="n">
        <v>91903357</v>
      </c>
      <c r="I36" t="inlineStr">
        <is>
          <t>B104308</t>
        </is>
      </c>
      <c r="J36" s="273" t="inlineStr">
        <is>
          <t>LT027</t>
        </is>
      </c>
      <c r="K36" s="273" t="n"/>
    </row>
    <row r="37">
      <c r="B37" t="inlineStr">
        <is>
          <t>ConTab_BOM_KP_DripPans_33</t>
        </is>
      </c>
      <c r="C37" s="273" t="inlineStr">
        <is>
          <t>3095-7_8-KP</t>
        </is>
      </c>
      <c r="D37" s="273" t="inlineStr">
        <is>
          <t>Steel</t>
        </is>
      </c>
      <c r="E37" t="inlineStr">
        <is>
          <t>284TS</t>
        </is>
      </c>
      <c r="F37" t="inlineStr">
        <is>
          <t>Drip_Pan</t>
        </is>
      </c>
      <c r="G37" t="inlineStr">
        <is>
          <t>Standard Drip Pan</t>
        </is>
      </c>
      <c r="H37" t="n">
        <v>91903357</v>
      </c>
      <c r="I37" t="inlineStr">
        <is>
          <t>B104308</t>
        </is>
      </c>
      <c r="J37" s="273" t="inlineStr">
        <is>
          <t>LT027</t>
        </is>
      </c>
      <c r="K37" s="273" t="n"/>
    </row>
    <row r="38">
      <c r="B38" t="inlineStr">
        <is>
          <t>ConTab_BOM_KP_DripPans_34</t>
        </is>
      </c>
      <c r="C38" s="273" t="inlineStr">
        <is>
          <t>3095-7_8-KP</t>
        </is>
      </c>
      <c r="D38" s="273" t="inlineStr">
        <is>
          <t>Steel</t>
        </is>
      </c>
      <c r="E38" t="inlineStr">
        <is>
          <t>286TS</t>
        </is>
      </c>
      <c r="F38" t="inlineStr">
        <is>
          <t>Drip_Pan</t>
        </is>
      </c>
      <c r="G38" t="inlineStr">
        <is>
          <t>Standard Drip Pan</t>
        </is>
      </c>
      <c r="H38" t="n">
        <v>91903357</v>
      </c>
      <c r="I38" t="inlineStr">
        <is>
          <t>B104308</t>
        </is>
      </c>
      <c r="J38" s="273" t="inlineStr">
        <is>
          <t>LT027</t>
        </is>
      </c>
      <c r="K38" s="273" t="n"/>
    </row>
    <row r="39">
      <c r="B39" t="inlineStr">
        <is>
          <t>ConTab_BOM_KP_DripPans_35</t>
        </is>
      </c>
      <c r="C39" s="273" t="inlineStr">
        <is>
          <t>3095-7_8-KP</t>
        </is>
      </c>
      <c r="D39" s="273" t="inlineStr">
        <is>
          <t>Steel</t>
        </is>
      </c>
      <c r="E39" t="inlineStr">
        <is>
          <t>324TS</t>
        </is>
      </c>
      <c r="F39" t="inlineStr">
        <is>
          <t>Drip_Pan</t>
        </is>
      </c>
      <c r="G39" t="inlineStr">
        <is>
          <t>Standard Drip Pan</t>
        </is>
      </c>
      <c r="H39" t="n">
        <v>91903366</v>
      </c>
      <c r="I39" t="inlineStr">
        <is>
          <t>B104316</t>
        </is>
      </c>
      <c r="J39" s="273" t="inlineStr">
        <is>
          <t>LT027</t>
        </is>
      </c>
      <c r="K39" s="273" t="n"/>
    </row>
    <row r="40">
      <c r="B40" t="inlineStr">
        <is>
          <t>ConTab_BOM_KP_DripPans_36</t>
        </is>
      </c>
      <c r="C40" s="273" t="inlineStr">
        <is>
          <t>3095-7_8-KP</t>
        </is>
      </c>
      <c r="D40" s="273" t="inlineStr">
        <is>
          <t>Steel</t>
        </is>
      </c>
      <c r="E40" t="inlineStr">
        <is>
          <t>326TS</t>
        </is>
      </c>
      <c r="F40" t="inlineStr">
        <is>
          <t>Drip_Pan</t>
        </is>
      </c>
      <c r="G40" t="inlineStr">
        <is>
          <t>Standard Drip Pan</t>
        </is>
      </c>
      <c r="H40" t="n">
        <v>91903366</v>
      </c>
      <c r="I40" t="inlineStr">
        <is>
          <t>B104316</t>
        </is>
      </c>
      <c r="J40" s="273" t="inlineStr">
        <is>
          <t>LT027</t>
        </is>
      </c>
      <c r="K40" s="273" t="n"/>
    </row>
    <row r="41">
      <c r="B41" t="inlineStr">
        <is>
          <t>ConTab_BOM_KP_DripPans_37</t>
        </is>
      </c>
      <c r="C41" s="273" t="inlineStr">
        <is>
          <t>3095-7_8-KP</t>
        </is>
      </c>
      <c r="D41" s="273" t="inlineStr">
        <is>
          <t>Steel</t>
        </is>
      </c>
      <c r="E41" t="inlineStr">
        <is>
          <t>364TS</t>
        </is>
      </c>
      <c r="F41" t="inlineStr">
        <is>
          <t>Drip_Pan</t>
        </is>
      </c>
      <c r="G41" t="inlineStr">
        <is>
          <t>Standard Drip Pan</t>
        </is>
      </c>
      <c r="H41" t="n">
        <v>91903366</v>
      </c>
      <c r="I41" t="inlineStr">
        <is>
          <t>B104316</t>
        </is>
      </c>
      <c r="J41" s="273" t="inlineStr">
        <is>
          <t>LT027</t>
        </is>
      </c>
      <c r="K41" s="273" t="n"/>
    </row>
    <row r="42">
      <c r="B42" t="inlineStr">
        <is>
          <t>ConTab_BOM_KP_DripPans_38</t>
        </is>
      </c>
      <c r="C42" s="273" t="inlineStr">
        <is>
          <t>3095-7_8-KP</t>
        </is>
      </c>
      <c r="D42" s="273" t="inlineStr">
        <is>
          <t>Steel</t>
        </is>
      </c>
      <c r="E42" t="inlineStr">
        <is>
          <t>365TS</t>
        </is>
      </c>
      <c r="F42" t="inlineStr">
        <is>
          <t>Drip_Pan</t>
        </is>
      </c>
      <c r="G42" t="inlineStr">
        <is>
          <t>Standard Drip Pan</t>
        </is>
      </c>
      <c r="H42" t="n">
        <v>91903366</v>
      </c>
      <c r="I42" t="inlineStr">
        <is>
          <t>B104316</t>
        </is>
      </c>
      <c r="J42" s="273" t="inlineStr">
        <is>
          <t>LT027</t>
        </is>
      </c>
      <c r="K42" s="273" t="n"/>
    </row>
    <row r="43">
      <c r="B43" t="inlineStr">
        <is>
          <t>ConTab_BOM_KP_DripPans_40</t>
        </is>
      </c>
      <c r="C43" s="273" t="inlineStr">
        <is>
          <t>3095-7_8-KP</t>
        </is>
      </c>
      <c r="D43" s="273" t="inlineStr">
        <is>
          <t>Special</t>
        </is>
      </c>
      <c r="E43" t="inlineStr">
        <is>
          <t>All</t>
        </is>
      </c>
      <c r="F43" t="inlineStr">
        <is>
          <t>Drip_Pan</t>
        </is>
      </c>
      <c r="G43" t="inlineStr">
        <is>
          <t>Standard Drip Pan</t>
        </is>
      </c>
      <c r="H43" t="inlineStr">
        <is>
          <t>RTF</t>
        </is>
      </c>
      <c r="I43" t="inlineStr">
        <is>
          <t>B104306</t>
        </is>
      </c>
      <c r="J43" s="273" t="inlineStr">
        <is>
          <t>LT029</t>
        </is>
      </c>
      <c r="K43" s="273" t="n"/>
    </row>
    <row r="44">
      <c r="B44" t="inlineStr">
        <is>
          <t>ConTab_BOM_KP_DripPans_41</t>
        </is>
      </c>
      <c r="C44" s="273" t="inlineStr">
        <is>
          <t>3014-5_6-KP</t>
        </is>
      </c>
      <c r="D44" s="273" t="inlineStr">
        <is>
          <t>Steel</t>
        </is>
      </c>
      <c r="E44" t="inlineStr">
        <is>
          <t>213T</t>
        </is>
      </c>
      <c r="F44" t="inlineStr">
        <is>
          <t>Drip_Pan</t>
        </is>
      </c>
      <c r="G44" t="inlineStr">
        <is>
          <t>Standard Drip Pan</t>
        </is>
      </c>
      <c r="H44" t="n">
        <v>91903360</v>
      </c>
      <c r="I44" t="inlineStr">
        <is>
          <t>B104309</t>
        </is>
      </c>
      <c r="J44" s="273" t="inlineStr">
        <is>
          <t>LT027</t>
        </is>
      </c>
      <c r="K44" s="273" t="n"/>
    </row>
    <row r="45">
      <c r="B45" t="inlineStr">
        <is>
          <t>ConTab_BOM_KP_DripPans_42</t>
        </is>
      </c>
      <c r="C45" s="273" t="inlineStr">
        <is>
          <t>3014-5_6-KP</t>
        </is>
      </c>
      <c r="D45" s="273" t="inlineStr">
        <is>
          <t>Steel</t>
        </is>
      </c>
      <c r="E45" t="inlineStr">
        <is>
          <t>215T</t>
        </is>
      </c>
      <c r="F45" t="inlineStr">
        <is>
          <t>Drip_Pan</t>
        </is>
      </c>
      <c r="G45" t="inlineStr">
        <is>
          <t>Standard Drip Pan</t>
        </is>
      </c>
      <c r="H45" t="n">
        <v>91903360</v>
      </c>
      <c r="I45" t="inlineStr">
        <is>
          <t>B104309</t>
        </is>
      </c>
      <c r="J45" s="273" t="inlineStr">
        <is>
          <t>LT027</t>
        </is>
      </c>
      <c r="K45" s="273" t="n"/>
    </row>
    <row r="46">
      <c r="B46" t="inlineStr">
        <is>
          <t>ConTab_BOM_KP_DripPans_43</t>
        </is>
      </c>
      <c r="C46" s="273" t="inlineStr">
        <is>
          <t>3014-5_6-KP</t>
        </is>
      </c>
      <c r="D46" s="273" t="inlineStr">
        <is>
          <t>Steel</t>
        </is>
      </c>
      <c r="E46" t="inlineStr">
        <is>
          <t>254T</t>
        </is>
      </c>
      <c r="F46" t="inlineStr">
        <is>
          <t>Drip_Pan</t>
        </is>
      </c>
      <c r="G46" t="inlineStr">
        <is>
          <t>Standard Drip Pan</t>
        </is>
      </c>
      <c r="H46" t="n">
        <v>91903360</v>
      </c>
      <c r="I46" t="inlineStr">
        <is>
          <t>B104309</t>
        </is>
      </c>
      <c r="J46" s="273" t="inlineStr">
        <is>
          <t>LT027</t>
        </is>
      </c>
      <c r="K46" s="273" t="n"/>
    </row>
    <row r="47">
      <c r="B47" t="inlineStr">
        <is>
          <t>ConTab_BOM_KP_DripPans_44</t>
        </is>
      </c>
      <c r="C47" s="273" t="inlineStr">
        <is>
          <t>3014-5_6-KP</t>
        </is>
      </c>
      <c r="D47" s="273" t="inlineStr">
        <is>
          <t>Steel</t>
        </is>
      </c>
      <c r="E47" t="inlineStr">
        <is>
          <t>256T</t>
        </is>
      </c>
      <c r="F47" t="inlineStr">
        <is>
          <t>Drip_Pan</t>
        </is>
      </c>
      <c r="G47" t="inlineStr">
        <is>
          <t>Standard Drip Pan</t>
        </is>
      </c>
      <c r="H47" t="n">
        <v>91903360</v>
      </c>
      <c r="I47" t="inlineStr">
        <is>
          <t>B104309</t>
        </is>
      </c>
      <c r="J47" s="273" t="inlineStr">
        <is>
          <t>LT027</t>
        </is>
      </c>
      <c r="K47" s="273" t="n"/>
    </row>
    <row r="48">
      <c r="B48" t="inlineStr">
        <is>
          <t>ConTab_BOM_KP_DripPans_45</t>
        </is>
      </c>
      <c r="C48" s="273" t="inlineStr">
        <is>
          <t>3014-5_6-KP</t>
        </is>
      </c>
      <c r="D48" s="273" t="inlineStr">
        <is>
          <t>Steel</t>
        </is>
      </c>
      <c r="E48" t="inlineStr">
        <is>
          <t>284T</t>
        </is>
      </c>
      <c r="F48" t="inlineStr">
        <is>
          <t>Drip_Pan</t>
        </is>
      </c>
      <c r="G48" t="inlineStr">
        <is>
          <t>Standard Drip Pan</t>
        </is>
      </c>
      <c r="H48" t="n">
        <v>91903360</v>
      </c>
      <c r="I48" t="inlineStr">
        <is>
          <t>B104309</t>
        </is>
      </c>
      <c r="J48" s="273" t="inlineStr">
        <is>
          <t>LT027</t>
        </is>
      </c>
      <c r="K48" s="273" t="n"/>
    </row>
    <row r="49">
      <c r="B49" t="inlineStr">
        <is>
          <t>ConTab_BOM_KP_DripPans_46</t>
        </is>
      </c>
      <c r="C49" s="273" t="inlineStr">
        <is>
          <t>3014-5_6-KP</t>
        </is>
      </c>
      <c r="D49" s="273" t="inlineStr">
        <is>
          <t>Steel</t>
        </is>
      </c>
      <c r="E49" t="inlineStr">
        <is>
          <t>286T</t>
        </is>
      </c>
      <c r="F49" t="inlineStr">
        <is>
          <t>Drip_Pan</t>
        </is>
      </c>
      <c r="G49" t="inlineStr">
        <is>
          <t>Standard Drip Pan</t>
        </is>
      </c>
      <c r="H49" t="n">
        <v>91903360</v>
      </c>
      <c r="I49" t="inlineStr">
        <is>
          <t>B104309</t>
        </is>
      </c>
      <c r="J49" s="273" t="inlineStr">
        <is>
          <t>LT027</t>
        </is>
      </c>
      <c r="K49" s="273" t="n"/>
    </row>
    <row r="50">
      <c r="B50" t="inlineStr">
        <is>
          <t>ConTab_BOM_KP_DripPans_47</t>
        </is>
      </c>
      <c r="C50" s="273" t="inlineStr">
        <is>
          <t>3014-5_6-KP</t>
        </is>
      </c>
      <c r="D50" s="273" t="inlineStr">
        <is>
          <t>Steel</t>
        </is>
      </c>
      <c r="E50" t="inlineStr">
        <is>
          <t>324T</t>
        </is>
      </c>
      <c r="F50" t="inlineStr">
        <is>
          <t>Drip_Pan</t>
        </is>
      </c>
      <c r="G50" t="inlineStr">
        <is>
          <t>Standard Drip Pan</t>
        </is>
      </c>
      <c r="H50" t="n">
        <v>91903363</v>
      </c>
      <c r="I50" t="inlineStr">
        <is>
          <t>B104310</t>
        </is>
      </c>
      <c r="J50" s="273" t="inlineStr">
        <is>
          <t>LT027</t>
        </is>
      </c>
      <c r="K50" s="273" t="n"/>
    </row>
    <row r="51">
      <c r="B51" t="inlineStr">
        <is>
          <t>ConTab_BOM_KP_DripPans_48</t>
        </is>
      </c>
      <c r="C51" s="273" t="inlineStr">
        <is>
          <t>3014-5_6-KP</t>
        </is>
      </c>
      <c r="D51" s="273" t="inlineStr">
        <is>
          <t>Steel</t>
        </is>
      </c>
      <c r="E51" t="inlineStr">
        <is>
          <t>326T</t>
        </is>
      </c>
      <c r="F51" t="inlineStr">
        <is>
          <t>Drip_Pan</t>
        </is>
      </c>
      <c r="G51" t="inlineStr">
        <is>
          <t>Standard Drip Pan</t>
        </is>
      </c>
      <c r="H51" t="n">
        <v>91903363</v>
      </c>
      <c r="I51" t="inlineStr">
        <is>
          <t>B104310</t>
        </is>
      </c>
      <c r="J51" s="273" t="inlineStr">
        <is>
          <t>LT027</t>
        </is>
      </c>
      <c r="K51" s="273" t="n"/>
    </row>
    <row r="52">
      <c r="B52" t="inlineStr">
        <is>
          <t>ConTab_BOM_KP_DripPans_50</t>
        </is>
      </c>
      <c r="C52" s="273" t="inlineStr">
        <is>
          <t>3014-5_6-KP</t>
        </is>
      </c>
      <c r="D52" s="273" t="inlineStr">
        <is>
          <t>Special</t>
        </is>
      </c>
      <c r="E52" t="inlineStr">
        <is>
          <t>All</t>
        </is>
      </c>
      <c r="F52" t="inlineStr">
        <is>
          <t>Drip_Pan</t>
        </is>
      </c>
      <c r="G52" t="inlineStr">
        <is>
          <t>Standard Drip Pan</t>
        </is>
      </c>
      <c r="H52" t="inlineStr">
        <is>
          <t>RTF</t>
        </is>
      </c>
      <c r="I52" t="inlineStr">
        <is>
          <t>B104306</t>
        </is>
      </c>
      <c r="J52" s="273" t="inlineStr">
        <is>
          <t>LT029</t>
        </is>
      </c>
      <c r="K52" s="273" t="n"/>
    </row>
    <row r="53">
      <c r="B53" t="inlineStr">
        <is>
          <t>ConTab_BOM_KP_DripPans_51</t>
        </is>
      </c>
      <c r="C53" s="273" t="inlineStr">
        <is>
          <t>4012-1_2-KP</t>
        </is>
      </c>
      <c r="D53" s="273" t="inlineStr">
        <is>
          <t>Steel</t>
        </is>
      </c>
      <c r="E53" t="inlineStr">
        <is>
          <t>213T</t>
        </is>
      </c>
      <c r="F53" t="inlineStr">
        <is>
          <t>Drip_Pan</t>
        </is>
      </c>
      <c r="G53" t="inlineStr">
        <is>
          <t>Standard Drip Pan</t>
        </is>
      </c>
      <c r="H53" t="n">
        <v>91903360</v>
      </c>
      <c r="I53" t="inlineStr">
        <is>
          <t>B104309</t>
        </is>
      </c>
      <c r="J53" s="273" t="inlineStr">
        <is>
          <t>LT027</t>
        </is>
      </c>
      <c r="K53" s="273" t="n"/>
    </row>
    <row r="54">
      <c r="B54" t="inlineStr">
        <is>
          <t>ConTab_BOM_KP_DripPans_52</t>
        </is>
      </c>
      <c r="C54" s="273" t="inlineStr">
        <is>
          <t>4012-1_2-KP</t>
        </is>
      </c>
      <c r="D54" s="273" t="inlineStr">
        <is>
          <t>Steel</t>
        </is>
      </c>
      <c r="E54" t="inlineStr">
        <is>
          <t>215T</t>
        </is>
      </c>
      <c r="F54" t="inlineStr">
        <is>
          <t>Drip_Pan</t>
        </is>
      </c>
      <c r="G54" t="inlineStr">
        <is>
          <t>Standard Drip Pan</t>
        </is>
      </c>
      <c r="H54" t="n">
        <v>91903360</v>
      </c>
      <c r="I54" t="inlineStr">
        <is>
          <t>B104309</t>
        </is>
      </c>
      <c r="J54" s="273" t="inlineStr">
        <is>
          <t>LT027</t>
        </is>
      </c>
      <c r="K54" s="273" t="n"/>
    </row>
    <row r="55">
      <c r="B55" t="inlineStr">
        <is>
          <t>ConTab_BOM_KP_DripPans_53</t>
        </is>
      </c>
      <c r="C55" s="273" t="inlineStr">
        <is>
          <t>4012-1_2-KP</t>
        </is>
      </c>
      <c r="D55" s="273" t="inlineStr">
        <is>
          <t>Steel</t>
        </is>
      </c>
      <c r="E55" t="inlineStr">
        <is>
          <t>254T</t>
        </is>
      </c>
      <c r="F55" t="inlineStr">
        <is>
          <t>Drip_Pan</t>
        </is>
      </c>
      <c r="G55" t="inlineStr">
        <is>
          <t>Standard Drip Pan</t>
        </is>
      </c>
      <c r="H55" t="n">
        <v>91903360</v>
      </c>
      <c r="I55" t="inlineStr">
        <is>
          <t>B104309</t>
        </is>
      </c>
      <c r="J55" s="273" t="inlineStr">
        <is>
          <t>LT027</t>
        </is>
      </c>
      <c r="K55" s="273" t="n"/>
    </row>
    <row r="56">
      <c r="B56" t="inlineStr">
        <is>
          <t>ConTab_BOM_KP_DripPans_54</t>
        </is>
      </c>
      <c r="C56" s="273" t="inlineStr">
        <is>
          <t>4012-1_2-KP</t>
        </is>
      </c>
      <c r="D56" s="273" t="inlineStr">
        <is>
          <t>Steel</t>
        </is>
      </c>
      <c r="E56" t="inlineStr">
        <is>
          <t>256T</t>
        </is>
      </c>
      <c r="F56" t="inlineStr">
        <is>
          <t>Drip_Pan</t>
        </is>
      </c>
      <c r="G56" t="inlineStr">
        <is>
          <t>Standard Drip Pan</t>
        </is>
      </c>
      <c r="H56" t="n">
        <v>91903360</v>
      </c>
      <c r="I56" t="inlineStr">
        <is>
          <t>B104309</t>
        </is>
      </c>
      <c r="J56" s="273" t="inlineStr">
        <is>
          <t>LT027</t>
        </is>
      </c>
      <c r="K56" s="273" t="n"/>
    </row>
    <row r="57">
      <c r="B57" t="inlineStr">
        <is>
          <t>ConTab_BOM_KP_DripPans_55</t>
        </is>
      </c>
      <c r="C57" s="273" t="inlineStr">
        <is>
          <t>4012-1_2-KP</t>
        </is>
      </c>
      <c r="D57" s="273" t="inlineStr">
        <is>
          <t>Steel</t>
        </is>
      </c>
      <c r="E57" t="inlineStr">
        <is>
          <t>284T</t>
        </is>
      </c>
      <c r="F57" t="inlineStr">
        <is>
          <t>Drip_Pan</t>
        </is>
      </c>
      <c r="G57" t="inlineStr">
        <is>
          <t>Standard Drip Pan</t>
        </is>
      </c>
      <c r="H57" t="n">
        <v>91903360</v>
      </c>
      <c r="I57" t="inlineStr">
        <is>
          <t>B104309</t>
        </is>
      </c>
      <c r="J57" s="273" t="inlineStr">
        <is>
          <t>LT027</t>
        </is>
      </c>
      <c r="K57" s="273" t="n"/>
    </row>
    <row r="58">
      <c r="B58" t="inlineStr">
        <is>
          <t>ConTab_BOM_KP_DripPans_56</t>
        </is>
      </c>
      <c r="C58" s="273" t="inlineStr">
        <is>
          <t>4012-1_2-KP</t>
        </is>
      </c>
      <c r="D58" s="273" t="inlineStr">
        <is>
          <t>Steel</t>
        </is>
      </c>
      <c r="E58" t="inlineStr">
        <is>
          <t>286T</t>
        </is>
      </c>
      <c r="F58" t="inlineStr">
        <is>
          <t>Drip_Pan</t>
        </is>
      </c>
      <c r="G58" t="inlineStr">
        <is>
          <t>Standard Drip Pan</t>
        </is>
      </c>
      <c r="H58" t="n">
        <v>91903360</v>
      </c>
      <c r="I58" t="inlineStr">
        <is>
          <t>B104309</t>
        </is>
      </c>
      <c r="J58" s="273" t="inlineStr">
        <is>
          <t>LT027</t>
        </is>
      </c>
      <c r="K58" s="273" t="n"/>
    </row>
    <row r="59">
      <c r="B59" t="inlineStr">
        <is>
          <t>ConTab_BOM_KP_DripPans_57</t>
        </is>
      </c>
      <c r="C59" s="273" t="inlineStr">
        <is>
          <t>4012-1_2-KP</t>
        </is>
      </c>
      <c r="D59" s="273" t="inlineStr">
        <is>
          <t>Steel</t>
        </is>
      </c>
      <c r="E59" t="inlineStr">
        <is>
          <t>284TS</t>
        </is>
      </c>
      <c r="F59" t="inlineStr">
        <is>
          <t>Drip_Pan</t>
        </is>
      </c>
      <c r="G59" t="inlineStr">
        <is>
          <t>Standard Drip Pan</t>
        </is>
      </c>
      <c r="H59" t="n">
        <v>91903360</v>
      </c>
      <c r="I59" t="inlineStr">
        <is>
          <t>B104309</t>
        </is>
      </c>
      <c r="J59" s="273" t="inlineStr">
        <is>
          <t>LT027</t>
        </is>
      </c>
      <c r="K59" s="273" t="n"/>
    </row>
    <row r="60">
      <c r="B60" t="inlineStr">
        <is>
          <t>ConTab_BOM_KP_DripPans_58</t>
        </is>
      </c>
      <c r="C60" s="273" t="inlineStr">
        <is>
          <t>4012-1_2-KP</t>
        </is>
      </c>
      <c r="D60" s="273" t="inlineStr">
        <is>
          <t>Steel</t>
        </is>
      </c>
      <c r="E60" t="inlineStr">
        <is>
          <t>286TS</t>
        </is>
      </c>
      <c r="F60" t="inlineStr">
        <is>
          <t>Drip_Pan</t>
        </is>
      </c>
      <c r="G60" t="inlineStr">
        <is>
          <t>Standard Drip Pan</t>
        </is>
      </c>
      <c r="H60" t="n">
        <v>91903360</v>
      </c>
      <c r="I60" t="inlineStr">
        <is>
          <t>B104309</t>
        </is>
      </c>
      <c r="J60" s="273" t="inlineStr">
        <is>
          <t>LT027</t>
        </is>
      </c>
      <c r="K60" s="273" t="n"/>
    </row>
    <row r="61">
      <c r="B61" t="inlineStr">
        <is>
          <t>ConTab_BOM_KP_DripPans_59</t>
        </is>
      </c>
      <c r="C61" s="273" t="inlineStr">
        <is>
          <t>4012-1_2-KP</t>
        </is>
      </c>
      <c r="D61" s="273" t="inlineStr">
        <is>
          <t>Steel</t>
        </is>
      </c>
      <c r="E61" t="inlineStr">
        <is>
          <t>324T</t>
        </is>
      </c>
      <c r="F61" t="inlineStr">
        <is>
          <t>Drip_Pan</t>
        </is>
      </c>
      <c r="G61" t="inlineStr">
        <is>
          <t>Standard Drip Pan</t>
        </is>
      </c>
      <c r="H61" t="n">
        <v>91903363</v>
      </c>
      <c r="I61" t="inlineStr">
        <is>
          <t>B104310</t>
        </is>
      </c>
      <c r="J61" s="273" t="inlineStr">
        <is>
          <t>LT027</t>
        </is>
      </c>
      <c r="K61" s="273" t="n"/>
    </row>
    <row r="62">
      <c r="B62" t="inlineStr">
        <is>
          <t>ConTab_BOM_KP_DripPans_60</t>
        </is>
      </c>
      <c r="C62" s="273" t="inlineStr">
        <is>
          <t>4012-1_2-KP</t>
        </is>
      </c>
      <c r="D62" s="273" t="inlineStr">
        <is>
          <t>Steel</t>
        </is>
      </c>
      <c r="E62" t="inlineStr">
        <is>
          <t>326T</t>
        </is>
      </c>
      <c r="F62" t="inlineStr">
        <is>
          <t>Drip_Pan</t>
        </is>
      </c>
      <c r="G62" t="inlineStr">
        <is>
          <t>Standard Drip Pan</t>
        </is>
      </c>
      <c r="H62" t="n">
        <v>91903363</v>
      </c>
      <c r="I62" t="inlineStr">
        <is>
          <t>B104310</t>
        </is>
      </c>
      <c r="J62" s="273" t="inlineStr">
        <is>
          <t>LT027</t>
        </is>
      </c>
      <c r="K62" s="273" t="n"/>
    </row>
    <row r="63">
      <c r="B63" t="inlineStr">
        <is>
          <t>ConTab_BOM_KP_DripPans_61</t>
        </is>
      </c>
      <c r="C63" s="273" t="inlineStr">
        <is>
          <t>4012-1_2-KP</t>
        </is>
      </c>
      <c r="D63" s="273" t="inlineStr">
        <is>
          <t>Steel</t>
        </is>
      </c>
      <c r="E63" t="inlineStr">
        <is>
          <t>324TS</t>
        </is>
      </c>
      <c r="F63" t="inlineStr">
        <is>
          <t>Drip_Pan</t>
        </is>
      </c>
      <c r="G63" t="inlineStr">
        <is>
          <t>Standard Drip Pan</t>
        </is>
      </c>
      <c r="H63" t="n">
        <v>91903363</v>
      </c>
      <c r="I63" t="inlineStr">
        <is>
          <t>B104310</t>
        </is>
      </c>
      <c r="J63" s="273" t="inlineStr">
        <is>
          <t>LT027</t>
        </is>
      </c>
      <c r="K63" s="273" t="n"/>
    </row>
    <row r="64">
      <c r="B64" t="inlineStr">
        <is>
          <t>ConTab_BOM_KP_DripPans_62</t>
        </is>
      </c>
      <c r="C64" s="273" t="inlineStr">
        <is>
          <t>4012-1_2-KP</t>
        </is>
      </c>
      <c r="D64" s="273" t="inlineStr">
        <is>
          <t>Steel</t>
        </is>
      </c>
      <c r="E64" t="inlineStr">
        <is>
          <t>326TS</t>
        </is>
      </c>
      <c r="F64" t="inlineStr">
        <is>
          <t>Drip_Pan</t>
        </is>
      </c>
      <c r="G64" t="inlineStr">
        <is>
          <t>Standard Drip Pan</t>
        </is>
      </c>
      <c r="H64" t="n">
        <v>91903363</v>
      </c>
      <c r="I64" t="inlineStr">
        <is>
          <t>B104310</t>
        </is>
      </c>
      <c r="J64" s="273" t="inlineStr">
        <is>
          <t>LT027</t>
        </is>
      </c>
      <c r="K64" s="273" t="n"/>
    </row>
    <row r="65">
      <c r="B65" t="inlineStr">
        <is>
          <t>ConTab_BOM_KP_DripPans_64</t>
        </is>
      </c>
      <c r="C65" s="273" t="inlineStr">
        <is>
          <t>4012-1_2-KP</t>
        </is>
      </c>
      <c r="D65" s="273" t="inlineStr">
        <is>
          <t>Special</t>
        </is>
      </c>
      <c r="E65" t="inlineStr">
        <is>
          <t>All</t>
        </is>
      </c>
      <c r="F65" t="inlineStr">
        <is>
          <t>Drip_Pan</t>
        </is>
      </c>
      <c r="G65" t="inlineStr">
        <is>
          <t>Standard Drip Pan</t>
        </is>
      </c>
      <c r="H65" t="inlineStr">
        <is>
          <t>RTF</t>
        </is>
      </c>
      <c r="I65" t="inlineStr">
        <is>
          <t>B104306</t>
        </is>
      </c>
      <c r="J65" s="273" t="inlineStr">
        <is>
          <t>LT029</t>
        </is>
      </c>
      <c r="K65" s="273" t="n"/>
    </row>
    <row r="66">
      <c r="B66" t="inlineStr">
        <is>
          <t>ConTab_BOM_KP_DripPans_65</t>
        </is>
      </c>
      <c r="C66" s="273" t="inlineStr">
        <is>
          <t>4012-7_8-KP</t>
        </is>
      </c>
      <c r="D66" s="273" t="inlineStr">
        <is>
          <t>Steel</t>
        </is>
      </c>
      <c r="E66" t="inlineStr">
        <is>
          <t>213T</t>
        </is>
      </c>
      <c r="F66" t="inlineStr">
        <is>
          <t>Drip_Pan</t>
        </is>
      </c>
      <c r="G66" t="inlineStr">
        <is>
          <t>Standard Drip Pan</t>
        </is>
      </c>
      <c r="H66" t="n">
        <v>91903360</v>
      </c>
      <c r="I66" t="inlineStr">
        <is>
          <t>B104309</t>
        </is>
      </c>
      <c r="J66" s="273" t="inlineStr">
        <is>
          <t>LT027</t>
        </is>
      </c>
      <c r="K66" s="273" t="n"/>
    </row>
    <row r="67">
      <c r="B67" t="inlineStr">
        <is>
          <t>ConTab_BOM_KP_DripPans_66</t>
        </is>
      </c>
      <c r="C67" s="273" t="inlineStr">
        <is>
          <t>4012-7_8-KP</t>
        </is>
      </c>
      <c r="D67" s="273" t="inlineStr">
        <is>
          <t>Steel</t>
        </is>
      </c>
      <c r="E67" t="inlineStr">
        <is>
          <t>215T</t>
        </is>
      </c>
      <c r="F67" t="inlineStr">
        <is>
          <t>Drip_Pan</t>
        </is>
      </c>
      <c r="G67" t="inlineStr">
        <is>
          <t>Standard Drip Pan</t>
        </is>
      </c>
      <c r="H67" t="n">
        <v>91903360</v>
      </c>
      <c r="I67" t="inlineStr">
        <is>
          <t>B104309</t>
        </is>
      </c>
      <c r="J67" s="273" t="inlineStr">
        <is>
          <t>LT027</t>
        </is>
      </c>
      <c r="K67" s="273" t="n"/>
    </row>
    <row r="68">
      <c r="B68" t="inlineStr">
        <is>
          <t>ConTab_BOM_KP_DripPans_67</t>
        </is>
      </c>
      <c r="C68" s="273" t="inlineStr">
        <is>
          <t>4012-7_8-KP</t>
        </is>
      </c>
      <c r="D68" s="273" t="inlineStr">
        <is>
          <t>Steel</t>
        </is>
      </c>
      <c r="E68" t="inlineStr">
        <is>
          <t>254T</t>
        </is>
      </c>
      <c r="F68" t="inlineStr">
        <is>
          <t>Drip_Pan</t>
        </is>
      </c>
      <c r="G68" t="inlineStr">
        <is>
          <t>Standard Drip Pan</t>
        </is>
      </c>
      <c r="H68" t="n">
        <v>91903360</v>
      </c>
      <c r="I68" t="inlineStr">
        <is>
          <t>B104309</t>
        </is>
      </c>
      <c r="J68" s="273" t="inlineStr">
        <is>
          <t>LT027</t>
        </is>
      </c>
      <c r="K68" s="273" t="n"/>
    </row>
    <row r="69">
      <c r="B69" t="inlineStr">
        <is>
          <t>ConTab_BOM_KP_DripPans_68</t>
        </is>
      </c>
      <c r="C69" s="273" t="inlineStr">
        <is>
          <t>4012-7_8-KP</t>
        </is>
      </c>
      <c r="D69" s="273" t="inlineStr">
        <is>
          <t>Steel</t>
        </is>
      </c>
      <c r="E69" t="inlineStr">
        <is>
          <t>256T</t>
        </is>
      </c>
      <c r="F69" t="inlineStr">
        <is>
          <t>Drip_Pan</t>
        </is>
      </c>
      <c r="G69" t="inlineStr">
        <is>
          <t>Standard Drip Pan</t>
        </is>
      </c>
      <c r="H69" t="n">
        <v>91903360</v>
      </c>
      <c r="I69" t="inlineStr">
        <is>
          <t>B104309</t>
        </is>
      </c>
      <c r="J69" s="273" t="inlineStr">
        <is>
          <t>LT027</t>
        </is>
      </c>
      <c r="K69" s="273" t="n"/>
    </row>
    <row r="70">
      <c r="B70" t="inlineStr">
        <is>
          <t>ConTab_BOM_KP_DripPans_69</t>
        </is>
      </c>
      <c r="C70" s="273" t="inlineStr">
        <is>
          <t>4012-7_8-KP</t>
        </is>
      </c>
      <c r="D70" s="273" t="inlineStr">
        <is>
          <t>Steel</t>
        </is>
      </c>
      <c r="E70" t="inlineStr">
        <is>
          <t>284T</t>
        </is>
      </c>
      <c r="F70" t="inlineStr">
        <is>
          <t>Drip_Pan</t>
        </is>
      </c>
      <c r="G70" t="inlineStr">
        <is>
          <t>Standard Drip Pan</t>
        </is>
      </c>
      <c r="H70" t="n">
        <v>91903360</v>
      </c>
      <c r="I70" t="inlineStr">
        <is>
          <t>B104309</t>
        </is>
      </c>
      <c r="J70" s="273" t="inlineStr">
        <is>
          <t>LT027</t>
        </is>
      </c>
      <c r="K70" s="273" t="n"/>
    </row>
    <row r="71">
      <c r="B71" t="inlineStr">
        <is>
          <t>ConTab_BOM_KP_DripPans_70</t>
        </is>
      </c>
      <c r="C71" s="273" t="inlineStr">
        <is>
          <t>4012-7_8-KP</t>
        </is>
      </c>
      <c r="D71" s="273" t="inlineStr">
        <is>
          <t>Steel</t>
        </is>
      </c>
      <c r="E71" t="inlineStr">
        <is>
          <t>286T</t>
        </is>
      </c>
      <c r="F71" t="inlineStr">
        <is>
          <t>Drip_Pan</t>
        </is>
      </c>
      <c r="G71" t="inlineStr">
        <is>
          <t>Standard Drip Pan</t>
        </is>
      </c>
      <c r="H71" t="n">
        <v>91903360</v>
      </c>
      <c r="I71" t="inlineStr">
        <is>
          <t>B104309</t>
        </is>
      </c>
      <c r="J71" s="273" t="inlineStr">
        <is>
          <t>LT027</t>
        </is>
      </c>
      <c r="K71" s="273" t="n"/>
    </row>
    <row r="72">
      <c r="B72" t="inlineStr">
        <is>
          <t>ConTab_BOM_KP_DripPans_71</t>
        </is>
      </c>
      <c r="C72" s="273" t="inlineStr">
        <is>
          <t>4012-7_8-KP</t>
        </is>
      </c>
      <c r="D72" s="273" t="inlineStr">
        <is>
          <t>Steel</t>
        </is>
      </c>
      <c r="E72" t="inlineStr">
        <is>
          <t>284TS</t>
        </is>
      </c>
      <c r="F72" t="inlineStr">
        <is>
          <t>Drip_Pan</t>
        </is>
      </c>
      <c r="G72" t="inlineStr">
        <is>
          <t>Standard Drip Pan</t>
        </is>
      </c>
      <c r="H72" t="n">
        <v>91903360</v>
      </c>
      <c r="I72" t="inlineStr">
        <is>
          <t>B104309</t>
        </is>
      </c>
      <c r="J72" s="273" t="inlineStr">
        <is>
          <t>LT027</t>
        </is>
      </c>
      <c r="K72" s="273" t="n"/>
    </row>
    <row r="73">
      <c r="B73" t="inlineStr">
        <is>
          <t>ConTab_BOM_KP_DripPans_72</t>
        </is>
      </c>
      <c r="C73" s="273" t="inlineStr">
        <is>
          <t>4012-7_8-KP</t>
        </is>
      </c>
      <c r="D73" s="273" t="inlineStr">
        <is>
          <t>Steel</t>
        </is>
      </c>
      <c r="E73" t="inlineStr">
        <is>
          <t>286TS</t>
        </is>
      </c>
      <c r="F73" t="inlineStr">
        <is>
          <t>Drip_Pan</t>
        </is>
      </c>
      <c r="G73" t="inlineStr">
        <is>
          <t>Standard Drip Pan</t>
        </is>
      </c>
      <c r="H73" t="n">
        <v>91903360</v>
      </c>
      <c r="I73" t="inlineStr">
        <is>
          <t>B104309</t>
        </is>
      </c>
      <c r="J73" s="273" t="inlineStr">
        <is>
          <t>LT027</t>
        </is>
      </c>
      <c r="K73" s="273" t="n"/>
    </row>
    <row r="74">
      <c r="B74" t="inlineStr">
        <is>
          <t>ConTab_BOM_KP_DripPans_73</t>
        </is>
      </c>
      <c r="C74" s="273" t="inlineStr">
        <is>
          <t>4012-7_8-KP</t>
        </is>
      </c>
      <c r="D74" s="273" t="inlineStr">
        <is>
          <t>Steel</t>
        </is>
      </c>
      <c r="E74" t="inlineStr">
        <is>
          <t>324T</t>
        </is>
      </c>
      <c r="F74" t="inlineStr">
        <is>
          <t>Drip_Pan</t>
        </is>
      </c>
      <c r="G74" t="inlineStr">
        <is>
          <t>Standard Drip Pan</t>
        </is>
      </c>
      <c r="H74" t="n">
        <v>91903363</v>
      </c>
      <c r="I74" t="inlineStr">
        <is>
          <t>B104310</t>
        </is>
      </c>
      <c r="J74" s="273" t="inlineStr">
        <is>
          <t>LT027</t>
        </is>
      </c>
      <c r="K74" s="273" t="n"/>
    </row>
    <row r="75">
      <c r="B75" t="inlineStr">
        <is>
          <t>ConTab_BOM_KP_DripPans_74</t>
        </is>
      </c>
      <c r="C75" s="273" t="inlineStr">
        <is>
          <t>4012-7_8-KP</t>
        </is>
      </c>
      <c r="D75" s="273" t="inlineStr">
        <is>
          <t>Steel</t>
        </is>
      </c>
      <c r="E75" t="inlineStr">
        <is>
          <t>326T</t>
        </is>
      </c>
      <c r="F75" t="inlineStr">
        <is>
          <t>Drip_Pan</t>
        </is>
      </c>
      <c r="G75" t="inlineStr">
        <is>
          <t>Standard Drip Pan</t>
        </is>
      </c>
      <c r="H75" t="n">
        <v>91903363</v>
      </c>
      <c r="I75" t="inlineStr">
        <is>
          <t>B104310</t>
        </is>
      </c>
      <c r="J75" s="273" t="inlineStr">
        <is>
          <t>LT027</t>
        </is>
      </c>
      <c r="K75" s="273" t="n"/>
    </row>
    <row r="76">
      <c r="B76" t="inlineStr">
        <is>
          <t>ConTab_BOM_KP_DripPans_75</t>
        </is>
      </c>
      <c r="C76" s="273" t="inlineStr">
        <is>
          <t>4012-7_8-KP</t>
        </is>
      </c>
      <c r="D76" s="273" t="inlineStr">
        <is>
          <t>Steel</t>
        </is>
      </c>
      <c r="E76" t="inlineStr">
        <is>
          <t>324TS</t>
        </is>
      </c>
      <c r="F76" t="inlineStr">
        <is>
          <t>Drip_Pan</t>
        </is>
      </c>
      <c r="G76" t="inlineStr">
        <is>
          <t>Standard Drip Pan</t>
        </is>
      </c>
      <c r="H76" t="n">
        <v>91903363</v>
      </c>
      <c r="I76" t="inlineStr">
        <is>
          <t>B104310</t>
        </is>
      </c>
      <c r="J76" s="273" t="inlineStr">
        <is>
          <t>LT027</t>
        </is>
      </c>
      <c r="K76" s="273" t="n"/>
    </row>
    <row r="77">
      <c r="B77" t="inlineStr">
        <is>
          <t>ConTab_BOM_KP_DripPans_76</t>
        </is>
      </c>
      <c r="C77" s="273" t="inlineStr">
        <is>
          <t>4012-7_8-KP</t>
        </is>
      </c>
      <c r="D77" s="273" t="inlineStr">
        <is>
          <t>Steel</t>
        </is>
      </c>
      <c r="E77" t="inlineStr">
        <is>
          <t>326TS</t>
        </is>
      </c>
      <c r="F77" t="inlineStr">
        <is>
          <t>Drip_Pan</t>
        </is>
      </c>
      <c r="G77" t="inlineStr">
        <is>
          <t>Standard Drip Pan</t>
        </is>
      </c>
      <c r="H77" t="n">
        <v>91903363</v>
      </c>
      <c r="I77" t="inlineStr">
        <is>
          <t>B104310</t>
        </is>
      </c>
      <c r="J77" s="273" t="inlineStr">
        <is>
          <t>LT027</t>
        </is>
      </c>
      <c r="K77" s="273" t="n"/>
    </row>
    <row r="78">
      <c r="B78" t="inlineStr">
        <is>
          <t>ConTab_BOM_KP_DripPans_78</t>
        </is>
      </c>
      <c r="C78" s="273" t="inlineStr">
        <is>
          <t>4012-7_8-KP</t>
        </is>
      </c>
      <c r="D78" s="273" t="inlineStr">
        <is>
          <t>Special</t>
        </is>
      </c>
      <c r="E78" t="inlineStr">
        <is>
          <t>All</t>
        </is>
      </c>
      <c r="F78" t="inlineStr">
        <is>
          <t>Drip_Pan</t>
        </is>
      </c>
      <c r="G78" t="inlineStr">
        <is>
          <t>Standard Drip Pan</t>
        </is>
      </c>
      <c r="H78" t="inlineStr">
        <is>
          <t>RTF</t>
        </is>
      </c>
      <c r="I78" t="inlineStr">
        <is>
          <t>B104306</t>
        </is>
      </c>
      <c r="J78" s="273" t="inlineStr">
        <is>
          <t>LT029</t>
        </is>
      </c>
      <c r="K78" s="273" t="n"/>
    </row>
    <row r="79">
      <c r="B79" t="inlineStr">
        <is>
          <t>ConTab_BOM_KP_DripPans_79</t>
        </is>
      </c>
      <c r="C79" s="273" t="inlineStr">
        <is>
          <t>4015-7_8-KP</t>
        </is>
      </c>
      <c r="D79" s="273" t="inlineStr">
        <is>
          <t>Steel</t>
        </is>
      </c>
      <c r="E79" t="inlineStr">
        <is>
          <t>213T</t>
        </is>
      </c>
      <c r="F79" t="inlineStr">
        <is>
          <t>Drip_Pan</t>
        </is>
      </c>
      <c r="G79" t="inlineStr">
        <is>
          <t>Standard Drip Pan</t>
        </is>
      </c>
      <c r="H79" t="n">
        <v>91903360</v>
      </c>
      <c r="I79" t="inlineStr">
        <is>
          <t>B104309</t>
        </is>
      </c>
      <c r="J79" s="273" t="inlineStr">
        <is>
          <t>LT027</t>
        </is>
      </c>
      <c r="K79" s="273" t="n"/>
    </row>
    <row r="80">
      <c r="B80" t="inlineStr">
        <is>
          <t>ConTab_BOM_KP_DripPans_80</t>
        </is>
      </c>
      <c r="C80" s="273" t="inlineStr">
        <is>
          <t>4015-7_8-KP</t>
        </is>
      </c>
      <c r="D80" s="273" t="inlineStr">
        <is>
          <t>Steel</t>
        </is>
      </c>
      <c r="E80" t="inlineStr">
        <is>
          <t>215T</t>
        </is>
      </c>
      <c r="F80" t="inlineStr">
        <is>
          <t>Drip_Pan</t>
        </is>
      </c>
      <c r="G80" t="inlineStr">
        <is>
          <t>Standard Drip Pan</t>
        </is>
      </c>
      <c r="H80" t="n">
        <v>91903360</v>
      </c>
      <c r="I80" t="inlineStr">
        <is>
          <t>B104309</t>
        </is>
      </c>
      <c r="J80" s="273" t="inlineStr">
        <is>
          <t>LT027</t>
        </is>
      </c>
      <c r="K80" s="273" t="n"/>
    </row>
    <row r="81">
      <c r="B81" t="inlineStr">
        <is>
          <t>ConTab_BOM_KP_DripPans_81</t>
        </is>
      </c>
      <c r="C81" s="273" t="inlineStr">
        <is>
          <t>4015-7_8-KP</t>
        </is>
      </c>
      <c r="D81" s="273" t="inlineStr">
        <is>
          <t>Steel</t>
        </is>
      </c>
      <c r="E81" t="inlineStr">
        <is>
          <t>254T</t>
        </is>
      </c>
      <c r="F81" t="inlineStr">
        <is>
          <t>Drip_Pan</t>
        </is>
      </c>
      <c r="G81" t="inlineStr">
        <is>
          <t>Standard Drip Pan</t>
        </is>
      </c>
      <c r="H81" t="n">
        <v>91903360</v>
      </c>
      <c r="I81" t="inlineStr">
        <is>
          <t>B104309</t>
        </is>
      </c>
      <c r="J81" s="273" t="inlineStr">
        <is>
          <t>LT027</t>
        </is>
      </c>
      <c r="K81" s="273" t="n"/>
    </row>
    <row r="82">
      <c r="B82" t="inlineStr">
        <is>
          <t>ConTab_BOM_KP_DripPans_82</t>
        </is>
      </c>
      <c r="C82" s="273" t="inlineStr">
        <is>
          <t>4015-7_8-KP</t>
        </is>
      </c>
      <c r="D82" s="273" t="inlineStr">
        <is>
          <t>Steel</t>
        </is>
      </c>
      <c r="E82" t="inlineStr">
        <is>
          <t>256T</t>
        </is>
      </c>
      <c r="F82" t="inlineStr">
        <is>
          <t>Drip_Pan</t>
        </is>
      </c>
      <c r="G82" t="inlineStr">
        <is>
          <t>Standard Drip Pan</t>
        </is>
      </c>
      <c r="H82" t="n">
        <v>91903360</v>
      </c>
      <c r="I82" t="inlineStr">
        <is>
          <t>B104309</t>
        </is>
      </c>
      <c r="J82" s="273" t="inlineStr">
        <is>
          <t>LT027</t>
        </is>
      </c>
      <c r="K82" s="273" t="n"/>
    </row>
    <row r="83">
      <c r="B83" t="inlineStr">
        <is>
          <t>ConTab_BOM_KP_DripPans_83</t>
        </is>
      </c>
      <c r="C83" s="273" t="inlineStr">
        <is>
          <t>4015-7_8-KP</t>
        </is>
      </c>
      <c r="D83" s="273" t="inlineStr">
        <is>
          <t>Steel</t>
        </is>
      </c>
      <c r="E83" t="inlineStr">
        <is>
          <t>284T</t>
        </is>
      </c>
      <c r="F83" t="inlineStr">
        <is>
          <t>Drip_Pan</t>
        </is>
      </c>
      <c r="G83" t="inlineStr">
        <is>
          <t>Standard Drip Pan</t>
        </is>
      </c>
      <c r="H83" t="n">
        <v>91903360</v>
      </c>
      <c r="I83" t="inlineStr">
        <is>
          <t>B104309</t>
        </is>
      </c>
      <c r="J83" s="273" t="inlineStr">
        <is>
          <t>LT027</t>
        </is>
      </c>
      <c r="K83" s="273" t="n"/>
    </row>
    <row r="84">
      <c r="B84" t="inlineStr">
        <is>
          <t>ConTab_BOM_KP_DripPans_84</t>
        </is>
      </c>
      <c r="C84" s="273" t="inlineStr">
        <is>
          <t>4015-7_8-KP</t>
        </is>
      </c>
      <c r="D84" s="273" t="inlineStr">
        <is>
          <t>Steel</t>
        </is>
      </c>
      <c r="E84" t="inlineStr">
        <is>
          <t>286T</t>
        </is>
      </c>
      <c r="F84" t="inlineStr">
        <is>
          <t>Drip_Pan</t>
        </is>
      </c>
      <c r="G84" t="inlineStr">
        <is>
          <t>Standard Drip Pan</t>
        </is>
      </c>
      <c r="H84" t="n">
        <v>91903360</v>
      </c>
      <c r="I84" t="inlineStr">
        <is>
          <t>B104309</t>
        </is>
      </c>
      <c r="J84" s="273" t="inlineStr">
        <is>
          <t>LT027</t>
        </is>
      </c>
      <c r="K84" s="273" t="n"/>
    </row>
    <row r="85">
      <c r="B85" t="inlineStr">
        <is>
          <t>ConTab_BOM_KP_DripPans_85</t>
        </is>
      </c>
      <c r="C85" s="273" t="inlineStr">
        <is>
          <t>4015-7_8-KP</t>
        </is>
      </c>
      <c r="D85" s="273" t="inlineStr">
        <is>
          <t>Steel</t>
        </is>
      </c>
      <c r="E85" t="inlineStr">
        <is>
          <t>284TS</t>
        </is>
      </c>
      <c r="F85" t="inlineStr">
        <is>
          <t>Drip_Pan</t>
        </is>
      </c>
      <c r="G85" t="inlineStr">
        <is>
          <t>Standard Drip Pan</t>
        </is>
      </c>
      <c r="H85" t="n">
        <v>91903360</v>
      </c>
      <c r="I85" t="inlineStr">
        <is>
          <t>B104309</t>
        </is>
      </c>
      <c r="J85" s="273" t="inlineStr">
        <is>
          <t>LT027</t>
        </is>
      </c>
      <c r="K85" s="273" t="n"/>
    </row>
    <row r="86">
      <c r="B86" t="inlineStr">
        <is>
          <t>ConTab_BOM_KP_DripPans_86</t>
        </is>
      </c>
      <c r="C86" s="273" t="inlineStr">
        <is>
          <t>4015-7_8-KP</t>
        </is>
      </c>
      <c r="D86" s="273" t="inlineStr">
        <is>
          <t>Steel</t>
        </is>
      </c>
      <c r="E86" t="inlineStr">
        <is>
          <t>286TS</t>
        </is>
      </c>
      <c r="F86" t="inlineStr">
        <is>
          <t>Drip_Pan</t>
        </is>
      </c>
      <c r="G86" t="inlineStr">
        <is>
          <t>Standard Drip Pan</t>
        </is>
      </c>
      <c r="H86" t="n">
        <v>91903360</v>
      </c>
      <c r="I86" t="inlineStr">
        <is>
          <t>B104309</t>
        </is>
      </c>
      <c r="J86" s="273" t="inlineStr">
        <is>
          <t>LT027</t>
        </is>
      </c>
      <c r="K86" s="273" t="n"/>
    </row>
    <row r="87">
      <c r="B87" t="inlineStr">
        <is>
          <t>ConTab_BOM_KP_DripPans_87</t>
        </is>
      </c>
      <c r="C87" s="273" t="inlineStr">
        <is>
          <t>4015-7_8-KP</t>
        </is>
      </c>
      <c r="D87" s="273" t="inlineStr">
        <is>
          <t>Steel</t>
        </is>
      </c>
      <c r="E87" t="inlineStr">
        <is>
          <t>324T</t>
        </is>
      </c>
      <c r="F87" t="inlineStr">
        <is>
          <t>Drip_Pan</t>
        </is>
      </c>
      <c r="G87" t="inlineStr">
        <is>
          <t>Standard Drip Pan</t>
        </is>
      </c>
      <c r="H87" t="n">
        <v>91903363</v>
      </c>
      <c r="I87" t="inlineStr">
        <is>
          <t>B104310</t>
        </is>
      </c>
      <c r="J87" s="273" t="inlineStr">
        <is>
          <t>LT027</t>
        </is>
      </c>
      <c r="K87" s="273" t="n"/>
    </row>
    <row r="88">
      <c r="B88" t="inlineStr">
        <is>
          <t>ConTab_BOM_KP_DripPans_88</t>
        </is>
      </c>
      <c r="C88" s="273" t="inlineStr">
        <is>
          <t>4015-7_8-KP</t>
        </is>
      </c>
      <c r="D88" s="273" t="inlineStr">
        <is>
          <t>Steel</t>
        </is>
      </c>
      <c r="E88" t="inlineStr">
        <is>
          <t>326T</t>
        </is>
      </c>
      <c r="F88" t="inlineStr">
        <is>
          <t>Drip_Pan</t>
        </is>
      </c>
      <c r="G88" t="inlineStr">
        <is>
          <t>Standard Drip Pan</t>
        </is>
      </c>
      <c r="H88" t="n">
        <v>91903363</v>
      </c>
      <c r="I88" t="inlineStr">
        <is>
          <t>B104310</t>
        </is>
      </c>
      <c r="J88" s="273" t="inlineStr">
        <is>
          <t>LT027</t>
        </is>
      </c>
      <c r="K88" s="273" t="n"/>
    </row>
    <row r="89">
      <c r="B89" t="inlineStr">
        <is>
          <t>ConTab_BOM_KP_DripPans_89</t>
        </is>
      </c>
      <c r="C89" s="273" t="inlineStr">
        <is>
          <t>4015-7_8-KP</t>
        </is>
      </c>
      <c r="D89" s="273" t="inlineStr">
        <is>
          <t>Steel</t>
        </is>
      </c>
      <c r="E89" t="inlineStr">
        <is>
          <t>324TS</t>
        </is>
      </c>
      <c r="F89" t="inlineStr">
        <is>
          <t>Drip_Pan</t>
        </is>
      </c>
      <c r="G89" t="inlineStr">
        <is>
          <t>Standard Drip Pan</t>
        </is>
      </c>
      <c r="H89" t="n">
        <v>91903363</v>
      </c>
      <c r="I89" t="inlineStr">
        <is>
          <t>B104310</t>
        </is>
      </c>
      <c r="J89" s="273" t="inlineStr">
        <is>
          <t>LT027</t>
        </is>
      </c>
      <c r="K89" s="273" t="n"/>
    </row>
    <row r="90">
      <c r="B90" t="inlineStr">
        <is>
          <t>ConTab_BOM_KP_DripPans_90</t>
        </is>
      </c>
      <c r="C90" s="273" t="inlineStr">
        <is>
          <t>4015-7_8-KP</t>
        </is>
      </c>
      <c r="D90" s="273" t="inlineStr">
        <is>
          <t>Steel</t>
        </is>
      </c>
      <c r="E90" t="inlineStr">
        <is>
          <t>326TS</t>
        </is>
      </c>
      <c r="F90" t="inlineStr">
        <is>
          <t>Drip_Pan</t>
        </is>
      </c>
      <c r="G90" t="inlineStr">
        <is>
          <t>Standard Drip Pan</t>
        </is>
      </c>
      <c r="H90" t="n">
        <v>91903363</v>
      </c>
      <c r="I90" t="inlineStr">
        <is>
          <t>B104310</t>
        </is>
      </c>
      <c r="J90" s="273" t="inlineStr">
        <is>
          <t>LT027</t>
        </is>
      </c>
      <c r="K90" s="273" t="n"/>
    </row>
    <row r="91">
      <c r="B91" t="inlineStr">
        <is>
          <t>ConTab_BOM_KP_DripPans_91</t>
        </is>
      </c>
      <c r="C91" s="273" t="inlineStr">
        <is>
          <t>4015-7_8-KP</t>
        </is>
      </c>
      <c r="D91" s="273" t="inlineStr">
        <is>
          <t>Steel</t>
        </is>
      </c>
      <c r="E91" t="inlineStr">
        <is>
          <t>364T</t>
        </is>
      </c>
      <c r="F91" t="inlineStr">
        <is>
          <t>Drip_Pan</t>
        </is>
      </c>
      <c r="G91" t="inlineStr">
        <is>
          <t>Standard Drip Pan</t>
        </is>
      </c>
      <c r="H91" t="n">
        <v>91903363</v>
      </c>
      <c r="I91" t="inlineStr">
        <is>
          <t>B104310</t>
        </is>
      </c>
      <c r="J91" s="273" t="inlineStr">
        <is>
          <t>LT027</t>
        </is>
      </c>
      <c r="K91" s="273" t="n"/>
    </row>
    <row r="92">
      <c r="B92" t="inlineStr">
        <is>
          <t>ConTab_BOM_KP_DripPans_92</t>
        </is>
      </c>
      <c r="C92" s="273" t="inlineStr">
        <is>
          <t>4015-7_8-KP</t>
        </is>
      </c>
      <c r="D92" s="273" t="inlineStr">
        <is>
          <t>Steel</t>
        </is>
      </c>
      <c r="E92" t="inlineStr">
        <is>
          <t>365T</t>
        </is>
      </c>
      <c r="F92" t="inlineStr">
        <is>
          <t>Drip_Pan</t>
        </is>
      </c>
      <c r="G92" t="inlineStr">
        <is>
          <t>Standard Drip Pan</t>
        </is>
      </c>
      <c r="H92" t="n">
        <v>91903363</v>
      </c>
      <c r="I92" t="inlineStr">
        <is>
          <t>B104310</t>
        </is>
      </c>
      <c r="J92" s="273" t="inlineStr">
        <is>
          <t>LT027</t>
        </is>
      </c>
      <c r="K92" s="273" t="n"/>
    </row>
    <row r="93">
      <c r="B93" t="inlineStr">
        <is>
          <t>ConTab_BOM_KP_DripPans_94</t>
        </is>
      </c>
      <c r="C93" s="273" t="inlineStr">
        <is>
          <t>4015-7_8-KP</t>
        </is>
      </c>
      <c r="D93" s="273" t="inlineStr">
        <is>
          <t>Special</t>
        </is>
      </c>
      <c r="E93" t="inlineStr">
        <is>
          <t>All</t>
        </is>
      </c>
      <c r="F93" t="inlineStr">
        <is>
          <t>Drip_Pan</t>
        </is>
      </c>
      <c r="G93" t="inlineStr">
        <is>
          <t>Standard Drip Pan</t>
        </is>
      </c>
      <c r="H93" t="inlineStr">
        <is>
          <t>RTF</t>
        </is>
      </c>
      <c r="I93" t="inlineStr">
        <is>
          <t>B104306</t>
        </is>
      </c>
      <c r="J93" s="273" t="inlineStr">
        <is>
          <t>LT029</t>
        </is>
      </c>
      <c r="K93" s="273" t="n"/>
    </row>
    <row r="94">
      <c r="B94" t="inlineStr">
        <is>
          <t>ConTab_BOM_KP_DripPans_95</t>
        </is>
      </c>
      <c r="C94" s="87" t="inlineStr">
        <is>
          <t>5012-7_8-KP</t>
        </is>
      </c>
      <c r="D94" s="273" t="inlineStr">
        <is>
          <t>Steel</t>
        </is>
      </c>
      <c r="E94" t="inlineStr">
        <is>
          <t>213T</t>
        </is>
      </c>
      <c r="F94" t="inlineStr">
        <is>
          <t>Drip_Pan</t>
        </is>
      </c>
      <c r="G94" t="inlineStr">
        <is>
          <t>Standard Drip Pan</t>
        </is>
      </c>
      <c r="H94" t="n">
        <v>91903210</v>
      </c>
      <c r="I94" t="inlineStr">
        <is>
          <t>B104311</t>
        </is>
      </c>
      <c r="J94" s="273" t="inlineStr">
        <is>
          <t>LT027</t>
        </is>
      </c>
      <c r="K94" s="273" t="n"/>
    </row>
    <row r="95">
      <c r="B95" t="inlineStr">
        <is>
          <t>ConTab_BOM_KP_DripPans_96</t>
        </is>
      </c>
      <c r="C95" s="87" t="inlineStr">
        <is>
          <t>5012-7_8-KP</t>
        </is>
      </c>
      <c r="D95" s="273" t="inlineStr">
        <is>
          <t>Steel</t>
        </is>
      </c>
      <c r="E95" t="inlineStr">
        <is>
          <t>215T</t>
        </is>
      </c>
      <c r="F95" t="inlineStr">
        <is>
          <t>Drip_Pan</t>
        </is>
      </c>
      <c r="G95" t="inlineStr">
        <is>
          <t>Standard Drip Pan</t>
        </is>
      </c>
      <c r="H95" t="n">
        <v>91903210</v>
      </c>
      <c r="I95" t="inlineStr">
        <is>
          <t>B104311</t>
        </is>
      </c>
      <c r="J95" s="273" t="inlineStr">
        <is>
          <t>LT027</t>
        </is>
      </c>
      <c r="K95" s="273" t="n"/>
    </row>
    <row r="96">
      <c r="B96" t="inlineStr">
        <is>
          <t>ConTab_BOM_KP_DripPans_97</t>
        </is>
      </c>
      <c r="C96" s="87" t="inlineStr">
        <is>
          <t>5012-7_8-KP</t>
        </is>
      </c>
      <c r="D96" s="273" t="inlineStr">
        <is>
          <t>Steel</t>
        </is>
      </c>
      <c r="E96" t="inlineStr">
        <is>
          <t>254T</t>
        </is>
      </c>
      <c r="F96" t="inlineStr">
        <is>
          <t>Drip_Pan</t>
        </is>
      </c>
      <c r="G96" t="inlineStr">
        <is>
          <t>Standard Drip Pan</t>
        </is>
      </c>
      <c r="H96" t="n">
        <v>91903210</v>
      </c>
      <c r="I96" t="inlineStr">
        <is>
          <t>B104311</t>
        </is>
      </c>
      <c r="J96" s="273" t="inlineStr">
        <is>
          <t>LT027</t>
        </is>
      </c>
      <c r="K96" s="273" t="n"/>
    </row>
    <row r="97">
      <c r="B97" t="inlineStr">
        <is>
          <t>ConTab_BOM_KP_DripPans_98</t>
        </is>
      </c>
      <c r="C97" s="87" t="inlineStr">
        <is>
          <t>5012-7_8-KP</t>
        </is>
      </c>
      <c r="D97" s="273" t="inlineStr">
        <is>
          <t>Steel</t>
        </is>
      </c>
      <c r="E97" t="inlineStr">
        <is>
          <t>256T</t>
        </is>
      </c>
      <c r="F97" t="inlineStr">
        <is>
          <t>Drip_Pan</t>
        </is>
      </c>
      <c r="G97" t="inlineStr">
        <is>
          <t>Standard Drip Pan</t>
        </is>
      </c>
      <c r="H97" t="n">
        <v>91903210</v>
      </c>
      <c r="I97" t="inlineStr">
        <is>
          <t>B104311</t>
        </is>
      </c>
      <c r="J97" s="273" t="inlineStr">
        <is>
          <t>LT027</t>
        </is>
      </c>
      <c r="K97" s="273" t="n"/>
    </row>
    <row r="98">
      <c r="B98" t="inlineStr">
        <is>
          <t>ConTab_BOM_KP_DripPans_99</t>
        </is>
      </c>
      <c r="C98" s="87" t="inlineStr">
        <is>
          <t>5012-7_8-KP</t>
        </is>
      </c>
      <c r="D98" s="273" t="inlineStr">
        <is>
          <t>Steel</t>
        </is>
      </c>
      <c r="E98" t="inlineStr">
        <is>
          <t>284T</t>
        </is>
      </c>
      <c r="F98" t="inlineStr">
        <is>
          <t>Drip_Pan</t>
        </is>
      </c>
      <c r="G98" t="inlineStr">
        <is>
          <t>Standard Drip Pan</t>
        </is>
      </c>
      <c r="H98" t="n">
        <v>91903210</v>
      </c>
      <c r="I98" t="inlineStr">
        <is>
          <t>B104311</t>
        </is>
      </c>
      <c r="J98" s="273" t="inlineStr">
        <is>
          <t>LT027</t>
        </is>
      </c>
      <c r="K98" s="273" t="n"/>
    </row>
    <row r="99">
      <c r="B99" t="inlineStr">
        <is>
          <t>ConTab_BOM_KP_DripPans_100</t>
        </is>
      </c>
      <c r="C99" s="87" t="inlineStr">
        <is>
          <t>5012-7_8-KP</t>
        </is>
      </c>
      <c r="D99" s="273" t="inlineStr">
        <is>
          <t>Steel</t>
        </is>
      </c>
      <c r="E99" t="inlineStr">
        <is>
          <t>286T</t>
        </is>
      </c>
      <c r="F99" t="inlineStr">
        <is>
          <t>Drip_Pan</t>
        </is>
      </c>
      <c r="G99" t="inlineStr">
        <is>
          <t>Standard Drip Pan</t>
        </is>
      </c>
      <c r="H99" t="n">
        <v>91903210</v>
      </c>
      <c r="I99" t="inlineStr">
        <is>
          <t>B104311</t>
        </is>
      </c>
      <c r="J99" s="273" t="inlineStr">
        <is>
          <t>LT027</t>
        </is>
      </c>
      <c r="K99" s="273" t="n"/>
    </row>
    <row r="100">
      <c r="B100" t="inlineStr">
        <is>
          <t>ConTab_BOM_KP_DripPans_101</t>
        </is>
      </c>
      <c r="C100" s="87" t="inlineStr">
        <is>
          <t>5012-7_8-KP</t>
        </is>
      </c>
      <c r="D100" s="273" t="inlineStr">
        <is>
          <t>Steel</t>
        </is>
      </c>
      <c r="E100" t="inlineStr">
        <is>
          <t>324T</t>
        </is>
      </c>
      <c r="F100" t="inlineStr">
        <is>
          <t>Drip_Pan</t>
        </is>
      </c>
      <c r="G100" t="inlineStr">
        <is>
          <t>Standard Drip Pan</t>
        </is>
      </c>
      <c r="H100" t="n">
        <v>91903490</v>
      </c>
      <c r="I100" t="inlineStr">
        <is>
          <t>B104312</t>
        </is>
      </c>
      <c r="J100" s="273" t="inlineStr">
        <is>
          <t>LT027</t>
        </is>
      </c>
      <c r="K100" s="273" t="n"/>
    </row>
    <row r="101">
      <c r="B101" t="inlineStr">
        <is>
          <t>ConTab_BOM_KP_DripPans_102</t>
        </is>
      </c>
      <c r="C101" s="87" t="inlineStr">
        <is>
          <t>5012-7_8-KP</t>
        </is>
      </c>
      <c r="D101" s="273" t="inlineStr">
        <is>
          <t>Steel</t>
        </is>
      </c>
      <c r="E101" t="inlineStr">
        <is>
          <t>326T</t>
        </is>
      </c>
      <c r="F101" t="inlineStr">
        <is>
          <t>Drip_Pan</t>
        </is>
      </c>
      <c r="G101" t="inlineStr">
        <is>
          <t>Standard Drip Pan</t>
        </is>
      </c>
      <c r="H101" t="n">
        <v>91903490</v>
      </c>
      <c r="I101" t="inlineStr">
        <is>
          <t>B104312</t>
        </is>
      </c>
      <c r="J101" s="273" t="inlineStr">
        <is>
          <t>LT027</t>
        </is>
      </c>
      <c r="K101" s="273" t="n"/>
    </row>
    <row r="102">
      <c r="B102" t="inlineStr">
        <is>
          <t>ConTab_BOM_KP_DripPans_103</t>
        </is>
      </c>
      <c r="C102" s="87" t="inlineStr">
        <is>
          <t>5012-7_8-KP</t>
        </is>
      </c>
      <c r="D102" s="273" t="inlineStr">
        <is>
          <t>Steel</t>
        </is>
      </c>
      <c r="E102" t="inlineStr">
        <is>
          <t>364T</t>
        </is>
      </c>
      <c r="F102" t="inlineStr">
        <is>
          <t>Drip_Pan</t>
        </is>
      </c>
      <c r="G102" t="inlineStr">
        <is>
          <t>Standard Drip Pan</t>
        </is>
      </c>
      <c r="H102" t="n">
        <v>91903490</v>
      </c>
      <c r="I102" t="inlineStr">
        <is>
          <t>B104312</t>
        </is>
      </c>
      <c r="J102" s="273" t="inlineStr">
        <is>
          <t>LT027</t>
        </is>
      </c>
      <c r="K102" s="273" t="n"/>
    </row>
    <row r="103">
      <c r="B103" t="inlineStr">
        <is>
          <t>ConTab_BOM_KP_DripPans_104</t>
        </is>
      </c>
      <c r="C103" s="87" t="inlineStr">
        <is>
          <t>5012-7_8-KP</t>
        </is>
      </c>
      <c r="D103" s="273" t="inlineStr">
        <is>
          <t>Steel</t>
        </is>
      </c>
      <c r="E103" t="inlineStr">
        <is>
          <t>365T</t>
        </is>
      </c>
      <c r="F103" t="inlineStr">
        <is>
          <t>Drip_Pan</t>
        </is>
      </c>
      <c r="G103" t="inlineStr">
        <is>
          <t>Standard Drip Pan</t>
        </is>
      </c>
      <c r="H103" t="n">
        <v>91903490</v>
      </c>
      <c r="I103" t="inlineStr">
        <is>
          <t>B104312</t>
        </is>
      </c>
      <c r="J103" s="273" t="inlineStr">
        <is>
          <t>LT027</t>
        </is>
      </c>
      <c r="K103" s="273" t="n"/>
    </row>
    <row r="104">
      <c r="B104" t="inlineStr">
        <is>
          <t>ConTab_BOM_KP_DripPans_106</t>
        </is>
      </c>
      <c r="C104" s="87" t="inlineStr">
        <is>
          <t>5012-7_8-KP</t>
        </is>
      </c>
      <c r="D104" s="273" t="inlineStr">
        <is>
          <t>Special</t>
        </is>
      </c>
      <c r="E104" t="inlineStr">
        <is>
          <t>All</t>
        </is>
      </c>
      <c r="F104" t="inlineStr">
        <is>
          <t>Drip_Pan</t>
        </is>
      </c>
      <c r="G104" t="inlineStr">
        <is>
          <t>Standard Drip Pan</t>
        </is>
      </c>
      <c r="H104" t="inlineStr">
        <is>
          <t>RTF</t>
        </is>
      </c>
      <c r="I104" t="inlineStr">
        <is>
          <t>B104306</t>
        </is>
      </c>
      <c r="J104" s="273" t="inlineStr">
        <is>
          <t>LT029</t>
        </is>
      </c>
      <c r="K104" s="273" t="n"/>
    </row>
    <row r="105">
      <c r="B105" t="inlineStr">
        <is>
          <t>ConTab_BOM_KP_DripPans_107</t>
        </is>
      </c>
      <c r="C105" s="87" t="inlineStr">
        <is>
          <t>5015-9_0-KP</t>
        </is>
      </c>
      <c r="D105" s="273" t="inlineStr">
        <is>
          <t>Steel</t>
        </is>
      </c>
      <c r="E105" t="inlineStr">
        <is>
          <t>254T</t>
        </is>
      </c>
      <c r="F105" t="inlineStr">
        <is>
          <t>Drip_Pan</t>
        </is>
      </c>
      <c r="G105" t="inlineStr">
        <is>
          <t>Standard Drip Pan</t>
        </is>
      </c>
      <c r="H105" t="n">
        <v>91903210</v>
      </c>
      <c r="I105" t="inlineStr">
        <is>
          <t>B104311</t>
        </is>
      </c>
      <c r="J105" s="273" t="inlineStr">
        <is>
          <t>LT027</t>
        </is>
      </c>
      <c r="K105" s="273" t="n"/>
    </row>
    <row r="106">
      <c r="B106" t="inlineStr">
        <is>
          <t>ConTab_BOM_KP_DripPans_108</t>
        </is>
      </c>
      <c r="C106" s="87" t="inlineStr">
        <is>
          <t>5015-9_0-KP</t>
        </is>
      </c>
      <c r="D106" s="273" t="inlineStr">
        <is>
          <t>Steel</t>
        </is>
      </c>
      <c r="E106" t="inlineStr">
        <is>
          <t>256T</t>
        </is>
      </c>
      <c r="F106" t="inlineStr">
        <is>
          <t>Drip_Pan</t>
        </is>
      </c>
      <c r="G106" t="inlineStr">
        <is>
          <t>Standard Drip Pan</t>
        </is>
      </c>
      <c r="H106" t="n">
        <v>91903210</v>
      </c>
      <c r="I106" t="inlineStr">
        <is>
          <t>B104311</t>
        </is>
      </c>
      <c r="J106" s="273" t="inlineStr">
        <is>
          <t>LT027</t>
        </is>
      </c>
      <c r="K106" s="273" t="n"/>
    </row>
    <row r="107">
      <c r="B107" t="inlineStr">
        <is>
          <t>ConTab_BOM_KP_DripPans_109</t>
        </is>
      </c>
      <c r="C107" s="87" t="inlineStr">
        <is>
          <t>5015-9_0-KP</t>
        </is>
      </c>
      <c r="D107" s="273" t="inlineStr">
        <is>
          <t>Steel</t>
        </is>
      </c>
      <c r="E107" t="inlineStr">
        <is>
          <t>284T</t>
        </is>
      </c>
      <c r="F107" t="inlineStr">
        <is>
          <t>Drip_Pan</t>
        </is>
      </c>
      <c r="G107" t="inlineStr">
        <is>
          <t>Standard Drip Pan</t>
        </is>
      </c>
      <c r="H107" t="n">
        <v>91903210</v>
      </c>
      <c r="I107" t="inlineStr">
        <is>
          <t>B104311</t>
        </is>
      </c>
      <c r="J107" s="273" t="inlineStr">
        <is>
          <t>LT027</t>
        </is>
      </c>
      <c r="K107" s="273" t="n"/>
    </row>
    <row r="108">
      <c r="B108" t="inlineStr">
        <is>
          <t>ConTab_BOM_KP_DripPans_110</t>
        </is>
      </c>
      <c r="C108" s="87" t="inlineStr">
        <is>
          <t>5015-9_0-KP</t>
        </is>
      </c>
      <c r="D108" s="273" t="inlineStr">
        <is>
          <t>Steel</t>
        </is>
      </c>
      <c r="E108" t="inlineStr">
        <is>
          <t>286T</t>
        </is>
      </c>
      <c r="F108" t="inlineStr">
        <is>
          <t>Drip_Pan</t>
        </is>
      </c>
      <c r="G108" t="inlineStr">
        <is>
          <t>Standard Drip Pan</t>
        </is>
      </c>
      <c r="H108" t="n">
        <v>91903210</v>
      </c>
      <c r="I108" t="inlineStr">
        <is>
          <t>B104311</t>
        </is>
      </c>
      <c r="J108" s="273" t="inlineStr">
        <is>
          <t>LT027</t>
        </is>
      </c>
      <c r="K108" s="273" t="n"/>
    </row>
    <row r="109">
      <c r="B109" t="inlineStr">
        <is>
          <t>ConTab_BOM_KP_DripPans_111</t>
        </is>
      </c>
      <c r="C109" s="87" t="inlineStr">
        <is>
          <t>5015-9_0-KP</t>
        </is>
      </c>
      <c r="D109" s="273" t="inlineStr">
        <is>
          <t>Steel</t>
        </is>
      </c>
      <c r="E109" t="inlineStr">
        <is>
          <t>324T</t>
        </is>
      </c>
      <c r="F109" t="inlineStr">
        <is>
          <t>Drip_Pan</t>
        </is>
      </c>
      <c r="G109" t="inlineStr">
        <is>
          <t>Standard Drip Pan</t>
        </is>
      </c>
      <c r="H109" t="n">
        <v>91903490</v>
      </c>
      <c r="I109" t="inlineStr">
        <is>
          <t>B104311</t>
        </is>
      </c>
      <c r="J109" s="273" t="inlineStr">
        <is>
          <t>LT027</t>
        </is>
      </c>
      <c r="K109" s="273" t="n"/>
    </row>
    <row r="110">
      <c r="B110" t="inlineStr">
        <is>
          <t>ConTab_BOM_KP_DripPans_112</t>
        </is>
      </c>
      <c r="C110" s="87" t="inlineStr">
        <is>
          <t>5015-9_0-KP</t>
        </is>
      </c>
      <c r="D110" s="273" t="inlineStr">
        <is>
          <t>Steel</t>
        </is>
      </c>
      <c r="E110" t="inlineStr">
        <is>
          <t>326T</t>
        </is>
      </c>
      <c r="F110" t="inlineStr">
        <is>
          <t>Drip_Pan</t>
        </is>
      </c>
      <c r="G110" t="inlineStr">
        <is>
          <t>Standard Drip Pan</t>
        </is>
      </c>
      <c r="H110" t="n">
        <v>91903490</v>
      </c>
      <c r="I110" t="inlineStr">
        <is>
          <t>B104312</t>
        </is>
      </c>
      <c r="J110" s="273" t="inlineStr">
        <is>
          <t>LT027</t>
        </is>
      </c>
      <c r="K110" s="273" t="n"/>
    </row>
    <row r="111">
      <c r="B111" t="inlineStr">
        <is>
          <t>ConTab_BOM_KP_DripPans_113</t>
        </is>
      </c>
      <c r="C111" s="87" t="inlineStr">
        <is>
          <t>5015-9_0-KP</t>
        </is>
      </c>
      <c r="D111" s="273" t="inlineStr">
        <is>
          <t>Steel</t>
        </is>
      </c>
      <c r="E111" t="inlineStr">
        <is>
          <t>364T</t>
        </is>
      </c>
      <c r="F111" t="inlineStr">
        <is>
          <t>Drip_Pan</t>
        </is>
      </c>
      <c r="G111" t="inlineStr">
        <is>
          <t>Standard Drip Pan</t>
        </is>
      </c>
      <c r="H111" t="n">
        <v>91903490</v>
      </c>
      <c r="I111" t="inlineStr">
        <is>
          <t>B104312</t>
        </is>
      </c>
      <c r="J111" s="273" t="inlineStr">
        <is>
          <t>LT027</t>
        </is>
      </c>
      <c r="K111" s="273" t="n"/>
    </row>
    <row r="112">
      <c r="B112" t="inlineStr">
        <is>
          <t>ConTab_BOM_KP_DripPans_114</t>
        </is>
      </c>
      <c r="C112" s="87" t="inlineStr">
        <is>
          <t>5015-9_0-KP</t>
        </is>
      </c>
      <c r="D112" s="273" t="inlineStr">
        <is>
          <t>Steel</t>
        </is>
      </c>
      <c r="E112" t="inlineStr">
        <is>
          <t>365T</t>
        </is>
      </c>
      <c r="F112" t="inlineStr">
        <is>
          <t>Drip_Pan</t>
        </is>
      </c>
      <c r="G112" t="inlineStr">
        <is>
          <t>Standard Drip Pan</t>
        </is>
      </c>
      <c r="H112" t="n">
        <v>91903490</v>
      </c>
      <c r="I112" t="inlineStr">
        <is>
          <t>B104312</t>
        </is>
      </c>
      <c r="J112" s="273" t="inlineStr">
        <is>
          <t>LT027</t>
        </is>
      </c>
      <c r="K112" s="273" t="n"/>
    </row>
    <row r="113">
      <c r="B113" t="inlineStr">
        <is>
          <t>ConTab_BOM_KP_DripPans_115</t>
        </is>
      </c>
      <c r="C113" s="87" t="inlineStr">
        <is>
          <t>5015-9_0-KP</t>
        </is>
      </c>
      <c r="D113" s="273" t="inlineStr">
        <is>
          <t>Steel</t>
        </is>
      </c>
      <c r="E113" t="inlineStr">
        <is>
          <t>404T</t>
        </is>
      </c>
      <c r="F113" t="inlineStr">
        <is>
          <t>Drip_Pan</t>
        </is>
      </c>
      <c r="G113" t="inlineStr">
        <is>
          <t>Standard Drip Pan</t>
        </is>
      </c>
      <c r="H113" t="n">
        <v>91903490</v>
      </c>
      <c r="I113" t="inlineStr">
        <is>
          <t>B104312</t>
        </is>
      </c>
      <c r="J113" s="273" t="inlineStr">
        <is>
          <t>LT027</t>
        </is>
      </c>
      <c r="K113" s="273" t="n"/>
    </row>
    <row r="114">
      <c r="B114" t="inlineStr">
        <is>
          <t>ConTab_BOM_KP_DripPans_116</t>
        </is>
      </c>
      <c r="C114" s="87" t="inlineStr">
        <is>
          <t>5015-9_0-KP</t>
        </is>
      </c>
      <c r="D114" s="273" t="inlineStr">
        <is>
          <t>Steel</t>
        </is>
      </c>
      <c r="E114" t="inlineStr">
        <is>
          <t>405T</t>
        </is>
      </c>
      <c r="F114" t="inlineStr">
        <is>
          <t>Drip_Pan</t>
        </is>
      </c>
      <c r="G114" t="inlineStr">
        <is>
          <t>Standard Drip Pan</t>
        </is>
      </c>
      <c r="H114" t="n">
        <v>91903490</v>
      </c>
      <c r="I114" t="inlineStr">
        <is>
          <t>B104312</t>
        </is>
      </c>
      <c r="J114" s="273" t="inlineStr">
        <is>
          <t>LT027</t>
        </is>
      </c>
      <c r="K114" s="273" t="n"/>
    </row>
    <row r="115">
      <c r="B115" t="inlineStr">
        <is>
          <t>ConTab_BOM_KP_DripPans_118</t>
        </is>
      </c>
      <c r="C115" s="87" t="inlineStr">
        <is>
          <t>5015-9_0-KP</t>
        </is>
      </c>
      <c r="D115" s="273" t="inlineStr">
        <is>
          <t>Special</t>
        </is>
      </c>
      <c r="E115" t="inlineStr">
        <is>
          <t>All</t>
        </is>
      </c>
      <c r="F115" t="inlineStr">
        <is>
          <t>Drip_Pan</t>
        </is>
      </c>
      <c r="G115" t="inlineStr">
        <is>
          <t>Standard Drip Pan</t>
        </is>
      </c>
      <c r="H115" t="inlineStr">
        <is>
          <t>RTF</t>
        </is>
      </c>
      <c r="I115" t="inlineStr">
        <is>
          <t>B104306</t>
        </is>
      </c>
      <c r="J115" s="273" t="inlineStr">
        <is>
          <t>LT029</t>
        </is>
      </c>
      <c r="K115" s="273" t="n"/>
    </row>
    <row r="116">
      <c r="B116" t="inlineStr">
        <is>
          <t>ConTab_BOM_KP_DripPans_119</t>
        </is>
      </c>
      <c r="C116" s="87" t="inlineStr">
        <is>
          <t>6012-1_2-KP</t>
        </is>
      </c>
      <c r="D116" s="273" t="inlineStr">
        <is>
          <t>Steel</t>
        </is>
      </c>
      <c r="E116" t="inlineStr">
        <is>
          <t>213T</t>
        </is>
      </c>
      <c r="F116" t="inlineStr">
        <is>
          <t>Drip_Pan</t>
        </is>
      </c>
      <c r="G116" t="inlineStr">
        <is>
          <t>Standard Drip Pan</t>
        </is>
      </c>
      <c r="H116" t="n">
        <v>91903360</v>
      </c>
      <c r="I116" t="inlineStr">
        <is>
          <t>B104309</t>
        </is>
      </c>
      <c r="J116" s="273" t="inlineStr">
        <is>
          <t>LT027</t>
        </is>
      </c>
      <c r="K116" s="273" t="n"/>
    </row>
    <row r="117">
      <c r="B117" t="inlineStr">
        <is>
          <t>ConTab_BOM_KP_DripPans_120</t>
        </is>
      </c>
      <c r="C117" s="87" t="inlineStr">
        <is>
          <t>6012-1_2-KP</t>
        </is>
      </c>
      <c r="D117" s="273" t="inlineStr">
        <is>
          <t>Steel</t>
        </is>
      </c>
      <c r="E117" t="inlineStr">
        <is>
          <t>215T</t>
        </is>
      </c>
      <c r="F117" t="inlineStr">
        <is>
          <t>Drip_Pan</t>
        </is>
      </c>
      <c r="G117" t="inlineStr">
        <is>
          <t>Standard Drip Pan</t>
        </is>
      </c>
      <c r="H117" t="n">
        <v>91903360</v>
      </c>
      <c r="I117" t="inlineStr">
        <is>
          <t>B104309</t>
        </is>
      </c>
      <c r="J117" s="273" t="inlineStr">
        <is>
          <t>LT027</t>
        </is>
      </c>
      <c r="K117" s="273" t="n"/>
    </row>
    <row r="118">
      <c r="B118" t="inlineStr">
        <is>
          <t>ConTab_BOM_KP_DripPans_121</t>
        </is>
      </c>
      <c r="C118" s="87" t="inlineStr">
        <is>
          <t>6012-1_2-KP</t>
        </is>
      </c>
      <c r="D118" s="273" t="inlineStr">
        <is>
          <t>Steel</t>
        </is>
      </c>
      <c r="E118" t="inlineStr">
        <is>
          <t>254T</t>
        </is>
      </c>
      <c r="F118" t="inlineStr">
        <is>
          <t>Drip_Pan</t>
        </is>
      </c>
      <c r="G118" t="inlineStr">
        <is>
          <t>Standard Drip Pan</t>
        </is>
      </c>
      <c r="H118" t="n">
        <v>91903360</v>
      </c>
      <c r="I118" t="inlineStr">
        <is>
          <t>B104309</t>
        </is>
      </c>
      <c r="J118" s="273" t="inlineStr">
        <is>
          <t>LT027</t>
        </is>
      </c>
      <c r="K118" s="273" t="n"/>
    </row>
    <row r="119">
      <c r="B119" t="inlineStr">
        <is>
          <t>ConTab_BOM_KP_DripPans_122</t>
        </is>
      </c>
      <c r="C119" s="87" t="inlineStr">
        <is>
          <t>6012-1_2-KP</t>
        </is>
      </c>
      <c r="D119" s="273" t="inlineStr">
        <is>
          <t>Steel</t>
        </is>
      </c>
      <c r="E119" t="inlineStr">
        <is>
          <t>256T</t>
        </is>
      </c>
      <c r="F119" t="inlineStr">
        <is>
          <t>Drip_Pan</t>
        </is>
      </c>
      <c r="G119" t="inlineStr">
        <is>
          <t>Standard Drip Pan</t>
        </is>
      </c>
      <c r="H119" t="n">
        <v>91903360</v>
      </c>
      <c r="I119" t="inlineStr">
        <is>
          <t>B104309</t>
        </is>
      </c>
      <c r="J119" s="273" t="inlineStr">
        <is>
          <t>LT027</t>
        </is>
      </c>
      <c r="K119" s="273" t="n"/>
    </row>
    <row r="120">
      <c r="B120" t="inlineStr">
        <is>
          <t>ConTab_BOM_KP_DripPans_123</t>
        </is>
      </c>
      <c r="C120" s="87" t="inlineStr">
        <is>
          <t>6012-1_2-KP</t>
        </is>
      </c>
      <c r="D120" s="273" t="inlineStr">
        <is>
          <t>Steel</t>
        </is>
      </c>
      <c r="E120" t="inlineStr">
        <is>
          <t>284T</t>
        </is>
      </c>
      <c r="F120" t="inlineStr">
        <is>
          <t>Drip_Pan</t>
        </is>
      </c>
      <c r="G120" t="inlineStr">
        <is>
          <t>Standard Drip Pan</t>
        </is>
      </c>
      <c r="H120" t="n">
        <v>91903360</v>
      </c>
      <c r="I120" t="inlineStr">
        <is>
          <t>B104309</t>
        </is>
      </c>
      <c r="J120" s="273" t="inlineStr">
        <is>
          <t>LT027</t>
        </is>
      </c>
      <c r="K120" s="273" t="n"/>
    </row>
    <row r="121">
      <c r="B121" t="inlineStr">
        <is>
          <t>ConTab_BOM_KP_DripPans_124</t>
        </is>
      </c>
      <c r="C121" s="87" t="inlineStr">
        <is>
          <t>6012-1_2-KP</t>
        </is>
      </c>
      <c r="D121" s="273" t="inlineStr">
        <is>
          <t>Steel</t>
        </is>
      </c>
      <c r="E121" t="inlineStr">
        <is>
          <t>286T</t>
        </is>
      </c>
      <c r="F121" t="inlineStr">
        <is>
          <t>Drip_Pan</t>
        </is>
      </c>
      <c r="G121" t="inlineStr">
        <is>
          <t>Standard Drip Pan</t>
        </is>
      </c>
      <c r="H121" t="n">
        <v>91903360</v>
      </c>
      <c r="I121" t="inlineStr">
        <is>
          <t>B104309</t>
        </is>
      </c>
      <c r="J121" s="273" t="inlineStr">
        <is>
          <t>LT027</t>
        </is>
      </c>
      <c r="K121" s="273" t="n"/>
    </row>
    <row r="122">
      <c r="B122" t="inlineStr">
        <is>
          <t>ConTab_BOM_KP_DripPans_125</t>
        </is>
      </c>
      <c r="C122" s="87" t="inlineStr">
        <is>
          <t>6012-1_2-KP</t>
        </is>
      </c>
      <c r="D122" s="273" t="inlineStr">
        <is>
          <t>Steel</t>
        </is>
      </c>
      <c r="E122" t="inlineStr">
        <is>
          <t>324T</t>
        </is>
      </c>
      <c r="F122" t="inlineStr">
        <is>
          <t>Drip_Pan</t>
        </is>
      </c>
      <c r="G122" t="inlineStr">
        <is>
          <t>Standard Drip Pan</t>
        </is>
      </c>
      <c r="H122" t="n">
        <v>91903363</v>
      </c>
      <c r="I122" t="inlineStr">
        <is>
          <t>B104310</t>
        </is>
      </c>
      <c r="J122" s="273" t="inlineStr">
        <is>
          <t>LT027</t>
        </is>
      </c>
      <c r="K122" s="273" t="n"/>
    </row>
    <row r="123">
      <c r="B123" t="inlineStr">
        <is>
          <t>ConTab_BOM_KP_DripPans_126</t>
        </is>
      </c>
      <c r="C123" s="87" t="inlineStr">
        <is>
          <t>6012-1_2-KP</t>
        </is>
      </c>
      <c r="D123" s="273" t="inlineStr">
        <is>
          <t>Steel</t>
        </is>
      </c>
      <c r="E123" t="inlineStr">
        <is>
          <t>326T</t>
        </is>
      </c>
      <c r="F123" t="inlineStr">
        <is>
          <t>Drip_Pan</t>
        </is>
      </c>
      <c r="G123" t="inlineStr">
        <is>
          <t>Standard Drip Pan</t>
        </is>
      </c>
      <c r="H123" t="n">
        <v>91903363</v>
      </c>
      <c r="I123" t="inlineStr">
        <is>
          <t>B104310</t>
        </is>
      </c>
      <c r="J123" s="273" t="inlineStr">
        <is>
          <t>LT027</t>
        </is>
      </c>
      <c r="K123" s="273" t="n"/>
    </row>
    <row r="124">
      <c r="B124" t="inlineStr">
        <is>
          <t>ConTab_BOM_KP_DripPans_127</t>
        </is>
      </c>
      <c r="C124" s="87" t="inlineStr">
        <is>
          <t>6012-1_2-KP</t>
        </is>
      </c>
      <c r="D124" s="273" t="inlineStr">
        <is>
          <t>Steel</t>
        </is>
      </c>
      <c r="E124" t="inlineStr">
        <is>
          <t>364T</t>
        </is>
      </c>
      <c r="F124" t="inlineStr">
        <is>
          <t>Drip_Pan</t>
        </is>
      </c>
      <c r="G124" t="inlineStr">
        <is>
          <t>Standard Drip Pan</t>
        </is>
      </c>
      <c r="H124" t="n">
        <v>91903363</v>
      </c>
      <c r="I124" t="inlineStr">
        <is>
          <t>B104310</t>
        </is>
      </c>
      <c r="J124" s="273" t="inlineStr">
        <is>
          <t>LT027</t>
        </is>
      </c>
      <c r="K124" s="273" t="n"/>
    </row>
    <row r="125">
      <c r="B125" t="inlineStr">
        <is>
          <t>ConTab_BOM_KP_DripPans_128</t>
        </is>
      </c>
      <c r="C125" s="87" t="inlineStr">
        <is>
          <t>6012-1_2-KP</t>
        </is>
      </c>
      <c r="D125" s="273" t="inlineStr">
        <is>
          <t>Steel</t>
        </is>
      </c>
      <c r="E125" t="inlineStr">
        <is>
          <t>365T</t>
        </is>
      </c>
      <c r="F125" t="inlineStr">
        <is>
          <t>Drip_Pan</t>
        </is>
      </c>
      <c r="G125" t="inlineStr">
        <is>
          <t>Standard Drip Pan</t>
        </is>
      </c>
      <c r="H125" t="n">
        <v>91903363</v>
      </c>
      <c r="I125" t="inlineStr">
        <is>
          <t>B104310</t>
        </is>
      </c>
      <c r="J125" s="273" t="inlineStr">
        <is>
          <t>LT027</t>
        </is>
      </c>
      <c r="K125" s="273" t="n"/>
    </row>
    <row r="126">
      <c r="B126" t="inlineStr">
        <is>
          <t>ConTab_BOM_KP_DripPans_130</t>
        </is>
      </c>
      <c r="C126" s="87" t="inlineStr">
        <is>
          <t>6012-1_2-KP</t>
        </is>
      </c>
      <c r="D126" s="273" t="inlineStr">
        <is>
          <t>Special</t>
        </is>
      </c>
      <c r="E126" t="inlineStr">
        <is>
          <t>All</t>
        </is>
      </c>
      <c r="F126" t="inlineStr">
        <is>
          <t>Drip_Pan</t>
        </is>
      </c>
      <c r="G126" t="inlineStr">
        <is>
          <t>Standard Drip Pan</t>
        </is>
      </c>
      <c r="H126" t="inlineStr">
        <is>
          <t>RTF</t>
        </is>
      </c>
      <c r="I126" t="inlineStr">
        <is>
          <t>B104306</t>
        </is>
      </c>
      <c r="J126" s="273" t="inlineStr">
        <is>
          <t>LT029</t>
        </is>
      </c>
      <c r="K126" s="273" t="n"/>
    </row>
    <row r="127">
      <c r="B127" t="inlineStr">
        <is>
          <t>ConTab_BOM_KP_DripPans_131</t>
        </is>
      </c>
      <c r="C127" s="87" t="inlineStr">
        <is>
          <t>6012-3_4-KP</t>
        </is>
      </c>
      <c r="D127" s="273" t="inlineStr">
        <is>
          <t>Steel</t>
        </is>
      </c>
      <c r="E127" t="inlineStr">
        <is>
          <t>254T</t>
        </is>
      </c>
      <c r="F127" t="inlineStr">
        <is>
          <t>Drip_Pan</t>
        </is>
      </c>
      <c r="G127" t="inlineStr">
        <is>
          <t>Standard Drip Pan</t>
        </is>
      </c>
      <c r="H127" t="n">
        <v>91903210</v>
      </c>
      <c r="I127" t="inlineStr">
        <is>
          <t>B104311</t>
        </is>
      </c>
      <c r="J127" s="273" t="inlineStr">
        <is>
          <t>LT027</t>
        </is>
      </c>
      <c r="K127" s="273" t="n"/>
    </row>
    <row r="128">
      <c r="B128" t="inlineStr">
        <is>
          <t>ConTab_BOM_KP_DripPans_132</t>
        </is>
      </c>
      <c r="C128" s="87" t="inlineStr">
        <is>
          <t>6012-3_4-KP</t>
        </is>
      </c>
      <c r="D128" s="273" t="inlineStr">
        <is>
          <t>Steel</t>
        </is>
      </c>
      <c r="E128" t="inlineStr">
        <is>
          <t>256T</t>
        </is>
      </c>
      <c r="F128" t="inlineStr">
        <is>
          <t>Drip_Pan</t>
        </is>
      </c>
      <c r="G128" t="inlineStr">
        <is>
          <t>Standard Drip Pan</t>
        </is>
      </c>
      <c r="H128" t="n">
        <v>91903210</v>
      </c>
      <c r="I128" t="inlineStr">
        <is>
          <t>B104311</t>
        </is>
      </c>
      <c r="J128" s="273" t="inlineStr">
        <is>
          <t>LT027</t>
        </is>
      </c>
      <c r="K128" s="273" t="n"/>
    </row>
    <row r="129">
      <c r="B129" t="inlineStr">
        <is>
          <t>ConTab_BOM_KP_DripPans_133</t>
        </is>
      </c>
      <c r="C129" s="87" t="inlineStr">
        <is>
          <t>6012-3_4-KP</t>
        </is>
      </c>
      <c r="D129" s="273" t="inlineStr">
        <is>
          <t>Steel</t>
        </is>
      </c>
      <c r="E129" t="inlineStr">
        <is>
          <t>284T</t>
        </is>
      </c>
      <c r="F129" t="inlineStr">
        <is>
          <t>Drip_Pan</t>
        </is>
      </c>
      <c r="G129" t="inlineStr">
        <is>
          <t>Standard Drip Pan</t>
        </is>
      </c>
      <c r="H129" t="n">
        <v>91903490</v>
      </c>
      <c r="I129" t="inlineStr">
        <is>
          <t>B104312</t>
        </is>
      </c>
      <c r="J129" s="273" t="inlineStr">
        <is>
          <t>LT027</t>
        </is>
      </c>
      <c r="K129" s="273" t="n"/>
    </row>
    <row r="130">
      <c r="B130" t="inlineStr">
        <is>
          <t>ConTab_BOM_KP_DripPans_134</t>
        </is>
      </c>
      <c r="C130" s="87" t="inlineStr">
        <is>
          <t>6012-3_4-KP</t>
        </is>
      </c>
      <c r="D130" s="273" t="inlineStr">
        <is>
          <t>Steel</t>
        </is>
      </c>
      <c r="E130" t="inlineStr">
        <is>
          <t>286T</t>
        </is>
      </c>
      <c r="F130" t="inlineStr">
        <is>
          <t>Drip_Pan</t>
        </is>
      </c>
      <c r="G130" t="inlineStr">
        <is>
          <t>Standard Drip Pan</t>
        </is>
      </c>
      <c r="H130" t="n">
        <v>91903490</v>
      </c>
      <c r="I130" t="inlineStr">
        <is>
          <t>B104312</t>
        </is>
      </c>
      <c r="J130" s="273" t="inlineStr">
        <is>
          <t>LT027</t>
        </is>
      </c>
      <c r="K130" s="273" t="n"/>
    </row>
    <row r="131">
      <c r="B131" t="inlineStr">
        <is>
          <t>ConTab_BOM_KP_DripPans_135</t>
        </is>
      </c>
      <c r="C131" s="87" t="inlineStr">
        <is>
          <t>6012-3_4-KP</t>
        </is>
      </c>
      <c r="D131" s="273" t="inlineStr">
        <is>
          <t>Steel</t>
        </is>
      </c>
      <c r="E131" t="inlineStr">
        <is>
          <t>324T</t>
        </is>
      </c>
      <c r="F131" t="inlineStr">
        <is>
          <t>Drip_Pan</t>
        </is>
      </c>
      <c r="G131" t="inlineStr">
        <is>
          <t>Standard Drip Pan</t>
        </is>
      </c>
      <c r="H131" t="n">
        <v>91903490</v>
      </c>
      <c r="I131" t="inlineStr">
        <is>
          <t>B104312</t>
        </is>
      </c>
      <c r="J131" s="273" t="inlineStr">
        <is>
          <t>LT027</t>
        </is>
      </c>
      <c r="K131" s="273" t="n"/>
    </row>
    <row r="132">
      <c r="B132" t="inlineStr">
        <is>
          <t>ConTab_BOM_KP_DripPans_136</t>
        </is>
      </c>
      <c r="C132" s="87" t="inlineStr">
        <is>
          <t>6012-3_4-KP</t>
        </is>
      </c>
      <c r="D132" s="273" t="inlineStr">
        <is>
          <t>Steel</t>
        </is>
      </c>
      <c r="E132" t="inlineStr">
        <is>
          <t>326T</t>
        </is>
      </c>
      <c r="F132" t="inlineStr">
        <is>
          <t>Drip_Pan</t>
        </is>
      </c>
      <c r="G132" t="inlineStr">
        <is>
          <t>Standard Drip Pan</t>
        </is>
      </c>
      <c r="H132" t="n">
        <v>91903490</v>
      </c>
      <c r="I132" t="inlineStr">
        <is>
          <t>B104312</t>
        </is>
      </c>
      <c r="J132" s="273" t="inlineStr">
        <is>
          <t>LT027</t>
        </is>
      </c>
      <c r="K132" s="273" t="n"/>
    </row>
    <row r="133">
      <c r="B133" t="inlineStr">
        <is>
          <t>ConTab_BOM_KP_DripPans_137</t>
        </is>
      </c>
      <c r="C133" s="87" t="inlineStr">
        <is>
          <t>6012-3_4-KP</t>
        </is>
      </c>
      <c r="D133" s="273" t="inlineStr">
        <is>
          <t>Steel</t>
        </is>
      </c>
      <c r="E133" t="inlineStr">
        <is>
          <t>364T</t>
        </is>
      </c>
      <c r="F133" t="inlineStr">
        <is>
          <t>Drip_Pan</t>
        </is>
      </c>
      <c r="G133" t="inlineStr">
        <is>
          <t>Standard Drip Pan</t>
        </is>
      </c>
      <c r="H133" t="n">
        <v>91903490</v>
      </c>
      <c r="I133" t="inlineStr">
        <is>
          <t>B104312</t>
        </is>
      </c>
      <c r="J133" s="273" t="inlineStr">
        <is>
          <t>LT027</t>
        </is>
      </c>
      <c r="K133" s="273" t="n"/>
    </row>
    <row r="134">
      <c r="B134" t="inlineStr">
        <is>
          <t>ConTab_BOM_KP_DripPans_138</t>
        </is>
      </c>
      <c r="C134" s="87" t="inlineStr">
        <is>
          <t>6012-3_4-KP</t>
        </is>
      </c>
      <c r="D134" s="273" t="inlineStr">
        <is>
          <t>Steel</t>
        </is>
      </c>
      <c r="E134" t="inlineStr">
        <is>
          <t>365T</t>
        </is>
      </c>
      <c r="F134" t="inlineStr">
        <is>
          <t>Drip_Pan</t>
        </is>
      </c>
      <c r="G134" t="inlineStr">
        <is>
          <t>Standard Drip Pan</t>
        </is>
      </c>
      <c r="H134" t="n">
        <v>91903490</v>
      </c>
      <c r="I134" t="inlineStr">
        <is>
          <t>B104312</t>
        </is>
      </c>
      <c r="J134" s="273" t="inlineStr">
        <is>
          <t>LT027</t>
        </is>
      </c>
      <c r="K134" s="273" t="n"/>
    </row>
    <row r="135">
      <c r="B135" t="inlineStr">
        <is>
          <t>ConTab_BOM_KP_DripPans_139</t>
        </is>
      </c>
      <c r="C135" s="87" t="inlineStr">
        <is>
          <t>6012-3_4-KP</t>
        </is>
      </c>
      <c r="D135" s="273" t="inlineStr">
        <is>
          <t>Steel</t>
        </is>
      </c>
      <c r="E135" t="inlineStr">
        <is>
          <t>404T</t>
        </is>
      </c>
      <c r="F135" t="inlineStr">
        <is>
          <t>Drip_Pan</t>
        </is>
      </c>
      <c r="G135" t="inlineStr">
        <is>
          <t>Standard Drip Pan</t>
        </is>
      </c>
      <c r="H135" t="n">
        <v>91903490</v>
      </c>
      <c r="I135" t="inlineStr">
        <is>
          <t>B104312</t>
        </is>
      </c>
      <c r="J135" s="273" t="inlineStr">
        <is>
          <t>LT027</t>
        </is>
      </c>
      <c r="K135" s="273" t="n"/>
    </row>
    <row r="136">
      <c r="B136" t="inlineStr">
        <is>
          <t>ConTab_BOM_KP_DripPans_140</t>
        </is>
      </c>
      <c r="C136" s="87" t="inlineStr">
        <is>
          <t>6012-3_4-KP</t>
        </is>
      </c>
      <c r="D136" s="273" t="inlineStr">
        <is>
          <t>Steel</t>
        </is>
      </c>
      <c r="E136" t="inlineStr">
        <is>
          <t>405T</t>
        </is>
      </c>
      <c r="F136" t="inlineStr">
        <is>
          <t>Drip_Pan</t>
        </is>
      </c>
      <c r="G136" t="inlineStr">
        <is>
          <t>Standard Drip Pan</t>
        </is>
      </c>
      <c r="H136" t="n">
        <v>91903490</v>
      </c>
      <c r="I136" t="inlineStr">
        <is>
          <t>B104312</t>
        </is>
      </c>
      <c r="J136" s="273" t="inlineStr">
        <is>
          <t>LT027</t>
        </is>
      </c>
      <c r="K136" s="273" t="n"/>
    </row>
    <row r="137">
      <c r="B137" t="inlineStr">
        <is>
          <t>ConTab_BOM_KP_DripPans_142</t>
        </is>
      </c>
      <c r="C137" s="87" t="inlineStr">
        <is>
          <t>6012-3_4-KP</t>
        </is>
      </c>
      <c r="D137" s="273" t="inlineStr">
        <is>
          <t>Special</t>
        </is>
      </c>
      <c r="E137" t="inlineStr">
        <is>
          <t>All</t>
        </is>
      </c>
      <c r="F137" t="inlineStr">
        <is>
          <t>Drip_Pan</t>
        </is>
      </c>
      <c r="G137" t="inlineStr">
        <is>
          <t>Standard Drip Pan</t>
        </is>
      </c>
      <c r="H137" t="inlineStr">
        <is>
          <t>RTF</t>
        </is>
      </c>
      <c r="I137" t="inlineStr">
        <is>
          <t>B104306</t>
        </is>
      </c>
      <c r="J137" s="273" t="inlineStr">
        <is>
          <t>LT029</t>
        </is>
      </c>
      <c r="K137" s="273" t="n"/>
    </row>
    <row r="138">
      <c r="B138" t="inlineStr">
        <is>
          <t>ConTab_BOM_KP_DripPans_143</t>
        </is>
      </c>
      <c r="C138" s="87" t="inlineStr">
        <is>
          <t>6015-1_2-KP</t>
        </is>
      </c>
      <c r="D138" s="273" t="inlineStr">
        <is>
          <t>Steel</t>
        </is>
      </c>
      <c r="E138" t="inlineStr">
        <is>
          <t>254T</t>
        </is>
      </c>
      <c r="F138" t="inlineStr">
        <is>
          <t>Drip_Pan</t>
        </is>
      </c>
      <c r="G138" t="inlineStr">
        <is>
          <t>Standard Drip Pan</t>
        </is>
      </c>
      <c r="H138" t="n">
        <v>91903368</v>
      </c>
      <c r="I138" t="inlineStr">
        <is>
          <t>B104312</t>
        </is>
      </c>
      <c r="J138" s="273" t="inlineStr">
        <is>
          <t>LT027</t>
        </is>
      </c>
      <c r="K138" s="273" t="n"/>
    </row>
    <row r="139">
      <c r="B139" t="inlineStr">
        <is>
          <t>ConTab_BOM_KP_DripPans_144</t>
        </is>
      </c>
      <c r="C139" s="87" t="inlineStr">
        <is>
          <t>6015-1_2-KP</t>
        </is>
      </c>
      <c r="D139" s="273" t="inlineStr">
        <is>
          <t>Steel</t>
        </is>
      </c>
      <c r="E139" t="inlineStr">
        <is>
          <t>256T</t>
        </is>
      </c>
      <c r="F139" t="inlineStr">
        <is>
          <t>Drip_Pan</t>
        </is>
      </c>
      <c r="G139" t="inlineStr">
        <is>
          <t>Standard Drip Pan</t>
        </is>
      </c>
      <c r="H139" t="n">
        <v>91903368</v>
      </c>
      <c r="I139" t="inlineStr">
        <is>
          <t>B104312</t>
        </is>
      </c>
      <c r="J139" s="273" t="inlineStr">
        <is>
          <t>LT027</t>
        </is>
      </c>
      <c r="K139" s="273" t="n"/>
    </row>
    <row r="140">
      <c r="B140" t="inlineStr">
        <is>
          <t>ConTab_BOM_KP_DripPans_145</t>
        </is>
      </c>
      <c r="C140" s="87" t="inlineStr">
        <is>
          <t>6015-1_2-KP</t>
        </is>
      </c>
      <c r="D140" s="273" t="inlineStr">
        <is>
          <t>Steel</t>
        </is>
      </c>
      <c r="E140" t="inlineStr">
        <is>
          <t>284T</t>
        </is>
      </c>
      <c r="F140" t="inlineStr">
        <is>
          <t>Drip_Pan</t>
        </is>
      </c>
      <c r="G140" t="inlineStr">
        <is>
          <t>Standard Drip Pan</t>
        </is>
      </c>
      <c r="H140" t="n">
        <v>91903368</v>
      </c>
      <c r="I140" t="inlineStr">
        <is>
          <t>B104312</t>
        </is>
      </c>
      <c r="J140" s="273" t="inlineStr">
        <is>
          <t>LT027</t>
        </is>
      </c>
      <c r="K140" s="273" t="n"/>
    </row>
    <row r="141">
      <c r="B141" t="inlineStr">
        <is>
          <t>ConTab_BOM_KP_DripPans_146</t>
        </is>
      </c>
      <c r="C141" s="87" t="inlineStr">
        <is>
          <t>6015-1_2-KP</t>
        </is>
      </c>
      <c r="D141" s="273" t="inlineStr">
        <is>
          <t>Steel</t>
        </is>
      </c>
      <c r="E141" t="inlineStr">
        <is>
          <t>286T</t>
        </is>
      </c>
      <c r="F141" t="inlineStr">
        <is>
          <t>Drip_Pan</t>
        </is>
      </c>
      <c r="G141" t="inlineStr">
        <is>
          <t>Standard Drip Pan</t>
        </is>
      </c>
      <c r="H141" t="n">
        <v>91903368</v>
      </c>
      <c r="I141" t="inlineStr">
        <is>
          <t>B104312</t>
        </is>
      </c>
      <c r="J141" s="273" t="inlineStr">
        <is>
          <t>LT027</t>
        </is>
      </c>
      <c r="K141" s="273" t="n"/>
    </row>
    <row r="142">
      <c r="B142" t="inlineStr">
        <is>
          <t>ConTab_BOM_KP_DripPans_147</t>
        </is>
      </c>
      <c r="C142" s="87" t="inlineStr">
        <is>
          <t>6015-1_2-KP</t>
        </is>
      </c>
      <c r="D142" s="273" t="inlineStr">
        <is>
          <t>Steel</t>
        </is>
      </c>
      <c r="E142" t="inlineStr">
        <is>
          <t>324T</t>
        </is>
      </c>
      <c r="F142" t="inlineStr">
        <is>
          <t>Drip_Pan</t>
        </is>
      </c>
      <c r="G142" t="inlineStr">
        <is>
          <t>Standard Drip Pan</t>
        </is>
      </c>
      <c r="H142" t="n">
        <v>91903368</v>
      </c>
      <c r="I142" t="inlineStr">
        <is>
          <t>B104312</t>
        </is>
      </c>
      <c r="J142" s="273" t="inlineStr">
        <is>
          <t>LT027</t>
        </is>
      </c>
      <c r="K142" s="273" t="n"/>
    </row>
    <row r="143">
      <c r="B143" t="inlineStr">
        <is>
          <t>ConTab_BOM_KP_DripPans_148</t>
        </is>
      </c>
      <c r="C143" s="87" t="inlineStr">
        <is>
          <t>6015-1_2-KP</t>
        </is>
      </c>
      <c r="D143" s="273" t="inlineStr">
        <is>
          <t>Steel</t>
        </is>
      </c>
      <c r="E143" t="inlineStr">
        <is>
          <t>326T</t>
        </is>
      </c>
      <c r="F143" t="inlineStr">
        <is>
          <t>Drip_Pan</t>
        </is>
      </c>
      <c r="G143" t="inlineStr">
        <is>
          <t>Standard Drip Pan</t>
        </is>
      </c>
      <c r="H143" t="n">
        <v>91903368</v>
      </c>
      <c r="I143" t="inlineStr">
        <is>
          <t>B104312</t>
        </is>
      </c>
      <c r="J143" s="273" t="inlineStr">
        <is>
          <t>LT027</t>
        </is>
      </c>
      <c r="K143" s="273" t="n"/>
    </row>
    <row r="144">
      <c r="B144" t="inlineStr">
        <is>
          <t>ConTab_BOM_KP_DripPans_149</t>
        </is>
      </c>
      <c r="C144" s="87" t="inlineStr">
        <is>
          <t>6015-1_2-KP</t>
        </is>
      </c>
      <c r="D144" s="273" t="inlineStr">
        <is>
          <t>Steel</t>
        </is>
      </c>
      <c r="E144" t="inlineStr">
        <is>
          <t>364T</t>
        </is>
      </c>
      <c r="F144" t="inlineStr">
        <is>
          <t>Drip_Pan</t>
        </is>
      </c>
      <c r="G144" t="inlineStr">
        <is>
          <t>Standard Drip Pan</t>
        </is>
      </c>
      <c r="H144" t="n">
        <v>91903368</v>
      </c>
      <c r="I144" t="inlineStr">
        <is>
          <t>B104312</t>
        </is>
      </c>
      <c r="J144" s="273" t="inlineStr">
        <is>
          <t>LT027</t>
        </is>
      </c>
      <c r="K144" s="273" t="n"/>
    </row>
    <row r="145">
      <c r="B145" t="inlineStr">
        <is>
          <t>ConTab_BOM_KP_DripPans_150</t>
        </is>
      </c>
      <c r="C145" s="87" t="inlineStr">
        <is>
          <t>6015-1_2-KP</t>
        </is>
      </c>
      <c r="D145" s="273" t="inlineStr">
        <is>
          <t>Steel</t>
        </is>
      </c>
      <c r="E145" t="inlineStr">
        <is>
          <t>365T</t>
        </is>
      </c>
      <c r="F145" t="inlineStr">
        <is>
          <t>Drip_Pan</t>
        </is>
      </c>
      <c r="G145" t="inlineStr">
        <is>
          <t>Standard Drip Pan</t>
        </is>
      </c>
      <c r="H145" t="n">
        <v>91903368</v>
      </c>
      <c r="I145" t="inlineStr">
        <is>
          <t>B104312</t>
        </is>
      </c>
      <c r="J145" s="273" t="inlineStr">
        <is>
          <t>LT027</t>
        </is>
      </c>
      <c r="K145" s="273" t="n"/>
    </row>
    <row r="146">
      <c r="B146" t="inlineStr">
        <is>
          <t>ConTab_BOM_KP_DripPans_151</t>
        </is>
      </c>
      <c r="C146" s="87" t="inlineStr">
        <is>
          <t>6015-1_2-KP</t>
        </is>
      </c>
      <c r="D146" s="273" t="inlineStr">
        <is>
          <t>Steel</t>
        </is>
      </c>
      <c r="E146" t="inlineStr">
        <is>
          <t>404T</t>
        </is>
      </c>
      <c r="F146" t="inlineStr">
        <is>
          <t>Drip_Pan</t>
        </is>
      </c>
      <c r="G146" t="inlineStr">
        <is>
          <t>Standard Drip Pan</t>
        </is>
      </c>
      <c r="H146" t="n">
        <v>91903368</v>
      </c>
      <c r="I146" t="inlineStr">
        <is>
          <t>B104312</t>
        </is>
      </c>
      <c r="J146" s="273" t="inlineStr">
        <is>
          <t>LT027</t>
        </is>
      </c>
      <c r="K146" s="273" t="n"/>
    </row>
    <row r="147">
      <c r="B147" t="inlineStr">
        <is>
          <t>ConTab_BOM_KP_DripPans_152</t>
        </is>
      </c>
      <c r="C147" s="87" t="inlineStr">
        <is>
          <t>6015-1_2-KP</t>
        </is>
      </c>
      <c r="D147" s="273" t="inlineStr">
        <is>
          <t>Steel</t>
        </is>
      </c>
      <c r="E147" t="inlineStr">
        <is>
          <t>405T</t>
        </is>
      </c>
      <c r="F147" t="inlineStr">
        <is>
          <t>Drip_Pan</t>
        </is>
      </c>
      <c r="G147" t="inlineStr">
        <is>
          <t>Standard Drip Pan</t>
        </is>
      </c>
      <c r="H147" t="n">
        <v>91903368</v>
      </c>
      <c r="I147" t="inlineStr">
        <is>
          <t>B104312</t>
        </is>
      </c>
      <c r="J147" s="273" t="inlineStr">
        <is>
          <t>LT027</t>
        </is>
      </c>
      <c r="K147" s="273" t="n"/>
    </row>
    <row r="148">
      <c r="B148" t="inlineStr">
        <is>
          <t>ConTab_BOM_KP_DripPans_153</t>
        </is>
      </c>
      <c r="C148" s="87" t="inlineStr">
        <is>
          <t>6015-1_2-KP</t>
        </is>
      </c>
      <c r="D148" s="273" t="inlineStr">
        <is>
          <t>Steel</t>
        </is>
      </c>
      <c r="E148" t="inlineStr">
        <is>
          <t>444T</t>
        </is>
      </c>
      <c r="F148" t="inlineStr">
        <is>
          <t>Drip_Pan</t>
        </is>
      </c>
      <c r="G148" t="inlineStr">
        <is>
          <t>Standard Drip Pan</t>
        </is>
      </c>
      <c r="H148" t="n">
        <v>91903368</v>
      </c>
      <c r="I148" t="inlineStr">
        <is>
          <t>B104312</t>
        </is>
      </c>
      <c r="J148" s="273" t="inlineStr">
        <is>
          <t>LT027</t>
        </is>
      </c>
      <c r="K148" s="273" t="n"/>
    </row>
    <row r="149">
      <c r="B149" t="inlineStr">
        <is>
          <t>ConTab_BOM_KP_DripPans_154</t>
        </is>
      </c>
      <c r="C149" s="87" t="inlineStr">
        <is>
          <t>6015-1_2-KP</t>
        </is>
      </c>
      <c r="D149" s="273" t="inlineStr">
        <is>
          <t>Steel</t>
        </is>
      </c>
      <c r="E149" t="inlineStr">
        <is>
          <t>445T</t>
        </is>
      </c>
      <c r="F149" t="inlineStr">
        <is>
          <t>Drip_Pan</t>
        </is>
      </c>
      <c r="G149" t="inlineStr">
        <is>
          <t>Standard Drip Pan</t>
        </is>
      </c>
      <c r="H149" t="n">
        <v>91903368</v>
      </c>
      <c r="I149" t="inlineStr">
        <is>
          <t>B104312</t>
        </is>
      </c>
      <c r="J149" s="273" t="inlineStr">
        <is>
          <t>LT027</t>
        </is>
      </c>
      <c r="K149" s="273" t="n"/>
    </row>
    <row r="150">
      <c r="B150" t="inlineStr">
        <is>
          <t>ConTab_BOM_KP_DripPans_156</t>
        </is>
      </c>
      <c r="C150" s="87" t="inlineStr">
        <is>
          <t>6015-1_2-KP</t>
        </is>
      </c>
      <c r="D150" s="273" t="inlineStr">
        <is>
          <t>Special</t>
        </is>
      </c>
      <c r="E150" t="inlineStr">
        <is>
          <t>All</t>
        </is>
      </c>
      <c r="F150" t="inlineStr">
        <is>
          <t>Drip_Pan</t>
        </is>
      </c>
      <c r="G150" t="inlineStr">
        <is>
          <t>Standard Drip Pan</t>
        </is>
      </c>
      <c r="H150" t="inlineStr">
        <is>
          <t>RTF</t>
        </is>
      </c>
      <c r="I150" t="inlineStr">
        <is>
          <t>B104306</t>
        </is>
      </c>
      <c r="J150" s="273" t="inlineStr">
        <is>
          <t>LT029</t>
        </is>
      </c>
      <c r="K150" s="273" t="n"/>
    </row>
    <row r="151">
      <c r="B151" t="inlineStr">
        <is>
          <t>ConTab_BOM_KP_DripPans_157</t>
        </is>
      </c>
      <c r="C151" s="87" t="inlineStr">
        <is>
          <t>6019-7_8-KP</t>
        </is>
      </c>
      <c r="D151" s="273" t="inlineStr">
        <is>
          <t>Steel</t>
        </is>
      </c>
      <c r="E151" t="inlineStr">
        <is>
          <t>324T</t>
        </is>
      </c>
      <c r="F151" t="inlineStr">
        <is>
          <t>Drip_Pan</t>
        </is>
      </c>
      <c r="G151" t="inlineStr">
        <is>
          <t>Standard Drip Pan</t>
        </is>
      </c>
      <c r="H151" t="n">
        <v>91903368</v>
      </c>
      <c r="I151" t="inlineStr">
        <is>
          <t>B104312</t>
        </is>
      </c>
      <c r="J151" s="273" t="inlineStr">
        <is>
          <t>LT027</t>
        </is>
      </c>
      <c r="K151" s="273" t="n"/>
    </row>
    <row r="152">
      <c r="B152" t="inlineStr">
        <is>
          <t>ConTab_BOM_KP_DripPans_158</t>
        </is>
      </c>
      <c r="C152" s="87" t="inlineStr">
        <is>
          <t>6019-7_8-KP</t>
        </is>
      </c>
      <c r="D152" s="273" t="inlineStr">
        <is>
          <t>Steel</t>
        </is>
      </c>
      <c r="E152" t="inlineStr">
        <is>
          <t>326T</t>
        </is>
      </c>
      <c r="F152" t="inlineStr">
        <is>
          <t>Drip_Pan</t>
        </is>
      </c>
      <c r="G152" t="inlineStr">
        <is>
          <t>Standard Drip Pan</t>
        </is>
      </c>
      <c r="H152" t="n">
        <v>91903368</v>
      </c>
      <c r="I152" t="inlineStr">
        <is>
          <t>B104312</t>
        </is>
      </c>
      <c r="J152" s="273" t="inlineStr">
        <is>
          <t>LT027</t>
        </is>
      </c>
      <c r="K152" s="273" t="n"/>
    </row>
    <row r="153">
      <c r="B153" t="inlineStr">
        <is>
          <t>ConTab_BOM_KP_DripPans_159</t>
        </is>
      </c>
      <c r="C153" s="87" t="inlineStr">
        <is>
          <t>6019-7_8-KP</t>
        </is>
      </c>
      <c r="D153" s="273" t="inlineStr">
        <is>
          <t>Steel</t>
        </is>
      </c>
      <c r="E153" t="inlineStr">
        <is>
          <t>364T</t>
        </is>
      </c>
      <c r="F153" t="inlineStr">
        <is>
          <t>Drip_Pan</t>
        </is>
      </c>
      <c r="G153" t="inlineStr">
        <is>
          <t>Standard Drip Pan</t>
        </is>
      </c>
      <c r="H153" t="n">
        <v>91903368</v>
      </c>
      <c r="I153" t="inlineStr">
        <is>
          <t>B104312</t>
        </is>
      </c>
      <c r="J153" s="273" t="inlineStr">
        <is>
          <t>LT027</t>
        </is>
      </c>
      <c r="K153" s="273" t="n"/>
    </row>
    <row r="154">
      <c r="B154" t="inlineStr">
        <is>
          <t>ConTab_BOM_KP_DripPans_160</t>
        </is>
      </c>
      <c r="C154" s="87" t="inlineStr">
        <is>
          <t>6019-7_8-KP</t>
        </is>
      </c>
      <c r="D154" s="273" t="inlineStr">
        <is>
          <t>Steel</t>
        </is>
      </c>
      <c r="E154" t="inlineStr">
        <is>
          <t>365T</t>
        </is>
      </c>
      <c r="F154" t="inlineStr">
        <is>
          <t>Drip_Pan</t>
        </is>
      </c>
      <c r="G154" t="inlineStr">
        <is>
          <t>Standard Drip Pan</t>
        </is>
      </c>
      <c r="H154" t="n">
        <v>91903368</v>
      </c>
      <c r="I154" t="inlineStr">
        <is>
          <t>B104312</t>
        </is>
      </c>
      <c r="J154" s="273" t="inlineStr">
        <is>
          <t>LT027</t>
        </is>
      </c>
      <c r="K154" s="273" t="n"/>
    </row>
    <row r="155">
      <c r="B155" t="inlineStr">
        <is>
          <t>ConTab_BOM_KP_DripPans_161</t>
        </is>
      </c>
      <c r="C155" s="87" t="inlineStr">
        <is>
          <t>6019-7_8-KP</t>
        </is>
      </c>
      <c r="D155" s="273" t="inlineStr">
        <is>
          <t>Steel</t>
        </is>
      </c>
      <c r="E155" t="inlineStr">
        <is>
          <t>324T</t>
        </is>
      </c>
      <c r="F155" t="inlineStr">
        <is>
          <t>Drip_Pan</t>
        </is>
      </c>
      <c r="G155" t="inlineStr">
        <is>
          <t>Standard Drip Pan</t>
        </is>
      </c>
      <c r="H155" t="n">
        <v>91903368</v>
      </c>
      <c r="I155" t="inlineStr">
        <is>
          <t>B104312</t>
        </is>
      </c>
      <c r="J155" s="273" t="inlineStr">
        <is>
          <t>LT027</t>
        </is>
      </c>
      <c r="K155" s="273" t="n"/>
    </row>
    <row r="156">
      <c r="B156" t="inlineStr">
        <is>
          <t>ConTab_BOM_KP_DripPans_162</t>
        </is>
      </c>
      <c r="C156" s="87" t="inlineStr">
        <is>
          <t>6019-7_8-KP</t>
        </is>
      </c>
      <c r="D156" s="273" t="inlineStr">
        <is>
          <t>Steel</t>
        </is>
      </c>
      <c r="E156" t="inlineStr">
        <is>
          <t>326T</t>
        </is>
      </c>
      <c r="F156" t="inlineStr">
        <is>
          <t>Drip_Pan</t>
        </is>
      </c>
      <c r="G156" t="inlineStr">
        <is>
          <t>Standard Drip Pan</t>
        </is>
      </c>
      <c r="H156" t="n">
        <v>91903368</v>
      </c>
      <c r="I156" t="inlineStr">
        <is>
          <t>B104312</t>
        </is>
      </c>
      <c r="J156" s="273" t="inlineStr">
        <is>
          <t>LT027</t>
        </is>
      </c>
      <c r="K156" s="273" t="n"/>
    </row>
    <row r="157">
      <c r="B157" t="inlineStr">
        <is>
          <t>ConTab_BOM_KP_DripPans_163</t>
        </is>
      </c>
      <c r="C157" s="87" t="inlineStr">
        <is>
          <t>6019-7_8-KP</t>
        </is>
      </c>
      <c r="D157" s="273" t="inlineStr">
        <is>
          <t>Steel</t>
        </is>
      </c>
      <c r="E157" t="inlineStr">
        <is>
          <t>364T</t>
        </is>
      </c>
      <c r="F157" t="inlineStr">
        <is>
          <t>Drip_Pan</t>
        </is>
      </c>
      <c r="G157" t="inlineStr">
        <is>
          <t>Standard Drip Pan</t>
        </is>
      </c>
      <c r="H157" t="n">
        <v>91903368</v>
      </c>
      <c r="I157" t="inlineStr">
        <is>
          <t>B104312</t>
        </is>
      </c>
      <c r="J157" s="273" t="inlineStr">
        <is>
          <t>LT027</t>
        </is>
      </c>
      <c r="K157" s="273" t="n"/>
    </row>
    <row r="158">
      <c r="B158" t="inlineStr">
        <is>
          <t>ConTab_BOM_KP_DripPans_164</t>
        </is>
      </c>
      <c r="C158" s="87" t="inlineStr">
        <is>
          <t>6019-7_8-KP</t>
        </is>
      </c>
      <c r="D158" s="273" t="inlineStr">
        <is>
          <t>Steel</t>
        </is>
      </c>
      <c r="E158" t="inlineStr">
        <is>
          <t>365T</t>
        </is>
      </c>
      <c r="F158" t="inlineStr">
        <is>
          <t>Drip_Pan</t>
        </is>
      </c>
      <c r="G158" t="inlineStr">
        <is>
          <t>Standard Drip Pan</t>
        </is>
      </c>
      <c r="H158" t="n">
        <v>91903368</v>
      </c>
      <c r="I158" t="inlineStr">
        <is>
          <t>B104312</t>
        </is>
      </c>
      <c r="J158" s="273" t="inlineStr">
        <is>
          <t>LT027</t>
        </is>
      </c>
      <c r="K158" s="273" t="n"/>
    </row>
    <row r="159">
      <c r="B159" t="inlineStr">
        <is>
          <t>ConTab_BOM_KP_DripPans_165</t>
        </is>
      </c>
      <c r="C159" s="87" t="inlineStr">
        <is>
          <t>6019-7_8-KP</t>
        </is>
      </c>
      <c r="D159" s="273" t="inlineStr">
        <is>
          <t>Steel</t>
        </is>
      </c>
      <c r="E159" t="inlineStr">
        <is>
          <t>404T</t>
        </is>
      </c>
      <c r="F159" t="inlineStr">
        <is>
          <t>Drip_Pan</t>
        </is>
      </c>
      <c r="G159" t="inlineStr">
        <is>
          <t>Standard Drip Pan</t>
        </is>
      </c>
      <c r="H159" t="n">
        <v>91903368</v>
      </c>
      <c r="I159" t="inlineStr">
        <is>
          <t>B104312</t>
        </is>
      </c>
      <c r="J159" s="273" t="inlineStr">
        <is>
          <t>LT027</t>
        </is>
      </c>
      <c r="K159" s="273" t="n"/>
    </row>
    <row r="160">
      <c r="B160" t="inlineStr">
        <is>
          <t>ConTab_BOM_KP_DripPans_166</t>
        </is>
      </c>
      <c r="C160" s="87" t="inlineStr">
        <is>
          <t>6019-7_8-KP</t>
        </is>
      </c>
      <c r="D160" s="273" t="inlineStr">
        <is>
          <t>Steel</t>
        </is>
      </c>
      <c r="E160" t="inlineStr">
        <is>
          <t>405T</t>
        </is>
      </c>
      <c r="F160" t="inlineStr">
        <is>
          <t>Drip_Pan</t>
        </is>
      </c>
      <c r="G160" t="inlineStr">
        <is>
          <t>Standard Drip Pan</t>
        </is>
      </c>
      <c r="H160" t="n">
        <v>91903368</v>
      </c>
      <c r="I160" t="inlineStr">
        <is>
          <t>B104312</t>
        </is>
      </c>
      <c r="J160" s="273" t="inlineStr">
        <is>
          <t>LT027</t>
        </is>
      </c>
      <c r="K160" s="273" t="n"/>
    </row>
    <row r="161">
      <c r="B161" t="inlineStr">
        <is>
          <t>ConTab_BOM_KP_DripPans_167</t>
        </is>
      </c>
      <c r="C161" s="87" t="inlineStr">
        <is>
          <t>6019-7_8-KP</t>
        </is>
      </c>
      <c r="D161" s="273" t="inlineStr">
        <is>
          <t>Steel</t>
        </is>
      </c>
      <c r="E161" t="inlineStr">
        <is>
          <t>404TS</t>
        </is>
      </c>
      <c r="F161" t="inlineStr">
        <is>
          <t>Drip_Pan</t>
        </is>
      </c>
      <c r="G161" t="inlineStr">
        <is>
          <t>Standard Drip Pan</t>
        </is>
      </c>
      <c r="H161" t="n">
        <v>91903368</v>
      </c>
      <c r="I161" t="inlineStr">
        <is>
          <t>B104312</t>
        </is>
      </c>
      <c r="J161" s="273" t="inlineStr">
        <is>
          <t>LT027</t>
        </is>
      </c>
      <c r="K161" s="273" t="n"/>
    </row>
    <row r="162">
      <c r="B162" t="inlineStr">
        <is>
          <t>ConTab_BOM_KP_DripPans_168</t>
        </is>
      </c>
      <c r="C162" s="87" t="inlineStr">
        <is>
          <t>6019-7_8-KP</t>
        </is>
      </c>
      <c r="D162" s="273" t="inlineStr">
        <is>
          <t>Steel</t>
        </is>
      </c>
      <c r="E162" t="inlineStr">
        <is>
          <t>405TS</t>
        </is>
      </c>
      <c r="F162" t="inlineStr">
        <is>
          <t>Drip_Pan</t>
        </is>
      </c>
      <c r="G162" t="inlineStr">
        <is>
          <t>Standard Drip Pan</t>
        </is>
      </c>
      <c r="H162" t="n">
        <v>91903368</v>
      </c>
      <c r="I162" t="inlineStr">
        <is>
          <t>B104312</t>
        </is>
      </c>
      <c r="J162" s="273" t="inlineStr">
        <is>
          <t>LT027</t>
        </is>
      </c>
      <c r="K162" s="273" t="n"/>
    </row>
    <row r="163">
      <c r="B163" t="inlineStr">
        <is>
          <t>ConTab_BOM_KP_DripPans_169</t>
        </is>
      </c>
      <c r="C163" s="87" t="inlineStr">
        <is>
          <t>6019-7_8-KP</t>
        </is>
      </c>
      <c r="D163" s="273" t="inlineStr">
        <is>
          <t>Steel</t>
        </is>
      </c>
      <c r="E163" t="inlineStr">
        <is>
          <t>444T</t>
        </is>
      </c>
      <c r="F163" t="inlineStr">
        <is>
          <t>Drip_Pan</t>
        </is>
      </c>
      <c r="G163" t="inlineStr">
        <is>
          <t>Standard Drip Pan</t>
        </is>
      </c>
      <c r="H163" t="n">
        <v>91903368</v>
      </c>
      <c r="I163" t="inlineStr">
        <is>
          <t>B104312</t>
        </is>
      </c>
      <c r="J163" s="273" t="inlineStr">
        <is>
          <t>LT027</t>
        </is>
      </c>
      <c r="K163" s="273" t="n"/>
    </row>
    <row r="164">
      <c r="B164" t="inlineStr">
        <is>
          <t>ConTab_BOM_KP_DripPans_170</t>
        </is>
      </c>
      <c r="C164" s="87" t="inlineStr">
        <is>
          <t>6019-7_8-KP</t>
        </is>
      </c>
      <c r="D164" s="273" t="inlineStr">
        <is>
          <t>Steel</t>
        </is>
      </c>
      <c r="E164" t="inlineStr">
        <is>
          <t>445T</t>
        </is>
      </c>
      <c r="F164" t="inlineStr">
        <is>
          <t>Drip_Pan</t>
        </is>
      </c>
      <c r="G164" t="inlineStr">
        <is>
          <t>Standard Drip Pan</t>
        </is>
      </c>
      <c r="H164" t="n">
        <v>91903368</v>
      </c>
      <c r="I164" t="inlineStr">
        <is>
          <t>B104312</t>
        </is>
      </c>
      <c r="J164" s="273" t="inlineStr">
        <is>
          <t>LT027</t>
        </is>
      </c>
      <c r="K164" s="273" t="n"/>
    </row>
    <row r="165">
      <c r="B165" t="inlineStr">
        <is>
          <t>ConTab_BOM_KP_DripPans_171</t>
        </is>
      </c>
      <c r="C165" s="87" t="inlineStr">
        <is>
          <t>6019-7_8-KP</t>
        </is>
      </c>
      <c r="D165" s="273" t="inlineStr">
        <is>
          <t>Steel</t>
        </is>
      </c>
      <c r="E165" t="inlineStr">
        <is>
          <t>444TS</t>
        </is>
      </c>
      <c r="F165" t="inlineStr">
        <is>
          <t>Drip_Pan</t>
        </is>
      </c>
      <c r="G165" t="inlineStr">
        <is>
          <t>Standard Drip Pan</t>
        </is>
      </c>
      <c r="H165" t="n">
        <v>91903368</v>
      </c>
      <c r="I165" t="inlineStr">
        <is>
          <t>B104312</t>
        </is>
      </c>
      <c r="J165" s="273" t="inlineStr">
        <is>
          <t>LT027</t>
        </is>
      </c>
      <c r="K165" s="273" t="n"/>
    </row>
    <row r="166">
      <c r="B166" t="inlineStr">
        <is>
          <t>ConTab_BOM_KP_DripPans_172</t>
        </is>
      </c>
      <c r="C166" s="87" t="inlineStr">
        <is>
          <t>6019-7_8-KP</t>
        </is>
      </c>
      <c r="D166" s="273" t="inlineStr">
        <is>
          <t>Steel</t>
        </is>
      </c>
      <c r="E166" t="inlineStr">
        <is>
          <t>445TS</t>
        </is>
      </c>
      <c r="F166" t="inlineStr">
        <is>
          <t>Drip_Pan</t>
        </is>
      </c>
      <c r="G166" t="inlineStr">
        <is>
          <t>Standard Drip Pan</t>
        </is>
      </c>
      <c r="H166" t="n">
        <v>91903368</v>
      </c>
      <c r="I166" t="inlineStr">
        <is>
          <t>B104312</t>
        </is>
      </c>
      <c r="J166" s="273" t="inlineStr">
        <is>
          <t>LT027</t>
        </is>
      </c>
      <c r="K166" s="273" t="n"/>
    </row>
    <row r="167">
      <c r="B167" t="inlineStr">
        <is>
          <t>ConTab_BOM_KP_DripPans_173</t>
        </is>
      </c>
      <c r="C167" s="87" t="inlineStr">
        <is>
          <t>6019-7_8-KP</t>
        </is>
      </c>
      <c r="D167" s="273" t="inlineStr">
        <is>
          <t>Special</t>
        </is>
      </c>
      <c r="E167" t="inlineStr">
        <is>
          <t>All</t>
        </is>
      </c>
      <c r="F167" t="inlineStr">
        <is>
          <t>Drip_Pan</t>
        </is>
      </c>
      <c r="G167" t="inlineStr">
        <is>
          <t>Standard Drip Pan</t>
        </is>
      </c>
      <c r="H167" t="inlineStr">
        <is>
          <t>RTF</t>
        </is>
      </c>
      <c r="I167" t="inlineStr">
        <is>
          <t>B104306</t>
        </is>
      </c>
      <c r="J167" s="273" t="inlineStr">
        <is>
          <t>LT029</t>
        </is>
      </c>
      <c r="K167" s="273" t="n"/>
    </row>
    <row r="168">
      <c r="B168" t="inlineStr">
        <is>
          <t>ConTab_BOM_KP_DripPans_174</t>
        </is>
      </c>
      <c r="C168" s="87" t="inlineStr">
        <is>
          <t>6020-3_4-KP</t>
        </is>
      </c>
      <c r="D168" s="273" t="inlineStr">
        <is>
          <t>Steel</t>
        </is>
      </c>
      <c r="E168" t="inlineStr">
        <is>
          <t>364T</t>
        </is>
      </c>
      <c r="F168" t="inlineStr">
        <is>
          <t>Drip_Pan</t>
        </is>
      </c>
      <c r="G168" t="inlineStr">
        <is>
          <t>Standard Drip Pan</t>
        </is>
      </c>
      <c r="H168" t="n">
        <v>91903366</v>
      </c>
      <c r="I168" t="inlineStr">
        <is>
          <t>B104316</t>
        </is>
      </c>
      <c r="J168" s="273" t="inlineStr">
        <is>
          <t>LT027</t>
        </is>
      </c>
      <c r="K168" s="273" t="n"/>
    </row>
    <row r="169">
      <c r="B169" t="inlineStr">
        <is>
          <t>ConTab_BOM_KP_DripPans_175</t>
        </is>
      </c>
      <c r="C169" s="87" t="inlineStr">
        <is>
          <t>6020-3_4-KP</t>
        </is>
      </c>
      <c r="D169" s="273" t="inlineStr">
        <is>
          <t>Steel</t>
        </is>
      </c>
      <c r="E169" t="inlineStr">
        <is>
          <t>365T</t>
        </is>
      </c>
      <c r="F169" t="inlineStr">
        <is>
          <t>Drip_Pan</t>
        </is>
      </c>
      <c r="G169" t="inlineStr">
        <is>
          <t>Standard Drip Pan</t>
        </is>
      </c>
      <c r="H169" t="n">
        <v>91903366</v>
      </c>
      <c r="I169" t="inlineStr">
        <is>
          <t>B104316</t>
        </is>
      </c>
      <c r="J169" s="273" t="inlineStr">
        <is>
          <t>LT027</t>
        </is>
      </c>
      <c r="K169" s="273" t="n"/>
    </row>
    <row r="170">
      <c r="B170" t="inlineStr">
        <is>
          <t>ConTab_BOM_KP_DripPans_176</t>
        </is>
      </c>
      <c r="C170" s="87" t="inlineStr">
        <is>
          <t>6020-3_4-KP</t>
        </is>
      </c>
      <c r="D170" s="273" t="inlineStr">
        <is>
          <t>Steel</t>
        </is>
      </c>
      <c r="E170" t="inlineStr">
        <is>
          <t>404T</t>
        </is>
      </c>
      <c r="F170" t="inlineStr">
        <is>
          <t>Drip_Pan</t>
        </is>
      </c>
      <c r="G170" t="inlineStr">
        <is>
          <t>Standard Drip Pan</t>
        </is>
      </c>
      <c r="H170" t="n">
        <v>91903366</v>
      </c>
      <c r="I170" t="inlineStr">
        <is>
          <t>B104316</t>
        </is>
      </c>
      <c r="J170" s="273" t="inlineStr">
        <is>
          <t>LT027</t>
        </is>
      </c>
      <c r="K170" s="273" t="n"/>
    </row>
    <row r="171">
      <c r="B171" t="inlineStr">
        <is>
          <t>ConTab_BOM_KP_DripPans_177</t>
        </is>
      </c>
      <c r="C171" s="87" t="inlineStr">
        <is>
          <t>6020-3_4-KP</t>
        </is>
      </c>
      <c r="D171" s="273" t="inlineStr">
        <is>
          <t>Steel</t>
        </is>
      </c>
      <c r="E171" t="inlineStr">
        <is>
          <t>405T</t>
        </is>
      </c>
      <c r="F171" t="inlineStr">
        <is>
          <t>Drip_Pan</t>
        </is>
      </c>
      <c r="G171" t="inlineStr">
        <is>
          <t>Standard Drip Pan</t>
        </is>
      </c>
      <c r="H171" t="n">
        <v>91903366</v>
      </c>
      <c r="I171" t="inlineStr">
        <is>
          <t>B104316</t>
        </is>
      </c>
      <c r="J171" s="273" t="inlineStr">
        <is>
          <t>LT027</t>
        </is>
      </c>
      <c r="K171" s="273" t="n"/>
    </row>
    <row r="172">
      <c r="B172" t="inlineStr">
        <is>
          <t>ConTab_BOM_KP_DripPans_178</t>
        </is>
      </c>
      <c r="C172" s="87" t="inlineStr">
        <is>
          <t>6020-3_4-KP</t>
        </is>
      </c>
      <c r="D172" s="273" t="inlineStr">
        <is>
          <t>Steel</t>
        </is>
      </c>
      <c r="E172" t="inlineStr">
        <is>
          <t>404TS</t>
        </is>
      </c>
      <c r="F172" t="inlineStr">
        <is>
          <t>Drip_Pan</t>
        </is>
      </c>
      <c r="G172" t="inlineStr">
        <is>
          <t>Standard Drip Pan</t>
        </is>
      </c>
      <c r="H172" t="n">
        <v>91903366</v>
      </c>
      <c r="I172" t="inlineStr">
        <is>
          <t>B104316</t>
        </is>
      </c>
      <c r="J172" s="273" t="inlineStr">
        <is>
          <t>LT027</t>
        </is>
      </c>
      <c r="K172" s="273" t="n"/>
    </row>
    <row r="173">
      <c r="B173" t="inlineStr">
        <is>
          <t>ConTab_BOM_KP_DripPans_179</t>
        </is>
      </c>
      <c r="C173" s="87" t="inlineStr">
        <is>
          <t>6020-3_4-KP</t>
        </is>
      </c>
      <c r="D173" s="273" t="inlineStr">
        <is>
          <t>Steel</t>
        </is>
      </c>
      <c r="E173" t="inlineStr">
        <is>
          <t>405TS</t>
        </is>
      </c>
      <c r="F173" t="inlineStr">
        <is>
          <t>Drip_Pan</t>
        </is>
      </c>
      <c r="G173" t="inlineStr">
        <is>
          <t>Standard Drip Pan</t>
        </is>
      </c>
      <c r="H173" t="n">
        <v>91903366</v>
      </c>
      <c r="I173" t="inlineStr">
        <is>
          <t>B104316</t>
        </is>
      </c>
      <c r="J173" s="273" t="inlineStr">
        <is>
          <t>LT027</t>
        </is>
      </c>
      <c r="K173" s="273" t="n"/>
    </row>
    <row r="174">
      <c r="B174" t="inlineStr">
        <is>
          <t>ConTab_BOM_KP_DripPans_180</t>
        </is>
      </c>
      <c r="C174" s="87" t="inlineStr">
        <is>
          <t>6020-3_4-KP</t>
        </is>
      </c>
      <c r="D174" s="273" t="inlineStr">
        <is>
          <t>Steel</t>
        </is>
      </c>
      <c r="E174" t="inlineStr">
        <is>
          <t>444TS</t>
        </is>
      </c>
      <c r="F174" t="inlineStr">
        <is>
          <t>Drip_Pan</t>
        </is>
      </c>
      <c r="G174" t="inlineStr">
        <is>
          <t>Standard Drip Pan</t>
        </is>
      </c>
      <c r="H174" t="n">
        <v>91903366</v>
      </c>
      <c r="I174" t="inlineStr">
        <is>
          <t>B104316</t>
        </is>
      </c>
      <c r="J174" s="273" t="inlineStr">
        <is>
          <t>LT027</t>
        </is>
      </c>
      <c r="K174" s="273" t="n"/>
    </row>
    <row r="175">
      <c r="B175" t="inlineStr">
        <is>
          <t>ConTab_BOM_KP_DripPans_181</t>
        </is>
      </c>
      <c r="C175" s="87" t="inlineStr">
        <is>
          <t>6020-3_4-KP</t>
        </is>
      </c>
      <c r="D175" s="273" t="inlineStr">
        <is>
          <t>Steel</t>
        </is>
      </c>
      <c r="E175" t="inlineStr">
        <is>
          <t>445TS</t>
        </is>
      </c>
      <c r="F175" t="inlineStr">
        <is>
          <t>Drip_Pan</t>
        </is>
      </c>
      <c r="G175" t="inlineStr">
        <is>
          <t>Standard Drip Pan</t>
        </is>
      </c>
      <c r="H175" t="n">
        <v>91903366</v>
      </c>
      <c r="I175" t="inlineStr">
        <is>
          <t>B104316</t>
        </is>
      </c>
      <c r="J175" s="273" t="inlineStr">
        <is>
          <t>LT027</t>
        </is>
      </c>
      <c r="K175" s="273" t="n"/>
    </row>
    <row r="176">
      <c r="B176" t="inlineStr">
        <is>
          <t>ConTab_BOM_KP_DripPans_182</t>
        </is>
      </c>
      <c r="C176" s="87" t="inlineStr">
        <is>
          <t>6020-3_4-KP</t>
        </is>
      </c>
      <c r="D176" s="273" t="inlineStr">
        <is>
          <t>Steel</t>
        </is>
      </c>
      <c r="E176" t="inlineStr">
        <is>
          <t>447TS</t>
        </is>
      </c>
      <c r="F176" t="inlineStr">
        <is>
          <t>Drip_Pan</t>
        </is>
      </c>
      <c r="G176" t="inlineStr">
        <is>
          <t>Standard Drip Pan</t>
        </is>
      </c>
      <c r="H176" t="n">
        <v>91903366</v>
      </c>
      <c r="I176" t="inlineStr">
        <is>
          <t>B104316</t>
        </is>
      </c>
      <c r="J176" s="273" t="inlineStr">
        <is>
          <t>LT027</t>
        </is>
      </c>
      <c r="K176" s="273" t="n"/>
    </row>
    <row r="177">
      <c r="B177" t="inlineStr">
        <is>
          <t>ConTab_BOM_KP_DripPans_183</t>
        </is>
      </c>
      <c r="C177" s="87" t="inlineStr">
        <is>
          <t>6020-3_4-KP</t>
        </is>
      </c>
      <c r="D177" s="273" t="inlineStr">
        <is>
          <t>Special</t>
        </is>
      </c>
      <c r="E177" t="inlineStr">
        <is>
          <t>All</t>
        </is>
      </c>
      <c r="F177" t="inlineStr">
        <is>
          <t>Drip_Pan</t>
        </is>
      </c>
      <c r="G177" t="inlineStr">
        <is>
          <t>Standard Drip Pan</t>
        </is>
      </c>
      <c r="H177" t="inlineStr">
        <is>
          <t>RTF</t>
        </is>
      </c>
      <c r="I177" t="inlineStr">
        <is>
          <t>B104306</t>
        </is>
      </c>
      <c r="J177" s="273" t="inlineStr">
        <is>
          <t>LT029</t>
        </is>
      </c>
      <c r="K177" s="273" t="n"/>
    </row>
    <row r="178">
      <c r="B178" t="inlineStr">
        <is>
          <t>ConTab_BOM_KP_DripPans_184</t>
        </is>
      </c>
      <c r="C178" s="87" t="inlineStr">
        <is>
          <t>8012-5_6-KP</t>
        </is>
      </c>
      <c r="D178" s="273" t="inlineStr">
        <is>
          <t>Steel</t>
        </is>
      </c>
      <c r="E178" t="inlineStr">
        <is>
          <t>254T</t>
        </is>
      </c>
      <c r="F178" t="inlineStr">
        <is>
          <t>Drip_Pan</t>
        </is>
      </c>
      <c r="G178" t="inlineStr">
        <is>
          <t>Standard Drip Pan</t>
        </is>
      </c>
      <c r="H178" t="n">
        <v>91903368</v>
      </c>
      <c r="I178" t="inlineStr">
        <is>
          <t>B104312</t>
        </is>
      </c>
      <c r="J178" s="273" t="inlineStr">
        <is>
          <t>LT027</t>
        </is>
      </c>
      <c r="K178" s="273" t="n"/>
    </row>
    <row r="179">
      <c r="B179" t="inlineStr">
        <is>
          <t>ConTab_BOM_KP_DripPans_185</t>
        </is>
      </c>
      <c r="C179" s="87" t="inlineStr">
        <is>
          <t>8012-5_6-KP</t>
        </is>
      </c>
      <c r="D179" s="273" t="inlineStr">
        <is>
          <t>Steel</t>
        </is>
      </c>
      <c r="E179" t="inlineStr">
        <is>
          <t>256T</t>
        </is>
      </c>
      <c r="F179" t="inlineStr">
        <is>
          <t>Drip_Pan</t>
        </is>
      </c>
      <c r="G179" t="inlineStr">
        <is>
          <t>Standard Drip Pan</t>
        </is>
      </c>
      <c r="H179" t="n">
        <v>91903368</v>
      </c>
      <c r="I179" t="inlineStr">
        <is>
          <t>B104312</t>
        </is>
      </c>
      <c r="J179" s="273" t="inlineStr">
        <is>
          <t>LT027</t>
        </is>
      </c>
      <c r="K179" s="273" t="n"/>
    </row>
    <row r="180">
      <c r="B180" t="inlineStr">
        <is>
          <t>ConTab_BOM_KP_DripPans_186</t>
        </is>
      </c>
      <c r="C180" s="87" t="inlineStr">
        <is>
          <t>8012-5_6-KP</t>
        </is>
      </c>
      <c r="D180" s="273" t="inlineStr">
        <is>
          <t>Steel</t>
        </is>
      </c>
      <c r="E180" t="inlineStr">
        <is>
          <t>284T</t>
        </is>
      </c>
      <c r="F180" t="inlineStr">
        <is>
          <t>Drip_Pan</t>
        </is>
      </c>
      <c r="G180" t="inlineStr">
        <is>
          <t>Standard Drip Pan</t>
        </is>
      </c>
      <c r="H180" t="n">
        <v>91903368</v>
      </c>
      <c r="I180" t="inlineStr">
        <is>
          <t>B104312</t>
        </is>
      </c>
      <c r="J180" s="273" t="inlineStr">
        <is>
          <t>LT027</t>
        </is>
      </c>
      <c r="K180" s="273" t="n"/>
    </row>
    <row r="181">
      <c r="B181" t="inlineStr">
        <is>
          <t>ConTab_BOM_KP_DripPans_187</t>
        </is>
      </c>
      <c r="C181" s="87" t="inlineStr">
        <is>
          <t>8012-5_6-KP</t>
        </is>
      </c>
      <c r="D181" s="273" t="inlineStr">
        <is>
          <t>Steel</t>
        </is>
      </c>
      <c r="E181" t="inlineStr">
        <is>
          <t>286T</t>
        </is>
      </c>
      <c r="F181" t="inlineStr">
        <is>
          <t>Drip_Pan</t>
        </is>
      </c>
      <c r="G181" t="inlineStr">
        <is>
          <t>Standard Drip Pan</t>
        </is>
      </c>
      <c r="H181" t="n">
        <v>91903368</v>
      </c>
      <c r="I181" t="inlineStr">
        <is>
          <t>B104312</t>
        </is>
      </c>
      <c r="J181" s="273" t="inlineStr">
        <is>
          <t>LT027</t>
        </is>
      </c>
      <c r="K181" s="273" t="n"/>
    </row>
    <row r="182">
      <c r="B182" t="inlineStr">
        <is>
          <t>ConTab_BOM_KP_DripPans_188</t>
        </is>
      </c>
      <c r="C182" s="87" t="inlineStr">
        <is>
          <t>8012-5_6-KP</t>
        </is>
      </c>
      <c r="D182" s="273" t="inlineStr">
        <is>
          <t>Steel</t>
        </is>
      </c>
      <c r="E182" t="inlineStr">
        <is>
          <t>324T</t>
        </is>
      </c>
      <c r="F182" t="inlineStr">
        <is>
          <t>Drip_Pan</t>
        </is>
      </c>
      <c r="G182" t="inlineStr">
        <is>
          <t>Standard Drip Pan</t>
        </is>
      </c>
      <c r="H182" t="n">
        <v>91903368</v>
      </c>
      <c r="I182" t="inlineStr">
        <is>
          <t>B104312</t>
        </is>
      </c>
      <c r="J182" s="273" t="inlineStr">
        <is>
          <t>LT027</t>
        </is>
      </c>
      <c r="K182" s="273" t="n"/>
    </row>
    <row r="183">
      <c r="B183" t="inlineStr">
        <is>
          <t>ConTab_BOM_KP_DripPans_189</t>
        </is>
      </c>
      <c r="C183" s="87" t="inlineStr">
        <is>
          <t>8012-5_6-KP</t>
        </is>
      </c>
      <c r="D183" s="273" t="inlineStr">
        <is>
          <t>Steel</t>
        </is>
      </c>
      <c r="E183" t="inlineStr">
        <is>
          <t>326T</t>
        </is>
      </c>
      <c r="F183" t="inlineStr">
        <is>
          <t>Drip_Pan</t>
        </is>
      </c>
      <c r="G183" t="inlineStr">
        <is>
          <t>Standard Drip Pan</t>
        </is>
      </c>
      <c r="H183" t="n">
        <v>91903368</v>
      </c>
      <c r="I183" t="inlineStr">
        <is>
          <t>B104312</t>
        </is>
      </c>
      <c r="J183" s="273" t="inlineStr">
        <is>
          <t>LT027</t>
        </is>
      </c>
      <c r="K183" s="273" t="n"/>
    </row>
    <row r="184">
      <c r="B184" t="inlineStr">
        <is>
          <t>ConTab_BOM_KP_DripPans_190</t>
        </is>
      </c>
      <c r="C184" s="87" t="inlineStr">
        <is>
          <t>8012-5_6-KP</t>
        </is>
      </c>
      <c r="D184" s="273" t="inlineStr">
        <is>
          <t>Steel</t>
        </is>
      </c>
      <c r="E184" t="inlineStr">
        <is>
          <t>364T</t>
        </is>
      </c>
      <c r="F184" t="inlineStr">
        <is>
          <t>Drip_Pan</t>
        </is>
      </c>
      <c r="G184" t="inlineStr">
        <is>
          <t>Standard Drip Pan</t>
        </is>
      </c>
      <c r="H184" t="n">
        <v>91903368</v>
      </c>
      <c r="I184" t="inlineStr">
        <is>
          <t>B104312</t>
        </is>
      </c>
      <c r="J184" s="273" t="inlineStr">
        <is>
          <t>LT027</t>
        </is>
      </c>
      <c r="K184" s="273" t="n"/>
    </row>
    <row r="185">
      <c r="B185" t="inlineStr">
        <is>
          <t>ConTab_BOM_KP_DripPans_191</t>
        </is>
      </c>
      <c r="C185" s="87" t="inlineStr">
        <is>
          <t>8012-5_6-KP</t>
        </is>
      </c>
      <c r="D185" s="273" t="inlineStr">
        <is>
          <t>Steel</t>
        </is>
      </c>
      <c r="E185" t="inlineStr">
        <is>
          <t>365T</t>
        </is>
      </c>
      <c r="F185" t="inlineStr">
        <is>
          <t>Drip_Pan</t>
        </is>
      </c>
      <c r="G185" t="inlineStr">
        <is>
          <t>Standard Drip Pan</t>
        </is>
      </c>
      <c r="H185" t="n">
        <v>91903368</v>
      </c>
      <c r="I185" t="inlineStr">
        <is>
          <t>B104312</t>
        </is>
      </c>
      <c r="J185" s="273" t="inlineStr">
        <is>
          <t>LT027</t>
        </is>
      </c>
      <c r="K185" s="273" t="n"/>
    </row>
    <row r="186">
      <c r="B186" t="inlineStr">
        <is>
          <t>ConTab_BOM_KP_DripPans_192</t>
        </is>
      </c>
      <c r="C186" s="87" t="inlineStr">
        <is>
          <t>8012-5_6-KP</t>
        </is>
      </c>
      <c r="D186" s="273" t="inlineStr">
        <is>
          <t>Steel</t>
        </is>
      </c>
      <c r="E186" t="inlineStr">
        <is>
          <t>404T</t>
        </is>
      </c>
      <c r="F186" t="inlineStr">
        <is>
          <t>Drip_Pan</t>
        </is>
      </c>
      <c r="G186" t="inlineStr">
        <is>
          <t>Standard Drip Pan</t>
        </is>
      </c>
      <c r="H186" t="n">
        <v>91903368</v>
      </c>
      <c r="I186" t="inlineStr">
        <is>
          <t>B104312</t>
        </is>
      </c>
      <c r="J186" s="273" t="inlineStr">
        <is>
          <t>LT027</t>
        </is>
      </c>
      <c r="K186" s="273" t="n"/>
    </row>
    <row r="187">
      <c r="B187" t="inlineStr">
        <is>
          <t>ConTab_BOM_KP_DripPans_193</t>
        </is>
      </c>
      <c r="C187" s="87" t="inlineStr">
        <is>
          <t>8012-5_6-KP</t>
        </is>
      </c>
      <c r="D187" s="273" t="inlineStr">
        <is>
          <t>Steel</t>
        </is>
      </c>
      <c r="E187" t="inlineStr">
        <is>
          <t>405T</t>
        </is>
      </c>
      <c r="F187" t="inlineStr">
        <is>
          <t>Drip_Pan</t>
        </is>
      </c>
      <c r="G187" t="inlineStr">
        <is>
          <t>Standard Drip Pan</t>
        </is>
      </c>
      <c r="H187" t="n">
        <v>91903368</v>
      </c>
      <c r="I187" t="inlineStr">
        <is>
          <t>B104312</t>
        </is>
      </c>
      <c r="J187" s="273" t="inlineStr">
        <is>
          <t>LT027</t>
        </is>
      </c>
      <c r="K187" s="273" t="n"/>
    </row>
    <row r="188">
      <c r="B188" t="inlineStr">
        <is>
          <t>ConTab_BOM_KP_DripPans_195</t>
        </is>
      </c>
      <c r="C188" s="87" t="inlineStr">
        <is>
          <t>8012-5_6-KP</t>
        </is>
      </c>
      <c r="D188" s="273" t="inlineStr">
        <is>
          <t>Special</t>
        </is>
      </c>
      <c r="E188" t="inlineStr">
        <is>
          <t>All</t>
        </is>
      </c>
      <c r="F188" t="inlineStr">
        <is>
          <t>Drip_Pan</t>
        </is>
      </c>
      <c r="G188" t="inlineStr">
        <is>
          <t>Standard Drip Pan</t>
        </is>
      </c>
      <c r="H188" t="inlineStr">
        <is>
          <t>RTF</t>
        </is>
      </c>
      <c r="I188" t="inlineStr">
        <is>
          <t>B104306</t>
        </is>
      </c>
      <c r="J188" s="273" t="inlineStr">
        <is>
          <t>LT029</t>
        </is>
      </c>
      <c r="K188" s="273" t="n"/>
    </row>
    <row r="189">
      <c r="B189" t="inlineStr">
        <is>
          <t>ConTab_BOM_KP_DripPans_196</t>
        </is>
      </c>
      <c r="C189" s="87" t="inlineStr">
        <is>
          <t>8015-3_4-KP</t>
        </is>
      </c>
      <c r="D189" s="273" t="inlineStr">
        <is>
          <t>Steel</t>
        </is>
      </c>
      <c r="E189" t="inlineStr">
        <is>
          <t>284T</t>
        </is>
      </c>
      <c r="F189" t="inlineStr">
        <is>
          <t>Drip_Pan</t>
        </is>
      </c>
      <c r="G189" t="inlineStr">
        <is>
          <t>Standard Drip Pan</t>
        </is>
      </c>
      <c r="H189" t="n">
        <v>91903368</v>
      </c>
      <c r="I189" t="inlineStr">
        <is>
          <t>B104312</t>
        </is>
      </c>
      <c r="J189" s="273" t="inlineStr">
        <is>
          <t>LT027</t>
        </is>
      </c>
      <c r="K189" s="273" t="n"/>
    </row>
    <row r="190">
      <c r="B190" t="inlineStr">
        <is>
          <t>ConTab_BOM_KP_DripPans_197</t>
        </is>
      </c>
      <c r="C190" s="87" t="inlineStr">
        <is>
          <t>8015-3_4-KP</t>
        </is>
      </c>
      <c r="D190" s="273" t="inlineStr">
        <is>
          <t>Steel</t>
        </is>
      </c>
      <c r="E190" t="inlineStr">
        <is>
          <t>286T</t>
        </is>
      </c>
      <c r="F190" t="inlineStr">
        <is>
          <t>Drip_Pan</t>
        </is>
      </c>
      <c r="G190" t="inlineStr">
        <is>
          <t>Standard Drip Pan</t>
        </is>
      </c>
      <c r="H190" t="n">
        <v>91903368</v>
      </c>
      <c r="I190" t="inlineStr">
        <is>
          <t>B104312</t>
        </is>
      </c>
      <c r="J190" s="273" t="inlineStr">
        <is>
          <t>LT027</t>
        </is>
      </c>
      <c r="K190" s="273" t="n"/>
    </row>
    <row r="191">
      <c r="B191" t="inlineStr">
        <is>
          <t>ConTab_BOM_KP_DripPans_198</t>
        </is>
      </c>
      <c r="C191" s="87" t="inlineStr">
        <is>
          <t>8015-3_4-KP</t>
        </is>
      </c>
      <c r="D191" s="273" t="inlineStr">
        <is>
          <t>Steel</t>
        </is>
      </c>
      <c r="E191" t="inlineStr">
        <is>
          <t>324T</t>
        </is>
      </c>
      <c r="F191" t="inlineStr">
        <is>
          <t>Drip_Pan</t>
        </is>
      </c>
      <c r="G191" t="inlineStr">
        <is>
          <t>Standard Drip Pan</t>
        </is>
      </c>
      <c r="H191" t="n">
        <v>91903368</v>
      </c>
      <c r="I191" t="inlineStr">
        <is>
          <t>B104312</t>
        </is>
      </c>
      <c r="J191" s="273" t="inlineStr">
        <is>
          <t>LT027</t>
        </is>
      </c>
      <c r="K191" s="273" t="n"/>
    </row>
    <row r="192">
      <c r="B192" t="inlineStr">
        <is>
          <t>ConTab_BOM_KP_DripPans_199</t>
        </is>
      </c>
      <c r="C192" s="87" t="inlineStr">
        <is>
          <t>8015-3_4-KP</t>
        </is>
      </c>
      <c r="D192" s="273" t="inlineStr">
        <is>
          <t>Steel</t>
        </is>
      </c>
      <c r="E192" t="inlineStr">
        <is>
          <t>326T</t>
        </is>
      </c>
      <c r="F192" t="inlineStr">
        <is>
          <t>Drip_Pan</t>
        </is>
      </c>
      <c r="G192" t="inlineStr">
        <is>
          <t>Standard Drip Pan</t>
        </is>
      </c>
      <c r="H192" t="n">
        <v>91903368</v>
      </c>
      <c r="I192" t="inlineStr">
        <is>
          <t>B104312</t>
        </is>
      </c>
      <c r="J192" s="273" t="inlineStr">
        <is>
          <t>LT027</t>
        </is>
      </c>
      <c r="K192" s="273" t="n"/>
    </row>
    <row r="193">
      <c r="B193" t="inlineStr">
        <is>
          <t>ConTab_BOM_KP_DripPans_200</t>
        </is>
      </c>
      <c r="C193" s="87" t="inlineStr">
        <is>
          <t>8015-3_4-KP</t>
        </is>
      </c>
      <c r="D193" s="273" t="inlineStr">
        <is>
          <t>Steel</t>
        </is>
      </c>
      <c r="E193" t="inlineStr">
        <is>
          <t>364T</t>
        </is>
      </c>
      <c r="F193" t="inlineStr">
        <is>
          <t>Drip_Pan</t>
        </is>
      </c>
      <c r="G193" t="inlineStr">
        <is>
          <t>Standard Drip Pan</t>
        </is>
      </c>
      <c r="H193" t="n">
        <v>91903368</v>
      </c>
      <c r="I193" t="inlineStr">
        <is>
          <t>B104312</t>
        </is>
      </c>
      <c r="J193" s="273" t="inlineStr">
        <is>
          <t>LT027</t>
        </is>
      </c>
      <c r="K193" s="273" t="n"/>
    </row>
    <row r="194">
      <c r="B194" t="inlineStr">
        <is>
          <t>ConTab_BOM_KP_DripPans_201</t>
        </is>
      </c>
      <c r="C194" s="87" t="inlineStr">
        <is>
          <t>8015-3_4-KP</t>
        </is>
      </c>
      <c r="D194" s="273" t="inlineStr">
        <is>
          <t>Steel</t>
        </is>
      </c>
      <c r="E194" t="inlineStr">
        <is>
          <t>365T</t>
        </is>
      </c>
      <c r="F194" t="inlineStr">
        <is>
          <t>Drip_Pan</t>
        </is>
      </c>
      <c r="G194" t="inlineStr">
        <is>
          <t>Standard Drip Pan</t>
        </is>
      </c>
      <c r="H194" t="n">
        <v>91903368</v>
      </c>
      <c r="I194" t="inlineStr">
        <is>
          <t>B104312</t>
        </is>
      </c>
      <c r="J194" s="273" t="inlineStr">
        <is>
          <t>LT027</t>
        </is>
      </c>
      <c r="K194" s="273" t="n"/>
    </row>
    <row r="195">
      <c r="B195" t="inlineStr">
        <is>
          <t>ConTab_BOM_KP_DripPans_202</t>
        </is>
      </c>
      <c r="C195" s="87" t="inlineStr">
        <is>
          <t>8015-3_4-KP</t>
        </is>
      </c>
      <c r="D195" s="273" t="inlineStr">
        <is>
          <t>Steel</t>
        </is>
      </c>
      <c r="E195" t="inlineStr">
        <is>
          <t>404T</t>
        </is>
      </c>
      <c r="F195" t="inlineStr">
        <is>
          <t>Drip_Pan</t>
        </is>
      </c>
      <c r="G195" t="inlineStr">
        <is>
          <t>Standard Drip Pan</t>
        </is>
      </c>
      <c r="H195" t="n">
        <v>91903368</v>
      </c>
      <c r="I195" t="inlineStr">
        <is>
          <t>B104312</t>
        </is>
      </c>
      <c r="J195" s="273" t="inlineStr">
        <is>
          <t>LT027</t>
        </is>
      </c>
      <c r="K195" s="273" t="n"/>
    </row>
    <row r="196">
      <c r="B196" t="inlineStr">
        <is>
          <t>ConTab_BOM_KP_DripPans_203</t>
        </is>
      </c>
      <c r="C196" s="87" t="inlineStr">
        <is>
          <t>8015-3_4-KP</t>
        </is>
      </c>
      <c r="D196" s="273" t="inlineStr">
        <is>
          <t>Steel</t>
        </is>
      </c>
      <c r="E196" t="inlineStr">
        <is>
          <t>405T</t>
        </is>
      </c>
      <c r="F196" t="inlineStr">
        <is>
          <t>Drip_Pan</t>
        </is>
      </c>
      <c r="G196" t="inlineStr">
        <is>
          <t>Standard Drip Pan</t>
        </is>
      </c>
      <c r="H196" t="n">
        <v>91903368</v>
      </c>
      <c r="I196" t="inlineStr">
        <is>
          <t>B104312</t>
        </is>
      </c>
      <c r="J196" s="273" t="inlineStr">
        <is>
          <t>LT027</t>
        </is>
      </c>
      <c r="K196" s="273" t="n"/>
    </row>
    <row r="197">
      <c r="B197" t="inlineStr">
        <is>
          <t>ConTab_BOM_KP_DripPans_204</t>
        </is>
      </c>
      <c r="C197" s="87" t="inlineStr">
        <is>
          <t>8015-3_4-KP</t>
        </is>
      </c>
      <c r="D197" s="273" t="inlineStr">
        <is>
          <t>Steel</t>
        </is>
      </c>
      <c r="E197" t="inlineStr">
        <is>
          <t>444T</t>
        </is>
      </c>
      <c r="F197" t="inlineStr">
        <is>
          <t>Drip_Pan</t>
        </is>
      </c>
      <c r="G197" t="inlineStr">
        <is>
          <t>Standard Drip Pan</t>
        </is>
      </c>
      <c r="H197" t="n">
        <v>91903368</v>
      </c>
      <c r="I197" t="inlineStr">
        <is>
          <t>B104312</t>
        </is>
      </c>
      <c r="J197" s="273" t="inlineStr">
        <is>
          <t>LT027</t>
        </is>
      </c>
      <c r="K197" s="273" t="n"/>
    </row>
    <row r="198">
      <c r="B198" t="inlineStr">
        <is>
          <t>ConTab_BOM_KP_DripPans_205</t>
        </is>
      </c>
      <c r="C198" s="87" t="inlineStr">
        <is>
          <t>8015-3_4-KP</t>
        </is>
      </c>
      <c r="D198" s="273" t="inlineStr">
        <is>
          <t>Steel</t>
        </is>
      </c>
      <c r="E198" t="inlineStr">
        <is>
          <t>445T</t>
        </is>
      </c>
      <c r="F198" t="inlineStr">
        <is>
          <t>Drip_Pan</t>
        </is>
      </c>
      <c r="G198" t="inlineStr">
        <is>
          <t>Standard Drip Pan</t>
        </is>
      </c>
      <c r="H198" t="n">
        <v>91903368</v>
      </c>
      <c r="I198" t="inlineStr">
        <is>
          <t>B104312</t>
        </is>
      </c>
      <c r="J198" s="273" t="inlineStr">
        <is>
          <t>LT027</t>
        </is>
      </c>
      <c r="K198" s="273" t="n"/>
    </row>
    <row r="199">
      <c r="B199" t="inlineStr">
        <is>
          <t>ConTab_BOM_KP_DripPans_207</t>
        </is>
      </c>
      <c r="C199" s="87" t="inlineStr">
        <is>
          <t>8015-3_4-KP</t>
        </is>
      </c>
      <c r="D199" s="273" t="inlineStr">
        <is>
          <t>Special</t>
        </is>
      </c>
      <c r="E199" t="inlineStr">
        <is>
          <t>All</t>
        </is>
      </c>
      <c r="F199" t="inlineStr">
        <is>
          <t>Drip_Pan</t>
        </is>
      </c>
      <c r="G199" t="inlineStr">
        <is>
          <t>Standard Drip Pan</t>
        </is>
      </c>
      <c r="H199" t="inlineStr">
        <is>
          <t>RTF</t>
        </is>
      </c>
      <c r="I199" t="inlineStr">
        <is>
          <t>B104306</t>
        </is>
      </c>
      <c r="J199" s="273" t="inlineStr">
        <is>
          <t>LT029</t>
        </is>
      </c>
      <c r="K199" s="273" t="n"/>
    </row>
    <row r="200">
      <c r="B200" t="inlineStr">
        <is>
          <t>ConTab_BOM_KP_DripPans_208</t>
        </is>
      </c>
      <c r="C200" s="87" t="inlineStr">
        <is>
          <t>8020-5_6-KP</t>
        </is>
      </c>
      <c r="D200" s="273" t="inlineStr">
        <is>
          <t>Steel</t>
        </is>
      </c>
      <c r="E200" s="273" t="inlineStr">
        <is>
          <t>All</t>
        </is>
      </c>
      <c r="F200" t="inlineStr">
        <is>
          <t>Drip_Pan</t>
        </is>
      </c>
      <c r="G200" t="inlineStr">
        <is>
          <t>Standard Drip Pan</t>
        </is>
      </c>
      <c r="H200" t="n">
        <v>91903531</v>
      </c>
      <c r="I200" t="inlineStr">
        <is>
          <t>B104313</t>
        </is>
      </c>
      <c r="J200" s="273" t="inlineStr">
        <is>
          <t>LT027</t>
        </is>
      </c>
      <c r="K200" s="273" t="n"/>
    </row>
    <row r="201">
      <c r="B201" t="inlineStr">
        <is>
          <t>ConTab_BOM_KP_DripPans_209</t>
        </is>
      </c>
      <c r="C201" s="87" t="inlineStr">
        <is>
          <t>8020-5_6-KP</t>
        </is>
      </c>
      <c r="D201" s="273" t="inlineStr">
        <is>
          <t>Special</t>
        </is>
      </c>
      <c r="E201" s="273" t="inlineStr">
        <is>
          <t>All</t>
        </is>
      </c>
      <c r="F201" t="inlineStr">
        <is>
          <t>Drip_Pan</t>
        </is>
      </c>
      <c r="G201" t="inlineStr">
        <is>
          <t>Standard Drip Pan</t>
        </is>
      </c>
      <c r="H201" t="inlineStr">
        <is>
          <t>RTF</t>
        </is>
      </c>
      <c r="I201" t="inlineStr">
        <is>
          <t>B104306</t>
        </is>
      </c>
      <c r="J201" s="273" t="inlineStr">
        <is>
          <t>LT029</t>
        </is>
      </c>
      <c r="K201" s="273" t="n"/>
    </row>
    <row r="202">
      <c r="B202" t="inlineStr">
        <is>
          <t>ConTab_BOM_KP_DripPans_210</t>
        </is>
      </c>
      <c r="C202" s="87" t="inlineStr">
        <is>
          <t>1012-9_0-KP</t>
        </is>
      </c>
      <c r="D202" s="273" t="inlineStr">
        <is>
          <t>Steel</t>
        </is>
      </c>
      <c r="E202" t="inlineStr">
        <is>
          <t>284T</t>
        </is>
      </c>
      <c r="F202" t="inlineStr">
        <is>
          <t>Drip_Pan</t>
        </is>
      </c>
      <c r="G202" t="inlineStr">
        <is>
          <t>Standard Drip Pan</t>
        </is>
      </c>
      <c r="H202" t="n">
        <v>91903368</v>
      </c>
      <c r="I202" t="inlineStr">
        <is>
          <t>B104312</t>
        </is>
      </c>
      <c r="J202" s="273" t="inlineStr">
        <is>
          <t>LT027</t>
        </is>
      </c>
      <c r="K202" s="273" t="n"/>
    </row>
    <row r="203">
      <c r="B203" t="inlineStr">
        <is>
          <t>ConTab_BOM_KP_DripPans_211</t>
        </is>
      </c>
      <c r="C203" s="87" t="inlineStr">
        <is>
          <t>1012-9_0-KP</t>
        </is>
      </c>
      <c r="D203" s="273" t="inlineStr">
        <is>
          <t>Steel</t>
        </is>
      </c>
      <c r="E203" t="inlineStr">
        <is>
          <t>286T</t>
        </is>
      </c>
      <c r="F203" t="inlineStr">
        <is>
          <t>Drip_Pan</t>
        </is>
      </c>
      <c r="G203" t="inlineStr">
        <is>
          <t>Standard Drip Pan</t>
        </is>
      </c>
      <c r="H203" t="n">
        <v>91903368</v>
      </c>
      <c r="I203" t="inlineStr">
        <is>
          <t>B104312</t>
        </is>
      </c>
      <c r="J203" s="273" t="inlineStr">
        <is>
          <t>LT027</t>
        </is>
      </c>
      <c r="K203" s="273" t="n"/>
    </row>
    <row r="204">
      <c r="B204" t="inlineStr">
        <is>
          <t>ConTab_BOM_KP_DripPans_212</t>
        </is>
      </c>
      <c r="C204" s="87" t="inlineStr">
        <is>
          <t>1012-9_0-KP</t>
        </is>
      </c>
      <c r="D204" s="273" t="inlineStr">
        <is>
          <t>Steel</t>
        </is>
      </c>
      <c r="E204" t="inlineStr">
        <is>
          <t>324T</t>
        </is>
      </c>
      <c r="F204" t="inlineStr">
        <is>
          <t>Drip_Pan</t>
        </is>
      </c>
      <c r="G204" t="inlineStr">
        <is>
          <t>Standard Drip Pan</t>
        </is>
      </c>
      <c r="H204" t="n">
        <v>91903368</v>
      </c>
      <c r="I204" t="inlineStr">
        <is>
          <t>B104312</t>
        </is>
      </c>
      <c r="J204" s="273" t="inlineStr">
        <is>
          <t>LT027</t>
        </is>
      </c>
      <c r="K204" s="273" t="n"/>
    </row>
    <row r="205">
      <c r="B205" t="inlineStr">
        <is>
          <t>ConTab_BOM_KP_DripPans_213</t>
        </is>
      </c>
      <c r="C205" s="87" t="inlineStr">
        <is>
          <t>1012-9_0-KP</t>
        </is>
      </c>
      <c r="D205" s="273" t="inlineStr">
        <is>
          <t>Steel</t>
        </is>
      </c>
      <c r="E205" t="inlineStr">
        <is>
          <t>326T</t>
        </is>
      </c>
      <c r="F205" t="inlineStr">
        <is>
          <t>Drip_Pan</t>
        </is>
      </c>
      <c r="G205" t="inlineStr">
        <is>
          <t>Standard Drip Pan</t>
        </is>
      </c>
      <c r="H205" t="n">
        <v>91903368</v>
      </c>
      <c r="I205" t="inlineStr">
        <is>
          <t>B104312</t>
        </is>
      </c>
      <c r="J205" s="273" t="inlineStr">
        <is>
          <t>LT027</t>
        </is>
      </c>
      <c r="K205" s="273" t="n"/>
    </row>
    <row r="206">
      <c r="B206" t="inlineStr">
        <is>
          <t>ConTab_BOM_KP_DripPans_214</t>
        </is>
      </c>
      <c r="C206" s="87" t="inlineStr">
        <is>
          <t>1012-9_0-KP</t>
        </is>
      </c>
      <c r="D206" s="273" t="inlineStr">
        <is>
          <t>Steel</t>
        </is>
      </c>
      <c r="E206" t="inlineStr">
        <is>
          <t>364T</t>
        </is>
      </c>
      <c r="F206" t="inlineStr">
        <is>
          <t>Drip_Pan</t>
        </is>
      </c>
      <c r="G206" t="inlineStr">
        <is>
          <t>Standard Drip Pan</t>
        </is>
      </c>
      <c r="H206" t="n">
        <v>91903368</v>
      </c>
      <c r="I206" t="inlineStr">
        <is>
          <t>B104312</t>
        </is>
      </c>
      <c r="J206" s="273" t="inlineStr">
        <is>
          <t>LT027</t>
        </is>
      </c>
      <c r="K206" s="273" t="n"/>
    </row>
    <row r="207">
      <c r="B207" t="inlineStr">
        <is>
          <t>ConTab_BOM_KP_DripPans_215</t>
        </is>
      </c>
      <c r="C207" s="87" t="inlineStr">
        <is>
          <t>1012-9_0-KP</t>
        </is>
      </c>
      <c r="D207" s="273" t="inlineStr">
        <is>
          <t>Steel</t>
        </is>
      </c>
      <c r="E207" t="inlineStr">
        <is>
          <t>365T</t>
        </is>
      </c>
      <c r="F207" t="inlineStr">
        <is>
          <t>Drip_Pan</t>
        </is>
      </c>
      <c r="G207" t="inlineStr">
        <is>
          <t>Standard Drip Pan</t>
        </is>
      </c>
      <c r="H207" t="n">
        <v>91903368</v>
      </c>
      <c r="I207" t="inlineStr">
        <is>
          <t>B104312</t>
        </is>
      </c>
      <c r="J207" s="273" t="inlineStr">
        <is>
          <t>LT027</t>
        </is>
      </c>
      <c r="K207" s="273" t="n"/>
    </row>
    <row r="208">
      <c r="B208" t="inlineStr">
        <is>
          <t>ConTab_BOM_KP_DripPans_216</t>
        </is>
      </c>
      <c r="C208" s="87" t="inlineStr">
        <is>
          <t>1012-9_0-KP</t>
        </is>
      </c>
      <c r="D208" s="273" t="inlineStr">
        <is>
          <t>Steel</t>
        </is>
      </c>
      <c r="E208" t="inlineStr">
        <is>
          <t>404T</t>
        </is>
      </c>
      <c r="F208" t="inlineStr">
        <is>
          <t>Drip_Pan</t>
        </is>
      </c>
      <c r="G208" t="inlineStr">
        <is>
          <t>Standard Drip Pan</t>
        </is>
      </c>
      <c r="H208" t="n">
        <v>91903368</v>
      </c>
      <c r="I208" t="inlineStr">
        <is>
          <t>B104312</t>
        </is>
      </c>
      <c r="J208" s="273" t="inlineStr">
        <is>
          <t>LT027</t>
        </is>
      </c>
      <c r="K208" s="273" t="n"/>
    </row>
    <row r="209">
      <c r="B209" t="inlineStr">
        <is>
          <t>ConTab_BOM_KP_DripPans_217</t>
        </is>
      </c>
      <c r="C209" s="87" t="inlineStr">
        <is>
          <t>1012-9_0-KP</t>
        </is>
      </c>
      <c r="D209" s="273" t="inlineStr">
        <is>
          <t>Steel</t>
        </is>
      </c>
      <c r="E209" t="inlineStr">
        <is>
          <t>405T</t>
        </is>
      </c>
      <c r="F209" t="inlineStr">
        <is>
          <t>Drip_Pan</t>
        </is>
      </c>
      <c r="G209" t="inlineStr">
        <is>
          <t>Standard Drip Pan</t>
        </is>
      </c>
      <c r="H209" t="n">
        <v>91903368</v>
      </c>
      <c r="I209" t="inlineStr">
        <is>
          <t>B104312</t>
        </is>
      </c>
      <c r="J209" s="273" t="inlineStr">
        <is>
          <t>LT027</t>
        </is>
      </c>
      <c r="K209" s="273" t="n"/>
    </row>
    <row r="210">
      <c r="B210" t="inlineStr">
        <is>
          <t>ConTab_BOM_KP_DripPans_218</t>
        </is>
      </c>
      <c r="C210" s="87" t="inlineStr">
        <is>
          <t>1012-9_0-KP</t>
        </is>
      </c>
      <c r="D210" s="273" t="inlineStr">
        <is>
          <t>Steel</t>
        </is>
      </c>
      <c r="E210" t="inlineStr">
        <is>
          <t>444T</t>
        </is>
      </c>
      <c r="F210" t="inlineStr">
        <is>
          <t>Drip_Pan</t>
        </is>
      </c>
      <c r="G210" t="inlineStr">
        <is>
          <t>Standard Drip Pan</t>
        </is>
      </c>
      <c r="H210" t="n">
        <v>91903368</v>
      </c>
      <c r="I210" t="inlineStr">
        <is>
          <t>B104312</t>
        </is>
      </c>
      <c r="J210" s="273" t="inlineStr">
        <is>
          <t>LT027</t>
        </is>
      </c>
      <c r="K210" s="273" t="n"/>
    </row>
    <row r="211">
      <c r="B211" t="inlineStr">
        <is>
          <t>ConTab_BOM_KP_DripPans_219</t>
        </is>
      </c>
      <c r="C211" s="87" t="inlineStr">
        <is>
          <t>1012-9_0-KP</t>
        </is>
      </c>
      <c r="D211" s="273" t="inlineStr">
        <is>
          <t>Steel</t>
        </is>
      </c>
      <c r="E211" t="inlineStr">
        <is>
          <t>445T</t>
        </is>
      </c>
      <c r="F211" t="inlineStr">
        <is>
          <t>Drip_Pan</t>
        </is>
      </c>
      <c r="G211" t="inlineStr">
        <is>
          <t>Standard Drip Pan</t>
        </is>
      </c>
      <c r="H211" t="n">
        <v>91903368</v>
      </c>
      <c r="I211" t="inlineStr">
        <is>
          <t>B104312</t>
        </is>
      </c>
      <c r="J211" s="273" t="inlineStr">
        <is>
          <t>LT027</t>
        </is>
      </c>
      <c r="K211" s="273" t="n"/>
    </row>
    <row r="212">
      <c r="B212" t="inlineStr">
        <is>
          <t>ConTab_BOM_KP_DripPans_221</t>
        </is>
      </c>
      <c r="C212" s="87" t="inlineStr">
        <is>
          <t>1012-9_0-KP</t>
        </is>
      </c>
      <c r="D212" s="273" t="inlineStr">
        <is>
          <t>Special</t>
        </is>
      </c>
      <c r="E212" t="inlineStr">
        <is>
          <t>All</t>
        </is>
      </c>
      <c r="F212" t="inlineStr">
        <is>
          <t>Drip_Pan</t>
        </is>
      </c>
      <c r="G212" t="inlineStr">
        <is>
          <t>Standard Drip Pan</t>
        </is>
      </c>
      <c r="H212" t="inlineStr">
        <is>
          <t>RTF</t>
        </is>
      </c>
      <c r="I212" t="inlineStr">
        <is>
          <t>B104306</t>
        </is>
      </c>
      <c r="J212" s="273" t="inlineStr">
        <is>
          <t>LT029</t>
        </is>
      </c>
      <c r="K212" s="273" t="n"/>
    </row>
    <row r="213">
      <c r="B213" t="inlineStr">
        <is>
          <t>ConTab_BOM_KP_DripPans_222</t>
        </is>
      </c>
      <c r="C213" s="87" t="inlineStr">
        <is>
          <t>1015-3_4-KP</t>
        </is>
      </c>
      <c r="D213" s="273" t="inlineStr">
        <is>
          <t>Steel</t>
        </is>
      </c>
      <c r="E213" t="inlineStr">
        <is>
          <t>324T</t>
        </is>
      </c>
      <c r="F213" t="inlineStr">
        <is>
          <t>Drip_Pan</t>
        </is>
      </c>
      <c r="G213" t="inlineStr">
        <is>
          <t>Standard Drip Pan</t>
        </is>
      </c>
      <c r="H213" t="n">
        <v>91903368</v>
      </c>
      <c r="I213" t="inlineStr">
        <is>
          <t>B104312</t>
        </is>
      </c>
      <c r="J213" s="273" t="inlineStr">
        <is>
          <t>LT027</t>
        </is>
      </c>
      <c r="K213" s="273" t="n"/>
    </row>
    <row r="214">
      <c r="B214" t="inlineStr">
        <is>
          <t>ConTab_BOM_KP_DripPans_223</t>
        </is>
      </c>
      <c r="C214" s="87" t="inlineStr">
        <is>
          <t>1015-3_4-KP</t>
        </is>
      </c>
      <c r="D214" s="273" t="inlineStr">
        <is>
          <t>Steel</t>
        </is>
      </c>
      <c r="E214" t="inlineStr">
        <is>
          <t>326T</t>
        </is>
      </c>
      <c r="F214" t="inlineStr">
        <is>
          <t>Drip_Pan</t>
        </is>
      </c>
      <c r="G214" t="inlineStr">
        <is>
          <t>Standard Drip Pan</t>
        </is>
      </c>
      <c r="H214" t="n">
        <v>91903368</v>
      </c>
      <c r="I214" t="inlineStr">
        <is>
          <t>B104312</t>
        </is>
      </c>
      <c r="J214" s="273" t="inlineStr">
        <is>
          <t>LT027</t>
        </is>
      </c>
      <c r="K214" s="273" t="n"/>
    </row>
    <row r="215">
      <c r="B215" t="inlineStr">
        <is>
          <t>ConTab_BOM_KP_DripPans_224</t>
        </is>
      </c>
      <c r="C215" s="87" t="inlineStr">
        <is>
          <t>1015-3_4-KP</t>
        </is>
      </c>
      <c r="D215" s="273" t="inlineStr">
        <is>
          <t>Steel</t>
        </is>
      </c>
      <c r="E215" t="inlineStr">
        <is>
          <t>364T</t>
        </is>
      </c>
      <c r="F215" t="inlineStr">
        <is>
          <t>Drip_Pan</t>
        </is>
      </c>
      <c r="G215" t="inlineStr">
        <is>
          <t>Standard Drip Pan</t>
        </is>
      </c>
      <c r="H215" t="n">
        <v>91903368</v>
      </c>
      <c r="I215" t="inlineStr">
        <is>
          <t>B104312</t>
        </is>
      </c>
      <c r="J215" s="273" t="inlineStr">
        <is>
          <t>LT027</t>
        </is>
      </c>
      <c r="K215" s="273" t="n"/>
    </row>
    <row r="216">
      <c r="B216" t="inlineStr">
        <is>
          <t>ConTab_BOM_KP_DripPans_225</t>
        </is>
      </c>
      <c r="C216" s="87" t="inlineStr">
        <is>
          <t>1015-3_4-KP</t>
        </is>
      </c>
      <c r="D216" s="273" t="inlineStr">
        <is>
          <t>Steel</t>
        </is>
      </c>
      <c r="E216" t="inlineStr">
        <is>
          <t>365T</t>
        </is>
      </c>
      <c r="F216" t="inlineStr">
        <is>
          <t>Drip_Pan</t>
        </is>
      </c>
      <c r="G216" t="inlineStr">
        <is>
          <t>Standard Drip Pan</t>
        </is>
      </c>
      <c r="H216" t="n">
        <v>91903368</v>
      </c>
      <c r="I216" t="inlineStr">
        <is>
          <t>B104312</t>
        </is>
      </c>
      <c r="J216" s="273" t="inlineStr">
        <is>
          <t>LT027</t>
        </is>
      </c>
      <c r="K216" s="273" t="n"/>
    </row>
    <row r="217">
      <c r="B217" t="inlineStr">
        <is>
          <t>ConTab_BOM_KP_DripPans_226</t>
        </is>
      </c>
      <c r="C217" s="87" t="inlineStr">
        <is>
          <t>1015-3_4-KP</t>
        </is>
      </c>
      <c r="D217" s="273" t="inlineStr">
        <is>
          <t>Steel</t>
        </is>
      </c>
      <c r="E217" t="inlineStr">
        <is>
          <t>404T</t>
        </is>
      </c>
      <c r="F217" t="inlineStr">
        <is>
          <t>Drip_Pan</t>
        </is>
      </c>
      <c r="G217" t="inlineStr">
        <is>
          <t>Standard Drip Pan</t>
        </is>
      </c>
      <c r="H217" t="n">
        <v>91903368</v>
      </c>
      <c r="I217" t="inlineStr">
        <is>
          <t>B104312</t>
        </is>
      </c>
      <c r="J217" s="273" t="inlineStr">
        <is>
          <t>LT027</t>
        </is>
      </c>
      <c r="K217" s="273" t="n"/>
    </row>
    <row r="218">
      <c r="B218" t="inlineStr">
        <is>
          <t>ConTab_BOM_KP_DripPans_227</t>
        </is>
      </c>
      <c r="C218" s="87" t="inlineStr">
        <is>
          <t>1015-3_4-KP</t>
        </is>
      </c>
      <c r="D218" s="273" t="inlineStr">
        <is>
          <t>Steel</t>
        </is>
      </c>
      <c r="E218" t="inlineStr">
        <is>
          <t>405T</t>
        </is>
      </c>
      <c r="F218" t="inlineStr">
        <is>
          <t>Drip_Pan</t>
        </is>
      </c>
      <c r="G218" t="inlineStr">
        <is>
          <t>Standard Drip Pan</t>
        </is>
      </c>
      <c r="H218" t="n">
        <v>91903368</v>
      </c>
      <c r="I218" t="inlineStr">
        <is>
          <t>B104312</t>
        </is>
      </c>
      <c r="J218" s="273" t="inlineStr">
        <is>
          <t>LT027</t>
        </is>
      </c>
      <c r="K218" s="273" t="n"/>
    </row>
    <row r="219">
      <c r="B219" t="inlineStr">
        <is>
          <t>ConTab_BOM_KP_DripPans_228</t>
        </is>
      </c>
      <c r="C219" s="87" t="inlineStr">
        <is>
          <t>1015-3_4-KP</t>
        </is>
      </c>
      <c r="D219" s="273" t="inlineStr">
        <is>
          <t>Steel</t>
        </is>
      </c>
      <c r="E219" t="inlineStr">
        <is>
          <t>404TS</t>
        </is>
      </c>
      <c r="F219" t="inlineStr">
        <is>
          <t>Drip_Pan</t>
        </is>
      </c>
      <c r="G219" t="inlineStr">
        <is>
          <t>Standard Drip Pan</t>
        </is>
      </c>
      <c r="H219" t="n">
        <v>91903368</v>
      </c>
      <c r="I219" t="inlineStr">
        <is>
          <t>B104312</t>
        </is>
      </c>
      <c r="J219" s="273" t="inlineStr">
        <is>
          <t>LT027</t>
        </is>
      </c>
      <c r="K219" s="273" t="n"/>
    </row>
    <row r="220">
      <c r="B220" t="inlineStr">
        <is>
          <t>ConTab_BOM_KP_DripPans_229</t>
        </is>
      </c>
      <c r="C220" s="87" t="inlineStr">
        <is>
          <t>1015-3_4-KP</t>
        </is>
      </c>
      <c r="D220" s="273" t="inlineStr">
        <is>
          <t>Steel</t>
        </is>
      </c>
      <c r="E220" t="inlineStr">
        <is>
          <t>405TS</t>
        </is>
      </c>
      <c r="F220" t="inlineStr">
        <is>
          <t>Drip_Pan</t>
        </is>
      </c>
      <c r="G220" t="inlineStr">
        <is>
          <t>Standard Drip Pan</t>
        </is>
      </c>
      <c r="H220" t="n">
        <v>91903368</v>
      </c>
      <c r="I220" t="inlineStr">
        <is>
          <t>B104312</t>
        </is>
      </c>
      <c r="J220" s="273" t="inlineStr">
        <is>
          <t>LT027</t>
        </is>
      </c>
      <c r="K220" s="273" t="n"/>
    </row>
    <row r="221">
      <c r="B221" t="inlineStr">
        <is>
          <t>ConTab_BOM_KP_DripPans_230</t>
        </is>
      </c>
      <c r="C221" s="87" t="inlineStr">
        <is>
          <t>1015-3_4-KP</t>
        </is>
      </c>
      <c r="D221" s="273" t="inlineStr">
        <is>
          <t>Steel</t>
        </is>
      </c>
      <c r="E221" t="inlineStr">
        <is>
          <t>444T</t>
        </is>
      </c>
      <c r="F221" t="inlineStr">
        <is>
          <t>Drip_Pan</t>
        </is>
      </c>
      <c r="G221" t="inlineStr">
        <is>
          <t>Standard Drip Pan</t>
        </is>
      </c>
      <c r="H221" t="n">
        <v>91903368</v>
      </c>
      <c r="I221" t="inlineStr">
        <is>
          <t>B104312</t>
        </is>
      </c>
      <c r="J221" s="273" t="inlineStr">
        <is>
          <t>LT027</t>
        </is>
      </c>
      <c r="K221" s="273" t="n"/>
    </row>
    <row r="222">
      <c r="B222" t="inlineStr">
        <is>
          <t>ConTab_BOM_KP_DripPans_231</t>
        </is>
      </c>
      <c r="C222" s="87" t="inlineStr">
        <is>
          <t>1015-3_4-KP</t>
        </is>
      </c>
      <c r="D222" s="273" t="inlineStr">
        <is>
          <t>Steel</t>
        </is>
      </c>
      <c r="E222" t="inlineStr">
        <is>
          <t>445T</t>
        </is>
      </c>
      <c r="F222" t="inlineStr">
        <is>
          <t>Drip_Pan</t>
        </is>
      </c>
      <c r="G222" t="inlineStr">
        <is>
          <t>Standard Drip Pan</t>
        </is>
      </c>
      <c r="H222" t="n">
        <v>91903368</v>
      </c>
      <c r="I222" t="inlineStr">
        <is>
          <t>B104312</t>
        </is>
      </c>
      <c r="J222" s="273" t="inlineStr">
        <is>
          <t>LT027</t>
        </is>
      </c>
      <c r="K222" s="273" t="n"/>
    </row>
    <row r="223">
      <c r="B223" t="inlineStr">
        <is>
          <t>ConTab_BOM_KP_DripPans_232</t>
        </is>
      </c>
      <c r="C223" s="87" t="inlineStr">
        <is>
          <t>1015-3_4-KP</t>
        </is>
      </c>
      <c r="D223" s="273" t="inlineStr">
        <is>
          <t>Steel</t>
        </is>
      </c>
      <c r="E223" t="inlineStr">
        <is>
          <t>444TS</t>
        </is>
      </c>
      <c r="F223" t="inlineStr">
        <is>
          <t>Drip_Pan</t>
        </is>
      </c>
      <c r="G223" t="inlineStr">
        <is>
          <t>Standard Drip Pan</t>
        </is>
      </c>
      <c r="H223" t="n">
        <v>91903368</v>
      </c>
      <c r="I223" t="inlineStr">
        <is>
          <t>B104312</t>
        </is>
      </c>
      <c r="J223" s="273" t="inlineStr">
        <is>
          <t>LT027</t>
        </is>
      </c>
      <c r="K223" s="273" t="n"/>
    </row>
    <row r="224">
      <c r="B224" t="inlineStr">
        <is>
          <t>ConTab_BOM_KP_DripPans_233</t>
        </is>
      </c>
      <c r="C224" s="87" t="inlineStr">
        <is>
          <t>1015-3_4-KP</t>
        </is>
      </c>
      <c r="D224" s="273" t="inlineStr">
        <is>
          <t>Steel</t>
        </is>
      </c>
      <c r="E224" t="inlineStr">
        <is>
          <t>445TS</t>
        </is>
      </c>
      <c r="F224" t="inlineStr">
        <is>
          <t>Drip_Pan</t>
        </is>
      </c>
      <c r="G224" t="inlineStr">
        <is>
          <t>Standard Drip Pan</t>
        </is>
      </c>
      <c r="H224" t="n">
        <v>91903368</v>
      </c>
      <c r="I224" t="inlineStr">
        <is>
          <t>B104312</t>
        </is>
      </c>
      <c r="J224" s="273" t="inlineStr">
        <is>
          <t>LT027</t>
        </is>
      </c>
      <c r="K224" s="273" t="n"/>
    </row>
    <row r="225">
      <c r="B225" t="inlineStr">
        <is>
          <t>ConTab_BOM_KP_DripPans_234</t>
        </is>
      </c>
      <c r="C225" s="87" t="inlineStr">
        <is>
          <t>1015-3_4-KP</t>
        </is>
      </c>
      <c r="D225" s="273" t="inlineStr">
        <is>
          <t>Steel</t>
        </is>
      </c>
      <c r="E225" s="273" t="inlineStr">
        <is>
          <t>447T</t>
        </is>
      </c>
      <c r="F225" t="inlineStr">
        <is>
          <t>Drip_Pan</t>
        </is>
      </c>
      <c r="G225" t="inlineStr">
        <is>
          <t>Standard Drip Pan</t>
        </is>
      </c>
      <c r="H225" t="n">
        <v>91903368</v>
      </c>
      <c r="I225" t="inlineStr">
        <is>
          <t>B104312</t>
        </is>
      </c>
      <c r="J225" s="273" t="inlineStr">
        <is>
          <t>LT027</t>
        </is>
      </c>
      <c r="K225" s="273" t="n"/>
    </row>
    <row r="226">
      <c r="B226" t="inlineStr">
        <is>
          <t>ConTab_BOM_KP_DripPans_235</t>
        </is>
      </c>
      <c r="C226" s="87" t="inlineStr">
        <is>
          <t>1015-3_4-KP</t>
        </is>
      </c>
      <c r="D226" s="273" t="inlineStr">
        <is>
          <t>Steel</t>
        </is>
      </c>
      <c r="E226" s="273" t="inlineStr">
        <is>
          <t>447TS</t>
        </is>
      </c>
      <c r="F226" t="inlineStr">
        <is>
          <t>Drip_Pan</t>
        </is>
      </c>
      <c r="G226" t="inlineStr">
        <is>
          <t>Standard Drip Pan</t>
        </is>
      </c>
      <c r="H226" t="n">
        <v>91903368</v>
      </c>
      <c r="I226" t="inlineStr">
        <is>
          <t>B104312</t>
        </is>
      </c>
      <c r="J226" s="273" t="inlineStr">
        <is>
          <t>LT027</t>
        </is>
      </c>
      <c r="K226" s="273" t="n"/>
    </row>
    <row r="227">
      <c r="B227" t="inlineStr">
        <is>
          <t>ConTab_BOM_KP_DripPans_236</t>
        </is>
      </c>
      <c r="C227" s="87" t="inlineStr">
        <is>
          <t>1015-3_4-KP</t>
        </is>
      </c>
      <c r="D227" s="273" t="inlineStr">
        <is>
          <t>Steel</t>
        </is>
      </c>
      <c r="E227" s="273" t="inlineStr">
        <is>
          <t>449T</t>
        </is>
      </c>
      <c r="F227" t="inlineStr">
        <is>
          <t>Drip_Pan</t>
        </is>
      </c>
      <c r="G227" t="inlineStr">
        <is>
          <t>Standard Drip Pan</t>
        </is>
      </c>
      <c r="H227" t="n">
        <v>91903368</v>
      </c>
      <c r="I227" t="inlineStr">
        <is>
          <t>B104312</t>
        </is>
      </c>
      <c r="J227" s="273" t="inlineStr">
        <is>
          <t>LT027</t>
        </is>
      </c>
      <c r="K227" s="273" t="n"/>
    </row>
    <row r="228">
      <c r="B228" t="inlineStr">
        <is>
          <t>ConTab_BOM_KP_DripPans_237</t>
        </is>
      </c>
      <c r="C228" s="87" t="inlineStr">
        <is>
          <t>1015-3_4-KP</t>
        </is>
      </c>
      <c r="D228" s="273" t="inlineStr">
        <is>
          <t>Steel</t>
        </is>
      </c>
      <c r="E228" s="273" t="inlineStr">
        <is>
          <t>449TS</t>
        </is>
      </c>
      <c r="F228" t="inlineStr">
        <is>
          <t>Drip_Pan</t>
        </is>
      </c>
      <c r="G228" t="inlineStr">
        <is>
          <t>Standard Drip Pan</t>
        </is>
      </c>
      <c r="H228" t="n">
        <v>91903368</v>
      </c>
      <c r="I228" t="inlineStr">
        <is>
          <t>B104312</t>
        </is>
      </c>
      <c r="J228" s="273" t="inlineStr">
        <is>
          <t>LT027</t>
        </is>
      </c>
      <c r="K228" s="273" t="n"/>
    </row>
    <row r="229">
      <c r="B229" t="inlineStr">
        <is>
          <t>ConTab_BOM_KP_DripPans_239</t>
        </is>
      </c>
      <c r="C229" s="87" t="inlineStr">
        <is>
          <t>1015-3_4-KP</t>
        </is>
      </c>
      <c r="D229" s="273" t="inlineStr">
        <is>
          <t>Special</t>
        </is>
      </c>
      <c r="E229" t="inlineStr">
        <is>
          <t>All</t>
        </is>
      </c>
      <c r="F229" t="inlineStr">
        <is>
          <t>Drip_Pan</t>
        </is>
      </c>
      <c r="G229" t="inlineStr">
        <is>
          <t>Standard Drip Pan</t>
        </is>
      </c>
      <c r="H229" t="inlineStr">
        <is>
          <t>RTF</t>
        </is>
      </c>
      <c r="I229" t="inlineStr">
        <is>
          <t>B104306</t>
        </is>
      </c>
      <c r="J229" s="273" t="inlineStr">
        <is>
          <t>LT029</t>
        </is>
      </c>
      <c r="K229" s="273" t="n"/>
    </row>
    <row r="230">
      <c r="B230" t="inlineStr">
        <is>
          <t>ConTab_BOM_KP_DripPans_240</t>
        </is>
      </c>
      <c r="C230" s="87" t="inlineStr">
        <is>
          <t>1020-3_4-KP</t>
        </is>
      </c>
      <c r="D230" s="273" t="inlineStr">
        <is>
          <t>Steel</t>
        </is>
      </c>
      <c r="E230" t="inlineStr">
        <is>
          <t>444T</t>
        </is>
      </c>
      <c r="F230" t="inlineStr">
        <is>
          <t>Drip_Pan</t>
        </is>
      </c>
      <c r="G230" t="inlineStr">
        <is>
          <t>Standard Drip Pan</t>
        </is>
      </c>
      <c r="H230" t="n">
        <v>91903531</v>
      </c>
      <c r="I230" t="inlineStr">
        <is>
          <t>B104315</t>
        </is>
      </c>
      <c r="J230" s="273" t="inlineStr">
        <is>
          <t>LT027</t>
        </is>
      </c>
      <c r="K230" s="273" t="n"/>
    </row>
    <row r="231">
      <c r="B231" t="inlineStr">
        <is>
          <t>ConTab_BOM_KP_DripPans_241</t>
        </is>
      </c>
      <c r="C231" s="87" t="inlineStr">
        <is>
          <t>1020-3_4-KP</t>
        </is>
      </c>
      <c r="D231" s="273" t="inlineStr">
        <is>
          <t>Steel</t>
        </is>
      </c>
      <c r="E231" t="inlineStr">
        <is>
          <t>445T</t>
        </is>
      </c>
      <c r="F231" t="inlineStr">
        <is>
          <t>Drip_Pan</t>
        </is>
      </c>
      <c r="G231" t="inlineStr">
        <is>
          <t>Standard Drip Pan</t>
        </is>
      </c>
      <c r="H231" t="n">
        <v>91903531</v>
      </c>
      <c r="I231" t="inlineStr">
        <is>
          <t>B104315</t>
        </is>
      </c>
      <c r="J231" s="273" t="inlineStr">
        <is>
          <t>LT027</t>
        </is>
      </c>
      <c r="K231" s="273" t="n"/>
    </row>
    <row r="232">
      <c r="B232" t="inlineStr">
        <is>
          <t>ConTab_BOM_KP_DripPans_242</t>
        </is>
      </c>
      <c r="C232" s="87" t="inlineStr">
        <is>
          <t>1020-3_4-KP</t>
        </is>
      </c>
      <c r="D232" s="273" t="inlineStr">
        <is>
          <t>Steel</t>
        </is>
      </c>
      <c r="E232" t="inlineStr">
        <is>
          <t>444TS</t>
        </is>
      </c>
      <c r="F232" t="inlineStr">
        <is>
          <t>Drip_Pan</t>
        </is>
      </c>
      <c r="G232" t="inlineStr">
        <is>
          <t>Standard Drip Pan</t>
        </is>
      </c>
      <c r="H232" t="n">
        <v>91903531</v>
      </c>
      <c r="I232" t="inlineStr">
        <is>
          <t>B104315</t>
        </is>
      </c>
      <c r="J232" s="273" t="inlineStr">
        <is>
          <t>LT027</t>
        </is>
      </c>
      <c r="K232" s="273" t="n"/>
    </row>
    <row r="233">
      <c r="B233" t="inlineStr">
        <is>
          <t>ConTab_BOM_KP_DripPans_243</t>
        </is>
      </c>
      <c r="C233" s="87" t="inlineStr">
        <is>
          <t>1020-3_4-KP</t>
        </is>
      </c>
      <c r="D233" s="273" t="inlineStr">
        <is>
          <t>Steel</t>
        </is>
      </c>
      <c r="E233" t="inlineStr">
        <is>
          <t>445TS</t>
        </is>
      </c>
      <c r="F233" t="inlineStr">
        <is>
          <t>Drip_Pan</t>
        </is>
      </c>
      <c r="G233" t="inlineStr">
        <is>
          <t>Standard Drip Pan</t>
        </is>
      </c>
      <c r="H233" t="n">
        <v>91903531</v>
      </c>
      <c r="I233" t="inlineStr">
        <is>
          <t>B104315</t>
        </is>
      </c>
      <c r="J233" s="273" t="inlineStr">
        <is>
          <t>LT027</t>
        </is>
      </c>
      <c r="K233" s="273" t="n"/>
    </row>
    <row r="234">
      <c r="B234" t="inlineStr">
        <is>
          <t>ConTab_BOM_KP_DripPans_244</t>
        </is>
      </c>
      <c r="C234" s="87" t="inlineStr">
        <is>
          <t>1020-3_4-KP</t>
        </is>
      </c>
      <c r="D234" s="273" t="inlineStr">
        <is>
          <t>Steel</t>
        </is>
      </c>
      <c r="E234" s="273" t="inlineStr">
        <is>
          <t>447T</t>
        </is>
      </c>
      <c r="F234" t="inlineStr">
        <is>
          <t>Drip_Pan</t>
        </is>
      </c>
      <c r="G234" t="inlineStr">
        <is>
          <t>Standard Drip Pan</t>
        </is>
      </c>
      <c r="H234" t="n">
        <v>91903531</v>
      </c>
      <c r="I234" t="inlineStr">
        <is>
          <t>B104315</t>
        </is>
      </c>
      <c r="J234" s="273" t="inlineStr">
        <is>
          <t>LT027</t>
        </is>
      </c>
      <c r="K234" s="273" t="n"/>
    </row>
    <row r="235">
      <c r="B235" t="inlineStr">
        <is>
          <t>ConTab_BOM_KP_DripPans_245</t>
        </is>
      </c>
      <c r="C235" s="87" t="inlineStr">
        <is>
          <t>1020-3_4-KP</t>
        </is>
      </c>
      <c r="D235" s="273" t="inlineStr">
        <is>
          <t>Steel</t>
        </is>
      </c>
      <c r="E235" s="273" t="inlineStr">
        <is>
          <t>447TS</t>
        </is>
      </c>
      <c r="F235" t="inlineStr">
        <is>
          <t>Drip_Pan</t>
        </is>
      </c>
      <c r="G235" t="inlineStr">
        <is>
          <t>Standard Drip Pan</t>
        </is>
      </c>
      <c r="H235" t="n">
        <v>91903531</v>
      </c>
      <c r="I235" t="inlineStr">
        <is>
          <t>B104315</t>
        </is>
      </c>
      <c r="J235" s="273" t="inlineStr">
        <is>
          <t>LT027</t>
        </is>
      </c>
      <c r="K235" s="273" t="n"/>
    </row>
    <row r="236">
      <c r="B236" t="inlineStr">
        <is>
          <t>ConTab_BOM_KP_DripPans_246</t>
        </is>
      </c>
      <c r="C236" s="87" t="inlineStr">
        <is>
          <t>1020-3_4-KP</t>
        </is>
      </c>
      <c r="D236" s="273" t="inlineStr">
        <is>
          <t>Steel</t>
        </is>
      </c>
      <c r="E236" s="273" t="inlineStr">
        <is>
          <t>449T</t>
        </is>
      </c>
      <c r="F236" t="inlineStr">
        <is>
          <t>Drip_Pan</t>
        </is>
      </c>
      <c r="G236" t="inlineStr">
        <is>
          <t>Standard Drip Pan</t>
        </is>
      </c>
      <c r="H236" t="n">
        <v>91903531</v>
      </c>
      <c r="I236" t="inlineStr">
        <is>
          <t>B104315</t>
        </is>
      </c>
      <c r="J236" s="273" t="inlineStr">
        <is>
          <t>LT027</t>
        </is>
      </c>
      <c r="K236" s="273" t="n"/>
    </row>
    <row r="237">
      <c r="B237" t="inlineStr">
        <is>
          <t>ConTab_BOM_KP_DripPans_247</t>
        </is>
      </c>
      <c r="C237" s="87" t="inlineStr">
        <is>
          <t>1020-3_4-KP</t>
        </is>
      </c>
      <c r="D237" s="273" t="inlineStr">
        <is>
          <t>Steel</t>
        </is>
      </c>
      <c r="E237" s="273" t="inlineStr">
        <is>
          <t>449TS</t>
        </is>
      </c>
      <c r="F237" t="inlineStr">
        <is>
          <t>Drip_Pan</t>
        </is>
      </c>
      <c r="G237" t="inlineStr">
        <is>
          <t>Standard Drip Pan</t>
        </is>
      </c>
      <c r="H237" t="n">
        <v>91903531</v>
      </c>
      <c r="I237" t="inlineStr">
        <is>
          <t>B104315</t>
        </is>
      </c>
      <c r="J237" s="273" t="inlineStr">
        <is>
          <t>LT027</t>
        </is>
      </c>
      <c r="K237" s="273" t="n"/>
    </row>
    <row r="238">
      <c r="B238" t="inlineStr">
        <is>
          <t>ConTab_BOM_KP_DripPans_248</t>
        </is>
      </c>
      <c r="C238" s="87" t="inlineStr">
        <is>
          <t>1020-3_4-KP</t>
        </is>
      </c>
      <c r="D238" s="273" t="inlineStr">
        <is>
          <t>Special</t>
        </is>
      </c>
      <c r="E238" t="inlineStr">
        <is>
          <t>All</t>
        </is>
      </c>
      <c r="F238" t="inlineStr">
        <is>
          <t>Drip_Pan</t>
        </is>
      </c>
      <c r="G238" t="inlineStr">
        <is>
          <t>Standard Drip Pan</t>
        </is>
      </c>
      <c r="H238" t="inlineStr">
        <is>
          <t>RTF</t>
        </is>
      </c>
      <c r="I238" t="inlineStr">
        <is>
          <t>B104306</t>
        </is>
      </c>
      <c r="J238" s="273" t="inlineStr">
        <is>
          <t>LT029</t>
        </is>
      </c>
      <c r="K238" s="273" t="n"/>
    </row>
    <row r="239">
      <c r="B239" t="inlineStr">
        <is>
          <t>ConTab_BOM_KP_DripPans_249</t>
        </is>
      </c>
      <c r="C239" s="87" t="inlineStr">
        <is>
          <t>1024-1_2-KP</t>
        </is>
      </c>
      <c r="D239" s="273" t="inlineStr">
        <is>
          <t>Steel</t>
        </is>
      </c>
      <c r="E239" t="inlineStr">
        <is>
          <t>404T</t>
        </is>
      </c>
      <c r="F239" t="inlineStr">
        <is>
          <t>Drip_Pan</t>
        </is>
      </c>
      <c r="G239" t="inlineStr">
        <is>
          <t>Standard Drip Pan</t>
        </is>
      </c>
      <c r="H239" t="inlineStr">
        <is>
          <t>RTF</t>
        </is>
      </c>
      <c r="I239" t="inlineStr">
        <is>
          <t>B104315</t>
        </is>
      </c>
      <c r="J239" s="273" t="inlineStr">
        <is>
          <t>LT027</t>
        </is>
      </c>
      <c r="K239" s="273" t="n"/>
    </row>
    <row r="240">
      <c r="B240" t="inlineStr">
        <is>
          <t>ConTab_BOM_KP_DripPans_250</t>
        </is>
      </c>
      <c r="C240" s="87" t="inlineStr">
        <is>
          <t>1024-1_2-KP</t>
        </is>
      </c>
      <c r="D240" s="273" t="inlineStr">
        <is>
          <t>Steel</t>
        </is>
      </c>
      <c r="E240" t="inlineStr">
        <is>
          <t>405T</t>
        </is>
      </c>
      <c r="F240" t="inlineStr">
        <is>
          <t>Drip_Pan</t>
        </is>
      </c>
      <c r="G240" t="inlineStr">
        <is>
          <t>Standard Drip Pan</t>
        </is>
      </c>
      <c r="H240" t="inlineStr">
        <is>
          <t>RTF</t>
        </is>
      </c>
      <c r="I240" t="inlineStr">
        <is>
          <t>B104315</t>
        </is>
      </c>
      <c r="J240" s="273" t="inlineStr">
        <is>
          <t>LT027</t>
        </is>
      </c>
      <c r="K240" s="273" t="n"/>
    </row>
    <row r="241">
      <c r="B241" t="inlineStr">
        <is>
          <t>ConTab_BOM_KP_DripPans_251</t>
        </is>
      </c>
      <c r="C241" s="87" t="inlineStr">
        <is>
          <t>1024-1_2-KP</t>
        </is>
      </c>
      <c r="D241" s="273" t="inlineStr">
        <is>
          <t>Steel</t>
        </is>
      </c>
      <c r="E241" t="inlineStr">
        <is>
          <t>404TS</t>
        </is>
      </c>
      <c r="F241" t="inlineStr">
        <is>
          <t>Drip_Pan</t>
        </is>
      </c>
      <c r="G241" t="inlineStr">
        <is>
          <t>Standard Drip Pan</t>
        </is>
      </c>
      <c r="H241" t="inlineStr">
        <is>
          <t>RTF</t>
        </is>
      </c>
      <c r="I241" t="inlineStr">
        <is>
          <t>B104315</t>
        </is>
      </c>
      <c r="J241" s="273" t="inlineStr">
        <is>
          <t>LT027</t>
        </is>
      </c>
      <c r="K241" s="273" t="n"/>
    </row>
    <row r="242">
      <c r="B242" t="inlineStr">
        <is>
          <t>ConTab_BOM_KP_DripPans_252</t>
        </is>
      </c>
      <c r="C242" s="87" t="inlineStr">
        <is>
          <t>1024-1_2-KP</t>
        </is>
      </c>
      <c r="D242" s="273" t="inlineStr">
        <is>
          <t>Steel</t>
        </is>
      </c>
      <c r="E242" t="inlineStr">
        <is>
          <t>405TS</t>
        </is>
      </c>
      <c r="F242" t="inlineStr">
        <is>
          <t>Drip_Pan</t>
        </is>
      </c>
      <c r="G242" t="inlineStr">
        <is>
          <t>Standard Drip Pan</t>
        </is>
      </c>
      <c r="H242" t="inlineStr">
        <is>
          <t>RTF</t>
        </is>
      </c>
      <c r="I242" t="inlineStr">
        <is>
          <t>B104315</t>
        </is>
      </c>
      <c r="J242" s="273" t="inlineStr">
        <is>
          <t>LT027</t>
        </is>
      </c>
      <c r="K242" s="273" t="n"/>
    </row>
    <row r="243">
      <c r="B243" t="inlineStr">
        <is>
          <t>ConTab_BOM_KP_DripPans_253</t>
        </is>
      </c>
      <c r="C243" s="87" t="inlineStr">
        <is>
          <t>1024-1_2-KP</t>
        </is>
      </c>
      <c r="D243" s="273" t="inlineStr">
        <is>
          <t>Steel</t>
        </is>
      </c>
      <c r="E243" t="inlineStr">
        <is>
          <t>444T</t>
        </is>
      </c>
      <c r="F243" t="inlineStr">
        <is>
          <t>Drip_Pan</t>
        </is>
      </c>
      <c r="G243" t="inlineStr">
        <is>
          <t>Standard Drip Pan</t>
        </is>
      </c>
      <c r="H243" t="inlineStr">
        <is>
          <t>RTF</t>
        </is>
      </c>
      <c r="I243" t="inlineStr">
        <is>
          <t>B104315</t>
        </is>
      </c>
      <c r="J243" s="273" t="inlineStr">
        <is>
          <t>LT027</t>
        </is>
      </c>
      <c r="K243" s="273" t="n"/>
    </row>
    <row r="244">
      <c r="B244" t="inlineStr">
        <is>
          <t>ConTab_BOM_KP_DripPans_254</t>
        </is>
      </c>
      <c r="C244" s="87" t="inlineStr">
        <is>
          <t>1024-1_2-KP</t>
        </is>
      </c>
      <c r="D244" s="273" t="inlineStr">
        <is>
          <t>Steel</t>
        </is>
      </c>
      <c r="E244" t="inlineStr">
        <is>
          <t>445T</t>
        </is>
      </c>
      <c r="F244" t="inlineStr">
        <is>
          <t>Drip_Pan</t>
        </is>
      </c>
      <c r="G244" t="inlineStr">
        <is>
          <t>Standard Drip Pan</t>
        </is>
      </c>
      <c r="H244" t="inlineStr">
        <is>
          <t>RTF</t>
        </is>
      </c>
      <c r="I244" t="inlineStr">
        <is>
          <t>B104315</t>
        </is>
      </c>
      <c r="J244" s="273" t="inlineStr">
        <is>
          <t>LT027</t>
        </is>
      </c>
      <c r="K244" s="273" t="n"/>
    </row>
    <row r="245">
      <c r="B245" t="inlineStr">
        <is>
          <t>ConTab_BOM_KP_DripPans_255</t>
        </is>
      </c>
      <c r="C245" s="87" t="inlineStr">
        <is>
          <t>1024-1_2-KP</t>
        </is>
      </c>
      <c r="D245" s="273" t="inlineStr">
        <is>
          <t>Steel</t>
        </is>
      </c>
      <c r="E245" t="inlineStr">
        <is>
          <t>444TS</t>
        </is>
      </c>
      <c r="F245" t="inlineStr">
        <is>
          <t>Drip_Pan</t>
        </is>
      </c>
      <c r="G245" t="inlineStr">
        <is>
          <t>Standard Drip Pan</t>
        </is>
      </c>
      <c r="H245" t="inlineStr">
        <is>
          <t>RTF</t>
        </is>
      </c>
      <c r="I245" t="inlineStr">
        <is>
          <t>B104315</t>
        </is>
      </c>
      <c r="J245" s="273" t="inlineStr">
        <is>
          <t>LT027</t>
        </is>
      </c>
      <c r="K245" s="273" t="n"/>
    </row>
    <row r="246">
      <c r="B246" t="inlineStr">
        <is>
          <t>ConTab_BOM_KP_DripPans_256</t>
        </is>
      </c>
      <c r="C246" s="87" t="inlineStr">
        <is>
          <t>1024-1_2-KP</t>
        </is>
      </c>
      <c r="D246" s="273" t="inlineStr">
        <is>
          <t>Steel</t>
        </is>
      </c>
      <c r="E246" t="inlineStr">
        <is>
          <t>445TS</t>
        </is>
      </c>
      <c r="F246" t="inlineStr">
        <is>
          <t>Drip_Pan</t>
        </is>
      </c>
      <c r="G246" t="inlineStr">
        <is>
          <t>Standard Drip Pan</t>
        </is>
      </c>
      <c r="H246" t="inlineStr">
        <is>
          <t>RTF</t>
        </is>
      </c>
      <c r="I246" t="inlineStr">
        <is>
          <t>B104315</t>
        </is>
      </c>
      <c r="J246" s="273" t="inlineStr">
        <is>
          <t>LT027</t>
        </is>
      </c>
      <c r="K246" s="273" t="n"/>
    </row>
    <row r="247">
      <c r="B247" t="inlineStr">
        <is>
          <t>ConTab_BOM_KP_DripPans_257</t>
        </is>
      </c>
      <c r="C247" s="87" t="inlineStr">
        <is>
          <t>1024-1_2-KP</t>
        </is>
      </c>
      <c r="D247" s="273" t="inlineStr">
        <is>
          <t>Steel</t>
        </is>
      </c>
      <c r="E247" s="273" t="inlineStr">
        <is>
          <t>447T</t>
        </is>
      </c>
      <c r="F247" t="inlineStr">
        <is>
          <t>Drip_Pan</t>
        </is>
      </c>
      <c r="G247" t="inlineStr">
        <is>
          <t>Standard Drip Pan</t>
        </is>
      </c>
      <c r="H247" t="inlineStr">
        <is>
          <t>RTF</t>
        </is>
      </c>
      <c r="I247" t="inlineStr">
        <is>
          <t>B104315</t>
        </is>
      </c>
      <c r="J247" s="273" t="inlineStr">
        <is>
          <t>LT027</t>
        </is>
      </c>
      <c r="K247" s="273" t="n"/>
    </row>
    <row r="248">
      <c r="B248" t="inlineStr">
        <is>
          <t>ConTab_BOM_KP_DripPans_258</t>
        </is>
      </c>
      <c r="C248" s="87" t="inlineStr">
        <is>
          <t>1024-1_2-KP</t>
        </is>
      </c>
      <c r="D248" s="273" t="inlineStr">
        <is>
          <t>Steel</t>
        </is>
      </c>
      <c r="E248" s="273" t="inlineStr">
        <is>
          <t>447TS</t>
        </is>
      </c>
      <c r="F248" t="inlineStr">
        <is>
          <t>Drip_Pan</t>
        </is>
      </c>
      <c r="G248" t="inlineStr">
        <is>
          <t>Standard Drip Pan</t>
        </is>
      </c>
      <c r="H248" t="inlineStr">
        <is>
          <t>RTF</t>
        </is>
      </c>
      <c r="I248" t="inlineStr">
        <is>
          <t>B104315</t>
        </is>
      </c>
      <c r="J248" s="273" t="inlineStr">
        <is>
          <t>LT027</t>
        </is>
      </c>
      <c r="K248" s="273" t="n"/>
    </row>
    <row r="249">
      <c r="B249" t="inlineStr">
        <is>
          <t>ConTab_BOM_KP_DripPans_259</t>
        </is>
      </c>
      <c r="C249" s="87" t="inlineStr">
        <is>
          <t>1024-1_2-KP</t>
        </is>
      </c>
      <c r="D249" s="273" t="inlineStr">
        <is>
          <t>Steel</t>
        </is>
      </c>
      <c r="E249" s="273" t="inlineStr">
        <is>
          <t>449T</t>
        </is>
      </c>
      <c r="F249" t="inlineStr">
        <is>
          <t>Drip_Pan</t>
        </is>
      </c>
      <c r="G249" t="inlineStr">
        <is>
          <t>Standard Drip Pan</t>
        </is>
      </c>
      <c r="H249" t="inlineStr">
        <is>
          <t>RTF</t>
        </is>
      </c>
      <c r="I249" t="inlineStr">
        <is>
          <t>B104315</t>
        </is>
      </c>
      <c r="J249" s="273" t="inlineStr">
        <is>
          <t>LT027</t>
        </is>
      </c>
      <c r="K249" s="273" t="n"/>
    </row>
    <row r="250">
      <c r="B250" t="inlineStr">
        <is>
          <t>ConTab_BOM_KP_DripPans_260</t>
        </is>
      </c>
      <c r="C250" s="87" t="inlineStr">
        <is>
          <t>1024-1_2-KP</t>
        </is>
      </c>
      <c r="D250" s="273" t="inlineStr">
        <is>
          <t>Steel</t>
        </is>
      </c>
      <c r="E250" s="273" t="inlineStr">
        <is>
          <t>449TS</t>
        </is>
      </c>
      <c r="F250" t="inlineStr">
        <is>
          <t>Drip_Pan</t>
        </is>
      </c>
      <c r="G250" t="inlineStr">
        <is>
          <t>Standard Drip Pan</t>
        </is>
      </c>
      <c r="H250" t="inlineStr">
        <is>
          <t>RTF</t>
        </is>
      </c>
      <c r="I250" t="inlineStr">
        <is>
          <t>B104315</t>
        </is>
      </c>
      <c r="J250" s="273" t="inlineStr">
        <is>
          <t>LT027</t>
        </is>
      </c>
      <c r="K250" s="273" t="n"/>
    </row>
    <row r="251">
      <c r="B251" t="inlineStr">
        <is>
          <t>ConTab_BOM_KP_DripPans_261</t>
        </is>
      </c>
      <c r="C251" s="87" t="inlineStr">
        <is>
          <t>1024-1_2-KP</t>
        </is>
      </c>
      <c r="D251" s="273" t="inlineStr">
        <is>
          <t>Special</t>
        </is>
      </c>
      <c r="E251" t="inlineStr">
        <is>
          <t>All</t>
        </is>
      </c>
      <c r="F251" t="inlineStr">
        <is>
          <t>Drip_Pan</t>
        </is>
      </c>
      <c r="G251" t="inlineStr">
        <is>
          <t>Standard Drip Pan</t>
        </is>
      </c>
      <c r="H251" t="inlineStr">
        <is>
          <t>RTF</t>
        </is>
      </c>
      <c r="I251" t="inlineStr">
        <is>
          <t>B104306</t>
        </is>
      </c>
      <c r="J251" s="273" t="inlineStr">
        <is>
          <t>LT029</t>
        </is>
      </c>
      <c r="K251" s="273" t="n"/>
    </row>
    <row r="252">
      <c r="B252" t="inlineStr">
        <is>
          <t>ConTab_BOM_KP_DripPans_262</t>
        </is>
      </c>
      <c r="C252" s="87" t="inlineStr">
        <is>
          <t>1024-3_4-KP</t>
        </is>
      </c>
      <c r="D252" s="273" t="inlineStr">
        <is>
          <t>Steel</t>
        </is>
      </c>
      <c r="E252" t="inlineStr">
        <is>
          <t>404T</t>
        </is>
      </c>
      <c r="F252" t="inlineStr">
        <is>
          <t>Drip_Pan</t>
        </is>
      </c>
      <c r="G252" t="inlineStr">
        <is>
          <t>Standard Drip Pan</t>
        </is>
      </c>
      <c r="H252" t="inlineStr">
        <is>
          <t>RTF</t>
        </is>
      </c>
      <c r="I252" t="inlineStr">
        <is>
          <t>B104315</t>
        </is>
      </c>
      <c r="J252" s="273" t="inlineStr">
        <is>
          <t>LT027</t>
        </is>
      </c>
      <c r="K252" s="273" t="n"/>
    </row>
    <row r="253">
      <c r="B253" t="inlineStr">
        <is>
          <t>ConTab_BOM_KP_DripPans_263</t>
        </is>
      </c>
      <c r="C253" s="87" t="inlineStr">
        <is>
          <t>1024-3_4-KP</t>
        </is>
      </c>
      <c r="D253" s="273" t="inlineStr">
        <is>
          <t>Steel</t>
        </is>
      </c>
      <c r="E253" t="inlineStr">
        <is>
          <t>405T</t>
        </is>
      </c>
      <c r="F253" t="inlineStr">
        <is>
          <t>Drip_Pan</t>
        </is>
      </c>
      <c r="G253" t="inlineStr">
        <is>
          <t>Standard Drip Pan</t>
        </is>
      </c>
      <c r="H253" t="inlineStr">
        <is>
          <t>RTF</t>
        </is>
      </c>
      <c r="I253" t="inlineStr">
        <is>
          <t>B104315</t>
        </is>
      </c>
      <c r="J253" s="273" t="inlineStr">
        <is>
          <t>LT027</t>
        </is>
      </c>
      <c r="K253" s="273" t="n"/>
    </row>
    <row r="254">
      <c r="B254" t="inlineStr">
        <is>
          <t>ConTab_BOM_KP_DripPans_264</t>
        </is>
      </c>
      <c r="C254" s="87" t="inlineStr">
        <is>
          <t>1024-3_4-KP</t>
        </is>
      </c>
      <c r="D254" s="273" t="inlineStr">
        <is>
          <t>Steel</t>
        </is>
      </c>
      <c r="E254" t="inlineStr">
        <is>
          <t>404TS</t>
        </is>
      </c>
      <c r="F254" t="inlineStr">
        <is>
          <t>Drip_Pan</t>
        </is>
      </c>
      <c r="G254" t="inlineStr">
        <is>
          <t>Standard Drip Pan</t>
        </is>
      </c>
      <c r="H254" t="inlineStr">
        <is>
          <t>RTF</t>
        </is>
      </c>
      <c r="I254" t="inlineStr">
        <is>
          <t>B104315</t>
        </is>
      </c>
      <c r="J254" s="273" t="inlineStr">
        <is>
          <t>LT027</t>
        </is>
      </c>
      <c r="K254" s="273" t="n"/>
    </row>
    <row r="255">
      <c r="B255" t="inlineStr">
        <is>
          <t>ConTab_BOM_KP_DripPans_265</t>
        </is>
      </c>
      <c r="C255" s="87" t="inlineStr">
        <is>
          <t>1024-3_4-KP</t>
        </is>
      </c>
      <c r="D255" s="273" t="inlineStr">
        <is>
          <t>Steel</t>
        </is>
      </c>
      <c r="E255" t="inlineStr">
        <is>
          <t>405TS</t>
        </is>
      </c>
      <c r="F255" t="inlineStr">
        <is>
          <t>Drip_Pan</t>
        </is>
      </c>
      <c r="G255" t="inlineStr">
        <is>
          <t>Standard Drip Pan</t>
        </is>
      </c>
      <c r="H255" t="inlineStr">
        <is>
          <t>RTF</t>
        </is>
      </c>
      <c r="I255" t="inlineStr">
        <is>
          <t>B104315</t>
        </is>
      </c>
      <c r="J255" s="273" t="inlineStr">
        <is>
          <t>LT027</t>
        </is>
      </c>
      <c r="K255" s="273" t="n"/>
    </row>
    <row r="256">
      <c r="B256" t="inlineStr">
        <is>
          <t>ConTab_BOM_KP_DripPans_266</t>
        </is>
      </c>
      <c r="C256" s="87" t="inlineStr">
        <is>
          <t>1024-3_4-KP</t>
        </is>
      </c>
      <c r="D256" s="273" t="inlineStr">
        <is>
          <t>Steel</t>
        </is>
      </c>
      <c r="E256" t="inlineStr">
        <is>
          <t>444T</t>
        </is>
      </c>
      <c r="F256" t="inlineStr">
        <is>
          <t>Drip_Pan</t>
        </is>
      </c>
      <c r="G256" t="inlineStr">
        <is>
          <t>Standard Drip Pan</t>
        </is>
      </c>
      <c r="H256" t="inlineStr">
        <is>
          <t>RTF</t>
        </is>
      </c>
      <c r="I256" t="inlineStr">
        <is>
          <t>B104315</t>
        </is>
      </c>
      <c r="J256" s="273" t="inlineStr">
        <is>
          <t>LT027</t>
        </is>
      </c>
      <c r="K256" s="273" t="n"/>
    </row>
    <row r="257">
      <c r="B257" t="inlineStr">
        <is>
          <t>ConTab_BOM_KP_DripPans_267</t>
        </is>
      </c>
      <c r="C257" s="87" t="inlineStr">
        <is>
          <t>1024-3_4-KP</t>
        </is>
      </c>
      <c r="D257" s="273" t="inlineStr">
        <is>
          <t>Steel</t>
        </is>
      </c>
      <c r="E257" t="inlineStr">
        <is>
          <t>445T</t>
        </is>
      </c>
      <c r="F257" t="inlineStr">
        <is>
          <t>Drip_Pan</t>
        </is>
      </c>
      <c r="G257" t="inlineStr">
        <is>
          <t>Standard Drip Pan</t>
        </is>
      </c>
      <c r="H257" t="inlineStr">
        <is>
          <t>RTF</t>
        </is>
      </c>
      <c r="I257" t="inlineStr">
        <is>
          <t>B104315</t>
        </is>
      </c>
      <c r="J257" s="273" t="inlineStr">
        <is>
          <t>LT027</t>
        </is>
      </c>
      <c r="K257" s="273" t="n"/>
    </row>
    <row r="258">
      <c r="B258" t="inlineStr">
        <is>
          <t>ConTab_BOM_KP_DripPans_268</t>
        </is>
      </c>
      <c r="C258" s="87" t="inlineStr">
        <is>
          <t>1024-3_4-KP</t>
        </is>
      </c>
      <c r="D258" s="273" t="inlineStr">
        <is>
          <t>Steel</t>
        </is>
      </c>
      <c r="E258" t="inlineStr">
        <is>
          <t>444TS</t>
        </is>
      </c>
      <c r="F258" t="inlineStr">
        <is>
          <t>Drip_Pan</t>
        </is>
      </c>
      <c r="G258" t="inlineStr">
        <is>
          <t>Standard Drip Pan</t>
        </is>
      </c>
      <c r="H258" t="inlineStr">
        <is>
          <t>RTF</t>
        </is>
      </c>
      <c r="I258" t="inlineStr">
        <is>
          <t>B104315</t>
        </is>
      </c>
      <c r="J258" s="273" t="inlineStr">
        <is>
          <t>LT027</t>
        </is>
      </c>
      <c r="K258" s="273" t="n"/>
    </row>
    <row r="259">
      <c r="B259" t="inlineStr">
        <is>
          <t>ConTab_BOM_KP_DripPans_269</t>
        </is>
      </c>
      <c r="C259" s="87" t="inlineStr">
        <is>
          <t>1024-3_4-KP</t>
        </is>
      </c>
      <c r="D259" s="273" t="inlineStr">
        <is>
          <t>Steel</t>
        </is>
      </c>
      <c r="E259" t="inlineStr">
        <is>
          <t>445TS</t>
        </is>
      </c>
      <c r="F259" t="inlineStr">
        <is>
          <t>Drip_Pan</t>
        </is>
      </c>
      <c r="G259" t="inlineStr">
        <is>
          <t>Standard Drip Pan</t>
        </is>
      </c>
      <c r="H259" t="inlineStr">
        <is>
          <t>RTF</t>
        </is>
      </c>
      <c r="I259" t="inlineStr">
        <is>
          <t>B104315</t>
        </is>
      </c>
      <c r="J259" s="273" t="inlineStr">
        <is>
          <t>LT027</t>
        </is>
      </c>
      <c r="K259" s="273" t="n"/>
    </row>
    <row r="260">
      <c r="B260" t="inlineStr">
        <is>
          <t>ConTab_BOM_KP_DripPans_270</t>
        </is>
      </c>
      <c r="C260" s="87" t="inlineStr">
        <is>
          <t>1024-3_4-KP</t>
        </is>
      </c>
      <c r="D260" s="273" t="inlineStr">
        <is>
          <t>Steel</t>
        </is>
      </c>
      <c r="E260" s="273" t="inlineStr">
        <is>
          <t>447T</t>
        </is>
      </c>
      <c r="F260" t="inlineStr">
        <is>
          <t>Drip_Pan</t>
        </is>
      </c>
      <c r="G260" t="inlineStr">
        <is>
          <t>Standard Drip Pan</t>
        </is>
      </c>
      <c r="H260" t="inlineStr">
        <is>
          <t>RTF</t>
        </is>
      </c>
      <c r="I260" t="inlineStr">
        <is>
          <t>B104315</t>
        </is>
      </c>
      <c r="J260" s="273" t="inlineStr">
        <is>
          <t>LT027</t>
        </is>
      </c>
      <c r="K260" s="273" t="n"/>
    </row>
    <row r="261">
      <c r="B261" t="inlineStr">
        <is>
          <t>ConTab_BOM_KP_DripPans_271</t>
        </is>
      </c>
      <c r="C261" s="87" t="inlineStr">
        <is>
          <t>1024-3_4-KP</t>
        </is>
      </c>
      <c r="D261" s="273" t="inlineStr">
        <is>
          <t>Steel</t>
        </is>
      </c>
      <c r="E261" s="273" t="inlineStr">
        <is>
          <t>447TS</t>
        </is>
      </c>
      <c r="F261" t="inlineStr">
        <is>
          <t>Drip_Pan</t>
        </is>
      </c>
      <c r="G261" t="inlineStr">
        <is>
          <t>Standard Drip Pan</t>
        </is>
      </c>
      <c r="H261" t="inlineStr">
        <is>
          <t>RTF</t>
        </is>
      </c>
      <c r="I261" t="inlineStr">
        <is>
          <t>B104315</t>
        </is>
      </c>
      <c r="J261" s="273" t="inlineStr">
        <is>
          <t>LT027</t>
        </is>
      </c>
      <c r="K261" s="273" t="n"/>
    </row>
    <row r="262">
      <c r="B262" t="inlineStr">
        <is>
          <t>ConTab_BOM_KP_DripPans_272</t>
        </is>
      </c>
      <c r="C262" s="87" t="inlineStr">
        <is>
          <t>1024-3_4-KP</t>
        </is>
      </c>
      <c r="D262" s="273" t="inlineStr">
        <is>
          <t>Steel</t>
        </is>
      </c>
      <c r="E262" s="273" t="inlineStr">
        <is>
          <t>449T</t>
        </is>
      </c>
      <c r="F262" t="inlineStr">
        <is>
          <t>Drip_Pan</t>
        </is>
      </c>
      <c r="G262" t="inlineStr">
        <is>
          <t>Standard Drip Pan</t>
        </is>
      </c>
      <c r="H262" t="inlineStr">
        <is>
          <t>RTF</t>
        </is>
      </c>
      <c r="I262" t="inlineStr">
        <is>
          <t>B104315</t>
        </is>
      </c>
      <c r="J262" s="273" t="inlineStr">
        <is>
          <t>LT027</t>
        </is>
      </c>
      <c r="K262" s="273" t="n"/>
    </row>
    <row r="263">
      <c r="B263" t="inlineStr">
        <is>
          <t>ConTab_BOM_KP_DripPans_273</t>
        </is>
      </c>
      <c r="C263" s="87" t="inlineStr">
        <is>
          <t>1024-3_4-KP</t>
        </is>
      </c>
      <c r="D263" s="273" t="inlineStr">
        <is>
          <t>Steel</t>
        </is>
      </c>
      <c r="E263" s="273" t="inlineStr">
        <is>
          <t>449TS</t>
        </is>
      </c>
      <c r="F263" t="inlineStr">
        <is>
          <t>Drip_Pan</t>
        </is>
      </c>
      <c r="G263" t="inlineStr">
        <is>
          <t>Standard Drip Pan</t>
        </is>
      </c>
      <c r="H263" t="inlineStr">
        <is>
          <t>RTF</t>
        </is>
      </c>
      <c r="I263" t="inlineStr">
        <is>
          <t>B104315</t>
        </is>
      </c>
      <c r="J263" s="273" t="inlineStr">
        <is>
          <t>LT027</t>
        </is>
      </c>
      <c r="K263" s="273" t="n"/>
    </row>
    <row r="264">
      <c r="B264" t="inlineStr">
        <is>
          <t>ConTab_BOM_KP_DripPans_274</t>
        </is>
      </c>
      <c r="C264" s="87" t="inlineStr">
        <is>
          <t>1024-3_4-KP</t>
        </is>
      </c>
      <c r="D264" s="273" t="inlineStr">
        <is>
          <t>Special</t>
        </is>
      </c>
      <c r="E264" t="inlineStr">
        <is>
          <t>All</t>
        </is>
      </c>
      <c r="F264" t="inlineStr">
        <is>
          <t>Drip_Pan</t>
        </is>
      </c>
      <c r="G264" t="inlineStr">
        <is>
          <t>Standard Drip Pan</t>
        </is>
      </c>
      <c r="H264" t="inlineStr">
        <is>
          <t>RTF</t>
        </is>
      </c>
      <c r="I264" t="inlineStr">
        <is>
          <t>B104306</t>
        </is>
      </c>
      <c r="J264" s="273" t="inlineStr">
        <is>
          <t>LT029</t>
        </is>
      </c>
      <c r="K264" s="273" t="n"/>
    </row>
    <row r="265">
      <c r="B265" t="inlineStr">
        <is>
          <t>ConTab_BOM_KP_DripPans_275</t>
        </is>
      </c>
      <c r="C265" s="87" t="inlineStr">
        <is>
          <t>1220-5_6-KP</t>
        </is>
      </c>
      <c r="D265" s="273" t="inlineStr">
        <is>
          <t>Steel</t>
        </is>
      </c>
      <c r="E265" s="273" t="inlineStr">
        <is>
          <t>All</t>
        </is>
      </c>
      <c r="F265" t="inlineStr">
        <is>
          <t>Drip_Pan</t>
        </is>
      </c>
      <c r="G265" t="inlineStr">
        <is>
          <t>Standard Drip Pan</t>
        </is>
      </c>
      <c r="H265" t="n">
        <v>91903531</v>
      </c>
      <c r="I265" t="inlineStr">
        <is>
          <t>B104313</t>
        </is>
      </c>
      <c r="J265" s="273" t="inlineStr">
        <is>
          <t>LT027</t>
        </is>
      </c>
      <c r="K265" s="273" t="n"/>
    </row>
    <row r="266">
      <c r="B266" t="inlineStr">
        <is>
          <t>ConTab_BOM_KP_DripPans_276</t>
        </is>
      </c>
      <c r="C266" s="87" t="inlineStr">
        <is>
          <t>1220-5_6-KP</t>
        </is>
      </c>
      <c r="D266" s="273" t="inlineStr">
        <is>
          <t>Special</t>
        </is>
      </c>
      <c r="E266" s="273" t="inlineStr">
        <is>
          <t>All</t>
        </is>
      </c>
      <c r="F266" t="inlineStr">
        <is>
          <t>Drip_Pan</t>
        </is>
      </c>
      <c r="G266" t="inlineStr">
        <is>
          <t>Standard Drip Pan</t>
        </is>
      </c>
      <c r="H266" t="inlineStr">
        <is>
          <t>RTF</t>
        </is>
      </c>
      <c r="I266" t="inlineStr">
        <is>
          <t>B104306</t>
        </is>
      </c>
      <c r="J266" s="273" t="inlineStr">
        <is>
          <t>LT029</t>
        </is>
      </c>
      <c r="K266" s="273" t="n"/>
    </row>
    <row r="267">
      <c r="B267" t="inlineStr">
        <is>
          <t>ConTab_BOM_KP_DripPans_277</t>
        </is>
      </c>
      <c r="C267" s="87" t="inlineStr">
        <is>
          <t>1415-1_2-KP</t>
        </is>
      </c>
      <c r="D267" s="273" t="inlineStr">
        <is>
          <t>Steel</t>
        </is>
      </c>
      <c r="E267" t="inlineStr">
        <is>
          <t>All</t>
        </is>
      </c>
      <c r="F267" t="inlineStr">
        <is>
          <t>Drip_Pan</t>
        </is>
      </c>
      <c r="G267" t="inlineStr">
        <is>
          <t>Standard Drip Pan</t>
        </is>
      </c>
      <c r="H267" t="inlineStr">
        <is>
          <t>RTF</t>
        </is>
      </c>
      <c r="I267" t="inlineStr">
        <is>
          <t>B104316</t>
        </is>
      </c>
      <c r="J267" s="273" t="inlineStr">
        <is>
          <t>LT027</t>
        </is>
      </c>
      <c r="K267" s="273" t="n"/>
    </row>
    <row r="268">
      <c r="B268" t="inlineStr">
        <is>
          <t>ConTab_BOM_KP_DripPans_278</t>
        </is>
      </c>
      <c r="C268" s="87" t="inlineStr">
        <is>
          <t>1415-1_2-KP</t>
        </is>
      </c>
      <c r="D268" s="273" t="inlineStr">
        <is>
          <t>Special</t>
        </is>
      </c>
      <c r="E268" t="inlineStr">
        <is>
          <t>All</t>
        </is>
      </c>
      <c r="F268" t="inlineStr">
        <is>
          <t>Drip_Pan</t>
        </is>
      </c>
      <c r="G268" t="inlineStr">
        <is>
          <t>Standard Drip Pan</t>
        </is>
      </c>
      <c r="H268" t="inlineStr">
        <is>
          <t>RTF</t>
        </is>
      </c>
      <c r="I268" t="inlineStr">
        <is>
          <t>B104306</t>
        </is>
      </c>
      <c r="J268" s="273" t="inlineStr">
        <is>
          <t>LT029</t>
        </is>
      </c>
      <c r="K268" s="273" t="n"/>
    </row>
    <row r="269">
      <c r="B269" t="inlineStr">
        <is>
          <t>ConTab_BOM_KP_DripPans_279</t>
        </is>
      </c>
      <c r="C269" s="273" t="inlineStr">
        <is>
          <t>2095-1_2-KP</t>
        </is>
      </c>
      <c r="D269" s="273" t="inlineStr">
        <is>
          <t>Steel</t>
        </is>
      </c>
      <c r="E269" t="inlineStr">
        <is>
          <t>143T</t>
        </is>
      </c>
      <c r="F269" t="inlineStr">
        <is>
          <t>ExtendedDripPan</t>
        </is>
      </c>
      <c r="G269" t="inlineStr">
        <is>
          <t>Extended Drip Pan</t>
        </is>
      </c>
      <c r="H269" t="inlineStr">
        <is>
          <t>RTF</t>
        </is>
      </c>
      <c r="I269" t="inlineStr">
        <is>
          <t>B104318</t>
        </is>
      </c>
      <c r="J269" s="235" t="inlineStr">
        <is>
          <t>LT084</t>
        </is>
      </c>
      <c r="K269" s="235" t="n"/>
    </row>
    <row r="270">
      <c r="B270" t="inlineStr">
        <is>
          <t>ConTab_BOM_KP_DripPans_280</t>
        </is>
      </c>
      <c r="C270" s="273" t="inlineStr">
        <is>
          <t>2095-1_2-KP</t>
        </is>
      </c>
      <c r="D270" s="273" t="inlineStr">
        <is>
          <t>Steel</t>
        </is>
      </c>
      <c r="E270" t="inlineStr">
        <is>
          <t>145T</t>
        </is>
      </c>
      <c r="F270" t="inlineStr">
        <is>
          <t>ExtendedDripPan</t>
        </is>
      </c>
      <c r="G270" t="inlineStr">
        <is>
          <t>Extended Drip Pan</t>
        </is>
      </c>
      <c r="H270" t="inlineStr">
        <is>
          <t>RTF</t>
        </is>
      </c>
      <c r="I270" t="inlineStr">
        <is>
          <t>B104318</t>
        </is>
      </c>
      <c r="J270" s="235" t="inlineStr">
        <is>
          <t>LT084</t>
        </is>
      </c>
      <c r="K270" s="235" t="n"/>
    </row>
    <row r="271">
      <c r="B271" t="inlineStr">
        <is>
          <t>ConTab_BOM_KP_DripPans_281</t>
        </is>
      </c>
      <c r="C271" s="273" t="inlineStr">
        <is>
          <t>2095-1_2-KP</t>
        </is>
      </c>
      <c r="D271" s="273" t="inlineStr">
        <is>
          <t>Steel</t>
        </is>
      </c>
      <c r="E271" t="inlineStr">
        <is>
          <t>182T</t>
        </is>
      </c>
      <c r="F271" t="inlineStr">
        <is>
          <t>ExtendedDripPan</t>
        </is>
      </c>
      <c r="G271" t="inlineStr">
        <is>
          <t>Extended Drip Pan</t>
        </is>
      </c>
      <c r="H271" t="inlineStr">
        <is>
          <t>RTF</t>
        </is>
      </c>
      <c r="I271" t="inlineStr">
        <is>
          <t>B104318</t>
        </is>
      </c>
      <c r="J271" s="235" t="inlineStr">
        <is>
          <t>LT084</t>
        </is>
      </c>
      <c r="K271" s="235" t="n"/>
    </row>
    <row r="272">
      <c r="B272" t="inlineStr">
        <is>
          <t>ConTab_BOM_KP_DripPans_282</t>
        </is>
      </c>
      <c r="C272" s="273" t="inlineStr">
        <is>
          <t>2095-1_2-KP</t>
        </is>
      </c>
      <c r="D272" s="273" t="inlineStr">
        <is>
          <t>Steel</t>
        </is>
      </c>
      <c r="E272" t="inlineStr">
        <is>
          <t>184T</t>
        </is>
      </c>
      <c r="F272" t="inlineStr">
        <is>
          <t>ExtendedDripPan</t>
        </is>
      </c>
      <c r="G272" t="inlineStr">
        <is>
          <t>Extended Drip Pan</t>
        </is>
      </c>
      <c r="H272" t="inlineStr">
        <is>
          <t>RTF</t>
        </is>
      </c>
      <c r="I272" t="inlineStr">
        <is>
          <t>B104318</t>
        </is>
      </c>
      <c r="J272" s="235" t="inlineStr">
        <is>
          <t>LT084</t>
        </is>
      </c>
      <c r="K272" s="235" t="n"/>
    </row>
    <row r="273">
      <c r="B273" t="inlineStr">
        <is>
          <t>ConTab_BOM_KP_DripPans_283</t>
        </is>
      </c>
      <c r="C273" s="273" t="inlineStr">
        <is>
          <t>2095-1_2-KP</t>
        </is>
      </c>
      <c r="D273" s="273" t="inlineStr">
        <is>
          <t>Steel</t>
        </is>
      </c>
      <c r="E273" t="inlineStr">
        <is>
          <t>213T</t>
        </is>
      </c>
      <c r="F273" t="inlineStr">
        <is>
          <t>ExtendedDripPan</t>
        </is>
      </c>
      <c r="G273" t="inlineStr">
        <is>
          <t>Extended Drip Pan</t>
        </is>
      </c>
      <c r="H273" t="inlineStr">
        <is>
          <t>RTF</t>
        </is>
      </c>
      <c r="I273" t="inlineStr">
        <is>
          <t>B104318</t>
        </is>
      </c>
      <c r="J273" s="235" t="inlineStr">
        <is>
          <t>LT084</t>
        </is>
      </c>
      <c r="K273" s="235" t="n"/>
    </row>
    <row r="274">
      <c r="B274" t="inlineStr">
        <is>
          <t>ConTab_BOM_KP_DripPans_284</t>
        </is>
      </c>
      <c r="C274" s="273" t="inlineStr">
        <is>
          <t>2095-1_2-KP</t>
        </is>
      </c>
      <c r="D274" s="273" t="inlineStr">
        <is>
          <t>Steel</t>
        </is>
      </c>
      <c r="E274" t="inlineStr">
        <is>
          <t>215T</t>
        </is>
      </c>
      <c r="F274" t="inlineStr">
        <is>
          <t>ExtendedDripPan</t>
        </is>
      </c>
      <c r="G274" t="inlineStr">
        <is>
          <t>Extended Drip Pan</t>
        </is>
      </c>
      <c r="H274" t="inlineStr">
        <is>
          <t>RTF</t>
        </is>
      </c>
      <c r="I274" t="inlineStr">
        <is>
          <t>B104318</t>
        </is>
      </c>
      <c r="J274" s="235" t="inlineStr">
        <is>
          <t>LT084</t>
        </is>
      </c>
      <c r="K274" s="235" t="n"/>
    </row>
    <row r="275">
      <c r="B275" t="inlineStr">
        <is>
          <t>ConTab_BOM_KP_DripPans_285</t>
        </is>
      </c>
      <c r="C275" s="273" t="inlineStr">
        <is>
          <t>2095-1_2-KP</t>
        </is>
      </c>
      <c r="D275" s="273" t="inlineStr">
        <is>
          <t>Steel</t>
        </is>
      </c>
      <c r="E275" t="inlineStr">
        <is>
          <t>254T</t>
        </is>
      </c>
      <c r="F275" t="inlineStr">
        <is>
          <t>ExtendedDripPan</t>
        </is>
      </c>
      <c r="G275" t="inlineStr">
        <is>
          <t>Extended Drip Pan</t>
        </is>
      </c>
      <c r="H275" t="inlineStr">
        <is>
          <t>RTF</t>
        </is>
      </c>
      <c r="I275" t="inlineStr">
        <is>
          <t>B104318</t>
        </is>
      </c>
      <c r="J275" s="235" t="inlineStr">
        <is>
          <t>LT084</t>
        </is>
      </c>
      <c r="K275" s="235" t="n"/>
    </row>
    <row r="276">
      <c r="B276" t="inlineStr">
        <is>
          <t>ConTab_BOM_KP_DripPans_286</t>
        </is>
      </c>
      <c r="C276" s="273" t="inlineStr">
        <is>
          <t>2095-1_2-KP</t>
        </is>
      </c>
      <c r="D276" s="273" t="inlineStr">
        <is>
          <t>Steel</t>
        </is>
      </c>
      <c r="E276" t="inlineStr">
        <is>
          <t>256T</t>
        </is>
      </c>
      <c r="F276" t="inlineStr">
        <is>
          <t>ExtendedDripPan</t>
        </is>
      </c>
      <c r="G276" t="inlineStr">
        <is>
          <t>Extended Drip Pan</t>
        </is>
      </c>
      <c r="H276" t="inlineStr">
        <is>
          <t>RTF</t>
        </is>
      </c>
      <c r="I276" t="inlineStr">
        <is>
          <t>B104318</t>
        </is>
      </c>
      <c r="J276" s="235" t="inlineStr">
        <is>
          <t>LT084</t>
        </is>
      </c>
      <c r="K276" s="235" t="n"/>
    </row>
    <row r="277">
      <c r="B277" t="inlineStr">
        <is>
          <t>ConTab_BOM_KP_DripPans_287</t>
        </is>
      </c>
      <c r="C277" s="273" t="inlineStr">
        <is>
          <t>2095-1_2-KP</t>
        </is>
      </c>
      <c r="D277" s="273" t="inlineStr">
        <is>
          <t>Steel</t>
        </is>
      </c>
      <c r="E277" t="inlineStr">
        <is>
          <t>284TS</t>
        </is>
      </c>
      <c r="F277" t="inlineStr">
        <is>
          <t>ExtendedDripPan</t>
        </is>
      </c>
      <c r="G277" t="inlineStr">
        <is>
          <t>Extended Drip Pan</t>
        </is>
      </c>
      <c r="H277" t="inlineStr">
        <is>
          <t>RTF</t>
        </is>
      </c>
      <c r="I277" t="inlineStr">
        <is>
          <t>B104318</t>
        </is>
      </c>
      <c r="J277" s="235" t="inlineStr">
        <is>
          <t>LT084</t>
        </is>
      </c>
      <c r="K277" s="235" t="n"/>
    </row>
    <row r="278">
      <c r="B278" t="inlineStr">
        <is>
          <t>ConTab_BOM_KP_DripPans_288</t>
        </is>
      </c>
      <c r="C278" s="273" t="inlineStr">
        <is>
          <t>2095-1_2-KP</t>
        </is>
      </c>
      <c r="D278" s="273" t="inlineStr">
        <is>
          <t>Steel</t>
        </is>
      </c>
      <c r="E278" t="inlineStr">
        <is>
          <t>286TS</t>
        </is>
      </c>
      <c r="F278" t="inlineStr">
        <is>
          <t>ExtendedDripPan</t>
        </is>
      </c>
      <c r="G278" t="inlineStr">
        <is>
          <t>Extended Drip Pan</t>
        </is>
      </c>
      <c r="H278" t="inlineStr">
        <is>
          <t>RTF</t>
        </is>
      </c>
      <c r="I278" t="inlineStr">
        <is>
          <t>B104318</t>
        </is>
      </c>
      <c r="J278" s="235" t="inlineStr">
        <is>
          <t>LT084</t>
        </is>
      </c>
      <c r="K278" s="235" t="n"/>
    </row>
    <row r="279">
      <c r="B279" t="inlineStr">
        <is>
          <t>ConTab_BOM_KP_DripPans_289</t>
        </is>
      </c>
      <c r="C279" s="273" t="inlineStr">
        <is>
          <t>2095-1_2-KP</t>
        </is>
      </c>
      <c r="D279" s="273" t="inlineStr">
        <is>
          <t>CI</t>
        </is>
      </c>
      <c r="E279" t="inlineStr">
        <is>
          <t>All</t>
        </is>
      </c>
      <c r="F279" t="inlineStr">
        <is>
          <t>ExtendedDripPan</t>
        </is>
      </c>
      <c r="G279" t="inlineStr">
        <is>
          <t>Extended Drip Pan</t>
        </is>
      </c>
      <c r="H279" t="inlineStr">
        <is>
          <t>RTF</t>
        </is>
      </c>
      <c r="I279" t="inlineStr">
        <is>
          <t>B104308</t>
        </is>
      </c>
      <c r="J279" s="273" t="inlineStr">
        <is>
          <t>LT093</t>
        </is>
      </c>
      <c r="K279" s="273" t="n"/>
    </row>
    <row r="280">
      <c r="B280" t="inlineStr">
        <is>
          <t>ConTab_BOM_KP_DripPans_290</t>
        </is>
      </c>
      <c r="C280" s="273" t="inlineStr">
        <is>
          <t>2095-1_2-KP</t>
        </is>
      </c>
      <c r="D280" s="273" t="inlineStr">
        <is>
          <t>Special</t>
        </is>
      </c>
      <c r="E280" t="inlineStr">
        <is>
          <t>All</t>
        </is>
      </c>
      <c r="F280" t="inlineStr">
        <is>
          <t>ExtendedDripPan</t>
        </is>
      </c>
      <c r="G280" t="inlineStr">
        <is>
          <t>Extended Drip Pan</t>
        </is>
      </c>
      <c r="H280" t="inlineStr">
        <is>
          <t>RTF</t>
        </is>
      </c>
      <c r="I280" t="inlineStr">
        <is>
          <t>B104307</t>
        </is>
      </c>
      <c r="J280" s="273" t="inlineStr">
        <is>
          <t>LT029</t>
        </is>
      </c>
      <c r="K280" s="273" t="n"/>
    </row>
    <row r="281">
      <c r="B281" t="inlineStr">
        <is>
          <t>ConTab_BOM_KP_DripPans_291</t>
        </is>
      </c>
      <c r="C281" s="273" t="inlineStr">
        <is>
          <t>2013-5_6-KP</t>
        </is>
      </c>
      <c r="D281" s="273" t="inlineStr">
        <is>
          <t>Steel</t>
        </is>
      </c>
      <c r="E281" t="inlineStr">
        <is>
          <t>182T</t>
        </is>
      </c>
      <c r="F281" t="inlineStr">
        <is>
          <t>ExtendedDripPan</t>
        </is>
      </c>
      <c r="G281" t="inlineStr">
        <is>
          <t>Extended Drip Pan</t>
        </is>
      </c>
      <c r="H281" t="inlineStr">
        <is>
          <t>RTF</t>
        </is>
      </c>
      <c r="I281" t="inlineStr">
        <is>
          <t>B104318</t>
        </is>
      </c>
      <c r="J281" s="235" t="inlineStr">
        <is>
          <t>LT084</t>
        </is>
      </c>
      <c r="K281" s="235" t="n"/>
    </row>
    <row r="282">
      <c r="B282" t="inlineStr">
        <is>
          <t>ConTab_BOM_KP_DripPans_292</t>
        </is>
      </c>
      <c r="C282" s="273" t="inlineStr">
        <is>
          <t>2013-5_6-KP</t>
        </is>
      </c>
      <c r="D282" s="273" t="inlineStr">
        <is>
          <t>Steel</t>
        </is>
      </c>
      <c r="E282" t="inlineStr">
        <is>
          <t>184T</t>
        </is>
      </c>
      <c r="F282" t="inlineStr">
        <is>
          <t>ExtendedDripPan</t>
        </is>
      </c>
      <c r="G282" t="inlineStr">
        <is>
          <t>Extended Drip Pan</t>
        </is>
      </c>
      <c r="H282" t="inlineStr">
        <is>
          <t>RTF</t>
        </is>
      </c>
      <c r="I282" t="inlineStr">
        <is>
          <t>B104318</t>
        </is>
      </c>
      <c r="J282" s="235" t="inlineStr">
        <is>
          <t>LT084</t>
        </is>
      </c>
      <c r="K282" s="235" t="n"/>
    </row>
    <row r="283">
      <c r="B283" t="inlineStr">
        <is>
          <t>ConTab_BOM_KP_DripPans_293</t>
        </is>
      </c>
      <c r="C283" s="273" t="inlineStr">
        <is>
          <t>2013-5_6-KP</t>
        </is>
      </c>
      <c r="D283" s="273" t="inlineStr">
        <is>
          <t>Steel</t>
        </is>
      </c>
      <c r="E283" t="inlineStr">
        <is>
          <t>213T</t>
        </is>
      </c>
      <c r="F283" t="inlineStr">
        <is>
          <t>ExtendedDripPan</t>
        </is>
      </c>
      <c r="G283" t="inlineStr">
        <is>
          <t>Extended Drip Pan</t>
        </is>
      </c>
      <c r="H283" t="inlineStr">
        <is>
          <t>RTF</t>
        </is>
      </c>
      <c r="I283" t="inlineStr">
        <is>
          <t>B104318</t>
        </is>
      </c>
      <c r="J283" s="235" t="inlineStr">
        <is>
          <t>LT084</t>
        </is>
      </c>
      <c r="K283" s="235" t="n"/>
    </row>
    <row r="284">
      <c r="B284" t="inlineStr">
        <is>
          <t>ConTab_BOM_KP_DripPans_294</t>
        </is>
      </c>
      <c r="C284" s="273" t="inlineStr">
        <is>
          <t>2013-5_6-KP</t>
        </is>
      </c>
      <c r="D284" s="273" t="inlineStr">
        <is>
          <t>Steel</t>
        </is>
      </c>
      <c r="E284" t="inlineStr">
        <is>
          <t>215T</t>
        </is>
      </c>
      <c r="F284" t="inlineStr">
        <is>
          <t>ExtendedDripPan</t>
        </is>
      </c>
      <c r="G284" t="inlineStr">
        <is>
          <t>Extended Drip Pan</t>
        </is>
      </c>
      <c r="H284" t="inlineStr">
        <is>
          <t>RTF</t>
        </is>
      </c>
      <c r="I284" t="inlineStr">
        <is>
          <t>B104318</t>
        </is>
      </c>
      <c r="J284" s="235" t="inlineStr">
        <is>
          <t>LT084</t>
        </is>
      </c>
      <c r="K284" s="235" t="n"/>
    </row>
    <row r="285">
      <c r="B285" t="inlineStr">
        <is>
          <t>ConTab_BOM_KP_DripPans_295</t>
        </is>
      </c>
      <c r="C285" s="273" t="inlineStr">
        <is>
          <t>2013-5_6-KP</t>
        </is>
      </c>
      <c r="D285" s="273" t="inlineStr">
        <is>
          <t>Steel</t>
        </is>
      </c>
      <c r="E285" t="inlineStr">
        <is>
          <t>254T</t>
        </is>
      </c>
      <c r="F285" t="inlineStr">
        <is>
          <t>ExtendedDripPan</t>
        </is>
      </c>
      <c r="G285" t="inlineStr">
        <is>
          <t>Extended Drip Pan</t>
        </is>
      </c>
      <c r="H285" t="inlineStr">
        <is>
          <t>RTF</t>
        </is>
      </c>
      <c r="I285" t="inlineStr">
        <is>
          <t>B104318</t>
        </is>
      </c>
      <c r="J285" s="235" t="inlineStr">
        <is>
          <t>LT084</t>
        </is>
      </c>
      <c r="K285" s="235" t="n"/>
    </row>
    <row r="286">
      <c r="B286" t="inlineStr">
        <is>
          <t>ConTab_BOM_KP_DripPans_296</t>
        </is>
      </c>
      <c r="C286" s="273" t="inlineStr">
        <is>
          <t>2013-5_6-KP</t>
        </is>
      </c>
      <c r="D286" s="273" t="inlineStr">
        <is>
          <t>Steel</t>
        </is>
      </c>
      <c r="E286" t="inlineStr">
        <is>
          <t>256T</t>
        </is>
      </c>
      <c r="F286" t="inlineStr">
        <is>
          <t>ExtendedDripPan</t>
        </is>
      </c>
      <c r="G286" t="inlineStr">
        <is>
          <t>Extended Drip Pan</t>
        </is>
      </c>
      <c r="H286" t="inlineStr">
        <is>
          <t>RTF</t>
        </is>
      </c>
      <c r="I286" t="inlineStr">
        <is>
          <t>B104318</t>
        </is>
      </c>
      <c r="J286" s="235" t="inlineStr">
        <is>
          <t>LT084</t>
        </is>
      </c>
      <c r="K286" s="235" t="n"/>
    </row>
    <row r="287">
      <c r="B287" t="inlineStr">
        <is>
          <t>ConTab_BOM_KP_DripPans_297</t>
        </is>
      </c>
      <c r="C287" s="273" t="inlineStr">
        <is>
          <t>2013-5_6-KP</t>
        </is>
      </c>
      <c r="D287" s="273" t="inlineStr">
        <is>
          <t>Steel</t>
        </is>
      </c>
      <c r="E287" t="inlineStr">
        <is>
          <t>284T</t>
        </is>
      </c>
      <c r="F287" t="inlineStr">
        <is>
          <t>ExtendedDripPan</t>
        </is>
      </c>
      <c r="G287" t="inlineStr">
        <is>
          <t>Extended Drip Pan</t>
        </is>
      </c>
      <c r="H287" t="inlineStr">
        <is>
          <t>RTF</t>
        </is>
      </c>
      <c r="I287" t="inlineStr">
        <is>
          <t>B104318</t>
        </is>
      </c>
      <c r="J287" s="235" t="inlineStr">
        <is>
          <t>LT084</t>
        </is>
      </c>
      <c r="K287" s="235" t="n"/>
    </row>
    <row r="288">
      <c r="B288" t="inlineStr">
        <is>
          <t>ConTab_BOM_KP_DripPans_298</t>
        </is>
      </c>
      <c r="C288" s="273" t="inlineStr">
        <is>
          <t>2013-5_6-KP</t>
        </is>
      </c>
      <c r="D288" s="273" t="inlineStr">
        <is>
          <t>Steel</t>
        </is>
      </c>
      <c r="E288" t="inlineStr">
        <is>
          <t>286T</t>
        </is>
      </c>
      <c r="F288" t="inlineStr">
        <is>
          <t>ExtendedDripPan</t>
        </is>
      </c>
      <c r="G288" t="inlineStr">
        <is>
          <t>Extended Drip Pan</t>
        </is>
      </c>
      <c r="H288" t="inlineStr">
        <is>
          <t>RTF</t>
        </is>
      </c>
      <c r="I288" t="inlineStr">
        <is>
          <t>B104318</t>
        </is>
      </c>
      <c r="J288" s="235" t="inlineStr">
        <is>
          <t>LT084</t>
        </is>
      </c>
      <c r="K288" s="235" t="n"/>
    </row>
    <row r="289">
      <c r="B289" t="inlineStr">
        <is>
          <t>ConTab_BOM_KP_DripPans_299</t>
        </is>
      </c>
      <c r="C289" s="273" t="inlineStr">
        <is>
          <t>2013-5_6-KP</t>
        </is>
      </c>
      <c r="D289" s="273" t="inlineStr">
        <is>
          <t>Steel</t>
        </is>
      </c>
      <c r="E289" t="inlineStr">
        <is>
          <t>284TS</t>
        </is>
      </c>
      <c r="F289" t="inlineStr">
        <is>
          <t>ExtendedDripPan</t>
        </is>
      </c>
      <c r="G289" t="inlineStr">
        <is>
          <t>Extended Drip Pan</t>
        </is>
      </c>
      <c r="H289" t="inlineStr">
        <is>
          <t>RTF</t>
        </is>
      </c>
      <c r="I289" t="inlineStr">
        <is>
          <t>B104318</t>
        </is>
      </c>
      <c r="J289" s="235" t="inlineStr">
        <is>
          <t>LT084</t>
        </is>
      </c>
      <c r="K289" s="235" t="n"/>
    </row>
    <row r="290">
      <c r="B290" t="inlineStr">
        <is>
          <t>ConTab_BOM_KP_DripPans_300</t>
        </is>
      </c>
      <c r="C290" s="273" t="inlineStr">
        <is>
          <t>2013-5_6-KP</t>
        </is>
      </c>
      <c r="D290" s="273" t="inlineStr">
        <is>
          <t>Steel</t>
        </is>
      </c>
      <c r="E290" t="inlineStr">
        <is>
          <t>286TS</t>
        </is>
      </c>
      <c r="F290" t="inlineStr">
        <is>
          <t>ExtendedDripPan</t>
        </is>
      </c>
      <c r="G290" t="inlineStr">
        <is>
          <t>Extended Drip Pan</t>
        </is>
      </c>
      <c r="H290" t="inlineStr">
        <is>
          <t>RTF</t>
        </is>
      </c>
      <c r="I290" t="inlineStr">
        <is>
          <t>B104318</t>
        </is>
      </c>
      <c r="J290" s="235" t="inlineStr">
        <is>
          <t>LT084</t>
        </is>
      </c>
      <c r="K290" s="235" t="n"/>
    </row>
    <row r="291">
      <c r="B291" t="inlineStr">
        <is>
          <t>ConTab_BOM_KP_DripPans_301</t>
        </is>
      </c>
      <c r="C291" s="273" t="inlineStr">
        <is>
          <t>2013-5_6-KP</t>
        </is>
      </c>
      <c r="D291" s="273" t="inlineStr">
        <is>
          <t>CI</t>
        </is>
      </c>
      <c r="E291" t="inlineStr">
        <is>
          <t>All</t>
        </is>
      </c>
      <c r="F291" t="inlineStr">
        <is>
          <t>ExtendedDripPan</t>
        </is>
      </c>
      <c r="G291" t="inlineStr">
        <is>
          <t>Extended Drip Pan</t>
        </is>
      </c>
      <c r="H291" t="inlineStr">
        <is>
          <t>RTF</t>
        </is>
      </c>
      <c r="I291" t="inlineStr">
        <is>
          <t>B104309</t>
        </is>
      </c>
      <c r="J291" s="273" t="inlineStr">
        <is>
          <t>LT093</t>
        </is>
      </c>
      <c r="K291" s="273" t="n"/>
    </row>
    <row r="292">
      <c r="B292" t="inlineStr">
        <is>
          <t>ConTab_BOM_KP_DripPans_302</t>
        </is>
      </c>
      <c r="C292" s="273" t="inlineStr">
        <is>
          <t>2013-5_6-KP</t>
        </is>
      </c>
      <c r="D292" s="273" t="inlineStr">
        <is>
          <t>Special</t>
        </is>
      </c>
      <c r="E292" t="inlineStr">
        <is>
          <t>All</t>
        </is>
      </c>
      <c r="F292" t="inlineStr">
        <is>
          <t>ExtendedDripPan</t>
        </is>
      </c>
      <c r="G292" t="inlineStr">
        <is>
          <t>Extended Drip Pan</t>
        </is>
      </c>
      <c r="H292" t="inlineStr">
        <is>
          <t>RTF</t>
        </is>
      </c>
      <c r="I292" t="inlineStr">
        <is>
          <t>B104307</t>
        </is>
      </c>
      <c r="J292" s="273" t="inlineStr">
        <is>
          <t>LT029</t>
        </is>
      </c>
      <c r="K292" s="273" t="n"/>
    </row>
    <row r="293">
      <c r="B293" t="inlineStr">
        <is>
          <t>ConTab_BOM_KP_DripPans_303</t>
        </is>
      </c>
      <c r="C293" s="273" t="inlineStr">
        <is>
          <t>3095-7_8-KP</t>
        </is>
      </c>
      <c r="D293" s="273" t="inlineStr">
        <is>
          <t>Steel</t>
        </is>
      </c>
      <c r="E293" t="inlineStr">
        <is>
          <t>143T</t>
        </is>
      </c>
      <c r="F293" t="inlineStr">
        <is>
          <t>ExtendedDripPan</t>
        </is>
      </c>
      <c r="G293" t="inlineStr">
        <is>
          <t>Extended Drip Pan</t>
        </is>
      </c>
      <c r="H293" t="inlineStr">
        <is>
          <t>RTF</t>
        </is>
      </c>
      <c r="I293" t="inlineStr">
        <is>
          <t>B104318</t>
        </is>
      </c>
      <c r="J293" s="235" t="inlineStr">
        <is>
          <t>LT084</t>
        </is>
      </c>
      <c r="K293" s="235" t="n"/>
    </row>
    <row r="294">
      <c r="B294" t="inlineStr">
        <is>
          <t>ConTab_BOM_KP_DripPans_304</t>
        </is>
      </c>
      <c r="C294" s="273" t="inlineStr">
        <is>
          <t>3095-7_8-KP</t>
        </is>
      </c>
      <c r="D294" s="273" t="inlineStr">
        <is>
          <t>Steel</t>
        </is>
      </c>
      <c r="E294" t="inlineStr">
        <is>
          <t>145T</t>
        </is>
      </c>
      <c r="F294" t="inlineStr">
        <is>
          <t>ExtendedDripPan</t>
        </is>
      </c>
      <c r="G294" t="inlineStr">
        <is>
          <t>Extended Drip Pan</t>
        </is>
      </c>
      <c r="H294" t="inlineStr">
        <is>
          <t>RTF</t>
        </is>
      </c>
      <c r="I294" t="inlineStr">
        <is>
          <t>B104318</t>
        </is>
      </c>
      <c r="J294" s="235" t="inlineStr">
        <is>
          <t>LT084</t>
        </is>
      </c>
      <c r="K294" s="235" t="n"/>
    </row>
    <row r="295">
      <c r="B295" t="inlineStr">
        <is>
          <t>ConTab_BOM_KP_DripPans_305</t>
        </is>
      </c>
      <c r="C295" s="273" t="inlineStr">
        <is>
          <t>3095-7_8-KP</t>
        </is>
      </c>
      <c r="D295" s="273" t="inlineStr">
        <is>
          <t>Steel</t>
        </is>
      </c>
      <c r="E295" t="inlineStr">
        <is>
          <t>182T</t>
        </is>
      </c>
      <c r="F295" t="inlineStr">
        <is>
          <t>ExtendedDripPan</t>
        </is>
      </c>
      <c r="G295" t="inlineStr">
        <is>
          <t>Extended Drip Pan</t>
        </is>
      </c>
      <c r="H295" t="inlineStr">
        <is>
          <t>RTF</t>
        </is>
      </c>
      <c r="I295" t="inlineStr">
        <is>
          <t>B104318</t>
        </is>
      </c>
      <c r="J295" s="235" t="inlineStr">
        <is>
          <t>LT084</t>
        </is>
      </c>
      <c r="K295" s="235" t="n"/>
    </row>
    <row r="296">
      <c r="B296" t="inlineStr">
        <is>
          <t>ConTab_BOM_KP_DripPans_306</t>
        </is>
      </c>
      <c r="C296" s="273" t="inlineStr">
        <is>
          <t>3095-7_8-KP</t>
        </is>
      </c>
      <c r="D296" s="273" t="inlineStr">
        <is>
          <t>Steel</t>
        </is>
      </c>
      <c r="E296" t="inlineStr">
        <is>
          <t>184T</t>
        </is>
      </c>
      <c r="F296" t="inlineStr">
        <is>
          <t>ExtendedDripPan</t>
        </is>
      </c>
      <c r="G296" t="inlineStr">
        <is>
          <t>Extended Drip Pan</t>
        </is>
      </c>
      <c r="H296" t="inlineStr">
        <is>
          <t>RTF</t>
        </is>
      </c>
      <c r="I296" t="inlineStr">
        <is>
          <t>B104318</t>
        </is>
      </c>
      <c r="J296" s="235" t="inlineStr">
        <is>
          <t>LT084</t>
        </is>
      </c>
      <c r="K296" s="235" t="n"/>
    </row>
    <row r="297">
      <c r="B297" t="inlineStr">
        <is>
          <t>ConTab_BOM_KP_DripPans_307</t>
        </is>
      </c>
      <c r="C297" s="273" t="inlineStr">
        <is>
          <t>3095-7_8-KP</t>
        </is>
      </c>
      <c r="D297" s="273" t="inlineStr">
        <is>
          <t>Steel</t>
        </is>
      </c>
      <c r="E297" t="inlineStr">
        <is>
          <t>213T</t>
        </is>
      </c>
      <c r="F297" t="inlineStr">
        <is>
          <t>ExtendedDripPan</t>
        </is>
      </c>
      <c r="G297" t="inlineStr">
        <is>
          <t>Extended Drip Pan</t>
        </is>
      </c>
      <c r="H297" t="inlineStr">
        <is>
          <t>RTF</t>
        </is>
      </c>
      <c r="I297" t="inlineStr">
        <is>
          <t>B104318</t>
        </is>
      </c>
      <c r="J297" s="235" t="inlineStr">
        <is>
          <t>LT084</t>
        </is>
      </c>
      <c r="K297" s="235" t="n"/>
    </row>
    <row r="298">
      <c r="B298" t="inlineStr">
        <is>
          <t>ConTab_BOM_KP_DripPans_308</t>
        </is>
      </c>
      <c r="C298" s="273" t="inlineStr">
        <is>
          <t>3095-7_8-KP</t>
        </is>
      </c>
      <c r="D298" s="273" t="inlineStr">
        <is>
          <t>Steel</t>
        </is>
      </c>
      <c r="E298" t="inlineStr">
        <is>
          <t>215T</t>
        </is>
      </c>
      <c r="F298" t="inlineStr">
        <is>
          <t>ExtendedDripPan</t>
        </is>
      </c>
      <c r="G298" t="inlineStr">
        <is>
          <t>Extended Drip Pan</t>
        </is>
      </c>
      <c r="H298" t="inlineStr">
        <is>
          <t>RTF</t>
        </is>
      </c>
      <c r="I298" t="inlineStr">
        <is>
          <t>B104318</t>
        </is>
      </c>
      <c r="J298" s="235" t="inlineStr">
        <is>
          <t>LT084</t>
        </is>
      </c>
      <c r="K298" s="235" t="n"/>
    </row>
    <row r="299">
      <c r="B299" t="inlineStr">
        <is>
          <t>ConTab_BOM_KP_DripPans_309</t>
        </is>
      </c>
      <c r="C299" s="273" t="inlineStr">
        <is>
          <t>3095-7_8-KP</t>
        </is>
      </c>
      <c r="D299" s="273" t="inlineStr">
        <is>
          <t>Steel</t>
        </is>
      </c>
      <c r="E299" t="inlineStr">
        <is>
          <t>254T</t>
        </is>
      </c>
      <c r="F299" t="inlineStr">
        <is>
          <t>ExtendedDripPan</t>
        </is>
      </c>
      <c r="G299" t="inlineStr">
        <is>
          <t>Extended Drip Pan</t>
        </is>
      </c>
      <c r="H299" t="inlineStr">
        <is>
          <t>RTF</t>
        </is>
      </c>
      <c r="I299" t="inlineStr">
        <is>
          <t>B104318</t>
        </is>
      </c>
      <c r="J299" s="235" t="inlineStr">
        <is>
          <t>LT084</t>
        </is>
      </c>
      <c r="K299" s="235" t="n"/>
    </row>
    <row r="300">
      <c r="B300" t="inlineStr">
        <is>
          <t>ConTab_BOM_KP_DripPans_310</t>
        </is>
      </c>
      <c r="C300" s="273" t="inlineStr">
        <is>
          <t>3095-7_8-KP</t>
        </is>
      </c>
      <c r="D300" s="273" t="inlineStr">
        <is>
          <t>Steel</t>
        </is>
      </c>
      <c r="E300" t="inlineStr">
        <is>
          <t>256T</t>
        </is>
      </c>
      <c r="F300" t="inlineStr">
        <is>
          <t>ExtendedDripPan</t>
        </is>
      </c>
      <c r="G300" t="inlineStr">
        <is>
          <t>Extended Drip Pan</t>
        </is>
      </c>
      <c r="H300" t="inlineStr">
        <is>
          <t>RTF</t>
        </is>
      </c>
      <c r="I300" t="inlineStr">
        <is>
          <t>B104318</t>
        </is>
      </c>
      <c r="J300" s="235" t="inlineStr">
        <is>
          <t>LT084</t>
        </is>
      </c>
      <c r="K300" s="235" t="n"/>
    </row>
    <row r="301">
      <c r="B301" t="inlineStr">
        <is>
          <t>ConTab_BOM_KP_DripPans_311</t>
        </is>
      </c>
      <c r="C301" s="273" t="inlineStr">
        <is>
          <t>3095-7_8-KP</t>
        </is>
      </c>
      <c r="D301" s="273" t="inlineStr">
        <is>
          <t>Steel</t>
        </is>
      </c>
      <c r="E301" t="inlineStr">
        <is>
          <t>284TS</t>
        </is>
      </c>
      <c r="F301" t="inlineStr">
        <is>
          <t>ExtendedDripPan</t>
        </is>
      </c>
      <c r="G301" t="inlineStr">
        <is>
          <t>Extended Drip Pan</t>
        </is>
      </c>
      <c r="H301" t="inlineStr">
        <is>
          <t>RTF</t>
        </is>
      </c>
      <c r="I301" t="inlineStr">
        <is>
          <t>B104318</t>
        </is>
      </c>
      <c r="J301" s="235" t="inlineStr">
        <is>
          <t>LT084</t>
        </is>
      </c>
      <c r="K301" s="235" t="n"/>
    </row>
    <row r="302">
      <c r="B302" t="inlineStr">
        <is>
          <t>ConTab_BOM_KP_DripPans_312</t>
        </is>
      </c>
      <c r="C302" s="273" t="inlineStr">
        <is>
          <t>3095-7_8-KP</t>
        </is>
      </c>
      <c r="D302" s="273" t="inlineStr">
        <is>
          <t>Steel</t>
        </is>
      </c>
      <c r="E302" t="inlineStr">
        <is>
          <t>286TS</t>
        </is>
      </c>
      <c r="F302" t="inlineStr">
        <is>
          <t>ExtendedDripPan</t>
        </is>
      </c>
      <c r="G302" t="inlineStr">
        <is>
          <t>Extended Drip Pan</t>
        </is>
      </c>
      <c r="H302" t="inlineStr">
        <is>
          <t>RTF</t>
        </is>
      </c>
      <c r="I302" t="inlineStr">
        <is>
          <t>B104318</t>
        </is>
      </c>
      <c r="J302" s="235" t="inlineStr">
        <is>
          <t>LT084</t>
        </is>
      </c>
      <c r="K302" s="235" t="n"/>
    </row>
    <row r="303">
      <c r="B303" t="inlineStr">
        <is>
          <t>ConTab_BOM_KP_DripPans_313</t>
        </is>
      </c>
      <c r="C303" s="273" t="inlineStr">
        <is>
          <t>3095-7_8-KP</t>
        </is>
      </c>
      <c r="D303" s="273" t="inlineStr">
        <is>
          <t>Steel</t>
        </is>
      </c>
      <c r="E303" t="inlineStr">
        <is>
          <t>324TS</t>
        </is>
      </c>
      <c r="F303" t="inlineStr">
        <is>
          <t>ExtendedDripPan</t>
        </is>
      </c>
      <c r="G303" t="inlineStr">
        <is>
          <t>Extended Drip Pan</t>
        </is>
      </c>
      <c r="H303" t="inlineStr">
        <is>
          <t>RTF</t>
        </is>
      </c>
      <c r="I303" t="inlineStr">
        <is>
          <t>B104326</t>
        </is>
      </c>
      <c r="J303" s="235" t="inlineStr">
        <is>
          <t>LT084</t>
        </is>
      </c>
      <c r="K303" s="235" t="n"/>
    </row>
    <row r="304">
      <c r="B304" t="inlineStr">
        <is>
          <t>ConTab_BOM_KP_DripPans_314</t>
        </is>
      </c>
      <c r="C304" s="273" t="inlineStr">
        <is>
          <t>3095-7_8-KP</t>
        </is>
      </c>
      <c r="D304" s="273" t="inlineStr">
        <is>
          <t>Steel</t>
        </is>
      </c>
      <c r="E304" t="inlineStr">
        <is>
          <t>326TS</t>
        </is>
      </c>
      <c r="F304" t="inlineStr">
        <is>
          <t>ExtendedDripPan</t>
        </is>
      </c>
      <c r="G304" t="inlineStr">
        <is>
          <t>Extended Drip Pan</t>
        </is>
      </c>
      <c r="H304" t="inlineStr">
        <is>
          <t>RTF</t>
        </is>
      </c>
      <c r="I304" t="inlineStr">
        <is>
          <t>B104326</t>
        </is>
      </c>
      <c r="J304" s="235" t="inlineStr">
        <is>
          <t>LT084</t>
        </is>
      </c>
      <c r="K304" s="235" t="n"/>
    </row>
    <row r="305">
      <c r="B305" t="inlineStr">
        <is>
          <t>ConTab_BOM_KP_DripPans_315</t>
        </is>
      </c>
      <c r="C305" s="273" t="inlineStr">
        <is>
          <t>3095-7_8-KP</t>
        </is>
      </c>
      <c r="D305" s="273" t="inlineStr">
        <is>
          <t>Steel</t>
        </is>
      </c>
      <c r="E305" t="inlineStr">
        <is>
          <t>364TS</t>
        </is>
      </c>
      <c r="F305" t="inlineStr">
        <is>
          <t>ExtendedDripPan</t>
        </is>
      </c>
      <c r="G305" t="inlineStr">
        <is>
          <t>Extended Drip Pan</t>
        </is>
      </c>
      <c r="H305" t="inlineStr">
        <is>
          <t>RTF</t>
        </is>
      </c>
      <c r="I305" t="inlineStr">
        <is>
          <t>B104326</t>
        </is>
      </c>
      <c r="J305" s="235" t="inlineStr">
        <is>
          <t>LT084</t>
        </is>
      </c>
      <c r="K305" s="235" t="n"/>
    </row>
    <row r="306">
      <c r="B306" t="inlineStr">
        <is>
          <t>ConTab_BOM_KP_DripPans_316</t>
        </is>
      </c>
      <c r="C306" s="273" t="inlineStr">
        <is>
          <t>3095-7_8-KP</t>
        </is>
      </c>
      <c r="D306" s="273" t="inlineStr">
        <is>
          <t>Steel</t>
        </is>
      </c>
      <c r="E306" t="inlineStr">
        <is>
          <t>365TS</t>
        </is>
      </c>
      <c r="F306" t="inlineStr">
        <is>
          <t>ExtendedDripPan</t>
        </is>
      </c>
      <c r="G306" t="inlineStr">
        <is>
          <t>Extended Drip Pan</t>
        </is>
      </c>
      <c r="H306" t="inlineStr">
        <is>
          <t>RTF</t>
        </is>
      </c>
      <c r="I306" t="inlineStr">
        <is>
          <t>B104326</t>
        </is>
      </c>
      <c r="J306" s="235" t="inlineStr">
        <is>
          <t>LT084</t>
        </is>
      </c>
      <c r="K306" s="235" t="n"/>
    </row>
    <row r="307">
      <c r="B307" t="inlineStr">
        <is>
          <t>ConTab_BOM_KP_DripPans_317</t>
        </is>
      </c>
      <c r="C307" s="273" t="inlineStr">
        <is>
          <t>3095-7_8-KP</t>
        </is>
      </c>
      <c r="D307" s="273" t="inlineStr">
        <is>
          <t>CI</t>
        </is>
      </c>
      <c r="E307" t="inlineStr">
        <is>
          <t>All</t>
        </is>
      </c>
      <c r="F307" t="inlineStr">
        <is>
          <t>ExtendedDripPan</t>
        </is>
      </c>
      <c r="G307" t="inlineStr">
        <is>
          <t>Extended Drip Pan</t>
        </is>
      </c>
      <c r="H307" t="inlineStr">
        <is>
          <t>RTF</t>
        </is>
      </c>
      <c r="I307" t="inlineStr">
        <is>
          <t>B104310</t>
        </is>
      </c>
      <c r="J307" s="273" t="inlineStr">
        <is>
          <t>LT093</t>
        </is>
      </c>
      <c r="K307" s="273" t="n"/>
    </row>
    <row r="308">
      <c r="B308" t="inlineStr">
        <is>
          <t>ConTab_BOM_KP_DripPans_318</t>
        </is>
      </c>
      <c r="C308" s="273" t="inlineStr">
        <is>
          <t>3095-7_8-KP</t>
        </is>
      </c>
      <c r="D308" s="273" t="inlineStr">
        <is>
          <t>Special</t>
        </is>
      </c>
      <c r="E308" t="inlineStr">
        <is>
          <t>All</t>
        </is>
      </c>
      <c r="F308" t="inlineStr">
        <is>
          <t>ExtendedDripPan</t>
        </is>
      </c>
      <c r="G308" t="inlineStr">
        <is>
          <t>Extended Drip Pan</t>
        </is>
      </c>
      <c r="H308" t="inlineStr">
        <is>
          <t>RTF</t>
        </is>
      </c>
      <c r="I308" t="inlineStr">
        <is>
          <t>B104307</t>
        </is>
      </c>
      <c r="J308" s="273" t="inlineStr">
        <is>
          <t>LT029</t>
        </is>
      </c>
      <c r="K308" s="273" t="n"/>
    </row>
    <row r="309">
      <c r="B309" t="inlineStr">
        <is>
          <t>ConTab_BOM_KP_DripPans_319</t>
        </is>
      </c>
      <c r="C309" s="273" t="inlineStr">
        <is>
          <t>3014-5_6-KP</t>
        </is>
      </c>
      <c r="D309" s="273" t="inlineStr">
        <is>
          <t>Steel</t>
        </is>
      </c>
      <c r="E309" t="inlineStr">
        <is>
          <t>213T</t>
        </is>
      </c>
      <c r="F309" t="inlineStr">
        <is>
          <t>ExtendedDripPan</t>
        </is>
      </c>
      <c r="G309" t="inlineStr">
        <is>
          <t>Extended Drip Pan</t>
        </is>
      </c>
      <c r="H309" t="inlineStr">
        <is>
          <t>RTF</t>
        </is>
      </c>
      <c r="I309" t="inlineStr">
        <is>
          <t>B104319</t>
        </is>
      </c>
      <c r="J309" s="235" t="inlineStr">
        <is>
          <t>LT084</t>
        </is>
      </c>
      <c r="K309" s="235" t="n"/>
    </row>
    <row r="310">
      <c r="B310" t="inlineStr">
        <is>
          <t>ConTab_BOM_KP_DripPans_320</t>
        </is>
      </c>
      <c r="C310" s="273" t="inlineStr">
        <is>
          <t>3014-5_6-KP</t>
        </is>
      </c>
      <c r="D310" s="273" t="inlineStr">
        <is>
          <t>Steel</t>
        </is>
      </c>
      <c r="E310" t="inlineStr">
        <is>
          <t>215T</t>
        </is>
      </c>
      <c r="F310" t="inlineStr">
        <is>
          <t>ExtendedDripPan</t>
        </is>
      </c>
      <c r="G310" t="inlineStr">
        <is>
          <t>Extended Drip Pan</t>
        </is>
      </c>
      <c r="H310" t="inlineStr">
        <is>
          <t>RTF</t>
        </is>
      </c>
      <c r="I310" t="inlineStr">
        <is>
          <t>B104319</t>
        </is>
      </c>
      <c r="J310" s="235" t="inlineStr">
        <is>
          <t>LT084</t>
        </is>
      </c>
      <c r="K310" s="235" t="n"/>
    </row>
    <row r="311">
      <c r="B311" t="inlineStr">
        <is>
          <t>ConTab_BOM_KP_DripPans_321</t>
        </is>
      </c>
      <c r="C311" s="273" t="inlineStr">
        <is>
          <t>3014-5_6-KP</t>
        </is>
      </c>
      <c r="D311" s="273" t="inlineStr">
        <is>
          <t>Steel</t>
        </is>
      </c>
      <c r="E311" t="inlineStr">
        <is>
          <t>254T</t>
        </is>
      </c>
      <c r="F311" t="inlineStr">
        <is>
          <t>ExtendedDripPan</t>
        </is>
      </c>
      <c r="G311" t="inlineStr">
        <is>
          <t>Extended Drip Pan</t>
        </is>
      </c>
      <c r="H311" t="inlineStr">
        <is>
          <t>RTF</t>
        </is>
      </c>
      <c r="I311" t="inlineStr">
        <is>
          <t>B104319</t>
        </is>
      </c>
      <c r="J311" s="235" t="inlineStr">
        <is>
          <t>LT084</t>
        </is>
      </c>
      <c r="K311" s="235" t="n"/>
    </row>
    <row r="312">
      <c r="B312" t="inlineStr">
        <is>
          <t>ConTab_BOM_KP_DripPans_322</t>
        </is>
      </c>
      <c r="C312" s="273" t="inlineStr">
        <is>
          <t>3014-5_6-KP</t>
        </is>
      </c>
      <c r="D312" s="273" t="inlineStr">
        <is>
          <t>Steel</t>
        </is>
      </c>
      <c r="E312" t="inlineStr">
        <is>
          <t>256T</t>
        </is>
      </c>
      <c r="F312" t="inlineStr">
        <is>
          <t>ExtendedDripPan</t>
        </is>
      </c>
      <c r="G312" t="inlineStr">
        <is>
          <t>Extended Drip Pan</t>
        </is>
      </c>
      <c r="H312" t="inlineStr">
        <is>
          <t>RTF</t>
        </is>
      </c>
      <c r="I312" t="inlineStr">
        <is>
          <t>B104319</t>
        </is>
      </c>
      <c r="J312" s="235" t="inlineStr">
        <is>
          <t>LT084</t>
        </is>
      </c>
      <c r="K312" s="235" t="n"/>
    </row>
    <row r="313">
      <c r="B313" t="inlineStr">
        <is>
          <t>ConTab_BOM_KP_DripPans_323</t>
        </is>
      </c>
      <c r="C313" s="273" t="inlineStr">
        <is>
          <t>3014-5_6-KP</t>
        </is>
      </c>
      <c r="D313" s="273" t="inlineStr">
        <is>
          <t>Steel</t>
        </is>
      </c>
      <c r="E313" t="inlineStr">
        <is>
          <t>284T</t>
        </is>
      </c>
      <c r="F313" t="inlineStr">
        <is>
          <t>ExtendedDripPan</t>
        </is>
      </c>
      <c r="G313" t="inlineStr">
        <is>
          <t>Extended Drip Pan</t>
        </is>
      </c>
      <c r="H313" t="inlineStr">
        <is>
          <t>RTF</t>
        </is>
      </c>
      <c r="I313" t="inlineStr">
        <is>
          <t>B104319</t>
        </is>
      </c>
      <c r="J313" s="235" t="inlineStr">
        <is>
          <t>LT084</t>
        </is>
      </c>
      <c r="K313" s="235" t="n"/>
    </row>
    <row r="314">
      <c r="B314" t="inlineStr">
        <is>
          <t>ConTab_BOM_KP_DripPans_324</t>
        </is>
      </c>
      <c r="C314" s="273" t="inlineStr">
        <is>
          <t>3014-5_6-KP</t>
        </is>
      </c>
      <c r="D314" s="273" t="inlineStr">
        <is>
          <t>Steel</t>
        </is>
      </c>
      <c r="E314" t="inlineStr">
        <is>
          <t>286T</t>
        </is>
      </c>
      <c r="F314" t="inlineStr">
        <is>
          <t>ExtendedDripPan</t>
        </is>
      </c>
      <c r="G314" t="inlineStr">
        <is>
          <t>Extended Drip Pan</t>
        </is>
      </c>
      <c r="H314" t="inlineStr">
        <is>
          <t>RTF</t>
        </is>
      </c>
      <c r="I314" t="inlineStr">
        <is>
          <t>B104319</t>
        </is>
      </c>
      <c r="J314" s="235" t="inlineStr">
        <is>
          <t>LT084</t>
        </is>
      </c>
      <c r="K314" s="235" t="n"/>
    </row>
    <row r="315">
      <c r="B315" t="inlineStr">
        <is>
          <t>ConTab_BOM_KP_DripPans_325</t>
        </is>
      </c>
      <c r="C315" s="273" t="inlineStr">
        <is>
          <t>3014-5_6-KP</t>
        </is>
      </c>
      <c r="D315" s="273" t="inlineStr">
        <is>
          <t>Steel</t>
        </is>
      </c>
      <c r="E315" t="inlineStr">
        <is>
          <t>324T</t>
        </is>
      </c>
      <c r="F315" t="inlineStr">
        <is>
          <t>ExtendedDripPan</t>
        </is>
      </c>
      <c r="G315" t="inlineStr">
        <is>
          <t>Extended Drip Pan</t>
        </is>
      </c>
      <c r="H315" t="inlineStr">
        <is>
          <t>RTF</t>
        </is>
      </c>
      <c r="I315" t="inlineStr">
        <is>
          <t>B104320</t>
        </is>
      </c>
      <c r="J315" s="235" t="inlineStr">
        <is>
          <t>LT084</t>
        </is>
      </c>
      <c r="K315" s="235" t="n"/>
    </row>
    <row r="316">
      <c r="B316" t="inlineStr">
        <is>
          <t>ConTab_BOM_KP_DripPans_326</t>
        </is>
      </c>
      <c r="C316" s="273" t="inlineStr">
        <is>
          <t>3014-5_6-KP</t>
        </is>
      </c>
      <c r="D316" s="273" t="inlineStr">
        <is>
          <t>Steel</t>
        </is>
      </c>
      <c r="E316" t="inlineStr">
        <is>
          <t>326T</t>
        </is>
      </c>
      <c r="F316" t="inlineStr">
        <is>
          <t>ExtendedDripPan</t>
        </is>
      </c>
      <c r="G316" t="inlineStr">
        <is>
          <t>Extended Drip Pan</t>
        </is>
      </c>
      <c r="H316" t="inlineStr">
        <is>
          <t>RTF</t>
        </is>
      </c>
      <c r="I316" t="inlineStr">
        <is>
          <t>B104320</t>
        </is>
      </c>
      <c r="J316" s="235" t="inlineStr">
        <is>
          <t>LT084</t>
        </is>
      </c>
      <c r="K316" s="235" t="n"/>
    </row>
    <row r="317">
      <c r="B317" t="inlineStr">
        <is>
          <t>ConTab_BOM_KP_DripPans_327</t>
        </is>
      </c>
      <c r="C317" s="273" t="inlineStr">
        <is>
          <t>3014-5_6-KP</t>
        </is>
      </c>
      <c r="D317" s="273" t="inlineStr">
        <is>
          <t>CI</t>
        </is>
      </c>
      <c r="E317" t="inlineStr">
        <is>
          <t>All</t>
        </is>
      </c>
      <c r="F317" t="inlineStr">
        <is>
          <t>ExtendedDripPan</t>
        </is>
      </c>
      <c r="G317" t="inlineStr">
        <is>
          <t>Extended Drip Pan</t>
        </is>
      </c>
      <c r="H317" t="inlineStr">
        <is>
          <t>RTF</t>
        </is>
      </c>
      <c r="I317" t="inlineStr">
        <is>
          <t>B104311</t>
        </is>
      </c>
      <c r="J317" s="273" t="inlineStr">
        <is>
          <t>LT093</t>
        </is>
      </c>
      <c r="K317" s="273" t="n"/>
    </row>
    <row r="318">
      <c r="B318" t="inlineStr">
        <is>
          <t>ConTab_BOM_KP_DripPans_328</t>
        </is>
      </c>
      <c r="C318" s="273" t="inlineStr">
        <is>
          <t>3014-5_6-KP</t>
        </is>
      </c>
      <c r="D318" s="273" t="inlineStr">
        <is>
          <t>Special</t>
        </is>
      </c>
      <c r="E318" t="inlineStr">
        <is>
          <t>All</t>
        </is>
      </c>
      <c r="F318" t="inlineStr">
        <is>
          <t>ExtendedDripPan</t>
        </is>
      </c>
      <c r="G318" t="inlineStr">
        <is>
          <t>Extended Drip Pan</t>
        </is>
      </c>
      <c r="H318" t="inlineStr">
        <is>
          <t>RTF</t>
        </is>
      </c>
      <c r="I318" t="inlineStr">
        <is>
          <t>B104307</t>
        </is>
      </c>
      <c r="J318" s="273" t="inlineStr">
        <is>
          <t>LT029</t>
        </is>
      </c>
      <c r="K318" s="273" t="n"/>
    </row>
    <row r="319">
      <c r="B319" t="inlineStr">
        <is>
          <t>ConTab_BOM_KP_DripPans_329</t>
        </is>
      </c>
      <c r="C319" s="273" t="inlineStr">
        <is>
          <t>4012-1_2-KP</t>
        </is>
      </c>
      <c r="D319" s="273" t="inlineStr">
        <is>
          <t>Steel</t>
        </is>
      </c>
      <c r="E319" t="inlineStr">
        <is>
          <t>213T</t>
        </is>
      </c>
      <c r="F319" t="inlineStr">
        <is>
          <t>ExtendedDripPan</t>
        </is>
      </c>
      <c r="G319" t="inlineStr">
        <is>
          <t>Extended Drip Pan</t>
        </is>
      </c>
      <c r="H319" t="inlineStr">
        <is>
          <t>RTF</t>
        </is>
      </c>
      <c r="I319" t="inlineStr">
        <is>
          <t>B104319</t>
        </is>
      </c>
      <c r="J319" s="235" t="inlineStr">
        <is>
          <t>LT084</t>
        </is>
      </c>
      <c r="K319" s="235" t="n"/>
    </row>
    <row r="320">
      <c r="B320" t="inlineStr">
        <is>
          <t>ConTab_BOM_KP_DripPans_330</t>
        </is>
      </c>
      <c r="C320" s="273" t="inlineStr">
        <is>
          <t>4012-1_2-KP</t>
        </is>
      </c>
      <c r="D320" s="273" t="inlineStr">
        <is>
          <t>Steel</t>
        </is>
      </c>
      <c r="E320" t="inlineStr">
        <is>
          <t>215T</t>
        </is>
      </c>
      <c r="F320" t="inlineStr">
        <is>
          <t>ExtendedDripPan</t>
        </is>
      </c>
      <c r="G320" t="inlineStr">
        <is>
          <t>Extended Drip Pan</t>
        </is>
      </c>
      <c r="H320" t="inlineStr">
        <is>
          <t>RTF</t>
        </is>
      </c>
      <c r="I320" t="inlineStr">
        <is>
          <t>B104319</t>
        </is>
      </c>
      <c r="J320" s="235" t="inlineStr">
        <is>
          <t>LT084</t>
        </is>
      </c>
      <c r="K320" s="235" t="n"/>
    </row>
    <row r="321">
      <c r="B321" t="inlineStr">
        <is>
          <t>ConTab_BOM_KP_DripPans_331</t>
        </is>
      </c>
      <c r="C321" s="273" t="inlineStr">
        <is>
          <t>4012-1_2-KP</t>
        </is>
      </c>
      <c r="D321" s="273" t="inlineStr">
        <is>
          <t>Steel</t>
        </is>
      </c>
      <c r="E321" t="inlineStr">
        <is>
          <t>254T</t>
        </is>
      </c>
      <c r="F321" t="inlineStr">
        <is>
          <t>ExtendedDripPan</t>
        </is>
      </c>
      <c r="G321" t="inlineStr">
        <is>
          <t>Extended Drip Pan</t>
        </is>
      </c>
      <c r="H321" t="inlineStr">
        <is>
          <t>RTF</t>
        </is>
      </c>
      <c r="I321" t="inlineStr">
        <is>
          <t>B104319</t>
        </is>
      </c>
      <c r="J321" s="235" t="inlineStr">
        <is>
          <t>LT084</t>
        </is>
      </c>
      <c r="K321" s="235" t="n"/>
    </row>
    <row r="322">
      <c r="B322" t="inlineStr">
        <is>
          <t>ConTab_BOM_KP_DripPans_332</t>
        </is>
      </c>
      <c r="C322" s="273" t="inlineStr">
        <is>
          <t>4012-1_2-KP</t>
        </is>
      </c>
      <c r="D322" s="273" t="inlineStr">
        <is>
          <t>Steel</t>
        </is>
      </c>
      <c r="E322" t="inlineStr">
        <is>
          <t>256T</t>
        </is>
      </c>
      <c r="F322" t="inlineStr">
        <is>
          <t>ExtendedDripPan</t>
        </is>
      </c>
      <c r="G322" t="inlineStr">
        <is>
          <t>Extended Drip Pan</t>
        </is>
      </c>
      <c r="H322" t="inlineStr">
        <is>
          <t>RTF</t>
        </is>
      </c>
      <c r="I322" t="inlineStr">
        <is>
          <t>B104319</t>
        </is>
      </c>
      <c r="J322" s="235" t="inlineStr">
        <is>
          <t>LT084</t>
        </is>
      </c>
      <c r="K322" s="235" t="n"/>
    </row>
    <row r="323">
      <c r="B323" t="inlineStr">
        <is>
          <t>ConTab_BOM_KP_DripPans_333</t>
        </is>
      </c>
      <c r="C323" s="273" t="inlineStr">
        <is>
          <t>4012-1_2-KP</t>
        </is>
      </c>
      <c r="D323" s="273" t="inlineStr">
        <is>
          <t>Steel</t>
        </is>
      </c>
      <c r="E323" t="inlineStr">
        <is>
          <t>284T</t>
        </is>
      </c>
      <c r="F323" t="inlineStr">
        <is>
          <t>ExtendedDripPan</t>
        </is>
      </c>
      <c r="G323" t="inlineStr">
        <is>
          <t>Extended Drip Pan</t>
        </is>
      </c>
      <c r="H323" t="inlineStr">
        <is>
          <t>RTF</t>
        </is>
      </c>
      <c r="I323" t="inlineStr">
        <is>
          <t>B104319</t>
        </is>
      </c>
      <c r="J323" s="235" t="inlineStr">
        <is>
          <t>LT084</t>
        </is>
      </c>
      <c r="K323" s="235" t="n"/>
    </row>
    <row r="324">
      <c r="B324" t="inlineStr">
        <is>
          <t>ConTab_BOM_KP_DripPans_334</t>
        </is>
      </c>
      <c r="C324" s="273" t="inlineStr">
        <is>
          <t>4012-1_2-KP</t>
        </is>
      </c>
      <c r="D324" s="273" t="inlineStr">
        <is>
          <t>Steel</t>
        </is>
      </c>
      <c r="E324" t="inlineStr">
        <is>
          <t>286T</t>
        </is>
      </c>
      <c r="F324" t="inlineStr">
        <is>
          <t>ExtendedDripPan</t>
        </is>
      </c>
      <c r="G324" t="inlineStr">
        <is>
          <t>Extended Drip Pan</t>
        </is>
      </c>
      <c r="H324" t="inlineStr">
        <is>
          <t>RTF</t>
        </is>
      </c>
      <c r="I324" t="inlineStr">
        <is>
          <t>B104319</t>
        </is>
      </c>
      <c r="J324" s="235" t="inlineStr">
        <is>
          <t>LT084</t>
        </is>
      </c>
      <c r="K324" s="235" t="n"/>
    </row>
    <row r="325">
      <c r="B325" t="inlineStr">
        <is>
          <t>ConTab_BOM_KP_DripPans_335</t>
        </is>
      </c>
      <c r="C325" s="273" t="inlineStr">
        <is>
          <t>4012-1_2-KP</t>
        </is>
      </c>
      <c r="D325" s="273" t="inlineStr">
        <is>
          <t>Steel</t>
        </is>
      </c>
      <c r="E325" t="inlineStr">
        <is>
          <t>284TS</t>
        </is>
      </c>
      <c r="F325" t="inlineStr">
        <is>
          <t>ExtendedDripPan</t>
        </is>
      </c>
      <c r="G325" t="inlineStr">
        <is>
          <t>Extended Drip Pan</t>
        </is>
      </c>
      <c r="H325" t="inlineStr">
        <is>
          <t>RTF</t>
        </is>
      </c>
      <c r="I325" t="inlineStr">
        <is>
          <t>B104319</t>
        </is>
      </c>
      <c r="J325" s="235" t="inlineStr">
        <is>
          <t>LT084</t>
        </is>
      </c>
      <c r="K325" s="235" t="n"/>
    </row>
    <row r="326">
      <c r="B326" t="inlineStr">
        <is>
          <t>ConTab_BOM_KP_DripPans_336</t>
        </is>
      </c>
      <c r="C326" s="273" t="inlineStr">
        <is>
          <t>4012-1_2-KP</t>
        </is>
      </c>
      <c r="D326" s="273" t="inlineStr">
        <is>
          <t>Steel</t>
        </is>
      </c>
      <c r="E326" t="inlineStr">
        <is>
          <t>286TS</t>
        </is>
      </c>
      <c r="F326" t="inlineStr">
        <is>
          <t>ExtendedDripPan</t>
        </is>
      </c>
      <c r="G326" t="inlineStr">
        <is>
          <t>Extended Drip Pan</t>
        </is>
      </c>
      <c r="H326" t="inlineStr">
        <is>
          <t>RTF</t>
        </is>
      </c>
      <c r="I326" t="inlineStr">
        <is>
          <t>B104319</t>
        </is>
      </c>
      <c r="J326" s="235" t="inlineStr">
        <is>
          <t>LT084</t>
        </is>
      </c>
      <c r="K326" s="235" t="n"/>
    </row>
    <row r="327">
      <c r="B327" t="inlineStr">
        <is>
          <t>ConTab_BOM_KP_DripPans_337</t>
        </is>
      </c>
      <c r="C327" s="273" t="inlineStr">
        <is>
          <t>4012-1_2-KP</t>
        </is>
      </c>
      <c r="D327" s="273" t="inlineStr">
        <is>
          <t>Steel</t>
        </is>
      </c>
      <c r="E327" t="inlineStr">
        <is>
          <t>324T</t>
        </is>
      </c>
      <c r="F327" t="inlineStr">
        <is>
          <t>ExtendedDripPan</t>
        </is>
      </c>
      <c r="G327" t="inlineStr">
        <is>
          <t>Extended Drip Pan</t>
        </is>
      </c>
      <c r="H327" t="inlineStr">
        <is>
          <t>RTF</t>
        </is>
      </c>
      <c r="I327" t="inlineStr">
        <is>
          <t>B104320</t>
        </is>
      </c>
      <c r="J327" s="235" t="inlineStr">
        <is>
          <t>LT084</t>
        </is>
      </c>
      <c r="K327" s="235" t="n"/>
    </row>
    <row r="328">
      <c r="B328" t="inlineStr">
        <is>
          <t>ConTab_BOM_KP_DripPans_338</t>
        </is>
      </c>
      <c r="C328" s="273" t="inlineStr">
        <is>
          <t>4012-1_2-KP</t>
        </is>
      </c>
      <c r="D328" s="273" t="inlineStr">
        <is>
          <t>Steel</t>
        </is>
      </c>
      <c r="E328" t="inlineStr">
        <is>
          <t>326T</t>
        </is>
      </c>
      <c r="F328" t="inlineStr">
        <is>
          <t>ExtendedDripPan</t>
        </is>
      </c>
      <c r="G328" t="inlineStr">
        <is>
          <t>Extended Drip Pan</t>
        </is>
      </c>
      <c r="H328" t="inlineStr">
        <is>
          <t>RTF</t>
        </is>
      </c>
      <c r="I328" t="inlineStr">
        <is>
          <t>B104320</t>
        </is>
      </c>
      <c r="J328" s="235" t="inlineStr">
        <is>
          <t>LT084</t>
        </is>
      </c>
      <c r="K328" s="235" t="n"/>
    </row>
    <row r="329">
      <c r="B329" t="inlineStr">
        <is>
          <t>ConTab_BOM_KP_DripPans_339</t>
        </is>
      </c>
      <c r="C329" s="273" t="inlineStr">
        <is>
          <t>4012-1_2-KP</t>
        </is>
      </c>
      <c r="D329" s="273" t="inlineStr">
        <is>
          <t>Steel</t>
        </is>
      </c>
      <c r="E329" t="inlineStr">
        <is>
          <t>324TS</t>
        </is>
      </c>
      <c r="F329" t="inlineStr">
        <is>
          <t>ExtendedDripPan</t>
        </is>
      </c>
      <c r="G329" t="inlineStr">
        <is>
          <t>Extended Drip Pan</t>
        </is>
      </c>
      <c r="H329" t="inlineStr">
        <is>
          <t>RTF</t>
        </is>
      </c>
      <c r="I329" t="inlineStr">
        <is>
          <t>B104320</t>
        </is>
      </c>
      <c r="J329" s="235" t="inlineStr">
        <is>
          <t>LT084</t>
        </is>
      </c>
      <c r="K329" s="235" t="n"/>
    </row>
    <row r="330">
      <c r="B330" t="inlineStr">
        <is>
          <t>ConTab_BOM_KP_DripPans_340</t>
        </is>
      </c>
      <c r="C330" s="273" t="inlineStr">
        <is>
          <t>4012-1_2-KP</t>
        </is>
      </c>
      <c r="D330" s="273" t="inlineStr">
        <is>
          <t>Steel</t>
        </is>
      </c>
      <c r="E330" t="inlineStr">
        <is>
          <t>326TS</t>
        </is>
      </c>
      <c r="F330" t="inlineStr">
        <is>
          <t>ExtendedDripPan</t>
        </is>
      </c>
      <c r="G330" t="inlineStr">
        <is>
          <t>Extended Drip Pan</t>
        </is>
      </c>
      <c r="H330" t="inlineStr">
        <is>
          <t>RTF</t>
        </is>
      </c>
      <c r="I330" t="inlineStr">
        <is>
          <t>B104320</t>
        </is>
      </c>
      <c r="J330" s="235" t="inlineStr">
        <is>
          <t>LT084</t>
        </is>
      </c>
      <c r="K330" s="235" t="n"/>
    </row>
    <row r="331">
      <c r="B331" t="inlineStr">
        <is>
          <t>ConTab_BOM_KP_DripPans_341</t>
        </is>
      </c>
      <c r="C331" s="273" t="inlineStr">
        <is>
          <t>4012-1_2-KP</t>
        </is>
      </c>
      <c r="D331" s="273" t="inlineStr">
        <is>
          <t>CI</t>
        </is>
      </c>
      <c r="E331" t="inlineStr">
        <is>
          <t>All</t>
        </is>
      </c>
      <c r="F331" t="inlineStr">
        <is>
          <t>ExtendedDripPan</t>
        </is>
      </c>
      <c r="G331" t="inlineStr">
        <is>
          <t>Extended Drip Pan</t>
        </is>
      </c>
      <c r="H331" t="inlineStr">
        <is>
          <t>RTF</t>
        </is>
      </c>
      <c r="I331" t="inlineStr">
        <is>
          <t>B104312</t>
        </is>
      </c>
      <c r="J331" s="273" t="inlineStr">
        <is>
          <t>LT093</t>
        </is>
      </c>
      <c r="K331" s="273" t="n"/>
    </row>
    <row r="332">
      <c r="B332" t="inlineStr">
        <is>
          <t>ConTab_BOM_KP_DripPans_342</t>
        </is>
      </c>
      <c r="C332" s="273" t="inlineStr">
        <is>
          <t>4012-1_2-KP</t>
        </is>
      </c>
      <c r="D332" s="273" t="inlineStr">
        <is>
          <t>Special</t>
        </is>
      </c>
      <c r="E332" t="inlineStr">
        <is>
          <t>All</t>
        </is>
      </c>
      <c r="F332" t="inlineStr">
        <is>
          <t>ExtendedDripPan</t>
        </is>
      </c>
      <c r="G332" t="inlineStr">
        <is>
          <t>Extended Drip Pan</t>
        </is>
      </c>
      <c r="H332" t="inlineStr">
        <is>
          <t>RTF</t>
        </is>
      </c>
      <c r="I332" t="inlineStr">
        <is>
          <t>B104307</t>
        </is>
      </c>
      <c r="J332" s="273" t="inlineStr">
        <is>
          <t>LT029</t>
        </is>
      </c>
      <c r="K332" s="273" t="n"/>
    </row>
    <row r="333">
      <c r="B333" t="inlineStr">
        <is>
          <t>ConTab_BOM_KP_DripPans_343</t>
        </is>
      </c>
      <c r="C333" s="273" t="inlineStr">
        <is>
          <t>4012-7_8-KP</t>
        </is>
      </c>
      <c r="D333" s="273" t="inlineStr">
        <is>
          <t>Steel</t>
        </is>
      </c>
      <c r="E333" t="inlineStr">
        <is>
          <t>213T</t>
        </is>
      </c>
      <c r="F333" t="inlineStr">
        <is>
          <t>ExtendedDripPan</t>
        </is>
      </c>
      <c r="G333" t="inlineStr">
        <is>
          <t>Extended Drip Pan</t>
        </is>
      </c>
      <c r="H333" t="inlineStr">
        <is>
          <t>RTF</t>
        </is>
      </c>
      <c r="I333" t="inlineStr">
        <is>
          <t>B104319</t>
        </is>
      </c>
      <c r="J333" s="235" t="inlineStr">
        <is>
          <t>LT084</t>
        </is>
      </c>
      <c r="K333" s="235" t="n"/>
    </row>
    <row r="334">
      <c r="B334" t="inlineStr">
        <is>
          <t>ConTab_BOM_KP_DripPans_344</t>
        </is>
      </c>
      <c r="C334" s="273" t="inlineStr">
        <is>
          <t>4012-7_8-KP</t>
        </is>
      </c>
      <c r="D334" s="273" t="inlineStr">
        <is>
          <t>Steel</t>
        </is>
      </c>
      <c r="E334" t="inlineStr">
        <is>
          <t>215T</t>
        </is>
      </c>
      <c r="F334" t="inlineStr">
        <is>
          <t>ExtendedDripPan</t>
        </is>
      </c>
      <c r="G334" t="inlineStr">
        <is>
          <t>Extended Drip Pan</t>
        </is>
      </c>
      <c r="H334" t="inlineStr">
        <is>
          <t>RTF</t>
        </is>
      </c>
      <c r="I334" t="inlineStr">
        <is>
          <t>B104319</t>
        </is>
      </c>
      <c r="J334" s="235" t="inlineStr">
        <is>
          <t>LT084</t>
        </is>
      </c>
      <c r="K334" s="235" t="n"/>
    </row>
    <row r="335">
      <c r="B335" t="inlineStr">
        <is>
          <t>ConTab_BOM_KP_DripPans_345</t>
        </is>
      </c>
      <c r="C335" s="273" t="inlineStr">
        <is>
          <t>4012-7_8-KP</t>
        </is>
      </c>
      <c r="D335" s="273" t="inlineStr">
        <is>
          <t>Steel</t>
        </is>
      </c>
      <c r="E335" t="inlineStr">
        <is>
          <t>254T</t>
        </is>
      </c>
      <c r="F335" t="inlineStr">
        <is>
          <t>ExtendedDripPan</t>
        </is>
      </c>
      <c r="G335" t="inlineStr">
        <is>
          <t>Extended Drip Pan</t>
        </is>
      </c>
      <c r="H335" t="inlineStr">
        <is>
          <t>RTF</t>
        </is>
      </c>
      <c r="I335" t="inlineStr">
        <is>
          <t>B104319</t>
        </is>
      </c>
      <c r="J335" s="235" t="inlineStr">
        <is>
          <t>LT084</t>
        </is>
      </c>
      <c r="K335" s="235" t="n"/>
    </row>
    <row r="336">
      <c r="B336" t="inlineStr">
        <is>
          <t>ConTab_BOM_KP_DripPans_346</t>
        </is>
      </c>
      <c r="C336" s="273" t="inlineStr">
        <is>
          <t>4012-7_8-KP</t>
        </is>
      </c>
      <c r="D336" s="273" t="inlineStr">
        <is>
          <t>Steel</t>
        </is>
      </c>
      <c r="E336" t="inlineStr">
        <is>
          <t>256T</t>
        </is>
      </c>
      <c r="F336" t="inlineStr">
        <is>
          <t>ExtendedDripPan</t>
        </is>
      </c>
      <c r="G336" t="inlineStr">
        <is>
          <t>Extended Drip Pan</t>
        </is>
      </c>
      <c r="H336" t="inlineStr">
        <is>
          <t>RTF</t>
        </is>
      </c>
      <c r="I336" t="inlineStr">
        <is>
          <t>B104319</t>
        </is>
      </c>
      <c r="J336" s="235" t="inlineStr">
        <is>
          <t>LT084</t>
        </is>
      </c>
      <c r="K336" s="235" t="n"/>
    </row>
    <row r="337">
      <c r="B337" t="inlineStr">
        <is>
          <t>ConTab_BOM_KP_DripPans_347</t>
        </is>
      </c>
      <c r="C337" s="273" t="inlineStr">
        <is>
          <t>4012-7_8-KP</t>
        </is>
      </c>
      <c r="D337" s="273" t="inlineStr">
        <is>
          <t>Steel</t>
        </is>
      </c>
      <c r="E337" t="inlineStr">
        <is>
          <t>284T</t>
        </is>
      </c>
      <c r="F337" t="inlineStr">
        <is>
          <t>ExtendedDripPan</t>
        </is>
      </c>
      <c r="G337" t="inlineStr">
        <is>
          <t>Extended Drip Pan</t>
        </is>
      </c>
      <c r="H337" t="inlineStr">
        <is>
          <t>RTF</t>
        </is>
      </c>
      <c r="I337" t="inlineStr">
        <is>
          <t>B104319</t>
        </is>
      </c>
      <c r="J337" s="235" t="inlineStr">
        <is>
          <t>LT084</t>
        </is>
      </c>
      <c r="K337" s="235" t="n"/>
    </row>
    <row r="338">
      <c r="B338" t="inlineStr">
        <is>
          <t>ConTab_BOM_KP_DripPans_348</t>
        </is>
      </c>
      <c r="C338" s="273" t="inlineStr">
        <is>
          <t>4012-7_8-KP</t>
        </is>
      </c>
      <c r="D338" s="273" t="inlineStr">
        <is>
          <t>Steel</t>
        </is>
      </c>
      <c r="E338" t="inlineStr">
        <is>
          <t>286T</t>
        </is>
      </c>
      <c r="F338" t="inlineStr">
        <is>
          <t>ExtendedDripPan</t>
        </is>
      </c>
      <c r="G338" t="inlineStr">
        <is>
          <t>Extended Drip Pan</t>
        </is>
      </c>
      <c r="H338" t="inlineStr">
        <is>
          <t>RTF</t>
        </is>
      </c>
      <c r="I338" t="inlineStr">
        <is>
          <t>B104319</t>
        </is>
      </c>
      <c r="J338" s="235" t="inlineStr">
        <is>
          <t>LT084</t>
        </is>
      </c>
      <c r="K338" s="235" t="n"/>
    </row>
    <row r="339">
      <c r="B339" t="inlineStr">
        <is>
          <t>ConTab_BOM_KP_DripPans_349</t>
        </is>
      </c>
      <c r="C339" s="273" t="inlineStr">
        <is>
          <t>4012-7_8-KP</t>
        </is>
      </c>
      <c r="D339" s="273" t="inlineStr">
        <is>
          <t>Steel</t>
        </is>
      </c>
      <c r="E339" t="inlineStr">
        <is>
          <t>284TS</t>
        </is>
      </c>
      <c r="F339" t="inlineStr">
        <is>
          <t>ExtendedDripPan</t>
        </is>
      </c>
      <c r="G339" t="inlineStr">
        <is>
          <t>Extended Drip Pan</t>
        </is>
      </c>
      <c r="H339" t="inlineStr">
        <is>
          <t>RTF</t>
        </is>
      </c>
      <c r="I339" t="inlineStr">
        <is>
          <t>B104319</t>
        </is>
      </c>
      <c r="J339" s="235" t="inlineStr">
        <is>
          <t>LT084</t>
        </is>
      </c>
      <c r="K339" s="235" t="n"/>
    </row>
    <row r="340">
      <c r="B340" t="inlineStr">
        <is>
          <t>ConTab_BOM_KP_DripPans_350</t>
        </is>
      </c>
      <c r="C340" s="273" t="inlineStr">
        <is>
          <t>4012-7_8-KP</t>
        </is>
      </c>
      <c r="D340" s="273" t="inlineStr">
        <is>
          <t>Steel</t>
        </is>
      </c>
      <c r="E340" t="inlineStr">
        <is>
          <t>286TS</t>
        </is>
      </c>
      <c r="F340" t="inlineStr">
        <is>
          <t>ExtendedDripPan</t>
        </is>
      </c>
      <c r="G340" t="inlineStr">
        <is>
          <t>Extended Drip Pan</t>
        </is>
      </c>
      <c r="H340" t="inlineStr">
        <is>
          <t>RTF</t>
        </is>
      </c>
      <c r="I340" t="inlineStr">
        <is>
          <t>B104319</t>
        </is>
      </c>
      <c r="J340" s="235" t="inlineStr">
        <is>
          <t>LT084</t>
        </is>
      </c>
      <c r="K340" s="235" t="n"/>
    </row>
    <row r="341">
      <c r="B341" t="inlineStr">
        <is>
          <t>ConTab_BOM_KP_DripPans_351</t>
        </is>
      </c>
      <c r="C341" s="273" t="inlineStr">
        <is>
          <t>4012-7_8-KP</t>
        </is>
      </c>
      <c r="D341" s="273" t="inlineStr">
        <is>
          <t>Steel</t>
        </is>
      </c>
      <c r="E341" t="inlineStr">
        <is>
          <t>324T</t>
        </is>
      </c>
      <c r="F341" t="inlineStr">
        <is>
          <t>ExtendedDripPan</t>
        </is>
      </c>
      <c r="G341" t="inlineStr">
        <is>
          <t>Extended Drip Pan</t>
        </is>
      </c>
      <c r="H341" t="inlineStr">
        <is>
          <t>RTF</t>
        </is>
      </c>
      <c r="I341" t="inlineStr">
        <is>
          <t>B104320</t>
        </is>
      </c>
      <c r="J341" s="235" t="inlineStr">
        <is>
          <t>LT084</t>
        </is>
      </c>
      <c r="K341" s="235" t="n"/>
    </row>
    <row r="342">
      <c r="B342" t="inlineStr">
        <is>
          <t>ConTab_BOM_KP_DripPans_352</t>
        </is>
      </c>
      <c r="C342" s="273" t="inlineStr">
        <is>
          <t>4012-7_8-KP</t>
        </is>
      </c>
      <c r="D342" s="273" t="inlineStr">
        <is>
          <t>Steel</t>
        </is>
      </c>
      <c r="E342" t="inlineStr">
        <is>
          <t>326T</t>
        </is>
      </c>
      <c r="F342" t="inlineStr">
        <is>
          <t>ExtendedDripPan</t>
        </is>
      </c>
      <c r="G342" t="inlineStr">
        <is>
          <t>Extended Drip Pan</t>
        </is>
      </c>
      <c r="H342" t="inlineStr">
        <is>
          <t>RTF</t>
        </is>
      </c>
      <c r="I342" t="inlineStr">
        <is>
          <t>B104320</t>
        </is>
      </c>
      <c r="J342" s="235" t="inlineStr">
        <is>
          <t>LT084</t>
        </is>
      </c>
      <c r="K342" s="235" t="n"/>
    </row>
    <row r="343">
      <c r="B343" t="inlineStr">
        <is>
          <t>ConTab_BOM_KP_DripPans_353</t>
        </is>
      </c>
      <c r="C343" s="273" t="inlineStr">
        <is>
          <t>4012-7_8-KP</t>
        </is>
      </c>
      <c r="D343" s="273" t="inlineStr">
        <is>
          <t>Steel</t>
        </is>
      </c>
      <c r="E343" t="inlineStr">
        <is>
          <t>324TS</t>
        </is>
      </c>
      <c r="F343" t="inlineStr">
        <is>
          <t>ExtendedDripPan</t>
        </is>
      </c>
      <c r="G343" t="inlineStr">
        <is>
          <t>Extended Drip Pan</t>
        </is>
      </c>
      <c r="H343" t="inlineStr">
        <is>
          <t>RTF</t>
        </is>
      </c>
      <c r="I343" t="inlineStr">
        <is>
          <t>B104320</t>
        </is>
      </c>
      <c r="J343" s="235" t="inlineStr">
        <is>
          <t>LT084</t>
        </is>
      </c>
      <c r="K343" s="235" t="n"/>
    </row>
    <row r="344">
      <c r="B344" t="inlineStr">
        <is>
          <t>ConTab_BOM_KP_DripPans_354</t>
        </is>
      </c>
      <c r="C344" s="273" t="inlineStr">
        <is>
          <t>4012-7_8-KP</t>
        </is>
      </c>
      <c r="D344" s="273" t="inlineStr">
        <is>
          <t>Steel</t>
        </is>
      </c>
      <c r="E344" t="inlineStr">
        <is>
          <t>326TS</t>
        </is>
      </c>
      <c r="F344" t="inlineStr">
        <is>
          <t>ExtendedDripPan</t>
        </is>
      </c>
      <c r="G344" t="inlineStr">
        <is>
          <t>Extended Drip Pan</t>
        </is>
      </c>
      <c r="H344" t="inlineStr">
        <is>
          <t>RTF</t>
        </is>
      </c>
      <c r="I344" t="inlineStr">
        <is>
          <t>B104320</t>
        </is>
      </c>
      <c r="J344" s="235" t="inlineStr">
        <is>
          <t>LT084</t>
        </is>
      </c>
      <c r="K344" s="235" t="n"/>
    </row>
    <row r="345">
      <c r="B345" t="inlineStr">
        <is>
          <t>ConTab_BOM_KP_DripPans_355</t>
        </is>
      </c>
      <c r="C345" s="273" t="inlineStr">
        <is>
          <t>4012-7_8-KP</t>
        </is>
      </c>
      <c r="D345" s="273" t="inlineStr">
        <is>
          <t>CI</t>
        </is>
      </c>
      <c r="E345" t="inlineStr">
        <is>
          <t>All</t>
        </is>
      </c>
      <c r="F345" t="inlineStr">
        <is>
          <t>ExtendedDripPan</t>
        </is>
      </c>
      <c r="G345" t="inlineStr">
        <is>
          <t>Extended Drip Pan</t>
        </is>
      </c>
      <c r="H345" t="inlineStr">
        <is>
          <t>RTF</t>
        </is>
      </c>
      <c r="I345" t="inlineStr">
        <is>
          <t>B104313</t>
        </is>
      </c>
      <c r="J345" s="273" t="inlineStr">
        <is>
          <t>LT093</t>
        </is>
      </c>
      <c r="K345" s="273" t="n"/>
    </row>
    <row r="346">
      <c r="B346" t="inlineStr">
        <is>
          <t>ConTab_BOM_KP_DripPans_356</t>
        </is>
      </c>
      <c r="C346" s="273" t="inlineStr">
        <is>
          <t>4012-7_8-KP</t>
        </is>
      </c>
      <c r="D346" s="273" t="inlineStr">
        <is>
          <t>Special</t>
        </is>
      </c>
      <c r="E346" t="inlineStr">
        <is>
          <t>All</t>
        </is>
      </c>
      <c r="F346" t="inlineStr">
        <is>
          <t>ExtendedDripPan</t>
        </is>
      </c>
      <c r="G346" t="inlineStr">
        <is>
          <t>Extended Drip Pan</t>
        </is>
      </c>
      <c r="H346" t="inlineStr">
        <is>
          <t>RTF</t>
        </is>
      </c>
      <c r="I346" t="inlineStr">
        <is>
          <t>B104307</t>
        </is>
      </c>
      <c r="J346" s="273" t="inlineStr">
        <is>
          <t>LT029</t>
        </is>
      </c>
      <c r="K346" s="273" t="n"/>
    </row>
    <row r="347">
      <c r="B347" t="inlineStr">
        <is>
          <t>ConTab_BOM_KP_DripPans_357</t>
        </is>
      </c>
      <c r="C347" s="273" t="inlineStr">
        <is>
          <t>4015-7_8-KP</t>
        </is>
      </c>
      <c r="D347" s="273" t="inlineStr">
        <is>
          <t>Steel</t>
        </is>
      </c>
      <c r="E347" t="inlineStr">
        <is>
          <t>213T</t>
        </is>
      </c>
      <c r="F347" t="inlineStr">
        <is>
          <t>ExtendedDripPan</t>
        </is>
      </c>
      <c r="G347" t="inlineStr">
        <is>
          <t>Extended Drip Pan</t>
        </is>
      </c>
      <c r="H347" t="n">
        <v>91903543</v>
      </c>
      <c r="I347" t="inlineStr">
        <is>
          <t>B104319</t>
        </is>
      </c>
      <c r="J347" s="235" t="inlineStr">
        <is>
          <t>LT084</t>
        </is>
      </c>
      <c r="K347" s="235" t="n"/>
    </row>
    <row r="348">
      <c r="B348" t="inlineStr">
        <is>
          <t>ConTab_BOM_KP_DripPans_358</t>
        </is>
      </c>
      <c r="C348" s="273" t="inlineStr">
        <is>
          <t>4015-7_8-KP</t>
        </is>
      </c>
      <c r="D348" s="273" t="inlineStr">
        <is>
          <t>Steel</t>
        </is>
      </c>
      <c r="E348" t="inlineStr">
        <is>
          <t>215T</t>
        </is>
      </c>
      <c r="F348" t="inlineStr">
        <is>
          <t>ExtendedDripPan</t>
        </is>
      </c>
      <c r="G348" t="inlineStr">
        <is>
          <t>Extended Drip Pan</t>
        </is>
      </c>
      <c r="H348" t="n">
        <v>91903543</v>
      </c>
      <c r="I348" t="inlineStr">
        <is>
          <t>B104319</t>
        </is>
      </c>
      <c r="J348" s="235" t="inlineStr">
        <is>
          <t>LT084</t>
        </is>
      </c>
      <c r="K348" s="235" t="n"/>
    </row>
    <row r="349">
      <c r="B349" t="inlineStr">
        <is>
          <t>ConTab_BOM_KP_DripPans_359</t>
        </is>
      </c>
      <c r="C349" s="273" t="inlineStr">
        <is>
          <t>4015-7_8-KP</t>
        </is>
      </c>
      <c r="D349" s="273" t="inlineStr">
        <is>
          <t>Steel</t>
        </is>
      </c>
      <c r="E349" t="inlineStr">
        <is>
          <t>254T</t>
        </is>
      </c>
      <c r="F349" t="inlineStr">
        <is>
          <t>ExtendedDripPan</t>
        </is>
      </c>
      <c r="G349" t="inlineStr">
        <is>
          <t>Extended Drip Pan</t>
        </is>
      </c>
      <c r="H349" t="n">
        <v>91903543</v>
      </c>
      <c r="I349" t="inlineStr">
        <is>
          <t>B104319</t>
        </is>
      </c>
      <c r="J349" s="235" t="inlineStr">
        <is>
          <t>LT084</t>
        </is>
      </c>
      <c r="K349" s="235" t="n"/>
    </row>
    <row r="350">
      <c r="B350" t="inlineStr">
        <is>
          <t>ConTab_BOM_KP_DripPans_360</t>
        </is>
      </c>
      <c r="C350" s="273" t="inlineStr">
        <is>
          <t>4015-7_8-KP</t>
        </is>
      </c>
      <c r="D350" s="273" t="inlineStr">
        <is>
          <t>Steel</t>
        </is>
      </c>
      <c r="E350" t="inlineStr">
        <is>
          <t>256T</t>
        </is>
      </c>
      <c r="F350" t="inlineStr">
        <is>
          <t>ExtendedDripPan</t>
        </is>
      </c>
      <c r="G350" t="inlineStr">
        <is>
          <t>Extended Drip Pan</t>
        </is>
      </c>
      <c r="H350" t="n">
        <v>91903543</v>
      </c>
      <c r="I350" t="inlineStr">
        <is>
          <t>B104319</t>
        </is>
      </c>
      <c r="J350" s="235" t="inlineStr">
        <is>
          <t>LT084</t>
        </is>
      </c>
      <c r="K350" s="235" t="n"/>
    </row>
    <row r="351">
      <c r="B351" t="inlineStr">
        <is>
          <t>ConTab_BOM_KP_DripPans_361</t>
        </is>
      </c>
      <c r="C351" s="273" t="inlineStr">
        <is>
          <t>4015-7_8-KP</t>
        </is>
      </c>
      <c r="D351" s="273" t="inlineStr">
        <is>
          <t>Steel</t>
        </is>
      </c>
      <c r="E351" t="inlineStr">
        <is>
          <t>284T</t>
        </is>
      </c>
      <c r="F351" t="inlineStr">
        <is>
          <t>ExtendedDripPan</t>
        </is>
      </c>
      <c r="G351" t="inlineStr">
        <is>
          <t>Extended Drip Pan</t>
        </is>
      </c>
      <c r="H351" t="n">
        <v>91903543</v>
      </c>
      <c r="I351" t="inlineStr">
        <is>
          <t>B104319</t>
        </is>
      </c>
      <c r="J351" s="235" t="inlineStr">
        <is>
          <t>LT084</t>
        </is>
      </c>
      <c r="K351" s="235" t="n"/>
    </row>
    <row r="352">
      <c r="B352" t="inlineStr">
        <is>
          <t>ConTab_BOM_KP_DripPans_362</t>
        </is>
      </c>
      <c r="C352" s="273" t="inlineStr">
        <is>
          <t>4015-7_8-KP</t>
        </is>
      </c>
      <c r="D352" s="273" t="inlineStr">
        <is>
          <t>Steel</t>
        </is>
      </c>
      <c r="E352" t="inlineStr">
        <is>
          <t>286T</t>
        </is>
      </c>
      <c r="F352" t="inlineStr">
        <is>
          <t>ExtendedDripPan</t>
        </is>
      </c>
      <c r="G352" t="inlineStr">
        <is>
          <t>Extended Drip Pan</t>
        </is>
      </c>
      <c r="H352" t="n">
        <v>91903543</v>
      </c>
      <c r="I352" t="inlineStr">
        <is>
          <t>B104319</t>
        </is>
      </c>
      <c r="J352" s="235" t="inlineStr">
        <is>
          <t>LT084</t>
        </is>
      </c>
      <c r="K352" s="235" t="n"/>
    </row>
    <row r="353">
      <c r="B353" t="inlineStr">
        <is>
          <t>ConTab_BOM_KP_DripPans_363</t>
        </is>
      </c>
      <c r="C353" s="273" t="inlineStr">
        <is>
          <t>4015-7_8-KP</t>
        </is>
      </c>
      <c r="D353" s="273" t="inlineStr">
        <is>
          <t>Steel</t>
        </is>
      </c>
      <c r="E353" t="inlineStr">
        <is>
          <t>284TS</t>
        </is>
      </c>
      <c r="F353" t="inlineStr">
        <is>
          <t>ExtendedDripPan</t>
        </is>
      </c>
      <c r="G353" t="inlineStr">
        <is>
          <t>Extended Drip Pan</t>
        </is>
      </c>
      <c r="H353" t="n">
        <v>91903543</v>
      </c>
      <c r="I353" t="inlineStr">
        <is>
          <t>B104319</t>
        </is>
      </c>
      <c r="J353" s="235" t="inlineStr">
        <is>
          <t>LT084</t>
        </is>
      </c>
      <c r="K353" s="235" t="n"/>
    </row>
    <row r="354">
      <c r="B354" t="inlineStr">
        <is>
          <t>ConTab_BOM_KP_DripPans_364</t>
        </is>
      </c>
      <c r="C354" s="273" t="inlineStr">
        <is>
          <t>4015-7_8-KP</t>
        </is>
      </c>
      <c r="D354" s="273" t="inlineStr">
        <is>
          <t>Steel</t>
        </is>
      </c>
      <c r="E354" t="inlineStr">
        <is>
          <t>286TS</t>
        </is>
      </c>
      <c r="F354" t="inlineStr">
        <is>
          <t>ExtendedDripPan</t>
        </is>
      </c>
      <c r="G354" t="inlineStr">
        <is>
          <t>Extended Drip Pan</t>
        </is>
      </c>
      <c r="H354" t="n">
        <v>91903543</v>
      </c>
      <c r="I354" t="inlineStr">
        <is>
          <t>B104319</t>
        </is>
      </c>
      <c r="J354" s="235" t="inlineStr">
        <is>
          <t>LT084</t>
        </is>
      </c>
      <c r="K354" s="235" t="n"/>
    </row>
    <row r="355">
      <c r="B355" t="inlineStr">
        <is>
          <t>ConTab_BOM_KP_DripPans_365</t>
        </is>
      </c>
      <c r="C355" s="273" t="inlineStr">
        <is>
          <t>4015-7_8-KP</t>
        </is>
      </c>
      <c r="D355" s="273" t="inlineStr">
        <is>
          <t>Steel</t>
        </is>
      </c>
      <c r="E355" t="inlineStr">
        <is>
          <t>324T</t>
        </is>
      </c>
      <c r="F355" t="inlineStr">
        <is>
          <t>ExtendedDripPan</t>
        </is>
      </c>
      <c r="G355" t="inlineStr">
        <is>
          <t>Extended Drip Pan</t>
        </is>
      </c>
      <c r="H355" t="n">
        <v>91903543</v>
      </c>
      <c r="I355" t="inlineStr">
        <is>
          <t>B104320</t>
        </is>
      </c>
      <c r="J355" s="235" t="inlineStr">
        <is>
          <t>LT084</t>
        </is>
      </c>
      <c r="K355" s="235" t="n"/>
    </row>
    <row r="356">
      <c r="B356" t="inlineStr">
        <is>
          <t>ConTab_BOM_KP_DripPans_366</t>
        </is>
      </c>
      <c r="C356" s="273" t="inlineStr">
        <is>
          <t>4015-7_8-KP</t>
        </is>
      </c>
      <c r="D356" s="273" t="inlineStr">
        <is>
          <t>Steel</t>
        </is>
      </c>
      <c r="E356" t="inlineStr">
        <is>
          <t>326T</t>
        </is>
      </c>
      <c r="F356" t="inlineStr">
        <is>
          <t>ExtendedDripPan</t>
        </is>
      </c>
      <c r="G356" t="inlineStr">
        <is>
          <t>Extended Drip Pan</t>
        </is>
      </c>
      <c r="H356" t="n">
        <v>91903543</v>
      </c>
      <c r="I356" t="inlineStr">
        <is>
          <t>B104320</t>
        </is>
      </c>
      <c r="J356" s="235" t="inlineStr">
        <is>
          <t>LT084</t>
        </is>
      </c>
      <c r="K356" s="235" t="n"/>
    </row>
    <row r="357">
      <c r="B357" t="inlineStr">
        <is>
          <t>ConTab_BOM_KP_DripPans_367</t>
        </is>
      </c>
      <c r="C357" s="273" t="inlineStr">
        <is>
          <t>4015-7_8-KP</t>
        </is>
      </c>
      <c r="D357" s="273" t="inlineStr">
        <is>
          <t>Steel</t>
        </is>
      </c>
      <c r="E357" t="inlineStr">
        <is>
          <t>324TS</t>
        </is>
      </c>
      <c r="F357" t="inlineStr">
        <is>
          <t>ExtendedDripPan</t>
        </is>
      </c>
      <c r="G357" t="inlineStr">
        <is>
          <t>Extended Drip Pan</t>
        </is>
      </c>
      <c r="H357" t="n">
        <v>91903543</v>
      </c>
      <c r="I357" t="inlineStr">
        <is>
          <t>B104320</t>
        </is>
      </c>
      <c r="J357" s="235" t="inlineStr">
        <is>
          <t>LT084</t>
        </is>
      </c>
      <c r="K357" s="235" t="n"/>
    </row>
    <row r="358">
      <c r="B358" t="inlineStr">
        <is>
          <t>ConTab_BOM_KP_DripPans_368</t>
        </is>
      </c>
      <c r="C358" s="273" t="inlineStr">
        <is>
          <t>4015-7_8-KP</t>
        </is>
      </c>
      <c r="D358" s="273" t="inlineStr">
        <is>
          <t>Steel</t>
        </is>
      </c>
      <c r="E358" t="inlineStr">
        <is>
          <t>326TS</t>
        </is>
      </c>
      <c r="F358" t="inlineStr">
        <is>
          <t>ExtendedDripPan</t>
        </is>
      </c>
      <c r="G358" t="inlineStr">
        <is>
          <t>Extended Drip Pan</t>
        </is>
      </c>
      <c r="H358" t="n">
        <v>91903543</v>
      </c>
      <c r="I358" t="inlineStr">
        <is>
          <t>B104320</t>
        </is>
      </c>
      <c r="J358" s="235" t="inlineStr">
        <is>
          <t>LT084</t>
        </is>
      </c>
      <c r="K358" s="235" t="n"/>
    </row>
    <row r="359">
      <c r="B359" t="inlineStr">
        <is>
          <t>ConTab_BOM_KP_DripPans_369</t>
        </is>
      </c>
      <c r="C359" s="273" t="inlineStr">
        <is>
          <t>4015-7_8-KP</t>
        </is>
      </c>
      <c r="D359" s="273" t="inlineStr">
        <is>
          <t>Steel</t>
        </is>
      </c>
      <c r="E359" t="inlineStr">
        <is>
          <t>364T</t>
        </is>
      </c>
      <c r="F359" t="inlineStr">
        <is>
          <t>ExtendedDripPan</t>
        </is>
      </c>
      <c r="G359" t="inlineStr">
        <is>
          <t>Extended Drip Pan</t>
        </is>
      </c>
      <c r="H359" t="n">
        <v>91903543</v>
      </c>
      <c r="I359" t="inlineStr">
        <is>
          <t>B104320</t>
        </is>
      </c>
      <c r="J359" s="235" t="inlineStr">
        <is>
          <t>LT084</t>
        </is>
      </c>
      <c r="K359" s="235" t="n"/>
    </row>
    <row r="360">
      <c r="B360" t="inlineStr">
        <is>
          <t>ConTab_BOM_KP_DripPans_370</t>
        </is>
      </c>
      <c r="C360" s="273" t="inlineStr">
        <is>
          <t>4015-7_8-KP</t>
        </is>
      </c>
      <c r="D360" s="273" t="inlineStr">
        <is>
          <t>Steel</t>
        </is>
      </c>
      <c r="E360" t="inlineStr">
        <is>
          <t>365T</t>
        </is>
      </c>
      <c r="F360" t="inlineStr">
        <is>
          <t>ExtendedDripPan</t>
        </is>
      </c>
      <c r="G360" t="inlineStr">
        <is>
          <t>Extended Drip Pan</t>
        </is>
      </c>
      <c r="H360" t="n">
        <v>91903543</v>
      </c>
      <c r="I360" t="inlineStr">
        <is>
          <t>B104320</t>
        </is>
      </c>
      <c r="J360" s="235" t="inlineStr">
        <is>
          <t>LT084</t>
        </is>
      </c>
      <c r="K360" s="235" t="n"/>
    </row>
    <row r="361">
      <c r="B361" t="inlineStr">
        <is>
          <t>ConTab_BOM_KP_DripPans_371</t>
        </is>
      </c>
      <c r="C361" s="273" t="inlineStr">
        <is>
          <t>4015-7_8-KP</t>
        </is>
      </c>
      <c r="D361" s="273" t="inlineStr">
        <is>
          <t>CI</t>
        </is>
      </c>
      <c r="E361" t="inlineStr">
        <is>
          <t>All</t>
        </is>
      </c>
      <c r="F361" t="inlineStr">
        <is>
          <t>ExtendedDripPan</t>
        </is>
      </c>
      <c r="G361" t="inlineStr">
        <is>
          <t>Extended Drip Pan</t>
        </is>
      </c>
      <c r="H361" t="inlineStr">
        <is>
          <t>RTF</t>
        </is>
      </c>
      <c r="I361" t="inlineStr">
        <is>
          <t>B104314</t>
        </is>
      </c>
      <c r="J361" s="273" t="inlineStr">
        <is>
          <t>LT093</t>
        </is>
      </c>
      <c r="K361" s="273" t="n"/>
    </row>
    <row r="362">
      <c r="B362" t="inlineStr">
        <is>
          <t>ConTab_BOM_KP_DripPans_372</t>
        </is>
      </c>
      <c r="C362" s="273" t="inlineStr">
        <is>
          <t>4015-7_8-KP</t>
        </is>
      </c>
      <c r="D362" s="273" t="inlineStr">
        <is>
          <t>Special</t>
        </is>
      </c>
      <c r="E362" t="inlineStr">
        <is>
          <t>All</t>
        </is>
      </c>
      <c r="F362" t="inlineStr">
        <is>
          <t>ExtendedDripPan</t>
        </is>
      </c>
      <c r="G362" t="inlineStr">
        <is>
          <t>Extended Drip Pan</t>
        </is>
      </c>
      <c r="H362" t="inlineStr">
        <is>
          <t>RTF</t>
        </is>
      </c>
      <c r="I362" t="inlineStr">
        <is>
          <t>B104307</t>
        </is>
      </c>
      <c r="J362" s="273" t="inlineStr">
        <is>
          <t>LT029</t>
        </is>
      </c>
      <c r="K362" s="273" t="n"/>
    </row>
    <row r="363">
      <c r="B363" t="inlineStr">
        <is>
          <t>ConTab_BOM_KP_DripPans_373</t>
        </is>
      </c>
      <c r="C363" s="87" t="inlineStr">
        <is>
          <t>5012-7_8-KP</t>
        </is>
      </c>
      <c r="D363" s="273" t="inlineStr">
        <is>
          <t>Steel</t>
        </is>
      </c>
      <c r="E363" t="inlineStr">
        <is>
          <t>213T</t>
        </is>
      </c>
      <c r="F363" t="inlineStr">
        <is>
          <t>ExtendedDripPan</t>
        </is>
      </c>
      <c r="G363" t="inlineStr">
        <is>
          <t>Extended Drip Pan</t>
        </is>
      </c>
      <c r="H363" t="inlineStr">
        <is>
          <t>RTF</t>
        </is>
      </c>
      <c r="I363" t="inlineStr">
        <is>
          <t>B104321</t>
        </is>
      </c>
      <c r="J363" s="235" t="inlineStr">
        <is>
          <t>LT084</t>
        </is>
      </c>
      <c r="K363" s="235" t="n"/>
    </row>
    <row r="364">
      <c r="B364" t="inlineStr">
        <is>
          <t>ConTab_BOM_KP_DripPans_374</t>
        </is>
      </c>
      <c r="C364" s="87" t="inlineStr">
        <is>
          <t>5012-7_8-KP</t>
        </is>
      </c>
      <c r="D364" s="273" t="inlineStr">
        <is>
          <t>Steel</t>
        </is>
      </c>
      <c r="E364" t="inlineStr">
        <is>
          <t>215T</t>
        </is>
      </c>
      <c r="F364" t="inlineStr">
        <is>
          <t>ExtendedDripPan</t>
        </is>
      </c>
      <c r="G364" t="inlineStr">
        <is>
          <t>Extended Drip Pan</t>
        </is>
      </c>
      <c r="H364" t="inlineStr">
        <is>
          <t>RTF</t>
        </is>
      </c>
      <c r="I364" t="inlineStr">
        <is>
          <t>B104321</t>
        </is>
      </c>
      <c r="J364" s="235" t="inlineStr">
        <is>
          <t>LT084</t>
        </is>
      </c>
      <c r="K364" s="235" t="n"/>
    </row>
    <row r="365">
      <c r="B365" t="inlineStr">
        <is>
          <t>ConTab_BOM_KP_DripPans_375</t>
        </is>
      </c>
      <c r="C365" s="87" t="inlineStr">
        <is>
          <t>5012-7_8-KP</t>
        </is>
      </c>
      <c r="D365" s="273" t="inlineStr">
        <is>
          <t>Steel</t>
        </is>
      </c>
      <c r="E365" t="inlineStr">
        <is>
          <t>254T</t>
        </is>
      </c>
      <c r="F365" t="inlineStr">
        <is>
          <t>ExtendedDripPan</t>
        </is>
      </c>
      <c r="G365" t="inlineStr">
        <is>
          <t>Extended Drip Pan</t>
        </is>
      </c>
      <c r="H365" t="inlineStr">
        <is>
          <t>RTF</t>
        </is>
      </c>
      <c r="I365" t="inlineStr">
        <is>
          <t>B104321</t>
        </is>
      </c>
      <c r="J365" s="235" t="inlineStr">
        <is>
          <t>LT084</t>
        </is>
      </c>
      <c r="K365" s="235" t="n"/>
    </row>
    <row r="366">
      <c r="B366" t="inlineStr">
        <is>
          <t>ConTab_BOM_KP_DripPans_376</t>
        </is>
      </c>
      <c r="C366" s="87" t="inlineStr">
        <is>
          <t>5012-7_8-KP</t>
        </is>
      </c>
      <c r="D366" s="273" t="inlineStr">
        <is>
          <t>Steel</t>
        </is>
      </c>
      <c r="E366" t="inlineStr">
        <is>
          <t>256T</t>
        </is>
      </c>
      <c r="F366" t="inlineStr">
        <is>
          <t>ExtendedDripPan</t>
        </is>
      </c>
      <c r="G366" t="inlineStr">
        <is>
          <t>Extended Drip Pan</t>
        </is>
      </c>
      <c r="H366" t="inlineStr">
        <is>
          <t>RTF</t>
        </is>
      </c>
      <c r="I366" t="inlineStr">
        <is>
          <t>B104321</t>
        </is>
      </c>
      <c r="J366" s="235" t="inlineStr">
        <is>
          <t>LT084</t>
        </is>
      </c>
      <c r="K366" s="235" t="n"/>
    </row>
    <row r="367">
      <c r="B367" t="inlineStr">
        <is>
          <t>ConTab_BOM_KP_DripPans_377</t>
        </is>
      </c>
      <c r="C367" s="87" t="inlineStr">
        <is>
          <t>5012-7_8-KP</t>
        </is>
      </c>
      <c r="D367" s="273" t="inlineStr">
        <is>
          <t>Steel</t>
        </is>
      </c>
      <c r="E367" t="inlineStr">
        <is>
          <t>284T</t>
        </is>
      </c>
      <c r="F367" t="inlineStr">
        <is>
          <t>ExtendedDripPan</t>
        </is>
      </c>
      <c r="G367" t="inlineStr">
        <is>
          <t>Extended Drip Pan</t>
        </is>
      </c>
      <c r="H367" t="inlineStr">
        <is>
          <t>RTF</t>
        </is>
      </c>
      <c r="I367" t="inlineStr">
        <is>
          <t>B104321</t>
        </is>
      </c>
      <c r="J367" s="235" t="inlineStr">
        <is>
          <t>LT084</t>
        </is>
      </c>
      <c r="K367" s="235" t="n"/>
    </row>
    <row r="368">
      <c r="B368" t="inlineStr">
        <is>
          <t>ConTab_BOM_KP_DripPans_378</t>
        </is>
      </c>
      <c r="C368" s="87" t="inlineStr">
        <is>
          <t>5012-7_8-KP</t>
        </is>
      </c>
      <c r="D368" s="273" t="inlineStr">
        <is>
          <t>Steel</t>
        </is>
      </c>
      <c r="E368" t="inlineStr">
        <is>
          <t>286T</t>
        </is>
      </c>
      <c r="F368" t="inlineStr">
        <is>
          <t>ExtendedDripPan</t>
        </is>
      </c>
      <c r="G368" t="inlineStr">
        <is>
          <t>Extended Drip Pan</t>
        </is>
      </c>
      <c r="H368" t="inlineStr">
        <is>
          <t>RTF</t>
        </is>
      </c>
      <c r="I368" t="inlineStr">
        <is>
          <t>B104321</t>
        </is>
      </c>
      <c r="J368" s="235" t="inlineStr">
        <is>
          <t>LT084</t>
        </is>
      </c>
      <c r="K368" s="235" t="n"/>
    </row>
    <row r="369">
      <c r="B369" t="inlineStr">
        <is>
          <t>ConTab_BOM_KP_DripPans_379</t>
        </is>
      </c>
      <c r="C369" s="87" t="inlineStr">
        <is>
          <t>5012-7_8-KP</t>
        </is>
      </c>
      <c r="D369" s="273" t="inlineStr">
        <is>
          <t>Steel</t>
        </is>
      </c>
      <c r="E369" t="inlineStr">
        <is>
          <t>324T</t>
        </is>
      </c>
      <c r="F369" t="inlineStr">
        <is>
          <t>ExtendedDripPan</t>
        </is>
      </c>
      <c r="G369" t="inlineStr">
        <is>
          <t>Extended Drip Pan</t>
        </is>
      </c>
      <c r="H369" t="inlineStr">
        <is>
          <t>RTF</t>
        </is>
      </c>
      <c r="I369" t="inlineStr">
        <is>
          <t>B104322</t>
        </is>
      </c>
      <c r="J369" s="235" t="inlineStr">
        <is>
          <t>LT084</t>
        </is>
      </c>
      <c r="K369" s="235" t="n"/>
    </row>
    <row r="370">
      <c r="B370" t="inlineStr">
        <is>
          <t>ConTab_BOM_KP_DripPans_380</t>
        </is>
      </c>
      <c r="C370" s="87" t="inlineStr">
        <is>
          <t>5012-7_8-KP</t>
        </is>
      </c>
      <c r="D370" s="273" t="inlineStr">
        <is>
          <t>Steel</t>
        </is>
      </c>
      <c r="E370" t="inlineStr">
        <is>
          <t>326T</t>
        </is>
      </c>
      <c r="F370" t="inlineStr">
        <is>
          <t>ExtendedDripPan</t>
        </is>
      </c>
      <c r="G370" t="inlineStr">
        <is>
          <t>Extended Drip Pan</t>
        </is>
      </c>
      <c r="H370" t="inlineStr">
        <is>
          <t>RTF</t>
        </is>
      </c>
      <c r="I370" t="inlineStr">
        <is>
          <t>B104322</t>
        </is>
      </c>
      <c r="J370" s="235" t="inlineStr">
        <is>
          <t>LT084</t>
        </is>
      </c>
      <c r="K370" s="235" t="n"/>
    </row>
    <row r="371">
      <c r="B371" t="inlineStr">
        <is>
          <t>ConTab_BOM_KP_DripPans_381</t>
        </is>
      </c>
      <c r="C371" s="87" t="inlineStr">
        <is>
          <t>5012-7_8-KP</t>
        </is>
      </c>
      <c r="D371" s="273" t="inlineStr">
        <is>
          <t>Steel</t>
        </is>
      </c>
      <c r="E371" t="inlineStr">
        <is>
          <t>364T</t>
        </is>
      </c>
      <c r="F371" t="inlineStr">
        <is>
          <t>ExtendedDripPan</t>
        </is>
      </c>
      <c r="G371" t="inlineStr">
        <is>
          <t>Extended Drip Pan</t>
        </is>
      </c>
      <c r="H371" t="inlineStr">
        <is>
          <t>RTF</t>
        </is>
      </c>
      <c r="I371" t="inlineStr">
        <is>
          <t>B104322</t>
        </is>
      </c>
      <c r="J371" s="235" t="inlineStr">
        <is>
          <t>LT084</t>
        </is>
      </c>
      <c r="K371" s="235" t="n"/>
    </row>
    <row r="372">
      <c r="B372" t="inlineStr">
        <is>
          <t>ConTab_BOM_KP_DripPans_382</t>
        </is>
      </c>
      <c r="C372" s="87" t="inlineStr">
        <is>
          <t>5012-7_8-KP</t>
        </is>
      </c>
      <c r="D372" s="273" t="inlineStr">
        <is>
          <t>Steel</t>
        </is>
      </c>
      <c r="E372" t="inlineStr">
        <is>
          <t>365T</t>
        </is>
      </c>
      <c r="F372" t="inlineStr">
        <is>
          <t>ExtendedDripPan</t>
        </is>
      </c>
      <c r="G372" t="inlineStr">
        <is>
          <t>Extended Drip Pan</t>
        </is>
      </c>
      <c r="H372" t="inlineStr">
        <is>
          <t>RTF</t>
        </is>
      </c>
      <c r="I372" t="inlineStr">
        <is>
          <t>B104322</t>
        </is>
      </c>
      <c r="J372" s="235" t="inlineStr">
        <is>
          <t>LT084</t>
        </is>
      </c>
      <c r="K372" s="235" t="n"/>
    </row>
    <row r="373">
      <c r="B373" t="inlineStr">
        <is>
          <t>ConTab_BOM_KP_DripPans_383</t>
        </is>
      </c>
      <c r="C373" s="87" t="inlineStr">
        <is>
          <t>5012-7_8-KP</t>
        </is>
      </c>
      <c r="D373" s="273" t="inlineStr">
        <is>
          <t>CI</t>
        </is>
      </c>
      <c r="E373" t="inlineStr">
        <is>
          <t>All</t>
        </is>
      </c>
      <c r="F373" t="inlineStr">
        <is>
          <t>ExtendedDripPan</t>
        </is>
      </c>
      <c r="G373" t="inlineStr">
        <is>
          <t>Extended Drip Pan</t>
        </is>
      </c>
      <c r="H373" t="inlineStr">
        <is>
          <t>RTF</t>
        </is>
      </c>
      <c r="I373" t="inlineStr">
        <is>
          <t>B104315</t>
        </is>
      </c>
      <c r="J373" s="273" t="inlineStr">
        <is>
          <t>LT093</t>
        </is>
      </c>
      <c r="K373" s="273" t="n"/>
    </row>
    <row r="374">
      <c r="B374" t="inlineStr">
        <is>
          <t>ConTab_BOM_KP_DripPans_384</t>
        </is>
      </c>
      <c r="C374" s="87" t="inlineStr">
        <is>
          <t>5012-7_8-KP</t>
        </is>
      </c>
      <c r="D374" s="273" t="inlineStr">
        <is>
          <t>Special</t>
        </is>
      </c>
      <c r="E374" t="inlineStr">
        <is>
          <t>All</t>
        </is>
      </c>
      <c r="F374" t="inlineStr">
        <is>
          <t>ExtendedDripPan</t>
        </is>
      </c>
      <c r="G374" t="inlineStr">
        <is>
          <t>Extended Drip Pan</t>
        </is>
      </c>
      <c r="H374" t="inlineStr">
        <is>
          <t>RTF</t>
        </is>
      </c>
      <c r="I374" t="inlineStr">
        <is>
          <t>B104307</t>
        </is>
      </c>
      <c r="J374" s="273" t="inlineStr">
        <is>
          <t>LT029</t>
        </is>
      </c>
      <c r="K374" s="273" t="n"/>
    </row>
    <row r="375">
      <c r="B375" t="inlineStr">
        <is>
          <t>ConTab_BOM_KP_DripPans_385</t>
        </is>
      </c>
      <c r="C375" s="87" t="inlineStr">
        <is>
          <t>5015-9_0-KP</t>
        </is>
      </c>
      <c r="D375" s="273" t="inlineStr">
        <is>
          <t>Steel</t>
        </is>
      </c>
      <c r="E375" t="inlineStr">
        <is>
          <t>254T</t>
        </is>
      </c>
      <c r="F375" t="inlineStr">
        <is>
          <t>ExtendedDripPan</t>
        </is>
      </c>
      <c r="G375" t="inlineStr">
        <is>
          <t>Extended Drip Pan</t>
        </is>
      </c>
      <c r="H375" t="inlineStr">
        <is>
          <t>RTF</t>
        </is>
      </c>
      <c r="I375" t="inlineStr">
        <is>
          <t>B104321</t>
        </is>
      </c>
      <c r="J375" s="235" t="inlineStr">
        <is>
          <t>LT084</t>
        </is>
      </c>
      <c r="K375" s="235" t="n"/>
    </row>
    <row r="376">
      <c r="B376" t="inlineStr">
        <is>
          <t>ConTab_BOM_KP_DripPans_386</t>
        </is>
      </c>
      <c r="C376" s="87" t="inlineStr">
        <is>
          <t>5015-9_0-KP</t>
        </is>
      </c>
      <c r="D376" s="273" t="inlineStr">
        <is>
          <t>Steel</t>
        </is>
      </c>
      <c r="E376" t="inlineStr">
        <is>
          <t>256T</t>
        </is>
      </c>
      <c r="F376" t="inlineStr">
        <is>
          <t>ExtendedDripPan</t>
        </is>
      </c>
      <c r="G376" t="inlineStr">
        <is>
          <t>Extended Drip Pan</t>
        </is>
      </c>
      <c r="H376" t="inlineStr">
        <is>
          <t>RTF</t>
        </is>
      </c>
      <c r="I376" t="inlineStr">
        <is>
          <t>B104321</t>
        </is>
      </c>
      <c r="J376" s="235" t="inlineStr">
        <is>
          <t>LT084</t>
        </is>
      </c>
      <c r="K376" s="235" t="n"/>
    </row>
    <row r="377">
      <c r="B377" t="inlineStr">
        <is>
          <t>ConTab_BOM_KP_DripPans_387</t>
        </is>
      </c>
      <c r="C377" s="87" t="inlineStr">
        <is>
          <t>5015-9_0-KP</t>
        </is>
      </c>
      <c r="D377" s="273" t="inlineStr">
        <is>
          <t>Steel</t>
        </is>
      </c>
      <c r="E377" t="inlineStr">
        <is>
          <t>284T</t>
        </is>
      </c>
      <c r="F377" t="inlineStr">
        <is>
          <t>ExtendedDripPan</t>
        </is>
      </c>
      <c r="G377" t="inlineStr">
        <is>
          <t>Extended Drip Pan</t>
        </is>
      </c>
      <c r="H377" t="inlineStr">
        <is>
          <t>RTF</t>
        </is>
      </c>
      <c r="I377" t="inlineStr">
        <is>
          <t>B104321</t>
        </is>
      </c>
      <c r="J377" s="235" t="inlineStr">
        <is>
          <t>LT084</t>
        </is>
      </c>
      <c r="K377" s="235" t="n"/>
    </row>
    <row r="378">
      <c r="B378" t="inlineStr">
        <is>
          <t>ConTab_BOM_KP_DripPans_388</t>
        </is>
      </c>
      <c r="C378" s="87" t="inlineStr">
        <is>
          <t>5015-9_0-KP</t>
        </is>
      </c>
      <c r="D378" s="273" t="inlineStr">
        <is>
          <t>Steel</t>
        </is>
      </c>
      <c r="E378" t="inlineStr">
        <is>
          <t>286T</t>
        </is>
      </c>
      <c r="F378" t="inlineStr">
        <is>
          <t>ExtendedDripPan</t>
        </is>
      </c>
      <c r="G378" t="inlineStr">
        <is>
          <t>Extended Drip Pan</t>
        </is>
      </c>
      <c r="H378" t="inlineStr">
        <is>
          <t>RTF</t>
        </is>
      </c>
      <c r="I378" t="inlineStr">
        <is>
          <t>B104321</t>
        </is>
      </c>
      <c r="J378" s="235" t="inlineStr">
        <is>
          <t>LT084</t>
        </is>
      </c>
      <c r="K378" s="235" t="n"/>
    </row>
    <row r="379">
      <c r="B379" t="inlineStr">
        <is>
          <t>ConTab_BOM_KP_DripPans_389</t>
        </is>
      </c>
      <c r="C379" s="87" t="inlineStr">
        <is>
          <t>5015-9_0-KP</t>
        </is>
      </c>
      <c r="D379" s="273" t="inlineStr">
        <is>
          <t>Steel</t>
        </is>
      </c>
      <c r="E379" t="inlineStr">
        <is>
          <t>324T</t>
        </is>
      </c>
      <c r="F379" t="inlineStr">
        <is>
          <t>ExtendedDripPan</t>
        </is>
      </c>
      <c r="G379" t="inlineStr">
        <is>
          <t>Extended Drip Pan</t>
        </is>
      </c>
      <c r="H379" t="inlineStr">
        <is>
          <t>RTF</t>
        </is>
      </c>
      <c r="I379" t="inlineStr">
        <is>
          <t>B104321</t>
        </is>
      </c>
      <c r="J379" s="235" t="inlineStr">
        <is>
          <t>LT084</t>
        </is>
      </c>
      <c r="K379" s="235" t="n"/>
    </row>
    <row r="380">
      <c r="B380" t="inlineStr">
        <is>
          <t>ConTab_BOM_KP_DripPans_390</t>
        </is>
      </c>
      <c r="C380" s="87" t="inlineStr">
        <is>
          <t>5015-9_0-KP</t>
        </is>
      </c>
      <c r="D380" s="273" t="inlineStr">
        <is>
          <t>Steel</t>
        </is>
      </c>
      <c r="E380" t="inlineStr">
        <is>
          <t>326T</t>
        </is>
      </c>
      <c r="F380" t="inlineStr">
        <is>
          <t>ExtendedDripPan</t>
        </is>
      </c>
      <c r="G380" t="inlineStr">
        <is>
          <t>Extended Drip Pan</t>
        </is>
      </c>
      <c r="H380" t="inlineStr">
        <is>
          <t>RTF</t>
        </is>
      </c>
      <c r="I380" t="inlineStr">
        <is>
          <t>B104322</t>
        </is>
      </c>
      <c r="J380" s="235" t="inlineStr">
        <is>
          <t>LT084</t>
        </is>
      </c>
      <c r="K380" s="235" t="n"/>
    </row>
    <row r="381">
      <c r="B381" t="inlineStr">
        <is>
          <t>ConTab_BOM_KP_DripPans_391</t>
        </is>
      </c>
      <c r="C381" s="87" t="inlineStr">
        <is>
          <t>5015-9_0-KP</t>
        </is>
      </c>
      <c r="D381" s="273" t="inlineStr">
        <is>
          <t>Steel</t>
        </is>
      </c>
      <c r="E381" t="inlineStr">
        <is>
          <t>364T</t>
        </is>
      </c>
      <c r="F381" t="inlineStr">
        <is>
          <t>ExtendedDripPan</t>
        </is>
      </c>
      <c r="G381" t="inlineStr">
        <is>
          <t>Extended Drip Pan</t>
        </is>
      </c>
      <c r="H381" t="inlineStr">
        <is>
          <t>RTF</t>
        </is>
      </c>
      <c r="I381" t="inlineStr">
        <is>
          <t>B104322</t>
        </is>
      </c>
      <c r="J381" s="235" t="inlineStr">
        <is>
          <t>LT084</t>
        </is>
      </c>
      <c r="K381" s="235" t="n"/>
    </row>
    <row r="382">
      <c r="B382" t="inlineStr">
        <is>
          <t>ConTab_BOM_KP_DripPans_392</t>
        </is>
      </c>
      <c r="C382" s="87" t="inlineStr">
        <is>
          <t>5015-9_0-KP</t>
        </is>
      </c>
      <c r="D382" s="273" t="inlineStr">
        <is>
          <t>Steel</t>
        </is>
      </c>
      <c r="E382" t="inlineStr">
        <is>
          <t>365T</t>
        </is>
      </c>
      <c r="F382" t="inlineStr">
        <is>
          <t>ExtendedDripPan</t>
        </is>
      </c>
      <c r="G382" t="inlineStr">
        <is>
          <t>Extended Drip Pan</t>
        </is>
      </c>
      <c r="H382" t="inlineStr">
        <is>
          <t>RTF</t>
        </is>
      </c>
      <c r="I382" t="inlineStr">
        <is>
          <t>B104322</t>
        </is>
      </c>
      <c r="J382" s="235" t="inlineStr">
        <is>
          <t>LT084</t>
        </is>
      </c>
      <c r="K382" s="235" t="n"/>
    </row>
    <row r="383">
      <c r="B383" t="inlineStr">
        <is>
          <t>ConTab_BOM_KP_DripPans_393</t>
        </is>
      </c>
      <c r="C383" s="87" t="inlineStr">
        <is>
          <t>5015-9_0-KP</t>
        </is>
      </c>
      <c r="D383" s="273" t="inlineStr">
        <is>
          <t>Steel</t>
        </is>
      </c>
      <c r="E383" t="inlineStr">
        <is>
          <t>404T</t>
        </is>
      </c>
      <c r="F383" t="inlineStr">
        <is>
          <t>ExtendedDripPan</t>
        </is>
      </c>
      <c r="G383" t="inlineStr">
        <is>
          <t>Extended Drip Pan</t>
        </is>
      </c>
      <c r="H383" t="inlineStr">
        <is>
          <t>RTF</t>
        </is>
      </c>
      <c r="I383" t="inlineStr">
        <is>
          <t>B104322</t>
        </is>
      </c>
      <c r="J383" s="235" t="inlineStr">
        <is>
          <t>LT084</t>
        </is>
      </c>
      <c r="K383" s="235" t="n"/>
    </row>
    <row r="384">
      <c r="B384" t="inlineStr">
        <is>
          <t>ConTab_BOM_KP_DripPans_394</t>
        </is>
      </c>
      <c r="C384" s="87" t="inlineStr">
        <is>
          <t>5015-9_0-KP</t>
        </is>
      </c>
      <c r="D384" s="273" t="inlineStr">
        <is>
          <t>Steel</t>
        </is>
      </c>
      <c r="E384" t="inlineStr">
        <is>
          <t>405T</t>
        </is>
      </c>
      <c r="F384" t="inlineStr">
        <is>
          <t>ExtendedDripPan</t>
        </is>
      </c>
      <c r="G384" t="inlineStr">
        <is>
          <t>Extended Drip Pan</t>
        </is>
      </c>
      <c r="H384" t="inlineStr">
        <is>
          <t>RTF</t>
        </is>
      </c>
      <c r="I384" t="inlineStr">
        <is>
          <t>B104322</t>
        </is>
      </c>
      <c r="J384" s="235" t="inlineStr">
        <is>
          <t>LT084</t>
        </is>
      </c>
      <c r="K384" s="235" t="n"/>
    </row>
    <row r="385">
      <c r="B385" t="inlineStr">
        <is>
          <t>ConTab_BOM_KP_DripPans_395</t>
        </is>
      </c>
      <c r="C385" s="87" t="inlineStr">
        <is>
          <t>5015-9_0-KP</t>
        </is>
      </c>
      <c r="D385" s="273" t="inlineStr">
        <is>
          <t>CI</t>
        </is>
      </c>
      <c r="E385" t="inlineStr">
        <is>
          <t>All</t>
        </is>
      </c>
      <c r="F385" t="inlineStr">
        <is>
          <t>ExtendedDripPan</t>
        </is>
      </c>
      <c r="G385" t="inlineStr">
        <is>
          <t>Extended Drip Pan</t>
        </is>
      </c>
      <c r="H385" t="inlineStr">
        <is>
          <t>RTF</t>
        </is>
      </c>
      <c r="I385" t="inlineStr">
        <is>
          <t>B104316</t>
        </is>
      </c>
      <c r="J385" s="273" t="inlineStr">
        <is>
          <t>LT093</t>
        </is>
      </c>
      <c r="K385" s="273" t="n"/>
    </row>
    <row r="386">
      <c r="B386" t="inlineStr">
        <is>
          <t>ConTab_BOM_KP_DripPans_396</t>
        </is>
      </c>
      <c r="C386" s="87" t="inlineStr">
        <is>
          <t>5015-9_0-KP</t>
        </is>
      </c>
      <c r="D386" s="273" t="inlineStr">
        <is>
          <t>Special</t>
        </is>
      </c>
      <c r="E386" t="inlineStr">
        <is>
          <t>All</t>
        </is>
      </c>
      <c r="F386" t="inlineStr">
        <is>
          <t>ExtendedDripPan</t>
        </is>
      </c>
      <c r="G386" t="inlineStr">
        <is>
          <t>Extended Drip Pan</t>
        </is>
      </c>
      <c r="H386" t="inlineStr">
        <is>
          <t>RTF</t>
        </is>
      </c>
      <c r="I386" t="inlineStr">
        <is>
          <t>B104307</t>
        </is>
      </c>
      <c r="J386" s="273" t="inlineStr">
        <is>
          <t>LT029</t>
        </is>
      </c>
      <c r="K386" s="273" t="n"/>
    </row>
    <row r="387">
      <c r="B387" t="inlineStr">
        <is>
          <t>ConTab_BOM_KP_DripPans_397</t>
        </is>
      </c>
      <c r="C387" s="87" t="inlineStr">
        <is>
          <t>6012-1_2-KP</t>
        </is>
      </c>
      <c r="D387" s="273" t="inlineStr">
        <is>
          <t>Steel</t>
        </is>
      </c>
      <c r="E387" t="inlineStr">
        <is>
          <t>213T</t>
        </is>
      </c>
      <c r="F387" t="inlineStr">
        <is>
          <t>ExtendedDripPan</t>
        </is>
      </c>
      <c r="G387" t="inlineStr">
        <is>
          <t>Extended Drip Pan</t>
        </is>
      </c>
      <c r="H387" t="inlineStr">
        <is>
          <t>RTF</t>
        </is>
      </c>
      <c r="I387" t="inlineStr">
        <is>
          <t>B104319</t>
        </is>
      </c>
      <c r="J387" s="235" t="inlineStr">
        <is>
          <t>LT084</t>
        </is>
      </c>
      <c r="K387" s="235" t="n"/>
    </row>
    <row r="388">
      <c r="B388" t="inlineStr">
        <is>
          <t>ConTab_BOM_KP_DripPans_398</t>
        </is>
      </c>
      <c r="C388" s="87" t="inlineStr">
        <is>
          <t>6012-1_2-KP</t>
        </is>
      </c>
      <c r="D388" s="273" t="inlineStr">
        <is>
          <t>Steel</t>
        </is>
      </c>
      <c r="E388" t="inlineStr">
        <is>
          <t>215T</t>
        </is>
      </c>
      <c r="F388" t="inlineStr">
        <is>
          <t>ExtendedDripPan</t>
        </is>
      </c>
      <c r="G388" t="inlineStr">
        <is>
          <t>Extended Drip Pan</t>
        </is>
      </c>
      <c r="H388" t="inlineStr">
        <is>
          <t>RTF</t>
        </is>
      </c>
      <c r="I388" t="inlineStr">
        <is>
          <t>B104319</t>
        </is>
      </c>
      <c r="J388" s="235" t="inlineStr">
        <is>
          <t>LT084</t>
        </is>
      </c>
      <c r="K388" s="235" t="n"/>
    </row>
    <row r="389">
      <c r="B389" t="inlineStr">
        <is>
          <t>ConTab_BOM_KP_DripPans_399</t>
        </is>
      </c>
      <c r="C389" s="87" t="inlineStr">
        <is>
          <t>6012-1_2-KP</t>
        </is>
      </c>
      <c r="D389" s="273" t="inlineStr">
        <is>
          <t>Steel</t>
        </is>
      </c>
      <c r="E389" t="inlineStr">
        <is>
          <t>254T</t>
        </is>
      </c>
      <c r="F389" t="inlineStr">
        <is>
          <t>ExtendedDripPan</t>
        </is>
      </c>
      <c r="G389" t="inlineStr">
        <is>
          <t>Extended Drip Pan</t>
        </is>
      </c>
      <c r="H389" t="inlineStr">
        <is>
          <t>RTF</t>
        </is>
      </c>
      <c r="I389" t="inlineStr">
        <is>
          <t>B104319</t>
        </is>
      </c>
      <c r="J389" s="235" t="inlineStr">
        <is>
          <t>LT084</t>
        </is>
      </c>
      <c r="K389" s="235" t="n"/>
    </row>
    <row r="390">
      <c r="B390" t="inlineStr">
        <is>
          <t>ConTab_BOM_KP_DripPans_400</t>
        </is>
      </c>
      <c r="C390" s="87" t="inlineStr">
        <is>
          <t>6012-1_2-KP</t>
        </is>
      </c>
      <c r="D390" s="273" t="inlineStr">
        <is>
          <t>Steel</t>
        </is>
      </c>
      <c r="E390" t="inlineStr">
        <is>
          <t>256T</t>
        </is>
      </c>
      <c r="F390" t="inlineStr">
        <is>
          <t>ExtendedDripPan</t>
        </is>
      </c>
      <c r="G390" t="inlineStr">
        <is>
          <t>Extended Drip Pan</t>
        </is>
      </c>
      <c r="H390" t="inlineStr">
        <is>
          <t>RTF</t>
        </is>
      </c>
      <c r="I390" t="inlineStr">
        <is>
          <t>B104319</t>
        </is>
      </c>
      <c r="J390" s="235" t="inlineStr">
        <is>
          <t>LT084</t>
        </is>
      </c>
      <c r="K390" s="235" t="n"/>
    </row>
    <row r="391">
      <c r="B391" t="inlineStr">
        <is>
          <t>ConTab_BOM_KP_DripPans_401</t>
        </is>
      </c>
      <c r="C391" s="87" t="inlineStr">
        <is>
          <t>6012-1_2-KP</t>
        </is>
      </c>
      <c r="D391" s="273" t="inlineStr">
        <is>
          <t>Steel</t>
        </is>
      </c>
      <c r="E391" t="inlineStr">
        <is>
          <t>284T</t>
        </is>
      </c>
      <c r="F391" t="inlineStr">
        <is>
          <t>ExtendedDripPan</t>
        </is>
      </c>
      <c r="G391" t="inlineStr">
        <is>
          <t>Extended Drip Pan</t>
        </is>
      </c>
      <c r="H391" t="inlineStr">
        <is>
          <t>RTF</t>
        </is>
      </c>
      <c r="I391" t="inlineStr">
        <is>
          <t>B104319</t>
        </is>
      </c>
      <c r="J391" s="235" t="inlineStr">
        <is>
          <t>LT084</t>
        </is>
      </c>
      <c r="K391" s="235" t="n"/>
    </row>
    <row r="392">
      <c r="B392" t="inlineStr">
        <is>
          <t>ConTab_BOM_KP_DripPans_402</t>
        </is>
      </c>
      <c r="C392" s="87" t="inlineStr">
        <is>
          <t>6012-1_2-KP</t>
        </is>
      </c>
      <c r="D392" s="273" t="inlineStr">
        <is>
          <t>Steel</t>
        </is>
      </c>
      <c r="E392" t="inlineStr">
        <is>
          <t>286T</t>
        </is>
      </c>
      <c r="F392" t="inlineStr">
        <is>
          <t>ExtendedDripPan</t>
        </is>
      </c>
      <c r="G392" t="inlineStr">
        <is>
          <t>Extended Drip Pan</t>
        </is>
      </c>
      <c r="H392" t="inlineStr">
        <is>
          <t>RTF</t>
        </is>
      </c>
      <c r="I392" t="inlineStr">
        <is>
          <t>B104319</t>
        </is>
      </c>
      <c r="J392" s="235" t="inlineStr">
        <is>
          <t>LT084</t>
        </is>
      </c>
      <c r="K392" s="235" t="n"/>
    </row>
    <row r="393">
      <c r="B393" t="inlineStr">
        <is>
          <t>ConTab_BOM_KP_DripPans_403</t>
        </is>
      </c>
      <c r="C393" s="87" t="inlineStr">
        <is>
          <t>6012-1_2-KP</t>
        </is>
      </c>
      <c r="D393" s="273" t="inlineStr">
        <is>
          <t>Steel</t>
        </is>
      </c>
      <c r="E393" t="inlineStr">
        <is>
          <t>324T</t>
        </is>
      </c>
      <c r="F393" t="inlineStr">
        <is>
          <t>ExtendedDripPan</t>
        </is>
      </c>
      <c r="G393" t="inlineStr">
        <is>
          <t>Extended Drip Pan</t>
        </is>
      </c>
      <c r="H393" t="inlineStr">
        <is>
          <t>RTF</t>
        </is>
      </c>
      <c r="I393" t="inlineStr">
        <is>
          <t>B104320</t>
        </is>
      </c>
      <c r="J393" s="235" t="inlineStr">
        <is>
          <t>LT084</t>
        </is>
      </c>
      <c r="K393" s="235" t="n"/>
    </row>
    <row r="394">
      <c r="B394" t="inlineStr">
        <is>
          <t>ConTab_BOM_KP_DripPans_404</t>
        </is>
      </c>
      <c r="C394" s="87" t="inlineStr">
        <is>
          <t>6012-1_2-KP</t>
        </is>
      </c>
      <c r="D394" s="273" t="inlineStr">
        <is>
          <t>Steel</t>
        </is>
      </c>
      <c r="E394" t="inlineStr">
        <is>
          <t>326T</t>
        </is>
      </c>
      <c r="F394" t="inlineStr">
        <is>
          <t>ExtendedDripPan</t>
        </is>
      </c>
      <c r="G394" t="inlineStr">
        <is>
          <t>Extended Drip Pan</t>
        </is>
      </c>
      <c r="H394" t="inlineStr">
        <is>
          <t>RTF</t>
        </is>
      </c>
      <c r="I394" t="inlineStr">
        <is>
          <t>B104320</t>
        </is>
      </c>
      <c r="J394" s="235" t="inlineStr">
        <is>
          <t>LT084</t>
        </is>
      </c>
      <c r="K394" s="235" t="n"/>
    </row>
    <row r="395">
      <c r="B395" t="inlineStr">
        <is>
          <t>ConTab_BOM_KP_DripPans_405</t>
        </is>
      </c>
      <c r="C395" s="87" t="inlineStr">
        <is>
          <t>6012-1_2-KP</t>
        </is>
      </c>
      <c r="D395" s="273" t="inlineStr">
        <is>
          <t>Steel</t>
        </is>
      </c>
      <c r="E395" t="inlineStr">
        <is>
          <t>364T</t>
        </is>
      </c>
      <c r="F395" t="inlineStr">
        <is>
          <t>ExtendedDripPan</t>
        </is>
      </c>
      <c r="G395" t="inlineStr">
        <is>
          <t>Extended Drip Pan</t>
        </is>
      </c>
      <c r="H395" t="inlineStr">
        <is>
          <t>RTF</t>
        </is>
      </c>
      <c r="I395" t="inlineStr">
        <is>
          <t>B104320</t>
        </is>
      </c>
      <c r="J395" s="235" t="inlineStr">
        <is>
          <t>LT084</t>
        </is>
      </c>
      <c r="K395" s="235" t="n"/>
    </row>
    <row r="396">
      <c r="B396" t="inlineStr">
        <is>
          <t>ConTab_BOM_KP_DripPans_406</t>
        </is>
      </c>
      <c r="C396" s="87" t="inlineStr">
        <is>
          <t>6012-1_2-KP</t>
        </is>
      </c>
      <c r="D396" s="273" t="inlineStr">
        <is>
          <t>Steel</t>
        </is>
      </c>
      <c r="E396" t="inlineStr">
        <is>
          <t>365T</t>
        </is>
      </c>
      <c r="F396" t="inlineStr">
        <is>
          <t>ExtendedDripPan</t>
        </is>
      </c>
      <c r="G396" t="inlineStr">
        <is>
          <t>Extended Drip Pan</t>
        </is>
      </c>
      <c r="H396" t="inlineStr">
        <is>
          <t>RTF</t>
        </is>
      </c>
      <c r="I396" t="inlineStr">
        <is>
          <t>B104320</t>
        </is>
      </c>
      <c r="J396" s="235" t="inlineStr">
        <is>
          <t>LT084</t>
        </is>
      </c>
      <c r="K396" s="235" t="n"/>
    </row>
    <row r="397">
      <c r="B397" t="inlineStr">
        <is>
          <t>ConTab_BOM_KP_DripPans_407</t>
        </is>
      </c>
      <c r="C397" s="87" t="inlineStr">
        <is>
          <t>6012-1_2-KP</t>
        </is>
      </c>
      <c r="D397" s="273" t="inlineStr">
        <is>
          <t>CI</t>
        </is>
      </c>
      <c r="E397" t="inlineStr">
        <is>
          <t>All</t>
        </is>
      </c>
      <c r="F397" t="inlineStr">
        <is>
          <t>ExtendedDripPan</t>
        </is>
      </c>
      <c r="G397" t="inlineStr">
        <is>
          <t>Extended Drip Pan</t>
        </is>
      </c>
      <c r="H397" t="inlineStr">
        <is>
          <t>RTF</t>
        </is>
      </c>
      <c r="I397" t="inlineStr">
        <is>
          <t>B104317</t>
        </is>
      </c>
      <c r="J397" s="273" t="inlineStr">
        <is>
          <t>LT093</t>
        </is>
      </c>
      <c r="K397" s="273" t="n"/>
    </row>
    <row r="398">
      <c r="B398" t="inlineStr">
        <is>
          <t>ConTab_BOM_KP_DripPans_408</t>
        </is>
      </c>
      <c r="C398" s="87" t="inlineStr">
        <is>
          <t>6012-1_2-KP</t>
        </is>
      </c>
      <c r="D398" s="273" t="inlineStr">
        <is>
          <t>Special</t>
        </is>
      </c>
      <c r="E398" t="inlineStr">
        <is>
          <t>All</t>
        </is>
      </c>
      <c r="F398" t="inlineStr">
        <is>
          <t>ExtendedDripPan</t>
        </is>
      </c>
      <c r="G398" t="inlineStr">
        <is>
          <t>Extended Drip Pan</t>
        </is>
      </c>
      <c r="H398" t="inlineStr">
        <is>
          <t>RTF</t>
        </is>
      </c>
      <c r="I398" t="inlineStr">
        <is>
          <t>B104307</t>
        </is>
      </c>
      <c r="J398" s="273" t="inlineStr">
        <is>
          <t>LT029</t>
        </is>
      </c>
      <c r="K398" s="273" t="n"/>
    </row>
    <row r="399">
      <c r="B399" t="inlineStr">
        <is>
          <t>ConTab_BOM_KP_DripPans_409</t>
        </is>
      </c>
      <c r="C399" s="87" t="inlineStr">
        <is>
          <t>6012-3_4-KP</t>
        </is>
      </c>
      <c r="D399" s="273" t="inlineStr">
        <is>
          <t>Steel</t>
        </is>
      </c>
      <c r="E399" t="inlineStr">
        <is>
          <t>254T</t>
        </is>
      </c>
      <c r="F399" t="inlineStr">
        <is>
          <t>ExtendedDripPan</t>
        </is>
      </c>
      <c r="G399" t="inlineStr">
        <is>
          <t>Extended Drip Pan</t>
        </is>
      </c>
      <c r="H399" t="inlineStr">
        <is>
          <t>RTF</t>
        </is>
      </c>
      <c r="I399" t="inlineStr">
        <is>
          <t>B104321</t>
        </is>
      </c>
      <c r="J399" s="235" t="inlineStr">
        <is>
          <t>LT084</t>
        </is>
      </c>
      <c r="K399" s="235" t="n"/>
    </row>
    <row r="400">
      <c r="B400" t="inlineStr">
        <is>
          <t>ConTab_BOM_KP_DripPans_410</t>
        </is>
      </c>
      <c r="C400" s="87" t="inlineStr">
        <is>
          <t>6012-3_4-KP</t>
        </is>
      </c>
      <c r="D400" s="273" t="inlineStr">
        <is>
          <t>Steel</t>
        </is>
      </c>
      <c r="E400" t="inlineStr">
        <is>
          <t>256T</t>
        </is>
      </c>
      <c r="F400" t="inlineStr">
        <is>
          <t>ExtendedDripPan</t>
        </is>
      </c>
      <c r="G400" t="inlineStr">
        <is>
          <t>Extended Drip Pan</t>
        </is>
      </c>
      <c r="H400" t="inlineStr">
        <is>
          <t>RTF</t>
        </is>
      </c>
      <c r="I400" t="inlineStr">
        <is>
          <t>B104321</t>
        </is>
      </c>
      <c r="J400" s="235" t="inlineStr">
        <is>
          <t>LT084</t>
        </is>
      </c>
      <c r="K400" s="235" t="n"/>
    </row>
    <row r="401">
      <c r="B401" t="inlineStr">
        <is>
          <t>ConTab_BOM_KP_DripPans_411</t>
        </is>
      </c>
      <c r="C401" s="87" t="inlineStr">
        <is>
          <t>6012-3_4-KP</t>
        </is>
      </c>
      <c r="D401" s="273" t="inlineStr">
        <is>
          <t>Steel</t>
        </is>
      </c>
      <c r="E401" t="inlineStr">
        <is>
          <t>284T</t>
        </is>
      </c>
      <c r="F401" t="inlineStr">
        <is>
          <t>ExtendedDripPan</t>
        </is>
      </c>
      <c r="G401" t="inlineStr">
        <is>
          <t>Extended Drip Pan</t>
        </is>
      </c>
      <c r="H401" t="inlineStr">
        <is>
          <t>RTF</t>
        </is>
      </c>
      <c r="I401" t="inlineStr">
        <is>
          <t>B104322</t>
        </is>
      </c>
      <c r="J401" s="235" t="inlineStr">
        <is>
          <t>LT084</t>
        </is>
      </c>
      <c r="K401" s="235" t="n"/>
    </row>
    <row r="402">
      <c r="B402" t="inlineStr">
        <is>
          <t>ConTab_BOM_KP_DripPans_412</t>
        </is>
      </c>
      <c r="C402" s="87" t="inlineStr">
        <is>
          <t>6012-3_4-KP</t>
        </is>
      </c>
      <c r="D402" s="273" t="inlineStr">
        <is>
          <t>Steel</t>
        </is>
      </c>
      <c r="E402" t="inlineStr">
        <is>
          <t>286T</t>
        </is>
      </c>
      <c r="F402" t="inlineStr">
        <is>
          <t>ExtendedDripPan</t>
        </is>
      </c>
      <c r="G402" t="inlineStr">
        <is>
          <t>Extended Drip Pan</t>
        </is>
      </c>
      <c r="H402" t="inlineStr">
        <is>
          <t>RTF</t>
        </is>
      </c>
      <c r="I402" t="inlineStr">
        <is>
          <t>B104322</t>
        </is>
      </c>
      <c r="J402" s="235" t="inlineStr">
        <is>
          <t>LT084</t>
        </is>
      </c>
      <c r="K402" s="235" t="n"/>
    </row>
    <row r="403">
      <c r="B403" t="inlineStr">
        <is>
          <t>ConTab_BOM_KP_DripPans_413</t>
        </is>
      </c>
      <c r="C403" s="87" t="inlineStr">
        <is>
          <t>6012-3_4-KP</t>
        </is>
      </c>
      <c r="D403" s="273" t="inlineStr">
        <is>
          <t>Steel</t>
        </is>
      </c>
      <c r="E403" t="inlineStr">
        <is>
          <t>324T</t>
        </is>
      </c>
      <c r="F403" t="inlineStr">
        <is>
          <t>ExtendedDripPan</t>
        </is>
      </c>
      <c r="G403" t="inlineStr">
        <is>
          <t>Extended Drip Pan</t>
        </is>
      </c>
      <c r="H403" t="inlineStr">
        <is>
          <t>RTF</t>
        </is>
      </c>
      <c r="I403" t="inlineStr">
        <is>
          <t>B104322</t>
        </is>
      </c>
      <c r="J403" s="235" t="inlineStr">
        <is>
          <t>LT084</t>
        </is>
      </c>
      <c r="K403" s="235" t="n"/>
    </row>
    <row r="404">
      <c r="B404" t="inlineStr">
        <is>
          <t>ConTab_BOM_KP_DripPans_414</t>
        </is>
      </c>
      <c r="C404" s="87" t="inlineStr">
        <is>
          <t>6012-3_4-KP</t>
        </is>
      </c>
      <c r="D404" s="273" t="inlineStr">
        <is>
          <t>Steel</t>
        </is>
      </c>
      <c r="E404" t="inlineStr">
        <is>
          <t>326T</t>
        </is>
      </c>
      <c r="F404" t="inlineStr">
        <is>
          <t>ExtendedDripPan</t>
        </is>
      </c>
      <c r="G404" t="inlineStr">
        <is>
          <t>Extended Drip Pan</t>
        </is>
      </c>
      <c r="H404" t="inlineStr">
        <is>
          <t>RTF</t>
        </is>
      </c>
      <c r="I404" t="inlineStr">
        <is>
          <t>B104322</t>
        </is>
      </c>
      <c r="J404" s="235" t="inlineStr">
        <is>
          <t>LT084</t>
        </is>
      </c>
      <c r="K404" s="235" t="n"/>
    </row>
    <row r="405">
      <c r="B405" t="inlineStr">
        <is>
          <t>ConTab_BOM_KP_DripPans_415</t>
        </is>
      </c>
      <c r="C405" s="87" t="inlineStr">
        <is>
          <t>6012-3_4-KP</t>
        </is>
      </c>
      <c r="D405" s="273" t="inlineStr">
        <is>
          <t>Steel</t>
        </is>
      </c>
      <c r="E405" t="inlineStr">
        <is>
          <t>364T</t>
        </is>
      </c>
      <c r="F405" t="inlineStr">
        <is>
          <t>ExtendedDripPan</t>
        </is>
      </c>
      <c r="G405" t="inlineStr">
        <is>
          <t>Extended Drip Pan</t>
        </is>
      </c>
      <c r="H405" t="inlineStr">
        <is>
          <t>RTF</t>
        </is>
      </c>
      <c r="I405" t="inlineStr">
        <is>
          <t>B104322</t>
        </is>
      </c>
      <c r="J405" s="235" t="inlineStr">
        <is>
          <t>LT084</t>
        </is>
      </c>
      <c r="K405" s="235" t="n"/>
    </row>
    <row r="406">
      <c r="B406" t="inlineStr">
        <is>
          <t>ConTab_BOM_KP_DripPans_416</t>
        </is>
      </c>
      <c r="C406" s="87" t="inlineStr">
        <is>
          <t>6012-3_4-KP</t>
        </is>
      </c>
      <c r="D406" s="273" t="inlineStr">
        <is>
          <t>Steel</t>
        </is>
      </c>
      <c r="E406" t="inlineStr">
        <is>
          <t>365T</t>
        </is>
      </c>
      <c r="F406" t="inlineStr">
        <is>
          <t>ExtendedDripPan</t>
        </is>
      </c>
      <c r="G406" t="inlineStr">
        <is>
          <t>Extended Drip Pan</t>
        </is>
      </c>
      <c r="H406" t="inlineStr">
        <is>
          <t>RTF</t>
        </is>
      </c>
      <c r="I406" t="inlineStr">
        <is>
          <t>B104322</t>
        </is>
      </c>
      <c r="J406" s="235" t="inlineStr">
        <is>
          <t>LT084</t>
        </is>
      </c>
      <c r="K406" s="235" t="n"/>
    </row>
    <row r="407">
      <c r="B407" t="inlineStr">
        <is>
          <t>ConTab_BOM_KP_DripPans_417</t>
        </is>
      </c>
      <c r="C407" s="87" t="inlineStr">
        <is>
          <t>6012-3_4-KP</t>
        </is>
      </c>
      <c r="D407" s="273" t="inlineStr">
        <is>
          <t>Steel</t>
        </is>
      </c>
      <c r="E407" t="inlineStr">
        <is>
          <t>404T</t>
        </is>
      </c>
      <c r="F407" t="inlineStr">
        <is>
          <t>ExtendedDripPan</t>
        </is>
      </c>
      <c r="G407" t="inlineStr">
        <is>
          <t>Extended Drip Pan</t>
        </is>
      </c>
      <c r="H407" t="inlineStr">
        <is>
          <t>RTF</t>
        </is>
      </c>
      <c r="I407" t="inlineStr">
        <is>
          <t>B104322</t>
        </is>
      </c>
      <c r="J407" s="235" t="inlineStr">
        <is>
          <t>LT084</t>
        </is>
      </c>
      <c r="K407" s="235" t="n"/>
    </row>
    <row r="408">
      <c r="B408" t="inlineStr">
        <is>
          <t>ConTab_BOM_KP_DripPans_418</t>
        </is>
      </c>
      <c r="C408" s="87" t="inlineStr">
        <is>
          <t>6012-3_4-KP</t>
        </is>
      </c>
      <c r="D408" s="273" t="inlineStr">
        <is>
          <t>Steel</t>
        </is>
      </c>
      <c r="E408" t="inlineStr">
        <is>
          <t>405T</t>
        </is>
      </c>
      <c r="F408" t="inlineStr">
        <is>
          <t>ExtendedDripPan</t>
        </is>
      </c>
      <c r="G408" t="inlineStr">
        <is>
          <t>Extended Drip Pan</t>
        </is>
      </c>
      <c r="H408" t="inlineStr">
        <is>
          <t>RTF</t>
        </is>
      </c>
      <c r="I408" t="inlineStr">
        <is>
          <t>B104322</t>
        </is>
      </c>
      <c r="J408" s="235" t="inlineStr">
        <is>
          <t>LT084</t>
        </is>
      </c>
      <c r="K408" s="235" t="n"/>
    </row>
    <row r="409">
      <c r="B409" t="inlineStr">
        <is>
          <t>ConTab_BOM_KP_DripPans_419</t>
        </is>
      </c>
      <c r="C409" s="87" t="inlineStr">
        <is>
          <t>6012-3_4-KP</t>
        </is>
      </c>
      <c r="D409" s="273" t="inlineStr">
        <is>
          <t>CI</t>
        </is>
      </c>
      <c r="E409" t="inlineStr">
        <is>
          <t>All</t>
        </is>
      </c>
      <c r="F409" t="inlineStr">
        <is>
          <t>ExtendedDripPan</t>
        </is>
      </c>
      <c r="G409" t="inlineStr">
        <is>
          <t>Extended Drip Pan</t>
        </is>
      </c>
      <c r="H409" t="inlineStr">
        <is>
          <t>RTF</t>
        </is>
      </c>
      <c r="I409" t="inlineStr">
        <is>
          <t>B104318</t>
        </is>
      </c>
      <c r="J409" s="273" t="inlineStr">
        <is>
          <t>LT093</t>
        </is>
      </c>
      <c r="K409" s="273" t="n"/>
    </row>
    <row r="410">
      <c r="B410" t="inlineStr">
        <is>
          <t>ConTab_BOM_KP_DripPans_420</t>
        </is>
      </c>
      <c r="C410" s="87" t="inlineStr">
        <is>
          <t>6012-3_4-KP</t>
        </is>
      </c>
      <c r="D410" s="273" t="inlineStr">
        <is>
          <t>Special</t>
        </is>
      </c>
      <c r="E410" t="inlineStr">
        <is>
          <t>All</t>
        </is>
      </c>
      <c r="F410" t="inlineStr">
        <is>
          <t>ExtendedDripPan</t>
        </is>
      </c>
      <c r="G410" t="inlineStr">
        <is>
          <t>Extended Drip Pan</t>
        </is>
      </c>
      <c r="H410" t="inlineStr">
        <is>
          <t>RTF</t>
        </is>
      </c>
      <c r="I410" t="inlineStr">
        <is>
          <t>B104307</t>
        </is>
      </c>
      <c r="J410" s="273" t="inlineStr">
        <is>
          <t>LT029</t>
        </is>
      </c>
      <c r="K410" s="273" t="n"/>
    </row>
    <row r="411">
      <c r="B411" t="inlineStr">
        <is>
          <t>ConTab_BOM_KP_DripPans_421</t>
        </is>
      </c>
      <c r="C411" s="87" t="inlineStr">
        <is>
          <t>6015-1_2-KP</t>
        </is>
      </c>
      <c r="D411" s="273" t="inlineStr">
        <is>
          <t>Steel</t>
        </is>
      </c>
      <c r="E411" t="inlineStr">
        <is>
          <t>254T</t>
        </is>
      </c>
      <c r="F411" t="inlineStr">
        <is>
          <t>ExtendedDripPan</t>
        </is>
      </c>
      <c r="G411" t="inlineStr">
        <is>
          <t>Extended Drip Pan</t>
        </is>
      </c>
      <c r="H411" t="inlineStr">
        <is>
          <t>RTF</t>
        </is>
      </c>
      <c r="I411" t="inlineStr">
        <is>
          <t>B104322</t>
        </is>
      </c>
      <c r="J411" s="235" t="inlineStr">
        <is>
          <t>LT084</t>
        </is>
      </c>
      <c r="K411" s="235" t="n"/>
    </row>
    <row r="412">
      <c r="B412" t="inlineStr">
        <is>
          <t>ConTab_BOM_KP_DripPans_422</t>
        </is>
      </c>
      <c r="C412" s="87" t="inlineStr">
        <is>
          <t>6015-1_2-KP</t>
        </is>
      </c>
      <c r="D412" s="273" t="inlineStr">
        <is>
          <t>Steel</t>
        </is>
      </c>
      <c r="E412" t="inlineStr">
        <is>
          <t>256T</t>
        </is>
      </c>
      <c r="F412" t="inlineStr">
        <is>
          <t>ExtendedDripPan</t>
        </is>
      </c>
      <c r="G412" t="inlineStr">
        <is>
          <t>Extended Drip Pan</t>
        </is>
      </c>
      <c r="H412" t="inlineStr">
        <is>
          <t>RTF</t>
        </is>
      </c>
      <c r="I412" t="inlineStr">
        <is>
          <t>B104322</t>
        </is>
      </c>
      <c r="J412" s="235" t="inlineStr">
        <is>
          <t>LT084</t>
        </is>
      </c>
      <c r="K412" s="235" t="n"/>
    </row>
    <row r="413">
      <c r="B413" t="inlineStr">
        <is>
          <t>ConTab_BOM_KP_DripPans_423</t>
        </is>
      </c>
      <c r="C413" s="87" t="inlineStr">
        <is>
          <t>6015-1_2-KP</t>
        </is>
      </c>
      <c r="D413" s="273" t="inlineStr">
        <is>
          <t>Steel</t>
        </is>
      </c>
      <c r="E413" t="inlineStr">
        <is>
          <t>284T</t>
        </is>
      </c>
      <c r="F413" t="inlineStr">
        <is>
          <t>ExtendedDripPan</t>
        </is>
      </c>
      <c r="G413" t="inlineStr">
        <is>
          <t>Extended Drip Pan</t>
        </is>
      </c>
      <c r="H413" t="inlineStr">
        <is>
          <t>RTF</t>
        </is>
      </c>
      <c r="I413" t="inlineStr">
        <is>
          <t>B104322</t>
        </is>
      </c>
      <c r="J413" s="235" t="inlineStr">
        <is>
          <t>LT084</t>
        </is>
      </c>
      <c r="K413" s="235" t="n"/>
    </row>
    <row r="414">
      <c r="B414" t="inlineStr">
        <is>
          <t>ConTab_BOM_KP_DripPans_424</t>
        </is>
      </c>
      <c r="C414" s="87" t="inlineStr">
        <is>
          <t>6015-1_2-KP</t>
        </is>
      </c>
      <c r="D414" s="273" t="inlineStr">
        <is>
          <t>Steel</t>
        </is>
      </c>
      <c r="E414" t="inlineStr">
        <is>
          <t>286T</t>
        </is>
      </c>
      <c r="F414" t="inlineStr">
        <is>
          <t>ExtendedDripPan</t>
        </is>
      </c>
      <c r="G414" t="inlineStr">
        <is>
          <t>Extended Drip Pan</t>
        </is>
      </c>
      <c r="H414" t="inlineStr">
        <is>
          <t>RTF</t>
        </is>
      </c>
      <c r="I414" t="inlineStr">
        <is>
          <t>B104322</t>
        </is>
      </c>
      <c r="J414" s="235" t="inlineStr">
        <is>
          <t>LT084</t>
        </is>
      </c>
      <c r="K414" s="235" t="n"/>
    </row>
    <row r="415">
      <c r="B415" t="inlineStr">
        <is>
          <t>ConTab_BOM_KP_DripPans_425</t>
        </is>
      </c>
      <c r="C415" s="87" t="inlineStr">
        <is>
          <t>6015-1_2-KP</t>
        </is>
      </c>
      <c r="D415" s="273" t="inlineStr">
        <is>
          <t>Steel</t>
        </is>
      </c>
      <c r="E415" t="inlineStr">
        <is>
          <t>324T</t>
        </is>
      </c>
      <c r="F415" t="inlineStr">
        <is>
          <t>ExtendedDripPan</t>
        </is>
      </c>
      <c r="G415" t="inlineStr">
        <is>
          <t>Extended Drip Pan</t>
        </is>
      </c>
      <c r="H415" t="inlineStr">
        <is>
          <t>RTF</t>
        </is>
      </c>
      <c r="I415" t="inlineStr">
        <is>
          <t>B104322</t>
        </is>
      </c>
      <c r="J415" s="235" t="inlineStr">
        <is>
          <t>LT084</t>
        </is>
      </c>
      <c r="K415" s="235" t="n"/>
    </row>
    <row r="416">
      <c r="B416" t="inlineStr">
        <is>
          <t>ConTab_BOM_KP_DripPans_426</t>
        </is>
      </c>
      <c r="C416" s="87" t="inlineStr">
        <is>
          <t>6015-1_2-KP</t>
        </is>
      </c>
      <c r="D416" s="273" t="inlineStr">
        <is>
          <t>Steel</t>
        </is>
      </c>
      <c r="E416" t="inlineStr">
        <is>
          <t>326T</t>
        </is>
      </c>
      <c r="F416" t="inlineStr">
        <is>
          <t>ExtendedDripPan</t>
        </is>
      </c>
      <c r="G416" t="inlineStr">
        <is>
          <t>Extended Drip Pan</t>
        </is>
      </c>
      <c r="H416" t="inlineStr">
        <is>
          <t>RTF</t>
        </is>
      </c>
      <c r="I416" t="inlineStr">
        <is>
          <t>B104322</t>
        </is>
      </c>
      <c r="J416" s="235" t="inlineStr">
        <is>
          <t>LT084</t>
        </is>
      </c>
      <c r="K416" s="235" t="n"/>
    </row>
    <row r="417">
      <c r="B417" t="inlineStr">
        <is>
          <t>ConTab_BOM_KP_DripPans_427</t>
        </is>
      </c>
      <c r="C417" s="87" t="inlineStr">
        <is>
          <t>6015-1_2-KP</t>
        </is>
      </c>
      <c r="D417" s="273" t="inlineStr">
        <is>
          <t>Steel</t>
        </is>
      </c>
      <c r="E417" t="inlineStr">
        <is>
          <t>364T</t>
        </is>
      </c>
      <c r="F417" t="inlineStr">
        <is>
          <t>ExtendedDripPan</t>
        </is>
      </c>
      <c r="G417" t="inlineStr">
        <is>
          <t>Extended Drip Pan</t>
        </is>
      </c>
      <c r="H417" t="inlineStr">
        <is>
          <t>RTF</t>
        </is>
      </c>
      <c r="I417" t="inlineStr">
        <is>
          <t>B104322</t>
        </is>
      </c>
      <c r="J417" s="235" t="inlineStr">
        <is>
          <t>LT084</t>
        </is>
      </c>
      <c r="K417" s="235" t="n"/>
    </row>
    <row r="418">
      <c r="B418" t="inlineStr">
        <is>
          <t>ConTab_BOM_KP_DripPans_428</t>
        </is>
      </c>
      <c r="C418" s="87" t="inlineStr">
        <is>
          <t>6015-1_2-KP</t>
        </is>
      </c>
      <c r="D418" s="273" t="inlineStr">
        <is>
          <t>Steel</t>
        </is>
      </c>
      <c r="E418" t="inlineStr">
        <is>
          <t>365T</t>
        </is>
      </c>
      <c r="F418" t="inlineStr">
        <is>
          <t>ExtendedDripPan</t>
        </is>
      </c>
      <c r="G418" t="inlineStr">
        <is>
          <t>Extended Drip Pan</t>
        </is>
      </c>
      <c r="H418" t="inlineStr">
        <is>
          <t>RTF</t>
        </is>
      </c>
      <c r="I418" t="inlineStr">
        <is>
          <t>B104322</t>
        </is>
      </c>
      <c r="J418" s="235" t="inlineStr">
        <is>
          <t>LT084</t>
        </is>
      </c>
      <c r="K418" s="235" t="n"/>
    </row>
    <row r="419">
      <c r="B419" t="inlineStr">
        <is>
          <t>ConTab_BOM_KP_DripPans_429</t>
        </is>
      </c>
      <c r="C419" s="87" t="inlineStr">
        <is>
          <t>6015-1_2-KP</t>
        </is>
      </c>
      <c r="D419" s="273" t="inlineStr">
        <is>
          <t>Steel</t>
        </is>
      </c>
      <c r="E419" t="inlineStr">
        <is>
          <t>404T</t>
        </is>
      </c>
      <c r="F419" t="inlineStr">
        <is>
          <t>ExtendedDripPan</t>
        </is>
      </c>
      <c r="G419" t="inlineStr">
        <is>
          <t>Extended Drip Pan</t>
        </is>
      </c>
      <c r="H419" t="inlineStr">
        <is>
          <t>RTF</t>
        </is>
      </c>
      <c r="I419" t="inlineStr">
        <is>
          <t>B104322</t>
        </is>
      </c>
      <c r="J419" s="235" t="inlineStr">
        <is>
          <t>LT084</t>
        </is>
      </c>
      <c r="K419" s="235" t="n"/>
    </row>
    <row r="420">
      <c r="B420" t="inlineStr">
        <is>
          <t>ConTab_BOM_KP_DripPans_430</t>
        </is>
      </c>
      <c r="C420" s="87" t="inlineStr">
        <is>
          <t>6015-1_2-KP</t>
        </is>
      </c>
      <c r="D420" s="273" t="inlineStr">
        <is>
          <t>Steel</t>
        </is>
      </c>
      <c r="E420" t="inlineStr">
        <is>
          <t>405T</t>
        </is>
      </c>
      <c r="F420" t="inlineStr">
        <is>
          <t>ExtendedDripPan</t>
        </is>
      </c>
      <c r="G420" t="inlineStr">
        <is>
          <t>Extended Drip Pan</t>
        </is>
      </c>
      <c r="H420" t="inlineStr">
        <is>
          <t>RTF</t>
        </is>
      </c>
      <c r="I420" t="inlineStr">
        <is>
          <t>B104322</t>
        </is>
      </c>
      <c r="J420" s="235" t="inlineStr">
        <is>
          <t>LT084</t>
        </is>
      </c>
      <c r="K420" s="235" t="n"/>
    </row>
    <row r="421">
      <c r="B421" t="inlineStr">
        <is>
          <t>ConTab_BOM_KP_DripPans_431</t>
        </is>
      </c>
      <c r="C421" s="87" t="inlineStr">
        <is>
          <t>6015-1_2-KP</t>
        </is>
      </c>
      <c r="D421" s="273" t="inlineStr">
        <is>
          <t>Steel</t>
        </is>
      </c>
      <c r="E421" t="inlineStr">
        <is>
          <t>444T</t>
        </is>
      </c>
      <c r="F421" t="inlineStr">
        <is>
          <t>ExtendedDripPan</t>
        </is>
      </c>
      <c r="G421" t="inlineStr">
        <is>
          <t>Extended Drip Pan</t>
        </is>
      </c>
      <c r="H421" t="inlineStr">
        <is>
          <t>RTF</t>
        </is>
      </c>
      <c r="I421" t="inlineStr">
        <is>
          <t>B104322</t>
        </is>
      </c>
      <c r="J421" s="235" t="inlineStr">
        <is>
          <t>LT084</t>
        </is>
      </c>
      <c r="K421" s="235" t="n"/>
    </row>
    <row r="422">
      <c r="B422" t="inlineStr">
        <is>
          <t>ConTab_BOM_KP_DripPans_432</t>
        </is>
      </c>
      <c r="C422" s="87" t="inlineStr">
        <is>
          <t>6015-1_2-KP</t>
        </is>
      </c>
      <c r="D422" s="273" t="inlineStr">
        <is>
          <t>Steel</t>
        </is>
      </c>
      <c r="E422" t="inlineStr">
        <is>
          <t>445T</t>
        </is>
      </c>
      <c r="F422" t="inlineStr">
        <is>
          <t>ExtendedDripPan</t>
        </is>
      </c>
      <c r="G422" t="inlineStr">
        <is>
          <t>Extended Drip Pan</t>
        </is>
      </c>
      <c r="H422" t="inlineStr">
        <is>
          <t>RTF</t>
        </is>
      </c>
      <c r="I422" t="inlineStr">
        <is>
          <t>B104322</t>
        </is>
      </c>
      <c r="J422" s="235" t="inlineStr">
        <is>
          <t>LT084</t>
        </is>
      </c>
      <c r="K422" s="235" t="n"/>
    </row>
    <row r="423">
      <c r="B423" t="inlineStr">
        <is>
          <t>ConTab_BOM_KP_DripPans_433</t>
        </is>
      </c>
      <c r="C423" s="87" t="inlineStr">
        <is>
          <t>6015-1_2-KP</t>
        </is>
      </c>
      <c r="D423" s="273" t="inlineStr">
        <is>
          <t>CI</t>
        </is>
      </c>
      <c r="E423" t="inlineStr">
        <is>
          <t>All</t>
        </is>
      </c>
      <c r="F423" t="inlineStr">
        <is>
          <t>ExtendedDripPan</t>
        </is>
      </c>
      <c r="G423" t="inlineStr">
        <is>
          <t>Extended Drip Pan</t>
        </is>
      </c>
      <c r="H423" t="inlineStr">
        <is>
          <t>RTF</t>
        </is>
      </c>
      <c r="I423" t="inlineStr">
        <is>
          <t>B104319</t>
        </is>
      </c>
      <c r="J423" s="273" t="inlineStr">
        <is>
          <t>LT093</t>
        </is>
      </c>
      <c r="K423" s="273" t="n"/>
    </row>
    <row r="424">
      <c r="B424" t="inlineStr">
        <is>
          <t>ConTab_BOM_KP_DripPans_434</t>
        </is>
      </c>
      <c r="C424" s="87" t="inlineStr">
        <is>
          <t>6015-1_2-KP</t>
        </is>
      </c>
      <c r="D424" s="273" t="inlineStr">
        <is>
          <t>Special</t>
        </is>
      </c>
      <c r="E424" t="inlineStr">
        <is>
          <t>All</t>
        </is>
      </c>
      <c r="F424" t="inlineStr">
        <is>
          <t>ExtendedDripPan</t>
        </is>
      </c>
      <c r="G424" t="inlineStr">
        <is>
          <t>Extended Drip Pan</t>
        </is>
      </c>
      <c r="H424" t="inlineStr">
        <is>
          <t>RTF</t>
        </is>
      </c>
      <c r="I424" t="inlineStr">
        <is>
          <t>B104307</t>
        </is>
      </c>
      <c r="J424" s="273" t="inlineStr">
        <is>
          <t>LT029</t>
        </is>
      </c>
      <c r="K424" s="273" t="n"/>
    </row>
    <row r="425">
      <c r="B425" t="inlineStr">
        <is>
          <t>ConTab_BOM_KP_DripPans_435</t>
        </is>
      </c>
      <c r="C425" s="87" t="inlineStr">
        <is>
          <t>6019-7_8-KP</t>
        </is>
      </c>
      <c r="D425" s="273" t="inlineStr">
        <is>
          <t>Steel</t>
        </is>
      </c>
      <c r="E425" t="inlineStr">
        <is>
          <t>324T</t>
        </is>
      </c>
      <c r="F425" t="inlineStr">
        <is>
          <t>ExtendedDripPan</t>
        </is>
      </c>
      <c r="G425" t="inlineStr">
        <is>
          <t>Extended Drip Pan</t>
        </is>
      </c>
      <c r="H425" t="inlineStr">
        <is>
          <t>RTF</t>
        </is>
      </c>
      <c r="I425" t="inlineStr">
        <is>
          <t>B104322</t>
        </is>
      </c>
      <c r="J425" s="235" t="inlineStr">
        <is>
          <t>LT084</t>
        </is>
      </c>
      <c r="K425" s="235" t="n"/>
    </row>
    <row r="426">
      <c r="B426" t="inlineStr">
        <is>
          <t>ConTab_BOM_KP_DripPans_436</t>
        </is>
      </c>
      <c r="C426" s="87" t="inlineStr">
        <is>
          <t>6019-7_8-KP</t>
        </is>
      </c>
      <c r="D426" s="273" t="inlineStr">
        <is>
          <t>Steel</t>
        </is>
      </c>
      <c r="E426" t="inlineStr">
        <is>
          <t>326T</t>
        </is>
      </c>
      <c r="F426" t="inlineStr">
        <is>
          <t>ExtendedDripPan</t>
        </is>
      </c>
      <c r="G426" t="inlineStr">
        <is>
          <t>Extended Drip Pan</t>
        </is>
      </c>
      <c r="H426" t="inlineStr">
        <is>
          <t>RTF</t>
        </is>
      </c>
      <c r="I426" t="inlineStr">
        <is>
          <t>B104322</t>
        </is>
      </c>
      <c r="J426" s="235" t="inlineStr">
        <is>
          <t>LT084</t>
        </is>
      </c>
      <c r="K426" s="235" t="n"/>
    </row>
    <row r="427">
      <c r="B427" t="inlineStr">
        <is>
          <t>ConTab_BOM_KP_DripPans_437</t>
        </is>
      </c>
      <c r="C427" s="87" t="inlineStr">
        <is>
          <t>6019-7_8-KP</t>
        </is>
      </c>
      <c r="D427" s="273" t="inlineStr">
        <is>
          <t>Steel</t>
        </is>
      </c>
      <c r="E427" t="inlineStr">
        <is>
          <t>364T</t>
        </is>
      </c>
      <c r="F427" t="inlineStr">
        <is>
          <t>ExtendedDripPan</t>
        </is>
      </c>
      <c r="G427" t="inlineStr">
        <is>
          <t>Extended Drip Pan</t>
        </is>
      </c>
      <c r="H427" t="inlineStr">
        <is>
          <t>RTF</t>
        </is>
      </c>
      <c r="I427" t="inlineStr">
        <is>
          <t>B104322</t>
        </is>
      </c>
      <c r="J427" s="235" t="inlineStr">
        <is>
          <t>LT084</t>
        </is>
      </c>
      <c r="K427" s="235" t="n"/>
    </row>
    <row r="428">
      <c r="B428" t="inlineStr">
        <is>
          <t>ConTab_BOM_KP_DripPans_438</t>
        </is>
      </c>
      <c r="C428" s="87" t="inlineStr">
        <is>
          <t>6019-7_8-KP</t>
        </is>
      </c>
      <c r="D428" s="273" t="inlineStr">
        <is>
          <t>Steel</t>
        </is>
      </c>
      <c r="E428" t="inlineStr">
        <is>
          <t>365T</t>
        </is>
      </c>
      <c r="F428" t="inlineStr">
        <is>
          <t>ExtendedDripPan</t>
        </is>
      </c>
      <c r="G428" t="inlineStr">
        <is>
          <t>Extended Drip Pan</t>
        </is>
      </c>
      <c r="H428" t="inlineStr">
        <is>
          <t>RTF</t>
        </is>
      </c>
      <c r="I428" t="inlineStr">
        <is>
          <t>B104322</t>
        </is>
      </c>
      <c r="J428" s="235" t="inlineStr">
        <is>
          <t>LT084</t>
        </is>
      </c>
      <c r="K428" s="235" t="n"/>
    </row>
    <row r="429">
      <c r="B429" t="inlineStr">
        <is>
          <t>ConTab_BOM_KP_DripPans_439</t>
        </is>
      </c>
      <c r="C429" s="87" t="inlineStr">
        <is>
          <t>6019-7_8-KP</t>
        </is>
      </c>
      <c r="D429" s="273" t="inlineStr">
        <is>
          <t>Steel</t>
        </is>
      </c>
      <c r="E429" t="inlineStr">
        <is>
          <t>324T</t>
        </is>
      </c>
      <c r="F429" t="inlineStr">
        <is>
          <t>ExtendedDripPan</t>
        </is>
      </c>
      <c r="G429" t="inlineStr">
        <is>
          <t>Extended Drip Pan</t>
        </is>
      </c>
      <c r="H429" t="inlineStr">
        <is>
          <t>RTF</t>
        </is>
      </c>
      <c r="I429" t="inlineStr">
        <is>
          <t>B104322</t>
        </is>
      </c>
      <c r="J429" s="235" t="inlineStr">
        <is>
          <t>LT084</t>
        </is>
      </c>
      <c r="K429" s="235" t="n"/>
    </row>
    <row r="430">
      <c r="B430" t="inlineStr">
        <is>
          <t>ConTab_BOM_KP_DripPans_440</t>
        </is>
      </c>
      <c r="C430" s="87" t="inlineStr">
        <is>
          <t>6019-7_8-KP</t>
        </is>
      </c>
      <c r="D430" s="273" t="inlineStr">
        <is>
          <t>Steel</t>
        </is>
      </c>
      <c r="E430" t="inlineStr">
        <is>
          <t>326T</t>
        </is>
      </c>
      <c r="F430" t="inlineStr">
        <is>
          <t>ExtendedDripPan</t>
        </is>
      </c>
      <c r="G430" t="inlineStr">
        <is>
          <t>Extended Drip Pan</t>
        </is>
      </c>
      <c r="H430" t="inlineStr">
        <is>
          <t>RTF</t>
        </is>
      </c>
      <c r="I430" t="inlineStr">
        <is>
          <t>B104322</t>
        </is>
      </c>
      <c r="J430" s="235" t="inlineStr">
        <is>
          <t>LT084</t>
        </is>
      </c>
      <c r="K430" s="235" t="n"/>
    </row>
    <row r="431">
      <c r="B431" t="inlineStr">
        <is>
          <t>ConTab_BOM_KP_DripPans_441</t>
        </is>
      </c>
      <c r="C431" s="87" t="inlineStr">
        <is>
          <t>6019-7_8-KP</t>
        </is>
      </c>
      <c r="D431" s="273" t="inlineStr">
        <is>
          <t>Steel</t>
        </is>
      </c>
      <c r="E431" t="inlineStr">
        <is>
          <t>364T</t>
        </is>
      </c>
      <c r="F431" t="inlineStr">
        <is>
          <t>ExtendedDripPan</t>
        </is>
      </c>
      <c r="G431" t="inlineStr">
        <is>
          <t>Extended Drip Pan</t>
        </is>
      </c>
      <c r="H431" t="inlineStr">
        <is>
          <t>RTF</t>
        </is>
      </c>
      <c r="I431" t="inlineStr">
        <is>
          <t>B104322</t>
        </is>
      </c>
      <c r="J431" s="235" t="inlineStr">
        <is>
          <t>LT084</t>
        </is>
      </c>
      <c r="K431" s="235" t="n"/>
    </row>
    <row r="432">
      <c r="B432" t="inlineStr">
        <is>
          <t>ConTab_BOM_KP_DripPans_442</t>
        </is>
      </c>
      <c r="C432" s="87" t="inlineStr">
        <is>
          <t>6019-7_8-KP</t>
        </is>
      </c>
      <c r="D432" s="273" t="inlineStr">
        <is>
          <t>Steel</t>
        </is>
      </c>
      <c r="E432" t="inlineStr">
        <is>
          <t>365T</t>
        </is>
      </c>
      <c r="F432" t="inlineStr">
        <is>
          <t>ExtendedDripPan</t>
        </is>
      </c>
      <c r="G432" t="inlineStr">
        <is>
          <t>Extended Drip Pan</t>
        </is>
      </c>
      <c r="H432" t="inlineStr">
        <is>
          <t>RTF</t>
        </is>
      </c>
      <c r="I432" t="inlineStr">
        <is>
          <t>B104322</t>
        </is>
      </c>
      <c r="J432" s="235" t="inlineStr">
        <is>
          <t>LT084</t>
        </is>
      </c>
      <c r="K432" s="235" t="n"/>
    </row>
    <row r="433">
      <c r="B433" t="inlineStr">
        <is>
          <t>ConTab_BOM_KP_DripPans_443</t>
        </is>
      </c>
      <c r="C433" s="87" t="inlineStr">
        <is>
          <t>6019-7_8-KP</t>
        </is>
      </c>
      <c r="D433" s="273" t="inlineStr">
        <is>
          <t>Steel</t>
        </is>
      </c>
      <c r="E433" t="inlineStr">
        <is>
          <t>404T</t>
        </is>
      </c>
      <c r="F433" t="inlineStr">
        <is>
          <t>ExtendedDripPan</t>
        </is>
      </c>
      <c r="G433" t="inlineStr">
        <is>
          <t>Extended Drip Pan</t>
        </is>
      </c>
      <c r="H433" t="inlineStr">
        <is>
          <t>RTF</t>
        </is>
      </c>
      <c r="I433" t="inlineStr">
        <is>
          <t>B104322</t>
        </is>
      </c>
      <c r="J433" s="235" t="inlineStr">
        <is>
          <t>LT084</t>
        </is>
      </c>
      <c r="K433" s="235" t="n"/>
    </row>
    <row r="434">
      <c r="B434" t="inlineStr">
        <is>
          <t>ConTab_BOM_KP_DripPans_444</t>
        </is>
      </c>
      <c r="C434" s="87" t="inlineStr">
        <is>
          <t>6019-7_8-KP</t>
        </is>
      </c>
      <c r="D434" s="273" t="inlineStr">
        <is>
          <t>Steel</t>
        </is>
      </c>
      <c r="E434" t="inlineStr">
        <is>
          <t>405T</t>
        </is>
      </c>
      <c r="F434" t="inlineStr">
        <is>
          <t>ExtendedDripPan</t>
        </is>
      </c>
      <c r="G434" t="inlineStr">
        <is>
          <t>Extended Drip Pan</t>
        </is>
      </c>
      <c r="H434" t="inlineStr">
        <is>
          <t>RTF</t>
        </is>
      </c>
      <c r="I434" t="inlineStr">
        <is>
          <t>B104322</t>
        </is>
      </c>
      <c r="J434" s="235" t="inlineStr">
        <is>
          <t>LT084</t>
        </is>
      </c>
      <c r="K434" s="235" t="n"/>
    </row>
    <row r="435">
      <c r="B435" t="inlineStr">
        <is>
          <t>ConTab_BOM_KP_DripPans_445</t>
        </is>
      </c>
      <c r="C435" s="87" t="inlineStr">
        <is>
          <t>6019-7_8-KP</t>
        </is>
      </c>
      <c r="D435" s="273" t="inlineStr">
        <is>
          <t>Steel</t>
        </is>
      </c>
      <c r="E435" t="inlineStr">
        <is>
          <t>404TS</t>
        </is>
      </c>
      <c r="F435" t="inlineStr">
        <is>
          <t>ExtendedDripPan</t>
        </is>
      </c>
      <c r="G435" t="inlineStr">
        <is>
          <t>Extended Drip Pan</t>
        </is>
      </c>
      <c r="H435" t="inlineStr">
        <is>
          <t>RTF</t>
        </is>
      </c>
      <c r="I435" t="inlineStr">
        <is>
          <t>B104322</t>
        </is>
      </c>
      <c r="J435" s="235" t="inlineStr">
        <is>
          <t>LT084</t>
        </is>
      </c>
      <c r="K435" s="235" t="n"/>
    </row>
    <row r="436">
      <c r="B436" t="inlineStr">
        <is>
          <t>ConTab_BOM_KP_DripPans_446</t>
        </is>
      </c>
      <c r="C436" s="87" t="inlineStr">
        <is>
          <t>6019-7_8-KP</t>
        </is>
      </c>
      <c r="D436" s="273" t="inlineStr">
        <is>
          <t>Steel</t>
        </is>
      </c>
      <c r="E436" t="inlineStr">
        <is>
          <t>405TS</t>
        </is>
      </c>
      <c r="F436" t="inlineStr">
        <is>
          <t>ExtendedDripPan</t>
        </is>
      </c>
      <c r="G436" t="inlineStr">
        <is>
          <t>Extended Drip Pan</t>
        </is>
      </c>
      <c r="H436" t="inlineStr">
        <is>
          <t>RTF</t>
        </is>
      </c>
      <c r="I436" t="inlineStr">
        <is>
          <t>B104322</t>
        </is>
      </c>
      <c r="J436" s="235" t="inlineStr">
        <is>
          <t>LT084</t>
        </is>
      </c>
      <c r="K436" s="235" t="n"/>
    </row>
    <row r="437">
      <c r="B437" t="inlineStr">
        <is>
          <t>ConTab_BOM_KP_DripPans_447</t>
        </is>
      </c>
      <c r="C437" s="87" t="inlineStr">
        <is>
          <t>6019-7_8-KP</t>
        </is>
      </c>
      <c r="D437" s="273" t="inlineStr">
        <is>
          <t>Steel</t>
        </is>
      </c>
      <c r="E437" t="inlineStr">
        <is>
          <t>444T</t>
        </is>
      </c>
      <c r="F437" t="inlineStr">
        <is>
          <t>ExtendedDripPan</t>
        </is>
      </c>
      <c r="G437" t="inlineStr">
        <is>
          <t>Extended Drip Pan</t>
        </is>
      </c>
      <c r="H437" t="inlineStr">
        <is>
          <t>RTF</t>
        </is>
      </c>
      <c r="I437" t="inlineStr">
        <is>
          <t>B104322</t>
        </is>
      </c>
      <c r="J437" s="235" t="inlineStr">
        <is>
          <t>LT084</t>
        </is>
      </c>
      <c r="K437" s="235" t="n"/>
    </row>
    <row r="438">
      <c r="B438" t="inlineStr">
        <is>
          <t>ConTab_BOM_KP_DripPans_448</t>
        </is>
      </c>
      <c r="C438" s="87" t="inlineStr">
        <is>
          <t>6019-7_8-KP</t>
        </is>
      </c>
      <c r="D438" s="273" t="inlineStr">
        <is>
          <t>Steel</t>
        </is>
      </c>
      <c r="E438" t="inlineStr">
        <is>
          <t>445T</t>
        </is>
      </c>
      <c r="F438" t="inlineStr">
        <is>
          <t>ExtendedDripPan</t>
        </is>
      </c>
      <c r="G438" t="inlineStr">
        <is>
          <t>Extended Drip Pan</t>
        </is>
      </c>
      <c r="H438" t="inlineStr">
        <is>
          <t>RTF</t>
        </is>
      </c>
      <c r="I438" t="inlineStr">
        <is>
          <t>B104322</t>
        </is>
      </c>
      <c r="J438" s="235" t="inlineStr">
        <is>
          <t>LT084</t>
        </is>
      </c>
      <c r="K438" s="235" t="n"/>
    </row>
    <row r="439">
      <c r="B439" t="inlineStr">
        <is>
          <t>ConTab_BOM_KP_DripPans_449</t>
        </is>
      </c>
      <c r="C439" s="87" t="inlineStr">
        <is>
          <t>6019-7_8-KP</t>
        </is>
      </c>
      <c r="D439" s="273" t="inlineStr">
        <is>
          <t>Steel</t>
        </is>
      </c>
      <c r="E439" t="inlineStr">
        <is>
          <t>444TS</t>
        </is>
      </c>
      <c r="F439" t="inlineStr">
        <is>
          <t>ExtendedDripPan</t>
        </is>
      </c>
      <c r="G439" t="inlineStr">
        <is>
          <t>Extended Drip Pan</t>
        </is>
      </c>
      <c r="H439" t="inlineStr">
        <is>
          <t>RTF</t>
        </is>
      </c>
      <c r="I439" t="inlineStr">
        <is>
          <t>B104322</t>
        </is>
      </c>
      <c r="J439" s="235" t="inlineStr">
        <is>
          <t>LT084</t>
        </is>
      </c>
      <c r="K439" s="235" t="n"/>
    </row>
    <row r="440">
      <c r="B440" t="inlineStr">
        <is>
          <t>ConTab_BOM_KP_DripPans_450</t>
        </is>
      </c>
      <c r="C440" s="87" t="inlineStr">
        <is>
          <t>6019-7_8-KP</t>
        </is>
      </c>
      <c r="D440" s="273" t="inlineStr">
        <is>
          <t>Steel</t>
        </is>
      </c>
      <c r="E440" t="inlineStr">
        <is>
          <t>445TS</t>
        </is>
      </c>
      <c r="F440" t="inlineStr">
        <is>
          <t>ExtendedDripPan</t>
        </is>
      </c>
      <c r="G440" t="inlineStr">
        <is>
          <t>Extended Drip Pan</t>
        </is>
      </c>
      <c r="H440" t="inlineStr">
        <is>
          <t>RTF</t>
        </is>
      </c>
      <c r="I440" t="inlineStr">
        <is>
          <t>B104322</t>
        </is>
      </c>
      <c r="J440" s="235" t="inlineStr">
        <is>
          <t>LT084</t>
        </is>
      </c>
      <c r="K440" s="235" t="n"/>
    </row>
    <row r="441">
      <c r="B441" t="inlineStr">
        <is>
          <t>ConTab_BOM_KP_DripPans_451</t>
        </is>
      </c>
      <c r="C441" s="87" t="inlineStr">
        <is>
          <t>6019-7_8-KP</t>
        </is>
      </c>
      <c r="D441" s="273" t="inlineStr">
        <is>
          <t>Special</t>
        </is>
      </c>
      <c r="E441" t="inlineStr">
        <is>
          <t>All</t>
        </is>
      </c>
      <c r="F441" t="inlineStr">
        <is>
          <t>ExtendedDripPan</t>
        </is>
      </c>
      <c r="G441" t="inlineStr">
        <is>
          <t>Extended Drip Pan</t>
        </is>
      </c>
      <c r="H441" t="inlineStr">
        <is>
          <t>RTF</t>
        </is>
      </c>
      <c r="I441" t="inlineStr">
        <is>
          <t>B104307</t>
        </is>
      </c>
      <c r="J441" s="273" t="inlineStr">
        <is>
          <t>LT029</t>
        </is>
      </c>
      <c r="K441" s="273" t="n"/>
    </row>
    <row r="442">
      <c r="B442" t="inlineStr">
        <is>
          <t>ConTab_BOM_KP_DripPans_452</t>
        </is>
      </c>
      <c r="C442" s="87" t="inlineStr">
        <is>
          <t>6020-3_4-KP</t>
        </is>
      </c>
      <c r="D442" s="273" t="inlineStr">
        <is>
          <t>Steel</t>
        </is>
      </c>
      <c r="E442" t="inlineStr">
        <is>
          <t>364T</t>
        </is>
      </c>
      <c r="F442" t="inlineStr">
        <is>
          <t>ExtendedDripPan</t>
        </is>
      </c>
      <c r="G442" t="inlineStr">
        <is>
          <t>Extended Drip Pan</t>
        </is>
      </c>
      <c r="H442" t="inlineStr">
        <is>
          <t>RTF</t>
        </is>
      </c>
      <c r="I442" t="inlineStr">
        <is>
          <t>B104326</t>
        </is>
      </c>
      <c r="J442" s="235" t="inlineStr">
        <is>
          <t>LT084</t>
        </is>
      </c>
      <c r="K442" s="235" t="n"/>
    </row>
    <row r="443">
      <c r="B443" t="inlineStr">
        <is>
          <t>ConTab_BOM_KP_DripPans_453</t>
        </is>
      </c>
      <c r="C443" s="87" t="inlineStr">
        <is>
          <t>6020-3_4-KP</t>
        </is>
      </c>
      <c r="D443" s="273" t="inlineStr">
        <is>
          <t>Steel</t>
        </is>
      </c>
      <c r="E443" t="inlineStr">
        <is>
          <t>365T</t>
        </is>
      </c>
      <c r="F443" t="inlineStr">
        <is>
          <t>ExtendedDripPan</t>
        </is>
      </c>
      <c r="G443" t="inlineStr">
        <is>
          <t>Extended Drip Pan</t>
        </is>
      </c>
      <c r="H443" t="inlineStr">
        <is>
          <t>RTF</t>
        </is>
      </c>
      <c r="I443" t="inlineStr">
        <is>
          <t>B104326</t>
        </is>
      </c>
      <c r="J443" s="235" t="inlineStr">
        <is>
          <t>LT084</t>
        </is>
      </c>
      <c r="K443" s="235" t="n"/>
    </row>
    <row r="444">
      <c r="B444" t="inlineStr">
        <is>
          <t>ConTab_BOM_KP_DripPans_454</t>
        </is>
      </c>
      <c r="C444" s="87" t="inlineStr">
        <is>
          <t>6020-3_4-KP</t>
        </is>
      </c>
      <c r="D444" s="273" t="inlineStr">
        <is>
          <t>Steel</t>
        </is>
      </c>
      <c r="E444" t="inlineStr">
        <is>
          <t>404T</t>
        </is>
      </c>
      <c r="F444" t="inlineStr">
        <is>
          <t>ExtendedDripPan</t>
        </is>
      </c>
      <c r="G444" t="inlineStr">
        <is>
          <t>Extended Drip Pan</t>
        </is>
      </c>
      <c r="H444" t="inlineStr">
        <is>
          <t>RTF</t>
        </is>
      </c>
      <c r="I444" t="inlineStr">
        <is>
          <t>B104326</t>
        </is>
      </c>
      <c r="J444" s="235" t="inlineStr">
        <is>
          <t>LT084</t>
        </is>
      </c>
      <c r="K444" s="235" t="n"/>
    </row>
    <row r="445">
      <c r="B445" t="inlineStr">
        <is>
          <t>ConTab_BOM_KP_DripPans_455</t>
        </is>
      </c>
      <c r="C445" s="87" t="inlineStr">
        <is>
          <t>6020-3_4-KP</t>
        </is>
      </c>
      <c r="D445" s="273" t="inlineStr">
        <is>
          <t>Steel</t>
        </is>
      </c>
      <c r="E445" t="inlineStr">
        <is>
          <t>405T</t>
        </is>
      </c>
      <c r="F445" t="inlineStr">
        <is>
          <t>ExtendedDripPan</t>
        </is>
      </c>
      <c r="G445" t="inlineStr">
        <is>
          <t>Extended Drip Pan</t>
        </is>
      </c>
      <c r="H445" t="inlineStr">
        <is>
          <t>RTF</t>
        </is>
      </c>
      <c r="I445" t="inlineStr">
        <is>
          <t>B104326</t>
        </is>
      </c>
      <c r="J445" s="235" t="inlineStr">
        <is>
          <t>LT084</t>
        </is>
      </c>
      <c r="K445" s="235" t="n"/>
    </row>
    <row r="446">
      <c r="B446" t="inlineStr">
        <is>
          <t>ConTab_BOM_KP_DripPans_456</t>
        </is>
      </c>
      <c r="C446" s="87" t="inlineStr">
        <is>
          <t>6020-3_4-KP</t>
        </is>
      </c>
      <c r="D446" s="273" t="inlineStr">
        <is>
          <t>Steel</t>
        </is>
      </c>
      <c r="E446" t="inlineStr">
        <is>
          <t>404TS</t>
        </is>
      </c>
      <c r="F446" t="inlineStr">
        <is>
          <t>ExtendedDripPan</t>
        </is>
      </c>
      <c r="G446" t="inlineStr">
        <is>
          <t>Extended Drip Pan</t>
        </is>
      </c>
      <c r="H446" t="inlineStr">
        <is>
          <t>RTF</t>
        </is>
      </c>
      <c r="I446" t="inlineStr">
        <is>
          <t>B104326</t>
        </is>
      </c>
      <c r="J446" s="235" t="inlineStr">
        <is>
          <t>LT084</t>
        </is>
      </c>
      <c r="K446" s="235" t="n"/>
    </row>
    <row r="447">
      <c r="B447" t="inlineStr">
        <is>
          <t>ConTab_BOM_KP_DripPans_457</t>
        </is>
      </c>
      <c r="C447" s="87" t="inlineStr">
        <is>
          <t>6020-3_4-KP</t>
        </is>
      </c>
      <c r="D447" s="273" t="inlineStr">
        <is>
          <t>Steel</t>
        </is>
      </c>
      <c r="E447" t="inlineStr">
        <is>
          <t>405TS</t>
        </is>
      </c>
      <c r="F447" t="inlineStr">
        <is>
          <t>ExtendedDripPan</t>
        </is>
      </c>
      <c r="G447" t="inlineStr">
        <is>
          <t>Extended Drip Pan</t>
        </is>
      </c>
      <c r="H447" t="inlineStr">
        <is>
          <t>RTF</t>
        </is>
      </c>
      <c r="I447" t="inlineStr">
        <is>
          <t>B104326</t>
        </is>
      </c>
      <c r="J447" s="235" t="inlineStr">
        <is>
          <t>LT084</t>
        </is>
      </c>
      <c r="K447" s="235" t="n"/>
    </row>
    <row r="448">
      <c r="B448" t="inlineStr">
        <is>
          <t>ConTab_BOM_KP_DripPans_458</t>
        </is>
      </c>
      <c r="C448" s="87" t="inlineStr">
        <is>
          <t>6020-3_4-KP</t>
        </is>
      </c>
      <c r="D448" s="273" t="inlineStr">
        <is>
          <t>Steel</t>
        </is>
      </c>
      <c r="E448" t="inlineStr">
        <is>
          <t>444TS</t>
        </is>
      </c>
      <c r="F448" t="inlineStr">
        <is>
          <t>ExtendedDripPan</t>
        </is>
      </c>
      <c r="G448" t="inlineStr">
        <is>
          <t>Extended Drip Pan</t>
        </is>
      </c>
      <c r="H448" t="inlineStr">
        <is>
          <t>RTF</t>
        </is>
      </c>
      <c r="I448" t="inlineStr">
        <is>
          <t>B104326</t>
        </is>
      </c>
      <c r="J448" s="235" t="inlineStr">
        <is>
          <t>LT084</t>
        </is>
      </c>
      <c r="K448" s="235" t="n"/>
    </row>
    <row r="449">
      <c r="B449" t="inlineStr">
        <is>
          <t>ConTab_BOM_KP_DripPans_459</t>
        </is>
      </c>
      <c r="C449" s="87" t="inlineStr">
        <is>
          <t>6020-3_4-KP</t>
        </is>
      </c>
      <c r="D449" s="273" t="inlineStr">
        <is>
          <t>Steel</t>
        </is>
      </c>
      <c r="E449" t="inlineStr">
        <is>
          <t>445TS</t>
        </is>
      </c>
      <c r="F449" t="inlineStr">
        <is>
          <t>ExtendedDripPan</t>
        </is>
      </c>
      <c r="G449" t="inlineStr">
        <is>
          <t>Extended Drip Pan</t>
        </is>
      </c>
      <c r="H449" t="inlineStr">
        <is>
          <t>RTF</t>
        </is>
      </c>
      <c r="I449" t="inlineStr">
        <is>
          <t>B104326</t>
        </is>
      </c>
      <c r="J449" s="235" t="inlineStr">
        <is>
          <t>LT084</t>
        </is>
      </c>
      <c r="K449" s="235" t="n"/>
    </row>
    <row r="450">
      <c r="B450" t="inlineStr">
        <is>
          <t>ConTab_BOM_KP_DripPans_460</t>
        </is>
      </c>
      <c r="C450" s="87" t="inlineStr">
        <is>
          <t>6020-3_4-KP</t>
        </is>
      </c>
      <c r="D450" s="273" t="inlineStr">
        <is>
          <t>Steel</t>
        </is>
      </c>
      <c r="E450" t="inlineStr">
        <is>
          <t>447TS</t>
        </is>
      </c>
      <c r="F450" t="inlineStr">
        <is>
          <t>ExtendedDripPan</t>
        </is>
      </c>
      <c r="G450" t="inlineStr">
        <is>
          <t>Extended Drip Pan</t>
        </is>
      </c>
      <c r="H450" t="inlineStr">
        <is>
          <t>RTF</t>
        </is>
      </c>
      <c r="I450" t="inlineStr">
        <is>
          <t>B104326</t>
        </is>
      </c>
      <c r="J450" s="235" t="inlineStr">
        <is>
          <t>LT084</t>
        </is>
      </c>
      <c r="K450" s="235" t="n"/>
    </row>
    <row r="451">
      <c r="B451" t="inlineStr">
        <is>
          <t>ConTab_BOM_KP_DripPans_461</t>
        </is>
      </c>
      <c r="C451" s="87" t="inlineStr">
        <is>
          <t>6020-3_4-KP</t>
        </is>
      </c>
      <c r="D451" s="273" t="inlineStr">
        <is>
          <t>Special</t>
        </is>
      </c>
      <c r="E451" t="inlineStr">
        <is>
          <t>All</t>
        </is>
      </c>
      <c r="F451" t="inlineStr">
        <is>
          <t>ExtendedDripPan</t>
        </is>
      </c>
      <c r="G451" t="inlineStr">
        <is>
          <t>Extended Drip Pan</t>
        </is>
      </c>
      <c r="H451" t="inlineStr">
        <is>
          <t>RTF</t>
        </is>
      </c>
      <c r="I451" t="inlineStr">
        <is>
          <t>B104307</t>
        </is>
      </c>
      <c r="J451" s="273" t="inlineStr">
        <is>
          <t>LT029</t>
        </is>
      </c>
      <c r="K451" s="273" t="n"/>
    </row>
    <row r="452">
      <c r="B452" t="inlineStr">
        <is>
          <t>ConTab_BOM_KP_DripPans_462</t>
        </is>
      </c>
      <c r="C452" s="87" t="inlineStr">
        <is>
          <t>8012-5_6-KP</t>
        </is>
      </c>
      <c r="D452" s="273" t="inlineStr">
        <is>
          <t>Steel</t>
        </is>
      </c>
      <c r="E452" t="inlineStr">
        <is>
          <t>254T</t>
        </is>
      </c>
      <c r="F452" t="inlineStr">
        <is>
          <t>ExtendedDripPan</t>
        </is>
      </c>
      <c r="G452" t="inlineStr">
        <is>
          <t>Extended Drip Pan</t>
        </is>
      </c>
      <c r="H452" t="n">
        <v>91903785</v>
      </c>
      <c r="I452" t="inlineStr">
        <is>
          <t>B104322</t>
        </is>
      </c>
      <c r="J452" s="235" t="inlineStr">
        <is>
          <t>LT084</t>
        </is>
      </c>
      <c r="K452" s="235" t="n"/>
    </row>
    <row r="453">
      <c r="B453" t="inlineStr">
        <is>
          <t>ConTab_BOM_KP_DripPans_463</t>
        </is>
      </c>
      <c r="C453" s="87" t="inlineStr">
        <is>
          <t>8012-5_6-KP</t>
        </is>
      </c>
      <c r="D453" s="273" t="inlineStr">
        <is>
          <t>Steel</t>
        </is>
      </c>
      <c r="E453" t="inlineStr">
        <is>
          <t>256T</t>
        </is>
      </c>
      <c r="F453" t="inlineStr">
        <is>
          <t>ExtendedDripPan</t>
        </is>
      </c>
      <c r="G453" t="inlineStr">
        <is>
          <t>Extended Drip Pan</t>
        </is>
      </c>
      <c r="H453" t="n">
        <v>91903785</v>
      </c>
      <c r="I453" t="inlineStr">
        <is>
          <t>B104322</t>
        </is>
      </c>
      <c r="J453" s="235" t="inlineStr">
        <is>
          <t>LT084</t>
        </is>
      </c>
      <c r="K453" s="235" t="n"/>
    </row>
    <row r="454">
      <c r="B454" t="inlineStr">
        <is>
          <t>ConTab_BOM_KP_DripPans_464</t>
        </is>
      </c>
      <c r="C454" s="87" t="inlineStr">
        <is>
          <t>8012-5_6-KP</t>
        </is>
      </c>
      <c r="D454" s="273" t="inlineStr">
        <is>
          <t>Steel</t>
        </is>
      </c>
      <c r="E454" t="inlineStr">
        <is>
          <t>284T</t>
        </is>
      </c>
      <c r="F454" t="inlineStr">
        <is>
          <t>ExtendedDripPan</t>
        </is>
      </c>
      <c r="G454" t="inlineStr">
        <is>
          <t>Extended Drip Pan</t>
        </is>
      </c>
      <c r="H454" t="n">
        <v>91903785</v>
      </c>
      <c r="I454" t="inlineStr">
        <is>
          <t>B104322</t>
        </is>
      </c>
      <c r="J454" s="235" t="inlineStr">
        <is>
          <t>LT084</t>
        </is>
      </c>
      <c r="K454" s="235" t="n"/>
    </row>
    <row r="455">
      <c r="B455" t="inlineStr">
        <is>
          <t>ConTab_BOM_KP_DripPans_465</t>
        </is>
      </c>
      <c r="C455" s="87" t="inlineStr">
        <is>
          <t>8012-5_6-KP</t>
        </is>
      </c>
      <c r="D455" s="273" t="inlineStr">
        <is>
          <t>Steel</t>
        </is>
      </c>
      <c r="E455" t="inlineStr">
        <is>
          <t>286T</t>
        </is>
      </c>
      <c r="F455" t="inlineStr">
        <is>
          <t>ExtendedDripPan</t>
        </is>
      </c>
      <c r="G455" t="inlineStr">
        <is>
          <t>Extended Drip Pan</t>
        </is>
      </c>
      <c r="H455" t="n">
        <v>91903785</v>
      </c>
      <c r="I455" t="inlineStr">
        <is>
          <t>B104322</t>
        </is>
      </c>
      <c r="J455" s="235" t="inlineStr">
        <is>
          <t>LT084</t>
        </is>
      </c>
      <c r="K455" s="235" t="n"/>
    </row>
    <row r="456">
      <c r="B456" t="inlineStr">
        <is>
          <t>ConTab_BOM_KP_DripPans_466</t>
        </is>
      </c>
      <c r="C456" s="87" t="inlineStr">
        <is>
          <t>8012-5_6-KP</t>
        </is>
      </c>
      <c r="D456" s="273" t="inlineStr">
        <is>
          <t>Steel</t>
        </is>
      </c>
      <c r="E456" t="inlineStr">
        <is>
          <t>324T</t>
        </is>
      </c>
      <c r="F456" t="inlineStr">
        <is>
          <t>ExtendedDripPan</t>
        </is>
      </c>
      <c r="G456" t="inlineStr">
        <is>
          <t>Extended Drip Pan</t>
        </is>
      </c>
      <c r="H456" t="n">
        <v>91903785</v>
      </c>
      <c r="I456" t="inlineStr">
        <is>
          <t>B104322</t>
        </is>
      </c>
      <c r="J456" s="235" t="inlineStr">
        <is>
          <t>LT084</t>
        </is>
      </c>
      <c r="K456" s="235" t="n"/>
    </row>
    <row r="457">
      <c r="B457" t="inlineStr">
        <is>
          <t>ConTab_BOM_KP_DripPans_467</t>
        </is>
      </c>
      <c r="C457" s="87" t="inlineStr">
        <is>
          <t>8012-5_6-KP</t>
        </is>
      </c>
      <c r="D457" s="273" t="inlineStr">
        <is>
          <t>Steel</t>
        </is>
      </c>
      <c r="E457" t="inlineStr">
        <is>
          <t>326T</t>
        </is>
      </c>
      <c r="F457" t="inlineStr">
        <is>
          <t>ExtendedDripPan</t>
        </is>
      </c>
      <c r="G457" t="inlineStr">
        <is>
          <t>Extended Drip Pan</t>
        </is>
      </c>
      <c r="H457" t="n">
        <v>91903785</v>
      </c>
      <c r="I457" t="inlineStr">
        <is>
          <t>B104322</t>
        </is>
      </c>
      <c r="J457" s="235" t="inlineStr">
        <is>
          <t>LT084</t>
        </is>
      </c>
      <c r="K457" s="235" t="n"/>
    </row>
    <row r="458">
      <c r="B458" t="inlineStr">
        <is>
          <t>ConTab_BOM_KP_DripPans_468</t>
        </is>
      </c>
      <c r="C458" s="87" t="inlineStr">
        <is>
          <t>8012-5_6-KP</t>
        </is>
      </c>
      <c r="D458" s="273" t="inlineStr">
        <is>
          <t>Steel</t>
        </is>
      </c>
      <c r="E458" t="inlineStr">
        <is>
          <t>364T</t>
        </is>
      </c>
      <c r="F458" t="inlineStr">
        <is>
          <t>ExtendedDripPan</t>
        </is>
      </c>
      <c r="G458" t="inlineStr">
        <is>
          <t>Extended Drip Pan</t>
        </is>
      </c>
      <c r="H458" t="n">
        <v>91903785</v>
      </c>
      <c r="I458" t="inlineStr">
        <is>
          <t>B104322</t>
        </is>
      </c>
      <c r="J458" s="235" t="inlineStr">
        <is>
          <t>LT084</t>
        </is>
      </c>
      <c r="K458" s="235" t="n"/>
    </row>
    <row r="459">
      <c r="B459" t="inlineStr">
        <is>
          <t>ConTab_BOM_KP_DripPans_469</t>
        </is>
      </c>
      <c r="C459" s="87" t="inlineStr">
        <is>
          <t>8012-5_6-KP</t>
        </is>
      </c>
      <c r="D459" s="273" t="inlineStr">
        <is>
          <t>Steel</t>
        </is>
      </c>
      <c r="E459" t="inlineStr">
        <is>
          <t>365T</t>
        </is>
      </c>
      <c r="F459" t="inlineStr">
        <is>
          <t>ExtendedDripPan</t>
        </is>
      </c>
      <c r="G459" t="inlineStr">
        <is>
          <t>Extended Drip Pan</t>
        </is>
      </c>
      <c r="H459" t="n">
        <v>91903785</v>
      </c>
      <c r="I459" t="inlineStr">
        <is>
          <t>B104322</t>
        </is>
      </c>
      <c r="J459" s="235" t="inlineStr">
        <is>
          <t>LT084</t>
        </is>
      </c>
      <c r="K459" s="235" t="n"/>
    </row>
    <row r="460">
      <c r="B460" t="inlineStr">
        <is>
          <t>ConTab_BOM_KP_DripPans_470</t>
        </is>
      </c>
      <c r="C460" s="87" t="inlineStr">
        <is>
          <t>8012-5_6-KP</t>
        </is>
      </c>
      <c r="D460" s="273" t="inlineStr">
        <is>
          <t>Steel</t>
        </is>
      </c>
      <c r="E460" t="inlineStr">
        <is>
          <t>404T</t>
        </is>
      </c>
      <c r="F460" t="inlineStr">
        <is>
          <t>ExtendedDripPan</t>
        </is>
      </c>
      <c r="G460" t="inlineStr">
        <is>
          <t>Extended Drip Pan</t>
        </is>
      </c>
      <c r="H460" t="n">
        <v>91903785</v>
      </c>
      <c r="I460" t="inlineStr">
        <is>
          <t>B104322</t>
        </is>
      </c>
      <c r="J460" s="235" t="inlineStr">
        <is>
          <t>LT084</t>
        </is>
      </c>
      <c r="K460" s="235" t="n"/>
    </row>
    <row r="461">
      <c r="B461" t="inlineStr">
        <is>
          <t>ConTab_BOM_KP_DripPans_471</t>
        </is>
      </c>
      <c r="C461" s="87" t="inlineStr">
        <is>
          <t>8012-5_6-KP</t>
        </is>
      </c>
      <c r="D461" s="273" t="inlineStr">
        <is>
          <t>Steel</t>
        </is>
      </c>
      <c r="E461" t="inlineStr">
        <is>
          <t>405T</t>
        </is>
      </c>
      <c r="F461" t="inlineStr">
        <is>
          <t>ExtendedDripPan</t>
        </is>
      </c>
      <c r="G461" t="inlineStr">
        <is>
          <t>Extended Drip Pan</t>
        </is>
      </c>
      <c r="H461" t="n">
        <v>91903785</v>
      </c>
      <c r="I461" t="inlineStr">
        <is>
          <t>B104322</t>
        </is>
      </c>
      <c r="J461" s="235" t="inlineStr">
        <is>
          <t>LT084</t>
        </is>
      </c>
      <c r="K461" s="235" t="n"/>
    </row>
    <row r="462">
      <c r="B462" t="inlineStr">
        <is>
          <t>ConTab_BOM_KP_DripPans_472</t>
        </is>
      </c>
      <c r="C462" s="87" t="inlineStr">
        <is>
          <t>8012-5_6-KP</t>
        </is>
      </c>
      <c r="D462" s="273" t="inlineStr">
        <is>
          <t>CI</t>
        </is>
      </c>
      <c r="E462" t="inlineStr">
        <is>
          <t>All</t>
        </is>
      </c>
      <c r="F462" t="inlineStr">
        <is>
          <t>ExtendedDripPan</t>
        </is>
      </c>
      <c r="G462" t="inlineStr">
        <is>
          <t>Extended Drip Pan</t>
        </is>
      </c>
      <c r="H462" t="inlineStr">
        <is>
          <t>RTF</t>
        </is>
      </c>
      <c r="I462" t="inlineStr">
        <is>
          <t>B104320</t>
        </is>
      </c>
      <c r="J462" s="273" t="inlineStr">
        <is>
          <t>LT093</t>
        </is>
      </c>
      <c r="K462" s="273" t="n"/>
    </row>
    <row r="463">
      <c r="B463" t="inlineStr">
        <is>
          <t>ConTab_BOM_KP_DripPans_473</t>
        </is>
      </c>
      <c r="C463" s="87" t="inlineStr">
        <is>
          <t>8012-5_6-KP</t>
        </is>
      </c>
      <c r="D463" s="273" t="inlineStr">
        <is>
          <t>Special</t>
        </is>
      </c>
      <c r="E463" t="inlineStr">
        <is>
          <t>All</t>
        </is>
      </c>
      <c r="F463" t="inlineStr">
        <is>
          <t>ExtendedDripPan</t>
        </is>
      </c>
      <c r="G463" t="inlineStr">
        <is>
          <t>Extended Drip Pan</t>
        </is>
      </c>
      <c r="H463" t="inlineStr">
        <is>
          <t>RTF</t>
        </is>
      </c>
      <c r="I463" t="inlineStr">
        <is>
          <t>B104307</t>
        </is>
      </c>
      <c r="J463" s="273" t="inlineStr">
        <is>
          <t>LT029</t>
        </is>
      </c>
      <c r="K463" s="273" t="n"/>
    </row>
    <row r="464">
      <c r="B464" t="inlineStr">
        <is>
          <t>ConTab_BOM_KP_DripPans_474</t>
        </is>
      </c>
      <c r="C464" s="87" t="inlineStr">
        <is>
          <t>8015-3_4-KP</t>
        </is>
      </c>
      <c r="D464" s="273" t="inlineStr">
        <is>
          <t>Steel</t>
        </is>
      </c>
      <c r="E464" t="inlineStr">
        <is>
          <t>284T</t>
        </is>
      </c>
      <c r="F464" t="inlineStr">
        <is>
          <t>ExtendedDripPan</t>
        </is>
      </c>
      <c r="G464" t="inlineStr">
        <is>
          <t>Extended Drip Pan</t>
        </is>
      </c>
      <c r="H464" t="inlineStr">
        <is>
          <t>RTF</t>
        </is>
      </c>
      <c r="I464" t="inlineStr">
        <is>
          <t>B104322</t>
        </is>
      </c>
      <c r="J464" s="235" t="inlineStr">
        <is>
          <t>LT084</t>
        </is>
      </c>
      <c r="K464" s="235" t="n"/>
    </row>
    <row r="465">
      <c r="B465" t="inlineStr">
        <is>
          <t>ConTab_BOM_KP_DripPans_475</t>
        </is>
      </c>
      <c r="C465" s="87" t="inlineStr">
        <is>
          <t>8015-3_4-KP</t>
        </is>
      </c>
      <c r="D465" s="273" t="inlineStr">
        <is>
          <t>Steel</t>
        </is>
      </c>
      <c r="E465" t="inlineStr">
        <is>
          <t>286T</t>
        </is>
      </c>
      <c r="F465" t="inlineStr">
        <is>
          <t>ExtendedDripPan</t>
        </is>
      </c>
      <c r="G465" t="inlineStr">
        <is>
          <t>Extended Drip Pan</t>
        </is>
      </c>
      <c r="H465" t="inlineStr">
        <is>
          <t>RTF</t>
        </is>
      </c>
      <c r="I465" t="inlineStr">
        <is>
          <t>B104322</t>
        </is>
      </c>
      <c r="J465" s="235" t="inlineStr">
        <is>
          <t>LT084</t>
        </is>
      </c>
      <c r="K465" s="235" t="n"/>
    </row>
    <row r="466">
      <c r="B466" t="inlineStr">
        <is>
          <t>ConTab_BOM_KP_DripPans_476</t>
        </is>
      </c>
      <c r="C466" s="87" t="inlineStr">
        <is>
          <t>8015-3_4-KP</t>
        </is>
      </c>
      <c r="D466" s="273" t="inlineStr">
        <is>
          <t>Steel</t>
        </is>
      </c>
      <c r="E466" t="inlineStr">
        <is>
          <t>324T</t>
        </is>
      </c>
      <c r="F466" t="inlineStr">
        <is>
          <t>ExtendedDripPan</t>
        </is>
      </c>
      <c r="G466" t="inlineStr">
        <is>
          <t>Extended Drip Pan</t>
        </is>
      </c>
      <c r="H466" t="inlineStr">
        <is>
          <t>RTF</t>
        </is>
      </c>
      <c r="I466" t="inlineStr">
        <is>
          <t>B104322</t>
        </is>
      </c>
      <c r="J466" s="235" t="inlineStr">
        <is>
          <t>LT084</t>
        </is>
      </c>
      <c r="K466" s="235" t="n"/>
    </row>
    <row r="467">
      <c r="B467" t="inlineStr">
        <is>
          <t>ConTab_BOM_KP_DripPans_477</t>
        </is>
      </c>
      <c r="C467" s="87" t="inlineStr">
        <is>
          <t>8015-3_4-KP</t>
        </is>
      </c>
      <c r="D467" s="273" t="inlineStr">
        <is>
          <t>Steel</t>
        </is>
      </c>
      <c r="E467" t="inlineStr">
        <is>
          <t>326T</t>
        </is>
      </c>
      <c r="F467" t="inlineStr">
        <is>
          <t>ExtendedDripPan</t>
        </is>
      </c>
      <c r="G467" t="inlineStr">
        <is>
          <t>Extended Drip Pan</t>
        </is>
      </c>
      <c r="H467" t="inlineStr">
        <is>
          <t>RTF</t>
        </is>
      </c>
      <c r="I467" t="inlineStr">
        <is>
          <t>B104322</t>
        </is>
      </c>
      <c r="J467" s="235" t="inlineStr">
        <is>
          <t>LT084</t>
        </is>
      </c>
      <c r="K467" s="235" t="n"/>
    </row>
    <row r="468">
      <c r="B468" t="inlineStr">
        <is>
          <t>ConTab_BOM_KP_DripPans_478</t>
        </is>
      </c>
      <c r="C468" s="87" t="inlineStr">
        <is>
          <t>8015-3_4-KP</t>
        </is>
      </c>
      <c r="D468" s="273" t="inlineStr">
        <is>
          <t>Steel</t>
        </is>
      </c>
      <c r="E468" t="inlineStr">
        <is>
          <t>364T</t>
        </is>
      </c>
      <c r="F468" t="inlineStr">
        <is>
          <t>ExtendedDripPan</t>
        </is>
      </c>
      <c r="G468" t="inlineStr">
        <is>
          <t>Extended Drip Pan</t>
        </is>
      </c>
      <c r="H468" t="inlineStr">
        <is>
          <t>RTF</t>
        </is>
      </c>
      <c r="I468" t="inlineStr">
        <is>
          <t>B104322</t>
        </is>
      </c>
      <c r="J468" s="235" t="inlineStr">
        <is>
          <t>LT084</t>
        </is>
      </c>
      <c r="K468" s="235" t="n"/>
    </row>
    <row r="469">
      <c r="B469" t="inlineStr">
        <is>
          <t>ConTab_BOM_KP_DripPans_479</t>
        </is>
      </c>
      <c r="C469" s="87" t="inlineStr">
        <is>
          <t>8015-3_4-KP</t>
        </is>
      </c>
      <c r="D469" s="273" t="inlineStr">
        <is>
          <t>Steel</t>
        </is>
      </c>
      <c r="E469" t="inlineStr">
        <is>
          <t>365T</t>
        </is>
      </c>
      <c r="F469" t="inlineStr">
        <is>
          <t>ExtendedDripPan</t>
        </is>
      </c>
      <c r="G469" t="inlineStr">
        <is>
          <t>Extended Drip Pan</t>
        </is>
      </c>
      <c r="H469" t="inlineStr">
        <is>
          <t>RTF</t>
        </is>
      </c>
      <c r="I469" t="inlineStr">
        <is>
          <t>B104322</t>
        </is>
      </c>
      <c r="J469" s="235" t="inlineStr">
        <is>
          <t>LT084</t>
        </is>
      </c>
      <c r="K469" s="235" t="n"/>
    </row>
    <row r="470">
      <c r="B470" t="inlineStr">
        <is>
          <t>ConTab_BOM_KP_DripPans_480</t>
        </is>
      </c>
      <c r="C470" s="87" t="inlineStr">
        <is>
          <t>8015-3_4-KP</t>
        </is>
      </c>
      <c r="D470" s="273" t="inlineStr">
        <is>
          <t>Steel</t>
        </is>
      </c>
      <c r="E470" t="inlineStr">
        <is>
          <t>404T</t>
        </is>
      </c>
      <c r="F470" t="inlineStr">
        <is>
          <t>ExtendedDripPan</t>
        </is>
      </c>
      <c r="G470" t="inlineStr">
        <is>
          <t>Extended Drip Pan</t>
        </is>
      </c>
      <c r="H470" t="inlineStr">
        <is>
          <t>RTF</t>
        </is>
      </c>
      <c r="I470" t="inlineStr">
        <is>
          <t>B104322</t>
        </is>
      </c>
      <c r="J470" s="235" t="inlineStr">
        <is>
          <t>LT084</t>
        </is>
      </c>
      <c r="K470" s="235" t="n"/>
    </row>
    <row r="471">
      <c r="B471" t="inlineStr">
        <is>
          <t>ConTab_BOM_KP_DripPans_481</t>
        </is>
      </c>
      <c r="C471" s="87" t="inlineStr">
        <is>
          <t>8015-3_4-KP</t>
        </is>
      </c>
      <c r="D471" s="273" t="inlineStr">
        <is>
          <t>Steel</t>
        </is>
      </c>
      <c r="E471" t="inlineStr">
        <is>
          <t>405T</t>
        </is>
      </c>
      <c r="F471" t="inlineStr">
        <is>
          <t>ExtendedDripPan</t>
        </is>
      </c>
      <c r="G471" t="inlineStr">
        <is>
          <t>Extended Drip Pan</t>
        </is>
      </c>
      <c r="H471" t="inlineStr">
        <is>
          <t>RTF</t>
        </is>
      </c>
      <c r="I471" t="inlineStr">
        <is>
          <t>B104322</t>
        </is>
      </c>
      <c r="J471" s="235" t="inlineStr">
        <is>
          <t>LT084</t>
        </is>
      </c>
      <c r="K471" s="235" t="n"/>
    </row>
    <row r="472">
      <c r="B472" t="inlineStr">
        <is>
          <t>ConTab_BOM_KP_DripPans_482</t>
        </is>
      </c>
      <c r="C472" s="87" t="inlineStr">
        <is>
          <t>8015-3_4-KP</t>
        </is>
      </c>
      <c r="D472" s="273" t="inlineStr">
        <is>
          <t>Steel</t>
        </is>
      </c>
      <c r="E472" t="inlineStr">
        <is>
          <t>444T</t>
        </is>
      </c>
      <c r="F472" t="inlineStr">
        <is>
          <t>ExtendedDripPan</t>
        </is>
      </c>
      <c r="G472" t="inlineStr">
        <is>
          <t>Extended Drip Pan</t>
        </is>
      </c>
      <c r="H472" t="inlineStr">
        <is>
          <t>RTF</t>
        </is>
      </c>
      <c r="I472" t="inlineStr">
        <is>
          <t>B104322</t>
        </is>
      </c>
      <c r="J472" s="235" t="inlineStr">
        <is>
          <t>LT084</t>
        </is>
      </c>
      <c r="K472" s="235" t="n"/>
    </row>
    <row r="473">
      <c r="B473" t="inlineStr">
        <is>
          <t>ConTab_BOM_KP_DripPans_483</t>
        </is>
      </c>
      <c r="C473" s="87" t="inlineStr">
        <is>
          <t>8015-3_4-KP</t>
        </is>
      </c>
      <c r="D473" s="273" t="inlineStr">
        <is>
          <t>Steel</t>
        </is>
      </c>
      <c r="E473" t="inlineStr">
        <is>
          <t>445T</t>
        </is>
      </c>
      <c r="F473" t="inlineStr">
        <is>
          <t>ExtendedDripPan</t>
        </is>
      </c>
      <c r="G473" t="inlineStr">
        <is>
          <t>Extended Drip Pan</t>
        </is>
      </c>
      <c r="H473" t="inlineStr">
        <is>
          <t>RTF</t>
        </is>
      </c>
      <c r="I473" t="inlineStr">
        <is>
          <t>B104322</t>
        </is>
      </c>
      <c r="J473" s="235" t="inlineStr">
        <is>
          <t>LT084</t>
        </is>
      </c>
      <c r="K473" s="235" t="n"/>
    </row>
    <row r="474">
      <c r="B474" t="inlineStr">
        <is>
          <t>ConTab_BOM_KP_DripPans_484</t>
        </is>
      </c>
      <c r="C474" s="87" t="inlineStr">
        <is>
          <t>8015-3_4-KP</t>
        </is>
      </c>
      <c r="D474" s="273" t="inlineStr">
        <is>
          <t>CI</t>
        </is>
      </c>
      <c r="E474" t="inlineStr">
        <is>
          <t>All</t>
        </is>
      </c>
      <c r="F474" t="inlineStr">
        <is>
          <t>ExtendedDripPan</t>
        </is>
      </c>
      <c r="G474" t="inlineStr">
        <is>
          <t>Extended Drip Pan</t>
        </is>
      </c>
      <c r="H474" t="inlineStr">
        <is>
          <t>RTF</t>
        </is>
      </c>
      <c r="I474" t="inlineStr">
        <is>
          <t>B104321</t>
        </is>
      </c>
      <c r="J474" s="273" t="inlineStr">
        <is>
          <t>LT093</t>
        </is>
      </c>
      <c r="K474" s="273" t="n"/>
    </row>
    <row r="475">
      <c r="B475" t="inlineStr">
        <is>
          <t>ConTab_BOM_KP_DripPans_485</t>
        </is>
      </c>
      <c r="C475" s="87" t="inlineStr">
        <is>
          <t>8015-3_4-KP</t>
        </is>
      </c>
      <c r="D475" s="273" t="inlineStr">
        <is>
          <t>Special</t>
        </is>
      </c>
      <c r="E475" t="inlineStr">
        <is>
          <t>All</t>
        </is>
      </c>
      <c r="F475" t="inlineStr">
        <is>
          <t>ExtendedDripPan</t>
        </is>
      </c>
      <c r="G475" t="inlineStr">
        <is>
          <t>Extended Drip Pan</t>
        </is>
      </c>
      <c r="H475" t="inlineStr">
        <is>
          <t>RTF</t>
        </is>
      </c>
      <c r="I475" t="inlineStr">
        <is>
          <t>B104307</t>
        </is>
      </c>
      <c r="J475" s="273" t="inlineStr">
        <is>
          <t>LT029</t>
        </is>
      </c>
      <c r="K475" s="273" t="n"/>
    </row>
    <row r="476">
      <c r="B476" t="inlineStr">
        <is>
          <t>ConTab_BOM_KP_DripPans_486</t>
        </is>
      </c>
      <c r="C476" s="87" t="inlineStr">
        <is>
          <t>8020-5_6-KP</t>
        </is>
      </c>
      <c r="D476" s="273" t="inlineStr">
        <is>
          <t>Steel</t>
        </is>
      </c>
      <c r="E476" s="273" t="inlineStr">
        <is>
          <t>All</t>
        </is>
      </c>
      <c r="F476" t="inlineStr">
        <is>
          <t>ExtendedDripPan</t>
        </is>
      </c>
      <c r="G476" t="inlineStr">
        <is>
          <t>Extended Drip Pan</t>
        </is>
      </c>
      <c r="H476" t="inlineStr">
        <is>
          <t>RTF</t>
        </is>
      </c>
      <c r="I476" t="inlineStr">
        <is>
          <t>B104323</t>
        </is>
      </c>
      <c r="J476" s="235" t="inlineStr">
        <is>
          <t>LT084</t>
        </is>
      </c>
      <c r="K476" s="235" t="n"/>
    </row>
    <row r="477">
      <c r="B477" t="inlineStr">
        <is>
          <t>ConTab_BOM_KP_DripPans_487</t>
        </is>
      </c>
      <c r="C477" s="87" t="inlineStr">
        <is>
          <t>8020-5_6-KP</t>
        </is>
      </c>
      <c r="D477" s="273" t="inlineStr">
        <is>
          <t>Special</t>
        </is>
      </c>
      <c r="E477" s="273" t="inlineStr">
        <is>
          <t>All</t>
        </is>
      </c>
      <c r="F477" t="inlineStr">
        <is>
          <t>ExtendedDripPan</t>
        </is>
      </c>
      <c r="G477" t="inlineStr">
        <is>
          <t>Extended Drip Pan</t>
        </is>
      </c>
      <c r="H477" t="inlineStr">
        <is>
          <t>RTF</t>
        </is>
      </c>
      <c r="I477" t="inlineStr">
        <is>
          <t>B104307</t>
        </is>
      </c>
      <c r="J477" s="273" t="inlineStr">
        <is>
          <t>LT029</t>
        </is>
      </c>
      <c r="K477" s="273" t="n"/>
    </row>
    <row r="478">
      <c r="B478" t="inlineStr">
        <is>
          <t>ConTab_BOM_KP_DripPans_488</t>
        </is>
      </c>
      <c r="C478" s="87" t="inlineStr">
        <is>
          <t>1012-9_0-KP</t>
        </is>
      </c>
      <c r="D478" s="273" t="inlineStr">
        <is>
          <t>Steel</t>
        </is>
      </c>
      <c r="E478" t="inlineStr">
        <is>
          <t>284T</t>
        </is>
      </c>
      <c r="F478" t="inlineStr">
        <is>
          <t>ExtendedDripPan</t>
        </is>
      </c>
      <c r="G478" t="inlineStr">
        <is>
          <t>Extended Drip Pan</t>
        </is>
      </c>
      <c r="H478" t="inlineStr">
        <is>
          <t>RTF</t>
        </is>
      </c>
      <c r="I478" t="inlineStr">
        <is>
          <t>B104322</t>
        </is>
      </c>
      <c r="J478" s="235" t="inlineStr">
        <is>
          <t>LT084</t>
        </is>
      </c>
      <c r="K478" s="235" t="n"/>
    </row>
    <row r="479">
      <c r="B479" t="inlineStr">
        <is>
          <t>ConTab_BOM_KP_DripPans_489</t>
        </is>
      </c>
      <c r="C479" s="87" t="inlineStr">
        <is>
          <t>1012-9_0-KP</t>
        </is>
      </c>
      <c r="D479" s="273" t="inlineStr">
        <is>
          <t>Steel</t>
        </is>
      </c>
      <c r="E479" t="inlineStr">
        <is>
          <t>286T</t>
        </is>
      </c>
      <c r="F479" t="inlineStr">
        <is>
          <t>ExtendedDripPan</t>
        </is>
      </c>
      <c r="G479" t="inlineStr">
        <is>
          <t>Extended Drip Pan</t>
        </is>
      </c>
      <c r="H479" t="inlineStr">
        <is>
          <t>RTF</t>
        </is>
      </c>
      <c r="I479" t="inlineStr">
        <is>
          <t>B104322</t>
        </is>
      </c>
      <c r="J479" s="235" t="inlineStr">
        <is>
          <t>LT084</t>
        </is>
      </c>
      <c r="K479" s="235" t="n"/>
    </row>
    <row r="480">
      <c r="B480" t="inlineStr">
        <is>
          <t>ConTab_BOM_KP_DripPans_490</t>
        </is>
      </c>
      <c r="C480" s="87" t="inlineStr">
        <is>
          <t>1012-9_0-KP</t>
        </is>
      </c>
      <c r="D480" s="273" t="inlineStr">
        <is>
          <t>Steel</t>
        </is>
      </c>
      <c r="E480" t="inlineStr">
        <is>
          <t>324T</t>
        </is>
      </c>
      <c r="F480" t="inlineStr">
        <is>
          <t>ExtendedDripPan</t>
        </is>
      </c>
      <c r="G480" t="inlineStr">
        <is>
          <t>Extended Drip Pan</t>
        </is>
      </c>
      <c r="H480" t="inlineStr">
        <is>
          <t>RTF</t>
        </is>
      </c>
      <c r="I480" t="inlineStr">
        <is>
          <t>B104322</t>
        </is>
      </c>
      <c r="J480" s="235" t="inlineStr">
        <is>
          <t>LT084</t>
        </is>
      </c>
      <c r="K480" s="235" t="n"/>
    </row>
    <row r="481">
      <c r="B481" t="inlineStr">
        <is>
          <t>ConTab_BOM_KP_DripPans_491</t>
        </is>
      </c>
      <c r="C481" s="87" t="inlineStr">
        <is>
          <t>1012-9_0-KP</t>
        </is>
      </c>
      <c r="D481" s="273" t="inlineStr">
        <is>
          <t>Steel</t>
        </is>
      </c>
      <c r="E481" t="inlineStr">
        <is>
          <t>326T</t>
        </is>
      </c>
      <c r="F481" t="inlineStr">
        <is>
          <t>ExtendedDripPan</t>
        </is>
      </c>
      <c r="G481" t="inlineStr">
        <is>
          <t>Extended Drip Pan</t>
        </is>
      </c>
      <c r="H481" t="inlineStr">
        <is>
          <t>RTF</t>
        </is>
      </c>
      <c r="I481" t="inlineStr">
        <is>
          <t>B104322</t>
        </is>
      </c>
      <c r="J481" s="235" t="inlineStr">
        <is>
          <t>LT084</t>
        </is>
      </c>
      <c r="K481" s="235" t="n"/>
    </row>
    <row r="482">
      <c r="B482" t="inlineStr">
        <is>
          <t>ConTab_BOM_KP_DripPans_492</t>
        </is>
      </c>
      <c r="C482" s="87" t="inlineStr">
        <is>
          <t>1012-9_0-KP</t>
        </is>
      </c>
      <c r="D482" s="273" t="inlineStr">
        <is>
          <t>Steel</t>
        </is>
      </c>
      <c r="E482" t="inlineStr">
        <is>
          <t>364T</t>
        </is>
      </c>
      <c r="F482" t="inlineStr">
        <is>
          <t>ExtendedDripPan</t>
        </is>
      </c>
      <c r="G482" t="inlineStr">
        <is>
          <t>Extended Drip Pan</t>
        </is>
      </c>
      <c r="H482" t="inlineStr">
        <is>
          <t>RTF</t>
        </is>
      </c>
      <c r="I482" t="inlineStr">
        <is>
          <t>B104322</t>
        </is>
      </c>
      <c r="J482" s="235" t="inlineStr">
        <is>
          <t>LT084</t>
        </is>
      </c>
      <c r="K482" s="235" t="n"/>
    </row>
    <row r="483">
      <c r="B483" t="inlineStr">
        <is>
          <t>ConTab_BOM_KP_DripPans_493</t>
        </is>
      </c>
      <c r="C483" s="87" t="inlineStr">
        <is>
          <t>1012-9_0-KP</t>
        </is>
      </c>
      <c r="D483" s="273" t="inlineStr">
        <is>
          <t>Steel</t>
        </is>
      </c>
      <c r="E483" t="inlineStr">
        <is>
          <t>365T</t>
        </is>
      </c>
      <c r="F483" t="inlineStr">
        <is>
          <t>ExtendedDripPan</t>
        </is>
      </c>
      <c r="G483" t="inlineStr">
        <is>
          <t>Extended Drip Pan</t>
        </is>
      </c>
      <c r="H483" t="inlineStr">
        <is>
          <t>RTF</t>
        </is>
      </c>
      <c r="I483" t="inlineStr">
        <is>
          <t>B104322</t>
        </is>
      </c>
      <c r="J483" s="235" t="inlineStr">
        <is>
          <t>LT084</t>
        </is>
      </c>
      <c r="K483" s="235" t="n"/>
    </row>
    <row r="484">
      <c r="B484" t="inlineStr">
        <is>
          <t>ConTab_BOM_KP_DripPans_494</t>
        </is>
      </c>
      <c r="C484" s="87" t="inlineStr">
        <is>
          <t>1012-9_0-KP</t>
        </is>
      </c>
      <c r="D484" s="273" t="inlineStr">
        <is>
          <t>Steel</t>
        </is>
      </c>
      <c r="E484" t="inlineStr">
        <is>
          <t>404T</t>
        </is>
      </c>
      <c r="F484" t="inlineStr">
        <is>
          <t>ExtendedDripPan</t>
        </is>
      </c>
      <c r="G484" t="inlineStr">
        <is>
          <t>Extended Drip Pan</t>
        </is>
      </c>
      <c r="H484" t="inlineStr">
        <is>
          <t>RTF</t>
        </is>
      </c>
      <c r="I484" t="inlineStr">
        <is>
          <t>B104322</t>
        </is>
      </c>
      <c r="J484" s="235" t="inlineStr">
        <is>
          <t>LT084</t>
        </is>
      </c>
      <c r="K484" s="235" t="n"/>
    </row>
    <row r="485">
      <c r="B485" t="inlineStr">
        <is>
          <t>ConTab_BOM_KP_DripPans_495</t>
        </is>
      </c>
      <c r="C485" s="87" t="inlineStr">
        <is>
          <t>1012-9_0-KP</t>
        </is>
      </c>
      <c r="D485" s="273" t="inlineStr">
        <is>
          <t>Steel</t>
        </is>
      </c>
      <c r="E485" t="inlineStr">
        <is>
          <t>405T</t>
        </is>
      </c>
      <c r="F485" t="inlineStr">
        <is>
          <t>ExtendedDripPan</t>
        </is>
      </c>
      <c r="G485" t="inlineStr">
        <is>
          <t>Extended Drip Pan</t>
        </is>
      </c>
      <c r="H485" t="inlineStr">
        <is>
          <t>RTF</t>
        </is>
      </c>
      <c r="I485" t="inlineStr">
        <is>
          <t>B104322</t>
        </is>
      </c>
      <c r="J485" s="235" t="inlineStr">
        <is>
          <t>LT084</t>
        </is>
      </c>
      <c r="K485" s="235" t="n"/>
    </row>
    <row r="486">
      <c r="B486" t="inlineStr">
        <is>
          <t>ConTab_BOM_KP_DripPans_496</t>
        </is>
      </c>
      <c r="C486" s="87" t="inlineStr">
        <is>
          <t>1012-9_0-KP</t>
        </is>
      </c>
      <c r="D486" s="273" t="inlineStr">
        <is>
          <t>Steel</t>
        </is>
      </c>
      <c r="E486" t="inlineStr">
        <is>
          <t>444T</t>
        </is>
      </c>
      <c r="F486" t="inlineStr">
        <is>
          <t>ExtendedDripPan</t>
        </is>
      </c>
      <c r="G486" t="inlineStr">
        <is>
          <t>Extended Drip Pan</t>
        </is>
      </c>
      <c r="H486" t="inlineStr">
        <is>
          <t>RTF</t>
        </is>
      </c>
      <c r="I486" t="inlineStr">
        <is>
          <t>B104322</t>
        </is>
      </c>
      <c r="J486" s="235" t="inlineStr">
        <is>
          <t>LT084</t>
        </is>
      </c>
      <c r="K486" s="235" t="n"/>
    </row>
    <row r="487">
      <c r="B487" t="inlineStr">
        <is>
          <t>ConTab_BOM_KP_DripPans_497</t>
        </is>
      </c>
      <c r="C487" s="87" t="inlineStr">
        <is>
          <t>1012-9_0-KP</t>
        </is>
      </c>
      <c r="D487" s="273" t="inlineStr">
        <is>
          <t>Steel</t>
        </is>
      </c>
      <c r="E487" t="inlineStr">
        <is>
          <t>445T</t>
        </is>
      </c>
      <c r="F487" t="inlineStr">
        <is>
          <t>ExtendedDripPan</t>
        </is>
      </c>
      <c r="G487" t="inlineStr">
        <is>
          <t>Extended Drip Pan</t>
        </is>
      </c>
      <c r="H487" t="inlineStr">
        <is>
          <t>RTF</t>
        </is>
      </c>
      <c r="I487" t="inlineStr">
        <is>
          <t>B104322</t>
        </is>
      </c>
      <c r="J487" s="235" t="inlineStr">
        <is>
          <t>LT084</t>
        </is>
      </c>
      <c r="K487" s="235" t="n"/>
    </row>
    <row r="488">
      <c r="B488" t="inlineStr">
        <is>
          <t>ConTab_BOM_KP_DripPans_498</t>
        </is>
      </c>
      <c r="C488" s="87" t="inlineStr">
        <is>
          <t>1012-9_0-KP</t>
        </is>
      </c>
      <c r="D488" s="273" t="inlineStr">
        <is>
          <t>CI</t>
        </is>
      </c>
      <c r="E488" t="inlineStr">
        <is>
          <t>All</t>
        </is>
      </c>
      <c r="F488" t="inlineStr">
        <is>
          <t>ExtendedDripPan</t>
        </is>
      </c>
      <c r="G488" t="inlineStr">
        <is>
          <t>Extended Drip Pan</t>
        </is>
      </c>
      <c r="H488" t="inlineStr">
        <is>
          <t>RTF</t>
        </is>
      </c>
      <c r="I488" t="inlineStr">
        <is>
          <t>B104322</t>
        </is>
      </c>
      <c r="J488" s="273" t="inlineStr">
        <is>
          <t>LT093</t>
        </is>
      </c>
      <c r="K488" s="273" t="n"/>
    </row>
    <row r="489">
      <c r="B489" t="inlineStr">
        <is>
          <t>ConTab_BOM_KP_DripPans_499</t>
        </is>
      </c>
      <c r="C489" s="87" t="inlineStr">
        <is>
          <t>1012-9_0-KP</t>
        </is>
      </c>
      <c r="D489" s="273" t="inlineStr">
        <is>
          <t>Special</t>
        </is>
      </c>
      <c r="E489" t="inlineStr">
        <is>
          <t>All</t>
        </is>
      </c>
      <c r="F489" t="inlineStr">
        <is>
          <t>ExtendedDripPan</t>
        </is>
      </c>
      <c r="G489" t="inlineStr">
        <is>
          <t>Extended Drip Pan</t>
        </is>
      </c>
      <c r="H489" t="inlineStr">
        <is>
          <t>RTF</t>
        </is>
      </c>
      <c r="I489" t="inlineStr">
        <is>
          <t>B104307</t>
        </is>
      </c>
      <c r="J489" s="273" t="inlineStr">
        <is>
          <t>LT029</t>
        </is>
      </c>
      <c r="K489" s="273" t="n"/>
    </row>
    <row r="490">
      <c r="B490" t="inlineStr">
        <is>
          <t>ConTab_BOM_KP_DripPans_500</t>
        </is>
      </c>
      <c r="C490" s="87" t="inlineStr">
        <is>
          <t>1015-3_4-KP</t>
        </is>
      </c>
      <c r="D490" s="273" t="inlineStr">
        <is>
          <t>Steel</t>
        </is>
      </c>
      <c r="E490" t="inlineStr">
        <is>
          <t>324T</t>
        </is>
      </c>
      <c r="F490" t="inlineStr">
        <is>
          <t>ExtendedDripPan</t>
        </is>
      </c>
      <c r="G490" t="inlineStr">
        <is>
          <t>Extended Drip Pan</t>
        </is>
      </c>
      <c r="H490" t="inlineStr">
        <is>
          <t>RTF</t>
        </is>
      </c>
      <c r="I490" t="inlineStr">
        <is>
          <t>B104322</t>
        </is>
      </c>
      <c r="J490" s="235" t="inlineStr">
        <is>
          <t>LT084</t>
        </is>
      </c>
      <c r="K490" s="235" t="n"/>
    </row>
    <row r="491">
      <c r="B491" t="inlineStr">
        <is>
          <t>ConTab_BOM_KP_DripPans_501</t>
        </is>
      </c>
      <c r="C491" s="87" t="inlineStr">
        <is>
          <t>1015-3_4-KP</t>
        </is>
      </c>
      <c r="D491" s="273" t="inlineStr">
        <is>
          <t>Steel</t>
        </is>
      </c>
      <c r="E491" t="inlineStr">
        <is>
          <t>326T</t>
        </is>
      </c>
      <c r="F491" t="inlineStr">
        <is>
          <t>ExtendedDripPan</t>
        </is>
      </c>
      <c r="G491" t="inlineStr">
        <is>
          <t>Extended Drip Pan</t>
        </is>
      </c>
      <c r="H491" t="inlineStr">
        <is>
          <t>RTF</t>
        </is>
      </c>
      <c r="I491" t="inlineStr">
        <is>
          <t>B104322</t>
        </is>
      </c>
      <c r="J491" s="235" t="inlineStr">
        <is>
          <t>LT084</t>
        </is>
      </c>
      <c r="K491" s="235" t="n"/>
    </row>
    <row r="492">
      <c r="B492" t="inlineStr">
        <is>
          <t>ConTab_BOM_KP_DripPans_502</t>
        </is>
      </c>
      <c r="C492" s="87" t="inlineStr">
        <is>
          <t>1015-3_4-KP</t>
        </is>
      </c>
      <c r="D492" s="273" t="inlineStr">
        <is>
          <t>Steel</t>
        </is>
      </c>
      <c r="E492" t="inlineStr">
        <is>
          <t>364T</t>
        </is>
      </c>
      <c r="F492" t="inlineStr">
        <is>
          <t>ExtendedDripPan</t>
        </is>
      </c>
      <c r="G492" t="inlineStr">
        <is>
          <t>Extended Drip Pan</t>
        </is>
      </c>
      <c r="H492" t="inlineStr">
        <is>
          <t>RTF</t>
        </is>
      </c>
      <c r="I492" t="inlineStr">
        <is>
          <t>B104322</t>
        </is>
      </c>
      <c r="J492" s="235" t="inlineStr">
        <is>
          <t>LT084</t>
        </is>
      </c>
      <c r="K492" s="235" t="n"/>
    </row>
    <row r="493">
      <c r="B493" t="inlineStr">
        <is>
          <t>ConTab_BOM_KP_DripPans_503</t>
        </is>
      </c>
      <c r="C493" s="87" t="inlineStr">
        <is>
          <t>1015-3_4-KP</t>
        </is>
      </c>
      <c r="D493" s="273" t="inlineStr">
        <is>
          <t>Steel</t>
        </is>
      </c>
      <c r="E493" t="inlineStr">
        <is>
          <t>365T</t>
        </is>
      </c>
      <c r="F493" t="inlineStr">
        <is>
          <t>ExtendedDripPan</t>
        </is>
      </c>
      <c r="G493" t="inlineStr">
        <is>
          <t>Extended Drip Pan</t>
        </is>
      </c>
      <c r="H493" t="inlineStr">
        <is>
          <t>RTF</t>
        </is>
      </c>
      <c r="I493" t="inlineStr">
        <is>
          <t>B104322</t>
        </is>
      </c>
      <c r="J493" s="235" t="inlineStr">
        <is>
          <t>LT084</t>
        </is>
      </c>
      <c r="K493" s="235" t="n"/>
    </row>
    <row r="494">
      <c r="B494" t="inlineStr">
        <is>
          <t>ConTab_BOM_KP_DripPans_504</t>
        </is>
      </c>
      <c r="C494" s="87" t="inlineStr">
        <is>
          <t>1015-3_4-KP</t>
        </is>
      </c>
      <c r="D494" s="273" t="inlineStr">
        <is>
          <t>Steel</t>
        </is>
      </c>
      <c r="E494" t="inlineStr">
        <is>
          <t>404T</t>
        </is>
      </c>
      <c r="F494" t="inlineStr">
        <is>
          <t>ExtendedDripPan</t>
        </is>
      </c>
      <c r="G494" t="inlineStr">
        <is>
          <t>Extended Drip Pan</t>
        </is>
      </c>
      <c r="H494" t="inlineStr">
        <is>
          <t>RTF</t>
        </is>
      </c>
      <c r="I494" t="inlineStr">
        <is>
          <t>B104322</t>
        </is>
      </c>
      <c r="J494" s="235" t="inlineStr">
        <is>
          <t>LT084</t>
        </is>
      </c>
      <c r="K494" s="235" t="n"/>
    </row>
    <row r="495">
      <c r="B495" t="inlineStr">
        <is>
          <t>ConTab_BOM_KP_DripPans_505</t>
        </is>
      </c>
      <c r="C495" s="87" t="inlineStr">
        <is>
          <t>1015-3_4-KP</t>
        </is>
      </c>
      <c r="D495" s="273" t="inlineStr">
        <is>
          <t>Steel</t>
        </is>
      </c>
      <c r="E495" t="inlineStr">
        <is>
          <t>405T</t>
        </is>
      </c>
      <c r="F495" t="inlineStr">
        <is>
          <t>ExtendedDripPan</t>
        </is>
      </c>
      <c r="G495" t="inlineStr">
        <is>
          <t>Extended Drip Pan</t>
        </is>
      </c>
      <c r="H495" t="inlineStr">
        <is>
          <t>RTF</t>
        </is>
      </c>
      <c r="I495" t="inlineStr">
        <is>
          <t>B104322</t>
        </is>
      </c>
      <c r="J495" s="235" t="inlineStr">
        <is>
          <t>LT084</t>
        </is>
      </c>
      <c r="K495" s="235" t="n"/>
    </row>
    <row r="496">
      <c r="B496" t="inlineStr">
        <is>
          <t>ConTab_BOM_KP_DripPans_506</t>
        </is>
      </c>
      <c r="C496" s="87" t="inlineStr">
        <is>
          <t>1015-3_4-KP</t>
        </is>
      </c>
      <c r="D496" s="273" t="inlineStr">
        <is>
          <t>Steel</t>
        </is>
      </c>
      <c r="E496" t="inlineStr">
        <is>
          <t>404TS</t>
        </is>
      </c>
      <c r="F496" t="inlineStr">
        <is>
          <t>ExtendedDripPan</t>
        </is>
      </c>
      <c r="G496" t="inlineStr">
        <is>
          <t>Extended Drip Pan</t>
        </is>
      </c>
      <c r="H496" t="inlineStr">
        <is>
          <t>RTF</t>
        </is>
      </c>
      <c r="I496" t="inlineStr">
        <is>
          <t>B104322</t>
        </is>
      </c>
      <c r="J496" s="235" t="inlineStr">
        <is>
          <t>LT084</t>
        </is>
      </c>
      <c r="K496" s="235" t="n"/>
    </row>
    <row r="497">
      <c r="B497" t="inlineStr">
        <is>
          <t>ConTab_BOM_KP_DripPans_507</t>
        </is>
      </c>
      <c r="C497" s="87" t="inlineStr">
        <is>
          <t>1015-3_4-KP</t>
        </is>
      </c>
      <c r="D497" s="273" t="inlineStr">
        <is>
          <t>Steel</t>
        </is>
      </c>
      <c r="E497" t="inlineStr">
        <is>
          <t>405TS</t>
        </is>
      </c>
      <c r="F497" t="inlineStr">
        <is>
          <t>ExtendedDripPan</t>
        </is>
      </c>
      <c r="G497" t="inlineStr">
        <is>
          <t>Extended Drip Pan</t>
        </is>
      </c>
      <c r="H497" t="inlineStr">
        <is>
          <t>RTF</t>
        </is>
      </c>
      <c r="I497" t="inlineStr">
        <is>
          <t>B104322</t>
        </is>
      </c>
      <c r="J497" s="235" t="inlineStr">
        <is>
          <t>LT084</t>
        </is>
      </c>
      <c r="K497" s="235" t="n"/>
    </row>
    <row r="498">
      <c r="B498" t="inlineStr">
        <is>
          <t>ConTab_BOM_KP_DripPans_508</t>
        </is>
      </c>
      <c r="C498" s="87" t="inlineStr">
        <is>
          <t>1015-3_4-KP</t>
        </is>
      </c>
      <c r="D498" s="273" t="inlineStr">
        <is>
          <t>Steel</t>
        </is>
      </c>
      <c r="E498" t="inlineStr">
        <is>
          <t>444T</t>
        </is>
      </c>
      <c r="F498" t="inlineStr">
        <is>
          <t>ExtendedDripPan</t>
        </is>
      </c>
      <c r="G498" t="inlineStr">
        <is>
          <t>Extended Drip Pan</t>
        </is>
      </c>
      <c r="H498" t="inlineStr">
        <is>
          <t>RTF</t>
        </is>
      </c>
      <c r="I498" t="inlineStr">
        <is>
          <t>B104322</t>
        </is>
      </c>
      <c r="J498" s="235" t="inlineStr">
        <is>
          <t>LT084</t>
        </is>
      </c>
      <c r="K498" s="235" t="n"/>
    </row>
    <row r="499">
      <c r="B499" t="inlineStr">
        <is>
          <t>ConTab_BOM_KP_DripPans_509</t>
        </is>
      </c>
      <c r="C499" s="87" t="inlineStr">
        <is>
          <t>1015-3_4-KP</t>
        </is>
      </c>
      <c r="D499" s="273" t="inlineStr">
        <is>
          <t>Steel</t>
        </is>
      </c>
      <c r="E499" t="inlineStr">
        <is>
          <t>445T</t>
        </is>
      </c>
      <c r="F499" t="inlineStr">
        <is>
          <t>ExtendedDripPan</t>
        </is>
      </c>
      <c r="G499" t="inlineStr">
        <is>
          <t>Extended Drip Pan</t>
        </is>
      </c>
      <c r="H499" t="inlineStr">
        <is>
          <t>RTF</t>
        </is>
      </c>
      <c r="I499" t="inlineStr">
        <is>
          <t>B104322</t>
        </is>
      </c>
      <c r="J499" s="235" t="inlineStr">
        <is>
          <t>LT084</t>
        </is>
      </c>
      <c r="K499" s="235" t="n"/>
    </row>
    <row r="500">
      <c r="B500" t="inlineStr">
        <is>
          <t>ConTab_BOM_KP_DripPans_510</t>
        </is>
      </c>
      <c r="C500" s="87" t="inlineStr">
        <is>
          <t>1015-3_4-KP</t>
        </is>
      </c>
      <c r="D500" s="273" t="inlineStr">
        <is>
          <t>Steel</t>
        </is>
      </c>
      <c r="E500" t="inlineStr">
        <is>
          <t>444TS</t>
        </is>
      </c>
      <c r="F500" t="inlineStr">
        <is>
          <t>ExtendedDripPan</t>
        </is>
      </c>
      <c r="G500" t="inlineStr">
        <is>
          <t>Extended Drip Pan</t>
        </is>
      </c>
      <c r="H500" t="inlineStr">
        <is>
          <t>RTF</t>
        </is>
      </c>
      <c r="I500" t="inlineStr">
        <is>
          <t>B104322</t>
        </is>
      </c>
      <c r="J500" s="235" t="inlineStr">
        <is>
          <t>LT084</t>
        </is>
      </c>
      <c r="K500" s="235" t="n"/>
    </row>
    <row r="501">
      <c r="B501" t="inlineStr">
        <is>
          <t>ConTab_BOM_KP_DripPans_511</t>
        </is>
      </c>
      <c r="C501" s="87" t="inlineStr">
        <is>
          <t>1015-3_4-KP</t>
        </is>
      </c>
      <c r="D501" s="273" t="inlineStr">
        <is>
          <t>Steel</t>
        </is>
      </c>
      <c r="E501" t="inlineStr">
        <is>
          <t>445TS</t>
        </is>
      </c>
      <c r="F501" t="inlineStr">
        <is>
          <t>ExtendedDripPan</t>
        </is>
      </c>
      <c r="G501" t="inlineStr">
        <is>
          <t>Extended Drip Pan</t>
        </is>
      </c>
      <c r="H501" t="inlineStr">
        <is>
          <t>RTF</t>
        </is>
      </c>
      <c r="I501" t="inlineStr">
        <is>
          <t>B104322</t>
        </is>
      </c>
      <c r="J501" s="235" t="inlineStr">
        <is>
          <t>LT084</t>
        </is>
      </c>
      <c r="K501" s="235" t="n"/>
    </row>
    <row r="502">
      <c r="B502" t="inlineStr">
        <is>
          <t>ConTab_BOM_KP_DripPans_512</t>
        </is>
      </c>
      <c r="C502" s="87" t="inlineStr">
        <is>
          <t>1015-3_4-KP</t>
        </is>
      </c>
      <c r="D502" s="273" t="inlineStr">
        <is>
          <t>Steel</t>
        </is>
      </c>
      <c r="E502" s="273" t="inlineStr">
        <is>
          <t>447T</t>
        </is>
      </c>
      <c r="F502" t="inlineStr">
        <is>
          <t>ExtendedDripPan</t>
        </is>
      </c>
      <c r="G502" t="inlineStr">
        <is>
          <t>Extended Drip Pan</t>
        </is>
      </c>
      <c r="H502" t="inlineStr">
        <is>
          <t>RTF</t>
        </is>
      </c>
      <c r="I502" t="inlineStr">
        <is>
          <t>B104322</t>
        </is>
      </c>
      <c r="J502" s="235" t="inlineStr">
        <is>
          <t>LT084</t>
        </is>
      </c>
      <c r="K502" s="235" t="n"/>
    </row>
    <row r="503">
      <c r="B503" t="inlineStr">
        <is>
          <t>ConTab_BOM_KP_DripPans_513</t>
        </is>
      </c>
      <c r="C503" s="87" t="inlineStr">
        <is>
          <t>1015-3_4-KP</t>
        </is>
      </c>
      <c r="D503" s="273" t="inlineStr">
        <is>
          <t>Steel</t>
        </is>
      </c>
      <c r="E503" s="273" t="inlineStr">
        <is>
          <t>447TS</t>
        </is>
      </c>
      <c r="F503" t="inlineStr">
        <is>
          <t>ExtendedDripPan</t>
        </is>
      </c>
      <c r="G503" t="inlineStr">
        <is>
          <t>Extended Drip Pan</t>
        </is>
      </c>
      <c r="H503" t="inlineStr">
        <is>
          <t>RTF</t>
        </is>
      </c>
      <c r="I503" t="inlineStr">
        <is>
          <t>B104322</t>
        </is>
      </c>
      <c r="J503" s="235" t="inlineStr">
        <is>
          <t>LT084</t>
        </is>
      </c>
      <c r="K503" s="235" t="n"/>
    </row>
    <row r="504">
      <c r="B504" t="inlineStr">
        <is>
          <t>ConTab_BOM_KP_DripPans_514</t>
        </is>
      </c>
      <c r="C504" s="87" t="inlineStr">
        <is>
          <t>1015-3_4-KP</t>
        </is>
      </c>
      <c r="D504" s="273" t="inlineStr">
        <is>
          <t>Steel</t>
        </is>
      </c>
      <c r="E504" s="273" t="inlineStr">
        <is>
          <t>449T</t>
        </is>
      </c>
      <c r="F504" t="inlineStr">
        <is>
          <t>ExtendedDripPan</t>
        </is>
      </c>
      <c r="G504" t="inlineStr">
        <is>
          <t>Extended Drip Pan</t>
        </is>
      </c>
      <c r="H504" t="inlineStr">
        <is>
          <t>RTF</t>
        </is>
      </c>
      <c r="I504" t="inlineStr">
        <is>
          <t>B104322</t>
        </is>
      </c>
      <c r="J504" s="235" t="inlineStr">
        <is>
          <t>LT084</t>
        </is>
      </c>
      <c r="K504" s="235" t="n"/>
    </row>
    <row r="505">
      <c r="B505" t="inlineStr">
        <is>
          <t>ConTab_BOM_KP_DripPans_515</t>
        </is>
      </c>
      <c r="C505" s="87" t="inlineStr">
        <is>
          <t>1015-3_4-KP</t>
        </is>
      </c>
      <c r="D505" s="273" t="inlineStr">
        <is>
          <t>Steel</t>
        </is>
      </c>
      <c r="E505" s="273" t="inlineStr">
        <is>
          <t>449TS</t>
        </is>
      </c>
      <c r="F505" t="inlineStr">
        <is>
          <t>ExtendedDripPan</t>
        </is>
      </c>
      <c r="G505" t="inlineStr">
        <is>
          <t>Extended Drip Pan</t>
        </is>
      </c>
      <c r="H505" t="inlineStr">
        <is>
          <t>RTF</t>
        </is>
      </c>
      <c r="I505" t="inlineStr">
        <is>
          <t>B104322</t>
        </is>
      </c>
      <c r="J505" s="235" t="inlineStr">
        <is>
          <t>LT084</t>
        </is>
      </c>
      <c r="K505" s="235" t="n"/>
    </row>
    <row r="506">
      <c r="B506" t="inlineStr">
        <is>
          <t>ConTab_BOM_KP_DripPans_516</t>
        </is>
      </c>
      <c r="C506" s="87" t="inlineStr">
        <is>
          <t>1015-3_4-KP</t>
        </is>
      </c>
      <c r="D506" s="273" t="inlineStr">
        <is>
          <t>CI</t>
        </is>
      </c>
      <c r="E506" t="inlineStr">
        <is>
          <t>All</t>
        </is>
      </c>
      <c r="F506" t="inlineStr">
        <is>
          <t>ExtendedDripPan</t>
        </is>
      </c>
      <c r="G506" t="inlineStr">
        <is>
          <t>Extended Drip Pan</t>
        </is>
      </c>
      <c r="H506" t="inlineStr">
        <is>
          <t>RTF</t>
        </is>
      </c>
      <c r="I506" t="inlineStr">
        <is>
          <t>B104323</t>
        </is>
      </c>
      <c r="J506" s="273" t="inlineStr">
        <is>
          <t>LT093</t>
        </is>
      </c>
      <c r="K506" s="273" t="n"/>
    </row>
    <row r="507">
      <c r="B507" t="inlineStr">
        <is>
          <t>ConTab_BOM_KP_DripPans_517</t>
        </is>
      </c>
      <c r="C507" s="87" t="inlineStr">
        <is>
          <t>1015-3_4-KP</t>
        </is>
      </c>
      <c r="D507" s="273" t="inlineStr">
        <is>
          <t>Special</t>
        </is>
      </c>
      <c r="E507" t="inlineStr">
        <is>
          <t>All</t>
        </is>
      </c>
      <c r="F507" t="inlineStr">
        <is>
          <t>ExtendedDripPan</t>
        </is>
      </c>
      <c r="G507" t="inlineStr">
        <is>
          <t>Extended Drip Pan</t>
        </is>
      </c>
      <c r="H507" t="inlineStr">
        <is>
          <t>RTF</t>
        </is>
      </c>
      <c r="I507" t="inlineStr">
        <is>
          <t>B104307</t>
        </is>
      </c>
      <c r="J507" s="273" t="inlineStr">
        <is>
          <t>LT029</t>
        </is>
      </c>
      <c r="K507" s="273" t="n"/>
    </row>
    <row r="508">
      <c r="B508" t="inlineStr">
        <is>
          <t>ConTab_BOM_KP_DripPans_518</t>
        </is>
      </c>
      <c r="C508" s="87" t="inlineStr">
        <is>
          <t>1020-3_4-KP</t>
        </is>
      </c>
      <c r="D508" s="273" t="inlineStr">
        <is>
          <t>Steel</t>
        </is>
      </c>
      <c r="E508" t="inlineStr">
        <is>
          <t>444T</t>
        </is>
      </c>
      <c r="F508" t="inlineStr">
        <is>
          <t>ExtendedDripPan</t>
        </is>
      </c>
      <c r="G508" t="inlineStr">
        <is>
          <t>Extended Drip Pan</t>
        </is>
      </c>
      <c r="H508" t="inlineStr">
        <is>
          <t>RTF</t>
        </is>
      </c>
      <c r="I508" t="inlineStr">
        <is>
          <t>B104325</t>
        </is>
      </c>
      <c r="J508" s="235" t="inlineStr">
        <is>
          <t>LT084</t>
        </is>
      </c>
      <c r="K508" s="235" t="n"/>
    </row>
    <row r="509">
      <c r="B509" t="inlineStr">
        <is>
          <t>ConTab_BOM_KP_DripPans_519</t>
        </is>
      </c>
      <c r="C509" s="87" t="inlineStr">
        <is>
          <t>1020-3_4-KP</t>
        </is>
      </c>
      <c r="D509" s="273" t="inlineStr">
        <is>
          <t>Steel</t>
        </is>
      </c>
      <c r="E509" t="inlineStr">
        <is>
          <t>445T</t>
        </is>
      </c>
      <c r="F509" t="inlineStr">
        <is>
          <t>ExtendedDripPan</t>
        </is>
      </c>
      <c r="G509" t="inlineStr">
        <is>
          <t>Extended Drip Pan</t>
        </is>
      </c>
      <c r="H509" t="inlineStr">
        <is>
          <t>RTF</t>
        </is>
      </c>
      <c r="I509" t="inlineStr">
        <is>
          <t>B104325</t>
        </is>
      </c>
      <c r="J509" s="235" t="inlineStr">
        <is>
          <t>LT084</t>
        </is>
      </c>
      <c r="K509" s="235" t="n"/>
    </row>
    <row r="510">
      <c r="B510" t="inlineStr">
        <is>
          <t>ConTab_BOM_KP_DripPans_520</t>
        </is>
      </c>
      <c r="C510" s="87" t="inlineStr">
        <is>
          <t>1020-3_4-KP</t>
        </is>
      </c>
      <c r="D510" s="273" t="inlineStr">
        <is>
          <t>Steel</t>
        </is>
      </c>
      <c r="E510" t="inlineStr">
        <is>
          <t>444TS</t>
        </is>
      </c>
      <c r="F510" t="inlineStr">
        <is>
          <t>ExtendedDripPan</t>
        </is>
      </c>
      <c r="G510" t="inlineStr">
        <is>
          <t>Extended Drip Pan</t>
        </is>
      </c>
      <c r="H510" t="inlineStr">
        <is>
          <t>RTF</t>
        </is>
      </c>
      <c r="I510" t="inlineStr">
        <is>
          <t>B104325</t>
        </is>
      </c>
      <c r="J510" s="235" t="inlineStr">
        <is>
          <t>LT084</t>
        </is>
      </c>
      <c r="K510" s="235" t="n"/>
    </row>
    <row r="511">
      <c r="B511" t="inlineStr">
        <is>
          <t>ConTab_BOM_KP_DripPans_521</t>
        </is>
      </c>
      <c r="C511" s="87" t="inlineStr">
        <is>
          <t>1020-3_4-KP</t>
        </is>
      </c>
      <c r="D511" s="273" t="inlineStr">
        <is>
          <t>Steel</t>
        </is>
      </c>
      <c r="E511" t="inlineStr">
        <is>
          <t>445TS</t>
        </is>
      </c>
      <c r="F511" t="inlineStr">
        <is>
          <t>ExtendedDripPan</t>
        </is>
      </c>
      <c r="G511" t="inlineStr">
        <is>
          <t>Extended Drip Pan</t>
        </is>
      </c>
      <c r="H511" t="inlineStr">
        <is>
          <t>RTF</t>
        </is>
      </c>
      <c r="I511" t="inlineStr">
        <is>
          <t>B104325</t>
        </is>
      </c>
      <c r="J511" s="235" t="inlineStr">
        <is>
          <t>LT084</t>
        </is>
      </c>
      <c r="K511" s="235" t="n"/>
    </row>
    <row r="512">
      <c r="B512" t="inlineStr">
        <is>
          <t>ConTab_BOM_KP_DripPans_522</t>
        </is>
      </c>
      <c r="C512" s="87" t="inlineStr">
        <is>
          <t>1020-3_4-KP</t>
        </is>
      </c>
      <c r="D512" s="273" t="inlineStr">
        <is>
          <t>Steel</t>
        </is>
      </c>
      <c r="E512" s="273" t="inlineStr">
        <is>
          <t>447T</t>
        </is>
      </c>
      <c r="F512" t="inlineStr">
        <is>
          <t>ExtendedDripPan</t>
        </is>
      </c>
      <c r="G512" t="inlineStr">
        <is>
          <t>Extended Drip Pan</t>
        </is>
      </c>
      <c r="H512" t="inlineStr">
        <is>
          <t>RTF</t>
        </is>
      </c>
      <c r="I512" t="inlineStr">
        <is>
          <t>B104325</t>
        </is>
      </c>
      <c r="J512" s="235" t="inlineStr">
        <is>
          <t>LT084</t>
        </is>
      </c>
      <c r="K512" s="235" t="n"/>
    </row>
    <row r="513">
      <c r="B513" t="inlineStr">
        <is>
          <t>ConTab_BOM_KP_DripPans_523</t>
        </is>
      </c>
      <c r="C513" s="87" t="inlineStr">
        <is>
          <t>1020-3_4-KP</t>
        </is>
      </c>
      <c r="D513" s="273" t="inlineStr">
        <is>
          <t>Steel</t>
        </is>
      </c>
      <c r="E513" s="273" t="inlineStr">
        <is>
          <t>447TS</t>
        </is>
      </c>
      <c r="F513" t="inlineStr">
        <is>
          <t>ExtendedDripPan</t>
        </is>
      </c>
      <c r="G513" t="inlineStr">
        <is>
          <t>Extended Drip Pan</t>
        </is>
      </c>
      <c r="H513" t="inlineStr">
        <is>
          <t>RTF</t>
        </is>
      </c>
      <c r="I513" t="inlineStr">
        <is>
          <t>B104325</t>
        </is>
      </c>
      <c r="J513" s="235" t="inlineStr">
        <is>
          <t>LT084</t>
        </is>
      </c>
      <c r="K513" s="235" t="n"/>
    </row>
    <row r="514">
      <c r="B514" t="inlineStr">
        <is>
          <t>ConTab_BOM_KP_DripPans_524</t>
        </is>
      </c>
      <c r="C514" s="87" t="inlineStr">
        <is>
          <t>1020-3_4-KP</t>
        </is>
      </c>
      <c r="D514" s="273" t="inlineStr">
        <is>
          <t>Steel</t>
        </is>
      </c>
      <c r="E514" s="273" t="inlineStr">
        <is>
          <t>449T</t>
        </is>
      </c>
      <c r="F514" t="inlineStr">
        <is>
          <t>ExtendedDripPan</t>
        </is>
      </c>
      <c r="G514" t="inlineStr">
        <is>
          <t>Extended Drip Pan</t>
        </is>
      </c>
      <c r="H514" t="inlineStr">
        <is>
          <t>RTF</t>
        </is>
      </c>
      <c r="I514" t="inlineStr">
        <is>
          <t>B104325</t>
        </is>
      </c>
      <c r="J514" s="235" t="inlineStr">
        <is>
          <t>LT084</t>
        </is>
      </c>
      <c r="K514" s="235" t="n"/>
    </row>
    <row r="515">
      <c r="B515" t="inlineStr">
        <is>
          <t>ConTab_BOM_KP_DripPans_525</t>
        </is>
      </c>
      <c r="C515" s="87" t="inlineStr">
        <is>
          <t>1020-3_4-KP</t>
        </is>
      </c>
      <c r="D515" s="273" t="inlineStr">
        <is>
          <t>Steel</t>
        </is>
      </c>
      <c r="E515" s="273" t="inlineStr">
        <is>
          <t>449TS</t>
        </is>
      </c>
      <c r="F515" t="inlineStr">
        <is>
          <t>ExtendedDripPan</t>
        </is>
      </c>
      <c r="G515" t="inlineStr">
        <is>
          <t>Extended Drip Pan</t>
        </is>
      </c>
      <c r="H515" t="inlineStr">
        <is>
          <t>RTF</t>
        </is>
      </c>
      <c r="I515" t="inlineStr">
        <is>
          <t>B104325</t>
        </is>
      </c>
      <c r="J515" s="235" t="inlineStr">
        <is>
          <t>LT084</t>
        </is>
      </c>
      <c r="K515" s="235" t="n"/>
    </row>
    <row r="516">
      <c r="B516" t="inlineStr">
        <is>
          <t>ConTab_BOM_KP_DripPans_526</t>
        </is>
      </c>
      <c r="C516" s="87" t="inlineStr">
        <is>
          <t>1020-3_4-KP</t>
        </is>
      </c>
      <c r="D516" s="273" t="inlineStr">
        <is>
          <t>Special</t>
        </is>
      </c>
      <c r="E516" t="inlineStr">
        <is>
          <t>All</t>
        </is>
      </c>
      <c r="F516" t="inlineStr">
        <is>
          <t>ExtendedDripPan</t>
        </is>
      </c>
      <c r="G516" t="inlineStr">
        <is>
          <t>Extended Drip Pan</t>
        </is>
      </c>
      <c r="H516" t="inlineStr">
        <is>
          <t>RTF</t>
        </is>
      </c>
      <c r="I516" t="inlineStr">
        <is>
          <t>B104307</t>
        </is>
      </c>
      <c r="J516" s="273" t="inlineStr">
        <is>
          <t>LT029</t>
        </is>
      </c>
      <c r="K516" s="273" t="n"/>
    </row>
    <row r="517">
      <c r="B517" t="inlineStr">
        <is>
          <t>ConTab_BOM_KP_DripPans_527</t>
        </is>
      </c>
      <c r="C517" s="87" t="inlineStr">
        <is>
          <t>1024-1_2-KP</t>
        </is>
      </c>
      <c r="D517" s="273" t="inlineStr">
        <is>
          <t>Steel</t>
        </is>
      </c>
      <c r="E517" t="inlineStr">
        <is>
          <t>404T</t>
        </is>
      </c>
      <c r="F517" t="inlineStr">
        <is>
          <t>ExtendedDripPan</t>
        </is>
      </c>
      <c r="G517" t="inlineStr">
        <is>
          <t>Extended Drip Pan</t>
        </is>
      </c>
      <c r="H517" t="inlineStr">
        <is>
          <t>RTF</t>
        </is>
      </c>
      <c r="I517" t="inlineStr">
        <is>
          <t>B104325</t>
        </is>
      </c>
      <c r="J517" s="235" t="inlineStr">
        <is>
          <t>LT084</t>
        </is>
      </c>
      <c r="K517" s="235" t="n"/>
    </row>
    <row r="518">
      <c r="B518" t="inlineStr">
        <is>
          <t>ConTab_BOM_KP_DripPans_528</t>
        </is>
      </c>
      <c r="C518" s="87" t="inlineStr">
        <is>
          <t>1024-1_2-KP</t>
        </is>
      </c>
      <c r="D518" s="273" t="inlineStr">
        <is>
          <t>Steel</t>
        </is>
      </c>
      <c r="E518" t="inlineStr">
        <is>
          <t>405T</t>
        </is>
      </c>
      <c r="F518" t="inlineStr">
        <is>
          <t>ExtendedDripPan</t>
        </is>
      </c>
      <c r="G518" t="inlineStr">
        <is>
          <t>Extended Drip Pan</t>
        </is>
      </c>
      <c r="H518" t="inlineStr">
        <is>
          <t>RTF</t>
        </is>
      </c>
      <c r="I518" t="inlineStr">
        <is>
          <t>B104325</t>
        </is>
      </c>
      <c r="J518" s="235" t="inlineStr">
        <is>
          <t>LT084</t>
        </is>
      </c>
      <c r="K518" s="235" t="n"/>
    </row>
    <row r="519">
      <c r="B519" t="inlineStr">
        <is>
          <t>ConTab_BOM_KP_DripPans_529</t>
        </is>
      </c>
      <c r="C519" s="87" t="inlineStr">
        <is>
          <t>1024-1_2-KP</t>
        </is>
      </c>
      <c r="D519" s="273" t="inlineStr">
        <is>
          <t>Steel</t>
        </is>
      </c>
      <c r="E519" t="inlineStr">
        <is>
          <t>404TS</t>
        </is>
      </c>
      <c r="F519" t="inlineStr">
        <is>
          <t>ExtendedDripPan</t>
        </is>
      </c>
      <c r="G519" t="inlineStr">
        <is>
          <t>Extended Drip Pan</t>
        </is>
      </c>
      <c r="H519" t="inlineStr">
        <is>
          <t>RTF</t>
        </is>
      </c>
      <c r="I519" t="inlineStr">
        <is>
          <t>B104325</t>
        </is>
      </c>
      <c r="J519" s="235" t="inlineStr">
        <is>
          <t>LT084</t>
        </is>
      </c>
      <c r="K519" s="235" t="n"/>
    </row>
    <row r="520">
      <c r="B520" t="inlineStr">
        <is>
          <t>ConTab_BOM_KP_DripPans_530</t>
        </is>
      </c>
      <c r="C520" s="87" t="inlineStr">
        <is>
          <t>1024-1_2-KP</t>
        </is>
      </c>
      <c r="D520" s="273" t="inlineStr">
        <is>
          <t>Steel</t>
        </is>
      </c>
      <c r="E520" t="inlineStr">
        <is>
          <t>405TS</t>
        </is>
      </c>
      <c r="F520" t="inlineStr">
        <is>
          <t>ExtendedDripPan</t>
        </is>
      </c>
      <c r="G520" t="inlineStr">
        <is>
          <t>Extended Drip Pan</t>
        </is>
      </c>
      <c r="H520" t="inlineStr">
        <is>
          <t>RTF</t>
        </is>
      </c>
      <c r="I520" t="inlineStr">
        <is>
          <t>B104325</t>
        </is>
      </c>
      <c r="J520" s="235" t="inlineStr">
        <is>
          <t>LT084</t>
        </is>
      </c>
      <c r="K520" s="235" t="n"/>
    </row>
    <row r="521">
      <c r="B521" t="inlineStr">
        <is>
          <t>ConTab_BOM_KP_DripPans_531</t>
        </is>
      </c>
      <c r="C521" s="87" t="inlineStr">
        <is>
          <t>1024-1_2-KP</t>
        </is>
      </c>
      <c r="D521" s="273" t="inlineStr">
        <is>
          <t>Steel</t>
        </is>
      </c>
      <c r="E521" t="inlineStr">
        <is>
          <t>444T</t>
        </is>
      </c>
      <c r="F521" t="inlineStr">
        <is>
          <t>ExtendedDripPan</t>
        </is>
      </c>
      <c r="G521" t="inlineStr">
        <is>
          <t>Extended Drip Pan</t>
        </is>
      </c>
      <c r="H521" t="inlineStr">
        <is>
          <t>RTF</t>
        </is>
      </c>
      <c r="I521" t="inlineStr">
        <is>
          <t>B104325</t>
        </is>
      </c>
      <c r="J521" s="235" t="inlineStr">
        <is>
          <t>LT084</t>
        </is>
      </c>
      <c r="K521" s="235" t="n"/>
    </row>
    <row r="522">
      <c r="B522" t="inlineStr">
        <is>
          <t>ConTab_BOM_KP_DripPans_532</t>
        </is>
      </c>
      <c r="C522" s="87" t="inlineStr">
        <is>
          <t>1024-1_2-KP</t>
        </is>
      </c>
      <c r="D522" s="273" t="inlineStr">
        <is>
          <t>Steel</t>
        </is>
      </c>
      <c r="E522" t="inlineStr">
        <is>
          <t>445T</t>
        </is>
      </c>
      <c r="F522" t="inlineStr">
        <is>
          <t>ExtendedDripPan</t>
        </is>
      </c>
      <c r="G522" t="inlineStr">
        <is>
          <t>Extended Drip Pan</t>
        </is>
      </c>
      <c r="H522" t="inlineStr">
        <is>
          <t>RTF</t>
        </is>
      </c>
      <c r="I522" t="inlineStr">
        <is>
          <t>B104325</t>
        </is>
      </c>
      <c r="J522" s="235" t="inlineStr">
        <is>
          <t>LT084</t>
        </is>
      </c>
      <c r="K522" s="235" t="n"/>
    </row>
    <row r="523">
      <c r="B523" t="inlineStr">
        <is>
          <t>ConTab_BOM_KP_DripPans_533</t>
        </is>
      </c>
      <c r="C523" s="87" t="inlineStr">
        <is>
          <t>1024-1_2-KP</t>
        </is>
      </c>
      <c r="D523" s="273" t="inlineStr">
        <is>
          <t>Steel</t>
        </is>
      </c>
      <c r="E523" t="inlineStr">
        <is>
          <t>444TS</t>
        </is>
      </c>
      <c r="F523" t="inlineStr">
        <is>
          <t>ExtendedDripPan</t>
        </is>
      </c>
      <c r="G523" t="inlineStr">
        <is>
          <t>Extended Drip Pan</t>
        </is>
      </c>
      <c r="H523" t="inlineStr">
        <is>
          <t>RTF</t>
        </is>
      </c>
      <c r="I523" t="inlineStr">
        <is>
          <t>B104325</t>
        </is>
      </c>
      <c r="J523" s="235" t="inlineStr">
        <is>
          <t>LT084</t>
        </is>
      </c>
      <c r="K523" s="235" t="n"/>
    </row>
    <row r="524">
      <c r="B524" t="inlineStr">
        <is>
          <t>ConTab_BOM_KP_DripPans_534</t>
        </is>
      </c>
      <c r="C524" s="87" t="inlineStr">
        <is>
          <t>1024-1_2-KP</t>
        </is>
      </c>
      <c r="D524" s="273" t="inlineStr">
        <is>
          <t>Steel</t>
        </is>
      </c>
      <c r="E524" t="inlineStr">
        <is>
          <t>445TS</t>
        </is>
      </c>
      <c r="F524" t="inlineStr">
        <is>
          <t>ExtendedDripPan</t>
        </is>
      </c>
      <c r="G524" t="inlineStr">
        <is>
          <t>Extended Drip Pan</t>
        </is>
      </c>
      <c r="H524" t="inlineStr">
        <is>
          <t>RTF</t>
        </is>
      </c>
      <c r="I524" t="inlineStr">
        <is>
          <t>B104325</t>
        </is>
      </c>
      <c r="J524" s="235" t="inlineStr">
        <is>
          <t>LT084</t>
        </is>
      </c>
      <c r="K524" s="235" t="n"/>
    </row>
    <row r="525">
      <c r="B525" t="inlineStr">
        <is>
          <t>ConTab_BOM_KP_DripPans_535</t>
        </is>
      </c>
      <c r="C525" s="87" t="inlineStr">
        <is>
          <t>1024-1_2-KP</t>
        </is>
      </c>
      <c r="D525" s="273" t="inlineStr">
        <is>
          <t>Steel</t>
        </is>
      </c>
      <c r="E525" s="273" t="inlineStr">
        <is>
          <t>447T</t>
        </is>
      </c>
      <c r="F525" t="inlineStr">
        <is>
          <t>ExtendedDripPan</t>
        </is>
      </c>
      <c r="G525" t="inlineStr">
        <is>
          <t>Extended Drip Pan</t>
        </is>
      </c>
      <c r="H525" t="inlineStr">
        <is>
          <t>RTF</t>
        </is>
      </c>
      <c r="I525" t="inlineStr">
        <is>
          <t>B104325</t>
        </is>
      </c>
      <c r="J525" s="235" t="inlineStr">
        <is>
          <t>LT084</t>
        </is>
      </c>
      <c r="K525" s="235" t="n"/>
    </row>
    <row r="526">
      <c r="B526" t="inlineStr">
        <is>
          <t>ConTab_BOM_KP_DripPans_536</t>
        </is>
      </c>
      <c r="C526" s="87" t="inlineStr">
        <is>
          <t>1024-1_2-KP</t>
        </is>
      </c>
      <c r="D526" s="273" t="inlineStr">
        <is>
          <t>Steel</t>
        </is>
      </c>
      <c r="E526" s="273" t="inlineStr">
        <is>
          <t>447TS</t>
        </is>
      </c>
      <c r="F526" t="inlineStr">
        <is>
          <t>ExtendedDripPan</t>
        </is>
      </c>
      <c r="G526" t="inlineStr">
        <is>
          <t>Extended Drip Pan</t>
        </is>
      </c>
      <c r="H526" t="inlineStr">
        <is>
          <t>RTF</t>
        </is>
      </c>
      <c r="I526" t="inlineStr">
        <is>
          <t>B104325</t>
        </is>
      </c>
      <c r="J526" s="235" t="inlineStr">
        <is>
          <t>LT084</t>
        </is>
      </c>
      <c r="K526" s="235" t="n"/>
    </row>
    <row r="527">
      <c r="B527" t="inlineStr">
        <is>
          <t>ConTab_BOM_KP_DripPans_537</t>
        </is>
      </c>
      <c r="C527" s="87" t="inlineStr">
        <is>
          <t>1024-1_2-KP</t>
        </is>
      </c>
      <c r="D527" s="273" t="inlineStr">
        <is>
          <t>Steel</t>
        </is>
      </c>
      <c r="E527" s="273" t="inlineStr">
        <is>
          <t>449T</t>
        </is>
      </c>
      <c r="F527" t="inlineStr">
        <is>
          <t>ExtendedDripPan</t>
        </is>
      </c>
      <c r="G527" t="inlineStr">
        <is>
          <t>Extended Drip Pan</t>
        </is>
      </c>
      <c r="H527" t="inlineStr">
        <is>
          <t>RTF</t>
        </is>
      </c>
      <c r="I527" t="inlineStr">
        <is>
          <t>B104325</t>
        </is>
      </c>
      <c r="J527" s="235" t="inlineStr">
        <is>
          <t>LT084</t>
        </is>
      </c>
      <c r="K527" s="235" t="n"/>
    </row>
    <row r="528">
      <c r="B528" t="inlineStr">
        <is>
          <t>ConTab_BOM_KP_DripPans_538</t>
        </is>
      </c>
      <c r="C528" s="87" t="inlineStr">
        <is>
          <t>1024-1_2-KP</t>
        </is>
      </c>
      <c r="D528" s="273" t="inlineStr">
        <is>
          <t>Steel</t>
        </is>
      </c>
      <c r="E528" s="273" t="inlineStr">
        <is>
          <t>449TS</t>
        </is>
      </c>
      <c r="F528" t="inlineStr">
        <is>
          <t>ExtendedDripPan</t>
        </is>
      </c>
      <c r="G528" t="inlineStr">
        <is>
          <t>Extended Drip Pan</t>
        </is>
      </c>
      <c r="H528" t="inlineStr">
        <is>
          <t>RTF</t>
        </is>
      </c>
      <c r="I528" t="inlineStr">
        <is>
          <t>B104325</t>
        </is>
      </c>
      <c r="J528" s="235" t="inlineStr">
        <is>
          <t>LT084</t>
        </is>
      </c>
      <c r="K528" s="235" t="n"/>
    </row>
    <row r="529">
      <c r="B529" t="inlineStr">
        <is>
          <t>ConTab_BOM_KP_DripPans_539</t>
        </is>
      </c>
      <c r="C529" s="87" t="inlineStr">
        <is>
          <t>1024-1_2-KP</t>
        </is>
      </c>
      <c r="D529" s="273" t="inlineStr">
        <is>
          <t>Special</t>
        </is>
      </c>
      <c r="E529" t="inlineStr">
        <is>
          <t>All</t>
        </is>
      </c>
      <c r="F529" t="inlineStr">
        <is>
          <t>ExtendedDripPan</t>
        </is>
      </c>
      <c r="G529" t="inlineStr">
        <is>
          <t>Extended Drip Pan</t>
        </is>
      </c>
      <c r="H529" t="inlineStr">
        <is>
          <t>RTF</t>
        </is>
      </c>
      <c r="I529" t="inlineStr">
        <is>
          <t>B104307</t>
        </is>
      </c>
      <c r="J529" s="273" t="inlineStr">
        <is>
          <t>LT029</t>
        </is>
      </c>
      <c r="K529" s="273" t="n"/>
    </row>
    <row r="530">
      <c r="B530" t="inlineStr">
        <is>
          <t>ConTab_BOM_KP_DripPans_540</t>
        </is>
      </c>
      <c r="C530" s="87" t="inlineStr">
        <is>
          <t>1024-3_4-KP</t>
        </is>
      </c>
      <c r="D530" s="273" t="inlineStr">
        <is>
          <t>Steel</t>
        </is>
      </c>
      <c r="E530" t="inlineStr">
        <is>
          <t>404T</t>
        </is>
      </c>
      <c r="F530" t="inlineStr">
        <is>
          <t>ExtendedDripPan</t>
        </is>
      </c>
      <c r="G530" t="inlineStr">
        <is>
          <t>Extended Drip Pan</t>
        </is>
      </c>
      <c r="H530" t="inlineStr">
        <is>
          <t>RTF</t>
        </is>
      </c>
      <c r="I530" t="inlineStr">
        <is>
          <t>B104325</t>
        </is>
      </c>
      <c r="J530" s="235" t="inlineStr">
        <is>
          <t>LT084</t>
        </is>
      </c>
      <c r="K530" s="235" t="n"/>
    </row>
    <row r="531">
      <c r="B531" t="inlineStr">
        <is>
          <t>ConTab_BOM_KP_DripPans_541</t>
        </is>
      </c>
      <c r="C531" s="87" t="inlineStr">
        <is>
          <t>1024-3_4-KP</t>
        </is>
      </c>
      <c r="D531" s="273" t="inlineStr">
        <is>
          <t>Steel</t>
        </is>
      </c>
      <c r="E531" t="inlineStr">
        <is>
          <t>405T</t>
        </is>
      </c>
      <c r="F531" t="inlineStr">
        <is>
          <t>ExtendedDripPan</t>
        </is>
      </c>
      <c r="G531" t="inlineStr">
        <is>
          <t>Extended Drip Pan</t>
        </is>
      </c>
      <c r="H531" t="inlineStr">
        <is>
          <t>RTF</t>
        </is>
      </c>
      <c r="I531" t="inlineStr">
        <is>
          <t>B104325</t>
        </is>
      </c>
      <c r="J531" s="235" t="inlineStr">
        <is>
          <t>LT084</t>
        </is>
      </c>
      <c r="K531" s="235" t="n"/>
    </row>
    <row r="532">
      <c r="B532" t="inlineStr">
        <is>
          <t>ConTab_BOM_KP_DripPans_542</t>
        </is>
      </c>
      <c r="C532" s="87" t="inlineStr">
        <is>
          <t>1024-3_4-KP</t>
        </is>
      </c>
      <c r="D532" s="273" t="inlineStr">
        <is>
          <t>Steel</t>
        </is>
      </c>
      <c r="E532" t="inlineStr">
        <is>
          <t>404TS</t>
        </is>
      </c>
      <c r="F532" t="inlineStr">
        <is>
          <t>ExtendedDripPan</t>
        </is>
      </c>
      <c r="G532" t="inlineStr">
        <is>
          <t>Extended Drip Pan</t>
        </is>
      </c>
      <c r="H532" t="inlineStr">
        <is>
          <t>RTF</t>
        </is>
      </c>
      <c r="I532" t="inlineStr">
        <is>
          <t>B104325</t>
        </is>
      </c>
      <c r="J532" s="235" t="inlineStr">
        <is>
          <t>LT084</t>
        </is>
      </c>
      <c r="K532" s="235" t="n"/>
    </row>
    <row r="533">
      <c r="B533" t="inlineStr">
        <is>
          <t>ConTab_BOM_KP_DripPans_543</t>
        </is>
      </c>
      <c r="C533" s="87" t="inlineStr">
        <is>
          <t>1024-3_4-KP</t>
        </is>
      </c>
      <c r="D533" s="273" t="inlineStr">
        <is>
          <t>Steel</t>
        </is>
      </c>
      <c r="E533" t="inlineStr">
        <is>
          <t>405TS</t>
        </is>
      </c>
      <c r="F533" t="inlineStr">
        <is>
          <t>ExtendedDripPan</t>
        </is>
      </c>
      <c r="G533" t="inlineStr">
        <is>
          <t>Extended Drip Pan</t>
        </is>
      </c>
      <c r="H533" t="inlineStr">
        <is>
          <t>RTF</t>
        </is>
      </c>
      <c r="I533" t="inlineStr">
        <is>
          <t>B104325</t>
        </is>
      </c>
      <c r="J533" s="235" t="inlineStr">
        <is>
          <t>LT084</t>
        </is>
      </c>
      <c r="K533" s="235" t="n"/>
    </row>
    <row r="534">
      <c r="B534" t="inlineStr">
        <is>
          <t>ConTab_BOM_KP_DripPans_544</t>
        </is>
      </c>
      <c r="C534" s="87" t="inlineStr">
        <is>
          <t>1024-3_4-KP</t>
        </is>
      </c>
      <c r="D534" s="273" t="inlineStr">
        <is>
          <t>Steel</t>
        </is>
      </c>
      <c r="E534" t="inlineStr">
        <is>
          <t>444T</t>
        </is>
      </c>
      <c r="F534" t="inlineStr">
        <is>
          <t>ExtendedDripPan</t>
        </is>
      </c>
      <c r="G534" t="inlineStr">
        <is>
          <t>Extended Drip Pan</t>
        </is>
      </c>
      <c r="H534" t="inlineStr">
        <is>
          <t>RTF</t>
        </is>
      </c>
      <c r="I534" t="inlineStr">
        <is>
          <t>B104325</t>
        </is>
      </c>
      <c r="J534" s="235" t="inlineStr">
        <is>
          <t>LT084</t>
        </is>
      </c>
      <c r="K534" s="235" t="n"/>
    </row>
    <row r="535">
      <c r="B535" t="inlineStr">
        <is>
          <t>ConTab_BOM_KP_DripPans_545</t>
        </is>
      </c>
      <c r="C535" s="87" t="inlineStr">
        <is>
          <t>1024-3_4-KP</t>
        </is>
      </c>
      <c r="D535" s="273" t="inlineStr">
        <is>
          <t>Steel</t>
        </is>
      </c>
      <c r="E535" t="inlineStr">
        <is>
          <t>445T</t>
        </is>
      </c>
      <c r="F535" t="inlineStr">
        <is>
          <t>ExtendedDripPan</t>
        </is>
      </c>
      <c r="G535" t="inlineStr">
        <is>
          <t>Extended Drip Pan</t>
        </is>
      </c>
      <c r="H535" t="inlineStr">
        <is>
          <t>RTF</t>
        </is>
      </c>
      <c r="I535" t="inlineStr">
        <is>
          <t>B104325</t>
        </is>
      </c>
      <c r="J535" s="235" t="inlineStr">
        <is>
          <t>LT084</t>
        </is>
      </c>
      <c r="K535" s="235" t="n"/>
    </row>
    <row r="536">
      <c r="B536" t="inlineStr">
        <is>
          <t>ConTab_BOM_KP_DripPans_546</t>
        </is>
      </c>
      <c r="C536" s="87" t="inlineStr">
        <is>
          <t>1024-3_4-KP</t>
        </is>
      </c>
      <c r="D536" s="273" t="inlineStr">
        <is>
          <t>Steel</t>
        </is>
      </c>
      <c r="E536" t="inlineStr">
        <is>
          <t>444TS</t>
        </is>
      </c>
      <c r="F536" t="inlineStr">
        <is>
          <t>ExtendedDripPan</t>
        </is>
      </c>
      <c r="G536" t="inlineStr">
        <is>
          <t>Extended Drip Pan</t>
        </is>
      </c>
      <c r="H536" t="inlineStr">
        <is>
          <t>RTF</t>
        </is>
      </c>
      <c r="I536" t="inlineStr">
        <is>
          <t>B104325</t>
        </is>
      </c>
      <c r="J536" s="235" t="inlineStr">
        <is>
          <t>LT084</t>
        </is>
      </c>
      <c r="K536" s="235" t="n"/>
    </row>
    <row r="537">
      <c r="B537" t="inlineStr">
        <is>
          <t>ConTab_BOM_KP_DripPans_547</t>
        </is>
      </c>
      <c r="C537" s="87" t="inlineStr">
        <is>
          <t>1024-3_4-KP</t>
        </is>
      </c>
      <c r="D537" s="273" t="inlineStr">
        <is>
          <t>Steel</t>
        </is>
      </c>
      <c r="E537" t="inlineStr">
        <is>
          <t>445TS</t>
        </is>
      </c>
      <c r="F537" t="inlineStr">
        <is>
          <t>ExtendedDripPan</t>
        </is>
      </c>
      <c r="G537" t="inlineStr">
        <is>
          <t>Extended Drip Pan</t>
        </is>
      </c>
      <c r="H537" t="inlineStr">
        <is>
          <t>RTF</t>
        </is>
      </c>
      <c r="I537" t="inlineStr">
        <is>
          <t>B104325</t>
        </is>
      </c>
      <c r="J537" s="235" t="inlineStr">
        <is>
          <t>LT084</t>
        </is>
      </c>
      <c r="K537" s="235" t="n"/>
    </row>
    <row r="538">
      <c r="B538" t="inlineStr">
        <is>
          <t>ConTab_BOM_KP_DripPans_548</t>
        </is>
      </c>
      <c r="C538" s="87" t="inlineStr">
        <is>
          <t>1024-3_4-KP</t>
        </is>
      </c>
      <c r="D538" s="273" t="inlineStr">
        <is>
          <t>Steel</t>
        </is>
      </c>
      <c r="E538" s="273" t="inlineStr">
        <is>
          <t>447T</t>
        </is>
      </c>
      <c r="F538" t="inlineStr">
        <is>
          <t>ExtendedDripPan</t>
        </is>
      </c>
      <c r="G538" t="inlineStr">
        <is>
          <t>Extended Drip Pan</t>
        </is>
      </c>
      <c r="H538" t="inlineStr">
        <is>
          <t>RTF</t>
        </is>
      </c>
      <c r="I538" t="inlineStr">
        <is>
          <t>B104325</t>
        </is>
      </c>
      <c r="J538" s="235" t="inlineStr">
        <is>
          <t>LT084</t>
        </is>
      </c>
      <c r="K538" s="235" t="n"/>
    </row>
    <row r="539">
      <c r="B539" t="inlineStr">
        <is>
          <t>ConTab_BOM_KP_DripPans_549</t>
        </is>
      </c>
      <c r="C539" s="87" t="inlineStr">
        <is>
          <t>1024-3_4-KP</t>
        </is>
      </c>
      <c r="D539" s="273" t="inlineStr">
        <is>
          <t>Steel</t>
        </is>
      </c>
      <c r="E539" s="273" t="inlineStr">
        <is>
          <t>447TS</t>
        </is>
      </c>
      <c r="F539" t="inlineStr">
        <is>
          <t>ExtendedDripPan</t>
        </is>
      </c>
      <c r="G539" t="inlineStr">
        <is>
          <t>Extended Drip Pan</t>
        </is>
      </c>
      <c r="H539" t="inlineStr">
        <is>
          <t>RTF</t>
        </is>
      </c>
      <c r="I539" t="inlineStr">
        <is>
          <t>B104325</t>
        </is>
      </c>
      <c r="J539" s="235" t="inlineStr">
        <is>
          <t>LT084</t>
        </is>
      </c>
      <c r="K539" s="235" t="n"/>
    </row>
    <row r="540">
      <c r="B540" t="inlineStr">
        <is>
          <t>ConTab_BOM_KP_DripPans_550</t>
        </is>
      </c>
      <c r="C540" s="87" t="inlineStr">
        <is>
          <t>1024-3_4-KP</t>
        </is>
      </c>
      <c r="D540" s="273" t="inlineStr">
        <is>
          <t>Steel</t>
        </is>
      </c>
      <c r="E540" s="273" t="inlineStr">
        <is>
          <t>449T</t>
        </is>
      </c>
      <c r="F540" t="inlineStr">
        <is>
          <t>ExtendedDripPan</t>
        </is>
      </c>
      <c r="G540" t="inlineStr">
        <is>
          <t>Extended Drip Pan</t>
        </is>
      </c>
      <c r="H540" t="inlineStr">
        <is>
          <t>RTF</t>
        </is>
      </c>
      <c r="I540" t="inlineStr">
        <is>
          <t>B104325</t>
        </is>
      </c>
      <c r="J540" s="235" t="inlineStr">
        <is>
          <t>LT084</t>
        </is>
      </c>
      <c r="K540" s="235" t="n"/>
    </row>
    <row r="541">
      <c r="B541" t="inlineStr">
        <is>
          <t>ConTab_BOM_KP_DripPans_551</t>
        </is>
      </c>
      <c r="C541" s="87" t="inlineStr">
        <is>
          <t>1024-3_4-KP</t>
        </is>
      </c>
      <c r="D541" s="273" t="inlineStr">
        <is>
          <t>Steel</t>
        </is>
      </c>
      <c r="E541" s="273" t="inlineStr">
        <is>
          <t>449TS</t>
        </is>
      </c>
      <c r="F541" t="inlineStr">
        <is>
          <t>ExtendedDripPan</t>
        </is>
      </c>
      <c r="G541" t="inlineStr">
        <is>
          <t>Extended Drip Pan</t>
        </is>
      </c>
      <c r="H541" t="inlineStr">
        <is>
          <t>RTF</t>
        </is>
      </c>
      <c r="I541" t="inlineStr">
        <is>
          <t>B104325</t>
        </is>
      </c>
      <c r="J541" s="235" t="inlineStr">
        <is>
          <t>LT084</t>
        </is>
      </c>
      <c r="K541" s="235" t="n"/>
    </row>
    <row r="542">
      <c r="B542" t="inlineStr">
        <is>
          <t>ConTab_BOM_KP_DripPans_552</t>
        </is>
      </c>
      <c r="C542" s="87" t="inlineStr">
        <is>
          <t>1024-3_4-KP</t>
        </is>
      </c>
      <c r="D542" s="273" t="inlineStr">
        <is>
          <t>Special</t>
        </is>
      </c>
      <c r="E542" t="inlineStr">
        <is>
          <t>All</t>
        </is>
      </c>
      <c r="F542" t="inlineStr">
        <is>
          <t>ExtendedDripPan</t>
        </is>
      </c>
      <c r="G542" t="inlineStr">
        <is>
          <t>Extended Drip Pan</t>
        </is>
      </c>
      <c r="H542" t="inlineStr">
        <is>
          <t>RTF</t>
        </is>
      </c>
      <c r="I542" t="inlineStr">
        <is>
          <t>B104307</t>
        </is>
      </c>
      <c r="J542" s="273" t="inlineStr">
        <is>
          <t>LT029</t>
        </is>
      </c>
      <c r="K542" s="273" t="n"/>
    </row>
    <row r="543">
      <c r="B543" t="inlineStr">
        <is>
          <t>ConTab_BOM_KP_DripPans_553</t>
        </is>
      </c>
      <c r="C543" s="87" t="inlineStr">
        <is>
          <t>1220-5_6-KP</t>
        </is>
      </c>
      <c r="D543" s="273" t="inlineStr">
        <is>
          <t>Steel</t>
        </is>
      </c>
      <c r="E543" s="273" t="inlineStr">
        <is>
          <t>All</t>
        </is>
      </c>
      <c r="F543" t="inlineStr">
        <is>
          <t>ExtendedDripPan</t>
        </is>
      </c>
      <c r="G543" t="inlineStr">
        <is>
          <t>Extended Drip Pan</t>
        </is>
      </c>
      <c r="H543" t="inlineStr">
        <is>
          <t>RTF</t>
        </is>
      </c>
      <c r="I543" t="inlineStr">
        <is>
          <t>B104323</t>
        </is>
      </c>
      <c r="J543" s="235" t="inlineStr">
        <is>
          <t>LT084</t>
        </is>
      </c>
      <c r="K543" s="235" t="n"/>
    </row>
    <row r="544">
      <c r="B544" t="inlineStr">
        <is>
          <t>ConTab_BOM_KP_DripPans_554</t>
        </is>
      </c>
      <c r="C544" s="87" t="inlineStr">
        <is>
          <t>1220-5_6-KP</t>
        </is>
      </c>
      <c r="D544" s="273" t="inlineStr">
        <is>
          <t>Special</t>
        </is>
      </c>
      <c r="E544" s="273" t="inlineStr">
        <is>
          <t>All</t>
        </is>
      </c>
      <c r="F544" t="inlineStr">
        <is>
          <t>ExtendedDripPan</t>
        </is>
      </c>
      <c r="G544" t="inlineStr">
        <is>
          <t>Extended Drip Pan</t>
        </is>
      </c>
      <c r="H544" t="inlineStr">
        <is>
          <t>RTF</t>
        </is>
      </c>
      <c r="I544" t="inlineStr">
        <is>
          <t>B104307</t>
        </is>
      </c>
      <c r="J544" s="273" t="inlineStr">
        <is>
          <t>LT029</t>
        </is>
      </c>
      <c r="K544" s="273" t="n"/>
    </row>
    <row r="545">
      <c r="B545" t="inlineStr">
        <is>
          <t>ConTab_BOM_KP_DripPans_555</t>
        </is>
      </c>
      <c r="C545" s="87" t="inlineStr">
        <is>
          <t>1415-1_2-KP</t>
        </is>
      </c>
      <c r="D545" s="273" t="inlineStr">
        <is>
          <t>Steel</t>
        </is>
      </c>
      <c r="E545" t="inlineStr">
        <is>
          <t>All</t>
        </is>
      </c>
      <c r="F545" t="inlineStr">
        <is>
          <t>ExtendedDripPan</t>
        </is>
      </c>
      <c r="G545" t="inlineStr">
        <is>
          <t>Extended Drip Pan</t>
        </is>
      </c>
      <c r="H545" t="inlineStr">
        <is>
          <t>RTF</t>
        </is>
      </c>
      <c r="I545" t="inlineStr">
        <is>
          <t>B104326</t>
        </is>
      </c>
      <c r="J545" s="235" t="inlineStr">
        <is>
          <t>LT084</t>
        </is>
      </c>
      <c r="K545" s="235" t="n"/>
    </row>
    <row r="546">
      <c r="B546" t="inlineStr">
        <is>
          <t>ConTab_BOM_KP_DripPans_556</t>
        </is>
      </c>
      <c r="C546" s="87" t="inlineStr">
        <is>
          <t>1415-1_2-KP</t>
        </is>
      </c>
      <c r="D546" s="273" t="inlineStr">
        <is>
          <t>Special</t>
        </is>
      </c>
      <c r="E546" t="inlineStr">
        <is>
          <t>All</t>
        </is>
      </c>
      <c r="F546" t="inlineStr">
        <is>
          <t>ExtendedDripPan</t>
        </is>
      </c>
      <c r="G546" t="inlineStr">
        <is>
          <t>Extended Drip Pan</t>
        </is>
      </c>
      <c r="H546" t="inlineStr">
        <is>
          <t>RTF</t>
        </is>
      </c>
      <c r="I546" t="inlineStr">
        <is>
          <t>B104307</t>
        </is>
      </c>
      <c r="J546" s="273" t="inlineStr">
        <is>
          <t>LT029</t>
        </is>
      </c>
      <c r="K546" s="273" t="n"/>
    </row>
    <row r="547">
      <c r="B547" t="inlineStr">
        <is>
          <t>ConTab_BOM_KP_DripPans_557</t>
        </is>
      </c>
      <c r="C547" s="273" t="inlineStr">
        <is>
          <t>3014-7_8-KP</t>
        </is>
      </c>
      <c r="D547" s="273" t="inlineStr">
        <is>
          <t>Steel</t>
        </is>
      </c>
      <c r="E547" t="inlineStr">
        <is>
          <t>213T</t>
        </is>
      </c>
      <c r="F547" t="inlineStr">
        <is>
          <t>Drip_Pan</t>
        </is>
      </c>
      <c r="G547" t="inlineStr">
        <is>
          <t>Standard Drip Pan</t>
        </is>
      </c>
      <c r="H547" t="n">
        <v>91903360</v>
      </c>
      <c r="I547" t="inlineStr">
        <is>
          <t>B104309</t>
        </is>
      </c>
      <c r="J547" s="273" t="inlineStr">
        <is>
          <t>LT027</t>
        </is>
      </c>
      <c r="K547" s="273" t="n"/>
    </row>
    <row r="548">
      <c r="B548" t="inlineStr">
        <is>
          <t>ConTab_BOM_KP_DripPans_558</t>
        </is>
      </c>
      <c r="C548" s="273" t="inlineStr">
        <is>
          <t>3014-7_8-KP</t>
        </is>
      </c>
      <c r="D548" s="273" t="inlineStr">
        <is>
          <t>Steel</t>
        </is>
      </c>
      <c r="E548" t="inlineStr">
        <is>
          <t>215T</t>
        </is>
      </c>
      <c r="F548" t="inlineStr">
        <is>
          <t>Drip_Pan</t>
        </is>
      </c>
      <c r="G548" t="inlineStr">
        <is>
          <t>Standard Drip Pan</t>
        </is>
      </c>
      <c r="H548" t="n">
        <v>91903360</v>
      </c>
      <c r="I548" t="inlineStr">
        <is>
          <t>B104309</t>
        </is>
      </c>
      <c r="J548" s="273" t="inlineStr">
        <is>
          <t>LT027</t>
        </is>
      </c>
      <c r="K548" s="273" t="n"/>
    </row>
    <row r="549">
      <c r="B549" t="inlineStr">
        <is>
          <t>ConTab_BOM_KP_DripPans_559</t>
        </is>
      </c>
      <c r="C549" s="273" t="inlineStr">
        <is>
          <t>3014-7_8-KP</t>
        </is>
      </c>
      <c r="D549" s="273" t="inlineStr">
        <is>
          <t>Steel</t>
        </is>
      </c>
      <c r="E549" t="inlineStr">
        <is>
          <t>254T</t>
        </is>
      </c>
      <c r="F549" t="inlineStr">
        <is>
          <t>Drip_Pan</t>
        </is>
      </c>
      <c r="G549" t="inlineStr">
        <is>
          <t>Standard Drip Pan</t>
        </is>
      </c>
      <c r="H549" t="n">
        <v>91903360</v>
      </c>
      <c r="I549" t="inlineStr">
        <is>
          <t>B104309</t>
        </is>
      </c>
      <c r="J549" s="273" t="inlineStr">
        <is>
          <t>LT027</t>
        </is>
      </c>
      <c r="K549" s="273" t="n"/>
    </row>
    <row r="550">
      <c r="B550" t="inlineStr">
        <is>
          <t>ConTab_BOM_KP_DripPans_560</t>
        </is>
      </c>
      <c r="C550" s="273" t="inlineStr">
        <is>
          <t>3014-7_8-KP</t>
        </is>
      </c>
      <c r="D550" s="273" t="inlineStr">
        <is>
          <t>Steel</t>
        </is>
      </c>
      <c r="E550" t="inlineStr">
        <is>
          <t>256T</t>
        </is>
      </c>
      <c r="F550" t="inlineStr">
        <is>
          <t>Drip_Pan</t>
        </is>
      </c>
      <c r="G550" t="inlineStr">
        <is>
          <t>Standard Drip Pan</t>
        </is>
      </c>
      <c r="H550" t="n">
        <v>91903360</v>
      </c>
      <c r="I550" t="inlineStr">
        <is>
          <t>B104309</t>
        </is>
      </c>
      <c r="J550" s="273" t="inlineStr">
        <is>
          <t>LT027</t>
        </is>
      </c>
      <c r="K550" s="273" t="n"/>
    </row>
    <row r="551">
      <c r="B551" t="inlineStr">
        <is>
          <t>ConTab_BOM_KP_DripPans_561</t>
        </is>
      </c>
      <c r="C551" s="273" t="inlineStr">
        <is>
          <t>3014-7_8-KP</t>
        </is>
      </c>
      <c r="D551" s="273" t="inlineStr">
        <is>
          <t>Steel</t>
        </is>
      </c>
      <c r="E551" t="inlineStr">
        <is>
          <t>284T</t>
        </is>
      </c>
      <c r="F551" t="inlineStr">
        <is>
          <t>Drip_Pan</t>
        </is>
      </c>
      <c r="G551" t="inlineStr">
        <is>
          <t>Standard Drip Pan</t>
        </is>
      </c>
      <c r="H551" t="n">
        <v>91903360</v>
      </c>
      <c r="I551" t="inlineStr">
        <is>
          <t>B104309</t>
        </is>
      </c>
      <c r="J551" s="273" t="inlineStr">
        <is>
          <t>LT027</t>
        </is>
      </c>
      <c r="K551" s="273" t="n"/>
    </row>
    <row r="552">
      <c r="B552" t="inlineStr">
        <is>
          <t>ConTab_BOM_KP_DripPans_562</t>
        </is>
      </c>
      <c r="C552" s="273" t="inlineStr">
        <is>
          <t>3014-7_8-KP</t>
        </is>
      </c>
      <c r="D552" s="273" t="inlineStr">
        <is>
          <t>Steel</t>
        </is>
      </c>
      <c r="E552" t="inlineStr">
        <is>
          <t>286T</t>
        </is>
      </c>
      <c r="F552" t="inlineStr">
        <is>
          <t>Drip_Pan</t>
        </is>
      </c>
      <c r="G552" t="inlineStr">
        <is>
          <t>Standard Drip Pan</t>
        </is>
      </c>
      <c r="H552" t="n">
        <v>91903360</v>
      </c>
      <c r="I552" t="inlineStr">
        <is>
          <t>B104309</t>
        </is>
      </c>
      <c r="J552" s="273" t="inlineStr">
        <is>
          <t>LT027</t>
        </is>
      </c>
      <c r="K552" s="273" t="n"/>
    </row>
    <row r="553">
      <c r="B553" t="inlineStr">
        <is>
          <t>ConTab_BOM_KP_DripPans_563</t>
        </is>
      </c>
      <c r="C553" s="273" t="inlineStr">
        <is>
          <t>3014-7_8-KP</t>
        </is>
      </c>
      <c r="D553" s="273" t="inlineStr">
        <is>
          <t>Steel</t>
        </is>
      </c>
      <c r="E553" t="inlineStr">
        <is>
          <t>324T</t>
        </is>
      </c>
      <c r="F553" t="inlineStr">
        <is>
          <t>Drip_Pan</t>
        </is>
      </c>
      <c r="G553" t="inlineStr">
        <is>
          <t>Standard Drip Pan</t>
        </is>
      </c>
      <c r="H553" t="n">
        <v>91903363</v>
      </c>
      <c r="I553" t="inlineStr">
        <is>
          <t>B104310</t>
        </is>
      </c>
      <c r="J553" s="273" t="inlineStr">
        <is>
          <t>LT027</t>
        </is>
      </c>
      <c r="K553" s="273" t="n"/>
    </row>
    <row r="554">
      <c r="B554" t="inlineStr">
        <is>
          <t>ConTab_BOM_KP_DripPans_564</t>
        </is>
      </c>
      <c r="C554" s="273" t="inlineStr">
        <is>
          <t>3014-7_8-KP</t>
        </is>
      </c>
      <c r="D554" s="273" t="inlineStr">
        <is>
          <t>Steel</t>
        </is>
      </c>
      <c r="E554" t="inlineStr">
        <is>
          <t>326T</t>
        </is>
      </c>
      <c r="F554" t="inlineStr">
        <is>
          <t>Drip_Pan</t>
        </is>
      </c>
      <c r="G554" t="inlineStr">
        <is>
          <t>Standard Drip Pan</t>
        </is>
      </c>
      <c r="H554" t="n">
        <v>91903363</v>
      </c>
      <c r="I554" t="inlineStr">
        <is>
          <t>B104310</t>
        </is>
      </c>
      <c r="J554" s="273" t="inlineStr">
        <is>
          <t>LT027</t>
        </is>
      </c>
      <c r="K554" s="273" t="n"/>
    </row>
    <row r="555">
      <c r="B555" t="inlineStr">
        <is>
          <t>ConTab_BOM_KP_DripPans_566</t>
        </is>
      </c>
      <c r="C555" s="273" t="inlineStr">
        <is>
          <t>3014-7_8-KP</t>
        </is>
      </c>
      <c r="D555" s="273" t="inlineStr">
        <is>
          <t>Special</t>
        </is>
      </c>
      <c r="E555" t="inlineStr">
        <is>
          <t>All</t>
        </is>
      </c>
      <c r="F555" t="inlineStr">
        <is>
          <t>Drip_Pan</t>
        </is>
      </c>
      <c r="G555" t="inlineStr">
        <is>
          <t>Standard Drip Pan</t>
        </is>
      </c>
      <c r="H555" t="inlineStr">
        <is>
          <t>RTF</t>
        </is>
      </c>
      <c r="I555" t="inlineStr">
        <is>
          <t>B104306</t>
        </is>
      </c>
      <c r="J555" s="273" t="inlineStr">
        <is>
          <t>LT029</t>
        </is>
      </c>
      <c r="K555" s="273" t="n"/>
    </row>
    <row r="556">
      <c r="B556" t="inlineStr">
        <is>
          <t>ConTab_BOM_KP_DripPans_567</t>
        </is>
      </c>
      <c r="C556" s="273" t="inlineStr">
        <is>
          <t>4015-9_0-KP</t>
        </is>
      </c>
      <c r="D556" s="273" t="inlineStr">
        <is>
          <t>Steel</t>
        </is>
      </c>
      <c r="E556" t="inlineStr">
        <is>
          <t>213T</t>
        </is>
      </c>
      <c r="F556" t="inlineStr">
        <is>
          <t>Drip_Pan</t>
        </is>
      </c>
      <c r="G556" t="inlineStr">
        <is>
          <t>Standard Drip Pan</t>
        </is>
      </c>
      <c r="H556" t="n">
        <v>91903360</v>
      </c>
      <c r="I556" t="inlineStr">
        <is>
          <t>B104309</t>
        </is>
      </c>
      <c r="J556" s="273" t="inlineStr">
        <is>
          <t>LT027</t>
        </is>
      </c>
      <c r="K556" s="273" t="n"/>
    </row>
    <row r="557">
      <c r="B557" t="inlineStr">
        <is>
          <t>ConTab_BOM_KP_DripPans_568</t>
        </is>
      </c>
      <c r="C557" s="273" t="inlineStr">
        <is>
          <t>4015-9_0-KP</t>
        </is>
      </c>
      <c r="D557" s="273" t="inlineStr">
        <is>
          <t>Steel</t>
        </is>
      </c>
      <c r="E557" t="inlineStr">
        <is>
          <t>215T</t>
        </is>
      </c>
      <c r="F557" t="inlineStr">
        <is>
          <t>Drip_Pan</t>
        </is>
      </c>
      <c r="G557" t="inlineStr">
        <is>
          <t>Standard Drip Pan</t>
        </is>
      </c>
      <c r="H557" t="n">
        <v>91903360</v>
      </c>
      <c r="I557" t="inlineStr">
        <is>
          <t>B104309</t>
        </is>
      </c>
      <c r="J557" s="273" t="inlineStr">
        <is>
          <t>LT027</t>
        </is>
      </c>
      <c r="K557" s="273" t="n"/>
    </row>
    <row r="558">
      <c r="B558" t="inlineStr">
        <is>
          <t>ConTab_BOM_KP_DripPans_569</t>
        </is>
      </c>
      <c r="C558" s="273" t="inlineStr">
        <is>
          <t>4015-9_0-KP</t>
        </is>
      </c>
      <c r="D558" s="273" t="inlineStr">
        <is>
          <t>Steel</t>
        </is>
      </c>
      <c r="E558" t="inlineStr">
        <is>
          <t>254T</t>
        </is>
      </c>
      <c r="F558" t="inlineStr">
        <is>
          <t>Drip_Pan</t>
        </is>
      </c>
      <c r="G558" t="inlineStr">
        <is>
          <t>Standard Drip Pan</t>
        </is>
      </c>
      <c r="H558" t="n">
        <v>91903360</v>
      </c>
      <c r="I558" t="inlineStr">
        <is>
          <t>B104309</t>
        </is>
      </c>
      <c r="J558" s="273" t="inlineStr">
        <is>
          <t>LT027</t>
        </is>
      </c>
      <c r="K558" s="273" t="n"/>
    </row>
    <row r="559">
      <c r="B559" t="inlineStr">
        <is>
          <t>ConTab_BOM_KP_DripPans_570</t>
        </is>
      </c>
      <c r="C559" s="273" t="inlineStr">
        <is>
          <t>4015-9_0-KP</t>
        </is>
      </c>
      <c r="D559" s="273" t="inlineStr">
        <is>
          <t>Steel</t>
        </is>
      </c>
      <c r="E559" t="inlineStr">
        <is>
          <t>256T</t>
        </is>
      </c>
      <c r="F559" t="inlineStr">
        <is>
          <t>Drip_Pan</t>
        </is>
      </c>
      <c r="G559" t="inlineStr">
        <is>
          <t>Standard Drip Pan</t>
        </is>
      </c>
      <c r="H559" t="n">
        <v>91903360</v>
      </c>
      <c r="I559" t="inlineStr">
        <is>
          <t>B104309</t>
        </is>
      </c>
      <c r="J559" s="273" t="inlineStr">
        <is>
          <t>LT027</t>
        </is>
      </c>
      <c r="K559" s="273" t="n"/>
    </row>
    <row r="560">
      <c r="B560" t="inlineStr">
        <is>
          <t>ConTab_BOM_KP_DripPans_571</t>
        </is>
      </c>
      <c r="C560" s="273" t="inlineStr">
        <is>
          <t>4015-9_0-KP</t>
        </is>
      </c>
      <c r="D560" s="273" t="inlineStr">
        <is>
          <t>Steel</t>
        </is>
      </c>
      <c r="E560" t="inlineStr">
        <is>
          <t>284T</t>
        </is>
      </c>
      <c r="F560" t="inlineStr">
        <is>
          <t>Drip_Pan</t>
        </is>
      </c>
      <c r="G560" t="inlineStr">
        <is>
          <t>Standard Drip Pan</t>
        </is>
      </c>
      <c r="H560" t="n">
        <v>91903360</v>
      </c>
      <c r="I560" t="inlineStr">
        <is>
          <t>B104309</t>
        </is>
      </c>
      <c r="J560" s="273" t="inlineStr">
        <is>
          <t>LT027</t>
        </is>
      </c>
      <c r="K560" s="273" t="n"/>
    </row>
    <row r="561">
      <c r="B561" t="inlineStr">
        <is>
          <t>ConTab_BOM_KP_DripPans_572</t>
        </is>
      </c>
      <c r="C561" s="273" t="inlineStr">
        <is>
          <t>4015-9_0-KP</t>
        </is>
      </c>
      <c r="D561" s="273" t="inlineStr">
        <is>
          <t>Steel</t>
        </is>
      </c>
      <c r="E561" t="inlineStr">
        <is>
          <t>286T</t>
        </is>
      </c>
      <c r="F561" t="inlineStr">
        <is>
          <t>Drip_Pan</t>
        </is>
      </c>
      <c r="G561" t="inlineStr">
        <is>
          <t>Standard Drip Pan</t>
        </is>
      </c>
      <c r="H561" t="n">
        <v>91903360</v>
      </c>
      <c r="I561" t="inlineStr">
        <is>
          <t>B104309</t>
        </is>
      </c>
      <c r="J561" s="273" t="inlineStr">
        <is>
          <t>LT027</t>
        </is>
      </c>
      <c r="K561" s="273" t="n"/>
    </row>
    <row r="562">
      <c r="B562" t="inlineStr">
        <is>
          <t>ConTab_BOM_KP_DripPans_573</t>
        </is>
      </c>
      <c r="C562" s="273" t="inlineStr">
        <is>
          <t>4015-9_0-KP</t>
        </is>
      </c>
      <c r="D562" s="273" t="inlineStr">
        <is>
          <t>Steel</t>
        </is>
      </c>
      <c r="E562" t="inlineStr">
        <is>
          <t>284TS</t>
        </is>
      </c>
      <c r="F562" t="inlineStr">
        <is>
          <t>Drip_Pan</t>
        </is>
      </c>
      <c r="G562" t="inlineStr">
        <is>
          <t>Standard Drip Pan</t>
        </is>
      </c>
      <c r="H562" t="n">
        <v>91903360</v>
      </c>
      <c r="I562" t="inlineStr">
        <is>
          <t>B104309</t>
        </is>
      </c>
      <c r="J562" s="273" t="inlineStr">
        <is>
          <t>LT027</t>
        </is>
      </c>
      <c r="K562" s="273" t="n"/>
    </row>
    <row r="563">
      <c r="B563" t="inlineStr">
        <is>
          <t>ConTab_BOM_KP_DripPans_574</t>
        </is>
      </c>
      <c r="C563" s="273" t="inlineStr">
        <is>
          <t>4015-9_0-KP</t>
        </is>
      </c>
      <c r="D563" s="273" t="inlineStr">
        <is>
          <t>Steel</t>
        </is>
      </c>
      <c r="E563" t="inlineStr">
        <is>
          <t>286TS</t>
        </is>
      </c>
      <c r="F563" t="inlineStr">
        <is>
          <t>Drip_Pan</t>
        </is>
      </c>
      <c r="G563" t="inlineStr">
        <is>
          <t>Standard Drip Pan</t>
        </is>
      </c>
      <c r="H563" t="n">
        <v>91903360</v>
      </c>
      <c r="I563" t="inlineStr">
        <is>
          <t>B104309</t>
        </is>
      </c>
      <c r="J563" s="273" t="inlineStr">
        <is>
          <t>LT027</t>
        </is>
      </c>
      <c r="K563" s="273" t="n"/>
    </row>
    <row r="564">
      <c r="B564" t="inlineStr">
        <is>
          <t>ConTab_BOM_KP_DripPans_575</t>
        </is>
      </c>
      <c r="C564" s="273" t="inlineStr">
        <is>
          <t>4015-9_0-KP</t>
        </is>
      </c>
      <c r="D564" s="273" t="inlineStr">
        <is>
          <t>Steel</t>
        </is>
      </c>
      <c r="E564" t="inlineStr">
        <is>
          <t>324T</t>
        </is>
      </c>
      <c r="F564" t="inlineStr">
        <is>
          <t>Drip_Pan</t>
        </is>
      </c>
      <c r="G564" t="inlineStr">
        <is>
          <t>Standard Drip Pan</t>
        </is>
      </c>
      <c r="H564" t="n">
        <v>91903363</v>
      </c>
      <c r="I564" t="inlineStr">
        <is>
          <t>B104310</t>
        </is>
      </c>
      <c r="J564" s="273" t="inlineStr">
        <is>
          <t>LT027</t>
        </is>
      </c>
      <c r="K564" s="273" t="n"/>
    </row>
    <row r="565">
      <c r="B565" t="inlineStr">
        <is>
          <t>ConTab_BOM_KP_DripPans_576</t>
        </is>
      </c>
      <c r="C565" s="273" t="inlineStr">
        <is>
          <t>4015-9_0-KP</t>
        </is>
      </c>
      <c r="D565" s="273" t="inlineStr">
        <is>
          <t>Steel</t>
        </is>
      </c>
      <c r="E565" t="inlineStr">
        <is>
          <t>326T</t>
        </is>
      </c>
      <c r="F565" t="inlineStr">
        <is>
          <t>Drip_Pan</t>
        </is>
      </c>
      <c r="G565" t="inlineStr">
        <is>
          <t>Standard Drip Pan</t>
        </is>
      </c>
      <c r="H565" t="n">
        <v>91903363</v>
      </c>
      <c r="I565" t="inlineStr">
        <is>
          <t>B104310</t>
        </is>
      </c>
      <c r="J565" s="273" t="inlineStr">
        <is>
          <t>LT027</t>
        </is>
      </c>
      <c r="K565" s="273" t="n"/>
    </row>
    <row r="566">
      <c r="B566" t="inlineStr">
        <is>
          <t>ConTab_BOM_KP_DripPans_577</t>
        </is>
      </c>
      <c r="C566" s="273" t="inlineStr">
        <is>
          <t>4015-9_0-KP</t>
        </is>
      </c>
      <c r="D566" s="273" t="inlineStr">
        <is>
          <t>Steel</t>
        </is>
      </c>
      <c r="E566" t="inlineStr">
        <is>
          <t>324TS</t>
        </is>
      </c>
      <c r="F566" t="inlineStr">
        <is>
          <t>Drip_Pan</t>
        </is>
      </c>
      <c r="G566" t="inlineStr">
        <is>
          <t>Standard Drip Pan</t>
        </is>
      </c>
      <c r="H566" t="n">
        <v>91903363</v>
      </c>
      <c r="I566" t="inlineStr">
        <is>
          <t>B104310</t>
        </is>
      </c>
      <c r="J566" s="273" t="inlineStr">
        <is>
          <t>LT027</t>
        </is>
      </c>
      <c r="K566" s="273" t="n"/>
    </row>
    <row r="567">
      <c r="B567" t="inlineStr">
        <is>
          <t>ConTab_BOM_KP_DripPans_578</t>
        </is>
      </c>
      <c r="C567" s="273" t="inlineStr">
        <is>
          <t>4015-9_0-KP</t>
        </is>
      </c>
      <c r="D567" s="273" t="inlineStr">
        <is>
          <t>Steel</t>
        </is>
      </c>
      <c r="E567" t="inlineStr">
        <is>
          <t>326TS</t>
        </is>
      </c>
      <c r="F567" t="inlineStr">
        <is>
          <t>Drip_Pan</t>
        </is>
      </c>
      <c r="G567" t="inlineStr">
        <is>
          <t>Standard Drip Pan</t>
        </is>
      </c>
      <c r="H567" t="n">
        <v>91903363</v>
      </c>
      <c r="I567" t="inlineStr">
        <is>
          <t>B104310</t>
        </is>
      </c>
      <c r="J567" s="273" t="inlineStr">
        <is>
          <t>LT027</t>
        </is>
      </c>
      <c r="K567" s="273" t="n"/>
    </row>
    <row r="568">
      <c r="B568" t="inlineStr">
        <is>
          <t>ConTab_BOM_KP_DripPans_579</t>
        </is>
      </c>
      <c r="C568" s="273" t="inlineStr">
        <is>
          <t>4015-9_0-KP</t>
        </is>
      </c>
      <c r="D568" s="273" t="inlineStr">
        <is>
          <t>Steel</t>
        </is>
      </c>
      <c r="E568" t="inlineStr">
        <is>
          <t>364T</t>
        </is>
      </c>
      <c r="F568" t="inlineStr">
        <is>
          <t>Drip_Pan</t>
        </is>
      </c>
      <c r="G568" t="inlineStr">
        <is>
          <t>Standard Drip Pan</t>
        </is>
      </c>
      <c r="H568" t="n">
        <v>91903363</v>
      </c>
      <c r="I568" t="inlineStr">
        <is>
          <t>B104310</t>
        </is>
      </c>
      <c r="J568" s="273" t="inlineStr">
        <is>
          <t>LT027</t>
        </is>
      </c>
      <c r="K568" s="273" t="n"/>
    </row>
    <row r="569">
      <c r="B569" t="inlineStr">
        <is>
          <t>ConTab_BOM_KP_DripPans_580</t>
        </is>
      </c>
      <c r="C569" s="273" t="inlineStr">
        <is>
          <t>4015-9_0-KP</t>
        </is>
      </c>
      <c r="D569" s="273" t="inlineStr">
        <is>
          <t>Steel</t>
        </is>
      </c>
      <c r="E569" t="inlineStr">
        <is>
          <t>365T</t>
        </is>
      </c>
      <c r="F569" t="inlineStr">
        <is>
          <t>Drip_Pan</t>
        </is>
      </c>
      <c r="G569" t="inlineStr">
        <is>
          <t>Standard Drip Pan</t>
        </is>
      </c>
      <c r="H569" t="n">
        <v>91903363</v>
      </c>
      <c r="I569" t="inlineStr">
        <is>
          <t>B104310</t>
        </is>
      </c>
      <c r="J569" s="273" t="inlineStr">
        <is>
          <t>LT027</t>
        </is>
      </c>
      <c r="K569" s="273" t="n"/>
    </row>
    <row r="570">
      <c r="B570" t="inlineStr">
        <is>
          <t>ConTab_BOM_KP_DripPans_582</t>
        </is>
      </c>
      <c r="C570" s="273" t="inlineStr">
        <is>
          <t>4015-9_0-KP</t>
        </is>
      </c>
      <c r="D570" s="273" t="inlineStr">
        <is>
          <t>Special</t>
        </is>
      </c>
      <c r="E570" t="inlineStr">
        <is>
          <t>All</t>
        </is>
      </c>
      <c r="F570" t="inlineStr">
        <is>
          <t>Drip_Pan</t>
        </is>
      </c>
      <c r="G570" t="inlineStr">
        <is>
          <t>Standard Drip Pan</t>
        </is>
      </c>
      <c r="H570" t="inlineStr">
        <is>
          <t>RTF</t>
        </is>
      </c>
      <c r="I570" t="inlineStr">
        <is>
          <t>B104306</t>
        </is>
      </c>
      <c r="J570" s="273" t="inlineStr">
        <is>
          <t>LT029</t>
        </is>
      </c>
      <c r="K570" s="273" t="n"/>
    </row>
    <row r="571">
      <c r="B571" t="inlineStr">
        <is>
          <t>ConTab_BOM_KP_DripPans_583</t>
        </is>
      </c>
      <c r="C571" s="273" t="inlineStr">
        <is>
          <t>3014-7_8-KP</t>
        </is>
      </c>
      <c r="D571" s="273" t="inlineStr">
        <is>
          <t>Steel</t>
        </is>
      </c>
      <c r="E571" t="inlineStr">
        <is>
          <t>213T</t>
        </is>
      </c>
      <c r="F571" t="inlineStr">
        <is>
          <t>ExtendedDripPan</t>
        </is>
      </c>
      <c r="G571" t="inlineStr">
        <is>
          <t>Extended Drip Pan</t>
        </is>
      </c>
      <c r="H571" t="inlineStr">
        <is>
          <t>RTF</t>
        </is>
      </c>
      <c r="I571" t="inlineStr">
        <is>
          <t>B104319</t>
        </is>
      </c>
      <c r="J571" s="235" t="inlineStr">
        <is>
          <t>LT084</t>
        </is>
      </c>
      <c r="K571" s="235" t="n"/>
    </row>
    <row r="572">
      <c r="B572" t="inlineStr">
        <is>
          <t>ConTab_BOM_KP_DripPans_584</t>
        </is>
      </c>
      <c r="C572" s="273" t="inlineStr">
        <is>
          <t>3014-7_8-KP</t>
        </is>
      </c>
      <c r="D572" s="273" t="inlineStr">
        <is>
          <t>Steel</t>
        </is>
      </c>
      <c r="E572" t="inlineStr">
        <is>
          <t>215T</t>
        </is>
      </c>
      <c r="F572" t="inlineStr">
        <is>
          <t>ExtendedDripPan</t>
        </is>
      </c>
      <c r="G572" t="inlineStr">
        <is>
          <t>Extended Drip Pan</t>
        </is>
      </c>
      <c r="H572" t="inlineStr">
        <is>
          <t>RTF</t>
        </is>
      </c>
      <c r="I572" t="inlineStr">
        <is>
          <t>B104319</t>
        </is>
      </c>
      <c r="J572" s="235" t="inlineStr">
        <is>
          <t>LT084</t>
        </is>
      </c>
      <c r="K572" s="235" t="n"/>
    </row>
    <row r="573">
      <c r="B573" t="inlineStr">
        <is>
          <t>ConTab_BOM_KP_DripPans_585</t>
        </is>
      </c>
      <c r="C573" s="273" t="inlineStr">
        <is>
          <t>3014-7_8-KP</t>
        </is>
      </c>
      <c r="D573" s="273" t="inlineStr">
        <is>
          <t>Steel</t>
        </is>
      </c>
      <c r="E573" t="inlineStr">
        <is>
          <t>254T</t>
        </is>
      </c>
      <c r="F573" t="inlineStr">
        <is>
          <t>ExtendedDripPan</t>
        </is>
      </c>
      <c r="G573" t="inlineStr">
        <is>
          <t>Extended Drip Pan</t>
        </is>
      </c>
      <c r="H573" t="inlineStr">
        <is>
          <t>RTF</t>
        </is>
      </c>
      <c r="I573" t="inlineStr">
        <is>
          <t>B104319</t>
        </is>
      </c>
      <c r="J573" s="235" t="inlineStr">
        <is>
          <t>LT084</t>
        </is>
      </c>
      <c r="K573" s="235" t="n"/>
    </row>
    <row r="574">
      <c r="B574" t="inlineStr">
        <is>
          <t>ConTab_BOM_KP_DripPans_586</t>
        </is>
      </c>
      <c r="C574" s="273" t="inlineStr">
        <is>
          <t>3014-7_8-KP</t>
        </is>
      </c>
      <c r="D574" s="273" t="inlineStr">
        <is>
          <t>Steel</t>
        </is>
      </c>
      <c r="E574" t="inlineStr">
        <is>
          <t>256T</t>
        </is>
      </c>
      <c r="F574" t="inlineStr">
        <is>
          <t>ExtendedDripPan</t>
        </is>
      </c>
      <c r="G574" t="inlineStr">
        <is>
          <t>Extended Drip Pan</t>
        </is>
      </c>
      <c r="H574" t="inlineStr">
        <is>
          <t>RTF</t>
        </is>
      </c>
      <c r="I574" t="inlineStr">
        <is>
          <t>B104319</t>
        </is>
      </c>
      <c r="J574" s="235" t="inlineStr">
        <is>
          <t>LT084</t>
        </is>
      </c>
      <c r="K574" s="235" t="n"/>
    </row>
    <row r="575">
      <c r="B575" t="inlineStr">
        <is>
          <t>ConTab_BOM_KP_DripPans_587</t>
        </is>
      </c>
      <c r="C575" s="273" t="inlineStr">
        <is>
          <t>3014-7_8-KP</t>
        </is>
      </c>
      <c r="D575" s="273" t="inlineStr">
        <is>
          <t>Steel</t>
        </is>
      </c>
      <c r="E575" t="inlineStr">
        <is>
          <t>284T</t>
        </is>
      </c>
      <c r="F575" t="inlineStr">
        <is>
          <t>ExtendedDripPan</t>
        </is>
      </c>
      <c r="G575" t="inlineStr">
        <is>
          <t>Extended Drip Pan</t>
        </is>
      </c>
      <c r="H575" t="inlineStr">
        <is>
          <t>RTF</t>
        </is>
      </c>
      <c r="I575" t="inlineStr">
        <is>
          <t>B104319</t>
        </is>
      </c>
      <c r="J575" s="235" t="inlineStr">
        <is>
          <t>LT084</t>
        </is>
      </c>
      <c r="K575" s="235" t="n"/>
    </row>
    <row r="576">
      <c r="B576" t="inlineStr">
        <is>
          <t>ConTab_BOM_KP_DripPans_588</t>
        </is>
      </c>
      <c r="C576" s="273" t="inlineStr">
        <is>
          <t>3014-7_8-KP</t>
        </is>
      </c>
      <c r="D576" s="273" t="inlineStr">
        <is>
          <t>Steel</t>
        </is>
      </c>
      <c r="E576" t="inlineStr">
        <is>
          <t>286T</t>
        </is>
      </c>
      <c r="F576" t="inlineStr">
        <is>
          <t>ExtendedDripPan</t>
        </is>
      </c>
      <c r="G576" t="inlineStr">
        <is>
          <t>Extended Drip Pan</t>
        </is>
      </c>
      <c r="H576" t="inlineStr">
        <is>
          <t>RTF</t>
        </is>
      </c>
      <c r="I576" t="inlineStr">
        <is>
          <t>B104319</t>
        </is>
      </c>
      <c r="J576" s="235" t="inlineStr">
        <is>
          <t>LT084</t>
        </is>
      </c>
      <c r="K576" s="235" t="n"/>
    </row>
    <row r="577">
      <c r="B577" t="inlineStr">
        <is>
          <t>ConTab_BOM_KP_DripPans_589</t>
        </is>
      </c>
      <c r="C577" s="273" t="inlineStr">
        <is>
          <t>3014-7_8-KP</t>
        </is>
      </c>
      <c r="D577" s="273" t="inlineStr">
        <is>
          <t>Steel</t>
        </is>
      </c>
      <c r="E577" t="inlineStr">
        <is>
          <t>324T</t>
        </is>
      </c>
      <c r="F577" t="inlineStr">
        <is>
          <t>ExtendedDripPan</t>
        </is>
      </c>
      <c r="G577" t="inlineStr">
        <is>
          <t>Extended Drip Pan</t>
        </is>
      </c>
      <c r="H577" t="inlineStr">
        <is>
          <t>RTF</t>
        </is>
      </c>
      <c r="I577" t="inlineStr">
        <is>
          <t>B104320</t>
        </is>
      </c>
      <c r="J577" s="235" t="inlineStr">
        <is>
          <t>LT084</t>
        </is>
      </c>
      <c r="K577" s="235" t="n"/>
    </row>
    <row r="578">
      <c r="B578" t="inlineStr">
        <is>
          <t>ConTab_BOM_KP_DripPans_590</t>
        </is>
      </c>
      <c r="C578" s="273" t="inlineStr">
        <is>
          <t>3014-7_8-KP</t>
        </is>
      </c>
      <c r="D578" s="273" t="inlineStr">
        <is>
          <t>Steel</t>
        </is>
      </c>
      <c r="E578" t="inlineStr">
        <is>
          <t>326T</t>
        </is>
      </c>
      <c r="F578" t="inlineStr">
        <is>
          <t>ExtendedDripPan</t>
        </is>
      </c>
      <c r="G578" t="inlineStr">
        <is>
          <t>Extended Drip Pan</t>
        </is>
      </c>
      <c r="H578" t="inlineStr">
        <is>
          <t>RTF</t>
        </is>
      </c>
      <c r="I578" t="inlineStr">
        <is>
          <t>B104320</t>
        </is>
      </c>
      <c r="J578" s="235" t="inlineStr">
        <is>
          <t>LT084</t>
        </is>
      </c>
      <c r="K578" s="235" t="n"/>
    </row>
    <row r="579">
      <c r="B579" t="inlineStr">
        <is>
          <t>ConTab_BOM_KP_DripPans_591</t>
        </is>
      </c>
      <c r="C579" s="273" t="inlineStr">
        <is>
          <t>3014-7_8-KP</t>
        </is>
      </c>
      <c r="D579" s="273" t="inlineStr">
        <is>
          <t>CI</t>
        </is>
      </c>
      <c r="E579" t="inlineStr">
        <is>
          <t>All</t>
        </is>
      </c>
      <c r="F579" t="inlineStr">
        <is>
          <t>ExtendedDripPan</t>
        </is>
      </c>
      <c r="G579" t="inlineStr">
        <is>
          <t>Extended Drip Pan</t>
        </is>
      </c>
      <c r="H579" t="inlineStr">
        <is>
          <t>RTF</t>
        </is>
      </c>
      <c r="I579" t="inlineStr">
        <is>
          <t>B104311</t>
        </is>
      </c>
      <c r="J579" s="273" t="inlineStr">
        <is>
          <t>LT093</t>
        </is>
      </c>
      <c r="K579" s="273" t="n"/>
    </row>
    <row r="580">
      <c r="B580" t="inlineStr">
        <is>
          <t>ConTab_BOM_KP_DripPans_592</t>
        </is>
      </c>
      <c r="C580" s="273" t="inlineStr">
        <is>
          <t>3014-7_8-KP</t>
        </is>
      </c>
      <c r="D580" s="273" t="inlineStr">
        <is>
          <t>Special</t>
        </is>
      </c>
      <c r="E580" t="inlineStr">
        <is>
          <t>All</t>
        </is>
      </c>
      <c r="F580" t="inlineStr">
        <is>
          <t>ExtendedDripPan</t>
        </is>
      </c>
      <c r="G580" t="inlineStr">
        <is>
          <t>Extended Drip Pan</t>
        </is>
      </c>
      <c r="H580" t="inlineStr">
        <is>
          <t>RTF</t>
        </is>
      </c>
      <c r="I580" t="inlineStr">
        <is>
          <t>B104307</t>
        </is>
      </c>
      <c r="J580" s="273" t="inlineStr">
        <is>
          <t>LT029</t>
        </is>
      </c>
      <c r="K580" s="273" t="n"/>
    </row>
    <row r="581">
      <c r="B581" t="inlineStr">
        <is>
          <t>ConTab_BOM_KP_DripPans_593</t>
        </is>
      </c>
      <c r="C581" s="273" t="inlineStr">
        <is>
          <t>4015-9_0-KP</t>
        </is>
      </c>
      <c r="D581" s="273" t="inlineStr">
        <is>
          <t>Steel</t>
        </is>
      </c>
      <c r="E581" t="inlineStr">
        <is>
          <t>213T</t>
        </is>
      </c>
      <c r="F581" t="inlineStr">
        <is>
          <t>ExtendedDripPan</t>
        </is>
      </c>
      <c r="G581" t="inlineStr">
        <is>
          <t>Extended Drip Pan</t>
        </is>
      </c>
      <c r="H581" t="n">
        <v>91903543</v>
      </c>
      <c r="I581" t="inlineStr">
        <is>
          <t>B104319</t>
        </is>
      </c>
      <c r="J581" s="235" t="inlineStr">
        <is>
          <t>LT084</t>
        </is>
      </c>
      <c r="K581" s="235" t="n"/>
    </row>
    <row r="582">
      <c r="B582" t="inlineStr">
        <is>
          <t>ConTab_BOM_KP_DripPans_594</t>
        </is>
      </c>
      <c r="C582" s="273" t="inlineStr">
        <is>
          <t>4015-9_0-KP</t>
        </is>
      </c>
      <c r="D582" s="273" t="inlineStr">
        <is>
          <t>Steel</t>
        </is>
      </c>
      <c r="E582" t="inlineStr">
        <is>
          <t>215T</t>
        </is>
      </c>
      <c r="F582" t="inlineStr">
        <is>
          <t>ExtendedDripPan</t>
        </is>
      </c>
      <c r="G582" t="inlineStr">
        <is>
          <t>Extended Drip Pan</t>
        </is>
      </c>
      <c r="H582" t="n">
        <v>91903543</v>
      </c>
      <c r="I582" t="inlineStr">
        <is>
          <t>B104319</t>
        </is>
      </c>
      <c r="J582" s="235" t="inlineStr">
        <is>
          <t>LT084</t>
        </is>
      </c>
      <c r="K582" s="235" t="n"/>
    </row>
    <row r="583">
      <c r="B583" t="inlineStr">
        <is>
          <t>ConTab_BOM_KP_DripPans_595</t>
        </is>
      </c>
      <c r="C583" s="273" t="inlineStr">
        <is>
          <t>4015-9_0-KP</t>
        </is>
      </c>
      <c r="D583" s="273" t="inlineStr">
        <is>
          <t>Steel</t>
        </is>
      </c>
      <c r="E583" t="inlineStr">
        <is>
          <t>254T</t>
        </is>
      </c>
      <c r="F583" t="inlineStr">
        <is>
          <t>ExtendedDripPan</t>
        </is>
      </c>
      <c r="G583" t="inlineStr">
        <is>
          <t>Extended Drip Pan</t>
        </is>
      </c>
      <c r="H583" t="n">
        <v>91903543</v>
      </c>
      <c r="I583" t="inlineStr">
        <is>
          <t>B104319</t>
        </is>
      </c>
      <c r="J583" s="235" t="inlineStr">
        <is>
          <t>LT084</t>
        </is>
      </c>
      <c r="K583" s="235" t="n"/>
    </row>
    <row r="584">
      <c r="B584" t="inlineStr">
        <is>
          <t>ConTab_BOM_KP_DripPans_596</t>
        </is>
      </c>
      <c r="C584" s="273" t="inlineStr">
        <is>
          <t>4015-9_0-KP</t>
        </is>
      </c>
      <c r="D584" s="273" t="inlineStr">
        <is>
          <t>Steel</t>
        </is>
      </c>
      <c r="E584" t="inlineStr">
        <is>
          <t>256T</t>
        </is>
      </c>
      <c r="F584" t="inlineStr">
        <is>
          <t>ExtendedDripPan</t>
        </is>
      </c>
      <c r="G584" t="inlineStr">
        <is>
          <t>Extended Drip Pan</t>
        </is>
      </c>
      <c r="H584" t="n">
        <v>91903543</v>
      </c>
      <c r="I584" t="inlineStr">
        <is>
          <t>B104319</t>
        </is>
      </c>
      <c r="J584" s="235" t="inlineStr">
        <is>
          <t>LT084</t>
        </is>
      </c>
      <c r="K584" s="235" t="n"/>
    </row>
    <row r="585">
      <c r="B585" t="inlineStr">
        <is>
          <t>ConTab_BOM_KP_DripPans_597</t>
        </is>
      </c>
      <c r="C585" s="273" t="inlineStr">
        <is>
          <t>4015-9_0-KP</t>
        </is>
      </c>
      <c r="D585" s="273" t="inlineStr">
        <is>
          <t>Steel</t>
        </is>
      </c>
      <c r="E585" t="inlineStr">
        <is>
          <t>284T</t>
        </is>
      </c>
      <c r="F585" t="inlineStr">
        <is>
          <t>ExtendedDripPan</t>
        </is>
      </c>
      <c r="G585" t="inlineStr">
        <is>
          <t>Extended Drip Pan</t>
        </is>
      </c>
      <c r="H585" t="n">
        <v>91903543</v>
      </c>
      <c r="I585" t="inlineStr">
        <is>
          <t>B104319</t>
        </is>
      </c>
      <c r="J585" s="235" t="inlineStr">
        <is>
          <t>LT084</t>
        </is>
      </c>
      <c r="K585" s="235" t="n"/>
    </row>
    <row r="586">
      <c r="B586" t="inlineStr">
        <is>
          <t>ConTab_BOM_KP_DripPans_598</t>
        </is>
      </c>
      <c r="C586" s="273" t="inlineStr">
        <is>
          <t>4015-9_0-KP</t>
        </is>
      </c>
      <c r="D586" s="273" t="inlineStr">
        <is>
          <t>Steel</t>
        </is>
      </c>
      <c r="E586" t="inlineStr">
        <is>
          <t>286T</t>
        </is>
      </c>
      <c r="F586" t="inlineStr">
        <is>
          <t>ExtendedDripPan</t>
        </is>
      </c>
      <c r="G586" t="inlineStr">
        <is>
          <t>Extended Drip Pan</t>
        </is>
      </c>
      <c r="H586" t="n">
        <v>91903543</v>
      </c>
      <c r="I586" t="inlineStr">
        <is>
          <t>B104319</t>
        </is>
      </c>
      <c r="J586" s="235" t="inlineStr">
        <is>
          <t>LT084</t>
        </is>
      </c>
      <c r="K586" s="235" t="n"/>
    </row>
    <row r="587">
      <c r="B587" t="inlineStr">
        <is>
          <t>ConTab_BOM_KP_DripPans_599</t>
        </is>
      </c>
      <c r="C587" s="273" t="inlineStr">
        <is>
          <t>4015-9_0-KP</t>
        </is>
      </c>
      <c r="D587" s="273" t="inlineStr">
        <is>
          <t>Steel</t>
        </is>
      </c>
      <c r="E587" t="inlineStr">
        <is>
          <t>284TS</t>
        </is>
      </c>
      <c r="F587" t="inlineStr">
        <is>
          <t>ExtendedDripPan</t>
        </is>
      </c>
      <c r="G587" t="inlineStr">
        <is>
          <t>Extended Drip Pan</t>
        </is>
      </c>
      <c r="H587" t="n">
        <v>91903543</v>
      </c>
      <c r="I587" t="inlineStr">
        <is>
          <t>B104319</t>
        </is>
      </c>
      <c r="J587" s="235" t="inlineStr">
        <is>
          <t>LT084</t>
        </is>
      </c>
      <c r="K587" s="235" t="n"/>
    </row>
    <row r="588">
      <c r="B588" t="inlineStr">
        <is>
          <t>ConTab_BOM_KP_DripPans_600</t>
        </is>
      </c>
      <c r="C588" s="273" t="inlineStr">
        <is>
          <t>4015-9_0-KP</t>
        </is>
      </c>
      <c r="D588" s="273" t="inlineStr">
        <is>
          <t>Steel</t>
        </is>
      </c>
      <c r="E588" t="inlineStr">
        <is>
          <t>286TS</t>
        </is>
      </c>
      <c r="F588" t="inlineStr">
        <is>
          <t>ExtendedDripPan</t>
        </is>
      </c>
      <c r="G588" t="inlineStr">
        <is>
          <t>Extended Drip Pan</t>
        </is>
      </c>
      <c r="H588" t="n">
        <v>91903543</v>
      </c>
      <c r="I588" t="inlineStr">
        <is>
          <t>B104319</t>
        </is>
      </c>
      <c r="J588" s="235" t="inlineStr">
        <is>
          <t>LT084</t>
        </is>
      </c>
      <c r="K588" s="235" t="n"/>
    </row>
    <row r="589">
      <c r="B589" t="inlineStr">
        <is>
          <t>ConTab_BOM_KP_DripPans_601</t>
        </is>
      </c>
      <c r="C589" s="273" t="inlineStr">
        <is>
          <t>4015-9_0-KP</t>
        </is>
      </c>
      <c r="D589" s="273" t="inlineStr">
        <is>
          <t>Steel</t>
        </is>
      </c>
      <c r="E589" t="inlineStr">
        <is>
          <t>324T</t>
        </is>
      </c>
      <c r="F589" t="inlineStr">
        <is>
          <t>ExtendedDripPan</t>
        </is>
      </c>
      <c r="G589" t="inlineStr">
        <is>
          <t>Extended Drip Pan</t>
        </is>
      </c>
      <c r="H589" t="n">
        <v>91903543</v>
      </c>
      <c r="I589" t="inlineStr">
        <is>
          <t>B104320</t>
        </is>
      </c>
      <c r="J589" s="235" t="inlineStr">
        <is>
          <t>LT084</t>
        </is>
      </c>
      <c r="K589" s="235" t="n"/>
    </row>
    <row r="590">
      <c r="B590" t="inlineStr">
        <is>
          <t>ConTab_BOM_KP_DripPans_602</t>
        </is>
      </c>
      <c r="C590" s="273" t="inlineStr">
        <is>
          <t>4015-9_0-KP</t>
        </is>
      </c>
      <c r="D590" s="273" t="inlineStr">
        <is>
          <t>Steel</t>
        </is>
      </c>
      <c r="E590" t="inlineStr">
        <is>
          <t>326T</t>
        </is>
      </c>
      <c r="F590" t="inlineStr">
        <is>
          <t>ExtendedDripPan</t>
        </is>
      </c>
      <c r="G590" t="inlineStr">
        <is>
          <t>Extended Drip Pan</t>
        </is>
      </c>
      <c r="H590" t="n">
        <v>91903543</v>
      </c>
      <c r="I590" t="inlineStr">
        <is>
          <t>B104320</t>
        </is>
      </c>
      <c r="J590" s="235" t="inlineStr">
        <is>
          <t>LT084</t>
        </is>
      </c>
      <c r="K590" s="235" t="n"/>
    </row>
    <row r="591">
      <c r="B591" t="inlineStr">
        <is>
          <t>ConTab_BOM_KP_DripPans_603</t>
        </is>
      </c>
      <c r="C591" s="273" t="inlineStr">
        <is>
          <t>4015-9_0-KP</t>
        </is>
      </c>
      <c r="D591" s="273" t="inlineStr">
        <is>
          <t>Steel</t>
        </is>
      </c>
      <c r="E591" t="inlineStr">
        <is>
          <t>324TS</t>
        </is>
      </c>
      <c r="F591" t="inlineStr">
        <is>
          <t>ExtendedDripPan</t>
        </is>
      </c>
      <c r="G591" t="inlineStr">
        <is>
          <t>Extended Drip Pan</t>
        </is>
      </c>
      <c r="H591" t="n">
        <v>91903543</v>
      </c>
      <c r="I591" t="inlineStr">
        <is>
          <t>B104320</t>
        </is>
      </c>
      <c r="J591" s="235" t="inlineStr">
        <is>
          <t>LT084</t>
        </is>
      </c>
      <c r="K591" s="235" t="n"/>
    </row>
    <row r="592">
      <c r="B592" t="inlineStr">
        <is>
          <t>ConTab_BOM_KP_DripPans_604</t>
        </is>
      </c>
      <c r="C592" s="273" t="inlineStr">
        <is>
          <t>4015-9_0-KP</t>
        </is>
      </c>
      <c r="D592" s="273" t="inlineStr">
        <is>
          <t>Steel</t>
        </is>
      </c>
      <c r="E592" t="inlineStr">
        <is>
          <t>326TS</t>
        </is>
      </c>
      <c r="F592" t="inlineStr">
        <is>
          <t>ExtendedDripPan</t>
        </is>
      </c>
      <c r="G592" t="inlineStr">
        <is>
          <t>Extended Drip Pan</t>
        </is>
      </c>
      <c r="H592" t="n">
        <v>91903543</v>
      </c>
      <c r="I592" t="inlineStr">
        <is>
          <t>B104320</t>
        </is>
      </c>
      <c r="J592" s="235" t="inlineStr">
        <is>
          <t>LT084</t>
        </is>
      </c>
      <c r="K592" s="235" t="n"/>
    </row>
    <row r="593">
      <c r="B593" t="inlineStr">
        <is>
          <t>ConTab_BOM_KP_DripPans_605</t>
        </is>
      </c>
      <c r="C593" s="273" t="inlineStr">
        <is>
          <t>4015-9_0-KP</t>
        </is>
      </c>
      <c r="D593" s="273" t="inlineStr">
        <is>
          <t>Steel</t>
        </is>
      </c>
      <c r="E593" t="inlineStr">
        <is>
          <t>364T</t>
        </is>
      </c>
      <c r="F593" t="inlineStr">
        <is>
          <t>ExtendedDripPan</t>
        </is>
      </c>
      <c r="G593" t="inlineStr">
        <is>
          <t>Extended Drip Pan</t>
        </is>
      </c>
      <c r="H593" t="n">
        <v>91903543</v>
      </c>
      <c r="I593" t="inlineStr">
        <is>
          <t>B104320</t>
        </is>
      </c>
      <c r="J593" s="235" t="inlineStr">
        <is>
          <t>LT084</t>
        </is>
      </c>
      <c r="K593" s="235" t="n"/>
    </row>
    <row r="594">
      <c r="B594" t="inlineStr">
        <is>
          <t>ConTab_BOM_KP_DripPans_606</t>
        </is>
      </c>
      <c r="C594" s="273" t="inlineStr">
        <is>
          <t>4015-9_0-KP</t>
        </is>
      </c>
      <c r="D594" s="273" t="inlineStr">
        <is>
          <t>Steel</t>
        </is>
      </c>
      <c r="E594" t="inlineStr">
        <is>
          <t>365T</t>
        </is>
      </c>
      <c r="F594" t="inlineStr">
        <is>
          <t>ExtendedDripPan</t>
        </is>
      </c>
      <c r="G594" t="inlineStr">
        <is>
          <t>Extended Drip Pan</t>
        </is>
      </c>
      <c r="H594" t="n">
        <v>91903543</v>
      </c>
      <c r="I594" t="inlineStr">
        <is>
          <t>B104320</t>
        </is>
      </c>
      <c r="J594" s="235" t="inlineStr">
        <is>
          <t>LT084</t>
        </is>
      </c>
      <c r="K594" s="235" t="n"/>
    </row>
    <row r="595">
      <c r="B595" t="inlineStr">
        <is>
          <t>ConTab_BOM_KP_DripPans_607</t>
        </is>
      </c>
      <c r="C595" s="273" t="inlineStr">
        <is>
          <t>4015-9_0-KP</t>
        </is>
      </c>
      <c r="D595" s="273" t="inlineStr">
        <is>
          <t>CI</t>
        </is>
      </c>
      <c r="E595" t="inlineStr">
        <is>
          <t>All</t>
        </is>
      </c>
      <c r="F595" t="inlineStr">
        <is>
          <t>ExtendedDripPan</t>
        </is>
      </c>
      <c r="G595" t="inlineStr">
        <is>
          <t>Extended Drip Pan</t>
        </is>
      </c>
      <c r="H595" t="inlineStr">
        <is>
          <t>RTF</t>
        </is>
      </c>
      <c r="I595" t="inlineStr">
        <is>
          <t>B104314</t>
        </is>
      </c>
      <c r="J595" s="273" t="inlineStr">
        <is>
          <t>LT093</t>
        </is>
      </c>
      <c r="K595" s="273" t="n"/>
    </row>
    <row r="596">
      <c r="B596" t="inlineStr">
        <is>
          <t>ConTab_BOM_KP_DripPans_608</t>
        </is>
      </c>
      <c r="C596" s="273" t="inlineStr">
        <is>
          <t>4015-9_0-KP</t>
        </is>
      </c>
      <c r="D596" s="273" t="inlineStr">
        <is>
          <t>Special</t>
        </is>
      </c>
      <c r="E596" t="inlineStr">
        <is>
          <t>All</t>
        </is>
      </c>
      <c r="F596" t="inlineStr">
        <is>
          <t>ExtendedDripPan</t>
        </is>
      </c>
      <c r="G596" t="inlineStr">
        <is>
          <t>Extended Drip Pan</t>
        </is>
      </c>
      <c r="H596" t="inlineStr">
        <is>
          <t>RTF</t>
        </is>
      </c>
      <c r="I596" t="inlineStr">
        <is>
          <t>B104307</t>
        </is>
      </c>
      <c r="J596" s="273" t="inlineStr">
        <is>
          <t>LT029</t>
        </is>
      </c>
      <c r="K596" s="273" t="n"/>
    </row>
    <row r="597">
      <c r="B597" t="inlineStr">
        <is>
          <t>ConTab_BOM_KP_DripPans_609</t>
        </is>
      </c>
      <c r="C597" s="87" t="inlineStr">
        <is>
          <t>6015-3_4-KP</t>
        </is>
      </c>
      <c r="D597" s="273" t="inlineStr">
        <is>
          <t>Steel</t>
        </is>
      </c>
      <c r="E597" t="inlineStr">
        <is>
          <t>254T</t>
        </is>
      </c>
      <c r="F597" t="inlineStr">
        <is>
          <t>Drip_Pan</t>
        </is>
      </c>
      <c r="G597" t="inlineStr">
        <is>
          <t>Standard Drip Pan</t>
        </is>
      </c>
      <c r="H597" t="n">
        <v>91903368</v>
      </c>
      <c r="I597" t="inlineStr">
        <is>
          <t>B104312</t>
        </is>
      </c>
      <c r="J597" s="273" t="inlineStr">
        <is>
          <t>LT027</t>
        </is>
      </c>
    </row>
    <row r="598">
      <c r="B598" t="inlineStr">
        <is>
          <t>ConTab_BOM_KP_DripPans_610</t>
        </is>
      </c>
      <c r="C598" s="87" t="inlineStr">
        <is>
          <t>6015-3_4-KP</t>
        </is>
      </c>
      <c r="D598" s="273" t="inlineStr">
        <is>
          <t>Steel</t>
        </is>
      </c>
      <c r="E598" t="inlineStr">
        <is>
          <t>256T</t>
        </is>
      </c>
      <c r="F598" t="inlineStr">
        <is>
          <t>Drip_Pan</t>
        </is>
      </c>
      <c r="G598" t="inlineStr">
        <is>
          <t>Standard Drip Pan</t>
        </is>
      </c>
      <c r="H598" t="n">
        <v>91903368</v>
      </c>
      <c r="I598" t="inlineStr">
        <is>
          <t>B104312</t>
        </is>
      </c>
      <c r="J598" s="273" t="inlineStr">
        <is>
          <t>LT027</t>
        </is>
      </c>
    </row>
    <row r="599">
      <c r="B599" t="inlineStr">
        <is>
          <t>ConTab_BOM_KP_DripPans_611</t>
        </is>
      </c>
      <c r="C599" s="87" t="inlineStr">
        <is>
          <t>6015-3_4-KP</t>
        </is>
      </c>
      <c r="D599" s="273" t="inlineStr">
        <is>
          <t>Steel</t>
        </is>
      </c>
      <c r="E599" t="inlineStr">
        <is>
          <t>284T</t>
        </is>
      </c>
      <c r="F599" t="inlineStr">
        <is>
          <t>Drip_Pan</t>
        </is>
      </c>
      <c r="G599" t="inlineStr">
        <is>
          <t>Standard Drip Pan</t>
        </is>
      </c>
      <c r="H599" t="n">
        <v>91903368</v>
      </c>
      <c r="I599" t="inlineStr">
        <is>
          <t>B104312</t>
        </is>
      </c>
      <c r="J599" s="273" t="inlineStr">
        <is>
          <t>LT027</t>
        </is>
      </c>
    </row>
    <row r="600">
      <c r="B600" t="inlineStr">
        <is>
          <t>ConTab_BOM_KP_DripPans_612</t>
        </is>
      </c>
      <c r="C600" s="87" t="inlineStr">
        <is>
          <t>6015-3_4-KP</t>
        </is>
      </c>
      <c r="D600" s="273" t="inlineStr">
        <is>
          <t>Steel</t>
        </is>
      </c>
      <c r="E600" t="inlineStr">
        <is>
          <t>286T</t>
        </is>
      </c>
      <c r="F600" t="inlineStr">
        <is>
          <t>Drip_Pan</t>
        </is>
      </c>
      <c r="G600" t="inlineStr">
        <is>
          <t>Standard Drip Pan</t>
        </is>
      </c>
      <c r="H600" t="n">
        <v>91903368</v>
      </c>
      <c r="I600" t="inlineStr">
        <is>
          <t>B104312</t>
        </is>
      </c>
      <c r="J600" s="273" t="inlineStr">
        <is>
          <t>LT027</t>
        </is>
      </c>
    </row>
    <row r="601">
      <c r="B601" t="inlineStr">
        <is>
          <t>ConTab_BOM_KP_DripPans_613</t>
        </is>
      </c>
      <c r="C601" s="87" t="inlineStr">
        <is>
          <t>6015-3_4-KP</t>
        </is>
      </c>
      <c r="D601" s="273" t="inlineStr">
        <is>
          <t>Steel</t>
        </is>
      </c>
      <c r="E601" t="inlineStr">
        <is>
          <t>324T</t>
        </is>
      </c>
      <c r="F601" t="inlineStr">
        <is>
          <t>Drip_Pan</t>
        </is>
      </c>
      <c r="G601" t="inlineStr">
        <is>
          <t>Standard Drip Pan</t>
        </is>
      </c>
      <c r="H601" t="n">
        <v>91903368</v>
      </c>
      <c r="I601" t="inlineStr">
        <is>
          <t>B104312</t>
        </is>
      </c>
      <c r="J601" s="273" t="inlineStr">
        <is>
          <t>LT027</t>
        </is>
      </c>
    </row>
    <row r="602">
      <c r="B602" t="inlineStr">
        <is>
          <t>ConTab_BOM_KP_DripPans_614</t>
        </is>
      </c>
      <c r="C602" s="87" t="inlineStr">
        <is>
          <t>6015-3_4-KP</t>
        </is>
      </c>
      <c r="D602" s="273" t="inlineStr">
        <is>
          <t>Steel</t>
        </is>
      </c>
      <c r="E602" t="inlineStr">
        <is>
          <t>326T</t>
        </is>
      </c>
      <c r="F602" t="inlineStr">
        <is>
          <t>Drip_Pan</t>
        </is>
      </c>
      <c r="G602" t="inlineStr">
        <is>
          <t>Standard Drip Pan</t>
        </is>
      </c>
      <c r="H602" t="n">
        <v>91903368</v>
      </c>
      <c r="I602" t="inlineStr">
        <is>
          <t>B104312</t>
        </is>
      </c>
      <c r="J602" s="273" t="inlineStr">
        <is>
          <t>LT027</t>
        </is>
      </c>
    </row>
    <row r="603">
      <c r="B603" t="inlineStr">
        <is>
          <t>ConTab_BOM_KP_DripPans_615</t>
        </is>
      </c>
      <c r="C603" s="87" t="inlineStr">
        <is>
          <t>6015-3_4-KP</t>
        </is>
      </c>
      <c r="D603" s="273" t="inlineStr">
        <is>
          <t>Steel</t>
        </is>
      </c>
      <c r="E603" t="inlineStr">
        <is>
          <t>364T</t>
        </is>
      </c>
      <c r="F603" t="inlineStr">
        <is>
          <t>Drip_Pan</t>
        </is>
      </c>
      <c r="G603" t="inlineStr">
        <is>
          <t>Standard Drip Pan</t>
        </is>
      </c>
      <c r="H603" t="n">
        <v>91903368</v>
      </c>
      <c r="I603" t="inlineStr">
        <is>
          <t>B104312</t>
        </is>
      </c>
      <c r="J603" s="273" t="inlineStr">
        <is>
          <t>LT027</t>
        </is>
      </c>
    </row>
    <row r="604">
      <c r="B604" t="inlineStr">
        <is>
          <t>ConTab_BOM_KP_DripPans_616</t>
        </is>
      </c>
      <c r="C604" s="87" t="inlineStr">
        <is>
          <t>6015-3_4-KP</t>
        </is>
      </c>
      <c r="D604" s="273" t="inlineStr">
        <is>
          <t>Steel</t>
        </is>
      </c>
      <c r="E604" t="inlineStr">
        <is>
          <t>365T</t>
        </is>
      </c>
      <c r="F604" t="inlineStr">
        <is>
          <t>Drip_Pan</t>
        </is>
      </c>
      <c r="G604" t="inlineStr">
        <is>
          <t>Standard Drip Pan</t>
        </is>
      </c>
      <c r="H604" t="n">
        <v>91903368</v>
      </c>
      <c r="I604" t="inlineStr">
        <is>
          <t>B104312</t>
        </is>
      </c>
      <c r="J604" s="273" t="inlineStr">
        <is>
          <t>LT027</t>
        </is>
      </c>
    </row>
    <row r="605">
      <c r="B605" t="inlineStr">
        <is>
          <t>ConTab_BOM_KP_DripPans_617</t>
        </is>
      </c>
      <c r="C605" s="87" t="inlineStr">
        <is>
          <t>6015-3_4-KP</t>
        </is>
      </c>
      <c r="D605" s="273" t="inlineStr">
        <is>
          <t>Steel</t>
        </is>
      </c>
      <c r="E605" t="inlineStr">
        <is>
          <t>404T</t>
        </is>
      </c>
      <c r="F605" t="inlineStr">
        <is>
          <t>Drip_Pan</t>
        </is>
      </c>
      <c r="G605" t="inlineStr">
        <is>
          <t>Standard Drip Pan</t>
        </is>
      </c>
      <c r="H605" t="n">
        <v>91903368</v>
      </c>
      <c r="I605" t="inlineStr">
        <is>
          <t>B104312</t>
        </is>
      </c>
      <c r="J605" s="273" t="inlineStr">
        <is>
          <t>LT027</t>
        </is>
      </c>
    </row>
    <row r="606">
      <c r="B606" t="inlineStr">
        <is>
          <t>ConTab_BOM_KP_DripPans_618</t>
        </is>
      </c>
      <c r="C606" s="87" t="inlineStr">
        <is>
          <t>6015-3_4-KP</t>
        </is>
      </c>
      <c r="D606" s="273" t="inlineStr">
        <is>
          <t>Steel</t>
        </is>
      </c>
      <c r="E606" t="inlineStr">
        <is>
          <t>405T</t>
        </is>
      </c>
      <c r="F606" t="inlineStr">
        <is>
          <t>Drip_Pan</t>
        </is>
      </c>
      <c r="G606" t="inlineStr">
        <is>
          <t>Standard Drip Pan</t>
        </is>
      </c>
      <c r="H606" t="n">
        <v>91903368</v>
      </c>
      <c r="I606" t="inlineStr">
        <is>
          <t>B104312</t>
        </is>
      </c>
      <c r="J606" s="273" t="inlineStr">
        <is>
          <t>LT027</t>
        </is>
      </c>
    </row>
    <row r="607">
      <c r="B607" t="inlineStr">
        <is>
          <t>ConTab_BOM_KP_DripPans_619</t>
        </is>
      </c>
      <c r="C607" s="87" t="inlineStr">
        <is>
          <t>6015-3_4-KP</t>
        </is>
      </c>
      <c r="D607" s="273" t="inlineStr">
        <is>
          <t>Steel</t>
        </is>
      </c>
      <c r="E607" t="inlineStr">
        <is>
          <t>444T</t>
        </is>
      </c>
      <c r="F607" t="inlineStr">
        <is>
          <t>Drip_Pan</t>
        </is>
      </c>
      <c r="G607" t="inlineStr">
        <is>
          <t>Standard Drip Pan</t>
        </is>
      </c>
      <c r="H607" t="n">
        <v>91903368</v>
      </c>
      <c r="I607" t="inlineStr">
        <is>
          <t>B104312</t>
        </is>
      </c>
      <c r="J607" s="273" t="inlineStr">
        <is>
          <t>LT027</t>
        </is>
      </c>
    </row>
    <row r="608">
      <c r="B608" t="inlineStr">
        <is>
          <t>ConTab_BOM_KP_DripPans_620</t>
        </is>
      </c>
      <c r="C608" s="87" t="inlineStr">
        <is>
          <t>6015-3_4-KP</t>
        </is>
      </c>
      <c r="D608" s="273" t="inlineStr">
        <is>
          <t>Steel</t>
        </is>
      </c>
      <c r="E608" t="inlineStr">
        <is>
          <t>445T</t>
        </is>
      </c>
      <c r="F608" t="inlineStr">
        <is>
          <t>Drip_Pan</t>
        </is>
      </c>
      <c r="G608" t="inlineStr">
        <is>
          <t>Standard Drip Pan</t>
        </is>
      </c>
      <c r="H608" t="n">
        <v>91903368</v>
      </c>
      <c r="I608" t="inlineStr">
        <is>
          <t>B104312</t>
        </is>
      </c>
      <c r="J608" s="273" t="inlineStr">
        <is>
          <t>LT027</t>
        </is>
      </c>
    </row>
    <row r="609">
      <c r="B609" t="inlineStr">
        <is>
          <t>ConTab_BOM_KP_DripPans_622</t>
        </is>
      </c>
      <c r="C609" s="87" t="inlineStr">
        <is>
          <t>6015-3_4-KP</t>
        </is>
      </c>
      <c r="D609" s="273" t="inlineStr">
        <is>
          <t>Special</t>
        </is>
      </c>
      <c r="E609" t="inlineStr">
        <is>
          <t>All</t>
        </is>
      </c>
      <c r="F609" t="inlineStr">
        <is>
          <t>Drip_Pan</t>
        </is>
      </c>
      <c r="G609" t="inlineStr">
        <is>
          <t>Standard Drip Pan</t>
        </is>
      </c>
      <c r="H609" t="inlineStr">
        <is>
          <t>RTF</t>
        </is>
      </c>
      <c r="I609" t="inlineStr">
        <is>
          <t>B104306</t>
        </is>
      </c>
      <c r="J609" s="273" t="inlineStr">
        <is>
          <t>LT029</t>
        </is>
      </c>
    </row>
    <row r="610">
      <c r="B610" t="inlineStr">
        <is>
          <t>ConTab_BOM_KP_DripPans_623</t>
        </is>
      </c>
      <c r="C610" s="87" t="inlineStr">
        <is>
          <t>6015-3_4-KP</t>
        </is>
      </c>
      <c r="D610" s="273" t="inlineStr">
        <is>
          <t>Steel</t>
        </is>
      </c>
      <c r="E610" t="inlineStr">
        <is>
          <t>254T</t>
        </is>
      </c>
      <c r="F610" t="inlineStr">
        <is>
          <t>ExtendedDripPan</t>
        </is>
      </c>
      <c r="G610" t="inlineStr">
        <is>
          <t>Extended Drip Pan</t>
        </is>
      </c>
      <c r="H610" t="inlineStr">
        <is>
          <t>RTF</t>
        </is>
      </c>
      <c r="I610" t="inlineStr">
        <is>
          <t>B104322</t>
        </is>
      </c>
      <c r="J610" s="235" t="inlineStr">
        <is>
          <t>LT084</t>
        </is>
      </c>
    </row>
    <row r="611">
      <c r="B611" t="inlineStr">
        <is>
          <t>ConTab_BOM_KP_DripPans_624</t>
        </is>
      </c>
      <c r="C611" s="87" t="inlineStr">
        <is>
          <t>6015-3_4-KP</t>
        </is>
      </c>
      <c r="D611" s="273" t="inlineStr">
        <is>
          <t>Steel</t>
        </is>
      </c>
      <c r="E611" t="inlineStr">
        <is>
          <t>256T</t>
        </is>
      </c>
      <c r="F611" t="inlineStr">
        <is>
          <t>ExtendedDripPan</t>
        </is>
      </c>
      <c r="G611" t="inlineStr">
        <is>
          <t>Extended Drip Pan</t>
        </is>
      </c>
      <c r="H611" t="inlineStr">
        <is>
          <t>RTF</t>
        </is>
      </c>
      <c r="I611" t="inlineStr">
        <is>
          <t>B104322</t>
        </is>
      </c>
      <c r="J611" s="235" t="inlineStr">
        <is>
          <t>LT084</t>
        </is>
      </c>
    </row>
    <row r="612">
      <c r="B612" t="inlineStr">
        <is>
          <t>ConTab_BOM_KP_DripPans_625</t>
        </is>
      </c>
      <c r="C612" s="87" t="inlineStr">
        <is>
          <t>6015-3_4-KP</t>
        </is>
      </c>
      <c r="D612" s="273" t="inlineStr">
        <is>
          <t>Steel</t>
        </is>
      </c>
      <c r="E612" t="inlineStr">
        <is>
          <t>284T</t>
        </is>
      </c>
      <c r="F612" t="inlineStr">
        <is>
          <t>ExtendedDripPan</t>
        </is>
      </c>
      <c r="G612" t="inlineStr">
        <is>
          <t>Extended Drip Pan</t>
        </is>
      </c>
      <c r="H612" t="inlineStr">
        <is>
          <t>RTF</t>
        </is>
      </c>
      <c r="I612" t="inlineStr">
        <is>
          <t>B104322</t>
        </is>
      </c>
      <c r="J612" s="235" t="inlineStr">
        <is>
          <t>LT084</t>
        </is>
      </c>
    </row>
    <row r="613">
      <c r="B613" t="inlineStr">
        <is>
          <t>ConTab_BOM_KP_DripPans_626</t>
        </is>
      </c>
      <c r="C613" s="87" t="inlineStr">
        <is>
          <t>6015-3_4-KP</t>
        </is>
      </c>
      <c r="D613" s="273" t="inlineStr">
        <is>
          <t>Steel</t>
        </is>
      </c>
      <c r="E613" t="inlineStr">
        <is>
          <t>286T</t>
        </is>
      </c>
      <c r="F613" t="inlineStr">
        <is>
          <t>ExtendedDripPan</t>
        </is>
      </c>
      <c r="G613" t="inlineStr">
        <is>
          <t>Extended Drip Pan</t>
        </is>
      </c>
      <c r="H613" t="inlineStr">
        <is>
          <t>RTF</t>
        </is>
      </c>
      <c r="I613" t="inlineStr">
        <is>
          <t>B104322</t>
        </is>
      </c>
      <c r="J613" s="235" t="inlineStr">
        <is>
          <t>LT084</t>
        </is>
      </c>
    </row>
    <row r="614">
      <c r="B614" t="inlineStr">
        <is>
          <t>ConTab_BOM_KP_DripPans_627</t>
        </is>
      </c>
      <c r="C614" s="87" t="inlineStr">
        <is>
          <t>6015-3_4-KP</t>
        </is>
      </c>
      <c r="D614" s="273" t="inlineStr">
        <is>
          <t>Steel</t>
        </is>
      </c>
      <c r="E614" t="inlineStr">
        <is>
          <t>324T</t>
        </is>
      </c>
      <c r="F614" t="inlineStr">
        <is>
          <t>ExtendedDripPan</t>
        </is>
      </c>
      <c r="G614" t="inlineStr">
        <is>
          <t>Extended Drip Pan</t>
        </is>
      </c>
      <c r="H614" t="inlineStr">
        <is>
          <t>RTF</t>
        </is>
      </c>
      <c r="I614" t="inlineStr">
        <is>
          <t>B104322</t>
        </is>
      </c>
      <c r="J614" s="235" t="inlineStr">
        <is>
          <t>LT084</t>
        </is>
      </c>
    </row>
    <row r="615">
      <c r="B615" t="inlineStr">
        <is>
          <t>ConTab_BOM_KP_DripPans_628</t>
        </is>
      </c>
      <c r="C615" s="87" t="inlineStr">
        <is>
          <t>6015-3_4-KP</t>
        </is>
      </c>
      <c r="D615" s="273" t="inlineStr">
        <is>
          <t>Steel</t>
        </is>
      </c>
      <c r="E615" t="inlineStr">
        <is>
          <t>326T</t>
        </is>
      </c>
      <c r="F615" t="inlineStr">
        <is>
          <t>ExtendedDripPan</t>
        </is>
      </c>
      <c r="G615" t="inlineStr">
        <is>
          <t>Extended Drip Pan</t>
        </is>
      </c>
      <c r="H615" t="inlineStr">
        <is>
          <t>RTF</t>
        </is>
      </c>
      <c r="I615" t="inlineStr">
        <is>
          <t>B104322</t>
        </is>
      </c>
      <c r="J615" s="235" t="inlineStr">
        <is>
          <t>LT084</t>
        </is>
      </c>
    </row>
    <row r="616">
      <c r="B616" t="inlineStr">
        <is>
          <t>ConTab_BOM_KP_DripPans_629</t>
        </is>
      </c>
      <c r="C616" s="87" t="inlineStr">
        <is>
          <t>6015-3_4-KP</t>
        </is>
      </c>
      <c r="D616" s="273" t="inlineStr">
        <is>
          <t>Steel</t>
        </is>
      </c>
      <c r="E616" t="inlineStr">
        <is>
          <t>364T</t>
        </is>
      </c>
      <c r="F616" t="inlineStr">
        <is>
          <t>ExtendedDripPan</t>
        </is>
      </c>
      <c r="G616" t="inlineStr">
        <is>
          <t>Extended Drip Pan</t>
        </is>
      </c>
      <c r="H616" t="inlineStr">
        <is>
          <t>RTF</t>
        </is>
      </c>
      <c r="I616" t="inlineStr">
        <is>
          <t>B104322</t>
        </is>
      </c>
      <c r="J616" s="235" t="inlineStr">
        <is>
          <t>LT084</t>
        </is>
      </c>
    </row>
    <row r="617">
      <c r="B617" t="inlineStr">
        <is>
          <t>ConTab_BOM_KP_DripPans_630</t>
        </is>
      </c>
      <c r="C617" s="87" t="inlineStr">
        <is>
          <t>6015-3_4-KP</t>
        </is>
      </c>
      <c r="D617" s="273" t="inlineStr">
        <is>
          <t>Steel</t>
        </is>
      </c>
      <c r="E617" t="inlineStr">
        <is>
          <t>365T</t>
        </is>
      </c>
      <c r="F617" t="inlineStr">
        <is>
          <t>ExtendedDripPan</t>
        </is>
      </c>
      <c r="G617" t="inlineStr">
        <is>
          <t>Extended Drip Pan</t>
        </is>
      </c>
      <c r="H617" t="inlineStr">
        <is>
          <t>RTF</t>
        </is>
      </c>
      <c r="I617" t="inlineStr">
        <is>
          <t>B104322</t>
        </is>
      </c>
      <c r="J617" s="235" t="inlineStr">
        <is>
          <t>LT084</t>
        </is>
      </c>
    </row>
    <row r="618">
      <c r="B618" t="inlineStr">
        <is>
          <t>ConTab_BOM_KP_DripPans_631</t>
        </is>
      </c>
      <c r="C618" s="87" t="inlineStr">
        <is>
          <t>6015-3_4-KP</t>
        </is>
      </c>
      <c r="D618" s="273" t="inlineStr">
        <is>
          <t>Steel</t>
        </is>
      </c>
      <c r="E618" t="inlineStr">
        <is>
          <t>404T</t>
        </is>
      </c>
      <c r="F618" t="inlineStr">
        <is>
          <t>ExtendedDripPan</t>
        </is>
      </c>
      <c r="G618" t="inlineStr">
        <is>
          <t>Extended Drip Pan</t>
        </is>
      </c>
      <c r="H618" t="inlineStr">
        <is>
          <t>RTF</t>
        </is>
      </c>
      <c r="I618" t="inlineStr">
        <is>
          <t>B104322</t>
        </is>
      </c>
      <c r="J618" s="235" t="inlineStr">
        <is>
          <t>LT084</t>
        </is>
      </c>
    </row>
    <row r="619">
      <c r="B619" t="inlineStr">
        <is>
          <t>ConTab_BOM_KP_DripPans_632</t>
        </is>
      </c>
      <c r="C619" s="87" t="inlineStr">
        <is>
          <t>6015-3_4-KP</t>
        </is>
      </c>
      <c r="D619" s="273" t="inlineStr">
        <is>
          <t>Steel</t>
        </is>
      </c>
      <c r="E619" t="inlineStr">
        <is>
          <t>405T</t>
        </is>
      </c>
      <c r="F619" t="inlineStr">
        <is>
          <t>ExtendedDripPan</t>
        </is>
      </c>
      <c r="G619" t="inlineStr">
        <is>
          <t>Extended Drip Pan</t>
        </is>
      </c>
      <c r="H619" t="inlineStr">
        <is>
          <t>RTF</t>
        </is>
      </c>
      <c r="I619" t="inlineStr">
        <is>
          <t>B104322</t>
        </is>
      </c>
      <c r="J619" s="235" t="inlineStr">
        <is>
          <t>LT084</t>
        </is>
      </c>
    </row>
    <row r="620">
      <c r="B620" t="inlineStr">
        <is>
          <t>ConTab_BOM_KP_DripPans_633</t>
        </is>
      </c>
      <c r="C620" s="87" t="inlineStr">
        <is>
          <t>6015-3_4-KP</t>
        </is>
      </c>
      <c r="D620" s="273" t="inlineStr">
        <is>
          <t>Steel</t>
        </is>
      </c>
      <c r="E620" t="inlineStr">
        <is>
          <t>444T</t>
        </is>
      </c>
      <c r="F620" t="inlineStr">
        <is>
          <t>ExtendedDripPan</t>
        </is>
      </c>
      <c r="G620" t="inlineStr">
        <is>
          <t>Extended Drip Pan</t>
        </is>
      </c>
      <c r="H620" t="inlineStr">
        <is>
          <t>RTF</t>
        </is>
      </c>
      <c r="I620" t="inlineStr">
        <is>
          <t>B104322</t>
        </is>
      </c>
      <c r="J620" s="235" t="inlineStr">
        <is>
          <t>LT084</t>
        </is>
      </c>
    </row>
    <row r="621">
      <c r="B621" t="inlineStr">
        <is>
          <t>ConTab_BOM_KP_DripPans_634</t>
        </is>
      </c>
      <c r="C621" s="87" t="inlineStr">
        <is>
          <t>6015-3_4-KP</t>
        </is>
      </c>
      <c r="D621" s="273" t="inlineStr">
        <is>
          <t>Steel</t>
        </is>
      </c>
      <c r="E621" t="inlineStr">
        <is>
          <t>445T</t>
        </is>
      </c>
      <c r="F621" t="inlineStr">
        <is>
          <t>ExtendedDripPan</t>
        </is>
      </c>
      <c r="G621" t="inlineStr">
        <is>
          <t>Extended Drip Pan</t>
        </is>
      </c>
      <c r="H621" t="inlineStr">
        <is>
          <t>RTF</t>
        </is>
      </c>
      <c r="I621" t="inlineStr">
        <is>
          <t>B104322</t>
        </is>
      </c>
      <c r="J621" s="235" t="inlineStr">
        <is>
          <t>LT084</t>
        </is>
      </c>
    </row>
    <row r="622">
      <c r="B622" t="inlineStr">
        <is>
          <t>ConTab_BOM_KP_DripPans_635</t>
        </is>
      </c>
      <c r="C622" s="87" t="inlineStr">
        <is>
          <t>6015-3_4-KP</t>
        </is>
      </c>
      <c r="D622" s="273" t="inlineStr">
        <is>
          <t>CI</t>
        </is>
      </c>
      <c r="E622" t="inlineStr">
        <is>
          <t>All</t>
        </is>
      </c>
      <c r="F622" t="inlineStr">
        <is>
          <t>ExtendedDripPan</t>
        </is>
      </c>
      <c r="G622" t="inlineStr">
        <is>
          <t>Extended Drip Pan</t>
        </is>
      </c>
      <c r="H622" t="inlineStr">
        <is>
          <t>RTF</t>
        </is>
      </c>
      <c r="I622" t="inlineStr">
        <is>
          <t>B104319</t>
        </is>
      </c>
      <c r="J622" s="273" t="inlineStr">
        <is>
          <t>LT093</t>
        </is>
      </c>
    </row>
    <row r="623">
      <c r="B623" t="inlineStr">
        <is>
          <t>ConTab_BOM_KP_DripPans_636</t>
        </is>
      </c>
      <c r="C623" s="87" t="inlineStr">
        <is>
          <t>6015-3_4-KP</t>
        </is>
      </c>
      <c r="D623" s="273" t="inlineStr">
        <is>
          <t>Special</t>
        </is>
      </c>
      <c r="E623" t="inlineStr">
        <is>
          <t>All</t>
        </is>
      </c>
      <c r="F623" t="inlineStr">
        <is>
          <t>ExtendedDripPan</t>
        </is>
      </c>
      <c r="G623" t="inlineStr">
        <is>
          <t>Extended Drip Pan</t>
        </is>
      </c>
      <c r="H623" t="inlineStr">
        <is>
          <t>RTF</t>
        </is>
      </c>
      <c r="I623" t="inlineStr">
        <is>
          <t>B104307</t>
        </is>
      </c>
      <c r="J623" s="273" t="inlineStr">
        <is>
          <t>LT029</t>
        </is>
      </c>
    </row>
    <row r="624">
      <c r="B624" t="inlineStr">
        <is>
          <t>ConTab_BOM_KP_DripPans_637</t>
        </is>
      </c>
      <c r="C624" s="87" t="inlineStr">
        <is>
          <t>1012-1_2-KP</t>
        </is>
      </c>
      <c r="D624" s="273" t="inlineStr">
        <is>
          <t>Steel</t>
        </is>
      </c>
      <c r="E624" t="inlineStr">
        <is>
          <t>284T</t>
        </is>
      </c>
      <c r="F624" t="inlineStr">
        <is>
          <t>Drip_Pan</t>
        </is>
      </c>
      <c r="G624" t="inlineStr">
        <is>
          <t>Standard Drip Pan</t>
        </is>
      </c>
      <c r="H624" t="n">
        <v>91903368</v>
      </c>
      <c r="I624" t="inlineStr">
        <is>
          <t>B104312</t>
        </is>
      </c>
      <c r="J624" s="273" t="inlineStr">
        <is>
          <t>LT027</t>
        </is>
      </c>
    </row>
    <row r="625">
      <c r="B625" t="inlineStr">
        <is>
          <t>ConTab_BOM_KP_DripPans_638</t>
        </is>
      </c>
      <c r="C625" s="87" t="inlineStr">
        <is>
          <t>1012-1_2-KP</t>
        </is>
      </c>
      <c r="D625" s="273" t="inlineStr">
        <is>
          <t>Steel</t>
        </is>
      </c>
      <c r="E625" t="inlineStr">
        <is>
          <t>286T</t>
        </is>
      </c>
      <c r="F625" t="inlineStr">
        <is>
          <t>Drip_Pan</t>
        </is>
      </c>
      <c r="G625" t="inlineStr">
        <is>
          <t>Standard Drip Pan</t>
        </is>
      </c>
      <c r="H625" t="n">
        <v>91903368</v>
      </c>
      <c r="I625" t="inlineStr">
        <is>
          <t>B104312</t>
        </is>
      </c>
      <c r="J625" s="273" t="inlineStr">
        <is>
          <t>LT027</t>
        </is>
      </c>
    </row>
    <row r="626">
      <c r="B626" t="inlineStr">
        <is>
          <t>ConTab_BOM_KP_DripPans_639</t>
        </is>
      </c>
      <c r="C626" s="87" t="inlineStr">
        <is>
          <t>1012-1_2-KP</t>
        </is>
      </c>
      <c r="D626" s="273" t="inlineStr">
        <is>
          <t>Steel</t>
        </is>
      </c>
      <c r="E626" t="inlineStr">
        <is>
          <t>324T</t>
        </is>
      </c>
      <c r="F626" t="inlineStr">
        <is>
          <t>Drip_Pan</t>
        </is>
      </c>
      <c r="G626" t="inlineStr">
        <is>
          <t>Standard Drip Pan</t>
        </is>
      </c>
      <c r="H626" t="n">
        <v>91903368</v>
      </c>
      <c r="I626" t="inlineStr">
        <is>
          <t>B104312</t>
        </is>
      </c>
      <c r="J626" s="273" t="inlineStr">
        <is>
          <t>LT027</t>
        </is>
      </c>
    </row>
    <row r="627">
      <c r="B627" t="inlineStr">
        <is>
          <t>ConTab_BOM_KP_DripPans_640</t>
        </is>
      </c>
      <c r="C627" s="87" t="inlineStr">
        <is>
          <t>1012-1_2-KP</t>
        </is>
      </c>
      <c r="D627" s="273" t="inlineStr">
        <is>
          <t>Steel</t>
        </is>
      </c>
      <c r="E627" t="inlineStr">
        <is>
          <t>326T</t>
        </is>
      </c>
      <c r="F627" t="inlineStr">
        <is>
          <t>Drip_Pan</t>
        </is>
      </c>
      <c r="G627" t="inlineStr">
        <is>
          <t>Standard Drip Pan</t>
        </is>
      </c>
      <c r="H627" t="n">
        <v>91903368</v>
      </c>
      <c r="I627" t="inlineStr">
        <is>
          <t>B104312</t>
        </is>
      </c>
      <c r="J627" s="273" t="inlineStr">
        <is>
          <t>LT027</t>
        </is>
      </c>
    </row>
    <row r="628">
      <c r="B628" t="inlineStr">
        <is>
          <t>ConTab_BOM_KP_DripPans_641</t>
        </is>
      </c>
      <c r="C628" s="87" t="inlineStr">
        <is>
          <t>1012-1_2-KP</t>
        </is>
      </c>
      <c r="D628" s="273" t="inlineStr">
        <is>
          <t>Steel</t>
        </is>
      </c>
      <c r="E628" t="inlineStr">
        <is>
          <t>364T</t>
        </is>
      </c>
      <c r="F628" t="inlineStr">
        <is>
          <t>Drip_Pan</t>
        </is>
      </c>
      <c r="G628" t="inlineStr">
        <is>
          <t>Standard Drip Pan</t>
        </is>
      </c>
      <c r="H628" t="n">
        <v>91903368</v>
      </c>
      <c r="I628" t="inlineStr">
        <is>
          <t>B104312</t>
        </is>
      </c>
      <c r="J628" s="273" t="inlineStr">
        <is>
          <t>LT027</t>
        </is>
      </c>
    </row>
    <row r="629">
      <c r="B629" t="inlineStr">
        <is>
          <t>ConTab_BOM_KP_DripPans_642</t>
        </is>
      </c>
      <c r="C629" s="87" t="inlineStr">
        <is>
          <t>1012-1_2-KP</t>
        </is>
      </c>
      <c r="D629" s="273" t="inlineStr">
        <is>
          <t>Steel</t>
        </is>
      </c>
      <c r="E629" t="inlineStr">
        <is>
          <t>365T</t>
        </is>
      </c>
      <c r="F629" t="inlineStr">
        <is>
          <t>Drip_Pan</t>
        </is>
      </c>
      <c r="G629" t="inlineStr">
        <is>
          <t>Standard Drip Pan</t>
        </is>
      </c>
      <c r="H629" t="n">
        <v>91903368</v>
      </c>
      <c r="I629" t="inlineStr">
        <is>
          <t>B104312</t>
        </is>
      </c>
      <c r="J629" s="273" t="inlineStr">
        <is>
          <t>LT027</t>
        </is>
      </c>
    </row>
    <row r="630">
      <c r="B630" t="inlineStr">
        <is>
          <t>ConTab_BOM_KP_DripPans_643</t>
        </is>
      </c>
      <c r="C630" s="87" t="inlineStr">
        <is>
          <t>1012-1_2-KP</t>
        </is>
      </c>
      <c r="D630" s="273" t="inlineStr">
        <is>
          <t>Steel</t>
        </is>
      </c>
      <c r="E630" t="inlineStr">
        <is>
          <t>404T</t>
        </is>
      </c>
      <c r="F630" t="inlineStr">
        <is>
          <t>Drip_Pan</t>
        </is>
      </c>
      <c r="G630" t="inlineStr">
        <is>
          <t>Standard Drip Pan</t>
        </is>
      </c>
      <c r="H630" t="n">
        <v>91903368</v>
      </c>
      <c r="I630" t="inlineStr">
        <is>
          <t>B104312</t>
        </is>
      </c>
      <c r="J630" s="273" t="inlineStr">
        <is>
          <t>LT027</t>
        </is>
      </c>
    </row>
    <row r="631">
      <c r="B631" t="inlineStr">
        <is>
          <t>ConTab_BOM_KP_DripPans_644</t>
        </is>
      </c>
      <c r="C631" s="87" t="inlineStr">
        <is>
          <t>1012-1_2-KP</t>
        </is>
      </c>
      <c r="D631" s="273" t="inlineStr">
        <is>
          <t>Steel</t>
        </is>
      </c>
      <c r="E631" t="inlineStr">
        <is>
          <t>405T</t>
        </is>
      </c>
      <c r="F631" t="inlineStr">
        <is>
          <t>Drip_Pan</t>
        </is>
      </c>
      <c r="G631" t="inlineStr">
        <is>
          <t>Standard Drip Pan</t>
        </is>
      </c>
      <c r="H631" t="n">
        <v>91903368</v>
      </c>
      <c r="I631" t="inlineStr">
        <is>
          <t>B104312</t>
        </is>
      </c>
      <c r="J631" s="273" t="inlineStr">
        <is>
          <t>LT027</t>
        </is>
      </c>
    </row>
    <row r="632">
      <c r="B632" t="inlineStr">
        <is>
          <t>ConTab_BOM_KP_DripPans_645</t>
        </is>
      </c>
      <c r="C632" s="87" t="inlineStr">
        <is>
          <t>1012-1_2-KP</t>
        </is>
      </c>
      <c r="D632" s="273" t="inlineStr">
        <is>
          <t>Steel</t>
        </is>
      </c>
      <c r="E632" t="inlineStr">
        <is>
          <t>444T</t>
        </is>
      </c>
      <c r="F632" t="inlineStr">
        <is>
          <t>Drip_Pan</t>
        </is>
      </c>
      <c r="G632" t="inlineStr">
        <is>
          <t>Standard Drip Pan</t>
        </is>
      </c>
      <c r="H632" t="n">
        <v>91903368</v>
      </c>
      <c r="I632" t="inlineStr">
        <is>
          <t>B104312</t>
        </is>
      </c>
      <c r="J632" s="273" t="inlineStr">
        <is>
          <t>LT027</t>
        </is>
      </c>
    </row>
    <row r="633">
      <c r="B633" t="inlineStr">
        <is>
          <t>ConTab_BOM_KP_DripPans_646</t>
        </is>
      </c>
      <c r="C633" s="87" t="inlineStr">
        <is>
          <t>1012-1_2-KP</t>
        </is>
      </c>
      <c r="D633" s="273" t="inlineStr">
        <is>
          <t>Steel</t>
        </is>
      </c>
      <c r="E633" t="inlineStr">
        <is>
          <t>445T</t>
        </is>
      </c>
      <c r="F633" t="inlineStr">
        <is>
          <t>Drip_Pan</t>
        </is>
      </c>
      <c r="G633" t="inlineStr">
        <is>
          <t>Standard Drip Pan</t>
        </is>
      </c>
      <c r="H633" t="n">
        <v>91903368</v>
      </c>
      <c r="I633" t="inlineStr">
        <is>
          <t>B104312</t>
        </is>
      </c>
      <c r="J633" s="273" t="inlineStr">
        <is>
          <t>LT027</t>
        </is>
      </c>
    </row>
    <row r="634">
      <c r="B634" t="inlineStr">
        <is>
          <t>ConTab_BOM_KP_DripPans_648</t>
        </is>
      </c>
      <c r="C634" s="87" t="inlineStr">
        <is>
          <t>1012-1_2-KP</t>
        </is>
      </c>
      <c r="D634" s="273" t="inlineStr">
        <is>
          <t>Special</t>
        </is>
      </c>
      <c r="E634" t="inlineStr">
        <is>
          <t>All</t>
        </is>
      </c>
      <c r="F634" t="inlineStr">
        <is>
          <t>Drip_Pan</t>
        </is>
      </c>
      <c r="G634" t="inlineStr">
        <is>
          <t>Standard Drip Pan</t>
        </is>
      </c>
      <c r="H634" t="inlineStr">
        <is>
          <t>RTF</t>
        </is>
      </c>
      <c r="I634" t="inlineStr">
        <is>
          <t>B104306</t>
        </is>
      </c>
      <c r="J634" s="273" t="inlineStr">
        <is>
          <t>LT029</t>
        </is>
      </c>
    </row>
    <row r="635">
      <c r="B635" t="inlineStr">
        <is>
          <t>ConTab_BOM_KP_DripPans_649</t>
        </is>
      </c>
      <c r="C635" s="87" t="inlineStr">
        <is>
          <t>1012-1_2-KP</t>
        </is>
      </c>
      <c r="D635" s="273" t="inlineStr">
        <is>
          <t>Steel</t>
        </is>
      </c>
      <c r="E635" t="inlineStr">
        <is>
          <t>284T</t>
        </is>
      </c>
      <c r="F635" t="inlineStr">
        <is>
          <t>ExtendedDripPan</t>
        </is>
      </c>
      <c r="G635" t="inlineStr">
        <is>
          <t>Extended Drip Pan</t>
        </is>
      </c>
      <c r="H635" t="inlineStr">
        <is>
          <t>RTF</t>
        </is>
      </c>
      <c r="I635" t="inlineStr">
        <is>
          <t>B104322</t>
        </is>
      </c>
      <c r="J635" s="235" t="inlineStr">
        <is>
          <t>LT084</t>
        </is>
      </c>
    </row>
    <row r="636">
      <c r="B636" t="inlineStr">
        <is>
          <t>ConTab_BOM_KP_DripPans_650</t>
        </is>
      </c>
      <c r="C636" s="87" t="inlineStr">
        <is>
          <t>1012-1_2-KP</t>
        </is>
      </c>
      <c r="D636" s="273" t="inlineStr">
        <is>
          <t>Steel</t>
        </is>
      </c>
      <c r="E636" t="inlineStr">
        <is>
          <t>286T</t>
        </is>
      </c>
      <c r="F636" t="inlineStr">
        <is>
          <t>ExtendedDripPan</t>
        </is>
      </c>
      <c r="G636" t="inlineStr">
        <is>
          <t>Extended Drip Pan</t>
        </is>
      </c>
      <c r="H636" t="inlineStr">
        <is>
          <t>RTF</t>
        </is>
      </c>
      <c r="I636" t="inlineStr">
        <is>
          <t>B104322</t>
        </is>
      </c>
      <c r="J636" s="235" t="inlineStr">
        <is>
          <t>LT084</t>
        </is>
      </c>
    </row>
    <row r="637">
      <c r="B637" t="inlineStr">
        <is>
          <t>ConTab_BOM_KP_DripPans_651</t>
        </is>
      </c>
      <c r="C637" s="87" t="inlineStr">
        <is>
          <t>1012-1_2-KP</t>
        </is>
      </c>
      <c r="D637" s="273" t="inlineStr">
        <is>
          <t>Steel</t>
        </is>
      </c>
      <c r="E637" t="inlineStr">
        <is>
          <t>324T</t>
        </is>
      </c>
      <c r="F637" t="inlineStr">
        <is>
          <t>ExtendedDripPan</t>
        </is>
      </c>
      <c r="G637" t="inlineStr">
        <is>
          <t>Extended Drip Pan</t>
        </is>
      </c>
      <c r="H637" t="inlineStr">
        <is>
          <t>RTF</t>
        </is>
      </c>
      <c r="I637" t="inlineStr">
        <is>
          <t>B104322</t>
        </is>
      </c>
      <c r="J637" s="235" t="inlineStr">
        <is>
          <t>LT084</t>
        </is>
      </c>
    </row>
    <row r="638">
      <c r="B638" t="inlineStr">
        <is>
          <t>ConTab_BOM_KP_DripPans_652</t>
        </is>
      </c>
      <c r="C638" s="87" t="inlineStr">
        <is>
          <t>1012-1_2-KP</t>
        </is>
      </c>
      <c r="D638" s="273" t="inlineStr">
        <is>
          <t>Steel</t>
        </is>
      </c>
      <c r="E638" t="inlineStr">
        <is>
          <t>326T</t>
        </is>
      </c>
      <c r="F638" t="inlineStr">
        <is>
          <t>ExtendedDripPan</t>
        </is>
      </c>
      <c r="G638" t="inlineStr">
        <is>
          <t>Extended Drip Pan</t>
        </is>
      </c>
      <c r="H638" t="inlineStr">
        <is>
          <t>RTF</t>
        </is>
      </c>
      <c r="I638" t="inlineStr">
        <is>
          <t>B104322</t>
        </is>
      </c>
      <c r="J638" s="235" t="inlineStr">
        <is>
          <t>LT084</t>
        </is>
      </c>
    </row>
    <row r="639">
      <c r="B639" t="inlineStr">
        <is>
          <t>ConTab_BOM_KP_DripPans_653</t>
        </is>
      </c>
      <c r="C639" s="87" t="inlineStr">
        <is>
          <t>1012-1_2-KP</t>
        </is>
      </c>
      <c r="D639" s="273" t="inlineStr">
        <is>
          <t>Steel</t>
        </is>
      </c>
      <c r="E639" t="inlineStr">
        <is>
          <t>364T</t>
        </is>
      </c>
      <c r="F639" t="inlineStr">
        <is>
          <t>ExtendedDripPan</t>
        </is>
      </c>
      <c r="G639" t="inlineStr">
        <is>
          <t>Extended Drip Pan</t>
        </is>
      </c>
      <c r="H639" t="inlineStr">
        <is>
          <t>RTF</t>
        </is>
      </c>
      <c r="I639" t="inlineStr">
        <is>
          <t>B104322</t>
        </is>
      </c>
      <c r="J639" s="235" t="inlineStr">
        <is>
          <t>LT084</t>
        </is>
      </c>
    </row>
    <row r="640">
      <c r="B640" t="inlineStr">
        <is>
          <t>ConTab_BOM_KP_DripPans_654</t>
        </is>
      </c>
      <c r="C640" s="87" t="inlineStr">
        <is>
          <t>1012-1_2-KP</t>
        </is>
      </c>
      <c r="D640" s="273" t="inlineStr">
        <is>
          <t>Steel</t>
        </is>
      </c>
      <c r="E640" t="inlineStr">
        <is>
          <t>365T</t>
        </is>
      </c>
      <c r="F640" t="inlineStr">
        <is>
          <t>ExtendedDripPan</t>
        </is>
      </c>
      <c r="G640" t="inlineStr">
        <is>
          <t>Extended Drip Pan</t>
        </is>
      </c>
      <c r="H640" t="inlineStr">
        <is>
          <t>RTF</t>
        </is>
      </c>
      <c r="I640" t="inlineStr">
        <is>
          <t>B104322</t>
        </is>
      </c>
      <c r="J640" s="235" t="inlineStr">
        <is>
          <t>LT084</t>
        </is>
      </c>
    </row>
    <row r="641">
      <c r="B641" t="inlineStr">
        <is>
          <t>ConTab_BOM_KP_DripPans_655</t>
        </is>
      </c>
      <c r="C641" s="87" t="inlineStr">
        <is>
          <t>1012-1_2-KP</t>
        </is>
      </c>
      <c r="D641" s="273" t="inlineStr">
        <is>
          <t>Steel</t>
        </is>
      </c>
      <c r="E641" t="inlineStr">
        <is>
          <t>404T</t>
        </is>
      </c>
      <c r="F641" t="inlineStr">
        <is>
          <t>ExtendedDripPan</t>
        </is>
      </c>
      <c r="G641" t="inlineStr">
        <is>
          <t>Extended Drip Pan</t>
        </is>
      </c>
      <c r="H641" t="inlineStr">
        <is>
          <t>RTF</t>
        </is>
      </c>
      <c r="I641" t="inlineStr">
        <is>
          <t>B104322</t>
        </is>
      </c>
      <c r="J641" s="235" t="inlineStr">
        <is>
          <t>LT084</t>
        </is>
      </c>
    </row>
    <row r="642">
      <c r="B642" t="inlineStr">
        <is>
          <t>ConTab_BOM_KP_DripPans_656</t>
        </is>
      </c>
      <c r="C642" s="87" t="inlineStr">
        <is>
          <t>1012-1_2-KP</t>
        </is>
      </c>
      <c r="D642" s="273" t="inlineStr">
        <is>
          <t>Steel</t>
        </is>
      </c>
      <c r="E642" t="inlineStr">
        <is>
          <t>405T</t>
        </is>
      </c>
      <c r="F642" t="inlineStr">
        <is>
          <t>ExtendedDripPan</t>
        </is>
      </c>
      <c r="G642" t="inlineStr">
        <is>
          <t>Extended Drip Pan</t>
        </is>
      </c>
      <c r="H642" t="inlineStr">
        <is>
          <t>RTF</t>
        </is>
      </c>
      <c r="I642" t="inlineStr">
        <is>
          <t>B104322</t>
        </is>
      </c>
      <c r="J642" s="235" t="inlineStr">
        <is>
          <t>LT084</t>
        </is>
      </c>
    </row>
    <row r="643">
      <c r="B643" t="inlineStr">
        <is>
          <t>ConTab_BOM_KP_DripPans_657</t>
        </is>
      </c>
      <c r="C643" s="87" t="inlineStr">
        <is>
          <t>1012-1_2-KP</t>
        </is>
      </c>
      <c r="D643" s="273" t="inlineStr">
        <is>
          <t>Steel</t>
        </is>
      </c>
      <c r="E643" t="inlineStr">
        <is>
          <t>444T</t>
        </is>
      </c>
      <c r="F643" t="inlineStr">
        <is>
          <t>ExtendedDripPan</t>
        </is>
      </c>
      <c r="G643" t="inlineStr">
        <is>
          <t>Extended Drip Pan</t>
        </is>
      </c>
      <c r="H643" t="inlineStr">
        <is>
          <t>RTF</t>
        </is>
      </c>
      <c r="I643" t="inlineStr">
        <is>
          <t>B104322</t>
        </is>
      </c>
      <c r="J643" s="235" t="inlineStr">
        <is>
          <t>LT084</t>
        </is>
      </c>
    </row>
    <row r="644">
      <c r="B644" t="inlineStr">
        <is>
          <t>ConTab_BOM_KP_DripPans_658</t>
        </is>
      </c>
      <c r="C644" s="87" t="inlineStr">
        <is>
          <t>1012-1_2-KP</t>
        </is>
      </c>
      <c r="D644" s="273" t="inlineStr">
        <is>
          <t>Steel</t>
        </is>
      </c>
      <c r="E644" t="inlineStr">
        <is>
          <t>445T</t>
        </is>
      </c>
      <c r="F644" t="inlineStr">
        <is>
          <t>ExtendedDripPan</t>
        </is>
      </c>
      <c r="G644" t="inlineStr">
        <is>
          <t>Extended Drip Pan</t>
        </is>
      </c>
      <c r="H644" t="inlineStr">
        <is>
          <t>RTF</t>
        </is>
      </c>
      <c r="I644" t="inlineStr">
        <is>
          <t>B104322</t>
        </is>
      </c>
      <c r="J644" s="235" t="inlineStr">
        <is>
          <t>LT084</t>
        </is>
      </c>
    </row>
    <row r="645">
      <c r="B645" t="inlineStr">
        <is>
          <t>ConTab_BOM_KP_DripPans_659</t>
        </is>
      </c>
      <c r="C645" s="87" t="inlineStr">
        <is>
          <t>1012-1_2-KP</t>
        </is>
      </c>
      <c r="D645" s="273" t="inlineStr">
        <is>
          <t>CI</t>
        </is>
      </c>
      <c r="E645" t="inlineStr">
        <is>
          <t>All</t>
        </is>
      </c>
      <c r="F645" t="inlineStr">
        <is>
          <t>ExtendedDripPan</t>
        </is>
      </c>
      <c r="G645" t="inlineStr">
        <is>
          <t>Extended Drip Pan</t>
        </is>
      </c>
      <c r="H645" t="inlineStr">
        <is>
          <t>RTF</t>
        </is>
      </c>
      <c r="I645" t="inlineStr">
        <is>
          <t>B104322</t>
        </is>
      </c>
      <c r="J645" s="273" t="inlineStr">
        <is>
          <t>LT093</t>
        </is>
      </c>
    </row>
    <row r="646">
      <c r="B646" t="inlineStr">
        <is>
          <t>ConTab_BOM_KP_DripPans_660</t>
        </is>
      </c>
      <c r="C646" s="87" t="inlineStr">
        <is>
          <t>1012-1_2-KP</t>
        </is>
      </c>
      <c r="D646" s="273" t="inlineStr">
        <is>
          <t>Special</t>
        </is>
      </c>
      <c r="E646" t="inlineStr">
        <is>
          <t>All</t>
        </is>
      </c>
      <c r="F646" t="inlineStr">
        <is>
          <t>ExtendedDripPan</t>
        </is>
      </c>
      <c r="G646" t="inlineStr">
        <is>
          <t>Extended Drip Pan</t>
        </is>
      </c>
      <c r="H646" t="inlineStr">
        <is>
          <t>RTF</t>
        </is>
      </c>
      <c r="I646" t="inlineStr">
        <is>
          <t>B104307</t>
        </is>
      </c>
      <c r="J646" s="273" t="inlineStr">
        <is>
          <t>LT029</t>
        </is>
      </c>
    </row>
    <row r="647">
      <c r="A647" s="44" t="inlineStr">
        <is>
          <t>[END]</t>
        </is>
      </c>
    </row>
  </sheetData>
  <autoFilter ref="C6:K658"/>
  <dataValidations count="1">
    <dataValidation sqref="B4:J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rintOptions gridLines="1"/>
  <pageMargins left="0.75" right="0.75" top="1" bottom="1" header="0.5" footer="0.5"/>
  <pageSetup orientation="landscape"/>
</worksheet>
</file>

<file path=xl/worksheets/sheet17.xml><?xml version="1.0" encoding="utf-8"?>
<worksheet xmlns="http://schemas.openxmlformats.org/spreadsheetml/2006/main">
  <sheetPr>
    <outlinePr summaryBelow="1" summaryRight="1"/>
    <pageSetUpPr autoPageBreaks="0"/>
  </sheetPr>
  <dimension ref="A1:L324"/>
  <sheetViews>
    <sheetView workbookViewId="0">
      <pane ySplit="6" topLeftCell="A7" activePane="bottomLeft" state="frozen"/>
      <selection activeCell="B42" sqref="B42"/>
      <selection pane="bottomLeft" activeCell="E11" sqref="E11"/>
    </sheetView>
  </sheetViews>
  <sheetFormatPr baseColWidth="8" defaultRowHeight="12.75" outlineLevelRow="1"/>
  <cols>
    <col width="29" bestFit="1" customWidth="1" style="64" min="1" max="1"/>
    <col width="29.28515625" customWidth="1" style="109" min="2" max="2"/>
    <col width="78" customWidth="1" style="109" min="3" max="3"/>
    <col width="10.7109375" bestFit="1" customWidth="1" style="109" min="4" max="4"/>
    <col width="20" bestFit="1" customWidth="1" style="109" min="5" max="5"/>
    <col width="20" customWidth="1" style="109" min="6" max="6"/>
    <col width="9" bestFit="1" customWidth="1" style="109" min="7" max="7"/>
    <col width="18.140625" bestFit="1" customWidth="1" style="109" min="8" max="8"/>
    <col width="12" bestFit="1" customWidth="1" style="109" min="10" max="10"/>
  </cols>
  <sheetData>
    <row r="1" ht="13.5" customFormat="1" customHeight="1" s="60" thickBot="1">
      <c r="A1" s="45" t="inlineStr">
        <is>
          <t>Export Set-up</t>
        </is>
      </c>
      <c r="B1" s="216" t="inlineStr">
        <is>
          <t>C:\Users\Willie\Desktop\Grundfos PSDs\KPpkgland.xml</t>
        </is>
      </c>
      <c r="C1" s="46" t="n"/>
      <c r="D1" s="46" t="n"/>
      <c r="E1" s="56" t="n"/>
      <c r="F1" s="56" t="n"/>
      <c r="G1" s="56" t="n"/>
      <c r="H1" s="56" t="n"/>
      <c r="I1" s="56" t="n"/>
      <c r="J1" s="56" t="n"/>
      <c r="L1" s="60" t="inlineStr">
        <is>
          <t>PSD v1.2</t>
        </is>
      </c>
    </row>
    <row r="2" outlineLevel="1" ht="13.5" customHeight="1" s="109" thickTop="1">
      <c r="A2" s="42" t="inlineStr">
        <is>
          <t>Price_BOM_KP_PackingGland</t>
        </is>
      </c>
      <c r="B2" s="66" t="inlineStr">
        <is>
          <t>ID</t>
        </is>
      </c>
      <c r="C2" s="66" t="inlineStr">
        <is>
          <t>Model</t>
        </is>
      </c>
      <c r="D2" s="66" t="inlineStr">
        <is>
          <t>ConstructionCode</t>
        </is>
      </c>
      <c r="E2" s="66" t="n"/>
      <c r="F2" s="58" t="inlineStr">
        <is>
          <t>GlandMaterial</t>
        </is>
      </c>
      <c r="G2" s="66" t="inlineStr">
        <is>
          <t>BOM</t>
        </is>
      </c>
      <c r="H2" s="58" t="n"/>
      <c r="I2" s="66" t="inlineStr">
        <is>
          <t>PriceID</t>
        </is>
      </c>
      <c r="J2" s="66" t="inlineStr">
        <is>
          <t>LeadtimeID</t>
        </is>
      </c>
    </row>
    <row r="3" outlineLevel="1" s="109">
      <c r="A3" s="42" t="inlineStr">
        <is>
          <t>MechSealOptions</t>
        </is>
      </c>
      <c r="B3" s="58" t="inlineStr">
        <is>
          <t>PriceList</t>
        </is>
      </c>
      <c r="C3" s="66" t="n"/>
      <c r="D3" s="66" t="n"/>
      <c r="E3" s="58" t="inlineStr">
        <is>
          <t>ID</t>
        </is>
      </c>
      <c r="F3" s="58" t="n"/>
      <c r="G3" s="66" t="n"/>
      <c r="H3" s="58" t="n"/>
      <c r="I3" s="66" t="n"/>
      <c r="J3" s="66" t="n"/>
    </row>
    <row r="4" outlineLevel="1" customFormat="1" s="62">
      <c r="A4" s="49" t="inlineStr">
        <is>
          <t>[Attribute type]</t>
        </is>
      </c>
      <c r="B4" s="72" t="inlineStr">
        <is>
          <t>pointer-merge</t>
        </is>
      </c>
      <c r="C4" s="72" t="inlineStr">
        <is>
          <t>text</t>
        </is>
      </c>
      <c r="D4" s="72" t="inlineStr">
        <is>
          <t>text</t>
        </is>
      </c>
      <c r="E4" s="61" t="inlineStr">
        <is>
          <t>pointer-merge</t>
        </is>
      </c>
      <c r="F4" s="72" t="inlineStr">
        <is>
          <t>text</t>
        </is>
      </c>
      <c r="G4" s="72" t="inlineStr">
        <is>
          <t>text</t>
        </is>
      </c>
      <c r="H4" s="61" t="n"/>
      <c r="I4" s="72" t="inlineStr">
        <is>
          <t>pointer-merge</t>
        </is>
      </c>
      <c r="J4" s="72" t="inlineStr">
        <is>
          <t>pointer-merge</t>
        </is>
      </c>
      <c r="K4" s="51" t="inlineStr">
        <is>
          <t>[END]</t>
        </is>
      </c>
    </row>
    <row r="5" outlineLevel="1" ht="13.5" customFormat="1" customHeight="1" s="60" thickBot="1">
      <c r="A5" s="53" t="inlineStr">
        <is>
          <t>[Attribute width]</t>
        </is>
      </c>
      <c r="B5" s="63" t="n"/>
      <c r="C5" s="63" t="n"/>
      <c r="D5" s="63" t="n"/>
      <c r="E5" s="63" t="n"/>
      <c r="F5" s="63" t="n"/>
      <c r="G5" s="63" t="n"/>
      <c r="H5" s="63" t="n"/>
      <c r="I5" s="63" t="n"/>
      <c r="J5" s="63" t="n"/>
    </row>
    <row r="6" ht="13.5" customHeight="1" s="109" thickTop="1">
      <c r="B6" s="274" t="inlineStr">
        <is>
          <t>ID</t>
        </is>
      </c>
      <c r="C6" s="91" t="inlineStr">
        <is>
          <t>Model</t>
        </is>
      </c>
      <c r="D6" s="91" t="inlineStr">
        <is>
          <t>ConstCode</t>
        </is>
      </c>
      <c r="E6" s="143" t="inlineStr">
        <is>
          <t>OptionID</t>
        </is>
      </c>
      <c r="F6" s="143" t="inlineStr">
        <is>
          <t>GlandMaterial</t>
        </is>
      </c>
      <c r="G6" s="143" t="inlineStr">
        <is>
          <t>BOM</t>
        </is>
      </c>
      <c r="H6" s="143" t="inlineStr">
        <is>
          <t>BOM description</t>
        </is>
      </c>
      <c r="I6" s="143" t="inlineStr">
        <is>
          <t>Price ID</t>
        </is>
      </c>
      <c r="J6" s="143" t="inlineStr">
        <is>
          <t>LeadTimeID</t>
        </is>
      </c>
    </row>
    <row r="7">
      <c r="A7" s="44" t="inlineStr">
        <is>
          <t>[START]</t>
        </is>
      </c>
      <c r="B7" t="inlineStr">
        <is>
          <t>Price_BOM_KP_PackingGland_1</t>
        </is>
      </c>
      <c r="C7" t="inlineStr">
        <is>
          <t>:2095-1_2-KP:2013-5_6-KP:3095-7_8-KP:</t>
        </is>
      </c>
      <c r="D7" s="273" t="inlineStr">
        <is>
          <t>3</t>
        </is>
      </c>
      <c r="E7" s="40" t="inlineStr">
        <is>
          <t>PackingGland_SS</t>
        </is>
      </c>
      <c r="F7" s="40" t="inlineStr">
        <is>
          <t>PackingGland_SS</t>
        </is>
      </c>
      <c r="G7" t="n">
        <v>96759555</v>
      </c>
      <c r="H7" t="inlineStr">
        <is>
          <t>PKG GL,KP,X3,DI</t>
        </is>
      </c>
      <c r="I7" t="inlineStr">
        <is>
          <t>B104666</t>
        </is>
      </c>
      <c r="J7" s="235" t="inlineStr">
        <is>
          <t>LT049</t>
        </is>
      </c>
    </row>
    <row r="8">
      <c r="B8" t="inlineStr">
        <is>
          <t>Price_BOM_KP_PackingGland_2</t>
        </is>
      </c>
      <c r="C8" t="inlineStr">
        <is>
          <t>:2095-1_2-KP:2013-5_6-KP:3095-7_8-KP:</t>
        </is>
      </c>
      <c r="D8" s="273" t="inlineStr">
        <is>
          <t>3</t>
        </is>
      </c>
      <c r="E8" s="40" t="inlineStr">
        <is>
          <t>PackingGland_Special</t>
        </is>
      </c>
      <c r="F8" s="40" t="inlineStr">
        <is>
          <t>PackingGland_Special</t>
        </is>
      </c>
      <c r="G8" t="inlineStr">
        <is>
          <t>RTF</t>
        </is>
      </c>
      <c r="I8" t="inlineStr">
        <is>
          <t>B104667</t>
        </is>
      </c>
      <c r="J8" s="273" t="inlineStr">
        <is>
          <t>LT029</t>
        </is>
      </c>
    </row>
    <row r="9">
      <c r="B9" t="inlineStr">
        <is>
          <t>Price_BOM_KP_PackingGland_3</t>
        </is>
      </c>
      <c r="C9" t="inlineStr">
        <is>
          <t>:3014-5_6-KP:3014-7_8-KP:4012-1_2-KP:4012-7_8-KP:4015-7_8-KP:4015-9_0-KP:5012-7_8-KP:5015-9_0-KP:6012-1_2-KP:6012-3_4-KP:</t>
        </is>
      </c>
      <c r="D9" s="273" t="inlineStr">
        <is>
          <t>4</t>
        </is>
      </c>
      <c r="E9" s="40" t="inlineStr">
        <is>
          <t>PackingGland_SS</t>
        </is>
      </c>
      <c r="F9" s="40" t="inlineStr">
        <is>
          <t>PackingGland_SS</t>
        </is>
      </c>
      <c r="G9" t="n">
        <v>96759556</v>
      </c>
      <c r="H9" t="inlineStr">
        <is>
          <t>PKG GL,KP,X4,DI</t>
        </is>
      </c>
      <c r="I9" t="inlineStr">
        <is>
          <t>B104666</t>
        </is>
      </c>
      <c r="J9" s="235" t="inlineStr">
        <is>
          <t>LT049</t>
        </is>
      </c>
    </row>
    <row r="10">
      <c r="B10" t="inlineStr">
        <is>
          <t>Price_BOM_KP_PackingGland_4</t>
        </is>
      </c>
      <c r="C10" t="inlineStr">
        <is>
          <t>:3014-5_6-KP:3014-7_8-KP:4012-1_2-KP:4012-7_8-KP:4015-7_8-KP:4015-9_0-KP:5012-7_8-KP:5015-9_0-KP:6012-1_2-KP:6012-3_4-KP:</t>
        </is>
      </c>
      <c r="D10" s="273" t="inlineStr">
        <is>
          <t>4</t>
        </is>
      </c>
      <c r="E10" s="40" t="inlineStr">
        <is>
          <t>PackingGland_Special</t>
        </is>
      </c>
      <c r="F10" s="40" t="inlineStr">
        <is>
          <t>PackingGland_Special</t>
        </is>
      </c>
      <c r="G10" t="inlineStr">
        <is>
          <t>RTF</t>
        </is>
      </c>
      <c r="I10" t="inlineStr">
        <is>
          <t>B104667</t>
        </is>
      </c>
      <c r="J10" s="273" t="inlineStr">
        <is>
          <t>LT029</t>
        </is>
      </c>
    </row>
    <row r="11">
      <c r="B11" t="inlineStr">
        <is>
          <t>Price_BOM_KP_PackingGland_5</t>
        </is>
      </c>
      <c r="C11" t="inlineStr">
        <is>
          <t>:6015-1_2-KP:6015-3_4-KP:6019-7_8-KP:8012-5_6-KP:8015-3_4-KP:1012-9_0-KP:1012-1_2-KP:</t>
        </is>
      </c>
      <c r="D11" s="273" t="inlineStr">
        <is>
          <t>5</t>
        </is>
      </c>
      <c r="E11" s="40" t="inlineStr">
        <is>
          <t>PackingGland_SS</t>
        </is>
      </c>
      <c r="F11" s="40" t="inlineStr">
        <is>
          <t>PackingGland_SS</t>
        </is>
      </c>
      <c r="G11" t="n">
        <v>96759557</v>
      </c>
      <c r="H11" t="inlineStr">
        <is>
          <t>PKG GL,KP,X5,DI</t>
        </is>
      </c>
      <c r="I11" t="inlineStr">
        <is>
          <t>B104666</t>
        </is>
      </c>
      <c r="J11" s="235" t="inlineStr">
        <is>
          <t>LT049</t>
        </is>
      </c>
    </row>
    <row r="12">
      <c r="B12" t="inlineStr">
        <is>
          <t>Price_BOM_KP_PackingGland_6</t>
        </is>
      </c>
      <c r="C12" t="inlineStr">
        <is>
          <t>:6015-1_2-KP:6015-3_4-KP:6019-7_8-KP:8012-5_6-KP:8015-3_4-KP:1012-9_0-KP:1012-1_2-KP:</t>
        </is>
      </c>
      <c r="D12" s="273" t="inlineStr">
        <is>
          <t>5</t>
        </is>
      </c>
      <c r="E12" s="40" t="inlineStr">
        <is>
          <t>PackingGland_Special</t>
        </is>
      </c>
      <c r="F12" s="40" t="inlineStr">
        <is>
          <t>PackingGland_Special</t>
        </is>
      </c>
      <c r="G12" t="inlineStr">
        <is>
          <t>RTF</t>
        </is>
      </c>
      <c r="I12" t="inlineStr">
        <is>
          <t>B104667</t>
        </is>
      </c>
      <c r="J12" s="273" t="inlineStr">
        <is>
          <t>LT029</t>
        </is>
      </c>
    </row>
    <row r="13">
      <c r="B13" t="inlineStr">
        <is>
          <t>Price_BOM_KP_PackingGland_7</t>
        </is>
      </c>
      <c r="C13" t="inlineStr">
        <is>
          <t>:6019-7_8-KP:6020-3_4-KP:</t>
        </is>
      </c>
      <c r="D13" s="273" t="inlineStr">
        <is>
          <t>6</t>
        </is>
      </c>
      <c r="E13" s="40" t="inlineStr">
        <is>
          <t>PackingGland_SS</t>
        </is>
      </c>
      <c r="F13" s="40" t="inlineStr">
        <is>
          <t>PackingGland_SS</t>
        </is>
      </c>
      <c r="G13" t="n">
        <v>96759558</v>
      </c>
      <c r="H13" t="inlineStr">
        <is>
          <t>PKG GL,KP,X6,DI</t>
        </is>
      </c>
      <c r="I13" t="inlineStr">
        <is>
          <t>B104666</t>
        </is>
      </c>
      <c r="J13" s="235" t="inlineStr">
        <is>
          <t>LT049</t>
        </is>
      </c>
    </row>
    <row r="14">
      <c r="B14" t="inlineStr">
        <is>
          <t>Price_BOM_KP_PackingGland_8</t>
        </is>
      </c>
      <c r="C14" t="inlineStr">
        <is>
          <t>:6019-7_8-KP:6020-3_4-KP:</t>
        </is>
      </c>
      <c r="D14" s="273" t="inlineStr">
        <is>
          <t>6</t>
        </is>
      </c>
      <c r="E14" s="40" t="inlineStr">
        <is>
          <t>PackingGland_Special</t>
        </is>
      </c>
      <c r="F14" s="40" t="inlineStr">
        <is>
          <t>PackingGland_Special</t>
        </is>
      </c>
      <c r="G14" t="inlineStr">
        <is>
          <t>RTF</t>
        </is>
      </c>
      <c r="I14" t="inlineStr">
        <is>
          <t>B104667</t>
        </is>
      </c>
      <c r="J14" s="273" t="inlineStr">
        <is>
          <t>LT029</t>
        </is>
      </c>
    </row>
    <row r="15">
      <c r="B15" t="inlineStr">
        <is>
          <t>Price_BOM_KP_PackingGland_9</t>
        </is>
      </c>
      <c r="C15" t="inlineStr">
        <is>
          <t>:1015-3_4-KP:</t>
        </is>
      </c>
      <c r="D15" s="273" t="inlineStr">
        <is>
          <t>7</t>
        </is>
      </c>
      <c r="E15" s="40" t="inlineStr">
        <is>
          <t>PackingGland_SS</t>
        </is>
      </c>
      <c r="F15" s="40" t="inlineStr">
        <is>
          <t>PackingGland_SS</t>
        </is>
      </c>
      <c r="G15" t="n">
        <v>96759559</v>
      </c>
      <c r="H15" t="inlineStr">
        <is>
          <t>PKG GL,KP,X7,DI</t>
        </is>
      </c>
      <c r="I15" t="inlineStr">
        <is>
          <t>B104666</t>
        </is>
      </c>
      <c r="J15" s="235" t="inlineStr">
        <is>
          <t>LT049</t>
        </is>
      </c>
    </row>
    <row r="16">
      <c r="B16" t="inlineStr">
        <is>
          <t>Price_BOM_KP_PackingGland_10</t>
        </is>
      </c>
      <c r="C16" t="inlineStr">
        <is>
          <t>:1015-3_4-KP:</t>
        </is>
      </c>
      <c r="D16" s="273" t="inlineStr">
        <is>
          <t>7</t>
        </is>
      </c>
      <c r="E16" s="40" t="inlineStr">
        <is>
          <t>PackingGland_Special</t>
        </is>
      </c>
      <c r="F16" s="40" t="inlineStr">
        <is>
          <t>PackingGland_Special</t>
        </is>
      </c>
      <c r="G16" t="inlineStr">
        <is>
          <t>RTF</t>
        </is>
      </c>
      <c r="I16" t="inlineStr">
        <is>
          <t>B104667</t>
        </is>
      </c>
      <c r="J16" s="273" t="inlineStr">
        <is>
          <t>LT029</t>
        </is>
      </c>
    </row>
    <row r="17">
      <c r="B17" t="inlineStr">
        <is>
          <t>Price_BOM_KP_PackingGland_11</t>
        </is>
      </c>
      <c r="C17" t="inlineStr">
        <is>
          <t>:8020-5_6-KP:1220-5_6-KP:1415-1_2-KP:</t>
        </is>
      </c>
      <c r="D17" s="273" t="inlineStr">
        <is>
          <t>K</t>
        </is>
      </c>
      <c r="E17" s="40" t="inlineStr">
        <is>
          <t>PackingGland_SS</t>
        </is>
      </c>
      <c r="F17" s="40" t="inlineStr">
        <is>
          <t>PackingGland_SS</t>
        </is>
      </c>
      <c r="G17" t="n">
        <v>96759560</v>
      </c>
      <c r="H17" t="inlineStr">
        <is>
          <t>PKG GL,KP,XK,DI</t>
        </is>
      </c>
      <c r="I17" t="inlineStr">
        <is>
          <t>B104666</t>
        </is>
      </c>
      <c r="J17" s="235" t="inlineStr">
        <is>
          <t>LT049</t>
        </is>
      </c>
    </row>
    <row r="18">
      <c r="B18" t="inlineStr">
        <is>
          <t>Price_BOM_KP_PackingGland_12</t>
        </is>
      </c>
      <c r="C18" t="inlineStr">
        <is>
          <t>:8020-5_6-KP:1220-5_6-KP:1415-1_2-KP:</t>
        </is>
      </c>
      <c r="D18" s="273" t="inlineStr">
        <is>
          <t>K</t>
        </is>
      </c>
      <c r="E18" s="40" t="inlineStr">
        <is>
          <t>PackingGland_Special</t>
        </is>
      </c>
      <c r="F18" s="40" t="inlineStr">
        <is>
          <t>PackingGland_Special</t>
        </is>
      </c>
      <c r="G18" t="inlineStr">
        <is>
          <t>RTF</t>
        </is>
      </c>
      <c r="I18" t="inlineStr">
        <is>
          <t>B104667</t>
        </is>
      </c>
      <c r="J18" s="273" t="inlineStr">
        <is>
          <t>LT029</t>
        </is>
      </c>
    </row>
    <row r="19">
      <c r="B19" t="inlineStr">
        <is>
          <t>Price_BOM_KP_PackingGland_13</t>
        </is>
      </c>
      <c r="C19" t="inlineStr">
        <is>
          <t>:1020-3_4-KP:1024-1_2-KP:1024-3_4-KP:</t>
        </is>
      </c>
      <c r="D19" s="273" t="inlineStr">
        <is>
          <t>V</t>
        </is>
      </c>
      <c r="E19" s="40" t="inlineStr">
        <is>
          <t>PackingGland_SS</t>
        </is>
      </c>
      <c r="F19" s="40" t="inlineStr">
        <is>
          <t>PackingGland_SS</t>
        </is>
      </c>
      <c r="G19" t="n">
        <v>96759561</v>
      </c>
      <c r="H19" t="inlineStr">
        <is>
          <t>PKG GL,KP,XV,DI</t>
        </is>
      </c>
      <c r="I19" t="inlineStr">
        <is>
          <t>B104666</t>
        </is>
      </c>
      <c r="J19" s="235" t="inlineStr">
        <is>
          <t>LT049</t>
        </is>
      </c>
    </row>
    <row r="20">
      <c r="B20" t="inlineStr">
        <is>
          <t>Price_BOM_KP_PackingGland_14</t>
        </is>
      </c>
      <c r="C20" t="inlineStr">
        <is>
          <t>:1020-3_4-KP:1024-1_2-KP:1024-3_4-KP:</t>
        </is>
      </c>
      <c r="D20" s="273" t="inlineStr">
        <is>
          <t>V</t>
        </is>
      </c>
      <c r="E20" s="40" t="inlineStr">
        <is>
          <t>PackingGland_Special</t>
        </is>
      </c>
      <c r="F20" s="40" t="inlineStr">
        <is>
          <t>PackingGland_Special</t>
        </is>
      </c>
      <c r="G20" t="inlineStr">
        <is>
          <t>RTF</t>
        </is>
      </c>
      <c r="I20" t="inlineStr">
        <is>
          <t>B104667</t>
        </is>
      </c>
      <c r="J20" s="273" t="inlineStr">
        <is>
          <t>LT029</t>
        </is>
      </c>
    </row>
    <row r="21">
      <c r="A21" s="82" t="n"/>
      <c r="B21" t="inlineStr">
        <is>
          <t>Price_BOM_KP_PackingGland_15</t>
        </is>
      </c>
      <c r="C21" t="inlineStr">
        <is>
          <t>:3095-7_8-KP:</t>
        </is>
      </c>
      <c r="D21" s="273" t="inlineStr">
        <is>
          <t>E</t>
        </is>
      </c>
      <c r="E21" s="40" t="inlineStr">
        <is>
          <t>PackingGland_SS</t>
        </is>
      </c>
      <c r="F21" s="40" t="inlineStr">
        <is>
          <t>PackingGland_SS</t>
        </is>
      </c>
      <c r="G21" t="n">
        <v>98450680</v>
      </c>
      <c r="H21" t="inlineStr">
        <is>
          <t>PKG GL,KP,X3,DI</t>
        </is>
      </c>
      <c r="I21" t="inlineStr">
        <is>
          <t>B104666</t>
        </is>
      </c>
      <c r="J21" s="235" t="inlineStr">
        <is>
          <t>LT049</t>
        </is>
      </c>
    </row>
    <row r="22" s="109">
      <c r="A22" s="64" t="n"/>
      <c r="B22" t="inlineStr">
        <is>
          <t>Price_BOM_KP_PackingGland_16</t>
        </is>
      </c>
      <c r="C22" t="inlineStr">
        <is>
          <t>:3095-7_8-KP:</t>
        </is>
      </c>
      <c r="D22" s="273" t="inlineStr">
        <is>
          <t>E</t>
        </is>
      </c>
      <c r="E22" s="40" t="inlineStr">
        <is>
          <t>PackingGland_Special</t>
        </is>
      </c>
      <c r="F22" s="40" t="inlineStr">
        <is>
          <t>PackingGland_Special</t>
        </is>
      </c>
      <c r="G22" t="inlineStr">
        <is>
          <t>RTF</t>
        </is>
      </c>
      <c r="I22" t="inlineStr">
        <is>
          <t>B104667</t>
        </is>
      </c>
      <c r="J22" s="273" t="inlineStr">
        <is>
          <t>LT029</t>
        </is>
      </c>
    </row>
    <row r="23" s="109">
      <c r="A23" s="44" t="inlineStr">
        <is>
          <t>[END]</t>
        </is>
      </c>
      <c r="D23" s="273" t="n"/>
      <c r="E23" s="40" t="n"/>
      <c r="F23" s="40" t="n"/>
    </row>
    <row r="24" s="109">
      <c r="A24" s="64" t="n"/>
      <c r="D24" s="273" t="n"/>
      <c r="E24" s="40" t="n"/>
      <c r="F24" s="40" t="n"/>
    </row>
    <row r="25">
      <c r="D25" s="273" t="n"/>
      <c r="E25" s="40" t="n"/>
      <c r="F25" s="40" t="n"/>
    </row>
    <row r="26">
      <c r="D26" s="273" t="n"/>
      <c r="E26" s="40" t="n"/>
      <c r="F26" s="40" t="n"/>
    </row>
    <row r="30">
      <c r="D30" s="273" t="n"/>
      <c r="E30" s="40" t="n"/>
      <c r="F30" s="40" t="n"/>
    </row>
    <row r="31">
      <c r="D31" s="273" t="n"/>
      <c r="E31" s="40" t="n"/>
      <c r="F31" s="40" t="n"/>
    </row>
    <row r="32">
      <c r="D32" s="273" t="n"/>
      <c r="E32" s="40" t="n"/>
      <c r="F32" s="40" t="n"/>
    </row>
    <row r="33">
      <c r="D33" s="273" t="n"/>
      <c r="E33" s="40" t="n"/>
      <c r="F33" s="40" t="n"/>
    </row>
    <row r="34">
      <c r="D34" s="273" t="n"/>
      <c r="E34" s="40" t="n"/>
      <c r="F34" s="40" t="n"/>
    </row>
    <row r="35">
      <c r="D35" s="273" t="n"/>
      <c r="E35" s="40" t="n"/>
      <c r="F35" s="40" t="n"/>
    </row>
    <row r="36">
      <c r="D36" s="273" t="n"/>
      <c r="E36" s="40" t="n"/>
      <c r="F36" s="40" t="n"/>
    </row>
    <row r="37">
      <c r="D37" s="273" t="n"/>
      <c r="E37" s="40" t="n"/>
      <c r="F37" s="40" t="n"/>
    </row>
    <row r="38">
      <c r="D38" s="273" t="n"/>
      <c r="E38" s="40" t="n"/>
      <c r="F38" s="40" t="n"/>
    </row>
    <row r="39">
      <c r="D39" s="273" t="n"/>
      <c r="E39" s="40" t="n"/>
      <c r="F39" s="40" t="n"/>
    </row>
    <row r="40">
      <c r="D40" s="273" t="n"/>
      <c r="E40" s="40" t="n"/>
      <c r="F40" s="40" t="n"/>
    </row>
    <row r="47">
      <c r="D47" s="273" t="n"/>
      <c r="E47" s="40" t="n"/>
      <c r="F47" s="40" t="n"/>
    </row>
    <row r="48">
      <c r="D48" s="273" t="n"/>
      <c r="E48" s="40" t="n"/>
      <c r="F48" s="40" t="n"/>
    </row>
    <row r="49">
      <c r="D49" s="273" t="n"/>
      <c r="E49" s="40" t="n"/>
      <c r="F49" s="40" t="n"/>
    </row>
    <row r="50">
      <c r="D50" s="273" t="n"/>
      <c r="E50" s="40" t="n"/>
      <c r="F50" s="40" t="n"/>
    </row>
    <row r="51">
      <c r="D51" s="273" t="n"/>
      <c r="E51" s="40" t="n"/>
      <c r="F51" s="40" t="n"/>
    </row>
    <row r="52">
      <c r="D52" s="273" t="n"/>
      <c r="E52" s="40" t="n"/>
      <c r="F52" s="40" t="n"/>
    </row>
    <row r="53">
      <c r="D53" s="273" t="n"/>
      <c r="E53" s="40" t="n"/>
      <c r="F53" s="40" t="n"/>
    </row>
    <row r="54">
      <c r="D54" s="273" t="n"/>
      <c r="E54" s="40" t="n"/>
      <c r="F54" s="40" t="n"/>
    </row>
    <row r="55">
      <c r="D55" s="273" t="n"/>
      <c r="E55" s="40" t="n"/>
      <c r="F55" s="40" t="n"/>
    </row>
    <row r="56">
      <c r="D56" s="273" t="n"/>
      <c r="E56" s="40" t="n"/>
      <c r="F56" s="40" t="n"/>
    </row>
    <row r="57">
      <c r="D57" s="273" t="n"/>
      <c r="E57" s="40" t="n"/>
      <c r="F57" s="40" t="n"/>
    </row>
    <row r="58">
      <c r="D58" s="273" t="n"/>
      <c r="E58" s="40" t="n"/>
      <c r="F58" s="40" t="n"/>
    </row>
    <row r="59">
      <c r="D59" s="273" t="n"/>
      <c r="E59" s="40" t="n"/>
      <c r="F59" s="40" t="n"/>
    </row>
    <row r="93">
      <c r="D93" s="273" t="n"/>
      <c r="E93" s="40" t="n"/>
      <c r="F93" s="40" t="n"/>
    </row>
    <row r="98">
      <c r="D98" s="273" t="n"/>
      <c r="E98" s="40" t="n"/>
      <c r="F98" s="40" t="n"/>
    </row>
    <row r="99">
      <c r="D99" s="273" t="n"/>
      <c r="E99" s="40" t="n"/>
      <c r="F99" s="40" t="n"/>
    </row>
    <row r="100">
      <c r="D100" s="273" t="n"/>
      <c r="E100" s="40" t="n"/>
      <c r="F100" s="40" t="n"/>
    </row>
    <row r="101">
      <c r="D101" s="273" t="n"/>
      <c r="E101" s="40" t="n"/>
      <c r="F101" s="40" t="n"/>
    </row>
    <row r="106">
      <c r="D106" s="273" t="n"/>
      <c r="E106" s="40" t="n"/>
      <c r="F106" s="40" t="n"/>
    </row>
    <row r="107">
      <c r="D107" s="273" t="n"/>
      <c r="E107" s="40" t="n"/>
      <c r="F107" s="40" t="n"/>
    </row>
    <row r="108">
      <c r="D108" s="273" t="n"/>
      <c r="E108" s="40" t="n"/>
      <c r="F108" s="40" t="n"/>
    </row>
    <row r="109">
      <c r="D109" s="273" t="n"/>
      <c r="E109" s="40" t="n"/>
      <c r="F109" s="40" t="n"/>
    </row>
    <row r="113">
      <c r="D113" s="273" t="n"/>
      <c r="E113" s="40" t="n"/>
      <c r="F113" s="40" t="n"/>
    </row>
    <row r="114">
      <c r="D114" s="273" t="n"/>
      <c r="E114" s="40" t="n"/>
      <c r="F114" s="40" t="n"/>
    </row>
    <row r="115">
      <c r="D115" s="273" t="n"/>
      <c r="E115" s="40" t="n"/>
      <c r="F115" s="40" t="n"/>
    </row>
    <row r="116">
      <c r="D116" s="273" t="n"/>
      <c r="E116" s="40" t="n"/>
      <c r="F116" s="40" t="n"/>
    </row>
    <row r="117">
      <c r="D117" s="273" t="n"/>
      <c r="E117" s="40" t="n"/>
      <c r="F117" s="40" t="n"/>
    </row>
    <row r="118">
      <c r="D118" s="273" t="n"/>
      <c r="E118" s="40" t="n"/>
      <c r="F118" s="40" t="n"/>
    </row>
    <row r="119">
      <c r="D119" s="273" t="n"/>
      <c r="E119" s="40" t="n"/>
      <c r="F119" s="40" t="n"/>
    </row>
    <row r="120">
      <c r="D120" s="273" t="n"/>
      <c r="E120" s="40" t="n"/>
      <c r="F120" s="40" t="n"/>
    </row>
    <row r="121">
      <c r="D121" s="273" t="n"/>
      <c r="E121" s="40" t="n"/>
      <c r="F121" s="40" t="n"/>
    </row>
    <row r="122">
      <c r="D122" s="273" t="n"/>
      <c r="E122" s="40" t="n"/>
      <c r="F122" s="40" t="n"/>
    </row>
    <row r="123">
      <c r="D123" s="273" t="n"/>
      <c r="E123" s="40" t="n"/>
      <c r="F123" s="40" t="n"/>
    </row>
    <row r="124">
      <c r="D124" s="273" t="n"/>
      <c r="E124" s="40" t="n"/>
      <c r="F124" s="40" t="n"/>
    </row>
    <row r="125">
      <c r="D125" s="273" t="n"/>
      <c r="E125" s="40" t="n"/>
      <c r="F125" s="40" t="n"/>
    </row>
    <row r="126">
      <c r="D126" s="273" t="n"/>
      <c r="E126" s="40" t="n"/>
      <c r="F126" s="40" t="n"/>
    </row>
    <row r="127">
      <c r="D127" s="273" t="n"/>
      <c r="E127" s="40" t="n"/>
      <c r="F127" s="40" t="n"/>
    </row>
    <row r="128">
      <c r="D128" s="273" t="n"/>
      <c r="E128" s="40" t="n"/>
      <c r="F128" s="40" t="n"/>
    </row>
    <row r="129">
      <c r="D129" s="273" t="n"/>
      <c r="E129" s="40" t="n"/>
      <c r="F129" s="40" t="n"/>
    </row>
    <row r="130">
      <c r="D130" s="273" t="n"/>
      <c r="E130" s="40" t="n"/>
      <c r="F130" s="40" t="n"/>
    </row>
    <row r="131">
      <c r="D131" s="273" t="n"/>
      <c r="E131" s="40" t="n"/>
      <c r="F131" s="40" t="n"/>
    </row>
    <row r="132">
      <c r="D132" s="273" t="n"/>
      <c r="E132" s="40" t="n"/>
      <c r="F132" s="40" t="n"/>
    </row>
    <row r="133">
      <c r="D133" s="273" t="n"/>
      <c r="E133" s="40" t="n"/>
      <c r="F133" s="40" t="n"/>
    </row>
    <row r="134">
      <c r="D134" s="273" t="n"/>
      <c r="E134" s="40" t="n"/>
      <c r="F134" s="40" t="n"/>
    </row>
    <row r="135">
      <c r="D135" s="273" t="n"/>
      <c r="E135" s="40" t="n"/>
      <c r="F135" s="40" t="n"/>
    </row>
    <row r="136">
      <c r="D136" s="273" t="n"/>
      <c r="E136" s="40" t="n"/>
      <c r="F136" s="40" t="n"/>
    </row>
    <row r="137">
      <c r="D137" s="273" t="n"/>
      <c r="E137" s="40" t="n"/>
      <c r="F137" s="40" t="n"/>
    </row>
    <row r="138">
      <c r="D138" s="273" t="n"/>
      <c r="E138" s="40" t="n"/>
      <c r="F138" s="40" t="n"/>
    </row>
    <row r="139">
      <c r="D139" s="273" t="n"/>
      <c r="E139" s="40" t="n"/>
      <c r="F139" s="40" t="n"/>
    </row>
    <row r="140">
      <c r="D140" s="273" t="n"/>
      <c r="E140" s="40" t="n"/>
      <c r="F140" s="40" t="n"/>
    </row>
    <row r="141">
      <c r="D141" s="273" t="n"/>
      <c r="E141" s="40" t="n"/>
      <c r="F141" s="40" t="n"/>
    </row>
    <row r="142">
      <c r="D142" s="273" t="n"/>
      <c r="E142" s="40" t="n"/>
      <c r="F142" s="40" t="n"/>
    </row>
    <row r="143">
      <c r="D143" s="273" t="n"/>
      <c r="E143" s="40" t="n"/>
      <c r="F143" s="40" t="n"/>
    </row>
    <row r="144">
      <c r="D144" s="273" t="n"/>
      <c r="E144" s="40" t="n"/>
      <c r="F144" s="40" t="n"/>
    </row>
    <row r="145">
      <c r="D145" s="273" t="n"/>
      <c r="E145" s="40" t="n"/>
      <c r="F145" s="40" t="n"/>
    </row>
    <row r="146">
      <c r="D146" s="273" t="n"/>
      <c r="E146" s="40" t="n"/>
      <c r="F146" s="40" t="n"/>
    </row>
    <row r="147">
      <c r="D147" s="273" t="n"/>
      <c r="E147" s="40" t="n"/>
      <c r="F147" s="40" t="n"/>
    </row>
    <row r="148">
      <c r="D148" s="273" t="n"/>
      <c r="E148" s="40" t="n"/>
      <c r="F148" s="40" t="n"/>
    </row>
    <row r="149">
      <c r="D149" s="273" t="n"/>
      <c r="E149" s="40" t="n"/>
      <c r="F149" s="40" t="n"/>
    </row>
    <row r="150">
      <c r="D150" s="273" t="n"/>
      <c r="E150" s="40" t="n"/>
      <c r="F150" s="40" t="n"/>
    </row>
    <row r="151">
      <c r="D151" s="273" t="n"/>
      <c r="E151" s="40" t="n"/>
      <c r="F151" s="40" t="n"/>
    </row>
    <row r="152">
      <c r="D152" s="273" t="n"/>
      <c r="E152" s="40" t="n"/>
      <c r="F152" s="40" t="n"/>
    </row>
    <row r="153">
      <c r="D153" s="273" t="n"/>
      <c r="E153" s="40" t="n"/>
      <c r="F153" s="40" t="n"/>
    </row>
    <row r="154">
      <c r="D154" s="273" t="n"/>
      <c r="E154" s="40" t="n"/>
      <c r="F154" s="40" t="n"/>
    </row>
    <row r="155">
      <c r="D155" s="273" t="n"/>
      <c r="E155" s="40" t="n"/>
      <c r="F155" s="40" t="n"/>
    </row>
    <row r="156">
      <c r="D156" s="273" t="n"/>
      <c r="E156" s="40" t="n"/>
      <c r="F156" s="40" t="n"/>
    </row>
    <row r="157">
      <c r="D157" s="273" t="n"/>
      <c r="E157" s="40" t="n"/>
      <c r="F157" s="40" t="n"/>
    </row>
    <row r="158">
      <c r="D158" s="273" t="n"/>
      <c r="E158" s="40" t="n"/>
      <c r="F158" s="40" t="n"/>
    </row>
    <row r="159">
      <c r="D159" s="273" t="n"/>
      <c r="E159" s="40" t="n"/>
      <c r="F159" s="40" t="n"/>
    </row>
    <row r="160">
      <c r="D160" s="273" t="n"/>
      <c r="E160" s="40" t="n"/>
      <c r="F160" s="40" t="n"/>
    </row>
    <row r="161">
      <c r="D161" s="273" t="n"/>
      <c r="E161" s="40" t="n"/>
      <c r="F161" s="40" t="n"/>
    </row>
    <row r="162">
      <c r="D162" s="273" t="n"/>
      <c r="E162" s="40" t="n"/>
      <c r="F162" s="40" t="n"/>
    </row>
    <row r="163">
      <c r="D163" s="273" t="n"/>
      <c r="E163" s="40" t="n"/>
      <c r="F163" s="40" t="n"/>
    </row>
    <row r="164">
      <c r="D164" s="273" t="n"/>
      <c r="E164" s="40" t="n"/>
      <c r="F164" s="40" t="n"/>
    </row>
    <row r="165">
      <c r="D165" s="273" t="n"/>
      <c r="E165" s="40" t="n"/>
      <c r="F165" s="40" t="n"/>
    </row>
    <row r="166">
      <c r="D166" s="273" t="n"/>
      <c r="E166" s="40" t="n"/>
      <c r="F166" s="40" t="n"/>
    </row>
    <row r="167">
      <c r="D167" s="273" t="n"/>
      <c r="E167" s="40" t="n"/>
      <c r="F167" s="40" t="n"/>
    </row>
    <row r="168">
      <c r="D168" s="273" t="n"/>
      <c r="E168" s="40" t="n"/>
      <c r="F168" s="40" t="n"/>
    </row>
    <row r="169">
      <c r="D169" s="273" t="n"/>
      <c r="E169" s="40" t="n"/>
      <c r="F169" s="40" t="n"/>
    </row>
    <row r="170">
      <c r="D170" s="273" t="n"/>
      <c r="E170" s="40" t="n"/>
      <c r="F170" s="40" t="n"/>
    </row>
    <row r="171">
      <c r="D171" s="273" t="n"/>
      <c r="E171" s="40" t="n"/>
      <c r="F171" s="40" t="n"/>
    </row>
    <row r="172">
      <c r="D172" s="273" t="n"/>
      <c r="E172" s="40" t="n"/>
      <c r="F172" s="40" t="n"/>
    </row>
    <row r="173">
      <c r="D173" s="273" t="n"/>
      <c r="E173" s="40" t="n"/>
      <c r="F173" s="40" t="n"/>
    </row>
    <row r="174">
      <c r="D174" s="273" t="n"/>
      <c r="E174" s="40" t="n"/>
      <c r="F174" s="40" t="n"/>
    </row>
    <row r="175">
      <c r="D175" s="273" t="n"/>
      <c r="E175" s="40" t="n"/>
      <c r="F175" s="40" t="n"/>
    </row>
    <row r="176">
      <c r="D176" s="273" t="n"/>
      <c r="E176" s="40" t="n"/>
      <c r="F176" s="40" t="n"/>
    </row>
    <row r="177">
      <c r="D177" s="273" t="n"/>
      <c r="E177" s="40" t="n"/>
      <c r="F177" s="40" t="n"/>
    </row>
    <row r="178">
      <c r="D178" s="273" t="n"/>
      <c r="E178" s="40" t="n"/>
      <c r="F178" s="40" t="n"/>
    </row>
    <row r="179">
      <c r="D179" s="273" t="n"/>
      <c r="E179" s="40" t="n"/>
      <c r="F179" s="40" t="n"/>
    </row>
    <row r="180">
      <c r="D180" s="273" t="n"/>
      <c r="E180" s="40" t="n"/>
      <c r="F180" s="40" t="n"/>
    </row>
    <row r="181">
      <c r="D181" s="273" t="n"/>
      <c r="E181" s="40" t="n"/>
      <c r="F181" s="40" t="n"/>
    </row>
    <row r="182">
      <c r="D182" s="273" t="n"/>
      <c r="E182" s="40" t="n"/>
      <c r="F182" s="40" t="n"/>
    </row>
    <row r="183">
      <c r="D183" s="273" t="n"/>
      <c r="E183" s="40" t="n"/>
      <c r="F183" s="40" t="n"/>
    </row>
    <row r="184">
      <c r="D184" s="273" t="n"/>
      <c r="E184" s="40" t="n"/>
      <c r="F184" s="40" t="n"/>
    </row>
    <row r="185">
      <c r="D185" s="273" t="n"/>
      <c r="E185" s="40" t="n"/>
      <c r="F185" s="40" t="n"/>
    </row>
    <row r="186">
      <c r="D186" s="273" t="n"/>
      <c r="E186" s="40" t="n"/>
      <c r="F186" s="40" t="n"/>
    </row>
    <row r="187">
      <c r="D187" s="273" t="n"/>
      <c r="E187" s="40" t="n"/>
      <c r="F187" s="40" t="n"/>
    </row>
    <row r="188">
      <c r="D188" s="273" t="n"/>
      <c r="E188" s="40" t="n"/>
      <c r="F188" s="40" t="n"/>
    </row>
    <row r="189">
      <c r="D189" s="273" t="n"/>
      <c r="E189" s="40" t="n"/>
      <c r="F189" s="40" t="n"/>
    </row>
    <row r="190">
      <c r="D190" s="273" t="n"/>
      <c r="E190" s="40" t="n"/>
      <c r="F190" s="40" t="n"/>
    </row>
    <row r="191">
      <c r="D191" s="273" t="n"/>
      <c r="E191" s="40" t="n"/>
      <c r="F191" s="40" t="n"/>
    </row>
    <row r="192">
      <c r="D192" s="273" t="n"/>
      <c r="E192" s="40" t="n"/>
      <c r="F192" s="40" t="n"/>
    </row>
    <row r="193">
      <c r="D193" s="273" t="n"/>
      <c r="E193" s="40" t="n"/>
      <c r="F193" s="40" t="n"/>
    </row>
    <row r="194">
      <c r="D194" s="273" t="n"/>
      <c r="E194" s="40" t="n"/>
      <c r="F194" s="40" t="n"/>
    </row>
    <row r="195">
      <c r="D195" s="273" t="n"/>
      <c r="E195" s="40" t="n"/>
      <c r="F195" s="40" t="n"/>
    </row>
    <row r="196">
      <c r="D196" s="273" t="n"/>
      <c r="E196" s="40" t="n"/>
      <c r="F196" s="40" t="n"/>
    </row>
    <row r="197">
      <c r="D197" s="273" t="n"/>
      <c r="E197" s="40" t="n"/>
      <c r="F197" s="40" t="n"/>
    </row>
    <row r="198">
      <c r="D198" s="273" t="n"/>
      <c r="E198" s="40" t="n"/>
      <c r="F198" s="40" t="n"/>
    </row>
    <row r="199">
      <c r="D199" s="273" t="n"/>
      <c r="E199" s="40" t="n"/>
      <c r="F199" s="40" t="n"/>
    </row>
    <row r="200">
      <c r="D200" s="273" t="n"/>
      <c r="E200" s="40" t="n"/>
      <c r="F200" s="40" t="n"/>
    </row>
    <row r="201">
      <c r="D201" s="273" t="n"/>
      <c r="E201" s="40" t="n"/>
      <c r="F201" s="40" t="n"/>
    </row>
    <row r="202">
      <c r="D202" s="273" t="n"/>
      <c r="E202" s="40" t="n"/>
      <c r="F202" s="40" t="n"/>
    </row>
    <row r="203">
      <c r="D203" s="273" t="n"/>
      <c r="E203" s="40" t="n"/>
      <c r="F203" s="40" t="n"/>
    </row>
    <row r="204">
      <c r="D204" s="273" t="n"/>
      <c r="E204" s="40" t="n"/>
      <c r="F204" s="40" t="n"/>
    </row>
    <row r="205">
      <c r="D205" s="273" t="n"/>
      <c r="E205" s="40" t="n"/>
      <c r="F205" s="40" t="n"/>
    </row>
    <row r="206">
      <c r="D206" s="273" t="n"/>
      <c r="E206" s="40" t="n"/>
      <c r="F206" s="40" t="n"/>
    </row>
    <row r="207">
      <c r="D207" s="273" t="n"/>
      <c r="E207" s="40" t="n"/>
      <c r="F207" s="40" t="n"/>
    </row>
    <row r="208">
      <c r="D208" s="273" t="n"/>
      <c r="E208" s="40" t="n"/>
      <c r="F208" s="40" t="n"/>
    </row>
    <row r="209">
      <c r="D209" s="273" t="n"/>
      <c r="E209" s="40" t="n"/>
      <c r="F209" s="40" t="n"/>
    </row>
    <row r="210">
      <c r="D210" s="273" t="n"/>
      <c r="E210" s="40" t="n"/>
      <c r="F210" s="40" t="n"/>
    </row>
    <row r="211">
      <c r="D211" s="273" t="n"/>
      <c r="E211" s="40" t="n"/>
      <c r="F211" s="40" t="n"/>
    </row>
    <row r="212">
      <c r="D212" s="273" t="n"/>
      <c r="E212" s="40" t="n"/>
      <c r="F212" s="40" t="n"/>
    </row>
    <row r="213">
      <c r="D213" s="273" t="n"/>
      <c r="E213" s="40" t="n"/>
      <c r="F213" s="40" t="n"/>
    </row>
    <row r="214">
      <c r="D214" s="273" t="n"/>
      <c r="E214" s="40" t="n"/>
      <c r="F214" s="40" t="n"/>
    </row>
    <row r="215">
      <c r="D215" s="273" t="n"/>
      <c r="E215" s="40" t="n"/>
      <c r="F215" s="40" t="n"/>
    </row>
    <row r="216">
      <c r="D216" s="273" t="n"/>
      <c r="E216" s="40" t="n"/>
      <c r="F216" s="40" t="n"/>
    </row>
    <row r="217">
      <c r="D217" s="273" t="n"/>
      <c r="E217" s="40" t="n"/>
      <c r="F217" s="40" t="n"/>
    </row>
    <row r="218">
      <c r="D218" s="273" t="n"/>
      <c r="E218" s="40" t="n"/>
      <c r="F218" s="40" t="n"/>
    </row>
    <row r="219">
      <c r="D219" s="273" t="n"/>
      <c r="E219" s="40" t="n"/>
      <c r="F219" s="40" t="n"/>
    </row>
    <row r="220">
      <c r="D220" s="273" t="n"/>
      <c r="E220" s="40" t="n"/>
      <c r="F220" s="40" t="n"/>
    </row>
    <row r="221">
      <c r="D221" s="273" t="n"/>
      <c r="E221" s="40" t="n"/>
      <c r="F221" s="40" t="n"/>
    </row>
    <row r="222">
      <c r="D222" s="273" t="n"/>
      <c r="E222" s="40" t="n"/>
      <c r="F222" s="40" t="n"/>
    </row>
    <row r="223">
      <c r="D223" s="273" t="n"/>
      <c r="E223" s="40" t="n"/>
      <c r="F223" s="40" t="n"/>
    </row>
    <row r="224">
      <c r="D224" s="273" t="n"/>
      <c r="E224" s="40" t="n"/>
      <c r="F224" s="40" t="n"/>
    </row>
    <row r="225">
      <c r="D225" s="273" t="n"/>
      <c r="E225" s="40" t="n"/>
      <c r="F225" s="40" t="n"/>
    </row>
    <row r="226">
      <c r="D226" s="273" t="n"/>
      <c r="E226" s="40" t="n"/>
      <c r="F226" s="40" t="n"/>
    </row>
    <row r="227">
      <c r="D227" s="273" t="n"/>
      <c r="E227" s="40" t="n"/>
      <c r="F227" s="40" t="n"/>
    </row>
    <row r="228">
      <c r="D228" s="273" t="n"/>
      <c r="E228" s="40" t="n"/>
      <c r="F228" s="40" t="n"/>
    </row>
    <row r="229">
      <c r="D229" s="273" t="n"/>
      <c r="E229" s="40" t="n"/>
      <c r="F229" s="40" t="n"/>
    </row>
    <row r="230">
      <c r="D230" s="273" t="n"/>
      <c r="E230" s="40" t="n"/>
      <c r="F230" s="40" t="n"/>
    </row>
    <row r="231">
      <c r="D231" s="273" t="n"/>
      <c r="E231" s="40" t="n"/>
      <c r="F231" s="40" t="n"/>
    </row>
    <row r="232">
      <c r="D232" s="273" t="n"/>
      <c r="E232" s="40" t="n"/>
      <c r="F232" s="40" t="n"/>
    </row>
    <row r="233">
      <c r="D233" s="273" t="n"/>
      <c r="E233" s="40" t="n"/>
      <c r="F233" s="40" t="n"/>
    </row>
    <row r="234">
      <c r="D234" s="273" t="n"/>
      <c r="E234" s="40" t="n"/>
      <c r="F234" s="40" t="n"/>
    </row>
    <row r="235">
      <c r="D235" s="273" t="n"/>
      <c r="E235" s="40" t="n"/>
      <c r="F235" s="40" t="n"/>
    </row>
    <row r="236">
      <c r="D236" s="273" t="n"/>
      <c r="E236" s="40" t="n"/>
      <c r="F236" s="40" t="n"/>
    </row>
    <row r="237">
      <c r="D237" s="273" t="n"/>
      <c r="E237" s="40" t="n"/>
      <c r="F237" s="40" t="n"/>
    </row>
    <row r="238">
      <c r="D238" s="273" t="n"/>
      <c r="E238" s="40" t="n"/>
      <c r="F238" s="40" t="n"/>
    </row>
    <row r="239">
      <c r="D239" s="273" t="n"/>
      <c r="E239" s="40" t="n"/>
      <c r="F239" s="40" t="n"/>
    </row>
    <row r="240">
      <c r="D240" s="273" t="n"/>
      <c r="E240" s="40" t="n"/>
      <c r="F240" s="40" t="n"/>
    </row>
    <row r="241">
      <c r="D241" s="273" t="n"/>
      <c r="E241" s="40" t="n"/>
      <c r="F241" s="40" t="n"/>
    </row>
    <row r="242">
      <c r="D242" s="273" t="n"/>
      <c r="E242" s="40" t="n"/>
      <c r="F242" s="40" t="n"/>
    </row>
    <row r="243">
      <c r="D243" s="273" t="n"/>
      <c r="E243" s="40" t="n"/>
      <c r="F243" s="40" t="n"/>
    </row>
    <row r="244">
      <c r="D244" s="273" t="n"/>
      <c r="E244" s="40" t="n"/>
      <c r="F244" s="40" t="n"/>
    </row>
    <row r="245">
      <c r="D245" s="273" t="n"/>
      <c r="E245" s="40" t="n"/>
      <c r="F245" s="40" t="n"/>
    </row>
    <row r="246">
      <c r="D246" s="273" t="n"/>
      <c r="E246" s="40" t="n"/>
      <c r="F246" s="40" t="n"/>
    </row>
    <row r="247">
      <c r="D247" s="273" t="n"/>
      <c r="E247" s="40" t="n"/>
      <c r="F247" s="40" t="n"/>
    </row>
    <row r="248">
      <c r="D248" s="273" t="n"/>
      <c r="E248" s="40" t="n"/>
      <c r="F248" s="40" t="n"/>
    </row>
    <row r="249">
      <c r="D249" s="273" t="n"/>
      <c r="E249" s="40" t="n"/>
      <c r="F249" s="40" t="n"/>
    </row>
    <row r="250">
      <c r="D250" s="273" t="n"/>
      <c r="E250" s="40" t="n"/>
      <c r="F250" s="40" t="n"/>
    </row>
    <row r="251">
      <c r="D251" s="273" t="n"/>
      <c r="E251" s="40" t="n"/>
      <c r="F251" s="40" t="n"/>
    </row>
    <row r="252">
      <c r="D252" s="273" t="n"/>
      <c r="E252" s="40" t="n"/>
      <c r="F252" s="40" t="n"/>
    </row>
    <row r="253">
      <c r="D253" s="273" t="n"/>
      <c r="E253" s="40" t="n"/>
      <c r="F253" s="40" t="n"/>
    </row>
    <row r="254">
      <c r="D254" s="273" t="n"/>
      <c r="E254" s="40" t="n"/>
      <c r="F254" s="40" t="n"/>
    </row>
    <row r="255">
      <c r="D255" s="273" t="n"/>
      <c r="E255" s="40" t="n"/>
      <c r="F255" s="40" t="n"/>
    </row>
    <row r="256">
      <c r="D256" s="273" t="n"/>
      <c r="E256" s="40" t="n"/>
      <c r="F256" s="40" t="n"/>
    </row>
    <row r="257">
      <c r="D257" s="273" t="n"/>
      <c r="E257" s="40" t="n"/>
      <c r="F257" s="40" t="n"/>
    </row>
    <row r="258">
      <c r="D258" s="273" t="n"/>
      <c r="E258" s="40" t="n"/>
      <c r="F258" s="40" t="n"/>
    </row>
    <row r="259">
      <c r="D259" s="273" t="n"/>
      <c r="E259" s="40" t="n"/>
      <c r="F259" s="40" t="n"/>
    </row>
    <row r="260">
      <c r="D260" s="273" t="n"/>
      <c r="E260" s="40" t="n"/>
      <c r="F260" s="40" t="n"/>
    </row>
    <row r="261">
      <c r="D261" s="273" t="n"/>
      <c r="E261" s="40" t="n"/>
      <c r="F261" s="40" t="n"/>
    </row>
    <row r="262">
      <c r="D262" s="273" t="n"/>
      <c r="E262" s="40" t="n"/>
      <c r="F262" s="40" t="n"/>
    </row>
    <row r="263">
      <c r="D263" s="273" t="n"/>
      <c r="E263" s="40" t="n"/>
      <c r="F263" s="40" t="n"/>
    </row>
    <row r="264">
      <c r="D264" s="273" t="n"/>
      <c r="E264" s="40" t="n"/>
      <c r="F264" s="40" t="n"/>
    </row>
    <row r="265">
      <c r="D265" s="273" t="n"/>
      <c r="E265" s="40" t="n"/>
      <c r="F265" s="40" t="n"/>
    </row>
    <row r="266">
      <c r="D266" s="273" t="n"/>
      <c r="E266" s="40" t="n"/>
      <c r="F266" s="40" t="n"/>
    </row>
    <row r="267">
      <c r="D267" s="273" t="n"/>
      <c r="E267" s="40" t="n"/>
      <c r="F267" s="40" t="n"/>
    </row>
    <row r="268">
      <c r="D268" s="273" t="n"/>
      <c r="E268" s="40" t="n"/>
      <c r="F268" s="40" t="n"/>
    </row>
    <row r="269">
      <c r="D269" s="273" t="n"/>
      <c r="E269" s="40" t="n"/>
      <c r="F269" s="40" t="n"/>
    </row>
    <row r="270">
      <c r="D270" s="273" t="n"/>
      <c r="E270" s="40" t="n"/>
      <c r="F270" s="40" t="n"/>
    </row>
    <row r="271">
      <c r="D271" s="273" t="n"/>
      <c r="E271" s="40" t="n"/>
      <c r="F271" s="40" t="n"/>
    </row>
    <row r="272">
      <c r="D272" s="273" t="n"/>
      <c r="E272" s="40" t="n"/>
      <c r="F272" s="40" t="n"/>
    </row>
    <row r="273">
      <c r="D273" s="273" t="n"/>
      <c r="E273" s="40" t="n"/>
      <c r="F273" s="40" t="n"/>
    </row>
    <row r="274">
      <c r="D274" s="273" t="n"/>
      <c r="E274" s="40" t="n"/>
      <c r="F274" s="40" t="n"/>
    </row>
    <row r="275">
      <c r="D275" s="273" t="n"/>
      <c r="E275" s="40" t="n"/>
      <c r="F275" s="40" t="n"/>
    </row>
    <row r="276">
      <c r="D276" s="273" t="n"/>
      <c r="E276" s="40" t="n"/>
      <c r="F276" s="40" t="n"/>
    </row>
    <row r="277">
      <c r="D277" s="273" t="n"/>
      <c r="E277" s="40" t="n"/>
      <c r="F277" s="40" t="n"/>
    </row>
    <row r="278">
      <c r="D278" s="273" t="n"/>
      <c r="E278" s="40" t="n"/>
      <c r="F278" s="40" t="n"/>
    </row>
    <row r="279">
      <c r="D279" s="273" t="n"/>
      <c r="E279" s="40" t="n"/>
      <c r="F279" s="40" t="n"/>
    </row>
    <row r="280">
      <c r="D280" s="273" t="n"/>
      <c r="E280" s="40" t="n"/>
      <c r="F280" s="40" t="n"/>
    </row>
    <row r="281">
      <c r="D281" s="273" t="n"/>
      <c r="E281" s="40" t="n"/>
      <c r="F281" s="40" t="n"/>
    </row>
    <row r="282">
      <c r="D282" s="273" t="n"/>
      <c r="E282" s="40" t="n"/>
      <c r="F282" s="40" t="n"/>
    </row>
    <row r="283">
      <c r="D283" s="273" t="n"/>
      <c r="E283" s="40" t="n"/>
      <c r="F283" s="40" t="n"/>
    </row>
    <row r="284">
      <c r="D284" s="273" t="n"/>
      <c r="E284" s="40" t="n"/>
      <c r="F284" s="40" t="n"/>
    </row>
    <row r="285">
      <c r="D285" s="273" t="n"/>
      <c r="E285" s="40" t="n"/>
      <c r="F285" s="40" t="n"/>
    </row>
    <row r="286">
      <c r="D286" s="273" t="n"/>
      <c r="E286" s="40" t="n"/>
      <c r="F286" s="40" t="n"/>
    </row>
    <row r="287">
      <c r="D287" s="273" t="n"/>
      <c r="E287" s="40" t="n"/>
      <c r="F287" s="40" t="n"/>
    </row>
    <row r="288">
      <c r="D288" s="273" t="n"/>
      <c r="E288" s="40" t="n"/>
      <c r="F288" s="40" t="n"/>
    </row>
    <row r="289">
      <c r="D289" s="273" t="n"/>
      <c r="E289" s="40" t="n"/>
      <c r="F289" s="40" t="n"/>
    </row>
    <row r="290">
      <c r="D290" s="273" t="n"/>
      <c r="E290" s="40" t="n"/>
      <c r="F290" s="40" t="n"/>
    </row>
    <row r="291">
      <c r="D291" s="273" t="n"/>
      <c r="E291" s="40" t="n"/>
      <c r="F291" s="40" t="n"/>
    </row>
    <row r="292">
      <c r="D292" s="273" t="n"/>
      <c r="E292" s="40" t="n"/>
      <c r="F292" s="40" t="n"/>
    </row>
    <row r="293">
      <c r="D293" s="273" t="n"/>
      <c r="E293" s="40" t="n"/>
      <c r="F293" s="40" t="n"/>
    </row>
    <row r="294">
      <c r="D294" s="273" t="n"/>
      <c r="E294" s="40" t="n"/>
      <c r="F294" s="40" t="n"/>
    </row>
    <row r="295">
      <c r="D295" s="273" t="n"/>
      <c r="E295" s="40" t="n"/>
      <c r="F295" s="40" t="n"/>
    </row>
    <row r="296">
      <c r="D296" s="273" t="n"/>
      <c r="E296" s="40" t="n"/>
      <c r="F296" s="40" t="n"/>
    </row>
    <row r="297">
      <c r="D297" s="273" t="n"/>
      <c r="E297" s="40" t="n"/>
      <c r="F297" s="40" t="n"/>
    </row>
    <row r="298">
      <c r="D298" s="273" t="n"/>
      <c r="E298" s="40" t="n"/>
      <c r="F298" s="40" t="n"/>
    </row>
    <row r="299">
      <c r="D299" s="273" t="n"/>
      <c r="E299" s="40" t="n"/>
      <c r="F299" s="40" t="n"/>
    </row>
    <row r="300">
      <c r="D300" s="273" t="n"/>
      <c r="E300" s="40" t="n"/>
      <c r="F300" s="40" t="n"/>
    </row>
    <row r="301">
      <c r="D301" s="273" t="n"/>
      <c r="E301" s="40" t="n"/>
      <c r="F301" s="40" t="n"/>
    </row>
    <row r="302">
      <c r="D302" s="273" t="n"/>
      <c r="E302" s="40" t="n"/>
      <c r="F302" s="40" t="n"/>
    </row>
    <row r="303">
      <c r="D303" s="273" t="n"/>
      <c r="E303" s="40" t="n"/>
      <c r="F303" s="40" t="n"/>
    </row>
    <row r="304">
      <c r="D304" s="273" t="n"/>
      <c r="E304" s="40" t="n"/>
      <c r="F304" s="40" t="n"/>
    </row>
    <row r="305">
      <c r="D305" s="273" t="n"/>
      <c r="E305" s="40" t="n"/>
      <c r="F305" s="40" t="n"/>
    </row>
    <row r="306">
      <c r="D306" s="273" t="n"/>
      <c r="E306" s="40" t="n"/>
      <c r="F306" s="40" t="n"/>
    </row>
    <row r="307">
      <c r="D307" s="273" t="n"/>
      <c r="E307" s="40" t="n"/>
      <c r="F307" s="40" t="n"/>
    </row>
    <row r="308">
      <c r="D308" s="273" t="n"/>
      <c r="E308" s="40" t="n"/>
      <c r="F308" s="40" t="n"/>
    </row>
    <row r="309">
      <c r="D309" s="273" t="n"/>
      <c r="E309" s="40" t="n"/>
      <c r="F309" s="40" t="n"/>
    </row>
    <row r="310">
      <c r="D310" s="273" t="n"/>
      <c r="E310" s="40" t="n"/>
      <c r="F310" s="40" t="n"/>
    </row>
    <row r="311">
      <c r="D311" s="273" t="n"/>
      <c r="E311" s="40" t="n"/>
      <c r="F311" s="40" t="n"/>
    </row>
    <row r="312">
      <c r="D312" s="273" t="n"/>
      <c r="E312" s="40" t="n"/>
      <c r="F312" s="40" t="n"/>
    </row>
    <row r="313">
      <c r="D313" s="273" t="n"/>
      <c r="E313" s="40" t="n"/>
      <c r="F313" s="40" t="n"/>
    </row>
    <row r="314">
      <c r="D314" s="273" t="n"/>
      <c r="E314" s="40" t="n"/>
      <c r="F314" s="40" t="n"/>
    </row>
    <row r="315">
      <c r="D315" s="273" t="n"/>
      <c r="E315" s="40" t="n"/>
      <c r="F315" s="40" t="n"/>
    </row>
    <row r="316">
      <c r="D316" s="273" t="n"/>
      <c r="E316" s="40" t="n"/>
      <c r="F316" s="40" t="n"/>
    </row>
    <row r="317">
      <c r="D317" s="273" t="n"/>
      <c r="E317" s="40" t="n"/>
      <c r="F317" s="40" t="n"/>
    </row>
    <row r="318">
      <c r="D318" s="273" t="n"/>
      <c r="E318" s="40" t="n"/>
      <c r="F318" s="40" t="n"/>
    </row>
    <row r="319">
      <c r="D319" s="273" t="n"/>
      <c r="E319" s="40" t="n"/>
      <c r="F319" s="40" t="n"/>
    </row>
    <row r="320">
      <c r="D320" s="273" t="n"/>
      <c r="E320" s="40" t="n"/>
      <c r="F320" s="40" t="n"/>
    </row>
    <row r="321">
      <c r="D321" s="273" t="n"/>
      <c r="E321" s="40" t="n"/>
      <c r="F321" s="40" t="n"/>
    </row>
    <row r="322">
      <c r="D322" s="273" t="n"/>
      <c r="E322" s="40" t="n"/>
      <c r="F322" s="40" t="n"/>
    </row>
    <row r="323">
      <c r="D323" s="273" t="n"/>
      <c r="E323" s="40" t="n"/>
      <c r="F323" s="40" t="n"/>
    </row>
    <row r="324">
      <c r="D324" s="273" t="n"/>
      <c r="E324" s="40" t="n"/>
      <c r="F324" s="40" t="n"/>
    </row>
  </sheetData>
  <autoFilter ref="B6:I23"/>
  <dataValidations disablePrompts="1" count="1">
    <dataValidation sqref="B4:J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ageMargins left="0.75" right="0.75" top="1" bottom="1" header="0.5" footer="0.5"/>
  <pageSetup orientation="portrait"/>
</worksheet>
</file>

<file path=xl/worksheets/sheet18.xml><?xml version="1.0" encoding="utf-8"?>
<worksheet xmlns="http://schemas.openxmlformats.org/spreadsheetml/2006/main">
  <sheetPr>
    <outlinePr summaryBelow="1" summaryRight="1"/>
    <pageSetUpPr autoPageBreaks="0"/>
  </sheetPr>
  <dimension ref="A1:K42"/>
  <sheetViews>
    <sheetView workbookViewId="0">
      <pane ySplit="6" topLeftCell="A7" activePane="bottomLeft" state="frozen"/>
      <selection activeCell="B42" sqref="B42"/>
      <selection pane="bottomLeft" activeCell="B30" sqref="B30"/>
    </sheetView>
  </sheetViews>
  <sheetFormatPr baseColWidth="8" defaultRowHeight="12.75" outlineLevelRow="1"/>
  <cols>
    <col width="27.28515625" bestFit="1" customWidth="1" style="64" min="1" max="1"/>
    <col width="29.28515625" bestFit="1" customWidth="1" style="109" min="2" max="2"/>
    <col width="34.85546875" customWidth="1" style="109" min="3" max="3"/>
    <col width="10.7109375" bestFit="1" customWidth="1" style="109" min="4" max="4"/>
    <col width="18.28515625" bestFit="1" customWidth="1" style="109" min="5" max="5"/>
    <col width="21" bestFit="1" customWidth="1" style="109" min="6" max="6"/>
    <col width="9" bestFit="1" customWidth="1" style="109" min="7" max="7"/>
    <col width="12.28515625" bestFit="1" customWidth="1" style="109" min="8" max="8"/>
    <col width="12" bestFit="1" customWidth="1" style="273" min="9" max="9"/>
  </cols>
  <sheetData>
    <row r="1" ht="13.5" customFormat="1" customHeight="1" s="60" thickBot="1">
      <c r="A1" s="45" t="inlineStr">
        <is>
          <t>Export Set-up</t>
        </is>
      </c>
      <c r="B1" s="216" t="inlineStr">
        <is>
          <t>C:\Users\Willie\Desktop\Grundfos PSDs\KP-LanternRing.xml</t>
        </is>
      </c>
      <c r="C1" s="46" t="n"/>
      <c r="D1" s="56" t="n"/>
      <c r="E1" s="56" t="n"/>
      <c r="F1" s="56" t="n"/>
      <c r="G1" s="56" t="n"/>
      <c r="H1" s="56" t="n"/>
      <c r="I1" s="56" t="n"/>
      <c r="K1" s="60" t="inlineStr">
        <is>
          <t>PSD v1.2</t>
        </is>
      </c>
    </row>
    <row r="2" outlineLevel="1" ht="13.5" customHeight="1" s="109" thickTop="1">
      <c r="A2" s="42" t="inlineStr">
        <is>
          <t>Price_BOM_KP_LanternRing</t>
        </is>
      </c>
      <c r="B2" s="66" t="inlineStr">
        <is>
          <t>ID</t>
        </is>
      </c>
      <c r="C2" s="66" t="inlineStr">
        <is>
          <t>Model</t>
        </is>
      </c>
      <c r="D2" s="66" t="inlineStr">
        <is>
          <t>ConstructionCode</t>
        </is>
      </c>
      <c r="E2" s="66" t="n"/>
      <c r="F2" s="58" t="inlineStr">
        <is>
          <t>LanternRingMaterial</t>
        </is>
      </c>
      <c r="G2" s="66" t="inlineStr">
        <is>
          <t>BOM</t>
        </is>
      </c>
      <c r="H2" s="66" t="inlineStr">
        <is>
          <t>PriceID</t>
        </is>
      </c>
      <c r="I2" s="58" t="inlineStr">
        <is>
          <t>LeadtimeID</t>
        </is>
      </c>
    </row>
    <row r="3" outlineLevel="1" s="109">
      <c r="A3" s="42" t="inlineStr">
        <is>
          <t>MechSealOptions</t>
        </is>
      </c>
      <c r="B3" s="58" t="inlineStr">
        <is>
          <t>PriceList</t>
        </is>
      </c>
      <c r="C3" s="66" t="n"/>
      <c r="D3" s="66" t="n"/>
      <c r="E3" s="58" t="inlineStr">
        <is>
          <t>ID</t>
        </is>
      </c>
      <c r="F3" s="58" t="n"/>
      <c r="G3" s="66" t="n"/>
      <c r="H3" s="66" t="n"/>
      <c r="I3" s="58" t="n"/>
    </row>
    <row r="4" outlineLevel="1" customFormat="1" s="62">
      <c r="A4" s="49" t="inlineStr">
        <is>
          <t>[Attribute type]</t>
        </is>
      </c>
      <c r="B4" s="72" t="inlineStr">
        <is>
          <t>pointer-merge</t>
        </is>
      </c>
      <c r="C4" s="72" t="inlineStr">
        <is>
          <t>text</t>
        </is>
      </c>
      <c r="D4" s="72" t="inlineStr">
        <is>
          <t>text</t>
        </is>
      </c>
      <c r="E4" s="61" t="inlineStr">
        <is>
          <t>pointer-merge</t>
        </is>
      </c>
      <c r="F4" s="72" t="inlineStr">
        <is>
          <t>text</t>
        </is>
      </c>
      <c r="G4" s="72" t="inlineStr">
        <is>
          <t>text</t>
        </is>
      </c>
      <c r="H4" s="72" t="inlineStr">
        <is>
          <t>pointer-merge</t>
        </is>
      </c>
      <c r="I4" s="61" t="inlineStr">
        <is>
          <t>pointer-merge</t>
        </is>
      </c>
      <c r="J4" s="123" t="inlineStr">
        <is>
          <t>[END]</t>
        </is>
      </c>
    </row>
    <row r="5" outlineLevel="1" ht="13.5" customFormat="1" customHeight="1" s="60" thickBot="1">
      <c r="A5" s="53" t="inlineStr">
        <is>
          <t>[Attribute width]</t>
        </is>
      </c>
      <c r="B5" s="63" t="n"/>
      <c r="C5" s="63" t="n"/>
      <c r="D5" s="63" t="n"/>
      <c r="E5" s="63" t="n"/>
      <c r="F5" s="63" t="n"/>
      <c r="G5" s="63" t="n"/>
      <c r="H5" s="63" t="n"/>
      <c r="I5" s="63" t="n"/>
    </row>
    <row r="6" ht="13.5" customHeight="1" s="109" thickTop="1">
      <c r="B6" s="274" t="inlineStr">
        <is>
          <t>ID</t>
        </is>
      </c>
      <c r="C6" s="91" t="inlineStr">
        <is>
          <t>Model</t>
        </is>
      </c>
      <c r="D6" s="91" t="inlineStr">
        <is>
          <t>ConstCode</t>
        </is>
      </c>
      <c r="E6" s="86" t="inlineStr">
        <is>
          <t>OptionID</t>
        </is>
      </c>
      <c r="F6" s="143" t="inlineStr">
        <is>
          <t>Lantern Ring Material</t>
        </is>
      </c>
      <c r="G6" s="143" t="inlineStr">
        <is>
          <t>BOM</t>
        </is>
      </c>
      <c r="H6" s="143" t="inlineStr">
        <is>
          <t>Price ID</t>
        </is>
      </c>
      <c r="I6" s="258" t="inlineStr">
        <is>
          <t>LeadTimeID</t>
        </is>
      </c>
    </row>
    <row r="7">
      <c r="A7" s="44" t="inlineStr">
        <is>
          <t>[START]</t>
        </is>
      </c>
      <c r="B7" t="inlineStr">
        <is>
          <t>Price_BOM_KP_LanternRing_1</t>
        </is>
      </c>
      <c r="C7" t="inlineStr">
        <is>
          <t>:2095-1_2-KP:2013-5_6-KP:3095-7_8-KP:</t>
        </is>
      </c>
      <c r="D7" s="273" t="inlineStr">
        <is>
          <t>3</t>
        </is>
      </c>
      <c r="E7" t="inlineStr">
        <is>
          <t>LanternRing_Teflon</t>
        </is>
      </c>
      <c r="F7" t="inlineStr">
        <is>
          <t>LanternRing_Teflon</t>
        </is>
      </c>
      <c r="G7" s="235" t="n">
        <v>98151736</v>
      </c>
      <c r="H7" t="inlineStr">
        <is>
          <t>B104669</t>
        </is>
      </c>
      <c r="I7" s="273" t="inlineStr">
        <is>
          <t>LT027</t>
        </is>
      </c>
    </row>
    <row r="8">
      <c r="B8" t="inlineStr">
        <is>
          <t>Price_BOM_KP_LanternRing_2</t>
        </is>
      </c>
      <c r="C8" t="inlineStr">
        <is>
          <t>:2095-1_2-KP:2013-5_6-KP:3095-7_8-KP:</t>
        </is>
      </c>
      <c r="D8" s="273" t="inlineStr">
        <is>
          <t>3</t>
        </is>
      </c>
      <c r="E8" t="inlineStr">
        <is>
          <t>LanternRing_Special</t>
        </is>
      </c>
      <c r="F8" t="inlineStr">
        <is>
          <t>LanternRing_Special</t>
        </is>
      </c>
      <c r="G8" t="inlineStr">
        <is>
          <t>RTF</t>
        </is>
      </c>
      <c r="H8" t="inlineStr">
        <is>
          <t>B104670</t>
        </is>
      </c>
      <c r="I8" s="273" t="inlineStr">
        <is>
          <t>LT029</t>
        </is>
      </c>
    </row>
    <row r="9">
      <c r="B9" t="inlineStr">
        <is>
          <t>Price_BOM_KP_LanternRing_3</t>
        </is>
      </c>
      <c r="C9" t="inlineStr">
        <is>
          <t>:3014-5_6-KP:3014-7_8-KP:4012-1_2-KP:4012-7_8-KP:4015-7_8-KP:4015-9_0-KP:5012-7_8-KP:5015-9_0-KP:6012-1_2-KP:6012-3_4-KP:</t>
        </is>
      </c>
      <c r="D9" s="273" t="inlineStr">
        <is>
          <t>4</t>
        </is>
      </c>
      <c r="E9" t="inlineStr">
        <is>
          <t>LanternRing_Teflon</t>
        </is>
      </c>
      <c r="F9" t="inlineStr">
        <is>
          <t>LanternRing_Teflon</t>
        </is>
      </c>
      <c r="G9" s="235" t="n">
        <v>98151737</v>
      </c>
      <c r="H9" t="inlineStr">
        <is>
          <t>B104669</t>
        </is>
      </c>
      <c r="I9" s="273" t="inlineStr">
        <is>
          <t>LT027</t>
        </is>
      </c>
    </row>
    <row r="10">
      <c r="B10" t="inlineStr">
        <is>
          <t>Price_BOM_KP_LanternRing_4</t>
        </is>
      </c>
      <c r="C10" t="inlineStr">
        <is>
          <t>:3014-5_6-KP:3014-7_8-KP:4012-1_2-KP:4012-7_8-KP:4015-7_8-KP:4015-9_0-KP:5012-7_8-KP:5015-9_0-KP:6012-1_2-KP:6012-3_4-KP:</t>
        </is>
      </c>
      <c r="D10" s="273" t="inlineStr">
        <is>
          <t>4</t>
        </is>
      </c>
      <c r="E10" t="inlineStr">
        <is>
          <t>LanternRing_Special</t>
        </is>
      </c>
      <c r="F10" t="inlineStr">
        <is>
          <t>LanternRing_Special</t>
        </is>
      </c>
      <c r="G10" t="inlineStr">
        <is>
          <t>RTF</t>
        </is>
      </c>
      <c r="H10" t="inlineStr">
        <is>
          <t>B104670</t>
        </is>
      </c>
      <c r="I10" s="273" t="inlineStr">
        <is>
          <t>LT029</t>
        </is>
      </c>
    </row>
    <row r="11">
      <c r="B11" t="inlineStr">
        <is>
          <t>Price_BOM_KP_LanternRing_5</t>
        </is>
      </c>
      <c r="C11" t="inlineStr">
        <is>
          <t>:6015-1_2-KP:6015-3_4-KP:6019-7_8-KP:8012-5_6-KP:8015-3_4-KP:1012-9_0-KP:1012-1_2-KP:</t>
        </is>
      </c>
      <c r="D11" s="273" t="inlineStr">
        <is>
          <t>5</t>
        </is>
      </c>
      <c r="E11" t="inlineStr">
        <is>
          <t>LanternRing_Teflon</t>
        </is>
      </c>
      <c r="F11" t="inlineStr">
        <is>
          <t>LanternRing_Teflon</t>
        </is>
      </c>
      <c r="G11" s="235" t="n">
        <v>98151739</v>
      </c>
      <c r="H11" t="inlineStr">
        <is>
          <t>B104669</t>
        </is>
      </c>
      <c r="I11" s="273" t="inlineStr">
        <is>
          <t>LT027</t>
        </is>
      </c>
    </row>
    <row r="12">
      <c r="B12" t="inlineStr">
        <is>
          <t>Price_BOM_KP_LanternRing_6</t>
        </is>
      </c>
      <c r="C12" t="inlineStr">
        <is>
          <t>:6015-1_2-KP:6015-3_4-KP:6019-7_8-KP:8012-5_6-KP:8015-3_4-KP:1012-9_0-KP:1012-1_2-KP:</t>
        </is>
      </c>
      <c r="D12" s="273" t="inlineStr">
        <is>
          <t>5</t>
        </is>
      </c>
      <c r="E12" t="inlineStr">
        <is>
          <t>LanternRing_Special</t>
        </is>
      </c>
      <c r="F12" t="inlineStr">
        <is>
          <t>LanternRing_Special</t>
        </is>
      </c>
      <c r="G12" t="inlineStr">
        <is>
          <t>RTF</t>
        </is>
      </c>
      <c r="H12" t="inlineStr">
        <is>
          <t>B104670</t>
        </is>
      </c>
      <c r="I12" s="273" t="inlineStr">
        <is>
          <t>LT029</t>
        </is>
      </c>
    </row>
    <row r="13">
      <c r="B13" t="inlineStr">
        <is>
          <t>Price_BOM_KP_LanternRing_7</t>
        </is>
      </c>
      <c r="C13" t="inlineStr">
        <is>
          <t>:6019-7_8-KP:6020-3_4-KP:</t>
        </is>
      </c>
      <c r="D13" s="273" t="inlineStr">
        <is>
          <t>6</t>
        </is>
      </c>
      <c r="E13" t="inlineStr">
        <is>
          <t>LanternRing_Teflon</t>
        </is>
      </c>
      <c r="F13" t="inlineStr">
        <is>
          <t>LanternRing_Teflon</t>
        </is>
      </c>
      <c r="G13" s="235" t="n">
        <v>98151740</v>
      </c>
      <c r="H13" t="inlineStr">
        <is>
          <t>B104669</t>
        </is>
      </c>
      <c r="I13" s="273" t="inlineStr">
        <is>
          <t>LT027</t>
        </is>
      </c>
    </row>
    <row r="14">
      <c r="B14" t="inlineStr">
        <is>
          <t>Price_BOM_KP_LanternRing_8</t>
        </is>
      </c>
      <c r="C14" t="inlineStr">
        <is>
          <t>:6019-7_8-KP:6020-3_4-KP:</t>
        </is>
      </c>
      <c r="D14" s="273" t="inlineStr">
        <is>
          <t>6</t>
        </is>
      </c>
      <c r="E14" t="inlineStr">
        <is>
          <t>LanternRing_Special</t>
        </is>
      </c>
      <c r="F14" t="inlineStr">
        <is>
          <t>LanternRing_Special</t>
        </is>
      </c>
      <c r="G14" t="inlineStr">
        <is>
          <t>RTF</t>
        </is>
      </c>
      <c r="H14" t="inlineStr">
        <is>
          <t>B104670</t>
        </is>
      </c>
      <c r="I14" s="273" t="inlineStr">
        <is>
          <t>LT029</t>
        </is>
      </c>
    </row>
    <row r="15">
      <c r="B15" t="inlineStr">
        <is>
          <t>Price_BOM_KP_LanternRing_9</t>
        </is>
      </c>
      <c r="C15" t="inlineStr">
        <is>
          <t>:1015-3_4-KP:</t>
        </is>
      </c>
      <c r="D15" s="273" t="inlineStr">
        <is>
          <t>7</t>
        </is>
      </c>
      <c r="E15" t="inlineStr">
        <is>
          <t>LanternRing_Teflon</t>
        </is>
      </c>
      <c r="F15" t="inlineStr">
        <is>
          <t>LanternRing_Teflon</t>
        </is>
      </c>
      <c r="G15" s="235" t="n">
        <v>98151751</v>
      </c>
      <c r="H15" t="inlineStr">
        <is>
          <t>B104669</t>
        </is>
      </c>
      <c r="I15" s="273" t="inlineStr">
        <is>
          <t>LT027</t>
        </is>
      </c>
    </row>
    <row r="16">
      <c r="B16" t="inlineStr">
        <is>
          <t>Price_BOM_KP_LanternRing_10</t>
        </is>
      </c>
      <c r="C16" t="inlineStr">
        <is>
          <t>:1015-3_4-KP:</t>
        </is>
      </c>
      <c r="D16" s="273" t="inlineStr">
        <is>
          <t>7</t>
        </is>
      </c>
      <c r="E16" t="inlineStr">
        <is>
          <t>LanternRing_Special</t>
        </is>
      </c>
      <c r="F16" t="inlineStr">
        <is>
          <t>LanternRing_Special</t>
        </is>
      </c>
      <c r="G16" t="inlineStr">
        <is>
          <t>RTF</t>
        </is>
      </c>
      <c r="H16" t="inlineStr">
        <is>
          <t>B104670</t>
        </is>
      </c>
      <c r="I16" s="273" t="inlineStr">
        <is>
          <t>LT029</t>
        </is>
      </c>
    </row>
    <row r="17">
      <c r="B17" t="inlineStr">
        <is>
          <t>Price_BOM_KP_LanternRing_11</t>
        </is>
      </c>
      <c r="C17" t="inlineStr">
        <is>
          <t>:8020-5_6-KP:1220-5_6-KP:1415-1_2-KP:</t>
        </is>
      </c>
      <c r="D17" s="273" t="inlineStr">
        <is>
          <t>K</t>
        </is>
      </c>
      <c r="E17" t="inlineStr">
        <is>
          <t>LanternRing_Teflon</t>
        </is>
      </c>
      <c r="F17" t="inlineStr">
        <is>
          <t>LanternRing_Teflon</t>
        </is>
      </c>
      <c r="G17" s="235" t="n">
        <v>98151752</v>
      </c>
      <c r="H17" t="inlineStr">
        <is>
          <t>B104669</t>
        </is>
      </c>
      <c r="I17" s="273" t="inlineStr">
        <is>
          <t>LT027</t>
        </is>
      </c>
    </row>
    <row r="18">
      <c r="B18" t="inlineStr">
        <is>
          <t>Price_BOM_KP_LanternRing_12</t>
        </is>
      </c>
      <c r="C18" t="inlineStr">
        <is>
          <t>:8020-5_6-KP:1220-5_6-KP:1415-1_2-KP:</t>
        </is>
      </c>
      <c r="D18" s="273" t="inlineStr">
        <is>
          <t>K</t>
        </is>
      </c>
      <c r="E18" t="inlineStr">
        <is>
          <t>LanternRing_Special</t>
        </is>
      </c>
      <c r="F18" t="inlineStr">
        <is>
          <t>LanternRing_Special</t>
        </is>
      </c>
      <c r="G18" t="inlineStr">
        <is>
          <t>RTF</t>
        </is>
      </c>
      <c r="H18" t="inlineStr">
        <is>
          <t>B104670</t>
        </is>
      </c>
      <c r="I18" s="273" t="inlineStr">
        <is>
          <t>LT029</t>
        </is>
      </c>
    </row>
    <row r="19">
      <c r="B19" t="inlineStr">
        <is>
          <t>Price_BOM_KP_LanternRing_13</t>
        </is>
      </c>
      <c r="C19" t="inlineStr">
        <is>
          <t>:1020-3_4-KP:1024-1_2-KP:1024-3_4-KP:</t>
        </is>
      </c>
      <c r="D19" s="273" t="inlineStr">
        <is>
          <t>V</t>
        </is>
      </c>
      <c r="E19" t="inlineStr">
        <is>
          <t>LanternRing_Teflon</t>
        </is>
      </c>
      <c r="F19" t="inlineStr">
        <is>
          <t>LanternRing_Teflon</t>
        </is>
      </c>
      <c r="G19" s="235" t="n">
        <v>98151753</v>
      </c>
      <c r="H19" t="inlineStr">
        <is>
          <t>B104669</t>
        </is>
      </c>
      <c r="I19" s="273" t="inlineStr">
        <is>
          <t>LT027</t>
        </is>
      </c>
    </row>
    <row r="20">
      <c r="B20" t="inlineStr">
        <is>
          <t>Price_BOM_KP_LanternRing_14</t>
        </is>
      </c>
      <c r="C20" t="inlineStr">
        <is>
          <t>:1020-3_4-KP:1024-1_2-KP:1024-3_4-KP:</t>
        </is>
      </c>
      <c r="D20" s="273" t="inlineStr">
        <is>
          <t>V</t>
        </is>
      </c>
      <c r="E20" t="inlineStr">
        <is>
          <t>LanternRing_Special</t>
        </is>
      </c>
      <c r="F20" t="inlineStr">
        <is>
          <t>LanternRing_Special</t>
        </is>
      </c>
      <c r="G20" t="inlineStr">
        <is>
          <t>RTF</t>
        </is>
      </c>
      <c r="H20" t="inlineStr">
        <is>
          <t>B104670</t>
        </is>
      </c>
      <c r="I20" s="273" t="inlineStr">
        <is>
          <t>LT029</t>
        </is>
      </c>
    </row>
    <row r="21">
      <c r="A21" s="82" t="n"/>
      <c r="B21" t="inlineStr">
        <is>
          <t>Price_BOM_KP_LanternRing_15</t>
        </is>
      </c>
      <c r="C21" t="inlineStr">
        <is>
          <t>:3095-7_8-KP:</t>
        </is>
      </c>
      <c r="D21" s="273" t="inlineStr">
        <is>
          <t>E</t>
        </is>
      </c>
      <c r="E21" t="inlineStr">
        <is>
          <t>LanternRing_Teflon</t>
        </is>
      </c>
      <c r="F21" t="inlineStr">
        <is>
          <t>LanternRing_Teflon</t>
        </is>
      </c>
      <c r="G21" s="235" t="n">
        <v>98151754</v>
      </c>
      <c r="H21" t="inlineStr">
        <is>
          <t>B104669</t>
        </is>
      </c>
      <c r="I21" s="273" t="inlineStr">
        <is>
          <t>LT027</t>
        </is>
      </c>
    </row>
    <row r="22">
      <c r="B22" t="inlineStr">
        <is>
          <t>Price_BOM_KP_LanternRing_16</t>
        </is>
      </c>
      <c r="C22" t="inlineStr">
        <is>
          <t>:3095-7_8-KP:</t>
        </is>
      </c>
      <c r="D22" s="273" t="inlineStr">
        <is>
          <t>E</t>
        </is>
      </c>
      <c r="E22" t="inlineStr">
        <is>
          <t>LanternRing_Special</t>
        </is>
      </c>
      <c r="F22" t="inlineStr">
        <is>
          <t>LanternRing_Special</t>
        </is>
      </c>
      <c r="G22" t="inlineStr">
        <is>
          <t>RTF</t>
        </is>
      </c>
      <c r="H22" t="inlineStr">
        <is>
          <t>B104670</t>
        </is>
      </c>
      <c r="I22" s="273" t="inlineStr">
        <is>
          <t>LT029</t>
        </is>
      </c>
    </row>
    <row r="23">
      <c r="A23" s="44" t="inlineStr">
        <is>
          <t>[END]</t>
        </is>
      </c>
      <c r="I23" s="273" t="n"/>
    </row>
    <row r="24">
      <c r="I24" s="273" t="n"/>
    </row>
    <row r="25">
      <c r="I25" s="273" t="n"/>
    </row>
    <row r="26">
      <c r="D26" s="87" t="n"/>
      <c r="E26" s="87" t="n"/>
      <c r="I26" s="273" t="n"/>
    </row>
    <row r="27">
      <c r="D27" s="273" t="n"/>
      <c r="F27" s="233" t="n"/>
      <c r="I27" s="273" t="n"/>
    </row>
    <row r="28">
      <c r="D28" s="273" t="n"/>
      <c r="F28" s="233" t="n"/>
      <c r="I28" s="273" t="n"/>
    </row>
    <row r="29">
      <c r="C29" s="147" t="inlineStr">
        <is>
          <t>33----</t>
        </is>
      </c>
      <c r="D29" s="233" t="n">
        <v>91847694</v>
      </c>
      <c r="E29" s="237" t="n">
        <v>91843610</v>
      </c>
      <c r="F29" s="235" t="n">
        <v>98151736</v>
      </c>
      <c r="I29" s="273" t="n"/>
    </row>
    <row r="30">
      <c r="C30" s="147" t="inlineStr">
        <is>
          <t>34----</t>
        </is>
      </c>
      <c r="D30" s="233" t="n">
        <v>91847665</v>
      </c>
      <c r="E30" s="237" t="n">
        <v>91843614</v>
      </c>
      <c r="F30" s="235" t="n">
        <v>98151737</v>
      </c>
      <c r="I30" s="273" t="n"/>
    </row>
    <row r="31">
      <c r="C31" s="147" t="inlineStr">
        <is>
          <t>35----</t>
        </is>
      </c>
      <c r="D31" s="233" t="n">
        <v>91847720</v>
      </c>
      <c r="E31" s="237" t="n">
        <v>91843644</v>
      </c>
      <c r="F31" s="235" t="n">
        <v>98151739</v>
      </c>
      <c r="I31" s="273" t="n"/>
    </row>
    <row r="32">
      <c r="C32" s="147" t="inlineStr">
        <is>
          <t>36----</t>
        </is>
      </c>
      <c r="D32" s="233" t="n">
        <v>91847706</v>
      </c>
      <c r="E32" s="237" t="n">
        <v>91843837</v>
      </c>
      <c r="F32" s="235" t="n">
        <v>98151740</v>
      </c>
      <c r="I32" s="273" t="n"/>
    </row>
    <row r="33">
      <c r="C33" s="147" t="inlineStr">
        <is>
          <t>37----</t>
        </is>
      </c>
      <c r="D33" s="233" t="n">
        <v>91847621</v>
      </c>
      <c r="E33" s="237" t="n">
        <v>91843719</v>
      </c>
      <c r="F33" s="235" t="n">
        <v>98151751</v>
      </c>
    </row>
    <row r="34">
      <c r="C34" s="148" t="inlineStr">
        <is>
          <t>3K----</t>
        </is>
      </c>
      <c r="D34" s="233" t="n">
        <v>91865986</v>
      </c>
      <c r="E34" s="237" t="n">
        <v>91844071</v>
      </c>
      <c r="F34" s="235" t="n">
        <v>98151752</v>
      </c>
    </row>
    <row r="35">
      <c r="C35" s="148" t="inlineStr">
        <is>
          <t>3V----</t>
        </is>
      </c>
      <c r="D35" s="233" t="n">
        <v>91864881</v>
      </c>
      <c r="E35" s="237" t="n">
        <v>91844117</v>
      </c>
      <c r="F35" s="235" t="n">
        <v>98151753</v>
      </c>
    </row>
    <row r="36">
      <c r="C36" s="147" t="inlineStr">
        <is>
          <t>3E----</t>
        </is>
      </c>
      <c r="D36" s="233" t="n">
        <v>91864760</v>
      </c>
      <c r="E36" s="237" t="n">
        <v>91843952</v>
      </c>
      <c r="F36" s="235" t="n">
        <v>98151754</v>
      </c>
    </row>
    <row r="37">
      <c r="F37" s="233" t="n"/>
    </row>
    <row r="38">
      <c r="F38" s="233" t="n"/>
    </row>
    <row r="39">
      <c r="F39" s="233" t="n"/>
    </row>
    <row r="40">
      <c r="F40" s="233" t="n"/>
    </row>
    <row r="41">
      <c r="F41" s="233" t="n"/>
    </row>
    <row r="42">
      <c r="F42" s="233" t="n"/>
    </row>
  </sheetData>
  <dataValidations count="1">
    <dataValidation sqref="B4:I4" showErrorMessage="1" showInputMessage="1" allowBlank="1" errorTitle="Invalid Attribute Type" error="Please select an attribute type from the dropdown list" type="list">
      <formula1>"text, double, short, calculation, compatibility rule, string expression, boolean, description, pointer, pointer-merge"</formula1>
    </dataValidation>
  </dataValidations>
  <pageMargins left="0.75" right="0.75" top="1" bottom="1" header="0.5" footer="0.5"/>
  <pageSetup orientation="portrait"/>
</worksheet>
</file>

<file path=xl/worksheets/sheet19.xml><?xml version="1.0" encoding="utf-8"?>
<worksheet xmlns="http://schemas.openxmlformats.org/spreadsheetml/2006/main">
  <sheetPr>
    <outlinePr summaryBelow="1" summaryRight="1"/>
    <pageSetUpPr/>
  </sheetPr>
  <dimension ref="A1:AD272"/>
  <sheetViews>
    <sheetView workbookViewId="0">
      <pane ySplit="5" topLeftCell="A21" activePane="bottomLeft" state="frozen"/>
      <selection pane="bottomLeft" activeCell="F8" sqref="F8"/>
    </sheetView>
  </sheetViews>
  <sheetFormatPr baseColWidth="8" defaultRowHeight="12.75" outlineLevelRow="1"/>
  <cols>
    <col width="27.85546875" customWidth="1" style="64" min="1" max="1"/>
    <col width="33.42578125" bestFit="1" customWidth="1" style="109" min="2" max="2"/>
    <col width="12.28515625" bestFit="1" customWidth="1" style="109" min="3" max="3"/>
    <col width="7.140625" bestFit="1" customWidth="1" style="109" min="4" max="4"/>
    <col width="18.85546875" customWidth="1" style="109" min="5" max="5"/>
    <col width="18.140625" bestFit="1" customWidth="1" style="109" min="6" max="6"/>
  </cols>
  <sheetData>
    <row r="1" ht="13.5" customFormat="1" customHeight="1" s="60" thickBot="1">
      <c r="A1" s="45" t="inlineStr">
        <is>
          <t>Export Set-up</t>
        </is>
      </c>
      <c r="B1" s="46" t="inlineStr">
        <is>
          <t>Y:\Jaime's CKB\KPDefaultCouplingPSD 10-2-18.xml</t>
        </is>
      </c>
      <c r="C1" s="46" t="n"/>
      <c r="D1" s="46" t="n"/>
      <c r="E1" s="46" t="n"/>
      <c r="F1" s="46" t="n"/>
      <c r="G1" s="253" t="n"/>
      <c r="H1" s="253" t="n"/>
      <c r="AD1" s="60" t="inlineStr">
        <is>
          <t>PSD v1.2</t>
        </is>
      </c>
    </row>
    <row r="2" outlineLevel="1" ht="13.5" customHeight="1" s="109" thickTop="1">
      <c r="A2" s="153" t="inlineStr">
        <is>
          <t>ConTab_DefaultCouplingType</t>
        </is>
      </c>
      <c r="B2" s="58" t="inlineStr">
        <is>
          <t>ID</t>
        </is>
      </c>
      <c r="C2" s="58" t="inlineStr">
        <is>
          <t>Pump</t>
        </is>
      </c>
      <c r="D2" s="58" t="inlineStr">
        <is>
          <t>CodeX</t>
        </is>
      </c>
      <c r="E2" s="58" t="inlineStr">
        <is>
          <t>MotorFrame</t>
        </is>
      </c>
      <c r="F2" s="58" t="inlineStr">
        <is>
          <t>DefaultCouplingType</t>
        </is>
      </c>
    </row>
    <row r="3" outlineLevel="1" ht="13.5" customFormat="1" customHeight="1" s="62" thickTop="1">
      <c r="A3" s="49" t="inlineStr">
        <is>
          <t>[Attribute type]</t>
        </is>
      </c>
      <c r="B3" s="61" t="inlineStr">
        <is>
          <t>pointer-merge</t>
        </is>
      </c>
      <c r="C3" s="61" t="inlineStr">
        <is>
          <t>text</t>
        </is>
      </c>
      <c r="D3" s="61" t="inlineStr">
        <is>
          <t>text</t>
        </is>
      </c>
      <c r="E3" s="61" t="inlineStr">
        <is>
          <t>text</t>
        </is>
      </c>
      <c r="F3" s="61" t="inlineStr">
        <is>
          <t>text</t>
        </is>
      </c>
      <c r="G3" s="51" t="inlineStr">
        <is>
          <t>[END]</t>
        </is>
      </c>
    </row>
    <row r="4" outlineLevel="1" s="109">
      <c r="A4" s="42" t="inlineStr">
        <is>
          <t>[Attribute width]</t>
        </is>
      </c>
      <c r="B4" s="58" t="n"/>
      <c r="C4" s="58" t="n"/>
      <c r="D4" s="58" t="n"/>
      <c r="E4" s="58" t="n"/>
      <c r="F4" s="58" t="n"/>
    </row>
    <row r="5">
      <c r="B5" t="inlineStr">
        <is>
          <t>ID</t>
        </is>
      </c>
      <c r="C5" t="inlineStr">
        <is>
          <t>Pump</t>
        </is>
      </c>
      <c r="D5" t="inlineStr">
        <is>
          <t>CodeX</t>
        </is>
      </c>
      <c r="E5" t="inlineStr">
        <is>
          <t>MotorFrame</t>
        </is>
      </c>
      <c r="F5" t="inlineStr">
        <is>
          <t>DefaultCouplingType</t>
        </is>
      </c>
    </row>
    <row r="6">
      <c r="A6" s="44" t="inlineStr">
        <is>
          <t>[START]</t>
        </is>
      </c>
      <c r="B6" t="inlineStr">
        <is>
          <t>ConTab_KP_DefaultCouplingType_1</t>
        </is>
      </c>
      <c r="C6" t="inlineStr">
        <is>
          <t>2095-1_2-KP</t>
        </is>
      </c>
      <c r="D6" t="inlineStr">
        <is>
          <t>:X2:X3:</t>
        </is>
      </c>
      <c r="E6" s="233" t="inlineStr">
        <is>
          <t>:143T:145T:</t>
        </is>
      </c>
      <c r="F6" s="254" t="n"/>
    </row>
    <row r="7">
      <c r="B7" t="inlineStr">
        <is>
          <t>ConTab_KP_DefaultCouplingType_2</t>
        </is>
      </c>
      <c r="C7" t="inlineStr">
        <is>
          <t>2095-1_2-KP</t>
        </is>
      </c>
      <c r="D7" t="inlineStr">
        <is>
          <t>:X2:X3:</t>
        </is>
      </c>
      <c r="E7" t="inlineStr">
        <is>
          <t>:182T:184T:</t>
        </is>
      </c>
      <c r="F7" s="254" t="n"/>
    </row>
    <row r="8">
      <c r="B8" t="inlineStr">
        <is>
          <t>ConTab_KP_DefaultCouplingType_3</t>
        </is>
      </c>
      <c r="C8" t="inlineStr">
        <is>
          <t>2095-1_2-KP</t>
        </is>
      </c>
      <c r="D8" t="inlineStr">
        <is>
          <t>:X2:X3:</t>
        </is>
      </c>
      <c r="E8" t="inlineStr">
        <is>
          <t>:213T:215T:</t>
        </is>
      </c>
      <c r="F8" s="254" t="n"/>
    </row>
    <row r="9">
      <c r="B9" t="inlineStr">
        <is>
          <t>ConTab_KP_DefaultCouplingType_4</t>
        </is>
      </c>
      <c r="C9" t="inlineStr">
        <is>
          <t>2095-1_2-KP</t>
        </is>
      </c>
      <c r="D9" t="inlineStr">
        <is>
          <t>:X2:X3:</t>
        </is>
      </c>
      <c r="E9" t="inlineStr">
        <is>
          <t>:254T:256T:</t>
        </is>
      </c>
      <c r="F9" s="254" t="n"/>
    </row>
    <row r="10">
      <c r="B10" t="inlineStr">
        <is>
          <t>ConTab_KP_DefaultCouplingType_5</t>
        </is>
      </c>
      <c r="C10" t="inlineStr">
        <is>
          <t>2095-1_2-KP</t>
        </is>
      </c>
      <c r="D10" t="inlineStr">
        <is>
          <t>:X2:X3:</t>
        </is>
      </c>
      <c r="E10" t="inlineStr">
        <is>
          <t>:284T:286T:</t>
        </is>
      </c>
    </row>
    <row r="11">
      <c r="B11" t="inlineStr">
        <is>
          <t>ConTab_KP_DefaultCouplingType_6</t>
        </is>
      </c>
      <c r="C11" t="inlineStr">
        <is>
          <t>2095-1_2-KP</t>
        </is>
      </c>
      <c r="D11" t="inlineStr">
        <is>
          <t>:X2:X3:</t>
        </is>
      </c>
      <c r="E11" t="inlineStr">
        <is>
          <t>:284TS:286TS:</t>
        </is>
      </c>
      <c r="F11" s="254" t="n"/>
    </row>
    <row r="12">
      <c r="B12" t="inlineStr">
        <is>
          <t>ConTab_KP_DefaultCouplingType_7</t>
        </is>
      </c>
      <c r="C12" t="inlineStr">
        <is>
          <t>2095-1_2-KP</t>
        </is>
      </c>
      <c r="D12" t="inlineStr">
        <is>
          <t>:X2:X3:</t>
        </is>
      </c>
      <c r="E12" t="inlineStr">
        <is>
          <t>:324T:326T:</t>
        </is>
      </c>
    </row>
    <row r="13">
      <c r="B13" t="inlineStr">
        <is>
          <t>ConTab_KP_DefaultCouplingType_8</t>
        </is>
      </c>
      <c r="C13" t="inlineStr">
        <is>
          <t>2095-1_2-KP</t>
        </is>
      </c>
      <c r="D13" t="inlineStr">
        <is>
          <t>:X2:X3:</t>
        </is>
      </c>
      <c r="E13" t="inlineStr">
        <is>
          <t>:324TS:326TS:</t>
        </is>
      </c>
      <c r="F13" t="inlineStr">
        <is>
          <t>Falk</t>
        </is>
      </c>
    </row>
    <row r="14">
      <c r="B14" t="inlineStr">
        <is>
          <t>ConTab_KP_DefaultCouplingType_9</t>
        </is>
      </c>
      <c r="C14" t="inlineStr">
        <is>
          <t>2095-1_2-KP</t>
        </is>
      </c>
      <c r="D14" t="inlineStr">
        <is>
          <t>:X2:X3:</t>
        </is>
      </c>
      <c r="E14" t="inlineStr">
        <is>
          <t>:364T:365T:</t>
        </is>
      </c>
    </row>
    <row r="15">
      <c r="B15" t="inlineStr">
        <is>
          <t>ConTab_KP_DefaultCouplingType_10</t>
        </is>
      </c>
      <c r="C15" t="inlineStr">
        <is>
          <t>2095-1_2-KP</t>
        </is>
      </c>
      <c r="D15" t="inlineStr">
        <is>
          <t>:X2:X3:</t>
        </is>
      </c>
      <c r="E15" t="inlineStr">
        <is>
          <t>:364TS:365TS:</t>
        </is>
      </c>
      <c r="F15" t="inlineStr">
        <is>
          <t>Falk</t>
        </is>
      </c>
    </row>
    <row r="16">
      <c r="B16" t="inlineStr">
        <is>
          <t>ConTab_KP_DefaultCouplingType_11</t>
        </is>
      </c>
      <c r="C16" t="inlineStr">
        <is>
          <t>2013-5_6-KP</t>
        </is>
      </c>
      <c r="D16" t="inlineStr">
        <is>
          <t>:X2:X3:</t>
        </is>
      </c>
      <c r="E16" t="inlineStr">
        <is>
          <t>:182T:184T:</t>
        </is>
      </c>
      <c r="F16" s="254" t="n"/>
    </row>
    <row r="17">
      <c r="B17" t="inlineStr">
        <is>
          <t>ConTab_KP_DefaultCouplingType_12</t>
        </is>
      </c>
      <c r="C17" t="inlineStr">
        <is>
          <t>2013-5_6-KP</t>
        </is>
      </c>
      <c r="D17" t="inlineStr">
        <is>
          <t>:X2:X3:</t>
        </is>
      </c>
      <c r="E17" t="inlineStr">
        <is>
          <t>:213T:215T:</t>
        </is>
      </c>
      <c r="F17" s="254" t="n"/>
    </row>
    <row r="18">
      <c r="B18" t="inlineStr">
        <is>
          <t>ConTab_KP_DefaultCouplingType_13</t>
        </is>
      </c>
      <c r="C18" t="inlineStr">
        <is>
          <t>2013-5_6-KP</t>
        </is>
      </c>
      <c r="D18" t="inlineStr">
        <is>
          <t>:X2:X3:</t>
        </is>
      </c>
      <c r="E18" t="inlineStr">
        <is>
          <t>:254T:256T:</t>
        </is>
      </c>
      <c r="F18" s="254" t="n"/>
    </row>
    <row r="19">
      <c r="B19" t="inlineStr">
        <is>
          <t>ConTab_KP_DefaultCouplingType_14</t>
        </is>
      </c>
      <c r="C19" t="inlineStr">
        <is>
          <t>2013-5_6-KP</t>
        </is>
      </c>
      <c r="D19" t="inlineStr">
        <is>
          <t>:X2:X3:</t>
        </is>
      </c>
      <c r="E19" t="inlineStr">
        <is>
          <t>:284T:286T:</t>
        </is>
      </c>
      <c r="F19" s="254" t="n"/>
    </row>
    <row r="20">
      <c r="B20" t="inlineStr">
        <is>
          <t>ConTab_KP_DefaultCouplingType_15</t>
        </is>
      </c>
      <c r="C20" t="inlineStr">
        <is>
          <t>2013-5_6-KP</t>
        </is>
      </c>
      <c r="D20" t="inlineStr">
        <is>
          <t>:X2:X3:</t>
        </is>
      </c>
      <c r="E20" t="inlineStr">
        <is>
          <t>:284TS:286TS:</t>
        </is>
      </c>
      <c r="F20" s="254" t="n"/>
    </row>
    <row r="21">
      <c r="B21" t="inlineStr">
        <is>
          <t>ConTab_KP_DefaultCouplingType_16</t>
        </is>
      </c>
      <c r="C21" t="inlineStr">
        <is>
          <t>2013-5_6-KP</t>
        </is>
      </c>
      <c r="D21" t="inlineStr">
        <is>
          <t>:X2:X3:</t>
        </is>
      </c>
      <c r="E21" t="inlineStr">
        <is>
          <t>:324TS:326TS:</t>
        </is>
      </c>
      <c r="F21" t="inlineStr">
        <is>
          <t>Falk</t>
        </is>
      </c>
    </row>
    <row r="22">
      <c r="B22" t="inlineStr">
        <is>
          <t>ConTab_KP_DefaultCouplingType_17</t>
        </is>
      </c>
      <c r="C22" t="inlineStr">
        <is>
          <t>3095-7_8-KP</t>
        </is>
      </c>
      <c r="D22" t="inlineStr">
        <is>
          <t>:X2:X3:</t>
        </is>
      </c>
      <c r="E22" t="inlineStr">
        <is>
          <t>:143T:145T:</t>
        </is>
      </c>
      <c r="F22" s="254" t="n"/>
    </row>
    <row r="23">
      <c r="B23" t="inlineStr">
        <is>
          <t>ConTab_KP_DefaultCouplingType_18</t>
        </is>
      </c>
      <c r="C23" t="inlineStr">
        <is>
          <t>3095-7_8-KP</t>
        </is>
      </c>
      <c r="D23" t="inlineStr">
        <is>
          <t>:X2:X3:</t>
        </is>
      </c>
      <c r="E23" t="inlineStr">
        <is>
          <t>:182T:184T:</t>
        </is>
      </c>
      <c r="F23" s="254" t="n"/>
    </row>
    <row r="24">
      <c r="B24" t="inlineStr">
        <is>
          <t>ConTab_KP_DefaultCouplingType_19</t>
        </is>
      </c>
      <c r="C24" t="inlineStr">
        <is>
          <t>3095-7_8-KP</t>
        </is>
      </c>
      <c r="D24" t="inlineStr">
        <is>
          <t>:X2:X3:</t>
        </is>
      </c>
      <c r="E24" t="inlineStr">
        <is>
          <t>:213T:215T:</t>
        </is>
      </c>
      <c r="F24" s="254" t="n"/>
    </row>
    <row r="25">
      <c r="B25" t="inlineStr">
        <is>
          <t>ConTab_KP_DefaultCouplingType_20</t>
        </is>
      </c>
      <c r="C25" t="inlineStr">
        <is>
          <t>3095-7_8-KP</t>
        </is>
      </c>
      <c r="D25" t="inlineStr">
        <is>
          <t>:X2:X3:</t>
        </is>
      </c>
      <c r="E25" t="inlineStr">
        <is>
          <t>:254T:256T:</t>
        </is>
      </c>
      <c r="F25" s="254" t="n"/>
    </row>
    <row r="26">
      <c r="B26" t="inlineStr">
        <is>
          <t>ConTab_KP_DefaultCouplingType_21</t>
        </is>
      </c>
      <c r="C26" t="inlineStr">
        <is>
          <t>3095-7_8-KP</t>
        </is>
      </c>
      <c r="D26" t="inlineStr">
        <is>
          <t>:X2:X3:</t>
        </is>
      </c>
      <c r="E26" t="inlineStr">
        <is>
          <t>:284T:286T:</t>
        </is>
      </c>
    </row>
    <row r="27">
      <c r="B27" t="inlineStr">
        <is>
          <t>ConTab_KP_DefaultCouplingType_22</t>
        </is>
      </c>
      <c r="C27" t="inlineStr">
        <is>
          <t>3095-7_8-KP</t>
        </is>
      </c>
      <c r="D27" t="inlineStr">
        <is>
          <t>:X2:X3:</t>
        </is>
      </c>
      <c r="E27" t="inlineStr">
        <is>
          <t>:284TS:286TS:</t>
        </is>
      </c>
      <c r="F27" s="254" t="n"/>
    </row>
    <row r="28">
      <c r="B28" t="inlineStr">
        <is>
          <t>ConTab_KP_DefaultCouplingType_23</t>
        </is>
      </c>
      <c r="C28" t="inlineStr">
        <is>
          <t>3095-7_8-KP</t>
        </is>
      </c>
      <c r="D28" t="inlineStr">
        <is>
          <t>:X2:X3:</t>
        </is>
      </c>
      <c r="E28" t="inlineStr">
        <is>
          <t>:324T:326T:</t>
        </is>
      </c>
    </row>
    <row r="29">
      <c r="B29" t="inlineStr">
        <is>
          <t>ConTab_KP_DefaultCouplingType_24</t>
        </is>
      </c>
      <c r="C29" t="inlineStr">
        <is>
          <t>3095-7_8-KP</t>
        </is>
      </c>
      <c r="D29" t="inlineStr">
        <is>
          <t>:X2:X3:</t>
        </is>
      </c>
      <c r="E29" t="inlineStr">
        <is>
          <t>:324TS:326TS:</t>
        </is>
      </c>
      <c r="F29" t="inlineStr">
        <is>
          <t>Falk</t>
        </is>
      </c>
    </row>
    <row r="30">
      <c r="B30" t="inlineStr">
        <is>
          <t>ConTab_KP_DefaultCouplingType_25</t>
        </is>
      </c>
      <c r="C30" t="inlineStr">
        <is>
          <t>3095-7_8-KP</t>
        </is>
      </c>
      <c r="D30" t="inlineStr">
        <is>
          <t>:X2:X3:</t>
        </is>
      </c>
      <c r="E30" t="inlineStr">
        <is>
          <t>:364T:365T:</t>
        </is>
      </c>
    </row>
    <row r="31">
      <c r="B31" t="inlineStr">
        <is>
          <t>ConTab_KP_DefaultCouplingType_26</t>
        </is>
      </c>
      <c r="C31" t="inlineStr">
        <is>
          <t>3095-7_8-KP</t>
        </is>
      </c>
      <c r="D31" t="inlineStr">
        <is>
          <t>:X2:X3:</t>
        </is>
      </c>
      <c r="E31" t="inlineStr">
        <is>
          <t>:364TS:365TS:</t>
        </is>
      </c>
      <c r="F31" t="inlineStr">
        <is>
          <t>Falk</t>
        </is>
      </c>
    </row>
    <row r="32">
      <c r="B32" t="inlineStr">
        <is>
          <t>ConTab_KP_DefaultCouplingType_27</t>
        </is>
      </c>
      <c r="C32" t="inlineStr">
        <is>
          <t>3095-7_8-KP</t>
        </is>
      </c>
      <c r="D32" t="inlineStr">
        <is>
          <t>:XE:</t>
        </is>
      </c>
      <c r="E32" t="inlineStr">
        <is>
          <t>:364TS:365TS:</t>
        </is>
      </c>
      <c r="F32" t="inlineStr">
        <is>
          <t>Falk</t>
        </is>
      </c>
    </row>
    <row r="33">
      <c r="B33" t="inlineStr">
        <is>
          <t>ConTab_KP_DefaultCouplingType_28</t>
        </is>
      </c>
      <c r="C33" t="inlineStr">
        <is>
          <t>3095-7_8-KP</t>
        </is>
      </c>
      <c r="D33" t="inlineStr">
        <is>
          <t>:XE:</t>
        </is>
      </c>
      <c r="E33" t="inlineStr">
        <is>
          <t>:404T:405T:</t>
        </is>
      </c>
    </row>
    <row r="34">
      <c r="B34" t="inlineStr">
        <is>
          <t>ConTab_KP_DefaultCouplingType_29</t>
        </is>
      </c>
      <c r="C34" t="inlineStr">
        <is>
          <t>3095-7_8-KP</t>
        </is>
      </c>
      <c r="D34" t="inlineStr">
        <is>
          <t>:XE:</t>
        </is>
      </c>
      <c r="E34" t="inlineStr">
        <is>
          <t>:404TS:405TS:</t>
        </is>
      </c>
      <c r="F34" t="inlineStr">
        <is>
          <t>Falk</t>
        </is>
      </c>
    </row>
    <row r="35">
      <c r="B35" t="inlineStr">
        <is>
          <t>ConTab_KP_DefaultCouplingType_30</t>
        </is>
      </c>
      <c r="C35" t="inlineStr">
        <is>
          <t>3095-7_8-KP</t>
        </is>
      </c>
      <c r="D35" t="inlineStr">
        <is>
          <t>:XE:</t>
        </is>
      </c>
      <c r="E35" t="inlineStr">
        <is>
          <t>:444T:445T:</t>
        </is>
      </c>
    </row>
    <row r="36">
      <c r="B36" t="inlineStr">
        <is>
          <t>ConTab_KP_DefaultCouplingType_31</t>
        </is>
      </c>
      <c r="C36" t="inlineStr">
        <is>
          <t>3095-7_8-KP</t>
        </is>
      </c>
      <c r="D36" t="inlineStr">
        <is>
          <t>:XE:</t>
        </is>
      </c>
      <c r="E36" t="inlineStr">
        <is>
          <t>:444TS:445TS:</t>
        </is>
      </c>
      <c r="F36" t="inlineStr">
        <is>
          <t>Falk</t>
        </is>
      </c>
    </row>
    <row r="37">
      <c r="B37" t="inlineStr">
        <is>
          <t>ConTab_KP_DefaultCouplingType_32</t>
        </is>
      </c>
      <c r="C37" t="inlineStr">
        <is>
          <t>3014-5_6-KP</t>
        </is>
      </c>
      <c r="D37" t="inlineStr">
        <is>
          <t>:X4:</t>
        </is>
      </c>
      <c r="E37" t="inlineStr">
        <is>
          <t>:213T:215T:</t>
        </is>
      </c>
      <c r="F37" s="254" t="n"/>
    </row>
    <row r="38">
      <c r="B38" t="inlineStr">
        <is>
          <t>ConTab_KP_DefaultCouplingType_33</t>
        </is>
      </c>
      <c r="C38" t="inlineStr">
        <is>
          <t>3014-5_6-KP</t>
        </is>
      </c>
      <c r="D38" t="inlineStr">
        <is>
          <t>:X4:</t>
        </is>
      </c>
      <c r="E38" t="inlineStr">
        <is>
          <t>:254T:256T:</t>
        </is>
      </c>
      <c r="F38" s="254" t="n"/>
    </row>
    <row r="39">
      <c r="B39" t="inlineStr">
        <is>
          <t>ConTab_KP_DefaultCouplingType_34</t>
        </is>
      </c>
      <c r="C39" t="inlineStr">
        <is>
          <t>3014-5_6-KP</t>
        </is>
      </c>
      <c r="D39" t="inlineStr">
        <is>
          <t>:X4:</t>
        </is>
      </c>
      <c r="E39" t="inlineStr">
        <is>
          <t>:284T:286T:</t>
        </is>
      </c>
      <c r="F39" s="254" t="n"/>
    </row>
    <row r="40">
      <c r="B40" t="inlineStr">
        <is>
          <t>ConTab_KP_DefaultCouplingType_35</t>
        </is>
      </c>
      <c r="C40" t="inlineStr">
        <is>
          <t>3014-5_6-KP</t>
        </is>
      </c>
      <c r="D40" t="inlineStr">
        <is>
          <t>:X4:</t>
        </is>
      </c>
      <c r="E40" t="inlineStr">
        <is>
          <t>:284TS:286TS:</t>
        </is>
      </c>
    </row>
    <row r="41">
      <c r="B41" t="inlineStr">
        <is>
          <t>ConTab_KP_DefaultCouplingType_36</t>
        </is>
      </c>
      <c r="C41" t="inlineStr">
        <is>
          <t>3014-5_6-KP</t>
        </is>
      </c>
      <c r="D41" t="inlineStr">
        <is>
          <t>:X4:</t>
        </is>
      </c>
      <c r="E41" t="inlineStr">
        <is>
          <t>:324T:326T:</t>
        </is>
      </c>
      <c r="F41" s="254" t="n"/>
    </row>
    <row r="42">
      <c r="B42" t="inlineStr">
        <is>
          <t>ConTab_KP_DefaultCouplingType_37</t>
        </is>
      </c>
      <c r="C42" t="inlineStr">
        <is>
          <t>4095-C_D-KP</t>
        </is>
      </c>
      <c r="D42" t="inlineStr">
        <is>
          <t>:XF:</t>
        </is>
      </c>
      <c r="E42" t="inlineStr">
        <is>
          <t>:182T:184T:</t>
        </is>
      </c>
      <c r="F42" s="254" t="n"/>
    </row>
    <row r="43">
      <c r="B43" t="inlineStr">
        <is>
          <t>ConTab_KP_DefaultCouplingType_38</t>
        </is>
      </c>
      <c r="C43" t="inlineStr">
        <is>
          <t>4095-C_D-KP</t>
        </is>
      </c>
      <c r="D43" t="inlineStr">
        <is>
          <t>:XF:</t>
        </is>
      </c>
      <c r="E43" t="inlineStr">
        <is>
          <t>:213T:215T:</t>
        </is>
      </c>
      <c r="F43" s="254" t="n"/>
    </row>
    <row r="44">
      <c r="B44" t="inlineStr">
        <is>
          <t>ConTab_KP_DefaultCouplingType_39</t>
        </is>
      </c>
      <c r="C44" t="inlineStr">
        <is>
          <t>4095-C_D-KP</t>
        </is>
      </c>
      <c r="D44" t="inlineStr">
        <is>
          <t>:XF:</t>
        </is>
      </c>
      <c r="E44" t="inlineStr">
        <is>
          <t>:254T:256T:</t>
        </is>
      </c>
      <c r="F44" s="254" t="n"/>
    </row>
    <row r="45">
      <c r="B45" t="inlineStr">
        <is>
          <t>ConTab_KP_DefaultCouplingType_40</t>
        </is>
      </c>
      <c r="C45" t="inlineStr">
        <is>
          <t>4095-C_D-KP</t>
        </is>
      </c>
      <c r="D45" t="inlineStr">
        <is>
          <t>:XF:</t>
        </is>
      </c>
      <c r="E45" t="inlineStr">
        <is>
          <t>:284T:286T:</t>
        </is>
      </c>
    </row>
    <row r="46">
      <c r="B46" t="inlineStr">
        <is>
          <t>ConTab_KP_DefaultCouplingType_41</t>
        </is>
      </c>
      <c r="C46" t="inlineStr">
        <is>
          <t>4095-C_D-KP</t>
        </is>
      </c>
      <c r="D46" t="inlineStr">
        <is>
          <t>:XF:</t>
        </is>
      </c>
      <c r="E46" t="inlineStr">
        <is>
          <t>:284TS:286TS:</t>
        </is>
      </c>
      <c r="F46" s="254" t="n"/>
    </row>
    <row r="47">
      <c r="B47" t="inlineStr">
        <is>
          <t>ConTab_KP_DefaultCouplingType_42</t>
        </is>
      </c>
      <c r="C47" t="inlineStr">
        <is>
          <t>4095-C_D-KP</t>
        </is>
      </c>
      <c r="D47" t="inlineStr">
        <is>
          <t>:XF:</t>
        </is>
      </c>
      <c r="E47" t="inlineStr">
        <is>
          <t>:324T:326T:</t>
        </is>
      </c>
    </row>
    <row r="48">
      <c r="B48" t="inlineStr">
        <is>
          <t>ConTab_KP_DefaultCouplingType_43</t>
        </is>
      </c>
      <c r="C48" t="inlineStr">
        <is>
          <t>4095-C_D-KP</t>
        </is>
      </c>
      <c r="D48" t="inlineStr">
        <is>
          <t>:XF:</t>
        </is>
      </c>
      <c r="E48" t="inlineStr">
        <is>
          <t>:324TS:326TS:</t>
        </is>
      </c>
      <c r="F48" s="254" t="n"/>
    </row>
    <row r="49">
      <c r="B49" t="inlineStr">
        <is>
          <t>ConTab_KP_DefaultCouplingType_44</t>
        </is>
      </c>
      <c r="C49" t="inlineStr">
        <is>
          <t>4095-C_D-KP</t>
        </is>
      </c>
      <c r="D49" t="inlineStr">
        <is>
          <t>:XF:</t>
        </is>
      </c>
      <c r="E49" t="inlineStr">
        <is>
          <t>:364T:365T:</t>
        </is>
      </c>
    </row>
    <row r="50">
      <c r="B50" t="inlineStr">
        <is>
          <t>ConTab_KP_DefaultCouplingType_45</t>
        </is>
      </c>
      <c r="C50" t="inlineStr">
        <is>
          <t>4095-C_D-KP</t>
        </is>
      </c>
      <c r="D50" t="inlineStr">
        <is>
          <t>:XF:</t>
        </is>
      </c>
      <c r="E50" t="inlineStr">
        <is>
          <t>:364TS:365TS:</t>
        </is>
      </c>
      <c r="F50" s="254" t="n"/>
    </row>
    <row r="51">
      <c r="B51" t="inlineStr">
        <is>
          <t>ConTab_KP_DefaultCouplingType_46</t>
        </is>
      </c>
      <c r="C51" t="inlineStr">
        <is>
          <t>4095-C_D-KP</t>
        </is>
      </c>
      <c r="D51" t="inlineStr">
        <is>
          <t>:XF:</t>
        </is>
      </c>
      <c r="E51" t="inlineStr">
        <is>
          <t>:404T:405T:</t>
        </is>
      </c>
    </row>
    <row r="52">
      <c r="B52" t="inlineStr">
        <is>
          <t>ConTab_KP_DefaultCouplingType_47</t>
        </is>
      </c>
      <c r="C52" t="inlineStr">
        <is>
          <t>4095-C_D-KP</t>
        </is>
      </c>
      <c r="D52" t="inlineStr">
        <is>
          <t>:XF:</t>
        </is>
      </c>
      <c r="E52" t="inlineStr">
        <is>
          <t>:404TS:405TS:</t>
        </is>
      </c>
      <c r="F52" t="inlineStr">
        <is>
          <t>Falk</t>
        </is>
      </c>
    </row>
    <row r="53">
      <c r="B53" t="inlineStr">
        <is>
          <t>ConTab_KP_DefaultCouplingType_48</t>
        </is>
      </c>
      <c r="C53" t="inlineStr">
        <is>
          <t>4012-1_2-KP</t>
        </is>
      </c>
      <c r="D53" t="inlineStr">
        <is>
          <t>:X4:XG:</t>
        </is>
      </c>
      <c r="E53" t="inlineStr">
        <is>
          <t>:213T:215T:</t>
        </is>
      </c>
      <c r="F53" s="254" t="n"/>
    </row>
    <row r="54">
      <c r="B54" t="inlineStr">
        <is>
          <t>ConTab_KP_DefaultCouplingType_49</t>
        </is>
      </c>
      <c r="C54" t="inlineStr">
        <is>
          <t>4012-1_2-KP</t>
        </is>
      </c>
      <c r="D54" t="inlineStr">
        <is>
          <t>:X4:XG:</t>
        </is>
      </c>
      <c r="E54" t="inlineStr">
        <is>
          <t>:254T:256T:</t>
        </is>
      </c>
      <c r="F54" s="254" t="n"/>
    </row>
    <row r="55">
      <c r="B55" t="inlineStr">
        <is>
          <t>ConTab_KP_DefaultCouplingType_50</t>
        </is>
      </c>
      <c r="C55" t="inlineStr">
        <is>
          <t>4012-1_2-KP</t>
        </is>
      </c>
      <c r="D55" t="inlineStr">
        <is>
          <t>:X4:XG:</t>
        </is>
      </c>
      <c r="E55" t="inlineStr">
        <is>
          <t>:284T:286T:</t>
        </is>
      </c>
      <c r="F55" s="254" t="n"/>
    </row>
    <row r="56">
      <c r="B56" t="inlineStr">
        <is>
          <t>ConTab_KP_DefaultCouplingType_51</t>
        </is>
      </c>
      <c r="C56" t="inlineStr">
        <is>
          <t>4012-1_2-KP</t>
        </is>
      </c>
      <c r="D56" t="inlineStr">
        <is>
          <t>:X4:XG:</t>
        </is>
      </c>
      <c r="E56" t="inlineStr">
        <is>
          <t>:284TS:286TS:</t>
        </is>
      </c>
      <c r="F56" s="254" t="n"/>
    </row>
    <row r="57">
      <c r="B57" t="inlineStr">
        <is>
          <t>ConTab_KP_DefaultCouplingType_52</t>
        </is>
      </c>
      <c r="C57" t="inlineStr">
        <is>
          <t>4012-1_2-KP</t>
        </is>
      </c>
      <c r="D57" t="inlineStr">
        <is>
          <t>:X4:XG:</t>
        </is>
      </c>
      <c r="E57" t="inlineStr">
        <is>
          <t>:324T:326T:</t>
        </is>
      </c>
      <c r="F57" s="254" t="n"/>
    </row>
    <row r="58">
      <c r="B58" t="inlineStr">
        <is>
          <t>ConTab_KP_DefaultCouplingType_53</t>
        </is>
      </c>
      <c r="C58" t="inlineStr">
        <is>
          <t>4012-1_2-KP</t>
        </is>
      </c>
      <c r="D58" t="inlineStr">
        <is>
          <t>:X4:XG:</t>
        </is>
      </c>
      <c r="E58" t="inlineStr">
        <is>
          <t>:324TS:326TS:</t>
        </is>
      </c>
      <c r="F58" s="254" t="n"/>
    </row>
    <row r="59">
      <c r="B59" t="inlineStr">
        <is>
          <t>ConTab_KP_DefaultCouplingType_54</t>
        </is>
      </c>
      <c r="C59" t="inlineStr">
        <is>
          <t>4012-1_2-KP</t>
        </is>
      </c>
      <c r="D59" t="inlineStr">
        <is>
          <t>:X4:XG:</t>
        </is>
      </c>
      <c r="E59" t="inlineStr">
        <is>
          <t>:364T:365T:</t>
        </is>
      </c>
    </row>
    <row r="60">
      <c r="B60" t="inlineStr">
        <is>
          <t>ConTab_KP_DefaultCouplingType_55</t>
        </is>
      </c>
      <c r="C60" t="inlineStr">
        <is>
          <t>4012-1_2-KP</t>
        </is>
      </c>
      <c r="D60" t="inlineStr">
        <is>
          <t>:X4:XG:</t>
        </is>
      </c>
      <c r="E60" t="inlineStr">
        <is>
          <t>:364TS:365TS:</t>
        </is>
      </c>
      <c r="F60" t="inlineStr">
        <is>
          <t>Falk</t>
        </is>
      </c>
    </row>
    <row r="61">
      <c r="B61" t="inlineStr">
        <is>
          <t>ConTab_KP_DefaultCouplingType_56</t>
        </is>
      </c>
      <c r="C61" t="inlineStr">
        <is>
          <t>4012-1_2-KP</t>
        </is>
      </c>
      <c r="D61" t="inlineStr">
        <is>
          <t>:X4:XG:</t>
        </is>
      </c>
      <c r="E61" t="inlineStr">
        <is>
          <t>:404T:405T:</t>
        </is>
      </c>
    </row>
    <row r="62">
      <c r="B62" t="inlineStr">
        <is>
          <t>ConTab_KP_DefaultCouplingType_57</t>
        </is>
      </c>
      <c r="C62" t="inlineStr">
        <is>
          <t>4012-1_2-KP</t>
        </is>
      </c>
      <c r="D62" t="inlineStr">
        <is>
          <t>:X4:XG:</t>
        </is>
      </c>
      <c r="E62" t="inlineStr">
        <is>
          <t>:404TS:405TS:</t>
        </is>
      </c>
      <c r="F62" t="inlineStr">
        <is>
          <t>Falk</t>
        </is>
      </c>
    </row>
    <row r="63">
      <c r="B63" t="inlineStr">
        <is>
          <t>ConTab_KP_DefaultCouplingType_58</t>
        </is>
      </c>
      <c r="C63" t="inlineStr">
        <is>
          <t>4012-1_2-KP</t>
        </is>
      </c>
      <c r="D63" t="inlineStr">
        <is>
          <t>:X4:XG:</t>
        </is>
      </c>
      <c r="E63" t="inlineStr">
        <is>
          <t>:444T:445T:</t>
        </is>
      </c>
    </row>
    <row r="64">
      <c r="B64" t="inlineStr">
        <is>
          <t>ConTab_KP_DefaultCouplingType_59</t>
        </is>
      </c>
      <c r="C64" t="inlineStr">
        <is>
          <t>4012-1_2-KP</t>
        </is>
      </c>
      <c r="D64" t="inlineStr">
        <is>
          <t>:X4:XG:</t>
        </is>
      </c>
      <c r="E64" t="inlineStr">
        <is>
          <t>:444TS:445TS:</t>
        </is>
      </c>
      <c r="F64" t="inlineStr">
        <is>
          <t>Falk</t>
        </is>
      </c>
    </row>
    <row r="65">
      <c r="B65" t="inlineStr">
        <is>
          <t>ConTab_KP_DefaultCouplingType_60</t>
        </is>
      </c>
      <c r="C65" t="inlineStr">
        <is>
          <t>4012-1_2-KP</t>
        </is>
      </c>
      <c r="D65" t="inlineStr">
        <is>
          <t>:X4:XG:</t>
        </is>
      </c>
      <c r="E65" t="inlineStr">
        <is>
          <t>:447TS:</t>
        </is>
      </c>
      <c r="F65" t="inlineStr">
        <is>
          <t>Falk</t>
        </is>
      </c>
    </row>
    <row r="66">
      <c r="B66" t="inlineStr">
        <is>
          <t>ConTab_KP_DefaultCouplingType_61</t>
        </is>
      </c>
      <c r="C66" t="inlineStr">
        <is>
          <t>4012-7_8-KP</t>
        </is>
      </c>
      <c r="D66" t="inlineStr">
        <is>
          <t>:X4:XG:</t>
        </is>
      </c>
      <c r="E66" t="inlineStr">
        <is>
          <t>:213T:215T:</t>
        </is>
      </c>
      <c r="F66" s="254" t="n"/>
    </row>
    <row r="67">
      <c r="B67" t="inlineStr">
        <is>
          <t>ConTab_KP_DefaultCouplingType_62</t>
        </is>
      </c>
      <c r="C67" t="inlineStr">
        <is>
          <t>4012-7_8-KP</t>
        </is>
      </c>
      <c r="D67" t="inlineStr">
        <is>
          <t>:X4:XG:</t>
        </is>
      </c>
      <c r="E67" t="inlineStr">
        <is>
          <t>:254T:256T:</t>
        </is>
      </c>
      <c r="F67" s="254" t="n"/>
    </row>
    <row r="68">
      <c r="B68" t="inlineStr">
        <is>
          <t>ConTab_KP_DefaultCouplingType_63</t>
        </is>
      </c>
      <c r="C68" t="inlineStr">
        <is>
          <t>4012-7_8-KP</t>
        </is>
      </c>
      <c r="D68" t="inlineStr">
        <is>
          <t>:X4:XG:</t>
        </is>
      </c>
      <c r="E68" t="inlineStr">
        <is>
          <t>:284T:286T:</t>
        </is>
      </c>
      <c r="F68" s="254" t="n"/>
    </row>
    <row r="69">
      <c r="B69" t="inlineStr">
        <is>
          <t>ConTab_KP_DefaultCouplingType_64</t>
        </is>
      </c>
      <c r="C69" t="inlineStr">
        <is>
          <t>4012-7_8-KP</t>
        </is>
      </c>
      <c r="D69" t="inlineStr">
        <is>
          <t>:X4:XG:</t>
        </is>
      </c>
      <c r="E69" t="inlineStr">
        <is>
          <t>:284TS:286TS:</t>
        </is>
      </c>
      <c r="F69" s="254" t="n"/>
    </row>
    <row r="70">
      <c r="B70" t="inlineStr">
        <is>
          <t>ConTab_KP_DefaultCouplingType_65</t>
        </is>
      </c>
      <c r="C70" t="inlineStr">
        <is>
          <t>4012-7_8-KP</t>
        </is>
      </c>
      <c r="D70" t="inlineStr">
        <is>
          <t>:X4:XG:</t>
        </is>
      </c>
      <c r="E70" t="inlineStr">
        <is>
          <t>:324T:326T:</t>
        </is>
      </c>
      <c r="F70" s="254" t="n"/>
    </row>
    <row r="71">
      <c r="B71" t="inlineStr">
        <is>
          <t>ConTab_KP_DefaultCouplingType_66</t>
        </is>
      </c>
      <c r="C71" t="inlineStr">
        <is>
          <t>4012-7_8-KP</t>
        </is>
      </c>
      <c r="D71" t="inlineStr">
        <is>
          <t>:X4:XG:</t>
        </is>
      </c>
      <c r="E71" t="inlineStr">
        <is>
          <t>:324TS:326TS:</t>
        </is>
      </c>
      <c r="F71" s="254" t="n"/>
    </row>
    <row r="72">
      <c r="B72" t="inlineStr">
        <is>
          <t>ConTab_KP_DefaultCouplingType_67</t>
        </is>
      </c>
      <c r="C72" t="inlineStr">
        <is>
          <t>4012-7_8-KP</t>
        </is>
      </c>
      <c r="D72" t="inlineStr">
        <is>
          <t>:X4:XG:</t>
        </is>
      </c>
      <c r="E72" t="inlineStr">
        <is>
          <t>:364T:365T:</t>
        </is>
      </c>
    </row>
    <row r="73">
      <c r="B73" t="inlineStr">
        <is>
          <t>ConTab_KP_DefaultCouplingType_68</t>
        </is>
      </c>
      <c r="C73" t="inlineStr">
        <is>
          <t>4012-7_8-KP</t>
        </is>
      </c>
      <c r="D73" t="inlineStr">
        <is>
          <t>:X4:XG:</t>
        </is>
      </c>
      <c r="E73" t="inlineStr">
        <is>
          <t>:364TS:365TS:</t>
        </is>
      </c>
      <c r="F73" t="inlineStr">
        <is>
          <t>Falk</t>
        </is>
      </c>
    </row>
    <row r="74">
      <c r="B74" t="inlineStr">
        <is>
          <t>ConTab_KP_DefaultCouplingType_69</t>
        </is>
      </c>
      <c r="C74" t="inlineStr">
        <is>
          <t>4012-7_8-KP</t>
        </is>
      </c>
      <c r="D74" t="inlineStr">
        <is>
          <t>:X4:XG:</t>
        </is>
      </c>
      <c r="E74" t="inlineStr">
        <is>
          <t>:404T:405T:</t>
        </is>
      </c>
    </row>
    <row r="75">
      <c r="B75" t="inlineStr">
        <is>
          <t>ConTab_KP_DefaultCouplingType_70</t>
        </is>
      </c>
      <c r="C75" t="inlineStr">
        <is>
          <t>4012-7_8-KP</t>
        </is>
      </c>
      <c r="D75" t="inlineStr">
        <is>
          <t>:X4:XG:</t>
        </is>
      </c>
      <c r="E75" t="inlineStr">
        <is>
          <t>:404TS:405TS:</t>
        </is>
      </c>
      <c r="F75" t="inlineStr">
        <is>
          <t>Falk</t>
        </is>
      </c>
    </row>
    <row r="76">
      <c r="B76" t="inlineStr">
        <is>
          <t>ConTab_KP_DefaultCouplingType_71</t>
        </is>
      </c>
      <c r="C76" t="inlineStr">
        <is>
          <t>4012-7_8-KP</t>
        </is>
      </c>
      <c r="D76" t="inlineStr">
        <is>
          <t>:X4:XG:</t>
        </is>
      </c>
      <c r="E76" t="inlineStr">
        <is>
          <t>:444T:445T:</t>
        </is>
      </c>
    </row>
    <row r="77">
      <c r="B77" t="inlineStr">
        <is>
          <t>ConTab_KP_DefaultCouplingType_72</t>
        </is>
      </c>
      <c r="C77" t="inlineStr">
        <is>
          <t>4012-7_8-KP</t>
        </is>
      </c>
      <c r="D77" t="inlineStr">
        <is>
          <t>:X4:XG:</t>
        </is>
      </c>
      <c r="E77" t="inlineStr">
        <is>
          <t>:444TS:445TS:</t>
        </is>
      </c>
      <c r="F77" t="inlineStr">
        <is>
          <t>Falk</t>
        </is>
      </c>
    </row>
    <row r="78">
      <c r="B78" t="inlineStr">
        <is>
          <t>ConTab_KP_DefaultCouplingType_73</t>
        </is>
      </c>
      <c r="C78" t="inlineStr">
        <is>
          <t>4012-7_8-KP</t>
        </is>
      </c>
      <c r="D78" t="inlineStr">
        <is>
          <t>:X4:XG:</t>
        </is>
      </c>
      <c r="E78" t="inlineStr">
        <is>
          <t>:447TS:</t>
        </is>
      </c>
      <c r="F78" t="inlineStr">
        <is>
          <t>Falk</t>
        </is>
      </c>
    </row>
    <row r="79">
      <c r="B79" t="inlineStr">
        <is>
          <t>ConTab_KP_DefaultCouplingType_74</t>
        </is>
      </c>
      <c r="C79" t="inlineStr">
        <is>
          <t>4012-C_D-KP</t>
        </is>
      </c>
      <c r="D79" t="inlineStr">
        <is>
          <t>:X4:XG:</t>
        </is>
      </c>
      <c r="E79" t="inlineStr">
        <is>
          <t>:213T:215T:</t>
        </is>
      </c>
      <c r="F79" s="254" t="n"/>
    </row>
    <row r="80">
      <c r="B80" t="inlineStr">
        <is>
          <t>ConTab_KP_DefaultCouplingType_75</t>
        </is>
      </c>
      <c r="C80" t="inlineStr">
        <is>
          <t>4012-C_D-KP</t>
        </is>
      </c>
      <c r="D80" t="inlineStr">
        <is>
          <t>:X4:XG:</t>
        </is>
      </c>
      <c r="E80" t="inlineStr">
        <is>
          <t>:254T:256T:</t>
        </is>
      </c>
      <c r="F80" s="254" t="n"/>
    </row>
    <row r="81">
      <c r="B81" t="inlineStr">
        <is>
          <t>ConTab_KP_DefaultCouplingType_76</t>
        </is>
      </c>
      <c r="C81" t="inlineStr">
        <is>
          <t>4012-C_D-KP</t>
        </is>
      </c>
      <c r="D81" t="inlineStr">
        <is>
          <t>:X4:XG:</t>
        </is>
      </c>
      <c r="E81" t="inlineStr">
        <is>
          <t>:284T:286T:</t>
        </is>
      </c>
      <c r="F81" s="254" t="n"/>
    </row>
    <row r="82">
      <c r="B82" t="inlineStr">
        <is>
          <t>ConTab_KP_DefaultCouplingType_77</t>
        </is>
      </c>
      <c r="C82" t="inlineStr">
        <is>
          <t>4012-C_D-KP</t>
        </is>
      </c>
      <c r="D82" t="inlineStr">
        <is>
          <t>:X4:XG:</t>
        </is>
      </c>
      <c r="E82" t="inlineStr">
        <is>
          <t>:284TS:286TS:</t>
        </is>
      </c>
      <c r="F82" s="254" t="n"/>
    </row>
    <row r="83">
      <c r="B83" t="inlineStr">
        <is>
          <t>ConTab_KP_DefaultCouplingType_78</t>
        </is>
      </c>
      <c r="C83" t="inlineStr">
        <is>
          <t>4012-C_D-KP</t>
        </is>
      </c>
      <c r="D83" t="inlineStr">
        <is>
          <t>:X4:XG:</t>
        </is>
      </c>
      <c r="E83" t="inlineStr">
        <is>
          <t>:324T:326T:</t>
        </is>
      </c>
      <c r="F83" s="254" t="n"/>
    </row>
    <row r="84">
      <c r="B84" t="inlineStr">
        <is>
          <t>ConTab_KP_DefaultCouplingType_79</t>
        </is>
      </c>
      <c r="C84" t="inlineStr">
        <is>
          <t>4012-C_D-KP</t>
        </is>
      </c>
      <c r="D84" t="inlineStr">
        <is>
          <t>:X4:XG:</t>
        </is>
      </c>
      <c r="E84" t="inlineStr">
        <is>
          <t>:324TS:326TS:</t>
        </is>
      </c>
      <c r="F84" s="254" t="n"/>
    </row>
    <row r="85">
      <c r="B85" t="inlineStr">
        <is>
          <t>ConTab_KP_DefaultCouplingType_80</t>
        </is>
      </c>
      <c r="C85" t="inlineStr">
        <is>
          <t>4012-C_D-KP</t>
        </is>
      </c>
      <c r="D85" t="inlineStr">
        <is>
          <t>:X4:XG:</t>
        </is>
      </c>
      <c r="E85" t="inlineStr">
        <is>
          <t>:364T:365T:</t>
        </is>
      </c>
    </row>
    <row r="86">
      <c r="B86" t="inlineStr">
        <is>
          <t>ConTab_KP_DefaultCouplingType_81</t>
        </is>
      </c>
      <c r="C86" t="inlineStr">
        <is>
          <t>4012-C_D-KP</t>
        </is>
      </c>
      <c r="D86" t="inlineStr">
        <is>
          <t>:X4:XG:</t>
        </is>
      </c>
      <c r="E86" t="inlineStr">
        <is>
          <t>:364TS:365TS:</t>
        </is>
      </c>
      <c r="F86" t="inlineStr">
        <is>
          <t>Falk</t>
        </is>
      </c>
    </row>
    <row r="87">
      <c r="B87" t="inlineStr">
        <is>
          <t>ConTab_KP_DefaultCouplingType_82</t>
        </is>
      </c>
      <c r="C87" t="inlineStr">
        <is>
          <t>4012-C_D-KP</t>
        </is>
      </c>
      <c r="D87" t="inlineStr">
        <is>
          <t>:X4:XG:</t>
        </is>
      </c>
      <c r="E87" t="inlineStr">
        <is>
          <t>:404T:405T:</t>
        </is>
      </c>
    </row>
    <row r="88">
      <c r="B88" t="inlineStr">
        <is>
          <t>ConTab_KP_DefaultCouplingType_83</t>
        </is>
      </c>
      <c r="C88" t="inlineStr">
        <is>
          <t>4012-C_D-KP</t>
        </is>
      </c>
      <c r="D88" t="inlineStr">
        <is>
          <t>:X4:XG:</t>
        </is>
      </c>
      <c r="E88" t="inlineStr">
        <is>
          <t>:404TS:405TS:</t>
        </is>
      </c>
      <c r="F88" t="inlineStr">
        <is>
          <t>Falk</t>
        </is>
      </c>
    </row>
    <row r="89">
      <c r="B89" t="inlineStr">
        <is>
          <t>ConTab_KP_DefaultCouplingType_84</t>
        </is>
      </c>
      <c r="C89" t="inlineStr">
        <is>
          <t>4012-C_D-KP</t>
        </is>
      </c>
      <c r="D89" t="inlineStr">
        <is>
          <t>:X4:XG:</t>
        </is>
      </c>
      <c r="E89" t="inlineStr">
        <is>
          <t>:444T:445T:</t>
        </is>
      </c>
    </row>
    <row r="90">
      <c r="B90" t="inlineStr">
        <is>
          <t>ConTab_KP_DefaultCouplingType_85</t>
        </is>
      </c>
      <c r="C90" t="inlineStr">
        <is>
          <t>4012-C_D-KP</t>
        </is>
      </c>
      <c r="D90" t="inlineStr">
        <is>
          <t>:X4:XG:</t>
        </is>
      </c>
      <c r="E90" t="inlineStr">
        <is>
          <t>:444TS:445TS:</t>
        </is>
      </c>
      <c r="F90" t="inlineStr">
        <is>
          <t>Falk</t>
        </is>
      </c>
    </row>
    <row r="91">
      <c r="B91" t="inlineStr">
        <is>
          <t>ConTab_KP_DefaultCouplingType_86</t>
        </is>
      </c>
      <c r="C91" t="inlineStr">
        <is>
          <t>4012-C_D-KP</t>
        </is>
      </c>
      <c r="D91" t="inlineStr">
        <is>
          <t>:X4:XG:</t>
        </is>
      </c>
      <c r="E91" t="inlineStr">
        <is>
          <t>:447TS:</t>
        </is>
      </c>
      <c r="F91" t="inlineStr">
        <is>
          <t>Falk</t>
        </is>
      </c>
    </row>
    <row r="92">
      <c r="B92" t="inlineStr">
        <is>
          <t>ConTab_KP_DefaultCouplingType_87</t>
        </is>
      </c>
      <c r="C92" t="inlineStr">
        <is>
          <t>4015-5_6-KP</t>
        </is>
      </c>
      <c r="D92" t="inlineStr">
        <is>
          <t>:X4:</t>
        </is>
      </c>
      <c r="E92" t="inlineStr">
        <is>
          <t>:213T:215T:</t>
        </is>
      </c>
    </row>
    <row r="93">
      <c r="B93" t="inlineStr">
        <is>
          <t>ConTab_KP_DefaultCouplingType_88</t>
        </is>
      </c>
      <c r="C93" t="inlineStr">
        <is>
          <t>4015-5_6-KP</t>
        </is>
      </c>
      <c r="D93" t="inlineStr">
        <is>
          <t>:X4:</t>
        </is>
      </c>
      <c r="E93" t="inlineStr">
        <is>
          <t>:254T:256T:</t>
        </is>
      </c>
      <c r="F93" s="254" t="n"/>
    </row>
    <row r="94">
      <c r="B94" t="inlineStr">
        <is>
          <t>ConTab_KP_DefaultCouplingType_89</t>
        </is>
      </c>
      <c r="C94" t="inlineStr">
        <is>
          <t>4015-5_6-KP</t>
        </is>
      </c>
      <c r="D94" t="inlineStr">
        <is>
          <t>:X4:</t>
        </is>
      </c>
      <c r="E94" t="inlineStr">
        <is>
          <t>:284T:286T:</t>
        </is>
      </c>
      <c r="F94" s="254" t="n"/>
    </row>
    <row r="95">
      <c r="B95" t="inlineStr">
        <is>
          <t>ConTab_KP_DefaultCouplingType_90</t>
        </is>
      </c>
      <c r="C95" t="inlineStr">
        <is>
          <t>4015-5_6-KP</t>
        </is>
      </c>
      <c r="D95" t="inlineStr">
        <is>
          <t>:X4:</t>
        </is>
      </c>
      <c r="E95" t="inlineStr">
        <is>
          <t>:284TS:286TS:</t>
        </is>
      </c>
    </row>
    <row r="96">
      <c r="B96" t="inlineStr">
        <is>
          <t>ConTab_KP_DefaultCouplingType_91</t>
        </is>
      </c>
      <c r="C96" t="inlineStr">
        <is>
          <t>4015-5_6-KP</t>
        </is>
      </c>
      <c r="D96" t="inlineStr">
        <is>
          <t>:X4:</t>
        </is>
      </c>
      <c r="E96" t="inlineStr">
        <is>
          <t>:324T:326T:</t>
        </is>
      </c>
      <c r="F96" s="254" t="n"/>
    </row>
    <row r="97">
      <c r="B97" t="inlineStr">
        <is>
          <t>ConTab_KP_DefaultCouplingType_92</t>
        </is>
      </c>
      <c r="C97" t="inlineStr">
        <is>
          <t>4015-5_6-KP</t>
        </is>
      </c>
      <c r="D97" t="inlineStr">
        <is>
          <t>:X4:</t>
        </is>
      </c>
      <c r="E97" t="inlineStr">
        <is>
          <t>:324TS:326TS:</t>
        </is>
      </c>
    </row>
    <row r="98">
      <c r="B98" t="inlineStr">
        <is>
          <t>ConTab_KP_DefaultCouplingType_93</t>
        </is>
      </c>
      <c r="C98" t="inlineStr">
        <is>
          <t>4015-5_6-KP</t>
        </is>
      </c>
      <c r="D98" t="inlineStr">
        <is>
          <t>:X4:</t>
        </is>
      </c>
      <c r="E98" t="inlineStr">
        <is>
          <t>:364T:365T:</t>
        </is>
      </c>
      <c r="F98" s="254" t="n"/>
    </row>
    <row r="99">
      <c r="B99" t="inlineStr">
        <is>
          <t>ConTab_KP_DefaultCouplingType_94</t>
        </is>
      </c>
      <c r="C99" t="inlineStr">
        <is>
          <t>4015-5_6-KP</t>
        </is>
      </c>
      <c r="D99" t="inlineStr">
        <is>
          <t>:X4:</t>
        </is>
      </c>
      <c r="E99" t="inlineStr">
        <is>
          <t>:364TS:365TS:</t>
        </is>
      </c>
      <c r="F99" t="inlineStr">
        <is>
          <t>Falk</t>
        </is>
      </c>
    </row>
    <row r="100">
      <c r="B100" t="inlineStr">
        <is>
          <t>ConTab_KP_DefaultCouplingType_95</t>
        </is>
      </c>
      <c r="C100" t="inlineStr">
        <is>
          <t>4015-7_8-KP</t>
        </is>
      </c>
      <c r="D100" t="inlineStr">
        <is>
          <t>:X4:</t>
        </is>
      </c>
      <c r="E100" t="inlineStr">
        <is>
          <t>:213T:215T:</t>
        </is>
      </c>
    </row>
    <row r="101">
      <c r="B101" t="inlineStr">
        <is>
          <t>ConTab_KP_DefaultCouplingType_96</t>
        </is>
      </c>
      <c r="C101" t="inlineStr">
        <is>
          <t>4015-7_8-KP</t>
        </is>
      </c>
      <c r="D101" t="inlineStr">
        <is>
          <t>:X4:</t>
        </is>
      </c>
      <c r="E101" t="inlineStr">
        <is>
          <t>:254T:256T:</t>
        </is>
      </c>
      <c r="F101" s="254" t="n"/>
    </row>
    <row r="102">
      <c r="B102" t="inlineStr">
        <is>
          <t>ConTab_KP_DefaultCouplingType_97</t>
        </is>
      </c>
      <c r="C102" t="inlineStr">
        <is>
          <t>4015-7_8-KP</t>
        </is>
      </c>
      <c r="D102" t="inlineStr">
        <is>
          <t>:X4:</t>
        </is>
      </c>
      <c r="E102" t="inlineStr">
        <is>
          <t>:284T:286T:</t>
        </is>
      </c>
      <c r="F102" s="254" t="n"/>
    </row>
    <row r="103">
      <c r="B103" t="inlineStr">
        <is>
          <t>ConTab_KP_DefaultCouplingType_98</t>
        </is>
      </c>
      <c r="C103" t="inlineStr">
        <is>
          <t>4015-7_8-KP</t>
        </is>
      </c>
      <c r="D103" t="inlineStr">
        <is>
          <t>:X4:</t>
        </is>
      </c>
      <c r="E103" t="inlineStr">
        <is>
          <t>:284TS:286TS:</t>
        </is>
      </c>
    </row>
    <row r="104">
      <c r="B104" t="inlineStr">
        <is>
          <t>ConTab_KP_DefaultCouplingType_99</t>
        </is>
      </c>
      <c r="C104" t="inlineStr">
        <is>
          <t>4015-7_8-KP</t>
        </is>
      </c>
      <c r="D104" t="inlineStr">
        <is>
          <t>:X4:</t>
        </is>
      </c>
      <c r="E104" t="inlineStr">
        <is>
          <t>:324T:326T:</t>
        </is>
      </c>
      <c r="F104" s="254" t="n"/>
    </row>
    <row r="105">
      <c r="B105" t="inlineStr">
        <is>
          <t>ConTab_KP_DefaultCouplingType_100</t>
        </is>
      </c>
      <c r="C105" t="inlineStr">
        <is>
          <t>4015-7_8-KP</t>
        </is>
      </c>
      <c r="D105" t="inlineStr">
        <is>
          <t>:X4:</t>
        </is>
      </c>
      <c r="E105" t="inlineStr">
        <is>
          <t>:324TS:326TS:</t>
        </is>
      </c>
    </row>
    <row r="106">
      <c r="B106" t="inlineStr">
        <is>
          <t>ConTab_KP_DefaultCouplingType_101</t>
        </is>
      </c>
      <c r="C106" t="inlineStr">
        <is>
          <t>4015-7_8-KP</t>
        </is>
      </c>
      <c r="D106" t="inlineStr">
        <is>
          <t>:X4:</t>
        </is>
      </c>
      <c r="E106" t="inlineStr">
        <is>
          <t>:364T:365T:</t>
        </is>
      </c>
      <c r="F106" s="254" t="n"/>
    </row>
    <row r="107">
      <c r="B107" t="inlineStr">
        <is>
          <t>ConTab_KP_DefaultCouplingType_102</t>
        </is>
      </c>
      <c r="C107" t="inlineStr">
        <is>
          <t>4015-7_8-KP</t>
        </is>
      </c>
      <c r="D107" t="inlineStr">
        <is>
          <t>:X4:</t>
        </is>
      </c>
      <c r="E107" t="inlineStr">
        <is>
          <t>:364TS:365TS:</t>
        </is>
      </c>
      <c r="F107" t="inlineStr">
        <is>
          <t>Falk</t>
        </is>
      </c>
    </row>
    <row r="108">
      <c r="B108" t="inlineStr">
        <is>
          <t>ConTab_KP_DefaultCouplingType_103</t>
        </is>
      </c>
      <c r="C108" t="inlineStr">
        <is>
          <t>5012-7_8-KP</t>
        </is>
      </c>
      <c r="D108" t="inlineStr">
        <is>
          <t>:X4:</t>
        </is>
      </c>
      <c r="E108" t="inlineStr">
        <is>
          <t>:213T:215T:</t>
        </is>
      </c>
      <c r="F108" s="254" t="n"/>
    </row>
    <row r="109">
      <c r="B109" t="inlineStr">
        <is>
          <t>ConTab_KP_DefaultCouplingType_104</t>
        </is>
      </c>
      <c r="C109" t="inlineStr">
        <is>
          <t>5012-7_8-KP</t>
        </is>
      </c>
      <c r="D109" t="inlineStr">
        <is>
          <t>:X4:</t>
        </is>
      </c>
      <c r="E109" t="inlineStr">
        <is>
          <t>:254T:256T:</t>
        </is>
      </c>
      <c r="F109" s="254" t="n"/>
    </row>
    <row r="110">
      <c r="B110" t="inlineStr">
        <is>
          <t>ConTab_KP_DefaultCouplingType_105</t>
        </is>
      </c>
      <c r="C110" t="inlineStr">
        <is>
          <t>5012-7_8-KP</t>
        </is>
      </c>
      <c r="D110" t="inlineStr">
        <is>
          <t>:X4:</t>
        </is>
      </c>
      <c r="E110" t="inlineStr">
        <is>
          <t>:284T:286T:</t>
        </is>
      </c>
      <c r="F110" s="254" t="n"/>
    </row>
    <row r="111">
      <c r="B111" t="inlineStr">
        <is>
          <t>ConTab_KP_DefaultCouplingType_106</t>
        </is>
      </c>
      <c r="C111" t="inlineStr">
        <is>
          <t>5012-7_8-KP</t>
        </is>
      </c>
      <c r="D111" t="inlineStr">
        <is>
          <t>:X4:</t>
        </is>
      </c>
      <c r="E111" t="inlineStr">
        <is>
          <t>:284TS:286TS:</t>
        </is>
      </c>
    </row>
    <row r="112">
      <c r="B112" t="inlineStr">
        <is>
          <t>ConTab_KP_DefaultCouplingType_107</t>
        </is>
      </c>
      <c r="C112" t="inlineStr">
        <is>
          <t>5012-7_8-KP</t>
        </is>
      </c>
      <c r="D112" t="inlineStr">
        <is>
          <t>:X4:</t>
        </is>
      </c>
      <c r="E112" t="inlineStr">
        <is>
          <t>:324T:326T:</t>
        </is>
      </c>
      <c r="F112" s="254" t="n"/>
    </row>
    <row r="113">
      <c r="B113" t="inlineStr">
        <is>
          <t>ConTab_KP_DefaultCouplingType_108</t>
        </is>
      </c>
      <c r="C113" t="inlineStr">
        <is>
          <t>5012-7_8-KP</t>
        </is>
      </c>
      <c r="D113" t="inlineStr">
        <is>
          <t>:X4:</t>
        </is>
      </c>
      <c r="E113" t="inlineStr">
        <is>
          <t>:324TS:326TS:</t>
        </is>
      </c>
    </row>
    <row r="114">
      <c r="B114" t="inlineStr">
        <is>
          <t>ConTab_KP_DefaultCouplingType_109</t>
        </is>
      </c>
      <c r="C114" t="inlineStr">
        <is>
          <t>5012-7_8-KP</t>
        </is>
      </c>
      <c r="D114" t="inlineStr">
        <is>
          <t>:X4:</t>
        </is>
      </c>
      <c r="E114" t="inlineStr">
        <is>
          <t>:364T:365T:</t>
        </is>
      </c>
      <c r="F114" s="254" t="n"/>
    </row>
    <row r="115">
      <c r="B115" t="inlineStr">
        <is>
          <t>ConTab_KP_DefaultCouplingType_110</t>
        </is>
      </c>
      <c r="C115" t="inlineStr">
        <is>
          <t>5012-7_8-KP</t>
        </is>
      </c>
      <c r="D115" t="inlineStr">
        <is>
          <t>:X4:</t>
        </is>
      </c>
      <c r="E115" t="inlineStr">
        <is>
          <t>:364TS:365TS:</t>
        </is>
      </c>
      <c r="F115" t="inlineStr">
        <is>
          <t>Falk</t>
        </is>
      </c>
    </row>
    <row r="116">
      <c r="B116" t="inlineStr">
        <is>
          <t>ConTab_KP_DefaultCouplingType_111</t>
        </is>
      </c>
      <c r="C116" t="inlineStr">
        <is>
          <t>5015-9_0-KP</t>
        </is>
      </c>
      <c r="D116" t="inlineStr">
        <is>
          <t>:X4:</t>
        </is>
      </c>
      <c r="E116" t="inlineStr">
        <is>
          <t>:213T:215T:</t>
        </is>
      </c>
    </row>
    <row r="117">
      <c r="B117" t="inlineStr">
        <is>
          <t>ConTab_KP_DefaultCouplingType_112</t>
        </is>
      </c>
      <c r="C117" t="inlineStr">
        <is>
          <t>5015-9_0-KP</t>
        </is>
      </c>
      <c r="D117" t="inlineStr">
        <is>
          <t>:X4:</t>
        </is>
      </c>
      <c r="E117" t="inlineStr">
        <is>
          <t>:254T:256T:</t>
        </is>
      </c>
      <c r="F117" s="254" t="n"/>
    </row>
    <row r="118">
      <c r="B118" t="inlineStr">
        <is>
          <t>ConTab_KP_DefaultCouplingType_113</t>
        </is>
      </c>
      <c r="C118" t="inlineStr">
        <is>
          <t>5015-9_0-KP</t>
        </is>
      </c>
      <c r="D118" t="inlineStr">
        <is>
          <t>:X4:</t>
        </is>
      </c>
      <c r="E118" t="inlineStr">
        <is>
          <t>:284T:286T:</t>
        </is>
      </c>
      <c r="F118" s="254" t="n"/>
    </row>
    <row r="119">
      <c r="B119" t="inlineStr">
        <is>
          <t>ConTab_KP_DefaultCouplingType_114</t>
        </is>
      </c>
      <c r="C119" t="inlineStr">
        <is>
          <t>5015-9_0-KP</t>
        </is>
      </c>
      <c r="D119" t="inlineStr">
        <is>
          <t>:X4:</t>
        </is>
      </c>
      <c r="E119" t="inlineStr">
        <is>
          <t>:284TS:286TS:</t>
        </is>
      </c>
    </row>
    <row r="120">
      <c r="B120" t="inlineStr">
        <is>
          <t>ConTab_KP_DefaultCouplingType_115</t>
        </is>
      </c>
      <c r="C120" t="inlineStr">
        <is>
          <t>5015-9_0-KP</t>
        </is>
      </c>
      <c r="D120" t="inlineStr">
        <is>
          <t>:X4:</t>
        </is>
      </c>
      <c r="E120" t="inlineStr">
        <is>
          <t>:324T:326T:</t>
        </is>
      </c>
      <c r="F120" s="254" t="n"/>
    </row>
    <row r="121">
      <c r="B121" t="inlineStr">
        <is>
          <t>ConTab_KP_DefaultCouplingType_116</t>
        </is>
      </c>
      <c r="C121" t="inlineStr">
        <is>
          <t>5015-9_0-KP</t>
        </is>
      </c>
      <c r="D121" t="inlineStr">
        <is>
          <t>:X4:</t>
        </is>
      </c>
      <c r="E121" t="inlineStr">
        <is>
          <t>:324TS:326TS:</t>
        </is>
      </c>
    </row>
    <row r="122">
      <c r="B122" t="inlineStr">
        <is>
          <t>ConTab_KP_DefaultCouplingType_117</t>
        </is>
      </c>
      <c r="C122" t="inlineStr">
        <is>
          <t>5015-9_0-KP</t>
        </is>
      </c>
      <c r="D122" t="inlineStr">
        <is>
          <t>:X4:</t>
        </is>
      </c>
      <c r="E122" t="inlineStr">
        <is>
          <t>:364T:365T:</t>
        </is>
      </c>
      <c r="F122" t="inlineStr">
        <is>
          <t>Falk</t>
        </is>
      </c>
    </row>
    <row r="123">
      <c r="B123" t="inlineStr">
        <is>
          <t>ConTab_KP_DefaultCouplingType_118</t>
        </is>
      </c>
      <c r="C123" t="inlineStr">
        <is>
          <t>5015-9_0-KP</t>
        </is>
      </c>
      <c r="D123" t="inlineStr">
        <is>
          <t>:X4:</t>
        </is>
      </c>
      <c r="E123" t="inlineStr">
        <is>
          <t>:364TS:365TS:</t>
        </is>
      </c>
      <c r="F123" t="inlineStr">
        <is>
          <t>Falk</t>
        </is>
      </c>
    </row>
    <row r="124">
      <c r="B124" t="inlineStr">
        <is>
          <t>ConTab_KP_DefaultCouplingType_119</t>
        </is>
      </c>
      <c r="C124" t="inlineStr">
        <is>
          <t>5015-9_0-KP</t>
        </is>
      </c>
      <c r="D124" t="inlineStr">
        <is>
          <t>:X4:</t>
        </is>
      </c>
      <c r="E124" t="inlineStr">
        <is>
          <t>:404T:405T:</t>
        </is>
      </c>
      <c r="F124" s="254" t="n"/>
    </row>
    <row r="125">
      <c r="B125" t="inlineStr">
        <is>
          <t>ConTab_KP_DefaultCouplingType_120</t>
        </is>
      </c>
      <c r="C125" t="inlineStr">
        <is>
          <t>5015-9_0-KP</t>
        </is>
      </c>
      <c r="D125" t="inlineStr">
        <is>
          <t>:X4:</t>
        </is>
      </c>
      <c r="E125" t="inlineStr">
        <is>
          <t>:404TS:405TS:</t>
        </is>
      </c>
      <c r="F125" t="inlineStr">
        <is>
          <t>Falk</t>
        </is>
      </c>
    </row>
    <row r="126">
      <c r="B126" t="inlineStr">
        <is>
          <t>ConTab_KP_DefaultCouplingType_121</t>
        </is>
      </c>
      <c r="C126" t="inlineStr">
        <is>
          <t>5015-9_0-KP</t>
        </is>
      </c>
      <c r="D126" t="inlineStr">
        <is>
          <t>:X4:</t>
        </is>
      </c>
      <c r="E126" t="inlineStr">
        <is>
          <t>:444T:445T:</t>
        </is>
      </c>
      <c r="F126" t="inlineStr">
        <is>
          <t>Falk</t>
        </is>
      </c>
    </row>
    <row r="127">
      <c r="B127" t="inlineStr">
        <is>
          <t>ConTab_KP_DefaultCouplingType_122</t>
        </is>
      </c>
      <c r="C127" t="inlineStr">
        <is>
          <t>5015-9_0-KP</t>
        </is>
      </c>
      <c r="D127" t="inlineStr">
        <is>
          <t>:X4:</t>
        </is>
      </c>
      <c r="E127" t="inlineStr">
        <is>
          <t>:444TS:445TS:</t>
        </is>
      </c>
      <c r="F127" t="inlineStr">
        <is>
          <t>Falk</t>
        </is>
      </c>
    </row>
    <row r="128">
      <c r="B128" t="inlineStr">
        <is>
          <t>ConTab_KP_DefaultCouplingType_123</t>
        </is>
      </c>
      <c r="C128" t="inlineStr">
        <is>
          <t>6012-1_2-KP</t>
        </is>
      </c>
      <c r="D128" t="inlineStr">
        <is>
          <t>:X4:</t>
        </is>
      </c>
      <c r="E128" t="inlineStr">
        <is>
          <t>:213T:215T:</t>
        </is>
      </c>
      <c r="F128" s="254" t="n"/>
    </row>
    <row r="129">
      <c r="B129" t="inlineStr">
        <is>
          <t>ConTab_KP_DefaultCouplingType_124</t>
        </is>
      </c>
      <c r="C129" t="inlineStr">
        <is>
          <t>6012-1_2-KP</t>
        </is>
      </c>
      <c r="D129" t="inlineStr">
        <is>
          <t>:X4:</t>
        </is>
      </c>
      <c r="E129" t="inlineStr">
        <is>
          <t>:254T:256T:</t>
        </is>
      </c>
      <c r="F129" s="254" t="n"/>
    </row>
    <row r="130">
      <c r="B130" t="inlineStr">
        <is>
          <t>ConTab_KP_DefaultCouplingType_125</t>
        </is>
      </c>
      <c r="C130" t="inlineStr">
        <is>
          <t>6012-1_2-KP</t>
        </is>
      </c>
      <c r="D130" t="inlineStr">
        <is>
          <t>:X4:</t>
        </is>
      </c>
      <c r="E130" t="inlineStr">
        <is>
          <t>:284T:286T:</t>
        </is>
      </c>
      <c r="F130" s="254" t="n"/>
    </row>
    <row r="131">
      <c r="B131" t="inlineStr">
        <is>
          <t>ConTab_KP_DefaultCouplingType_126</t>
        </is>
      </c>
      <c r="C131" t="inlineStr">
        <is>
          <t>6012-1_2-KP</t>
        </is>
      </c>
      <c r="D131" t="inlineStr">
        <is>
          <t>:X4:</t>
        </is>
      </c>
      <c r="E131" t="inlineStr">
        <is>
          <t>:284TS:286TS:</t>
        </is>
      </c>
    </row>
    <row r="132">
      <c r="B132" t="inlineStr">
        <is>
          <t>ConTab_KP_DefaultCouplingType_127</t>
        </is>
      </c>
      <c r="C132" t="inlineStr">
        <is>
          <t>6012-1_2-KP</t>
        </is>
      </c>
      <c r="D132" t="inlineStr">
        <is>
          <t>:X4:</t>
        </is>
      </c>
      <c r="E132" t="inlineStr">
        <is>
          <t>:324T:326T:</t>
        </is>
      </c>
      <c r="F132" s="254" t="n"/>
    </row>
    <row r="133">
      <c r="B133" t="inlineStr">
        <is>
          <t>ConTab_KP_DefaultCouplingType_128</t>
        </is>
      </c>
      <c r="C133" t="inlineStr">
        <is>
          <t>6012-1_2-KP</t>
        </is>
      </c>
      <c r="D133" t="inlineStr">
        <is>
          <t>:X4:</t>
        </is>
      </c>
      <c r="E133" t="inlineStr">
        <is>
          <t>:324TS:326TS:</t>
        </is>
      </c>
    </row>
    <row r="134">
      <c r="B134" t="inlineStr">
        <is>
          <t>ConTab_KP_DefaultCouplingType_129</t>
        </is>
      </c>
      <c r="C134" t="inlineStr">
        <is>
          <t>6012-1_2-KP</t>
        </is>
      </c>
      <c r="D134" t="inlineStr">
        <is>
          <t>:X4:</t>
        </is>
      </c>
      <c r="E134" t="inlineStr">
        <is>
          <t>:364T:365T:</t>
        </is>
      </c>
      <c r="F134" s="254" t="n"/>
    </row>
    <row r="135">
      <c r="B135" t="inlineStr">
        <is>
          <t>ConTab_KP_DefaultCouplingType_130</t>
        </is>
      </c>
      <c r="C135" t="inlineStr">
        <is>
          <t>6012-1_2-KP</t>
        </is>
      </c>
      <c r="D135" t="inlineStr">
        <is>
          <t>:X4:</t>
        </is>
      </c>
      <c r="E135" t="inlineStr">
        <is>
          <t>:364TS:365TS:</t>
        </is>
      </c>
      <c r="F135" t="inlineStr">
        <is>
          <t>Falk</t>
        </is>
      </c>
    </row>
    <row r="136">
      <c r="B136" t="inlineStr">
        <is>
          <t>ConTab_KP_DefaultCouplingType_131</t>
        </is>
      </c>
      <c r="C136" t="inlineStr">
        <is>
          <t>6012-3_4-KP</t>
        </is>
      </c>
      <c r="D136" t="inlineStr">
        <is>
          <t>:X4:</t>
        </is>
      </c>
      <c r="E136" t="inlineStr">
        <is>
          <t>:254T:256T:</t>
        </is>
      </c>
      <c r="F136" s="254" t="n"/>
    </row>
    <row r="137">
      <c r="B137" t="inlineStr">
        <is>
          <t>ConTab_KP_DefaultCouplingType_132</t>
        </is>
      </c>
      <c r="C137" t="inlineStr">
        <is>
          <t>6012-3_4-KP</t>
        </is>
      </c>
      <c r="D137" t="inlineStr">
        <is>
          <t>:X4:</t>
        </is>
      </c>
      <c r="E137" t="inlineStr">
        <is>
          <t>:284T:286T:</t>
        </is>
      </c>
      <c r="F137" s="254" t="n"/>
    </row>
    <row r="138">
      <c r="B138" t="inlineStr">
        <is>
          <t>ConTab_KP_DefaultCouplingType_133</t>
        </is>
      </c>
      <c r="C138" t="inlineStr">
        <is>
          <t>6012-3_4-KP</t>
        </is>
      </c>
      <c r="D138" t="inlineStr">
        <is>
          <t>:X4:</t>
        </is>
      </c>
      <c r="E138" t="inlineStr">
        <is>
          <t>:284TS:286TS:</t>
        </is>
      </c>
    </row>
    <row r="139">
      <c r="B139" t="inlineStr">
        <is>
          <t>ConTab_KP_DefaultCouplingType_134</t>
        </is>
      </c>
      <c r="C139" t="inlineStr">
        <is>
          <t>6012-3_4-KP</t>
        </is>
      </c>
      <c r="D139" t="inlineStr">
        <is>
          <t>:X4:</t>
        </is>
      </c>
      <c r="E139" t="inlineStr">
        <is>
          <t>:324T:326T:</t>
        </is>
      </c>
      <c r="F139" s="254" t="n"/>
    </row>
    <row r="140">
      <c r="B140" t="inlineStr">
        <is>
          <t>ConTab_KP_DefaultCouplingType_135</t>
        </is>
      </c>
      <c r="C140" t="inlineStr">
        <is>
          <t>6012-3_4-KP</t>
        </is>
      </c>
      <c r="D140" t="inlineStr">
        <is>
          <t>:X4:</t>
        </is>
      </c>
      <c r="E140" t="inlineStr">
        <is>
          <t>:324TS:326TS:</t>
        </is>
      </c>
    </row>
    <row r="141">
      <c r="B141" t="inlineStr">
        <is>
          <t>ConTab_KP_DefaultCouplingType_136</t>
        </is>
      </c>
      <c r="C141" t="inlineStr">
        <is>
          <t>6012-3_4-KP</t>
        </is>
      </c>
      <c r="D141" t="inlineStr">
        <is>
          <t>:X4:</t>
        </is>
      </c>
      <c r="E141" t="inlineStr">
        <is>
          <t>:364T:365T:</t>
        </is>
      </c>
      <c r="F141" t="inlineStr">
        <is>
          <t>Falk</t>
        </is>
      </c>
    </row>
    <row r="142">
      <c r="B142" t="inlineStr">
        <is>
          <t>ConTab_KP_DefaultCouplingType_137</t>
        </is>
      </c>
      <c r="C142" t="inlineStr">
        <is>
          <t>6012-3_4-KP</t>
        </is>
      </c>
      <c r="D142" t="inlineStr">
        <is>
          <t>:X4:</t>
        </is>
      </c>
      <c r="E142" t="inlineStr">
        <is>
          <t>:364TS:365TS:</t>
        </is>
      </c>
      <c r="F142" t="inlineStr">
        <is>
          <t>Falk</t>
        </is>
      </c>
    </row>
    <row r="143">
      <c r="B143" t="inlineStr">
        <is>
          <t>ConTab_KP_DefaultCouplingType_138</t>
        </is>
      </c>
      <c r="C143" t="inlineStr">
        <is>
          <t>6012-3_4-KP</t>
        </is>
      </c>
      <c r="D143" t="inlineStr">
        <is>
          <t>:X4:</t>
        </is>
      </c>
      <c r="E143" t="inlineStr">
        <is>
          <t>:404T:405T:</t>
        </is>
      </c>
      <c r="F143" s="254" t="n"/>
    </row>
    <row r="144">
      <c r="B144" t="inlineStr">
        <is>
          <t>ConTab_KP_DefaultCouplingType_139</t>
        </is>
      </c>
      <c r="C144" t="inlineStr">
        <is>
          <t>6012-3_4-KP</t>
        </is>
      </c>
      <c r="D144" t="inlineStr">
        <is>
          <t>:X4:</t>
        </is>
      </c>
      <c r="E144" t="inlineStr">
        <is>
          <t>:404TS:405TS:</t>
        </is>
      </c>
      <c r="F144" t="inlineStr">
        <is>
          <t>Falk</t>
        </is>
      </c>
    </row>
    <row r="145">
      <c r="B145" t="inlineStr">
        <is>
          <t>ConTab_KP_DefaultCouplingType_140</t>
        </is>
      </c>
      <c r="C145" t="inlineStr">
        <is>
          <t>6015-1_2-KP</t>
        </is>
      </c>
      <c r="D145" t="inlineStr">
        <is>
          <t>:X5:</t>
        </is>
      </c>
      <c r="E145" t="inlineStr">
        <is>
          <t>:254T:256T:</t>
        </is>
      </c>
      <c r="F145" s="254" t="n"/>
    </row>
    <row r="146">
      <c r="B146" t="inlineStr">
        <is>
          <t>ConTab_KP_DefaultCouplingType_141</t>
        </is>
      </c>
      <c r="C146" t="inlineStr">
        <is>
          <t>6015-1_2-KP</t>
        </is>
      </c>
      <c r="D146" t="inlineStr">
        <is>
          <t>:X5:</t>
        </is>
      </c>
      <c r="E146" t="inlineStr">
        <is>
          <t>:284T:286T:</t>
        </is>
      </c>
      <c r="F146" s="254" t="n"/>
    </row>
    <row r="147">
      <c r="B147" t="inlineStr">
        <is>
          <t>ConTab_KP_DefaultCouplingType_142</t>
        </is>
      </c>
      <c r="C147" t="inlineStr">
        <is>
          <t>6015-1_2-KP</t>
        </is>
      </c>
      <c r="D147" t="inlineStr">
        <is>
          <t>:X5:</t>
        </is>
      </c>
      <c r="E147" t="inlineStr">
        <is>
          <t>:284TS:286TS:</t>
        </is>
      </c>
    </row>
    <row r="148">
      <c r="B148" t="inlineStr">
        <is>
          <t>ConTab_KP_DefaultCouplingType_143</t>
        </is>
      </c>
      <c r="C148" t="inlineStr">
        <is>
          <t>6015-1_2-KP</t>
        </is>
      </c>
      <c r="D148" t="inlineStr">
        <is>
          <t>:X5:</t>
        </is>
      </c>
      <c r="E148" t="inlineStr">
        <is>
          <t>:324T:326T:</t>
        </is>
      </c>
      <c r="F148" s="254" t="n"/>
    </row>
    <row r="149">
      <c r="B149" t="inlineStr">
        <is>
          <t>ConTab_KP_DefaultCouplingType_144</t>
        </is>
      </c>
      <c r="C149" t="inlineStr">
        <is>
          <t>6015-1_2-KP</t>
        </is>
      </c>
      <c r="D149" t="inlineStr">
        <is>
          <t>:X5:</t>
        </is>
      </c>
      <c r="E149" t="inlineStr">
        <is>
          <t>:324TS:326TS:</t>
        </is>
      </c>
    </row>
    <row r="150">
      <c r="B150" t="inlineStr">
        <is>
          <t>ConTab_KP_DefaultCouplingType_145</t>
        </is>
      </c>
      <c r="C150" t="inlineStr">
        <is>
          <t>6015-1_2-KP</t>
        </is>
      </c>
      <c r="D150" t="inlineStr">
        <is>
          <t>:X5:</t>
        </is>
      </c>
      <c r="E150" t="inlineStr">
        <is>
          <t>:364T:365T:</t>
        </is>
      </c>
      <c r="F150" s="254" t="n"/>
    </row>
    <row r="151">
      <c r="B151" t="inlineStr">
        <is>
          <t>ConTab_KP_DefaultCouplingType_146</t>
        </is>
      </c>
      <c r="C151" t="inlineStr">
        <is>
          <t>6015-1_2-KP</t>
        </is>
      </c>
      <c r="D151" t="inlineStr">
        <is>
          <t>:X5:</t>
        </is>
      </c>
      <c r="E151" t="inlineStr">
        <is>
          <t>:364TS:365TS:</t>
        </is>
      </c>
      <c r="F151" t="inlineStr">
        <is>
          <t>Falk</t>
        </is>
      </c>
    </row>
    <row r="152">
      <c r="B152" t="inlineStr">
        <is>
          <t>ConTab_KP_DefaultCouplingType_147</t>
        </is>
      </c>
      <c r="C152" t="inlineStr">
        <is>
          <t>6015-1_2-KP</t>
        </is>
      </c>
      <c r="D152" t="inlineStr">
        <is>
          <t>:X5:</t>
        </is>
      </c>
      <c r="E152" t="inlineStr">
        <is>
          <t>:404T:405T:</t>
        </is>
      </c>
      <c r="F152" s="254" t="n"/>
    </row>
    <row r="153">
      <c r="B153" t="inlineStr">
        <is>
          <t>ConTab_KP_DefaultCouplingType_148</t>
        </is>
      </c>
      <c r="C153" t="inlineStr">
        <is>
          <t>6015-1_2-KP</t>
        </is>
      </c>
      <c r="D153" t="inlineStr">
        <is>
          <t>:X5:</t>
        </is>
      </c>
      <c r="E153" t="inlineStr">
        <is>
          <t>:404TS:405TS:</t>
        </is>
      </c>
      <c r="F153" t="inlineStr">
        <is>
          <t>Falk</t>
        </is>
      </c>
    </row>
    <row r="154">
      <c r="B154" t="inlineStr">
        <is>
          <t>ConTab_KP_DefaultCouplingType_149</t>
        </is>
      </c>
      <c r="C154" t="inlineStr">
        <is>
          <t>6015-1_2-KP</t>
        </is>
      </c>
      <c r="D154" t="inlineStr">
        <is>
          <t>:X5:</t>
        </is>
      </c>
      <c r="E154" t="inlineStr">
        <is>
          <t>:444T:445T:</t>
        </is>
      </c>
      <c r="F154" t="inlineStr">
        <is>
          <t>Falk</t>
        </is>
      </c>
    </row>
    <row r="155">
      <c r="B155" t="inlineStr">
        <is>
          <t>ConTab_KP_DefaultCouplingType_150</t>
        </is>
      </c>
      <c r="C155" t="inlineStr">
        <is>
          <t>6015-1_2-KP</t>
        </is>
      </c>
      <c r="D155" t="inlineStr">
        <is>
          <t>:X5:</t>
        </is>
      </c>
      <c r="E155" t="inlineStr">
        <is>
          <t>:444TS:445TS:</t>
        </is>
      </c>
      <c r="F155" t="inlineStr">
        <is>
          <t>Falk</t>
        </is>
      </c>
    </row>
    <row r="156">
      <c r="B156" t="inlineStr">
        <is>
          <t>ConTab_KP_DefaultCouplingType_151</t>
        </is>
      </c>
      <c r="C156" t="inlineStr">
        <is>
          <t>6015-1_2-KP</t>
        </is>
      </c>
      <c r="D156" t="inlineStr">
        <is>
          <t>:X5:</t>
        </is>
      </c>
      <c r="E156" t="inlineStr">
        <is>
          <t>:447TS:</t>
        </is>
      </c>
      <c r="F156" t="inlineStr">
        <is>
          <t>Falk</t>
        </is>
      </c>
    </row>
    <row r="157">
      <c r="B157" t="inlineStr">
        <is>
          <t>ConTab_KP_DefaultCouplingType_152</t>
        </is>
      </c>
      <c r="C157" t="inlineStr">
        <is>
          <t>6019-7_8-KP</t>
        </is>
      </c>
      <c r="D157" t="inlineStr">
        <is>
          <t>:X5:</t>
        </is>
      </c>
      <c r="E157" t="inlineStr">
        <is>
          <t>:324T:326T:</t>
        </is>
      </c>
      <c r="F157" s="254" t="n"/>
    </row>
    <row r="158">
      <c r="B158" t="inlineStr">
        <is>
          <t>ConTab_KP_DefaultCouplingType_153</t>
        </is>
      </c>
      <c r="C158" t="inlineStr">
        <is>
          <t>6019-7_8-KP</t>
        </is>
      </c>
      <c r="D158" t="inlineStr">
        <is>
          <t>:X5:</t>
        </is>
      </c>
      <c r="E158" t="inlineStr">
        <is>
          <t>:364T:365T:</t>
        </is>
      </c>
      <c r="F158" s="254" t="n"/>
    </row>
    <row r="159">
      <c r="B159" t="inlineStr">
        <is>
          <t>ConTab_KP_DefaultCouplingType_154</t>
        </is>
      </c>
      <c r="C159" t="inlineStr">
        <is>
          <t>6019-7_8-KP</t>
        </is>
      </c>
      <c r="D159" t="inlineStr">
        <is>
          <t>:X5:</t>
        </is>
      </c>
      <c r="E159" t="inlineStr">
        <is>
          <t>:364TS:365TS:</t>
        </is>
      </c>
    </row>
    <row r="160">
      <c r="B160" t="inlineStr">
        <is>
          <t>ConTab_KP_DefaultCouplingType_155</t>
        </is>
      </c>
      <c r="C160" t="inlineStr">
        <is>
          <t>6019-7_8-KP</t>
        </is>
      </c>
      <c r="D160" t="inlineStr">
        <is>
          <t>:X5:</t>
        </is>
      </c>
      <c r="E160" t="inlineStr">
        <is>
          <t>:404T:405T:</t>
        </is>
      </c>
      <c r="F160" t="inlineStr">
        <is>
          <t>Falk</t>
        </is>
      </c>
    </row>
    <row r="161">
      <c r="B161" t="inlineStr">
        <is>
          <t>ConTab_KP_DefaultCouplingType_156</t>
        </is>
      </c>
      <c r="C161" t="inlineStr">
        <is>
          <t>6019-7_8-KP</t>
        </is>
      </c>
      <c r="D161" t="inlineStr">
        <is>
          <t>:X5:</t>
        </is>
      </c>
      <c r="E161" t="inlineStr">
        <is>
          <t>:404TS:405TS:</t>
        </is>
      </c>
      <c r="F161" t="inlineStr">
        <is>
          <t>Falk</t>
        </is>
      </c>
    </row>
    <row r="162">
      <c r="B162" t="inlineStr">
        <is>
          <t>ConTab_KP_DefaultCouplingType_157</t>
        </is>
      </c>
      <c r="C162" t="inlineStr">
        <is>
          <t>6019-7_8-KP</t>
        </is>
      </c>
      <c r="D162" t="inlineStr">
        <is>
          <t>:X5:</t>
        </is>
      </c>
      <c r="E162" t="inlineStr">
        <is>
          <t>:444T:445T:</t>
        </is>
      </c>
      <c r="F162" t="inlineStr">
        <is>
          <t>Falk</t>
        </is>
      </c>
    </row>
    <row r="163">
      <c r="B163" t="inlineStr">
        <is>
          <t>ConTab_KP_DefaultCouplingType_158</t>
        </is>
      </c>
      <c r="C163" t="inlineStr">
        <is>
          <t>6019-7_8-KP</t>
        </is>
      </c>
      <c r="D163" t="inlineStr">
        <is>
          <t>:X5:</t>
        </is>
      </c>
      <c r="E163" t="inlineStr">
        <is>
          <t>:444TS:445TS:</t>
        </is>
      </c>
      <c r="F163" t="inlineStr">
        <is>
          <t>Falk</t>
        </is>
      </c>
    </row>
    <row r="164">
      <c r="B164" t="inlineStr">
        <is>
          <t>ConTab_KP_DefaultCouplingType_159</t>
        </is>
      </c>
      <c r="C164" t="inlineStr">
        <is>
          <t>6019-7_8-KP</t>
        </is>
      </c>
      <c r="D164" t="inlineStr">
        <is>
          <t>:X6:</t>
        </is>
      </c>
      <c r="E164" t="inlineStr">
        <is>
          <t>:404TS:405TS:</t>
        </is>
      </c>
      <c r="F164" t="inlineStr">
        <is>
          <t>Falk</t>
        </is>
      </c>
    </row>
    <row r="165">
      <c r="B165" t="inlineStr">
        <is>
          <t>ConTab_KP_DefaultCouplingType_160</t>
        </is>
      </c>
      <c r="C165" t="inlineStr">
        <is>
          <t>6019-7_8-KP</t>
        </is>
      </c>
      <c r="D165" t="inlineStr">
        <is>
          <t>:X6:</t>
        </is>
      </c>
      <c r="E165" t="inlineStr">
        <is>
          <t>:444T:445T:</t>
        </is>
      </c>
      <c r="F165" t="inlineStr">
        <is>
          <t>Falk</t>
        </is>
      </c>
    </row>
    <row r="166">
      <c r="B166" t="inlineStr">
        <is>
          <t>ConTab_KP_DefaultCouplingType_161</t>
        </is>
      </c>
      <c r="C166" t="inlineStr">
        <is>
          <t>6019-7_8-KP</t>
        </is>
      </c>
      <c r="D166" t="inlineStr">
        <is>
          <t>:X6:</t>
        </is>
      </c>
      <c r="E166" t="inlineStr">
        <is>
          <t>:444TS:445TS:</t>
        </is>
      </c>
      <c r="F166" t="inlineStr">
        <is>
          <t>Falk</t>
        </is>
      </c>
    </row>
    <row r="167">
      <c r="B167" t="inlineStr">
        <is>
          <t>ConTab_KP_DefaultCouplingType_162</t>
        </is>
      </c>
      <c r="C167" t="inlineStr">
        <is>
          <t>6019-7_8-KP</t>
        </is>
      </c>
      <c r="D167" t="inlineStr">
        <is>
          <t>:X6:</t>
        </is>
      </c>
      <c r="E167" t="inlineStr">
        <is>
          <t>:447T:</t>
        </is>
      </c>
      <c r="F167" t="inlineStr">
        <is>
          <t>Falk</t>
        </is>
      </c>
    </row>
    <row r="168">
      <c r="B168" t="inlineStr">
        <is>
          <t>ConTab_KP_DefaultCouplingType_163</t>
        </is>
      </c>
      <c r="C168" t="inlineStr">
        <is>
          <t>6019-7_8-KP</t>
        </is>
      </c>
      <c r="D168" t="inlineStr">
        <is>
          <t>:X6:</t>
        </is>
      </c>
      <c r="E168" t="inlineStr">
        <is>
          <t>:447TS:</t>
        </is>
      </c>
      <c r="F168" t="inlineStr">
        <is>
          <t>Falk</t>
        </is>
      </c>
    </row>
    <row r="169">
      <c r="B169" t="inlineStr">
        <is>
          <t>ConTab_KP_DefaultCouplingType_164</t>
        </is>
      </c>
      <c r="C169" t="inlineStr">
        <is>
          <t>6019-7_8-KP</t>
        </is>
      </c>
      <c r="D169" t="inlineStr">
        <is>
          <t>:X6:</t>
        </is>
      </c>
      <c r="E169" t="inlineStr">
        <is>
          <t>:449T:</t>
        </is>
      </c>
      <c r="F169" t="inlineStr">
        <is>
          <t>Falk</t>
        </is>
      </c>
    </row>
    <row r="170">
      <c r="B170" t="inlineStr">
        <is>
          <t>ConTab_KP_DefaultCouplingType_165</t>
        </is>
      </c>
      <c r="C170" t="inlineStr">
        <is>
          <t>6020-3_4-KP</t>
        </is>
      </c>
      <c r="D170" t="inlineStr">
        <is>
          <t>:X6:</t>
        </is>
      </c>
      <c r="E170" t="inlineStr">
        <is>
          <t>:364T:365T:</t>
        </is>
      </c>
      <c r="F170" t="inlineStr">
        <is>
          <t>Falk</t>
        </is>
      </c>
    </row>
    <row r="171">
      <c r="B171" t="inlineStr">
        <is>
          <t>ConTab_KP_DefaultCouplingType_166</t>
        </is>
      </c>
      <c r="C171" t="inlineStr">
        <is>
          <t>6020-3_4-KP</t>
        </is>
      </c>
      <c r="D171" t="inlineStr">
        <is>
          <t>:X6:</t>
        </is>
      </c>
      <c r="E171" t="inlineStr">
        <is>
          <t>:364TS:365TS:</t>
        </is>
      </c>
    </row>
    <row r="172">
      <c r="B172" t="inlineStr">
        <is>
          <t>ConTab_KP_DefaultCouplingType_167</t>
        </is>
      </c>
      <c r="C172" t="inlineStr">
        <is>
          <t>6020-3_4-KP</t>
        </is>
      </c>
      <c r="D172" t="inlineStr">
        <is>
          <t>:X6:</t>
        </is>
      </c>
      <c r="E172" t="inlineStr">
        <is>
          <t>:404T:405T:</t>
        </is>
      </c>
      <c r="F172" t="inlineStr">
        <is>
          <t>Falk</t>
        </is>
      </c>
    </row>
    <row r="173">
      <c r="B173" t="inlineStr">
        <is>
          <t>ConTab_KP_DefaultCouplingType_168</t>
        </is>
      </c>
      <c r="C173" t="inlineStr">
        <is>
          <t>6020-3_4-KP</t>
        </is>
      </c>
      <c r="D173" t="inlineStr">
        <is>
          <t>:X6:</t>
        </is>
      </c>
      <c r="E173" t="inlineStr">
        <is>
          <t>:404TS:405TS:</t>
        </is>
      </c>
      <c r="F173" t="inlineStr">
        <is>
          <t>Falk</t>
        </is>
      </c>
    </row>
    <row r="174">
      <c r="B174" t="inlineStr">
        <is>
          <t>ConTab_KP_DefaultCouplingType_169</t>
        </is>
      </c>
      <c r="C174" t="inlineStr">
        <is>
          <t>6020-3_4-KP</t>
        </is>
      </c>
      <c r="D174" t="inlineStr">
        <is>
          <t>:X6:</t>
        </is>
      </c>
      <c r="E174" t="inlineStr">
        <is>
          <t>:444T:445T:</t>
        </is>
      </c>
    </row>
    <row r="175">
      <c r="B175" t="inlineStr">
        <is>
          <t>ConTab_KP_DefaultCouplingType_170</t>
        </is>
      </c>
      <c r="C175" t="inlineStr">
        <is>
          <t>6020-3_4-KP</t>
        </is>
      </c>
      <c r="D175" t="inlineStr">
        <is>
          <t>:X6:</t>
        </is>
      </c>
      <c r="E175" t="inlineStr">
        <is>
          <t>:444TS:445TS:</t>
        </is>
      </c>
      <c r="F175" t="inlineStr">
        <is>
          <t>Falk</t>
        </is>
      </c>
    </row>
    <row r="176">
      <c r="B176" t="inlineStr">
        <is>
          <t>ConTab_KP_DefaultCouplingType_171</t>
        </is>
      </c>
      <c r="C176" t="inlineStr">
        <is>
          <t>6020-3_4-KP</t>
        </is>
      </c>
      <c r="D176" t="inlineStr">
        <is>
          <t>:X6:</t>
        </is>
      </c>
      <c r="E176" t="inlineStr">
        <is>
          <t>:447T:</t>
        </is>
      </c>
    </row>
    <row r="177">
      <c r="B177" t="inlineStr">
        <is>
          <t>ConTab_KP_DefaultCouplingType_172</t>
        </is>
      </c>
      <c r="C177" t="inlineStr">
        <is>
          <t>6020-3_4-KP</t>
        </is>
      </c>
      <c r="D177" t="inlineStr">
        <is>
          <t>:X6:</t>
        </is>
      </c>
      <c r="E177" t="inlineStr">
        <is>
          <t>:447TS:</t>
        </is>
      </c>
      <c r="F177" t="inlineStr">
        <is>
          <t>Falk</t>
        </is>
      </c>
    </row>
    <row r="178">
      <c r="B178" t="inlineStr">
        <is>
          <t>ConTab_KP_DefaultCouplingType_173</t>
        </is>
      </c>
      <c r="C178" t="inlineStr">
        <is>
          <t>6020-3_4-KP</t>
        </is>
      </c>
      <c r="D178" t="inlineStr">
        <is>
          <t>:X6:</t>
        </is>
      </c>
      <c r="E178" t="inlineStr">
        <is>
          <t>:449T:</t>
        </is>
      </c>
    </row>
    <row r="179">
      <c r="B179" t="inlineStr">
        <is>
          <t>ConTab_KP_DefaultCouplingType_174</t>
        </is>
      </c>
      <c r="C179" t="inlineStr">
        <is>
          <t>6020-3_4-KP</t>
        </is>
      </c>
      <c r="D179" t="inlineStr">
        <is>
          <t>:X6:</t>
        </is>
      </c>
      <c r="E179" t="inlineStr">
        <is>
          <t>:449TS:</t>
        </is>
      </c>
    </row>
    <row r="180">
      <c r="B180" t="inlineStr">
        <is>
          <t>ConTab_KP_DefaultCouplingType_175</t>
        </is>
      </c>
      <c r="C180" t="inlineStr">
        <is>
          <t>8012-5_6-KP</t>
        </is>
      </c>
      <c r="D180" t="inlineStr">
        <is>
          <t>:X5:</t>
        </is>
      </c>
      <c r="E180" t="inlineStr">
        <is>
          <t>:254T:256T:</t>
        </is>
      </c>
      <c r="F180" s="254" t="n"/>
    </row>
    <row r="181">
      <c r="B181" t="inlineStr">
        <is>
          <t>ConTab_KP_DefaultCouplingType_176</t>
        </is>
      </c>
      <c r="C181" t="inlineStr">
        <is>
          <t>8012-5_6-KP</t>
        </is>
      </c>
      <c r="D181" t="inlineStr">
        <is>
          <t>:X5:</t>
        </is>
      </c>
      <c r="E181" t="inlineStr">
        <is>
          <t>:284T:286T:</t>
        </is>
      </c>
      <c r="F181" s="254" t="n"/>
    </row>
    <row r="182">
      <c r="B182" t="inlineStr">
        <is>
          <t>ConTab_KP_DefaultCouplingType_177</t>
        </is>
      </c>
      <c r="C182" t="inlineStr">
        <is>
          <t>8012-5_6-KP</t>
        </is>
      </c>
      <c r="D182" t="inlineStr">
        <is>
          <t>:X5:</t>
        </is>
      </c>
      <c r="E182" t="inlineStr">
        <is>
          <t>:284TS:286TS:</t>
        </is>
      </c>
    </row>
    <row r="183">
      <c r="B183" t="inlineStr">
        <is>
          <t>ConTab_KP_DefaultCouplingType_178</t>
        </is>
      </c>
      <c r="C183" t="inlineStr">
        <is>
          <t>8012-5_6-KP</t>
        </is>
      </c>
      <c r="D183" t="inlineStr">
        <is>
          <t>:X5:</t>
        </is>
      </c>
      <c r="E183" t="inlineStr">
        <is>
          <t>:324T:326T:</t>
        </is>
      </c>
      <c r="F183" s="254" t="n"/>
    </row>
    <row r="184">
      <c r="B184" t="inlineStr">
        <is>
          <t>ConTab_KP_DefaultCouplingType_179</t>
        </is>
      </c>
      <c r="C184" t="inlineStr">
        <is>
          <t>8012-5_6-KP</t>
        </is>
      </c>
      <c r="D184" t="inlineStr">
        <is>
          <t>:X5:</t>
        </is>
      </c>
      <c r="E184" t="inlineStr">
        <is>
          <t>:324TS:326TS:</t>
        </is>
      </c>
    </row>
    <row r="185">
      <c r="B185" t="inlineStr">
        <is>
          <t>ConTab_KP_DefaultCouplingType_180</t>
        </is>
      </c>
      <c r="C185" t="inlineStr">
        <is>
          <t>8012-5_6-KP</t>
        </is>
      </c>
      <c r="D185" t="inlineStr">
        <is>
          <t>:X5:</t>
        </is>
      </c>
      <c r="E185" t="inlineStr">
        <is>
          <t>:364T:365T:</t>
        </is>
      </c>
      <c r="F185" s="254" t="n"/>
    </row>
    <row r="186">
      <c r="B186" t="inlineStr">
        <is>
          <t>ConTab_KP_DefaultCouplingType_181</t>
        </is>
      </c>
      <c r="C186" t="inlineStr">
        <is>
          <t>8012-5_6-KP</t>
        </is>
      </c>
      <c r="D186" t="inlineStr">
        <is>
          <t>:X5:</t>
        </is>
      </c>
      <c r="E186" t="inlineStr">
        <is>
          <t>:364TS:365TS:</t>
        </is>
      </c>
      <c r="F186" t="inlineStr">
        <is>
          <t>Falk</t>
        </is>
      </c>
    </row>
    <row r="187">
      <c r="B187" t="inlineStr">
        <is>
          <t>ConTab_KP_DefaultCouplingType_182</t>
        </is>
      </c>
      <c r="C187" t="inlineStr">
        <is>
          <t>8012-5_6-KP</t>
        </is>
      </c>
      <c r="D187" t="inlineStr">
        <is>
          <t>:X5:</t>
        </is>
      </c>
      <c r="E187" t="inlineStr">
        <is>
          <t>:404T:405T:</t>
        </is>
      </c>
      <c r="F187" s="254" t="n"/>
    </row>
    <row r="188">
      <c r="B188" t="inlineStr">
        <is>
          <t>ConTab_KP_DefaultCouplingType_183</t>
        </is>
      </c>
      <c r="C188" t="inlineStr">
        <is>
          <t>8012-5_6-KP</t>
        </is>
      </c>
      <c r="D188" t="inlineStr">
        <is>
          <t>:X5:</t>
        </is>
      </c>
      <c r="E188" t="inlineStr">
        <is>
          <t>:404TS:405TS:</t>
        </is>
      </c>
      <c r="F188" t="inlineStr">
        <is>
          <t>Falk</t>
        </is>
      </c>
    </row>
    <row r="189">
      <c r="B189" t="inlineStr">
        <is>
          <t>ConTab_KP_DefaultCouplingType_184</t>
        </is>
      </c>
      <c r="C189" t="inlineStr">
        <is>
          <t>8012-5_6-KP</t>
        </is>
      </c>
      <c r="D189" t="inlineStr">
        <is>
          <t>:X5:</t>
        </is>
      </c>
      <c r="E189" t="inlineStr">
        <is>
          <t>:444T:445T:</t>
        </is>
      </c>
    </row>
    <row r="190">
      <c r="B190" t="inlineStr">
        <is>
          <t>ConTab_KP_DefaultCouplingType_185</t>
        </is>
      </c>
      <c r="C190" t="inlineStr">
        <is>
          <t>8012-5_6-KP</t>
        </is>
      </c>
      <c r="D190" t="inlineStr">
        <is>
          <t>:X5:</t>
        </is>
      </c>
      <c r="E190" t="inlineStr">
        <is>
          <t>:444TS:445TS:</t>
        </is>
      </c>
      <c r="F190" t="inlineStr">
        <is>
          <t>Falk</t>
        </is>
      </c>
    </row>
    <row r="191">
      <c r="B191" t="inlineStr">
        <is>
          <t>ConTab_KP_DefaultCouplingType_186</t>
        </is>
      </c>
      <c r="C191" t="inlineStr">
        <is>
          <t>8015-3_4-KP</t>
        </is>
      </c>
      <c r="D191" t="inlineStr">
        <is>
          <t>:X5:</t>
        </is>
      </c>
      <c r="E191" t="inlineStr">
        <is>
          <t>:254T:256T:</t>
        </is>
      </c>
    </row>
    <row r="192">
      <c r="B192" t="inlineStr">
        <is>
          <t>ConTab_KP_DefaultCouplingType_187</t>
        </is>
      </c>
      <c r="C192" t="inlineStr">
        <is>
          <t>8015-3_4-KP</t>
        </is>
      </c>
      <c r="D192" t="inlineStr">
        <is>
          <t>:X5:</t>
        </is>
      </c>
      <c r="E192" t="inlineStr">
        <is>
          <t>:284T:286T:</t>
        </is>
      </c>
      <c r="F192" s="254" t="n"/>
    </row>
    <row r="193">
      <c r="B193" t="inlineStr">
        <is>
          <t>ConTab_KP_DefaultCouplingType_188</t>
        </is>
      </c>
      <c r="C193" t="inlineStr">
        <is>
          <t>8015-3_4-KP</t>
        </is>
      </c>
      <c r="D193" t="inlineStr">
        <is>
          <t>:X5:</t>
        </is>
      </c>
      <c r="E193" t="inlineStr">
        <is>
          <t>:284TS:286TS:</t>
        </is>
      </c>
    </row>
    <row r="194">
      <c r="B194" t="inlineStr">
        <is>
          <t>ConTab_KP_DefaultCouplingType_189</t>
        </is>
      </c>
      <c r="C194" t="inlineStr">
        <is>
          <t>8015-3_4-KP</t>
        </is>
      </c>
      <c r="D194" t="inlineStr">
        <is>
          <t>:X5:</t>
        </is>
      </c>
      <c r="E194" t="inlineStr">
        <is>
          <t>:324T:326T:</t>
        </is>
      </c>
      <c r="F194" s="254" t="n"/>
    </row>
    <row r="195">
      <c r="B195" t="inlineStr">
        <is>
          <t>ConTab_KP_DefaultCouplingType_190</t>
        </is>
      </c>
      <c r="C195" t="inlineStr">
        <is>
          <t>8015-3_4-KP</t>
        </is>
      </c>
      <c r="D195" t="inlineStr">
        <is>
          <t>:X5:</t>
        </is>
      </c>
      <c r="E195" t="inlineStr">
        <is>
          <t>:324TS:326TS:</t>
        </is>
      </c>
    </row>
    <row r="196">
      <c r="B196" t="inlineStr">
        <is>
          <t>ConTab_KP_DefaultCouplingType_191</t>
        </is>
      </c>
      <c r="C196" t="inlineStr">
        <is>
          <t>8015-3_4-KP</t>
        </is>
      </c>
      <c r="D196" t="inlineStr">
        <is>
          <t>:X5:</t>
        </is>
      </c>
      <c r="E196" t="inlineStr">
        <is>
          <t>:364T:365T:</t>
        </is>
      </c>
      <c r="F196" s="254" t="n"/>
    </row>
    <row r="197">
      <c r="B197" t="inlineStr">
        <is>
          <t>ConTab_KP_DefaultCouplingType_192</t>
        </is>
      </c>
      <c r="C197" t="inlineStr">
        <is>
          <t>8015-3_4-KP</t>
        </is>
      </c>
      <c r="D197" t="inlineStr">
        <is>
          <t>:X5:</t>
        </is>
      </c>
      <c r="E197" t="inlineStr">
        <is>
          <t>:364TS:365TS:</t>
        </is>
      </c>
      <c r="F197" t="inlineStr">
        <is>
          <t>Falk</t>
        </is>
      </c>
    </row>
    <row r="198">
      <c r="B198" t="inlineStr">
        <is>
          <t>ConTab_KP_DefaultCouplingType_193</t>
        </is>
      </c>
      <c r="C198" t="inlineStr">
        <is>
          <t>8015-3_4-KP</t>
        </is>
      </c>
      <c r="D198" t="inlineStr">
        <is>
          <t>:X5:</t>
        </is>
      </c>
      <c r="E198" t="inlineStr">
        <is>
          <t>:404T:405T:</t>
        </is>
      </c>
      <c r="F198" s="254" t="n"/>
    </row>
    <row r="199">
      <c r="B199" t="inlineStr">
        <is>
          <t>ConTab_KP_DefaultCouplingType_194</t>
        </is>
      </c>
      <c r="C199" t="inlineStr">
        <is>
          <t>8015-3_4-KP</t>
        </is>
      </c>
      <c r="D199" t="inlineStr">
        <is>
          <t>:X5:</t>
        </is>
      </c>
      <c r="E199" t="inlineStr">
        <is>
          <t>:404TS:405TS:</t>
        </is>
      </c>
      <c r="F199" t="inlineStr">
        <is>
          <t>Falk</t>
        </is>
      </c>
    </row>
    <row r="200">
      <c r="B200" t="inlineStr">
        <is>
          <t>ConTab_KP_DefaultCouplingType_195</t>
        </is>
      </c>
      <c r="C200" t="inlineStr">
        <is>
          <t>8015-3_4-KP</t>
        </is>
      </c>
      <c r="D200" t="inlineStr">
        <is>
          <t>:X5:</t>
        </is>
      </c>
      <c r="E200" t="inlineStr">
        <is>
          <t>:444T:445T:</t>
        </is>
      </c>
      <c r="F200" s="254" t="n"/>
    </row>
    <row r="201">
      <c r="B201" t="inlineStr">
        <is>
          <t>ConTab_KP_DefaultCouplingType_196</t>
        </is>
      </c>
      <c r="C201" t="inlineStr">
        <is>
          <t>8015-3_4-KP</t>
        </is>
      </c>
      <c r="D201" t="inlineStr">
        <is>
          <t>:X5:</t>
        </is>
      </c>
      <c r="E201" t="inlineStr">
        <is>
          <t>:444TS:445TS:</t>
        </is>
      </c>
      <c r="F201" t="inlineStr">
        <is>
          <t>Falk</t>
        </is>
      </c>
    </row>
    <row r="202">
      <c r="B202" t="inlineStr">
        <is>
          <t>ConTab_KP_DefaultCouplingType_197</t>
        </is>
      </c>
      <c r="C202" t="inlineStr">
        <is>
          <t>8015-3_4-KP</t>
        </is>
      </c>
      <c r="D202" t="inlineStr">
        <is>
          <t>:X5:</t>
        </is>
      </c>
      <c r="E202" t="inlineStr">
        <is>
          <t>:447T:</t>
        </is>
      </c>
      <c r="F202" t="inlineStr">
        <is>
          <t>Falk</t>
        </is>
      </c>
    </row>
    <row r="203">
      <c r="B203" t="inlineStr">
        <is>
          <t>ConTab_KP_DefaultCouplingType_198</t>
        </is>
      </c>
      <c r="C203" t="inlineStr">
        <is>
          <t>8015-3_4-KP</t>
        </is>
      </c>
      <c r="D203" t="inlineStr">
        <is>
          <t>:X5:</t>
        </is>
      </c>
      <c r="E203" t="inlineStr">
        <is>
          <t>:449T:</t>
        </is>
      </c>
      <c r="F203" t="inlineStr">
        <is>
          <t>Falk</t>
        </is>
      </c>
    </row>
    <row r="204">
      <c r="B204" t="inlineStr">
        <is>
          <t>ConTab_KP_DefaultCouplingType_199</t>
        </is>
      </c>
      <c r="C204" t="inlineStr">
        <is>
          <t>8020-5_6-KP</t>
        </is>
      </c>
      <c r="D204" t="inlineStr">
        <is>
          <t>:XK:</t>
        </is>
      </c>
      <c r="E204" t="inlineStr">
        <is>
          <t>:404T:405T:</t>
        </is>
      </c>
      <c r="F204" t="inlineStr">
        <is>
          <t>Falk</t>
        </is>
      </c>
    </row>
    <row r="205">
      <c r="B205" t="inlineStr">
        <is>
          <t>ConTab_KP_DefaultCouplingType_200</t>
        </is>
      </c>
      <c r="C205" t="inlineStr">
        <is>
          <t>8020-5_6-KP</t>
        </is>
      </c>
      <c r="D205" t="inlineStr">
        <is>
          <t>:XK:</t>
        </is>
      </c>
      <c r="E205" t="inlineStr">
        <is>
          <t>:404TS:405TS:</t>
        </is>
      </c>
      <c r="F205" t="inlineStr">
        <is>
          <t>Falk</t>
        </is>
      </c>
    </row>
    <row r="206">
      <c r="B206" t="inlineStr">
        <is>
          <t>ConTab_KP_DefaultCouplingType_201</t>
        </is>
      </c>
      <c r="C206" t="inlineStr">
        <is>
          <t>8020-5_6-KP</t>
        </is>
      </c>
      <c r="D206" t="inlineStr">
        <is>
          <t>:XK:</t>
        </is>
      </c>
      <c r="E206" t="inlineStr">
        <is>
          <t>:444T:445T:</t>
        </is>
      </c>
    </row>
    <row r="207">
      <c r="B207" t="inlineStr">
        <is>
          <t>ConTab_KP_DefaultCouplingType_202</t>
        </is>
      </c>
      <c r="C207" t="inlineStr">
        <is>
          <t>8020-5_6-KP</t>
        </is>
      </c>
      <c r="D207" t="inlineStr">
        <is>
          <t>:XK:</t>
        </is>
      </c>
      <c r="E207" t="inlineStr">
        <is>
          <t>:444TS:445TS:</t>
        </is>
      </c>
      <c r="F207" t="inlineStr">
        <is>
          <t>Falk</t>
        </is>
      </c>
    </row>
    <row r="208">
      <c r="B208" t="inlineStr">
        <is>
          <t>ConTab_KP_DefaultCouplingType_203</t>
        </is>
      </c>
      <c r="C208" t="inlineStr">
        <is>
          <t>8020-5_6-KP</t>
        </is>
      </c>
      <c r="D208" t="inlineStr">
        <is>
          <t>:XK:</t>
        </is>
      </c>
      <c r="E208" t="inlineStr">
        <is>
          <t>:447T:</t>
        </is>
      </c>
    </row>
    <row r="209">
      <c r="B209" t="inlineStr">
        <is>
          <t>ConTab_KP_DefaultCouplingType_204</t>
        </is>
      </c>
      <c r="C209" t="inlineStr">
        <is>
          <t>8020-5_6-KP</t>
        </is>
      </c>
      <c r="D209" t="inlineStr">
        <is>
          <t>:XK:</t>
        </is>
      </c>
      <c r="E209" t="inlineStr">
        <is>
          <t>:447TS:</t>
        </is>
      </c>
      <c r="F209" t="inlineStr">
        <is>
          <t>Falk</t>
        </is>
      </c>
    </row>
    <row r="210">
      <c r="B210" t="inlineStr">
        <is>
          <t>ConTab_KP_DefaultCouplingType_205</t>
        </is>
      </c>
      <c r="C210" t="inlineStr">
        <is>
          <t>8020-5_6-KP</t>
        </is>
      </c>
      <c r="D210" t="inlineStr">
        <is>
          <t>:XK:</t>
        </is>
      </c>
      <c r="E210" t="inlineStr">
        <is>
          <t>:449T:</t>
        </is>
      </c>
    </row>
    <row r="211">
      <c r="B211" t="inlineStr">
        <is>
          <t>ConTab_KP_DefaultCouplingType_206</t>
        </is>
      </c>
      <c r="C211" t="inlineStr">
        <is>
          <t>8020-5_6-KP</t>
        </is>
      </c>
      <c r="D211" t="inlineStr">
        <is>
          <t>:XK:</t>
        </is>
      </c>
      <c r="E211" t="inlineStr">
        <is>
          <t>:449TS:</t>
        </is>
      </c>
    </row>
    <row r="212">
      <c r="B212" t="inlineStr">
        <is>
          <t>ConTab_KP_DefaultCouplingType_207</t>
        </is>
      </c>
      <c r="C212" t="inlineStr">
        <is>
          <t>1012-9_0-KP</t>
        </is>
      </c>
      <c r="D212" t="inlineStr">
        <is>
          <t>:X5:</t>
        </is>
      </c>
      <c r="E212" t="inlineStr">
        <is>
          <t>:284T:286T:</t>
        </is>
      </c>
      <c r="F212" s="254" t="n"/>
    </row>
    <row r="213">
      <c r="B213" t="inlineStr">
        <is>
          <t>ConTab_KP_DefaultCouplingType_208</t>
        </is>
      </c>
      <c r="C213" t="inlineStr">
        <is>
          <t>1012-9_0-KP</t>
        </is>
      </c>
      <c r="D213" t="inlineStr">
        <is>
          <t>:X5:</t>
        </is>
      </c>
      <c r="E213" t="inlineStr">
        <is>
          <t>:284TS:286TS:</t>
        </is>
      </c>
    </row>
    <row r="214">
      <c r="B214" t="inlineStr">
        <is>
          <t>ConTab_KP_DefaultCouplingType_209</t>
        </is>
      </c>
      <c r="C214" t="inlineStr">
        <is>
          <t>1012-9_0-KP</t>
        </is>
      </c>
      <c r="D214" t="inlineStr">
        <is>
          <t>:X5:</t>
        </is>
      </c>
      <c r="E214" t="inlineStr">
        <is>
          <t>:324T:326T:</t>
        </is>
      </c>
      <c r="F214" s="254" t="n"/>
    </row>
    <row r="215">
      <c r="B215" t="inlineStr">
        <is>
          <t>ConTab_KP_DefaultCouplingType_210</t>
        </is>
      </c>
      <c r="C215" t="inlineStr">
        <is>
          <t>1012-9_0-KP</t>
        </is>
      </c>
      <c r="D215" t="inlineStr">
        <is>
          <t>:X5:</t>
        </is>
      </c>
      <c r="E215" t="inlineStr">
        <is>
          <t>:324TS:326TS:</t>
        </is>
      </c>
    </row>
    <row r="216">
      <c r="B216" t="inlineStr">
        <is>
          <t>ConTab_KP_DefaultCouplingType_211</t>
        </is>
      </c>
      <c r="C216" t="inlineStr">
        <is>
          <t>1012-9_0-KP</t>
        </is>
      </c>
      <c r="D216" t="inlineStr">
        <is>
          <t>:X5:</t>
        </is>
      </c>
      <c r="E216" t="inlineStr">
        <is>
          <t>:364T:365T:</t>
        </is>
      </c>
      <c r="F216" s="254" t="n"/>
    </row>
    <row r="217">
      <c r="B217" t="inlineStr">
        <is>
          <t>ConTab_KP_DefaultCouplingType_212</t>
        </is>
      </c>
      <c r="C217" t="inlineStr">
        <is>
          <t>1012-9_0-KP</t>
        </is>
      </c>
      <c r="D217" t="inlineStr">
        <is>
          <t>:X5:</t>
        </is>
      </c>
      <c r="E217" t="inlineStr">
        <is>
          <t>:364TS:365TS:</t>
        </is>
      </c>
      <c r="F217" t="inlineStr">
        <is>
          <t>Falk</t>
        </is>
      </c>
    </row>
    <row r="218">
      <c r="B218" t="inlineStr">
        <is>
          <t>ConTab_KP_DefaultCouplingType_213</t>
        </is>
      </c>
      <c r="C218" t="inlineStr">
        <is>
          <t>1012-9_0-KP</t>
        </is>
      </c>
      <c r="D218" t="inlineStr">
        <is>
          <t>:X5:</t>
        </is>
      </c>
      <c r="E218" t="inlineStr">
        <is>
          <t>:404T:405T:</t>
        </is>
      </c>
      <c r="F218" s="254" t="n"/>
    </row>
    <row r="219">
      <c r="B219" t="inlineStr">
        <is>
          <t>ConTab_KP_DefaultCouplingType_214</t>
        </is>
      </c>
      <c r="C219" t="inlineStr">
        <is>
          <t>1012-9_0-KP</t>
        </is>
      </c>
      <c r="D219" t="inlineStr">
        <is>
          <t>:X5:</t>
        </is>
      </c>
      <c r="E219" t="inlineStr">
        <is>
          <t>:404TS:405TS:</t>
        </is>
      </c>
      <c r="F219" t="inlineStr">
        <is>
          <t>Falk</t>
        </is>
      </c>
    </row>
    <row r="220">
      <c r="B220" t="inlineStr">
        <is>
          <t>ConTab_KP_DefaultCouplingType_215</t>
        </is>
      </c>
      <c r="C220" t="inlineStr">
        <is>
          <t>1012-9_0-KP</t>
        </is>
      </c>
      <c r="D220" t="inlineStr">
        <is>
          <t>:X5:</t>
        </is>
      </c>
      <c r="E220" t="inlineStr">
        <is>
          <t>:444T:445T:</t>
        </is>
      </c>
      <c r="F220" s="254" t="n"/>
    </row>
    <row r="221">
      <c r="B221" t="inlineStr">
        <is>
          <t>ConTab_KP_DefaultCouplingType_216</t>
        </is>
      </c>
      <c r="C221" t="inlineStr">
        <is>
          <t>1012-9_0-KP</t>
        </is>
      </c>
      <c r="D221" t="inlineStr">
        <is>
          <t>:X5:</t>
        </is>
      </c>
      <c r="E221" t="inlineStr">
        <is>
          <t>:444TS:445TS:</t>
        </is>
      </c>
      <c r="F221" t="inlineStr">
        <is>
          <t>Falk</t>
        </is>
      </c>
    </row>
    <row r="222">
      <c r="B222" t="inlineStr">
        <is>
          <t>ConTab_KP_DefaultCouplingType_217</t>
        </is>
      </c>
      <c r="C222" t="inlineStr">
        <is>
          <t>1012-9_0-KP</t>
        </is>
      </c>
      <c r="D222" t="inlineStr">
        <is>
          <t>:X5:</t>
        </is>
      </c>
      <c r="E222" t="inlineStr">
        <is>
          <t>:447T:449T:</t>
        </is>
      </c>
      <c r="F222" t="inlineStr">
        <is>
          <t>Falk</t>
        </is>
      </c>
    </row>
    <row r="223">
      <c r="B223" t="inlineStr">
        <is>
          <t>ConTab_KP_DefaultCouplingType_218</t>
        </is>
      </c>
      <c r="C223" t="inlineStr">
        <is>
          <t>1015-3_4-KP</t>
        </is>
      </c>
      <c r="D223" t="inlineStr">
        <is>
          <t>:X7:</t>
        </is>
      </c>
      <c r="E223" t="inlineStr">
        <is>
          <t>:324T:326T:</t>
        </is>
      </c>
      <c r="F223" s="254" t="n"/>
    </row>
    <row r="224">
      <c r="B224" t="inlineStr">
        <is>
          <t>ConTab_KP_DefaultCouplingType_219</t>
        </is>
      </c>
      <c r="C224" t="inlineStr">
        <is>
          <t>1015-3_4-KP</t>
        </is>
      </c>
      <c r="D224" t="inlineStr">
        <is>
          <t>:X7:</t>
        </is>
      </c>
      <c r="E224" t="inlineStr">
        <is>
          <t>:324TS:326TS:</t>
        </is>
      </c>
    </row>
    <row r="225">
      <c r="B225" t="inlineStr">
        <is>
          <t>ConTab_KP_DefaultCouplingType_220</t>
        </is>
      </c>
      <c r="C225" t="inlineStr">
        <is>
          <t>1015-3_4-KP</t>
        </is>
      </c>
      <c r="D225" t="inlineStr">
        <is>
          <t>:X7:</t>
        </is>
      </c>
      <c r="E225" t="inlineStr">
        <is>
          <t>:364T:365T:</t>
        </is>
      </c>
      <c r="F225" s="254" t="n"/>
    </row>
    <row r="226">
      <c r="B226" t="inlineStr">
        <is>
          <t>ConTab_KP_DefaultCouplingType_221</t>
        </is>
      </c>
      <c r="C226" t="inlineStr">
        <is>
          <t>1015-3_4-KP</t>
        </is>
      </c>
      <c r="D226" t="inlineStr">
        <is>
          <t>:X7:</t>
        </is>
      </c>
      <c r="E226" t="inlineStr">
        <is>
          <t>:364TS:365TS:</t>
        </is>
      </c>
    </row>
    <row r="227">
      <c r="B227" t="inlineStr">
        <is>
          <t>ConTab_KP_DefaultCouplingType_222</t>
        </is>
      </c>
      <c r="C227" t="inlineStr">
        <is>
          <t>1015-3_4-KP</t>
        </is>
      </c>
      <c r="D227" t="inlineStr">
        <is>
          <t>:X7:</t>
        </is>
      </c>
      <c r="E227" t="inlineStr">
        <is>
          <t>:404T:405T:</t>
        </is>
      </c>
      <c r="F227" s="254" t="n"/>
    </row>
    <row r="228">
      <c r="B228" t="inlineStr">
        <is>
          <t>ConTab_KP_DefaultCouplingType_223</t>
        </is>
      </c>
      <c r="C228" t="inlineStr">
        <is>
          <t>1015-3_4-KP</t>
        </is>
      </c>
      <c r="D228" t="inlineStr">
        <is>
          <t>:X7:</t>
        </is>
      </c>
      <c r="E228" t="inlineStr">
        <is>
          <t>:404TS:405TS:</t>
        </is>
      </c>
      <c r="F228" t="inlineStr">
        <is>
          <t>Falk</t>
        </is>
      </c>
    </row>
    <row r="229">
      <c r="B229" t="inlineStr">
        <is>
          <t>ConTab_KP_DefaultCouplingType_224</t>
        </is>
      </c>
      <c r="C229" t="inlineStr">
        <is>
          <t>1015-3_4-KP</t>
        </is>
      </c>
      <c r="D229" t="inlineStr">
        <is>
          <t>:X7:</t>
        </is>
      </c>
      <c r="E229" t="inlineStr">
        <is>
          <t>:444T:445T:</t>
        </is>
      </c>
      <c r="F229" t="inlineStr">
        <is>
          <t>Falk</t>
        </is>
      </c>
    </row>
    <row r="230">
      <c r="B230" t="inlineStr">
        <is>
          <t>ConTab_KP_DefaultCouplingType_225</t>
        </is>
      </c>
      <c r="C230" t="inlineStr">
        <is>
          <t>1015-3_4-KP</t>
        </is>
      </c>
      <c r="D230" t="inlineStr">
        <is>
          <t>:X7:</t>
        </is>
      </c>
      <c r="E230" t="inlineStr">
        <is>
          <t>:444TS:445TS:</t>
        </is>
      </c>
      <c r="F230" t="inlineStr">
        <is>
          <t>Falk</t>
        </is>
      </c>
    </row>
    <row r="231">
      <c r="B231" t="inlineStr">
        <is>
          <t>ConTab_KP_DefaultCouplingType_226</t>
        </is>
      </c>
      <c r="C231" t="inlineStr">
        <is>
          <t>1015-3_4-KP</t>
        </is>
      </c>
      <c r="D231" t="inlineStr">
        <is>
          <t>:X7:</t>
        </is>
      </c>
      <c r="E231" t="inlineStr">
        <is>
          <t>:447T:</t>
        </is>
      </c>
      <c r="F231" t="inlineStr">
        <is>
          <t>Falk</t>
        </is>
      </c>
    </row>
    <row r="232">
      <c r="B232" t="inlineStr">
        <is>
          <t>ConTab_KP_DefaultCouplingType_227</t>
        </is>
      </c>
      <c r="C232" t="inlineStr">
        <is>
          <t>1015-3_4-KP</t>
        </is>
      </c>
      <c r="D232" t="inlineStr">
        <is>
          <t>:X7:</t>
        </is>
      </c>
      <c r="E232" t="inlineStr">
        <is>
          <t>:447TS:</t>
        </is>
      </c>
      <c r="F232" t="inlineStr">
        <is>
          <t>Falk</t>
        </is>
      </c>
    </row>
    <row r="233">
      <c r="B233" t="inlineStr">
        <is>
          <t>ConTab_KP_DefaultCouplingType_228</t>
        </is>
      </c>
      <c r="C233" t="inlineStr">
        <is>
          <t>1015-3_4-KP</t>
        </is>
      </c>
      <c r="D233" t="inlineStr">
        <is>
          <t>:X7:</t>
        </is>
      </c>
      <c r="E233" t="inlineStr">
        <is>
          <t>:449T:</t>
        </is>
      </c>
      <c r="F233" t="inlineStr">
        <is>
          <t>Falk</t>
        </is>
      </c>
    </row>
    <row r="234">
      <c r="B234" t="inlineStr">
        <is>
          <t>ConTab_KP_DefaultCouplingType_229</t>
        </is>
      </c>
      <c r="C234" t="inlineStr">
        <is>
          <t>1015-3_4-KP</t>
        </is>
      </c>
      <c r="D234" t="inlineStr">
        <is>
          <t>:X7:</t>
        </is>
      </c>
      <c r="E234" t="inlineStr">
        <is>
          <t>:449TS:</t>
        </is>
      </c>
      <c r="F234" t="inlineStr">
        <is>
          <t>Falk</t>
        </is>
      </c>
    </row>
    <row r="235">
      <c r="B235" t="inlineStr">
        <is>
          <t>ConTab_KP_DefaultCouplingType_230</t>
        </is>
      </c>
      <c r="C235" t="inlineStr">
        <is>
          <t>1020-3_4-KP</t>
        </is>
      </c>
      <c r="D235" t="inlineStr">
        <is>
          <t>:XV:</t>
        </is>
      </c>
      <c r="E235" t="inlineStr">
        <is>
          <t>:444T:445T:</t>
        </is>
      </c>
      <c r="F235" t="inlineStr">
        <is>
          <t>Falk</t>
        </is>
      </c>
    </row>
    <row r="236">
      <c r="B236" t="inlineStr">
        <is>
          <t>ConTab_KP_DefaultCouplingType_231</t>
        </is>
      </c>
      <c r="C236" t="inlineStr">
        <is>
          <t>1020-3_4-KP</t>
        </is>
      </c>
      <c r="D236" t="inlineStr">
        <is>
          <t>:XV:</t>
        </is>
      </c>
      <c r="E236" t="inlineStr">
        <is>
          <t>:444TS:445TS:</t>
        </is>
      </c>
      <c r="F236" t="inlineStr">
        <is>
          <t>Falk</t>
        </is>
      </c>
    </row>
    <row r="237">
      <c r="B237" t="inlineStr">
        <is>
          <t>ConTab_KP_DefaultCouplingType_232</t>
        </is>
      </c>
      <c r="C237" t="inlineStr">
        <is>
          <t>1020-3_4-KP</t>
        </is>
      </c>
      <c r="D237" t="inlineStr">
        <is>
          <t>:XV:</t>
        </is>
      </c>
      <c r="E237" t="inlineStr">
        <is>
          <t>:447T:</t>
        </is>
      </c>
      <c r="F237" t="inlineStr">
        <is>
          <t>Falk</t>
        </is>
      </c>
    </row>
    <row r="238">
      <c r="B238" t="inlineStr">
        <is>
          <t>ConTab_KP_DefaultCouplingType_233</t>
        </is>
      </c>
      <c r="C238" t="inlineStr">
        <is>
          <t>1020-3_4-KP</t>
        </is>
      </c>
      <c r="D238" t="inlineStr">
        <is>
          <t>:XV:</t>
        </is>
      </c>
      <c r="E238" t="inlineStr">
        <is>
          <t>:447TS:</t>
        </is>
      </c>
      <c r="F238" t="inlineStr">
        <is>
          <t>Falk</t>
        </is>
      </c>
    </row>
    <row r="239">
      <c r="B239" t="inlineStr">
        <is>
          <t>ConTab_KP_DefaultCouplingType_234</t>
        </is>
      </c>
      <c r="C239" t="inlineStr">
        <is>
          <t>1020-3_4-KP</t>
        </is>
      </c>
      <c r="D239" t="inlineStr">
        <is>
          <t>:XV:</t>
        </is>
      </c>
      <c r="E239" t="inlineStr">
        <is>
          <t>:449T:</t>
        </is>
      </c>
      <c r="F239" t="inlineStr">
        <is>
          <t>Falk</t>
        </is>
      </c>
    </row>
    <row r="240">
      <c r="B240" t="inlineStr">
        <is>
          <t>ConTab_KP_DefaultCouplingType_235</t>
        </is>
      </c>
      <c r="C240" t="inlineStr">
        <is>
          <t>1020-3_4-KP</t>
        </is>
      </c>
      <c r="D240" t="inlineStr">
        <is>
          <t>:XV:</t>
        </is>
      </c>
      <c r="E240" t="inlineStr">
        <is>
          <t>:449TS:</t>
        </is>
      </c>
      <c r="F240" t="inlineStr">
        <is>
          <t>Falk</t>
        </is>
      </c>
    </row>
    <row r="241">
      <c r="B241" t="inlineStr">
        <is>
          <t>ConTab_KP_DefaultCouplingType_236</t>
        </is>
      </c>
      <c r="C241" t="inlineStr">
        <is>
          <t>1024-1_2-KP</t>
        </is>
      </c>
      <c r="D241" t="inlineStr">
        <is>
          <t>:XV:</t>
        </is>
      </c>
      <c r="E241" t="inlineStr">
        <is>
          <t>:404T:405T:</t>
        </is>
      </c>
      <c r="F241" t="inlineStr">
        <is>
          <t>Falk</t>
        </is>
      </c>
    </row>
    <row r="242">
      <c r="B242" t="inlineStr">
        <is>
          <t>ConTab_KP_DefaultCouplingType_237</t>
        </is>
      </c>
      <c r="C242" t="inlineStr">
        <is>
          <t>1024-1_2-KP</t>
        </is>
      </c>
      <c r="D242" t="inlineStr">
        <is>
          <t>:XV:</t>
        </is>
      </c>
      <c r="E242" t="inlineStr">
        <is>
          <t>:404TS:405TS:</t>
        </is>
      </c>
      <c r="F242" t="inlineStr">
        <is>
          <t>Falk</t>
        </is>
      </c>
    </row>
    <row r="243">
      <c r="B243" t="inlineStr">
        <is>
          <t>ConTab_KP_DefaultCouplingType_238</t>
        </is>
      </c>
      <c r="C243" t="inlineStr">
        <is>
          <t>1024-1_2-KP</t>
        </is>
      </c>
      <c r="D243" t="inlineStr">
        <is>
          <t>:XV:</t>
        </is>
      </c>
      <c r="E243" t="inlineStr">
        <is>
          <t>:444T:445T:</t>
        </is>
      </c>
      <c r="F243" t="inlineStr">
        <is>
          <t>Falk</t>
        </is>
      </c>
    </row>
    <row r="244">
      <c r="B244" t="inlineStr">
        <is>
          <t>ConTab_KP_DefaultCouplingType_239</t>
        </is>
      </c>
      <c r="C244" t="inlineStr">
        <is>
          <t>1024-1_2-KP</t>
        </is>
      </c>
      <c r="D244" t="inlineStr">
        <is>
          <t>:XV:</t>
        </is>
      </c>
      <c r="E244" t="inlineStr">
        <is>
          <t>:444TS:445TS:</t>
        </is>
      </c>
      <c r="F244" t="inlineStr">
        <is>
          <t>Falk</t>
        </is>
      </c>
    </row>
    <row r="245">
      <c r="B245" t="inlineStr">
        <is>
          <t>ConTab_KP_DefaultCouplingType_240</t>
        </is>
      </c>
      <c r="C245" t="inlineStr">
        <is>
          <t>1024-1_2-KP</t>
        </is>
      </c>
      <c r="D245" t="inlineStr">
        <is>
          <t>:XV:</t>
        </is>
      </c>
      <c r="E245" t="inlineStr">
        <is>
          <t>:447T:</t>
        </is>
      </c>
      <c r="F245" t="inlineStr">
        <is>
          <t>Falk</t>
        </is>
      </c>
    </row>
    <row r="246">
      <c r="B246" t="inlineStr">
        <is>
          <t>ConTab_KP_DefaultCouplingType_241</t>
        </is>
      </c>
      <c r="C246" t="inlineStr">
        <is>
          <t>1024-1_2-KP</t>
        </is>
      </c>
      <c r="D246" t="inlineStr">
        <is>
          <t>:XV:</t>
        </is>
      </c>
      <c r="E246" t="inlineStr">
        <is>
          <t>:447TS:</t>
        </is>
      </c>
      <c r="F246" t="inlineStr">
        <is>
          <t>Falk</t>
        </is>
      </c>
    </row>
    <row r="247">
      <c r="B247" t="inlineStr">
        <is>
          <t>ConTab_KP_DefaultCouplingType_242</t>
        </is>
      </c>
      <c r="C247" t="inlineStr">
        <is>
          <t>1024-1_2-KP</t>
        </is>
      </c>
      <c r="D247" t="inlineStr">
        <is>
          <t>:XV:</t>
        </is>
      </c>
      <c r="E247" t="inlineStr">
        <is>
          <t>:449T:</t>
        </is>
      </c>
      <c r="F247" t="inlineStr">
        <is>
          <t>Falk</t>
        </is>
      </c>
    </row>
    <row r="248">
      <c r="B248" t="inlineStr">
        <is>
          <t>ConTab_KP_DefaultCouplingType_243</t>
        </is>
      </c>
      <c r="C248" t="inlineStr">
        <is>
          <t>1024-1_2-KP</t>
        </is>
      </c>
      <c r="D248" t="inlineStr">
        <is>
          <t>:XV:</t>
        </is>
      </c>
      <c r="E248" t="inlineStr">
        <is>
          <t>:449TS:</t>
        </is>
      </c>
      <c r="F248" t="inlineStr">
        <is>
          <t>Falk</t>
        </is>
      </c>
    </row>
    <row r="249">
      <c r="B249" t="inlineStr">
        <is>
          <t>ConTab_KP_DefaultCouplingType_244</t>
        </is>
      </c>
      <c r="C249" t="inlineStr">
        <is>
          <t>1216-1_2-KP</t>
        </is>
      </c>
      <c r="D249" t="inlineStr">
        <is>
          <t>:X7:</t>
        </is>
      </c>
      <c r="E249" t="inlineStr">
        <is>
          <t>:364T:365T:</t>
        </is>
      </c>
      <c r="F249" t="inlineStr">
        <is>
          <t>Falk</t>
        </is>
      </c>
    </row>
    <row r="250">
      <c r="B250" t="inlineStr">
        <is>
          <t>ConTab_KP_DefaultCouplingType_245</t>
        </is>
      </c>
      <c r="C250" t="inlineStr">
        <is>
          <t>1216-1_2-KP</t>
        </is>
      </c>
      <c r="D250" t="inlineStr">
        <is>
          <t>:X7:</t>
        </is>
      </c>
      <c r="E250" t="inlineStr">
        <is>
          <t>:364TS:365TS:</t>
        </is>
      </c>
      <c r="F250" t="inlineStr">
        <is>
          <t>Falk</t>
        </is>
      </c>
    </row>
    <row r="251">
      <c r="B251" t="inlineStr">
        <is>
          <t>ConTab_KP_DefaultCouplingType_246</t>
        </is>
      </c>
      <c r="C251" t="inlineStr">
        <is>
          <t>1216-1_2-KP</t>
        </is>
      </c>
      <c r="D251" t="inlineStr">
        <is>
          <t>:X7:</t>
        </is>
      </c>
      <c r="E251" t="inlineStr">
        <is>
          <t>:404T:405T:</t>
        </is>
      </c>
      <c r="F251" t="inlineStr">
        <is>
          <t>Falk</t>
        </is>
      </c>
    </row>
    <row r="252">
      <c r="B252" t="inlineStr">
        <is>
          <t>ConTab_KP_DefaultCouplingType_247</t>
        </is>
      </c>
      <c r="C252" t="inlineStr">
        <is>
          <t>1216-1_2-KP</t>
        </is>
      </c>
      <c r="D252" t="inlineStr">
        <is>
          <t>:X7:</t>
        </is>
      </c>
      <c r="E252" t="inlineStr">
        <is>
          <t>:404TS:405TS:</t>
        </is>
      </c>
      <c r="F252" t="inlineStr">
        <is>
          <t>Falk</t>
        </is>
      </c>
    </row>
    <row r="253">
      <c r="B253" t="inlineStr">
        <is>
          <t>ConTab_KP_DefaultCouplingType_248</t>
        </is>
      </c>
      <c r="C253" t="inlineStr">
        <is>
          <t>1216-1_2-KP</t>
        </is>
      </c>
      <c r="D253" t="inlineStr">
        <is>
          <t>:X7:</t>
        </is>
      </c>
      <c r="E253" t="inlineStr">
        <is>
          <t>:444T:445T:</t>
        </is>
      </c>
      <c r="F253" t="inlineStr">
        <is>
          <t>Falk</t>
        </is>
      </c>
    </row>
    <row r="254">
      <c r="B254" t="inlineStr">
        <is>
          <t>ConTab_KP_DefaultCouplingType_249</t>
        </is>
      </c>
      <c r="C254" t="inlineStr">
        <is>
          <t>1216-1_2-KP</t>
        </is>
      </c>
      <c r="D254" t="inlineStr">
        <is>
          <t>:X7:</t>
        </is>
      </c>
      <c r="E254" t="inlineStr">
        <is>
          <t>:444TS:445TS:</t>
        </is>
      </c>
      <c r="F254" t="inlineStr">
        <is>
          <t>Falk</t>
        </is>
      </c>
    </row>
    <row r="255">
      <c r="B255" t="inlineStr">
        <is>
          <t>ConTab_KP_DefaultCouplingType_250</t>
        </is>
      </c>
      <c r="C255" t="inlineStr">
        <is>
          <t>1216-1_2-KP</t>
        </is>
      </c>
      <c r="D255" t="inlineStr">
        <is>
          <t>:X7:</t>
        </is>
      </c>
      <c r="E255" t="inlineStr">
        <is>
          <t>:447T:</t>
        </is>
      </c>
      <c r="F255" t="inlineStr">
        <is>
          <t>Falk</t>
        </is>
      </c>
    </row>
    <row r="256">
      <c r="B256" t="inlineStr">
        <is>
          <t>ConTab_KP_DefaultCouplingType_251</t>
        </is>
      </c>
      <c r="C256" t="inlineStr">
        <is>
          <t>1216-1_2-KP</t>
        </is>
      </c>
      <c r="D256" t="inlineStr">
        <is>
          <t>:X7:</t>
        </is>
      </c>
      <c r="E256" t="inlineStr">
        <is>
          <t>:447TS:</t>
        </is>
      </c>
      <c r="F256" t="inlineStr">
        <is>
          <t>Falk</t>
        </is>
      </c>
    </row>
    <row r="257">
      <c r="B257" t="inlineStr">
        <is>
          <t>ConTab_KP_DefaultCouplingType_252</t>
        </is>
      </c>
      <c r="C257" t="inlineStr">
        <is>
          <t>1216-1_2-KP</t>
        </is>
      </c>
      <c r="D257" t="inlineStr">
        <is>
          <t>:X7:</t>
        </is>
      </c>
      <c r="E257" t="inlineStr">
        <is>
          <t>:449T:</t>
        </is>
      </c>
      <c r="F257" t="inlineStr">
        <is>
          <t>Falk</t>
        </is>
      </c>
    </row>
    <row r="258">
      <c r="B258" t="inlineStr">
        <is>
          <t>ConTab_KP_DefaultCouplingType_253</t>
        </is>
      </c>
      <c r="C258" t="inlineStr">
        <is>
          <t>1216-1_2-KP</t>
        </is>
      </c>
      <c r="D258" t="inlineStr">
        <is>
          <t>:X7:</t>
        </is>
      </c>
      <c r="E258" t="inlineStr">
        <is>
          <t>:449TS:</t>
        </is>
      </c>
      <c r="F258" t="inlineStr">
        <is>
          <t>Falk</t>
        </is>
      </c>
    </row>
    <row r="259">
      <c r="B259" t="inlineStr">
        <is>
          <t>ConTab_KP_DefaultCouplingType_254</t>
        </is>
      </c>
      <c r="C259" t="inlineStr">
        <is>
          <t>1220-5_6-KP</t>
        </is>
      </c>
      <c r="D259" t="inlineStr">
        <is>
          <t>:XK:</t>
        </is>
      </c>
      <c r="E259" t="inlineStr">
        <is>
          <t>:404T:405T:</t>
        </is>
      </c>
      <c r="F259" t="inlineStr">
        <is>
          <t>Falk</t>
        </is>
      </c>
    </row>
    <row r="260">
      <c r="B260" t="inlineStr">
        <is>
          <t>ConTab_KP_DefaultCouplingType_255</t>
        </is>
      </c>
      <c r="C260" t="inlineStr">
        <is>
          <t>1220-5_6-KP</t>
        </is>
      </c>
      <c r="D260" t="inlineStr">
        <is>
          <t>:XK:</t>
        </is>
      </c>
      <c r="E260" t="inlineStr">
        <is>
          <t>:404TS:405TS:</t>
        </is>
      </c>
      <c r="F260" t="inlineStr">
        <is>
          <t>Falk</t>
        </is>
      </c>
    </row>
    <row r="261">
      <c r="B261" t="inlineStr">
        <is>
          <t>ConTab_KP_DefaultCouplingType_256</t>
        </is>
      </c>
      <c r="C261" t="inlineStr">
        <is>
          <t>1220-5_6-KP</t>
        </is>
      </c>
      <c r="D261" t="inlineStr">
        <is>
          <t>:XK:</t>
        </is>
      </c>
      <c r="E261" t="inlineStr">
        <is>
          <t>:444T:445T:</t>
        </is>
      </c>
      <c r="F261" t="inlineStr">
        <is>
          <t>Falk</t>
        </is>
      </c>
    </row>
    <row r="262">
      <c r="B262" t="inlineStr">
        <is>
          <t>ConTab_KP_DefaultCouplingType_257</t>
        </is>
      </c>
      <c r="C262" t="inlineStr">
        <is>
          <t>1220-5_6-KP</t>
        </is>
      </c>
      <c r="D262" t="inlineStr">
        <is>
          <t>:XK:</t>
        </is>
      </c>
      <c r="E262" t="inlineStr">
        <is>
          <t>:444TS:445TS:</t>
        </is>
      </c>
      <c r="F262" t="inlineStr">
        <is>
          <t>Falk</t>
        </is>
      </c>
    </row>
    <row r="263">
      <c r="B263" t="inlineStr">
        <is>
          <t>ConTab_KP_DefaultCouplingType_258</t>
        </is>
      </c>
      <c r="C263" t="inlineStr">
        <is>
          <t>1220-5_6-KP</t>
        </is>
      </c>
      <c r="D263" t="inlineStr">
        <is>
          <t>:XK:</t>
        </is>
      </c>
      <c r="E263" t="inlineStr">
        <is>
          <t>:447T:</t>
        </is>
      </c>
      <c r="F263" t="inlineStr">
        <is>
          <t>Falk</t>
        </is>
      </c>
    </row>
    <row r="264">
      <c r="B264" t="inlineStr">
        <is>
          <t>ConTab_KP_DefaultCouplingType_259</t>
        </is>
      </c>
      <c r="C264" t="inlineStr">
        <is>
          <t>1220-5_6-KP</t>
        </is>
      </c>
      <c r="D264" t="inlineStr">
        <is>
          <t>:XK:</t>
        </is>
      </c>
      <c r="E264" t="inlineStr">
        <is>
          <t>:447TS:</t>
        </is>
      </c>
      <c r="F264" t="inlineStr">
        <is>
          <t>Falk</t>
        </is>
      </c>
    </row>
    <row r="265">
      <c r="B265" t="inlineStr">
        <is>
          <t>ConTab_KP_DefaultCouplingType_260</t>
        </is>
      </c>
      <c r="C265" t="inlineStr">
        <is>
          <t>1220-5_6-KP</t>
        </is>
      </c>
      <c r="D265" t="inlineStr">
        <is>
          <t>:XK:</t>
        </is>
      </c>
      <c r="E265" t="inlineStr">
        <is>
          <t>:449T:</t>
        </is>
      </c>
      <c r="F265" t="inlineStr">
        <is>
          <t>Falk</t>
        </is>
      </c>
    </row>
    <row r="266">
      <c r="B266" t="inlineStr">
        <is>
          <t>ConTab_KP_DefaultCouplingType_261</t>
        </is>
      </c>
      <c r="C266" t="inlineStr">
        <is>
          <t>1220-5_6-KP</t>
        </is>
      </c>
      <c r="D266" t="inlineStr">
        <is>
          <t>:XK:</t>
        </is>
      </c>
      <c r="E266" t="inlineStr">
        <is>
          <t>:449TS:</t>
        </is>
      </c>
      <c r="F266" t="inlineStr">
        <is>
          <t>Falk</t>
        </is>
      </c>
    </row>
    <row r="267">
      <c r="B267" t="inlineStr">
        <is>
          <t>ConTab_KP_DefaultCouplingType_262</t>
        </is>
      </c>
      <c r="C267" s="233" t="inlineStr">
        <is>
          <t>1024-3_4-KP</t>
        </is>
      </c>
      <c r="D267" t="inlineStr">
        <is>
          <t>:XV:</t>
        </is>
      </c>
      <c r="E267" t="inlineStr">
        <is>
          <t>All</t>
        </is>
      </c>
      <c r="F267" t="inlineStr">
        <is>
          <t>Falk</t>
        </is>
      </c>
    </row>
    <row r="268">
      <c r="B268" t="inlineStr">
        <is>
          <t>ConTab_KP_DefaultCouplingType_263</t>
        </is>
      </c>
      <c r="C268" s="233" t="inlineStr">
        <is>
          <t>1415-1_2-KP</t>
        </is>
      </c>
      <c r="D268" t="inlineStr">
        <is>
          <t>:XK:</t>
        </is>
      </c>
      <c r="E268" t="inlineStr">
        <is>
          <t>All</t>
        </is>
      </c>
      <c r="F268" t="inlineStr">
        <is>
          <t>Falk</t>
        </is>
      </c>
    </row>
    <row r="269">
      <c r="B269" t="inlineStr">
        <is>
          <t>ConTab_KP_DefaultCouplingType293</t>
        </is>
      </c>
      <c r="C269" t="inlineStr">
        <is>
          <t>4012-1_2-KP</t>
        </is>
      </c>
      <c r="D269" t="inlineStr">
        <is>
          <t>:X4:XG:</t>
        </is>
      </c>
      <c r="E269" t="inlineStr">
        <is>
          <t>:182T:184T:</t>
        </is>
      </c>
      <c r="F269" t="inlineStr">
        <is>
          <t>Falk</t>
        </is>
      </c>
    </row>
    <row r="270">
      <c r="A270" s="44" t="inlineStr">
        <is>
          <t>[END]</t>
        </is>
      </c>
    </row>
    <row r="272">
      <c r="B272" t="inlineStr">
        <is>
          <t>ConTab_LF_DefaultCouplingType_264</t>
        </is>
      </c>
      <c r="C272" t="inlineStr">
        <is>
          <t>60123-LF</t>
        </is>
      </c>
      <c r="D272" t="inlineStr">
        <is>
          <t>:XA:X5:</t>
        </is>
      </c>
      <c r="E272" t="inlineStr">
        <is>
          <t>:364TS:365TS:404TS:405TS:444TS:445TS:447TS:449TS:</t>
        </is>
      </c>
      <c r="F272" t="inlineStr">
        <is>
          <t>Falk</t>
        </is>
      </c>
    </row>
  </sheetData>
  <autoFilter ref="B5:F270"/>
  <dataValidations count="1">
    <dataValidation sqref="B3:F3" showErrorMessage="1" showInputMessage="1" allowBlank="1" errorTitle="Invalid Attribute Type" error="Please select an attribute type from the dropdown list." type="list">
      <formula1>"text, double, short, calculation, compatibility rule, string expression, boolean, description, pointer, pointer-merge, price"</formula1>
    </dataValidation>
  </dataValidations>
  <pageMargins left="0.7" right="0.7" top="0.75" bottom="0.75" header="0.3" footer="0.3"/>
  <pageSetup orientation="portrait"/>
</worksheet>
</file>

<file path=xl/worksheets/sheet20.xml><?xml version="1.0" encoding="utf-8"?>
<worksheet xmlns="http://schemas.openxmlformats.org/spreadsheetml/2006/main">
  <sheetPr codeName="Sheet5" filterMode="1">
    <outlinePr summaryBelow="1" summaryRight="1"/>
    <pageSetUpPr autoPageBreaks="0" fitToPage="1"/>
  </sheetPr>
  <dimension ref="A1:AN883"/>
  <sheetViews>
    <sheetView workbookViewId="0">
      <selection activeCell="A1" sqref="A1"/>
    </sheetView>
  </sheetViews>
  <sheetFormatPr baseColWidth="8" defaultRowHeight="12.75" outlineLevelRow="1"/>
  <cols>
    <col width="27.7109375" customWidth="1" style="64" min="1" max="1"/>
    <col width="6.5703125" customWidth="1" style="250" min="2" max="2"/>
    <col width="27.42578125" customWidth="1" style="109" min="3" max="3"/>
    <col width="27" customWidth="1" style="109" min="4" max="4"/>
    <col width="72.28515625" customWidth="1" style="109" min="5" max="5"/>
    <col width="22.42578125" bestFit="1" customWidth="1" style="109" min="6" max="6"/>
    <col width="34.28515625" bestFit="1" customWidth="1" style="109" min="7" max="7"/>
    <col width="35.140625" customWidth="1" style="109" min="8" max="8"/>
    <col width="15.42578125" customWidth="1" style="109" min="9" max="9"/>
    <col width="23.28515625" bestFit="1" customWidth="1" style="250" min="10" max="10"/>
    <col width="48.140625" bestFit="1" customWidth="1" style="109" min="11" max="11"/>
    <col width="10.5703125" customWidth="1" style="109" min="12" max="13"/>
    <col width="12" bestFit="1" customWidth="1" style="109" min="14" max="14"/>
    <col width="9.140625" customWidth="1" style="109" min="15" max="15"/>
    <col width="10.5703125" bestFit="1" customWidth="1" style="109" min="16" max="16"/>
  </cols>
  <sheetData>
    <row r="1" ht="13.5" customFormat="1" customHeight="1" s="60" thickBot="1">
      <c r="A1" s="45" t="inlineStr">
        <is>
          <t>Export Set-up</t>
        </is>
      </c>
      <c r="B1" s="238" t="inlineStr">
        <is>
          <t>Z:\KP_Case.xml</t>
        </is>
      </c>
      <c r="C1" s="133" t="inlineStr">
        <is>
          <t>\\Hssql01\pacoexpresssuite_published_ckb_data\myexport.xml</t>
        </is>
      </c>
      <c r="D1" s="133" t="n"/>
      <c r="E1" s="46" t="n"/>
      <c r="F1" s="56" t="n"/>
      <c r="G1" s="56" t="n"/>
      <c r="H1" s="56" t="n"/>
      <c r="I1" s="56" t="n"/>
      <c r="J1" s="246" t="n"/>
      <c r="K1" s="56" t="n"/>
      <c r="L1" s="56" t="n"/>
      <c r="M1" s="56" t="n"/>
      <c r="N1" s="56" t="n"/>
      <c r="P1" s="60" t="n"/>
      <c r="Q1" s="60" t="n"/>
      <c r="Y1" s="60" t="inlineStr">
        <is>
          <t>PSD v1.2</t>
        </is>
      </c>
    </row>
    <row r="2" outlineLevel="1" ht="13.5" customHeight="1" s="109" thickTop="1">
      <c r="A2" s="42" t="inlineStr">
        <is>
          <t>Price_BOM_KP_Case</t>
        </is>
      </c>
      <c r="B2" s="245" t="n"/>
      <c r="C2" s="58">
        <f>IF($A$6="Full Data", "ID", "")</f>
        <v/>
      </c>
      <c r="D2" s="218">
        <f>IF($A$6="Quick Price", "ID", "")</f>
        <v/>
      </c>
      <c r="E2" s="58" t="inlineStr">
        <is>
          <t>Model</t>
        </is>
      </c>
      <c r="F2" s="58">
        <f>IF($A$6="Full Data", "NozzleConfiguration","")</f>
        <v/>
      </c>
      <c r="G2" s="58" t="n"/>
      <c r="H2" s="58">
        <f>IF($A$6="Full Data", "CaseMaterial","")</f>
        <v/>
      </c>
      <c r="I2" s="58">
        <f>IF($A$6="Full Data", "PacoMatlCode","")</f>
        <v/>
      </c>
      <c r="J2" s="245">
        <f>IF($A$6="Full Data", "MaxCaseWorkPress","")</f>
        <v/>
      </c>
      <c r="K2" s="58">
        <f>IF($A$6="Full Data", "Coating","")</f>
        <v/>
      </c>
      <c r="L2" s="58" t="inlineStr">
        <is>
          <t>BOM</t>
        </is>
      </c>
      <c r="M2" s="58" t="inlineStr">
        <is>
          <t>PriceID</t>
        </is>
      </c>
      <c r="N2" s="58">
        <f>IF($A$6="Full Data", "LeadtimeID","")</f>
        <v/>
      </c>
    </row>
    <row r="3" outlineLevel="1" s="109">
      <c r="A3" s="42">
        <f>IF($A$6="Full Data", "PumpOptions", "BasicOptionsDynamicDesc")</f>
        <v/>
      </c>
      <c r="B3" s="245" t="n"/>
      <c r="C3" s="58">
        <f>IF($A$6="Full Data", "PriceList", "")</f>
        <v/>
      </c>
      <c r="D3" s="218">
        <f>IF($A$6="Quick Price", "PriceList", "")</f>
        <v/>
      </c>
      <c r="E3" s="58" t="n"/>
      <c r="F3" s="58" t="n"/>
      <c r="G3" s="58" t="inlineStr">
        <is>
          <t>ID</t>
        </is>
      </c>
      <c r="H3" s="58" t="n"/>
      <c r="I3" s="58" t="n"/>
      <c r="J3" s="245" t="n"/>
      <c r="K3" s="58" t="n"/>
      <c r="L3" s="58" t="n"/>
      <c r="M3" s="58" t="n"/>
      <c r="N3" s="58" t="n"/>
    </row>
    <row r="4" outlineLevel="1" customFormat="1" s="62">
      <c r="A4" s="49" t="inlineStr">
        <is>
          <t>[Attribute type]</t>
        </is>
      </c>
      <c r="B4" s="240" t="n"/>
      <c r="C4" s="61">
        <f>IF($A$6="Full Data", "pointer-merge", "")</f>
        <v/>
      </c>
      <c r="D4" s="219">
        <f>IF($A$6="Quick Price","pointer-merge","")</f>
        <v/>
      </c>
      <c r="E4" s="61" t="inlineStr">
        <is>
          <t>text</t>
        </is>
      </c>
      <c r="F4" s="61">
        <f>IF($A$6="Full Data", "text","")</f>
        <v/>
      </c>
      <c r="G4" s="61" t="inlineStr">
        <is>
          <t>pointer</t>
        </is>
      </c>
      <c r="H4" s="61">
        <f>IF($A$6="Full Data", "text", "")</f>
        <v/>
      </c>
      <c r="I4" s="61">
        <f>IF($A$6="Full Data", "text", "")</f>
        <v/>
      </c>
      <c r="J4" s="240">
        <f>IF($A$6="Full Data", "double","")</f>
        <v/>
      </c>
      <c r="K4" s="61">
        <f>IF($A$6="Full Data", "text", "")</f>
        <v/>
      </c>
      <c r="L4" s="61" t="inlineStr">
        <is>
          <t>text</t>
        </is>
      </c>
      <c r="M4" s="61" t="inlineStr">
        <is>
          <t>pointer</t>
        </is>
      </c>
      <c r="N4" s="61">
        <f>IF($A$6="Full Data", "pointer", "")</f>
        <v/>
      </c>
      <c r="O4" s="51" t="inlineStr">
        <is>
          <t>[END]</t>
        </is>
      </c>
      <c r="P4" s="62" t="n"/>
    </row>
    <row r="5" outlineLevel="1" ht="13.5" customFormat="1" customHeight="1" s="60" thickBot="1">
      <c r="A5" s="53" t="inlineStr">
        <is>
          <t>[Attribute width]</t>
        </is>
      </c>
      <c r="B5" s="241" t="n"/>
      <c r="C5" s="63" t="n"/>
      <c r="D5" s="63" t="n"/>
      <c r="E5" s="63" t="n"/>
      <c r="F5" s="63" t="n"/>
      <c r="G5" s="63" t="n"/>
      <c r="H5" s="63" t="n"/>
      <c r="I5" s="63" t="n"/>
      <c r="J5" s="241" t="n"/>
      <c r="K5" s="63" t="n"/>
      <c r="L5" s="63" t="n"/>
      <c r="M5" s="63" t="n"/>
      <c r="N5" s="63" t="n"/>
      <c r="P5" s="60" t="n"/>
    </row>
    <row r="6" ht="13.5" customHeight="1" s="109" thickTop="1">
      <c r="A6" s="278" t="inlineStr">
        <is>
          <t>Full Data</t>
        </is>
      </c>
      <c r="B6" s="278" t="inlineStr">
        <is>
          <t>QP</t>
        </is>
      </c>
      <c r="C6" s="278" t="inlineStr">
        <is>
          <t>ID</t>
        </is>
      </c>
      <c r="D6" s="278" t="inlineStr">
        <is>
          <t>No Name 1</t>
        </is>
      </c>
      <c r="E6" s="278" t="inlineStr">
        <is>
          <t>Model</t>
        </is>
      </c>
      <c r="F6" s="278" t="inlineStr">
        <is>
          <t>Nozzle Configuration</t>
        </is>
      </c>
      <c r="G6" s="278" t="inlineStr">
        <is>
          <t>Option ID</t>
        </is>
      </c>
      <c r="H6" s="278" t="inlineStr">
        <is>
          <t>Case Material</t>
        </is>
      </c>
      <c r="I6" s="278" t="inlineStr">
        <is>
          <t>Paco Matl Code</t>
        </is>
      </c>
      <c r="J6" s="278" t="inlineStr">
        <is>
          <t>Max. Case Work Press</t>
        </is>
      </c>
      <c r="K6" s="278" t="inlineStr">
        <is>
          <t>Coating</t>
        </is>
      </c>
      <c r="L6" s="278" t="inlineStr">
        <is>
          <t>BOM</t>
        </is>
      </c>
      <c r="M6" s="278" t="inlineStr">
        <is>
          <t>Price ID</t>
        </is>
      </c>
      <c r="N6" s="278" t="inlineStr">
        <is>
          <t>LeadTimeID</t>
        </is>
      </c>
      <c r="O6" s="278" t="inlineStr">
        <is>
          <t>No Name 2</t>
        </is>
      </c>
      <c r="P6" s="278" t="inlineStr">
        <is>
          <t>No Name 3</t>
        </is>
      </c>
      <c r="Q6" s="278" t="inlineStr">
        <is>
          <t>No Name 4</t>
        </is>
      </c>
      <c r="R6" s="278" t="inlineStr">
        <is>
          <t>No Name 5</t>
        </is>
      </c>
      <c r="S6" s="278" t="inlineStr">
        <is>
          <t>No Name 6</t>
        </is>
      </c>
      <c r="T6" s="278" t="inlineStr">
        <is>
          <t>No Name 7</t>
        </is>
      </c>
      <c r="U6" s="278" t="inlineStr">
        <is>
          <t>No Name 8</t>
        </is>
      </c>
      <c r="V6" s="278" t="inlineStr">
        <is>
          <t>No Name 9</t>
        </is>
      </c>
      <c r="W6" s="278" t="inlineStr">
        <is>
          <t>No Name 10</t>
        </is>
      </c>
      <c r="X6" s="278" t="inlineStr">
        <is>
          <t>No Name 11</t>
        </is>
      </c>
      <c r="Y6" s="278" t="inlineStr">
        <is>
          <t>No Name 12</t>
        </is>
      </c>
    </row>
    <row r="7" hidden="1" s="109">
      <c r="A7" s="44" t="inlineStr">
        <is>
          <t>[START]</t>
        </is>
      </c>
      <c r="B7" s="250" t="inlineStr">
        <is>
          <t>Y</t>
        </is>
      </c>
      <c r="C7" t="inlineStr">
        <is>
          <t>ConTab_BOM_KP_Case_0001</t>
        </is>
      </c>
      <c r="D7" t="inlineStr">
        <is>
          <t>ConTab_BOM_KP_Case_0001</t>
        </is>
      </c>
      <c r="E7" t="inlineStr">
        <is>
          <t>:2095-1_2-KP:2095-1_2-KPV:2095-1_2-KPVS:</t>
        </is>
      </c>
      <c r="F7" t="inlineStr">
        <is>
          <t>125# ANSI Flange</t>
        </is>
      </c>
      <c r="G7" t="inlineStr">
        <is>
          <t>CaseMatl_Cast_Iron_ASTM-A48_CL35</t>
        </is>
      </c>
      <c r="H7" t="inlineStr">
        <is>
          <t>Cast Iron, ASTM-A48, CL 35</t>
        </is>
      </c>
      <c r="I7" t="inlineStr">
        <is>
          <t>C35</t>
        </is>
      </c>
      <c r="J7" s="250" t="n">
        <v>175</v>
      </c>
      <c r="K7" t="inlineStr">
        <is>
          <t>Coating_Standard</t>
        </is>
      </c>
      <c r="L7" s="215" t="inlineStr">
        <is>
          <t>96698885</t>
        </is>
      </c>
      <c r="M7" t="inlineStr">
        <is>
          <t>B100030</t>
        </is>
      </c>
      <c r="N7" s="273" t="inlineStr">
        <is>
          <t>LT027</t>
        </is>
      </c>
      <c r="O7" s="124" t="inlineStr"/>
      <c r="P7" t="inlineStr"/>
      <c r="Q7" t="inlineStr"/>
      <c r="R7" t="inlineStr"/>
      <c r="S7" t="inlineStr"/>
      <c r="T7" t="inlineStr"/>
      <c r="U7" t="inlineStr"/>
      <c r="V7" t="inlineStr"/>
      <c r="W7" t="inlineStr"/>
      <c r="X7" t="inlineStr"/>
      <c r="Y7" t="inlineStr"/>
    </row>
    <row r="8" hidden="1" s="109">
      <c r="A8" t="inlineStr"/>
      <c r="B8" s="250" t="inlineStr">
        <is>
          <t>N</t>
        </is>
      </c>
      <c r="C8" t="inlineStr">
        <is>
          <t>ConTab_BOM_KP_Case_0002</t>
        </is>
      </c>
      <c r="D8" t="inlineStr"/>
      <c r="E8" t="inlineStr">
        <is>
          <t>:2095-1_2-KP:2095-1_2-KPV:2095-1_2-KPVS:</t>
        </is>
      </c>
      <c r="F8" t="inlineStr">
        <is>
          <t>125# ANSI Flange</t>
        </is>
      </c>
      <c r="G8" t="inlineStr">
        <is>
          <t>CaseMatl_Ductile_Iron_ASTM-A536-80</t>
        </is>
      </c>
      <c r="H8" t="inlineStr">
        <is>
          <t>Ductile Iron, ASTM-A536-65</t>
        </is>
      </c>
      <c r="I8" t="inlineStr">
        <is>
          <t>J</t>
        </is>
      </c>
      <c r="J8" s="250" t="n">
        <v>175</v>
      </c>
      <c r="K8" t="inlineStr">
        <is>
          <t>Coating_Standard</t>
        </is>
      </c>
      <c r="L8" s="273" t="inlineStr">
        <is>
          <t>RTF</t>
        </is>
      </c>
      <c r="M8" t="inlineStr">
        <is>
          <t>B100031</t>
        </is>
      </c>
      <c r="N8" s="273" t="inlineStr">
        <is>
          <t>LT034</t>
        </is>
      </c>
      <c r="O8" s="124" t="inlineStr"/>
      <c r="P8" t="inlineStr"/>
      <c r="Q8" t="inlineStr"/>
      <c r="R8" t="inlineStr"/>
      <c r="S8" t="inlineStr"/>
      <c r="T8" t="inlineStr"/>
      <c r="U8" t="inlineStr"/>
      <c r="V8" t="inlineStr"/>
      <c r="W8" t="inlineStr"/>
      <c r="X8" t="inlineStr"/>
      <c r="Y8" t="inlineStr"/>
    </row>
    <row r="9" hidden="1" s="109">
      <c r="A9" t="inlineStr"/>
      <c r="B9" s="250" t="inlineStr">
        <is>
          <t>N</t>
        </is>
      </c>
      <c r="C9" t="inlineStr">
        <is>
          <t>ConTab_BOM_KP_Case_0003</t>
        </is>
      </c>
      <c r="D9" t="inlineStr"/>
      <c r="E9" t="inlineStr">
        <is>
          <t>:2095-1_2-KP:2095-1_2-KPV:2095-1_2-KPVS:</t>
        </is>
      </c>
      <c r="F9" t="inlineStr">
        <is>
          <t>125# ANSI Flange</t>
        </is>
      </c>
      <c r="G9" t="inlineStr">
        <is>
          <t>CaseMatl_Special</t>
        </is>
      </c>
      <c r="H9" t="inlineStr">
        <is>
          <t>Special/Other</t>
        </is>
      </c>
      <c r="I9" t="inlineStr">
        <is>
          <t>X</t>
        </is>
      </c>
      <c r="J9" s="250" t="n">
        <v>175</v>
      </c>
      <c r="K9" t="inlineStr">
        <is>
          <t>Coating_Standard</t>
        </is>
      </c>
      <c r="L9" s="273" t="inlineStr">
        <is>
          <t>RTF</t>
        </is>
      </c>
      <c r="M9" t="inlineStr">
        <is>
          <t>B100033</t>
        </is>
      </c>
      <c r="N9" s="273" t="inlineStr">
        <is>
          <t>LT029</t>
        </is>
      </c>
      <c r="O9" s="124" t="inlineStr"/>
      <c r="P9" t="inlineStr"/>
      <c r="Q9" t="inlineStr"/>
      <c r="R9" t="inlineStr"/>
      <c r="S9" t="inlineStr"/>
      <c r="T9" t="inlineStr"/>
      <c r="U9" t="inlineStr"/>
      <c r="V9" t="inlineStr"/>
      <c r="W9" t="inlineStr"/>
      <c r="X9" t="inlineStr"/>
      <c r="Y9" t="inlineStr"/>
    </row>
    <row r="10" hidden="1" s="109">
      <c r="A10" t="inlineStr"/>
      <c r="B10" s="250" t="inlineStr">
        <is>
          <t>Y</t>
        </is>
      </c>
      <c r="C10" t="inlineStr">
        <is>
          <t>ConTab_BOM_KP_Case_0004</t>
        </is>
      </c>
      <c r="D10" t="inlineStr">
        <is>
          <t>ConTab_BOM_KP_Case_0004</t>
        </is>
      </c>
      <c r="E10" t="inlineStr">
        <is>
          <t>:2095-1_2-KP:2095-1_2-KPV:2095-1_2-KPVS:</t>
        </is>
      </c>
      <c r="F10" t="inlineStr">
        <is>
          <t>250# ANSI Flange</t>
        </is>
      </c>
      <c r="G10" t="inlineStr">
        <is>
          <t>CaseMatl_Cast_Iron_ASTM-A48_CL35</t>
        </is>
      </c>
      <c r="H10" t="inlineStr">
        <is>
          <t>Cast Iron, ASTM-A48, CL 35</t>
        </is>
      </c>
      <c r="I10" t="inlineStr">
        <is>
          <t>C35</t>
        </is>
      </c>
      <c r="J10" s="250" t="n">
        <v>250</v>
      </c>
      <c r="K10" t="inlineStr">
        <is>
          <t>Coating_Standard</t>
        </is>
      </c>
      <c r="L10" s="273" t="inlineStr">
        <is>
          <t>96698886</t>
        </is>
      </c>
      <c r="M10" t="inlineStr">
        <is>
          <t>B100034</t>
        </is>
      </c>
      <c r="N10" s="273" t="inlineStr">
        <is>
          <t>LT034</t>
        </is>
      </c>
      <c r="O10" s="124" t="inlineStr"/>
      <c r="P10" t="inlineStr"/>
      <c r="Q10" t="inlineStr"/>
      <c r="R10" t="inlineStr"/>
      <c r="S10" t="inlineStr"/>
      <c r="T10" t="inlineStr"/>
      <c r="U10" t="inlineStr"/>
      <c r="V10" t="inlineStr"/>
      <c r="W10" t="inlineStr"/>
      <c r="X10" t="inlineStr"/>
      <c r="Y10" t="inlineStr"/>
    </row>
    <row r="11" hidden="1" s="109">
      <c r="A11" t="inlineStr"/>
      <c r="B11" s="250" t="inlineStr">
        <is>
          <t>N</t>
        </is>
      </c>
      <c r="C11" t="inlineStr">
        <is>
          <t>ConTab_BOM_KP_Case_0005</t>
        </is>
      </c>
      <c r="D11" t="inlineStr"/>
      <c r="E11" t="inlineStr">
        <is>
          <t>:2095-1_2-KP:2095-1_2-KPV:2095-1_2-KPVS:</t>
        </is>
      </c>
      <c r="F11" t="inlineStr">
        <is>
          <t>250# ANSI Flange</t>
        </is>
      </c>
      <c r="G11" t="inlineStr">
        <is>
          <t>CaseMatl_Ductile_Iron_ASTM-A536-65</t>
        </is>
      </c>
      <c r="H11" t="inlineStr">
        <is>
          <t>Ductile Iron, ASTM-A536-65</t>
        </is>
      </c>
      <c r="I11" t="inlineStr">
        <is>
          <t>J</t>
        </is>
      </c>
      <c r="J11" s="250" t="n">
        <v>300</v>
      </c>
      <c r="K11" t="inlineStr">
        <is>
          <t>Coating_Standard</t>
        </is>
      </c>
      <c r="L11" s="273" t="inlineStr">
        <is>
          <t>96698887</t>
        </is>
      </c>
      <c r="M11" t="inlineStr">
        <is>
          <t>B100035</t>
        </is>
      </c>
      <c r="N11" s="273" t="inlineStr">
        <is>
          <t>LT034</t>
        </is>
      </c>
      <c r="O11" s="124" t="inlineStr"/>
      <c r="P11" t="inlineStr"/>
      <c r="Q11" t="inlineStr"/>
      <c r="R11" t="inlineStr"/>
      <c r="S11" t="inlineStr"/>
      <c r="T11" t="inlineStr"/>
      <c r="U11" t="inlineStr"/>
      <c r="V11" t="inlineStr"/>
      <c r="W11" t="inlineStr"/>
      <c r="X11" t="inlineStr"/>
      <c r="Y11" t="inlineStr"/>
    </row>
    <row r="12" hidden="1" s="109">
      <c r="A12" t="inlineStr"/>
      <c r="B12" s="250" t="inlineStr">
        <is>
          <t>N</t>
        </is>
      </c>
      <c r="C12" t="inlineStr">
        <is>
          <t>ConTab_BOM_KP_Case_0006</t>
        </is>
      </c>
      <c r="D12" t="inlineStr"/>
      <c r="E12" t="inlineStr">
        <is>
          <t>:2095-1_2-KP:2095-1_2-KPV:2095-1_2-KPVS:</t>
        </is>
      </c>
      <c r="F12" t="inlineStr">
        <is>
          <t>250# ANSI Flange</t>
        </is>
      </c>
      <c r="G12" t="inlineStr">
        <is>
          <t>CaseMatl_Special</t>
        </is>
      </c>
      <c r="H12" t="inlineStr">
        <is>
          <t>Special/Other</t>
        </is>
      </c>
      <c r="I12" t="inlineStr">
        <is>
          <t>X</t>
        </is>
      </c>
      <c r="J12" s="250" t="n">
        <v>250</v>
      </c>
      <c r="K12" t="inlineStr">
        <is>
          <t>Coating_Standard</t>
        </is>
      </c>
      <c r="L12" s="273" t="inlineStr">
        <is>
          <t>RTF</t>
        </is>
      </c>
      <c r="M12" t="inlineStr">
        <is>
          <t>B100037</t>
        </is>
      </c>
      <c r="N12" s="273" t="inlineStr">
        <is>
          <t>LT034</t>
        </is>
      </c>
      <c r="O12" s="124" t="inlineStr"/>
      <c r="P12" t="inlineStr"/>
      <c r="Q12" t="inlineStr"/>
      <c r="R12" t="inlineStr"/>
      <c r="S12" t="inlineStr"/>
      <c r="T12" t="inlineStr"/>
      <c r="U12" t="inlineStr"/>
      <c r="V12" t="inlineStr"/>
      <c r="W12" t="inlineStr"/>
      <c r="X12" t="inlineStr"/>
      <c r="Y12" t="inlineStr"/>
    </row>
    <row r="13" hidden="1" s="109">
      <c r="A13" t="inlineStr"/>
      <c r="B13" s="250" t="inlineStr">
        <is>
          <t>Y</t>
        </is>
      </c>
      <c r="C13" t="inlineStr">
        <is>
          <t>ConTab_BOM_KP_Case_0007</t>
        </is>
      </c>
      <c r="D13" t="inlineStr">
        <is>
          <t>ConTab_BOM_KP_Case_0007</t>
        </is>
      </c>
      <c r="E13" t="inlineStr">
        <is>
          <t>:2095-1_2-KP:2095-1_2-KPV:2095-1_2-KPVS:</t>
        </is>
      </c>
      <c r="F13" t="inlineStr">
        <is>
          <t>Special/Other</t>
        </is>
      </c>
      <c r="G13" t="inlineStr">
        <is>
          <t>CaseMatl_Cast_Iron_ASTM-A48_CL35</t>
        </is>
      </c>
      <c r="H13" t="inlineStr">
        <is>
          <t>Cast Iron, ASTM-A48, CL 35</t>
        </is>
      </c>
      <c r="I13" t="inlineStr">
        <is>
          <t>C35</t>
        </is>
      </c>
      <c r="J13" s="250" t="n">
        <v>175</v>
      </c>
      <c r="K13" t="inlineStr">
        <is>
          <t>Coating_Standard</t>
        </is>
      </c>
      <c r="L13" s="273" t="inlineStr">
        <is>
          <t>RTF</t>
        </is>
      </c>
      <c r="M13" t="inlineStr">
        <is>
          <t>B100038</t>
        </is>
      </c>
      <c r="N13" s="273" t="inlineStr">
        <is>
          <t>LT027</t>
        </is>
      </c>
      <c r="O13" s="124" t="inlineStr"/>
      <c r="P13" t="inlineStr"/>
      <c r="Q13" t="inlineStr"/>
      <c r="R13" t="inlineStr"/>
      <c r="S13" t="inlineStr"/>
      <c r="T13" t="inlineStr"/>
      <c r="U13" t="inlineStr"/>
      <c r="V13" t="inlineStr"/>
      <c r="W13" t="inlineStr"/>
      <c r="X13" t="inlineStr"/>
      <c r="Y13" t="inlineStr"/>
    </row>
    <row r="14" hidden="1" s="109">
      <c r="A14" t="inlineStr"/>
      <c r="B14" s="250" t="inlineStr">
        <is>
          <t>N</t>
        </is>
      </c>
      <c r="C14" t="inlineStr">
        <is>
          <t>ConTab_BOM_KP_Case_0008</t>
        </is>
      </c>
      <c r="D14" t="inlineStr"/>
      <c r="E14" t="inlineStr">
        <is>
          <t>:2095-1_2-KP:2095-1_2-KPV:2095-1_2-KPVS:</t>
        </is>
      </c>
      <c r="F14" t="inlineStr">
        <is>
          <t>Special/Other</t>
        </is>
      </c>
      <c r="G14" t="inlineStr">
        <is>
          <t>CaseMatl_Ductile_Iron_ASTM-A536-65</t>
        </is>
      </c>
      <c r="H14" t="inlineStr">
        <is>
          <t>Ductile Iron, ASTM-A536-65</t>
        </is>
      </c>
      <c r="I14" t="inlineStr">
        <is>
          <t>J</t>
        </is>
      </c>
      <c r="J14" s="250" t="n">
        <v>175</v>
      </c>
      <c r="K14" t="inlineStr">
        <is>
          <t>Coating_Standard</t>
        </is>
      </c>
      <c r="L14" s="273" t="inlineStr">
        <is>
          <t>RTF</t>
        </is>
      </c>
      <c r="M14" t="inlineStr">
        <is>
          <t>B100039</t>
        </is>
      </c>
      <c r="N14" s="273" t="inlineStr">
        <is>
          <t>LT034</t>
        </is>
      </c>
      <c r="O14" s="124" t="inlineStr"/>
      <c r="P14" t="inlineStr"/>
      <c r="Q14" t="inlineStr"/>
      <c r="R14" t="inlineStr"/>
      <c r="S14" t="inlineStr"/>
      <c r="T14" t="inlineStr"/>
      <c r="U14" t="inlineStr"/>
      <c r="V14" t="inlineStr"/>
      <c r="W14" t="inlineStr"/>
      <c r="X14" t="inlineStr"/>
      <c r="Y14" t="inlineStr"/>
    </row>
    <row r="15" hidden="1" s="109">
      <c r="A15" t="inlineStr"/>
      <c r="B15" s="250" t="inlineStr">
        <is>
          <t>N</t>
        </is>
      </c>
      <c r="C15" t="inlineStr">
        <is>
          <t>ConTab_BOM_KP_Case_0009</t>
        </is>
      </c>
      <c r="D15" t="inlineStr"/>
      <c r="E15" t="inlineStr">
        <is>
          <t>:2095-1_2-KP:2095-1_2-KPV:2095-1_2-KPVS:</t>
        </is>
      </c>
      <c r="F15" t="inlineStr">
        <is>
          <t>Special/Other</t>
        </is>
      </c>
      <c r="G15" t="inlineStr">
        <is>
          <t>CaseMatl_Special</t>
        </is>
      </c>
      <c r="H15" t="inlineStr">
        <is>
          <t>Special/Other</t>
        </is>
      </c>
      <c r="I15" t="inlineStr">
        <is>
          <t>X</t>
        </is>
      </c>
      <c r="J15" s="250" t="n">
        <v>175</v>
      </c>
      <c r="K15" t="inlineStr">
        <is>
          <t>Coating_Standard</t>
        </is>
      </c>
      <c r="L15" s="273" t="inlineStr">
        <is>
          <t>RTF</t>
        </is>
      </c>
      <c r="M15" t="inlineStr">
        <is>
          <t>B100041</t>
        </is>
      </c>
      <c r="N15" s="273" t="inlineStr">
        <is>
          <t>LT029</t>
        </is>
      </c>
      <c r="O15" s="124" t="inlineStr"/>
      <c r="P15" t="inlineStr"/>
      <c r="Q15" t="inlineStr"/>
      <c r="R15" t="inlineStr"/>
      <c r="S15" t="inlineStr"/>
      <c r="T15" t="inlineStr"/>
      <c r="U15" t="inlineStr"/>
      <c r="V15" t="inlineStr"/>
      <c r="W15" t="inlineStr"/>
      <c r="X15" t="inlineStr"/>
      <c r="Y15" t="inlineStr"/>
    </row>
    <row r="16" hidden="1" s="109">
      <c r="A16" t="inlineStr"/>
      <c r="B16" s="250" t="inlineStr">
        <is>
          <t>Y</t>
        </is>
      </c>
      <c r="C16" t="inlineStr">
        <is>
          <t>ConTab_BOM_KP_Case_0010</t>
        </is>
      </c>
      <c r="D16" t="inlineStr">
        <is>
          <t>ConTab_BOM_KP_Case_0010</t>
        </is>
      </c>
      <c r="E16" t="inlineStr">
        <is>
          <t>:2013-5_6-KP:2013-5_6-KPV:2013-5_6-KPVS:</t>
        </is>
      </c>
      <c r="F16" t="inlineStr">
        <is>
          <t>125# ANSI Flange</t>
        </is>
      </c>
      <c r="G16" t="inlineStr">
        <is>
          <t>CaseMatl_Cast_Iron_ASTM-A48_CL35</t>
        </is>
      </c>
      <c r="H16" t="inlineStr">
        <is>
          <t>Cast Iron, ASTM-A48, CL 35</t>
        </is>
      </c>
      <c r="I16" t="inlineStr">
        <is>
          <t>C35</t>
        </is>
      </c>
      <c r="J16" s="248" t="n">
        <v>175</v>
      </c>
      <c r="K16" t="inlineStr">
        <is>
          <t>Coating_Standard</t>
        </is>
      </c>
      <c r="L16" s="215" t="inlineStr">
        <is>
          <t>96698888</t>
        </is>
      </c>
      <c r="M16" t="inlineStr">
        <is>
          <t>B100042</t>
        </is>
      </c>
      <c r="N16" s="273" t="inlineStr">
        <is>
          <t>LT027</t>
        </is>
      </c>
      <c r="O16" s="124" t="inlineStr"/>
      <c r="P16" t="inlineStr"/>
      <c r="Q16" t="inlineStr"/>
      <c r="R16" t="inlineStr"/>
      <c r="S16" t="inlineStr"/>
      <c r="T16" t="inlineStr"/>
      <c r="U16" t="inlineStr"/>
      <c r="V16" t="inlineStr"/>
      <c r="W16" t="inlineStr"/>
      <c r="X16" t="inlineStr"/>
      <c r="Y16" t="inlineStr"/>
    </row>
    <row r="17" hidden="1" s="109">
      <c r="A17" t="inlineStr"/>
      <c r="B17" s="250" t="inlineStr">
        <is>
          <t>N</t>
        </is>
      </c>
      <c r="C17" t="inlineStr">
        <is>
          <t>ConTab_BOM_KP_Case_0011</t>
        </is>
      </c>
      <c r="D17" t="inlineStr"/>
      <c r="E17" t="inlineStr">
        <is>
          <t>:2013-5_6-KP:2013-5_6-KPV:2013-5_6-KPVS:</t>
        </is>
      </c>
      <c r="F17" t="inlineStr">
        <is>
          <t>125# ANSI Flange</t>
        </is>
      </c>
      <c r="G17" t="inlineStr">
        <is>
          <t>CaseMatl_Ductile_Iron_ASTM-A536-65</t>
        </is>
      </c>
      <c r="H17" t="inlineStr">
        <is>
          <t>Ductile Iron, ASTM-A536-65</t>
        </is>
      </c>
      <c r="I17" t="inlineStr">
        <is>
          <t>J</t>
        </is>
      </c>
      <c r="J17" s="248" t="n">
        <v>175</v>
      </c>
      <c r="K17" t="inlineStr">
        <is>
          <t>Coating_Standard</t>
        </is>
      </c>
      <c r="L17" s="273" t="inlineStr">
        <is>
          <t>RTF</t>
        </is>
      </c>
      <c r="M17" t="inlineStr">
        <is>
          <t>B100043</t>
        </is>
      </c>
      <c r="N17" s="273" t="inlineStr">
        <is>
          <t>LT034</t>
        </is>
      </c>
      <c r="O17" s="124" t="inlineStr"/>
      <c r="P17" t="inlineStr"/>
      <c r="Q17" t="inlineStr"/>
      <c r="R17" t="inlineStr"/>
      <c r="S17" t="inlineStr"/>
      <c r="T17" t="inlineStr"/>
      <c r="U17" t="inlineStr"/>
      <c r="V17" t="inlineStr"/>
      <c r="W17" t="inlineStr"/>
      <c r="X17" t="inlineStr"/>
      <c r="Y17" t="inlineStr"/>
    </row>
    <row r="18" hidden="1" s="109">
      <c r="A18" t="inlineStr"/>
      <c r="B18" s="250" t="inlineStr">
        <is>
          <t>N</t>
        </is>
      </c>
      <c r="C18" t="inlineStr">
        <is>
          <t>ConTab_BOM_KP_Case_0012</t>
        </is>
      </c>
      <c r="D18" t="inlineStr"/>
      <c r="E18" t="inlineStr">
        <is>
          <t>:2013-5_6-KP:2013-5_6-KPV:2013-5_6-KPVS:</t>
        </is>
      </c>
      <c r="F18" t="inlineStr">
        <is>
          <t>125# ANSI Flange</t>
        </is>
      </c>
      <c r="G18" t="inlineStr">
        <is>
          <t>CaseMatl_Special</t>
        </is>
      </c>
      <c r="H18" t="inlineStr">
        <is>
          <t>Special/Other</t>
        </is>
      </c>
      <c r="I18" t="inlineStr">
        <is>
          <t>X</t>
        </is>
      </c>
      <c r="J18" s="250" t="n">
        <v>175</v>
      </c>
      <c r="K18" t="inlineStr">
        <is>
          <t>Coating_Standard</t>
        </is>
      </c>
      <c r="L18" s="273" t="inlineStr">
        <is>
          <t>RTF</t>
        </is>
      </c>
      <c r="M18" t="inlineStr">
        <is>
          <t>B100045</t>
        </is>
      </c>
      <c r="N18" s="273" t="inlineStr">
        <is>
          <t>LT029</t>
        </is>
      </c>
      <c r="O18" s="124" t="inlineStr"/>
      <c r="P18" t="inlineStr"/>
      <c r="Q18" t="inlineStr"/>
      <c r="R18" t="inlineStr"/>
      <c r="S18" t="inlineStr"/>
      <c r="T18" t="inlineStr"/>
      <c r="U18" t="inlineStr"/>
      <c r="V18" t="inlineStr"/>
      <c r="W18" t="inlineStr"/>
      <c r="X18" t="inlineStr"/>
      <c r="Y18" t="inlineStr"/>
    </row>
    <row r="19" hidden="1" s="109">
      <c r="A19" t="inlineStr"/>
      <c r="B19" s="250" t="inlineStr">
        <is>
          <t>Y</t>
        </is>
      </c>
      <c r="C19" t="inlineStr">
        <is>
          <t>ConTab_BOM_KP_Case_0013</t>
        </is>
      </c>
      <c r="D19" t="inlineStr">
        <is>
          <t>ConTab_BOM_KP_Case_0013</t>
        </is>
      </c>
      <c r="E19" t="inlineStr">
        <is>
          <t>:2013-5_6-KP:2013-5_6-KPV:2013-5_6-KPVS:</t>
        </is>
      </c>
      <c r="F19" t="inlineStr">
        <is>
          <t>250# ANSI Flange</t>
        </is>
      </c>
      <c r="G19" t="inlineStr">
        <is>
          <t>CaseMatl_Cast_Iron_ASTM-A48_CL35</t>
        </is>
      </c>
      <c r="H19" t="inlineStr">
        <is>
          <t>Cast Iron, ASTM-A48, CL 35</t>
        </is>
      </c>
      <c r="I19" t="inlineStr">
        <is>
          <t>C35</t>
        </is>
      </c>
      <c r="J19" s="250" t="n">
        <v>250</v>
      </c>
      <c r="K19" t="inlineStr">
        <is>
          <t>Coating_Standard</t>
        </is>
      </c>
      <c r="L19" s="273" t="inlineStr">
        <is>
          <t>96698889</t>
        </is>
      </c>
      <c r="M19" t="inlineStr">
        <is>
          <t>B100046</t>
        </is>
      </c>
      <c r="N19" s="273" t="inlineStr">
        <is>
          <t>LT034</t>
        </is>
      </c>
      <c r="O19" s="124" t="inlineStr"/>
      <c r="P19" t="inlineStr"/>
      <c r="Q19" t="inlineStr"/>
      <c r="R19" t="inlineStr"/>
      <c r="S19" t="inlineStr"/>
      <c r="T19" t="inlineStr"/>
      <c r="U19" t="inlineStr"/>
      <c r="V19" t="inlineStr"/>
      <c r="W19" t="inlineStr"/>
      <c r="X19" t="inlineStr"/>
      <c r="Y19" t="inlineStr"/>
    </row>
    <row r="20" hidden="1" s="109">
      <c r="A20" t="inlineStr"/>
      <c r="B20" s="250" t="inlineStr">
        <is>
          <t>N</t>
        </is>
      </c>
      <c r="C20" t="inlineStr">
        <is>
          <t>ConTab_BOM_KP_Case_0014</t>
        </is>
      </c>
      <c r="D20" t="inlineStr"/>
      <c r="E20" t="inlineStr">
        <is>
          <t>:2013-5_6-KP:2013-5_6-KPV:2013-5_6-KPVS:</t>
        </is>
      </c>
      <c r="F20" t="inlineStr">
        <is>
          <t>250# ANSI Flange</t>
        </is>
      </c>
      <c r="G20" t="inlineStr">
        <is>
          <t>CaseMatl_Ductile_Iron_ASTM-A536-65</t>
        </is>
      </c>
      <c r="H20" t="inlineStr">
        <is>
          <t>Ductile Iron, ASTM-A536-65</t>
        </is>
      </c>
      <c r="I20" t="inlineStr">
        <is>
          <t>J</t>
        </is>
      </c>
      <c r="J20" s="250" t="n">
        <v>300</v>
      </c>
      <c r="K20" t="inlineStr">
        <is>
          <t>Coating_Standard</t>
        </is>
      </c>
      <c r="L20" s="273" t="inlineStr">
        <is>
          <t>96698890</t>
        </is>
      </c>
      <c r="M20" t="inlineStr">
        <is>
          <t>B100047</t>
        </is>
      </c>
      <c r="N20" s="273" t="inlineStr">
        <is>
          <t>LT034</t>
        </is>
      </c>
      <c r="O20" s="124" t="inlineStr"/>
      <c r="P20" t="inlineStr"/>
      <c r="Q20" t="inlineStr"/>
      <c r="R20" t="inlineStr"/>
      <c r="S20" t="inlineStr"/>
      <c r="T20" t="inlineStr"/>
      <c r="U20" t="inlineStr"/>
      <c r="V20" t="inlineStr"/>
      <c r="W20" t="inlineStr"/>
      <c r="X20" t="inlineStr"/>
      <c r="Y20" t="inlineStr"/>
    </row>
    <row r="21" hidden="1" s="109">
      <c r="A21" t="inlineStr"/>
      <c r="B21" s="250" t="inlineStr">
        <is>
          <t>N</t>
        </is>
      </c>
      <c r="C21" t="inlineStr">
        <is>
          <t>ConTab_BOM_KP_Case_0015</t>
        </is>
      </c>
      <c r="D21" t="inlineStr"/>
      <c r="E21" t="inlineStr">
        <is>
          <t>:2013-5_6-KP:2013-5_6-KPV:2013-5_6-KPVS:</t>
        </is>
      </c>
      <c r="F21" t="inlineStr">
        <is>
          <t>250# ANSI Flange</t>
        </is>
      </c>
      <c r="G21" t="inlineStr">
        <is>
          <t>CaseMatl_Special</t>
        </is>
      </c>
      <c r="H21" t="inlineStr">
        <is>
          <t>Special/Other</t>
        </is>
      </c>
      <c r="I21" t="inlineStr">
        <is>
          <t>X</t>
        </is>
      </c>
      <c r="J21" s="250" t="n">
        <v>250</v>
      </c>
      <c r="K21" t="inlineStr">
        <is>
          <t>Coating_Standard</t>
        </is>
      </c>
      <c r="L21" s="273" t="inlineStr">
        <is>
          <t>RTF</t>
        </is>
      </c>
      <c r="M21" t="inlineStr">
        <is>
          <t>B100049</t>
        </is>
      </c>
      <c r="N21" s="273" t="inlineStr">
        <is>
          <t>LT034</t>
        </is>
      </c>
      <c r="O21" s="124" t="inlineStr"/>
      <c r="P21" t="inlineStr"/>
      <c r="Q21" t="inlineStr"/>
      <c r="R21" t="inlineStr"/>
      <c r="S21" t="inlineStr"/>
      <c r="T21" t="inlineStr"/>
      <c r="U21" t="inlineStr"/>
      <c r="V21" t="inlineStr"/>
      <c r="W21" t="inlineStr"/>
      <c r="X21" t="inlineStr"/>
      <c r="Y21" t="inlineStr"/>
    </row>
    <row r="22" hidden="1" s="109">
      <c r="A22" t="inlineStr"/>
      <c r="B22" s="250" t="inlineStr">
        <is>
          <t>Y</t>
        </is>
      </c>
      <c r="C22" t="inlineStr">
        <is>
          <t>ConTab_BOM_KP_Case_0016</t>
        </is>
      </c>
      <c r="D22" t="inlineStr">
        <is>
          <t>ConTab_BOM_KP_Case_0016</t>
        </is>
      </c>
      <c r="E22" t="inlineStr">
        <is>
          <t>:2013-5_6-KP:2013-5_6-KPV:2013-5_6-KPVS:</t>
        </is>
      </c>
      <c r="F22" t="inlineStr">
        <is>
          <t>Special/Other</t>
        </is>
      </c>
      <c r="G22" t="inlineStr">
        <is>
          <t>CaseMatl_Cast_Iron_ASTM-A48_CL35</t>
        </is>
      </c>
      <c r="H22" t="inlineStr">
        <is>
          <t>Cast Iron, ASTM-A48, CL 35</t>
        </is>
      </c>
      <c r="I22" t="inlineStr">
        <is>
          <t>C35</t>
        </is>
      </c>
      <c r="J22" s="250" t="n">
        <v>175</v>
      </c>
      <c r="K22" t="inlineStr">
        <is>
          <t>Coating_Standard</t>
        </is>
      </c>
      <c r="L22" s="273" t="inlineStr">
        <is>
          <t>RTF</t>
        </is>
      </c>
      <c r="M22" t="inlineStr">
        <is>
          <t>B100050</t>
        </is>
      </c>
      <c r="N22" s="273" t="inlineStr">
        <is>
          <t>LT027</t>
        </is>
      </c>
      <c r="O22" s="124" t="inlineStr"/>
      <c r="P22" t="inlineStr"/>
      <c r="Q22" t="inlineStr"/>
      <c r="R22" t="inlineStr"/>
      <c r="S22" t="inlineStr"/>
      <c r="T22" t="inlineStr"/>
      <c r="U22" t="inlineStr"/>
      <c r="V22" t="inlineStr"/>
      <c r="W22" t="inlineStr"/>
      <c r="X22" t="inlineStr"/>
      <c r="Y22" t="inlineStr"/>
    </row>
    <row r="23" hidden="1" s="109">
      <c r="A23" t="inlineStr"/>
      <c r="B23" s="250" t="inlineStr">
        <is>
          <t>N</t>
        </is>
      </c>
      <c r="C23" t="inlineStr">
        <is>
          <t>ConTab_BOM_KP_Case_0017</t>
        </is>
      </c>
      <c r="D23" t="inlineStr"/>
      <c r="E23" t="inlineStr">
        <is>
          <t>:2013-5_6-KP:2013-5_6-KPV:2013-5_6-KPVS:</t>
        </is>
      </c>
      <c r="F23" t="inlineStr">
        <is>
          <t>Special/Other</t>
        </is>
      </c>
      <c r="G23" t="inlineStr">
        <is>
          <t>CaseMatl_Ductile_Iron_ASTM-A536-65</t>
        </is>
      </c>
      <c r="H23" t="inlineStr">
        <is>
          <t>Ductile Iron, ASTM-A536-65</t>
        </is>
      </c>
      <c r="I23" t="inlineStr">
        <is>
          <t>J</t>
        </is>
      </c>
      <c r="J23" s="250" t="n">
        <v>175</v>
      </c>
      <c r="K23" t="inlineStr">
        <is>
          <t>Coating_Standard</t>
        </is>
      </c>
      <c r="L23" s="273" t="inlineStr">
        <is>
          <t>RTF</t>
        </is>
      </c>
      <c r="M23" t="inlineStr">
        <is>
          <t>B100051</t>
        </is>
      </c>
      <c r="N23" s="273" t="inlineStr">
        <is>
          <t>LT034</t>
        </is>
      </c>
      <c r="O23" s="124" t="inlineStr"/>
      <c r="P23" t="inlineStr"/>
      <c r="Q23" t="inlineStr"/>
      <c r="R23" t="inlineStr"/>
      <c r="S23" t="inlineStr"/>
      <c r="T23" t="inlineStr"/>
      <c r="U23" t="inlineStr"/>
      <c r="V23" t="inlineStr"/>
      <c r="W23" t="inlineStr"/>
      <c r="X23" t="inlineStr"/>
      <c r="Y23" t="inlineStr"/>
    </row>
    <row r="24" hidden="1" s="109">
      <c r="A24" t="inlineStr"/>
      <c r="B24" s="250" t="inlineStr">
        <is>
          <t>N</t>
        </is>
      </c>
      <c r="C24" t="inlineStr">
        <is>
          <t>ConTab_BOM_KP_Case_0018</t>
        </is>
      </c>
      <c r="D24" t="inlineStr"/>
      <c r="E24" t="inlineStr">
        <is>
          <t>:2013-5_6-KP:2013-5_6-KPV:2013-5_6-KPVS:</t>
        </is>
      </c>
      <c r="F24" t="inlineStr">
        <is>
          <t>Special/Other</t>
        </is>
      </c>
      <c r="G24" t="inlineStr">
        <is>
          <t>CaseMatl_Special</t>
        </is>
      </c>
      <c r="H24" t="inlineStr">
        <is>
          <t>Special/Other</t>
        </is>
      </c>
      <c r="I24" t="inlineStr">
        <is>
          <t>X</t>
        </is>
      </c>
      <c r="J24" s="250" t="n">
        <v>175</v>
      </c>
      <c r="K24" t="inlineStr">
        <is>
          <t>Coating_Standard</t>
        </is>
      </c>
      <c r="L24" s="273" t="inlineStr">
        <is>
          <t>RTF</t>
        </is>
      </c>
      <c r="M24" t="inlineStr">
        <is>
          <t>B100053</t>
        </is>
      </c>
      <c r="N24" s="273" t="inlineStr">
        <is>
          <t>LT029</t>
        </is>
      </c>
      <c r="O24" s="124" t="inlineStr"/>
      <c r="P24" t="inlineStr"/>
      <c r="Q24" t="inlineStr"/>
      <c r="R24" t="inlineStr"/>
      <c r="S24" t="inlineStr"/>
      <c r="T24" t="inlineStr"/>
      <c r="U24" t="inlineStr"/>
      <c r="V24" t="inlineStr"/>
      <c r="W24" t="inlineStr"/>
      <c r="X24" t="inlineStr"/>
      <c r="Y24" t="inlineStr"/>
    </row>
    <row r="25" hidden="1" s="109">
      <c r="A25" t="inlineStr"/>
      <c r="B25" s="250" t="inlineStr">
        <is>
          <t>Y</t>
        </is>
      </c>
      <c r="C25" t="inlineStr">
        <is>
          <t>ConTab_BOM_KP_Case_0019</t>
        </is>
      </c>
      <c r="D25" t="inlineStr">
        <is>
          <t>ConTab_BOM_KP_Case_0019</t>
        </is>
      </c>
      <c r="E25" t="inlineStr">
        <is>
          <t>:3095-7_8-KP:3095-7_8-KPV:3095-7_8-KPVS:</t>
        </is>
      </c>
      <c r="F25" t="inlineStr">
        <is>
          <t>125# ANSI Flange</t>
        </is>
      </c>
      <c r="G25" t="inlineStr">
        <is>
          <t>CaseMatl_Cast_Iron_ASTM-A48_CL35</t>
        </is>
      </c>
      <c r="H25" t="inlineStr">
        <is>
          <t>Cast Iron, ASTM-A48, CL 35</t>
        </is>
      </c>
      <c r="I25" t="inlineStr">
        <is>
          <t>C35</t>
        </is>
      </c>
      <c r="J25" s="250" t="n">
        <v>175</v>
      </c>
      <c r="K25" t="inlineStr">
        <is>
          <t>Coating_Standard</t>
        </is>
      </c>
      <c r="L25" s="273" t="inlineStr">
        <is>
          <t>96698891</t>
        </is>
      </c>
      <c r="M25" t="inlineStr">
        <is>
          <t>B100054</t>
        </is>
      </c>
      <c r="N25" s="273" t="inlineStr">
        <is>
          <t>LT027</t>
        </is>
      </c>
      <c r="O25" s="124" t="inlineStr"/>
      <c r="P25" t="inlineStr"/>
      <c r="Q25" t="inlineStr"/>
      <c r="R25" t="inlineStr"/>
      <c r="S25" t="inlineStr"/>
      <c r="T25" t="inlineStr"/>
      <c r="U25" t="inlineStr"/>
      <c r="V25" t="inlineStr"/>
      <c r="W25" t="inlineStr"/>
      <c r="X25" t="inlineStr"/>
      <c r="Y25" t="inlineStr"/>
    </row>
    <row r="26" hidden="1" s="109">
      <c r="A26" t="inlineStr"/>
      <c r="B26" s="250" t="inlineStr">
        <is>
          <t>N</t>
        </is>
      </c>
      <c r="C26" t="inlineStr">
        <is>
          <t>ConTab_BOM_KP_Case_0020</t>
        </is>
      </c>
      <c r="D26" t="inlineStr"/>
      <c r="E26" t="inlineStr">
        <is>
          <t>:3095-7_8-KP:3095-7_8-KPV:3095-7_8-KPVS:</t>
        </is>
      </c>
      <c r="F26" t="inlineStr">
        <is>
          <t>125# ANSI Flange</t>
        </is>
      </c>
      <c r="G26" t="inlineStr">
        <is>
          <t>CaseMatl_Ductile_Iron_ASTM-A536-65</t>
        </is>
      </c>
      <c r="H26" t="inlineStr">
        <is>
          <t>Ductile Iron, ASTM-A536-65</t>
        </is>
      </c>
      <c r="I26" t="inlineStr">
        <is>
          <t>J</t>
        </is>
      </c>
      <c r="J26" s="250" t="n">
        <v>175</v>
      </c>
      <c r="K26" t="inlineStr">
        <is>
          <t>Coating_Standard</t>
        </is>
      </c>
      <c r="L26" s="273" t="inlineStr">
        <is>
          <t>RTF</t>
        </is>
      </c>
      <c r="M26" t="inlineStr">
        <is>
          <t>B100055</t>
        </is>
      </c>
      <c r="N26" s="273" t="inlineStr">
        <is>
          <t>LT034</t>
        </is>
      </c>
      <c r="O26" s="124" t="inlineStr"/>
      <c r="P26" t="inlineStr"/>
      <c r="Q26" t="inlineStr"/>
      <c r="R26" t="inlineStr"/>
      <c r="S26" t="inlineStr"/>
      <c r="T26" t="inlineStr"/>
      <c r="U26" t="inlineStr"/>
      <c r="V26" t="inlineStr"/>
      <c r="W26" t="inlineStr"/>
      <c r="X26" t="inlineStr"/>
      <c r="Y26" t="inlineStr"/>
    </row>
    <row r="27" hidden="1" s="109">
      <c r="A27" t="inlineStr"/>
      <c r="B27" s="250" t="inlineStr">
        <is>
          <t>N</t>
        </is>
      </c>
      <c r="C27" t="inlineStr">
        <is>
          <t>ConTab_BOM_KP_Case_0021</t>
        </is>
      </c>
      <c r="D27" t="inlineStr"/>
      <c r="E27" t="inlineStr">
        <is>
          <t>:3095-7_8-KP:3095-7_8-KPV:3095-7_8-KPVS:</t>
        </is>
      </c>
      <c r="F27" t="inlineStr">
        <is>
          <t>125# ANSI Flange</t>
        </is>
      </c>
      <c r="G27" t="inlineStr">
        <is>
          <t>CaseMatl_Special</t>
        </is>
      </c>
      <c r="H27" t="inlineStr">
        <is>
          <t>Special/Other</t>
        </is>
      </c>
      <c r="I27" t="inlineStr">
        <is>
          <t>X</t>
        </is>
      </c>
      <c r="J27" s="250" t="n">
        <v>175</v>
      </c>
      <c r="K27" t="inlineStr">
        <is>
          <t>Coating_Standard</t>
        </is>
      </c>
      <c r="L27" s="273" t="inlineStr">
        <is>
          <t>RTF</t>
        </is>
      </c>
      <c r="M27" t="inlineStr">
        <is>
          <t>B100057</t>
        </is>
      </c>
      <c r="N27" s="273" t="inlineStr">
        <is>
          <t>LT029</t>
        </is>
      </c>
      <c r="O27" s="124" t="inlineStr"/>
      <c r="P27" t="inlineStr"/>
      <c r="Q27" t="inlineStr"/>
      <c r="R27" t="inlineStr"/>
      <c r="S27" t="inlineStr"/>
      <c r="T27" t="inlineStr"/>
      <c r="U27" t="inlineStr"/>
      <c r="V27" t="inlineStr"/>
      <c r="W27" t="inlineStr"/>
      <c r="X27" t="inlineStr"/>
      <c r="Y27" t="inlineStr"/>
    </row>
    <row r="28" hidden="1" s="109">
      <c r="A28" t="inlineStr"/>
      <c r="B28" s="250" t="inlineStr">
        <is>
          <t>Y</t>
        </is>
      </c>
      <c r="C28" t="inlineStr">
        <is>
          <t>ConTab_BOM_KP_Case_0022</t>
        </is>
      </c>
      <c r="D28" t="inlineStr">
        <is>
          <t>ConTab_BOM_KP_Case_0022</t>
        </is>
      </c>
      <c r="E28" t="inlineStr">
        <is>
          <t>:3095-7_8-KP:3095-7_8-KPV:3095-7_8-KPVS:</t>
        </is>
      </c>
      <c r="F28" t="inlineStr">
        <is>
          <t>250# ANSI Flange</t>
        </is>
      </c>
      <c r="G28" t="inlineStr">
        <is>
          <t>CaseMatl_Cast_Iron_ASTM-A48_CL35</t>
        </is>
      </c>
      <c r="H28" t="inlineStr">
        <is>
          <t>Cast Iron, ASTM-A48, CL 35</t>
        </is>
      </c>
      <c r="I28" t="inlineStr">
        <is>
          <t>C35</t>
        </is>
      </c>
      <c r="J28" s="250" t="n">
        <v>250</v>
      </c>
      <c r="K28" t="inlineStr">
        <is>
          <t>Coating_Standard</t>
        </is>
      </c>
      <c r="L28" s="273" t="inlineStr">
        <is>
          <t>96698892</t>
        </is>
      </c>
      <c r="M28" t="inlineStr">
        <is>
          <t>B100058</t>
        </is>
      </c>
      <c r="N28" s="273" t="inlineStr">
        <is>
          <t>LT034</t>
        </is>
      </c>
      <c r="O28" s="124" t="inlineStr"/>
      <c r="P28" t="inlineStr"/>
      <c r="Q28" t="inlineStr"/>
      <c r="R28" t="inlineStr"/>
      <c r="S28" t="inlineStr"/>
      <c r="T28" t="inlineStr"/>
      <c r="U28" t="inlineStr"/>
      <c r="V28" t="inlineStr"/>
      <c r="W28" t="inlineStr"/>
      <c r="X28" t="inlineStr"/>
      <c r="Y28" t="inlineStr"/>
    </row>
    <row r="29" hidden="1" s="109">
      <c r="A29" t="inlineStr"/>
      <c r="B29" s="250" t="inlineStr">
        <is>
          <t>N</t>
        </is>
      </c>
      <c r="C29" t="inlineStr">
        <is>
          <t>ConTab_BOM_KP_Case_0023</t>
        </is>
      </c>
      <c r="D29" t="inlineStr"/>
      <c r="E29" t="inlineStr">
        <is>
          <t>:3095-7_8-KP:3095-7_8-KPV:3095-7_8-KPVS:</t>
        </is>
      </c>
      <c r="F29" t="inlineStr">
        <is>
          <t>250# ANSI Flange</t>
        </is>
      </c>
      <c r="G29" t="inlineStr">
        <is>
          <t>CaseMatl_Ductile_Iron_ASTM-A536-65</t>
        </is>
      </c>
      <c r="H29" t="inlineStr">
        <is>
          <t>Ductile Iron, ASTM-A536-65</t>
        </is>
      </c>
      <c r="I29" t="inlineStr">
        <is>
          <t>J</t>
        </is>
      </c>
      <c r="J29" s="250" t="n">
        <v>300</v>
      </c>
      <c r="K29" t="inlineStr">
        <is>
          <t>Coating_Standard</t>
        </is>
      </c>
      <c r="L29" s="273" t="inlineStr">
        <is>
          <t>96698893</t>
        </is>
      </c>
      <c r="M29" t="inlineStr">
        <is>
          <t>B100059</t>
        </is>
      </c>
      <c r="N29" s="273" t="inlineStr">
        <is>
          <t>LT034</t>
        </is>
      </c>
      <c r="O29" s="124" t="inlineStr"/>
      <c r="P29" t="inlineStr"/>
      <c r="Q29" t="inlineStr"/>
      <c r="R29" t="inlineStr"/>
      <c r="S29" t="inlineStr"/>
      <c r="T29" t="inlineStr"/>
      <c r="U29" t="inlineStr"/>
      <c r="V29" t="inlineStr"/>
      <c r="W29" t="inlineStr"/>
      <c r="X29" t="inlineStr"/>
      <c r="Y29" t="inlineStr"/>
    </row>
    <row r="30" hidden="1" s="109">
      <c r="A30" t="inlineStr"/>
      <c r="B30" s="250" t="inlineStr">
        <is>
          <t>N</t>
        </is>
      </c>
      <c r="C30" t="inlineStr">
        <is>
          <t>ConTab_BOM_KP_Case_0024</t>
        </is>
      </c>
      <c r="D30" t="inlineStr"/>
      <c r="E30" t="inlineStr">
        <is>
          <t>:3095-7_8-KP:3095-7_8-KPV:3095-7_8-KPVS:</t>
        </is>
      </c>
      <c r="F30" t="inlineStr">
        <is>
          <t>250# ANSI Flange</t>
        </is>
      </c>
      <c r="G30" t="inlineStr">
        <is>
          <t>CaseMatl_Special</t>
        </is>
      </c>
      <c r="H30" t="inlineStr">
        <is>
          <t>Special/Other</t>
        </is>
      </c>
      <c r="I30" t="inlineStr">
        <is>
          <t>X</t>
        </is>
      </c>
      <c r="J30" s="250" t="n">
        <v>250</v>
      </c>
      <c r="K30" t="inlineStr">
        <is>
          <t>Coating_Standard</t>
        </is>
      </c>
      <c r="L30" s="273" t="inlineStr">
        <is>
          <t>RTF</t>
        </is>
      </c>
      <c r="M30" t="inlineStr">
        <is>
          <t>B100061</t>
        </is>
      </c>
      <c r="N30" s="273" t="inlineStr">
        <is>
          <t>LT034</t>
        </is>
      </c>
      <c r="O30" s="124" t="inlineStr"/>
      <c r="P30" t="inlineStr"/>
      <c r="Q30" t="inlineStr"/>
      <c r="R30" t="inlineStr"/>
      <c r="S30" t="inlineStr"/>
      <c r="T30" t="inlineStr"/>
      <c r="U30" t="inlineStr"/>
      <c r="V30" t="inlineStr"/>
      <c r="W30" t="inlineStr"/>
      <c r="X30" t="inlineStr"/>
      <c r="Y30" t="inlineStr"/>
    </row>
    <row r="31" hidden="1" s="109">
      <c r="A31" t="inlineStr"/>
      <c r="B31" s="250" t="inlineStr">
        <is>
          <t>Y</t>
        </is>
      </c>
      <c r="C31" t="inlineStr">
        <is>
          <t>ConTab_BOM_KP_Case_0025</t>
        </is>
      </c>
      <c r="D31" t="inlineStr">
        <is>
          <t>ConTab_BOM_KP_Case_0025</t>
        </is>
      </c>
      <c r="E31" t="inlineStr">
        <is>
          <t>:3095-7_8-KP:3095-7_8-KPV:3095-7_8-KPVS:</t>
        </is>
      </c>
      <c r="F31" t="inlineStr">
        <is>
          <t>Special/Other</t>
        </is>
      </c>
      <c r="G31" t="inlineStr">
        <is>
          <t>CaseMatl_Cast_Iron_ASTM-A48_CL35</t>
        </is>
      </c>
      <c r="H31" t="inlineStr">
        <is>
          <t>Cast Iron, ASTM-A48, CL 35</t>
        </is>
      </c>
      <c r="I31" t="inlineStr">
        <is>
          <t>C35</t>
        </is>
      </c>
      <c r="J31" s="250" t="n">
        <v>175</v>
      </c>
      <c r="K31" t="inlineStr">
        <is>
          <t>Coating_Standard</t>
        </is>
      </c>
      <c r="L31" s="273" t="inlineStr">
        <is>
          <t>RTF</t>
        </is>
      </c>
      <c r="M31" t="inlineStr">
        <is>
          <t>B100062</t>
        </is>
      </c>
      <c r="N31" s="273" t="inlineStr">
        <is>
          <t>LT027</t>
        </is>
      </c>
      <c r="O31" s="124" t="inlineStr"/>
      <c r="P31" t="inlineStr"/>
      <c r="Q31" t="inlineStr"/>
      <c r="R31" t="inlineStr"/>
      <c r="S31" t="inlineStr"/>
      <c r="T31" t="inlineStr"/>
      <c r="U31" t="inlineStr"/>
      <c r="V31" t="inlineStr"/>
      <c r="W31" t="inlineStr"/>
      <c r="X31" t="inlineStr"/>
      <c r="Y31" t="inlineStr"/>
    </row>
    <row r="32" hidden="1" s="109">
      <c r="A32" t="inlineStr"/>
      <c r="B32" s="250" t="inlineStr">
        <is>
          <t>N</t>
        </is>
      </c>
      <c r="C32" t="inlineStr">
        <is>
          <t>ConTab_BOM_KP_Case_0026</t>
        </is>
      </c>
      <c r="D32" t="inlineStr"/>
      <c r="E32" t="inlineStr">
        <is>
          <t>:3095-7_8-KP:3095-7_8-KPV:3095-7_8-KPVS:</t>
        </is>
      </c>
      <c r="F32" t="inlineStr">
        <is>
          <t>Special/Other</t>
        </is>
      </c>
      <c r="G32" t="inlineStr">
        <is>
          <t>CaseMatl_Ductile_Iron_ASTM-A536-65</t>
        </is>
      </c>
      <c r="H32" t="inlineStr">
        <is>
          <t>Ductile Iron, ASTM-A536-65</t>
        </is>
      </c>
      <c r="I32" t="inlineStr">
        <is>
          <t>J</t>
        </is>
      </c>
      <c r="J32" s="250" t="n">
        <v>175</v>
      </c>
      <c r="K32" t="inlineStr">
        <is>
          <t>Coating_Standard</t>
        </is>
      </c>
      <c r="L32" s="273" t="inlineStr">
        <is>
          <t>RTF</t>
        </is>
      </c>
      <c r="M32" t="inlineStr">
        <is>
          <t>B100063</t>
        </is>
      </c>
      <c r="N32" s="273" t="inlineStr">
        <is>
          <t>LT034</t>
        </is>
      </c>
      <c r="O32" s="124" t="inlineStr"/>
      <c r="P32" t="inlineStr"/>
      <c r="Q32" t="inlineStr"/>
      <c r="R32" t="inlineStr"/>
      <c r="S32" t="inlineStr"/>
      <c r="T32" t="inlineStr"/>
      <c r="U32" t="inlineStr"/>
      <c r="V32" t="inlineStr"/>
      <c r="W32" t="inlineStr"/>
      <c r="X32" t="inlineStr"/>
      <c r="Y32" t="inlineStr"/>
    </row>
    <row r="33" hidden="1" s="109">
      <c r="A33" t="inlineStr"/>
      <c r="B33" s="250" t="inlineStr">
        <is>
          <t>N</t>
        </is>
      </c>
      <c r="C33" t="inlineStr">
        <is>
          <t>ConTab_BOM_KP_Case_0027</t>
        </is>
      </c>
      <c r="D33" t="inlineStr"/>
      <c r="E33" t="inlineStr">
        <is>
          <t>:3095-7_8-KP:3095-7_8-KPV:3095-7_8-KPVS:</t>
        </is>
      </c>
      <c r="F33" t="inlineStr">
        <is>
          <t>Special/Other</t>
        </is>
      </c>
      <c r="G33" t="inlineStr">
        <is>
          <t>CaseMatl_Special</t>
        </is>
      </c>
      <c r="H33" t="inlineStr">
        <is>
          <t>Special/Other</t>
        </is>
      </c>
      <c r="I33" t="inlineStr">
        <is>
          <t>X</t>
        </is>
      </c>
      <c r="J33" s="250" t="n">
        <v>175</v>
      </c>
      <c r="K33" t="inlineStr">
        <is>
          <t>Coating_Standard</t>
        </is>
      </c>
      <c r="L33" s="273" t="inlineStr">
        <is>
          <t>RTF</t>
        </is>
      </c>
      <c r="M33" t="inlineStr">
        <is>
          <t>B100065</t>
        </is>
      </c>
      <c r="N33" s="273" t="inlineStr">
        <is>
          <t>LT029</t>
        </is>
      </c>
      <c r="O33" s="124" t="inlineStr"/>
      <c r="P33" t="inlineStr"/>
      <c r="Q33" t="inlineStr"/>
      <c r="R33" t="inlineStr"/>
      <c r="S33" t="inlineStr"/>
      <c r="T33" t="inlineStr"/>
      <c r="U33" t="inlineStr"/>
      <c r="V33" t="inlineStr"/>
      <c r="W33" t="inlineStr"/>
      <c r="X33" t="inlineStr"/>
      <c r="Y33" t="inlineStr"/>
    </row>
    <row r="34" hidden="1" s="109">
      <c r="A34" t="inlineStr"/>
      <c r="B34" s="250" t="inlineStr">
        <is>
          <t>Y</t>
        </is>
      </c>
      <c r="C34" t="inlineStr">
        <is>
          <t>ConTab_BOM_KP_Case_0028</t>
        </is>
      </c>
      <c r="D34" t="inlineStr">
        <is>
          <t>ConTab_BOM_KP_Case_0028</t>
        </is>
      </c>
      <c r="E34" t="inlineStr">
        <is>
          <t>:3014-5_6-KP:3014-5_6-KPV:</t>
        </is>
      </c>
      <c r="F34" t="inlineStr">
        <is>
          <t>125# ANSI Flange</t>
        </is>
      </c>
      <c r="G34" t="inlineStr">
        <is>
          <t>CaseMatl_Cast_Iron_ASTM-A48_CL35</t>
        </is>
      </c>
      <c r="H34" t="inlineStr">
        <is>
          <t>Cast Iron, ASTM-A48, CL 35</t>
        </is>
      </c>
      <c r="I34" t="inlineStr">
        <is>
          <t>C35</t>
        </is>
      </c>
      <c r="J34" s="250" t="n">
        <v>175</v>
      </c>
      <c r="K34" t="inlineStr">
        <is>
          <t>Coating_Standard</t>
        </is>
      </c>
      <c r="L34" s="273" t="inlineStr">
        <is>
          <t>96698894</t>
        </is>
      </c>
      <c r="M34" t="inlineStr">
        <is>
          <t>B100066</t>
        </is>
      </c>
      <c r="N34" s="273" t="inlineStr">
        <is>
          <t>LT027</t>
        </is>
      </c>
      <c r="O34" s="124" t="inlineStr"/>
      <c r="P34" t="inlineStr"/>
      <c r="Q34" t="inlineStr"/>
      <c r="R34" t="inlineStr"/>
      <c r="S34" t="inlineStr"/>
      <c r="T34" t="inlineStr"/>
      <c r="U34" t="inlineStr"/>
      <c r="V34" t="inlineStr"/>
      <c r="W34" t="inlineStr"/>
      <c r="X34" t="inlineStr"/>
      <c r="Y34" t="inlineStr"/>
    </row>
    <row r="35" hidden="1" s="109">
      <c r="A35" t="inlineStr"/>
      <c r="B35" s="250" t="inlineStr">
        <is>
          <t>N</t>
        </is>
      </c>
      <c r="C35" t="inlineStr">
        <is>
          <t>ConTab_BOM_KP_Case_0029</t>
        </is>
      </c>
      <c r="D35" t="inlineStr"/>
      <c r="E35" t="inlineStr">
        <is>
          <t>:3014-5_6-KP:3014-5_6-KPV:</t>
        </is>
      </c>
      <c r="F35" t="inlineStr">
        <is>
          <t>125# ANSI Flange</t>
        </is>
      </c>
      <c r="G35" t="inlineStr">
        <is>
          <t>CaseMatl_Ductile_Iron_ASTM-A536-65</t>
        </is>
      </c>
      <c r="H35" t="inlineStr">
        <is>
          <t>Ductile Iron, ASTM-A536-65</t>
        </is>
      </c>
      <c r="I35" t="inlineStr">
        <is>
          <t>J</t>
        </is>
      </c>
      <c r="J35" s="250" t="n">
        <v>175</v>
      </c>
      <c r="K35" t="inlineStr">
        <is>
          <t>Coating_Standard</t>
        </is>
      </c>
      <c r="L35" s="273" t="inlineStr">
        <is>
          <t>RTF</t>
        </is>
      </c>
      <c r="M35" t="inlineStr">
        <is>
          <t>B100067</t>
        </is>
      </c>
      <c r="N35" s="273" t="inlineStr">
        <is>
          <t>LT034</t>
        </is>
      </c>
      <c r="O35" s="124" t="inlineStr"/>
      <c r="P35" t="inlineStr"/>
      <c r="Q35" t="inlineStr"/>
      <c r="R35" t="inlineStr"/>
      <c r="S35" t="inlineStr"/>
      <c r="T35" t="inlineStr"/>
      <c r="U35" t="inlineStr"/>
      <c r="V35" t="inlineStr"/>
      <c r="W35" t="inlineStr"/>
      <c r="X35" t="inlineStr"/>
      <c r="Y35" t="inlineStr"/>
    </row>
    <row r="36" hidden="1" s="109">
      <c r="A36" t="inlineStr"/>
      <c r="B36" s="250" t="inlineStr">
        <is>
          <t>N</t>
        </is>
      </c>
      <c r="C36" t="inlineStr">
        <is>
          <t>ConTab_BOM_KP_Case_0030</t>
        </is>
      </c>
      <c r="D36" t="inlineStr"/>
      <c r="E36" t="inlineStr">
        <is>
          <t>:3014-5_6-KP:3014-5_6-KPV:</t>
        </is>
      </c>
      <c r="F36" t="inlineStr">
        <is>
          <t>125# ANSI Flange</t>
        </is>
      </c>
      <c r="G36" t="inlineStr">
        <is>
          <t>CaseMatl_Special</t>
        </is>
      </c>
      <c r="H36" t="inlineStr">
        <is>
          <t>Special/Other</t>
        </is>
      </c>
      <c r="I36" t="inlineStr">
        <is>
          <t>X</t>
        </is>
      </c>
      <c r="J36" s="250" t="n">
        <v>175</v>
      </c>
      <c r="K36" t="inlineStr">
        <is>
          <t>Coating_Standard</t>
        </is>
      </c>
      <c r="L36" s="273" t="inlineStr">
        <is>
          <t>RTF</t>
        </is>
      </c>
      <c r="M36" t="inlineStr">
        <is>
          <t>B100069</t>
        </is>
      </c>
      <c r="N36" s="273" t="inlineStr">
        <is>
          <t>LT029</t>
        </is>
      </c>
      <c r="O36" s="124" t="inlineStr"/>
      <c r="P36" t="inlineStr"/>
      <c r="Q36" t="inlineStr"/>
      <c r="R36" t="inlineStr"/>
      <c r="S36" t="inlineStr"/>
      <c r="T36" t="inlineStr"/>
      <c r="U36" t="inlineStr"/>
      <c r="V36" t="inlineStr"/>
      <c r="W36" t="inlineStr"/>
      <c r="X36" t="inlineStr"/>
      <c r="Y36" t="inlineStr"/>
    </row>
    <row r="37" hidden="1" s="109">
      <c r="A37" t="inlineStr"/>
      <c r="B37" s="250" t="inlineStr">
        <is>
          <t>Y</t>
        </is>
      </c>
      <c r="C37" t="inlineStr">
        <is>
          <t>ConTab_BOM_KP_Case_0031</t>
        </is>
      </c>
      <c r="D37" t="inlineStr">
        <is>
          <t>ConTab_BOM_KP_Case_0031</t>
        </is>
      </c>
      <c r="E37" t="inlineStr">
        <is>
          <t>:3014-5_6-KP:3014-5_6-KPV:</t>
        </is>
      </c>
      <c r="F37" t="inlineStr">
        <is>
          <t>250# ANSI Flange</t>
        </is>
      </c>
      <c r="G37" t="inlineStr">
        <is>
          <t>CaseMatl_Cast_Iron_ASTM-A48_CL35</t>
        </is>
      </c>
      <c r="H37" t="inlineStr">
        <is>
          <t>Cast Iron, ASTM-A48, CL 35</t>
        </is>
      </c>
      <c r="I37" t="inlineStr">
        <is>
          <t>C35</t>
        </is>
      </c>
      <c r="J37" s="250" t="n">
        <v>250</v>
      </c>
      <c r="K37" t="inlineStr">
        <is>
          <t>Coating_Standard</t>
        </is>
      </c>
      <c r="L37" s="273" t="inlineStr">
        <is>
          <t>96698895</t>
        </is>
      </c>
      <c r="M37" t="inlineStr">
        <is>
          <t>B100070</t>
        </is>
      </c>
      <c r="N37" s="273" t="inlineStr">
        <is>
          <t>LT034</t>
        </is>
      </c>
      <c r="O37" s="124" t="inlineStr"/>
      <c r="P37" t="inlineStr"/>
      <c r="Q37" t="inlineStr"/>
      <c r="R37" t="inlineStr"/>
      <c r="S37" t="inlineStr"/>
      <c r="T37" t="inlineStr"/>
      <c r="U37" t="inlineStr"/>
      <c r="V37" t="inlineStr"/>
      <c r="W37" t="inlineStr"/>
      <c r="X37" t="inlineStr"/>
      <c r="Y37" t="inlineStr"/>
    </row>
    <row r="38" hidden="1" s="109">
      <c r="A38" t="inlineStr"/>
      <c r="B38" s="250" t="inlineStr">
        <is>
          <t>N</t>
        </is>
      </c>
      <c r="C38" t="inlineStr">
        <is>
          <t>ConTab_BOM_KP_Case_0032</t>
        </is>
      </c>
      <c r="D38" t="inlineStr"/>
      <c r="E38" t="inlineStr">
        <is>
          <t>:3014-5_6-KP:3014-5_6-KPV:</t>
        </is>
      </c>
      <c r="F38" t="inlineStr">
        <is>
          <t>250# ANSI Flange</t>
        </is>
      </c>
      <c r="G38" t="inlineStr">
        <is>
          <t>CaseMatl_Ductile_Iron_ASTM-A536-65</t>
        </is>
      </c>
      <c r="H38" t="inlineStr">
        <is>
          <t>Ductile Iron, ASTM-A536-65</t>
        </is>
      </c>
      <c r="I38" t="inlineStr">
        <is>
          <t>J</t>
        </is>
      </c>
      <c r="J38" s="250" t="n">
        <v>300</v>
      </c>
      <c r="K38" t="inlineStr">
        <is>
          <t>Coating_Standard</t>
        </is>
      </c>
      <c r="L38" s="273" t="inlineStr">
        <is>
          <t>96698896</t>
        </is>
      </c>
      <c r="M38" t="inlineStr">
        <is>
          <t>B100071</t>
        </is>
      </c>
      <c r="N38" s="273" t="inlineStr">
        <is>
          <t>LT034</t>
        </is>
      </c>
      <c r="O38" s="124" t="inlineStr"/>
      <c r="P38" t="inlineStr"/>
      <c r="Q38" t="inlineStr"/>
      <c r="R38" t="inlineStr"/>
      <c r="S38" t="inlineStr"/>
      <c r="T38" t="inlineStr"/>
      <c r="U38" t="inlineStr"/>
      <c r="V38" t="inlineStr"/>
      <c r="W38" t="inlineStr"/>
      <c r="X38" t="inlineStr"/>
      <c r="Y38" t="inlineStr"/>
    </row>
    <row r="39" hidden="1" s="109">
      <c r="A39" t="inlineStr"/>
      <c r="B39" s="250" t="inlineStr">
        <is>
          <t>N</t>
        </is>
      </c>
      <c r="C39" t="inlineStr">
        <is>
          <t>ConTab_BOM_KP_Case_0033</t>
        </is>
      </c>
      <c r="D39" t="inlineStr"/>
      <c r="E39" t="inlineStr">
        <is>
          <t>:3014-5_6-KP:3014-5_6-KPV:</t>
        </is>
      </c>
      <c r="F39" t="inlineStr">
        <is>
          <t>250# ANSI Flange</t>
        </is>
      </c>
      <c r="G39" t="inlineStr">
        <is>
          <t>CaseMatl_Special</t>
        </is>
      </c>
      <c r="H39" t="inlineStr">
        <is>
          <t>Special/Other</t>
        </is>
      </c>
      <c r="I39" t="inlineStr">
        <is>
          <t>X</t>
        </is>
      </c>
      <c r="J39" s="250" t="n">
        <v>250</v>
      </c>
      <c r="K39" t="inlineStr">
        <is>
          <t>Coating_Standard</t>
        </is>
      </c>
      <c r="L39" s="273" t="inlineStr">
        <is>
          <t>RTF</t>
        </is>
      </c>
      <c r="M39" t="inlineStr">
        <is>
          <t>B100073</t>
        </is>
      </c>
      <c r="N39" s="273" t="inlineStr">
        <is>
          <t>LT034</t>
        </is>
      </c>
      <c r="O39" s="124" t="inlineStr"/>
      <c r="P39" t="inlineStr"/>
      <c r="Q39" t="inlineStr"/>
      <c r="R39" t="inlineStr"/>
      <c r="S39" t="inlineStr"/>
      <c r="T39" t="inlineStr"/>
      <c r="U39" t="inlineStr"/>
      <c r="V39" t="inlineStr"/>
      <c r="W39" t="inlineStr"/>
      <c r="X39" t="inlineStr"/>
      <c r="Y39" t="inlineStr"/>
    </row>
    <row r="40" hidden="1" s="109">
      <c r="A40" t="inlineStr"/>
      <c r="B40" s="250" t="inlineStr">
        <is>
          <t>Y</t>
        </is>
      </c>
      <c r="C40" t="inlineStr">
        <is>
          <t>ConTab_BOM_KP_Case_0034</t>
        </is>
      </c>
      <c r="D40" t="inlineStr">
        <is>
          <t>ConTab_BOM_KP_Case_0034</t>
        </is>
      </c>
      <c r="E40" t="inlineStr">
        <is>
          <t>:3014-5_6-KP:3014-5_6-KPV:</t>
        </is>
      </c>
      <c r="F40" t="inlineStr">
        <is>
          <t>Special/Other</t>
        </is>
      </c>
      <c r="G40" t="inlineStr">
        <is>
          <t>CaseMatl_Cast_Iron_ASTM-A48_CL35</t>
        </is>
      </c>
      <c r="H40" t="inlineStr">
        <is>
          <t>Cast Iron, ASTM-A48, CL 35</t>
        </is>
      </c>
      <c r="I40" t="inlineStr">
        <is>
          <t>C35</t>
        </is>
      </c>
      <c r="J40" s="250" t="n">
        <v>175</v>
      </c>
      <c r="K40" t="inlineStr">
        <is>
          <t>Coating_Standard</t>
        </is>
      </c>
      <c r="L40" s="273" t="inlineStr">
        <is>
          <t>RTF</t>
        </is>
      </c>
      <c r="M40" t="inlineStr">
        <is>
          <t>B100074</t>
        </is>
      </c>
      <c r="N40" s="273" t="inlineStr">
        <is>
          <t>LT027</t>
        </is>
      </c>
      <c r="O40" t="inlineStr"/>
      <c r="P40" t="inlineStr"/>
      <c r="Q40" t="inlineStr"/>
      <c r="R40" t="inlineStr"/>
      <c r="S40" t="inlineStr"/>
      <c r="T40" t="inlineStr"/>
      <c r="U40" t="inlineStr"/>
      <c r="V40" t="inlineStr"/>
      <c r="W40" t="inlineStr"/>
      <c r="X40" t="inlineStr"/>
      <c r="Y40" t="inlineStr"/>
    </row>
    <row r="41" hidden="1" s="109">
      <c r="A41" t="inlineStr"/>
      <c r="B41" s="250" t="inlineStr">
        <is>
          <t>N</t>
        </is>
      </c>
      <c r="C41" t="inlineStr">
        <is>
          <t>ConTab_BOM_KP_Case_0035</t>
        </is>
      </c>
      <c r="D41" t="inlineStr"/>
      <c r="E41" t="inlineStr">
        <is>
          <t>:3014-5_6-KP:3014-5_6-KPV:</t>
        </is>
      </c>
      <c r="F41" t="inlineStr">
        <is>
          <t>Special/Other</t>
        </is>
      </c>
      <c r="G41" t="inlineStr">
        <is>
          <t>CaseMatl_Ductile_Iron_ASTM-A536-65</t>
        </is>
      </c>
      <c r="H41" t="inlineStr">
        <is>
          <t>Ductile Iron, ASTM-A536-65</t>
        </is>
      </c>
      <c r="I41" t="inlineStr">
        <is>
          <t>J</t>
        </is>
      </c>
      <c r="J41" s="250" t="n">
        <v>175</v>
      </c>
      <c r="K41" t="inlineStr">
        <is>
          <t>Coating_Standard</t>
        </is>
      </c>
      <c r="L41" s="273" t="inlineStr">
        <is>
          <t>RTF</t>
        </is>
      </c>
      <c r="M41" t="inlineStr">
        <is>
          <t>B100075</t>
        </is>
      </c>
      <c r="N41" s="273" t="inlineStr">
        <is>
          <t>LT034</t>
        </is>
      </c>
      <c r="O41" s="124" t="inlineStr"/>
      <c r="P41" t="inlineStr"/>
      <c r="Q41" t="inlineStr"/>
      <c r="R41" t="inlineStr"/>
      <c r="S41" t="inlineStr"/>
      <c r="T41" t="inlineStr"/>
      <c r="U41" t="inlineStr"/>
      <c r="V41" t="inlineStr"/>
      <c r="W41" t="inlineStr"/>
      <c r="X41" t="inlineStr"/>
      <c r="Y41" t="inlineStr"/>
    </row>
    <row r="42" hidden="1" s="109">
      <c r="A42" t="inlineStr"/>
      <c r="B42" s="250" t="inlineStr">
        <is>
          <t>N</t>
        </is>
      </c>
      <c r="C42" t="inlineStr">
        <is>
          <t>ConTab_BOM_KP_Case_0036</t>
        </is>
      </c>
      <c r="D42" t="inlineStr"/>
      <c r="E42" t="inlineStr">
        <is>
          <t>:3014-5_6-KP:3014-5_6-KPV:</t>
        </is>
      </c>
      <c r="F42" t="inlineStr">
        <is>
          <t>Special/Other</t>
        </is>
      </c>
      <c r="G42" t="inlineStr">
        <is>
          <t>CaseMatl_Special</t>
        </is>
      </c>
      <c r="H42" t="inlineStr">
        <is>
          <t>Special/Other</t>
        </is>
      </c>
      <c r="I42" t="inlineStr">
        <is>
          <t>X</t>
        </is>
      </c>
      <c r="J42" s="250" t="n">
        <v>175</v>
      </c>
      <c r="K42" t="inlineStr">
        <is>
          <t>Coating_Standard</t>
        </is>
      </c>
      <c r="L42" s="273" t="inlineStr">
        <is>
          <t>RTF</t>
        </is>
      </c>
      <c r="M42" t="inlineStr">
        <is>
          <t>B100077</t>
        </is>
      </c>
      <c r="N42" s="273" t="inlineStr">
        <is>
          <t>LT029</t>
        </is>
      </c>
      <c r="O42" t="inlineStr"/>
      <c r="P42" t="inlineStr"/>
      <c r="Q42" t="inlineStr"/>
      <c r="R42" t="inlineStr"/>
      <c r="S42" t="inlineStr"/>
      <c r="T42" t="inlineStr"/>
      <c r="U42" t="inlineStr"/>
      <c r="V42" t="inlineStr"/>
      <c r="W42" t="inlineStr"/>
      <c r="X42" t="inlineStr"/>
      <c r="Y42" t="inlineStr"/>
    </row>
    <row r="43" hidden="1" s="109">
      <c r="A43" t="inlineStr"/>
      <c r="B43" s="250" t="inlineStr">
        <is>
          <t>Y</t>
        </is>
      </c>
      <c r="C43" t="inlineStr">
        <is>
          <t>ConTab_BOM_KP_Case_0037</t>
        </is>
      </c>
      <c r="D43" t="inlineStr">
        <is>
          <t>ConTab_BOM_KP_Case_0037</t>
        </is>
      </c>
      <c r="E43" t="inlineStr">
        <is>
          <t>:4012-1_2-KP:4012-1_2-KPV:4012-1_2-KPVS:</t>
        </is>
      </c>
      <c r="F43" t="inlineStr">
        <is>
          <t>125# ANSI Flange</t>
        </is>
      </c>
      <c r="G43" t="inlineStr">
        <is>
          <t>CaseMatl_Cast_Iron_ASTM-A48_CL35</t>
        </is>
      </c>
      <c r="H43" t="inlineStr">
        <is>
          <t>Cast Iron, ASTM-A48, CL 35</t>
        </is>
      </c>
      <c r="I43" t="inlineStr">
        <is>
          <t>C35</t>
        </is>
      </c>
      <c r="J43" s="250" t="n">
        <v>175</v>
      </c>
      <c r="K43" t="inlineStr">
        <is>
          <t>Coating_Standard</t>
        </is>
      </c>
      <c r="L43" s="273" t="inlineStr">
        <is>
          <t>96698897</t>
        </is>
      </c>
      <c r="M43" t="inlineStr">
        <is>
          <t>B100078</t>
        </is>
      </c>
      <c r="N43" s="273" t="inlineStr">
        <is>
          <t>LT027</t>
        </is>
      </c>
      <c r="O43" s="124" t="inlineStr"/>
      <c r="P43" t="inlineStr"/>
      <c r="Q43" t="inlineStr"/>
      <c r="R43" t="inlineStr"/>
      <c r="S43" t="inlineStr"/>
      <c r="T43" t="inlineStr"/>
      <c r="U43" t="inlineStr"/>
      <c r="V43" t="inlineStr"/>
      <c r="W43" t="inlineStr"/>
      <c r="X43" t="inlineStr"/>
      <c r="Y43" t="inlineStr"/>
    </row>
    <row r="44" hidden="1" s="109">
      <c r="A44" t="inlineStr"/>
      <c r="B44" s="250" t="inlineStr">
        <is>
          <t>N</t>
        </is>
      </c>
      <c r="C44" t="inlineStr">
        <is>
          <t>ConTab_BOM_KP_Case_0038</t>
        </is>
      </c>
      <c r="D44" t="inlineStr"/>
      <c r="E44" t="inlineStr">
        <is>
          <t>:4012-1_2-KP:4012-1_2-KPV:4012-1_2-KPVS:</t>
        </is>
      </c>
      <c r="F44" t="inlineStr">
        <is>
          <t>125# ANSI Flange</t>
        </is>
      </c>
      <c r="G44" t="inlineStr">
        <is>
          <t>CaseMatl_Ductile_Iron_ASTM-A536-65</t>
        </is>
      </c>
      <c r="H44" t="inlineStr">
        <is>
          <t>Ductile Iron, ASTM-A536-65</t>
        </is>
      </c>
      <c r="I44" t="inlineStr">
        <is>
          <t>J</t>
        </is>
      </c>
      <c r="J44" s="250" t="n">
        <v>175</v>
      </c>
      <c r="K44" t="inlineStr">
        <is>
          <t>Coating_Standard</t>
        </is>
      </c>
      <c r="L44" s="273" t="inlineStr">
        <is>
          <t>RTF</t>
        </is>
      </c>
      <c r="M44" t="inlineStr">
        <is>
          <t>B100079</t>
        </is>
      </c>
      <c r="N44" s="273" t="inlineStr">
        <is>
          <t>LT034</t>
        </is>
      </c>
      <c r="O44" s="124" t="inlineStr"/>
      <c r="P44" t="inlineStr"/>
      <c r="Q44" t="inlineStr"/>
      <c r="R44" t="inlineStr"/>
      <c r="S44" t="inlineStr"/>
      <c r="T44" t="inlineStr"/>
      <c r="U44" t="inlineStr"/>
      <c r="V44" t="inlineStr"/>
      <c r="W44" t="inlineStr"/>
      <c r="X44" t="inlineStr"/>
      <c r="Y44" t="inlineStr"/>
    </row>
    <row r="45" hidden="1" s="109">
      <c r="A45" t="inlineStr"/>
      <c r="B45" s="250" t="inlineStr">
        <is>
          <t>N</t>
        </is>
      </c>
      <c r="C45" t="inlineStr">
        <is>
          <t>ConTab_BOM_KP_Case_0039</t>
        </is>
      </c>
      <c r="D45" t="inlineStr"/>
      <c r="E45" t="inlineStr">
        <is>
          <t>:4012-1_2-KP:4012-1_2-KPV:4012-1_2-KPVS:</t>
        </is>
      </c>
      <c r="F45" t="inlineStr">
        <is>
          <t>125# ANSI Flange</t>
        </is>
      </c>
      <c r="G45" t="inlineStr">
        <is>
          <t>CaseMatl_Special</t>
        </is>
      </c>
      <c r="H45" t="inlineStr">
        <is>
          <t>Special/Other</t>
        </is>
      </c>
      <c r="I45" t="inlineStr">
        <is>
          <t>X</t>
        </is>
      </c>
      <c r="J45" s="250" t="n">
        <v>175</v>
      </c>
      <c r="K45" t="inlineStr">
        <is>
          <t>Coating_Standard</t>
        </is>
      </c>
      <c r="L45" s="273" t="inlineStr">
        <is>
          <t>RTF</t>
        </is>
      </c>
      <c r="M45" t="inlineStr">
        <is>
          <t>B100081</t>
        </is>
      </c>
      <c r="N45" s="273" t="inlineStr">
        <is>
          <t>LT029</t>
        </is>
      </c>
      <c r="O45" s="124" t="inlineStr"/>
      <c r="P45" t="inlineStr"/>
      <c r="Q45" t="inlineStr"/>
      <c r="R45" t="inlineStr"/>
      <c r="S45" t="inlineStr"/>
      <c r="T45" t="inlineStr"/>
      <c r="U45" t="inlineStr"/>
      <c r="V45" t="inlineStr"/>
      <c r="W45" t="inlineStr"/>
      <c r="X45" t="inlineStr"/>
      <c r="Y45" t="inlineStr"/>
    </row>
    <row r="46" hidden="1" s="109">
      <c r="A46" t="inlineStr"/>
      <c r="B46" s="250" t="inlineStr">
        <is>
          <t>Y</t>
        </is>
      </c>
      <c r="C46" t="inlineStr">
        <is>
          <t>ConTab_BOM_KP_Case_0040</t>
        </is>
      </c>
      <c r="D46" t="inlineStr">
        <is>
          <t>ConTab_BOM_KP_Case_0040</t>
        </is>
      </c>
      <c r="E46" t="inlineStr">
        <is>
          <t>:4012-1_2-KP:4012-1_2-KPV:4012-1_2-KPVS:</t>
        </is>
      </c>
      <c r="F46" t="inlineStr">
        <is>
          <t>250# ANSI Flange</t>
        </is>
      </c>
      <c r="G46" t="inlineStr">
        <is>
          <t>CaseMatl_Cast_Iron_ASTM-A48_CL35</t>
        </is>
      </c>
      <c r="H46" t="inlineStr">
        <is>
          <t>Cast Iron, ASTM-A48, CL 35</t>
        </is>
      </c>
      <c r="I46" t="inlineStr">
        <is>
          <t>C35</t>
        </is>
      </c>
      <c r="J46" s="250" t="n">
        <v>250</v>
      </c>
      <c r="K46" t="inlineStr">
        <is>
          <t>Coating_Standard</t>
        </is>
      </c>
      <c r="L46" s="273" t="inlineStr">
        <is>
          <t>96698898</t>
        </is>
      </c>
      <c r="M46" t="inlineStr">
        <is>
          <t>B100082</t>
        </is>
      </c>
      <c r="N46" s="273" t="inlineStr">
        <is>
          <t>LT034</t>
        </is>
      </c>
      <c r="O46" s="124" t="inlineStr"/>
      <c r="P46" t="inlineStr"/>
      <c r="Q46" t="inlineStr"/>
      <c r="R46" t="inlineStr"/>
      <c r="S46" t="inlineStr"/>
      <c r="T46" t="inlineStr"/>
      <c r="U46" t="inlineStr"/>
      <c r="V46" t="inlineStr"/>
      <c r="W46" t="inlineStr"/>
      <c r="X46" t="inlineStr"/>
      <c r="Y46" t="inlineStr"/>
    </row>
    <row r="47" hidden="1" s="109">
      <c r="A47" t="inlineStr"/>
      <c r="B47" s="250" t="inlineStr">
        <is>
          <t>N</t>
        </is>
      </c>
      <c r="C47" t="inlineStr">
        <is>
          <t>ConTab_BOM_KP_Case_0041</t>
        </is>
      </c>
      <c r="D47" t="inlineStr"/>
      <c r="E47" t="inlineStr">
        <is>
          <t>:4012-1_2-KP:4012-1_2-KPV:4012-1_2-KPVS:</t>
        </is>
      </c>
      <c r="F47" t="inlineStr">
        <is>
          <t>250# ANSI Flange</t>
        </is>
      </c>
      <c r="G47" t="inlineStr">
        <is>
          <t>CaseMatl_Ductile_Iron_ASTM-A536-65</t>
        </is>
      </c>
      <c r="H47" t="inlineStr">
        <is>
          <t>Ductile Iron, ASTM-A536-65</t>
        </is>
      </c>
      <c r="I47" t="inlineStr">
        <is>
          <t>J</t>
        </is>
      </c>
      <c r="J47" s="250" t="n">
        <v>300</v>
      </c>
      <c r="K47" t="inlineStr">
        <is>
          <t>Coating_Standard</t>
        </is>
      </c>
      <c r="L47" s="273" t="inlineStr">
        <is>
          <t>96698899</t>
        </is>
      </c>
      <c r="M47" t="inlineStr">
        <is>
          <t>B100083</t>
        </is>
      </c>
      <c r="N47" s="273" t="inlineStr">
        <is>
          <t>LT034</t>
        </is>
      </c>
      <c r="O47" s="124" t="inlineStr"/>
      <c r="P47" t="inlineStr"/>
      <c r="Q47" t="inlineStr"/>
      <c r="R47" t="inlineStr"/>
      <c r="S47" t="inlineStr"/>
      <c r="T47" t="inlineStr"/>
      <c r="U47" t="inlineStr"/>
      <c r="V47" t="inlineStr"/>
      <c r="W47" t="inlineStr"/>
      <c r="X47" t="inlineStr"/>
      <c r="Y47" t="inlineStr"/>
    </row>
    <row r="48" hidden="1" s="109">
      <c r="A48" t="inlineStr"/>
      <c r="B48" s="250" t="inlineStr">
        <is>
          <t>N</t>
        </is>
      </c>
      <c r="C48" t="inlineStr">
        <is>
          <t>ConTab_BOM_KP_Case_0042</t>
        </is>
      </c>
      <c r="D48" t="inlineStr"/>
      <c r="E48" t="inlineStr">
        <is>
          <t>:4012-1_2-KP:4012-1_2-KPV:4012-1_2-KPVS:</t>
        </is>
      </c>
      <c r="F48" t="inlineStr">
        <is>
          <t>250# ANSI Flange</t>
        </is>
      </c>
      <c r="G48" t="inlineStr">
        <is>
          <t>CaseMatl_Special</t>
        </is>
      </c>
      <c r="H48" t="inlineStr">
        <is>
          <t>Special/Other</t>
        </is>
      </c>
      <c r="I48" t="inlineStr">
        <is>
          <t>X</t>
        </is>
      </c>
      <c r="J48" s="250" t="n">
        <v>250</v>
      </c>
      <c r="K48" t="inlineStr">
        <is>
          <t>Coating_Standard</t>
        </is>
      </c>
      <c r="L48" s="273" t="inlineStr">
        <is>
          <t>RTF</t>
        </is>
      </c>
      <c r="M48" t="inlineStr">
        <is>
          <t>B100085</t>
        </is>
      </c>
      <c r="N48" s="273" t="inlineStr">
        <is>
          <t>LT034</t>
        </is>
      </c>
      <c r="O48" s="124" t="inlineStr"/>
      <c r="P48" t="inlineStr"/>
      <c r="Q48" t="inlineStr"/>
      <c r="R48" t="inlineStr"/>
      <c r="S48" t="inlineStr"/>
      <c r="T48" t="inlineStr"/>
      <c r="U48" t="inlineStr"/>
      <c r="V48" t="inlineStr"/>
      <c r="W48" t="inlineStr"/>
      <c r="X48" t="inlineStr"/>
      <c r="Y48" t="inlineStr"/>
    </row>
    <row r="49" hidden="1" s="109">
      <c r="A49" t="inlineStr"/>
      <c r="B49" s="250" t="inlineStr">
        <is>
          <t>Y</t>
        </is>
      </c>
      <c r="C49" t="inlineStr">
        <is>
          <t>ConTab_BOM_KP_Case_0043</t>
        </is>
      </c>
      <c r="D49" t="inlineStr">
        <is>
          <t>ConTab_BOM_KP_Case_0043</t>
        </is>
      </c>
      <c r="E49" t="inlineStr">
        <is>
          <t>:4012-1_2-KP:4012-1_2-KPV:4012-1_2-KPVS:</t>
        </is>
      </c>
      <c r="F49" t="inlineStr">
        <is>
          <t>Special/Other</t>
        </is>
      </c>
      <c r="G49" t="inlineStr">
        <is>
          <t>CaseMatl_Cast_Iron_ASTM-A48_CL35</t>
        </is>
      </c>
      <c r="H49" t="inlineStr">
        <is>
          <t>Cast Iron, ASTM-A48, CL 35</t>
        </is>
      </c>
      <c r="I49" t="inlineStr">
        <is>
          <t>C35</t>
        </is>
      </c>
      <c r="J49" s="250" t="n">
        <v>175</v>
      </c>
      <c r="K49" t="inlineStr">
        <is>
          <t>Coating_Standard</t>
        </is>
      </c>
      <c r="L49" s="273" t="inlineStr">
        <is>
          <t>RTF</t>
        </is>
      </c>
      <c r="M49" t="inlineStr">
        <is>
          <t>B100086</t>
        </is>
      </c>
      <c r="N49" s="273" t="inlineStr">
        <is>
          <t>LT027</t>
        </is>
      </c>
      <c r="O49" s="124" t="inlineStr"/>
      <c r="P49" t="inlineStr"/>
      <c r="Q49" t="inlineStr"/>
      <c r="R49" t="inlineStr"/>
      <c r="S49" t="inlineStr"/>
      <c r="T49" t="inlineStr"/>
      <c r="U49" t="inlineStr"/>
      <c r="V49" t="inlineStr"/>
      <c r="W49" t="inlineStr"/>
      <c r="X49" t="inlineStr"/>
      <c r="Y49" t="inlineStr"/>
    </row>
    <row r="50" hidden="1" s="109">
      <c r="A50" t="inlineStr"/>
      <c r="B50" s="250" t="inlineStr">
        <is>
          <t>N</t>
        </is>
      </c>
      <c r="C50" t="inlineStr">
        <is>
          <t>ConTab_BOM_KP_Case_0044</t>
        </is>
      </c>
      <c r="D50" t="inlineStr"/>
      <c r="E50" t="inlineStr">
        <is>
          <t>:4012-1_2-KP:4012-1_2-KPV:4012-1_2-KPVS:</t>
        </is>
      </c>
      <c r="F50" t="inlineStr">
        <is>
          <t>Special/Other</t>
        </is>
      </c>
      <c r="G50" t="inlineStr">
        <is>
          <t>CaseMatl_Ductile_Iron_ASTM-A536-65</t>
        </is>
      </c>
      <c r="H50" t="inlineStr">
        <is>
          <t>Ductile Iron, ASTM-A536-65</t>
        </is>
      </c>
      <c r="I50" t="inlineStr">
        <is>
          <t>J</t>
        </is>
      </c>
      <c r="J50" s="250" t="n">
        <v>175</v>
      </c>
      <c r="K50" t="inlineStr">
        <is>
          <t>Coating_Standard</t>
        </is>
      </c>
      <c r="L50" s="273" t="inlineStr">
        <is>
          <t>RTF</t>
        </is>
      </c>
      <c r="M50" t="inlineStr">
        <is>
          <t>B100087</t>
        </is>
      </c>
      <c r="N50" s="273" t="inlineStr">
        <is>
          <t>LT034</t>
        </is>
      </c>
      <c r="O50" s="124" t="inlineStr"/>
      <c r="P50" t="inlineStr"/>
      <c r="Q50" t="inlineStr"/>
      <c r="R50" t="inlineStr"/>
      <c r="S50" t="inlineStr"/>
      <c r="T50" t="inlineStr"/>
      <c r="U50" t="inlineStr"/>
      <c r="V50" t="inlineStr"/>
      <c r="W50" t="inlineStr"/>
      <c r="X50" t="inlineStr"/>
      <c r="Y50" t="inlineStr"/>
    </row>
    <row r="51" hidden="1" s="109">
      <c r="A51" t="inlineStr"/>
      <c r="B51" s="250" t="inlineStr">
        <is>
          <t>N</t>
        </is>
      </c>
      <c r="C51" t="inlineStr">
        <is>
          <t>ConTab_BOM_KP_Case_0045</t>
        </is>
      </c>
      <c r="D51" t="inlineStr"/>
      <c r="E51" t="inlineStr">
        <is>
          <t>:4012-1_2-KP:4012-1_2-KPV:4012-1_2-KPVS:</t>
        </is>
      </c>
      <c r="F51" t="inlineStr">
        <is>
          <t>Special/Other</t>
        </is>
      </c>
      <c r="G51" t="inlineStr">
        <is>
          <t>CaseMatl_Special</t>
        </is>
      </c>
      <c r="H51" t="inlineStr">
        <is>
          <t>Special/Other</t>
        </is>
      </c>
      <c r="I51" t="inlineStr">
        <is>
          <t>X</t>
        </is>
      </c>
      <c r="J51" s="250" t="n">
        <v>175</v>
      </c>
      <c r="K51" t="inlineStr">
        <is>
          <t>Coating_Standard</t>
        </is>
      </c>
      <c r="L51" s="273" t="inlineStr">
        <is>
          <t>RTF</t>
        </is>
      </c>
      <c r="M51" t="inlineStr">
        <is>
          <t>B100089</t>
        </is>
      </c>
      <c r="N51" s="273" t="inlineStr">
        <is>
          <t>LT029</t>
        </is>
      </c>
      <c r="O51" s="124" t="inlineStr"/>
      <c r="P51" t="inlineStr"/>
      <c r="Q51" t="inlineStr"/>
      <c r="R51" t="inlineStr"/>
      <c r="S51" t="inlineStr"/>
      <c r="T51" t="inlineStr"/>
      <c r="U51" t="inlineStr"/>
      <c r="V51" t="inlineStr"/>
      <c r="W51" t="inlineStr"/>
      <c r="X51" t="inlineStr"/>
      <c r="Y51" t="inlineStr"/>
    </row>
    <row r="52" hidden="1" s="109">
      <c r="A52" t="inlineStr"/>
      <c r="B52" s="250" t="inlineStr">
        <is>
          <t>Y</t>
        </is>
      </c>
      <c r="C52" t="inlineStr">
        <is>
          <t>ConTab_BOM_KP_Case_0046</t>
        </is>
      </c>
      <c r="D52" t="inlineStr">
        <is>
          <t>ConTab_BOM_KP_Case_0046</t>
        </is>
      </c>
      <c r="E52" t="inlineStr">
        <is>
          <t>:4012-7_8-KP:4012-7_8-KPV:4012-7_8-KPVS:</t>
        </is>
      </c>
      <c r="F52" t="inlineStr">
        <is>
          <t>125# ANSI Flange</t>
        </is>
      </c>
      <c r="G52" t="inlineStr">
        <is>
          <t>CaseMatl_Cast_Iron_ASTM-A48_CL35</t>
        </is>
      </c>
      <c r="H52" t="inlineStr">
        <is>
          <t>Cast Iron, ASTM-A48, CL 35</t>
        </is>
      </c>
      <c r="I52" t="inlineStr">
        <is>
          <t>C35</t>
        </is>
      </c>
      <c r="J52" s="250" t="n">
        <v>175</v>
      </c>
      <c r="K52" t="inlineStr">
        <is>
          <t>Coating_Standard</t>
        </is>
      </c>
      <c r="L52" s="273" t="inlineStr">
        <is>
          <t>96698897</t>
        </is>
      </c>
      <c r="M52" t="inlineStr">
        <is>
          <t>B100090</t>
        </is>
      </c>
      <c r="N52" s="273" t="inlineStr">
        <is>
          <t>LT027</t>
        </is>
      </c>
      <c r="O52" s="124" t="inlineStr"/>
      <c r="P52" t="inlineStr"/>
      <c r="Q52" t="inlineStr"/>
      <c r="R52" t="inlineStr"/>
      <c r="S52" t="inlineStr"/>
      <c r="T52" t="inlineStr"/>
      <c r="U52" t="inlineStr"/>
      <c r="V52" t="inlineStr"/>
      <c r="W52" t="inlineStr"/>
      <c r="X52" t="inlineStr"/>
      <c r="Y52" t="inlineStr"/>
    </row>
    <row r="53" hidden="1" s="109">
      <c r="A53" t="inlineStr"/>
      <c r="B53" s="250" t="inlineStr">
        <is>
          <t>N</t>
        </is>
      </c>
      <c r="C53" t="inlineStr">
        <is>
          <t>ConTab_BOM_KP_Case_0047</t>
        </is>
      </c>
      <c r="D53" t="inlineStr"/>
      <c r="E53" t="inlineStr">
        <is>
          <t>:4012-7_8-KP:4012-7_8-KPV:4012-7_8-KPVS:</t>
        </is>
      </c>
      <c r="F53" t="inlineStr">
        <is>
          <t>125# ANSI Flange</t>
        </is>
      </c>
      <c r="G53" t="inlineStr">
        <is>
          <t>CaseMatl_Ductile_Iron_ASTM-A536-65</t>
        </is>
      </c>
      <c r="H53" t="inlineStr">
        <is>
          <t>Ductile Iron, ASTM-A536-65</t>
        </is>
      </c>
      <c r="I53" t="inlineStr">
        <is>
          <t>J</t>
        </is>
      </c>
      <c r="J53" s="250" t="n">
        <v>175</v>
      </c>
      <c r="K53" t="inlineStr">
        <is>
          <t>Coating_Standard</t>
        </is>
      </c>
      <c r="L53" s="273" t="inlineStr">
        <is>
          <t>RTF</t>
        </is>
      </c>
      <c r="M53" t="inlineStr">
        <is>
          <t>B100091</t>
        </is>
      </c>
      <c r="N53" s="273" t="inlineStr">
        <is>
          <t>LT034</t>
        </is>
      </c>
      <c r="O53" s="124" t="inlineStr"/>
      <c r="P53" t="inlineStr"/>
      <c r="Q53" t="inlineStr"/>
      <c r="R53" t="inlineStr"/>
      <c r="S53" t="inlineStr"/>
      <c r="T53" t="inlineStr"/>
      <c r="U53" t="inlineStr"/>
      <c r="V53" t="inlineStr"/>
      <c r="W53" t="inlineStr"/>
      <c r="X53" t="inlineStr"/>
      <c r="Y53" t="inlineStr"/>
    </row>
    <row r="54" hidden="1" s="109">
      <c r="A54" t="inlineStr"/>
      <c r="B54" s="250" t="inlineStr">
        <is>
          <t>N</t>
        </is>
      </c>
      <c r="C54" t="inlineStr">
        <is>
          <t>ConTab_BOM_KP_Case_0048</t>
        </is>
      </c>
      <c r="D54" t="inlineStr"/>
      <c r="E54" t="inlineStr">
        <is>
          <t>:4012-7_8-KP:4012-7_8-KPV:4012-7_8-KPVS:</t>
        </is>
      </c>
      <c r="F54" t="inlineStr">
        <is>
          <t>125# ANSI Flange</t>
        </is>
      </c>
      <c r="G54" t="inlineStr">
        <is>
          <t>CaseMatl_Special</t>
        </is>
      </c>
      <c r="H54" t="inlineStr">
        <is>
          <t>Special/Other</t>
        </is>
      </c>
      <c r="I54" t="inlineStr">
        <is>
          <t>X</t>
        </is>
      </c>
      <c r="J54" s="250" t="n">
        <v>175</v>
      </c>
      <c r="K54" t="inlineStr">
        <is>
          <t>Coating_Standard</t>
        </is>
      </c>
      <c r="L54" s="273" t="inlineStr">
        <is>
          <t>RTF</t>
        </is>
      </c>
      <c r="M54" t="inlineStr">
        <is>
          <t>B100093</t>
        </is>
      </c>
      <c r="N54" s="273" t="inlineStr">
        <is>
          <t>LT029</t>
        </is>
      </c>
      <c r="O54" t="inlineStr"/>
      <c r="P54" t="inlineStr"/>
      <c r="Q54" t="inlineStr"/>
      <c r="R54" t="inlineStr"/>
      <c r="S54" t="inlineStr"/>
      <c r="T54" t="inlineStr"/>
      <c r="U54" t="inlineStr"/>
      <c r="V54" t="inlineStr"/>
      <c r="W54" t="inlineStr"/>
      <c r="X54" t="inlineStr"/>
      <c r="Y54" t="inlineStr"/>
    </row>
    <row r="55" hidden="1" s="109">
      <c r="A55" t="inlineStr"/>
      <c r="B55" s="250" t="inlineStr">
        <is>
          <t>Y</t>
        </is>
      </c>
      <c r="C55" t="inlineStr">
        <is>
          <t>ConTab_BOM_KP_Case_0049</t>
        </is>
      </c>
      <c r="D55" t="inlineStr">
        <is>
          <t>ConTab_BOM_KP_Case_0049</t>
        </is>
      </c>
      <c r="E55" t="inlineStr">
        <is>
          <t>:4012-7_8-KP:4012-7_8-KPV:4012-7_8-KPVS:</t>
        </is>
      </c>
      <c r="F55" t="inlineStr">
        <is>
          <t>250# ANSI Flange</t>
        </is>
      </c>
      <c r="G55" t="inlineStr">
        <is>
          <t>CaseMatl_Cast_Iron_ASTM-A48_CL35</t>
        </is>
      </c>
      <c r="H55" t="inlineStr">
        <is>
          <t>Cast Iron, ASTM-A48, CL 35</t>
        </is>
      </c>
      <c r="I55" t="inlineStr">
        <is>
          <t>C35</t>
        </is>
      </c>
      <c r="J55" s="250" t="n">
        <v>250</v>
      </c>
      <c r="K55" t="inlineStr">
        <is>
          <t>Coating_Standard</t>
        </is>
      </c>
      <c r="L55" s="273" t="inlineStr">
        <is>
          <t>96698898</t>
        </is>
      </c>
      <c r="M55" t="inlineStr">
        <is>
          <t>B100094</t>
        </is>
      </c>
      <c r="N55" s="273" t="inlineStr">
        <is>
          <t>LT034</t>
        </is>
      </c>
      <c r="O55" s="124" t="inlineStr"/>
      <c r="P55" t="inlineStr"/>
      <c r="Q55" t="inlineStr"/>
      <c r="R55" t="inlineStr"/>
      <c r="S55" t="inlineStr"/>
      <c r="T55" t="inlineStr"/>
      <c r="U55" t="inlineStr"/>
      <c r="V55" t="inlineStr"/>
      <c r="W55" t="inlineStr"/>
      <c r="X55" t="inlineStr"/>
      <c r="Y55" t="inlineStr"/>
    </row>
    <row r="56" hidden="1" s="109">
      <c r="A56" t="inlineStr"/>
      <c r="B56" s="250" t="inlineStr">
        <is>
          <t>N</t>
        </is>
      </c>
      <c r="C56" t="inlineStr">
        <is>
          <t>ConTab_BOM_KP_Case_0050</t>
        </is>
      </c>
      <c r="D56" t="inlineStr"/>
      <c r="E56" t="inlineStr">
        <is>
          <t>:4012-7_8-KP:4012-7_8-KPV:4012-7_8-KPVS:</t>
        </is>
      </c>
      <c r="F56" t="inlineStr">
        <is>
          <t>250# ANSI Flange</t>
        </is>
      </c>
      <c r="G56" t="inlineStr">
        <is>
          <t>CaseMatl_Ductile_Iron_ASTM-A536-65</t>
        </is>
      </c>
      <c r="H56" t="inlineStr">
        <is>
          <t>Ductile Iron, ASTM-A536-65</t>
        </is>
      </c>
      <c r="I56" t="inlineStr">
        <is>
          <t>J</t>
        </is>
      </c>
      <c r="J56" s="250" t="n">
        <v>300</v>
      </c>
      <c r="K56" t="inlineStr">
        <is>
          <t>Coating_Standard</t>
        </is>
      </c>
      <c r="L56" s="273" t="inlineStr">
        <is>
          <t>96698899</t>
        </is>
      </c>
      <c r="M56" t="inlineStr">
        <is>
          <t>B100095</t>
        </is>
      </c>
      <c r="N56" s="273" t="inlineStr">
        <is>
          <t>LT034</t>
        </is>
      </c>
      <c r="O56" s="124" t="inlineStr"/>
      <c r="P56" t="inlineStr"/>
      <c r="Q56" t="inlineStr"/>
      <c r="R56" t="inlineStr"/>
      <c r="S56" t="inlineStr"/>
      <c r="T56" t="inlineStr"/>
      <c r="U56" t="inlineStr"/>
      <c r="V56" t="inlineStr"/>
      <c r="W56" t="inlineStr"/>
      <c r="X56" t="inlineStr"/>
      <c r="Y56" t="inlineStr"/>
    </row>
    <row r="57" hidden="1" s="109">
      <c r="A57" t="inlineStr"/>
      <c r="B57" s="250" t="inlineStr">
        <is>
          <t>N</t>
        </is>
      </c>
      <c r="C57" t="inlineStr">
        <is>
          <t>ConTab_BOM_KP_Case_0051</t>
        </is>
      </c>
      <c r="D57" t="inlineStr"/>
      <c r="E57" t="inlineStr">
        <is>
          <t>:4012-7_8-KP:4012-7_8-KPV:4012-7_8-KPVS:</t>
        </is>
      </c>
      <c r="F57" t="inlineStr">
        <is>
          <t>250# ANSI Flange</t>
        </is>
      </c>
      <c r="G57" t="inlineStr">
        <is>
          <t>CaseMatl_Special</t>
        </is>
      </c>
      <c r="H57" t="inlineStr">
        <is>
          <t>Special/Other</t>
        </is>
      </c>
      <c r="I57" t="inlineStr">
        <is>
          <t>X</t>
        </is>
      </c>
      <c r="J57" s="250" t="n">
        <v>250</v>
      </c>
      <c r="K57" t="inlineStr">
        <is>
          <t>Coating_Standard</t>
        </is>
      </c>
      <c r="L57" s="273" t="inlineStr">
        <is>
          <t>RTF</t>
        </is>
      </c>
      <c r="M57" t="inlineStr">
        <is>
          <t>B100097</t>
        </is>
      </c>
      <c r="N57" s="273" t="inlineStr">
        <is>
          <t>LT034</t>
        </is>
      </c>
      <c r="O57" s="124" t="inlineStr"/>
      <c r="P57" t="inlineStr"/>
      <c r="Q57" t="inlineStr"/>
      <c r="R57" t="inlineStr"/>
      <c r="S57" t="inlineStr"/>
      <c r="T57" t="inlineStr"/>
      <c r="U57" t="inlineStr"/>
      <c r="V57" t="inlineStr"/>
      <c r="W57" t="inlineStr"/>
      <c r="X57" t="inlineStr"/>
      <c r="Y57" t="inlineStr"/>
    </row>
    <row r="58" hidden="1" s="109">
      <c r="A58" t="inlineStr"/>
      <c r="B58" s="250" t="inlineStr">
        <is>
          <t>Y</t>
        </is>
      </c>
      <c r="C58" t="inlineStr">
        <is>
          <t>ConTab_BOM_KP_Case_0052</t>
        </is>
      </c>
      <c r="D58" t="inlineStr">
        <is>
          <t>ConTab_BOM_KP_Case_0052</t>
        </is>
      </c>
      <c r="E58" t="inlineStr">
        <is>
          <t>:4012-7_8-KP:4012-7_8-KPV:4012-7_8-KPVS:</t>
        </is>
      </c>
      <c r="F58" t="inlineStr">
        <is>
          <t>Special/Other</t>
        </is>
      </c>
      <c r="G58" t="inlineStr">
        <is>
          <t>CaseMatl_Cast_Iron_ASTM-A48_CL35</t>
        </is>
      </c>
      <c r="H58" t="inlineStr">
        <is>
          <t>Cast Iron, ASTM-A48, CL 35</t>
        </is>
      </c>
      <c r="I58" t="inlineStr">
        <is>
          <t>C35</t>
        </is>
      </c>
      <c r="J58" s="250" t="n">
        <v>175</v>
      </c>
      <c r="K58" t="inlineStr">
        <is>
          <t>Coating_Standard</t>
        </is>
      </c>
      <c r="L58" s="273" t="inlineStr">
        <is>
          <t>RTF</t>
        </is>
      </c>
      <c r="M58" t="inlineStr">
        <is>
          <t>B100098</t>
        </is>
      </c>
      <c r="N58" s="273" t="inlineStr">
        <is>
          <t>LT027</t>
        </is>
      </c>
      <c r="O58" s="124" t="inlineStr"/>
      <c r="P58" t="inlineStr"/>
      <c r="Q58" t="inlineStr"/>
      <c r="R58" t="inlineStr"/>
      <c r="S58" t="inlineStr"/>
      <c r="T58" t="inlineStr"/>
      <c r="U58" t="inlineStr"/>
      <c r="V58" t="inlineStr"/>
      <c r="W58" t="inlineStr"/>
      <c r="X58" t="inlineStr"/>
      <c r="Y58" t="inlineStr"/>
    </row>
    <row r="59" hidden="1" s="109">
      <c r="A59" t="inlineStr"/>
      <c r="B59" s="250" t="inlineStr">
        <is>
          <t>N</t>
        </is>
      </c>
      <c r="C59" t="inlineStr">
        <is>
          <t>ConTab_BOM_KP_Case_0053</t>
        </is>
      </c>
      <c r="D59" t="inlineStr"/>
      <c r="E59" t="inlineStr">
        <is>
          <t>:4012-7_8-KP:4012-7_8-KPV:4012-7_8-KPVS:</t>
        </is>
      </c>
      <c r="F59" t="inlineStr">
        <is>
          <t>Special/Other</t>
        </is>
      </c>
      <c r="G59" t="inlineStr">
        <is>
          <t>CaseMatl_Ductile_Iron_ASTM-A536-65</t>
        </is>
      </c>
      <c r="H59" t="inlineStr">
        <is>
          <t>Ductile Iron, ASTM-A536-65</t>
        </is>
      </c>
      <c r="I59" t="inlineStr">
        <is>
          <t>J</t>
        </is>
      </c>
      <c r="J59" s="250" t="n">
        <v>175</v>
      </c>
      <c r="K59" t="inlineStr">
        <is>
          <t>Coating_Standard</t>
        </is>
      </c>
      <c r="L59" s="273" t="inlineStr">
        <is>
          <t>RTF</t>
        </is>
      </c>
      <c r="M59" t="inlineStr">
        <is>
          <t>B100099</t>
        </is>
      </c>
      <c r="N59" s="273" t="inlineStr">
        <is>
          <t>LT034</t>
        </is>
      </c>
      <c r="O59" s="124" t="inlineStr"/>
      <c r="P59" t="inlineStr"/>
      <c r="Q59" t="inlineStr"/>
      <c r="R59" t="inlineStr"/>
      <c r="S59" t="inlineStr"/>
      <c r="T59" t="inlineStr"/>
      <c r="U59" t="inlineStr"/>
      <c r="V59" t="inlineStr"/>
      <c r="W59" t="inlineStr"/>
      <c r="X59" t="inlineStr"/>
      <c r="Y59" t="inlineStr"/>
    </row>
    <row r="60" hidden="1" s="109">
      <c r="A60" t="inlineStr"/>
      <c r="B60" s="250" t="inlineStr">
        <is>
          <t>N</t>
        </is>
      </c>
      <c r="C60" t="inlineStr">
        <is>
          <t>ConTab_BOM_KP_Case_0054</t>
        </is>
      </c>
      <c r="D60" t="inlineStr"/>
      <c r="E60" t="inlineStr">
        <is>
          <t>:4012-7_8-KP:4012-7_8-KPV:4012-7_8-KPVS:</t>
        </is>
      </c>
      <c r="F60" t="inlineStr">
        <is>
          <t>Special/Other</t>
        </is>
      </c>
      <c r="G60" t="inlineStr">
        <is>
          <t>CaseMatl_Special</t>
        </is>
      </c>
      <c r="H60" t="inlineStr">
        <is>
          <t>Special/Other</t>
        </is>
      </c>
      <c r="I60" t="inlineStr">
        <is>
          <t>X</t>
        </is>
      </c>
      <c r="J60" s="250" t="n">
        <v>175</v>
      </c>
      <c r="K60" t="inlineStr">
        <is>
          <t>Coating_Standard</t>
        </is>
      </c>
      <c r="L60" s="273" t="inlineStr">
        <is>
          <t>RTF</t>
        </is>
      </c>
      <c r="M60" t="inlineStr">
        <is>
          <t>B100101</t>
        </is>
      </c>
      <c r="N60" s="273" t="inlineStr">
        <is>
          <t>LT029</t>
        </is>
      </c>
      <c r="O60" s="124" t="inlineStr"/>
      <c r="P60" t="inlineStr"/>
      <c r="Q60" t="inlineStr"/>
      <c r="R60" t="inlineStr"/>
      <c r="S60" t="inlineStr"/>
      <c r="T60" t="inlineStr"/>
      <c r="U60" t="inlineStr"/>
      <c r="V60" t="inlineStr"/>
      <c r="W60" t="inlineStr"/>
      <c r="X60" t="inlineStr"/>
      <c r="Y60" t="inlineStr"/>
    </row>
    <row r="61" hidden="1" s="109">
      <c r="A61" t="inlineStr"/>
      <c r="B61" s="250" t="inlineStr">
        <is>
          <t>Y</t>
        </is>
      </c>
      <c r="C61" t="inlineStr">
        <is>
          <t>ConTab_BOM_KP_Case_0055</t>
        </is>
      </c>
      <c r="D61" t="inlineStr">
        <is>
          <t>ConTab_BOM_KP_Case_0055</t>
        </is>
      </c>
      <c r="E61" t="inlineStr">
        <is>
          <t>:4015-7_8-KP:4015-7_8-KPV:</t>
        </is>
      </c>
      <c r="F61" t="inlineStr">
        <is>
          <t>125# ANSI Flange</t>
        </is>
      </c>
      <c r="G61" t="inlineStr">
        <is>
          <t>CaseMatl_Cast_Iron_ASTM-A48_CL35</t>
        </is>
      </c>
      <c r="H61" t="inlineStr">
        <is>
          <t>Cast Iron, ASTM-A48, CL 35</t>
        </is>
      </c>
      <c r="I61" t="inlineStr">
        <is>
          <t>C35</t>
        </is>
      </c>
      <c r="J61" s="250" t="n">
        <v>175</v>
      </c>
      <c r="K61" t="inlineStr">
        <is>
          <t>Coating_Standard</t>
        </is>
      </c>
      <c r="L61" s="273" t="inlineStr">
        <is>
          <t>96698900</t>
        </is>
      </c>
      <c r="M61" t="inlineStr">
        <is>
          <t>B100102</t>
        </is>
      </c>
      <c r="N61" s="273" t="inlineStr">
        <is>
          <t>LT027</t>
        </is>
      </c>
      <c r="O61" s="124" t="inlineStr"/>
      <c r="P61" t="inlineStr"/>
      <c r="Q61" t="inlineStr"/>
      <c r="R61" t="inlineStr"/>
      <c r="S61" t="inlineStr"/>
      <c r="T61" t="inlineStr"/>
      <c r="U61" t="inlineStr"/>
      <c r="V61" t="inlineStr"/>
      <c r="W61" t="inlineStr"/>
      <c r="X61" t="inlineStr"/>
      <c r="Y61" t="inlineStr"/>
    </row>
    <row r="62" hidden="1" s="109">
      <c r="A62" t="inlineStr"/>
      <c r="B62" s="250" t="inlineStr">
        <is>
          <t>N</t>
        </is>
      </c>
      <c r="C62" t="inlineStr">
        <is>
          <t>ConTab_BOM_KP_Case_0056</t>
        </is>
      </c>
      <c r="D62" t="inlineStr"/>
      <c r="E62" t="inlineStr">
        <is>
          <t>:4015-7_8-KP:4015-7_8-KPV:</t>
        </is>
      </c>
      <c r="F62" t="inlineStr">
        <is>
          <t>125# ANSI Flange</t>
        </is>
      </c>
      <c r="G62" t="inlineStr">
        <is>
          <t>CaseMatl_Ductile_Iron_ASTM-A536-65</t>
        </is>
      </c>
      <c r="H62" t="inlineStr">
        <is>
          <t>Ductile Iron, ASTM-A536-65</t>
        </is>
      </c>
      <c r="I62" t="inlineStr">
        <is>
          <t>J</t>
        </is>
      </c>
      <c r="J62" s="250" t="n">
        <v>175</v>
      </c>
      <c r="K62" t="inlineStr">
        <is>
          <t>Coating_Standard</t>
        </is>
      </c>
      <c r="L62" s="273" t="inlineStr">
        <is>
          <t>RTF</t>
        </is>
      </c>
      <c r="M62" t="inlineStr">
        <is>
          <t>B100103</t>
        </is>
      </c>
      <c r="N62" s="273" t="inlineStr">
        <is>
          <t>LT034</t>
        </is>
      </c>
      <c r="O62" s="124" t="inlineStr"/>
      <c r="P62" t="inlineStr"/>
      <c r="Q62" t="inlineStr"/>
      <c r="R62" t="inlineStr"/>
      <c r="S62" t="inlineStr"/>
      <c r="T62" t="inlineStr"/>
      <c r="U62" t="inlineStr"/>
      <c r="V62" t="inlineStr"/>
      <c r="W62" t="inlineStr"/>
      <c r="X62" t="inlineStr"/>
      <c r="Y62" t="inlineStr"/>
    </row>
    <row r="63" hidden="1" s="109">
      <c r="A63" t="inlineStr"/>
      <c r="B63" s="250" t="inlineStr">
        <is>
          <t>N</t>
        </is>
      </c>
      <c r="C63" t="inlineStr">
        <is>
          <t>ConTab_BOM_KP_Case_0057</t>
        </is>
      </c>
      <c r="D63" t="inlineStr"/>
      <c r="E63" t="inlineStr">
        <is>
          <t>:4015-7_8-KP:4015-7_8-KPV:</t>
        </is>
      </c>
      <c r="F63" t="inlineStr">
        <is>
          <t>125# ANSI Flange</t>
        </is>
      </c>
      <c r="G63" t="inlineStr">
        <is>
          <t>CaseMatl_Special</t>
        </is>
      </c>
      <c r="H63" t="inlineStr">
        <is>
          <t>Special/Other</t>
        </is>
      </c>
      <c r="I63" t="inlineStr">
        <is>
          <t>X</t>
        </is>
      </c>
      <c r="J63" s="250" t="n">
        <v>175</v>
      </c>
      <c r="K63" t="inlineStr">
        <is>
          <t>Coating_Standard</t>
        </is>
      </c>
      <c r="L63" s="273" t="inlineStr">
        <is>
          <t>RTF</t>
        </is>
      </c>
      <c r="M63" t="inlineStr">
        <is>
          <t>B100105</t>
        </is>
      </c>
      <c r="N63" s="273" t="inlineStr">
        <is>
          <t>LT029</t>
        </is>
      </c>
      <c r="O63" s="124" t="inlineStr"/>
      <c r="P63" t="inlineStr"/>
      <c r="Q63" t="inlineStr"/>
      <c r="R63" t="inlineStr"/>
      <c r="S63" t="inlineStr"/>
      <c r="T63" t="inlineStr"/>
      <c r="U63" t="inlineStr"/>
      <c r="V63" t="inlineStr"/>
      <c r="W63" t="inlineStr"/>
      <c r="X63" t="inlineStr"/>
      <c r="Y63" t="inlineStr"/>
    </row>
    <row r="64" hidden="1" s="109">
      <c r="A64" t="inlineStr"/>
      <c r="B64" s="250" t="inlineStr">
        <is>
          <t>Y</t>
        </is>
      </c>
      <c r="C64" t="inlineStr">
        <is>
          <t>ConTab_BOM_KP_Case_0058</t>
        </is>
      </c>
      <c r="D64" t="inlineStr">
        <is>
          <t>ConTab_BOM_KP_Case_0058</t>
        </is>
      </c>
      <c r="E64" t="inlineStr">
        <is>
          <t>:4015-7_8-KP:4015-7_8-KPV:</t>
        </is>
      </c>
      <c r="F64" t="inlineStr">
        <is>
          <t>250# ANSI Flange</t>
        </is>
      </c>
      <c r="G64" t="inlineStr">
        <is>
          <t>CaseMatl_Cast_Iron_ASTM-A48_CL35</t>
        </is>
      </c>
      <c r="H64" t="inlineStr">
        <is>
          <t>Cast Iron, ASTM-A48, CL 35</t>
        </is>
      </c>
      <c r="I64" t="inlineStr">
        <is>
          <t>C35</t>
        </is>
      </c>
      <c r="J64" s="250" t="n">
        <v>250</v>
      </c>
      <c r="K64" t="inlineStr">
        <is>
          <t>Coating_Standard</t>
        </is>
      </c>
      <c r="L64" s="273" t="inlineStr">
        <is>
          <t>96698901</t>
        </is>
      </c>
      <c r="M64" t="inlineStr">
        <is>
          <t>B100106</t>
        </is>
      </c>
      <c r="N64" s="273" t="inlineStr">
        <is>
          <t>LT034</t>
        </is>
      </c>
      <c r="O64" s="124" t="inlineStr"/>
      <c r="P64" t="inlineStr"/>
      <c r="Q64" t="inlineStr"/>
      <c r="R64" t="inlineStr"/>
      <c r="S64" t="inlineStr"/>
      <c r="T64" t="inlineStr"/>
      <c r="U64" t="inlineStr"/>
      <c r="V64" t="inlineStr"/>
      <c r="W64" t="inlineStr"/>
      <c r="X64" t="inlineStr"/>
      <c r="Y64" t="inlineStr"/>
    </row>
    <row r="65" hidden="1" s="109">
      <c r="A65" t="inlineStr"/>
      <c r="B65" s="250" t="inlineStr">
        <is>
          <t>N</t>
        </is>
      </c>
      <c r="C65" t="inlineStr">
        <is>
          <t>ConTab_BOM_KP_Case_0059</t>
        </is>
      </c>
      <c r="D65" t="inlineStr"/>
      <c r="E65" t="inlineStr">
        <is>
          <t>:4015-7_8-KP:4015-7_8-KPV:</t>
        </is>
      </c>
      <c r="F65" t="inlineStr">
        <is>
          <t>250# ANSI Flange</t>
        </is>
      </c>
      <c r="G65" t="inlineStr">
        <is>
          <t>CaseMatl_Ductile_Iron_ASTM-A536-65</t>
        </is>
      </c>
      <c r="H65" t="inlineStr">
        <is>
          <t>Ductile Iron, ASTM-A536-65</t>
        </is>
      </c>
      <c r="I65" t="inlineStr">
        <is>
          <t>J</t>
        </is>
      </c>
      <c r="J65" s="250" t="n">
        <v>300</v>
      </c>
      <c r="K65" t="inlineStr">
        <is>
          <t>Coating_Standard</t>
        </is>
      </c>
      <c r="L65" s="273" t="inlineStr">
        <is>
          <t>96698902</t>
        </is>
      </c>
      <c r="M65" t="inlineStr">
        <is>
          <t>B100107</t>
        </is>
      </c>
      <c r="N65" s="273" t="inlineStr">
        <is>
          <t>LT034</t>
        </is>
      </c>
      <c r="O65" s="124" t="inlineStr"/>
      <c r="P65" t="inlineStr"/>
      <c r="Q65" t="inlineStr"/>
      <c r="R65" t="inlineStr"/>
      <c r="S65" t="inlineStr"/>
      <c r="T65" t="inlineStr"/>
      <c r="U65" t="inlineStr"/>
      <c r="V65" t="inlineStr"/>
      <c r="W65" t="inlineStr"/>
      <c r="X65" t="inlineStr"/>
      <c r="Y65" t="inlineStr"/>
    </row>
    <row r="66" hidden="1" s="109">
      <c r="A66" t="inlineStr"/>
      <c r="B66" s="250" t="inlineStr">
        <is>
          <t>N</t>
        </is>
      </c>
      <c r="C66" t="inlineStr">
        <is>
          <t>ConTab_BOM_KP_Case_0060</t>
        </is>
      </c>
      <c r="D66" t="inlineStr"/>
      <c r="E66" t="inlineStr">
        <is>
          <t>:4015-7_8-KP:4015-7_8-KPV:</t>
        </is>
      </c>
      <c r="F66" t="inlineStr">
        <is>
          <t>250# ANSI Flange</t>
        </is>
      </c>
      <c r="G66" t="inlineStr">
        <is>
          <t>CaseMatl_Special</t>
        </is>
      </c>
      <c r="H66" t="inlineStr">
        <is>
          <t>Special/Other</t>
        </is>
      </c>
      <c r="I66" t="inlineStr">
        <is>
          <t>X</t>
        </is>
      </c>
      <c r="J66" s="250" t="n">
        <v>250</v>
      </c>
      <c r="K66" t="inlineStr">
        <is>
          <t>Coating_Standard</t>
        </is>
      </c>
      <c r="L66" s="273" t="inlineStr">
        <is>
          <t>RTF</t>
        </is>
      </c>
      <c r="M66" t="inlineStr">
        <is>
          <t>B100109</t>
        </is>
      </c>
      <c r="N66" s="273" t="inlineStr">
        <is>
          <t>LT034</t>
        </is>
      </c>
      <c r="O66" s="124" t="inlineStr"/>
      <c r="P66" t="inlineStr"/>
      <c r="Q66" t="inlineStr"/>
      <c r="R66" t="inlineStr"/>
      <c r="S66" t="inlineStr"/>
      <c r="T66" t="inlineStr"/>
      <c r="U66" t="inlineStr"/>
      <c r="V66" t="inlineStr"/>
      <c r="W66" t="inlineStr"/>
      <c r="X66" t="inlineStr"/>
      <c r="Y66" t="inlineStr"/>
    </row>
    <row r="67" hidden="1" s="109">
      <c r="A67" t="inlineStr"/>
      <c r="B67" s="250" t="inlineStr">
        <is>
          <t>Y</t>
        </is>
      </c>
      <c r="C67" t="inlineStr">
        <is>
          <t>ConTab_BOM_KP_Case_0061</t>
        </is>
      </c>
      <c r="D67" t="inlineStr">
        <is>
          <t>ConTab_BOM_KP_Case_0061</t>
        </is>
      </c>
      <c r="E67" t="inlineStr">
        <is>
          <t>:4015-7_8-KP:4015-7_8-KPV:</t>
        </is>
      </c>
      <c r="F67" t="inlineStr">
        <is>
          <t>Special/Other</t>
        </is>
      </c>
      <c r="G67" t="inlineStr">
        <is>
          <t>CaseMatl_Cast_Iron_ASTM-A48_CL35</t>
        </is>
      </c>
      <c r="H67" t="inlineStr">
        <is>
          <t>Cast Iron, ASTM-A48, CL 35</t>
        </is>
      </c>
      <c r="I67" t="inlineStr">
        <is>
          <t>C35</t>
        </is>
      </c>
      <c r="J67" s="250" t="n">
        <v>175</v>
      </c>
      <c r="K67" t="inlineStr">
        <is>
          <t>Coating_Standard</t>
        </is>
      </c>
      <c r="L67" s="273" t="inlineStr">
        <is>
          <t>RTF</t>
        </is>
      </c>
      <c r="M67" t="inlineStr">
        <is>
          <t>B100110</t>
        </is>
      </c>
      <c r="N67" s="273" t="inlineStr">
        <is>
          <t>LT027</t>
        </is>
      </c>
      <c r="O67" s="124" t="inlineStr"/>
      <c r="P67" t="inlineStr"/>
      <c r="Q67" t="inlineStr"/>
      <c r="R67" t="inlineStr"/>
      <c r="S67" t="inlineStr"/>
      <c r="T67" t="inlineStr"/>
      <c r="U67" t="inlineStr"/>
      <c r="V67" t="inlineStr"/>
      <c r="W67" t="inlineStr"/>
      <c r="X67" t="inlineStr"/>
      <c r="Y67" t="inlineStr"/>
    </row>
    <row r="68" hidden="1" s="109">
      <c r="A68" t="inlineStr"/>
      <c r="B68" s="250" t="inlineStr">
        <is>
          <t>N</t>
        </is>
      </c>
      <c r="C68" t="inlineStr">
        <is>
          <t>ConTab_BOM_KP_Case_0062</t>
        </is>
      </c>
      <c r="D68" t="inlineStr"/>
      <c r="E68" t="inlineStr">
        <is>
          <t>:4015-7_8-KP:4015-7_8-KPV:</t>
        </is>
      </c>
      <c r="F68" t="inlineStr">
        <is>
          <t>Special/Other</t>
        </is>
      </c>
      <c r="G68" t="inlineStr">
        <is>
          <t>CaseMatl_Ductile_Iron_ASTM-A536-65</t>
        </is>
      </c>
      <c r="H68" t="inlineStr">
        <is>
          <t>Ductile Iron, ASTM-A536-65</t>
        </is>
      </c>
      <c r="I68" t="inlineStr">
        <is>
          <t>J</t>
        </is>
      </c>
      <c r="J68" s="250" t="n">
        <v>175</v>
      </c>
      <c r="K68" t="inlineStr">
        <is>
          <t>Coating_Standard</t>
        </is>
      </c>
      <c r="L68" s="273" t="inlineStr">
        <is>
          <t>RTF</t>
        </is>
      </c>
      <c r="M68" t="inlineStr">
        <is>
          <t>B100111</t>
        </is>
      </c>
      <c r="N68" s="273" t="inlineStr">
        <is>
          <t>LT034</t>
        </is>
      </c>
      <c r="O68" s="124" t="inlineStr"/>
      <c r="P68" t="inlineStr"/>
      <c r="Q68" t="inlineStr"/>
      <c r="R68" t="inlineStr"/>
      <c r="S68" t="inlineStr"/>
      <c r="T68" t="inlineStr"/>
      <c r="U68" t="inlineStr"/>
      <c r="V68" t="inlineStr"/>
      <c r="W68" t="inlineStr"/>
      <c r="X68" t="inlineStr"/>
      <c r="Y68" t="inlineStr"/>
    </row>
    <row r="69" hidden="1" s="109">
      <c r="A69" t="inlineStr"/>
      <c r="B69" s="250" t="inlineStr">
        <is>
          <t>N</t>
        </is>
      </c>
      <c r="C69" t="inlineStr">
        <is>
          <t>ConTab_BOM_KP_Case_0063</t>
        </is>
      </c>
      <c r="D69" t="inlineStr"/>
      <c r="E69" t="inlineStr">
        <is>
          <t>:4015-7_8-KP:4015-7_8-KPV:</t>
        </is>
      </c>
      <c r="F69" t="inlineStr">
        <is>
          <t>Special/Other</t>
        </is>
      </c>
      <c r="G69" t="inlineStr">
        <is>
          <t>CaseMatl_Special</t>
        </is>
      </c>
      <c r="H69" t="inlineStr">
        <is>
          <t>Special/Other</t>
        </is>
      </c>
      <c r="I69" t="inlineStr">
        <is>
          <t>X</t>
        </is>
      </c>
      <c r="J69" s="250" t="n">
        <v>175</v>
      </c>
      <c r="K69" t="inlineStr">
        <is>
          <t>Coating_Standard</t>
        </is>
      </c>
      <c r="L69" s="273" t="inlineStr">
        <is>
          <t>RTF</t>
        </is>
      </c>
      <c r="M69" t="inlineStr">
        <is>
          <t>B100113</t>
        </is>
      </c>
      <c r="N69" s="273" t="inlineStr">
        <is>
          <t>LT029</t>
        </is>
      </c>
      <c r="O69" s="124" t="inlineStr"/>
      <c r="P69" t="inlineStr"/>
      <c r="Q69" t="inlineStr"/>
      <c r="R69" t="inlineStr"/>
      <c r="S69" t="inlineStr"/>
      <c r="T69" t="inlineStr"/>
      <c r="U69" t="inlineStr"/>
      <c r="V69" t="inlineStr"/>
      <c r="W69" t="inlineStr"/>
      <c r="X69" t="inlineStr"/>
      <c r="Y69" t="inlineStr"/>
    </row>
    <row r="70" hidden="1" s="109">
      <c r="A70" t="inlineStr"/>
      <c r="B70" s="250" t="inlineStr">
        <is>
          <t>Y</t>
        </is>
      </c>
      <c r="C70" t="inlineStr">
        <is>
          <t>ConTab_BOM_KP_Case_0064</t>
        </is>
      </c>
      <c r="D70" t="inlineStr">
        <is>
          <t>ConTab_BOM_KP_Case_0064</t>
        </is>
      </c>
      <c r="E70" t="inlineStr">
        <is>
          <t>:5012-7_8-KP:5012-7_8-KPV:5012-7_8-KPVS:</t>
        </is>
      </c>
      <c r="F70" t="inlineStr">
        <is>
          <t>125# ANSI Flange</t>
        </is>
      </c>
      <c r="G70" t="inlineStr">
        <is>
          <t>CaseMatl_Cast_Iron_ASTM-A48_CL35</t>
        </is>
      </c>
      <c r="H70" t="inlineStr">
        <is>
          <t>Cast Iron, ASTM-A48, CL 35</t>
        </is>
      </c>
      <c r="I70" t="inlineStr">
        <is>
          <t>C35</t>
        </is>
      </c>
      <c r="J70" s="250" t="n">
        <v>175</v>
      </c>
      <c r="K70" t="inlineStr">
        <is>
          <t>Coating_Standard</t>
        </is>
      </c>
      <c r="L70" s="273" t="inlineStr">
        <is>
          <t>96698903</t>
        </is>
      </c>
      <c r="M70" t="inlineStr">
        <is>
          <t>B100114</t>
        </is>
      </c>
      <c r="N70" s="273" t="inlineStr">
        <is>
          <t>LT027</t>
        </is>
      </c>
      <c r="O70" s="124" t="inlineStr"/>
      <c r="P70" t="inlineStr"/>
      <c r="Q70" t="inlineStr"/>
      <c r="R70" t="inlineStr"/>
      <c r="S70" t="inlineStr"/>
      <c r="T70" t="inlineStr"/>
      <c r="U70" t="inlineStr"/>
      <c r="V70" t="inlineStr"/>
      <c r="W70" t="inlineStr"/>
      <c r="X70" t="inlineStr"/>
      <c r="Y70" t="inlineStr"/>
    </row>
    <row r="71" hidden="1" s="109">
      <c r="A71" t="inlineStr"/>
      <c r="B71" s="250" t="inlineStr">
        <is>
          <t>N</t>
        </is>
      </c>
      <c r="C71" t="inlineStr">
        <is>
          <t>ConTab_BOM_KP_Case_0065</t>
        </is>
      </c>
      <c r="D71" t="inlineStr"/>
      <c r="E71" t="inlineStr">
        <is>
          <t>:5012-7_8-KP:5012-7_8-KPV:5012-7_8-KPVS:</t>
        </is>
      </c>
      <c r="F71" t="inlineStr">
        <is>
          <t>125# ANSI Flange</t>
        </is>
      </c>
      <c r="G71" t="inlineStr">
        <is>
          <t>CaseMatl_Ductile_Iron_ASTM-A536-65</t>
        </is>
      </c>
      <c r="H71" t="inlineStr">
        <is>
          <t>Ductile Iron, ASTM-A536-65</t>
        </is>
      </c>
      <c r="I71" t="inlineStr">
        <is>
          <t>J</t>
        </is>
      </c>
      <c r="J71" s="250" t="n">
        <v>175</v>
      </c>
      <c r="K71" t="inlineStr">
        <is>
          <t>Coating_Standard</t>
        </is>
      </c>
      <c r="L71" s="273" t="inlineStr">
        <is>
          <t>RTF</t>
        </is>
      </c>
      <c r="M71" t="inlineStr">
        <is>
          <t>B100115</t>
        </is>
      </c>
      <c r="N71" s="273" t="inlineStr">
        <is>
          <t>LT034</t>
        </is>
      </c>
      <c r="O71" s="124" t="inlineStr"/>
      <c r="P71" t="inlineStr"/>
      <c r="Q71" t="inlineStr"/>
      <c r="R71" t="inlineStr"/>
      <c r="S71" t="inlineStr"/>
      <c r="T71" t="inlineStr"/>
      <c r="U71" t="inlineStr"/>
      <c r="V71" t="inlineStr"/>
      <c r="W71" t="inlineStr"/>
      <c r="X71" t="inlineStr"/>
      <c r="Y71" t="inlineStr"/>
    </row>
    <row r="72" hidden="1" s="109">
      <c r="A72" t="inlineStr"/>
      <c r="B72" s="250" t="inlineStr">
        <is>
          <t>N</t>
        </is>
      </c>
      <c r="C72" t="inlineStr">
        <is>
          <t>ConTab_BOM_KP_Case_0066</t>
        </is>
      </c>
      <c r="D72" t="inlineStr"/>
      <c r="E72" t="inlineStr">
        <is>
          <t>:5012-7_8-KP:5012-7_8-KPV:5012-7_8-KPVS:</t>
        </is>
      </c>
      <c r="F72" t="inlineStr">
        <is>
          <t>125# ANSI Flange</t>
        </is>
      </c>
      <c r="G72" t="inlineStr">
        <is>
          <t>CaseMatl_Special</t>
        </is>
      </c>
      <c r="H72" t="inlineStr">
        <is>
          <t>Special/Other</t>
        </is>
      </c>
      <c r="I72" t="inlineStr">
        <is>
          <t>X</t>
        </is>
      </c>
      <c r="J72" s="250" t="n">
        <v>175</v>
      </c>
      <c r="K72" t="inlineStr">
        <is>
          <t>Coating_Standard</t>
        </is>
      </c>
      <c r="L72" s="273" t="inlineStr">
        <is>
          <t>RTF</t>
        </is>
      </c>
      <c r="M72" t="inlineStr">
        <is>
          <t>B100117</t>
        </is>
      </c>
      <c r="N72" s="273" t="inlineStr">
        <is>
          <t>LT029</t>
        </is>
      </c>
      <c r="O72" s="124" t="inlineStr"/>
      <c r="P72" t="inlineStr"/>
      <c r="Q72" t="inlineStr"/>
      <c r="R72" t="inlineStr"/>
      <c r="S72" t="inlineStr"/>
      <c r="T72" t="inlineStr"/>
      <c r="U72" t="inlineStr"/>
      <c r="V72" t="inlineStr"/>
      <c r="W72" t="inlineStr"/>
      <c r="X72" t="inlineStr"/>
      <c r="Y72" t="inlineStr"/>
    </row>
    <row r="73" hidden="1" s="109">
      <c r="A73" t="inlineStr"/>
      <c r="B73" s="250" t="inlineStr">
        <is>
          <t>Y</t>
        </is>
      </c>
      <c r="C73" t="inlineStr">
        <is>
          <t>ConTab_BOM_KP_Case_0067</t>
        </is>
      </c>
      <c r="D73" t="inlineStr">
        <is>
          <t>ConTab_BOM_KP_Case_0067</t>
        </is>
      </c>
      <c r="E73" t="inlineStr">
        <is>
          <t>:5012-7_8-KP:5012-7_8-KPV:5012-7_8-KPVS:</t>
        </is>
      </c>
      <c r="F73" t="inlineStr">
        <is>
          <t>250# ANSI Flange</t>
        </is>
      </c>
      <c r="G73" t="inlineStr">
        <is>
          <t>CaseMatl_Cast_Iron_ASTM-A48_CL35</t>
        </is>
      </c>
      <c r="H73" t="inlineStr">
        <is>
          <t>Cast Iron, ASTM-A48, CL 35</t>
        </is>
      </c>
      <c r="I73" t="inlineStr">
        <is>
          <t>C35</t>
        </is>
      </c>
      <c r="J73" s="250" t="n">
        <v>250</v>
      </c>
      <c r="K73" t="inlineStr">
        <is>
          <t>Coating_Standard</t>
        </is>
      </c>
      <c r="L73" s="273" t="inlineStr">
        <is>
          <t>96698904</t>
        </is>
      </c>
      <c r="M73" t="inlineStr">
        <is>
          <t>B100118</t>
        </is>
      </c>
      <c r="N73" s="273" t="inlineStr">
        <is>
          <t>LT034</t>
        </is>
      </c>
      <c r="O73" s="124" t="inlineStr"/>
      <c r="P73" t="inlineStr"/>
      <c r="Q73" t="inlineStr"/>
      <c r="R73" t="inlineStr"/>
      <c r="S73" t="inlineStr"/>
      <c r="T73" t="inlineStr"/>
      <c r="U73" t="inlineStr"/>
      <c r="V73" t="inlineStr"/>
      <c r="W73" t="inlineStr"/>
      <c r="X73" t="inlineStr"/>
      <c r="Y73" t="inlineStr"/>
    </row>
    <row r="74" hidden="1" s="109">
      <c r="A74" t="inlineStr"/>
      <c r="B74" s="250" t="inlineStr">
        <is>
          <t>N</t>
        </is>
      </c>
      <c r="C74" t="inlineStr">
        <is>
          <t>ConTab_BOM_KP_Case_0068</t>
        </is>
      </c>
      <c r="D74" t="inlineStr"/>
      <c r="E74" t="inlineStr">
        <is>
          <t>:5012-7_8-KP:5012-7_8-KPV:5012-7_8-KPVS:</t>
        </is>
      </c>
      <c r="F74" t="inlineStr">
        <is>
          <t>250# ANSI Flange</t>
        </is>
      </c>
      <c r="G74" t="inlineStr">
        <is>
          <t>CaseMatl_Ductile_Iron_ASTM-A536-65</t>
        </is>
      </c>
      <c r="H74" t="inlineStr">
        <is>
          <t>Ductile Iron, ASTM-A536-65</t>
        </is>
      </c>
      <c r="I74" t="inlineStr">
        <is>
          <t>J</t>
        </is>
      </c>
      <c r="J74" s="250" t="n">
        <v>300</v>
      </c>
      <c r="K74" t="inlineStr">
        <is>
          <t>Coating_Standard</t>
        </is>
      </c>
      <c r="L74" s="273" t="inlineStr">
        <is>
          <t>96698905</t>
        </is>
      </c>
      <c r="M74" t="inlineStr">
        <is>
          <t>B100119</t>
        </is>
      </c>
      <c r="N74" s="273" t="inlineStr">
        <is>
          <t>LT034</t>
        </is>
      </c>
      <c r="O74" s="124" t="inlineStr"/>
      <c r="P74" t="inlineStr"/>
      <c r="Q74" t="inlineStr"/>
      <c r="R74" t="inlineStr"/>
      <c r="S74" t="inlineStr"/>
      <c r="T74" t="inlineStr"/>
      <c r="U74" t="inlineStr"/>
      <c r="V74" t="inlineStr"/>
      <c r="W74" t="inlineStr"/>
      <c r="X74" t="inlineStr"/>
      <c r="Y74" t="inlineStr"/>
    </row>
    <row r="75" hidden="1" s="109">
      <c r="A75" t="inlineStr"/>
      <c r="B75" s="250" t="inlineStr">
        <is>
          <t>N</t>
        </is>
      </c>
      <c r="C75" t="inlineStr">
        <is>
          <t>ConTab_BOM_KP_Case_0069</t>
        </is>
      </c>
      <c r="D75" t="inlineStr"/>
      <c r="E75" t="inlineStr">
        <is>
          <t>:5012-7_8-KP:5012-7_8-KPV:5012-7_8-KPVS:</t>
        </is>
      </c>
      <c r="F75" t="inlineStr">
        <is>
          <t>250# ANSI Flange</t>
        </is>
      </c>
      <c r="G75" t="inlineStr">
        <is>
          <t>CaseMatl_Special</t>
        </is>
      </c>
      <c r="H75" t="inlineStr">
        <is>
          <t>Special/Other</t>
        </is>
      </c>
      <c r="I75" t="inlineStr">
        <is>
          <t>X</t>
        </is>
      </c>
      <c r="J75" s="250" t="n">
        <v>250</v>
      </c>
      <c r="K75" t="inlineStr">
        <is>
          <t>Coating_Standard</t>
        </is>
      </c>
      <c r="L75" s="273" t="inlineStr">
        <is>
          <t>RTF</t>
        </is>
      </c>
      <c r="M75" t="inlineStr">
        <is>
          <t>B100121</t>
        </is>
      </c>
      <c r="N75" s="273" t="inlineStr">
        <is>
          <t>LT034</t>
        </is>
      </c>
      <c r="O75" s="124" t="inlineStr"/>
      <c r="P75" t="inlineStr"/>
      <c r="Q75" t="inlineStr"/>
      <c r="R75" t="inlineStr"/>
      <c r="S75" t="inlineStr"/>
      <c r="T75" t="inlineStr"/>
      <c r="U75" t="inlineStr"/>
      <c r="V75" t="inlineStr"/>
      <c r="W75" t="inlineStr"/>
      <c r="X75" t="inlineStr"/>
      <c r="Y75" t="inlineStr"/>
    </row>
    <row r="76" hidden="1" s="109">
      <c r="A76" t="inlineStr"/>
      <c r="B76" s="250" t="inlineStr">
        <is>
          <t>Y</t>
        </is>
      </c>
      <c r="C76" t="inlineStr">
        <is>
          <t>ConTab_BOM_KP_Case_0070</t>
        </is>
      </c>
      <c r="D76" t="inlineStr">
        <is>
          <t>ConTab_BOM_KP_Case_0070</t>
        </is>
      </c>
      <c r="E76" t="inlineStr">
        <is>
          <t>:5012-7_8-KP:5012-7_8-KPV:5012-7_8-KPVS:</t>
        </is>
      </c>
      <c r="F76" t="inlineStr">
        <is>
          <t>Special/Other</t>
        </is>
      </c>
      <c r="G76" t="inlineStr">
        <is>
          <t>CaseMatl_Cast_Iron_ASTM-A48_CL35</t>
        </is>
      </c>
      <c r="H76" t="inlineStr">
        <is>
          <t>Cast Iron, ASTM-A48, CL 35</t>
        </is>
      </c>
      <c r="I76" t="inlineStr">
        <is>
          <t>C35</t>
        </is>
      </c>
      <c r="J76" s="250" t="n">
        <v>175</v>
      </c>
      <c r="K76" t="inlineStr">
        <is>
          <t>Coating_Standard</t>
        </is>
      </c>
      <c r="L76" s="273" t="inlineStr">
        <is>
          <t>RTF</t>
        </is>
      </c>
      <c r="M76" t="inlineStr">
        <is>
          <t>B100122</t>
        </is>
      </c>
      <c r="N76" s="273" t="inlineStr">
        <is>
          <t>LT027</t>
        </is>
      </c>
      <c r="O76" s="124" t="inlineStr"/>
      <c r="P76" t="inlineStr"/>
      <c r="Q76" t="inlineStr"/>
      <c r="R76" t="inlineStr"/>
      <c r="S76" t="inlineStr"/>
      <c r="T76" t="inlineStr"/>
      <c r="U76" t="inlineStr"/>
      <c r="V76" t="inlineStr"/>
      <c r="W76" t="inlineStr"/>
      <c r="X76" t="inlineStr"/>
      <c r="Y76" t="inlineStr"/>
    </row>
    <row r="77" hidden="1" s="109">
      <c r="A77" t="inlineStr"/>
      <c r="B77" s="250" t="inlineStr">
        <is>
          <t>N</t>
        </is>
      </c>
      <c r="C77" t="inlineStr">
        <is>
          <t>ConTab_BOM_KP_Case_0071</t>
        </is>
      </c>
      <c r="D77" t="inlineStr"/>
      <c r="E77" t="inlineStr">
        <is>
          <t>:5012-7_8-KP:5012-7_8-KPV:5012-7_8-KPVS:</t>
        </is>
      </c>
      <c r="F77" t="inlineStr">
        <is>
          <t>Special/Other</t>
        </is>
      </c>
      <c r="G77" t="inlineStr">
        <is>
          <t>CaseMatl_Ductile_Iron_ASTM-A536-65</t>
        </is>
      </c>
      <c r="H77" t="inlineStr">
        <is>
          <t>Ductile Iron, ASTM-A536-65</t>
        </is>
      </c>
      <c r="I77" t="inlineStr">
        <is>
          <t>J</t>
        </is>
      </c>
      <c r="J77" s="250" t="n">
        <v>175</v>
      </c>
      <c r="K77" t="inlineStr">
        <is>
          <t>Coating_Standard</t>
        </is>
      </c>
      <c r="L77" s="273" t="inlineStr">
        <is>
          <t>RTF</t>
        </is>
      </c>
      <c r="M77" t="inlineStr">
        <is>
          <t>B100123</t>
        </is>
      </c>
      <c r="N77" s="273" t="inlineStr">
        <is>
          <t>LT034</t>
        </is>
      </c>
      <c r="O77" s="124" t="inlineStr"/>
      <c r="P77" t="inlineStr"/>
      <c r="Q77" t="inlineStr"/>
      <c r="R77" t="inlineStr"/>
      <c r="S77" t="inlineStr"/>
      <c r="T77" t="inlineStr"/>
      <c r="U77" t="inlineStr"/>
      <c r="V77" t="inlineStr"/>
      <c r="W77" t="inlineStr"/>
      <c r="X77" t="inlineStr"/>
      <c r="Y77" t="inlineStr"/>
    </row>
    <row r="78" hidden="1" s="109">
      <c r="A78" t="inlineStr"/>
      <c r="B78" s="250" t="inlineStr">
        <is>
          <t>N</t>
        </is>
      </c>
      <c r="C78" t="inlineStr">
        <is>
          <t>ConTab_BOM_KP_Case_0072</t>
        </is>
      </c>
      <c r="D78" t="inlineStr"/>
      <c r="E78" t="inlineStr">
        <is>
          <t>:5012-7_8-KP:5012-7_8-KPV:5012-7_8-KPVS:</t>
        </is>
      </c>
      <c r="F78" t="inlineStr">
        <is>
          <t>Special/Other</t>
        </is>
      </c>
      <c r="G78" t="inlineStr">
        <is>
          <t>CaseMatl_Special</t>
        </is>
      </c>
      <c r="H78" t="inlineStr">
        <is>
          <t>Special/Other</t>
        </is>
      </c>
      <c r="I78" t="inlineStr">
        <is>
          <t>X</t>
        </is>
      </c>
      <c r="J78" s="250" t="n">
        <v>175</v>
      </c>
      <c r="K78" t="inlineStr">
        <is>
          <t>Coating_Standard</t>
        </is>
      </c>
      <c r="L78" s="273" t="inlineStr">
        <is>
          <t>RTF</t>
        </is>
      </c>
      <c r="M78" t="inlineStr">
        <is>
          <t>B100125</t>
        </is>
      </c>
      <c r="N78" s="273" t="inlineStr">
        <is>
          <t>LT029</t>
        </is>
      </c>
      <c r="O78" s="124" t="inlineStr"/>
      <c r="P78" t="inlineStr"/>
      <c r="Q78" t="inlineStr"/>
      <c r="R78" t="inlineStr"/>
      <c r="S78" t="inlineStr"/>
      <c r="T78" t="inlineStr"/>
      <c r="U78" t="inlineStr"/>
      <c r="V78" t="inlineStr"/>
      <c r="W78" t="inlineStr"/>
      <c r="X78" t="inlineStr"/>
      <c r="Y78" t="inlineStr"/>
    </row>
    <row r="79" hidden="1" s="109">
      <c r="A79" t="inlineStr"/>
      <c r="B79" s="250" t="inlineStr">
        <is>
          <t>Y</t>
        </is>
      </c>
      <c r="C79" t="inlineStr">
        <is>
          <t>ConTab_BOM_KP_Case_0073</t>
        </is>
      </c>
      <c r="D79" t="inlineStr">
        <is>
          <t>ConTab_BOM_KP_Case_0073</t>
        </is>
      </c>
      <c r="E79" t="inlineStr">
        <is>
          <t>:5015-9_0-KP:5015-9_0-KPV:5015-9_0-KPVS:</t>
        </is>
      </c>
      <c r="F79" t="inlineStr">
        <is>
          <t>125# ANSI Flange</t>
        </is>
      </c>
      <c r="G79" t="inlineStr">
        <is>
          <t>CaseMatl_Cast_Iron_ASTM-A48_CL35</t>
        </is>
      </c>
      <c r="H79" t="inlineStr">
        <is>
          <t>Cast Iron, ASTM-A48, CL 35</t>
        </is>
      </c>
      <c r="I79" t="inlineStr">
        <is>
          <t>C35</t>
        </is>
      </c>
      <c r="J79" s="250" t="n">
        <v>175</v>
      </c>
      <c r="K79" t="inlineStr">
        <is>
          <t>Coating_Standard</t>
        </is>
      </c>
      <c r="L79" s="273" t="inlineStr">
        <is>
          <t>96698906</t>
        </is>
      </c>
      <c r="M79" t="inlineStr">
        <is>
          <t>B100126</t>
        </is>
      </c>
      <c r="N79" s="273" t="inlineStr">
        <is>
          <t>LT027</t>
        </is>
      </c>
      <c r="O79" s="124" t="inlineStr"/>
      <c r="P79" t="inlineStr"/>
      <c r="Q79" t="inlineStr"/>
      <c r="R79" t="inlineStr"/>
      <c r="S79" t="inlineStr"/>
      <c r="T79" t="inlineStr"/>
      <c r="U79" t="inlineStr"/>
      <c r="V79" t="inlineStr"/>
      <c r="W79" t="inlineStr"/>
      <c r="X79" t="inlineStr"/>
      <c r="Y79" t="inlineStr"/>
    </row>
    <row r="80" hidden="1" s="109">
      <c r="A80" t="inlineStr"/>
      <c r="B80" s="250" t="inlineStr">
        <is>
          <t>N</t>
        </is>
      </c>
      <c r="C80" t="inlineStr">
        <is>
          <t>ConTab_BOM_KP_Case_0074</t>
        </is>
      </c>
      <c r="D80" t="inlineStr"/>
      <c r="E80" t="inlineStr">
        <is>
          <t>:5015-9_0-KP:5015-9_0-KPV:5015-9_0-KPVS:</t>
        </is>
      </c>
      <c r="F80" t="inlineStr">
        <is>
          <t>125# ANSI Flange</t>
        </is>
      </c>
      <c r="G80" t="inlineStr">
        <is>
          <t>CaseMatl_Ductile_Iron_ASTM-A536-65</t>
        </is>
      </c>
      <c r="H80" t="inlineStr">
        <is>
          <t>Ductile Iron, ASTM-A536-65</t>
        </is>
      </c>
      <c r="I80" t="inlineStr">
        <is>
          <t>J</t>
        </is>
      </c>
      <c r="J80" s="250" t="n">
        <v>175</v>
      </c>
      <c r="K80" t="inlineStr">
        <is>
          <t>Coating_Standard</t>
        </is>
      </c>
      <c r="L80" s="273" t="inlineStr">
        <is>
          <t>RTF</t>
        </is>
      </c>
      <c r="M80" t="inlineStr">
        <is>
          <t>B100127</t>
        </is>
      </c>
      <c r="N80" s="273" t="inlineStr">
        <is>
          <t>LT034</t>
        </is>
      </c>
      <c r="O80" s="124" t="inlineStr"/>
      <c r="P80" t="inlineStr"/>
      <c r="Q80" t="inlineStr"/>
      <c r="R80" t="inlineStr"/>
      <c r="S80" t="inlineStr"/>
      <c r="T80" t="inlineStr"/>
      <c r="U80" t="inlineStr"/>
      <c r="V80" t="inlineStr"/>
      <c r="W80" t="inlineStr"/>
      <c r="X80" t="inlineStr"/>
      <c r="Y80" t="inlineStr"/>
    </row>
    <row r="81" hidden="1" s="109">
      <c r="A81" t="inlineStr"/>
      <c r="B81" s="250" t="inlineStr">
        <is>
          <t>N</t>
        </is>
      </c>
      <c r="C81" t="inlineStr">
        <is>
          <t>ConTab_BOM_KP_Case_0075</t>
        </is>
      </c>
      <c r="D81" t="inlineStr"/>
      <c r="E81" t="inlineStr">
        <is>
          <t>:5015-9_0-KP:5015-9_0-KPV:5015-9_0-KPVS:</t>
        </is>
      </c>
      <c r="F81" t="inlineStr">
        <is>
          <t>125# ANSI Flange</t>
        </is>
      </c>
      <c r="G81" t="inlineStr">
        <is>
          <t>CaseMatl_Special</t>
        </is>
      </c>
      <c r="H81" t="inlineStr">
        <is>
          <t>Special/Other</t>
        </is>
      </c>
      <c r="I81" t="inlineStr">
        <is>
          <t>X</t>
        </is>
      </c>
      <c r="J81" s="250" t="n">
        <v>175</v>
      </c>
      <c r="K81" t="inlineStr">
        <is>
          <t>Coating_Standard</t>
        </is>
      </c>
      <c r="L81" s="273" t="inlineStr">
        <is>
          <t>RTF</t>
        </is>
      </c>
      <c r="M81" t="inlineStr">
        <is>
          <t>B100129</t>
        </is>
      </c>
      <c r="N81" s="273" t="inlineStr">
        <is>
          <t>LT029</t>
        </is>
      </c>
      <c r="O81" s="124" t="inlineStr"/>
      <c r="P81" t="inlineStr"/>
      <c r="Q81" t="inlineStr"/>
      <c r="R81" t="inlineStr"/>
      <c r="S81" t="inlineStr"/>
      <c r="T81" t="inlineStr"/>
      <c r="U81" t="inlineStr"/>
      <c r="V81" t="inlineStr"/>
      <c r="W81" t="inlineStr"/>
      <c r="X81" t="inlineStr"/>
      <c r="Y81" t="inlineStr"/>
    </row>
    <row r="82" hidden="1" s="109">
      <c r="A82" t="inlineStr"/>
      <c r="B82" s="250" t="inlineStr">
        <is>
          <t>Y</t>
        </is>
      </c>
      <c r="C82" t="inlineStr">
        <is>
          <t>ConTab_BOM_KP_Case_0076</t>
        </is>
      </c>
      <c r="D82" t="inlineStr">
        <is>
          <t>ConTab_BOM_KP_Case_0076</t>
        </is>
      </c>
      <c r="E82" t="inlineStr">
        <is>
          <t>:5015-9_0-KP:5015-9_0-KPV:5015-9_0-KPVS:</t>
        </is>
      </c>
      <c r="F82" t="inlineStr">
        <is>
          <t>250# ANSI Flange</t>
        </is>
      </c>
      <c r="G82" t="inlineStr">
        <is>
          <t>CaseMatl_Cast_Iron_ASTM-A48_CL35</t>
        </is>
      </c>
      <c r="H82" t="inlineStr">
        <is>
          <t>Cast Iron, ASTM-A48, CL 35</t>
        </is>
      </c>
      <c r="I82" t="inlineStr">
        <is>
          <t>C35</t>
        </is>
      </c>
      <c r="J82" s="250" t="n">
        <v>250</v>
      </c>
      <c r="K82" t="inlineStr">
        <is>
          <t>Coating_Standard</t>
        </is>
      </c>
      <c r="L82" s="273" t="inlineStr">
        <is>
          <t>96698907</t>
        </is>
      </c>
      <c r="M82" t="inlineStr">
        <is>
          <t>B100130</t>
        </is>
      </c>
      <c r="N82" s="273" t="inlineStr">
        <is>
          <t>LT034</t>
        </is>
      </c>
      <c r="O82" s="124" t="inlineStr"/>
      <c r="P82" t="inlineStr"/>
      <c r="Q82" t="inlineStr"/>
      <c r="R82" t="inlineStr"/>
      <c r="S82" t="inlineStr"/>
      <c r="T82" t="inlineStr"/>
      <c r="U82" t="inlineStr"/>
      <c r="V82" t="inlineStr"/>
      <c r="W82" t="inlineStr"/>
      <c r="X82" t="inlineStr"/>
      <c r="Y82" t="inlineStr"/>
    </row>
    <row r="83" hidden="1" s="109">
      <c r="A83" t="inlineStr"/>
      <c r="B83" s="250" t="inlineStr">
        <is>
          <t>N</t>
        </is>
      </c>
      <c r="C83" t="inlineStr">
        <is>
          <t>ConTab_BOM_KP_Case_0077</t>
        </is>
      </c>
      <c r="D83" t="inlineStr"/>
      <c r="E83" t="inlineStr">
        <is>
          <t>:5015-9_0-KP:5015-9_0-KPV:5015-9_0-KPVS:</t>
        </is>
      </c>
      <c r="F83" t="inlineStr">
        <is>
          <t>250# ANSI Flange</t>
        </is>
      </c>
      <c r="G83" t="inlineStr">
        <is>
          <t>CaseMatl_Ductile_Iron_ASTM-A536-65</t>
        </is>
      </c>
      <c r="H83" t="inlineStr">
        <is>
          <t>Ductile Iron, ASTM-A536-65</t>
        </is>
      </c>
      <c r="I83" t="inlineStr">
        <is>
          <t>J</t>
        </is>
      </c>
      <c r="J83" s="250" t="n">
        <v>300</v>
      </c>
      <c r="K83" t="inlineStr">
        <is>
          <t>Coating_Standard</t>
        </is>
      </c>
      <c r="L83" s="273" t="inlineStr">
        <is>
          <t>96698908</t>
        </is>
      </c>
      <c r="M83" t="inlineStr">
        <is>
          <t>B100131</t>
        </is>
      </c>
      <c r="N83" s="273" t="inlineStr">
        <is>
          <t>LT034</t>
        </is>
      </c>
      <c r="O83" s="124" t="inlineStr"/>
      <c r="P83" t="inlineStr"/>
      <c r="Q83" t="inlineStr"/>
      <c r="R83" t="inlineStr"/>
      <c r="S83" t="inlineStr"/>
      <c r="T83" t="inlineStr"/>
      <c r="U83" t="inlineStr"/>
      <c r="V83" t="inlineStr"/>
      <c r="W83" t="inlineStr"/>
      <c r="X83" t="inlineStr"/>
      <c r="Y83" t="inlineStr"/>
    </row>
    <row r="84" hidden="1" s="109">
      <c r="A84" t="inlineStr"/>
      <c r="B84" s="250" t="inlineStr">
        <is>
          <t>N</t>
        </is>
      </c>
      <c r="C84" t="inlineStr">
        <is>
          <t>ConTab_BOM_KP_Case_0078</t>
        </is>
      </c>
      <c r="D84" t="inlineStr"/>
      <c r="E84" t="inlineStr">
        <is>
          <t>:5015-9_0-KP:5015-9_0-KPV:5015-9_0-KPVS:</t>
        </is>
      </c>
      <c r="F84" t="inlineStr">
        <is>
          <t>250# ANSI Flange</t>
        </is>
      </c>
      <c r="G84" t="inlineStr">
        <is>
          <t>CaseMatl_Special</t>
        </is>
      </c>
      <c r="H84" t="inlineStr">
        <is>
          <t>Special/Other</t>
        </is>
      </c>
      <c r="I84" t="inlineStr">
        <is>
          <t>X</t>
        </is>
      </c>
      <c r="J84" s="250" t="n">
        <v>250</v>
      </c>
      <c r="K84" t="inlineStr">
        <is>
          <t>Coating_Standard</t>
        </is>
      </c>
      <c r="L84" s="273" t="inlineStr">
        <is>
          <t>RTF</t>
        </is>
      </c>
      <c r="M84" t="inlineStr">
        <is>
          <t>B100133</t>
        </is>
      </c>
      <c r="N84" s="273" t="inlineStr">
        <is>
          <t>LT034</t>
        </is>
      </c>
      <c r="O84" s="124" t="inlineStr"/>
      <c r="P84" t="inlineStr"/>
      <c r="Q84" t="inlineStr"/>
      <c r="R84" t="inlineStr"/>
      <c r="S84" t="inlineStr"/>
      <c r="T84" t="inlineStr"/>
      <c r="U84" t="inlineStr"/>
      <c r="V84" t="inlineStr"/>
      <c r="W84" t="inlineStr"/>
      <c r="X84" t="inlineStr"/>
      <c r="Y84" t="inlineStr"/>
    </row>
    <row r="85" hidden="1" s="109">
      <c r="A85" t="inlineStr"/>
      <c r="B85" s="250" t="inlineStr">
        <is>
          <t>Y</t>
        </is>
      </c>
      <c r="C85" t="inlineStr">
        <is>
          <t>ConTab_BOM_KP_Case_0079</t>
        </is>
      </c>
      <c r="D85" t="inlineStr">
        <is>
          <t>ConTab_BOM_KP_Case_0079</t>
        </is>
      </c>
      <c r="E85" t="inlineStr">
        <is>
          <t>:5015-9_0-KP:5015-9_0-KPV:5015-9_0-KPVS:</t>
        </is>
      </c>
      <c r="F85" t="inlineStr">
        <is>
          <t>Special/Other</t>
        </is>
      </c>
      <c r="G85" t="inlineStr">
        <is>
          <t>CaseMatl_Cast_Iron_ASTM-A48_CL35</t>
        </is>
      </c>
      <c r="H85" t="inlineStr">
        <is>
          <t>Cast Iron, ASTM-A48, CL 35</t>
        </is>
      </c>
      <c r="I85" t="inlineStr">
        <is>
          <t>C35</t>
        </is>
      </c>
      <c r="J85" s="250" t="n">
        <v>175</v>
      </c>
      <c r="K85" t="inlineStr">
        <is>
          <t>Coating_Standard</t>
        </is>
      </c>
      <c r="L85" s="273" t="inlineStr">
        <is>
          <t>RTF</t>
        </is>
      </c>
      <c r="M85" t="inlineStr">
        <is>
          <t>B100134</t>
        </is>
      </c>
      <c r="N85" s="273" t="inlineStr">
        <is>
          <t>LT027</t>
        </is>
      </c>
      <c r="O85" s="124" t="inlineStr"/>
      <c r="P85" t="inlineStr"/>
      <c r="Q85" t="inlineStr"/>
      <c r="R85" t="inlineStr"/>
      <c r="S85" t="inlineStr"/>
      <c r="T85" t="inlineStr"/>
      <c r="U85" t="inlineStr"/>
      <c r="V85" t="inlineStr"/>
      <c r="W85" t="inlineStr"/>
      <c r="X85" t="inlineStr"/>
      <c r="Y85" t="inlineStr"/>
    </row>
    <row r="86" hidden="1" s="109">
      <c r="A86" t="inlineStr"/>
      <c r="B86" s="250" t="inlineStr">
        <is>
          <t>N</t>
        </is>
      </c>
      <c r="C86" t="inlineStr">
        <is>
          <t>ConTab_BOM_KP_Case_0080</t>
        </is>
      </c>
      <c r="D86" t="inlineStr"/>
      <c r="E86" t="inlineStr">
        <is>
          <t>:5015-9_0-KP:5015-9_0-KPV:5015-9_0-KPVS:</t>
        </is>
      </c>
      <c r="F86" t="inlineStr">
        <is>
          <t>Special/Other</t>
        </is>
      </c>
      <c r="G86" t="inlineStr">
        <is>
          <t>CaseMatl_Ductile_Iron_ASTM-A536-65</t>
        </is>
      </c>
      <c r="H86" t="inlineStr">
        <is>
          <t>Ductile Iron, ASTM-A536-65</t>
        </is>
      </c>
      <c r="I86" t="inlineStr">
        <is>
          <t>J</t>
        </is>
      </c>
      <c r="J86" s="250" t="n">
        <v>175</v>
      </c>
      <c r="K86" t="inlineStr">
        <is>
          <t>Coating_Standard</t>
        </is>
      </c>
      <c r="L86" s="273" t="inlineStr">
        <is>
          <t>RTF</t>
        </is>
      </c>
      <c r="M86" t="inlineStr">
        <is>
          <t>B100135</t>
        </is>
      </c>
      <c r="N86" s="273" t="inlineStr">
        <is>
          <t>LT034</t>
        </is>
      </c>
      <c r="O86" s="124" t="inlineStr"/>
      <c r="P86" t="inlineStr"/>
      <c r="Q86" t="inlineStr"/>
      <c r="R86" t="inlineStr"/>
      <c r="S86" t="inlineStr"/>
      <c r="T86" t="inlineStr"/>
      <c r="U86" t="inlineStr"/>
      <c r="V86" t="inlineStr"/>
      <c r="W86" t="inlineStr"/>
      <c r="X86" t="inlineStr"/>
      <c r="Y86" t="inlineStr"/>
    </row>
    <row r="87" hidden="1" s="109">
      <c r="A87" t="inlineStr"/>
      <c r="B87" s="250" t="inlineStr">
        <is>
          <t>N</t>
        </is>
      </c>
      <c r="C87" t="inlineStr">
        <is>
          <t>ConTab_BOM_KP_Case_0081</t>
        </is>
      </c>
      <c r="D87" t="inlineStr"/>
      <c r="E87" t="inlineStr">
        <is>
          <t>:5015-9_0-KP:5015-9_0-KPV:5015-9_0-KPVS:</t>
        </is>
      </c>
      <c r="F87" t="inlineStr">
        <is>
          <t>Special/Other</t>
        </is>
      </c>
      <c r="G87" t="inlineStr">
        <is>
          <t>CaseMatl_Special</t>
        </is>
      </c>
      <c r="H87" t="inlineStr">
        <is>
          <t>Special/Other</t>
        </is>
      </c>
      <c r="I87" t="inlineStr">
        <is>
          <t>X</t>
        </is>
      </c>
      <c r="J87" s="250" t="n">
        <v>175</v>
      </c>
      <c r="K87" t="inlineStr">
        <is>
          <t>Coating_Standard</t>
        </is>
      </c>
      <c r="L87" s="273" t="inlineStr">
        <is>
          <t>RTF</t>
        </is>
      </c>
      <c r="M87" t="inlineStr">
        <is>
          <t>B100137</t>
        </is>
      </c>
      <c r="N87" s="273" t="inlineStr">
        <is>
          <t>LT029</t>
        </is>
      </c>
      <c r="O87" s="124" t="inlineStr"/>
      <c r="P87" t="inlineStr"/>
      <c r="Q87" t="inlineStr"/>
      <c r="R87" t="inlineStr"/>
      <c r="S87" t="inlineStr"/>
      <c r="T87" t="inlineStr"/>
      <c r="U87" t="inlineStr"/>
      <c r="V87" t="inlineStr"/>
      <c r="W87" t="inlineStr"/>
      <c r="X87" t="inlineStr"/>
      <c r="Y87" t="inlineStr"/>
    </row>
    <row r="88" hidden="1" s="109">
      <c r="A88" t="inlineStr"/>
      <c r="B88" s="250" t="inlineStr">
        <is>
          <t>Y</t>
        </is>
      </c>
      <c r="C88" t="inlineStr">
        <is>
          <t>ConTab_BOM_KP_Case_0082</t>
        </is>
      </c>
      <c r="D88" t="inlineStr">
        <is>
          <t>ConTab_BOM_KP_Case_0082</t>
        </is>
      </c>
      <c r="E88" t="inlineStr">
        <is>
          <t>:6012-1_2-KP:6012-1_2-KPV:</t>
        </is>
      </c>
      <c r="F88" t="inlineStr">
        <is>
          <t>125# ANSI Flange</t>
        </is>
      </c>
      <c r="G88" t="inlineStr">
        <is>
          <t>CaseMatl_Cast_Iron_ASTM-A48_CL35</t>
        </is>
      </c>
      <c r="H88" t="inlineStr">
        <is>
          <t>Cast Iron, ASTM-A48, CL 35</t>
        </is>
      </c>
      <c r="I88" t="inlineStr">
        <is>
          <t>C35</t>
        </is>
      </c>
      <c r="J88" s="250" t="n">
        <v>175</v>
      </c>
      <c r="K88" t="inlineStr">
        <is>
          <t>Coating_Standard</t>
        </is>
      </c>
      <c r="L88" s="273" t="inlineStr">
        <is>
          <t>96698909</t>
        </is>
      </c>
      <c r="M88" t="inlineStr">
        <is>
          <t>B100138</t>
        </is>
      </c>
      <c r="N88" s="273" t="inlineStr">
        <is>
          <t>LT027</t>
        </is>
      </c>
      <c r="O88" s="124" t="inlineStr"/>
      <c r="P88" t="inlineStr"/>
      <c r="Q88" t="inlineStr"/>
      <c r="R88" t="inlineStr"/>
      <c r="S88" t="inlineStr"/>
      <c r="T88" t="inlineStr"/>
      <c r="U88" t="inlineStr"/>
      <c r="V88" t="inlineStr"/>
      <c r="W88" t="inlineStr"/>
      <c r="X88" t="inlineStr"/>
      <c r="Y88" t="inlineStr"/>
    </row>
    <row r="89" hidden="1" s="109">
      <c r="A89" t="inlineStr"/>
      <c r="B89" s="250" t="inlineStr">
        <is>
          <t>N</t>
        </is>
      </c>
      <c r="C89" t="inlineStr">
        <is>
          <t>ConTab_BOM_KP_Case_0083</t>
        </is>
      </c>
      <c r="D89" t="inlineStr"/>
      <c r="E89" t="inlineStr">
        <is>
          <t>:6012-1_2-KP:6012-1_2-KPV:</t>
        </is>
      </c>
      <c r="F89" t="inlineStr">
        <is>
          <t>125# ANSI Flange</t>
        </is>
      </c>
      <c r="G89" t="inlineStr">
        <is>
          <t>CaseMatl_Ductile_Iron_ASTM-A536-65</t>
        </is>
      </c>
      <c r="H89" t="inlineStr">
        <is>
          <t>Ductile Iron, ASTM-A536-65</t>
        </is>
      </c>
      <c r="I89" t="inlineStr">
        <is>
          <t>J</t>
        </is>
      </c>
      <c r="J89" s="250" t="n">
        <v>175</v>
      </c>
      <c r="K89" t="inlineStr">
        <is>
          <t>Coating_Standard</t>
        </is>
      </c>
      <c r="L89" s="273" t="inlineStr">
        <is>
          <t>RTF</t>
        </is>
      </c>
      <c r="M89" t="inlineStr">
        <is>
          <t>B100139</t>
        </is>
      </c>
      <c r="N89" s="273" t="inlineStr">
        <is>
          <t>LT034</t>
        </is>
      </c>
      <c r="O89" s="124" t="inlineStr"/>
      <c r="P89" t="inlineStr"/>
      <c r="Q89" t="inlineStr"/>
      <c r="R89" t="inlineStr"/>
      <c r="S89" t="inlineStr"/>
      <c r="T89" t="inlineStr"/>
      <c r="U89" t="inlineStr"/>
      <c r="V89" t="inlineStr"/>
      <c r="W89" t="inlineStr"/>
      <c r="X89" t="inlineStr"/>
      <c r="Y89" t="inlineStr"/>
    </row>
    <row r="90" hidden="1" s="109">
      <c r="A90" t="inlineStr"/>
      <c r="B90" s="250" t="inlineStr">
        <is>
          <t>N</t>
        </is>
      </c>
      <c r="C90" t="inlineStr">
        <is>
          <t>ConTab_BOM_KP_Case_0084</t>
        </is>
      </c>
      <c r="D90" t="inlineStr"/>
      <c r="E90" t="inlineStr">
        <is>
          <t>:6012-1_2-KP:6012-1_2-KPV:</t>
        </is>
      </c>
      <c r="F90" t="inlineStr">
        <is>
          <t>125# ANSI Flange</t>
        </is>
      </c>
      <c r="G90" t="inlineStr">
        <is>
          <t>CaseMatl_Special</t>
        </is>
      </c>
      <c r="H90" t="inlineStr">
        <is>
          <t>Special/Other</t>
        </is>
      </c>
      <c r="I90" t="inlineStr">
        <is>
          <t>X</t>
        </is>
      </c>
      <c r="J90" s="250" t="n">
        <v>175</v>
      </c>
      <c r="K90" t="inlineStr">
        <is>
          <t>Coating_Standard</t>
        </is>
      </c>
      <c r="L90" s="273" t="inlineStr">
        <is>
          <t>RTF</t>
        </is>
      </c>
      <c r="M90" t="inlineStr">
        <is>
          <t>B100141</t>
        </is>
      </c>
      <c r="N90" s="273" t="inlineStr">
        <is>
          <t>LT029</t>
        </is>
      </c>
      <c r="O90" s="124" t="inlineStr"/>
      <c r="P90" t="inlineStr"/>
      <c r="Q90" t="inlineStr"/>
      <c r="R90" t="inlineStr"/>
      <c r="S90" t="inlineStr"/>
      <c r="T90" t="inlineStr"/>
      <c r="U90" t="inlineStr"/>
      <c r="V90" t="inlineStr"/>
      <c r="W90" t="inlineStr"/>
      <c r="X90" t="inlineStr"/>
      <c r="Y90" t="inlineStr"/>
    </row>
    <row r="91" hidden="1" s="109">
      <c r="A91" t="inlineStr"/>
      <c r="B91" s="250" t="inlineStr">
        <is>
          <t>Y</t>
        </is>
      </c>
      <c r="C91" t="inlineStr">
        <is>
          <t>ConTab_BOM_KP_Case_0085</t>
        </is>
      </c>
      <c r="D91" t="inlineStr">
        <is>
          <t>ConTab_BOM_KP_Case_0085</t>
        </is>
      </c>
      <c r="E91" t="inlineStr">
        <is>
          <t>:6012-1_2-KP:6012-1_2-KPV:</t>
        </is>
      </c>
      <c r="F91" t="inlineStr">
        <is>
          <t>250# ANSI Flange</t>
        </is>
      </c>
      <c r="G91" t="inlineStr">
        <is>
          <t>CaseMatl_Cast_Iron_ASTM-A48_CL35</t>
        </is>
      </c>
      <c r="H91" t="inlineStr">
        <is>
          <t>Cast Iron, ASTM-A48, CL 35</t>
        </is>
      </c>
      <c r="I91" t="inlineStr">
        <is>
          <t>C35</t>
        </is>
      </c>
      <c r="J91" s="250" t="n">
        <v>250</v>
      </c>
      <c r="K91" t="inlineStr">
        <is>
          <t>Coating_Standard</t>
        </is>
      </c>
      <c r="L91" s="273" t="inlineStr">
        <is>
          <t>96698910</t>
        </is>
      </c>
      <c r="M91" t="inlineStr">
        <is>
          <t>B100142</t>
        </is>
      </c>
      <c r="N91" s="273" t="inlineStr">
        <is>
          <t>LT034</t>
        </is>
      </c>
      <c r="O91" s="124" t="inlineStr"/>
      <c r="P91" t="inlineStr"/>
      <c r="Q91" t="inlineStr"/>
      <c r="R91" t="inlineStr"/>
      <c r="S91" t="inlineStr"/>
      <c r="T91" t="inlineStr"/>
      <c r="U91" t="inlineStr"/>
      <c r="V91" t="inlineStr"/>
      <c r="W91" t="inlineStr"/>
      <c r="X91" t="inlineStr"/>
      <c r="Y91" t="inlineStr"/>
    </row>
    <row r="92" hidden="1" s="109">
      <c r="A92" t="inlineStr"/>
      <c r="B92" s="250" t="inlineStr">
        <is>
          <t>N</t>
        </is>
      </c>
      <c r="C92" t="inlineStr">
        <is>
          <t>ConTab_BOM_KP_Case_0086</t>
        </is>
      </c>
      <c r="D92" t="inlineStr"/>
      <c r="E92" t="inlineStr">
        <is>
          <t>:6012-1_2-KP:6012-1_2-KPV:</t>
        </is>
      </c>
      <c r="F92" t="inlineStr">
        <is>
          <t>250# ANSI Flange</t>
        </is>
      </c>
      <c r="G92" t="inlineStr">
        <is>
          <t>CaseMatl_Ductile_Iron_ASTM-A536-65</t>
        </is>
      </c>
      <c r="H92" t="inlineStr">
        <is>
          <t>Ductile Iron, ASTM-A536-65</t>
        </is>
      </c>
      <c r="I92" t="inlineStr">
        <is>
          <t>J</t>
        </is>
      </c>
      <c r="J92" s="250" t="n">
        <v>300</v>
      </c>
      <c r="K92" t="inlineStr">
        <is>
          <t>Coating_Standard</t>
        </is>
      </c>
      <c r="L92" s="273" t="inlineStr">
        <is>
          <t>96698911</t>
        </is>
      </c>
      <c r="M92" t="inlineStr">
        <is>
          <t>B100143</t>
        </is>
      </c>
      <c r="N92" s="273" t="inlineStr">
        <is>
          <t>LT034</t>
        </is>
      </c>
      <c r="O92" s="124" t="inlineStr"/>
      <c r="P92" t="inlineStr"/>
      <c r="Q92" t="inlineStr"/>
      <c r="R92" t="inlineStr"/>
      <c r="S92" t="inlineStr"/>
      <c r="T92" t="inlineStr"/>
      <c r="U92" t="inlineStr"/>
      <c r="V92" t="inlineStr"/>
      <c r="W92" t="inlineStr"/>
      <c r="X92" t="inlineStr"/>
      <c r="Y92" t="inlineStr"/>
    </row>
    <row r="93" hidden="1" s="109">
      <c r="A93" t="inlineStr"/>
      <c r="B93" s="250" t="inlineStr">
        <is>
          <t>N</t>
        </is>
      </c>
      <c r="C93" t="inlineStr">
        <is>
          <t>ConTab_BOM_KP_Case_0087</t>
        </is>
      </c>
      <c r="D93" t="inlineStr"/>
      <c r="E93" t="inlineStr">
        <is>
          <t>:6012-1_2-KP:6012-1_2-KPV:</t>
        </is>
      </c>
      <c r="F93" t="inlineStr">
        <is>
          <t>250# ANSI Flange</t>
        </is>
      </c>
      <c r="G93" t="inlineStr">
        <is>
          <t>CaseMatl_Special</t>
        </is>
      </c>
      <c r="H93" t="inlineStr">
        <is>
          <t>Special/Other</t>
        </is>
      </c>
      <c r="I93" t="inlineStr">
        <is>
          <t>X</t>
        </is>
      </c>
      <c r="J93" s="250" t="n">
        <v>250</v>
      </c>
      <c r="K93" t="inlineStr">
        <is>
          <t>Coating_Standard</t>
        </is>
      </c>
      <c r="L93" s="273" t="inlineStr">
        <is>
          <t>RTF</t>
        </is>
      </c>
      <c r="M93" t="inlineStr">
        <is>
          <t>B100145</t>
        </is>
      </c>
      <c r="N93" s="273" t="inlineStr">
        <is>
          <t>LT034</t>
        </is>
      </c>
      <c r="O93" s="124" t="inlineStr"/>
      <c r="P93" t="inlineStr"/>
      <c r="Q93" t="inlineStr"/>
      <c r="R93" t="inlineStr"/>
      <c r="S93" t="inlineStr"/>
      <c r="T93" t="inlineStr"/>
      <c r="U93" t="inlineStr"/>
      <c r="V93" t="inlineStr"/>
      <c r="W93" t="inlineStr"/>
      <c r="X93" t="inlineStr"/>
      <c r="Y93" t="inlineStr"/>
    </row>
    <row r="94" hidden="1" s="109">
      <c r="A94" t="inlineStr"/>
      <c r="B94" s="250" t="inlineStr">
        <is>
          <t>Y</t>
        </is>
      </c>
      <c r="C94" t="inlineStr">
        <is>
          <t>ConTab_BOM_KP_Case_0088</t>
        </is>
      </c>
      <c r="D94" t="inlineStr">
        <is>
          <t>ConTab_BOM_KP_Case_0088</t>
        </is>
      </c>
      <c r="E94" t="inlineStr">
        <is>
          <t>:6012-1_2-KP:6012-1_2-KPV:</t>
        </is>
      </c>
      <c r="F94" t="inlineStr">
        <is>
          <t>Special/Other</t>
        </is>
      </c>
      <c r="G94" t="inlineStr">
        <is>
          <t>CaseMatl_Cast_Iron_ASTM-A48_CL35</t>
        </is>
      </c>
      <c r="H94" t="inlineStr">
        <is>
          <t>Cast Iron, ASTM-A48, CL 35</t>
        </is>
      </c>
      <c r="I94" t="inlineStr">
        <is>
          <t>C35</t>
        </is>
      </c>
      <c r="J94" s="250" t="n">
        <v>175</v>
      </c>
      <c r="K94" t="inlineStr">
        <is>
          <t>Coating_Standard</t>
        </is>
      </c>
      <c r="L94" s="273" t="inlineStr">
        <is>
          <t>RTF</t>
        </is>
      </c>
      <c r="M94" t="inlineStr">
        <is>
          <t>B100146</t>
        </is>
      </c>
      <c r="N94" s="273" t="inlineStr">
        <is>
          <t>LT027</t>
        </is>
      </c>
      <c r="O94" s="124" t="inlineStr"/>
      <c r="P94" t="inlineStr"/>
      <c r="Q94" t="inlineStr"/>
      <c r="R94" t="inlineStr"/>
      <c r="S94" t="inlineStr"/>
      <c r="T94" t="inlineStr"/>
      <c r="U94" t="inlineStr"/>
      <c r="V94" t="inlineStr"/>
      <c r="W94" t="inlineStr"/>
      <c r="X94" t="inlineStr"/>
      <c r="Y94" t="inlineStr"/>
    </row>
    <row r="95" hidden="1" s="109">
      <c r="A95" t="inlineStr"/>
      <c r="B95" s="250" t="inlineStr">
        <is>
          <t>N</t>
        </is>
      </c>
      <c r="C95" t="inlineStr">
        <is>
          <t>ConTab_BOM_KP_Case_0089</t>
        </is>
      </c>
      <c r="D95" t="inlineStr"/>
      <c r="E95" t="inlineStr">
        <is>
          <t>:6012-1_2-KP:6012-1_2-KPV:</t>
        </is>
      </c>
      <c r="F95" t="inlineStr">
        <is>
          <t>Special/Other</t>
        </is>
      </c>
      <c r="G95" t="inlineStr">
        <is>
          <t>CaseMatl_Ductile_Iron_ASTM-A536-65</t>
        </is>
      </c>
      <c r="H95" t="inlineStr">
        <is>
          <t>Ductile Iron, ASTM-A536-65</t>
        </is>
      </c>
      <c r="I95" t="inlineStr">
        <is>
          <t>J</t>
        </is>
      </c>
      <c r="J95" s="250" t="n">
        <v>175</v>
      </c>
      <c r="K95" t="inlineStr">
        <is>
          <t>Coating_Standard</t>
        </is>
      </c>
      <c r="L95" s="273" t="inlineStr">
        <is>
          <t>RTF</t>
        </is>
      </c>
      <c r="M95" t="inlineStr">
        <is>
          <t>B100147</t>
        </is>
      </c>
      <c r="N95" s="273" t="inlineStr">
        <is>
          <t>LT034</t>
        </is>
      </c>
      <c r="O95" s="124" t="inlineStr"/>
      <c r="P95" t="inlineStr"/>
      <c r="Q95" t="inlineStr"/>
      <c r="R95" t="inlineStr"/>
      <c r="S95" t="inlineStr"/>
      <c r="T95" t="inlineStr"/>
      <c r="U95" t="inlineStr"/>
      <c r="V95" t="inlineStr"/>
      <c r="W95" t="inlineStr"/>
      <c r="X95" t="inlineStr"/>
      <c r="Y95" t="inlineStr"/>
    </row>
    <row r="96" hidden="1" s="109">
      <c r="A96" t="inlineStr"/>
      <c r="B96" s="250" t="inlineStr">
        <is>
          <t>N</t>
        </is>
      </c>
      <c r="C96" t="inlineStr">
        <is>
          <t>ConTab_BOM_KP_Case_0090</t>
        </is>
      </c>
      <c r="D96" t="inlineStr"/>
      <c r="E96" t="inlineStr">
        <is>
          <t>:6012-1_2-KP:6012-1_2-KPV:</t>
        </is>
      </c>
      <c r="F96" t="inlineStr">
        <is>
          <t>Special/Other</t>
        </is>
      </c>
      <c r="G96" t="inlineStr">
        <is>
          <t>CaseMatl_Special</t>
        </is>
      </c>
      <c r="H96" t="inlineStr">
        <is>
          <t>Special/Other</t>
        </is>
      </c>
      <c r="I96" t="inlineStr">
        <is>
          <t>X</t>
        </is>
      </c>
      <c r="J96" s="250" t="n">
        <v>175</v>
      </c>
      <c r="K96" t="inlineStr">
        <is>
          <t>Coating_Standard</t>
        </is>
      </c>
      <c r="L96" s="273" t="inlineStr">
        <is>
          <t>RTF</t>
        </is>
      </c>
      <c r="M96" t="inlineStr">
        <is>
          <t>B100149</t>
        </is>
      </c>
      <c r="N96" s="273" t="inlineStr">
        <is>
          <t>LT029</t>
        </is>
      </c>
      <c r="O96" s="124" t="inlineStr"/>
      <c r="P96" t="inlineStr"/>
      <c r="Q96" t="inlineStr"/>
      <c r="R96" t="inlineStr"/>
      <c r="S96" t="inlineStr"/>
      <c r="T96" t="inlineStr"/>
      <c r="U96" t="inlineStr"/>
      <c r="V96" t="inlineStr"/>
      <c r="W96" t="inlineStr"/>
      <c r="X96" t="inlineStr"/>
      <c r="Y96" t="inlineStr"/>
    </row>
    <row r="97" hidden="1" s="109">
      <c r="A97" t="inlineStr"/>
      <c r="B97" s="250" t="inlineStr">
        <is>
          <t>Y</t>
        </is>
      </c>
      <c r="C97" t="inlineStr">
        <is>
          <t>ConTab_BOM_KP_Case_0091</t>
        </is>
      </c>
      <c r="D97" t="inlineStr">
        <is>
          <t>ConTab_BOM_KP_Case_0091</t>
        </is>
      </c>
      <c r="E97" t="inlineStr">
        <is>
          <t>:6012-3_4-KP:6012-3_4-KPV:6012-3_4-KPVS:</t>
        </is>
      </c>
      <c r="F97" t="inlineStr">
        <is>
          <t>125# ANSI Flange</t>
        </is>
      </c>
      <c r="G97" t="inlineStr">
        <is>
          <t>CaseMatl_Cast_Iron_ASTM-A48_CL35</t>
        </is>
      </c>
      <c r="H97" t="inlineStr">
        <is>
          <t>Cast Iron, ASTM-A48, CL 35</t>
        </is>
      </c>
      <c r="I97" t="inlineStr">
        <is>
          <t>C35</t>
        </is>
      </c>
      <c r="J97" s="250" t="n">
        <v>175</v>
      </c>
      <c r="K97" t="inlineStr">
        <is>
          <t>Coating_Standard</t>
        </is>
      </c>
      <c r="L97" s="273" t="inlineStr">
        <is>
          <t>96698912</t>
        </is>
      </c>
      <c r="M97" t="inlineStr">
        <is>
          <t>B100150</t>
        </is>
      </c>
      <c r="N97" s="273" t="inlineStr">
        <is>
          <t>LT027</t>
        </is>
      </c>
      <c r="O97" s="124" t="inlineStr"/>
      <c r="P97" t="inlineStr"/>
      <c r="Q97" t="inlineStr"/>
      <c r="R97" t="inlineStr"/>
      <c r="S97" t="inlineStr"/>
      <c r="T97" t="inlineStr"/>
      <c r="U97" t="inlineStr"/>
      <c r="V97" t="inlineStr"/>
      <c r="W97" t="inlineStr"/>
      <c r="X97" t="inlineStr"/>
      <c r="Y97" t="inlineStr"/>
    </row>
    <row r="98" hidden="1" s="109">
      <c r="A98" t="inlineStr"/>
      <c r="B98" s="250" t="inlineStr">
        <is>
          <t>N</t>
        </is>
      </c>
      <c r="C98" t="inlineStr">
        <is>
          <t>ConTab_BOM_KP_Case_0092</t>
        </is>
      </c>
      <c r="D98" t="inlineStr"/>
      <c r="E98" t="inlineStr">
        <is>
          <t>:6012-3_4-KP:6012-3_4-KPV:6012-3_4-KPVS:</t>
        </is>
      </c>
      <c r="F98" t="inlineStr">
        <is>
          <t>125# ANSI Flange</t>
        </is>
      </c>
      <c r="G98" t="inlineStr">
        <is>
          <t>CaseMatl_Ductile_Iron_ASTM-A536-65</t>
        </is>
      </c>
      <c r="H98" t="inlineStr">
        <is>
          <t>Ductile Iron, ASTM-A536-65</t>
        </is>
      </c>
      <c r="I98" t="inlineStr">
        <is>
          <t>J</t>
        </is>
      </c>
      <c r="J98" s="250" t="n">
        <v>175</v>
      </c>
      <c r="K98" t="inlineStr">
        <is>
          <t>Coating_Standard</t>
        </is>
      </c>
      <c r="L98" s="273" t="inlineStr">
        <is>
          <t>RTF</t>
        </is>
      </c>
      <c r="M98" t="inlineStr">
        <is>
          <t>B100151</t>
        </is>
      </c>
      <c r="N98" s="273" t="inlineStr">
        <is>
          <t>LT034</t>
        </is>
      </c>
      <c r="O98" s="124" t="inlineStr"/>
      <c r="P98" t="inlineStr"/>
      <c r="Q98" t="inlineStr"/>
      <c r="R98" t="inlineStr"/>
      <c r="S98" t="inlineStr"/>
      <c r="T98" t="inlineStr"/>
      <c r="U98" t="inlineStr"/>
      <c r="V98" t="inlineStr"/>
      <c r="W98" t="inlineStr"/>
      <c r="X98" t="inlineStr"/>
      <c r="Y98" t="inlineStr"/>
    </row>
    <row r="99" hidden="1" s="109">
      <c r="A99" t="inlineStr"/>
      <c r="B99" s="250" t="inlineStr">
        <is>
          <t>N</t>
        </is>
      </c>
      <c r="C99" t="inlineStr">
        <is>
          <t>ConTab_BOM_KP_Case_0093</t>
        </is>
      </c>
      <c r="D99" t="inlineStr"/>
      <c r="E99" t="inlineStr">
        <is>
          <t>:6012-3_4-KP:6012-3_4-KPV:6012-3_4-KPVS:</t>
        </is>
      </c>
      <c r="F99" t="inlineStr">
        <is>
          <t>125# ANSI Flange</t>
        </is>
      </c>
      <c r="G99" t="inlineStr">
        <is>
          <t>CaseMatl_Special</t>
        </is>
      </c>
      <c r="H99" t="inlineStr">
        <is>
          <t>Special/Other</t>
        </is>
      </c>
      <c r="I99" t="inlineStr">
        <is>
          <t>X</t>
        </is>
      </c>
      <c r="J99" s="250" t="n">
        <v>175</v>
      </c>
      <c r="K99" t="inlineStr">
        <is>
          <t>Coating_Standard</t>
        </is>
      </c>
      <c r="L99" s="273" t="inlineStr">
        <is>
          <t>RTF</t>
        </is>
      </c>
      <c r="M99" t="inlineStr">
        <is>
          <t>B100153</t>
        </is>
      </c>
      <c r="N99" s="273" t="inlineStr">
        <is>
          <t>LT029</t>
        </is>
      </c>
      <c r="O99" s="124" t="inlineStr"/>
      <c r="P99" t="inlineStr"/>
      <c r="Q99" t="inlineStr"/>
      <c r="R99" t="inlineStr"/>
      <c r="S99" t="inlineStr"/>
      <c r="T99" t="inlineStr"/>
      <c r="U99" t="inlineStr"/>
      <c r="V99" t="inlineStr"/>
      <c r="W99" t="inlineStr"/>
      <c r="X99" t="inlineStr"/>
      <c r="Y99" t="inlineStr"/>
    </row>
    <row r="100" hidden="1" s="109">
      <c r="A100" t="inlineStr"/>
      <c r="B100" s="250" t="inlineStr">
        <is>
          <t>Y</t>
        </is>
      </c>
      <c r="C100" t="inlineStr">
        <is>
          <t>ConTab_BOM_KP_Case_0094</t>
        </is>
      </c>
      <c r="D100" t="inlineStr">
        <is>
          <t>ConTab_BOM_KP_Case_0094</t>
        </is>
      </c>
      <c r="E100" t="inlineStr">
        <is>
          <t>:6012-3_4-KP:6012-3_4-KPV:6012-3_4-KPVS:</t>
        </is>
      </c>
      <c r="F100" t="inlineStr">
        <is>
          <t>250# ANSI Flange</t>
        </is>
      </c>
      <c r="G100" t="inlineStr">
        <is>
          <t>CaseMatl_Cast_Iron_ASTM-A48_CL35</t>
        </is>
      </c>
      <c r="H100" t="inlineStr">
        <is>
          <t>Cast Iron, ASTM-A48, CL 35</t>
        </is>
      </c>
      <c r="I100" t="inlineStr">
        <is>
          <t>C35</t>
        </is>
      </c>
      <c r="J100" s="250" t="n">
        <v>250</v>
      </c>
      <c r="K100" t="inlineStr">
        <is>
          <t>Coating_Standard</t>
        </is>
      </c>
      <c r="L100" s="273" t="inlineStr">
        <is>
          <t>96698913</t>
        </is>
      </c>
      <c r="M100" t="inlineStr">
        <is>
          <t>B100154</t>
        </is>
      </c>
      <c r="N100" s="273" t="inlineStr">
        <is>
          <t>LT034</t>
        </is>
      </c>
      <c r="O100" s="124" t="inlineStr"/>
      <c r="P100" t="inlineStr"/>
      <c r="Q100" t="inlineStr"/>
      <c r="R100" t="inlineStr"/>
      <c r="S100" t="inlineStr"/>
      <c r="T100" t="inlineStr"/>
      <c r="U100" t="inlineStr"/>
      <c r="V100" t="inlineStr"/>
      <c r="W100" t="inlineStr"/>
      <c r="X100" t="inlineStr"/>
      <c r="Y100" t="inlineStr"/>
    </row>
    <row r="101" hidden="1" s="109">
      <c r="A101" t="inlineStr"/>
      <c r="B101" s="250" t="inlineStr">
        <is>
          <t>N</t>
        </is>
      </c>
      <c r="C101" t="inlineStr">
        <is>
          <t>ConTab_BOM_KP_Case_0095</t>
        </is>
      </c>
      <c r="D101" t="inlineStr"/>
      <c r="E101" t="inlineStr">
        <is>
          <t>:6012-3_4-KP:6012-3_4-KPV:6012-3_4-KPVS:</t>
        </is>
      </c>
      <c r="F101" t="inlineStr">
        <is>
          <t>250# ANSI Flange</t>
        </is>
      </c>
      <c r="G101" t="inlineStr">
        <is>
          <t>CaseMatl_Ductile_Iron_ASTM-A536-65</t>
        </is>
      </c>
      <c r="H101" t="inlineStr">
        <is>
          <t>Ductile Iron, ASTM-A536-65</t>
        </is>
      </c>
      <c r="I101" t="inlineStr">
        <is>
          <t>J</t>
        </is>
      </c>
      <c r="J101" s="250" t="n">
        <v>300</v>
      </c>
      <c r="K101" t="inlineStr">
        <is>
          <t>Coating_Standard</t>
        </is>
      </c>
      <c r="L101" s="273" t="inlineStr">
        <is>
          <t>96698914</t>
        </is>
      </c>
      <c r="M101" t="inlineStr">
        <is>
          <t>B100155</t>
        </is>
      </c>
      <c r="N101" s="273" t="inlineStr">
        <is>
          <t>LT034</t>
        </is>
      </c>
      <c r="O101" s="124" t="inlineStr"/>
      <c r="P101" t="inlineStr"/>
      <c r="Q101" t="inlineStr"/>
      <c r="R101" t="inlineStr"/>
      <c r="S101" t="inlineStr"/>
      <c r="T101" t="inlineStr"/>
      <c r="U101" t="inlineStr"/>
      <c r="V101" t="inlineStr"/>
      <c r="W101" t="inlineStr"/>
      <c r="X101" t="inlineStr"/>
      <c r="Y101" t="inlineStr"/>
    </row>
    <row r="102" hidden="1" s="109">
      <c r="A102" t="inlineStr"/>
      <c r="B102" s="250" t="inlineStr">
        <is>
          <t>N</t>
        </is>
      </c>
      <c r="C102" t="inlineStr">
        <is>
          <t>ConTab_BOM_KP_Case_0096</t>
        </is>
      </c>
      <c r="D102" t="inlineStr"/>
      <c r="E102" t="inlineStr">
        <is>
          <t>:6012-3_4-KP:6012-3_4-KPV:6012-3_4-KPVS:</t>
        </is>
      </c>
      <c r="F102" t="inlineStr">
        <is>
          <t>250# ANSI Flange</t>
        </is>
      </c>
      <c r="G102" t="inlineStr">
        <is>
          <t>CaseMatl_Special</t>
        </is>
      </c>
      <c r="H102" t="inlineStr">
        <is>
          <t>Special/Other</t>
        </is>
      </c>
      <c r="I102" t="inlineStr">
        <is>
          <t>X</t>
        </is>
      </c>
      <c r="J102" s="250" t="n">
        <v>250</v>
      </c>
      <c r="K102" t="inlineStr">
        <is>
          <t>Coating_Standard</t>
        </is>
      </c>
      <c r="L102" s="273" t="inlineStr">
        <is>
          <t>RTF</t>
        </is>
      </c>
      <c r="M102" t="inlineStr">
        <is>
          <t>B100157</t>
        </is>
      </c>
      <c r="N102" s="273" t="inlineStr">
        <is>
          <t>LT034</t>
        </is>
      </c>
      <c r="O102" s="124" t="inlineStr"/>
      <c r="P102" t="inlineStr"/>
      <c r="Q102" t="inlineStr"/>
      <c r="R102" t="inlineStr"/>
      <c r="S102" t="inlineStr"/>
      <c r="T102" t="inlineStr"/>
      <c r="U102" t="inlineStr"/>
      <c r="V102" t="inlineStr"/>
      <c r="W102" t="inlineStr"/>
      <c r="X102" t="inlineStr"/>
      <c r="Y102" t="inlineStr"/>
    </row>
    <row r="103" hidden="1" s="109">
      <c r="A103" t="inlineStr"/>
      <c r="B103" s="250" t="inlineStr">
        <is>
          <t>Y</t>
        </is>
      </c>
      <c r="C103" t="inlineStr">
        <is>
          <t>ConTab_BOM_KP_Case_0097</t>
        </is>
      </c>
      <c r="D103" t="inlineStr">
        <is>
          <t>ConTab_BOM_KP_Case_0097</t>
        </is>
      </c>
      <c r="E103" t="inlineStr">
        <is>
          <t>:6012-3_4-KP:6012-3_4-KPV:6012-3_4-KPVS:</t>
        </is>
      </c>
      <c r="F103" t="inlineStr">
        <is>
          <t>Special/Other</t>
        </is>
      </c>
      <c r="G103" t="inlineStr">
        <is>
          <t>CaseMatl_Cast_Iron_ASTM-A48_CL35</t>
        </is>
      </c>
      <c r="H103" t="inlineStr">
        <is>
          <t>Cast Iron, ASTM-A48, CL 35</t>
        </is>
      </c>
      <c r="I103" t="inlineStr">
        <is>
          <t>C35</t>
        </is>
      </c>
      <c r="J103" s="250" t="n">
        <v>175</v>
      </c>
      <c r="K103" t="inlineStr">
        <is>
          <t>Coating_Standard</t>
        </is>
      </c>
      <c r="L103" s="273" t="inlineStr">
        <is>
          <t>RTF</t>
        </is>
      </c>
      <c r="M103" t="inlineStr">
        <is>
          <t>B100158</t>
        </is>
      </c>
      <c r="N103" s="273" t="inlineStr">
        <is>
          <t>LT027</t>
        </is>
      </c>
      <c r="O103" s="124" t="inlineStr"/>
      <c r="P103" t="inlineStr"/>
      <c r="Q103" t="inlineStr"/>
      <c r="R103" t="inlineStr"/>
      <c r="S103" t="inlineStr"/>
      <c r="T103" t="inlineStr"/>
      <c r="U103" t="inlineStr"/>
      <c r="V103" t="inlineStr"/>
      <c r="W103" t="inlineStr"/>
      <c r="X103" t="inlineStr"/>
      <c r="Y103" t="inlineStr"/>
    </row>
    <row r="104" hidden="1" s="109">
      <c r="A104" t="inlineStr"/>
      <c r="B104" s="250" t="inlineStr">
        <is>
          <t>N</t>
        </is>
      </c>
      <c r="C104" t="inlineStr">
        <is>
          <t>ConTab_BOM_KP_Case_0098</t>
        </is>
      </c>
      <c r="D104" t="inlineStr"/>
      <c r="E104" t="inlineStr">
        <is>
          <t>:6012-3_4-KP:6012-3_4-KPV:6012-3_4-KPVS:</t>
        </is>
      </c>
      <c r="F104" t="inlineStr">
        <is>
          <t>Special/Other</t>
        </is>
      </c>
      <c r="G104" t="inlineStr">
        <is>
          <t>CaseMatl_Ductile_Iron_ASTM-A536-65</t>
        </is>
      </c>
      <c r="H104" t="inlineStr">
        <is>
          <t>Ductile Iron, ASTM-A536-65</t>
        </is>
      </c>
      <c r="I104" t="inlineStr">
        <is>
          <t>J</t>
        </is>
      </c>
      <c r="J104" s="250" t="n">
        <v>175</v>
      </c>
      <c r="K104" t="inlineStr">
        <is>
          <t>Coating_Standard</t>
        </is>
      </c>
      <c r="L104" s="273" t="inlineStr">
        <is>
          <t>RTF</t>
        </is>
      </c>
      <c r="M104" t="inlineStr">
        <is>
          <t>B100159</t>
        </is>
      </c>
      <c r="N104" s="273" t="inlineStr">
        <is>
          <t>LT034</t>
        </is>
      </c>
      <c r="O104" s="124" t="inlineStr"/>
      <c r="P104" t="inlineStr"/>
      <c r="Q104" t="inlineStr"/>
      <c r="R104" t="inlineStr"/>
      <c r="S104" t="inlineStr"/>
      <c r="T104" t="inlineStr"/>
      <c r="U104" t="inlineStr"/>
      <c r="V104" t="inlineStr"/>
      <c r="W104" t="inlineStr"/>
      <c r="X104" t="inlineStr"/>
      <c r="Y104" t="inlineStr"/>
    </row>
    <row r="105" hidden="1" s="109">
      <c r="A105" t="inlineStr"/>
      <c r="B105" s="250" t="inlineStr">
        <is>
          <t>N</t>
        </is>
      </c>
      <c r="C105" t="inlineStr">
        <is>
          <t>ConTab_BOM_KP_Case_0099</t>
        </is>
      </c>
      <c r="D105" t="inlineStr"/>
      <c r="E105" t="inlineStr">
        <is>
          <t>:6012-3_4-KP:6012-3_4-KPV:6012-3_4-KPVS:</t>
        </is>
      </c>
      <c r="F105" t="inlineStr">
        <is>
          <t>Special/Other</t>
        </is>
      </c>
      <c r="G105" t="inlineStr">
        <is>
          <t>CaseMatl_Special</t>
        </is>
      </c>
      <c r="H105" t="inlineStr">
        <is>
          <t>Special/Other</t>
        </is>
      </c>
      <c r="I105" t="inlineStr">
        <is>
          <t>X</t>
        </is>
      </c>
      <c r="J105" s="250" t="n">
        <v>175</v>
      </c>
      <c r="K105" t="inlineStr">
        <is>
          <t>Coating_Standard</t>
        </is>
      </c>
      <c r="L105" s="273" t="inlineStr">
        <is>
          <t>RTF</t>
        </is>
      </c>
      <c r="M105" t="inlineStr">
        <is>
          <t>B100161</t>
        </is>
      </c>
      <c r="N105" s="273" t="inlineStr">
        <is>
          <t>LT029</t>
        </is>
      </c>
      <c r="O105" s="124" t="inlineStr"/>
      <c r="P105" t="inlineStr"/>
      <c r="Q105" t="inlineStr"/>
      <c r="R105" t="inlineStr"/>
      <c r="S105" t="inlineStr"/>
      <c r="T105" t="inlineStr"/>
      <c r="U105" t="inlineStr"/>
      <c r="V105" t="inlineStr"/>
      <c r="W105" t="inlineStr"/>
      <c r="X105" t="inlineStr"/>
      <c r="Y105" t="inlineStr"/>
    </row>
    <row r="106" hidden="1" s="109">
      <c r="A106" t="inlineStr"/>
      <c r="B106" s="250" t="inlineStr">
        <is>
          <t>Y</t>
        </is>
      </c>
      <c r="C106" t="inlineStr">
        <is>
          <t>ConTab_BOM_KP_Case_0100</t>
        </is>
      </c>
      <c r="D106" t="inlineStr">
        <is>
          <t>ConTab_BOM_KP_Case_0100</t>
        </is>
      </c>
      <c r="E106" t="inlineStr">
        <is>
          <t>:6015-1_2-KP:6015-1_2-KPV:</t>
        </is>
      </c>
      <c r="F106" t="inlineStr">
        <is>
          <t>125# ANSI Flange</t>
        </is>
      </c>
      <c r="G106" t="inlineStr">
        <is>
          <t>CaseMatl_Cast_Iron_ASTM-A48_CL35</t>
        </is>
      </c>
      <c r="H106" t="inlineStr">
        <is>
          <t>Cast Iron, ASTM-A48, CL 35</t>
        </is>
      </c>
      <c r="I106" t="inlineStr">
        <is>
          <t>C35</t>
        </is>
      </c>
      <c r="J106" s="250" t="n">
        <v>175</v>
      </c>
      <c r="K106" t="inlineStr">
        <is>
          <t>Coating_Standard</t>
        </is>
      </c>
      <c r="L106" s="273" t="inlineStr">
        <is>
          <t>96698915</t>
        </is>
      </c>
      <c r="M106" t="inlineStr">
        <is>
          <t>B100162</t>
        </is>
      </c>
      <c r="N106" s="273" t="inlineStr">
        <is>
          <t>LT027</t>
        </is>
      </c>
      <c r="O106" t="inlineStr"/>
      <c r="P106" t="inlineStr"/>
      <c r="Q106" t="inlineStr"/>
      <c r="R106" t="inlineStr"/>
      <c r="S106" t="inlineStr"/>
      <c r="T106" t="inlineStr"/>
      <c r="U106" t="inlineStr"/>
      <c r="V106" t="inlineStr"/>
      <c r="W106" t="inlineStr"/>
      <c r="X106" t="inlineStr"/>
      <c r="Y106" t="inlineStr"/>
    </row>
    <row r="107" hidden="1" s="109">
      <c r="A107" t="inlineStr"/>
      <c r="B107" s="250" t="inlineStr">
        <is>
          <t>N</t>
        </is>
      </c>
      <c r="C107" t="inlineStr">
        <is>
          <t>ConTab_BOM_KP_Case_0101</t>
        </is>
      </c>
      <c r="D107" t="inlineStr"/>
      <c r="E107" t="inlineStr">
        <is>
          <t>:6015-1_2-KP:6015-1_2-KPV:</t>
        </is>
      </c>
      <c r="F107" t="inlineStr">
        <is>
          <t>125# ANSI Flange</t>
        </is>
      </c>
      <c r="G107" t="inlineStr">
        <is>
          <t>CaseMatl_Ductile_Iron_ASTM-A536-65</t>
        </is>
      </c>
      <c r="H107" t="inlineStr">
        <is>
          <t>Ductile Iron, ASTM-A536-65</t>
        </is>
      </c>
      <c r="I107" t="inlineStr">
        <is>
          <t>J</t>
        </is>
      </c>
      <c r="J107" s="250" t="n">
        <v>175</v>
      </c>
      <c r="K107" t="inlineStr">
        <is>
          <t>Coating_Standard</t>
        </is>
      </c>
      <c r="L107" s="273" t="inlineStr">
        <is>
          <t>RTF</t>
        </is>
      </c>
      <c r="M107" t="inlineStr">
        <is>
          <t>B100163</t>
        </is>
      </c>
      <c r="N107" s="273" t="inlineStr">
        <is>
          <t>LT034</t>
        </is>
      </c>
      <c r="O107" t="inlineStr"/>
      <c r="P107" t="inlineStr"/>
      <c r="Q107" t="inlineStr"/>
      <c r="R107" t="inlineStr"/>
      <c r="S107" t="inlineStr"/>
      <c r="T107" t="inlineStr"/>
      <c r="U107" t="inlineStr"/>
      <c r="V107" t="inlineStr"/>
      <c r="W107" t="inlineStr"/>
      <c r="X107" t="inlineStr"/>
      <c r="Y107" t="inlineStr"/>
    </row>
    <row r="108" hidden="1" s="109">
      <c r="A108" t="inlineStr"/>
      <c r="B108" s="250" t="inlineStr">
        <is>
          <t>N</t>
        </is>
      </c>
      <c r="C108" t="inlineStr">
        <is>
          <t>ConTab_BOM_KP_Case_0102</t>
        </is>
      </c>
      <c r="D108" t="inlineStr"/>
      <c r="E108" t="inlineStr">
        <is>
          <t>:6015-1_2-KP:6015-1_2-KPV:</t>
        </is>
      </c>
      <c r="F108" t="inlineStr">
        <is>
          <t>125# ANSI Flange</t>
        </is>
      </c>
      <c r="G108" t="inlineStr">
        <is>
          <t>CaseMatl_Special</t>
        </is>
      </c>
      <c r="H108" t="inlineStr">
        <is>
          <t>Special/Other</t>
        </is>
      </c>
      <c r="I108" t="inlineStr">
        <is>
          <t>X</t>
        </is>
      </c>
      <c r="J108" s="250" t="n">
        <v>175</v>
      </c>
      <c r="K108" t="inlineStr">
        <is>
          <t>Coating_Standard</t>
        </is>
      </c>
      <c r="L108" s="273" t="inlineStr">
        <is>
          <t>RTF</t>
        </is>
      </c>
      <c r="M108" t="inlineStr">
        <is>
          <t>B100165</t>
        </is>
      </c>
      <c r="N108" s="273" t="inlineStr">
        <is>
          <t>LT029</t>
        </is>
      </c>
      <c r="O108" t="inlineStr"/>
      <c r="P108" t="inlineStr"/>
      <c r="Q108" t="inlineStr"/>
      <c r="R108" t="inlineStr"/>
      <c r="S108" t="inlineStr"/>
      <c r="T108" t="inlineStr"/>
      <c r="U108" t="inlineStr"/>
      <c r="V108" t="inlineStr"/>
      <c r="W108" t="inlineStr"/>
      <c r="X108" t="inlineStr"/>
      <c r="Y108" t="inlineStr"/>
    </row>
    <row r="109" hidden="1" s="109">
      <c r="A109" t="inlineStr"/>
      <c r="B109" s="250" t="inlineStr">
        <is>
          <t>Y</t>
        </is>
      </c>
      <c r="C109" t="inlineStr">
        <is>
          <t>ConTab_BOM_KP_Case_0103</t>
        </is>
      </c>
      <c r="D109" t="inlineStr">
        <is>
          <t>ConTab_BOM_KP_Case_0103</t>
        </is>
      </c>
      <c r="E109" t="inlineStr">
        <is>
          <t>:6015-1_2-KP:6015-1_2-KPV:</t>
        </is>
      </c>
      <c r="F109" t="inlineStr">
        <is>
          <t>250# ANSI Flange</t>
        </is>
      </c>
      <c r="G109" t="inlineStr">
        <is>
          <t>CaseMatl_Cast_Iron_ASTM-A48_CL35</t>
        </is>
      </c>
      <c r="H109" t="inlineStr">
        <is>
          <t>Cast Iron, ASTM-A48, CL 35</t>
        </is>
      </c>
      <c r="I109" t="inlineStr">
        <is>
          <t>C35</t>
        </is>
      </c>
      <c r="J109" s="250" t="n">
        <v>250</v>
      </c>
      <c r="K109" t="inlineStr">
        <is>
          <t>Coating_Standard</t>
        </is>
      </c>
      <c r="L109" s="273" t="inlineStr">
        <is>
          <t>96698916</t>
        </is>
      </c>
      <c r="M109" t="inlineStr">
        <is>
          <t>B100166</t>
        </is>
      </c>
      <c r="N109" s="273" t="inlineStr">
        <is>
          <t>LT034</t>
        </is>
      </c>
      <c r="O109" s="124" t="inlineStr"/>
      <c r="P109" t="inlineStr"/>
      <c r="Q109" t="inlineStr"/>
      <c r="R109" t="inlineStr"/>
      <c r="S109" t="inlineStr"/>
      <c r="T109" t="inlineStr"/>
      <c r="U109" t="inlineStr"/>
      <c r="V109" t="inlineStr"/>
      <c r="W109" t="inlineStr"/>
      <c r="X109" t="inlineStr"/>
      <c r="Y109" t="inlineStr"/>
    </row>
    <row r="110" hidden="1" s="109">
      <c r="A110" t="inlineStr"/>
      <c r="B110" s="250" t="inlineStr">
        <is>
          <t>N</t>
        </is>
      </c>
      <c r="C110" t="inlineStr">
        <is>
          <t>ConTab_BOM_KP_Case_0104</t>
        </is>
      </c>
      <c r="D110" t="inlineStr"/>
      <c r="E110" t="inlineStr">
        <is>
          <t>:6015-1_2-KP:6015-1_2-KPV:</t>
        </is>
      </c>
      <c r="F110" t="inlineStr">
        <is>
          <t>250# ANSI Flange</t>
        </is>
      </c>
      <c r="G110" t="inlineStr">
        <is>
          <t>CaseMatl_Ductile_Iron_ASTM-A536-65</t>
        </is>
      </c>
      <c r="H110" t="inlineStr">
        <is>
          <t>Ductile Iron, ASTM-A536-65</t>
        </is>
      </c>
      <c r="I110" t="inlineStr">
        <is>
          <t>J</t>
        </is>
      </c>
      <c r="J110" s="250" t="n">
        <v>300</v>
      </c>
      <c r="K110" t="inlineStr">
        <is>
          <t>Coating_Standard</t>
        </is>
      </c>
      <c r="L110" s="273" t="inlineStr">
        <is>
          <t>96698917</t>
        </is>
      </c>
      <c r="M110" t="inlineStr">
        <is>
          <t>B100167</t>
        </is>
      </c>
      <c r="N110" s="273" t="inlineStr">
        <is>
          <t>LT034</t>
        </is>
      </c>
      <c r="O110" t="inlineStr"/>
      <c r="P110" t="inlineStr"/>
      <c r="Q110" t="inlineStr"/>
      <c r="R110" t="inlineStr"/>
      <c r="S110" t="inlineStr"/>
      <c r="T110" t="inlineStr"/>
      <c r="U110" t="inlineStr"/>
      <c r="V110" t="inlineStr"/>
      <c r="W110" t="inlineStr"/>
      <c r="X110" t="inlineStr"/>
      <c r="Y110" t="inlineStr"/>
    </row>
    <row r="111" hidden="1" s="109">
      <c r="A111" t="inlineStr"/>
      <c r="B111" s="250" t="inlineStr">
        <is>
          <t>N</t>
        </is>
      </c>
      <c r="C111" t="inlineStr">
        <is>
          <t>ConTab_BOM_KP_Case_0105</t>
        </is>
      </c>
      <c r="D111" t="inlineStr"/>
      <c r="E111" t="inlineStr">
        <is>
          <t>:6015-1_2-KP:6015-1_2-KPV:</t>
        </is>
      </c>
      <c r="F111" t="inlineStr">
        <is>
          <t>250# ANSI Flange</t>
        </is>
      </c>
      <c r="G111" t="inlineStr">
        <is>
          <t>CaseMatl_Special</t>
        </is>
      </c>
      <c r="H111" t="inlineStr">
        <is>
          <t>Special/Other</t>
        </is>
      </c>
      <c r="I111" t="inlineStr">
        <is>
          <t>X</t>
        </is>
      </c>
      <c r="J111" s="250" t="n">
        <v>250</v>
      </c>
      <c r="K111" t="inlineStr">
        <is>
          <t>Coating_Standard</t>
        </is>
      </c>
      <c r="L111" s="273" t="inlineStr">
        <is>
          <t>RTF</t>
        </is>
      </c>
      <c r="M111" t="inlineStr">
        <is>
          <t>B100169</t>
        </is>
      </c>
      <c r="N111" s="273" t="inlineStr">
        <is>
          <t>LT034</t>
        </is>
      </c>
      <c r="O111" t="inlineStr"/>
      <c r="P111" t="inlineStr"/>
      <c r="Q111" t="inlineStr"/>
      <c r="R111" t="inlineStr"/>
      <c r="S111" t="inlineStr"/>
      <c r="T111" t="inlineStr"/>
      <c r="U111" t="inlineStr"/>
      <c r="V111" t="inlineStr"/>
      <c r="W111" t="inlineStr"/>
      <c r="X111" t="inlineStr"/>
      <c r="Y111" t="inlineStr"/>
    </row>
    <row r="112" hidden="1" s="109">
      <c r="A112" t="inlineStr"/>
      <c r="B112" s="250" t="inlineStr">
        <is>
          <t>Y</t>
        </is>
      </c>
      <c r="C112" t="inlineStr">
        <is>
          <t>ConTab_BOM_KP_Case_0106</t>
        </is>
      </c>
      <c r="D112" t="inlineStr">
        <is>
          <t>ConTab_BOM_KP_Case_0106</t>
        </is>
      </c>
      <c r="E112" t="inlineStr">
        <is>
          <t>:6015-1_2-KP:6015-1_2-KPV:</t>
        </is>
      </c>
      <c r="F112" t="inlineStr">
        <is>
          <t>Special/Other</t>
        </is>
      </c>
      <c r="G112" t="inlineStr">
        <is>
          <t>CaseMatl_Cast_Iron_ASTM-A48_CL35</t>
        </is>
      </c>
      <c r="H112" t="inlineStr">
        <is>
          <t>Cast Iron, ASTM-A48, CL 35</t>
        </is>
      </c>
      <c r="I112" t="inlineStr">
        <is>
          <t>C35</t>
        </is>
      </c>
      <c r="J112" s="250" t="n">
        <v>175</v>
      </c>
      <c r="K112" t="inlineStr">
        <is>
          <t>Coating_Standard</t>
        </is>
      </c>
      <c r="L112" s="273" t="inlineStr">
        <is>
          <t>RTF</t>
        </is>
      </c>
      <c r="M112" t="inlineStr">
        <is>
          <t>B100170</t>
        </is>
      </c>
      <c r="N112" s="273" t="inlineStr">
        <is>
          <t>LT027</t>
        </is>
      </c>
      <c r="O112" t="inlineStr"/>
      <c r="P112" t="inlineStr"/>
      <c r="Q112" t="inlineStr"/>
      <c r="R112" t="inlineStr"/>
      <c r="S112" t="inlineStr"/>
      <c r="T112" t="inlineStr"/>
      <c r="U112" t="inlineStr"/>
      <c r="V112" t="inlineStr"/>
      <c r="W112" t="inlineStr"/>
      <c r="X112" t="inlineStr"/>
      <c r="Y112" t="inlineStr"/>
    </row>
    <row r="113" hidden="1" s="109">
      <c r="A113" t="inlineStr"/>
      <c r="B113" s="250" t="inlineStr">
        <is>
          <t>N</t>
        </is>
      </c>
      <c r="C113" t="inlineStr">
        <is>
          <t>ConTab_BOM_KP_Case_0107</t>
        </is>
      </c>
      <c r="D113" t="inlineStr"/>
      <c r="E113" t="inlineStr">
        <is>
          <t>:6015-1_2-KP:6015-1_2-KPV:</t>
        </is>
      </c>
      <c r="F113" t="inlineStr">
        <is>
          <t>Special/Other</t>
        </is>
      </c>
      <c r="G113" t="inlineStr">
        <is>
          <t>CaseMatl_Ductile_Iron_ASTM-A536-65</t>
        </is>
      </c>
      <c r="H113" t="inlineStr">
        <is>
          <t>Ductile Iron, ASTM-A536-65</t>
        </is>
      </c>
      <c r="I113" t="inlineStr">
        <is>
          <t>J</t>
        </is>
      </c>
      <c r="J113" s="250" t="n">
        <v>175</v>
      </c>
      <c r="K113" t="inlineStr">
        <is>
          <t>Coating_Standard</t>
        </is>
      </c>
      <c r="L113" s="273" t="inlineStr">
        <is>
          <t>RTF</t>
        </is>
      </c>
      <c r="M113" t="inlineStr">
        <is>
          <t>B100171</t>
        </is>
      </c>
      <c r="N113" s="273" t="inlineStr">
        <is>
          <t>LT034</t>
        </is>
      </c>
      <c r="O113" s="124" t="inlineStr"/>
      <c r="P113" t="inlineStr"/>
      <c r="Q113" t="inlineStr"/>
      <c r="R113" t="inlineStr"/>
      <c r="S113" t="inlineStr"/>
      <c r="T113" t="inlineStr"/>
      <c r="U113" t="inlineStr"/>
      <c r="V113" t="inlineStr"/>
      <c r="W113" t="inlineStr"/>
      <c r="X113" t="inlineStr"/>
      <c r="Y113" t="inlineStr"/>
    </row>
    <row r="114" hidden="1" s="109">
      <c r="A114" t="inlineStr"/>
      <c r="B114" s="250" t="inlineStr">
        <is>
          <t>N</t>
        </is>
      </c>
      <c r="C114" t="inlineStr">
        <is>
          <t>ConTab_BOM_KP_Case_0108</t>
        </is>
      </c>
      <c r="D114" t="inlineStr"/>
      <c r="E114" t="inlineStr">
        <is>
          <t>:6015-1_2-KP:6015-1_2-KPV:</t>
        </is>
      </c>
      <c r="F114" t="inlineStr">
        <is>
          <t>Special/Other</t>
        </is>
      </c>
      <c r="G114" t="inlineStr">
        <is>
          <t>CaseMatl_Special</t>
        </is>
      </c>
      <c r="H114" t="inlineStr">
        <is>
          <t>Special/Other</t>
        </is>
      </c>
      <c r="I114" t="inlineStr">
        <is>
          <t>X</t>
        </is>
      </c>
      <c r="J114" s="250" t="n">
        <v>175</v>
      </c>
      <c r="K114" t="inlineStr">
        <is>
          <t>Coating_Standard</t>
        </is>
      </c>
      <c r="L114" s="273" t="inlineStr">
        <is>
          <t>RTF</t>
        </is>
      </c>
      <c r="M114" t="inlineStr">
        <is>
          <t>B100173</t>
        </is>
      </c>
      <c r="N114" s="273" t="inlineStr">
        <is>
          <t>LT029</t>
        </is>
      </c>
      <c r="O114" t="inlineStr"/>
      <c r="P114" t="inlineStr"/>
      <c r="Q114" t="inlineStr"/>
      <c r="R114" t="inlineStr"/>
      <c r="S114" t="inlineStr"/>
      <c r="T114" t="inlineStr"/>
      <c r="U114" t="inlineStr"/>
      <c r="V114" t="inlineStr"/>
      <c r="W114" t="inlineStr"/>
      <c r="X114" t="inlineStr"/>
      <c r="Y114" t="inlineStr"/>
    </row>
    <row r="115" hidden="1" s="109">
      <c r="A115" t="inlineStr"/>
      <c r="B115" s="250" t="inlineStr">
        <is>
          <t>Y</t>
        </is>
      </c>
      <c r="C115" t="inlineStr">
        <is>
          <t>ConTab_BOM_KP_Case_0109</t>
        </is>
      </c>
      <c r="D115" t="inlineStr">
        <is>
          <t>ConTab_BOM_KP_Case_0109</t>
        </is>
      </c>
      <c r="E115" t="inlineStr">
        <is>
          <t>:6019-7_8-KP:6019-7_8-KPV:6019-7_8-KPVS:</t>
        </is>
      </c>
      <c r="F115" t="inlineStr">
        <is>
          <t>125# ANSI Flange</t>
        </is>
      </c>
      <c r="G115" t="inlineStr">
        <is>
          <t>CaseMatl_Cast_Iron_ASTM-A48_CL35</t>
        </is>
      </c>
      <c r="H115" t="inlineStr">
        <is>
          <t>Cast Iron, ASTM-A48, CL 35</t>
        </is>
      </c>
      <c r="I115" t="inlineStr">
        <is>
          <t>C35</t>
        </is>
      </c>
      <c r="J115" s="250" t="n">
        <v>175</v>
      </c>
      <c r="K115" t="inlineStr">
        <is>
          <t>Coating_Standard</t>
        </is>
      </c>
      <c r="L115" s="273" t="inlineStr">
        <is>
          <t>96698918</t>
        </is>
      </c>
      <c r="M115" t="inlineStr">
        <is>
          <t>B100174</t>
        </is>
      </c>
      <c r="N115" s="273" t="inlineStr">
        <is>
          <t>LT027</t>
        </is>
      </c>
      <c r="O115" s="124" t="inlineStr"/>
      <c r="P115" t="inlineStr"/>
      <c r="Q115" t="inlineStr"/>
      <c r="R115" t="inlineStr"/>
      <c r="S115" t="inlineStr"/>
      <c r="T115" t="inlineStr"/>
      <c r="U115" t="inlineStr"/>
      <c r="V115" t="inlineStr"/>
      <c r="W115" t="inlineStr"/>
      <c r="X115" t="inlineStr"/>
      <c r="Y115" t="inlineStr"/>
    </row>
    <row r="116" hidden="1" s="109">
      <c r="A116" t="inlineStr"/>
      <c r="B116" s="250" t="inlineStr">
        <is>
          <t>N</t>
        </is>
      </c>
      <c r="C116" t="inlineStr">
        <is>
          <t>ConTab_BOM_KP_Case_0110</t>
        </is>
      </c>
      <c r="D116" t="inlineStr"/>
      <c r="E116" t="inlineStr">
        <is>
          <t>:6019-7_8-KP:6019-7_8-KPV:6019-7_8-KPVS:</t>
        </is>
      </c>
      <c r="F116" t="inlineStr">
        <is>
          <t>125# ANSI Flange</t>
        </is>
      </c>
      <c r="G116" t="inlineStr">
        <is>
          <t>CaseMatl_Ductile_Iron_ASTM-A536-65</t>
        </is>
      </c>
      <c r="H116" t="inlineStr">
        <is>
          <t>Ductile Iron, ASTM-A536-65</t>
        </is>
      </c>
      <c r="I116" t="inlineStr">
        <is>
          <t>J</t>
        </is>
      </c>
      <c r="J116" s="250" t="n">
        <v>175</v>
      </c>
      <c r="K116" t="inlineStr">
        <is>
          <t>Coating_Standard</t>
        </is>
      </c>
      <c r="L116" s="273" t="inlineStr">
        <is>
          <t>RTF</t>
        </is>
      </c>
      <c r="M116" t="inlineStr">
        <is>
          <t>B100175</t>
        </is>
      </c>
      <c r="N116" s="273" t="inlineStr">
        <is>
          <t>LT034</t>
        </is>
      </c>
      <c r="O116" s="124" t="inlineStr"/>
      <c r="P116" t="inlineStr"/>
      <c r="Q116" t="inlineStr"/>
      <c r="R116" t="inlineStr"/>
      <c r="S116" t="inlineStr"/>
      <c r="T116" t="inlineStr"/>
      <c r="U116" t="inlineStr"/>
      <c r="V116" t="inlineStr"/>
      <c r="W116" t="inlineStr"/>
      <c r="X116" t="inlineStr"/>
      <c r="Y116" t="inlineStr"/>
    </row>
    <row r="117" hidden="1" s="109">
      <c r="A117" t="inlineStr"/>
      <c r="B117" s="250" t="inlineStr">
        <is>
          <t>N</t>
        </is>
      </c>
      <c r="C117" t="inlineStr">
        <is>
          <t>ConTab_BOM_KP_Case_0111</t>
        </is>
      </c>
      <c r="D117" t="inlineStr"/>
      <c r="E117" t="inlineStr">
        <is>
          <t>:6019-7_8-KP:6019-7_8-KPV:6019-7_8-KPVS:</t>
        </is>
      </c>
      <c r="F117" t="inlineStr">
        <is>
          <t>125# ANSI Flange</t>
        </is>
      </c>
      <c r="G117" t="inlineStr">
        <is>
          <t>CaseMatl_Special</t>
        </is>
      </c>
      <c r="H117" t="inlineStr">
        <is>
          <t>Special/Other</t>
        </is>
      </c>
      <c r="I117" t="inlineStr">
        <is>
          <t>X</t>
        </is>
      </c>
      <c r="J117" s="250" t="n">
        <v>175</v>
      </c>
      <c r="K117" t="inlineStr">
        <is>
          <t>Coating_Standard</t>
        </is>
      </c>
      <c r="L117" s="273" t="inlineStr">
        <is>
          <t>RTF</t>
        </is>
      </c>
      <c r="M117" t="inlineStr">
        <is>
          <t>B100177</t>
        </is>
      </c>
      <c r="N117" s="273" t="inlineStr">
        <is>
          <t>LT029</t>
        </is>
      </c>
      <c r="O117" s="124" t="inlineStr"/>
      <c r="P117" t="inlineStr"/>
      <c r="Q117" t="inlineStr"/>
      <c r="R117" t="inlineStr"/>
      <c r="S117" t="inlineStr"/>
      <c r="T117" t="inlineStr"/>
      <c r="U117" t="inlineStr"/>
      <c r="V117" t="inlineStr"/>
      <c r="W117" t="inlineStr"/>
      <c r="X117" t="inlineStr"/>
      <c r="Y117" t="inlineStr"/>
    </row>
    <row r="118" hidden="1" s="109">
      <c r="A118" t="inlineStr"/>
      <c r="B118" s="250" t="inlineStr">
        <is>
          <t>Y</t>
        </is>
      </c>
      <c r="C118" t="inlineStr">
        <is>
          <t>ConTab_BOM_KP_Case_0112</t>
        </is>
      </c>
      <c r="D118" t="inlineStr">
        <is>
          <t>ConTab_BOM_KP_Case_0112</t>
        </is>
      </c>
      <c r="E118" t="inlineStr">
        <is>
          <t>:6019-7_8-KP:6019-7_8-KPV:6019-7_8-KPVS:</t>
        </is>
      </c>
      <c r="F118" t="inlineStr">
        <is>
          <t>250# ANSI Flange</t>
        </is>
      </c>
      <c r="G118" t="inlineStr">
        <is>
          <t>CaseMatl_Cast_Iron_ASTM-A48_CL35</t>
        </is>
      </c>
      <c r="H118" t="inlineStr">
        <is>
          <t>Cast Iron, ASTM-A48, CL 35</t>
        </is>
      </c>
      <c r="I118" t="inlineStr">
        <is>
          <t>C35</t>
        </is>
      </c>
      <c r="J118" s="250" t="n">
        <v>250</v>
      </c>
      <c r="K118" t="inlineStr">
        <is>
          <t>Coating_Standard</t>
        </is>
      </c>
      <c r="L118" s="273" t="inlineStr">
        <is>
          <t>96698919</t>
        </is>
      </c>
      <c r="M118" t="inlineStr">
        <is>
          <t>B100178</t>
        </is>
      </c>
      <c r="N118" s="273" t="inlineStr">
        <is>
          <t>LT034</t>
        </is>
      </c>
      <c r="O118" t="inlineStr"/>
      <c r="P118" t="inlineStr"/>
      <c r="Q118" t="inlineStr"/>
      <c r="R118" t="inlineStr"/>
      <c r="S118" t="inlineStr"/>
      <c r="T118" t="inlineStr"/>
      <c r="U118" t="inlineStr"/>
      <c r="V118" t="inlineStr"/>
      <c r="W118" t="inlineStr"/>
      <c r="X118" t="inlineStr"/>
      <c r="Y118" t="inlineStr"/>
    </row>
    <row r="119" hidden="1" s="109">
      <c r="A119" t="inlineStr"/>
      <c r="B119" s="250" t="inlineStr">
        <is>
          <t>N</t>
        </is>
      </c>
      <c r="C119" t="inlineStr">
        <is>
          <t>ConTab_BOM_KP_Case_0113</t>
        </is>
      </c>
      <c r="D119" t="inlineStr"/>
      <c r="E119" t="inlineStr">
        <is>
          <t>:6019-7_8-KP:6019-7_8-KPV:6019-7_8-KPVS:</t>
        </is>
      </c>
      <c r="F119" t="inlineStr">
        <is>
          <t>250# ANSI Flange</t>
        </is>
      </c>
      <c r="G119" t="inlineStr">
        <is>
          <t>CaseMatl_Ductile_Iron_ASTM-A536-65</t>
        </is>
      </c>
      <c r="H119" t="inlineStr">
        <is>
          <t>Ductile Iron, ASTM-A536-65</t>
        </is>
      </c>
      <c r="I119" t="inlineStr">
        <is>
          <t>J</t>
        </is>
      </c>
      <c r="J119" s="250" t="n">
        <v>300</v>
      </c>
      <c r="K119" t="inlineStr">
        <is>
          <t>Coating_Standard</t>
        </is>
      </c>
      <c r="L119" s="273" t="inlineStr">
        <is>
          <t>96698920</t>
        </is>
      </c>
      <c r="M119" t="inlineStr">
        <is>
          <t>B100179</t>
        </is>
      </c>
      <c r="N119" s="273" t="inlineStr">
        <is>
          <t>LT034</t>
        </is>
      </c>
      <c r="O119" t="inlineStr"/>
      <c r="P119" t="inlineStr"/>
      <c r="Q119" t="inlineStr"/>
      <c r="R119" t="inlineStr"/>
      <c r="S119" t="inlineStr"/>
      <c r="T119" t="inlineStr"/>
      <c r="U119" t="inlineStr"/>
      <c r="V119" t="inlineStr"/>
      <c r="W119" t="inlineStr"/>
      <c r="X119" t="inlineStr"/>
      <c r="Y119" t="inlineStr"/>
    </row>
    <row r="120" hidden="1" s="109">
      <c r="A120" t="inlineStr"/>
      <c r="B120" s="250" t="inlineStr">
        <is>
          <t>N</t>
        </is>
      </c>
      <c r="C120" t="inlineStr">
        <is>
          <t>ConTab_BOM_KP_Case_0114</t>
        </is>
      </c>
      <c r="D120" t="inlineStr"/>
      <c r="E120" t="inlineStr">
        <is>
          <t>:6019-7_8-KP:6019-7_8-KPV:6019-7_8-KPVS:</t>
        </is>
      </c>
      <c r="F120" t="inlineStr">
        <is>
          <t>250# ANSI Flange</t>
        </is>
      </c>
      <c r="G120" t="inlineStr">
        <is>
          <t>CaseMatl_Special</t>
        </is>
      </c>
      <c r="H120" t="inlineStr">
        <is>
          <t>Special/Other</t>
        </is>
      </c>
      <c r="I120" t="inlineStr">
        <is>
          <t>X</t>
        </is>
      </c>
      <c r="J120" s="250" t="n">
        <v>250</v>
      </c>
      <c r="K120" t="inlineStr">
        <is>
          <t>Coating_Standard</t>
        </is>
      </c>
      <c r="L120" s="273" t="inlineStr">
        <is>
          <t>RTF</t>
        </is>
      </c>
      <c r="M120" t="inlineStr">
        <is>
          <t>B100181</t>
        </is>
      </c>
      <c r="N120" s="273" t="inlineStr">
        <is>
          <t>LT034</t>
        </is>
      </c>
      <c r="O120" t="inlineStr"/>
      <c r="P120" t="inlineStr"/>
      <c r="Q120" t="inlineStr"/>
      <c r="R120" t="inlineStr"/>
      <c r="S120" t="inlineStr"/>
      <c r="T120" t="inlineStr"/>
      <c r="U120" t="inlineStr"/>
      <c r="V120" t="inlineStr"/>
      <c r="W120" t="inlineStr"/>
      <c r="X120" t="inlineStr"/>
      <c r="Y120" t="inlineStr"/>
    </row>
    <row r="121" hidden="1" s="109">
      <c r="A121" t="inlineStr"/>
      <c r="B121" s="250" t="inlineStr">
        <is>
          <t>Y</t>
        </is>
      </c>
      <c r="C121" t="inlineStr">
        <is>
          <t>ConTab_BOM_KP_Case_0115</t>
        </is>
      </c>
      <c r="D121" t="inlineStr">
        <is>
          <t>ConTab_BOM_KP_Case_0115</t>
        </is>
      </c>
      <c r="E121" t="inlineStr">
        <is>
          <t>:6019-7_8-KP:6019-7_8-KPV:6019-7_8-KPVS:</t>
        </is>
      </c>
      <c r="F121" t="inlineStr">
        <is>
          <t>Special/Other</t>
        </is>
      </c>
      <c r="G121" t="inlineStr">
        <is>
          <t>CaseMatl_Cast_Iron_ASTM-A48_CL35</t>
        </is>
      </c>
      <c r="H121" t="inlineStr">
        <is>
          <t>Cast Iron, ASTM-A48, CL 35</t>
        </is>
      </c>
      <c r="I121" t="inlineStr">
        <is>
          <t>C35</t>
        </is>
      </c>
      <c r="J121" s="250" t="n">
        <v>175</v>
      </c>
      <c r="K121" t="inlineStr">
        <is>
          <t>Coating_Standard</t>
        </is>
      </c>
      <c r="L121" s="273" t="inlineStr">
        <is>
          <t>RTF</t>
        </is>
      </c>
      <c r="M121" t="inlineStr">
        <is>
          <t>B100182</t>
        </is>
      </c>
      <c r="N121" s="273" t="inlineStr">
        <is>
          <t>LT027</t>
        </is>
      </c>
      <c r="O121" s="124" t="inlineStr"/>
      <c r="P121" t="inlineStr"/>
      <c r="Q121" t="inlineStr"/>
      <c r="R121" t="inlineStr"/>
      <c r="S121" t="inlineStr"/>
      <c r="T121" t="inlineStr"/>
      <c r="U121" t="inlineStr"/>
      <c r="V121" t="inlineStr"/>
      <c r="W121" t="inlineStr"/>
      <c r="X121" t="inlineStr"/>
      <c r="Y121" t="inlineStr"/>
    </row>
    <row r="122" hidden="1" s="109">
      <c r="A122" t="inlineStr"/>
      <c r="B122" s="250" t="inlineStr">
        <is>
          <t>N</t>
        </is>
      </c>
      <c r="C122" t="inlineStr">
        <is>
          <t>ConTab_BOM_KP_Case_0116</t>
        </is>
      </c>
      <c r="D122" t="inlineStr"/>
      <c r="E122" t="inlineStr">
        <is>
          <t>:6019-7_8-KP:6019-7_8-KPV:6019-7_8-KPVS:</t>
        </is>
      </c>
      <c r="F122" t="inlineStr">
        <is>
          <t>Special/Other</t>
        </is>
      </c>
      <c r="G122" t="inlineStr">
        <is>
          <t>CaseMatl_Ductile_Iron_ASTM-A536-65</t>
        </is>
      </c>
      <c r="H122" t="inlineStr">
        <is>
          <t>Ductile Iron, ASTM-A536-65</t>
        </is>
      </c>
      <c r="I122" t="inlineStr">
        <is>
          <t>J</t>
        </is>
      </c>
      <c r="J122" s="250" t="n">
        <v>175</v>
      </c>
      <c r="K122" t="inlineStr">
        <is>
          <t>Coating_Standard</t>
        </is>
      </c>
      <c r="L122" s="273" t="inlineStr">
        <is>
          <t>RTF</t>
        </is>
      </c>
      <c r="M122" t="inlineStr">
        <is>
          <t>B100183</t>
        </is>
      </c>
      <c r="N122" s="273" t="inlineStr">
        <is>
          <t>LT034</t>
        </is>
      </c>
      <c r="O122" t="inlineStr"/>
      <c r="P122" t="inlineStr"/>
      <c r="Q122" t="inlineStr"/>
      <c r="R122" t="inlineStr"/>
      <c r="S122" t="inlineStr"/>
      <c r="T122" t="inlineStr"/>
      <c r="U122" t="inlineStr"/>
      <c r="V122" t="inlineStr"/>
      <c r="W122" t="inlineStr"/>
      <c r="X122" t="inlineStr"/>
      <c r="Y122" t="inlineStr"/>
    </row>
    <row r="123" hidden="1" s="109">
      <c r="A123" t="inlineStr"/>
      <c r="B123" s="250" t="inlineStr">
        <is>
          <t>N</t>
        </is>
      </c>
      <c r="C123" t="inlineStr">
        <is>
          <t>ConTab_BOM_KP_Case_0117</t>
        </is>
      </c>
      <c r="D123" t="inlineStr"/>
      <c r="E123" t="inlineStr">
        <is>
          <t>:6019-7_8-KP:6019-7_8-KPV:6019-7_8-KPVS:</t>
        </is>
      </c>
      <c r="F123" t="inlineStr">
        <is>
          <t>Special/Other</t>
        </is>
      </c>
      <c r="G123" t="inlineStr">
        <is>
          <t>CaseMatl_Special</t>
        </is>
      </c>
      <c r="H123" t="inlineStr">
        <is>
          <t>Special/Other</t>
        </is>
      </c>
      <c r="I123" t="inlineStr">
        <is>
          <t>X</t>
        </is>
      </c>
      <c r="J123" s="250" t="n">
        <v>175</v>
      </c>
      <c r="K123" t="inlineStr">
        <is>
          <t>Coating_Standard</t>
        </is>
      </c>
      <c r="L123" s="273" t="inlineStr">
        <is>
          <t>RTF</t>
        </is>
      </c>
      <c r="M123" t="inlineStr">
        <is>
          <t>B100185</t>
        </is>
      </c>
      <c r="N123" s="273" t="inlineStr">
        <is>
          <t>LT029</t>
        </is>
      </c>
      <c r="O123" t="inlineStr"/>
      <c r="P123" t="inlineStr"/>
      <c r="Q123" t="inlineStr"/>
      <c r="R123" t="inlineStr"/>
      <c r="S123" t="inlineStr"/>
      <c r="T123" t="inlineStr"/>
      <c r="U123" t="inlineStr"/>
      <c r="V123" t="inlineStr"/>
      <c r="W123" t="inlineStr"/>
      <c r="X123" t="inlineStr"/>
      <c r="Y123" t="inlineStr"/>
    </row>
    <row r="124" hidden="1" s="109">
      <c r="A124" t="inlineStr"/>
      <c r="B124" s="250" t="inlineStr">
        <is>
          <t>Y</t>
        </is>
      </c>
      <c r="C124" t="inlineStr">
        <is>
          <t>ConTab_BOM_KP_Case_0118</t>
        </is>
      </c>
      <c r="D124" t="inlineStr">
        <is>
          <t>ConTab_BOM_KP_Case_0118</t>
        </is>
      </c>
      <c r="E124" t="inlineStr">
        <is>
          <t>:6020-3_4-KP:6020-3_4-KPV:</t>
        </is>
      </c>
      <c r="F124" t="inlineStr">
        <is>
          <t>125# ANSI Flange</t>
        </is>
      </c>
      <c r="G124" t="inlineStr">
        <is>
          <t>CaseMatl_Cast_Iron_ASTM-A48_CL35</t>
        </is>
      </c>
      <c r="H124" t="inlineStr">
        <is>
          <t>Cast Iron, ASTM-A48, CL 35</t>
        </is>
      </c>
      <c r="I124" t="inlineStr">
        <is>
          <t>C35</t>
        </is>
      </c>
      <c r="J124" s="250" t="n">
        <v>175</v>
      </c>
      <c r="K124" t="inlineStr">
        <is>
          <t>Coating_Standard</t>
        </is>
      </c>
      <c r="L124" s="273" t="inlineStr">
        <is>
          <t>96698921</t>
        </is>
      </c>
      <c r="M124" t="inlineStr">
        <is>
          <t>B100186</t>
        </is>
      </c>
      <c r="N124" s="273" t="inlineStr">
        <is>
          <t>LT027</t>
        </is>
      </c>
      <c r="O124" t="inlineStr"/>
      <c r="P124" t="inlineStr"/>
      <c r="Q124" t="inlineStr"/>
      <c r="R124" t="inlineStr"/>
      <c r="S124" t="inlineStr"/>
      <c r="T124" t="inlineStr"/>
      <c r="U124" t="inlineStr"/>
      <c r="V124" t="inlineStr"/>
      <c r="W124" t="inlineStr"/>
      <c r="X124" t="inlineStr"/>
      <c r="Y124" t="inlineStr"/>
    </row>
    <row r="125" hidden="1" s="109">
      <c r="A125" t="inlineStr"/>
      <c r="B125" s="250" t="inlineStr">
        <is>
          <t>N</t>
        </is>
      </c>
      <c r="C125" t="inlineStr">
        <is>
          <t>ConTab_BOM_KP_Case_0119</t>
        </is>
      </c>
      <c r="D125" t="inlineStr"/>
      <c r="E125" t="inlineStr">
        <is>
          <t>:6020-3_4-KP:6020-3_4-KPV:</t>
        </is>
      </c>
      <c r="F125" t="inlineStr">
        <is>
          <t>125# ANSI Flange</t>
        </is>
      </c>
      <c r="G125" t="inlineStr">
        <is>
          <t>CaseMatl_Ductile_Iron_ASTM-A536-65</t>
        </is>
      </c>
      <c r="H125" t="inlineStr">
        <is>
          <t>Ductile Iron, ASTM-A536-65</t>
        </is>
      </c>
      <c r="I125" t="inlineStr">
        <is>
          <t>J</t>
        </is>
      </c>
      <c r="J125" s="250" t="n">
        <v>175</v>
      </c>
      <c r="K125" t="inlineStr">
        <is>
          <t>Coating_Standard</t>
        </is>
      </c>
      <c r="L125" s="273" t="inlineStr">
        <is>
          <t>RTF</t>
        </is>
      </c>
      <c r="M125" t="inlineStr">
        <is>
          <t>B100187</t>
        </is>
      </c>
      <c r="N125" s="273" t="inlineStr">
        <is>
          <t>LT034</t>
        </is>
      </c>
      <c r="O125" s="124" t="inlineStr"/>
      <c r="P125" t="inlineStr"/>
      <c r="Q125" t="inlineStr"/>
      <c r="R125" t="inlineStr"/>
      <c r="S125" t="inlineStr"/>
      <c r="T125" t="inlineStr"/>
      <c r="U125" t="inlineStr"/>
      <c r="V125" t="inlineStr"/>
      <c r="W125" t="inlineStr"/>
      <c r="X125" t="inlineStr"/>
      <c r="Y125" t="inlineStr"/>
    </row>
    <row r="126" hidden="1" s="109">
      <c r="A126" t="inlineStr"/>
      <c r="B126" s="250" t="inlineStr">
        <is>
          <t>N</t>
        </is>
      </c>
      <c r="C126" t="inlineStr">
        <is>
          <t>ConTab_BOM_KP_Case_0120</t>
        </is>
      </c>
      <c r="D126" t="inlineStr"/>
      <c r="E126" t="inlineStr">
        <is>
          <t>:6020-3_4-KP:6020-3_4-KPV:</t>
        </is>
      </c>
      <c r="F126" t="inlineStr">
        <is>
          <t>125# ANSI Flange</t>
        </is>
      </c>
      <c r="G126" t="inlineStr">
        <is>
          <t>CaseMatl_Special</t>
        </is>
      </c>
      <c r="H126" t="inlineStr">
        <is>
          <t>Special/Other</t>
        </is>
      </c>
      <c r="I126" t="inlineStr">
        <is>
          <t>X</t>
        </is>
      </c>
      <c r="J126" s="250" t="n">
        <v>175</v>
      </c>
      <c r="K126" t="inlineStr">
        <is>
          <t>Coating_Standard</t>
        </is>
      </c>
      <c r="L126" s="273" t="inlineStr">
        <is>
          <t>RTF</t>
        </is>
      </c>
      <c r="M126" t="inlineStr">
        <is>
          <t>B100189</t>
        </is>
      </c>
      <c r="N126" s="273" t="inlineStr">
        <is>
          <t>LT029</t>
        </is>
      </c>
      <c r="O126" t="inlineStr"/>
      <c r="P126" t="inlineStr"/>
      <c r="Q126" t="inlineStr"/>
      <c r="R126" t="inlineStr"/>
      <c r="S126" t="inlineStr"/>
      <c r="T126" t="inlineStr"/>
      <c r="U126" t="inlineStr"/>
      <c r="V126" t="inlineStr"/>
      <c r="W126" t="inlineStr"/>
      <c r="X126" t="inlineStr"/>
      <c r="Y126" t="inlineStr"/>
    </row>
    <row r="127" hidden="1" s="109">
      <c r="A127" t="inlineStr"/>
      <c r="B127" s="250" t="inlineStr">
        <is>
          <t>Y</t>
        </is>
      </c>
      <c r="C127" t="inlineStr">
        <is>
          <t>ConTab_BOM_KP_Case_0121</t>
        </is>
      </c>
      <c r="D127" t="inlineStr">
        <is>
          <t>ConTab_BOM_KP_Case_0121</t>
        </is>
      </c>
      <c r="E127" t="inlineStr">
        <is>
          <t>:6020-3_4-KP:6020-3_4-KPV:</t>
        </is>
      </c>
      <c r="F127" t="inlineStr">
        <is>
          <t>250# ANSI Flange</t>
        </is>
      </c>
      <c r="G127" t="inlineStr">
        <is>
          <t>CaseMatl_Cast_Iron_ASTM-A48_CL35</t>
        </is>
      </c>
      <c r="H127" t="inlineStr">
        <is>
          <t>Cast Iron, ASTM-A48, CL 35</t>
        </is>
      </c>
      <c r="I127" t="inlineStr">
        <is>
          <t>C35</t>
        </is>
      </c>
      <c r="J127" s="250" t="n">
        <v>250</v>
      </c>
      <c r="K127" t="inlineStr">
        <is>
          <t>Coating_Standard</t>
        </is>
      </c>
      <c r="L127" s="273" t="inlineStr">
        <is>
          <t>96698922</t>
        </is>
      </c>
      <c r="M127" t="inlineStr">
        <is>
          <t>B100190</t>
        </is>
      </c>
      <c r="N127" s="273" t="inlineStr">
        <is>
          <t>LT034</t>
        </is>
      </c>
      <c r="O127" s="124" t="inlineStr"/>
      <c r="P127" t="inlineStr"/>
      <c r="Q127" t="inlineStr"/>
      <c r="R127" t="inlineStr"/>
      <c r="S127" t="inlineStr"/>
      <c r="T127" t="inlineStr"/>
      <c r="U127" t="inlineStr"/>
      <c r="V127" t="inlineStr"/>
      <c r="W127" t="inlineStr"/>
      <c r="X127" t="inlineStr"/>
      <c r="Y127" t="inlineStr"/>
    </row>
    <row r="128" hidden="1" s="109">
      <c r="A128" t="inlineStr"/>
      <c r="B128" s="250" t="inlineStr">
        <is>
          <t>N</t>
        </is>
      </c>
      <c r="C128" t="inlineStr">
        <is>
          <t>ConTab_BOM_KP_Case_0122</t>
        </is>
      </c>
      <c r="D128" t="inlineStr"/>
      <c r="E128" t="inlineStr">
        <is>
          <t>:6020-3_4-KP:6020-3_4-KPV:</t>
        </is>
      </c>
      <c r="F128" t="inlineStr">
        <is>
          <t>250# ANSI Flange</t>
        </is>
      </c>
      <c r="G128" t="inlineStr">
        <is>
          <t>CaseMatl_Ductile_Iron_ASTM-A536-65</t>
        </is>
      </c>
      <c r="H128" t="inlineStr">
        <is>
          <t>Ductile Iron, ASTM-A536-65</t>
        </is>
      </c>
      <c r="I128" t="inlineStr">
        <is>
          <t>J</t>
        </is>
      </c>
      <c r="J128" s="250" t="n">
        <v>300</v>
      </c>
      <c r="K128" t="inlineStr">
        <is>
          <t>Coating_Standard</t>
        </is>
      </c>
      <c r="L128" s="273" t="inlineStr">
        <is>
          <t>96698923</t>
        </is>
      </c>
      <c r="M128" t="inlineStr">
        <is>
          <t>B100191</t>
        </is>
      </c>
      <c r="N128" s="273" t="inlineStr">
        <is>
          <t>LT034</t>
        </is>
      </c>
      <c r="O128" s="124" t="inlineStr"/>
      <c r="P128" t="inlineStr"/>
      <c r="Q128" t="inlineStr"/>
      <c r="R128" t="inlineStr"/>
      <c r="S128" t="inlineStr"/>
      <c r="T128" t="inlineStr"/>
      <c r="U128" t="inlineStr"/>
      <c r="V128" t="inlineStr"/>
      <c r="W128" t="inlineStr"/>
      <c r="X128" t="inlineStr"/>
      <c r="Y128" t="inlineStr"/>
    </row>
    <row r="129" hidden="1" s="109">
      <c r="A129" t="inlineStr"/>
      <c r="B129" s="250" t="inlineStr">
        <is>
          <t>N</t>
        </is>
      </c>
      <c r="C129" t="inlineStr">
        <is>
          <t>ConTab_BOM_KP_Case_0123</t>
        </is>
      </c>
      <c r="D129" t="inlineStr"/>
      <c r="E129" t="inlineStr">
        <is>
          <t>:6020-3_4-KP:6020-3_4-KPV:</t>
        </is>
      </c>
      <c r="F129" t="inlineStr">
        <is>
          <t>250# ANSI Flange</t>
        </is>
      </c>
      <c r="G129" t="inlineStr">
        <is>
          <t>CaseMatl_Special</t>
        </is>
      </c>
      <c r="H129" t="inlineStr">
        <is>
          <t>Special/Other</t>
        </is>
      </c>
      <c r="I129" t="inlineStr">
        <is>
          <t>X</t>
        </is>
      </c>
      <c r="J129" s="250" t="n">
        <v>250</v>
      </c>
      <c r="K129" t="inlineStr">
        <is>
          <t>Coating_Standard</t>
        </is>
      </c>
      <c r="L129" s="273" t="inlineStr">
        <is>
          <t>RTF</t>
        </is>
      </c>
      <c r="M129" t="inlineStr">
        <is>
          <t>B100193</t>
        </is>
      </c>
      <c r="N129" s="273" t="inlineStr">
        <is>
          <t>LT034</t>
        </is>
      </c>
      <c r="O129" s="124" t="inlineStr"/>
      <c r="P129" t="inlineStr"/>
      <c r="Q129" t="inlineStr"/>
      <c r="R129" t="inlineStr"/>
      <c r="S129" t="inlineStr"/>
      <c r="T129" t="inlineStr"/>
      <c r="U129" t="inlineStr"/>
      <c r="V129" t="inlineStr"/>
      <c r="W129" t="inlineStr"/>
      <c r="X129" t="inlineStr"/>
      <c r="Y129" t="inlineStr"/>
    </row>
    <row r="130" hidden="1" s="109">
      <c r="A130" t="inlineStr"/>
      <c r="B130" s="250" t="inlineStr">
        <is>
          <t>Y</t>
        </is>
      </c>
      <c r="C130" t="inlineStr">
        <is>
          <t>ConTab_BOM_KP_Case_0124</t>
        </is>
      </c>
      <c r="D130" t="inlineStr">
        <is>
          <t>ConTab_BOM_KP_Case_0124</t>
        </is>
      </c>
      <c r="E130" t="inlineStr">
        <is>
          <t>:6020-3_4-KP:6020-3_4-KPV:</t>
        </is>
      </c>
      <c r="F130" t="inlineStr">
        <is>
          <t>Special/Other</t>
        </is>
      </c>
      <c r="G130" t="inlineStr">
        <is>
          <t>CaseMatl_Cast_Iron_ASTM-A48_CL35</t>
        </is>
      </c>
      <c r="H130" t="inlineStr">
        <is>
          <t>Cast Iron, ASTM-A48, CL 35</t>
        </is>
      </c>
      <c r="I130" t="inlineStr">
        <is>
          <t>C35</t>
        </is>
      </c>
      <c r="J130" s="250" t="n">
        <v>175</v>
      </c>
      <c r="K130" t="inlineStr">
        <is>
          <t>Coating_Standard</t>
        </is>
      </c>
      <c r="L130" s="273" t="inlineStr">
        <is>
          <t>RTF</t>
        </is>
      </c>
      <c r="M130" t="inlineStr">
        <is>
          <t>B100194</t>
        </is>
      </c>
      <c r="N130" s="273" t="inlineStr">
        <is>
          <t>LT027</t>
        </is>
      </c>
      <c r="O130" t="inlineStr"/>
      <c r="P130" t="inlineStr"/>
      <c r="Q130" t="inlineStr"/>
      <c r="R130" t="inlineStr"/>
      <c r="S130" t="inlineStr"/>
      <c r="T130" t="inlineStr"/>
      <c r="U130" t="inlineStr"/>
      <c r="V130" t="inlineStr"/>
      <c r="W130" t="inlineStr"/>
      <c r="X130" t="inlineStr"/>
      <c r="Y130" t="inlineStr"/>
    </row>
    <row r="131" hidden="1" s="109">
      <c r="A131" t="inlineStr"/>
      <c r="B131" s="250" t="inlineStr">
        <is>
          <t>N</t>
        </is>
      </c>
      <c r="C131" t="inlineStr">
        <is>
          <t>ConTab_BOM_KP_Case_0125</t>
        </is>
      </c>
      <c r="D131" t="inlineStr"/>
      <c r="E131" t="inlineStr">
        <is>
          <t>:6020-3_4-KP:6020-3_4-KPV:</t>
        </is>
      </c>
      <c r="F131" t="inlineStr">
        <is>
          <t>Special/Other</t>
        </is>
      </c>
      <c r="G131" t="inlineStr">
        <is>
          <t>CaseMatl_Ductile_Iron_ASTM-A536-65</t>
        </is>
      </c>
      <c r="H131" t="inlineStr">
        <is>
          <t>Ductile Iron, ASTM-A536-65</t>
        </is>
      </c>
      <c r="I131" t="inlineStr">
        <is>
          <t>J</t>
        </is>
      </c>
      <c r="J131" s="250" t="n">
        <v>175</v>
      </c>
      <c r="K131" t="inlineStr">
        <is>
          <t>Coating_Standard</t>
        </is>
      </c>
      <c r="L131" s="273" t="inlineStr">
        <is>
          <t>RTF</t>
        </is>
      </c>
      <c r="M131" t="inlineStr">
        <is>
          <t>B100195</t>
        </is>
      </c>
      <c r="N131" s="273" t="inlineStr">
        <is>
          <t>LT034</t>
        </is>
      </c>
      <c r="O131" t="inlineStr"/>
      <c r="P131" t="inlineStr"/>
      <c r="Q131" t="inlineStr"/>
      <c r="R131" t="inlineStr"/>
      <c r="S131" t="inlineStr"/>
      <c r="T131" t="inlineStr"/>
      <c r="U131" t="inlineStr"/>
      <c r="V131" t="inlineStr"/>
      <c r="W131" t="inlineStr"/>
      <c r="X131" t="inlineStr"/>
      <c r="Y131" t="inlineStr"/>
    </row>
    <row r="132" hidden="1" s="109">
      <c r="A132" t="inlineStr"/>
      <c r="B132" s="250" t="inlineStr">
        <is>
          <t>N</t>
        </is>
      </c>
      <c r="C132" t="inlineStr">
        <is>
          <t>ConTab_BOM_KP_Case_0126</t>
        </is>
      </c>
      <c r="D132" t="inlineStr"/>
      <c r="E132" t="inlineStr">
        <is>
          <t>:6020-3_4-KP:6020-3_4-KPV:</t>
        </is>
      </c>
      <c r="F132" t="inlineStr">
        <is>
          <t>Special/Other</t>
        </is>
      </c>
      <c r="G132" t="inlineStr">
        <is>
          <t>CaseMatl_Special</t>
        </is>
      </c>
      <c r="H132" t="inlineStr">
        <is>
          <t>Special/Other</t>
        </is>
      </c>
      <c r="I132" t="inlineStr">
        <is>
          <t>X</t>
        </is>
      </c>
      <c r="J132" s="250" t="n">
        <v>175</v>
      </c>
      <c r="K132" t="inlineStr">
        <is>
          <t>Coating_Standard</t>
        </is>
      </c>
      <c r="L132" s="273" t="inlineStr">
        <is>
          <t>RTF</t>
        </is>
      </c>
      <c r="M132" t="inlineStr">
        <is>
          <t>B100197</t>
        </is>
      </c>
      <c r="N132" s="273" t="inlineStr">
        <is>
          <t>LT029</t>
        </is>
      </c>
      <c r="O132" s="124" t="inlineStr"/>
      <c r="P132" t="inlineStr"/>
      <c r="Q132" t="inlineStr"/>
      <c r="R132" t="inlineStr"/>
      <c r="S132" t="inlineStr"/>
      <c r="T132" t="inlineStr"/>
      <c r="U132" t="inlineStr"/>
      <c r="V132" t="inlineStr"/>
      <c r="W132" t="inlineStr"/>
      <c r="X132" t="inlineStr"/>
      <c r="Y132" t="inlineStr"/>
    </row>
    <row r="133" hidden="1" s="109">
      <c r="A133" t="inlineStr"/>
      <c r="B133" s="250" t="inlineStr">
        <is>
          <t>Y</t>
        </is>
      </c>
      <c r="C133" t="inlineStr">
        <is>
          <t>ConTab_BOM_KP_Case_0127</t>
        </is>
      </c>
      <c r="D133" t="inlineStr">
        <is>
          <t>ConTab_BOM_KP_Case_0127</t>
        </is>
      </c>
      <c r="E133" t="inlineStr">
        <is>
          <t>:8012-5_6-KP:8012-5_6-KPV:8012-5_6-KPVS:</t>
        </is>
      </c>
      <c r="F133" t="inlineStr">
        <is>
          <t>125# ANSI Flange</t>
        </is>
      </c>
      <c r="G133" t="inlineStr">
        <is>
          <t>CaseMatl_Cast_Iron_ASTM-A48_CL35</t>
        </is>
      </c>
      <c r="H133" t="inlineStr">
        <is>
          <t>Cast Iron, ASTM-A48, CL 35</t>
        </is>
      </c>
      <c r="I133" t="inlineStr">
        <is>
          <t>C35</t>
        </is>
      </c>
      <c r="J133" s="250" t="n">
        <v>175</v>
      </c>
      <c r="K133" t="inlineStr">
        <is>
          <t>Coating_Standard</t>
        </is>
      </c>
      <c r="L133" s="273" t="inlineStr">
        <is>
          <t>96698924</t>
        </is>
      </c>
      <c r="M133" t="inlineStr">
        <is>
          <t>B100198</t>
        </is>
      </c>
      <c r="N133" s="273" t="inlineStr">
        <is>
          <t>LT027</t>
        </is>
      </c>
      <c r="O133" s="124" t="inlineStr"/>
      <c r="P133" t="inlineStr"/>
      <c r="Q133" t="inlineStr"/>
      <c r="R133" t="inlineStr"/>
      <c r="S133" t="inlineStr"/>
      <c r="T133" t="inlineStr"/>
      <c r="U133" t="inlineStr"/>
      <c r="V133" t="inlineStr"/>
      <c r="W133" t="inlineStr"/>
      <c r="X133" t="inlineStr"/>
      <c r="Y133" t="inlineStr"/>
    </row>
    <row r="134" hidden="1" s="109">
      <c r="A134" t="inlineStr"/>
      <c r="B134" s="250" t="inlineStr">
        <is>
          <t>N</t>
        </is>
      </c>
      <c r="C134" t="inlineStr">
        <is>
          <t>ConTab_BOM_KP_Case_0128</t>
        </is>
      </c>
      <c r="D134" t="inlineStr"/>
      <c r="E134" t="inlineStr">
        <is>
          <t>:8012-5_6-KP:8012-5_6-KPV:8012-5_6-KPVS:</t>
        </is>
      </c>
      <c r="F134" t="inlineStr">
        <is>
          <t>125# ANSI Flange</t>
        </is>
      </c>
      <c r="G134" t="inlineStr">
        <is>
          <t>CaseMatl_Ductile_Iron_ASTM-A536-65</t>
        </is>
      </c>
      <c r="H134" t="inlineStr">
        <is>
          <t>Ductile Iron, ASTM-A536-65</t>
        </is>
      </c>
      <c r="I134" t="inlineStr">
        <is>
          <t>J</t>
        </is>
      </c>
      <c r="J134" s="250" t="n">
        <v>175</v>
      </c>
      <c r="K134" t="inlineStr">
        <is>
          <t>Coating_Standard</t>
        </is>
      </c>
      <c r="L134" s="273" t="inlineStr">
        <is>
          <t>RTF</t>
        </is>
      </c>
      <c r="M134" t="inlineStr">
        <is>
          <t>B100199</t>
        </is>
      </c>
      <c r="N134" s="273" t="inlineStr">
        <is>
          <t>LT034</t>
        </is>
      </c>
      <c r="O134" s="124" t="inlineStr"/>
      <c r="P134" t="inlineStr"/>
      <c r="Q134" t="inlineStr"/>
      <c r="R134" t="inlineStr"/>
      <c r="S134" t="inlineStr"/>
      <c r="T134" t="inlineStr"/>
      <c r="U134" t="inlineStr"/>
      <c r="V134" t="inlineStr"/>
      <c r="W134" t="inlineStr"/>
      <c r="X134" t="inlineStr"/>
      <c r="Y134" t="inlineStr"/>
    </row>
    <row r="135" hidden="1" s="109">
      <c r="A135" t="inlineStr"/>
      <c r="B135" s="250" t="inlineStr">
        <is>
          <t>N</t>
        </is>
      </c>
      <c r="C135" t="inlineStr">
        <is>
          <t>ConTab_BOM_KP_Case_0129</t>
        </is>
      </c>
      <c r="D135" t="inlineStr"/>
      <c r="E135" t="inlineStr">
        <is>
          <t>:8012-5_6-KP:8012-5_6-KPV:8012-5_6-KPVS:</t>
        </is>
      </c>
      <c r="F135" t="inlineStr">
        <is>
          <t>125# ANSI Flange</t>
        </is>
      </c>
      <c r="G135" t="inlineStr">
        <is>
          <t>CaseMatl_Special</t>
        </is>
      </c>
      <c r="H135" t="inlineStr">
        <is>
          <t>Special/Other</t>
        </is>
      </c>
      <c r="I135" t="inlineStr">
        <is>
          <t>X</t>
        </is>
      </c>
      <c r="J135" s="250" t="n">
        <v>175</v>
      </c>
      <c r="K135" t="inlineStr">
        <is>
          <t>Coating_Standard</t>
        </is>
      </c>
      <c r="L135" s="273" t="inlineStr">
        <is>
          <t>RTF</t>
        </is>
      </c>
      <c r="M135" t="inlineStr">
        <is>
          <t>B100201</t>
        </is>
      </c>
      <c r="N135" s="273" t="inlineStr">
        <is>
          <t>LT029</t>
        </is>
      </c>
      <c r="O135" s="124" t="inlineStr"/>
      <c r="P135" t="inlineStr"/>
      <c r="Q135" t="inlineStr"/>
      <c r="R135" t="inlineStr"/>
      <c r="S135" t="inlineStr"/>
      <c r="T135" t="inlineStr"/>
      <c r="U135" t="inlineStr"/>
      <c r="V135" t="inlineStr"/>
      <c r="W135" t="inlineStr"/>
      <c r="X135" t="inlineStr"/>
      <c r="Y135" t="inlineStr"/>
    </row>
    <row r="136" hidden="1" s="109">
      <c r="A136" t="inlineStr"/>
      <c r="B136" s="250" t="inlineStr">
        <is>
          <t>Y</t>
        </is>
      </c>
      <c r="C136" t="inlineStr">
        <is>
          <t>ConTab_BOM_KP_Case_0130</t>
        </is>
      </c>
      <c r="D136" t="inlineStr">
        <is>
          <t>ConTab_BOM_KP_Case_0130</t>
        </is>
      </c>
      <c r="E136" t="inlineStr">
        <is>
          <t>:8012-5_6-KP:8012-5_6-KPV:8012-5_6-KPVS:</t>
        </is>
      </c>
      <c r="F136" t="inlineStr">
        <is>
          <t>250# ANSI Flange</t>
        </is>
      </c>
      <c r="G136" t="inlineStr">
        <is>
          <t>CaseMatl_Cast_Iron_ASTM-A48_CL35</t>
        </is>
      </c>
      <c r="H136" t="inlineStr">
        <is>
          <t>Cast Iron, ASTM-A48, CL 35</t>
        </is>
      </c>
      <c r="I136" t="inlineStr">
        <is>
          <t>C35</t>
        </is>
      </c>
      <c r="J136" s="250" t="n">
        <v>250</v>
      </c>
      <c r="K136" t="inlineStr">
        <is>
          <t>Coating_Standard</t>
        </is>
      </c>
      <c r="L136" s="273" t="inlineStr">
        <is>
          <t>96698925</t>
        </is>
      </c>
      <c r="M136" t="inlineStr">
        <is>
          <t>B100202</t>
        </is>
      </c>
      <c r="N136" s="273" t="inlineStr">
        <is>
          <t>LT034</t>
        </is>
      </c>
      <c r="O136" t="inlineStr"/>
      <c r="P136" t="inlineStr"/>
      <c r="Q136" t="inlineStr"/>
      <c r="R136" t="inlineStr"/>
      <c r="S136" t="inlineStr"/>
      <c r="T136" t="inlineStr"/>
      <c r="U136" t="inlineStr"/>
      <c r="V136" t="inlineStr"/>
      <c r="W136" t="inlineStr"/>
      <c r="X136" t="inlineStr"/>
      <c r="Y136" t="inlineStr"/>
    </row>
    <row r="137" hidden="1" s="109">
      <c r="A137" t="inlineStr"/>
      <c r="B137" s="250" t="inlineStr">
        <is>
          <t>N</t>
        </is>
      </c>
      <c r="C137" t="inlineStr">
        <is>
          <t>ConTab_BOM_KP_Case_0131</t>
        </is>
      </c>
      <c r="D137" t="inlineStr"/>
      <c r="E137" t="inlineStr">
        <is>
          <t>:8012-5_6-KP:8012-5_6-KPV:8012-5_6-KPVS:</t>
        </is>
      </c>
      <c r="F137" t="inlineStr">
        <is>
          <t>250# ANSI Flange</t>
        </is>
      </c>
      <c r="G137" t="inlineStr">
        <is>
          <t>CaseMatl_Ductile_Iron_ASTM-A536-65</t>
        </is>
      </c>
      <c r="H137" t="inlineStr">
        <is>
          <t>Ductile Iron, ASTM-A536-65</t>
        </is>
      </c>
      <c r="I137" t="inlineStr">
        <is>
          <t>J</t>
        </is>
      </c>
      <c r="J137" s="250" t="n">
        <v>300</v>
      </c>
      <c r="K137" t="inlineStr">
        <is>
          <t>Coating_Standard</t>
        </is>
      </c>
      <c r="L137" s="273" t="inlineStr">
        <is>
          <t>96698926</t>
        </is>
      </c>
      <c r="M137" t="inlineStr">
        <is>
          <t>B100203</t>
        </is>
      </c>
      <c r="N137" s="273" t="inlineStr">
        <is>
          <t>LT034</t>
        </is>
      </c>
      <c r="O137" t="inlineStr"/>
      <c r="P137" t="inlineStr"/>
      <c r="Q137" t="inlineStr"/>
      <c r="R137" t="inlineStr"/>
      <c r="S137" t="inlineStr"/>
      <c r="T137" t="inlineStr"/>
      <c r="U137" t="inlineStr"/>
      <c r="V137" t="inlineStr"/>
      <c r="W137" t="inlineStr"/>
      <c r="X137" t="inlineStr"/>
      <c r="Y137" t="inlineStr"/>
    </row>
    <row r="138" hidden="1" s="109">
      <c r="A138" t="inlineStr"/>
      <c r="B138" s="250" t="inlineStr">
        <is>
          <t>N</t>
        </is>
      </c>
      <c r="C138" t="inlineStr">
        <is>
          <t>ConTab_BOM_KP_Case_0132</t>
        </is>
      </c>
      <c r="D138" t="inlineStr"/>
      <c r="E138" t="inlineStr">
        <is>
          <t>:8012-5_6-KP:8012-5_6-KPV:8012-5_6-KPVS:</t>
        </is>
      </c>
      <c r="F138" t="inlineStr">
        <is>
          <t>250# ANSI Flange</t>
        </is>
      </c>
      <c r="G138" t="inlineStr">
        <is>
          <t>CaseMatl_Special</t>
        </is>
      </c>
      <c r="H138" t="inlineStr">
        <is>
          <t>Special/Other</t>
        </is>
      </c>
      <c r="I138" t="inlineStr">
        <is>
          <t>X</t>
        </is>
      </c>
      <c r="J138" s="250" t="n">
        <v>250</v>
      </c>
      <c r="K138" t="inlineStr">
        <is>
          <t>Coating_Standard</t>
        </is>
      </c>
      <c r="L138" s="273" t="inlineStr">
        <is>
          <t>RTF</t>
        </is>
      </c>
      <c r="M138" t="inlineStr">
        <is>
          <t>B100205</t>
        </is>
      </c>
      <c r="N138" s="273" t="inlineStr">
        <is>
          <t>LT034</t>
        </is>
      </c>
      <c r="O138" t="inlineStr"/>
      <c r="P138" t="inlineStr"/>
      <c r="Q138" t="inlineStr"/>
      <c r="R138" t="inlineStr"/>
      <c r="S138" t="inlineStr"/>
      <c r="T138" t="inlineStr"/>
      <c r="U138" t="inlineStr"/>
      <c r="V138" t="inlineStr"/>
      <c r="W138" t="inlineStr"/>
      <c r="X138" t="inlineStr"/>
      <c r="Y138" t="inlineStr"/>
    </row>
    <row r="139" hidden="1" s="109">
      <c r="A139" t="inlineStr"/>
      <c r="B139" s="250" t="inlineStr">
        <is>
          <t>Y</t>
        </is>
      </c>
      <c r="C139" t="inlineStr">
        <is>
          <t>ConTab_BOM_KP_Case_0133</t>
        </is>
      </c>
      <c r="D139" t="inlineStr">
        <is>
          <t>ConTab_BOM_KP_Case_0133</t>
        </is>
      </c>
      <c r="E139" t="inlineStr">
        <is>
          <t>:8012-5_6-KP:8012-5_6-KPV:8012-5_6-KPVS:</t>
        </is>
      </c>
      <c r="F139" t="inlineStr">
        <is>
          <t>Special/Other</t>
        </is>
      </c>
      <c r="G139" t="inlineStr">
        <is>
          <t>CaseMatl_Cast_Iron_ASTM-A48_CL35</t>
        </is>
      </c>
      <c r="H139" t="inlineStr">
        <is>
          <t>Cast Iron, ASTM-A48, CL 35</t>
        </is>
      </c>
      <c r="I139" t="inlineStr">
        <is>
          <t>C35</t>
        </is>
      </c>
      <c r="J139" s="250" t="n">
        <v>175</v>
      </c>
      <c r="K139" t="inlineStr">
        <is>
          <t>Coating_Standard</t>
        </is>
      </c>
      <c r="L139" s="273" t="inlineStr">
        <is>
          <t>RTF</t>
        </is>
      </c>
      <c r="M139" t="inlineStr">
        <is>
          <t>B100206</t>
        </is>
      </c>
      <c r="N139" s="273" t="inlineStr">
        <is>
          <t>LT027</t>
        </is>
      </c>
      <c r="O139" s="124" t="inlineStr"/>
      <c r="P139" t="inlineStr"/>
      <c r="Q139" t="inlineStr"/>
      <c r="R139" t="inlineStr"/>
      <c r="S139" t="inlineStr"/>
      <c r="T139" t="inlineStr"/>
      <c r="U139" t="inlineStr"/>
      <c r="V139" t="inlineStr"/>
      <c r="W139" t="inlineStr"/>
      <c r="X139" t="inlineStr"/>
      <c r="Y139" t="inlineStr"/>
    </row>
    <row r="140" hidden="1" s="109">
      <c r="A140" t="inlineStr"/>
      <c r="B140" s="250" t="inlineStr">
        <is>
          <t>N</t>
        </is>
      </c>
      <c r="C140" t="inlineStr">
        <is>
          <t>ConTab_BOM_KP_Case_0134</t>
        </is>
      </c>
      <c r="D140" t="inlineStr"/>
      <c r="E140" t="inlineStr">
        <is>
          <t>:8012-5_6-KP:8012-5_6-KPV:8012-5_6-KPVS:</t>
        </is>
      </c>
      <c r="F140" t="inlineStr">
        <is>
          <t>Special/Other</t>
        </is>
      </c>
      <c r="G140" t="inlineStr">
        <is>
          <t>CaseMatl_Ductile_Iron_ASTM-A536-65</t>
        </is>
      </c>
      <c r="H140" t="inlineStr">
        <is>
          <t>Ductile Iron, ASTM-A536-65</t>
        </is>
      </c>
      <c r="I140" t="inlineStr">
        <is>
          <t>J</t>
        </is>
      </c>
      <c r="J140" s="250" t="n">
        <v>175</v>
      </c>
      <c r="K140" t="inlineStr">
        <is>
          <t>Coating_Standard</t>
        </is>
      </c>
      <c r="L140" s="273" t="inlineStr">
        <is>
          <t>RTF</t>
        </is>
      </c>
      <c r="M140" t="inlineStr">
        <is>
          <t>B100207</t>
        </is>
      </c>
      <c r="N140" s="273" t="inlineStr">
        <is>
          <t>LT034</t>
        </is>
      </c>
      <c r="O140" s="124" t="inlineStr"/>
      <c r="P140" t="inlineStr"/>
      <c r="Q140" t="inlineStr"/>
      <c r="R140" t="inlineStr"/>
      <c r="S140" t="inlineStr"/>
      <c r="T140" t="inlineStr"/>
      <c r="U140" t="inlineStr"/>
      <c r="V140" t="inlineStr"/>
      <c r="W140" t="inlineStr"/>
      <c r="X140" t="inlineStr"/>
      <c r="Y140" t="inlineStr"/>
    </row>
    <row r="141" hidden="1" s="109">
      <c r="A141" t="inlineStr"/>
      <c r="B141" s="250" t="inlineStr">
        <is>
          <t>N</t>
        </is>
      </c>
      <c r="C141" t="inlineStr">
        <is>
          <t>ConTab_BOM_KP_Case_0135</t>
        </is>
      </c>
      <c r="D141" t="inlineStr"/>
      <c r="E141" t="inlineStr">
        <is>
          <t>:8012-5_6-KP:8012-5_6-KPV:8012-5_6-KPVS:</t>
        </is>
      </c>
      <c r="F141" t="inlineStr">
        <is>
          <t>Special/Other</t>
        </is>
      </c>
      <c r="G141" t="inlineStr">
        <is>
          <t>CaseMatl_Special</t>
        </is>
      </c>
      <c r="H141" t="inlineStr">
        <is>
          <t>Special/Other</t>
        </is>
      </c>
      <c r="I141" t="inlineStr">
        <is>
          <t>X</t>
        </is>
      </c>
      <c r="J141" s="250" t="n">
        <v>175</v>
      </c>
      <c r="K141" t="inlineStr">
        <is>
          <t>Coating_Standard</t>
        </is>
      </c>
      <c r="L141" s="273" t="inlineStr">
        <is>
          <t>RTF</t>
        </is>
      </c>
      <c r="M141" t="inlineStr">
        <is>
          <t>B100209</t>
        </is>
      </c>
      <c r="N141" s="273" t="inlineStr">
        <is>
          <t>LT029</t>
        </is>
      </c>
      <c r="O141" s="124" t="inlineStr"/>
      <c r="P141" t="inlineStr"/>
      <c r="Q141" t="inlineStr"/>
      <c r="R141" t="inlineStr"/>
      <c r="S141" t="inlineStr"/>
      <c r="T141" t="inlineStr"/>
      <c r="U141" t="inlineStr"/>
      <c r="V141" t="inlineStr"/>
      <c r="W141" t="inlineStr"/>
      <c r="X141" t="inlineStr"/>
      <c r="Y141" t="inlineStr"/>
    </row>
    <row r="142" hidden="1" s="109">
      <c r="A142" t="inlineStr"/>
      <c r="B142" s="250" t="inlineStr">
        <is>
          <t>Y</t>
        </is>
      </c>
      <c r="C142" t="inlineStr">
        <is>
          <t>ConTab_BOM_KP_Case_0136</t>
        </is>
      </c>
      <c r="D142" t="inlineStr">
        <is>
          <t>ConTab_BOM_KP_Case_0136</t>
        </is>
      </c>
      <c r="E142" s="233" t="inlineStr">
        <is>
          <t>:8015-3_4-KP:8015-3_4-KPV:8015-3_4-KPVS:</t>
        </is>
      </c>
      <c r="F142" t="inlineStr">
        <is>
          <t>125# ANSI Flange</t>
        </is>
      </c>
      <c r="G142" t="inlineStr">
        <is>
          <t>CaseMatl_Cast_Iron_ASTM-A48_CL35</t>
        </is>
      </c>
      <c r="H142" t="inlineStr">
        <is>
          <t>Cast Iron, ASTM-A48, CL 35</t>
        </is>
      </c>
      <c r="I142" t="inlineStr">
        <is>
          <t>C35</t>
        </is>
      </c>
      <c r="J142" s="250" t="n">
        <v>175</v>
      </c>
      <c r="K142" t="inlineStr">
        <is>
          <t>Coating_Standard</t>
        </is>
      </c>
      <c r="L142" s="273" t="inlineStr">
        <is>
          <t>96698927</t>
        </is>
      </c>
      <c r="M142" t="inlineStr">
        <is>
          <t>B100210</t>
        </is>
      </c>
      <c r="N142" s="273" t="inlineStr">
        <is>
          <t>LT027</t>
        </is>
      </c>
      <c r="O142" s="124" t="inlineStr"/>
      <c r="P142" t="inlineStr"/>
      <c r="Q142" t="inlineStr"/>
      <c r="R142" t="inlineStr"/>
      <c r="S142" t="inlineStr"/>
      <c r="T142" t="inlineStr"/>
      <c r="U142" t="inlineStr"/>
      <c r="V142" t="inlineStr"/>
      <c r="W142" t="inlineStr"/>
      <c r="X142" t="inlineStr"/>
      <c r="Y142" t="inlineStr"/>
    </row>
    <row r="143" hidden="1" s="109">
      <c r="A143" t="inlineStr"/>
      <c r="B143" s="250" t="inlineStr">
        <is>
          <t>N</t>
        </is>
      </c>
      <c r="C143" t="inlineStr">
        <is>
          <t>ConTab_BOM_KP_Case_0137</t>
        </is>
      </c>
      <c r="D143" t="inlineStr"/>
      <c r="E143" s="233" t="inlineStr">
        <is>
          <t>:8015-3_4-KP:8015-3_4-KPV:8015-3_4-KPVS:</t>
        </is>
      </c>
      <c r="F143" t="inlineStr">
        <is>
          <t>125# ANSI Flange</t>
        </is>
      </c>
      <c r="G143" t="inlineStr">
        <is>
          <t>CaseMatl_Ductile_Iron_ASTM-A536-65</t>
        </is>
      </c>
      <c r="H143" t="inlineStr">
        <is>
          <t>Ductile Iron, ASTM-A536-65</t>
        </is>
      </c>
      <c r="I143" t="inlineStr">
        <is>
          <t>J</t>
        </is>
      </c>
      <c r="J143" s="250" t="n">
        <v>175</v>
      </c>
      <c r="K143" t="inlineStr">
        <is>
          <t>Coating_Standard</t>
        </is>
      </c>
      <c r="L143" s="273" t="inlineStr">
        <is>
          <t>RTF</t>
        </is>
      </c>
      <c r="M143" t="inlineStr">
        <is>
          <t>B100211</t>
        </is>
      </c>
      <c r="N143" s="273" t="inlineStr">
        <is>
          <t>LT034</t>
        </is>
      </c>
      <c r="O143" s="124" t="inlineStr"/>
      <c r="P143" t="inlineStr"/>
      <c r="Q143" t="inlineStr"/>
      <c r="R143" t="inlineStr"/>
      <c r="S143" t="inlineStr"/>
      <c r="T143" t="inlineStr"/>
      <c r="U143" t="inlineStr"/>
      <c r="V143" t="inlineStr"/>
      <c r="W143" t="inlineStr"/>
      <c r="X143" t="inlineStr"/>
      <c r="Y143" t="inlineStr"/>
    </row>
    <row r="144" hidden="1" s="109">
      <c r="A144" t="inlineStr"/>
      <c r="B144" s="250" t="inlineStr">
        <is>
          <t>N</t>
        </is>
      </c>
      <c r="C144" t="inlineStr">
        <is>
          <t>ConTab_BOM_KP_Case_0138</t>
        </is>
      </c>
      <c r="D144" t="inlineStr"/>
      <c r="E144" s="233" t="inlineStr">
        <is>
          <t>:8015-3_4-KP:8015-3_4-KPV:8015-3_4-KPVS:</t>
        </is>
      </c>
      <c r="F144" t="inlineStr">
        <is>
          <t>125# ANSI Flange</t>
        </is>
      </c>
      <c r="G144" t="inlineStr">
        <is>
          <t>CaseMatl_Special</t>
        </is>
      </c>
      <c r="H144" t="inlineStr">
        <is>
          <t>Special/Other</t>
        </is>
      </c>
      <c r="I144" t="inlineStr">
        <is>
          <t>X</t>
        </is>
      </c>
      <c r="J144" s="250" t="n">
        <v>175</v>
      </c>
      <c r="K144" t="inlineStr">
        <is>
          <t>Coating_Standard</t>
        </is>
      </c>
      <c r="L144" s="273" t="inlineStr">
        <is>
          <t>RTF</t>
        </is>
      </c>
      <c r="M144" t="inlineStr">
        <is>
          <t>B100213</t>
        </is>
      </c>
      <c r="N144" s="273" t="inlineStr">
        <is>
          <t>LT029</t>
        </is>
      </c>
      <c r="O144" s="124" t="inlineStr"/>
      <c r="P144" t="inlineStr"/>
      <c r="Q144" t="inlineStr"/>
      <c r="R144" t="inlineStr"/>
      <c r="S144" t="inlineStr"/>
      <c r="T144" t="inlineStr"/>
      <c r="U144" t="inlineStr"/>
      <c r="V144" t="inlineStr"/>
      <c r="W144" t="inlineStr"/>
      <c r="X144" t="inlineStr"/>
      <c r="Y144" t="inlineStr"/>
    </row>
    <row r="145" hidden="1" s="109">
      <c r="A145" t="inlineStr"/>
      <c r="B145" s="250" t="inlineStr">
        <is>
          <t>Y</t>
        </is>
      </c>
      <c r="C145" t="inlineStr">
        <is>
          <t>ConTab_BOM_KP_Case_0139</t>
        </is>
      </c>
      <c r="D145" t="inlineStr">
        <is>
          <t>ConTab_BOM_KP_Case_0139</t>
        </is>
      </c>
      <c r="E145" s="233" t="inlineStr">
        <is>
          <t>:8015-3_4-KP:8015-3_4-KPV:8015-3_4-KPVS:</t>
        </is>
      </c>
      <c r="F145" t="inlineStr">
        <is>
          <t>250# ANSI Flange</t>
        </is>
      </c>
      <c r="G145" t="inlineStr">
        <is>
          <t>CaseMatl_Cast_Iron_ASTM-A48_CL35</t>
        </is>
      </c>
      <c r="H145" t="inlineStr">
        <is>
          <t>Cast Iron, ASTM-A48, CL 35</t>
        </is>
      </c>
      <c r="I145" t="inlineStr">
        <is>
          <t>C35</t>
        </is>
      </c>
      <c r="J145" s="250" t="n">
        <v>250</v>
      </c>
      <c r="K145" t="inlineStr">
        <is>
          <t>Coating_Standard</t>
        </is>
      </c>
      <c r="L145" s="273" t="inlineStr">
        <is>
          <t>96698928</t>
        </is>
      </c>
      <c r="M145" t="inlineStr">
        <is>
          <t>B100214</t>
        </is>
      </c>
      <c r="N145" s="273" t="inlineStr">
        <is>
          <t>LT034</t>
        </is>
      </c>
      <c r="O145" s="124" t="inlineStr"/>
      <c r="P145" t="inlineStr"/>
      <c r="Q145" t="inlineStr"/>
      <c r="R145" t="inlineStr"/>
      <c r="S145" t="inlineStr"/>
      <c r="T145" t="inlineStr"/>
      <c r="U145" t="inlineStr"/>
      <c r="V145" t="inlineStr"/>
      <c r="W145" t="inlineStr"/>
      <c r="X145" t="inlineStr"/>
      <c r="Y145" t="inlineStr"/>
    </row>
    <row r="146" hidden="1" s="109">
      <c r="A146" t="inlineStr"/>
      <c r="B146" s="250" t="inlineStr">
        <is>
          <t>N</t>
        </is>
      </c>
      <c r="C146" t="inlineStr">
        <is>
          <t>ConTab_BOM_KP_Case_0140</t>
        </is>
      </c>
      <c r="D146" t="inlineStr"/>
      <c r="E146" s="233" t="inlineStr">
        <is>
          <t>:8015-3_4-KP:8015-3_4-KPV:8015-3_4-KPVS:</t>
        </is>
      </c>
      <c r="F146" t="inlineStr">
        <is>
          <t>250# ANSI Flange</t>
        </is>
      </c>
      <c r="G146" t="inlineStr">
        <is>
          <t>CaseMatl_Ductile_Iron_ASTM-A536-65</t>
        </is>
      </c>
      <c r="H146" t="inlineStr">
        <is>
          <t>Ductile Iron, ASTM-A536-65</t>
        </is>
      </c>
      <c r="I146" t="inlineStr">
        <is>
          <t>J</t>
        </is>
      </c>
      <c r="J146" s="250" t="n">
        <v>300</v>
      </c>
      <c r="K146" t="inlineStr">
        <is>
          <t>Coating_Standard</t>
        </is>
      </c>
      <c r="L146" s="273" t="inlineStr">
        <is>
          <t>96698929</t>
        </is>
      </c>
      <c r="M146" t="inlineStr">
        <is>
          <t>B100215</t>
        </is>
      </c>
      <c r="N146" s="273" t="inlineStr">
        <is>
          <t>LT034</t>
        </is>
      </c>
      <c r="O146" s="124" t="inlineStr"/>
      <c r="P146" t="inlineStr"/>
      <c r="Q146" t="inlineStr"/>
      <c r="R146" t="inlineStr"/>
      <c r="S146" t="inlineStr"/>
      <c r="T146" t="inlineStr"/>
      <c r="U146" t="inlineStr"/>
      <c r="V146" t="inlineStr"/>
      <c r="W146" t="inlineStr"/>
      <c r="X146" t="inlineStr"/>
      <c r="Y146" t="inlineStr"/>
    </row>
    <row r="147" hidden="1" s="109">
      <c r="A147" t="inlineStr"/>
      <c r="B147" s="250" t="inlineStr">
        <is>
          <t>N</t>
        </is>
      </c>
      <c r="C147" t="inlineStr">
        <is>
          <t>ConTab_BOM_KP_Case_0141</t>
        </is>
      </c>
      <c r="D147" t="inlineStr"/>
      <c r="E147" s="233" t="inlineStr">
        <is>
          <t>:8015-3_4-KP:8015-3_4-KPV:8015-3_4-KPVS:</t>
        </is>
      </c>
      <c r="F147" t="inlineStr">
        <is>
          <t>250# ANSI Flange</t>
        </is>
      </c>
      <c r="G147" t="inlineStr">
        <is>
          <t>CaseMatl_Special</t>
        </is>
      </c>
      <c r="H147" t="inlineStr">
        <is>
          <t>Special/Other</t>
        </is>
      </c>
      <c r="I147" t="inlineStr">
        <is>
          <t>X</t>
        </is>
      </c>
      <c r="J147" s="250" t="n">
        <v>250</v>
      </c>
      <c r="K147" t="inlineStr">
        <is>
          <t>Coating_Standard</t>
        </is>
      </c>
      <c r="L147" s="273" t="inlineStr">
        <is>
          <t>RTF</t>
        </is>
      </c>
      <c r="M147" t="inlineStr">
        <is>
          <t>B100217</t>
        </is>
      </c>
      <c r="N147" s="273" t="inlineStr">
        <is>
          <t>LT034</t>
        </is>
      </c>
      <c r="O147" s="124" t="inlineStr"/>
      <c r="P147" t="inlineStr"/>
      <c r="Q147" t="inlineStr"/>
      <c r="R147" t="inlineStr"/>
      <c r="S147" t="inlineStr"/>
      <c r="T147" t="inlineStr"/>
      <c r="U147" t="inlineStr"/>
      <c r="V147" t="inlineStr"/>
      <c r="W147" t="inlineStr"/>
      <c r="X147" t="inlineStr"/>
      <c r="Y147" t="inlineStr"/>
    </row>
    <row r="148" hidden="1" s="109">
      <c r="A148" t="inlineStr"/>
      <c r="B148" s="250" t="inlineStr">
        <is>
          <t>Y</t>
        </is>
      </c>
      <c r="C148" t="inlineStr">
        <is>
          <t>ConTab_BOM_KP_Case_0142</t>
        </is>
      </c>
      <c r="D148" t="inlineStr">
        <is>
          <t>ConTab_BOM_KP_Case_0142</t>
        </is>
      </c>
      <c r="E148" s="233" t="inlineStr">
        <is>
          <t>:8015-3_4-KP:8015-3_4-KPV:8015-3_4-KPVS:</t>
        </is>
      </c>
      <c r="F148" t="inlineStr">
        <is>
          <t>Special/Other</t>
        </is>
      </c>
      <c r="G148" t="inlineStr">
        <is>
          <t>CaseMatl_Cast_Iron_ASTM-A48_CL35</t>
        </is>
      </c>
      <c r="H148" t="inlineStr">
        <is>
          <t>Cast Iron, ASTM-A48, CL 35</t>
        </is>
      </c>
      <c r="I148" t="inlineStr">
        <is>
          <t>C35</t>
        </is>
      </c>
      <c r="J148" s="250" t="n">
        <v>175</v>
      </c>
      <c r="K148" t="inlineStr">
        <is>
          <t>Coating_Standard</t>
        </is>
      </c>
      <c r="L148" s="273" t="inlineStr">
        <is>
          <t>RTF</t>
        </is>
      </c>
      <c r="M148" t="inlineStr">
        <is>
          <t>B100218</t>
        </is>
      </c>
      <c r="N148" s="273" t="inlineStr">
        <is>
          <t>LT027</t>
        </is>
      </c>
      <c r="O148" s="124" t="inlineStr"/>
      <c r="P148" t="inlineStr"/>
      <c r="Q148" t="inlineStr"/>
      <c r="R148" t="inlineStr"/>
      <c r="S148" t="inlineStr"/>
      <c r="T148" t="inlineStr"/>
      <c r="U148" t="inlineStr"/>
      <c r="V148" t="inlineStr"/>
      <c r="W148" t="inlineStr"/>
      <c r="X148" t="inlineStr"/>
      <c r="Y148" t="inlineStr"/>
    </row>
    <row r="149" hidden="1" s="109">
      <c r="A149" t="inlineStr"/>
      <c r="B149" s="250" t="inlineStr">
        <is>
          <t>N</t>
        </is>
      </c>
      <c r="C149" t="inlineStr">
        <is>
          <t>ConTab_BOM_KP_Case_0143</t>
        </is>
      </c>
      <c r="D149" t="inlineStr"/>
      <c r="E149" s="233" t="inlineStr">
        <is>
          <t>:8015-3_4-KP:8015-3_4-KPV:8015-3_4-KPVS:</t>
        </is>
      </c>
      <c r="F149" t="inlineStr">
        <is>
          <t>Special/Other</t>
        </is>
      </c>
      <c r="G149" t="inlineStr">
        <is>
          <t>CaseMatl_Ductile_Iron_ASTM-A536-65</t>
        </is>
      </c>
      <c r="H149" t="inlineStr">
        <is>
          <t>Ductile Iron, ASTM-A536-65</t>
        </is>
      </c>
      <c r="I149" t="inlineStr">
        <is>
          <t>J</t>
        </is>
      </c>
      <c r="J149" s="250" t="n">
        <v>175</v>
      </c>
      <c r="K149" t="inlineStr">
        <is>
          <t>Coating_Standard</t>
        </is>
      </c>
      <c r="L149" s="273" t="inlineStr">
        <is>
          <t>RTF</t>
        </is>
      </c>
      <c r="M149" t="inlineStr">
        <is>
          <t>B100219</t>
        </is>
      </c>
      <c r="N149" s="273" t="inlineStr">
        <is>
          <t>LT034</t>
        </is>
      </c>
      <c r="O149" s="124" t="inlineStr"/>
      <c r="P149" t="inlineStr"/>
      <c r="Q149" t="inlineStr"/>
      <c r="R149" t="inlineStr"/>
      <c r="S149" t="inlineStr"/>
      <c r="T149" t="inlineStr"/>
      <c r="U149" t="inlineStr"/>
      <c r="V149" t="inlineStr"/>
      <c r="W149" t="inlineStr"/>
      <c r="X149" t="inlineStr"/>
      <c r="Y149" t="inlineStr"/>
    </row>
    <row r="150" hidden="1" s="109">
      <c r="A150" t="inlineStr"/>
      <c r="B150" s="250" t="inlineStr">
        <is>
          <t>N</t>
        </is>
      </c>
      <c r="C150" t="inlineStr">
        <is>
          <t>ConTab_BOM_KP_Case_0144</t>
        </is>
      </c>
      <c r="D150" t="inlineStr"/>
      <c r="E150" s="233" t="inlineStr">
        <is>
          <t>:8015-3_4-KP:8015-3_4-KPV:8015-3_4-KPVS:</t>
        </is>
      </c>
      <c r="F150" t="inlineStr">
        <is>
          <t>Special/Other</t>
        </is>
      </c>
      <c r="G150" t="inlineStr">
        <is>
          <t>CaseMatl_Special</t>
        </is>
      </c>
      <c r="H150" t="inlineStr">
        <is>
          <t>Special/Other</t>
        </is>
      </c>
      <c r="I150" t="inlineStr">
        <is>
          <t>X</t>
        </is>
      </c>
      <c r="J150" s="250" t="n">
        <v>175</v>
      </c>
      <c r="K150" t="inlineStr">
        <is>
          <t>Coating_Standard</t>
        </is>
      </c>
      <c r="L150" s="273" t="inlineStr">
        <is>
          <t>RTF</t>
        </is>
      </c>
      <c r="M150" t="inlineStr">
        <is>
          <t>B100221</t>
        </is>
      </c>
      <c r="N150" s="273" t="inlineStr">
        <is>
          <t>LT029</t>
        </is>
      </c>
      <c r="O150" s="124" t="inlineStr"/>
      <c r="P150" t="inlineStr"/>
      <c r="Q150" t="inlineStr"/>
      <c r="R150" t="inlineStr"/>
      <c r="S150" t="inlineStr"/>
      <c r="T150" t="inlineStr"/>
      <c r="U150" t="inlineStr"/>
      <c r="V150" t="inlineStr"/>
      <c r="W150" t="inlineStr"/>
      <c r="X150" t="inlineStr"/>
      <c r="Y150" t="inlineStr"/>
    </row>
    <row r="151" hidden="1" s="109">
      <c r="A151" t="inlineStr"/>
      <c r="B151" s="250" t="inlineStr">
        <is>
          <t>Y</t>
        </is>
      </c>
      <c r="C151" t="inlineStr">
        <is>
          <t>ConTab_BOM_KP_Case_0145</t>
        </is>
      </c>
      <c r="D151" t="inlineStr">
        <is>
          <t>ConTab_BOM_KP_Case_0145</t>
        </is>
      </c>
      <c r="E151" t="inlineStr">
        <is>
          <t>:8020-5_6-KP::8020-5_6-KPV::8020-5_6-KPVS:</t>
        </is>
      </c>
      <c r="F151" t="inlineStr">
        <is>
          <t>125# ANSI Flange</t>
        </is>
      </c>
      <c r="G151" t="inlineStr">
        <is>
          <t>CaseMatl_Cast_Iron_ASTM-A48_CL35</t>
        </is>
      </c>
      <c r="H151" t="inlineStr">
        <is>
          <t>Cast Iron, ASTM-A48, CL 35</t>
        </is>
      </c>
      <c r="I151" t="inlineStr">
        <is>
          <t>C35</t>
        </is>
      </c>
      <c r="J151" s="250" t="n">
        <v>175</v>
      </c>
      <c r="K151" t="inlineStr">
        <is>
          <t>Coating_Standard</t>
        </is>
      </c>
      <c r="L151" s="273" t="inlineStr">
        <is>
          <t>96698930</t>
        </is>
      </c>
      <c r="M151" t="inlineStr">
        <is>
          <t>B100222</t>
        </is>
      </c>
      <c r="N151" s="273" t="inlineStr">
        <is>
          <t>LT027</t>
        </is>
      </c>
      <c r="O151" s="124" t="inlineStr"/>
      <c r="P151" t="inlineStr"/>
      <c r="Q151" t="inlineStr"/>
      <c r="R151" t="inlineStr"/>
      <c r="S151" t="inlineStr"/>
      <c r="T151" t="inlineStr"/>
      <c r="U151" t="inlineStr"/>
      <c r="V151" t="inlineStr"/>
      <c r="W151" t="inlineStr"/>
      <c r="X151" t="inlineStr"/>
      <c r="Y151" t="inlineStr"/>
    </row>
    <row r="152" hidden="1" s="109">
      <c r="A152" t="inlineStr"/>
      <c r="B152" s="250" t="inlineStr">
        <is>
          <t>N</t>
        </is>
      </c>
      <c r="C152" t="inlineStr">
        <is>
          <t>ConTab_BOM_KP_Case_0146</t>
        </is>
      </c>
      <c r="D152" t="inlineStr"/>
      <c r="E152" t="inlineStr">
        <is>
          <t>:8020-5_6-KP::8020-5_6-KPV::8020-5_6-KPVS:</t>
        </is>
      </c>
      <c r="F152" t="inlineStr">
        <is>
          <t>125# ANSI Flange</t>
        </is>
      </c>
      <c r="G152" t="inlineStr">
        <is>
          <t>CaseMatl_Ductile_Iron_ASTM-A536-65</t>
        </is>
      </c>
      <c r="H152" t="inlineStr">
        <is>
          <t>Ductile Iron, ASTM-A536-65</t>
        </is>
      </c>
      <c r="I152" t="inlineStr">
        <is>
          <t>J</t>
        </is>
      </c>
      <c r="J152" s="250" t="n">
        <v>175</v>
      </c>
      <c r="K152" t="inlineStr">
        <is>
          <t>Coating_Standard</t>
        </is>
      </c>
      <c r="L152" s="273" t="inlineStr">
        <is>
          <t>RTF</t>
        </is>
      </c>
      <c r="M152" t="inlineStr">
        <is>
          <t>B100223</t>
        </is>
      </c>
      <c r="N152" s="273" t="inlineStr">
        <is>
          <t>LT034</t>
        </is>
      </c>
      <c r="O152" s="124" t="inlineStr"/>
      <c r="P152" t="inlineStr"/>
      <c r="Q152" t="inlineStr"/>
      <c r="R152" t="inlineStr"/>
      <c r="S152" t="inlineStr"/>
      <c r="T152" t="inlineStr"/>
      <c r="U152" t="inlineStr"/>
      <c r="V152" t="inlineStr"/>
      <c r="W152" t="inlineStr"/>
      <c r="X152" t="inlineStr"/>
      <c r="Y152" t="inlineStr"/>
    </row>
    <row r="153" hidden="1" s="109">
      <c r="A153" t="inlineStr"/>
      <c r="B153" s="250" t="inlineStr">
        <is>
          <t>N</t>
        </is>
      </c>
      <c r="C153" t="inlineStr">
        <is>
          <t>ConTab_BOM_KP_Case_0147</t>
        </is>
      </c>
      <c r="D153" t="inlineStr"/>
      <c r="E153" t="inlineStr">
        <is>
          <t>:8020-5_6-KP::8020-5_6-KPV::8020-5_6-KPVS:</t>
        </is>
      </c>
      <c r="F153" t="inlineStr">
        <is>
          <t>125# ANSI Flange</t>
        </is>
      </c>
      <c r="G153" t="inlineStr">
        <is>
          <t>CaseMatl_Special</t>
        </is>
      </c>
      <c r="H153" t="inlineStr">
        <is>
          <t>Special/Other</t>
        </is>
      </c>
      <c r="I153" t="inlineStr">
        <is>
          <t>X</t>
        </is>
      </c>
      <c r="J153" s="250" t="n">
        <v>175</v>
      </c>
      <c r="K153" t="inlineStr">
        <is>
          <t>Coating_Standard</t>
        </is>
      </c>
      <c r="L153" s="273" t="inlineStr">
        <is>
          <t>RTF</t>
        </is>
      </c>
      <c r="M153" t="inlineStr">
        <is>
          <t>B100225</t>
        </is>
      </c>
      <c r="N153" s="273" t="inlineStr">
        <is>
          <t>LT029</t>
        </is>
      </c>
      <c r="O153" s="124" t="inlineStr"/>
      <c r="P153" t="inlineStr"/>
      <c r="Q153" t="inlineStr"/>
      <c r="R153" t="inlineStr"/>
      <c r="S153" t="inlineStr"/>
      <c r="T153" t="inlineStr"/>
      <c r="U153" t="inlineStr"/>
      <c r="V153" t="inlineStr"/>
      <c r="W153" t="inlineStr"/>
      <c r="X153" t="inlineStr"/>
      <c r="Y153" t="inlineStr"/>
    </row>
    <row r="154" hidden="1" s="109">
      <c r="A154" t="inlineStr"/>
      <c r="B154" s="250" t="inlineStr">
        <is>
          <t>Y</t>
        </is>
      </c>
      <c r="C154" t="inlineStr">
        <is>
          <t>ConTab_BOM_KP_Case_0148</t>
        </is>
      </c>
      <c r="D154" t="inlineStr">
        <is>
          <t>ConTab_BOM_KP_Case_0148</t>
        </is>
      </c>
      <c r="E154" t="inlineStr">
        <is>
          <t>:8020-5_6-KP::8020-5_6-KPV::8020-5_6-KPVS:</t>
        </is>
      </c>
      <c r="F154" t="inlineStr">
        <is>
          <t>250# ANSI Flange</t>
        </is>
      </c>
      <c r="G154" t="inlineStr">
        <is>
          <t>CaseMatl_Cast_Iron_ASTM-A48_CL35</t>
        </is>
      </c>
      <c r="H154" t="inlineStr">
        <is>
          <t>Cast Iron, ASTM-A48, CL 35</t>
        </is>
      </c>
      <c r="I154" t="inlineStr">
        <is>
          <t>C35</t>
        </is>
      </c>
      <c r="J154" s="250" t="n">
        <v>250</v>
      </c>
      <c r="K154" t="inlineStr">
        <is>
          <t>Coating_Standard</t>
        </is>
      </c>
      <c r="L154" s="273" t="inlineStr">
        <is>
          <t>96698931</t>
        </is>
      </c>
      <c r="M154" t="inlineStr">
        <is>
          <t>B100226</t>
        </is>
      </c>
      <c r="N154" s="273" t="inlineStr">
        <is>
          <t>LT034</t>
        </is>
      </c>
      <c r="O154" s="124" t="inlineStr"/>
      <c r="P154" t="inlineStr"/>
      <c r="Q154" t="inlineStr"/>
      <c r="R154" t="inlineStr"/>
      <c r="S154" t="inlineStr"/>
      <c r="T154" t="inlineStr"/>
      <c r="U154" t="inlineStr"/>
      <c r="V154" t="inlineStr"/>
      <c r="W154" t="inlineStr"/>
      <c r="X154" t="inlineStr"/>
      <c r="Y154" t="inlineStr"/>
    </row>
    <row r="155" hidden="1" s="109">
      <c r="A155" t="inlineStr"/>
      <c r="B155" s="250" t="inlineStr">
        <is>
          <t>N</t>
        </is>
      </c>
      <c r="C155" t="inlineStr">
        <is>
          <t>ConTab_BOM_KP_Case_0149</t>
        </is>
      </c>
      <c r="D155" t="inlineStr"/>
      <c r="E155" t="inlineStr">
        <is>
          <t>:8020-5_6-KP::8020-5_6-KPV::8020-5_6-KPVS:</t>
        </is>
      </c>
      <c r="F155" t="inlineStr">
        <is>
          <t>250# ANSI Flange</t>
        </is>
      </c>
      <c r="G155" t="inlineStr">
        <is>
          <t>CaseMatl_Ductile_Iron_ASTM-A536-65</t>
        </is>
      </c>
      <c r="H155" t="inlineStr">
        <is>
          <t>Ductile Iron, ASTM-A536-65</t>
        </is>
      </c>
      <c r="I155" t="inlineStr">
        <is>
          <t>J</t>
        </is>
      </c>
      <c r="J155" s="250" t="n">
        <v>300</v>
      </c>
      <c r="K155" t="inlineStr">
        <is>
          <t>Coating_Standard</t>
        </is>
      </c>
      <c r="L155" s="273" t="inlineStr">
        <is>
          <t>96698932</t>
        </is>
      </c>
      <c r="M155" t="inlineStr">
        <is>
          <t>B100227</t>
        </is>
      </c>
      <c r="N155" s="273" t="inlineStr">
        <is>
          <t>LT034</t>
        </is>
      </c>
      <c r="O155" s="124" t="inlineStr"/>
      <c r="P155" t="inlineStr"/>
      <c r="Q155" t="inlineStr"/>
      <c r="R155" t="inlineStr"/>
      <c r="S155" t="inlineStr"/>
      <c r="T155" t="inlineStr"/>
      <c r="U155" t="inlineStr"/>
      <c r="V155" t="inlineStr"/>
      <c r="W155" t="inlineStr"/>
      <c r="X155" t="inlineStr"/>
      <c r="Y155" t="inlineStr"/>
    </row>
    <row r="156" hidden="1" s="109">
      <c r="A156" t="inlineStr"/>
      <c r="B156" s="250" t="inlineStr">
        <is>
          <t>N</t>
        </is>
      </c>
      <c r="C156" t="inlineStr">
        <is>
          <t>ConTab_BOM_KP_Case_0150</t>
        </is>
      </c>
      <c r="D156" t="inlineStr"/>
      <c r="E156" t="inlineStr">
        <is>
          <t>:8020-5_6-KP::8020-5_6-KPV::8020-5_6-KPVS:</t>
        </is>
      </c>
      <c r="F156" t="inlineStr">
        <is>
          <t>250# ANSI Flange</t>
        </is>
      </c>
      <c r="G156" t="inlineStr">
        <is>
          <t>CaseMatl_Special</t>
        </is>
      </c>
      <c r="H156" t="inlineStr">
        <is>
          <t>Special/Other</t>
        </is>
      </c>
      <c r="I156" t="inlineStr">
        <is>
          <t>X</t>
        </is>
      </c>
      <c r="J156" s="250" t="n">
        <v>250</v>
      </c>
      <c r="K156" t="inlineStr">
        <is>
          <t>Coating_Standard</t>
        </is>
      </c>
      <c r="L156" s="273" t="inlineStr">
        <is>
          <t>RTF</t>
        </is>
      </c>
      <c r="M156" t="inlineStr">
        <is>
          <t>B100229</t>
        </is>
      </c>
      <c r="N156" s="273" t="inlineStr">
        <is>
          <t>LT034</t>
        </is>
      </c>
      <c r="O156" s="124" t="inlineStr"/>
      <c r="P156" t="inlineStr"/>
      <c r="Q156" t="inlineStr"/>
      <c r="R156" t="inlineStr"/>
      <c r="S156" t="inlineStr"/>
      <c r="T156" t="inlineStr"/>
      <c r="U156" t="inlineStr"/>
      <c r="V156" t="inlineStr"/>
      <c r="W156" t="inlineStr"/>
      <c r="X156" t="inlineStr"/>
      <c r="Y156" t="inlineStr"/>
    </row>
    <row r="157" hidden="1" s="109">
      <c r="A157" t="inlineStr"/>
      <c r="B157" s="250" t="inlineStr">
        <is>
          <t>Y</t>
        </is>
      </c>
      <c r="C157" t="inlineStr">
        <is>
          <t>ConTab_BOM_KP_Case_0151</t>
        </is>
      </c>
      <c r="D157" t="inlineStr">
        <is>
          <t>ConTab_BOM_KP_Case_0151</t>
        </is>
      </c>
      <c r="E157" t="inlineStr">
        <is>
          <t>:8020-5_6-KP::8020-5_6-KPV::8020-5_6-KPVS:</t>
        </is>
      </c>
      <c r="F157" t="inlineStr">
        <is>
          <t>Special/Other</t>
        </is>
      </c>
      <c r="G157" t="inlineStr">
        <is>
          <t>CaseMatl_Cast_Iron_ASTM-A48_CL35</t>
        </is>
      </c>
      <c r="H157" t="inlineStr">
        <is>
          <t>Cast Iron, ASTM-A48, CL 35</t>
        </is>
      </c>
      <c r="I157" t="inlineStr">
        <is>
          <t>C35</t>
        </is>
      </c>
      <c r="J157" s="250" t="n">
        <v>175</v>
      </c>
      <c r="K157" t="inlineStr">
        <is>
          <t>Coating_Standard</t>
        </is>
      </c>
      <c r="L157" s="273" t="inlineStr">
        <is>
          <t>RTF</t>
        </is>
      </c>
      <c r="M157" t="inlineStr">
        <is>
          <t>B100230</t>
        </is>
      </c>
      <c r="N157" s="273" t="inlineStr">
        <is>
          <t>LT027</t>
        </is>
      </c>
      <c r="O157" t="inlineStr"/>
      <c r="P157" t="inlineStr"/>
      <c r="Q157" t="inlineStr"/>
      <c r="R157" t="inlineStr"/>
      <c r="S157" t="inlineStr"/>
      <c r="T157" t="inlineStr"/>
      <c r="U157" t="inlineStr"/>
      <c r="V157" t="inlineStr"/>
      <c r="W157" t="inlineStr"/>
      <c r="X157" t="inlineStr"/>
      <c r="Y157" t="inlineStr"/>
    </row>
    <row r="158" hidden="1" s="109">
      <c r="A158" t="inlineStr"/>
      <c r="B158" s="250" t="inlineStr">
        <is>
          <t>N</t>
        </is>
      </c>
      <c r="C158" t="inlineStr">
        <is>
          <t>ConTab_BOM_KP_Case_0152</t>
        </is>
      </c>
      <c r="D158" t="inlineStr"/>
      <c r="E158" t="inlineStr">
        <is>
          <t>:8020-5_6-KP::8020-5_6-KPV::8020-5_6-KPVS:</t>
        </is>
      </c>
      <c r="F158" t="inlineStr">
        <is>
          <t>Special/Other</t>
        </is>
      </c>
      <c r="G158" t="inlineStr">
        <is>
          <t>CaseMatl_Ductile_Iron_ASTM-A536-65</t>
        </is>
      </c>
      <c r="H158" t="inlineStr">
        <is>
          <t>Ductile Iron, ASTM-A536-65</t>
        </is>
      </c>
      <c r="I158" t="inlineStr">
        <is>
          <t>J</t>
        </is>
      </c>
      <c r="J158" s="250" t="n">
        <v>175</v>
      </c>
      <c r="K158" t="inlineStr">
        <is>
          <t>Coating_Standard</t>
        </is>
      </c>
      <c r="L158" s="273" t="inlineStr">
        <is>
          <t>RTF</t>
        </is>
      </c>
      <c r="M158" t="inlineStr">
        <is>
          <t>B100231</t>
        </is>
      </c>
      <c r="N158" s="273" t="inlineStr">
        <is>
          <t>LT034</t>
        </is>
      </c>
      <c r="O158" s="124" t="inlineStr"/>
      <c r="P158" t="inlineStr"/>
      <c r="Q158" t="inlineStr"/>
      <c r="R158" t="inlineStr"/>
      <c r="S158" t="inlineStr"/>
      <c r="T158" t="inlineStr"/>
      <c r="U158" t="inlineStr"/>
      <c r="V158" t="inlineStr"/>
      <c r="W158" t="inlineStr"/>
      <c r="X158" t="inlineStr"/>
      <c r="Y158" t="inlineStr"/>
    </row>
    <row r="159" hidden="1" s="109">
      <c r="A159" t="inlineStr"/>
      <c r="B159" s="250" t="inlineStr">
        <is>
          <t>N</t>
        </is>
      </c>
      <c r="C159" t="inlineStr">
        <is>
          <t>ConTab_BOM_KP_Case_0153</t>
        </is>
      </c>
      <c r="D159" t="inlineStr"/>
      <c r="E159" t="inlineStr">
        <is>
          <t>:8020-5_6-KP::8020-5_6-KPV::8020-5_6-KPVS:</t>
        </is>
      </c>
      <c r="F159" t="inlineStr">
        <is>
          <t>Special/Other</t>
        </is>
      </c>
      <c r="G159" t="inlineStr">
        <is>
          <t>CaseMatl_Special</t>
        </is>
      </c>
      <c r="H159" t="inlineStr">
        <is>
          <t>Special/Other</t>
        </is>
      </c>
      <c r="I159" t="inlineStr">
        <is>
          <t>X</t>
        </is>
      </c>
      <c r="J159" s="250" t="n">
        <v>175</v>
      </c>
      <c r="K159" t="inlineStr">
        <is>
          <t>Coating_Standard</t>
        </is>
      </c>
      <c r="L159" s="273" t="inlineStr">
        <is>
          <t>RTF</t>
        </is>
      </c>
      <c r="M159" t="inlineStr">
        <is>
          <t>B100233</t>
        </is>
      </c>
      <c r="N159" s="273" t="inlineStr">
        <is>
          <t>LT029</t>
        </is>
      </c>
      <c r="O159" s="124" t="inlineStr"/>
      <c r="P159" t="inlineStr"/>
      <c r="Q159" t="inlineStr"/>
      <c r="R159" t="inlineStr"/>
      <c r="S159" t="inlineStr"/>
      <c r="T159" t="inlineStr"/>
      <c r="U159" t="inlineStr"/>
      <c r="V159" t="inlineStr"/>
      <c r="W159" t="inlineStr"/>
      <c r="X159" t="inlineStr"/>
      <c r="Y159" t="inlineStr"/>
    </row>
    <row r="160" hidden="1" s="109">
      <c r="A160" t="inlineStr"/>
      <c r="B160" s="250" t="inlineStr">
        <is>
          <t>Y</t>
        </is>
      </c>
      <c r="C160" t="inlineStr">
        <is>
          <t>ConTab_BOM_KP_Case_0154</t>
        </is>
      </c>
      <c r="D160" t="inlineStr">
        <is>
          <t>ConTab_BOM_KP_Case_0154</t>
        </is>
      </c>
      <c r="E160" t="inlineStr">
        <is>
          <t>:1012-9_0-KP:1012-9_0-KPV:1012-1_2-KP:1012-1_2-KPV:1012-1_2-KPVS:</t>
        </is>
      </c>
      <c r="F160" t="inlineStr">
        <is>
          <t>125# ANSI Flange</t>
        </is>
      </c>
      <c r="G160" t="inlineStr">
        <is>
          <t>CaseMatl_Cast_Iron_ASTM-A48_CL35</t>
        </is>
      </c>
      <c r="H160" t="inlineStr">
        <is>
          <t>Cast Iron, ASTM-A48, CL 35</t>
        </is>
      </c>
      <c r="I160" t="inlineStr">
        <is>
          <t>C35</t>
        </is>
      </c>
      <c r="J160" s="250" t="n">
        <v>175</v>
      </c>
      <c r="K160" t="inlineStr">
        <is>
          <t>Coating_Standard</t>
        </is>
      </c>
      <c r="L160" s="273" t="inlineStr">
        <is>
          <t>96698933</t>
        </is>
      </c>
      <c r="M160" t="inlineStr">
        <is>
          <t>B100234</t>
        </is>
      </c>
      <c r="N160" s="273" t="inlineStr">
        <is>
          <t>LT027</t>
        </is>
      </c>
      <c r="O160" s="124" t="inlineStr"/>
      <c r="P160" t="inlineStr"/>
      <c r="Q160" t="inlineStr"/>
      <c r="R160" t="inlineStr"/>
      <c r="S160" t="inlineStr"/>
      <c r="T160" t="inlineStr"/>
      <c r="U160" t="inlineStr"/>
      <c r="V160" t="inlineStr"/>
      <c r="W160" t="inlineStr"/>
      <c r="X160" t="inlineStr"/>
      <c r="Y160" t="inlineStr"/>
    </row>
    <row r="161" hidden="1" s="109">
      <c r="A161" t="inlineStr"/>
      <c r="B161" s="250" t="inlineStr">
        <is>
          <t>N</t>
        </is>
      </c>
      <c r="C161" t="inlineStr">
        <is>
          <t>ConTab_BOM_KP_Case_0155</t>
        </is>
      </c>
      <c r="D161" t="inlineStr"/>
      <c r="E161" t="inlineStr">
        <is>
          <t>:1012-9_0-KP:1012-9_0-KPV:1012-1_2-KP:1012-1_2-KPV:1012-1_2-KPVS:</t>
        </is>
      </c>
      <c r="F161" t="inlineStr">
        <is>
          <t>125# ANSI Flange</t>
        </is>
      </c>
      <c r="G161" t="inlineStr">
        <is>
          <t>CaseMatl_Ductile_Iron_ASTM-A536-65</t>
        </is>
      </c>
      <c r="H161" t="inlineStr">
        <is>
          <t>Ductile Iron, ASTM-A536-65</t>
        </is>
      </c>
      <c r="I161" t="inlineStr">
        <is>
          <t>J</t>
        </is>
      </c>
      <c r="J161" s="250" t="n">
        <v>175</v>
      </c>
      <c r="K161" t="inlineStr">
        <is>
          <t>Coating_Standard</t>
        </is>
      </c>
      <c r="L161" s="273" t="inlineStr">
        <is>
          <t>RTF</t>
        </is>
      </c>
      <c r="M161" t="inlineStr">
        <is>
          <t>B100235</t>
        </is>
      </c>
      <c r="N161" s="273" t="inlineStr">
        <is>
          <t>LT034</t>
        </is>
      </c>
      <c r="O161" s="124" t="inlineStr"/>
      <c r="P161" t="inlineStr"/>
      <c r="Q161" t="inlineStr"/>
      <c r="R161" t="inlineStr"/>
      <c r="S161" t="inlineStr"/>
      <c r="T161" t="inlineStr"/>
      <c r="U161" t="inlineStr"/>
      <c r="V161" t="inlineStr"/>
      <c r="W161" t="inlineStr"/>
      <c r="X161" t="inlineStr"/>
      <c r="Y161" t="inlineStr"/>
    </row>
    <row r="162" hidden="1" s="109">
      <c r="A162" t="inlineStr"/>
      <c r="B162" s="250" t="inlineStr">
        <is>
          <t>N</t>
        </is>
      </c>
      <c r="C162" t="inlineStr">
        <is>
          <t>ConTab_BOM_KP_Case_0156</t>
        </is>
      </c>
      <c r="D162" t="inlineStr"/>
      <c r="E162" t="inlineStr">
        <is>
          <t>:1012-9_0-KP:1012-9_0-KPV:1012-1_2-KP:1012-1_2-KPV:1012-1_2-KPVS:</t>
        </is>
      </c>
      <c r="F162" t="inlineStr">
        <is>
          <t>125# ANSI Flange</t>
        </is>
      </c>
      <c r="G162" t="inlineStr">
        <is>
          <t>CaseMatl_Special</t>
        </is>
      </c>
      <c r="H162" t="inlineStr">
        <is>
          <t>Special/Other</t>
        </is>
      </c>
      <c r="I162" t="inlineStr">
        <is>
          <t>X</t>
        </is>
      </c>
      <c r="J162" s="250" t="n">
        <v>175</v>
      </c>
      <c r="K162" t="inlineStr">
        <is>
          <t>Coating_Standard</t>
        </is>
      </c>
      <c r="L162" s="273" t="inlineStr">
        <is>
          <t>RTF</t>
        </is>
      </c>
      <c r="M162" t="inlineStr">
        <is>
          <t>B100237</t>
        </is>
      </c>
      <c r="N162" s="273" t="inlineStr">
        <is>
          <t>LT029</t>
        </is>
      </c>
      <c r="O162" s="124" t="inlineStr"/>
      <c r="P162" t="inlineStr"/>
      <c r="Q162" t="inlineStr"/>
      <c r="R162" t="inlineStr"/>
      <c r="S162" t="inlineStr"/>
      <c r="T162" t="inlineStr"/>
      <c r="U162" t="inlineStr"/>
      <c r="V162" t="inlineStr"/>
      <c r="W162" t="inlineStr"/>
      <c r="X162" t="inlineStr"/>
      <c r="Y162" t="inlineStr"/>
    </row>
    <row r="163" hidden="1" s="109">
      <c r="A163" t="inlineStr"/>
      <c r="B163" s="250" t="inlineStr">
        <is>
          <t>Y</t>
        </is>
      </c>
      <c r="C163" t="inlineStr">
        <is>
          <t>ConTab_BOM_KP_Case_0157</t>
        </is>
      </c>
      <c r="D163" t="inlineStr">
        <is>
          <t>ConTab_BOM_KP_Case_0157</t>
        </is>
      </c>
      <c r="E163" t="inlineStr">
        <is>
          <t>:1012-9_0-KP:1012-9_0-KPV:1012-1_2-KP:1012-1_2-KPV:1012-1_2-KPVS:</t>
        </is>
      </c>
      <c r="F163" t="inlineStr">
        <is>
          <t>250# ANSI Flange</t>
        </is>
      </c>
      <c r="G163" t="inlineStr">
        <is>
          <t>CaseMatl_Cast_Iron_ASTM-A48_CL35</t>
        </is>
      </c>
      <c r="H163" t="inlineStr">
        <is>
          <t>Cast Iron, ASTM-A48, CL 35</t>
        </is>
      </c>
      <c r="I163" t="inlineStr">
        <is>
          <t>C35</t>
        </is>
      </c>
      <c r="J163" s="250" t="n">
        <v>250</v>
      </c>
      <c r="K163" t="inlineStr">
        <is>
          <t>Coating_Standard</t>
        </is>
      </c>
      <c r="L163" s="273" t="inlineStr">
        <is>
          <t>96698934</t>
        </is>
      </c>
      <c r="M163" t="inlineStr">
        <is>
          <t>B100238</t>
        </is>
      </c>
      <c r="N163" s="273" t="inlineStr">
        <is>
          <t>LT034</t>
        </is>
      </c>
      <c r="O163" s="124" t="inlineStr"/>
      <c r="P163" t="inlineStr"/>
      <c r="Q163" t="inlineStr"/>
      <c r="R163" t="inlineStr"/>
      <c r="S163" t="inlineStr"/>
      <c r="T163" t="inlineStr"/>
      <c r="U163" t="inlineStr"/>
      <c r="V163" t="inlineStr"/>
      <c r="W163" t="inlineStr"/>
      <c r="X163" t="inlineStr"/>
      <c r="Y163" t="inlineStr"/>
    </row>
    <row r="164" hidden="1" s="109">
      <c r="A164" t="inlineStr"/>
      <c r="B164" s="250" t="inlineStr">
        <is>
          <t>N</t>
        </is>
      </c>
      <c r="C164" t="inlineStr">
        <is>
          <t>ConTab_BOM_KP_Case_0158</t>
        </is>
      </c>
      <c r="D164" t="inlineStr"/>
      <c r="E164" t="inlineStr">
        <is>
          <t>:1012-9_0-KP:1012-9_0-KPV:1012-1_2-KP:1012-1_2-KPV:1012-1_2-KPVS:</t>
        </is>
      </c>
      <c r="F164" t="inlineStr">
        <is>
          <t>250# ANSI Flange</t>
        </is>
      </c>
      <c r="G164" t="inlineStr">
        <is>
          <t>CaseMatl_Ductile_Iron_ASTM-A536-65</t>
        </is>
      </c>
      <c r="H164" t="inlineStr">
        <is>
          <t>Ductile Iron, ASTM-A536-65</t>
        </is>
      </c>
      <c r="I164" t="inlineStr">
        <is>
          <t>J</t>
        </is>
      </c>
      <c r="J164" s="250" t="n">
        <v>300</v>
      </c>
      <c r="K164" t="inlineStr">
        <is>
          <t>Coating_Standard</t>
        </is>
      </c>
      <c r="L164" s="273" t="inlineStr">
        <is>
          <t>96698935</t>
        </is>
      </c>
      <c r="M164" t="inlineStr">
        <is>
          <t>B100239</t>
        </is>
      </c>
      <c r="N164" s="273" t="inlineStr">
        <is>
          <t>LT034</t>
        </is>
      </c>
      <c r="O164" s="124" t="inlineStr"/>
      <c r="P164" t="inlineStr"/>
      <c r="Q164" t="inlineStr"/>
      <c r="R164" t="inlineStr"/>
      <c r="S164" t="inlineStr"/>
      <c r="T164" t="inlineStr"/>
      <c r="U164" t="inlineStr"/>
      <c r="V164" t="inlineStr"/>
      <c r="W164" t="inlineStr"/>
      <c r="X164" t="inlineStr"/>
      <c r="Y164" t="inlineStr"/>
    </row>
    <row r="165" hidden="1" s="109">
      <c r="A165" t="inlineStr"/>
      <c r="B165" s="250" t="inlineStr">
        <is>
          <t>N</t>
        </is>
      </c>
      <c r="C165" t="inlineStr">
        <is>
          <t>ConTab_BOM_KP_Case_0159</t>
        </is>
      </c>
      <c r="D165" t="inlineStr"/>
      <c r="E165" t="inlineStr">
        <is>
          <t>:1012-9_0-KP:1012-9_0-KPV:1012-1_2-KP:1012-1_2-KPV:1012-1_2-KPVS:</t>
        </is>
      </c>
      <c r="F165" t="inlineStr">
        <is>
          <t>250# ANSI Flange</t>
        </is>
      </c>
      <c r="G165" t="inlineStr">
        <is>
          <t>CaseMatl_Special</t>
        </is>
      </c>
      <c r="H165" t="inlineStr">
        <is>
          <t>Special/Other</t>
        </is>
      </c>
      <c r="I165" t="inlineStr">
        <is>
          <t>X</t>
        </is>
      </c>
      <c r="J165" s="250" t="n">
        <v>250</v>
      </c>
      <c r="K165" t="inlineStr">
        <is>
          <t>Coating_Standard</t>
        </is>
      </c>
      <c r="L165" s="273" t="inlineStr">
        <is>
          <t>RTF</t>
        </is>
      </c>
      <c r="M165" t="inlineStr">
        <is>
          <t>B100241</t>
        </is>
      </c>
      <c r="N165" s="273" t="inlineStr">
        <is>
          <t>LT034</t>
        </is>
      </c>
      <c r="O165" s="124" t="inlineStr"/>
      <c r="P165" t="inlineStr"/>
      <c r="Q165" t="inlineStr"/>
      <c r="R165" t="inlineStr"/>
      <c r="S165" t="inlineStr"/>
      <c r="T165" t="inlineStr"/>
      <c r="U165" t="inlineStr"/>
      <c r="V165" t="inlineStr"/>
      <c r="W165" t="inlineStr"/>
      <c r="X165" t="inlineStr"/>
      <c r="Y165" t="inlineStr"/>
    </row>
    <row r="166" hidden="1" s="109">
      <c r="A166" t="inlineStr"/>
      <c r="B166" s="250" t="inlineStr">
        <is>
          <t>Y</t>
        </is>
      </c>
      <c r="C166" t="inlineStr">
        <is>
          <t>ConTab_BOM_KP_Case_0160</t>
        </is>
      </c>
      <c r="D166" t="inlineStr">
        <is>
          <t>ConTab_BOM_KP_Case_0160</t>
        </is>
      </c>
      <c r="E166" t="inlineStr">
        <is>
          <t>:1012-9_0-KP:1012-9_0-KPV:1012-1_2-KP:1012-1_2-KPV:1012-1_2-KPVS:</t>
        </is>
      </c>
      <c r="F166" t="inlineStr">
        <is>
          <t>Special/Other</t>
        </is>
      </c>
      <c r="G166" t="inlineStr">
        <is>
          <t>CaseMatl_Cast_Iron_ASTM-A48_CL35</t>
        </is>
      </c>
      <c r="H166" t="inlineStr">
        <is>
          <t>Cast Iron, ASTM-A48, CL 35</t>
        </is>
      </c>
      <c r="I166" t="inlineStr">
        <is>
          <t>C35</t>
        </is>
      </c>
      <c r="J166" s="250" t="n">
        <v>175</v>
      </c>
      <c r="K166" t="inlineStr">
        <is>
          <t>Coating_Standard</t>
        </is>
      </c>
      <c r="L166" s="273" t="inlineStr">
        <is>
          <t>RTF</t>
        </is>
      </c>
      <c r="M166" t="inlineStr">
        <is>
          <t>B100242</t>
        </is>
      </c>
      <c r="N166" s="273" t="inlineStr">
        <is>
          <t>LT027</t>
        </is>
      </c>
      <c r="O166" t="inlineStr"/>
      <c r="P166" t="inlineStr"/>
      <c r="Q166" t="inlineStr"/>
      <c r="R166" t="inlineStr"/>
      <c r="S166" t="inlineStr"/>
      <c r="T166" t="inlineStr"/>
      <c r="U166" t="inlineStr"/>
      <c r="V166" t="inlineStr"/>
      <c r="W166" t="inlineStr"/>
      <c r="X166" t="inlineStr"/>
      <c r="Y166" t="inlineStr"/>
    </row>
    <row r="167" hidden="1" s="109">
      <c r="A167" t="inlineStr"/>
      <c r="B167" s="250" t="inlineStr">
        <is>
          <t>N</t>
        </is>
      </c>
      <c r="C167" t="inlineStr">
        <is>
          <t>ConTab_BOM_KP_Case_0161</t>
        </is>
      </c>
      <c r="D167" t="inlineStr"/>
      <c r="E167" t="inlineStr">
        <is>
          <t>:1012-9_0-KP:1012-9_0-KPV:1012-1_2-KP:1012-1_2-KPV:1012-1_2-KPVS:</t>
        </is>
      </c>
      <c r="F167" t="inlineStr">
        <is>
          <t>Special/Other</t>
        </is>
      </c>
      <c r="G167" t="inlineStr">
        <is>
          <t>CaseMatl_Ductile_Iron_ASTM-A536-65</t>
        </is>
      </c>
      <c r="H167" t="inlineStr">
        <is>
          <t>Ductile Iron, ASTM-A536-65</t>
        </is>
      </c>
      <c r="I167" t="inlineStr">
        <is>
          <t>J</t>
        </is>
      </c>
      <c r="J167" s="250" t="n">
        <v>175</v>
      </c>
      <c r="K167" t="inlineStr">
        <is>
          <t>Coating_Standard</t>
        </is>
      </c>
      <c r="L167" s="273" t="inlineStr">
        <is>
          <t>RTF</t>
        </is>
      </c>
      <c r="M167" t="inlineStr">
        <is>
          <t>B100243</t>
        </is>
      </c>
      <c r="N167" s="273" t="inlineStr">
        <is>
          <t>LT034</t>
        </is>
      </c>
      <c r="O167" s="124" t="inlineStr"/>
      <c r="P167" t="inlineStr"/>
      <c r="Q167" t="inlineStr"/>
      <c r="R167" t="inlineStr"/>
      <c r="S167" t="inlineStr"/>
      <c r="T167" t="inlineStr"/>
      <c r="U167" t="inlineStr"/>
      <c r="V167" t="inlineStr"/>
      <c r="W167" t="inlineStr"/>
      <c r="X167" t="inlineStr"/>
      <c r="Y167" t="inlineStr"/>
    </row>
    <row r="168" hidden="1" s="109">
      <c r="A168" t="inlineStr"/>
      <c r="B168" s="250" t="inlineStr">
        <is>
          <t>N</t>
        </is>
      </c>
      <c r="C168" t="inlineStr">
        <is>
          <t>ConTab_BOM_KP_Case_0162</t>
        </is>
      </c>
      <c r="D168" t="inlineStr"/>
      <c r="E168" t="inlineStr">
        <is>
          <t>:1012-9_0-KP:1012-9_0-KPV:1012-1_2-KP:1012-1_2-KPV:1012-1_2-KPVS:</t>
        </is>
      </c>
      <c r="F168" t="inlineStr">
        <is>
          <t>Special/Other</t>
        </is>
      </c>
      <c r="G168" t="inlineStr">
        <is>
          <t>CaseMatl_Special</t>
        </is>
      </c>
      <c r="H168" t="inlineStr">
        <is>
          <t>Special/Other</t>
        </is>
      </c>
      <c r="I168" t="inlineStr">
        <is>
          <t>X</t>
        </is>
      </c>
      <c r="J168" s="250" t="n">
        <v>175</v>
      </c>
      <c r="K168" t="inlineStr">
        <is>
          <t>Coating_Standard</t>
        </is>
      </c>
      <c r="L168" s="273" t="inlineStr">
        <is>
          <t>RTF</t>
        </is>
      </c>
      <c r="M168" t="inlineStr">
        <is>
          <t>B100245</t>
        </is>
      </c>
      <c r="N168" s="273" t="inlineStr">
        <is>
          <t>LT029</t>
        </is>
      </c>
      <c r="O168" s="124" t="inlineStr"/>
      <c r="P168" t="inlineStr"/>
      <c r="Q168" t="inlineStr"/>
      <c r="R168" t="inlineStr"/>
      <c r="S168" t="inlineStr"/>
      <c r="T168" t="inlineStr"/>
      <c r="U168" t="inlineStr"/>
      <c r="V168" t="inlineStr"/>
      <c r="W168" t="inlineStr"/>
      <c r="X168" t="inlineStr"/>
      <c r="Y168" t="inlineStr"/>
    </row>
    <row r="169" hidden="1" s="109">
      <c r="A169" t="inlineStr"/>
      <c r="B169" s="250" t="inlineStr">
        <is>
          <t>Y</t>
        </is>
      </c>
      <c r="C169" t="inlineStr">
        <is>
          <t>ConTab_BOM_KP_Case_0163</t>
        </is>
      </c>
      <c r="D169" t="inlineStr">
        <is>
          <t>ConTab_BOM_KP_Case_0163</t>
        </is>
      </c>
      <c r="E169" t="inlineStr">
        <is>
          <t>:1015-3_4-KP:1015-3_4-KPV:1015-3_4-KPVS:</t>
        </is>
      </c>
      <c r="F169" t="inlineStr">
        <is>
          <t>125# ANSI Flange</t>
        </is>
      </c>
      <c r="G169" t="inlineStr">
        <is>
          <t>CaseMatl_Cast_Iron_ASTM-A48_CL35</t>
        </is>
      </c>
      <c r="H169" t="inlineStr">
        <is>
          <t>Cast Iron, ASTM-A48, CL 35</t>
        </is>
      </c>
      <c r="I169" t="inlineStr">
        <is>
          <t>C35</t>
        </is>
      </c>
      <c r="J169" s="250" t="n">
        <v>175</v>
      </c>
      <c r="K169" t="inlineStr">
        <is>
          <t>Coating_Standard</t>
        </is>
      </c>
      <c r="L169" s="273" t="inlineStr">
        <is>
          <t>96698936</t>
        </is>
      </c>
      <c r="M169" t="inlineStr">
        <is>
          <t>B100246</t>
        </is>
      </c>
      <c r="N169" s="273" t="inlineStr">
        <is>
          <t>LT027</t>
        </is>
      </c>
      <c r="O169" t="inlineStr"/>
      <c r="P169" t="inlineStr"/>
      <c r="Q169" t="inlineStr"/>
      <c r="R169" t="inlineStr"/>
      <c r="S169" t="inlineStr"/>
      <c r="T169" t="inlineStr"/>
      <c r="U169" t="inlineStr"/>
      <c r="V169" t="inlineStr"/>
      <c r="W169" t="inlineStr"/>
      <c r="X169" t="inlineStr"/>
      <c r="Y169" t="inlineStr"/>
    </row>
    <row r="170" hidden="1" s="109">
      <c r="A170" t="inlineStr"/>
      <c r="B170" s="250" t="inlineStr">
        <is>
          <t>N</t>
        </is>
      </c>
      <c r="C170" t="inlineStr">
        <is>
          <t>ConTab_BOM_KP_Case_0164</t>
        </is>
      </c>
      <c r="D170" t="inlineStr"/>
      <c r="E170" t="inlineStr">
        <is>
          <t>:1015-3_4-KP:1015-3_4-KPV:1015-3_4-KPVS:</t>
        </is>
      </c>
      <c r="F170" t="inlineStr">
        <is>
          <t>125# ANSI Flange</t>
        </is>
      </c>
      <c r="G170" t="inlineStr">
        <is>
          <t>CaseMatl_Ductile_Iron_ASTM-A536-65</t>
        </is>
      </c>
      <c r="H170" t="inlineStr">
        <is>
          <t>Ductile Iron, ASTM-A536-65</t>
        </is>
      </c>
      <c r="I170" t="inlineStr">
        <is>
          <t>J</t>
        </is>
      </c>
      <c r="J170" s="250" t="n">
        <v>175</v>
      </c>
      <c r="K170" t="inlineStr">
        <is>
          <t>Coating_Standard</t>
        </is>
      </c>
      <c r="L170" s="273" t="inlineStr">
        <is>
          <t>RTF</t>
        </is>
      </c>
      <c r="M170" t="inlineStr">
        <is>
          <t>B100247</t>
        </is>
      </c>
      <c r="N170" s="273" t="inlineStr">
        <is>
          <t>LT034</t>
        </is>
      </c>
      <c r="O170" t="inlineStr"/>
      <c r="P170" t="inlineStr"/>
      <c r="Q170" t="inlineStr"/>
      <c r="R170" t="inlineStr"/>
      <c r="S170" t="inlineStr"/>
      <c r="T170" t="inlineStr"/>
      <c r="U170" t="inlineStr"/>
      <c r="V170" t="inlineStr"/>
      <c r="W170" t="inlineStr"/>
      <c r="X170" t="inlineStr"/>
      <c r="Y170" t="inlineStr"/>
    </row>
    <row r="171" hidden="1" s="109">
      <c r="A171" t="inlineStr"/>
      <c r="B171" s="250" t="inlineStr">
        <is>
          <t>N</t>
        </is>
      </c>
      <c r="C171" t="inlineStr">
        <is>
          <t>ConTab_BOM_KP_Case_0165</t>
        </is>
      </c>
      <c r="D171" t="inlineStr"/>
      <c r="E171" t="inlineStr">
        <is>
          <t>:1015-3_4-KP:1015-3_4-KPV:1015-3_4-KPVS:</t>
        </is>
      </c>
      <c r="F171" t="inlineStr">
        <is>
          <t>125# ANSI Flange</t>
        </is>
      </c>
      <c r="G171" t="inlineStr">
        <is>
          <t>CaseMatl_Special</t>
        </is>
      </c>
      <c r="H171" t="inlineStr">
        <is>
          <t>Special/Other</t>
        </is>
      </c>
      <c r="I171" t="inlineStr">
        <is>
          <t>X</t>
        </is>
      </c>
      <c r="J171" s="250" t="n">
        <v>175</v>
      </c>
      <c r="K171" t="inlineStr">
        <is>
          <t>Coating_Standard</t>
        </is>
      </c>
      <c r="L171" s="273" t="inlineStr">
        <is>
          <t>RTF</t>
        </is>
      </c>
      <c r="M171" t="inlineStr">
        <is>
          <t>B100249</t>
        </is>
      </c>
      <c r="N171" s="273" t="inlineStr">
        <is>
          <t>LT029</t>
        </is>
      </c>
      <c r="O171" t="inlineStr"/>
      <c r="P171" t="inlineStr"/>
      <c r="Q171" t="inlineStr"/>
      <c r="R171" t="inlineStr"/>
      <c r="S171" t="inlineStr"/>
      <c r="T171" t="inlineStr"/>
      <c r="U171" t="inlineStr"/>
      <c r="V171" t="inlineStr"/>
      <c r="W171" t="inlineStr"/>
      <c r="X171" t="inlineStr"/>
      <c r="Y171" t="inlineStr"/>
    </row>
    <row r="172" hidden="1" s="109">
      <c r="A172" t="inlineStr"/>
      <c r="B172" s="250" t="inlineStr">
        <is>
          <t>Y</t>
        </is>
      </c>
      <c r="C172" t="inlineStr">
        <is>
          <t>ConTab_BOM_KP_Case_0166</t>
        </is>
      </c>
      <c r="D172" t="inlineStr">
        <is>
          <t>ConTab_BOM_KP_Case_0166</t>
        </is>
      </c>
      <c r="E172" t="inlineStr">
        <is>
          <t>:1015-3_4-KP:1015-3_4-KPV:1015-3_4-KPVS:</t>
        </is>
      </c>
      <c r="F172" t="inlineStr">
        <is>
          <t>250# ANSI Flange</t>
        </is>
      </c>
      <c r="G172" t="inlineStr">
        <is>
          <t>CaseMatl_Cast_Iron_ASTM-A48_CL35</t>
        </is>
      </c>
      <c r="H172" t="inlineStr">
        <is>
          <t>Cast Iron, ASTM-A48, CL 35</t>
        </is>
      </c>
      <c r="I172" t="inlineStr">
        <is>
          <t>C35</t>
        </is>
      </c>
      <c r="J172" s="250" t="n">
        <v>250</v>
      </c>
      <c r="K172" t="inlineStr">
        <is>
          <t>Coating_Standard</t>
        </is>
      </c>
      <c r="L172" s="273" t="inlineStr">
        <is>
          <t>96698937</t>
        </is>
      </c>
      <c r="M172" t="inlineStr">
        <is>
          <t>B100250</t>
        </is>
      </c>
      <c r="N172" s="273" t="inlineStr">
        <is>
          <t>LT034</t>
        </is>
      </c>
      <c r="O172" s="124" t="inlineStr"/>
      <c r="P172" t="inlineStr"/>
      <c r="Q172" t="inlineStr"/>
      <c r="R172" t="inlineStr"/>
      <c r="S172" t="inlineStr"/>
      <c r="T172" t="inlineStr"/>
      <c r="U172" t="inlineStr"/>
      <c r="V172" t="inlineStr"/>
      <c r="W172" t="inlineStr"/>
      <c r="X172" t="inlineStr"/>
      <c r="Y172" t="inlineStr"/>
    </row>
    <row r="173" hidden="1" s="109">
      <c r="A173" t="inlineStr"/>
      <c r="B173" s="250" t="inlineStr">
        <is>
          <t>N</t>
        </is>
      </c>
      <c r="C173" t="inlineStr">
        <is>
          <t>ConTab_BOM_KP_Case_0167</t>
        </is>
      </c>
      <c r="D173" t="inlineStr"/>
      <c r="E173" t="inlineStr">
        <is>
          <t>:1015-3_4-KP:1015-3_4-KPV:1015-3_4-KPVS:</t>
        </is>
      </c>
      <c r="F173" t="inlineStr">
        <is>
          <t>250# ANSI Flange</t>
        </is>
      </c>
      <c r="G173" t="inlineStr">
        <is>
          <t>CaseMatl_Ductile_Iron_ASTM-A536-65</t>
        </is>
      </c>
      <c r="H173" t="inlineStr">
        <is>
          <t>Ductile Iron, ASTM-A536-65</t>
        </is>
      </c>
      <c r="I173" t="inlineStr">
        <is>
          <t>J</t>
        </is>
      </c>
      <c r="J173" s="250" t="n">
        <v>300</v>
      </c>
      <c r="K173" t="inlineStr">
        <is>
          <t>Coating_Standard</t>
        </is>
      </c>
      <c r="L173" s="273" t="inlineStr">
        <is>
          <t>96698938</t>
        </is>
      </c>
      <c r="M173" t="inlineStr">
        <is>
          <t>B100251</t>
        </is>
      </c>
      <c r="N173" s="273" t="inlineStr">
        <is>
          <t>LT034</t>
        </is>
      </c>
      <c r="O173" s="124" t="inlineStr"/>
      <c r="P173" t="inlineStr"/>
      <c r="Q173" t="inlineStr"/>
      <c r="R173" t="inlineStr"/>
      <c r="S173" t="inlineStr"/>
      <c r="T173" t="inlineStr"/>
      <c r="U173" t="inlineStr"/>
      <c r="V173" t="inlineStr"/>
      <c r="W173" t="inlineStr"/>
      <c r="X173" t="inlineStr"/>
      <c r="Y173" t="inlineStr"/>
    </row>
    <row r="174" hidden="1" s="109">
      <c r="A174" t="inlineStr"/>
      <c r="B174" s="250" t="inlineStr">
        <is>
          <t>N</t>
        </is>
      </c>
      <c r="C174" t="inlineStr">
        <is>
          <t>ConTab_BOM_KP_Case_0168</t>
        </is>
      </c>
      <c r="D174" t="inlineStr"/>
      <c r="E174" t="inlineStr">
        <is>
          <t>:1015-3_4-KP:1015-3_4-KPV:1015-3_4-KPVS:</t>
        </is>
      </c>
      <c r="F174" t="inlineStr">
        <is>
          <t>250# ANSI Flange</t>
        </is>
      </c>
      <c r="G174" t="inlineStr">
        <is>
          <t>CaseMatl_Special</t>
        </is>
      </c>
      <c r="H174" t="inlineStr">
        <is>
          <t>Special/Other</t>
        </is>
      </c>
      <c r="I174" t="inlineStr">
        <is>
          <t>X</t>
        </is>
      </c>
      <c r="J174" s="250" t="n">
        <v>250</v>
      </c>
      <c r="K174" t="inlineStr">
        <is>
          <t>Coating_Standard</t>
        </is>
      </c>
      <c r="L174" s="273" t="inlineStr">
        <is>
          <t>RTF</t>
        </is>
      </c>
      <c r="M174" t="inlineStr">
        <is>
          <t>B100253</t>
        </is>
      </c>
      <c r="N174" s="273" t="inlineStr">
        <is>
          <t>LT034</t>
        </is>
      </c>
      <c r="O174" s="124" t="inlineStr"/>
      <c r="P174" t="inlineStr"/>
      <c r="Q174" t="inlineStr"/>
      <c r="R174" t="inlineStr"/>
      <c r="S174" t="inlineStr"/>
      <c r="T174" t="inlineStr"/>
      <c r="U174" t="inlineStr"/>
      <c r="V174" t="inlineStr"/>
      <c r="W174" t="inlineStr"/>
      <c r="X174" t="inlineStr"/>
      <c r="Y174" t="inlineStr"/>
    </row>
    <row r="175" hidden="1" s="109">
      <c r="A175" t="inlineStr"/>
      <c r="B175" s="250" t="inlineStr">
        <is>
          <t>Y</t>
        </is>
      </c>
      <c r="C175" t="inlineStr">
        <is>
          <t>ConTab_BOM_KP_Case_0169</t>
        </is>
      </c>
      <c r="D175" t="inlineStr">
        <is>
          <t>ConTab_BOM_KP_Case_0169</t>
        </is>
      </c>
      <c r="E175" t="inlineStr">
        <is>
          <t>:1015-3_4-KP:1015-3_4-KPV:1015-3_4-KPVS:</t>
        </is>
      </c>
      <c r="F175" t="inlineStr">
        <is>
          <t>Special/Other</t>
        </is>
      </c>
      <c r="G175" t="inlineStr">
        <is>
          <t>CaseMatl_Cast_Iron_ASTM-A48_CL35</t>
        </is>
      </c>
      <c r="H175" t="inlineStr">
        <is>
          <t>Cast Iron, ASTM-A48, CL 35</t>
        </is>
      </c>
      <c r="I175" t="inlineStr">
        <is>
          <t>C35</t>
        </is>
      </c>
      <c r="J175" s="250" t="n">
        <v>175</v>
      </c>
      <c r="K175" t="inlineStr">
        <is>
          <t>Coating_Standard</t>
        </is>
      </c>
      <c r="L175" s="273" t="inlineStr">
        <is>
          <t>RTF</t>
        </is>
      </c>
      <c r="M175" t="inlineStr">
        <is>
          <t>B100254</t>
        </is>
      </c>
      <c r="N175" s="273" t="inlineStr">
        <is>
          <t>LT027</t>
        </is>
      </c>
      <c r="O175" s="124" t="inlineStr"/>
      <c r="P175" t="inlineStr"/>
      <c r="Q175" t="inlineStr"/>
      <c r="R175" t="inlineStr"/>
      <c r="S175" t="inlineStr"/>
      <c r="T175" t="inlineStr"/>
      <c r="U175" t="inlineStr"/>
      <c r="V175" t="inlineStr"/>
      <c r="W175" t="inlineStr"/>
      <c r="X175" t="inlineStr"/>
      <c r="Y175" t="inlineStr"/>
    </row>
    <row r="176" hidden="1" s="109">
      <c r="A176" t="inlineStr"/>
      <c r="B176" s="250" t="inlineStr">
        <is>
          <t>N</t>
        </is>
      </c>
      <c r="C176" t="inlineStr">
        <is>
          <t>ConTab_BOM_KP_Case_0170</t>
        </is>
      </c>
      <c r="D176" t="inlineStr"/>
      <c r="E176" t="inlineStr">
        <is>
          <t>:1015-3_4-KP:1015-3_4-KPV:1015-3_4-KPVS:</t>
        </is>
      </c>
      <c r="F176" t="inlineStr">
        <is>
          <t>Special/Other</t>
        </is>
      </c>
      <c r="G176" t="inlineStr">
        <is>
          <t>CaseMatl_Ductile_Iron_ASTM-A536-65</t>
        </is>
      </c>
      <c r="H176" t="inlineStr">
        <is>
          <t>Ductile Iron, ASTM-A536-65</t>
        </is>
      </c>
      <c r="I176" t="inlineStr">
        <is>
          <t>J</t>
        </is>
      </c>
      <c r="J176" s="250" t="n">
        <v>175</v>
      </c>
      <c r="K176" t="inlineStr">
        <is>
          <t>Coating_Standard</t>
        </is>
      </c>
      <c r="L176" s="273" t="inlineStr">
        <is>
          <t>RTF</t>
        </is>
      </c>
      <c r="M176" t="inlineStr">
        <is>
          <t>B100255</t>
        </is>
      </c>
      <c r="N176" s="273" t="inlineStr">
        <is>
          <t>LT034</t>
        </is>
      </c>
      <c r="O176" t="inlineStr"/>
      <c r="P176" t="inlineStr"/>
      <c r="Q176" t="inlineStr"/>
      <c r="R176" t="inlineStr"/>
      <c r="S176" t="inlineStr"/>
      <c r="T176" t="inlineStr"/>
      <c r="U176" t="inlineStr"/>
      <c r="V176" t="inlineStr"/>
      <c r="W176" t="inlineStr"/>
      <c r="X176" t="inlineStr"/>
      <c r="Y176" t="inlineStr"/>
    </row>
    <row r="177" hidden="1" s="109">
      <c r="A177" t="inlineStr"/>
      <c r="B177" s="250" t="inlineStr">
        <is>
          <t>N</t>
        </is>
      </c>
      <c r="C177" t="inlineStr">
        <is>
          <t>ConTab_BOM_KP_Case_0171</t>
        </is>
      </c>
      <c r="D177" t="inlineStr"/>
      <c r="E177" t="inlineStr">
        <is>
          <t>:1015-3_4-KP:1015-3_4-KPV:1015-3_4-KPVS:</t>
        </is>
      </c>
      <c r="F177" t="inlineStr">
        <is>
          <t>Special/Other</t>
        </is>
      </c>
      <c r="G177" t="inlineStr">
        <is>
          <t>CaseMatl_Special</t>
        </is>
      </c>
      <c r="H177" t="inlineStr">
        <is>
          <t>Special/Other</t>
        </is>
      </c>
      <c r="I177" t="inlineStr">
        <is>
          <t>X</t>
        </is>
      </c>
      <c r="J177" s="250" t="n">
        <v>175</v>
      </c>
      <c r="K177" t="inlineStr">
        <is>
          <t>Coating_Standard</t>
        </is>
      </c>
      <c r="L177" s="273" t="inlineStr">
        <is>
          <t>RTF</t>
        </is>
      </c>
      <c r="M177" t="inlineStr">
        <is>
          <t>B100257</t>
        </is>
      </c>
      <c r="N177" s="273" t="inlineStr">
        <is>
          <t>LT029</t>
        </is>
      </c>
      <c r="O177" t="inlineStr"/>
      <c r="P177" t="inlineStr"/>
      <c r="Q177" t="inlineStr"/>
      <c r="R177" t="inlineStr"/>
      <c r="S177" t="inlineStr"/>
      <c r="T177" t="inlineStr"/>
      <c r="U177" t="inlineStr"/>
      <c r="V177" t="inlineStr"/>
      <c r="W177" t="inlineStr"/>
      <c r="X177" t="inlineStr"/>
      <c r="Y177" t="inlineStr"/>
    </row>
    <row r="178">
      <c r="A178" t="inlineStr"/>
      <c r="B178" s="250" t="inlineStr">
        <is>
          <t>Y</t>
        </is>
      </c>
      <c r="C178" t="inlineStr">
        <is>
          <t>ConTab_BOM_KP_Case_0172</t>
        </is>
      </c>
      <c r="D178" t="inlineStr">
        <is>
          <t>ConTab_BOM_KP_Case_0172</t>
        </is>
      </c>
      <c r="E178" t="inlineStr">
        <is>
          <t>:1020-3_4-KP:1020-3_4-KPVS:</t>
        </is>
      </c>
      <c r="F178" t="inlineStr">
        <is>
          <t>125# ANSI Flange</t>
        </is>
      </c>
      <c r="G178" t="inlineStr">
        <is>
          <t>CaseMatl_Cast_Iron_ASTM-A48_CL35</t>
        </is>
      </c>
      <c r="H178" t="inlineStr">
        <is>
          <t>Cast Iron, ASTM-A48, CL 35</t>
        </is>
      </c>
      <c r="I178" t="inlineStr">
        <is>
          <t>C35</t>
        </is>
      </c>
      <c r="J178" s="250" t="n">
        <v>175</v>
      </c>
      <c r="K178" t="inlineStr">
        <is>
          <t>Coating_Standard</t>
        </is>
      </c>
      <c r="L178" s="273" t="inlineStr">
        <is>
          <t>96698939</t>
        </is>
      </c>
      <c r="M178" t="inlineStr">
        <is>
          <t>B100258</t>
        </is>
      </c>
      <c r="N178" s="273" t="inlineStr">
        <is>
          <t>LT027</t>
        </is>
      </c>
      <c r="O178" t="inlineStr"/>
      <c r="P178" t="inlineStr"/>
      <c r="Q178" t="inlineStr"/>
      <c r="R178" t="inlineStr"/>
      <c r="S178" t="inlineStr"/>
      <c r="T178" t="inlineStr"/>
      <c r="U178" t="inlineStr"/>
      <c r="V178" t="inlineStr"/>
      <c r="W178" t="inlineStr"/>
      <c r="X178" t="inlineStr"/>
      <c r="Y178" t="inlineStr"/>
    </row>
    <row r="179">
      <c r="A179" t="inlineStr"/>
      <c r="B179" s="250" t="inlineStr">
        <is>
          <t>N</t>
        </is>
      </c>
      <c r="C179" t="inlineStr">
        <is>
          <t>ConTab_BOM_KP_Case_0173</t>
        </is>
      </c>
      <c r="D179" t="inlineStr"/>
      <c r="E179" t="inlineStr">
        <is>
          <t>:1020-3_4-KP:1020-3_4-KPVS:</t>
        </is>
      </c>
      <c r="F179" t="inlineStr">
        <is>
          <t>125# ANSI Flange</t>
        </is>
      </c>
      <c r="G179" t="inlineStr">
        <is>
          <t>CaseMatl_Ductile_Iron_ASTM-A536-65</t>
        </is>
      </c>
      <c r="H179" t="inlineStr">
        <is>
          <t>Ductile Iron, ASTM-A536-65</t>
        </is>
      </c>
      <c r="I179" t="inlineStr">
        <is>
          <t>J</t>
        </is>
      </c>
      <c r="J179" s="250" t="n">
        <v>175</v>
      </c>
      <c r="K179" t="inlineStr">
        <is>
          <t>Coating_Standard</t>
        </is>
      </c>
      <c r="L179" s="273" t="inlineStr">
        <is>
          <t>RTF</t>
        </is>
      </c>
      <c r="M179" t="inlineStr">
        <is>
          <t>B100259</t>
        </is>
      </c>
      <c r="N179" s="273" t="inlineStr">
        <is>
          <t>LT034</t>
        </is>
      </c>
      <c r="O179" s="124" t="inlineStr"/>
      <c r="P179" t="inlineStr"/>
      <c r="Q179" t="inlineStr"/>
      <c r="R179" t="inlineStr"/>
      <c r="S179" t="inlineStr"/>
      <c r="T179" t="inlineStr"/>
      <c r="U179" t="inlineStr"/>
      <c r="V179" t="inlineStr"/>
      <c r="W179" t="inlineStr"/>
      <c r="X179" t="inlineStr"/>
      <c r="Y179" t="inlineStr"/>
    </row>
    <row r="180">
      <c r="A180" t="inlineStr"/>
      <c r="B180" s="250" t="inlineStr">
        <is>
          <t>N</t>
        </is>
      </c>
      <c r="C180" t="inlineStr">
        <is>
          <t>ConTab_BOM_KP_Case_0174</t>
        </is>
      </c>
      <c r="D180" t="inlineStr"/>
      <c r="E180" t="inlineStr">
        <is>
          <t>:1020-3_4-KP:1020-3_4-KPVS:</t>
        </is>
      </c>
      <c r="F180" t="inlineStr">
        <is>
          <t>125# ANSI Flange</t>
        </is>
      </c>
      <c r="G180" t="inlineStr">
        <is>
          <t>CaseMatl_Special</t>
        </is>
      </c>
      <c r="H180" t="inlineStr">
        <is>
          <t>Special/Other</t>
        </is>
      </c>
      <c r="I180" t="inlineStr">
        <is>
          <t>X</t>
        </is>
      </c>
      <c r="J180" s="250" t="n">
        <v>175</v>
      </c>
      <c r="K180" t="inlineStr">
        <is>
          <t>Coating_Standard</t>
        </is>
      </c>
      <c r="L180" s="273" t="inlineStr">
        <is>
          <t>RTF</t>
        </is>
      </c>
      <c r="M180" t="inlineStr">
        <is>
          <t>B100261</t>
        </is>
      </c>
      <c r="N180" s="273" t="inlineStr">
        <is>
          <t>LT029</t>
        </is>
      </c>
      <c r="O180" s="124" t="inlineStr"/>
      <c r="P180" t="inlineStr"/>
      <c r="Q180" t="inlineStr"/>
      <c r="R180" t="inlineStr"/>
      <c r="S180" t="inlineStr"/>
      <c r="T180" t="inlineStr"/>
      <c r="U180" t="inlineStr"/>
      <c r="V180" t="inlineStr"/>
      <c r="W180" t="inlineStr"/>
      <c r="X180" t="inlineStr"/>
      <c r="Y180" t="inlineStr"/>
    </row>
    <row r="181">
      <c r="A181" t="inlineStr"/>
      <c r="B181" s="250" t="inlineStr">
        <is>
          <t>Y</t>
        </is>
      </c>
      <c r="C181" t="inlineStr">
        <is>
          <t>ConTab_BOM_KP_Case_0175</t>
        </is>
      </c>
      <c r="D181" t="inlineStr">
        <is>
          <t>ConTab_BOM_KP_Case_0175</t>
        </is>
      </c>
      <c r="E181" t="inlineStr">
        <is>
          <t>:1020-3_4-KP:1020-3_4-KPVS:</t>
        </is>
      </c>
      <c r="F181" t="inlineStr">
        <is>
          <t>250# ANSI Flange</t>
        </is>
      </c>
      <c r="G181" t="inlineStr">
        <is>
          <t>CaseMatl_Cast_Iron_ASTM-A48_CL35</t>
        </is>
      </c>
      <c r="H181" t="inlineStr">
        <is>
          <t>Cast Iron, ASTM-A48, CL 35</t>
        </is>
      </c>
      <c r="I181" t="inlineStr">
        <is>
          <t>C35</t>
        </is>
      </c>
      <c r="J181" s="250" t="n">
        <v>250</v>
      </c>
      <c r="K181" t="inlineStr">
        <is>
          <t>Coating_Standard</t>
        </is>
      </c>
      <c r="L181" s="273" t="inlineStr">
        <is>
          <t>96698940</t>
        </is>
      </c>
      <c r="M181" t="inlineStr">
        <is>
          <t>B100262</t>
        </is>
      </c>
      <c r="N181" s="273" t="inlineStr">
        <is>
          <t>LT034</t>
        </is>
      </c>
      <c r="O181" s="124" t="inlineStr"/>
      <c r="P181" t="inlineStr"/>
      <c r="Q181" t="inlineStr"/>
      <c r="R181" t="inlineStr"/>
      <c r="S181" t="inlineStr"/>
      <c r="T181" t="inlineStr"/>
      <c r="U181" t="inlineStr"/>
      <c r="V181" t="inlineStr"/>
      <c r="W181" t="inlineStr"/>
      <c r="X181" t="inlineStr"/>
      <c r="Y181" t="inlineStr"/>
    </row>
    <row r="182">
      <c r="A182" t="inlineStr"/>
      <c r="B182" s="250" t="inlineStr">
        <is>
          <t>N</t>
        </is>
      </c>
      <c r="C182" t="inlineStr">
        <is>
          <t>ConTab_BOM_KP_Case_0176</t>
        </is>
      </c>
      <c r="D182" t="inlineStr"/>
      <c r="E182" t="inlineStr">
        <is>
          <t>:1020-3_4-KP:1020-3_4-KPVS:</t>
        </is>
      </c>
      <c r="F182" t="inlineStr">
        <is>
          <t>250# ANSI Flange</t>
        </is>
      </c>
      <c r="G182" t="inlineStr">
        <is>
          <t>CaseMatl_Ductile_Iron_ASTM-A536-65</t>
        </is>
      </c>
      <c r="H182" t="inlineStr">
        <is>
          <t>Ductile Iron, ASTM-A536-65</t>
        </is>
      </c>
      <c r="I182" t="inlineStr">
        <is>
          <t>J</t>
        </is>
      </c>
      <c r="J182" s="250" t="n">
        <v>300</v>
      </c>
      <c r="K182" t="inlineStr">
        <is>
          <t>Coating_Standard</t>
        </is>
      </c>
      <c r="L182" s="273" t="inlineStr">
        <is>
          <t>96698941</t>
        </is>
      </c>
      <c r="M182" t="inlineStr">
        <is>
          <t>B100263</t>
        </is>
      </c>
      <c r="N182" s="273" t="inlineStr">
        <is>
          <t>LT034</t>
        </is>
      </c>
      <c r="O182" s="124" t="inlineStr"/>
      <c r="P182" t="inlineStr"/>
      <c r="Q182" t="inlineStr"/>
      <c r="R182" t="inlineStr"/>
      <c r="S182" t="inlineStr"/>
      <c r="T182" t="inlineStr"/>
      <c r="U182" t="inlineStr"/>
      <c r="V182" t="inlineStr"/>
      <c r="W182" t="inlineStr"/>
      <c r="X182" t="inlineStr"/>
      <c r="Y182" t="inlineStr"/>
    </row>
    <row r="183">
      <c r="A183" t="inlineStr"/>
      <c r="B183" s="250" t="inlineStr">
        <is>
          <t>N</t>
        </is>
      </c>
      <c r="C183" t="inlineStr">
        <is>
          <t>ConTab_BOM_KP_Case_0177</t>
        </is>
      </c>
      <c r="D183" t="inlineStr"/>
      <c r="E183" t="inlineStr">
        <is>
          <t>:1020-3_4-KP:1020-3_4-KPVS:</t>
        </is>
      </c>
      <c r="F183" t="inlineStr">
        <is>
          <t>250# ANSI Flange</t>
        </is>
      </c>
      <c r="G183" t="inlineStr">
        <is>
          <t>CaseMatl_Special</t>
        </is>
      </c>
      <c r="H183" t="inlineStr">
        <is>
          <t>Special/Other</t>
        </is>
      </c>
      <c r="I183" t="inlineStr">
        <is>
          <t>X</t>
        </is>
      </c>
      <c r="J183" s="250" t="n">
        <v>250</v>
      </c>
      <c r="K183" t="inlineStr">
        <is>
          <t>Coating_Standard</t>
        </is>
      </c>
      <c r="L183" s="273" t="inlineStr">
        <is>
          <t>RTF</t>
        </is>
      </c>
      <c r="M183" t="inlineStr">
        <is>
          <t>B100265</t>
        </is>
      </c>
      <c r="N183" s="273" t="inlineStr">
        <is>
          <t>LT034</t>
        </is>
      </c>
      <c r="O183" s="124" t="inlineStr"/>
      <c r="P183" t="inlineStr"/>
      <c r="Q183" t="inlineStr"/>
      <c r="R183" t="inlineStr"/>
      <c r="S183" t="inlineStr"/>
      <c r="T183" t="inlineStr"/>
      <c r="U183" t="inlineStr"/>
      <c r="V183" t="inlineStr"/>
      <c r="W183" t="inlineStr"/>
      <c r="X183" t="inlineStr"/>
      <c r="Y183" t="inlineStr"/>
    </row>
    <row r="184">
      <c r="A184" t="inlineStr"/>
      <c r="B184" s="250" t="inlineStr">
        <is>
          <t>Y</t>
        </is>
      </c>
      <c r="C184" t="inlineStr">
        <is>
          <t>ConTab_BOM_KP_Case_0178</t>
        </is>
      </c>
      <c r="D184" t="inlineStr">
        <is>
          <t>ConTab_BOM_KP_Case_0178</t>
        </is>
      </c>
      <c r="E184" t="inlineStr">
        <is>
          <t>:1020-3_4-KP:1020-3_4-KPVS:</t>
        </is>
      </c>
      <c r="F184" t="inlineStr">
        <is>
          <t>Special/Other</t>
        </is>
      </c>
      <c r="G184" t="inlineStr">
        <is>
          <t>CaseMatl_Cast_Iron_ASTM-A48_CL35</t>
        </is>
      </c>
      <c r="H184" t="inlineStr">
        <is>
          <t>Cast Iron, ASTM-A48, CL 35</t>
        </is>
      </c>
      <c r="I184" t="inlineStr">
        <is>
          <t>C35</t>
        </is>
      </c>
      <c r="J184" s="250" t="n">
        <v>175</v>
      </c>
      <c r="K184" t="inlineStr">
        <is>
          <t>Coating_Standard</t>
        </is>
      </c>
      <c r="L184" s="273" t="inlineStr">
        <is>
          <t>RTF</t>
        </is>
      </c>
      <c r="M184" t="inlineStr">
        <is>
          <t>B100266</t>
        </is>
      </c>
      <c r="N184" s="273" t="inlineStr">
        <is>
          <t>LT027</t>
        </is>
      </c>
      <c r="O184" t="inlineStr"/>
      <c r="P184" t="inlineStr"/>
      <c r="Q184" t="inlineStr"/>
      <c r="R184" t="inlineStr"/>
      <c r="S184" t="inlineStr"/>
      <c r="T184" t="inlineStr"/>
      <c r="U184" t="inlineStr"/>
      <c r="V184" t="inlineStr"/>
      <c r="W184" t="inlineStr"/>
      <c r="X184" t="inlineStr"/>
      <c r="Y184" t="inlineStr"/>
    </row>
    <row r="185">
      <c r="A185" t="inlineStr"/>
      <c r="B185" s="250" t="inlineStr">
        <is>
          <t>N</t>
        </is>
      </c>
      <c r="C185" t="inlineStr">
        <is>
          <t>ConTab_BOM_KP_Case_0179</t>
        </is>
      </c>
      <c r="D185" t="inlineStr"/>
      <c r="E185" t="inlineStr">
        <is>
          <t>:1020-3_4-KP:1020-3_4-KPVS:</t>
        </is>
      </c>
      <c r="F185" t="inlineStr">
        <is>
          <t>Special/Other</t>
        </is>
      </c>
      <c r="G185" t="inlineStr">
        <is>
          <t>CaseMatl_Ductile_Iron_ASTM-A536-65</t>
        </is>
      </c>
      <c r="H185" t="inlineStr">
        <is>
          <t>Ductile Iron, ASTM-A536-65</t>
        </is>
      </c>
      <c r="I185" t="inlineStr">
        <is>
          <t>J</t>
        </is>
      </c>
      <c r="J185" s="250" t="n">
        <v>175</v>
      </c>
      <c r="K185" t="inlineStr">
        <is>
          <t>Coating_Standard</t>
        </is>
      </c>
      <c r="L185" s="273" t="inlineStr">
        <is>
          <t>RTF</t>
        </is>
      </c>
      <c r="M185" t="inlineStr">
        <is>
          <t>B100267</t>
        </is>
      </c>
      <c r="N185" s="273" t="inlineStr">
        <is>
          <t>LT034</t>
        </is>
      </c>
      <c r="O185" t="inlineStr"/>
      <c r="P185" t="inlineStr"/>
      <c r="Q185" t="inlineStr"/>
      <c r="R185" t="inlineStr"/>
      <c r="S185" t="inlineStr"/>
      <c r="T185" t="inlineStr"/>
      <c r="U185" t="inlineStr"/>
      <c r="V185" t="inlineStr"/>
      <c r="W185" t="inlineStr"/>
      <c r="X185" t="inlineStr"/>
      <c r="Y185" t="inlineStr"/>
    </row>
    <row r="186">
      <c r="A186" t="inlineStr"/>
      <c r="B186" s="250" t="inlineStr">
        <is>
          <t>N</t>
        </is>
      </c>
      <c r="C186" t="inlineStr">
        <is>
          <t>ConTab_BOM_KP_Case_0180</t>
        </is>
      </c>
      <c r="D186" t="inlineStr"/>
      <c r="E186" t="inlineStr">
        <is>
          <t>:1020-3_4-KP:1020-3_4-KPVS:</t>
        </is>
      </c>
      <c r="F186" t="inlineStr">
        <is>
          <t>Special/Other</t>
        </is>
      </c>
      <c r="G186" t="inlineStr">
        <is>
          <t>CaseMatl_Special</t>
        </is>
      </c>
      <c r="H186" t="inlineStr">
        <is>
          <t>Special/Other</t>
        </is>
      </c>
      <c r="I186" t="inlineStr">
        <is>
          <t>X</t>
        </is>
      </c>
      <c r="J186" s="250" t="n">
        <v>175</v>
      </c>
      <c r="K186" t="inlineStr">
        <is>
          <t>Coating_Standard</t>
        </is>
      </c>
      <c r="L186" s="273" t="inlineStr">
        <is>
          <t>RTF</t>
        </is>
      </c>
      <c r="M186" t="inlineStr">
        <is>
          <t>B100269</t>
        </is>
      </c>
      <c r="N186" s="273" t="inlineStr">
        <is>
          <t>LT029</t>
        </is>
      </c>
      <c r="O186" t="inlineStr"/>
      <c r="P186" t="inlineStr"/>
      <c r="Q186" t="inlineStr"/>
      <c r="R186" t="inlineStr"/>
      <c r="S186" t="inlineStr"/>
      <c r="T186" t="inlineStr"/>
      <c r="U186" t="inlineStr"/>
      <c r="V186" t="inlineStr"/>
      <c r="W186" t="inlineStr"/>
      <c r="X186" t="inlineStr"/>
      <c r="Y186" t="inlineStr"/>
    </row>
    <row r="187" hidden="1" s="109">
      <c r="A187" t="inlineStr"/>
      <c r="B187" s="250" t="inlineStr">
        <is>
          <t>Y</t>
        </is>
      </c>
      <c r="C187" t="inlineStr">
        <is>
          <t>ConTab_BOM_KP_Case_0181</t>
        </is>
      </c>
      <c r="D187" t="inlineStr">
        <is>
          <t>ConTab_BOM_KP_Case_0181</t>
        </is>
      </c>
      <c r="E187" t="inlineStr">
        <is>
          <t>:1024-1_2-KP:</t>
        </is>
      </c>
      <c r="F187" t="inlineStr">
        <is>
          <t>125# ANSI Flange</t>
        </is>
      </c>
      <c r="G187" t="inlineStr">
        <is>
          <t>CaseMatl_Cast_Iron_ASTM-A48_CL35</t>
        </is>
      </c>
      <c r="H187" t="inlineStr">
        <is>
          <t>Cast Iron, ASTM-A48, CL 35</t>
        </is>
      </c>
      <c r="I187" t="inlineStr">
        <is>
          <t>C35</t>
        </is>
      </c>
      <c r="J187" s="250" t="n">
        <v>175</v>
      </c>
      <c r="K187" t="inlineStr">
        <is>
          <t>Coating_Standard</t>
        </is>
      </c>
      <c r="L187" s="273" t="inlineStr">
        <is>
          <t>96698942</t>
        </is>
      </c>
      <c r="M187" t="inlineStr">
        <is>
          <t>B100270</t>
        </is>
      </c>
      <c r="N187" s="273" t="inlineStr">
        <is>
          <t>LT027</t>
        </is>
      </c>
      <c r="O187" t="inlineStr"/>
      <c r="P187" t="inlineStr"/>
      <c r="Q187" t="inlineStr"/>
      <c r="R187" t="inlineStr"/>
      <c r="S187" t="inlineStr"/>
      <c r="T187" t="inlineStr"/>
      <c r="U187" t="inlineStr"/>
      <c r="V187" t="inlineStr"/>
      <c r="W187" t="inlineStr"/>
      <c r="X187" t="inlineStr"/>
      <c r="Y187" t="inlineStr"/>
    </row>
    <row r="188" hidden="1" s="109">
      <c r="A188" t="inlineStr"/>
      <c r="B188" s="250" t="inlineStr">
        <is>
          <t>N</t>
        </is>
      </c>
      <c r="C188" t="inlineStr">
        <is>
          <t>ConTab_BOM_KP_Case_0182</t>
        </is>
      </c>
      <c r="D188" t="inlineStr"/>
      <c r="E188" t="inlineStr">
        <is>
          <t>:1024-1_2-KP:</t>
        </is>
      </c>
      <c r="F188" t="inlineStr">
        <is>
          <t>125# ANSI Flange</t>
        </is>
      </c>
      <c r="G188" t="inlineStr">
        <is>
          <t>CaseMatl_Ductile_Iron_ASTM-A536-65</t>
        </is>
      </c>
      <c r="H188" t="inlineStr">
        <is>
          <t>Ductile Iron, ASTM-A536-65</t>
        </is>
      </c>
      <c r="I188" t="inlineStr">
        <is>
          <t>J</t>
        </is>
      </c>
      <c r="J188" s="250" t="n">
        <v>175</v>
      </c>
      <c r="K188" t="inlineStr">
        <is>
          <t>Coating_Standard</t>
        </is>
      </c>
      <c r="L188" s="273" t="inlineStr">
        <is>
          <t>RTF</t>
        </is>
      </c>
      <c r="M188" t="inlineStr">
        <is>
          <t>B100271</t>
        </is>
      </c>
      <c r="N188" s="273" t="inlineStr">
        <is>
          <t>LT034</t>
        </is>
      </c>
      <c r="O188" t="inlineStr"/>
      <c r="P188" t="inlineStr"/>
      <c r="Q188" t="inlineStr"/>
      <c r="R188" t="inlineStr"/>
      <c r="S188" t="inlineStr"/>
      <c r="T188" t="inlineStr"/>
      <c r="U188" t="inlineStr"/>
      <c r="V188" t="inlineStr"/>
      <c r="W188" t="inlineStr"/>
      <c r="X188" t="inlineStr"/>
      <c r="Y188" t="inlineStr"/>
    </row>
    <row r="189" hidden="1" s="109">
      <c r="A189" t="inlineStr"/>
      <c r="B189" s="250" t="inlineStr">
        <is>
          <t>N</t>
        </is>
      </c>
      <c r="C189" t="inlineStr">
        <is>
          <t>ConTab_BOM_KP_Case_0183</t>
        </is>
      </c>
      <c r="D189" t="inlineStr"/>
      <c r="E189" t="inlineStr">
        <is>
          <t>:1024-1_2-KP:</t>
        </is>
      </c>
      <c r="F189" t="inlineStr">
        <is>
          <t>125# ANSI Flange</t>
        </is>
      </c>
      <c r="G189" t="inlineStr">
        <is>
          <t>CaseMatl_Special</t>
        </is>
      </c>
      <c r="H189" t="inlineStr">
        <is>
          <t>Special/Other</t>
        </is>
      </c>
      <c r="I189" t="inlineStr">
        <is>
          <t>X</t>
        </is>
      </c>
      <c r="J189" s="250" t="n">
        <v>175</v>
      </c>
      <c r="K189" t="inlineStr">
        <is>
          <t>Coating_Standard</t>
        </is>
      </c>
      <c r="L189" s="273" t="inlineStr">
        <is>
          <t>RTF</t>
        </is>
      </c>
      <c r="M189" t="inlineStr">
        <is>
          <t>B100273</t>
        </is>
      </c>
      <c r="N189" s="273" t="inlineStr">
        <is>
          <t>LT029</t>
        </is>
      </c>
      <c r="O189" t="inlineStr"/>
      <c r="P189" t="inlineStr"/>
      <c r="Q189" t="inlineStr"/>
      <c r="R189" t="inlineStr"/>
      <c r="S189" t="inlineStr"/>
      <c r="T189" t="inlineStr"/>
      <c r="U189" t="inlineStr"/>
      <c r="V189" t="inlineStr"/>
      <c r="W189" t="inlineStr"/>
      <c r="X189" t="inlineStr"/>
      <c r="Y189" t="inlineStr"/>
    </row>
    <row r="190" hidden="1" s="109">
      <c r="A190" t="inlineStr"/>
      <c r="B190" s="250" t="inlineStr">
        <is>
          <t>Y</t>
        </is>
      </c>
      <c r="C190" t="inlineStr">
        <is>
          <t>ConTab_BOM_KP_Case_0184</t>
        </is>
      </c>
      <c r="D190" t="inlineStr">
        <is>
          <t>ConTab_BOM_KP_Case_0184</t>
        </is>
      </c>
      <c r="E190" t="inlineStr">
        <is>
          <t>:1024-1_2-KP:</t>
        </is>
      </c>
      <c r="F190" t="inlineStr">
        <is>
          <t>250# ANSI Flange</t>
        </is>
      </c>
      <c r="G190" t="inlineStr">
        <is>
          <t>CaseMatl_Cast_Iron_ASTM-A48_CL35</t>
        </is>
      </c>
      <c r="H190" t="inlineStr">
        <is>
          <t>Cast Iron, ASTM-A48, CL 35</t>
        </is>
      </c>
      <c r="I190" t="inlineStr">
        <is>
          <t>C35</t>
        </is>
      </c>
      <c r="J190" s="250" t="n">
        <v>250</v>
      </c>
      <c r="K190" t="inlineStr">
        <is>
          <t>Coating_Standard</t>
        </is>
      </c>
      <c r="L190" s="273" t="inlineStr">
        <is>
          <t>96698943</t>
        </is>
      </c>
      <c r="M190" t="inlineStr">
        <is>
          <t>B100274</t>
        </is>
      </c>
      <c r="N190" s="273" t="inlineStr">
        <is>
          <t>LT034</t>
        </is>
      </c>
      <c r="O190" t="inlineStr"/>
      <c r="P190" t="inlineStr"/>
      <c r="Q190" t="inlineStr"/>
      <c r="R190" t="inlineStr"/>
      <c r="S190" t="inlineStr"/>
      <c r="T190" t="inlineStr"/>
      <c r="U190" t="inlineStr"/>
      <c r="V190" t="inlineStr"/>
      <c r="W190" t="inlineStr"/>
      <c r="X190" t="inlineStr"/>
      <c r="Y190" t="inlineStr"/>
    </row>
    <row r="191" hidden="1" s="109">
      <c r="A191" t="inlineStr"/>
      <c r="B191" s="250" t="inlineStr">
        <is>
          <t>N</t>
        </is>
      </c>
      <c r="C191" t="inlineStr">
        <is>
          <t>ConTab_BOM_KP_Case_0185</t>
        </is>
      </c>
      <c r="D191" t="inlineStr"/>
      <c r="E191" t="inlineStr">
        <is>
          <t>:1024-1_2-KP:</t>
        </is>
      </c>
      <c r="F191" t="inlineStr">
        <is>
          <t>250# ANSI Flange</t>
        </is>
      </c>
      <c r="G191" t="inlineStr">
        <is>
          <t>CaseMatl_Ductile_Iron_ASTM-A536-65</t>
        </is>
      </c>
      <c r="H191" t="inlineStr">
        <is>
          <t>Ductile Iron, ASTM-A536-65</t>
        </is>
      </c>
      <c r="I191" t="inlineStr">
        <is>
          <t>J</t>
        </is>
      </c>
      <c r="J191" s="250" t="n">
        <v>300</v>
      </c>
      <c r="K191" t="inlineStr">
        <is>
          <t>Coating_Standard</t>
        </is>
      </c>
      <c r="L191" s="273" t="inlineStr">
        <is>
          <t>96698944</t>
        </is>
      </c>
      <c r="M191" t="inlineStr">
        <is>
          <t>B100275</t>
        </is>
      </c>
      <c r="N191" s="273" t="inlineStr">
        <is>
          <t>LT034</t>
        </is>
      </c>
      <c r="O191" s="124" t="inlineStr"/>
      <c r="P191" t="inlineStr"/>
      <c r="Q191" t="inlineStr"/>
      <c r="R191" t="inlineStr"/>
      <c r="S191" t="inlineStr"/>
      <c r="T191" t="inlineStr"/>
      <c r="U191" t="inlineStr"/>
      <c r="V191" t="inlineStr"/>
      <c r="W191" t="inlineStr"/>
      <c r="X191" t="inlineStr"/>
      <c r="Y191" t="inlineStr"/>
    </row>
    <row r="192" hidden="1" s="109">
      <c r="A192" t="inlineStr"/>
      <c r="B192" s="250" t="inlineStr">
        <is>
          <t>N</t>
        </is>
      </c>
      <c r="C192" t="inlineStr">
        <is>
          <t>ConTab_BOM_KP_Case_0186</t>
        </is>
      </c>
      <c r="D192" t="inlineStr"/>
      <c r="E192" t="inlineStr">
        <is>
          <t>:1024-1_2-KP:</t>
        </is>
      </c>
      <c r="F192" t="inlineStr">
        <is>
          <t>250# ANSI Flange</t>
        </is>
      </c>
      <c r="G192" t="inlineStr">
        <is>
          <t>CaseMatl_Special</t>
        </is>
      </c>
      <c r="H192" t="inlineStr">
        <is>
          <t>Special/Other</t>
        </is>
      </c>
      <c r="I192" t="inlineStr">
        <is>
          <t>X</t>
        </is>
      </c>
      <c r="J192" s="250" t="n">
        <v>250</v>
      </c>
      <c r="K192" t="inlineStr">
        <is>
          <t>Coating_Standard</t>
        </is>
      </c>
      <c r="L192" s="273" t="inlineStr">
        <is>
          <t>RTF</t>
        </is>
      </c>
      <c r="M192" t="inlineStr">
        <is>
          <t>B100277</t>
        </is>
      </c>
      <c r="N192" s="273" t="inlineStr">
        <is>
          <t>LT034</t>
        </is>
      </c>
      <c r="O192" s="124" t="inlineStr"/>
      <c r="P192" t="inlineStr"/>
      <c r="Q192" t="inlineStr"/>
      <c r="R192" t="inlineStr"/>
      <c r="S192" t="inlineStr"/>
      <c r="T192" t="inlineStr"/>
      <c r="U192" t="inlineStr"/>
      <c r="V192" t="inlineStr"/>
      <c r="W192" t="inlineStr"/>
      <c r="X192" t="inlineStr"/>
      <c r="Y192" t="inlineStr"/>
    </row>
    <row r="193" hidden="1" s="109">
      <c r="A193" t="inlineStr"/>
      <c r="B193" s="250" t="inlineStr">
        <is>
          <t>Y</t>
        </is>
      </c>
      <c r="C193" t="inlineStr">
        <is>
          <t>ConTab_BOM_KP_Case_0187</t>
        </is>
      </c>
      <c r="D193" t="inlineStr">
        <is>
          <t>ConTab_BOM_KP_Case_0187</t>
        </is>
      </c>
      <c r="E193" t="inlineStr">
        <is>
          <t>:1024-1_2-KP:</t>
        </is>
      </c>
      <c r="F193" t="inlineStr">
        <is>
          <t>Special/Other</t>
        </is>
      </c>
      <c r="G193" t="inlineStr">
        <is>
          <t>CaseMatl_Cast_Iron_ASTM-A48_CL35</t>
        </is>
      </c>
      <c r="H193" t="inlineStr">
        <is>
          <t>Cast Iron, ASTM-A48, CL 35</t>
        </is>
      </c>
      <c r="I193" t="inlineStr">
        <is>
          <t>C35</t>
        </is>
      </c>
      <c r="J193" s="250" t="n">
        <v>175</v>
      </c>
      <c r="K193" t="inlineStr">
        <is>
          <t>Coating_Standard</t>
        </is>
      </c>
      <c r="L193" s="273" t="inlineStr">
        <is>
          <t>RTF</t>
        </is>
      </c>
      <c r="M193" t="inlineStr">
        <is>
          <t>B100278</t>
        </is>
      </c>
      <c r="N193" s="273" t="inlineStr">
        <is>
          <t>LT027</t>
        </is>
      </c>
      <c r="O193" s="124" t="inlineStr"/>
      <c r="P193" t="inlineStr"/>
      <c r="Q193" t="inlineStr"/>
      <c r="R193" t="inlineStr"/>
      <c r="S193" t="inlineStr"/>
      <c r="T193" t="inlineStr"/>
      <c r="U193" t="inlineStr"/>
      <c r="V193" t="inlineStr"/>
      <c r="W193" t="inlineStr"/>
      <c r="X193" t="inlineStr"/>
      <c r="Y193" t="inlineStr"/>
    </row>
    <row r="194" hidden="1" s="109">
      <c r="A194" t="inlineStr"/>
      <c r="B194" s="250" t="inlineStr">
        <is>
          <t>N</t>
        </is>
      </c>
      <c r="C194" t="inlineStr">
        <is>
          <t>ConTab_BOM_KP_Case_0188</t>
        </is>
      </c>
      <c r="D194" t="inlineStr"/>
      <c r="E194" t="inlineStr">
        <is>
          <t>:1024-1_2-KP:</t>
        </is>
      </c>
      <c r="F194" t="inlineStr">
        <is>
          <t>Special/Other</t>
        </is>
      </c>
      <c r="G194" t="inlineStr">
        <is>
          <t>CaseMatl_Ductile_Iron_ASTM-A536-65</t>
        </is>
      </c>
      <c r="H194" t="inlineStr">
        <is>
          <t>Ductile Iron, ASTM-A536-65</t>
        </is>
      </c>
      <c r="I194" t="inlineStr">
        <is>
          <t>J</t>
        </is>
      </c>
      <c r="J194" s="250" t="n">
        <v>175</v>
      </c>
      <c r="K194" t="inlineStr">
        <is>
          <t>Coating_Standard</t>
        </is>
      </c>
      <c r="L194" s="273" t="inlineStr">
        <is>
          <t>RTF</t>
        </is>
      </c>
      <c r="M194" t="inlineStr">
        <is>
          <t>B100279</t>
        </is>
      </c>
      <c r="N194" s="273" t="inlineStr">
        <is>
          <t>LT034</t>
        </is>
      </c>
      <c r="O194" s="124" t="inlineStr"/>
      <c r="P194" t="inlineStr"/>
      <c r="Q194" t="inlineStr"/>
      <c r="R194" t="inlineStr"/>
      <c r="S194" t="inlineStr"/>
      <c r="T194" t="inlineStr"/>
      <c r="U194" t="inlineStr"/>
      <c r="V194" t="inlineStr"/>
      <c r="W194" t="inlineStr"/>
      <c r="X194" t="inlineStr"/>
      <c r="Y194" t="inlineStr"/>
    </row>
    <row r="195" hidden="1" s="109">
      <c r="A195" t="inlineStr"/>
      <c r="B195" s="250" t="inlineStr">
        <is>
          <t>N</t>
        </is>
      </c>
      <c r="C195" t="inlineStr">
        <is>
          <t>ConTab_BOM_KP_Case_0189</t>
        </is>
      </c>
      <c r="D195" t="inlineStr"/>
      <c r="E195" t="inlineStr">
        <is>
          <t>:1024-1_2-KP:</t>
        </is>
      </c>
      <c r="F195" t="inlineStr">
        <is>
          <t>Special/Other</t>
        </is>
      </c>
      <c r="G195" t="inlineStr">
        <is>
          <t>CaseMatl_Special</t>
        </is>
      </c>
      <c r="H195" t="inlineStr">
        <is>
          <t>Special/Other</t>
        </is>
      </c>
      <c r="I195" t="inlineStr">
        <is>
          <t>X</t>
        </is>
      </c>
      <c r="J195" s="250" t="n">
        <v>175</v>
      </c>
      <c r="K195" t="inlineStr">
        <is>
          <t>Coating_Standard</t>
        </is>
      </c>
      <c r="L195" s="273" t="inlineStr">
        <is>
          <t>RTF</t>
        </is>
      </c>
      <c r="M195" t="inlineStr">
        <is>
          <t>B100281</t>
        </is>
      </c>
      <c r="N195" s="273" t="inlineStr">
        <is>
          <t>LT029</t>
        </is>
      </c>
      <c r="O195" s="124" t="inlineStr"/>
      <c r="P195" t="inlineStr"/>
      <c r="Q195" t="inlineStr"/>
      <c r="R195" t="inlineStr"/>
      <c r="S195" t="inlineStr"/>
      <c r="T195" t="inlineStr"/>
      <c r="U195" t="inlineStr"/>
      <c r="V195" t="inlineStr"/>
      <c r="W195" t="inlineStr"/>
      <c r="X195" t="inlineStr"/>
      <c r="Y195" t="inlineStr"/>
    </row>
    <row r="196" hidden="1" s="109">
      <c r="A196" t="inlineStr"/>
      <c r="B196" s="250" t="inlineStr">
        <is>
          <t>Y</t>
        </is>
      </c>
      <c r="C196" t="inlineStr">
        <is>
          <t>ConTab_BOM_KP_Case_0190</t>
        </is>
      </c>
      <c r="D196" t="inlineStr">
        <is>
          <t>ConTab_BOM_KP_Case_0190</t>
        </is>
      </c>
      <c r="E196" t="inlineStr">
        <is>
          <t>:1024-3_4-KP:</t>
        </is>
      </c>
      <c r="F196" t="inlineStr">
        <is>
          <t>125# ANSI Flange</t>
        </is>
      </c>
      <c r="G196" t="inlineStr">
        <is>
          <t>CaseMatl_Cast_Iron_ASTM-A48_CL35</t>
        </is>
      </c>
      <c r="H196" t="inlineStr">
        <is>
          <t>Cast Iron, ASTM-A48, CL 35</t>
        </is>
      </c>
      <c r="I196" t="inlineStr">
        <is>
          <t>C35</t>
        </is>
      </c>
      <c r="J196" s="250" t="n">
        <v>175</v>
      </c>
      <c r="K196" t="inlineStr">
        <is>
          <t>Coating_Standard</t>
        </is>
      </c>
      <c r="L196" s="273" t="inlineStr">
        <is>
          <t>96698942</t>
        </is>
      </c>
      <c r="M196" t="inlineStr">
        <is>
          <t>B100282</t>
        </is>
      </c>
      <c r="N196" s="273" t="inlineStr">
        <is>
          <t>LT027</t>
        </is>
      </c>
      <c r="O196" s="124" t="inlineStr"/>
      <c r="P196" t="inlineStr"/>
      <c r="Q196" t="inlineStr"/>
      <c r="R196" t="inlineStr"/>
      <c r="S196" t="inlineStr"/>
      <c r="T196" t="inlineStr"/>
      <c r="U196" t="inlineStr"/>
      <c r="V196" t="inlineStr"/>
      <c r="W196" t="inlineStr"/>
      <c r="X196" t="inlineStr"/>
      <c r="Y196" t="inlineStr"/>
    </row>
    <row r="197" hidden="1" s="109">
      <c r="A197" t="inlineStr"/>
      <c r="B197" s="250" t="inlineStr">
        <is>
          <t>N</t>
        </is>
      </c>
      <c r="C197" t="inlineStr">
        <is>
          <t>ConTab_BOM_KP_Case_0191</t>
        </is>
      </c>
      <c r="D197" t="inlineStr"/>
      <c r="E197" t="inlineStr">
        <is>
          <t>:1024-3_4-KP:</t>
        </is>
      </c>
      <c r="F197" t="inlineStr">
        <is>
          <t>125# ANSI Flange</t>
        </is>
      </c>
      <c r="G197" t="inlineStr">
        <is>
          <t>CaseMatl_Ductile_Iron_ASTM-A536-65</t>
        </is>
      </c>
      <c r="H197" t="inlineStr">
        <is>
          <t>Ductile Iron, ASTM-A536-65</t>
        </is>
      </c>
      <c r="I197" t="inlineStr">
        <is>
          <t>J</t>
        </is>
      </c>
      <c r="J197" s="250" t="n">
        <v>175</v>
      </c>
      <c r="K197" t="inlineStr">
        <is>
          <t>Coating_Standard</t>
        </is>
      </c>
      <c r="L197" s="273" t="inlineStr">
        <is>
          <t>RTF</t>
        </is>
      </c>
      <c r="M197" t="inlineStr">
        <is>
          <t>B100283</t>
        </is>
      </c>
      <c r="N197" s="273" t="inlineStr">
        <is>
          <t>LT034</t>
        </is>
      </c>
      <c r="O197" s="124" t="inlineStr"/>
      <c r="P197" t="inlineStr"/>
      <c r="Q197" t="inlineStr"/>
      <c r="R197" t="inlineStr"/>
      <c r="S197" t="inlineStr"/>
      <c r="T197" t="inlineStr"/>
      <c r="U197" t="inlineStr"/>
      <c r="V197" t="inlineStr"/>
      <c r="W197" t="inlineStr"/>
      <c r="X197" t="inlineStr"/>
      <c r="Y197" t="inlineStr"/>
    </row>
    <row r="198" hidden="1" s="109">
      <c r="A198" t="inlineStr"/>
      <c r="B198" s="250" t="inlineStr">
        <is>
          <t>N</t>
        </is>
      </c>
      <c r="C198" t="inlineStr">
        <is>
          <t>ConTab_BOM_KP_Case_0192</t>
        </is>
      </c>
      <c r="D198" t="inlineStr"/>
      <c r="E198" t="inlineStr">
        <is>
          <t>:1024-3_4-KP:</t>
        </is>
      </c>
      <c r="F198" t="inlineStr">
        <is>
          <t>125# ANSI Flange</t>
        </is>
      </c>
      <c r="G198" t="inlineStr">
        <is>
          <t>CaseMatl_Special</t>
        </is>
      </c>
      <c r="H198" t="inlineStr">
        <is>
          <t>Special/Other</t>
        </is>
      </c>
      <c r="I198" t="inlineStr">
        <is>
          <t>X</t>
        </is>
      </c>
      <c r="J198" s="250" t="n">
        <v>175</v>
      </c>
      <c r="K198" t="inlineStr">
        <is>
          <t>Coating_Standard</t>
        </is>
      </c>
      <c r="L198" s="273" t="inlineStr">
        <is>
          <t>RTF</t>
        </is>
      </c>
      <c r="M198" t="inlineStr">
        <is>
          <t>B100285</t>
        </is>
      </c>
      <c r="N198" s="273" t="inlineStr">
        <is>
          <t>LT029</t>
        </is>
      </c>
      <c r="O198" s="124" t="inlineStr"/>
      <c r="P198" t="inlineStr"/>
      <c r="Q198" t="inlineStr"/>
      <c r="R198" t="inlineStr"/>
      <c r="S198" t="inlineStr"/>
      <c r="T198" t="inlineStr"/>
      <c r="U198" t="inlineStr"/>
      <c r="V198" t="inlineStr"/>
      <c r="W198" t="inlineStr"/>
      <c r="X198" t="inlineStr"/>
      <c r="Y198" t="inlineStr"/>
    </row>
    <row r="199" hidden="1" s="109">
      <c r="A199" t="inlineStr"/>
      <c r="B199" s="250" t="inlineStr">
        <is>
          <t>Y</t>
        </is>
      </c>
      <c r="C199" t="inlineStr">
        <is>
          <t>ConTab_BOM_KP_Case_0193</t>
        </is>
      </c>
      <c r="D199" t="inlineStr">
        <is>
          <t>ConTab_BOM_KP_Case_0193</t>
        </is>
      </c>
      <c r="E199" t="inlineStr">
        <is>
          <t>:1024-3_4-KP:</t>
        </is>
      </c>
      <c r="F199" t="inlineStr">
        <is>
          <t>250# ANSI Flange</t>
        </is>
      </c>
      <c r="G199" t="inlineStr">
        <is>
          <t>CaseMatl_Cast_Iron_ASTM-A48_CL35</t>
        </is>
      </c>
      <c r="H199" t="inlineStr">
        <is>
          <t>Cast Iron, ASTM-A48, CL 35</t>
        </is>
      </c>
      <c r="I199" t="inlineStr">
        <is>
          <t>C35</t>
        </is>
      </c>
      <c r="J199" s="250" t="n">
        <v>250</v>
      </c>
      <c r="K199" t="inlineStr">
        <is>
          <t>Coating_Standard</t>
        </is>
      </c>
      <c r="L199" s="273" t="inlineStr">
        <is>
          <t>96698943</t>
        </is>
      </c>
      <c r="M199" t="inlineStr">
        <is>
          <t>B100286</t>
        </is>
      </c>
      <c r="N199" s="273" t="inlineStr">
        <is>
          <t>LT034</t>
        </is>
      </c>
      <c r="O199" s="124" t="inlineStr"/>
      <c r="P199" t="inlineStr"/>
      <c r="Q199" t="inlineStr"/>
      <c r="R199" t="inlineStr"/>
      <c r="S199" t="inlineStr"/>
      <c r="T199" t="inlineStr"/>
      <c r="U199" t="inlineStr"/>
      <c r="V199" t="inlineStr"/>
      <c r="W199" t="inlineStr"/>
      <c r="X199" t="inlineStr"/>
      <c r="Y199" t="inlineStr"/>
    </row>
    <row r="200" hidden="1" s="109">
      <c r="A200" t="inlineStr"/>
      <c r="B200" s="250" t="inlineStr">
        <is>
          <t>N</t>
        </is>
      </c>
      <c r="C200" t="inlineStr">
        <is>
          <t>ConTab_BOM_KP_Case_0194</t>
        </is>
      </c>
      <c r="D200" t="inlineStr"/>
      <c r="E200" t="inlineStr">
        <is>
          <t>:1024-3_4-KP:</t>
        </is>
      </c>
      <c r="F200" t="inlineStr">
        <is>
          <t>250# ANSI Flange</t>
        </is>
      </c>
      <c r="G200" t="inlineStr">
        <is>
          <t>CaseMatl_Ductile_Iron_ASTM-A536-65</t>
        </is>
      </c>
      <c r="H200" t="inlineStr">
        <is>
          <t>Ductile Iron, ASTM-A536-65</t>
        </is>
      </c>
      <c r="I200" t="inlineStr">
        <is>
          <t>J</t>
        </is>
      </c>
      <c r="J200" s="250" t="n">
        <v>300</v>
      </c>
      <c r="K200" t="inlineStr">
        <is>
          <t>Coating_Standard</t>
        </is>
      </c>
      <c r="L200" s="273" t="inlineStr">
        <is>
          <t>96698944</t>
        </is>
      </c>
      <c r="M200" t="inlineStr">
        <is>
          <t>B100287</t>
        </is>
      </c>
      <c r="N200" s="273" t="inlineStr">
        <is>
          <t>LT034</t>
        </is>
      </c>
      <c r="O200" s="124" t="inlineStr"/>
      <c r="P200" t="inlineStr"/>
      <c r="Q200" t="inlineStr"/>
      <c r="R200" t="inlineStr"/>
      <c r="S200" t="inlineStr"/>
      <c r="T200" t="inlineStr"/>
      <c r="U200" t="inlineStr"/>
      <c r="V200" t="inlineStr"/>
      <c r="W200" t="inlineStr"/>
      <c r="X200" t="inlineStr"/>
      <c r="Y200" t="inlineStr"/>
    </row>
    <row r="201" hidden="1" s="109">
      <c r="A201" t="inlineStr"/>
      <c r="B201" s="250" t="inlineStr">
        <is>
          <t>N</t>
        </is>
      </c>
      <c r="C201" t="inlineStr">
        <is>
          <t>ConTab_BOM_KP_Case_0195</t>
        </is>
      </c>
      <c r="D201" t="inlineStr"/>
      <c r="E201" t="inlineStr">
        <is>
          <t>:1024-3_4-KP:</t>
        </is>
      </c>
      <c r="F201" t="inlineStr">
        <is>
          <t>250# ANSI Flange</t>
        </is>
      </c>
      <c r="G201" t="inlineStr">
        <is>
          <t>CaseMatl_Special</t>
        </is>
      </c>
      <c r="H201" t="inlineStr">
        <is>
          <t>Special/Other</t>
        </is>
      </c>
      <c r="I201" t="inlineStr">
        <is>
          <t>X</t>
        </is>
      </c>
      <c r="J201" s="250" t="n">
        <v>250</v>
      </c>
      <c r="K201" t="inlineStr">
        <is>
          <t>Coating_Standard</t>
        </is>
      </c>
      <c r="L201" s="273" t="inlineStr">
        <is>
          <t>RTF</t>
        </is>
      </c>
      <c r="M201" t="inlineStr">
        <is>
          <t>B100289</t>
        </is>
      </c>
      <c r="N201" s="273" t="inlineStr">
        <is>
          <t>LT034</t>
        </is>
      </c>
      <c r="O201" s="124" t="inlineStr"/>
      <c r="P201" t="inlineStr"/>
      <c r="Q201" t="inlineStr"/>
      <c r="R201" t="inlineStr"/>
      <c r="S201" t="inlineStr"/>
      <c r="T201" t="inlineStr"/>
      <c r="U201" t="inlineStr"/>
      <c r="V201" t="inlineStr"/>
      <c r="W201" t="inlineStr"/>
      <c r="X201" t="inlineStr"/>
      <c r="Y201" t="inlineStr"/>
    </row>
    <row r="202" hidden="1" s="109">
      <c r="A202" t="inlineStr"/>
      <c r="B202" s="250" t="inlineStr">
        <is>
          <t>Y</t>
        </is>
      </c>
      <c r="C202" t="inlineStr">
        <is>
          <t>ConTab_BOM_KP_Case_0196</t>
        </is>
      </c>
      <c r="D202" t="inlineStr">
        <is>
          <t>ConTab_BOM_KP_Case_0196</t>
        </is>
      </c>
      <c r="E202" t="inlineStr">
        <is>
          <t>:1024-3_4-KP:</t>
        </is>
      </c>
      <c r="F202" t="inlineStr">
        <is>
          <t>Special/Other</t>
        </is>
      </c>
      <c r="G202" t="inlineStr">
        <is>
          <t>CaseMatl_Cast_Iron_ASTM-A48_CL35</t>
        </is>
      </c>
      <c r="H202" t="inlineStr">
        <is>
          <t>Cast Iron, ASTM-A48, CL 35</t>
        </is>
      </c>
      <c r="I202" t="inlineStr">
        <is>
          <t>C35</t>
        </is>
      </c>
      <c r="J202" s="250" t="n">
        <v>175</v>
      </c>
      <c r="K202" t="inlineStr">
        <is>
          <t>Coating_Standard</t>
        </is>
      </c>
      <c r="L202" s="273" t="inlineStr">
        <is>
          <t>RTF</t>
        </is>
      </c>
      <c r="M202" t="inlineStr">
        <is>
          <t>B100290</t>
        </is>
      </c>
      <c r="N202" s="273" t="inlineStr">
        <is>
          <t>LT027</t>
        </is>
      </c>
      <c r="O202" s="124" t="inlineStr"/>
      <c r="P202" t="inlineStr"/>
      <c r="Q202" t="inlineStr"/>
      <c r="R202" t="inlineStr"/>
      <c r="S202" t="inlineStr"/>
      <c r="T202" t="inlineStr"/>
      <c r="U202" t="inlineStr"/>
      <c r="V202" t="inlineStr"/>
      <c r="W202" t="inlineStr"/>
      <c r="X202" t="inlineStr"/>
      <c r="Y202" t="inlineStr"/>
    </row>
    <row r="203" hidden="1" s="109">
      <c r="A203" t="inlineStr"/>
      <c r="B203" s="250" t="inlineStr">
        <is>
          <t>N</t>
        </is>
      </c>
      <c r="C203" t="inlineStr">
        <is>
          <t>ConTab_BOM_KP_Case_0197</t>
        </is>
      </c>
      <c r="D203" t="inlineStr"/>
      <c r="E203" t="inlineStr">
        <is>
          <t>:1024-3_4-KP:</t>
        </is>
      </c>
      <c r="F203" t="inlineStr">
        <is>
          <t>Special/Other</t>
        </is>
      </c>
      <c r="G203" t="inlineStr">
        <is>
          <t>CaseMatl_Ductile_Iron_ASTM-A536-65</t>
        </is>
      </c>
      <c r="H203" t="inlineStr">
        <is>
          <t>Ductile Iron, ASTM-A536-65</t>
        </is>
      </c>
      <c r="I203" t="inlineStr">
        <is>
          <t>J</t>
        </is>
      </c>
      <c r="J203" s="250" t="n">
        <v>175</v>
      </c>
      <c r="K203" t="inlineStr">
        <is>
          <t>Coating_Standard</t>
        </is>
      </c>
      <c r="L203" s="273" t="inlineStr">
        <is>
          <t>RTF</t>
        </is>
      </c>
      <c r="M203" t="inlineStr">
        <is>
          <t>B100291</t>
        </is>
      </c>
      <c r="N203" s="273" t="inlineStr">
        <is>
          <t>LT034</t>
        </is>
      </c>
      <c r="O203" s="124" t="inlineStr"/>
      <c r="P203" t="inlineStr"/>
      <c r="Q203" t="inlineStr"/>
      <c r="R203" t="inlineStr"/>
      <c r="S203" t="inlineStr"/>
      <c r="T203" t="inlineStr"/>
      <c r="U203" t="inlineStr"/>
      <c r="V203" t="inlineStr"/>
      <c r="W203" t="inlineStr"/>
      <c r="X203" t="inlineStr"/>
      <c r="Y203" t="inlineStr"/>
    </row>
    <row r="204" hidden="1" s="109">
      <c r="A204" t="inlineStr"/>
      <c r="B204" s="250" t="inlineStr">
        <is>
          <t>N</t>
        </is>
      </c>
      <c r="C204" t="inlineStr">
        <is>
          <t>ConTab_BOM_KP_Case_0198</t>
        </is>
      </c>
      <c r="D204" t="inlineStr"/>
      <c r="E204" t="inlineStr">
        <is>
          <t>:1024-3_4-KP:</t>
        </is>
      </c>
      <c r="F204" t="inlineStr">
        <is>
          <t>Special/Other</t>
        </is>
      </c>
      <c r="G204" t="inlineStr">
        <is>
          <t>CaseMatl_Special</t>
        </is>
      </c>
      <c r="H204" t="inlineStr">
        <is>
          <t>Special/Other</t>
        </is>
      </c>
      <c r="I204" t="inlineStr">
        <is>
          <t>X</t>
        </is>
      </c>
      <c r="J204" s="250" t="n">
        <v>175</v>
      </c>
      <c r="K204" t="inlineStr">
        <is>
          <t>Coating_Standard</t>
        </is>
      </c>
      <c r="L204" s="273" t="inlineStr">
        <is>
          <t>RTF</t>
        </is>
      </c>
      <c r="M204" t="inlineStr">
        <is>
          <t>B100293</t>
        </is>
      </c>
      <c r="N204" s="273" t="inlineStr">
        <is>
          <t>LT029</t>
        </is>
      </c>
      <c r="O204" s="124" t="inlineStr"/>
      <c r="P204" t="inlineStr"/>
      <c r="Q204" t="inlineStr"/>
      <c r="R204" t="inlineStr"/>
      <c r="S204" t="inlineStr"/>
      <c r="T204" t="inlineStr"/>
      <c r="U204" t="inlineStr"/>
      <c r="V204" t="inlineStr"/>
      <c r="W204" t="inlineStr"/>
      <c r="X204" t="inlineStr"/>
      <c r="Y204" t="inlineStr"/>
    </row>
    <row r="205" hidden="1" s="109">
      <c r="A205" t="inlineStr"/>
      <c r="B205" s="250" t="inlineStr">
        <is>
          <t>Y</t>
        </is>
      </c>
      <c r="C205" t="inlineStr">
        <is>
          <t>ConTab_BOM_KP_Case_0199</t>
        </is>
      </c>
      <c r="D205" t="inlineStr">
        <is>
          <t>ConTab_BOM_KP_Case_0199</t>
        </is>
      </c>
      <c r="E205" t="inlineStr">
        <is>
          <t>:1220-5_6-KP:1220-5_6-KPV:1220-5_6-KPVS:</t>
        </is>
      </c>
      <c r="F205" t="inlineStr">
        <is>
          <t>125# ANSI Flange</t>
        </is>
      </c>
      <c r="G205" t="inlineStr">
        <is>
          <t>CaseMatl_Cast_Iron_ASTM-A48_CL35</t>
        </is>
      </c>
      <c r="H205" t="inlineStr">
        <is>
          <t>Cast Iron, ASTM-A48, CL 35</t>
        </is>
      </c>
      <c r="I205" t="inlineStr">
        <is>
          <t>C35</t>
        </is>
      </c>
      <c r="J205" s="250" t="n">
        <v>175</v>
      </c>
      <c r="K205" t="inlineStr">
        <is>
          <t>Coating_Standard</t>
        </is>
      </c>
      <c r="L205" s="273" t="inlineStr">
        <is>
          <t>96698945</t>
        </is>
      </c>
      <c r="M205" t="inlineStr">
        <is>
          <t>B100294</t>
        </is>
      </c>
      <c r="N205" s="273" t="inlineStr">
        <is>
          <t>LT027</t>
        </is>
      </c>
      <c r="O205" s="124" t="inlineStr"/>
      <c r="P205" t="inlineStr"/>
      <c r="Q205" t="inlineStr"/>
      <c r="R205" t="inlineStr"/>
      <c r="S205" t="inlineStr"/>
      <c r="T205" t="inlineStr"/>
      <c r="U205" t="inlineStr"/>
      <c r="V205" t="inlineStr"/>
      <c r="W205" t="inlineStr"/>
      <c r="X205" t="inlineStr"/>
      <c r="Y205" t="inlineStr"/>
    </row>
    <row r="206" hidden="1" s="109">
      <c r="A206" t="inlineStr"/>
      <c r="B206" s="250" t="inlineStr">
        <is>
          <t>N</t>
        </is>
      </c>
      <c r="C206" t="inlineStr">
        <is>
          <t>ConTab_BOM_KP_Case_0200</t>
        </is>
      </c>
      <c r="D206" t="inlineStr"/>
      <c r="E206" t="inlineStr">
        <is>
          <t>:1220-5_6-KP:1220-5_6-KPV:1220-5_6-KPVS:</t>
        </is>
      </c>
      <c r="F206" t="inlineStr">
        <is>
          <t>125# ANSI Flange</t>
        </is>
      </c>
      <c r="G206" t="inlineStr">
        <is>
          <t>CaseMatl_Ductile_Iron_ASTM-A536-65</t>
        </is>
      </c>
      <c r="H206" t="inlineStr">
        <is>
          <t>Ductile Iron, ASTM-A536-65</t>
        </is>
      </c>
      <c r="I206" t="inlineStr">
        <is>
          <t>J</t>
        </is>
      </c>
      <c r="J206" s="250" t="n">
        <v>175</v>
      </c>
      <c r="K206" t="inlineStr">
        <is>
          <t>Coating_Standard</t>
        </is>
      </c>
      <c r="L206" s="273" t="inlineStr">
        <is>
          <t>RTF</t>
        </is>
      </c>
      <c r="M206" t="inlineStr">
        <is>
          <t>B100295</t>
        </is>
      </c>
      <c r="N206" s="273" t="inlineStr">
        <is>
          <t>LT034</t>
        </is>
      </c>
      <c r="O206" s="124" t="inlineStr"/>
      <c r="P206" t="inlineStr"/>
      <c r="Q206" t="inlineStr"/>
      <c r="R206" t="inlineStr"/>
      <c r="S206" t="inlineStr"/>
      <c r="T206" t="inlineStr"/>
      <c r="U206" t="inlineStr"/>
      <c r="V206" t="inlineStr"/>
      <c r="W206" t="inlineStr"/>
      <c r="X206" t="inlineStr"/>
      <c r="Y206" t="inlineStr"/>
    </row>
    <row r="207" hidden="1" s="109">
      <c r="A207" t="inlineStr"/>
      <c r="B207" s="250" t="inlineStr">
        <is>
          <t>N</t>
        </is>
      </c>
      <c r="C207" t="inlineStr">
        <is>
          <t>ConTab_BOM_KP_Case_0201</t>
        </is>
      </c>
      <c r="D207" t="inlineStr"/>
      <c r="E207" t="inlineStr">
        <is>
          <t>:1220-5_6-KP:1220-5_6-KPV:1220-5_6-KPVS:</t>
        </is>
      </c>
      <c r="F207" t="inlineStr">
        <is>
          <t>125# ANSI Flange</t>
        </is>
      </c>
      <c r="G207" t="inlineStr">
        <is>
          <t>CaseMatl_Special</t>
        </is>
      </c>
      <c r="H207" t="inlineStr">
        <is>
          <t>Special/Other</t>
        </is>
      </c>
      <c r="I207" t="inlineStr">
        <is>
          <t>X</t>
        </is>
      </c>
      <c r="J207" s="250" t="n">
        <v>175</v>
      </c>
      <c r="K207" t="inlineStr">
        <is>
          <t>Coating_Standard</t>
        </is>
      </c>
      <c r="L207" s="273" t="inlineStr">
        <is>
          <t>RTF</t>
        </is>
      </c>
      <c r="M207" t="inlineStr">
        <is>
          <t>B100297</t>
        </is>
      </c>
      <c r="N207" s="273" t="inlineStr">
        <is>
          <t>LT029</t>
        </is>
      </c>
      <c r="O207" s="124" t="inlineStr"/>
      <c r="P207" t="inlineStr"/>
      <c r="Q207" t="inlineStr"/>
      <c r="R207" t="inlineStr"/>
      <c r="S207" t="inlineStr"/>
      <c r="T207" t="inlineStr"/>
      <c r="U207" t="inlineStr"/>
      <c r="V207" t="inlineStr"/>
      <c r="W207" t="inlineStr"/>
      <c r="X207" t="inlineStr"/>
      <c r="Y207" t="inlineStr"/>
    </row>
    <row r="208" hidden="1" s="109">
      <c r="A208" t="inlineStr"/>
      <c r="B208" s="250" t="inlineStr">
        <is>
          <t>Y</t>
        </is>
      </c>
      <c r="C208" t="inlineStr">
        <is>
          <t>ConTab_BOM_KP_Case_0202</t>
        </is>
      </c>
      <c r="D208" t="inlineStr">
        <is>
          <t>ConTab_BOM_KP_Case_0202</t>
        </is>
      </c>
      <c r="E208" t="inlineStr">
        <is>
          <t>:1220-5_6-KP:1220-5_6-KPV:1220-5_6-KPVS:</t>
        </is>
      </c>
      <c r="F208" t="inlineStr">
        <is>
          <t>250# ANSI Flange</t>
        </is>
      </c>
      <c r="G208" t="inlineStr">
        <is>
          <t>CaseMatl_Cast_Iron_ASTM-A48_CL35</t>
        </is>
      </c>
      <c r="H208" t="inlineStr">
        <is>
          <t>Cast Iron, ASTM-A48, CL 35</t>
        </is>
      </c>
      <c r="I208" t="inlineStr">
        <is>
          <t>C35</t>
        </is>
      </c>
      <c r="J208" s="250" t="n">
        <v>250</v>
      </c>
      <c r="K208" t="inlineStr">
        <is>
          <t>Coating_Standard</t>
        </is>
      </c>
      <c r="L208" s="215" t="inlineStr">
        <is>
          <t>96690855</t>
        </is>
      </c>
      <c r="M208" t="inlineStr">
        <is>
          <t>B100298</t>
        </is>
      </c>
      <c r="N208" s="273" t="inlineStr">
        <is>
          <t>LT034</t>
        </is>
      </c>
      <c r="O208" s="124" t="inlineStr"/>
      <c r="P208" t="inlineStr"/>
      <c r="Q208" t="inlineStr"/>
      <c r="R208" t="inlineStr"/>
      <c r="S208" t="inlineStr"/>
      <c r="T208" t="inlineStr"/>
      <c r="U208" t="inlineStr"/>
      <c r="V208" t="inlineStr"/>
      <c r="W208" t="inlineStr"/>
      <c r="X208" t="inlineStr"/>
      <c r="Y208" t="inlineStr"/>
    </row>
    <row r="209" hidden="1" s="109">
      <c r="A209" t="inlineStr"/>
      <c r="B209" s="250" t="inlineStr">
        <is>
          <t>N</t>
        </is>
      </c>
      <c r="C209" t="inlineStr">
        <is>
          <t>ConTab_BOM_KP_Case_0203</t>
        </is>
      </c>
      <c r="D209" t="inlineStr"/>
      <c r="E209" t="inlineStr">
        <is>
          <t>:1220-5_6-KP:1220-5_6-KPV:1220-5_6-KPVS:</t>
        </is>
      </c>
      <c r="F209" t="inlineStr">
        <is>
          <t>250# ANSI Flange</t>
        </is>
      </c>
      <c r="G209" t="inlineStr">
        <is>
          <t>CaseMatl_Ductile_Iron_ASTM-A536-65</t>
        </is>
      </c>
      <c r="H209" t="inlineStr">
        <is>
          <t>Ductile Iron, ASTM-A536-65</t>
        </is>
      </c>
      <c r="I209" t="inlineStr">
        <is>
          <t>J</t>
        </is>
      </c>
      <c r="J209" s="250" t="n">
        <v>300</v>
      </c>
      <c r="K209" t="inlineStr">
        <is>
          <t>Coating_Standard</t>
        </is>
      </c>
      <c r="L209" s="273" t="inlineStr">
        <is>
          <t>RTF</t>
        </is>
      </c>
      <c r="M209" t="inlineStr">
        <is>
          <t>B100299</t>
        </is>
      </c>
      <c r="N209" s="273" t="inlineStr">
        <is>
          <t>LT034</t>
        </is>
      </c>
      <c r="O209" s="124" t="inlineStr"/>
      <c r="P209" t="inlineStr"/>
      <c r="Q209" t="inlineStr"/>
      <c r="R209" t="inlineStr"/>
      <c r="S209" t="inlineStr"/>
      <c r="T209" t="inlineStr"/>
      <c r="U209" t="inlineStr"/>
      <c r="V209" t="inlineStr"/>
      <c r="W209" t="inlineStr"/>
      <c r="X209" t="inlineStr"/>
      <c r="Y209" t="inlineStr"/>
    </row>
    <row r="210" hidden="1" s="109">
      <c r="A210" t="inlineStr"/>
      <c r="B210" s="250" t="inlineStr">
        <is>
          <t>N</t>
        </is>
      </c>
      <c r="C210" t="inlineStr">
        <is>
          <t>ConTab_BOM_KP_Case_0204</t>
        </is>
      </c>
      <c r="D210" t="inlineStr"/>
      <c r="E210" t="inlineStr">
        <is>
          <t>:1220-5_6-KP:1220-5_6-KPV:1220-5_6-KPVS:</t>
        </is>
      </c>
      <c r="F210" t="inlineStr">
        <is>
          <t>250# ANSI Flange</t>
        </is>
      </c>
      <c r="G210" t="inlineStr">
        <is>
          <t>CaseMatl_Special</t>
        </is>
      </c>
      <c r="H210" t="inlineStr">
        <is>
          <t>Special/Other</t>
        </is>
      </c>
      <c r="I210" t="inlineStr">
        <is>
          <t>X</t>
        </is>
      </c>
      <c r="J210" s="250" t="n">
        <v>250</v>
      </c>
      <c r="K210" t="inlineStr">
        <is>
          <t>Coating_Standard</t>
        </is>
      </c>
      <c r="L210" s="273" t="inlineStr">
        <is>
          <t>RTF</t>
        </is>
      </c>
      <c r="M210" t="inlineStr">
        <is>
          <t>B100301</t>
        </is>
      </c>
      <c r="N210" s="273" t="inlineStr">
        <is>
          <t>LT034</t>
        </is>
      </c>
      <c r="O210" s="124" t="inlineStr"/>
      <c r="P210" t="inlineStr"/>
      <c r="Q210" t="inlineStr"/>
      <c r="R210" t="inlineStr"/>
      <c r="S210" t="inlineStr"/>
      <c r="T210" t="inlineStr"/>
      <c r="U210" t="inlineStr"/>
      <c r="V210" t="inlineStr"/>
      <c r="W210" t="inlineStr"/>
      <c r="X210" t="inlineStr"/>
      <c r="Y210" t="inlineStr"/>
    </row>
    <row r="211" hidden="1" s="109">
      <c r="A211" t="inlineStr"/>
      <c r="B211" s="250" t="inlineStr">
        <is>
          <t>Y</t>
        </is>
      </c>
      <c r="C211" t="inlineStr">
        <is>
          <t>ConTab_BOM_KP_Case_0205</t>
        </is>
      </c>
      <c r="D211" t="inlineStr">
        <is>
          <t>ConTab_BOM_KP_Case_0205</t>
        </is>
      </c>
      <c r="E211" t="inlineStr">
        <is>
          <t>:1220-5_6-KP:1220-5_6-KPV:1220-5_6-KPVS:</t>
        </is>
      </c>
      <c r="F211" t="inlineStr">
        <is>
          <t>Special/Other</t>
        </is>
      </c>
      <c r="G211" t="inlineStr">
        <is>
          <t>CaseMatl_Cast_Iron_ASTM-A48_CL35</t>
        </is>
      </c>
      <c r="H211" t="inlineStr">
        <is>
          <t>Cast Iron, ASTM-A48, CL 35</t>
        </is>
      </c>
      <c r="I211" t="inlineStr">
        <is>
          <t>C35</t>
        </is>
      </c>
      <c r="J211" s="250" t="n">
        <v>175</v>
      </c>
      <c r="K211" t="inlineStr">
        <is>
          <t>Coating_Standard</t>
        </is>
      </c>
      <c r="L211" s="273" t="inlineStr">
        <is>
          <t>RTF</t>
        </is>
      </c>
      <c r="M211" t="inlineStr">
        <is>
          <t>B100302</t>
        </is>
      </c>
      <c r="N211" s="273" t="inlineStr">
        <is>
          <t>LT027</t>
        </is>
      </c>
      <c r="O211" s="124" t="inlineStr"/>
      <c r="P211" t="inlineStr"/>
      <c r="Q211" t="inlineStr"/>
      <c r="R211" t="inlineStr"/>
      <c r="S211" t="inlineStr"/>
      <c r="T211" t="inlineStr"/>
      <c r="U211" t="inlineStr"/>
      <c r="V211" t="inlineStr"/>
      <c r="W211" t="inlineStr"/>
      <c r="X211" t="inlineStr"/>
      <c r="Y211" t="inlineStr"/>
    </row>
    <row r="212" hidden="1" s="109">
      <c r="A212" t="inlineStr"/>
      <c r="B212" s="250" t="inlineStr">
        <is>
          <t>N</t>
        </is>
      </c>
      <c r="C212" t="inlineStr">
        <is>
          <t>ConTab_BOM_KP_Case_0206</t>
        </is>
      </c>
      <c r="D212" t="inlineStr"/>
      <c r="E212" t="inlineStr">
        <is>
          <t>:1220-5_6-KP:1220-5_6-KPV:1220-5_6-KPVS:</t>
        </is>
      </c>
      <c r="F212" t="inlineStr">
        <is>
          <t>Special/Other</t>
        </is>
      </c>
      <c r="G212" t="inlineStr">
        <is>
          <t>CaseMatl_Ductile_Iron_ASTM-A536-65</t>
        </is>
      </c>
      <c r="H212" t="inlineStr">
        <is>
          <t>Ductile Iron, ASTM-A536-65</t>
        </is>
      </c>
      <c r="I212" t="inlineStr">
        <is>
          <t>J</t>
        </is>
      </c>
      <c r="J212" s="250" t="n">
        <v>175</v>
      </c>
      <c r="K212" t="inlineStr">
        <is>
          <t>Coating_Standard</t>
        </is>
      </c>
      <c r="L212" s="273" t="inlineStr">
        <is>
          <t>RTF</t>
        </is>
      </c>
      <c r="M212" t="inlineStr">
        <is>
          <t>B100303</t>
        </is>
      </c>
      <c r="N212" s="273" t="inlineStr">
        <is>
          <t>LT034</t>
        </is>
      </c>
      <c r="O212" s="124" t="inlineStr"/>
      <c r="P212" t="inlineStr"/>
      <c r="Q212" t="inlineStr"/>
      <c r="R212" t="inlineStr"/>
      <c r="S212" t="inlineStr"/>
      <c r="T212" t="inlineStr"/>
      <c r="U212" t="inlineStr"/>
      <c r="V212" t="inlineStr"/>
      <c r="W212" t="inlineStr"/>
      <c r="X212" t="inlineStr"/>
      <c r="Y212" t="inlineStr"/>
    </row>
    <row r="213" hidden="1" s="109">
      <c r="A213" t="inlineStr"/>
      <c r="B213" s="250" t="inlineStr">
        <is>
          <t>N</t>
        </is>
      </c>
      <c r="C213" t="inlineStr">
        <is>
          <t>ConTab_BOM_KP_Case_0207</t>
        </is>
      </c>
      <c r="D213" t="inlineStr"/>
      <c r="E213" t="inlineStr">
        <is>
          <t>:1220-5_6-KP:1220-5_6-KPV:1220-5_6-KPVS:</t>
        </is>
      </c>
      <c r="F213" t="inlineStr">
        <is>
          <t>Special/Other</t>
        </is>
      </c>
      <c r="G213" t="inlineStr">
        <is>
          <t>CaseMatl_Special</t>
        </is>
      </c>
      <c r="H213" t="inlineStr">
        <is>
          <t>Special/Other</t>
        </is>
      </c>
      <c r="I213" t="inlineStr">
        <is>
          <t>X</t>
        </is>
      </c>
      <c r="J213" s="250" t="n">
        <v>175</v>
      </c>
      <c r="K213" t="inlineStr">
        <is>
          <t>Coating_Standard</t>
        </is>
      </c>
      <c r="L213" s="273" t="inlineStr">
        <is>
          <t>RTF</t>
        </is>
      </c>
      <c r="M213" t="inlineStr">
        <is>
          <t>B100305</t>
        </is>
      </c>
      <c r="N213" s="273" t="inlineStr">
        <is>
          <t>LT029</t>
        </is>
      </c>
      <c r="O213" s="124" t="inlineStr"/>
      <c r="P213" t="inlineStr"/>
      <c r="Q213" t="inlineStr"/>
      <c r="R213" t="inlineStr"/>
      <c r="S213" t="inlineStr"/>
      <c r="T213" t="inlineStr"/>
      <c r="U213" t="inlineStr"/>
      <c r="V213" t="inlineStr"/>
      <c r="W213" t="inlineStr"/>
      <c r="X213" t="inlineStr"/>
      <c r="Y213" t="inlineStr"/>
    </row>
    <row r="214" hidden="1" s="109">
      <c r="A214" t="inlineStr"/>
      <c r="B214" s="250" t="inlineStr">
        <is>
          <t>Y</t>
        </is>
      </c>
      <c r="C214" t="inlineStr">
        <is>
          <t>ConTab_BOM_KP_Case_0208</t>
        </is>
      </c>
      <c r="D214" t="inlineStr">
        <is>
          <t>ConTab_BOM_KP_Case_0208</t>
        </is>
      </c>
      <c r="E214" t="inlineStr">
        <is>
          <t>:1415-1_2-KP:1415-1_2-KPV:1415-1_2-KPVS:</t>
        </is>
      </c>
      <c r="F214" t="inlineStr">
        <is>
          <t>125# ANSI Flange</t>
        </is>
      </c>
      <c r="G214" t="inlineStr">
        <is>
          <t>CaseMatl_Cast_Iron_ASTM-A48_CL35</t>
        </is>
      </c>
      <c r="H214" t="inlineStr">
        <is>
          <t>Cast Iron, ASTM-A48, CL 35</t>
        </is>
      </c>
      <c r="I214" t="inlineStr">
        <is>
          <t>C35</t>
        </is>
      </c>
      <c r="J214" s="250" t="n">
        <v>175</v>
      </c>
      <c r="K214" t="inlineStr">
        <is>
          <t>Coating_Standard</t>
        </is>
      </c>
      <c r="L214" s="273" t="inlineStr">
        <is>
          <t>96698947</t>
        </is>
      </c>
      <c r="M214" t="inlineStr">
        <is>
          <t>B100306</t>
        </is>
      </c>
      <c r="N214" s="273" t="inlineStr">
        <is>
          <t>LT027</t>
        </is>
      </c>
      <c r="O214" s="124" t="inlineStr"/>
      <c r="P214" t="inlineStr"/>
      <c r="Q214" t="inlineStr"/>
      <c r="R214" t="inlineStr"/>
      <c r="S214" t="inlineStr"/>
      <c r="T214" t="inlineStr"/>
      <c r="U214" t="inlineStr"/>
      <c r="V214" t="inlineStr"/>
      <c r="W214" t="inlineStr"/>
      <c r="X214" t="inlineStr"/>
      <c r="Y214" t="inlineStr"/>
    </row>
    <row r="215" hidden="1" s="109">
      <c r="A215" t="inlineStr"/>
      <c r="B215" s="250" t="inlineStr">
        <is>
          <t>N</t>
        </is>
      </c>
      <c r="C215" t="inlineStr">
        <is>
          <t>ConTab_BOM_KP_Case_0209</t>
        </is>
      </c>
      <c r="D215" t="inlineStr"/>
      <c r="E215" t="inlineStr">
        <is>
          <t>:1415-1_2-KP:1415-1_2-KPV:1415-1_2-KPVS:</t>
        </is>
      </c>
      <c r="F215" t="inlineStr">
        <is>
          <t>125# ANSI Flange</t>
        </is>
      </c>
      <c r="G215" t="inlineStr">
        <is>
          <t>CaseMatl_Ductile_Iron_ASTM-A536-65</t>
        </is>
      </c>
      <c r="H215" t="inlineStr">
        <is>
          <t>Ductile Iron, ASTM-A536-65</t>
        </is>
      </c>
      <c r="I215" t="inlineStr">
        <is>
          <t>J</t>
        </is>
      </c>
      <c r="J215" s="250" t="n">
        <v>175</v>
      </c>
      <c r="K215" t="inlineStr">
        <is>
          <t>Coating_Standard</t>
        </is>
      </c>
      <c r="L215" s="273" t="inlineStr">
        <is>
          <t>RTF</t>
        </is>
      </c>
      <c r="M215" t="inlineStr">
        <is>
          <t>B100307</t>
        </is>
      </c>
      <c r="N215" s="273" t="inlineStr">
        <is>
          <t>LT034</t>
        </is>
      </c>
      <c r="O215" s="124" t="inlineStr"/>
      <c r="P215" t="inlineStr"/>
      <c r="Q215" t="inlineStr"/>
      <c r="R215" t="inlineStr"/>
      <c r="S215" t="inlineStr"/>
      <c r="T215" t="inlineStr"/>
      <c r="U215" t="inlineStr"/>
      <c r="V215" t="inlineStr"/>
      <c r="W215" t="inlineStr"/>
      <c r="X215" t="inlineStr"/>
      <c r="Y215" t="inlineStr"/>
    </row>
    <row r="216" hidden="1" s="109">
      <c r="A216" t="inlineStr"/>
      <c r="B216" s="250" t="inlineStr">
        <is>
          <t>N</t>
        </is>
      </c>
      <c r="C216" t="inlineStr">
        <is>
          <t>ConTab_BOM_KP_Case_0210</t>
        </is>
      </c>
      <c r="D216" t="inlineStr"/>
      <c r="E216" t="inlineStr">
        <is>
          <t>:1415-1_2-KP:1415-1_2-KPV:1415-1_2-KPVS:</t>
        </is>
      </c>
      <c r="F216" t="inlineStr">
        <is>
          <t>125# ANSI Flange</t>
        </is>
      </c>
      <c r="G216" t="inlineStr">
        <is>
          <t>CaseMatl_Special</t>
        </is>
      </c>
      <c r="H216" t="inlineStr">
        <is>
          <t>Special/Other</t>
        </is>
      </c>
      <c r="I216" t="inlineStr">
        <is>
          <t>X</t>
        </is>
      </c>
      <c r="J216" s="250" t="n">
        <v>175</v>
      </c>
      <c r="K216" t="inlineStr">
        <is>
          <t>Coating_Standard</t>
        </is>
      </c>
      <c r="L216" s="273" t="inlineStr">
        <is>
          <t>RTF</t>
        </is>
      </c>
      <c r="M216" t="inlineStr">
        <is>
          <t>B100309</t>
        </is>
      </c>
      <c r="N216" s="273" t="inlineStr">
        <is>
          <t>LT029</t>
        </is>
      </c>
      <c r="O216" s="124" t="inlineStr"/>
      <c r="P216" t="inlineStr"/>
      <c r="Q216" t="inlineStr"/>
      <c r="R216" t="inlineStr"/>
      <c r="S216" t="inlineStr"/>
      <c r="T216" t="inlineStr"/>
      <c r="U216" t="inlineStr"/>
      <c r="V216" t="inlineStr"/>
      <c r="W216" t="inlineStr"/>
      <c r="X216" t="inlineStr"/>
      <c r="Y216" t="inlineStr"/>
    </row>
    <row r="217" hidden="1" s="109">
      <c r="A217" t="inlineStr"/>
      <c r="B217" s="250" t="inlineStr">
        <is>
          <t>Y</t>
        </is>
      </c>
      <c r="C217" t="inlineStr">
        <is>
          <t>ConTab_BOM_KP_Case_0211</t>
        </is>
      </c>
      <c r="D217" t="inlineStr">
        <is>
          <t>ConTab_BOM_KP_Case_0211</t>
        </is>
      </c>
      <c r="E217" t="inlineStr">
        <is>
          <t>:1415-1_2-KP:1415-1_2-KPV:1415-1_2-KPVS:</t>
        </is>
      </c>
      <c r="F217" t="inlineStr">
        <is>
          <t>250# ANSI Flange</t>
        </is>
      </c>
      <c r="G217" t="inlineStr">
        <is>
          <t>CaseMatl_Cast_Iron_ASTM-A48_CL35</t>
        </is>
      </c>
      <c r="H217" t="inlineStr">
        <is>
          <t>Cast Iron, ASTM-A48, CL 35</t>
        </is>
      </c>
      <c r="I217" t="inlineStr">
        <is>
          <t>C35</t>
        </is>
      </c>
      <c r="J217" s="250" t="n">
        <v>250</v>
      </c>
      <c r="K217" t="inlineStr">
        <is>
          <t>Coating_Standard</t>
        </is>
      </c>
      <c r="L217" s="273" t="inlineStr">
        <is>
          <t>96698949</t>
        </is>
      </c>
      <c r="M217" t="inlineStr">
        <is>
          <t>B100311</t>
        </is>
      </c>
      <c r="N217" s="273" t="inlineStr">
        <is>
          <t>LT034</t>
        </is>
      </c>
      <c r="O217" s="124" t="inlineStr"/>
      <c r="P217" t="inlineStr"/>
      <c r="Q217" t="inlineStr"/>
      <c r="R217" t="inlineStr"/>
      <c r="S217" t="inlineStr"/>
      <c r="T217" t="inlineStr"/>
      <c r="U217" t="inlineStr"/>
      <c r="V217" t="inlineStr"/>
      <c r="W217" t="inlineStr"/>
      <c r="X217" t="inlineStr"/>
      <c r="Y217" t="inlineStr"/>
    </row>
    <row r="218" hidden="1" s="109">
      <c r="A218" t="inlineStr"/>
      <c r="B218" s="250" t="inlineStr">
        <is>
          <t>N</t>
        </is>
      </c>
      <c r="C218" t="inlineStr">
        <is>
          <t>ConTab_BOM_KP_Case_0212</t>
        </is>
      </c>
      <c r="D218" t="inlineStr"/>
      <c r="E218" t="inlineStr">
        <is>
          <t>:1415-1_2-KP:1415-1_2-KPV:1415-1_2-KPVS:</t>
        </is>
      </c>
      <c r="F218" t="inlineStr">
        <is>
          <t>250# ANSI Flange</t>
        </is>
      </c>
      <c r="G218" t="inlineStr">
        <is>
          <t>CaseMatl_Ductile_Iron_ASTM-A536-65</t>
        </is>
      </c>
      <c r="H218" t="inlineStr">
        <is>
          <t>Ductile Iron, ASTM-A536-65</t>
        </is>
      </c>
      <c r="I218" t="inlineStr">
        <is>
          <t>J</t>
        </is>
      </c>
      <c r="J218" s="250" t="n">
        <v>300</v>
      </c>
      <c r="K218" t="inlineStr">
        <is>
          <t>Coating_Standard</t>
        </is>
      </c>
      <c r="L218" s="273" t="inlineStr">
        <is>
          <t>96698949</t>
        </is>
      </c>
      <c r="M218" t="inlineStr">
        <is>
          <t>B100311</t>
        </is>
      </c>
      <c r="N218" s="273" t="inlineStr">
        <is>
          <t>LT034</t>
        </is>
      </c>
      <c r="O218" s="124" t="inlineStr"/>
      <c r="P218" t="inlineStr"/>
      <c r="Q218" t="inlineStr"/>
      <c r="R218" t="inlineStr"/>
      <c r="S218" t="inlineStr"/>
      <c r="T218" t="inlineStr"/>
      <c r="U218" t="inlineStr"/>
      <c r="V218" t="inlineStr"/>
      <c r="W218" t="inlineStr"/>
      <c r="X218" t="inlineStr"/>
      <c r="Y218" t="inlineStr"/>
    </row>
    <row r="219" hidden="1" s="109">
      <c r="A219" t="inlineStr"/>
      <c r="B219" s="250" t="inlineStr">
        <is>
          <t>N</t>
        </is>
      </c>
      <c r="C219" t="inlineStr">
        <is>
          <t>ConTab_BOM_KP_Case_0213</t>
        </is>
      </c>
      <c r="D219" t="inlineStr"/>
      <c r="E219" t="inlineStr">
        <is>
          <t>:1415-1_2-KP:1415-1_2-KPV:1415-1_2-KPVS:</t>
        </is>
      </c>
      <c r="F219" t="inlineStr">
        <is>
          <t>250# ANSI Flange</t>
        </is>
      </c>
      <c r="G219" t="inlineStr">
        <is>
          <t>CaseMatl_Special</t>
        </is>
      </c>
      <c r="H219" t="inlineStr">
        <is>
          <t>Special/Other</t>
        </is>
      </c>
      <c r="I219" t="inlineStr">
        <is>
          <t>X</t>
        </is>
      </c>
      <c r="J219" s="250" t="n">
        <v>250</v>
      </c>
      <c r="K219" t="inlineStr">
        <is>
          <t>Coating_Standard</t>
        </is>
      </c>
      <c r="L219" s="273" t="inlineStr">
        <is>
          <t>RTF</t>
        </is>
      </c>
      <c r="M219" t="inlineStr">
        <is>
          <t>B100313</t>
        </is>
      </c>
      <c r="N219" s="273" t="inlineStr">
        <is>
          <t>LT034</t>
        </is>
      </c>
      <c r="O219" s="124" t="inlineStr"/>
      <c r="P219" t="inlineStr"/>
      <c r="Q219" t="inlineStr"/>
      <c r="R219" t="inlineStr"/>
      <c r="S219" t="inlineStr"/>
      <c r="T219" t="inlineStr"/>
      <c r="U219" t="inlineStr"/>
      <c r="V219" t="inlineStr"/>
      <c r="W219" t="inlineStr"/>
      <c r="X219" t="inlineStr"/>
      <c r="Y219" t="inlineStr"/>
    </row>
    <row r="220" hidden="1" s="109">
      <c r="A220" t="inlineStr"/>
      <c r="B220" s="250" t="inlineStr">
        <is>
          <t>Y</t>
        </is>
      </c>
      <c r="C220" t="inlineStr">
        <is>
          <t>ConTab_BOM_KP_Case_0214</t>
        </is>
      </c>
      <c r="D220" t="inlineStr">
        <is>
          <t>ConTab_BOM_KP_Case_0214</t>
        </is>
      </c>
      <c r="E220" t="inlineStr">
        <is>
          <t>:1415-1_2-KP:1415-1_2-KPV:1415-1_2-KPVS:</t>
        </is>
      </c>
      <c r="F220" t="inlineStr">
        <is>
          <t>Special/Other</t>
        </is>
      </c>
      <c r="G220" t="inlineStr">
        <is>
          <t>CaseMatl_Cast_Iron_ASTM-A48_CL35</t>
        </is>
      </c>
      <c r="H220" t="inlineStr">
        <is>
          <t>Cast Iron, ASTM-A48, CL 35</t>
        </is>
      </c>
      <c r="I220" t="inlineStr">
        <is>
          <t>C35</t>
        </is>
      </c>
      <c r="J220" s="250" t="n">
        <v>175</v>
      </c>
      <c r="K220" t="inlineStr">
        <is>
          <t>Coating_Standard</t>
        </is>
      </c>
      <c r="L220" s="273" t="inlineStr">
        <is>
          <t>RTF</t>
        </is>
      </c>
      <c r="M220" t="inlineStr">
        <is>
          <t>B100314</t>
        </is>
      </c>
      <c r="N220" s="273" t="inlineStr">
        <is>
          <t>LT027</t>
        </is>
      </c>
      <c r="O220" s="124" t="inlineStr"/>
      <c r="P220" t="inlineStr"/>
      <c r="Q220" t="inlineStr"/>
      <c r="R220" t="inlineStr"/>
      <c r="S220" t="inlineStr"/>
      <c r="T220" t="inlineStr"/>
      <c r="U220" t="inlineStr"/>
      <c r="V220" t="inlineStr"/>
      <c r="W220" t="inlineStr"/>
      <c r="X220" t="inlineStr"/>
      <c r="Y220" t="inlineStr"/>
    </row>
    <row r="221" hidden="1" s="109">
      <c r="A221" t="inlineStr"/>
      <c r="B221" s="250" t="inlineStr">
        <is>
          <t>N</t>
        </is>
      </c>
      <c r="C221" t="inlineStr">
        <is>
          <t>ConTab_BOM_KP_Case_0215</t>
        </is>
      </c>
      <c r="D221" t="inlineStr"/>
      <c r="E221" t="inlineStr">
        <is>
          <t>:1415-1_2-KP:1415-1_2-KPV:1415-1_2-KPVS:</t>
        </is>
      </c>
      <c r="F221" t="inlineStr">
        <is>
          <t>Special/Other</t>
        </is>
      </c>
      <c r="G221" t="inlineStr">
        <is>
          <t>CaseMatl_Ductile_Iron_ASTM-A536-65</t>
        </is>
      </c>
      <c r="H221" t="inlineStr">
        <is>
          <t>Ductile Iron, ASTM-A536-65</t>
        </is>
      </c>
      <c r="I221" t="inlineStr">
        <is>
          <t>J</t>
        </is>
      </c>
      <c r="J221" s="250" t="n">
        <v>175</v>
      </c>
      <c r="K221" t="inlineStr">
        <is>
          <t>Coating_Standard</t>
        </is>
      </c>
      <c r="L221" s="273" t="inlineStr">
        <is>
          <t>RTF</t>
        </is>
      </c>
      <c r="M221" t="inlineStr">
        <is>
          <t>B100315</t>
        </is>
      </c>
      <c r="N221" s="273" t="inlineStr">
        <is>
          <t>LT034</t>
        </is>
      </c>
      <c r="O221" s="124" t="inlineStr"/>
      <c r="P221" t="inlineStr"/>
      <c r="Q221" t="inlineStr"/>
      <c r="R221" t="inlineStr"/>
      <c r="S221" t="inlineStr"/>
      <c r="T221" t="inlineStr"/>
      <c r="U221" t="inlineStr"/>
      <c r="V221" t="inlineStr"/>
      <c r="W221" t="inlineStr"/>
      <c r="X221" t="inlineStr"/>
      <c r="Y221" t="inlineStr"/>
    </row>
    <row r="222" hidden="1" s="109">
      <c r="A222" t="inlineStr"/>
      <c r="B222" s="250" t="inlineStr">
        <is>
          <t>N</t>
        </is>
      </c>
      <c r="C222" t="inlineStr">
        <is>
          <t>ConTab_BOM_KP_Case_0216</t>
        </is>
      </c>
      <c r="D222" t="inlineStr"/>
      <c r="E222" t="inlineStr">
        <is>
          <t>:1415-1_2-KP:1415-1_2-KPV:1415-1_2-KPVS:</t>
        </is>
      </c>
      <c r="F222" t="inlineStr">
        <is>
          <t>Special/Other</t>
        </is>
      </c>
      <c r="G222" t="inlineStr">
        <is>
          <t>CaseMatl_Special</t>
        </is>
      </c>
      <c r="H222" t="inlineStr">
        <is>
          <t>Special/Other</t>
        </is>
      </c>
      <c r="I222" t="inlineStr">
        <is>
          <t>X</t>
        </is>
      </c>
      <c r="J222" s="250" t="n">
        <v>175</v>
      </c>
      <c r="K222" t="inlineStr">
        <is>
          <t>Coating_Standard</t>
        </is>
      </c>
      <c r="L222" s="273" t="inlineStr">
        <is>
          <t>RTF</t>
        </is>
      </c>
      <c r="M222" t="inlineStr">
        <is>
          <t>B100317</t>
        </is>
      </c>
      <c r="N222" s="273" t="inlineStr">
        <is>
          <t>LT029</t>
        </is>
      </c>
      <c r="O222" s="124" t="inlineStr"/>
      <c r="P222" t="inlineStr"/>
      <c r="Q222" t="inlineStr"/>
      <c r="R222" t="inlineStr"/>
      <c r="S222" t="inlineStr"/>
      <c r="T222" t="inlineStr"/>
      <c r="U222" t="inlineStr"/>
      <c r="V222" t="inlineStr"/>
      <c r="W222" t="inlineStr"/>
      <c r="X222" t="inlineStr"/>
      <c r="Y222" t="inlineStr"/>
    </row>
    <row r="223" hidden="1" s="109">
      <c r="A223" t="inlineStr"/>
      <c r="B223" s="250" t="inlineStr">
        <is>
          <t>Y</t>
        </is>
      </c>
      <c r="C223" t="inlineStr">
        <is>
          <t>ConTab_BOM_KP_Case_0217</t>
        </is>
      </c>
      <c r="D223" t="inlineStr">
        <is>
          <t>ConTab_BOM_KP_Case_0217</t>
        </is>
      </c>
      <c r="E223" t="inlineStr">
        <is>
          <t>:3014-7_8-KP:3014-7_8-KPV:3014-7_8-KPVS:</t>
        </is>
      </c>
      <c r="F223" t="inlineStr">
        <is>
          <t>125# ANSI Flange</t>
        </is>
      </c>
      <c r="G223" t="inlineStr">
        <is>
          <t>CaseMatl_Cast_Iron_ASTM-A48_CL35</t>
        </is>
      </c>
      <c r="H223" t="inlineStr">
        <is>
          <t>Cast Iron, ASTM-A48, CL 35</t>
        </is>
      </c>
      <c r="I223" t="inlineStr">
        <is>
          <t>C35</t>
        </is>
      </c>
      <c r="J223" s="250" t="n">
        <v>175</v>
      </c>
      <c r="K223" t="inlineStr">
        <is>
          <t>Coating_Standard</t>
        </is>
      </c>
      <c r="L223" s="273" t="inlineStr">
        <is>
          <t>97934965</t>
        </is>
      </c>
      <c r="M223" t="inlineStr">
        <is>
          <t>B100066</t>
        </is>
      </c>
      <c r="N223" s="273" t="inlineStr">
        <is>
          <t>LT027</t>
        </is>
      </c>
      <c r="O223" s="124" t="inlineStr"/>
      <c r="P223" t="inlineStr"/>
      <c r="Q223" t="inlineStr"/>
      <c r="R223" t="inlineStr"/>
      <c r="S223" t="inlineStr"/>
      <c r="T223" t="inlineStr"/>
      <c r="U223" t="inlineStr"/>
      <c r="V223" t="inlineStr"/>
      <c r="W223" t="inlineStr"/>
      <c r="X223" t="inlineStr"/>
      <c r="Y223" t="inlineStr"/>
    </row>
    <row r="224" hidden="1" s="109">
      <c r="A224" t="inlineStr"/>
      <c r="B224" s="250" t="inlineStr">
        <is>
          <t>N</t>
        </is>
      </c>
      <c r="C224" t="inlineStr">
        <is>
          <t>ConTab_BOM_KP_Case_0218</t>
        </is>
      </c>
      <c r="D224" t="inlineStr"/>
      <c r="E224" t="inlineStr">
        <is>
          <t>:3014-7_8-KP:3014-7_8-KPV:3014-7_8-KPVS:</t>
        </is>
      </c>
      <c r="F224" t="inlineStr">
        <is>
          <t>125# ANSI Flange</t>
        </is>
      </c>
      <c r="G224" t="inlineStr">
        <is>
          <t>CaseMatl_Ductile_Iron_ASTM-A536-65</t>
        </is>
      </c>
      <c r="H224" t="inlineStr">
        <is>
          <t>Ductile Iron, ASTM-A536-65</t>
        </is>
      </c>
      <c r="I224" t="inlineStr">
        <is>
          <t>J</t>
        </is>
      </c>
      <c r="J224" s="250" t="n">
        <v>175</v>
      </c>
      <c r="K224" t="inlineStr">
        <is>
          <t>Coating_Standard</t>
        </is>
      </c>
      <c r="L224" s="273" t="inlineStr">
        <is>
          <t>RTF</t>
        </is>
      </c>
      <c r="M224" t="inlineStr">
        <is>
          <t>B100067</t>
        </is>
      </c>
      <c r="N224" s="273" t="inlineStr">
        <is>
          <t>LT034</t>
        </is>
      </c>
      <c r="O224" s="124" t="inlineStr"/>
      <c r="P224" t="inlineStr"/>
      <c r="Q224" t="inlineStr"/>
      <c r="R224" t="inlineStr"/>
      <c r="S224" t="inlineStr"/>
      <c r="T224" t="inlineStr"/>
      <c r="U224" t="inlineStr"/>
      <c r="V224" t="inlineStr"/>
      <c r="W224" t="inlineStr"/>
      <c r="X224" t="inlineStr"/>
      <c r="Y224" t="inlineStr"/>
    </row>
    <row r="225" hidden="1" s="109">
      <c r="A225" t="inlineStr"/>
      <c r="B225" s="250" t="inlineStr">
        <is>
          <t>N</t>
        </is>
      </c>
      <c r="C225" t="inlineStr">
        <is>
          <t>ConTab_BOM_KP_Case_0219</t>
        </is>
      </c>
      <c r="D225" t="inlineStr"/>
      <c r="E225" t="inlineStr">
        <is>
          <t>:3014-7_8-KP:3014-7_8-KPV:3014-7_8-KPVS:</t>
        </is>
      </c>
      <c r="F225" t="inlineStr">
        <is>
          <t>125# ANSI Flange</t>
        </is>
      </c>
      <c r="G225" t="inlineStr">
        <is>
          <t>CaseMatl_Special</t>
        </is>
      </c>
      <c r="H225" t="inlineStr">
        <is>
          <t>Special/Other</t>
        </is>
      </c>
      <c r="I225" t="inlineStr">
        <is>
          <t>X</t>
        </is>
      </c>
      <c r="J225" s="250" t="n">
        <v>175</v>
      </c>
      <c r="K225" t="inlineStr">
        <is>
          <t>Coating_Standard</t>
        </is>
      </c>
      <c r="L225" s="273" t="inlineStr">
        <is>
          <t>RTF</t>
        </is>
      </c>
      <c r="M225" t="inlineStr">
        <is>
          <t>B100069</t>
        </is>
      </c>
      <c r="N225" s="273" t="inlineStr">
        <is>
          <t>LT029</t>
        </is>
      </c>
      <c r="O225" s="124" t="inlineStr"/>
      <c r="P225" t="inlineStr"/>
      <c r="Q225" t="inlineStr"/>
      <c r="R225" t="inlineStr"/>
      <c r="S225" t="inlineStr"/>
      <c r="T225" t="inlineStr"/>
      <c r="U225" t="inlineStr"/>
      <c r="V225" t="inlineStr"/>
      <c r="W225" t="inlineStr"/>
      <c r="X225" t="inlineStr"/>
      <c r="Y225" t="inlineStr"/>
    </row>
    <row r="226" hidden="1" s="109">
      <c r="A226" t="inlineStr"/>
      <c r="B226" s="250" t="inlineStr">
        <is>
          <t>Y</t>
        </is>
      </c>
      <c r="C226" t="inlineStr">
        <is>
          <t>ConTab_BOM_KP_Case_0220</t>
        </is>
      </c>
      <c r="D226" t="inlineStr">
        <is>
          <t>ConTab_BOM_KP_Case_0220</t>
        </is>
      </c>
      <c r="E226" t="inlineStr">
        <is>
          <t>:3014-7_8-KP:3014-7_8-KPV:3014-7_8-KPVS:</t>
        </is>
      </c>
      <c r="F226" t="inlineStr">
        <is>
          <t>250# ANSI Flange</t>
        </is>
      </c>
      <c r="G226" t="inlineStr">
        <is>
          <t>CaseMatl_Cast_Iron_ASTM-A48_CL35</t>
        </is>
      </c>
      <c r="H226" t="inlineStr">
        <is>
          <t>Cast Iron, ASTM-A48, CL 35</t>
        </is>
      </c>
      <c r="I226" t="inlineStr">
        <is>
          <t>C35</t>
        </is>
      </c>
      <c r="J226" s="250" t="n">
        <v>250</v>
      </c>
      <c r="K226" t="inlineStr">
        <is>
          <t>Coating_Standard</t>
        </is>
      </c>
      <c r="L226" s="273" t="inlineStr">
        <is>
          <t>97934967</t>
        </is>
      </c>
      <c r="M226" t="inlineStr">
        <is>
          <t>B100070</t>
        </is>
      </c>
      <c r="N226" s="273" t="inlineStr">
        <is>
          <t>LT034</t>
        </is>
      </c>
      <c r="O226" s="124" t="inlineStr"/>
      <c r="P226" t="inlineStr"/>
      <c r="Q226" t="inlineStr"/>
      <c r="R226" t="inlineStr"/>
      <c r="S226" t="inlineStr"/>
      <c r="T226" t="inlineStr"/>
      <c r="U226" t="inlineStr"/>
      <c r="V226" t="inlineStr"/>
      <c r="W226" t="inlineStr"/>
      <c r="X226" t="inlineStr"/>
      <c r="Y226" t="inlineStr"/>
    </row>
    <row r="227" hidden="1" s="109">
      <c r="A227" t="inlineStr"/>
      <c r="B227" s="250" t="inlineStr">
        <is>
          <t>N</t>
        </is>
      </c>
      <c r="C227" t="inlineStr">
        <is>
          <t>ConTab_BOM_KP_Case_0221</t>
        </is>
      </c>
      <c r="D227" t="inlineStr"/>
      <c r="E227" t="inlineStr">
        <is>
          <t>:3014-7_8-KP:3014-7_8-KPV:3014-7_8-KPVS:</t>
        </is>
      </c>
      <c r="F227" t="inlineStr">
        <is>
          <t>250# ANSI Flange</t>
        </is>
      </c>
      <c r="G227" t="inlineStr">
        <is>
          <t>CaseMatl_Ductile_Iron_ASTM-A536-65</t>
        </is>
      </c>
      <c r="H227" t="inlineStr">
        <is>
          <t>Ductile Iron, ASTM-A536-65</t>
        </is>
      </c>
      <c r="I227" t="inlineStr">
        <is>
          <t>J</t>
        </is>
      </c>
      <c r="J227" s="250" t="n">
        <v>300</v>
      </c>
      <c r="K227" t="inlineStr">
        <is>
          <t>Coating_Standard</t>
        </is>
      </c>
      <c r="L227" s="273" t="inlineStr">
        <is>
          <t>97934968</t>
        </is>
      </c>
      <c r="M227" t="inlineStr">
        <is>
          <t>B100071</t>
        </is>
      </c>
      <c r="N227" s="273" t="inlineStr">
        <is>
          <t>LT034</t>
        </is>
      </c>
      <c r="O227" s="124" t="inlineStr"/>
      <c r="P227" t="inlineStr"/>
      <c r="Q227" t="inlineStr"/>
      <c r="R227" t="inlineStr"/>
      <c r="S227" t="inlineStr"/>
      <c r="T227" t="inlineStr"/>
      <c r="U227" t="inlineStr"/>
      <c r="V227" t="inlineStr"/>
      <c r="W227" t="inlineStr"/>
      <c r="X227" t="inlineStr"/>
      <c r="Y227" t="inlineStr"/>
    </row>
    <row r="228" hidden="1" s="109">
      <c r="A228" t="inlineStr"/>
      <c r="B228" s="250" t="inlineStr">
        <is>
          <t>N</t>
        </is>
      </c>
      <c r="C228" t="inlineStr">
        <is>
          <t>ConTab_BOM_KP_Case_0222</t>
        </is>
      </c>
      <c r="D228" t="inlineStr"/>
      <c r="E228" t="inlineStr">
        <is>
          <t>:3014-7_8-KP:3014-7_8-KPV:3014-7_8-KPVS:</t>
        </is>
      </c>
      <c r="F228" t="inlineStr">
        <is>
          <t>250# ANSI Flange</t>
        </is>
      </c>
      <c r="G228" t="inlineStr">
        <is>
          <t>CaseMatl_Special</t>
        </is>
      </c>
      <c r="H228" t="inlineStr">
        <is>
          <t>Special/Other</t>
        </is>
      </c>
      <c r="I228" t="inlineStr">
        <is>
          <t>X</t>
        </is>
      </c>
      <c r="J228" s="250" t="n">
        <v>250</v>
      </c>
      <c r="K228" t="inlineStr">
        <is>
          <t>Coating_Standard</t>
        </is>
      </c>
      <c r="L228" s="273" t="inlineStr">
        <is>
          <t>RTF</t>
        </is>
      </c>
      <c r="M228" t="inlineStr">
        <is>
          <t>B100073</t>
        </is>
      </c>
      <c r="N228" s="273" t="inlineStr">
        <is>
          <t>LT034</t>
        </is>
      </c>
      <c r="O228" s="124" t="inlineStr"/>
      <c r="P228" t="inlineStr"/>
      <c r="Q228" t="inlineStr"/>
      <c r="R228" t="inlineStr"/>
      <c r="S228" t="inlineStr"/>
      <c r="T228" t="inlineStr"/>
      <c r="U228" t="inlineStr"/>
      <c r="V228" t="inlineStr"/>
      <c r="W228" t="inlineStr"/>
      <c r="X228" t="inlineStr"/>
      <c r="Y228" t="inlineStr"/>
    </row>
    <row r="229" hidden="1" s="109">
      <c r="A229" t="inlineStr"/>
      <c r="B229" s="250" t="inlineStr">
        <is>
          <t>Y</t>
        </is>
      </c>
      <c r="C229" t="inlineStr">
        <is>
          <t>ConTab_BOM_KP_Case_0223</t>
        </is>
      </c>
      <c r="D229" t="inlineStr">
        <is>
          <t>ConTab_BOM_KP_Case_0223</t>
        </is>
      </c>
      <c r="E229" t="inlineStr">
        <is>
          <t>:3014-7_8-KP:3014-7_8-KPV:3014-7_8-KPVS:</t>
        </is>
      </c>
      <c r="F229" t="inlineStr">
        <is>
          <t>Special/Other</t>
        </is>
      </c>
      <c r="G229" t="inlineStr">
        <is>
          <t>CaseMatl_Cast_Iron_ASTM-A48_CL35</t>
        </is>
      </c>
      <c r="H229" t="inlineStr">
        <is>
          <t>Cast Iron, ASTM-A48, CL 35</t>
        </is>
      </c>
      <c r="I229" t="inlineStr">
        <is>
          <t>C35</t>
        </is>
      </c>
      <c r="J229" s="250" t="n">
        <v>175</v>
      </c>
      <c r="K229" t="inlineStr">
        <is>
          <t>Coating_Standard</t>
        </is>
      </c>
      <c r="L229" s="273" t="inlineStr">
        <is>
          <t>RTF</t>
        </is>
      </c>
      <c r="M229" t="inlineStr">
        <is>
          <t>B100074</t>
        </is>
      </c>
      <c r="N229" s="273" t="inlineStr">
        <is>
          <t>LT027</t>
        </is>
      </c>
      <c r="O229" s="124" t="inlineStr"/>
      <c r="P229" t="inlineStr"/>
      <c r="Q229" t="inlineStr"/>
      <c r="R229" t="inlineStr"/>
      <c r="S229" t="inlineStr"/>
      <c r="T229" t="inlineStr"/>
      <c r="U229" t="inlineStr"/>
      <c r="V229" t="inlineStr"/>
      <c r="W229" t="inlineStr"/>
      <c r="X229" t="inlineStr"/>
      <c r="Y229" t="inlineStr"/>
    </row>
    <row r="230" hidden="1" s="109">
      <c r="A230" t="inlineStr"/>
      <c r="B230" s="250" t="inlineStr">
        <is>
          <t>N</t>
        </is>
      </c>
      <c r="C230" t="inlineStr">
        <is>
          <t>ConTab_BOM_KP_Case_0224</t>
        </is>
      </c>
      <c r="D230" t="inlineStr"/>
      <c r="E230" t="inlineStr">
        <is>
          <t>:3014-7_8-KP:3014-7_8-KPV:3014-7_8-KPVS:</t>
        </is>
      </c>
      <c r="F230" t="inlineStr">
        <is>
          <t>Special/Other</t>
        </is>
      </c>
      <c r="G230" t="inlineStr">
        <is>
          <t>CaseMatl_Ductile_Iron_ASTM-A536-65</t>
        </is>
      </c>
      <c r="H230" t="inlineStr">
        <is>
          <t>Ductile Iron, ASTM-A536-65</t>
        </is>
      </c>
      <c r="I230" t="inlineStr">
        <is>
          <t>J</t>
        </is>
      </c>
      <c r="J230" s="250" t="n">
        <v>175</v>
      </c>
      <c r="K230" t="inlineStr">
        <is>
          <t>Coating_Standard</t>
        </is>
      </c>
      <c r="L230" s="273" t="inlineStr">
        <is>
          <t>RTF</t>
        </is>
      </c>
      <c r="M230" t="inlineStr">
        <is>
          <t>B100075</t>
        </is>
      </c>
      <c r="N230" s="273" t="inlineStr">
        <is>
          <t>LT034</t>
        </is>
      </c>
      <c r="O230" s="124" t="inlineStr"/>
      <c r="P230" t="inlineStr"/>
      <c r="Q230" t="inlineStr"/>
      <c r="R230" t="inlineStr"/>
      <c r="S230" t="inlineStr"/>
      <c r="T230" t="inlineStr"/>
      <c r="U230" t="inlineStr"/>
      <c r="V230" t="inlineStr"/>
      <c r="W230" t="inlineStr"/>
      <c r="X230" t="inlineStr"/>
      <c r="Y230" t="inlineStr"/>
    </row>
    <row r="231" hidden="1" s="109">
      <c r="A231" t="inlineStr"/>
      <c r="B231" s="250" t="inlineStr">
        <is>
          <t>N</t>
        </is>
      </c>
      <c r="C231" t="inlineStr">
        <is>
          <t>ConTab_BOM_KP_Case_0225</t>
        </is>
      </c>
      <c r="D231" t="inlineStr"/>
      <c r="E231" t="inlineStr">
        <is>
          <t>:3014-7_8-KP:3014-7_8-KPV:3014-7_8-KPVS:</t>
        </is>
      </c>
      <c r="F231" t="inlineStr">
        <is>
          <t>Special/Other</t>
        </is>
      </c>
      <c r="G231" t="inlineStr">
        <is>
          <t>CaseMatl_Special</t>
        </is>
      </c>
      <c r="H231" t="inlineStr">
        <is>
          <t>Special/Other</t>
        </is>
      </c>
      <c r="I231" t="inlineStr">
        <is>
          <t>X</t>
        </is>
      </c>
      <c r="J231" s="250" t="n">
        <v>175</v>
      </c>
      <c r="K231" t="inlineStr">
        <is>
          <t>Coating_Standard</t>
        </is>
      </c>
      <c r="L231" s="273" t="inlineStr">
        <is>
          <t>RTF</t>
        </is>
      </c>
      <c r="M231" t="inlineStr">
        <is>
          <t>B100077</t>
        </is>
      </c>
      <c r="N231" s="273" t="inlineStr">
        <is>
          <t>LT029</t>
        </is>
      </c>
      <c r="O231" s="124" t="inlineStr"/>
      <c r="P231" t="inlineStr"/>
      <c r="Q231" t="inlineStr"/>
      <c r="R231" t="inlineStr"/>
      <c r="S231" t="inlineStr"/>
      <c r="T231" t="inlineStr"/>
      <c r="U231" t="inlineStr"/>
      <c r="V231" t="inlineStr"/>
      <c r="W231" t="inlineStr"/>
      <c r="X231" t="inlineStr"/>
      <c r="Y231" t="inlineStr"/>
    </row>
    <row r="232" hidden="1" s="109">
      <c r="A232" t="inlineStr"/>
      <c r="B232" s="250" t="inlineStr">
        <is>
          <t>Y</t>
        </is>
      </c>
      <c r="C232" t="inlineStr">
        <is>
          <t>ConTab_BOM_KP_Case_0226</t>
        </is>
      </c>
      <c r="D232" t="inlineStr">
        <is>
          <t>ConTab_BOM_KP_Case_0226</t>
        </is>
      </c>
      <c r="E232" t="inlineStr">
        <is>
          <t>:4015-9_0-KP:4015-9_0-KPV:4015-9_0-KPVS:</t>
        </is>
      </c>
      <c r="F232" t="inlineStr">
        <is>
          <t>125# ANSI Flange</t>
        </is>
      </c>
      <c r="G232" t="inlineStr">
        <is>
          <t>CaseMatl_Cast_Iron_ASTM-A48_CL35</t>
        </is>
      </c>
      <c r="H232" t="inlineStr">
        <is>
          <t>Cast Iron, ASTM-A48, CL 35</t>
        </is>
      </c>
      <c r="I232" t="inlineStr">
        <is>
          <t>C35</t>
        </is>
      </c>
      <c r="J232" s="250" t="n">
        <v>175</v>
      </c>
      <c r="K232" t="inlineStr">
        <is>
          <t>Coating_Standard</t>
        </is>
      </c>
      <c r="L232" s="273" t="inlineStr">
        <is>
          <t>97732159</t>
        </is>
      </c>
      <c r="M232" t="inlineStr">
        <is>
          <t>B100102</t>
        </is>
      </c>
      <c r="N232" s="273" t="inlineStr">
        <is>
          <t>LT027</t>
        </is>
      </c>
      <c r="O232" s="124" t="inlineStr"/>
      <c r="P232" t="inlineStr"/>
      <c r="Q232" t="inlineStr"/>
      <c r="R232" t="inlineStr"/>
      <c r="S232" t="inlineStr"/>
      <c r="T232" t="inlineStr"/>
      <c r="U232" t="inlineStr"/>
      <c r="V232" t="inlineStr"/>
      <c r="W232" t="inlineStr"/>
      <c r="X232" t="inlineStr"/>
      <c r="Y232" t="inlineStr"/>
    </row>
    <row r="233" hidden="1" s="109">
      <c r="A233" t="inlineStr"/>
      <c r="B233" s="250" t="inlineStr">
        <is>
          <t>N</t>
        </is>
      </c>
      <c r="C233" t="inlineStr">
        <is>
          <t>ConTab_BOM_KP_Case_0227</t>
        </is>
      </c>
      <c r="D233" t="inlineStr"/>
      <c r="E233" t="inlineStr">
        <is>
          <t>:4015-9_0-KP:4015-9_0-KPV:4015-9_0-KPVS:</t>
        </is>
      </c>
      <c r="F233" t="inlineStr">
        <is>
          <t>125# ANSI Flange</t>
        </is>
      </c>
      <c r="G233" t="inlineStr">
        <is>
          <t>CaseMatl_Ductile_Iron_ASTM-A536-65</t>
        </is>
      </c>
      <c r="H233" t="inlineStr">
        <is>
          <t>Ductile Iron, ASTM-A536-65</t>
        </is>
      </c>
      <c r="I233" t="inlineStr">
        <is>
          <t>J</t>
        </is>
      </c>
      <c r="J233" s="250" t="n">
        <v>175</v>
      </c>
      <c r="K233" t="inlineStr">
        <is>
          <t>Coating_Standard</t>
        </is>
      </c>
      <c r="L233" s="273" t="inlineStr">
        <is>
          <t>RTF</t>
        </is>
      </c>
      <c r="M233" t="inlineStr">
        <is>
          <t>B100103</t>
        </is>
      </c>
      <c r="N233" s="273" t="inlineStr">
        <is>
          <t>LT034</t>
        </is>
      </c>
      <c r="O233" s="124" t="inlineStr"/>
      <c r="P233" t="inlineStr"/>
      <c r="Q233" t="inlineStr"/>
      <c r="R233" t="inlineStr"/>
      <c r="S233" t="inlineStr"/>
      <c r="T233" t="inlineStr"/>
      <c r="U233" t="inlineStr"/>
      <c r="V233" t="inlineStr"/>
      <c r="W233" t="inlineStr"/>
      <c r="X233" t="inlineStr"/>
      <c r="Y233" t="inlineStr"/>
    </row>
    <row r="234" hidden="1" s="109">
      <c r="A234" t="inlineStr"/>
      <c r="B234" s="250" t="inlineStr">
        <is>
          <t>N</t>
        </is>
      </c>
      <c r="C234" t="inlineStr">
        <is>
          <t>ConTab_BOM_KP_Case_0228</t>
        </is>
      </c>
      <c r="D234" t="inlineStr"/>
      <c r="E234" t="inlineStr">
        <is>
          <t>:4015-9_0-KP:4015-9_0-KPV:4015-9_0-KPVS:</t>
        </is>
      </c>
      <c r="F234" t="inlineStr">
        <is>
          <t>125# ANSI Flange</t>
        </is>
      </c>
      <c r="G234" t="inlineStr">
        <is>
          <t>CaseMatl_Special</t>
        </is>
      </c>
      <c r="H234" t="inlineStr">
        <is>
          <t>Special/Other</t>
        </is>
      </c>
      <c r="I234" t="inlineStr">
        <is>
          <t>X</t>
        </is>
      </c>
      <c r="J234" s="250" t="n">
        <v>175</v>
      </c>
      <c r="K234" t="inlineStr">
        <is>
          <t>Coating_Standard</t>
        </is>
      </c>
      <c r="L234" s="273" t="inlineStr">
        <is>
          <t>RTF</t>
        </is>
      </c>
      <c r="M234" t="inlineStr">
        <is>
          <t>B100105</t>
        </is>
      </c>
      <c r="N234" s="273" t="inlineStr">
        <is>
          <t>LT029</t>
        </is>
      </c>
      <c r="O234" s="124" t="inlineStr"/>
      <c r="P234" t="inlineStr"/>
      <c r="Q234" t="inlineStr"/>
      <c r="R234" t="inlineStr"/>
      <c r="S234" t="inlineStr"/>
      <c r="T234" t="inlineStr"/>
      <c r="U234" t="inlineStr"/>
      <c r="V234" t="inlineStr"/>
      <c r="W234" t="inlineStr"/>
      <c r="X234" t="inlineStr"/>
      <c r="Y234" t="inlineStr"/>
    </row>
    <row r="235" hidden="1" s="109">
      <c r="A235" t="inlineStr"/>
      <c r="B235" s="250" t="inlineStr">
        <is>
          <t>Y</t>
        </is>
      </c>
      <c r="C235" t="inlineStr">
        <is>
          <t>ConTab_BOM_KP_Case_0229</t>
        </is>
      </c>
      <c r="D235" t="inlineStr">
        <is>
          <t>ConTab_BOM_KP_Case_0229</t>
        </is>
      </c>
      <c r="E235" t="inlineStr">
        <is>
          <t>:4015-9_0-KP:4015-9_0-KPV:4015-9_0-KPVS:</t>
        </is>
      </c>
      <c r="F235" t="inlineStr">
        <is>
          <t>250# ANSI Flange</t>
        </is>
      </c>
      <c r="G235" t="inlineStr">
        <is>
          <t>CaseMatl_Cast_Iron_ASTM-A48_CL35</t>
        </is>
      </c>
      <c r="H235" t="inlineStr">
        <is>
          <t>Cast Iron, ASTM-A48, CL 35</t>
        </is>
      </c>
      <c r="I235" t="inlineStr">
        <is>
          <t>C35</t>
        </is>
      </c>
      <c r="J235" s="250" t="n">
        <v>250</v>
      </c>
      <c r="K235" t="inlineStr">
        <is>
          <t>Coating_Standard</t>
        </is>
      </c>
      <c r="L235" s="273" t="inlineStr">
        <is>
          <t>97934925</t>
        </is>
      </c>
      <c r="M235" t="inlineStr">
        <is>
          <t>B100106</t>
        </is>
      </c>
      <c r="N235" s="273" t="inlineStr">
        <is>
          <t>LT034</t>
        </is>
      </c>
      <c r="O235" s="124" t="inlineStr"/>
      <c r="P235" t="inlineStr"/>
      <c r="Q235" t="inlineStr"/>
      <c r="R235" t="inlineStr"/>
      <c r="S235" t="inlineStr"/>
      <c r="T235" t="inlineStr"/>
      <c r="U235" t="inlineStr"/>
      <c r="V235" t="inlineStr"/>
      <c r="W235" t="inlineStr"/>
      <c r="X235" t="inlineStr"/>
      <c r="Y235" t="inlineStr"/>
    </row>
    <row r="236" hidden="1" s="109">
      <c r="A236" t="inlineStr"/>
      <c r="B236" s="250" t="inlineStr">
        <is>
          <t>N</t>
        </is>
      </c>
      <c r="C236" t="inlineStr">
        <is>
          <t>ConTab_BOM_KP_Case_0230</t>
        </is>
      </c>
      <c r="D236" t="inlineStr"/>
      <c r="E236" t="inlineStr">
        <is>
          <t>:4015-9_0-KP:4015-9_0-KPV:4015-9_0-KPVS:</t>
        </is>
      </c>
      <c r="F236" t="inlineStr">
        <is>
          <t>250# ANSI Flange</t>
        </is>
      </c>
      <c r="G236" t="inlineStr">
        <is>
          <t>CaseMatl_Ductile_Iron_ASTM-A536-65</t>
        </is>
      </c>
      <c r="H236" t="inlineStr">
        <is>
          <t>Ductile Iron, ASTM-A536-65</t>
        </is>
      </c>
      <c r="I236" t="inlineStr">
        <is>
          <t>J</t>
        </is>
      </c>
      <c r="J236" s="250" t="n">
        <v>300</v>
      </c>
      <c r="K236" t="inlineStr">
        <is>
          <t>Coating_Standard</t>
        </is>
      </c>
      <c r="L236" s="273" t="inlineStr">
        <is>
          <t>97934963</t>
        </is>
      </c>
      <c r="M236" t="inlineStr">
        <is>
          <t>B100107</t>
        </is>
      </c>
      <c r="N236" s="273" t="inlineStr">
        <is>
          <t>LT034</t>
        </is>
      </c>
      <c r="O236" s="124" t="inlineStr"/>
      <c r="P236" t="inlineStr"/>
      <c r="Q236" t="inlineStr"/>
      <c r="R236" t="inlineStr"/>
      <c r="S236" t="inlineStr"/>
      <c r="T236" t="inlineStr"/>
      <c r="U236" t="inlineStr"/>
      <c r="V236" t="inlineStr"/>
      <c r="W236" t="inlineStr"/>
      <c r="X236" t="inlineStr"/>
      <c r="Y236" t="inlineStr"/>
    </row>
    <row r="237" hidden="1" s="109">
      <c r="A237" t="inlineStr"/>
      <c r="B237" s="250" t="inlineStr">
        <is>
          <t>N</t>
        </is>
      </c>
      <c r="C237" t="inlineStr">
        <is>
          <t>ConTab_BOM_KP_Case_0231</t>
        </is>
      </c>
      <c r="D237" t="inlineStr"/>
      <c r="E237" t="inlineStr">
        <is>
          <t>:4015-9_0-KP:4015-9_0-KPV:4015-9_0-KPVS:</t>
        </is>
      </c>
      <c r="F237" t="inlineStr">
        <is>
          <t>250# ANSI Flange</t>
        </is>
      </c>
      <c r="G237" t="inlineStr">
        <is>
          <t>CaseMatl_Special</t>
        </is>
      </c>
      <c r="H237" t="inlineStr">
        <is>
          <t>Special/Other</t>
        </is>
      </c>
      <c r="I237" t="inlineStr">
        <is>
          <t>X</t>
        </is>
      </c>
      <c r="J237" s="250" t="n">
        <v>250</v>
      </c>
      <c r="K237" t="inlineStr">
        <is>
          <t>Coating_Standard</t>
        </is>
      </c>
      <c r="L237" s="273" t="inlineStr">
        <is>
          <t>RTF</t>
        </is>
      </c>
      <c r="M237" t="inlineStr">
        <is>
          <t>B100109</t>
        </is>
      </c>
      <c r="N237" s="273" t="inlineStr">
        <is>
          <t>LT034</t>
        </is>
      </c>
      <c r="O237" s="124" t="inlineStr"/>
      <c r="P237" t="inlineStr"/>
      <c r="Q237" t="inlineStr"/>
      <c r="R237" t="inlineStr"/>
      <c r="S237" t="inlineStr"/>
      <c r="T237" t="inlineStr"/>
      <c r="U237" t="inlineStr"/>
      <c r="V237" t="inlineStr"/>
      <c r="W237" t="inlineStr"/>
      <c r="X237" t="inlineStr"/>
      <c r="Y237" t="inlineStr"/>
    </row>
    <row r="238" hidden="1" s="109">
      <c r="A238" t="inlineStr"/>
      <c r="B238" s="250" t="inlineStr">
        <is>
          <t>Y</t>
        </is>
      </c>
      <c r="C238" t="inlineStr">
        <is>
          <t>ConTab_BOM_KP_Case_0232</t>
        </is>
      </c>
      <c r="D238" t="inlineStr">
        <is>
          <t>ConTab_BOM_KP_Case_0232</t>
        </is>
      </c>
      <c r="E238" t="inlineStr">
        <is>
          <t>:4015-9_0-KP:4015-9_0-KPV:4015-9_0-KPVS:</t>
        </is>
      </c>
      <c r="F238" t="inlineStr">
        <is>
          <t>Special/Other</t>
        </is>
      </c>
      <c r="G238" t="inlineStr">
        <is>
          <t>CaseMatl_Cast_Iron_ASTM-A48_CL35</t>
        </is>
      </c>
      <c r="H238" t="inlineStr">
        <is>
          <t>Cast Iron, ASTM-A48, CL 35</t>
        </is>
      </c>
      <c r="I238" t="inlineStr">
        <is>
          <t>C35</t>
        </is>
      </c>
      <c r="J238" s="250" t="n">
        <v>175</v>
      </c>
      <c r="K238" t="inlineStr">
        <is>
          <t>Coating_Standard</t>
        </is>
      </c>
      <c r="L238" s="273" t="inlineStr">
        <is>
          <t>RTF</t>
        </is>
      </c>
      <c r="M238" t="inlineStr">
        <is>
          <t>B100110</t>
        </is>
      </c>
      <c r="N238" s="273" t="inlineStr">
        <is>
          <t>LT027</t>
        </is>
      </c>
      <c r="O238" s="124" t="inlineStr"/>
      <c r="P238" t="inlineStr"/>
      <c r="Q238" t="inlineStr"/>
      <c r="R238" t="inlineStr"/>
      <c r="S238" t="inlineStr"/>
      <c r="T238" t="inlineStr"/>
      <c r="U238" t="inlineStr"/>
      <c r="V238" t="inlineStr"/>
      <c r="W238" t="inlineStr"/>
      <c r="X238" t="inlineStr"/>
      <c r="Y238" t="inlineStr"/>
    </row>
    <row r="239" hidden="1" s="109">
      <c r="A239" t="inlineStr"/>
      <c r="B239" s="250" t="inlineStr">
        <is>
          <t>N</t>
        </is>
      </c>
      <c r="C239" t="inlineStr">
        <is>
          <t>ConTab_BOM_KP_Case_0233</t>
        </is>
      </c>
      <c r="D239" t="inlineStr"/>
      <c r="E239" t="inlineStr">
        <is>
          <t>:4015-9_0-KP:4015-9_0-KPV:4015-9_0-KPVS:</t>
        </is>
      </c>
      <c r="F239" t="inlineStr">
        <is>
          <t>Special/Other</t>
        </is>
      </c>
      <c r="G239" t="inlineStr">
        <is>
          <t>CaseMatl_Ductile_Iron_ASTM-A536-65</t>
        </is>
      </c>
      <c r="H239" t="inlineStr">
        <is>
          <t>Ductile Iron, ASTM-A536-65</t>
        </is>
      </c>
      <c r="I239" t="inlineStr">
        <is>
          <t>J</t>
        </is>
      </c>
      <c r="J239" s="250" t="n">
        <v>175</v>
      </c>
      <c r="K239" t="inlineStr">
        <is>
          <t>Coating_Standard</t>
        </is>
      </c>
      <c r="L239" s="273" t="inlineStr">
        <is>
          <t>RTF</t>
        </is>
      </c>
      <c r="M239" t="inlineStr">
        <is>
          <t>B100111</t>
        </is>
      </c>
      <c r="N239" s="273" t="inlineStr">
        <is>
          <t>LT034</t>
        </is>
      </c>
      <c r="O239" s="124" t="inlineStr"/>
      <c r="P239" t="inlineStr"/>
      <c r="Q239" t="inlineStr"/>
      <c r="R239" t="inlineStr"/>
      <c r="S239" t="inlineStr"/>
      <c r="T239" t="inlineStr"/>
      <c r="U239" t="inlineStr"/>
      <c r="V239" t="inlineStr"/>
      <c r="W239" t="inlineStr"/>
      <c r="X239" t="inlineStr"/>
      <c r="Y239" t="inlineStr"/>
    </row>
    <row r="240" hidden="1" s="109">
      <c r="A240" t="inlineStr"/>
      <c r="B240" s="250" t="inlineStr">
        <is>
          <t>N</t>
        </is>
      </c>
      <c r="C240" t="inlineStr">
        <is>
          <t>ConTab_BOM_KP_Case_0234</t>
        </is>
      </c>
      <c r="D240" t="inlineStr"/>
      <c r="E240" t="inlineStr">
        <is>
          <t>:4015-9_0-KP:4015-9_0-KPV:4015-9_0-KPVS:</t>
        </is>
      </c>
      <c r="F240" t="inlineStr">
        <is>
          <t>Special/Other</t>
        </is>
      </c>
      <c r="G240" t="inlineStr">
        <is>
          <t>CaseMatl_Special</t>
        </is>
      </c>
      <c r="H240" t="inlineStr">
        <is>
          <t>Special/Other</t>
        </is>
      </c>
      <c r="I240" t="inlineStr">
        <is>
          <t>X</t>
        </is>
      </c>
      <c r="J240" s="250" t="n">
        <v>175</v>
      </c>
      <c r="K240" t="inlineStr">
        <is>
          <t>Coating_Standard</t>
        </is>
      </c>
      <c r="L240" s="273" t="inlineStr">
        <is>
          <t>RTF</t>
        </is>
      </c>
      <c r="M240" t="inlineStr">
        <is>
          <t>B100113</t>
        </is>
      </c>
      <c r="N240" s="273" t="inlineStr">
        <is>
          <t>LT029</t>
        </is>
      </c>
      <c r="O240" s="124" t="inlineStr"/>
      <c r="P240" t="inlineStr"/>
      <c r="Q240" t="inlineStr"/>
      <c r="R240" t="inlineStr"/>
      <c r="S240" t="inlineStr"/>
      <c r="T240" t="inlineStr"/>
      <c r="U240" t="inlineStr"/>
      <c r="V240" t="inlineStr"/>
      <c r="W240" t="inlineStr"/>
      <c r="X240" t="inlineStr"/>
      <c r="Y240" t="inlineStr"/>
    </row>
    <row r="241" hidden="1" s="109">
      <c r="A241" t="inlineStr"/>
      <c r="B241" s="250" t="inlineStr">
        <is>
          <t>Y</t>
        </is>
      </c>
      <c r="C241" t="inlineStr">
        <is>
          <t>ConTab_BOM_KP_Case_0235</t>
        </is>
      </c>
      <c r="D241" t="inlineStr">
        <is>
          <t>ConTab_BOM_KP_Case_0235</t>
        </is>
      </c>
      <c r="E241" t="inlineStr">
        <is>
          <t>:6015-3_4-KP:6015-3_4-KPV:6015-3_4-KPVS:</t>
        </is>
      </c>
      <c r="F241" t="inlineStr">
        <is>
          <t>125# ANSI Flange</t>
        </is>
      </c>
      <c r="G241" t="inlineStr">
        <is>
          <t>CaseMatl_Cast_Iron_ASTM-A48_CL35</t>
        </is>
      </c>
      <c r="H241" t="inlineStr">
        <is>
          <t>Cast Iron, ASTM-A48, CL 35</t>
        </is>
      </c>
      <c r="I241" t="inlineStr">
        <is>
          <t>C35</t>
        </is>
      </c>
      <c r="J241" s="250" t="n">
        <v>175</v>
      </c>
      <c r="K241" t="inlineStr">
        <is>
          <t>Coating_Standard</t>
        </is>
      </c>
      <c r="L241" s="273" t="inlineStr">
        <is>
          <t>97948024</t>
        </is>
      </c>
      <c r="M241" t="inlineStr">
        <is>
          <t>B100162</t>
        </is>
      </c>
      <c r="N241" s="273" t="inlineStr">
        <is>
          <t>LT027</t>
        </is>
      </c>
      <c r="O241" s="124" t="inlineStr"/>
      <c r="P241" t="inlineStr"/>
      <c r="Q241" t="inlineStr"/>
      <c r="R241" t="inlineStr"/>
      <c r="S241" t="inlineStr"/>
      <c r="T241" t="inlineStr"/>
      <c r="U241" t="inlineStr"/>
      <c r="V241" t="inlineStr"/>
      <c r="W241" t="inlineStr"/>
      <c r="X241" t="inlineStr"/>
      <c r="Y241" t="inlineStr"/>
    </row>
    <row r="242" hidden="1" s="109">
      <c r="A242" t="inlineStr"/>
      <c r="B242" s="250" t="inlineStr">
        <is>
          <t>N</t>
        </is>
      </c>
      <c r="C242" t="inlineStr">
        <is>
          <t>ConTab_BOM_KP_Case_0236</t>
        </is>
      </c>
      <c r="D242" t="inlineStr"/>
      <c r="E242" t="inlineStr">
        <is>
          <t>:6015-3_4-KP:6015-3_4-KPV:6015-3_4-KPVS:</t>
        </is>
      </c>
      <c r="F242" t="inlineStr">
        <is>
          <t>125# ANSI Flange</t>
        </is>
      </c>
      <c r="G242" t="inlineStr">
        <is>
          <t>CaseMatl_Ductile_Iron_ASTM-A536-65</t>
        </is>
      </c>
      <c r="H242" t="inlineStr">
        <is>
          <t>Ductile Iron, ASTM-A536-65</t>
        </is>
      </c>
      <c r="I242" t="inlineStr">
        <is>
          <t>J</t>
        </is>
      </c>
      <c r="J242" s="250" t="n">
        <v>175</v>
      </c>
      <c r="K242" t="inlineStr">
        <is>
          <t>Coating_Standard</t>
        </is>
      </c>
      <c r="L242" s="273" t="inlineStr">
        <is>
          <t>RTF</t>
        </is>
      </c>
      <c r="M242" t="inlineStr">
        <is>
          <t>B100163</t>
        </is>
      </c>
      <c r="N242" s="273" t="inlineStr">
        <is>
          <t>LT034</t>
        </is>
      </c>
      <c r="O242" s="124" t="inlineStr"/>
      <c r="P242" t="inlineStr"/>
      <c r="Q242" t="inlineStr"/>
      <c r="R242" t="inlineStr"/>
      <c r="S242" t="inlineStr"/>
      <c r="T242" t="inlineStr"/>
      <c r="U242" t="inlineStr"/>
      <c r="V242" t="inlineStr"/>
      <c r="W242" t="inlineStr"/>
      <c r="X242" t="inlineStr"/>
      <c r="Y242" t="inlineStr"/>
    </row>
    <row r="243" hidden="1" s="109">
      <c r="A243" t="inlineStr"/>
      <c r="B243" s="250" t="inlineStr">
        <is>
          <t>Y</t>
        </is>
      </c>
      <c r="C243" t="inlineStr">
        <is>
          <t>ConTab_BOM_KP_Case_0237</t>
        </is>
      </c>
      <c r="D243" t="inlineStr">
        <is>
          <t>ConTab_BOM_KP_Case_0237</t>
        </is>
      </c>
      <c r="E243" t="inlineStr">
        <is>
          <t>:6015-3_4-KP:6015-3_4-KPV:6015-3_4-KPVS:</t>
        </is>
      </c>
      <c r="F243" t="inlineStr">
        <is>
          <t>250# ANSI Flange</t>
        </is>
      </c>
      <c r="G243" t="inlineStr">
        <is>
          <t>CaseMatl_Cast_Iron_ASTM-A48_CL35</t>
        </is>
      </c>
      <c r="H243" t="inlineStr">
        <is>
          <t>Cast Iron, ASTM-A48, CL 35</t>
        </is>
      </c>
      <c r="I243" t="inlineStr">
        <is>
          <t>C35</t>
        </is>
      </c>
      <c r="J243" s="250" t="n">
        <v>250</v>
      </c>
      <c r="K243" t="inlineStr">
        <is>
          <t>Coating_Standard</t>
        </is>
      </c>
      <c r="L243" s="273" t="inlineStr">
        <is>
          <t>97948025</t>
        </is>
      </c>
      <c r="M243" t="inlineStr">
        <is>
          <t>B100166</t>
        </is>
      </c>
      <c r="N243" s="273" t="inlineStr">
        <is>
          <t>LT034</t>
        </is>
      </c>
      <c r="O243" s="124" t="inlineStr"/>
      <c r="P243" t="inlineStr"/>
      <c r="Q243" t="inlineStr"/>
      <c r="R243" t="inlineStr"/>
      <c r="S243" t="inlineStr"/>
      <c r="T243" t="inlineStr"/>
      <c r="U243" t="inlineStr"/>
      <c r="V243" t="inlineStr"/>
      <c r="W243" t="inlineStr"/>
      <c r="X243" t="inlineStr"/>
      <c r="Y243" t="inlineStr"/>
    </row>
    <row r="244" hidden="1" s="109">
      <c r="A244" t="inlineStr"/>
      <c r="B244" s="250" t="inlineStr">
        <is>
          <t>N</t>
        </is>
      </c>
      <c r="C244" t="inlineStr">
        <is>
          <t>ConTab_BOM_KP_Case_0238</t>
        </is>
      </c>
      <c r="D244" t="inlineStr"/>
      <c r="E244" t="inlineStr">
        <is>
          <t>:6015-3_4-KP:6015-3_4-KPV:6015-3_4-KPVS:</t>
        </is>
      </c>
      <c r="F244" t="inlineStr">
        <is>
          <t>250# ANSI Flange</t>
        </is>
      </c>
      <c r="G244" t="inlineStr">
        <is>
          <t>CaseMatl_Ductile_Iron_ASTM-A536-65</t>
        </is>
      </c>
      <c r="H244" t="inlineStr">
        <is>
          <t>Ductile Iron, ASTM-A536-65</t>
        </is>
      </c>
      <c r="I244" t="inlineStr">
        <is>
          <t>J</t>
        </is>
      </c>
      <c r="J244" s="250" t="n">
        <v>300</v>
      </c>
      <c r="K244" t="inlineStr">
        <is>
          <t>Coating_Standard</t>
        </is>
      </c>
      <c r="L244" s="273" t="inlineStr">
        <is>
          <t>97948026</t>
        </is>
      </c>
      <c r="M244" t="inlineStr">
        <is>
          <t>B100167</t>
        </is>
      </c>
      <c r="N244" s="273" t="inlineStr">
        <is>
          <t>LT034</t>
        </is>
      </c>
      <c r="O244" s="124" t="inlineStr"/>
      <c r="P244" t="inlineStr"/>
      <c r="Q244" t="inlineStr"/>
      <c r="R244" t="inlineStr"/>
      <c r="S244" t="inlineStr"/>
      <c r="T244" t="inlineStr"/>
      <c r="U244" t="inlineStr"/>
      <c r="V244" t="inlineStr"/>
      <c r="W244" t="inlineStr"/>
      <c r="X244" t="inlineStr"/>
      <c r="Y244" t="inlineStr"/>
    </row>
    <row r="245" hidden="1" s="109">
      <c r="A245" t="inlineStr"/>
      <c r="B245" s="250" t="inlineStr">
        <is>
          <t>Y</t>
        </is>
      </c>
      <c r="C245" t="inlineStr">
        <is>
          <t>ConTab_BOM_KP_Case_0239</t>
        </is>
      </c>
      <c r="D245" t="inlineStr">
        <is>
          <t>ConTab_BOM_KP_Case_0239</t>
        </is>
      </c>
      <c r="E245" t="inlineStr">
        <is>
          <t>:6015-3_4-KP:6015-3_4-KPV:6015-3_4-KPVS:</t>
        </is>
      </c>
      <c r="F245" t="inlineStr">
        <is>
          <t>Special/Other</t>
        </is>
      </c>
      <c r="G245" t="inlineStr">
        <is>
          <t>CaseMatl_Cast_Iron_ASTM-A48_CL35</t>
        </is>
      </c>
      <c r="H245" t="inlineStr">
        <is>
          <t>Cast Iron, ASTM-A48, CL 35</t>
        </is>
      </c>
      <c r="I245" t="inlineStr">
        <is>
          <t>C35</t>
        </is>
      </c>
      <c r="J245" s="250" t="n">
        <v>175</v>
      </c>
      <c r="K245" t="inlineStr">
        <is>
          <t>Coating_Standard</t>
        </is>
      </c>
      <c r="L245" s="273" t="inlineStr">
        <is>
          <t>RTF</t>
        </is>
      </c>
      <c r="M245" t="inlineStr">
        <is>
          <t>B100170</t>
        </is>
      </c>
      <c r="N245" s="273" t="inlineStr">
        <is>
          <t>LT027</t>
        </is>
      </c>
      <c r="O245" s="124" t="inlineStr"/>
      <c r="P245" t="inlineStr"/>
      <c r="Q245" t="inlineStr"/>
      <c r="R245" t="inlineStr"/>
      <c r="S245" t="inlineStr"/>
      <c r="T245" t="inlineStr"/>
      <c r="U245" t="inlineStr"/>
      <c r="V245" t="inlineStr"/>
      <c r="W245" t="inlineStr"/>
      <c r="X245" t="inlineStr"/>
      <c r="Y245" t="inlineStr"/>
    </row>
    <row r="246" hidden="1" s="109">
      <c r="A246" t="inlineStr"/>
      <c r="B246" s="250" t="inlineStr">
        <is>
          <t>N</t>
        </is>
      </c>
      <c r="C246" t="inlineStr">
        <is>
          <t>ConTab_BOM_KP_Case_0240</t>
        </is>
      </c>
      <c r="D246" t="inlineStr"/>
      <c r="E246" t="inlineStr">
        <is>
          <t>:6015-3_4-KP:6015-3_4-KPV:6015-3_4-KPVS:</t>
        </is>
      </c>
      <c r="F246" t="inlineStr">
        <is>
          <t>Special/Other</t>
        </is>
      </c>
      <c r="G246" t="inlineStr">
        <is>
          <t>CaseMatl_Ductile_Iron_ASTM-A536-65</t>
        </is>
      </c>
      <c r="H246" t="inlineStr">
        <is>
          <t>Ductile Iron, ASTM-A536-65</t>
        </is>
      </c>
      <c r="I246" t="inlineStr">
        <is>
          <t>J</t>
        </is>
      </c>
      <c r="J246" s="250" t="n">
        <v>175</v>
      </c>
      <c r="K246" t="inlineStr">
        <is>
          <t>Coating_Standard</t>
        </is>
      </c>
      <c r="L246" s="273" t="inlineStr">
        <is>
          <t>RTF</t>
        </is>
      </c>
      <c r="M246" t="inlineStr">
        <is>
          <t>B100171</t>
        </is>
      </c>
      <c r="N246" s="273" t="inlineStr">
        <is>
          <t>LT034</t>
        </is>
      </c>
      <c r="O246" s="124" t="inlineStr"/>
      <c r="P246" t="inlineStr"/>
      <c r="Q246" t="inlineStr"/>
      <c r="R246" t="inlineStr"/>
      <c r="S246" t="inlineStr"/>
      <c r="T246" t="inlineStr"/>
      <c r="U246" t="inlineStr"/>
      <c r="V246" t="inlineStr"/>
      <c r="W246" t="inlineStr"/>
      <c r="X246" t="inlineStr"/>
      <c r="Y246" t="inlineStr"/>
    </row>
    <row r="247" hidden="1" s="109">
      <c r="A247" t="inlineStr"/>
      <c r="B247" s="250" t="inlineStr">
        <is>
          <t>N</t>
        </is>
      </c>
      <c r="C247" t="inlineStr">
        <is>
          <t>ConTab_BOM_KP_Case_0241</t>
        </is>
      </c>
      <c r="D247" t="inlineStr"/>
      <c r="E247" t="inlineStr">
        <is>
          <t>:1012-9_0-KP:1012-9_0-KPV:1012-1_2-KP:1012-1_2-KPV:1012-1_2-KPVS:</t>
        </is>
      </c>
      <c r="F247" t="inlineStr">
        <is>
          <t>125# ANSI Flange</t>
        </is>
      </c>
      <c r="G247" t="inlineStr">
        <is>
          <t>CaseMatl_Cast_Iron_ASTM-A48_CL35</t>
        </is>
      </c>
      <c r="H247" t="inlineStr">
        <is>
          <t>Cast Iron, ASTM-A48, CL 35</t>
        </is>
      </c>
      <c r="I247" t="inlineStr">
        <is>
          <t>C35</t>
        </is>
      </c>
      <c r="J247" s="250" t="n">
        <v>175</v>
      </c>
      <c r="K247" t="inlineStr">
        <is>
          <t>Coating_Scotchkote134_interior</t>
        </is>
      </c>
      <c r="L247" s="273" t="inlineStr">
        <is>
          <t>RTF</t>
        </is>
      </c>
      <c r="M247" t="inlineStr">
        <is>
          <t>B100234</t>
        </is>
      </c>
      <c r="N247" s="273" t="inlineStr">
        <is>
          <t>LT250</t>
        </is>
      </c>
      <c r="O247" s="124" t="inlineStr"/>
      <c r="P247" t="inlineStr"/>
      <c r="Q247" t="inlineStr"/>
      <c r="R247" t="inlineStr"/>
      <c r="S247" t="inlineStr"/>
      <c r="T247" t="inlineStr"/>
      <c r="U247" t="inlineStr"/>
      <c r="V247" t="inlineStr"/>
      <c r="W247" t="inlineStr"/>
      <c r="X247" t="inlineStr"/>
      <c r="Y247" t="inlineStr"/>
    </row>
    <row r="248" hidden="1" s="109">
      <c r="A248" t="inlineStr"/>
      <c r="B248" s="250" t="inlineStr">
        <is>
          <t>N</t>
        </is>
      </c>
      <c r="C248" t="inlineStr">
        <is>
          <t>ConTab_BOM_KP_Case_0242</t>
        </is>
      </c>
      <c r="D248" t="inlineStr"/>
      <c r="E248" t="inlineStr">
        <is>
          <t>:1012-9_0-KP:1012-9_0-KPV:1012-1_2-KP:1012-1_2-KPV:1012-1_2-KPVS:</t>
        </is>
      </c>
      <c r="F248" t="inlineStr">
        <is>
          <t>125# ANSI Flange</t>
        </is>
      </c>
      <c r="G248" t="inlineStr">
        <is>
          <t>CaseMatl_Ductile_Iron_ASTM-A536-65</t>
        </is>
      </c>
      <c r="H248" t="inlineStr">
        <is>
          <t>Ductile Iron, ASTM-A536-65</t>
        </is>
      </c>
      <c r="I248" t="inlineStr">
        <is>
          <t>J</t>
        </is>
      </c>
      <c r="J248" s="250" t="n">
        <v>175</v>
      </c>
      <c r="K248" t="inlineStr">
        <is>
          <t>Coating_Scotchkote134_interior</t>
        </is>
      </c>
      <c r="L248" s="273" t="inlineStr">
        <is>
          <t>RTF</t>
        </is>
      </c>
      <c r="M248" t="inlineStr">
        <is>
          <t>B100235</t>
        </is>
      </c>
      <c r="N248" s="273" t="inlineStr">
        <is>
          <t>LT034</t>
        </is>
      </c>
      <c r="O248" s="124" t="inlineStr"/>
      <c r="P248" t="inlineStr"/>
      <c r="Q248" t="inlineStr"/>
      <c r="R248" t="inlineStr"/>
      <c r="S248" t="inlineStr"/>
      <c r="T248" t="inlineStr"/>
      <c r="U248" t="inlineStr"/>
      <c r="V248" t="inlineStr"/>
      <c r="W248" t="inlineStr"/>
      <c r="X248" t="inlineStr"/>
      <c r="Y248" t="inlineStr"/>
    </row>
    <row r="249" hidden="1" s="109">
      <c r="A249" t="inlineStr"/>
      <c r="B249" s="250" t="inlineStr">
        <is>
          <t>N</t>
        </is>
      </c>
      <c r="C249" t="inlineStr">
        <is>
          <t>ConTab_BOM_KP_Case_0243</t>
        </is>
      </c>
      <c r="D249" t="inlineStr"/>
      <c r="E249" t="inlineStr">
        <is>
          <t>:1012-9_0-KP:1012-9_0-KPV:1012-1_2-KP:1012-1_2-KPV:1012-1_2-KPVS:</t>
        </is>
      </c>
      <c r="F249" t="inlineStr">
        <is>
          <t>250# ANSI Flange</t>
        </is>
      </c>
      <c r="G249" t="inlineStr">
        <is>
          <t>CaseMatl_Cast_Iron_ASTM-A48_CL35</t>
        </is>
      </c>
      <c r="H249" t="inlineStr">
        <is>
          <t>Cast Iron, ASTM-A48, CL 35</t>
        </is>
      </c>
      <c r="I249" t="inlineStr">
        <is>
          <t>C35</t>
        </is>
      </c>
      <c r="J249" s="250" t="n">
        <v>250</v>
      </c>
      <c r="K249" t="inlineStr">
        <is>
          <t>Coating_Scotchkote134_interior</t>
        </is>
      </c>
      <c r="L249" s="273" t="inlineStr">
        <is>
          <t>RTF</t>
        </is>
      </c>
      <c r="M249" t="inlineStr">
        <is>
          <t>B100238</t>
        </is>
      </c>
      <c r="N249" s="273" t="inlineStr">
        <is>
          <t>LT034</t>
        </is>
      </c>
      <c r="O249" s="124" t="inlineStr"/>
      <c r="P249" t="inlineStr"/>
      <c r="Q249" t="inlineStr"/>
      <c r="R249" t="inlineStr"/>
      <c r="S249" t="inlineStr"/>
      <c r="T249" t="inlineStr"/>
      <c r="U249" t="inlineStr"/>
      <c r="V249" t="inlineStr"/>
      <c r="W249" t="inlineStr"/>
      <c r="X249" t="inlineStr"/>
      <c r="Y249" t="inlineStr"/>
    </row>
    <row r="250" hidden="1" s="109">
      <c r="A250" t="inlineStr"/>
      <c r="B250" s="250" t="inlineStr">
        <is>
          <t>N</t>
        </is>
      </c>
      <c r="C250" t="inlineStr">
        <is>
          <t>ConTab_BOM_KP_Case_0244</t>
        </is>
      </c>
      <c r="D250" t="inlineStr"/>
      <c r="E250" t="inlineStr">
        <is>
          <t>:1012-9_0-KP:1012-9_0-KPV:1012-1_2-KP:1012-1_2-KPV:1012-1_2-KPVS:</t>
        </is>
      </c>
      <c r="F250" t="inlineStr">
        <is>
          <t>250# ANSI Flange</t>
        </is>
      </c>
      <c r="G250" t="inlineStr">
        <is>
          <t>CaseMatl_Ductile_Iron_ASTM-A536-65</t>
        </is>
      </c>
      <c r="H250" t="inlineStr">
        <is>
          <t>Ductile Iron, ASTM-A536-65</t>
        </is>
      </c>
      <c r="I250" t="inlineStr">
        <is>
          <t>J</t>
        </is>
      </c>
      <c r="J250" s="250" t="n">
        <v>300</v>
      </c>
      <c r="K250" t="inlineStr">
        <is>
          <t>Coating_Scotchkote134_interior</t>
        </is>
      </c>
      <c r="L250" s="273" t="inlineStr">
        <is>
          <t>RTF</t>
        </is>
      </c>
      <c r="M250" t="inlineStr">
        <is>
          <t>B100239</t>
        </is>
      </c>
      <c r="N250" s="273" t="inlineStr">
        <is>
          <t>LT034</t>
        </is>
      </c>
      <c r="O250" s="124" t="inlineStr"/>
      <c r="P250" t="inlineStr"/>
      <c r="Q250" t="inlineStr"/>
      <c r="R250" t="inlineStr"/>
      <c r="S250" t="inlineStr"/>
      <c r="T250" t="inlineStr"/>
      <c r="U250" t="inlineStr"/>
      <c r="V250" t="inlineStr"/>
      <c r="W250" t="inlineStr"/>
      <c r="X250" t="inlineStr"/>
      <c r="Y250" t="inlineStr"/>
    </row>
    <row r="251" hidden="1" s="109">
      <c r="A251" t="inlineStr"/>
      <c r="B251" s="250" t="inlineStr">
        <is>
          <t>N</t>
        </is>
      </c>
      <c r="C251" t="inlineStr">
        <is>
          <t>ConTab_BOM_KP_Case_0245</t>
        </is>
      </c>
      <c r="D251" t="inlineStr"/>
      <c r="E251" t="inlineStr">
        <is>
          <t>:1015-3_4-KP:1015-3_4-KPV:1015-3_4-KPVS:</t>
        </is>
      </c>
      <c r="F251" t="inlineStr">
        <is>
          <t>125# ANSI Flange</t>
        </is>
      </c>
      <c r="G251" t="inlineStr">
        <is>
          <t>CaseMatl_Cast_Iron_ASTM-A48_CL35</t>
        </is>
      </c>
      <c r="H251" t="inlineStr">
        <is>
          <t>Cast Iron, ASTM-A48, CL 35</t>
        </is>
      </c>
      <c r="I251" t="inlineStr">
        <is>
          <t>C35</t>
        </is>
      </c>
      <c r="J251" s="250" t="n">
        <v>175</v>
      </c>
      <c r="K251" t="inlineStr">
        <is>
          <t>Coating_Scotchkote134_interior</t>
        </is>
      </c>
      <c r="L251" s="273" t="inlineStr">
        <is>
          <t>RTF</t>
        </is>
      </c>
      <c r="M251" t="inlineStr">
        <is>
          <t>B100246</t>
        </is>
      </c>
      <c r="N251" s="273" t="inlineStr">
        <is>
          <t>LT250</t>
        </is>
      </c>
      <c r="O251" s="124" t="inlineStr"/>
      <c r="P251" t="inlineStr"/>
      <c r="Q251" t="inlineStr"/>
      <c r="R251" t="inlineStr"/>
      <c r="S251" t="inlineStr"/>
      <c r="T251" t="inlineStr"/>
      <c r="U251" t="inlineStr"/>
      <c r="V251" t="inlineStr"/>
      <c r="W251" t="inlineStr"/>
      <c r="X251" t="inlineStr"/>
      <c r="Y251" t="inlineStr"/>
    </row>
    <row r="252" hidden="1" s="109">
      <c r="A252" t="inlineStr"/>
      <c r="B252" s="250" t="inlineStr">
        <is>
          <t>N</t>
        </is>
      </c>
      <c r="C252" t="inlineStr">
        <is>
          <t>ConTab_BOM_KP_Case_0246</t>
        </is>
      </c>
      <c r="D252" t="inlineStr"/>
      <c r="E252" t="inlineStr">
        <is>
          <t>:1015-3_4-KP:1015-3_4-KPV:1015-3_4-KPVS:</t>
        </is>
      </c>
      <c r="F252" t="inlineStr">
        <is>
          <t>125# ANSI Flange</t>
        </is>
      </c>
      <c r="G252" t="inlineStr">
        <is>
          <t>CaseMatl_Ductile_Iron_ASTM-A536-65</t>
        </is>
      </c>
      <c r="H252" t="inlineStr">
        <is>
          <t>Ductile Iron, ASTM-A536-65</t>
        </is>
      </c>
      <c r="I252" t="inlineStr">
        <is>
          <t>J</t>
        </is>
      </c>
      <c r="J252" s="250" t="n">
        <v>175</v>
      </c>
      <c r="K252" t="inlineStr">
        <is>
          <t>Coating_Scotchkote134_interior</t>
        </is>
      </c>
      <c r="L252" s="273" t="inlineStr">
        <is>
          <t>RTF</t>
        </is>
      </c>
      <c r="M252" t="inlineStr">
        <is>
          <t>B100247</t>
        </is>
      </c>
      <c r="N252" s="273" t="inlineStr">
        <is>
          <t>LT034</t>
        </is>
      </c>
      <c r="O252" s="124" t="inlineStr"/>
      <c r="P252" t="inlineStr"/>
      <c r="Q252" t="inlineStr"/>
      <c r="R252" t="inlineStr"/>
      <c r="S252" t="inlineStr"/>
      <c r="T252" t="inlineStr"/>
      <c r="U252" t="inlineStr"/>
      <c r="V252" t="inlineStr"/>
      <c r="W252" t="inlineStr"/>
      <c r="X252" t="inlineStr"/>
      <c r="Y252" t="inlineStr"/>
    </row>
    <row r="253" hidden="1" s="109">
      <c r="A253" t="inlineStr"/>
      <c r="B253" s="250" t="inlineStr">
        <is>
          <t>N</t>
        </is>
      </c>
      <c r="C253" t="inlineStr">
        <is>
          <t>ConTab_BOM_KP_Case_0247</t>
        </is>
      </c>
      <c r="D253" t="inlineStr"/>
      <c r="E253" t="inlineStr">
        <is>
          <t>:1015-3_4-KP:1015-3_4-KPV:1015-3_4-KPVS:</t>
        </is>
      </c>
      <c r="F253" t="inlineStr">
        <is>
          <t>250# ANSI Flange</t>
        </is>
      </c>
      <c r="G253" t="inlineStr">
        <is>
          <t>CaseMatl_Cast_Iron_ASTM-A48_CL35</t>
        </is>
      </c>
      <c r="H253" t="inlineStr">
        <is>
          <t>Cast Iron, ASTM-A48, CL 35</t>
        </is>
      </c>
      <c r="I253" t="inlineStr">
        <is>
          <t>C35</t>
        </is>
      </c>
      <c r="J253" s="250" t="n">
        <v>250</v>
      </c>
      <c r="K253" t="inlineStr">
        <is>
          <t>Coating_Scotchkote134_interior</t>
        </is>
      </c>
      <c r="L253" s="273" t="inlineStr">
        <is>
          <t>RTF</t>
        </is>
      </c>
      <c r="M253" t="inlineStr">
        <is>
          <t>B100250</t>
        </is>
      </c>
      <c r="N253" s="273" t="inlineStr">
        <is>
          <t>LT034</t>
        </is>
      </c>
      <c r="O253" s="124" t="inlineStr"/>
      <c r="P253" t="inlineStr"/>
      <c r="Q253" t="inlineStr"/>
      <c r="R253" t="inlineStr"/>
      <c r="S253" t="inlineStr"/>
      <c r="T253" t="inlineStr"/>
      <c r="U253" t="inlineStr"/>
      <c r="V253" t="inlineStr"/>
      <c r="W253" t="inlineStr"/>
      <c r="X253" t="inlineStr"/>
      <c r="Y253" t="inlineStr"/>
    </row>
    <row r="254" hidden="1" s="109">
      <c r="A254" t="inlineStr"/>
      <c r="B254" s="250" t="inlineStr">
        <is>
          <t>N</t>
        </is>
      </c>
      <c r="C254" t="inlineStr">
        <is>
          <t>ConTab_BOM_KP_Case_0248</t>
        </is>
      </c>
      <c r="D254" t="inlineStr"/>
      <c r="E254" t="inlineStr">
        <is>
          <t>:1015-3_4-KP:1015-3_4-KPV:1015-3_4-KPVS:</t>
        </is>
      </c>
      <c r="F254" t="inlineStr">
        <is>
          <t>250# ANSI Flange</t>
        </is>
      </c>
      <c r="G254" t="inlineStr">
        <is>
          <t>CaseMatl_Ductile_Iron_ASTM-A536-65</t>
        </is>
      </c>
      <c r="H254" t="inlineStr">
        <is>
          <t>Ductile Iron, ASTM-A536-65</t>
        </is>
      </c>
      <c r="I254" t="inlineStr">
        <is>
          <t>J</t>
        </is>
      </c>
      <c r="J254" s="250" t="n">
        <v>300</v>
      </c>
      <c r="K254" t="inlineStr">
        <is>
          <t>Coating_Scotchkote134_interior</t>
        </is>
      </c>
      <c r="L254" s="273" t="inlineStr">
        <is>
          <t>RTF</t>
        </is>
      </c>
      <c r="M254" t="inlineStr">
        <is>
          <t>B100251</t>
        </is>
      </c>
      <c r="N254" s="273" t="inlineStr">
        <is>
          <t>LT034</t>
        </is>
      </c>
      <c r="O254" s="124" t="inlineStr"/>
      <c r="P254" t="inlineStr"/>
      <c r="Q254" t="inlineStr"/>
      <c r="R254" t="inlineStr"/>
      <c r="S254" t="inlineStr"/>
      <c r="T254" t="inlineStr"/>
      <c r="U254" t="inlineStr"/>
      <c r="V254" t="inlineStr"/>
      <c r="W254" t="inlineStr"/>
      <c r="X254" t="inlineStr"/>
      <c r="Y254" t="inlineStr"/>
    </row>
    <row r="255" hidden="1" s="109">
      <c r="A255" t="inlineStr"/>
      <c r="B255" s="250" t="inlineStr">
        <is>
          <t>N</t>
        </is>
      </c>
      <c r="C255" t="inlineStr">
        <is>
          <t>ConTab_BOM_KP_Case_0261</t>
        </is>
      </c>
      <c r="D255" t="inlineStr"/>
      <c r="E255" t="inlineStr">
        <is>
          <t>:1220-5_6-KP:1220-5_6-KPV:1220-5_6-KPVS:</t>
        </is>
      </c>
      <c r="F255" t="inlineStr">
        <is>
          <t>125# ANSI Flange</t>
        </is>
      </c>
      <c r="G255" t="inlineStr">
        <is>
          <t>CaseMatl_Cast_Iron_ASTM-A48_CL35</t>
        </is>
      </c>
      <c r="H255" t="inlineStr">
        <is>
          <t>Cast Iron, ASTM-A48, CL 35</t>
        </is>
      </c>
      <c r="I255" t="inlineStr">
        <is>
          <t>C35</t>
        </is>
      </c>
      <c r="J255" s="250" t="n">
        <v>175</v>
      </c>
      <c r="K255" t="inlineStr">
        <is>
          <t>Coating_Scotchkote134_interior</t>
        </is>
      </c>
      <c r="L255" s="273" t="inlineStr">
        <is>
          <t>RTF</t>
        </is>
      </c>
      <c r="M255" t="inlineStr">
        <is>
          <t>B100294</t>
        </is>
      </c>
      <c r="N255" s="273" t="inlineStr">
        <is>
          <t>LT250</t>
        </is>
      </c>
      <c r="O255" s="124" t="inlineStr"/>
      <c r="P255" t="inlineStr"/>
      <c r="Q255" t="inlineStr"/>
      <c r="R255" t="inlineStr"/>
      <c r="S255" t="inlineStr"/>
      <c r="T255" t="inlineStr"/>
      <c r="U255" t="inlineStr"/>
      <c r="V255" t="inlineStr"/>
      <c r="W255" t="inlineStr"/>
      <c r="X255" t="inlineStr"/>
      <c r="Y255" t="inlineStr"/>
    </row>
    <row r="256" hidden="1" s="109">
      <c r="A256" t="inlineStr"/>
      <c r="B256" s="250" t="inlineStr">
        <is>
          <t>N</t>
        </is>
      </c>
      <c r="C256" t="inlineStr">
        <is>
          <t>ConTab_BOM_KP_Case_0262</t>
        </is>
      </c>
      <c r="D256" t="inlineStr"/>
      <c r="E256" t="inlineStr">
        <is>
          <t>:1220-5_6-KP:1220-5_6-KPV:1220-5_6-KPVS:</t>
        </is>
      </c>
      <c r="F256" t="inlineStr">
        <is>
          <t>125# ANSI Flange</t>
        </is>
      </c>
      <c r="G256" t="inlineStr">
        <is>
          <t>CaseMatl_Ductile_Iron_ASTM-A536-65</t>
        </is>
      </c>
      <c r="H256" t="inlineStr">
        <is>
          <t>Ductile Iron, ASTM-A536-65</t>
        </is>
      </c>
      <c r="I256" t="inlineStr">
        <is>
          <t>J</t>
        </is>
      </c>
      <c r="J256" s="250" t="n">
        <v>175</v>
      </c>
      <c r="K256" t="inlineStr">
        <is>
          <t>Coating_Scotchkote134_interior</t>
        </is>
      </c>
      <c r="L256" s="273" t="inlineStr">
        <is>
          <t>RTF</t>
        </is>
      </c>
      <c r="M256" t="inlineStr">
        <is>
          <t>B100295</t>
        </is>
      </c>
      <c r="N256" s="273" t="inlineStr">
        <is>
          <t>LT034</t>
        </is>
      </c>
      <c r="O256" s="124" t="inlineStr"/>
      <c r="P256" t="inlineStr"/>
      <c r="Q256" t="inlineStr"/>
      <c r="R256" t="inlineStr"/>
      <c r="S256" t="inlineStr"/>
      <c r="T256" t="inlineStr"/>
      <c r="U256" t="inlineStr"/>
      <c r="V256" t="inlineStr"/>
      <c r="W256" t="inlineStr"/>
      <c r="X256" t="inlineStr"/>
      <c r="Y256" t="inlineStr"/>
    </row>
    <row r="257" hidden="1" s="109">
      <c r="A257" t="inlineStr"/>
      <c r="B257" s="250" t="inlineStr">
        <is>
          <t>N</t>
        </is>
      </c>
      <c r="C257" t="inlineStr">
        <is>
          <t>ConTab_BOM_KP_Case_0263</t>
        </is>
      </c>
      <c r="D257" t="inlineStr"/>
      <c r="E257" t="inlineStr">
        <is>
          <t>:1220-5_6-KP:1220-5_6-KPV:1220-5_6-KPVS:</t>
        </is>
      </c>
      <c r="F257" t="inlineStr">
        <is>
          <t>250# ANSI Flange</t>
        </is>
      </c>
      <c r="G257" t="inlineStr">
        <is>
          <t>CaseMatl_Cast_Iron_ASTM-A48_CL35</t>
        </is>
      </c>
      <c r="H257" t="inlineStr">
        <is>
          <t>Cast Iron, ASTM-A48, CL 35</t>
        </is>
      </c>
      <c r="I257" t="inlineStr">
        <is>
          <t>C35</t>
        </is>
      </c>
      <c r="J257" s="250" t="n">
        <v>250</v>
      </c>
      <c r="K257" t="inlineStr">
        <is>
          <t>Coating_Scotchkote134_interior</t>
        </is>
      </c>
      <c r="L257" s="273" t="inlineStr">
        <is>
          <t>RTF</t>
        </is>
      </c>
      <c r="M257" t="inlineStr">
        <is>
          <t>B100298</t>
        </is>
      </c>
      <c r="N257" s="273" t="inlineStr">
        <is>
          <t>LT034</t>
        </is>
      </c>
      <c r="O257" s="124" t="inlineStr"/>
      <c r="P257" t="inlineStr"/>
      <c r="Q257" t="inlineStr"/>
      <c r="R257" t="inlineStr"/>
      <c r="S257" t="inlineStr"/>
      <c r="T257" t="inlineStr"/>
      <c r="U257" t="inlineStr"/>
      <c r="V257" t="inlineStr"/>
      <c r="W257" t="inlineStr"/>
      <c r="X257" t="inlineStr"/>
      <c r="Y257" t="inlineStr"/>
    </row>
    <row r="258" hidden="1" s="109">
      <c r="A258" t="inlineStr"/>
      <c r="B258" s="250" t="inlineStr">
        <is>
          <t>N</t>
        </is>
      </c>
      <c r="C258" t="inlineStr">
        <is>
          <t>ConTab_BOM_KP_Case_0264</t>
        </is>
      </c>
      <c r="D258" t="inlineStr"/>
      <c r="E258" t="inlineStr">
        <is>
          <t>:1220-5_6-KP:1220-5_6-KPV:1220-5_6-KPVS:</t>
        </is>
      </c>
      <c r="F258" t="inlineStr">
        <is>
          <t>250# ANSI Flange</t>
        </is>
      </c>
      <c r="G258" t="inlineStr">
        <is>
          <t>CaseMatl_Ductile_Iron_ASTM-A536-65</t>
        </is>
      </c>
      <c r="H258" t="inlineStr">
        <is>
          <t>Ductile Iron, ASTM-A536-65</t>
        </is>
      </c>
      <c r="I258" t="inlineStr">
        <is>
          <t>J</t>
        </is>
      </c>
      <c r="J258" s="250" t="n">
        <v>300</v>
      </c>
      <c r="K258" t="inlineStr">
        <is>
          <t>Coating_Scotchkote134_interior</t>
        </is>
      </c>
      <c r="L258" s="273" t="inlineStr">
        <is>
          <t>RTF</t>
        </is>
      </c>
      <c r="M258" t="inlineStr">
        <is>
          <t>B100299</t>
        </is>
      </c>
      <c r="N258" s="273" t="inlineStr">
        <is>
          <t>LT034</t>
        </is>
      </c>
      <c r="O258" s="124" t="inlineStr"/>
      <c r="P258" t="inlineStr"/>
      <c r="Q258" t="inlineStr"/>
      <c r="R258" t="inlineStr"/>
      <c r="S258" t="inlineStr"/>
      <c r="T258" t="inlineStr"/>
      <c r="U258" t="inlineStr"/>
      <c r="V258" t="inlineStr"/>
      <c r="W258" t="inlineStr"/>
      <c r="X258" t="inlineStr"/>
      <c r="Y258" t="inlineStr"/>
    </row>
    <row r="259" hidden="1" s="109">
      <c r="A259" t="inlineStr"/>
      <c r="B259" s="250" t="inlineStr">
        <is>
          <t>N</t>
        </is>
      </c>
      <c r="C259" t="inlineStr">
        <is>
          <t>ConTab_BOM_KP_Case_0265</t>
        </is>
      </c>
      <c r="D259" t="inlineStr"/>
      <c r="E259" t="inlineStr">
        <is>
          <t>:1415-1_2-KP:1415-1_2-KPV:1415-1_2-KPVS:</t>
        </is>
      </c>
      <c r="F259" t="inlineStr">
        <is>
          <t>125# ANSI Flange</t>
        </is>
      </c>
      <c r="G259" t="inlineStr">
        <is>
          <t>CaseMatl_Cast_Iron_ASTM-A48_CL35</t>
        </is>
      </c>
      <c r="H259" t="inlineStr">
        <is>
          <t>Cast Iron, ASTM-A48, CL 35</t>
        </is>
      </c>
      <c r="I259" t="inlineStr">
        <is>
          <t>C35</t>
        </is>
      </c>
      <c r="J259" s="250" t="n">
        <v>175</v>
      </c>
      <c r="K259" t="inlineStr">
        <is>
          <t>Coating_Scotchkote134_interior</t>
        </is>
      </c>
      <c r="L259" s="273" t="inlineStr">
        <is>
          <t>RTF</t>
        </is>
      </c>
      <c r="M259" t="inlineStr">
        <is>
          <t>B100306</t>
        </is>
      </c>
      <c r="N259" s="273" t="inlineStr">
        <is>
          <t>LT250</t>
        </is>
      </c>
      <c r="O259" s="124" t="inlineStr"/>
      <c r="P259" t="inlineStr"/>
      <c r="Q259" t="inlineStr"/>
      <c r="R259" t="inlineStr"/>
      <c r="S259" t="inlineStr"/>
      <c r="T259" t="inlineStr"/>
      <c r="U259" t="inlineStr"/>
      <c r="V259" t="inlineStr"/>
      <c r="W259" t="inlineStr"/>
      <c r="X259" t="inlineStr"/>
      <c r="Y259" t="inlineStr"/>
    </row>
    <row r="260" hidden="1" s="109">
      <c r="A260" t="inlineStr"/>
      <c r="B260" s="250" t="inlineStr">
        <is>
          <t>N</t>
        </is>
      </c>
      <c r="C260" t="inlineStr">
        <is>
          <t>ConTab_BOM_KP_Case_0266</t>
        </is>
      </c>
      <c r="D260" t="inlineStr"/>
      <c r="E260" t="inlineStr">
        <is>
          <t>:1415-1_2-KP:1415-1_2-KPV:1415-1_2-KPVS:</t>
        </is>
      </c>
      <c r="F260" t="inlineStr">
        <is>
          <t>125# ANSI Flange</t>
        </is>
      </c>
      <c r="G260" t="inlineStr">
        <is>
          <t>CaseMatl_Ductile_Iron_ASTM-A536-65</t>
        </is>
      </c>
      <c r="H260" t="inlineStr">
        <is>
          <t>Ductile Iron, ASTM-A536-65</t>
        </is>
      </c>
      <c r="I260" t="inlineStr">
        <is>
          <t>J</t>
        </is>
      </c>
      <c r="J260" s="250" t="n">
        <v>175</v>
      </c>
      <c r="K260" t="inlineStr">
        <is>
          <t>Coating_Scotchkote134_interior</t>
        </is>
      </c>
      <c r="L260" s="273" t="inlineStr">
        <is>
          <t>RTF</t>
        </is>
      </c>
      <c r="M260" t="inlineStr">
        <is>
          <t>B100307</t>
        </is>
      </c>
      <c r="N260" s="273" t="inlineStr">
        <is>
          <t>LT034</t>
        </is>
      </c>
      <c r="O260" s="124" t="inlineStr"/>
      <c r="P260" t="inlineStr"/>
      <c r="Q260" t="inlineStr"/>
      <c r="R260" t="inlineStr"/>
      <c r="S260" t="inlineStr"/>
      <c r="T260" t="inlineStr"/>
      <c r="U260" t="inlineStr"/>
      <c r="V260" t="inlineStr"/>
      <c r="W260" t="inlineStr"/>
      <c r="X260" t="inlineStr"/>
      <c r="Y260" t="inlineStr"/>
    </row>
    <row r="261" hidden="1" s="109">
      <c r="A261" t="inlineStr"/>
      <c r="B261" s="250" t="inlineStr">
        <is>
          <t>N</t>
        </is>
      </c>
      <c r="C261" t="inlineStr">
        <is>
          <t>ConTab_BOM_KP_Case_0267</t>
        </is>
      </c>
      <c r="D261" t="inlineStr"/>
      <c r="E261" t="inlineStr">
        <is>
          <t>:1415-1_2-KP:1415-1_2-KPV:1415-1_2-KPVS:</t>
        </is>
      </c>
      <c r="F261" t="inlineStr">
        <is>
          <t>250# ANSI Flange</t>
        </is>
      </c>
      <c r="G261" t="inlineStr">
        <is>
          <t>CaseMatl_Cast_Iron_ASTM-A48_CL35</t>
        </is>
      </c>
      <c r="H261" t="inlineStr">
        <is>
          <t>Cast Iron, ASTM-A48, CL 35</t>
        </is>
      </c>
      <c r="I261" t="inlineStr">
        <is>
          <t>C35</t>
        </is>
      </c>
      <c r="J261" s="250" t="n">
        <v>250</v>
      </c>
      <c r="K261" t="inlineStr">
        <is>
          <t>Coating_Scotchkote134_interior</t>
        </is>
      </c>
      <c r="L261" s="273" t="inlineStr">
        <is>
          <t>RTF</t>
        </is>
      </c>
      <c r="M261" t="inlineStr">
        <is>
          <t>B100310</t>
        </is>
      </c>
      <c r="N261" s="273" t="inlineStr">
        <is>
          <t>LT034</t>
        </is>
      </c>
      <c r="O261" s="124" t="inlineStr"/>
      <c r="P261" t="inlineStr"/>
      <c r="Q261" t="inlineStr"/>
      <c r="R261" t="inlineStr"/>
      <c r="S261" t="inlineStr"/>
      <c r="T261" t="inlineStr"/>
      <c r="U261" t="inlineStr"/>
      <c r="V261" t="inlineStr"/>
      <c r="W261" t="inlineStr"/>
      <c r="X261" t="inlineStr"/>
      <c r="Y261" t="inlineStr"/>
    </row>
    <row r="262" hidden="1" s="109">
      <c r="A262" t="inlineStr"/>
      <c r="B262" s="250" t="inlineStr">
        <is>
          <t>N</t>
        </is>
      </c>
      <c r="C262" t="inlineStr">
        <is>
          <t>ConTab_BOM_KP_Case_0268</t>
        </is>
      </c>
      <c r="D262" t="inlineStr"/>
      <c r="E262" t="inlineStr">
        <is>
          <t>:1415-1_2-KP:1415-1_2-KPV:1415-1_2-KPVS:</t>
        </is>
      </c>
      <c r="F262" t="inlineStr">
        <is>
          <t>250# ANSI Flange</t>
        </is>
      </c>
      <c r="G262" t="inlineStr">
        <is>
          <t>CaseMatl_Ductile_Iron_ASTM-A536-65</t>
        </is>
      </c>
      <c r="H262" t="inlineStr">
        <is>
          <t>Ductile Iron, ASTM-A536-65</t>
        </is>
      </c>
      <c r="I262" t="inlineStr">
        <is>
          <t>J</t>
        </is>
      </c>
      <c r="J262" s="250" t="n">
        <v>300</v>
      </c>
      <c r="K262" t="inlineStr">
        <is>
          <t>Coating_Scotchkote134_interior</t>
        </is>
      </c>
      <c r="L262" s="273" t="inlineStr">
        <is>
          <t>RTF</t>
        </is>
      </c>
      <c r="M262" t="inlineStr">
        <is>
          <t>B100311</t>
        </is>
      </c>
      <c r="N262" s="273" t="inlineStr">
        <is>
          <t>LT034</t>
        </is>
      </c>
      <c r="O262" s="124" t="inlineStr"/>
      <c r="P262" t="inlineStr"/>
      <c r="Q262" t="inlineStr"/>
      <c r="R262" t="inlineStr"/>
      <c r="S262" t="inlineStr"/>
      <c r="T262" t="inlineStr"/>
      <c r="U262" t="inlineStr"/>
      <c r="V262" t="inlineStr"/>
      <c r="W262" t="inlineStr"/>
      <c r="X262" t="inlineStr"/>
      <c r="Y262" t="inlineStr"/>
    </row>
    <row r="263" hidden="1" s="109">
      <c r="A263" t="inlineStr"/>
      <c r="B263" s="250" t="inlineStr">
        <is>
          <t>N</t>
        </is>
      </c>
      <c r="C263" t="inlineStr">
        <is>
          <t>ConTab_BOM_KP_Case_0337</t>
        </is>
      </c>
      <c r="D263" t="inlineStr"/>
      <c r="E263" t="inlineStr">
        <is>
          <t>:8012-5_6-KP:8012-5_6-KPV:8012-5_6-KPVS:</t>
        </is>
      </c>
      <c r="F263" t="inlineStr">
        <is>
          <t>125# ANSI Flange</t>
        </is>
      </c>
      <c r="G263" t="inlineStr">
        <is>
          <t>CaseMatl_Cast_Iron_ASTM-A48_CL35</t>
        </is>
      </c>
      <c r="H263" t="inlineStr">
        <is>
          <t>Cast Iron, ASTM-A48, CL 35</t>
        </is>
      </c>
      <c r="I263" t="inlineStr">
        <is>
          <t>C35</t>
        </is>
      </c>
      <c r="J263" s="250" t="n">
        <v>175</v>
      </c>
      <c r="K263" t="inlineStr">
        <is>
          <t>Coating_Scotchkote134_interior</t>
        </is>
      </c>
      <c r="L263" s="273" t="inlineStr">
        <is>
          <t>RTF</t>
        </is>
      </c>
      <c r="M263" t="inlineStr">
        <is>
          <t>B100198</t>
        </is>
      </c>
      <c r="N263" s="273" t="inlineStr">
        <is>
          <t>LT250</t>
        </is>
      </c>
      <c r="O263" t="inlineStr"/>
      <c r="P263" t="inlineStr"/>
      <c r="Q263" t="inlineStr"/>
      <c r="R263" t="inlineStr"/>
      <c r="S263" t="inlineStr"/>
      <c r="T263" t="inlineStr"/>
      <c r="U263" t="inlineStr"/>
      <c r="V263" t="inlineStr"/>
      <c r="W263" t="inlineStr"/>
      <c r="X263" t="inlineStr"/>
      <c r="Y263" t="inlineStr"/>
    </row>
    <row r="264" hidden="1" s="109">
      <c r="A264" t="inlineStr"/>
      <c r="B264" s="250" t="inlineStr">
        <is>
          <t>N</t>
        </is>
      </c>
      <c r="C264" t="inlineStr">
        <is>
          <t>ConTab_BOM_KP_Case_0338</t>
        </is>
      </c>
      <c r="D264" t="inlineStr"/>
      <c r="E264" t="inlineStr">
        <is>
          <t>:8012-5_6-KP:8012-5_6-KPV:8012-5_6-KPVS:</t>
        </is>
      </c>
      <c r="F264" t="inlineStr">
        <is>
          <t>125# ANSI Flange</t>
        </is>
      </c>
      <c r="G264" t="inlineStr">
        <is>
          <t>CaseMatl_Ductile_Iron_ASTM-A536-65</t>
        </is>
      </c>
      <c r="H264" t="inlineStr">
        <is>
          <t>Ductile Iron, ASTM-A536-65</t>
        </is>
      </c>
      <c r="I264" t="inlineStr">
        <is>
          <t>J</t>
        </is>
      </c>
      <c r="J264" s="250" t="n">
        <v>175</v>
      </c>
      <c r="K264" t="inlineStr">
        <is>
          <t>Coating_Scotchkote134_interior</t>
        </is>
      </c>
      <c r="L264" s="273" t="inlineStr">
        <is>
          <t>RTF</t>
        </is>
      </c>
      <c r="M264" t="inlineStr">
        <is>
          <t>B100199</t>
        </is>
      </c>
      <c r="N264" s="273" t="inlineStr">
        <is>
          <t>LT034</t>
        </is>
      </c>
      <c r="O264" t="inlineStr"/>
      <c r="P264" t="inlineStr"/>
      <c r="Q264" t="inlineStr"/>
      <c r="R264" t="inlineStr"/>
      <c r="S264" t="inlineStr"/>
      <c r="T264" t="inlineStr"/>
      <c r="U264" t="inlineStr"/>
      <c r="V264" t="inlineStr"/>
      <c r="W264" t="inlineStr"/>
      <c r="X264" t="inlineStr"/>
      <c r="Y264" t="inlineStr"/>
    </row>
    <row r="265" hidden="1" s="109">
      <c r="A265" t="inlineStr"/>
      <c r="B265" s="250" t="inlineStr">
        <is>
          <t>N</t>
        </is>
      </c>
      <c r="C265" t="inlineStr">
        <is>
          <t>ConTab_BOM_KP_Case_0339</t>
        </is>
      </c>
      <c r="D265" t="inlineStr"/>
      <c r="E265" t="inlineStr">
        <is>
          <t>:8012-5_6-KP:8012-5_6-KPV:8012-5_6-KPVS:</t>
        </is>
      </c>
      <c r="F265" t="inlineStr">
        <is>
          <t>250# ANSI Flange</t>
        </is>
      </c>
      <c r="G265" t="inlineStr">
        <is>
          <t>CaseMatl_Cast_Iron_ASTM-A48_CL35</t>
        </is>
      </c>
      <c r="H265" t="inlineStr">
        <is>
          <t>Cast Iron, ASTM-A48, CL 35</t>
        </is>
      </c>
      <c r="I265" t="inlineStr">
        <is>
          <t>C35</t>
        </is>
      </c>
      <c r="J265" s="250" t="n">
        <v>250</v>
      </c>
      <c r="K265" t="inlineStr">
        <is>
          <t>Coating_Scotchkote134_interior</t>
        </is>
      </c>
      <c r="L265" s="273" t="inlineStr">
        <is>
          <t>RTF</t>
        </is>
      </c>
      <c r="M265" t="inlineStr">
        <is>
          <t>B100202</t>
        </is>
      </c>
      <c r="N265" s="273" t="inlineStr">
        <is>
          <t>LT034</t>
        </is>
      </c>
      <c r="O265" t="inlineStr"/>
      <c r="P265" t="inlineStr"/>
      <c r="Q265" t="inlineStr"/>
      <c r="R265" t="inlineStr"/>
      <c r="S265" t="inlineStr"/>
      <c r="T265" t="inlineStr"/>
      <c r="U265" t="inlineStr"/>
      <c r="V265" t="inlineStr"/>
      <c r="W265" t="inlineStr"/>
      <c r="X265" t="inlineStr"/>
      <c r="Y265" t="inlineStr"/>
    </row>
    <row r="266" hidden="1" s="109">
      <c r="A266" t="inlineStr"/>
      <c r="B266" s="250" t="inlineStr">
        <is>
          <t>N</t>
        </is>
      </c>
      <c r="C266" t="inlineStr">
        <is>
          <t>ConTab_BOM_KP_Case_0340</t>
        </is>
      </c>
      <c r="D266" t="inlineStr"/>
      <c r="E266" t="inlineStr">
        <is>
          <t>:8012-5_6-KP:8012-5_6-KPV:8012-5_6-KPVS:</t>
        </is>
      </c>
      <c r="F266" t="inlineStr">
        <is>
          <t>250# ANSI Flange</t>
        </is>
      </c>
      <c r="G266" t="inlineStr">
        <is>
          <t>CaseMatl_Ductile_Iron_ASTM-A536-65</t>
        </is>
      </c>
      <c r="H266" t="inlineStr">
        <is>
          <t>Ductile Iron, ASTM-A536-65</t>
        </is>
      </c>
      <c r="I266" t="inlineStr">
        <is>
          <t>J</t>
        </is>
      </c>
      <c r="J266" s="250" t="n">
        <v>300</v>
      </c>
      <c r="K266" t="inlineStr">
        <is>
          <t>Coating_Scotchkote134_interior</t>
        </is>
      </c>
      <c r="L266" s="273" t="inlineStr">
        <is>
          <t>RTF</t>
        </is>
      </c>
      <c r="M266" t="inlineStr">
        <is>
          <t>B100203</t>
        </is>
      </c>
      <c r="N266" s="273" t="inlineStr">
        <is>
          <t>LT034</t>
        </is>
      </c>
      <c r="O266" t="inlineStr"/>
      <c r="P266" t="inlineStr"/>
      <c r="Q266" t="inlineStr"/>
      <c r="R266" t="inlineStr"/>
      <c r="S266" t="inlineStr"/>
      <c r="T266" t="inlineStr"/>
      <c r="U266" t="inlineStr"/>
      <c r="V266" t="inlineStr"/>
      <c r="W266" t="inlineStr"/>
      <c r="X266" t="inlineStr"/>
      <c r="Y266" t="inlineStr"/>
    </row>
    <row r="267" hidden="1" s="109">
      <c r="A267" t="inlineStr"/>
      <c r="B267" s="250" t="inlineStr">
        <is>
          <t>N</t>
        </is>
      </c>
      <c r="C267" t="inlineStr">
        <is>
          <t>ConTab_BOM_KP_Case_0341</t>
        </is>
      </c>
      <c r="D267" t="inlineStr"/>
      <c r="E267" t="inlineStr">
        <is>
          <t>:8012-5_6-KP:8012-5_6-KPV:8012-5_6-KPVS:</t>
        </is>
      </c>
      <c r="F267" t="inlineStr">
        <is>
          <t>125# ANSI Flange</t>
        </is>
      </c>
      <c r="G267" t="inlineStr">
        <is>
          <t>CaseMatl_Cast_Iron_ASTM-A48_CL35</t>
        </is>
      </c>
      <c r="H267" t="inlineStr">
        <is>
          <t>Cast Iron, ASTM-A48, CL 35</t>
        </is>
      </c>
      <c r="I267" t="inlineStr">
        <is>
          <t>C35</t>
        </is>
      </c>
      <c r="J267" s="250" t="n">
        <v>175</v>
      </c>
      <c r="K267" t="inlineStr">
        <is>
          <t>Coating_Scotchkote134_interior</t>
        </is>
      </c>
      <c r="L267" s="273" t="inlineStr">
        <is>
          <t>RTF</t>
        </is>
      </c>
      <c r="M267" t="inlineStr">
        <is>
          <t>B100210</t>
        </is>
      </c>
      <c r="N267" s="273" t="inlineStr">
        <is>
          <t>LT250</t>
        </is>
      </c>
      <c r="O267" t="inlineStr"/>
      <c r="P267" t="inlineStr"/>
      <c r="Q267" t="inlineStr"/>
      <c r="R267" t="inlineStr"/>
      <c r="S267" t="inlineStr"/>
      <c r="T267" t="inlineStr"/>
      <c r="U267" t="inlineStr"/>
      <c r="V267" t="inlineStr"/>
      <c r="W267" t="inlineStr"/>
      <c r="X267" t="inlineStr"/>
      <c r="Y267" t="inlineStr"/>
    </row>
    <row r="268" hidden="1" s="109">
      <c r="A268" t="inlineStr"/>
      <c r="B268" s="250" t="inlineStr">
        <is>
          <t>N</t>
        </is>
      </c>
      <c r="C268" t="inlineStr">
        <is>
          <t>ConTab_BOM_KP_Case_0342</t>
        </is>
      </c>
      <c r="D268" t="inlineStr"/>
      <c r="E268" t="inlineStr">
        <is>
          <t>:8012-5_6-KP:8012-5_6-KPV:8012-5_6-KPVS:</t>
        </is>
      </c>
      <c r="F268" t="inlineStr">
        <is>
          <t>125# ANSI Flange</t>
        </is>
      </c>
      <c r="G268" t="inlineStr">
        <is>
          <t>CaseMatl_Ductile_Iron_ASTM-A536-65</t>
        </is>
      </c>
      <c r="H268" t="inlineStr">
        <is>
          <t>Ductile Iron, ASTM-A536-65</t>
        </is>
      </c>
      <c r="I268" t="inlineStr">
        <is>
          <t>J</t>
        </is>
      </c>
      <c r="J268" s="250" t="n">
        <v>175</v>
      </c>
      <c r="K268" t="inlineStr">
        <is>
          <t>Coating_Scotchkote134_interior</t>
        </is>
      </c>
      <c r="L268" s="273" t="inlineStr">
        <is>
          <t>RTF</t>
        </is>
      </c>
      <c r="M268" t="inlineStr">
        <is>
          <t>B100211</t>
        </is>
      </c>
      <c r="N268" s="273" t="inlineStr">
        <is>
          <t>LT034</t>
        </is>
      </c>
      <c r="O268" t="inlineStr"/>
      <c r="P268" t="inlineStr"/>
      <c r="Q268" t="inlineStr"/>
      <c r="R268" t="inlineStr"/>
      <c r="S268" t="inlineStr"/>
      <c r="T268" t="inlineStr"/>
      <c r="U268" t="inlineStr"/>
      <c r="V268" t="inlineStr"/>
      <c r="W268" t="inlineStr"/>
      <c r="X268" t="inlineStr"/>
      <c r="Y268" t="inlineStr"/>
    </row>
    <row r="269" hidden="1" s="109">
      <c r="A269" t="inlineStr"/>
      <c r="B269" s="250" t="inlineStr">
        <is>
          <t>N</t>
        </is>
      </c>
      <c r="C269" t="inlineStr">
        <is>
          <t>ConTab_BOM_KP_Case_0343</t>
        </is>
      </c>
      <c r="D269" t="inlineStr"/>
      <c r="E269" t="inlineStr">
        <is>
          <t>:8012-5_6-KP:8012-5_6-KPV:8012-5_6-KPVS:</t>
        </is>
      </c>
      <c r="F269" t="inlineStr">
        <is>
          <t>250# ANSI Flange</t>
        </is>
      </c>
      <c r="G269" t="inlineStr">
        <is>
          <t>CaseMatl_Cast_Iron_ASTM-A48_CL35</t>
        </is>
      </c>
      <c r="H269" t="inlineStr">
        <is>
          <t>Cast Iron, ASTM-A48, CL 35</t>
        </is>
      </c>
      <c r="I269" t="inlineStr">
        <is>
          <t>C35</t>
        </is>
      </c>
      <c r="J269" s="250" t="n">
        <v>250</v>
      </c>
      <c r="K269" t="inlineStr">
        <is>
          <t>Coating_Scotchkote134_interior</t>
        </is>
      </c>
      <c r="L269" s="273" t="inlineStr">
        <is>
          <t>RTF</t>
        </is>
      </c>
      <c r="M269" t="inlineStr">
        <is>
          <t>B100214</t>
        </is>
      </c>
      <c r="N269" s="273" t="inlineStr">
        <is>
          <t>LT034</t>
        </is>
      </c>
      <c r="O269" t="inlineStr"/>
      <c r="P269" t="inlineStr"/>
      <c r="Q269" t="inlineStr"/>
      <c r="R269" t="inlineStr"/>
      <c r="S269" t="inlineStr"/>
      <c r="T269" t="inlineStr"/>
      <c r="U269" t="inlineStr"/>
      <c r="V269" t="inlineStr"/>
      <c r="W269" t="inlineStr"/>
      <c r="X269" t="inlineStr"/>
      <c r="Y269" t="inlineStr"/>
    </row>
    <row r="270" hidden="1" s="109">
      <c r="A270" t="inlineStr"/>
      <c r="B270" s="250" t="inlineStr">
        <is>
          <t>N</t>
        </is>
      </c>
      <c r="C270" t="inlineStr">
        <is>
          <t>ConTab_BOM_KP_Case_0344</t>
        </is>
      </c>
      <c r="D270" t="inlineStr"/>
      <c r="E270" t="inlineStr">
        <is>
          <t>:8012-5_6-KP:8012-5_6-KPV:8012-5_6-KPVS:</t>
        </is>
      </c>
      <c r="F270" t="inlineStr">
        <is>
          <t>250# ANSI Flange</t>
        </is>
      </c>
      <c r="G270" t="inlineStr">
        <is>
          <t>CaseMatl_Ductile_Iron_ASTM-A536-65</t>
        </is>
      </c>
      <c r="H270" t="inlineStr">
        <is>
          <t>Ductile Iron, ASTM-A536-65</t>
        </is>
      </c>
      <c r="I270" t="inlineStr">
        <is>
          <t>J</t>
        </is>
      </c>
      <c r="J270" s="250" t="n">
        <v>300</v>
      </c>
      <c r="K270" t="inlineStr">
        <is>
          <t>Coating_Scotchkote134_interior</t>
        </is>
      </c>
      <c r="L270" s="273" t="inlineStr">
        <is>
          <t>RTF</t>
        </is>
      </c>
      <c r="M270" t="inlineStr">
        <is>
          <t>B100215</t>
        </is>
      </c>
      <c r="N270" s="273" t="inlineStr">
        <is>
          <t>LT034</t>
        </is>
      </c>
      <c r="O270" t="inlineStr"/>
      <c r="P270" t="inlineStr"/>
      <c r="Q270" t="inlineStr"/>
      <c r="R270" t="inlineStr"/>
      <c r="S270" t="inlineStr"/>
      <c r="T270" t="inlineStr"/>
      <c r="U270" t="inlineStr"/>
      <c r="V270" t="inlineStr"/>
      <c r="W270" t="inlineStr"/>
      <c r="X270" t="inlineStr"/>
      <c r="Y270" t="inlineStr"/>
    </row>
    <row r="271" hidden="1" s="109">
      <c r="A271" t="inlineStr"/>
      <c r="B271" s="250" t="inlineStr">
        <is>
          <t>N</t>
        </is>
      </c>
      <c r="C271" t="inlineStr">
        <is>
          <t>ConTab_BOM_KP_Case_0345</t>
        </is>
      </c>
      <c r="D271" t="inlineStr"/>
      <c r="E271" t="inlineStr">
        <is>
          <t>:8020-5_6-KP::8020-5_6-KPV::8020-5_6-KPVS:</t>
        </is>
      </c>
      <c r="F271" t="inlineStr">
        <is>
          <t>125# ANSI Flange</t>
        </is>
      </c>
      <c r="G271" t="inlineStr">
        <is>
          <t>CaseMatl_Cast_Iron_ASTM-A48_CL35</t>
        </is>
      </c>
      <c r="H271" t="inlineStr">
        <is>
          <t>Cast Iron, ASTM-A48, CL 35</t>
        </is>
      </c>
      <c r="I271" t="inlineStr">
        <is>
          <t>C35</t>
        </is>
      </c>
      <c r="J271" s="250" t="n">
        <v>175</v>
      </c>
      <c r="K271" t="inlineStr">
        <is>
          <t>Coating_Scotchkote134_interior</t>
        </is>
      </c>
      <c r="L271" s="273" t="inlineStr">
        <is>
          <t>RTF</t>
        </is>
      </c>
      <c r="M271" t="inlineStr">
        <is>
          <t>B100222</t>
        </is>
      </c>
      <c r="N271" s="273" t="inlineStr">
        <is>
          <t>LT250</t>
        </is>
      </c>
      <c r="O271" t="inlineStr"/>
      <c r="P271" t="inlineStr"/>
      <c r="Q271" t="inlineStr"/>
      <c r="R271" t="inlineStr"/>
      <c r="S271" t="inlineStr"/>
      <c r="T271" t="inlineStr"/>
      <c r="U271" t="inlineStr"/>
      <c r="V271" t="inlineStr"/>
      <c r="W271" t="inlineStr"/>
      <c r="X271" t="inlineStr"/>
      <c r="Y271" t="inlineStr"/>
    </row>
    <row r="272" hidden="1" s="109">
      <c r="A272" t="inlineStr"/>
      <c r="B272" s="250" t="inlineStr">
        <is>
          <t>N</t>
        </is>
      </c>
      <c r="C272" t="inlineStr">
        <is>
          <t>ConTab_BOM_KP_Case_0346</t>
        </is>
      </c>
      <c r="D272" t="inlineStr"/>
      <c r="E272" t="inlineStr">
        <is>
          <t>:8020-5_6-KP::8020-5_6-KPV::8020-5_6-KPVS:</t>
        </is>
      </c>
      <c r="F272" t="inlineStr">
        <is>
          <t>125# ANSI Flange</t>
        </is>
      </c>
      <c r="G272" t="inlineStr">
        <is>
          <t>CaseMatl_Ductile_Iron_ASTM-A536-65</t>
        </is>
      </c>
      <c r="H272" t="inlineStr">
        <is>
          <t>Ductile Iron, ASTM-A536-65</t>
        </is>
      </c>
      <c r="I272" t="inlineStr">
        <is>
          <t>J</t>
        </is>
      </c>
      <c r="J272" s="250" t="n">
        <v>175</v>
      </c>
      <c r="K272" t="inlineStr">
        <is>
          <t>Coating_Scotchkote134_interior</t>
        </is>
      </c>
      <c r="L272" s="273" t="inlineStr">
        <is>
          <t>RTF</t>
        </is>
      </c>
      <c r="M272" t="inlineStr">
        <is>
          <t>B100223</t>
        </is>
      </c>
      <c r="N272" s="273" t="inlineStr">
        <is>
          <t>LT034</t>
        </is>
      </c>
      <c r="O272" t="inlineStr"/>
      <c r="P272" t="inlineStr"/>
      <c r="Q272" t="inlineStr"/>
      <c r="R272" t="inlineStr"/>
      <c r="S272" t="inlineStr"/>
      <c r="T272" t="inlineStr"/>
      <c r="U272" t="inlineStr"/>
      <c r="V272" t="inlineStr"/>
      <c r="W272" t="inlineStr"/>
      <c r="X272" t="inlineStr"/>
      <c r="Y272" t="inlineStr"/>
    </row>
    <row r="273" hidden="1" s="109">
      <c r="A273" t="inlineStr"/>
      <c r="B273" s="250" t="inlineStr">
        <is>
          <t>N</t>
        </is>
      </c>
      <c r="C273" t="inlineStr">
        <is>
          <t>ConTab_BOM_KP_Case_0347</t>
        </is>
      </c>
      <c r="D273" t="inlineStr"/>
      <c r="E273" t="inlineStr">
        <is>
          <t>:8020-5_6-KP::8020-5_6-KPV::8020-5_6-KPVS:</t>
        </is>
      </c>
      <c r="F273" t="inlineStr">
        <is>
          <t>250# ANSI Flange</t>
        </is>
      </c>
      <c r="G273" t="inlineStr">
        <is>
          <t>CaseMatl_Cast_Iron_ASTM-A48_CL35</t>
        </is>
      </c>
      <c r="H273" t="inlineStr">
        <is>
          <t>Cast Iron, ASTM-A48, CL 35</t>
        </is>
      </c>
      <c r="I273" t="inlineStr">
        <is>
          <t>C35</t>
        </is>
      </c>
      <c r="J273" s="250" t="n">
        <v>250</v>
      </c>
      <c r="K273" t="inlineStr">
        <is>
          <t>Coating_Scotchkote134_interior</t>
        </is>
      </c>
      <c r="L273" s="273" t="inlineStr">
        <is>
          <t>RTF</t>
        </is>
      </c>
      <c r="M273" t="inlineStr">
        <is>
          <t>B100226</t>
        </is>
      </c>
      <c r="N273" s="273" t="inlineStr">
        <is>
          <t>LT034</t>
        </is>
      </c>
      <c r="O273" t="inlineStr"/>
      <c r="P273" t="inlineStr"/>
      <c r="Q273" t="inlineStr"/>
      <c r="R273" t="inlineStr"/>
      <c r="S273" t="inlineStr"/>
      <c r="T273" t="inlineStr"/>
      <c r="U273" t="inlineStr"/>
      <c r="V273" t="inlineStr"/>
      <c r="W273" t="inlineStr"/>
      <c r="X273" t="inlineStr"/>
      <c r="Y273" t="inlineStr"/>
    </row>
    <row r="274" hidden="1" s="109">
      <c r="A274" t="inlineStr"/>
      <c r="B274" s="250" t="inlineStr">
        <is>
          <t>N</t>
        </is>
      </c>
      <c r="C274" t="inlineStr">
        <is>
          <t>ConTab_BOM_KP_Case_0348</t>
        </is>
      </c>
      <c r="D274" t="inlineStr"/>
      <c r="E274" t="inlineStr">
        <is>
          <t>:8020-5_6-KP::8020-5_6-KPV::8020-5_6-KPVS:</t>
        </is>
      </c>
      <c r="F274" t="inlineStr">
        <is>
          <t>250# ANSI Flange</t>
        </is>
      </c>
      <c r="G274" t="inlineStr">
        <is>
          <t>CaseMatl_Ductile_Iron_ASTM-A536-65</t>
        </is>
      </c>
      <c r="H274" t="inlineStr">
        <is>
          <t>Ductile Iron, ASTM-A536-65</t>
        </is>
      </c>
      <c r="I274" t="inlineStr">
        <is>
          <t>J</t>
        </is>
      </c>
      <c r="J274" s="250" t="n">
        <v>300</v>
      </c>
      <c r="K274" t="inlineStr">
        <is>
          <t>Coating_Scotchkote134_interior</t>
        </is>
      </c>
      <c r="L274" s="273" t="inlineStr">
        <is>
          <t>RTF</t>
        </is>
      </c>
      <c r="M274" t="inlineStr">
        <is>
          <t>B100227</t>
        </is>
      </c>
      <c r="N274" s="273" t="inlineStr">
        <is>
          <t>LT034</t>
        </is>
      </c>
      <c r="O274" t="inlineStr"/>
      <c r="P274" t="inlineStr"/>
      <c r="Q274" t="inlineStr"/>
      <c r="R274" t="inlineStr"/>
      <c r="S274" t="inlineStr"/>
      <c r="T274" t="inlineStr"/>
      <c r="U274" t="inlineStr"/>
      <c r="V274" t="inlineStr"/>
      <c r="W274" t="inlineStr"/>
      <c r="X274" t="inlineStr"/>
      <c r="Y274" t="inlineStr"/>
    </row>
    <row r="275" hidden="1" s="109">
      <c r="A275" t="inlineStr"/>
      <c r="B275" s="250" t="inlineStr">
        <is>
          <t>N</t>
        </is>
      </c>
      <c r="C275" t="inlineStr">
        <is>
          <t>ConTab_BOM_KP_Case_0349</t>
        </is>
      </c>
      <c r="D275" t="inlineStr"/>
      <c r="E275" t="inlineStr">
        <is>
          <t>:1012-9_0-KP:1012-9_0-KPV:1012-1_2-KP:1012-1_2-KPV:1012-1_2-KPVS:</t>
        </is>
      </c>
      <c r="F275" t="inlineStr">
        <is>
          <t>125# ANSI Flange</t>
        </is>
      </c>
      <c r="G275" t="inlineStr">
        <is>
          <t>CaseMatl_Cast_Iron_ASTM-A48_CL35</t>
        </is>
      </c>
      <c r="H275" t="inlineStr">
        <is>
          <t>Cast Iron, ASTM-A48, CL 35</t>
        </is>
      </c>
      <c r="I275" t="inlineStr">
        <is>
          <t>C35</t>
        </is>
      </c>
      <c r="J275" s="250" t="n">
        <v>175</v>
      </c>
      <c r="K275" t="inlineStr">
        <is>
          <t>Coating_Scotchkote134_interior_exterior</t>
        </is>
      </c>
      <c r="L275" s="273" t="inlineStr">
        <is>
          <t>RTF</t>
        </is>
      </c>
      <c r="M275" t="inlineStr">
        <is>
          <t>B100234</t>
        </is>
      </c>
      <c r="N275" s="273" t="inlineStr">
        <is>
          <t>LT250</t>
        </is>
      </c>
      <c r="O275" t="inlineStr"/>
      <c r="P275" t="inlineStr"/>
      <c r="Q275" t="inlineStr"/>
      <c r="R275" t="inlineStr"/>
      <c r="S275" t="inlineStr"/>
      <c r="T275" t="inlineStr"/>
      <c r="U275" t="inlineStr"/>
      <c r="V275" t="inlineStr"/>
      <c r="W275" t="inlineStr"/>
      <c r="X275" t="inlineStr"/>
      <c r="Y275" t="inlineStr"/>
    </row>
    <row r="276" hidden="1" s="109">
      <c r="A276" t="inlineStr"/>
      <c r="B276" s="250" t="inlineStr">
        <is>
          <t>N</t>
        </is>
      </c>
      <c r="C276" t="inlineStr">
        <is>
          <t>ConTab_BOM_KP_Case_0350</t>
        </is>
      </c>
      <c r="D276" t="inlineStr"/>
      <c r="E276" t="inlineStr">
        <is>
          <t>:1012-9_0-KP:1012-9_0-KPV:1012-1_2-KP:1012-1_2-KPV:1012-1_2-KPVS:</t>
        </is>
      </c>
      <c r="F276" t="inlineStr">
        <is>
          <t>125# ANSI Flange</t>
        </is>
      </c>
      <c r="G276" t="inlineStr">
        <is>
          <t>CaseMatl_Ductile_Iron_ASTM-A536-65</t>
        </is>
      </c>
      <c r="H276" t="inlineStr">
        <is>
          <t>Ductile Iron, ASTM-A536-65</t>
        </is>
      </c>
      <c r="I276" t="inlineStr">
        <is>
          <t>J</t>
        </is>
      </c>
      <c r="J276" s="250" t="n">
        <v>175</v>
      </c>
      <c r="K276" t="inlineStr">
        <is>
          <t>Coating_Scotchkote134_interior_exterior</t>
        </is>
      </c>
      <c r="L276" s="273" t="inlineStr">
        <is>
          <t>RTF</t>
        </is>
      </c>
      <c r="M276" t="inlineStr">
        <is>
          <t>B100235</t>
        </is>
      </c>
      <c r="N276" s="273" t="inlineStr">
        <is>
          <t>LT034</t>
        </is>
      </c>
      <c r="O276" t="inlineStr"/>
      <c r="P276" t="inlineStr"/>
      <c r="Q276" t="inlineStr"/>
      <c r="R276" t="inlineStr"/>
      <c r="S276" t="inlineStr"/>
      <c r="T276" t="inlineStr"/>
      <c r="U276" t="inlineStr"/>
      <c r="V276" t="inlineStr"/>
      <c r="W276" t="inlineStr"/>
      <c r="X276" t="inlineStr"/>
      <c r="Y276" t="inlineStr"/>
    </row>
    <row r="277" hidden="1" s="109">
      <c r="A277" t="inlineStr"/>
      <c r="B277" s="250" t="inlineStr">
        <is>
          <t>N</t>
        </is>
      </c>
      <c r="C277" t="inlineStr">
        <is>
          <t>ConTab_BOM_KP_Case_0351</t>
        </is>
      </c>
      <c r="D277" t="inlineStr"/>
      <c r="E277" t="inlineStr">
        <is>
          <t>:1012-9_0-KP:1012-9_0-KPV:1012-1_2-KP:1012-1_2-KPV:1012-1_2-KPVS:</t>
        </is>
      </c>
      <c r="F277" t="inlineStr">
        <is>
          <t>250# ANSI Flange</t>
        </is>
      </c>
      <c r="G277" t="inlineStr">
        <is>
          <t>CaseMatl_Cast_Iron_ASTM-A48_CL35</t>
        </is>
      </c>
      <c r="H277" t="inlineStr">
        <is>
          <t>Cast Iron, ASTM-A48, CL 35</t>
        </is>
      </c>
      <c r="I277" t="inlineStr">
        <is>
          <t>C35</t>
        </is>
      </c>
      <c r="J277" s="250" t="n">
        <v>250</v>
      </c>
      <c r="K277" t="inlineStr">
        <is>
          <t>Coating_Scotchkote134_interior_exterior</t>
        </is>
      </c>
      <c r="L277" s="273" t="inlineStr">
        <is>
          <t>RTF</t>
        </is>
      </c>
      <c r="M277" t="inlineStr">
        <is>
          <t>B100238</t>
        </is>
      </c>
      <c r="N277" s="273" t="inlineStr">
        <is>
          <t>LT034</t>
        </is>
      </c>
      <c r="O277" t="inlineStr"/>
      <c r="P277" t="inlineStr"/>
      <c r="Q277" t="inlineStr"/>
      <c r="R277" t="inlineStr"/>
      <c r="S277" t="inlineStr"/>
      <c r="T277" t="inlineStr"/>
      <c r="U277" t="inlineStr"/>
      <c r="V277" t="inlineStr"/>
      <c r="W277" t="inlineStr"/>
      <c r="X277" t="inlineStr"/>
      <c r="Y277" t="inlineStr"/>
    </row>
    <row r="278" hidden="1" s="109">
      <c r="A278" t="inlineStr"/>
      <c r="B278" s="250" t="inlineStr">
        <is>
          <t>N</t>
        </is>
      </c>
      <c r="C278" t="inlineStr">
        <is>
          <t>ConTab_BOM_KP_Case_0352</t>
        </is>
      </c>
      <c r="D278" t="inlineStr"/>
      <c r="E278" t="inlineStr">
        <is>
          <t>:1012-9_0-KP:1012-9_0-KPV:1012-1_2-KP:1012-1_2-KPV:1012-1_2-KPVS:</t>
        </is>
      </c>
      <c r="F278" t="inlineStr">
        <is>
          <t>250# ANSI Flange</t>
        </is>
      </c>
      <c r="G278" t="inlineStr">
        <is>
          <t>CaseMatl_Ductile_Iron_ASTM-A536-65</t>
        </is>
      </c>
      <c r="H278" t="inlineStr">
        <is>
          <t>Ductile Iron, ASTM-A536-65</t>
        </is>
      </c>
      <c r="I278" t="inlineStr">
        <is>
          <t>J</t>
        </is>
      </c>
      <c r="J278" s="250" t="n">
        <v>300</v>
      </c>
      <c r="K278" t="inlineStr">
        <is>
          <t>Coating_Scotchkote134_interior_exterior</t>
        </is>
      </c>
      <c r="L278" s="273" t="inlineStr">
        <is>
          <t>RTF</t>
        </is>
      </c>
      <c r="M278" t="inlineStr">
        <is>
          <t>B100239</t>
        </is>
      </c>
      <c r="N278" s="273" t="inlineStr">
        <is>
          <t>LT034</t>
        </is>
      </c>
      <c r="O278" t="inlineStr"/>
      <c r="P278" t="inlineStr"/>
      <c r="Q278" t="inlineStr"/>
      <c r="R278" t="inlineStr"/>
      <c r="S278" t="inlineStr"/>
      <c r="T278" t="inlineStr"/>
      <c r="U278" t="inlineStr"/>
      <c r="V278" t="inlineStr"/>
      <c r="W278" t="inlineStr"/>
      <c r="X278" t="inlineStr"/>
      <c r="Y278" t="inlineStr"/>
    </row>
    <row r="279" hidden="1" s="109">
      <c r="A279" t="inlineStr"/>
      <c r="B279" s="250" t="inlineStr">
        <is>
          <t>N</t>
        </is>
      </c>
      <c r="C279" t="inlineStr">
        <is>
          <t>ConTab_BOM_KP_Case_0353</t>
        </is>
      </c>
      <c r="D279" t="inlineStr"/>
      <c r="E279" t="inlineStr">
        <is>
          <t>:1015-3_4-KP:1015-3_4-KPV:1015-3_4-KPVS:</t>
        </is>
      </c>
      <c r="F279" t="inlineStr">
        <is>
          <t>125# ANSI Flange</t>
        </is>
      </c>
      <c r="G279" t="inlineStr">
        <is>
          <t>CaseMatl_Cast_Iron_ASTM-A48_CL35</t>
        </is>
      </c>
      <c r="H279" t="inlineStr">
        <is>
          <t>Cast Iron, ASTM-A48, CL 35</t>
        </is>
      </c>
      <c r="I279" t="inlineStr">
        <is>
          <t>C35</t>
        </is>
      </c>
      <c r="J279" s="250" t="n">
        <v>175</v>
      </c>
      <c r="K279" t="inlineStr">
        <is>
          <t>Coating_Scotchkote134_interior_exterior</t>
        </is>
      </c>
      <c r="L279" s="273" t="inlineStr">
        <is>
          <t>RTF</t>
        </is>
      </c>
      <c r="M279" t="inlineStr">
        <is>
          <t>B100246</t>
        </is>
      </c>
      <c r="N279" s="273" t="inlineStr">
        <is>
          <t>LT250</t>
        </is>
      </c>
      <c r="O279" t="inlineStr"/>
      <c r="P279" t="inlineStr"/>
      <c r="Q279" t="inlineStr"/>
      <c r="R279" t="inlineStr"/>
      <c r="S279" t="inlineStr"/>
      <c r="T279" t="inlineStr"/>
      <c r="U279" t="inlineStr"/>
      <c r="V279" t="inlineStr"/>
      <c r="W279" t="inlineStr"/>
      <c r="X279" t="inlineStr"/>
      <c r="Y279" t="inlineStr"/>
    </row>
    <row r="280" hidden="1" s="109">
      <c r="A280" t="inlineStr"/>
      <c r="B280" s="250" t="inlineStr">
        <is>
          <t>N</t>
        </is>
      </c>
      <c r="C280" t="inlineStr">
        <is>
          <t>ConTab_BOM_KP_Case_0354</t>
        </is>
      </c>
      <c r="D280" t="inlineStr"/>
      <c r="E280" t="inlineStr">
        <is>
          <t>:1015-3_4-KP:1015-3_4-KPV:1015-3_4-KPVS:</t>
        </is>
      </c>
      <c r="F280" t="inlineStr">
        <is>
          <t>125# ANSI Flange</t>
        </is>
      </c>
      <c r="G280" t="inlineStr">
        <is>
          <t>CaseMatl_Ductile_Iron_ASTM-A536-65</t>
        </is>
      </c>
      <c r="H280" t="inlineStr">
        <is>
          <t>Ductile Iron, ASTM-A536-65</t>
        </is>
      </c>
      <c r="I280" t="inlineStr">
        <is>
          <t>J</t>
        </is>
      </c>
      <c r="J280" s="250" t="n">
        <v>175</v>
      </c>
      <c r="K280" t="inlineStr">
        <is>
          <t>Coating_Scotchkote134_interior_exterior</t>
        </is>
      </c>
      <c r="L280" s="273" t="inlineStr">
        <is>
          <t>RTF</t>
        </is>
      </c>
      <c r="M280" t="inlineStr">
        <is>
          <t>B100247</t>
        </is>
      </c>
      <c r="N280" s="273" t="inlineStr">
        <is>
          <t>LT034</t>
        </is>
      </c>
      <c r="O280" t="inlineStr"/>
      <c r="P280" t="inlineStr"/>
      <c r="Q280" t="inlineStr"/>
      <c r="R280" t="inlineStr"/>
      <c r="S280" t="inlineStr"/>
      <c r="T280" t="inlineStr"/>
      <c r="U280" t="inlineStr"/>
      <c r="V280" t="inlineStr"/>
      <c r="W280" t="inlineStr"/>
      <c r="X280" t="inlineStr"/>
      <c r="Y280" t="inlineStr"/>
    </row>
    <row r="281" hidden="1" s="109">
      <c r="A281" t="inlineStr"/>
      <c r="B281" s="250" t="inlineStr">
        <is>
          <t>N</t>
        </is>
      </c>
      <c r="C281" t="inlineStr">
        <is>
          <t>ConTab_BOM_KP_Case_0355</t>
        </is>
      </c>
      <c r="D281" t="inlineStr"/>
      <c r="E281" t="inlineStr">
        <is>
          <t>:1015-3_4-KP:1015-3_4-KPV:1015-3_4-KPVS:</t>
        </is>
      </c>
      <c r="F281" t="inlineStr">
        <is>
          <t>250# ANSI Flange</t>
        </is>
      </c>
      <c r="G281" t="inlineStr">
        <is>
          <t>CaseMatl_Cast_Iron_ASTM-A48_CL35</t>
        </is>
      </c>
      <c r="H281" t="inlineStr">
        <is>
          <t>Cast Iron, ASTM-A48, CL 35</t>
        </is>
      </c>
      <c r="I281" t="inlineStr">
        <is>
          <t>C35</t>
        </is>
      </c>
      <c r="J281" s="250" t="n">
        <v>250</v>
      </c>
      <c r="K281" t="inlineStr">
        <is>
          <t>Coating_Scotchkote134_interior_exterior</t>
        </is>
      </c>
      <c r="L281" s="273" t="inlineStr">
        <is>
          <t>RTF</t>
        </is>
      </c>
      <c r="M281" t="inlineStr">
        <is>
          <t>B100250</t>
        </is>
      </c>
      <c r="N281" s="273" t="inlineStr">
        <is>
          <t>LT034</t>
        </is>
      </c>
      <c r="O281" t="inlineStr"/>
      <c r="P281" t="inlineStr"/>
      <c r="Q281" t="inlineStr"/>
      <c r="R281" t="inlineStr"/>
      <c r="S281" t="inlineStr"/>
      <c r="T281" t="inlineStr"/>
      <c r="U281" t="inlineStr"/>
      <c r="V281" t="inlineStr"/>
      <c r="W281" t="inlineStr"/>
      <c r="X281" t="inlineStr"/>
      <c r="Y281" t="inlineStr"/>
    </row>
    <row r="282" hidden="1" s="109">
      <c r="A282" t="inlineStr"/>
      <c r="B282" s="250" t="inlineStr">
        <is>
          <t>N</t>
        </is>
      </c>
      <c r="C282" t="inlineStr">
        <is>
          <t>ConTab_BOM_KP_Case_0356</t>
        </is>
      </c>
      <c r="D282" t="inlineStr"/>
      <c r="E282" t="inlineStr">
        <is>
          <t>:1015-3_4-KP:1015-3_4-KPV:1015-3_4-KPVS:</t>
        </is>
      </c>
      <c r="F282" t="inlineStr">
        <is>
          <t>250# ANSI Flange</t>
        </is>
      </c>
      <c r="G282" t="inlineStr">
        <is>
          <t>CaseMatl_Ductile_Iron_ASTM-A536-65</t>
        </is>
      </c>
      <c r="H282" t="inlineStr">
        <is>
          <t>Ductile Iron, ASTM-A536-65</t>
        </is>
      </c>
      <c r="I282" t="inlineStr">
        <is>
          <t>J</t>
        </is>
      </c>
      <c r="J282" s="250" t="n">
        <v>300</v>
      </c>
      <c r="K282" t="inlineStr">
        <is>
          <t>Coating_Scotchkote134_interior_exterior</t>
        </is>
      </c>
      <c r="L282" s="273" t="inlineStr">
        <is>
          <t>RTF</t>
        </is>
      </c>
      <c r="M282" t="inlineStr">
        <is>
          <t>B100251</t>
        </is>
      </c>
      <c r="N282" s="273" t="inlineStr">
        <is>
          <t>LT034</t>
        </is>
      </c>
      <c r="O282" t="inlineStr"/>
      <c r="P282" t="inlineStr"/>
      <c r="Q282" t="inlineStr"/>
      <c r="R282" t="inlineStr"/>
      <c r="S282" t="inlineStr"/>
      <c r="T282" t="inlineStr"/>
      <c r="U282" t="inlineStr"/>
      <c r="V282" t="inlineStr"/>
      <c r="W282" t="inlineStr"/>
      <c r="X282" t="inlineStr"/>
      <c r="Y282" t="inlineStr"/>
    </row>
    <row r="283">
      <c r="A283" t="inlineStr"/>
      <c r="B283" s="250" t="inlineStr">
        <is>
          <t>N</t>
        </is>
      </c>
      <c r="C283" t="inlineStr">
        <is>
          <t>ConTab_BOM_KP_Case_0357</t>
        </is>
      </c>
      <c r="D283" t="inlineStr"/>
      <c r="E283" t="inlineStr">
        <is>
          <t>:1020-3_4-KP:1020-3_4-KPVS:</t>
        </is>
      </c>
      <c r="F283" t="inlineStr">
        <is>
          <t>125# ANSI Flange</t>
        </is>
      </c>
      <c r="G283" t="inlineStr">
        <is>
          <t>CaseMatl_Cast_Iron_ASTM-A48_CL35</t>
        </is>
      </c>
      <c r="H283" t="inlineStr">
        <is>
          <t>Cast Iron, ASTM-A48, CL 35</t>
        </is>
      </c>
      <c r="I283" t="inlineStr">
        <is>
          <t>C35</t>
        </is>
      </c>
      <c r="J283" s="250" t="n">
        <v>175</v>
      </c>
      <c r="K283" t="inlineStr">
        <is>
          <t>Coating_Scotchkote134_interior_exterior</t>
        </is>
      </c>
      <c r="L283" s="273" t="inlineStr">
        <is>
          <t>RTF</t>
        </is>
      </c>
      <c r="M283" t="inlineStr">
        <is>
          <t>B100258</t>
        </is>
      </c>
      <c r="N283" s="273" t="inlineStr">
        <is>
          <t>LT250</t>
        </is>
      </c>
      <c r="O283" t="inlineStr"/>
      <c r="P283" t="inlineStr"/>
      <c r="Q283" t="inlineStr"/>
      <c r="R283" t="inlineStr"/>
      <c r="S283" t="inlineStr"/>
      <c r="T283" t="inlineStr"/>
      <c r="U283" t="inlineStr"/>
      <c r="V283" t="inlineStr"/>
      <c r="W283" t="inlineStr"/>
      <c r="X283" t="inlineStr"/>
      <c r="Y283" t="inlineStr"/>
    </row>
    <row r="284">
      <c r="A284" t="inlineStr"/>
      <c r="B284" s="250" t="inlineStr">
        <is>
          <t>N</t>
        </is>
      </c>
      <c r="C284" t="inlineStr">
        <is>
          <t>ConTab_BOM_KP_Case_0358</t>
        </is>
      </c>
      <c r="D284" t="inlineStr"/>
      <c r="E284" t="inlineStr">
        <is>
          <t>:1020-3_4-KP:1020-3_4-KPVS:</t>
        </is>
      </c>
      <c r="F284" t="inlineStr">
        <is>
          <t>125# ANSI Flange</t>
        </is>
      </c>
      <c r="G284" t="inlineStr">
        <is>
          <t>CaseMatl_Ductile_Iron_ASTM-A536-65</t>
        </is>
      </c>
      <c r="H284" t="inlineStr">
        <is>
          <t>Ductile Iron, ASTM-A536-65</t>
        </is>
      </c>
      <c r="I284" t="inlineStr">
        <is>
          <t>J</t>
        </is>
      </c>
      <c r="J284" s="250" t="n">
        <v>175</v>
      </c>
      <c r="K284" t="inlineStr">
        <is>
          <t>Coating_Scotchkote134_interior_exterior</t>
        </is>
      </c>
      <c r="L284" s="273" t="inlineStr">
        <is>
          <t>RTF</t>
        </is>
      </c>
      <c r="M284" t="inlineStr">
        <is>
          <t>B100259</t>
        </is>
      </c>
      <c r="N284" s="273" t="inlineStr">
        <is>
          <t>LT034</t>
        </is>
      </c>
      <c r="O284" t="inlineStr"/>
      <c r="P284" t="inlineStr"/>
      <c r="Q284" t="inlineStr"/>
      <c r="R284" t="inlineStr"/>
      <c r="S284" t="inlineStr"/>
      <c r="T284" t="inlineStr"/>
      <c r="U284" t="inlineStr"/>
      <c r="V284" t="inlineStr"/>
      <c r="W284" t="inlineStr"/>
      <c r="X284" t="inlineStr"/>
      <c r="Y284" t="inlineStr"/>
    </row>
    <row r="285">
      <c r="A285" t="inlineStr"/>
      <c r="B285" s="250" t="inlineStr">
        <is>
          <t>N</t>
        </is>
      </c>
      <c r="C285" t="inlineStr">
        <is>
          <t>ConTab_BOM_KP_Case_0359</t>
        </is>
      </c>
      <c r="D285" t="inlineStr"/>
      <c r="E285" t="inlineStr">
        <is>
          <t>:1020-3_4-KP:1020-3_4-KPVS:</t>
        </is>
      </c>
      <c r="F285" t="inlineStr">
        <is>
          <t>250# ANSI Flange</t>
        </is>
      </c>
      <c r="G285" t="inlineStr">
        <is>
          <t>CaseMatl_Cast_Iron_ASTM-A48_CL35</t>
        </is>
      </c>
      <c r="H285" t="inlineStr">
        <is>
          <t>Cast Iron, ASTM-A48, CL 35</t>
        </is>
      </c>
      <c r="I285" t="inlineStr">
        <is>
          <t>C35</t>
        </is>
      </c>
      <c r="J285" s="250" t="n">
        <v>250</v>
      </c>
      <c r="K285" t="inlineStr">
        <is>
          <t>Coating_Scotchkote134_interior_exterior</t>
        </is>
      </c>
      <c r="L285" s="273" t="inlineStr">
        <is>
          <t>RTF</t>
        </is>
      </c>
      <c r="M285" t="inlineStr">
        <is>
          <t>B100262</t>
        </is>
      </c>
      <c r="N285" s="273" t="inlineStr">
        <is>
          <t>LT034</t>
        </is>
      </c>
      <c r="O285" t="inlineStr"/>
      <c r="P285" t="inlineStr"/>
      <c r="Q285" t="inlineStr"/>
      <c r="R285" t="inlineStr"/>
      <c r="S285" t="inlineStr"/>
      <c r="T285" t="inlineStr"/>
      <c r="U285" t="inlineStr"/>
      <c r="V285" t="inlineStr"/>
      <c r="W285" t="inlineStr"/>
      <c r="X285" t="inlineStr"/>
      <c r="Y285" t="inlineStr"/>
    </row>
    <row r="286">
      <c r="A286" t="inlineStr"/>
      <c r="B286" s="250" t="inlineStr">
        <is>
          <t>N</t>
        </is>
      </c>
      <c r="C286" t="inlineStr">
        <is>
          <t>ConTab_BOM_KP_Case_0360</t>
        </is>
      </c>
      <c r="D286" t="inlineStr"/>
      <c r="E286" t="inlineStr">
        <is>
          <t>:1020-3_4-KP:1020-3_4-KPVS:</t>
        </is>
      </c>
      <c r="F286" t="inlineStr">
        <is>
          <t>250# ANSI Flange</t>
        </is>
      </c>
      <c r="G286" t="inlineStr">
        <is>
          <t>CaseMatl_Ductile_Iron_ASTM-A536-65</t>
        </is>
      </c>
      <c r="H286" t="inlineStr">
        <is>
          <t>Ductile Iron, ASTM-A536-65</t>
        </is>
      </c>
      <c r="I286" t="inlineStr">
        <is>
          <t>J</t>
        </is>
      </c>
      <c r="J286" s="250" t="n">
        <v>300</v>
      </c>
      <c r="K286" t="inlineStr">
        <is>
          <t>Coating_Scotchkote134_interior_exterior</t>
        </is>
      </c>
      <c r="L286" s="273" t="inlineStr">
        <is>
          <t>RTF</t>
        </is>
      </c>
      <c r="M286" t="inlineStr">
        <is>
          <t>B100263</t>
        </is>
      </c>
      <c r="N286" s="273" t="inlineStr">
        <is>
          <t>LT034</t>
        </is>
      </c>
      <c r="O286" t="inlineStr"/>
      <c r="P286" t="inlineStr"/>
      <c r="Q286" t="inlineStr"/>
      <c r="R286" t="inlineStr"/>
      <c r="S286" t="inlineStr"/>
      <c r="T286" t="inlineStr"/>
      <c r="U286" t="inlineStr"/>
      <c r="V286" t="inlineStr"/>
      <c r="W286" t="inlineStr"/>
      <c r="X286" t="inlineStr"/>
      <c r="Y286" t="inlineStr"/>
    </row>
    <row r="287" hidden="1" s="109">
      <c r="A287" t="inlineStr"/>
      <c r="B287" s="250" t="inlineStr">
        <is>
          <t>N</t>
        </is>
      </c>
      <c r="C287" t="inlineStr">
        <is>
          <t>ConTab_BOM_KP_Case_0361</t>
        </is>
      </c>
      <c r="D287" t="inlineStr"/>
      <c r="E287" t="inlineStr">
        <is>
          <t>:1024-1_2-KP:</t>
        </is>
      </c>
      <c r="F287" t="inlineStr">
        <is>
          <t>125# ANSI Flange</t>
        </is>
      </c>
      <c r="G287" t="inlineStr">
        <is>
          <t>CaseMatl_Cast_Iron_ASTM-A48_CL35</t>
        </is>
      </c>
      <c r="H287" t="inlineStr">
        <is>
          <t>Cast Iron, ASTM-A48, CL 35</t>
        </is>
      </c>
      <c r="I287" t="inlineStr">
        <is>
          <t>C35</t>
        </is>
      </c>
      <c r="J287" s="250" t="n">
        <v>175</v>
      </c>
      <c r="K287" t="inlineStr">
        <is>
          <t>Coating_Scotchkote134_interior_exterior</t>
        </is>
      </c>
      <c r="L287" s="273" t="inlineStr">
        <is>
          <t>RTF</t>
        </is>
      </c>
      <c r="M287" t="inlineStr">
        <is>
          <t>B100270</t>
        </is>
      </c>
      <c r="N287" s="273" t="inlineStr">
        <is>
          <t>LT250</t>
        </is>
      </c>
      <c r="O287" t="inlineStr"/>
      <c r="P287" t="inlineStr"/>
      <c r="Q287" t="inlineStr"/>
      <c r="R287" t="inlineStr"/>
      <c r="S287" t="inlineStr"/>
      <c r="T287" t="inlineStr"/>
      <c r="U287" t="inlineStr"/>
      <c r="V287" t="inlineStr"/>
      <c r="W287" t="inlineStr"/>
      <c r="X287" t="inlineStr"/>
      <c r="Y287" t="inlineStr"/>
    </row>
    <row r="288" hidden="1" s="109">
      <c r="A288" t="inlineStr"/>
      <c r="B288" s="250" t="inlineStr">
        <is>
          <t>N</t>
        </is>
      </c>
      <c r="C288" t="inlineStr">
        <is>
          <t>ConTab_BOM_KP_Case_0362</t>
        </is>
      </c>
      <c r="D288" t="inlineStr"/>
      <c r="E288" t="inlineStr">
        <is>
          <t>:1024-1_2-KP:</t>
        </is>
      </c>
      <c r="F288" t="inlineStr">
        <is>
          <t>125# ANSI Flange</t>
        </is>
      </c>
      <c r="G288" t="inlineStr">
        <is>
          <t>CaseMatl_Ductile_Iron_ASTM-A536-65</t>
        </is>
      </c>
      <c r="H288" t="inlineStr">
        <is>
          <t>Ductile Iron, ASTM-A536-65</t>
        </is>
      </c>
      <c r="I288" t="inlineStr">
        <is>
          <t>J</t>
        </is>
      </c>
      <c r="J288" s="250" t="n">
        <v>175</v>
      </c>
      <c r="K288" t="inlineStr">
        <is>
          <t>Coating_Scotchkote134_interior_exterior</t>
        </is>
      </c>
      <c r="L288" s="273" t="inlineStr">
        <is>
          <t>RTF</t>
        </is>
      </c>
      <c r="M288" t="inlineStr">
        <is>
          <t>B100271</t>
        </is>
      </c>
      <c r="N288" s="273" t="inlineStr">
        <is>
          <t>LT034</t>
        </is>
      </c>
      <c r="O288" t="inlineStr"/>
      <c r="P288" t="inlineStr"/>
      <c r="Q288" t="inlineStr"/>
      <c r="R288" t="inlineStr"/>
      <c r="S288" t="inlineStr"/>
      <c r="T288" t="inlineStr"/>
      <c r="U288" t="inlineStr"/>
      <c r="V288" t="inlineStr"/>
      <c r="W288" t="inlineStr"/>
      <c r="X288" t="inlineStr"/>
      <c r="Y288" t="inlineStr"/>
    </row>
    <row r="289" hidden="1" s="109">
      <c r="A289" t="inlineStr"/>
      <c r="B289" s="250" t="inlineStr">
        <is>
          <t>N</t>
        </is>
      </c>
      <c r="C289" t="inlineStr">
        <is>
          <t>ConTab_BOM_KP_Case_0363</t>
        </is>
      </c>
      <c r="D289" t="inlineStr"/>
      <c r="E289" t="inlineStr">
        <is>
          <t>:1024-1_2-KP:</t>
        </is>
      </c>
      <c r="F289" t="inlineStr">
        <is>
          <t>250# ANSI Flange</t>
        </is>
      </c>
      <c r="G289" t="inlineStr">
        <is>
          <t>CaseMatl_Cast_Iron_ASTM-A48_CL35</t>
        </is>
      </c>
      <c r="H289" t="inlineStr">
        <is>
          <t>Cast Iron, ASTM-A48, CL 35</t>
        </is>
      </c>
      <c r="I289" t="inlineStr">
        <is>
          <t>C35</t>
        </is>
      </c>
      <c r="J289" s="250" t="n">
        <v>250</v>
      </c>
      <c r="K289" t="inlineStr">
        <is>
          <t>Coating_Scotchkote134_interior_exterior</t>
        </is>
      </c>
      <c r="L289" s="273" t="inlineStr">
        <is>
          <t>RTF</t>
        </is>
      </c>
      <c r="M289" t="inlineStr">
        <is>
          <t>B100274</t>
        </is>
      </c>
      <c r="N289" s="273" t="inlineStr">
        <is>
          <t>LT034</t>
        </is>
      </c>
      <c r="O289" t="inlineStr"/>
      <c r="P289" t="inlineStr"/>
      <c r="Q289" t="inlineStr"/>
      <c r="R289" t="inlineStr"/>
      <c r="S289" t="inlineStr"/>
      <c r="T289" t="inlineStr"/>
      <c r="U289" t="inlineStr"/>
      <c r="V289" t="inlineStr"/>
      <c r="W289" t="inlineStr"/>
      <c r="X289" t="inlineStr"/>
      <c r="Y289" t="inlineStr"/>
    </row>
    <row r="290" hidden="1" s="109">
      <c r="A290" t="inlineStr"/>
      <c r="B290" s="250" t="inlineStr">
        <is>
          <t>N</t>
        </is>
      </c>
      <c r="C290" t="inlineStr">
        <is>
          <t>ConTab_BOM_KP_Case_0364</t>
        </is>
      </c>
      <c r="D290" t="inlineStr"/>
      <c r="E290" t="inlineStr">
        <is>
          <t>:1024-1_2-KP:</t>
        </is>
      </c>
      <c r="F290" t="inlineStr">
        <is>
          <t>250# ANSI Flange</t>
        </is>
      </c>
      <c r="G290" t="inlineStr">
        <is>
          <t>CaseMatl_Ductile_Iron_ASTM-A536-65</t>
        </is>
      </c>
      <c r="H290" t="inlineStr">
        <is>
          <t>Ductile Iron, ASTM-A536-65</t>
        </is>
      </c>
      <c r="I290" t="inlineStr">
        <is>
          <t>J</t>
        </is>
      </c>
      <c r="J290" s="250" t="n">
        <v>300</v>
      </c>
      <c r="K290" t="inlineStr">
        <is>
          <t>Coating_Scotchkote134_interior_exterior</t>
        </is>
      </c>
      <c r="L290" s="273" t="inlineStr">
        <is>
          <t>RTF</t>
        </is>
      </c>
      <c r="M290" t="inlineStr">
        <is>
          <t>B100275</t>
        </is>
      </c>
      <c r="N290" s="273" t="inlineStr">
        <is>
          <t>LT034</t>
        </is>
      </c>
      <c r="O290" t="inlineStr"/>
      <c r="P290" t="inlineStr"/>
      <c r="Q290" t="inlineStr"/>
      <c r="R290" t="inlineStr"/>
      <c r="S290" t="inlineStr"/>
      <c r="T290" t="inlineStr"/>
      <c r="U290" t="inlineStr"/>
      <c r="V290" t="inlineStr"/>
      <c r="W290" t="inlineStr"/>
      <c r="X290" t="inlineStr"/>
      <c r="Y290" t="inlineStr"/>
    </row>
    <row r="291" hidden="1" s="109">
      <c r="A291" t="inlineStr"/>
      <c r="B291" s="250" t="inlineStr">
        <is>
          <t>N</t>
        </is>
      </c>
      <c r="C291" t="inlineStr">
        <is>
          <t>ConTab_BOM_KP_Case_0365</t>
        </is>
      </c>
      <c r="D291" t="inlineStr"/>
      <c r="E291" t="inlineStr">
        <is>
          <t>:1024-3_4-KP:</t>
        </is>
      </c>
      <c r="F291" t="inlineStr">
        <is>
          <t>125# ANSI Flange</t>
        </is>
      </c>
      <c r="G291" t="inlineStr">
        <is>
          <t>CaseMatl_Cast_Iron_ASTM-A48_CL35</t>
        </is>
      </c>
      <c r="H291" t="inlineStr">
        <is>
          <t>Cast Iron, ASTM-A48, CL 35</t>
        </is>
      </c>
      <c r="I291" t="inlineStr">
        <is>
          <t>C35</t>
        </is>
      </c>
      <c r="J291" s="250" t="n">
        <v>175</v>
      </c>
      <c r="K291" t="inlineStr">
        <is>
          <t>Coating_Scotchkote134_interior_exterior</t>
        </is>
      </c>
      <c r="L291" s="273" t="inlineStr">
        <is>
          <t>RTF</t>
        </is>
      </c>
      <c r="M291" t="inlineStr">
        <is>
          <t>B100282</t>
        </is>
      </c>
      <c r="N291" s="273" t="inlineStr">
        <is>
          <t>LT250</t>
        </is>
      </c>
      <c r="O291" t="inlineStr"/>
      <c r="P291" t="inlineStr"/>
      <c r="Q291" t="inlineStr"/>
      <c r="R291" t="inlineStr"/>
      <c r="S291" t="inlineStr"/>
      <c r="T291" t="inlineStr"/>
      <c r="U291" t="inlineStr"/>
      <c r="V291" t="inlineStr"/>
      <c r="W291" t="inlineStr"/>
      <c r="X291" t="inlineStr"/>
      <c r="Y291" t="inlineStr"/>
    </row>
    <row r="292" hidden="1" s="109">
      <c r="A292" t="inlineStr"/>
      <c r="B292" s="250" t="inlineStr">
        <is>
          <t>N</t>
        </is>
      </c>
      <c r="C292" t="inlineStr">
        <is>
          <t>ConTab_BOM_KP_Case_0366</t>
        </is>
      </c>
      <c r="D292" t="inlineStr"/>
      <c r="E292" t="inlineStr">
        <is>
          <t>:1024-3_4-KP:</t>
        </is>
      </c>
      <c r="F292" t="inlineStr">
        <is>
          <t>125# ANSI Flange</t>
        </is>
      </c>
      <c r="G292" t="inlineStr">
        <is>
          <t>CaseMatl_Ductile_Iron_ASTM-A536-65</t>
        </is>
      </c>
      <c r="H292" t="inlineStr">
        <is>
          <t>Ductile Iron, ASTM-A536-65</t>
        </is>
      </c>
      <c r="I292" t="inlineStr">
        <is>
          <t>J</t>
        </is>
      </c>
      <c r="J292" s="250" t="n">
        <v>175</v>
      </c>
      <c r="K292" t="inlineStr">
        <is>
          <t>Coating_Scotchkote134_interior_exterior</t>
        </is>
      </c>
      <c r="L292" s="273" t="inlineStr">
        <is>
          <t>RTF</t>
        </is>
      </c>
      <c r="M292" t="inlineStr">
        <is>
          <t>B100283</t>
        </is>
      </c>
      <c r="N292" s="273" t="inlineStr">
        <is>
          <t>LT034</t>
        </is>
      </c>
      <c r="O292" t="inlineStr"/>
      <c r="P292" t="inlineStr"/>
      <c r="Q292" t="inlineStr"/>
      <c r="R292" t="inlineStr"/>
      <c r="S292" t="inlineStr"/>
      <c r="T292" t="inlineStr"/>
      <c r="U292" t="inlineStr"/>
      <c r="V292" t="inlineStr"/>
      <c r="W292" t="inlineStr"/>
      <c r="X292" t="inlineStr"/>
      <c r="Y292" t="inlineStr"/>
    </row>
    <row r="293" hidden="1" s="109">
      <c r="A293" t="inlineStr"/>
      <c r="B293" s="250" t="inlineStr">
        <is>
          <t>N</t>
        </is>
      </c>
      <c r="C293" t="inlineStr">
        <is>
          <t>ConTab_BOM_KP_Case_0367</t>
        </is>
      </c>
      <c r="D293" t="inlineStr"/>
      <c r="E293" t="inlineStr">
        <is>
          <t>:1024-3_4-KP:</t>
        </is>
      </c>
      <c r="F293" t="inlineStr">
        <is>
          <t>250# ANSI Flange</t>
        </is>
      </c>
      <c r="G293" t="inlineStr">
        <is>
          <t>CaseMatl_Cast_Iron_ASTM-A48_CL35</t>
        </is>
      </c>
      <c r="H293" t="inlineStr">
        <is>
          <t>Cast Iron, ASTM-A48, CL 35</t>
        </is>
      </c>
      <c r="I293" t="inlineStr">
        <is>
          <t>C35</t>
        </is>
      </c>
      <c r="J293" s="250" t="n">
        <v>250</v>
      </c>
      <c r="K293" t="inlineStr">
        <is>
          <t>Coating_Scotchkote134_interior_exterior</t>
        </is>
      </c>
      <c r="L293" s="273" t="inlineStr">
        <is>
          <t>RTF</t>
        </is>
      </c>
      <c r="M293" t="inlineStr">
        <is>
          <t>B100286</t>
        </is>
      </c>
      <c r="N293" s="273" t="inlineStr">
        <is>
          <t>LT034</t>
        </is>
      </c>
      <c r="O293" t="inlineStr"/>
      <c r="P293" t="inlineStr"/>
      <c r="Q293" t="inlineStr"/>
      <c r="R293" t="inlineStr"/>
      <c r="S293" t="inlineStr"/>
      <c r="T293" t="inlineStr"/>
      <c r="U293" t="inlineStr"/>
      <c r="V293" t="inlineStr"/>
      <c r="W293" t="inlineStr"/>
      <c r="X293" t="inlineStr"/>
      <c r="Y293" t="inlineStr"/>
    </row>
    <row r="294" hidden="1" s="109">
      <c r="A294" t="inlineStr"/>
      <c r="B294" s="250" t="inlineStr">
        <is>
          <t>N</t>
        </is>
      </c>
      <c r="C294" t="inlineStr">
        <is>
          <t>ConTab_BOM_KP_Case_0368</t>
        </is>
      </c>
      <c r="D294" t="inlineStr"/>
      <c r="E294" t="inlineStr">
        <is>
          <t>:1024-3_4-KP:</t>
        </is>
      </c>
      <c r="F294" t="inlineStr">
        <is>
          <t>250# ANSI Flange</t>
        </is>
      </c>
      <c r="G294" t="inlineStr">
        <is>
          <t>CaseMatl_Ductile_Iron_ASTM-A536-65</t>
        </is>
      </c>
      <c r="H294" t="inlineStr">
        <is>
          <t>Ductile Iron, ASTM-A536-65</t>
        </is>
      </c>
      <c r="I294" t="inlineStr">
        <is>
          <t>J</t>
        </is>
      </c>
      <c r="J294" s="250" t="n">
        <v>300</v>
      </c>
      <c r="K294" t="inlineStr">
        <is>
          <t>Coating_Scotchkote134_interior_exterior</t>
        </is>
      </c>
      <c r="L294" s="273" t="inlineStr">
        <is>
          <t>RTF</t>
        </is>
      </c>
      <c r="M294" t="inlineStr">
        <is>
          <t>B100287</t>
        </is>
      </c>
      <c r="N294" s="273" t="inlineStr">
        <is>
          <t>LT034</t>
        </is>
      </c>
      <c r="O294" t="inlineStr"/>
      <c r="P294" t="inlineStr"/>
      <c r="Q294" t="inlineStr"/>
      <c r="R294" t="inlineStr"/>
      <c r="S294" t="inlineStr"/>
      <c r="T294" t="inlineStr"/>
      <c r="U294" t="inlineStr"/>
      <c r="V294" t="inlineStr"/>
      <c r="W294" t="inlineStr"/>
      <c r="X294" t="inlineStr"/>
      <c r="Y294" t="inlineStr"/>
    </row>
    <row r="295" hidden="1" s="109">
      <c r="A295" t="inlineStr"/>
      <c r="B295" s="250" t="inlineStr">
        <is>
          <t>N</t>
        </is>
      </c>
      <c r="C295" t="inlineStr">
        <is>
          <t>ConTab_BOM_KP_Case_0369</t>
        </is>
      </c>
      <c r="D295" t="inlineStr"/>
      <c r="E295" t="inlineStr">
        <is>
          <t>:1220-5_6-KP:1220-5_6-KPV:1220-5_6-KPVS:</t>
        </is>
      </c>
      <c r="F295" t="inlineStr">
        <is>
          <t>125# ANSI Flange</t>
        </is>
      </c>
      <c r="G295" t="inlineStr">
        <is>
          <t>CaseMatl_Cast_Iron_ASTM-A48_CL35</t>
        </is>
      </c>
      <c r="H295" t="inlineStr">
        <is>
          <t>Cast Iron, ASTM-A48, CL 35</t>
        </is>
      </c>
      <c r="I295" t="inlineStr">
        <is>
          <t>C35</t>
        </is>
      </c>
      <c r="J295" s="250" t="n">
        <v>175</v>
      </c>
      <c r="K295" t="inlineStr">
        <is>
          <t>Coating_Scotchkote134_interior_exterior</t>
        </is>
      </c>
      <c r="L295" s="273" t="inlineStr">
        <is>
          <t>RTF</t>
        </is>
      </c>
      <c r="M295" t="inlineStr">
        <is>
          <t>B100294</t>
        </is>
      </c>
      <c r="N295" s="273" t="inlineStr">
        <is>
          <t>LT250</t>
        </is>
      </c>
      <c r="O295" t="inlineStr"/>
      <c r="P295" t="inlineStr"/>
      <c r="Q295" t="inlineStr"/>
      <c r="R295" t="inlineStr"/>
      <c r="S295" t="inlineStr"/>
      <c r="T295" t="inlineStr"/>
      <c r="U295" t="inlineStr"/>
      <c r="V295" t="inlineStr"/>
      <c r="W295" t="inlineStr"/>
      <c r="X295" t="inlineStr"/>
      <c r="Y295" t="inlineStr"/>
    </row>
    <row r="296" hidden="1" s="109">
      <c r="A296" t="inlineStr"/>
      <c r="B296" s="250" t="inlineStr">
        <is>
          <t>N</t>
        </is>
      </c>
      <c r="C296" t="inlineStr">
        <is>
          <t>ConTab_BOM_KP_Case_0370</t>
        </is>
      </c>
      <c r="D296" t="inlineStr"/>
      <c r="E296" t="inlineStr">
        <is>
          <t>:1220-5_6-KP:1220-5_6-KPV:1220-5_6-KPVS:</t>
        </is>
      </c>
      <c r="F296" t="inlineStr">
        <is>
          <t>125# ANSI Flange</t>
        </is>
      </c>
      <c r="G296" t="inlineStr">
        <is>
          <t>CaseMatl_Ductile_Iron_ASTM-A536-65</t>
        </is>
      </c>
      <c r="H296" t="inlineStr">
        <is>
          <t>Ductile Iron, ASTM-A536-65</t>
        </is>
      </c>
      <c r="I296" t="inlineStr">
        <is>
          <t>J</t>
        </is>
      </c>
      <c r="J296" s="250" t="n">
        <v>175</v>
      </c>
      <c r="K296" t="inlineStr">
        <is>
          <t>Coating_Scotchkote134_interior_exterior</t>
        </is>
      </c>
      <c r="L296" s="273" t="inlineStr">
        <is>
          <t>RTF</t>
        </is>
      </c>
      <c r="M296" t="inlineStr">
        <is>
          <t>B100295</t>
        </is>
      </c>
      <c r="N296" s="273" t="inlineStr">
        <is>
          <t>LT034</t>
        </is>
      </c>
      <c r="O296" t="inlineStr"/>
      <c r="P296" t="inlineStr"/>
      <c r="Q296" t="inlineStr"/>
      <c r="R296" t="inlineStr"/>
      <c r="S296" t="inlineStr"/>
      <c r="T296" t="inlineStr"/>
      <c r="U296" t="inlineStr"/>
      <c r="V296" t="inlineStr"/>
      <c r="W296" t="inlineStr"/>
      <c r="X296" t="inlineStr"/>
      <c r="Y296" t="inlineStr"/>
    </row>
    <row r="297" hidden="1" s="109">
      <c r="A297" t="inlineStr"/>
      <c r="B297" s="250" t="inlineStr">
        <is>
          <t>N</t>
        </is>
      </c>
      <c r="C297" t="inlineStr">
        <is>
          <t>ConTab_BOM_KP_Case_0371</t>
        </is>
      </c>
      <c r="D297" t="inlineStr"/>
      <c r="E297" t="inlineStr">
        <is>
          <t>:1220-5_6-KP:1220-5_6-KPV:1220-5_6-KPVS:</t>
        </is>
      </c>
      <c r="F297" t="inlineStr">
        <is>
          <t>250# ANSI Flange</t>
        </is>
      </c>
      <c r="G297" t="inlineStr">
        <is>
          <t>CaseMatl_Cast_Iron_ASTM-A48_CL35</t>
        </is>
      </c>
      <c r="H297" t="inlineStr">
        <is>
          <t>Cast Iron, ASTM-A48, CL 35</t>
        </is>
      </c>
      <c r="I297" t="inlineStr">
        <is>
          <t>C35</t>
        </is>
      </c>
      <c r="J297" s="250" t="n">
        <v>250</v>
      </c>
      <c r="K297" t="inlineStr">
        <is>
          <t>Coating_Scotchkote134_interior_exterior</t>
        </is>
      </c>
      <c r="L297" s="273" t="inlineStr">
        <is>
          <t>RTF</t>
        </is>
      </c>
      <c r="M297" t="inlineStr">
        <is>
          <t>B100298</t>
        </is>
      </c>
      <c r="N297" s="273" t="inlineStr">
        <is>
          <t>LT034</t>
        </is>
      </c>
      <c r="O297" t="inlineStr"/>
      <c r="P297" t="inlineStr"/>
      <c r="Q297" t="inlineStr"/>
      <c r="R297" t="inlineStr"/>
      <c r="S297" t="inlineStr"/>
      <c r="T297" t="inlineStr"/>
      <c r="U297" t="inlineStr"/>
      <c r="V297" t="inlineStr"/>
      <c r="W297" t="inlineStr"/>
      <c r="X297" t="inlineStr"/>
      <c r="Y297" t="inlineStr"/>
    </row>
    <row r="298" hidden="1" s="109">
      <c r="A298" t="inlineStr"/>
      <c r="B298" s="250" t="inlineStr">
        <is>
          <t>N</t>
        </is>
      </c>
      <c r="C298" t="inlineStr">
        <is>
          <t>ConTab_BOM_KP_Case_0372</t>
        </is>
      </c>
      <c r="D298" t="inlineStr"/>
      <c r="E298" t="inlineStr">
        <is>
          <t>:1220-5_6-KP:1220-5_6-KPV:1220-5_6-KPVS:</t>
        </is>
      </c>
      <c r="F298" t="inlineStr">
        <is>
          <t>250# ANSI Flange</t>
        </is>
      </c>
      <c r="G298" t="inlineStr">
        <is>
          <t>CaseMatl_Ductile_Iron_ASTM-A536-65</t>
        </is>
      </c>
      <c r="H298" t="inlineStr">
        <is>
          <t>Ductile Iron, ASTM-A536-65</t>
        </is>
      </c>
      <c r="I298" t="inlineStr">
        <is>
          <t>J</t>
        </is>
      </c>
      <c r="J298" s="250" t="n">
        <v>300</v>
      </c>
      <c r="K298" t="inlineStr">
        <is>
          <t>Coating_Scotchkote134_interior_exterior</t>
        </is>
      </c>
      <c r="L298" s="273" t="inlineStr">
        <is>
          <t>RTF</t>
        </is>
      </c>
      <c r="M298" t="inlineStr">
        <is>
          <t>B100299</t>
        </is>
      </c>
      <c r="N298" s="273" t="inlineStr">
        <is>
          <t>LT034</t>
        </is>
      </c>
      <c r="O298" t="inlineStr"/>
      <c r="P298" t="inlineStr"/>
      <c r="Q298" t="inlineStr"/>
      <c r="R298" t="inlineStr"/>
      <c r="S298" t="inlineStr"/>
      <c r="T298" t="inlineStr"/>
      <c r="U298" t="inlineStr"/>
      <c r="V298" t="inlineStr"/>
      <c r="W298" t="inlineStr"/>
      <c r="X298" t="inlineStr"/>
      <c r="Y298" t="inlineStr"/>
    </row>
    <row r="299" hidden="1" s="109">
      <c r="A299" t="inlineStr"/>
      <c r="B299" s="250" t="inlineStr">
        <is>
          <t>N</t>
        </is>
      </c>
      <c r="C299" t="inlineStr">
        <is>
          <t>ConTab_BOM_KP_Case_0373</t>
        </is>
      </c>
      <c r="D299" t="inlineStr"/>
      <c r="E299" t="inlineStr">
        <is>
          <t>:1415-1_2-KP:1415-1_2-KPV:1415-1_2-KPVS:</t>
        </is>
      </c>
      <c r="F299" t="inlineStr">
        <is>
          <t>125# ANSI Flange</t>
        </is>
      </c>
      <c r="G299" t="inlineStr">
        <is>
          <t>CaseMatl_Cast_Iron_ASTM-A48_CL35</t>
        </is>
      </c>
      <c r="H299" t="inlineStr">
        <is>
          <t>Cast Iron, ASTM-A48, CL 35</t>
        </is>
      </c>
      <c r="I299" t="inlineStr">
        <is>
          <t>C35</t>
        </is>
      </c>
      <c r="J299" s="250" t="n">
        <v>175</v>
      </c>
      <c r="K299" t="inlineStr">
        <is>
          <t>Coating_Scotchkote134_interior_exterior</t>
        </is>
      </c>
      <c r="L299" s="273" t="inlineStr">
        <is>
          <t>RTF</t>
        </is>
      </c>
      <c r="M299" t="inlineStr">
        <is>
          <t>B100306</t>
        </is>
      </c>
      <c r="N299" s="273" t="inlineStr">
        <is>
          <t>LT250</t>
        </is>
      </c>
      <c r="O299" t="inlineStr"/>
      <c r="P299" t="inlineStr"/>
      <c r="Q299" t="inlineStr"/>
      <c r="R299" t="inlineStr"/>
      <c r="S299" t="inlineStr"/>
      <c r="T299" t="inlineStr"/>
      <c r="U299" t="inlineStr"/>
      <c r="V299" t="inlineStr"/>
      <c r="W299" t="inlineStr"/>
      <c r="X299" t="inlineStr"/>
      <c r="Y299" t="inlineStr"/>
    </row>
    <row r="300" hidden="1" s="109">
      <c r="A300" t="inlineStr"/>
      <c r="B300" s="250" t="inlineStr">
        <is>
          <t>N</t>
        </is>
      </c>
      <c r="C300" t="inlineStr">
        <is>
          <t>ConTab_BOM_KP_Case_0374</t>
        </is>
      </c>
      <c r="D300" t="inlineStr"/>
      <c r="E300" t="inlineStr">
        <is>
          <t>:1415-1_2-KP:1415-1_2-KPV:1415-1_2-KPVS:</t>
        </is>
      </c>
      <c r="F300" t="inlineStr">
        <is>
          <t>125# ANSI Flange</t>
        </is>
      </c>
      <c r="G300" t="inlineStr">
        <is>
          <t>CaseMatl_Ductile_Iron_ASTM-A536-65</t>
        </is>
      </c>
      <c r="H300" t="inlineStr">
        <is>
          <t>Ductile Iron, ASTM-A536-65</t>
        </is>
      </c>
      <c r="I300" t="inlineStr">
        <is>
          <t>J</t>
        </is>
      </c>
      <c r="J300" s="250" t="n">
        <v>175</v>
      </c>
      <c r="K300" t="inlineStr">
        <is>
          <t>Coating_Scotchkote134_interior_exterior</t>
        </is>
      </c>
      <c r="L300" s="273" t="inlineStr">
        <is>
          <t>RTF</t>
        </is>
      </c>
      <c r="M300" t="inlineStr">
        <is>
          <t>B100307</t>
        </is>
      </c>
      <c r="N300" s="273" t="inlineStr">
        <is>
          <t>LT034</t>
        </is>
      </c>
      <c r="O300" t="inlineStr"/>
      <c r="P300" t="inlineStr"/>
      <c r="Q300" t="inlineStr"/>
      <c r="R300" t="inlineStr"/>
      <c r="S300" t="inlineStr"/>
      <c r="T300" t="inlineStr"/>
      <c r="U300" t="inlineStr"/>
      <c r="V300" t="inlineStr"/>
      <c r="W300" t="inlineStr"/>
      <c r="X300" t="inlineStr"/>
      <c r="Y300" t="inlineStr"/>
    </row>
    <row r="301" hidden="1" s="109">
      <c r="A301" t="inlineStr"/>
      <c r="B301" s="250" t="inlineStr">
        <is>
          <t>N</t>
        </is>
      </c>
      <c r="C301" t="inlineStr">
        <is>
          <t>ConTab_BOM_KP_Case_0375</t>
        </is>
      </c>
      <c r="D301" t="inlineStr"/>
      <c r="E301" t="inlineStr">
        <is>
          <t>:1415-1_2-KP:1415-1_2-KPV:1415-1_2-KPVS:</t>
        </is>
      </c>
      <c r="F301" t="inlineStr">
        <is>
          <t>250# ANSI Flange</t>
        </is>
      </c>
      <c r="G301" t="inlineStr">
        <is>
          <t>CaseMatl_Cast_Iron_ASTM-A48_CL35</t>
        </is>
      </c>
      <c r="H301" t="inlineStr">
        <is>
          <t>Cast Iron, ASTM-A48, CL 35</t>
        </is>
      </c>
      <c r="I301" t="inlineStr">
        <is>
          <t>C35</t>
        </is>
      </c>
      <c r="J301" s="250" t="n">
        <v>250</v>
      </c>
      <c r="K301" t="inlineStr">
        <is>
          <t>Coating_Scotchkote134_interior_exterior</t>
        </is>
      </c>
      <c r="L301" s="273" t="inlineStr">
        <is>
          <t>RTF</t>
        </is>
      </c>
      <c r="M301" t="inlineStr">
        <is>
          <t>B100310</t>
        </is>
      </c>
      <c r="N301" s="273" t="inlineStr">
        <is>
          <t>LT034</t>
        </is>
      </c>
      <c r="O301" t="inlineStr"/>
      <c r="P301" t="inlineStr"/>
      <c r="Q301" t="inlineStr"/>
      <c r="R301" t="inlineStr"/>
      <c r="S301" t="inlineStr"/>
      <c r="T301" t="inlineStr"/>
      <c r="U301" t="inlineStr"/>
      <c r="V301" t="inlineStr"/>
      <c r="W301" t="inlineStr"/>
      <c r="X301" t="inlineStr"/>
      <c r="Y301" t="inlineStr"/>
    </row>
    <row r="302" hidden="1" s="109">
      <c r="A302" t="inlineStr"/>
      <c r="B302" s="250" t="inlineStr">
        <is>
          <t>N</t>
        </is>
      </c>
      <c r="C302" t="inlineStr">
        <is>
          <t>ConTab_BOM_KP_Case_0376</t>
        </is>
      </c>
      <c r="D302" t="inlineStr"/>
      <c r="E302" t="inlineStr">
        <is>
          <t>:1415-1_2-KP:1415-1_2-KPV:1415-1_2-KPVS:</t>
        </is>
      </c>
      <c r="F302" t="inlineStr">
        <is>
          <t>250# ANSI Flange</t>
        </is>
      </c>
      <c r="G302" t="inlineStr">
        <is>
          <t>CaseMatl_Ductile_Iron_ASTM-A536-65</t>
        </is>
      </c>
      <c r="H302" t="inlineStr">
        <is>
          <t>Ductile Iron, ASTM-A536-65</t>
        </is>
      </c>
      <c r="I302" t="inlineStr">
        <is>
          <t>J</t>
        </is>
      </c>
      <c r="J302" s="250" t="n">
        <v>300</v>
      </c>
      <c r="K302" t="inlineStr">
        <is>
          <t>Coating_Scotchkote134_interior_exterior</t>
        </is>
      </c>
      <c r="L302" s="273" t="inlineStr">
        <is>
          <t>RTF</t>
        </is>
      </c>
      <c r="M302" t="inlineStr">
        <is>
          <t>B100311</t>
        </is>
      </c>
      <c r="N302" s="273" t="inlineStr">
        <is>
          <t>LT034</t>
        </is>
      </c>
      <c r="O302" t="inlineStr"/>
      <c r="P302" t="inlineStr"/>
      <c r="Q302" t="inlineStr"/>
      <c r="R302" t="inlineStr"/>
      <c r="S302" t="inlineStr"/>
      <c r="T302" t="inlineStr"/>
      <c r="U302" t="inlineStr"/>
      <c r="V302" t="inlineStr"/>
      <c r="W302" t="inlineStr"/>
      <c r="X302" t="inlineStr"/>
      <c r="Y302" t="inlineStr"/>
    </row>
    <row r="303" hidden="1" s="109">
      <c r="A303" t="inlineStr"/>
      <c r="B303" s="250" t="inlineStr">
        <is>
          <t>N</t>
        </is>
      </c>
      <c r="C303" t="inlineStr">
        <is>
          <t>ConTab_BOM_KP_Case_0377</t>
        </is>
      </c>
      <c r="D303" t="inlineStr"/>
      <c r="E303" t="inlineStr">
        <is>
          <t>:2013-5_6-KP:2013-5_6-KPV:2013-5_6-KPVS:</t>
        </is>
      </c>
      <c r="F303" t="inlineStr">
        <is>
          <t>125# ANSI Flange</t>
        </is>
      </c>
      <c r="G303" t="inlineStr">
        <is>
          <t>CaseMatl_Cast_Iron_ASTM-A48_CL35</t>
        </is>
      </c>
      <c r="H303" t="inlineStr">
        <is>
          <t>Cast Iron, ASTM-A48, CL 35</t>
        </is>
      </c>
      <c r="I303" t="inlineStr">
        <is>
          <t>C35</t>
        </is>
      </c>
      <c r="J303" s="250" t="n">
        <v>175</v>
      </c>
      <c r="K303" t="inlineStr">
        <is>
          <t>Coating_Scotchkote134_interior_exterior</t>
        </is>
      </c>
      <c r="L303" s="273" t="inlineStr">
        <is>
          <t>RTF</t>
        </is>
      </c>
      <c r="M303" t="inlineStr">
        <is>
          <t>B100042</t>
        </is>
      </c>
      <c r="N303" s="273" t="inlineStr">
        <is>
          <t>LT250</t>
        </is>
      </c>
      <c r="O303" t="inlineStr"/>
      <c r="P303" t="inlineStr"/>
      <c r="Q303" t="inlineStr"/>
      <c r="R303" t="inlineStr"/>
      <c r="S303" t="inlineStr"/>
      <c r="T303" t="inlineStr"/>
      <c r="U303" t="inlineStr"/>
      <c r="V303" t="inlineStr"/>
      <c r="W303" t="inlineStr"/>
      <c r="X303" t="inlineStr"/>
      <c r="Y303" t="inlineStr"/>
    </row>
    <row r="304" hidden="1" s="109">
      <c r="A304" t="inlineStr"/>
      <c r="B304" s="250" t="inlineStr">
        <is>
          <t>N</t>
        </is>
      </c>
      <c r="C304" t="inlineStr">
        <is>
          <t>ConTab_BOM_KP_Case_0378</t>
        </is>
      </c>
      <c r="D304" t="inlineStr"/>
      <c r="E304" t="inlineStr">
        <is>
          <t>:2013-5_6-KP:2013-5_6-KPV:2013-5_6-KPVS:</t>
        </is>
      </c>
      <c r="F304" t="inlineStr">
        <is>
          <t>125# ANSI Flange</t>
        </is>
      </c>
      <c r="G304" t="inlineStr">
        <is>
          <t>CaseMatl_Ductile_Iron_ASTM-A536-65</t>
        </is>
      </c>
      <c r="H304" t="inlineStr">
        <is>
          <t>Ductile Iron, ASTM-A536-65</t>
        </is>
      </c>
      <c r="I304" t="inlineStr">
        <is>
          <t>J</t>
        </is>
      </c>
      <c r="J304" s="250" t="n">
        <v>175</v>
      </c>
      <c r="K304" t="inlineStr">
        <is>
          <t>Coating_Scotchkote134_interior_exterior</t>
        </is>
      </c>
      <c r="L304" s="273" t="inlineStr">
        <is>
          <t>RTF</t>
        </is>
      </c>
      <c r="M304" t="inlineStr">
        <is>
          <t>B100043</t>
        </is>
      </c>
      <c r="N304" s="273" t="inlineStr">
        <is>
          <t>LT034</t>
        </is>
      </c>
      <c r="O304" t="inlineStr"/>
      <c r="P304" t="inlineStr"/>
      <c r="Q304" t="inlineStr"/>
      <c r="R304" t="inlineStr"/>
      <c r="S304" t="inlineStr"/>
      <c r="T304" t="inlineStr"/>
      <c r="U304" t="inlineStr"/>
      <c r="V304" t="inlineStr"/>
      <c r="W304" t="inlineStr"/>
      <c r="X304" t="inlineStr"/>
      <c r="Y304" t="inlineStr"/>
    </row>
    <row r="305" hidden="1" s="109">
      <c r="A305" t="inlineStr"/>
      <c r="B305" s="250" t="inlineStr">
        <is>
          <t>N</t>
        </is>
      </c>
      <c r="C305" t="inlineStr">
        <is>
          <t>ConTab_BOM_KP_Case_0379</t>
        </is>
      </c>
      <c r="D305" t="inlineStr"/>
      <c r="E305" t="inlineStr">
        <is>
          <t>:2013-5_6-KP:2013-5_6-KPV:2013-5_6-KPVS:</t>
        </is>
      </c>
      <c r="F305" t="inlineStr">
        <is>
          <t>250# ANSI Flange</t>
        </is>
      </c>
      <c r="G305" t="inlineStr">
        <is>
          <t>CaseMatl_Cast_Iron_ASTM-A48_CL35</t>
        </is>
      </c>
      <c r="H305" t="inlineStr">
        <is>
          <t>Cast Iron, ASTM-A48, CL 35</t>
        </is>
      </c>
      <c r="I305" t="inlineStr">
        <is>
          <t>C35</t>
        </is>
      </c>
      <c r="J305" s="250" t="n">
        <v>250</v>
      </c>
      <c r="K305" t="inlineStr">
        <is>
          <t>Coating_Scotchkote134_interior_exterior</t>
        </is>
      </c>
      <c r="L305" s="273" t="inlineStr">
        <is>
          <t>RTF</t>
        </is>
      </c>
      <c r="M305" t="inlineStr">
        <is>
          <t>B100046</t>
        </is>
      </c>
      <c r="N305" s="273" t="inlineStr">
        <is>
          <t>LT034</t>
        </is>
      </c>
      <c r="O305" t="inlineStr"/>
      <c r="P305" t="inlineStr"/>
      <c r="Q305" t="inlineStr"/>
      <c r="R305" t="inlineStr"/>
      <c r="S305" t="inlineStr"/>
      <c r="T305" t="inlineStr"/>
      <c r="U305" t="inlineStr"/>
      <c r="V305" t="inlineStr"/>
      <c r="W305" t="inlineStr"/>
      <c r="X305" t="inlineStr"/>
      <c r="Y305" t="inlineStr"/>
    </row>
    <row r="306" hidden="1" s="109">
      <c r="A306" t="inlineStr"/>
      <c r="B306" s="250" t="inlineStr">
        <is>
          <t>N</t>
        </is>
      </c>
      <c r="C306" t="inlineStr">
        <is>
          <t>ConTab_BOM_KP_Case_0380</t>
        </is>
      </c>
      <c r="D306" t="inlineStr"/>
      <c r="E306" t="inlineStr">
        <is>
          <t>:2013-5_6-KP:2013-5_6-KPV:2013-5_6-KPVS:</t>
        </is>
      </c>
      <c r="F306" t="inlineStr">
        <is>
          <t>250# ANSI Flange</t>
        </is>
      </c>
      <c r="G306" t="inlineStr">
        <is>
          <t>CaseMatl_Ductile_Iron_ASTM-A536-65</t>
        </is>
      </c>
      <c r="H306" t="inlineStr">
        <is>
          <t>Ductile Iron, ASTM-A536-65</t>
        </is>
      </c>
      <c r="I306" t="inlineStr">
        <is>
          <t>J</t>
        </is>
      </c>
      <c r="J306" s="250" t="n">
        <v>300</v>
      </c>
      <c r="K306" t="inlineStr">
        <is>
          <t>Coating_Scotchkote134_interior_exterior</t>
        </is>
      </c>
      <c r="L306" s="273" t="inlineStr">
        <is>
          <t>RTF</t>
        </is>
      </c>
      <c r="M306" t="inlineStr">
        <is>
          <t>B100047</t>
        </is>
      </c>
      <c r="N306" s="273" t="inlineStr">
        <is>
          <t>LT034</t>
        </is>
      </c>
      <c r="O306" t="inlineStr"/>
      <c r="P306" t="inlineStr"/>
      <c r="Q306" t="inlineStr"/>
      <c r="R306" t="inlineStr"/>
      <c r="S306" t="inlineStr"/>
      <c r="T306" t="inlineStr"/>
      <c r="U306" t="inlineStr"/>
      <c r="V306" t="inlineStr"/>
      <c r="W306" t="inlineStr"/>
      <c r="X306" t="inlineStr"/>
      <c r="Y306" t="inlineStr"/>
    </row>
    <row r="307" hidden="1" s="109">
      <c r="A307" t="inlineStr"/>
      <c r="B307" s="250" t="inlineStr">
        <is>
          <t>N</t>
        </is>
      </c>
      <c r="C307" t="inlineStr">
        <is>
          <t>ConTab_BOM_KP_Case_0381</t>
        </is>
      </c>
      <c r="D307" t="inlineStr"/>
      <c r="E307" t="inlineStr">
        <is>
          <t>:2095-1_2-KP:2095-1_2-KPV:2095-1_2-KPVS:</t>
        </is>
      </c>
      <c r="F307" t="inlineStr">
        <is>
          <t>125# ANSI Flange</t>
        </is>
      </c>
      <c r="G307" t="inlineStr">
        <is>
          <t>CaseMatl_Cast_Iron_ASTM-A48_CL35</t>
        </is>
      </c>
      <c r="H307" t="inlineStr">
        <is>
          <t>Cast Iron, ASTM-A48, CL 35</t>
        </is>
      </c>
      <c r="I307" t="inlineStr">
        <is>
          <t>C35</t>
        </is>
      </c>
      <c r="J307" s="250" t="n">
        <v>175</v>
      </c>
      <c r="K307" t="inlineStr">
        <is>
          <t>Coating_Scotchkote134_interior_exterior</t>
        </is>
      </c>
      <c r="L307" s="273" t="inlineStr">
        <is>
          <t>RTF</t>
        </is>
      </c>
      <c r="M307" t="inlineStr">
        <is>
          <t>B100030</t>
        </is>
      </c>
      <c r="N307" s="273" t="inlineStr">
        <is>
          <t>LT250</t>
        </is>
      </c>
      <c r="O307" t="inlineStr"/>
      <c r="P307" t="inlineStr"/>
      <c r="Q307" t="inlineStr"/>
      <c r="R307" t="inlineStr"/>
      <c r="S307" t="inlineStr"/>
      <c r="T307" t="inlineStr"/>
      <c r="U307" t="inlineStr"/>
      <c r="V307" t="inlineStr"/>
      <c r="W307" t="inlineStr"/>
      <c r="X307" t="inlineStr"/>
      <c r="Y307" t="inlineStr"/>
    </row>
    <row r="308" hidden="1" s="109">
      <c r="A308" t="inlineStr"/>
      <c r="B308" s="250" t="inlineStr">
        <is>
          <t>N</t>
        </is>
      </c>
      <c r="C308" t="inlineStr">
        <is>
          <t>ConTab_BOM_KP_Case_0382</t>
        </is>
      </c>
      <c r="D308" t="inlineStr"/>
      <c r="E308" t="inlineStr">
        <is>
          <t>:2095-1_2-KP:2095-1_2-KPV:2095-1_2-KPVS:</t>
        </is>
      </c>
      <c r="F308" t="inlineStr">
        <is>
          <t>125# ANSI Flange</t>
        </is>
      </c>
      <c r="G308" t="inlineStr">
        <is>
          <t>CaseMatl_Ductile_Iron_ASTM-A536-65</t>
        </is>
      </c>
      <c r="H308" t="inlineStr">
        <is>
          <t>Ductile Iron, ASTM-A536-65</t>
        </is>
      </c>
      <c r="I308" t="inlineStr">
        <is>
          <t>J</t>
        </is>
      </c>
      <c r="J308" s="250" t="n">
        <v>175</v>
      </c>
      <c r="K308" t="inlineStr">
        <is>
          <t>Coating_Scotchkote134_interior_exterior</t>
        </is>
      </c>
      <c r="L308" s="273" t="inlineStr">
        <is>
          <t>RTF</t>
        </is>
      </c>
      <c r="M308" t="inlineStr">
        <is>
          <t>B100031</t>
        </is>
      </c>
      <c r="N308" s="273" t="inlineStr">
        <is>
          <t>LT034</t>
        </is>
      </c>
      <c r="O308" t="inlineStr"/>
      <c r="P308" t="inlineStr"/>
      <c r="Q308" t="inlineStr"/>
      <c r="R308" t="inlineStr"/>
      <c r="S308" t="inlineStr"/>
      <c r="T308" t="inlineStr"/>
      <c r="U308" t="inlineStr"/>
      <c r="V308" t="inlineStr"/>
      <c r="W308" t="inlineStr"/>
      <c r="X308" t="inlineStr"/>
      <c r="Y308" t="inlineStr"/>
    </row>
    <row r="309" hidden="1" s="109">
      <c r="A309" t="inlineStr"/>
      <c r="B309" s="250" t="inlineStr">
        <is>
          <t>N</t>
        </is>
      </c>
      <c r="C309" t="inlineStr">
        <is>
          <t>ConTab_BOM_KP_Case_0383</t>
        </is>
      </c>
      <c r="D309" t="inlineStr"/>
      <c r="E309" t="inlineStr">
        <is>
          <t>:2095-1_2-KP:2095-1_2-KPV:2095-1_2-KPVS:</t>
        </is>
      </c>
      <c r="F309" t="inlineStr">
        <is>
          <t>250# ANSI Flange</t>
        </is>
      </c>
      <c r="G309" t="inlineStr">
        <is>
          <t>CaseMatl_Cast_Iron_ASTM-A48_CL35</t>
        </is>
      </c>
      <c r="H309" t="inlineStr">
        <is>
          <t>Cast Iron, ASTM-A48, CL 35</t>
        </is>
      </c>
      <c r="I309" t="inlineStr">
        <is>
          <t>C35</t>
        </is>
      </c>
      <c r="J309" s="250" t="n">
        <v>250</v>
      </c>
      <c r="K309" t="inlineStr">
        <is>
          <t>Coating_Scotchkote134_interior_exterior</t>
        </is>
      </c>
      <c r="L309" s="273" t="inlineStr">
        <is>
          <t>RTF</t>
        </is>
      </c>
      <c r="M309" t="inlineStr">
        <is>
          <t>B100034</t>
        </is>
      </c>
      <c r="N309" s="273" t="inlineStr">
        <is>
          <t>LT034</t>
        </is>
      </c>
      <c r="O309" t="inlineStr"/>
      <c r="P309" t="inlineStr"/>
      <c r="Q309" t="inlineStr"/>
      <c r="R309" t="inlineStr"/>
      <c r="S309" t="inlineStr"/>
      <c r="T309" t="inlineStr"/>
      <c r="U309" t="inlineStr"/>
      <c r="V309" t="inlineStr"/>
      <c r="W309" t="inlineStr"/>
      <c r="X309" t="inlineStr"/>
      <c r="Y309" t="inlineStr"/>
    </row>
    <row r="310" hidden="1" s="109">
      <c r="A310" t="inlineStr"/>
      <c r="B310" s="250" t="inlineStr">
        <is>
          <t>N</t>
        </is>
      </c>
      <c r="C310" t="inlineStr">
        <is>
          <t>ConTab_BOM_KP_Case_0384</t>
        </is>
      </c>
      <c r="D310" t="inlineStr"/>
      <c r="E310" t="inlineStr">
        <is>
          <t>:2095-1_2-KP:2095-1_2-KPV:2095-1_2-KPVS:</t>
        </is>
      </c>
      <c r="F310" t="inlineStr">
        <is>
          <t>250# ANSI Flange</t>
        </is>
      </c>
      <c r="G310" t="inlineStr">
        <is>
          <t>CaseMatl_Ductile_Iron_ASTM-A536-65</t>
        </is>
      </c>
      <c r="H310" t="inlineStr">
        <is>
          <t>Ductile Iron, ASTM-A536-65</t>
        </is>
      </c>
      <c r="I310" t="inlineStr">
        <is>
          <t>J</t>
        </is>
      </c>
      <c r="J310" s="250" t="n">
        <v>300</v>
      </c>
      <c r="K310" t="inlineStr">
        <is>
          <t>Coating_Scotchkote134_interior_exterior</t>
        </is>
      </c>
      <c r="L310" s="273" t="inlineStr">
        <is>
          <t>RTF</t>
        </is>
      </c>
      <c r="M310" t="inlineStr">
        <is>
          <t>B100035</t>
        </is>
      </c>
      <c r="N310" s="273" t="inlineStr">
        <is>
          <t>LT034</t>
        </is>
      </c>
      <c r="O310" t="inlineStr"/>
      <c r="P310" t="inlineStr"/>
      <c r="Q310" t="inlineStr"/>
      <c r="R310" t="inlineStr"/>
      <c r="S310" t="inlineStr"/>
      <c r="T310" t="inlineStr"/>
      <c r="U310" t="inlineStr"/>
      <c r="V310" t="inlineStr"/>
      <c r="W310" t="inlineStr"/>
      <c r="X310" t="inlineStr"/>
      <c r="Y310" t="inlineStr"/>
    </row>
    <row r="311" hidden="1" s="109">
      <c r="A311" t="inlineStr"/>
      <c r="B311" s="250" t="inlineStr">
        <is>
          <t>N</t>
        </is>
      </c>
      <c r="C311" t="inlineStr">
        <is>
          <t>ConTab_BOM_KP_Case_0385</t>
        </is>
      </c>
      <c r="D311" t="inlineStr"/>
      <c r="E311" t="inlineStr">
        <is>
          <t>:3014-5_6-KP:3014-5_6-KPV:</t>
        </is>
      </c>
      <c r="F311" t="inlineStr">
        <is>
          <t>125# ANSI Flange</t>
        </is>
      </c>
      <c r="G311" t="inlineStr">
        <is>
          <t>CaseMatl_Cast_Iron_ASTM-A48_CL35</t>
        </is>
      </c>
      <c r="H311" t="inlineStr">
        <is>
          <t>Cast Iron, ASTM-A48, CL 35</t>
        </is>
      </c>
      <c r="I311" t="inlineStr">
        <is>
          <t>C35</t>
        </is>
      </c>
      <c r="J311" s="250" t="n">
        <v>175</v>
      </c>
      <c r="K311" t="inlineStr">
        <is>
          <t>Coating_Scotchkote134_interior_exterior</t>
        </is>
      </c>
      <c r="L311" s="273" t="inlineStr">
        <is>
          <t>RTF</t>
        </is>
      </c>
      <c r="M311" t="inlineStr">
        <is>
          <t>B100066</t>
        </is>
      </c>
      <c r="N311" s="273" t="inlineStr">
        <is>
          <t>LT250</t>
        </is>
      </c>
      <c r="O311" t="inlineStr"/>
      <c r="P311" t="inlineStr"/>
      <c r="Q311" t="inlineStr"/>
      <c r="R311" t="inlineStr"/>
      <c r="S311" t="inlineStr"/>
      <c r="T311" t="inlineStr"/>
      <c r="U311" t="inlineStr"/>
      <c r="V311" t="inlineStr"/>
      <c r="W311" t="inlineStr"/>
      <c r="X311" t="inlineStr"/>
      <c r="Y311" t="inlineStr"/>
    </row>
    <row r="312" hidden="1" s="109">
      <c r="A312" t="inlineStr"/>
      <c r="B312" s="250" t="inlineStr">
        <is>
          <t>N</t>
        </is>
      </c>
      <c r="C312" t="inlineStr">
        <is>
          <t>ConTab_BOM_KP_Case_0386</t>
        </is>
      </c>
      <c r="D312" t="inlineStr"/>
      <c r="E312" t="inlineStr">
        <is>
          <t>:3014-5_6-KP:3014-5_6-KPV:</t>
        </is>
      </c>
      <c r="F312" t="inlineStr">
        <is>
          <t>125# ANSI Flange</t>
        </is>
      </c>
      <c r="G312" t="inlineStr">
        <is>
          <t>CaseMatl_Ductile_Iron_ASTM-A536-65</t>
        </is>
      </c>
      <c r="H312" t="inlineStr">
        <is>
          <t>Ductile Iron, ASTM-A536-65</t>
        </is>
      </c>
      <c r="I312" t="inlineStr">
        <is>
          <t>J</t>
        </is>
      </c>
      <c r="J312" s="250" t="n">
        <v>175</v>
      </c>
      <c r="K312" t="inlineStr">
        <is>
          <t>Coating_Scotchkote134_interior_exterior</t>
        </is>
      </c>
      <c r="L312" s="273" t="inlineStr">
        <is>
          <t>RTF</t>
        </is>
      </c>
      <c r="M312" t="inlineStr">
        <is>
          <t>B100067</t>
        </is>
      </c>
      <c r="N312" s="273" t="inlineStr">
        <is>
          <t>LT034</t>
        </is>
      </c>
      <c r="O312" t="inlineStr"/>
      <c r="P312" t="inlineStr"/>
      <c r="Q312" t="inlineStr"/>
      <c r="R312" t="inlineStr"/>
      <c r="S312" t="inlineStr"/>
      <c r="T312" t="inlineStr"/>
      <c r="U312" t="inlineStr"/>
      <c r="V312" t="inlineStr"/>
      <c r="W312" t="inlineStr"/>
      <c r="X312" t="inlineStr"/>
      <c r="Y312" t="inlineStr"/>
    </row>
    <row r="313" hidden="1" s="109">
      <c r="A313" t="inlineStr"/>
      <c r="B313" s="250" t="inlineStr">
        <is>
          <t>N</t>
        </is>
      </c>
      <c r="C313" t="inlineStr">
        <is>
          <t>ConTab_BOM_KP_Case_0387</t>
        </is>
      </c>
      <c r="D313" t="inlineStr"/>
      <c r="E313" t="inlineStr">
        <is>
          <t>:3014-5_6-KP:3014-5_6-KPV:</t>
        </is>
      </c>
      <c r="F313" t="inlineStr">
        <is>
          <t>250# ANSI Flange</t>
        </is>
      </c>
      <c r="G313" t="inlineStr">
        <is>
          <t>CaseMatl_Cast_Iron_ASTM-A48_CL35</t>
        </is>
      </c>
      <c r="H313" t="inlineStr">
        <is>
          <t>Cast Iron, ASTM-A48, CL 35</t>
        </is>
      </c>
      <c r="I313" t="inlineStr">
        <is>
          <t>C35</t>
        </is>
      </c>
      <c r="J313" s="250" t="n">
        <v>250</v>
      </c>
      <c r="K313" t="inlineStr">
        <is>
          <t>Coating_Scotchkote134_interior_exterior</t>
        </is>
      </c>
      <c r="L313" s="273" t="inlineStr">
        <is>
          <t>RTF</t>
        </is>
      </c>
      <c r="M313" t="inlineStr">
        <is>
          <t>B100070</t>
        </is>
      </c>
      <c r="N313" s="273" t="inlineStr">
        <is>
          <t>LT034</t>
        </is>
      </c>
      <c r="O313" t="inlineStr"/>
      <c r="P313" t="inlineStr"/>
      <c r="Q313" t="inlineStr"/>
      <c r="R313" t="inlineStr"/>
      <c r="S313" t="inlineStr"/>
      <c r="T313" t="inlineStr"/>
      <c r="U313" t="inlineStr"/>
      <c r="V313" t="inlineStr"/>
      <c r="W313" t="inlineStr"/>
      <c r="X313" t="inlineStr"/>
      <c r="Y313" t="inlineStr"/>
    </row>
    <row r="314" hidden="1" s="109">
      <c r="A314" t="inlineStr"/>
      <c r="B314" s="250" t="inlineStr">
        <is>
          <t>N</t>
        </is>
      </c>
      <c r="C314" t="inlineStr">
        <is>
          <t>ConTab_BOM_KP_Case_0388</t>
        </is>
      </c>
      <c r="D314" t="inlineStr"/>
      <c r="E314" t="inlineStr">
        <is>
          <t>:3014-5_6-KP:3014-5_6-KPV:</t>
        </is>
      </c>
      <c r="F314" t="inlineStr">
        <is>
          <t>250# ANSI Flange</t>
        </is>
      </c>
      <c r="G314" t="inlineStr">
        <is>
          <t>CaseMatl_Ductile_Iron_ASTM-A536-65</t>
        </is>
      </c>
      <c r="H314" t="inlineStr">
        <is>
          <t>Ductile Iron, ASTM-A536-65</t>
        </is>
      </c>
      <c r="I314" t="inlineStr">
        <is>
          <t>J</t>
        </is>
      </c>
      <c r="J314" s="250" t="n">
        <v>300</v>
      </c>
      <c r="K314" t="inlineStr">
        <is>
          <t>Coating_Scotchkote134_interior_exterior</t>
        </is>
      </c>
      <c r="L314" s="273" t="inlineStr">
        <is>
          <t>RTF</t>
        </is>
      </c>
      <c r="M314" t="inlineStr">
        <is>
          <t>B100071</t>
        </is>
      </c>
      <c r="N314" s="273" t="inlineStr">
        <is>
          <t>LT034</t>
        </is>
      </c>
      <c r="O314" t="inlineStr"/>
      <c r="P314" t="inlineStr"/>
      <c r="Q314" t="inlineStr"/>
      <c r="R314" t="inlineStr"/>
      <c r="S314" t="inlineStr"/>
      <c r="T314" t="inlineStr"/>
      <c r="U314" t="inlineStr"/>
      <c r="V314" t="inlineStr"/>
      <c r="W314" t="inlineStr"/>
      <c r="X314" t="inlineStr"/>
      <c r="Y314" t="inlineStr"/>
    </row>
    <row r="315" hidden="1" s="109">
      <c r="A315" t="inlineStr"/>
      <c r="B315" s="250" t="inlineStr">
        <is>
          <t>N</t>
        </is>
      </c>
      <c r="C315" t="inlineStr">
        <is>
          <t>ConTab_BOM_KP_Case_0389</t>
        </is>
      </c>
      <c r="D315" t="inlineStr"/>
      <c r="E315" t="inlineStr">
        <is>
          <t>:3014-7_8-KP:3014-7_8-KPV:3014-7_8-KPVS:</t>
        </is>
      </c>
      <c r="F315" t="inlineStr">
        <is>
          <t>125# ANSI Flange</t>
        </is>
      </c>
      <c r="G315" t="inlineStr">
        <is>
          <t>CaseMatl_Cast_Iron_ASTM-A48_CL35</t>
        </is>
      </c>
      <c r="H315" t="inlineStr">
        <is>
          <t>Cast Iron, ASTM-A48, CL 35</t>
        </is>
      </c>
      <c r="I315" t="inlineStr">
        <is>
          <t>C35</t>
        </is>
      </c>
      <c r="J315" s="250" t="n">
        <v>175</v>
      </c>
      <c r="K315" t="inlineStr">
        <is>
          <t>Coating_Scotchkote134_interior_exterior</t>
        </is>
      </c>
      <c r="L315" s="273" t="inlineStr">
        <is>
          <t>RTF</t>
        </is>
      </c>
      <c r="M315" t="inlineStr">
        <is>
          <t>B100066</t>
        </is>
      </c>
      <c r="N315" s="273" t="inlineStr">
        <is>
          <t>LT250</t>
        </is>
      </c>
      <c r="O315" t="inlineStr"/>
      <c r="P315" t="inlineStr"/>
      <c r="Q315" t="inlineStr"/>
      <c r="R315" t="inlineStr"/>
      <c r="S315" t="inlineStr"/>
      <c r="T315" t="inlineStr"/>
      <c r="U315" t="inlineStr"/>
      <c r="V315" t="inlineStr"/>
      <c r="W315" t="inlineStr"/>
      <c r="X315" t="inlineStr"/>
      <c r="Y315" t="inlineStr"/>
    </row>
    <row r="316" hidden="1" s="109">
      <c r="A316" t="inlineStr"/>
      <c r="B316" s="250" t="inlineStr">
        <is>
          <t>N</t>
        </is>
      </c>
      <c r="C316" t="inlineStr">
        <is>
          <t>ConTab_BOM_KP_Case_0390</t>
        </is>
      </c>
      <c r="D316" t="inlineStr"/>
      <c r="E316" t="inlineStr">
        <is>
          <t>:3014-7_8-KP:3014-7_8-KPV:3014-7_8-KPVS:</t>
        </is>
      </c>
      <c r="F316" t="inlineStr">
        <is>
          <t>125# ANSI Flange</t>
        </is>
      </c>
      <c r="G316" t="inlineStr">
        <is>
          <t>CaseMatl_Ductile_Iron_ASTM-A536-65</t>
        </is>
      </c>
      <c r="H316" t="inlineStr">
        <is>
          <t>Ductile Iron, ASTM-A536-65</t>
        </is>
      </c>
      <c r="I316" t="inlineStr">
        <is>
          <t>J</t>
        </is>
      </c>
      <c r="J316" s="250" t="n">
        <v>175</v>
      </c>
      <c r="K316" t="inlineStr">
        <is>
          <t>Coating_Scotchkote134_interior_exterior</t>
        </is>
      </c>
      <c r="L316" s="273" t="inlineStr">
        <is>
          <t>RTF</t>
        </is>
      </c>
      <c r="M316" t="inlineStr">
        <is>
          <t>B100067</t>
        </is>
      </c>
      <c r="N316" s="273" t="inlineStr">
        <is>
          <t>LT034</t>
        </is>
      </c>
      <c r="O316" t="inlineStr"/>
      <c r="P316" t="inlineStr"/>
      <c r="Q316" t="inlineStr"/>
      <c r="R316" t="inlineStr"/>
      <c r="S316" t="inlineStr"/>
      <c r="T316" t="inlineStr"/>
      <c r="U316" t="inlineStr"/>
      <c r="V316" t="inlineStr"/>
      <c r="W316" t="inlineStr"/>
      <c r="X316" t="inlineStr"/>
      <c r="Y316" t="inlineStr"/>
    </row>
    <row r="317" hidden="1" s="109">
      <c r="A317" t="inlineStr"/>
      <c r="B317" s="250" t="inlineStr">
        <is>
          <t>N</t>
        </is>
      </c>
      <c r="C317" t="inlineStr">
        <is>
          <t>ConTab_BOM_KP_Case_0391</t>
        </is>
      </c>
      <c r="D317" t="inlineStr"/>
      <c r="E317" t="inlineStr">
        <is>
          <t>:3014-7_8-KP:3014-7_8-KPV:3014-7_8-KPVS:</t>
        </is>
      </c>
      <c r="F317" t="inlineStr">
        <is>
          <t>250# ANSI Flange</t>
        </is>
      </c>
      <c r="G317" t="inlineStr">
        <is>
          <t>CaseMatl_Cast_Iron_ASTM-A48_CL35</t>
        </is>
      </c>
      <c r="H317" t="inlineStr">
        <is>
          <t>Cast Iron, ASTM-A48, CL 35</t>
        </is>
      </c>
      <c r="I317" t="inlineStr">
        <is>
          <t>C35</t>
        </is>
      </c>
      <c r="J317" s="250" t="n">
        <v>250</v>
      </c>
      <c r="K317" t="inlineStr">
        <is>
          <t>Coating_Scotchkote134_interior_exterior</t>
        </is>
      </c>
      <c r="L317" s="273" t="inlineStr">
        <is>
          <t>RTF</t>
        </is>
      </c>
      <c r="M317" t="inlineStr">
        <is>
          <t>B100070</t>
        </is>
      </c>
      <c r="N317" s="273" t="inlineStr">
        <is>
          <t>LT034</t>
        </is>
      </c>
      <c r="O317" t="inlineStr"/>
      <c r="P317" t="inlineStr"/>
      <c r="Q317" t="inlineStr"/>
      <c r="R317" t="inlineStr"/>
      <c r="S317" t="inlineStr"/>
      <c r="T317" t="inlineStr"/>
      <c r="U317" t="inlineStr"/>
      <c r="V317" t="inlineStr"/>
      <c r="W317" t="inlineStr"/>
      <c r="X317" t="inlineStr"/>
      <c r="Y317" t="inlineStr"/>
    </row>
    <row r="318" hidden="1" s="109">
      <c r="A318" t="inlineStr"/>
      <c r="B318" s="250" t="inlineStr">
        <is>
          <t>N</t>
        </is>
      </c>
      <c r="C318" t="inlineStr">
        <is>
          <t>ConTab_BOM_KP_Case_0392</t>
        </is>
      </c>
      <c r="D318" t="inlineStr"/>
      <c r="E318" t="inlineStr">
        <is>
          <t>:3014-7_8-KP:3014-7_8-KPV:3014-7_8-KPVS:</t>
        </is>
      </c>
      <c r="F318" t="inlineStr">
        <is>
          <t>250# ANSI Flange</t>
        </is>
      </c>
      <c r="G318" t="inlineStr">
        <is>
          <t>CaseMatl_Ductile_Iron_ASTM-A536-65</t>
        </is>
      </c>
      <c r="H318" t="inlineStr">
        <is>
          <t>Ductile Iron, ASTM-A536-65</t>
        </is>
      </c>
      <c r="I318" t="inlineStr">
        <is>
          <t>J</t>
        </is>
      </c>
      <c r="J318" s="250" t="n">
        <v>300</v>
      </c>
      <c r="K318" t="inlineStr">
        <is>
          <t>Coating_Scotchkote134_interior_exterior</t>
        </is>
      </c>
      <c r="L318" s="273" t="inlineStr">
        <is>
          <t>RTF</t>
        </is>
      </c>
      <c r="M318" t="inlineStr">
        <is>
          <t>B100071</t>
        </is>
      </c>
      <c r="N318" s="273" t="inlineStr">
        <is>
          <t>LT034</t>
        </is>
      </c>
      <c r="O318" t="inlineStr"/>
      <c r="P318" t="inlineStr"/>
      <c r="Q318" t="inlineStr"/>
      <c r="R318" t="inlineStr"/>
      <c r="S318" t="inlineStr"/>
      <c r="T318" t="inlineStr"/>
      <c r="U318" t="inlineStr"/>
      <c r="V318" t="inlineStr"/>
      <c r="W318" t="inlineStr"/>
      <c r="X318" t="inlineStr"/>
      <c r="Y318" t="inlineStr"/>
    </row>
    <row r="319" hidden="1" s="109">
      <c r="A319" t="inlineStr"/>
      <c r="B319" s="250" t="inlineStr">
        <is>
          <t>N</t>
        </is>
      </c>
      <c r="C319" t="inlineStr">
        <is>
          <t>ConTab_BOM_KP_Case_0393</t>
        </is>
      </c>
      <c r="D319" t="inlineStr"/>
      <c r="E319" t="inlineStr">
        <is>
          <t>:3095-7_8-KP:3095-7_8-KPV:3095-7_8-KPVS:</t>
        </is>
      </c>
      <c r="F319" t="inlineStr">
        <is>
          <t>125# ANSI Flange</t>
        </is>
      </c>
      <c r="G319" t="inlineStr">
        <is>
          <t>CaseMatl_Cast_Iron_ASTM-A48_CL35</t>
        </is>
      </c>
      <c r="H319" t="inlineStr">
        <is>
          <t>Cast Iron, ASTM-A48, CL 35</t>
        </is>
      </c>
      <c r="I319" t="inlineStr">
        <is>
          <t>C35</t>
        </is>
      </c>
      <c r="J319" s="250" t="n">
        <v>175</v>
      </c>
      <c r="K319" t="inlineStr">
        <is>
          <t>Coating_Scotchkote134_interior_exterior</t>
        </is>
      </c>
      <c r="L319" s="273" t="inlineStr">
        <is>
          <t>RTF</t>
        </is>
      </c>
      <c r="M319" t="inlineStr">
        <is>
          <t>B100054</t>
        </is>
      </c>
      <c r="N319" s="273" t="inlineStr">
        <is>
          <t>LT250</t>
        </is>
      </c>
      <c r="O319" t="inlineStr"/>
      <c r="P319" t="inlineStr"/>
      <c r="Q319" t="inlineStr"/>
      <c r="R319" t="inlineStr"/>
      <c r="S319" t="inlineStr"/>
      <c r="T319" t="inlineStr"/>
      <c r="U319" t="inlineStr"/>
      <c r="V319" t="inlineStr"/>
      <c r="W319" t="inlineStr"/>
      <c r="X319" t="inlineStr"/>
      <c r="Y319" t="inlineStr"/>
    </row>
    <row r="320" hidden="1" s="109">
      <c r="A320" t="inlineStr"/>
      <c r="B320" s="250" t="inlineStr">
        <is>
          <t>N</t>
        </is>
      </c>
      <c r="C320" t="inlineStr">
        <is>
          <t>ConTab_BOM_KP_Case_0394</t>
        </is>
      </c>
      <c r="D320" t="inlineStr"/>
      <c r="E320" t="inlineStr">
        <is>
          <t>:3095-7_8-KP:3095-7_8-KPV:3095-7_8-KPVS:</t>
        </is>
      </c>
      <c r="F320" t="inlineStr">
        <is>
          <t>125# ANSI Flange</t>
        </is>
      </c>
      <c r="G320" t="inlineStr">
        <is>
          <t>CaseMatl_Ductile_Iron_ASTM-A536-65</t>
        </is>
      </c>
      <c r="H320" t="inlineStr">
        <is>
          <t>Ductile Iron, ASTM-A536-65</t>
        </is>
      </c>
      <c r="I320" t="inlineStr">
        <is>
          <t>J</t>
        </is>
      </c>
      <c r="J320" s="250" t="n">
        <v>175</v>
      </c>
      <c r="K320" t="inlineStr">
        <is>
          <t>Coating_Scotchkote134_interior_exterior</t>
        </is>
      </c>
      <c r="L320" s="273" t="inlineStr">
        <is>
          <t>RTF</t>
        </is>
      </c>
      <c r="M320" t="inlineStr">
        <is>
          <t>B100055</t>
        </is>
      </c>
      <c r="N320" s="273" t="inlineStr">
        <is>
          <t>LT034</t>
        </is>
      </c>
      <c r="O320" t="inlineStr"/>
      <c r="P320" t="inlineStr"/>
      <c r="Q320" t="inlineStr"/>
      <c r="R320" t="inlineStr"/>
      <c r="S320" t="inlineStr"/>
      <c r="T320" t="inlineStr"/>
      <c r="U320" t="inlineStr"/>
      <c r="V320" t="inlineStr"/>
      <c r="W320" t="inlineStr"/>
      <c r="X320" t="inlineStr"/>
      <c r="Y320" t="inlineStr"/>
    </row>
    <row r="321" hidden="1" s="109">
      <c r="A321" t="inlineStr"/>
      <c r="B321" s="250" t="inlineStr">
        <is>
          <t>N</t>
        </is>
      </c>
      <c r="C321" t="inlineStr">
        <is>
          <t>ConTab_BOM_KP_Case_0395</t>
        </is>
      </c>
      <c r="D321" t="inlineStr"/>
      <c r="E321" t="inlineStr">
        <is>
          <t>:3095-7_8-KP:3095-7_8-KPV:3095-7_8-KPVS:</t>
        </is>
      </c>
      <c r="F321" t="inlineStr">
        <is>
          <t>250# ANSI Flange</t>
        </is>
      </c>
      <c r="G321" t="inlineStr">
        <is>
          <t>CaseMatl_Cast_Iron_ASTM-A48_CL35</t>
        </is>
      </c>
      <c r="H321" t="inlineStr">
        <is>
          <t>Cast Iron, ASTM-A48, CL 35</t>
        </is>
      </c>
      <c r="I321" t="inlineStr">
        <is>
          <t>C35</t>
        </is>
      </c>
      <c r="J321" s="250" t="n">
        <v>250</v>
      </c>
      <c r="K321" t="inlineStr">
        <is>
          <t>Coating_Scotchkote134_interior_exterior</t>
        </is>
      </c>
      <c r="L321" s="273" t="inlineStr">
        <is>
          <t>RTF</t>
        </is>
      </c>
      <c r="M321" t="inlineStr">
        <is>
          <t>B100058</t>
        </is>
      </c>
      <c r="N321" s="273" t="inlineStr">
        <is>
          <t>LT034</t>
        </is>
      </c>
      <c r="O321" t="inlineStr"/>
      <c r="P321" t="inlineStr"/>
      <c r="Q321" t="inlineStr"/>
      <c r="R321" t="inlineStr"/>
      <c r="S321" t="inlineStr"/>
      <c r="T321" t="inlineStr"/>
      <c r="U321" t="inlineStr"/>
      <c r="V321" t="inlineStr"/>
      <c r="W321" t="inlineStr"/>
      <c r="X321" t="inlineStr"/>
      <c r="Y321" t="inlineStr"/>
    </row>
    <row r="322" hidden="1" s="109">
      <c r="A322" t="inlineStr"/>
      <c r="B322" s="250" t="inlineStr">
        <is>
          <t>N</t>
        </is>
      </c>
      <c r="C322" t="inlineStr">
        <is>
          <t>ConTab_BOM_KP_Case_0396</t>
        </is>
      </c>
      <c r="D322" t="inlineStr"/>
      <c r="E322" t="inlineStr">
        <is>
          <t>:3095-7_8-KP:3095-7_8-KPV:3095-7_8-KPVS:</t>
        </is>
      </c>
      <c r="F322" t="inlineStr">
        <is>
          <t>250# ANSI Flange</t>
        </is>
      </c>
      <c r="G322" t="inlineStr">
        <is>
          <t>CaseMatl_Ductile_Iron_ASTM-A536-65</t>
        </is>
      </c>
      <c r="H322" t="inlineStr">
        <is>
          <t>Ductile Iron, ASTM-A536-65</t>
        </is>
      </c>
      <c r="I322" t="inlineStr">
        <is>
          <t>J</t>
        </is>
      </c>
      <c r="J322" s="250" t="n">
        <v>300</v>
      </c>
      <c r="K322" t="inlineStr">
        <is>
          <t>Coating_Scotchkote134_interior_exterior</t>
        </is>
      </c>
      <c r="L322" s="273" t="inlineStr">
        <is>
          <t>RTF</t>
        </is>
      </c>
      <c r="M322" t="inlineStr">
        <is>
          <t>B100059</t>
        </is>
      </c>
      <c r="N322" s="273" t="inlineStr">
        <is>
          <t>LT034</t>
        </is>
      </c>
      <c r="O322" t="inlineStr"/>
      <c r="P322" t="inlineStr"/>
      <c r="Q322" t="inlineStr"/>
      <c r="R322" t="inlineStr"/>
      <c r="S322" t="inlineStr"/>
      <c r="T322" t="inlineStr"/>
      <c r="U322" t="inlineStr"/>
      <c r="V322" t="inlineStr"/>
      <c r="W322" t="inlineStr"/>
      <c r="X322" t="inlineStr"/>
      <c r="Y322" t="inlineStr"/>
    </row>
    <row r="323" hidden="1" s="109">
      <c r="A323" t="inlineStr"/>
      <c r="B323" s="250" t="inlineStr">
        <is>
          <t>N</t>
        </is>
      </c>
      <c r="C323" t="inlineStr">
        <is>
          <t>ConTab_BOM_KP_Case_0397</t>
        </is>
      </c>
      <c r="D323" t="inlineStr"/>
      <c r="E323" t="inlineStr">
        <is>
          <t>:4012-1_2-KP:4012-1_2-KPV:4012-1_2-KPVS:</t>
        </is>
      </c>
      <c r="F323" t="inlineStr">
        <is>
          <t>125# ANSI Flange</t>
        </is>
      </c>
      <c r="G323" t="inlineStr">
        <is>
          <t>CaseMatl_Cast_Iron_ASTM-A48_CL35</t>
        </is>
      </c>
      <c r="H323" t="inlineStr">
        <is>
          <t>Cast Iron, ASTM-A48, CL 35</t>
        </is>
      </c>
      <c r="I323" t="inlineStr">
        <is>
          <t>C35</t>
        </is>
      </c>
      <c r="J323" s="250" t="n">
        <v>175</v>
      </c>
      <c r="K323" t="inlineStr">
        <is>
          <t>Coating_Scotchkote134_interior_exterior</t>
        </is>
      </c>
      <c r="L323" s="273" t="inlineStr">
        <is>
          <t>RTF</t>
        </is>
      </c>
      <c r="M323" t="inlineStr">
        <is>
          <t>B100078</t>
        </is>
      </c>
      <c r="N323" s="273" t="inlineStr">
        <is>
          <t>LT250</t>
        </is>
      </c>
      <c r="O323" t="inlineStr"/>
      <c r="P323" t="inlineStr"/>
      <c r="Q323" t="inlineStr"/>
      <c r="R323" t="inlineStr"/>
      <c r="S323" t="inlineStr"/>
      <c r="T323" t="inlineStr"/>
      <c r="U323" t="inlineStr"/>
      <c r="V323" t="inlineStr"/>
      <c r="W323" t="inlineStr"/>
      <c r="X323" t="inlineStr"/>
      <c r="Y323" t="inlineStr"/>
    </row>
    <row r="324" hidden="1" s="109">
      <c r="A324" t="inlineStr"/>
      <c r="B324" s="250" t="inlineStr">
        <is>
          <t>N</t>
        </is>
      </c>
      <c r="C324" t="inlineStr">
        <is>
          <t>ConTab_BOM_KP_Case_0398</t>
        </is>
      </c>
      <c r="D324" t="inlineStr"/>
      <c r="E324" t="inlineStr">
        <is>
          <t>:4012-1_2-KP:4012-1_2-KPV:4012-1_2-KPVS:</t>
        </is>
      </c>
      <c r="F324" t="inlineStr">
        <is>
          <t>125# ANSI Flange</t>
        </is>
      </c>
      <c r="G324" t="inlineStr">
        <is>
          <t>CaseMatl_Ductile_Iron_ASTM-A536-65</t>
        </is>
      </c>
      <c r="H324" t="inlineStr">
        <is>
          <t>Ductile Iron, ASTM-A536-65</t>
        </is>
      </c>
      <c r="I324" t="inlineStr">
        <is>
          <t>J</t>
        </is>
      </c>
      <c r="J324" s="250" t="n">
        <v>175</v>
      </c>
      <c r="K324" t="inlineStr">
        <is>
          <t>Coating_Scotchkote134_interior_exterior</t>
        </is>
      </c>
      <c r="L324" s="273" t="inlineStr">
        <is>
          <t>RTF</t>
        </is>
      </c>
      <c r="M324" t="inlineStr">
        <is>
          <t>B100079</t>
        </is>
      </c>
      <c r="N324" s="273" t="inlineStr">
        <is>
          <t>LT034</t>
        </is>
      </c>
      <c r="O324" t="inlineStr"/>
      <c r="P324" t="inlineStr"/>
      <c r="Q324" t="inlineStr"/>
      <c r="R324" t="inlineStr"/>
      <c r="S324" t="inlineStr"/>
      <c r="T324" t="inlineStr"/>
      <c r="U324" t="inlineStr"/>
      <c r="V324" t="inlineStr"/>
      <c r="W324" t="inlineStr"/>
      <c r="X324" t="inlineStr"/>
      <c r="Y324" t="inlineStr"/>
    </row>
    <row r="325" hidden="1" s="109">
      <c r="A325" t="inlineStr"/>
      <c r="B325" s="250" t="inlineStr">
        <is>
          <t>N</t>
        </is>
      </c>
      <c r="C325" t="inlineStr">
        <is>
          <t>ConTab_BOM_KP_Case_0399</t>
        </is>
      </c>
      <c r="D325" t="inlineStr"/>
      <c r="E325" t="inlineStr">
        <is>
          <t>:4012-1_2-KP:4012-1_2-KPV:4012-1_2-KPVS:</t>
        </is>
      </c>
      <c r="F325" t="inlineStr">
        <is>
          <t>250# ANSI Flange</t>
        </is>
      </c>
      <c r="G325" t="inlineStr">
        <is>
          <t>CaseMatl_Cast_Iron_ASTM-A48_CL35</t>
        </is>
      </c>
      <c r="H325" t="inlineStr">
        <is>
          <t>Cast Iron, ASTM-A48, CL 35</t>
        </is>
      </c>
      <c r="I325" t="inlineStr">
        <is>
          <t>C35</t>
        </is>
      </c>
      <c r="J325" s="250" t="n">
        <v>250</v>
      </c>
      <c r="K325" t="inlineStr">
        <is>
          <t>Coating_Scotchkote134_interior_exterior</t>
        </is>
      </c>
      <c r="L325" s="273" t="inlineStr">
        <is>
          <t>RTF</t>
        </is>
      </c>
      <c r="M325" t="inlineStr">
        <is>
          <t>B100082</t>
        </is>
      </c>
      <c r="N325" s="273" t="inlineStr">
        <is>
          <t>LT034</t>
        </is>
      </c>
      <c r="O325" t="inlineStr"/>
      <c r="P325" t="inlineStr"/>
      <c r="Q325" t="inlineStr"/>
      <c r="R325" t="inlineStr"/>
      <c r="S325" t="inlineStr"/>
      <c r="T325" t="inlineStr"/>
      <c r="U325" t="inlineStr"/>
      <c r="V325" t="inlineStr"/>
      <c r="W325" t="inlineStr"/>
      <c r="X325" t="inlineStr"/>
      <c r="Y325" t="inlineStr"/>
    </row>
    <row r="326" hidden="1" s="109">
      <c r="A326" t="inlineStr"/>
      <c r="B326" s="250" t="inlineStr">
        <is>
          <t>N</t>
        </is>
      </c>
      <c r="C326" t="inlineStr">
        <is>
          <t>ConTab_BOM_KP_Case_0400</t>
        </is>
      </c>
      <c r="D326" t="inlineStr"/>
      <c r="E326" t="inlineStr">
        <is>
          <t>:4012-1_2-KP:4012-1_2-KPV:4012-1_2-KPVS:</t>
        </is>
      </c>
      <c r="F326" t="inlineStr">
        <is>
          <t>250# ANSI Flange</t>
        </is>
      </c>
      <c r="G326" t="inlineStr">
        <is>
          <t>CaseMatl_Ductile_Iron_ASTM-A536-65</t>
        </is>
      </c>
      <c r="H326" t="inlineStr">
        <is>
          <t>Ductile Iron, ASTM-A536-65</t>
        </is>
      </c>
      <c r="I326" t="inlineStr">
        <is>
          <t>J</t>
        </is>
      </c>
      <c r="J326" s="250" t="n">
        <v>300</v>
      </c>
      <c r="K326" t="inlineStr">
        <is>
          <t>Coating_Scotchkote134_interior_exterior</t>
        </is>
      </c>
      <c r="L326" s="273" t="inlineStr">
        <is>
          <t>RTF</t>
        </is>
      </c>
      <c r="M326" t="inlineStr">
        <is>
          <t>B100083</t>
        </is>
      </c>
      <c r="N326" s="273" t="inlineStr">
        <is>
          <t>LT034</t>
        </is>
      </c>
      <c r="O326" t="inlineStr"/>
      <c r="P326" t="inlineStr"/>
      <c r="Q326" t="inlineStr"/>
      <c r="R326" t="inlineStr"/>
      <c r="S326" t="inlineStr"/>
      <c r="T326" t="inlineStr"/>
      <c r="U326" t="inlineStr"/>
      <c r="V326" t="inlineStr"/>
      <c r="W326" t="inlineStr"/>
      <c r="X326" t="inlineStr"/>
      <c r="Y326" t="inlineStr"/>
    </row>
    <row r="327" hidden="1" s="109">
      <c r="A327" t="inlineStr"/>
      <c r="B327" s="250" t="inlineStr">
        <is>
          <t>N</t>
        </is>
      </c>
      <c r="C327" t="inlineStr">
        <is>
          <t>ConTab_BOM_KP_Case_0401</t>
        </is>
      </c>
      <c r="D327" t="inlineStr"/>
      <c r="E327" t="inlineStr">
        <is>
          <t>:4012-7_8-KP:4012-7_8-KPV:4012-7_8-KPVS:</t>
        </is>
      </c>
      <c r="F327" t="inlineStr">
        <is>
          <t>125# ANSI Flange</t>
        </is>
      </c>
      <c r="G327" t="inlineStr">
        <is>
          <t>CaseMatl_Cast_Iron_ASTM-A48_CL35</t>
        </is>
      </c>
      <c r="H327" t="inlineStr">
        <is>
          <t>Cast Iron, ASTM-A48, CL 35</t>
        </is>
      </c>
      <c r="I327" t="inlineStr">
        <is>
          <t>C35</t>
        </is>
      </c>
      <c r="J327" s="250" t="n">
        <v>175</v>
      </c>
      <c r="K327" t="inlineStr">
        <is>
          <t>Coating_Scotchkote134_interior_exterior</t>
        </is>
      </c>
      <c r="L327" s="273" t="inlineStr">
        <is>
          <t>RTF</t>
        </is>
      </c>
      <c r="M327" t="inlineStr">
        <is>
          <t>B100090</t>
        </is>
      </c>
      <c r="N327" s="273" t="inlineStr">
        <is>
          <t>LT250</t>
        </is>
      </c>
      <c r="O327" t="inlineStr"/>
      <c r="P327" t="inlineStr"/>
      <c r="Q327" t="inlineStr"/>
      <c r="R327" t="inlineStr"/>
      <c r="S327" t="inlineStr"/>
      <c r="T327" t="inlineStr"/>
      <c r="U327" t="inlineStr"/>
      <c r="V327" t="inlineStr"/>
      <c r="W327" t="inlineStr"/>
      <c r="X327" t="inlineStr"/>
      <c r="Y327" t="inlineStr"/>
    </row>
    <row r="328" hidden="1" s="109">
      <c r="A328" t="inlineStr"/>
      <c r="B328" s="250" t="inlineStr">
        <is>
          <t>N</t>
        </is>
      </c>
      <c r="C328" t="inlineStr">
        <is>
          <t>ConTab_BOM_KP_Case_0402</t>
        </is>
      </c>
      <c r="D328" t="inlineStr"/>
      <c r="E328" t="inlineStr">
        <is>
          <t>:4012-7_8-KP:4012-7_8-KPV:4012-7_8-KPVS:</t>
        </is>
      </c>
      <c r="F328" t="inlineStr">
        <is>
          <t>125# ANSI Flange</t>
        </is>
      </c>
      <c r="G328" t="inlineStr">
        <is>
          <t>CaseMatl_Ductile_Iron_ASTM-A536-65</t>
        </is>
      </c>
      <c r="H328" t="inlineStr">
        <is>
          <t>Ductile Iron, ASTM-A536-65</t>
        </is>
      </c>
      <c r="I328" t="inlineStr">
        <is>
          <t>J</t>
        </is>
      </c>
      <c r="J328" s="250" t="n">
        <v>175</v>
      </c>
      <c r="K328" t="inlineStr">
        <is>
          <t>Coating_Scotchkote134_interior_exterior</t>
        </is>
      </c>
      <c r="L328" s="273" t="inlineStr">
        <is>
          <t>RTF</t>
        </is>
      </c>
      <c r="M328" t="inlineStr">
        <is>
          <t>B100091</t>
        </is>
      </c>
      <c r="N328" s="273" t="inlineStr">
        <is>
          <t>LT034</t>
        </is>
      </c>
      <c r="O328" t="inlineStr"/>
      <c r="P328" t="inlineStr"/>
      <c r="Q328" t="inlineStr"/>
      <c r="R328" t="inlineStr"/>
      <c r="S328" t="inlineStr"/>
      <c r="T328" t="inlineStr"/>
      <c r="U328" t="inlineStr"/>
      <c r="V328" t="inlineStr"/>
      <c r="W328" t="inlineStr"/>
      <c r="X328" t="inlineStr"/>
      <c r="Y328" t="inlineStr"/>
    </row>
    <row r="329" hidden="1" s="109">
      <c r="A329" t="inlineStr"/>
      <c r="B329" s="250" t="inlineStr">
        <is>
          <t>N</t>
        </is>
      </c>
      <c r="C329" t="inlineStr">
        <is>
          <t>ConTab_BOM_KP_Case_0403</t>
        </is>
      </c>
      <c r="D329" t="inlineStr"/>
      <c r="E329" t="inlineStr">
        <is>
          <t>:4012-7_8-KP:4012-7_8-KPV:4012-7_8-KPVS:</t>
        </is>
      </c>
      <c r="F329" t="inlineStr">
        <is>
          <t>250# ANSI Flange</t>
        </is>
      </c>
      <c r="G329" t="inlineStr">
        <is>
          <t>CaseMatl_Cast_Iron_ASTM-A48_CL35</t>
        </is>
      </c>
      <c r="H329" t="inlineStr">
        <is>
          <t>Cast Iron, ASTM-A48, CL 35</t>
        </is>
      </c>
      <c r="I329" t="inlineStr">
        <is>
          <t>C35</t>
        </is>
      </c>
      <c r="J329" s="250" t="n">
        <v>250</v>
      </c>
      <c r="K329" t="inlineStr">
        <is>
          <t>Coating_Scotchkote134_interior_exterior</t>
        </is>
      </c>
      <c r="L329" s="273" t="inlineStr">
        <is>
          <t>RTF</t>
        </is>
      </c>
      <c r="M329" t="inlineStr">
        <is>
          <t>B100094</t>
        </is>
      </c>
      <c r="N329" s="273" t="inlineStr">
        <is>
          <t>LT034</t>
        </is>
      </c>
      <c r="O329" t="inlineStr"/>
      <c r="P329" t="inlineStr"/>
      <c r="Q329" t="inlineStr"/>
      <c r="R329" t="inlineStr"/>
      <c r="S329" t="inlineStr"/>
      <c r="T329" t="inlineStr"/>
      <c r="U329" t="inlineStr"/>
      <c r="V329" t="inlineStr"/>
      <c r="W329" t="inlineStr"/>
      <c r="X329" t="inlineStr"/>
      <c r="Y329" t="inlineStr"/>
    </row>
    <row r="330" hidden="1" s="109">
      <c r="A330" t="inlineStr"/>
      <c r="B330" s="250" t="inlineStr">
        <is>
          <t>N</t>
        </is>
      </c>
      <c r="C330" t="inlineStr">
        <is>
          <t>ConTab_BOM_KP_Case_0404</t>
        </is>
      </c>
      <c r="D330" t="inlineStr"/>
      <c r="E330" t="inlineStr">
        <is>
          <t>:4012-7_8-KP:4012-7_8-KPV:4012-7_8-KPVS:</t>
        </is>
      </c>
      <c r="F330" t="inlineStr">
        <is>
          <t>250# ANSI Flange</t>
        </is>
      </c>
      <c r="G330" t="inlineStr">
        <is>
          <t>CaseMatl_Ductile_Iron_ASTM-A536-65</t>
        </is>
      </c>
      <c r="H330" t="inlineStr">
        <is>
          <t>Ductile Iron, ASTM-A536-65</t>
        </is>
      </c>
      <c r="I330" t="inlineStr">
        <is>
          <t>J</t>
        </is>
      </c>
      <c r="J330" s="250" t="n">
        <v>300</v>
      </c>
      <c r="K330" t="inlineStr">
        <is>
          <t>Coating_Scotchkote134_interior_exterior</t>
        </is>
      </c>
      <c r="L330" s="273" t="inlineStr">
        <is>
          <t>RTF</t>
        </is>
      </c>
      <c r="M330" t="inlineStr">
        <is>
          <t>B100095</t>
        </is>
      </c>
      <c r="N330" s="273" t="inlineStr">
        <is>
          <t>LT034</t>
        </is>
      </c>
      <c r="O330" t="inlineStr"/>
      <c r="P330" t="inlineStr"/>
      <c r="Q330" t="inlineStr"/>
      <c r="R330" t="inlineStr"/>
      <c r="S330" t="inlineStr"/>
      <c r="T330" t="inlineStr"/>
      <c r="U330" t="inlineStr"/>
      <c r="V330" t="inlineStr"/>
      <c r="W330" t="inlineStr"/>
      <c r="X330" t="inlineStr"/>
      <c r="Y330" t="inlineStr"/>
    </row>
    <row r="331" hidden="1" s="109">
      <c r="A331" t="inlineStr"/>
      <c r="B331" s="250" t="inlineStr">
        <is>
          <t>N</t>
        </is>
      </c>
      <c r="C331" t="inlineStr">
        <is>
          <t>ConTab_BOM_KP_Case_0405</t>
        </is>
      </c>
      <c r="D331" t="inlineStr"/>
      <c r="E331" t="inlineStr">
        <is>
          <t>:4015-7_8-KP:4015-7_8-KPV:</t>
        </is>
      </c>
      <c r="F331" t="inlineStr">
        <is>
          <t>125# ANSI Flange</t>
        </is>
      </c>
      <c r="G331" t="inlineStr">
        <is>
          <t>CaseMatl_Cast_Iron_ASTM-A48_CL35</t>
        </is>
      </c>
      <c r="H331" t="inlineStr">
        <is>
          <t>Cast Iron, ASTM-A48, CL 35</t>
        </is>
      </c>
      <c r="I331" t="inlineStr">
        <is>
          <t>C35</t>
        </is>
      </c>
      <c r="J331" s="250" t="n">
        <v>175</v>
      </c>
      <c r="K331" t="inlineStr">
        <is>
          <t>Coating_Scotchkote134_interior_exterior</t>
        </is>
      </c>
      <c r="L331" s="273" t="inlineStr">
        <is>
          <t>RTF</t>
        </is>
      </c>
      <c r="M331" t="inlineStr">
        <is>
          <t>B100102</t>
        </is>
      </c>
      <c r="N331" s="273" t="inlineStr">
        <is>
          <t>LT250</t>
        </is>
      </c>
      <c r="O331" t="inlineStr"/>
      <c r="P331" t="inlineStr"/>
      <c r="Q331" t="inlineStr"/>
      <c r="R331" t="inlineStr"/>
      <c r="S331" t="inlineStr"/>
      <c r="T331" t="inlineStr"/>
      <c r="U331" t="inlineStr"/>
      <c r="V331" t="inlineStr"/>
      <c r="W331" t="inlineStr"/>
      <c r="X331" t="inlineStr"/>
      <c r="Y331" t="inlineStr"/>
    </row>
    <row r="332" hidden="1" s="109">
      <c r="A332" t="inlineStr"/>
      <c r="B332" s="250" t="inlineStr">
        <is>
          <t>N</t>
        </is>
      </c>
      <c r="C332" t="inlineStr">
        <is>
          <t>ConTab_BOM_KP_Case_0406</t>
        </is>
      </c>
      <c r="D332" t="inlineStr"/>
      <c r="E332" t="inlineStr">
        <is>
          <t>:4015-7_8-KP:4015-7_8-KPV:</t>
        </is>
      </c>
      <c r="F332" t="inlineStr">
        <is>
          <t>125# ANSI Flange</t>
        </is>
      </c>
      <c r="G332" t="inlineStr">
        <is>
          <t>CaseMatl_Ductile_Iron_ASTM-A536-65</t>
        </is>
      </c>
      <c r="H332" t="inlineStr">
        <is>
          <t>Ductile Iron, ASTM-A536-65</t>
        </is>
      </c>
      <c r="I332" t="inlineStr">
        <is>
          <t>J</t>
        </is>
      </c>
      <c r="J332" s="250" t="n">
        <v>175</v>
      </c>
      <c r="K332" t="inlineStr">
        <is>
          <t>Coating_Scotchkote134_interior_exterior</t>
        </is>
      </c>
      <c r="L332" s="273" t="inlineStr">
        <is>
          <t>RTF</t>
        </is>
      </c>
      <c r="M332" t="inlineStr">
        <is>
          <t>B100103</t>
        </is>
      </c>
      <c r="N332" s="273" t="inlineStr">
        <is>
          <t>LT034</t>
        </is>
      </c>
      <c r="O332" t="inlineStr"/>
      <c r="P332" t="inlineStr"/>
      <c r="Q332" t="inlineStr"/>
      <c r="R332" t="inlineStr"/>
      <c r="S332" t="inlineStr"/>
      <c r="T332" t="inlineStr"/>
      <c r="U332" t="inlineStr"/>
      <c r="V332" t="inlineStr"/>
      <c r="W332" t="inlineStr"/>
      <c r="X332" t="inlineStr"/>
      <c r="Y332" t="inlineStr"/>
    </row>
    <row r="333" hidden="1" s="109">
      <c r="A333" t="inlineStr"/>
      <c r="B333" s="250" t="inlineStr">
        <is>
          <t>N</t>
        </is>
      </c>
      <c r="C333" t="inlineStr">
        <is>
          <t>ConTab_BOM_KP_Case_0407</t>
        </is>
      </c>
      <c r="D333" t="inlineStr"/>
      <c r="E333" t="inlineStr">
        <is>
          <t>:4015-7_8-KP:4015-7_8-KPV:</t>
        </is>
      </c>
      <c r="F333" t="inlineStr">
        <is>
          <t>250# ANSI Flange</t>
        </is>
      </c>
      <c r="G333" t="inlineStr">
        <is>
          <t>CaseMatl_Cast_Iron_ASTM-A48_CL35</t>
        </is>
      </c>
      <c r="H333" t="inlineStr">
        <is>
          <t>Cast Iron, ASTM-A48, CL 35</t>
        </is>
      </c>
      <c r="I333" t="inlineStr">
        <is>
          <t>C35</t>
        </is>
      </c>
      <c r="J333" s="250" t="n">
        <v>250</v>
      </c>
      <c r="K333" t="inlineStr">
        <is>
          <t>Coating_Scotchkote134_interior_exterior</t>
        </is>
      </c>
      <c r="L333" s="273" t="inlineStr">
        <is>
          <t>RTF</t>
        </is>
      </c>
      <c r="M333" t="inlineStr">
        <is>
          <t>B100106</t>
        </is>
      </c>
      <c r="N333" s="273" t="inlineStr">
        <is>
          <t>LT034</t>
        </is>
      </c>
      <c r="O333" t="inlineStr"/>
      <c r="P333" t="inlineStr"/>
      <c r="Q333" t="inlineStr"/>
      <c r="R333" t="inlineStr"/>
      <c r="S333" t="inlineStr"/>
      <c r="T333" t="inlineStr"/>
      <c r="U333" t="inlineStr"/>
      <c r="V333" t="inlineStr"/>
      <c r="W333" t="inlineStr"/>
      <c r="X333" t="inlineStr"/>
      <c r="Y333" t="inlineStr"/>
    </row>
    <row r="334" hidden="1" s="109">
      <c r="A334" t="inlineStr"/>
      <c r="B334" s="250" t="inlineStr">
        <is>
          <t>N</t>
        </is>
      </c>
      <c r="C334" t="inlineStr">
        <is>
          <t>ConTab_BOM_KP_Case_0408</t>
        </is>
      </c>
      <c r="D334" t="inlineStr"/>
      <c r="E334" t="inlineStr">
        <is>
          <t>:4015-7_8-KP:4015-7_8-KPV:</t>
        </is>
      </c>
      <c r="F334" t="inlineStr">
        <is>
          <t>250# ANSI Flange</t>
        </is>
      </c>
      <c r="G334" t="inlineStr">
        <is>
          <t>CaseMatl_Ductile_Iron_ASTM-A536-65</t>
        </is>
      </c>
      <c r="H334" t="inlineStr">
        <is>
          <t>Ductile Iron, ASTM-A536-65</t>
        </is>
      </c>
      <c r="I334" t="inlineStr">
        <is>
          <t>J</t>
        </is>
      </c>
      <c r="J334" s="250" t="n">
        <v>300</v>
      </c>
      <c r="K334" t="inlineStr">
        <is>
          <t>Coating_Scotchkote134_interior_exterior</t>
        </is>
      </c>
      <c r="L334" s="273" t="inlineStr">
        <is>
          <t>RTF</t>
        </is>
      </c>
      <c r="M334" t="inlineStr">
        <is>
          <t>B100107</t>
        </is>
      </c>
      <c r="N334" s="273" t="inlineStr">
        <is>
          <t>LT034</t>
        </is>
      </c>
      <c r="O334" t="inlineStr"/>
      <c r="P334" t="inlineStr"/>
      <c r="Q334" t="inlineStr"/>
      <c r="R334" t="inlineStr"/>
      <c r="S334" t="inlineStr"/>
      <c r="T334" t="inlineStr"/>
      <c r="U334" t="inlineStr"/>
      <c r="V334" t="inlineStr"/>
      <c r="W334" t="inlineStr"/>
      <c r="X334" t="inlineStr"/>
      <c r="Y334" t="inlineStr"/>
    </row>
    <row r="335" hidden="1" s="109">
      <c r="A335" t="inlineStr"/>
      <c r="B335" s="250" t="inlineStr">
        <is>
          <t>N</t>
        </is>
      </c>
      <c r="C335" t="inlineStr">
        <is>
          <t>ConTab_BOM_KP_Case_0409</t>
        </is>
      </c>
      <c r="D335" t="inlineStr"/>
      <c r="E335" t="inlineStr">
        <is>
          <t>:4015-9_0-KP:4015-9_0-KPV:4015-9_0-KPVS:</t>
        </is>
      </c>
      <c r="F335" t="inlineStr">
        <is>
          <t>125# ANSI Flange</t>
        </is>
      </c>
      <c r="G335" t="inlineStr">
        <is>
          <t>CaseMatl_Cast_Iron_ASTM-A48_CL35</t>
        </is>
      </c>
      <c r="H335" t="inlineStr">
        <is>
          <t>Cast Iron, ASTM-A48, CL 35</t>
        </is>
      </c>
      <c r="I335" t="inlineStr">
        <is>
          <t>C35</t>
        </is>
      </c>
      <c r="J335" s="250" t="n">
        <v>175</v>
      </c>
      <c r="K335" t="inlineStr">
        <is>
          <t>Coating_Scotchkote134_interior_exterior</t>
        </is>
      </c>
      <c r="L335" s="273" t="inlineStr">
        <is>
          <t>RTF</t>
        </is>
      </c>
      <c r="M335" t="inlineStr">
        <is>
          <t>B100102</t>
        </is>
      </c>
      <c r="N335" s="273" t="inlineStr">
        <is>
          <t>LT250</t>
        </is>
      </c>
      <c r="O335" t="inlineStr"/>
      <c r="P335" t="inlineStr"/>
      <c r="Q335" t="inlineStr"/>
      <c r="R335" t="inlineStr"/>
      <c r="S335" t="inlineStr"/>
      <c r="T335" t="inlineStr"/>
      <c r="U335" t="inlineStr"/>
      <c r="V335" t="inlineStr"/>
      <c r="W335" t="inlineStr"/>
      <c r="X335" t="inlineStr"/>
      <c r="Y335" t="inlineStr"/>
    </row>
    <row r="336" hidden="1" s="109">
      <c r="A336" t="inlineStr"/>
      <c r="B336" s="250" t="inlineStr">
        <is>
          <t>N</t>
        </is>
      </c>
      <c r="C336" t="inlineStr">
        <is>
          <t>ConTab_BOM_KP_Case_0410</t>
        </is>
      </c>
      <c r="D336" t="inlineStr"/>
      <c r="E336" t="inlineStr">
        <is>
          <t>:4015-9_0-KP:4015-9_0-KPV:4015-9_0-KPVS:</t>
        </is>
      </c>
      <c r="F336" t="inlineStr">
        <is>
          <t>125# ANSI Flange</t>
        </is>
      </c>
      <c r="G336" t="inlineStr">
        <is>
          <t>CaseMatl_Ductile_Iron_ASTM-A536-65</t>
        </is>
      </c>
      <c r="H336" t="inlineStr">
        <is>
          <t>Ductile Iron, ASTM-A536-65</t>
        </is>
      </c>
      <c r="I336" t="inlineStr">
        <is>
          <t>J</t>
        </is>
      </c>
      <c r="J336" s="250" t="n">
        <v>175</v>
      </c>
      <c r="K336" t="inlineStr">
        <is>
          <t>Coating_Scotchkote134_interior_exterior</t>
        </is>
      </c>
      <c r="L336" s="273" t="inlineStr">
        <is>
          <t>RTF</t>
        </is>
      </c>
      <c r="M336" t="inlineStr">
        <is>
          <t>B100103</t>
        </is>
      </c>
      <c r="N336" s="273" t="inlineStr">
        <is>
          <t>LT034</t>
        </is>
      </c>
      <c r="O336" t="inlineStr"/>
      <c r="P336" t="inlineStr"/>
      <c r="Q336" t="inlineStr"/>
      <c r="R336" t="inlineStr"/>
      <c r="S336" t="inlineStr"/>
      <c r="T336" t="inlineStr"/>
      <c r="U336" t="inlineStr"/>
      <c r="V336" t="inlineStr"/>
      <c r="W336" t="inlineStr"/>
      <c r="X336" t="inlineStr"/>
      <c r="Y336" t="inlineStr"/>
    </row>
    <row r="337" hidden="1" s="109">
      <c r="A337" t="inlineStr"/>
      <c r="B337" s="250" t="inlineStr">
        <is>
          <t>N</t>
        </is>
      </c>
      <c r="C337" t="inlineStr">
        <is>
          <t>ConTab_BOM_KP_Case_0411</t>
        </is>
      </c>
      <c r="D337" t="inlineStr"/>
      <c r="E337" t="inlineStr">
        <is>
          <t>:4015-9_0-KP:4015-9_0-KPV:4015-9_0-KPVS:</t>
        </is>
      </c>
      <c r="F337" t="inlineStr">
        <is>
          <t>250# ANSI Flange</t>
        </is>
      </c>
      <c r="G337" t="inlineStr">
        <is>
          <t>CaseMatl_Cast_Iron_ASTM-A48_CL35</t>
        </is>
      </c>
      <c r="H337" t="inlineStr">
        <is>
          <t>Cast Iron, ASTM-A48, CL 35</t>
        </is>
      </c>
      <c r="I337" t="inlineStr">
        <is>
          <t>C35</t>
        </is>
      </c>
      <c r="J337" s="250" t="n">
        <v>250</v>
      </c>
      <c r="K337" t="inlineStr">
        <is>
          <t>Coating_Scotchkote134_interior_exterior</t>
        </is>
      </c>
      <c r="L337" s="273" t="inlineStr">
        <is>
          <t>RTF</t>
        </is>
      </c>
      <c r="M337" t="inlineStr">
        <is>
          <t>B100106</t>
        </is>
      </c>
      <c r="N337" s="273" t="inlineStr">
        <is>
          <t>LT034</t>
        </is>
      </c>
      <c r="O337" t="inlineStr"/>
      <c r="P337" t="inlineStr"/>
      <c r="Q337" t="inlineStr"/>
      <c r="R337" t="inlineStr"/>
      <c r="S337" t="inlineStr"/>
      <c r="T337" t="inlineStr"/>
      <c r="U337" t="inlineStr"/>
      <c r="V337" t="inlineStr"/>
      <c r="W337" t="inlineStr"/>
      <c r="X337" t="inlineStr"/>
      <c r="Y337" t="inlineStr"/>
    </row>
    <row r="338" hidden="1" s="109">
      <c r="A338" t="inlineStr"/>
      <c r="B338" s="250" t="inlineStr">
        <is>
          <t>N</t>
        </is>
      </c>
      <c r="C338" t="inlineStr">
        <is>
          <t>ConTab_BOM_KP_Case_0412</t>
        </is>
      </c>
      <c r="D338" t="inlineStr"/>
      <c r="E338" t="inlineStr">
        <is>
          <t>:4015-9_0-KP:4015-9_0-KPV:4015-9_0-KPVS:</t>
        </is>
      </c>
      <c r="F338" t="inlineStr">
        <is>
          <t>250# ANSI Flange</t>
        </is>
      </c>
      <c r="G338" t="inlineStr">
        <is>
          <t>CaseMatl_Ductile_Iron_ASTM-A536-65</t>
        </is>
      </c>
      <c r="H338" t="inlineStr">
        <is>
          <t>Ductile Iron, ASTM-A536-65</t>
        </is>
      </c>
      <c r="I338" t="inlineStr">
        <is>
          <t>J</t>
        </is>
      </c>
      <c r="J338" s="250" t="n">
        <v>300</v>
      </c>
      <c r="K338" t="inlineStr">
        <is>
          <t>Coating_Scotchkote134_interior_exterior</t>
        </is>
      </c>
      <c r="L338" s="273" t="inlineStr">
        <is>
          <t>RTF</t>
        </is>
      </c>
      <c r="M338" t="inlineStr">
        <is>
          <t>B100107</t>
        </is>
      </c>
      <c r="N338" s="273" t="inlineStr">
        <is>
          <t>LT034</t>
        </is>
      </c>
      <c r="O338" t="inlineStr"/>
      <c r="P338" t="inlineStr"/>
      <c r="Q338" t="inlineStr"/>
      <c r="R338" t="inlineStr"/>
      <c r="S338" t="inlineStr"/>
      <c r="T338" t="inlineStr"/>
      <c r="U338" t="inlineStr"/>
      <c r="V338" t="inlineStr"/>
      <c r="W338" t="inlineStr"/>
      <c r="X338" t="inlineStr"/>
      <c r="Y338" t="inlineStr"/>
    </row>
    <row r="339" hidden="1" s="109">
      <c r="A339" t="inlineStr"/>
      <c r="B339" s="250" t="inlineStr">
        <is>
          <t>N</t>
        </is>
      </c>
      <c r="C339" t="inlineStr">
        <is>
          <t>ConTab_BOM_KP_Case_0413</t>
        </is>
      </c>
      <c r="D339" t="inlineStr"/>
      <c r="E339" t="inlineStr">
        <is>
          <t>:5012-7_8-KP:5012-7_8-KPV:5012-7_8-KPVS:</t>
        </is>
      </c>
      <c r="F339" t="inlineStr">
        <is>
          <t>125# ANSI Flange</t>
        </is>
      </c>
      <c r="G339" t="inlineStr">
        <is>
          <t>CaseMatl_Cast_Iron_ASTM-A48_CL35</t>
        </is>
      </c>
      <c r="H339" t="inlineStr">
        <is>
          <t>Cast Iron, ASTM-A48, CL 35</t>
        </is>
      </c>
      <c r="I339" t="inlineStr">
        <is>
          <t>C35</t>
        </is>
      </c>
      <c r="J339" s="250" t="n">
        <v>175</v>
      </c>
      <c r="K339" t="inlineStr">
        <is>
          <t>Coating_Scotchkote134_interior_exterior</t>
        </is>
      </c>
      <c r="L339" s="273" t="inlineStr">
        <is>
          <t>RTF</t>
        </is>
      </c>
      <c r="M339" t="inlineStr">
        <is>
          <t>B100114</t>
        </is>
      </c>
      <c r="N339" s="273" t="inlineStr">
        <is>
          <t>LT250</t>
        </is>
      </c>
      <c r="O339" t="inlineStr"/>
      <c r="P339" t="inlineStr"/>
      <c r="Q339" t="inlineStr"/>
      <c r="R339" t="inlineStr"/>
      <c r="S339" t="inlineStr"/>
      <c r="T339" t="inlineStr"/>
      <c r="U339" t="inlineStr"/>
      <c r="V339" t="inlineStr"/>
      <c r="W339" t="inlineStr"/>
      <c r="X339" t="inlineStr"/>
      <c r="Y339" t="inlineStr"/>
    </row>
    <row r="340" hidden="1" s="109">
      <c r="A340" t="inlineStr"/>
      <c r="B340" s="250" t="inlineStr">
        <is>
          <t>N</t>
        </is>
      </c>
      <c r="C340" t="inlineStr">
        <is>
          <t>ConTab_BOM_KP_Case_0414</t>
        </is>
      </c>
      <c r="D340" t="inlineStr"/>
      <c r="E340" t="inlineStr">
        <is>
          <t>:5012-7_8-KP:5012-7_8-KPV:5012-7_8-KPVS:</t>
        </is>
      </c>
      <c r="F340" t="inlineStr">
        <is>
          <t>125# ANSI Flange</t>
        </is>
      </c>
      <c r="G340" t="inlineStr">
        <is>
          <t>CaseMatl_Ductile_Iron_ASTM-A536-65</t>
        </is>
      </c>
      <c r="H340" t="inlineStr">
        <is>
          <t>Ductile Iron, ASTM-A536-65</t>
        </is>
      </c>
      <c r="I340" t="inlineStr">
        <is>
          <t>J</t>
        </is>
      </c>
      <c r="J340" s="250" t="n">
        <v>175</v>
      </c>
      <c r="K340" t="inlineStr">
        <is>
          <t>Coating_Scotchkote134_interior_exterior</t>
        </is>
      </c>
      <c r="L340" s="273" t="inlineStr">
        <is>
          <t>RTF</t>
        </is>
      </c>
      <c r="M340" t="inlineStr">
        <is>
          <t>B100115</t>
        </is>
      </c>
      <c r="N340" s="273" t="inlineStr">
        <is>
          <t>LT034</t>
        </is>
      </c>
      <c r="O340" t="inlineStr"/>
      <c r="P340" t="inlineStr"/>
      <c r="Q340" t="inlineStr"/>
      <c r="R340" t="inlineStr"/>
      <c r="S340" t="inlineStr"/>
      <c r="T340" t="inlineStr"/>
      <c r="U340" t="inlineStr"/>
      <c r="V340" t="inlineStr"/>
      <c r="W340" t="inlineStr"/>
      <c r="X340" t="inlineStr"/>
      <c r="Y340" t="inlineStr"/>
    </row>
    <row r="341" hidden="1" s="109">
      <c r="A341" t="inlineStr"/>
      <c r="B341" s="250" t="inlineStr">
        <is>
          <t>N</t>
        </is>
      </c>
      <c r="C341" t="inlineStr">
        <is>
          <t>ConTab_BOM_KP_Case_0415</t>
        </is>
      </c>
      <c r="D341" t="inlineStr"/>
      <c r="E341" t="inlineStr">
        <is>
          <t>:5012-7_8-KP:5012-7_8-KPV:5012-7_8-KPVS:</t>
        </is>
      </c>
      <c r="F341" t="inlineStr">
        <is>
          <t>250# ANSI Flange</t>
        </is>
      </c>
      <c r="G341" t="inlineStr">
        <is>
          <t>CaseMatl_Cast_Iron_ASTM-A48_CL35</t>
        </is>
      </c>
      <c r="H341" t="inlineStr">
        <is>
          <t>Cast Iron, ASTM-A48, CL 35</t>
        </is>
      </c>
      <c r="I341" t="inlineStr">
        <is>
          <t>C35</t>
        </is>
      </c>
      <c r="J341" s="250" t="n">
        <v>250</v>
      </c>
      <c r="K341" t="inlineStr">
        <is>
          <t>Coating_Scotchkote134_interior_exterior</t>
        </is>
      </c>
      <c r="L341" s="273" t="inlineStr">
        <is>
          <t>RTF</t>
        </is>
      </c>
      <c r="M341" t="inlineStr">
        <is>
          <t>B100118</t>
        </is>
      </c>
      <c r="N341" s="273" t="inlineStr">
        <is>
          <t>LT034</t>
        </is>
      </c>
      <c r="O341" t="inlineStr"/>
      <c r="P341" t="inlineStr"/>
      <c r="Q341" t="inlineStr"/>
      <c r="R341" t="inlineStr"/>
      <c r="S341" t="inlineStr"/>
      <c r="T341" t="inlineStr"/>
      <c r="U341" t="inlineStr"/>
      <c r="V341" t="inlineStr"/>
      <c r="W341" t="inlineStr"/>
      <c r="X341" t="inlineStr"/>
      <c r="Y341" t="inlineStr"/>
    </row>
    <row r="342" hidden="1" s="109">
      <c r="A342" t="inlineStr"/>
      <c r="B342" s="250" t="inlineStr">
        <is>
          <t>N</t>
        </is>
      </c>
      <c r="C342" t="inlineStr">
        <is>
          <t>ConTab_BOM_KP_Case_0416</t>
        </is>
      </c>
      <c r="D342" t="inlineStr"/>
      <c r="E342" t="inlineStr">
        <is>
          <t>:5012-7_8-KP:5012-7_8-KPV:5012-7_8-KPVS:</t>
        </is>
      </c>
      <c r="F342" t="inlineStr">
        <is>
          <t>250# ANSI Flange</t>
        </is>
      </c>
      <c r="G342" t="inlineStr">
        <is>
          <t>CaseMatl_Ductile_Iron_ASTM-A536-65</t>
        </is>
      </c>
      <c r="H342" t="inlineStr">
        <is>
          <t>Ductile Iron, ASTM-A536-65</t>
        </is>
      </c>
      <c r="I342" t="inlineStr">
        <is>
          <t>J</t>
        </is>
      </c>
      <c r="J342" s="250" t="n">
        <v>300</v>
      </c>
      <c r="K342" t="inlineStr">
        <is>
          <t>Coating_Scotchkote134_interior_exterior</t>
        </is>
      </c>
      <c r="L342" s="273" t="inlineStr">
        <is>
          <t>RTF</t>
        </is>
      </c>
      <c r="M342" t="inlineStr">
        <is>
          <t>B100119</t>
        </is>
      </c>
      <c r="N342" s="273" t="inlineStr">
        <is>
          <t>LT034</t>
        </is>
      </c>
      <c r="O342" t="inlineStr"/>
      <c r="P342" t="inlineStr"/>
      <c r="Q342" t="inlineStr"/>
      <c r="R342" t="inlineStr"/>
      <c r="S342" t="inlineStr"/>
      <c r="T342" t="inlineStr"/>
      <c r="U342" t="inlineStr"/>
      <c r="V342" t="inlineStr"/>
      <c r="W342" t="inlineStr"/>
      <c r="X342" t="inlineStr"/>
      <c r="Y342" t="inlineStr"/>
    </row>
    <row r="343" hidden="1" s="109">
      <c r="A343" t="inlineStr"/>
      <c r="B343" s="250" t="inlineStr">
        <is>
          <t>N</t>
        </is>
      </c>
      <c r="C343" t="inlineStr">
        <is>
          <t>ConTab_BOM_KP_Case_0417</t>
        </is>
      </c>
      <c r="D343" t="inlineStr"/>
      <c r="E343" t="inlineStr">
        <is>
          <t>:5015-9_0-KP:5015-9_0-KPV:5015-9_0-KPVS:</t>
        </is>
      </c>
      <c r="F343" t="inlineStr">
        <is>
          <t>125# ANSI Flange</t>
        </is>
      </c>
      <c r="G343" t="inlineStr">
        <is>
          <t>CaseMatl_Cast_Iron_ASTM-A48_CL35</t>
        </is>
      </c>
      <c r="H343" t="inlineStr">
        <is>
          <t>Cast Iron, ASTM-A48, CL 35</t>
        </is>
      </c>
      <c r="I343" t="inlineStr">
        <is>
          <t>C35</t>
        </is>
      </c>
      <c r="J343" s="250" t="n">
        <v>175</v>
      </c>
      <c r="K343" t="inlineStr">
        <is>
          <t>Coating_Scotchkote134_interior_exterior</t>
        </is>
      </c>
      <c r="L343" s="273" t="inlineStr">
        <is>
          <t>98431243</t>
        </is>
      </c>
      <c r="M343" t="inlineStr">
        <is>
          <t>B100126</t>
        </is>
      </c>
      <c r="N343" s="273" t="inlineStr">
        <is>
          <t>LT250</t>
        </is>
      </c>
      <c r="O343" t="inlineStr"/>
      <c r="P343" t="inlineStr"/>
      <c r="Q343" t="inlineStr"/>
      <c r="R343" t="inlineStr"/>
      <c r="S343" t="inlineStr"/>
      <c r="T343" t="inlineStr"/>
      <c r="U343" t="inlineStr"/>
      <c r="V343" t="inlineStr"/>
      <c r="W343" t="inlineStr"/>
      <c r="X343" t="inlineStr"/>
      <c r="Y343" t="inlineStr"/>
    </row>
    <row r="344" hidden="1" s="109">
      <c r="A344" t="inlineStr"/>
      <c r="B344" s="250" t="inlineStr">
        <is>
          <t>N</t>
        </is>
      </c>
      <c r="C344" t="inlineStr">
        <is>
          <t>ConTab_BOM_KP_Case_0418</t>
        </is>
      </c>
      <c r="D344" t="inlineStr"/>
      <c r="E344" t="inlineStr">
        <is>
          <t>:5015-9_0-KP:5015-9_0-KPV:5015-9_0-KPVS:</t>
        </is>
      </c>
      <c r="F344" t="inlineStr">
        <is>
          <t>125# ANSI Flange</t>
        </is>
      </c>
      <c r="G344" t="inlineStr">
        <is>
          <t>CaseMatl_Ductile_Iron_ASTM-A536-65</t>
        </is>
      </c>
      <c r="H344" t="inlineStr">
        <is>
          <t>Ductile Iron, ASTM-A536-65</t>
        </is>
      </c>
      <c r="I344" t="inlineStr">
        <is>
          <t>J</t>
        </is>
      </c>
      <c r="J344" s="250" t="n">
        <v>175</v>
      </c>
      <c r="K344" t="inlineStr">
        <is>
          <t>Coating_Scotchkote134_interior_exterior</t>
        </is>
      </c>
      <c r="L344" s="273" t="inlineStr">
        <is>
          <t>RTF</t>
        </is>
      </c>
      <c r="M344" t="inlineStr">
        <is>
          <t>B100127</t>
        </is>
      </c>
      <c r="N344" s="273" t="inlineStr">
        <is>
          <t>LT034</t>
        </is>
      </c>
      <c r="O344" t="inlineStr"/>
      <c r="P344" t="inlineStr"/>
      <c r="Q344" t="inlineStr"/>
      <c r="R344" t="inlineStr"/>
      <c r="S344" t="inlineStr"/>
      <c r="T344" t="inlineStr"/>
      <c r="U344" t="inlineStr"/>
      <c r="V344" t="inlineStr"/>
      <c r="W344" t="inlineStr"/>
      <c r="X344" t="inlineStr"/>
      <c r="Y344" t="inlineStr"/>
    </row>
    <row r="345" hidden="1" s="109">
      <c r="A345" t="inlineStr"/>
      <c r="B345" s="250" t="inlineStr">
        <is>
          <t>N</t>
        </is>
      </c>
      <c r="C345" t="inlineStr">
        <is>
          <t>ConTab_BOM_KP_Case_0419</t>
        </is>
      </c>
      <c r="D345" t="inlineStr"/>
      <c r="E345" t="inlineStr">
        <is>
          <t>:5015-9_0-KP:5015-9_0-KPV:5015-9_0-KPVS:</t>
        </is>
      </c>
      <c r="F345" t="inlineStr">
        <is>
          <t>250# ANSI Flange</t>
        </is>
      </c>
      <c r="G345" t="inlineStr">
        <is>
          <t>CaseMatl_Cast_Iron_ASTM-A48_CL35</t>
        </is>
      </c>
      <c r="H345" t="inlineStr">
        <is>
          <t>Cast Iron, ASTM-A48, CL 35</t>
        </is>
      </c>
      <c r="I345" t="inlineStr">
        <is>
          <t>C35</t>
        </is>
      </c>
      <c r="J345" s="250" t="n">
        <v>250</v>
      </c>
      <c r="K345" t="inlineStr">
        <is>
          <t>Coating_Scotchkote134_interior_exterior</t>
        </is>
      </c>
      <c r="L345" s="273" t="inlineStr">
        <is>
          <t>RTF</t>
        </is>
      </c>
      <c r="M345" t="inlineStr">
        <is>
          <t>B100130</t>
        </is>
      </c>
      <c r="N345" s="273" t="inlineStr">
        <is>
          <t>LT034</t>
        </is>
      </c>
      <c r="O345" t="inlineStr"/>
      <c r="P345" t="inlineStr"/>
      <c r="Q345" t="inlineStr"/>
      <c r="R345" t="inlineStr"/>
      <c r="S345" t="inlineStr"/>
      <c r="T345" t="inlineStr"/>
      <c r="U345" t="inlineStr"/>
      <c r="V345" t="inlineStr"/>
      <c r="W345" t="inlineStr"/>
      <c r="X345" t="inlineStr"/>
      <c r="Y345" t="inlineStr"/>
    </row>
    <row r="346" hidden="1" s="109">
      <c r="A346" t="inlineStr"/>
      <c r="B346" s="250" t="inlineStr">
        <is>
          <t>N</t>
        </is>
      </c>
      <c r="C346" t="inlineStr">
        <is>
          <t>ConTab_BOM_KP_Case_0420</t>
        </is>
      </c>
      <c r="D346" t="inlineStr"/>
      <c r="E346" t="inlineStr">
        <is>
          <t>:5015-9_0-KP:5015-9_0-KPV:5015-9_0-KPVS:</t>
        </is>
      </c>
      <c r="F346" t="inlineStr">
        <is>
          <t>250# ANSI Flange</t>
        </is>
      </c>
      <c r="G346" t="inlineStr">
        <is>
          <t>CaseMatl_Ductile_Iron_ASTM-A536-65</t>
        </is>
      </c>
      <c r="H346" t="inlineStr">
        <is>
          <t>Ductile Iron, ASTM-A536-65</t>
        </is>
      </c>
      <c r="I346" t="inlineStr">
        <is>
          <t>J</t>
        </is>
      </c>
      <c r="J346" s="250" t="n">
        <v>300</v>
      </c>
      <c r="K346" t="inlineStr">
        <is>
          <t>Coating_Scotchkote134_interior_exterior</t>
        </is>
      </c>
      <c r="L346" s="273" t="inlineStr">
        <is>
          <t>RTF</t>
        </is>
      </c>
      <c r="M346" t="inlineStr">
        <is>
          <t>B100131</t>
        </is>
      </c>
      <c r="N346" s="273" t="inlineStr">
        <is>
          <t>LT034</t>
        </is>
      </c>
      <c r="O346" t="inlineStr"/>
      <c r="P346" t="inlineStr"/>
      <c r="Q346" t="inlineStr"/>
      <c r="R346" t="inlineStr"/>
      <c r="S346" t="inlineStr"/>
      <c r="T346" t="inlineStr"/>
      <c r="U346" t="inlineStr"/>
      <c r="V346" t="inlineStr"/>
      <c r="W346" t="inlineStr"/>
      <c r="X346" t="inlineStr"/>
      <c r="Y346" t="inlineStr"/>
    </row>
    <row r="347" hidden="1" s="109">
      <c r="A347" t="inlineStr"/>
      <c r="B347" s="250" t="inlineStr">
        <is>
          <t>N</t>
        </is>
      </c>
      <c r="C347" t="inlineStr">
        <is>
          <t>ConTab_BOM_KP_Case_0421</t>
        </is>
      </c>
      <c r="D347" t="inlineStr"/>
      <c r="E347" t="inlineStr">
        <is>
          <t>:6012-1_2-KP:6012-1_2-KPV:</t>
        </is>
      </c>
      <c r="F347" t="inlineStr">
        <is>
          <t>125# ANSI Flange</t>
        </is>
      </c>
      <c r="G347" t="inlineStr">
        <is>
          <t>CaseMatl_Cast_Iron_ASTM-A48_CL35</t>
        </is>
      </c>
      <c r="H347" t="inlineStr">
        <is>
          <t>Cast Iron, ASTM-A48, CL 35</t>
        </is>
      </c>
      <c r="I347" t="inlineStr">
        <is>
          <t>C35</t>
        </is>
      </c>
      <c r="J347" s="250" t="n">
        <v>175</v>
      </c>
      <c r="K347" t="inlineStr">
        <is>
          <t>Coating_Scotchkote134_interior_exterior</t>
        </is>
      </c>
      <c r="L347" s="273" t="inlineStr">
        <is>
          <t>RTF</t>
        </is>
      </c>
      <c r="M347" t="inlineStr">
        <is>
          <t>B100138</t>
        </is>
      </c>
      <c r="N347" s="273" t="inlineStr">
        <is>
          <t>LT250</t>
        </is>
      </c>
      <c r="O347" t="inlineStr"/>
      <c r="P347" t="inlineStr"/>
      <c r="Q347" t="inlineStr"/>
      <c r="R347" t="inlineStr"/>
      <c r="S347" t="inlineStr"/>
      <c r="T347" t="inlineStr"/>
      <c r="U347" t="inlineStr"/>
      <c r="V347" t="inlineStr"/>
      <c r="W347" t="inlineStr"/>
      <c r="X347" t="inlineStr"/>
      <c r="Y347" t="inlineStr"/>
    </row>
    <row r="348" hidden="1" s="109">
      <c r="A348" t="inlineStr"/>
      <c r="B348" s="250" t="inlineStr">
        <is>
          <t>N</t>
        </is>
      </c>
      <c r="C348" t="inlineStr">
        <is>
          <t>ConTab_BOM_KP_Case_0422</t>
        </is>
      </c>
      <c r="D348" t="inlineStr"/>
      <c r="E348" t="inlineStr">
        <is>
          <t>:6012-1_2-KP:6012-1_2-KPV:</t>
        </is>
      </c>
      <c r="F348" t="inlineStr">
        <is>
          <t>125# ANSI Flange</t>
        </is>
      </c>
      <c r="G348" t="inlineStr">
        <is>
          <t>CaseMatl_Ductile_Iron_ASTM-A536-65</t>
        </is>
      </c>
      <c r="H348" t="inlineStr">
        <is>
          <t>Ductile Iron, ASTM-A536-65</t>
        </is>
      </c>
      <c r="I348" t="inlineStr">
        <is>
          <t>J</t>
        </is>
      </c>
      <c r="J348" s="250" t="n">
        <v>175</v>
      </c>
      <c r="K348" t="inlineStr">
        <is>
          <t>Coating_Scotchkote134_interior_exterior</t>
        </is>
      </c>
      <c r="L348" s="273" t="inlineStr">
        <is>
          <t>RTF</t>
        </is>
      </c>
      <c r="M348" t="inlineStr">
        <is>
          <t>B100139</t>
        </is>
      </c>
      <c r="N348" s="273" t="inlineStr">
        <is>
          <t>LT034</t>
        </is>
      </c>
      <c r="O348" t="inlineStr"/>
      <c r="P348" t="inlineStr"/>
      <c r="Q348" t="inlineStr"/>
      <c r="R348" t="inlineStr"/>
      <c r="S348" t="inlineStr"/>
      <c r="T348" t="inlineStr"/>
      <c r="U348" t="inlineStr"/>
      <c r="V348" t="inlineStr"/>
      <c r="W348" t="inlineStr"/>
      <c r="X348" t="inlineStr"/>
      <c r="Y348" t="inlineStr"/>
    </row>
    <row r="349" hidden="1" s="109">
      <c r="A349" t="inlineStr"/>
      <c r="B349" s="250" t="inlineStr">
        <is>
          <t>N</t>
        </is>
      </c>
      <c r="C349" t="inlineStr">
        <is>
          <t>ConTab_BOM_KP_Case_0423</t>
        </is>
      </c>
      <c r="D349" t="inlineStr"/>
      <c r="E349" t="inlineStr">
        <is>
          <t>:6012-1_2-KP:6012-1_2-KPV:</t>
        </is>
      </c>
      <c r="F349" t="inlineStr">
        <is>
          <t>250# ANSI Flange</t>
        </is>
      </c>
      <c r="G349" t="inlineStr">
        <is>
          <t>CaseMatl_Cast_Iron_ASTM-A48_CL35</t>
        </is>
      </c>
      <c r="H349" t="inlineStr">
        <is>
          <t>Cast Iron, ASTM-A48, CL 35</t>
        </is>
      </c>
      <c r="I349" t="inlineStr">
        <is>
          <t>C35</t>
        </is>
      </c>
      <c r="J349" s="250" t="n">
        <v>250</v>
      </c>
      <c r="K349" t="inlineStr">
        <is>
          <t>Coating_Scotchkote134_interior_exterior</t>
        </is>
      </c>
      <c r="L349" s="273" t="inlineStr">
        <is>
          <t>RTF</t>
        </is>
      </c>
      <c r="M349" t="inlineStr">
        <is>
          <t>B100142</t>
        </is>
      </c>
      <c r="N349" s="273" t="inlineStr">
        <is>
          <t>LT034</t>
        </is>
      </c>
      <c r="O349" t="inlineStr"/>
      <c r="P349" t="inlineStr"/>
      <c r="Q349" t="inlineStr"/>
      <c r="R349" t="inlineStr"/>
      <c r="S349" t="inlineStr"/>
      <c r="T349" t="inlineStr"/>
      <c r="U349" t="inlineStr"/>
      <c r="V349" t="inlineStr"/>
      <c r="W349" t="inlineStr"/>
      <c r="X349" t="inlineStr"/>
      <c r="Y349" t="inlineStr"/>
    </row>
    <row r="350" hidden="1" s="109">
      <c r="A350" t="inlineStr"/>
      <c r="B350" s="250" t="inlineStr">
        <is>
          <t>N</t>
        </is>
      </c>
      <c r="C350" t="inlineStr">
        <is>
          <t>ConTab_BOM_KP_Case_0424</t>
        </is>
      </c>
      <c r="D350" t="inlineStr"/>
      <c r="E350" t="inlineStr">
        <is>
          <t>:6012-1_2-KP:6012-1_2-KPV:</t>
        </is>
      </c>
      <c r="F350" t="inlineStr">
        <is>
          <t>250# ANSI Flange</t>
        </is>
      </c>
      <c r="G350" t="inlineStr">
        <is>
          <t>CaseMatl_Ductile_Iron_ASTM-A536-65</t>
        </is>
      </c>
      <c r="H350" t="inlineStr">
        <is>
          <t>Ductile Iron, ASTM-A536-65</t>
        </is>
      </c>
      <c r="I350" t="inlineStr">
        <is>
          <t>J</t>
        </is>
      </c>
      <c r="J350" s="250" t="n">
        <v>300</v>
      </c>
      <c r="K350" t="inlineStr">
        <is>
          <t>Coating_Scotchkote134_interior_exterior</t>
        </is>
      </c>
      <c r="L350" s="273" t="inlineStr">
        <is>
          <t>RTF</t>
        </is>
      </c>
      <c r="M350" t="inlineStr">
        <is>
          <t>B100143</t>
        </is>
      </c>
      <c r="N350" s="273" t="inlineStr">
        <is>
          <t>LT034</t>
        </is>
      </c>
      <c r="O350" t="inlineStr"/>
      <c r="P350" t="inlineStr"/>
      <c r="Q350" t="inlineStr"/>
      <c r="R350" t="inlineStr"/>
      <c r="S350" t="inlineStr"/>
      <c r="T350" t="inlineStr"/>
      <c r="U350" t="inlineStr"/>
      <c r="V350" t="inlineStr"/>
      <c r="W350" t="inlineStr"/>
      <c r="X350" t="inlineStr"/>
      <c r="Y350" t="inlineStr"/>
    </row>
    <row r="351" hidden="1" s="109">
      <c r="A351" t="inlineStr"/>
      <c r="B351" s="250" t="inlineStr">
        <is>
          <t>N</t>
        </is>
      </c>
      <c r="C351" t="inlineStr">
        <is>
          <t>ConTab_BOM_KP_Case_0425</t>
        </is>
      </c>
      <c r="D351" t="inlineStr"/>
      <c r="E351" t="inlineStr">
        <is>
          <t>:6012-3_4-KP:6012-3_4-KPV:6012-3_4-KPVS:</t>
        </is>
      </c>
      <c r="F351" t="inlineStr">
        <is>
          <t>125# ANSI Flange</t>
        </is>
      </c>
      <c r="G351" t="inlineStr">
        <is>
          <t>CaseMatl_Cast_Iron_ASTM-A48_CL35</t>
        </is>
      </c>
      <c r="H351" t="inlineStr">
        <is>
          <t>Cast Iron, ASTM-A48, CL 35</t>
        </is>
      </c>
      <c r="I351" t="inlineStr">
        <is>
          <t>C35</t>
        </is>
      </c>
      <c r="J351" s="250" t="n">
        <v>175</v>
      </c>
      <c r="K351" t="inlineStr">
        <is>
          <t>Coating_Scotchkote134_interior_exterior</t>
        </is>
      </c>
      <c r="L351" s="273" t="inlineStr">
        <is>
          <t>98435161</t>
        </is>
      </c>
      <c r="M351" t="inlineStr">
        <is>
          <t>B100150</t>
        </is>
      </c>
      <c r="N351" s="273" t="inlineStr">
        <is>
          <t>LT250</t>
        </is>
      </c>
      <c r="O351" t="inlineStr"/>
      <c r="P351" t="inlineStr"/>
      <c r="Q351" t="inlineStr"/>
      <c r="R351" t="inlineStr"/>
      <c r="S351" t="inlineStr"/>
      <c r="T351" t="inlineStr"/>
      <c r="U351" t="inlineStr"/>
      <c r="V351" t="inlineStr"/>
      <c r="W351" t="inlineStr"/>
      <c r="X351" t="inlineStr"/>
      <c r="Y351" t="inlineStr"/>
    </row>
    <row r="352" hidden="1" s="109">
      <c r="A352" t="inlineStr"/>
      <c r="B352" s="250" t="inlineStr">
        <is>
          <t>N</t>
        </is>
      </c>
      <c r="C352" t="inlineStr">
        <is>
          <t>ConTab_BOM_KP_Case_0426</t>
        </is>
      </c>
      <c r="D352" t="inlineStr"/>
      <c r="E352" t="inlineStr">
        <is>
          <t>:6012-3_4-KP:6012-3_4-KPV:6012-3_4-KPVS:</t>
        </is>
      </c>
      <c r="F352" t="inlineStr">
        <is>
          <t>125# ANSI Flange</t>
        </is>
      </c>
      <c r="G352" t="inlineStr">
        <is>
          <t>CaseMatl_Ductile_Iron_ASTM-A536-65</t>
        </is>
      </c>
      <c r="H352" t="inlineStr">
        <is>
          <t>Ductile Iron, ASTM-A536-65</t>
        </is>
      </c>
      <c r="I352" t="inlineStr">
        <is>
          <t>J</t>
        </is>
      </c>
      <c r="J352" s="250" t="n">
        <v>175</v>
      </c>
      <c r="K352" t="inlineStr">
        <is>
          <t>Coating_Scotchkote134_interior_exterior</t>
        </is>
      </c>
      <c r="L352" s="273" t="inlineStr">
        <is>
          <t>RTF</t>
        </is>
      </c>
      <c r="M352" t="inlineStr">
        <is>
          <t>B100151</t>
        </is>
      </c>
      <c r="N352" s="273" t="inlineStr">
        <is>
          <t>LT034</t>
        </is>
      </c>
      <c r="O352" t="inlineStr"/>
      <c r="P352" t="inlineStr"/>
      <c r="Q352" t="inlineStr"/>
      <c r="R352" t="inlineStr"/>
      <c r="S352" t="inlineStr"/>
      <c r="T352" t="inlineStr"/>
      <c r="U352" t="inlineStr"/>
      <c r="V352" t="inlineStr"/>
      <c r="W352" t="inlineStr"/>
      <c r="X352" t="inlineStr"/>
      <c r="Y352" t="inlineStr"/>
    </row>
    <row r="353" hidden="1" s="109">
      <c r="A353" t="inlineStr"/>
      <c r="B353" s="250" t="inlineStr">
        <is>
          <t>N</t>
        </is>
      </c>
      <c r="C353" t="inlineStr">
        <is>
          <t>ConTab_BOM_KP_Case_0427</t>
        </is>
      </c>
      <c r="D353" t="inlineStr"/>
      <c r="E353" t="inlineStr">
        <is>
          <t>:6012-3_4-KP:6012-3_4-KPV:6012-3_4-KPVS:</t>
        </is>
      </c>
      <c r="F353" t="inlineStr">
        <is>
          <t>250# ANSI Flange</t>
        </is>
      </c>
      <c r="G353" t="inlineStr">
        <is>
          <t>CaseMatl_Cast_Iron_ASTM-A48_CL35</t>
        </is>
      </c>
      <c r="H353" t="inlineStr">
        <is>
          <t>Cast Iron, ASTM-A48, CL 35</t>
        </is>
      </c>
      <c r="I353" t="inlineStr">
        <is>
          <t>C35</t>
        </is>
      </c>
      <c r="J353" s="250" t="n">
        <v>250</v>
      </c>
      <c r="K353" t="inlineStr">
        <is>
          <t>Coating_Scotchkote134_interior_exterior</t>
        </is>
      </c>
      <c r="L353" s="273" t="inlineStr">
        <is>
          <t>RTF</t>
        </is>
      </c>
      <c r="M353" t="inlineStr">
        <is>
          <t>B100154</t>
        </is>
      </c>
      <c r="N353" s="273" t="inlineStr">
        <is>
          <t>LT034</t>
        </is>
      </c>
      <c r="O353" t="inlineStr"/>
      <c r="P353" t="inlineStr"/>
      <c r="Q353" t="inlineStr"/>
      <c r="R353" t="inlineStr"/>
      <c r="S353" t="inlineStr"/>
      <c r="T353" t="inlineStr"/>
      <c r="U353" t="inlineStr"/>
      <c r="V353" t="inlineStr"/>
      <c r="W353" t="inlineStr"/>
      <c r="X353" t="inlineStr"/>
      <c r="Y353" t="inlineStr"/>
    </row>
    <row r="354" hidden="1" s="109">
      <c r="A354" t="inlineStr"/>
      <c r="B354" s="250" t="inlineStr">
        <is>
          <t>N</t>
        </is>
      </c>
      <c r="C354" t="inlineStr">
        <is>
          <t>ConTab_BOM_KP_Case_0428</t>
        </is>
      </c>
      <c r="D354" t="inlineStr"/>
      <c r="E354" t="inlineStr">
        <is>
          <t>:6012-3_4-KP:6012-3_4-KPV:6012-3_4-KPVS:</t>
        </is>
      </c>
      <c r="F354" t="inlineStr">
        <is>
          <t>250# ANSI Flange</t>
        </is>
      </c>
      <c r="G354" t="inlineStr">
        <is>
          <t>CaseMatl_Ductile_Iron_ASTM-A536-65</t>
        </is>
      </c>
      <c r="H354" t="inlineStr">
        <is>
          <t>Ductile Iron, ASTM-A536-65</t>
        </is>
      </c>
      <c r="I354" t="inlineStr">
        <is>
          <t>J</t>
        </is>
      </c>
      <c r="J354" s="250" t="n">
        <v>300</v>
      </c>
      <c r="K354" t="inlineStr">
        <is>
          <t>Coating_Scotchkote134_interior_exterior</t>
        </is>
      </c>
      <c r="L354" s="273" t="inlineStr">
        <is>
          <t>RTF</t>
        </is>
      </c>
      <c r="M354" t="inlineStr">
        <is>
          <t>B100155</t>
        </is>
      </c>
      <c r="N354" s="273" t="inlineStr">
        <is>
          <t>LT034</t>
        </is>
      </c>
      <c r="O354" t="inlineStr"/>
      <c r="P354" t="inlineStr"/>
      <c r="Q354" t="inlineStr"/>
      <c r="R354" t="inlineStr"/>
      <c r="S354" t="inlineStr"/>
      <c r="T354" t="inlineStr"/>
      <c r="U354" t="inlineStr"/>
      <c r="V354" t="inlineStr"/>
      <c r="W354" t="inlineStr"/>
      <c r="X354" t="inlineStr"/>
      <c r="Y354" t="inlineStr"/>
    </row>
    <row r="355" hidden="1" s="109">
      <c r="A355" t="inlineStr"/>
      <c r="B355" s="250" t="inlineStr">
        <is>
          <t>N</t>
        </is>
      </c>
      <c r="C355" t="inlineStr">
        <is>
          <t>ConTab_BOM_KP_Case_0429</t>
        </is>
      </c>
      <c r="D355" t="inlineStr"/>
      <c r="E355" t="inlineStr">
        <is>
          <t>:6015-1_2-KP:6015-1_2-KPV:</t>
        </is>
      </c>
      <c r="F355" t="inlineStr">
        <is>
          <t>125# ANSI Flange</t>
        </is>
      </c>
      <c r="G355" t="inlineStr">
        <is>
          <t>CaseMatl_Cast_Iron_ASTM-A48_CL35</t>
        </is>
      </c>
      <c r="H355" t="inlineStr">
        <is>
          <t>Cast Iron, ASTM-A48, CL 35</t>
        </is>
      </c>
      <c r="I355" t="inlineStr">
        <is>
          <t>C35</t>
        </is>
      </c>
      <c r="J355" s="250" t="n">
        <v>175</v>
      </c>
      <c r="K355" t="inlineStr">
        <is>
          <t>Coating_Scotchkote134_interior_exterior</t>
        </is>
      </c>
      <c r="L355" s="273" t="inlineStr">
        <is>
          <t>RTF</t>
        </is>
      </c>
      <c r="M355" t="inlineStr">
        <is>
          <t>B100162</t>
        </is>
      </c>
      <c r="N355" s="273" t="inlineStr">
        <is>
          <t>LT250</t>
        </is>
      </c>
      <c r="O355" t="inlineStr"/>
      <c r="P355" t="inlineStr"/>
      <c r="Q355" t="inlineStr"/>
      <c r="R355" t="inlineStr"/>
      <c r="S355" t="inlineStr"/>
      <c r="T355" t="inlineStr"/>
      <c r="U355" t="inlineStr"/>
      <c r="V355" t="inlineStr"/>
      <c r="W355" t="inlineStr"/>
      <c r="X355" t="inlineStr"/>
      <c r="Y355" t="inlineStr"/>
    </row>
    <row r="356" hidden="1" s="109">
      <c r="A356" t="inlineStr"/>
      <c r="B356" s="250" t="inlineStr">
        <is>
          <t>N</t>
        </is>
      </c>
      <c r="C356" t="inlineStr">
        <is>
          <t>ConTab_BOM_KP_Case_0430</t>
        </is>
      </c>
      <c r="D356" t="inlineStr"/>
      <c r="E356" t="inlineStr">
        <is>
          <t>:6015-1_2-KP:6015-1_2-KPV:</t>
        </is>
      </c>
      <c r="F356" t="inlineStr">
        <is>
          <t>125# ANSI Flange</t>
        </is>
      </c>
      <c r="G356" t="inlineStr">
        <is>
          <t>CaseMatl_Ductile_Iron_ASTM-A536-65</t>
        </is>
      </c>
      <c r="H356" t="inlineStr">
        <is>
          <t>Ductile Iron, ASTM-A536-65</t>
        </is>
      </c>
      <c r="I356" t="inlineStr">
        <is>
          <t>J</t>
        </is>
      </c>
      <c r="J356" s="250" t="n">
        <v>175</v>
      </c>
      <c r="K356" t="inlineStr">
        <is>
          <t>Coating_Scotchkote134_interior_exterior</t>
        </is>
      </c>
      <c r="L356" s="273" t="inlineStr">
        <is>
          <t>RTF</t>
        </is>
      </c>
      <c r="M356" t="inlineStr">
        <is>
          <t>B100163</t>
        </is>
      </c>
      <c r="N356" s="273" t="inlineStr">
        <is>
          <t>LT034</t>
        </is>
      </c>
      <c r="O356" t="inlineStr"/>
      <c r="P356" t="inlineStr"/>
      <c r="Q356" t="inlineStr"/>
      <c r="R356" t="inlineStr"/>
      <c r="S356" t="inlineStr"/>
      <c r="T356" t="inlineStr"/>
      <c r="U356" t="inlineStr"/>
      <c r="V356" t="inlineStr"/>
      <c r="W356" t="inlineStr"/>
      <c r="X356" t="inlineStr"/>
      <c r="Y356" t="inlineStr"/>
    </row>
    <row r="357" hidden="1" s="109">
      <c r="A357" t="inlineStr"/>
      <c r="B357" s="250" t="inlineStr">
        <is>
          <t>N</t>
        </is>
      </c>
      <c r="C357" t="inlineStr">
        <is>
          <t>ConTab_BOM_KP_Case_0431</t>
        </is>
      </c>
      <c r="D357" t="inlineStr"/>
      <c r="E357" t="inlineStr">
        <is>
          <t>:6015-1_2-KP:6015-1_2-KPV:</t>
        </is>
      </c>
      <c r="F357" t="inlineStr">
        <is>
          <t>250# ANSI Flange</t>
        </is>
      </c>
      <c r="G357" t="inlineStr">
        <is>
          <t>CaseMatl_Cast_Iron_ASTM-A48_CL35</t>
        </is>
      </c>
      <c r="H357" t="inlineStr">
        <is>
          <t>Cast Iron, ASTM-A48, CL 35</t>
        </is>
      </c>
      <c r="I357" t="inlineStr">
        <is>
          <t>C35</t>
        </is>
      </c>
      <c r="J357" s="250" t="n">
        <v>250</v>
      </c>
      <c r="K357" t="inlineStr">
        <is>
          <t>Coating_Scotchkote134_interior_exterior</t>
        </is>
      </c>
      <c r="L357" s="273" t="inlineStr">
        <is>
          <t>RTF</t>
        </is>
      </c>
      <c r="M357" t="inlineStr">
        <is>
          <t>B100166</t>
        </is>
      </c>
      <c r="N357" s="273" t="inlineStr">
        <is>
          <t>LT034</t>
        </is>
      </c>
      <c r="O357" t="inlineStr"/>
      <c r="P357" t="inlineStr"/>
      <c r="Q357" t="inlineStr"/>
      <c r="R357" t="inlineStr"/>
      <c r="S357" t="inlineStr"/>
      <c r="T357" t="inlineStr"/>
      <c r="U357" t="inlineStr"/>
      <c r="V357" t="inlineStr"/>
      <c r="W357" t="inlineStr"/>
      <c r="X357" t="inlineStr"/>
      <c r="Y357" t="inlineStr"/>
    </row>
    <row r="358" hidden="1" s="109">
      <c r="A358" t="inlineStr"/>
      <c r="B358" s="250" t="inlineStr">
        <is>
          <t>N</t>
        </is>
      </c>
      <c r="C358" t="inlineStr">
        <is>
          <t>ConTab_BOM_KP_Case_0432</t>
        </is>
      </c>
      <c r="D358" t="inlineStr"/>
      <c r="E358" t="inlineStr">
        <is>
          <t>:6015-1_2-KP:6015-1_2-KPV:</t>
        </is>
      </c>
      <c r="F358" t="inlineStr">
        <is>
          <t>250# ANSI Flange</t>
        </is>
      </c>
      <c r="G358" t="inlineStr">
        <is>
          <t>CaseMatl_Ductile_Iron_ASTM-A536-65</t>
        </is>
      </c>
      <c r="H358" t="inlineStr">
        <is>
          <t>Ductile Iron, ASTM-A536-65</t>
        </is>
      </c>
      <c r="I358" t="inlineStr">
        <is>
          <t>J</t>
        </is>
      </c>
      <c r="J358" s="250" t="n">
        <v>300</v>
      </c>
      <c r="K358" t="inlineStr">
        <is>
          <t>Coating_Scotchkote134_interior_exterior</t>
        </is>
      </c>
      <c r="L358" s="273" t="inlineStr">
        <is>
          <t>RTF</t>
        </is>
      </c>
      <c r="M358" t="inlineStr">
        <is>
          <t>B100167</t>
        </is>
      </c>
      <c r="N358" s="273" t="inlineStr">
        <is>
          <t>LT034</t>
        </is>
      </c>
      <c r="O358" t="inlineStr"/>
      <c r="P358" t="inlineStr"/>
      <c r="Q358" t="inlineStr"/>
      <c r="R358" t="inlineStr"/>
      <c r="S358" t="inlineStr"/>
      <c r="T358" t="inlineStr"/>
      <c r="U358" t="inlineStr"/>
      <c r="V358" t="inlineStr"/>
      <c r="W358" t="inlineStr"/>
      <c r="X358" t="inlineStr"/>
      <c r="Y358" t="inlineStr"/>
    </row>
    <row r="359" hidden="1" s="109">
      <c r="A359" t="inlineStr"/>
      <c r="B359" s="250" t="inlineStr">
        <is>
          <t>N</t>
        </is>
      </c>
      <c r="C359" t="inlineStr">
        <is>
          <t>ConTab_BOM_KP_Case_0433</t>
        </is>
      </c>
      <c r="D359" t="inlineStr"/>
      <c r="E359" t="inlineStr">
        <is>
          <t>:6015-3_4-KP:6015-3_4-KPV:6015-3_4-KPVS:</t>
        </is>
      </c>
      <c r="F359" t="inlineStr">
        <is>
          <t>125# ANSI Flange</t>
        </is>
      </c>
      <c r="G359" t="inlineStr">
        <is>
          <t>CaseMatl_Cast_Iron_ASTM-A48_CL35</t>
        </is>
      </c>
      <c r="H359" t="inlineStr">
        <is>
          <t>Cast Iron, ASTM-A48, CL 35</t>
        </is>
      </c>
      <c r="I359" t="inlineStr">
        <is>
          <t>C35</t>
        </is>
      </c>
      <c r="J359" s="250" t="n">
        <v>175</v>
      </c>
      <c r="K359" t="inlineStr">
        <is>
          <t>Coating_Scotchkote134_interior_exterior</t>
        </is>
      </c>
      <c r="L359" s="273" t="inlineStr">
        <is>
          <t>RTF</t>
        </is>
      </c>
      <c r="M359" t="inlineStr">
        <is>
          <t>B100162</t>
        </is>
      </c>
      <c r="N359" s="273" t="inlineStr">
        <is>
          <t>LT250</t>
        </is>
      </c>
      <c r="O359" t="inlineStr"/>
      <c r="P359" t="inlineStr"/>
      <c r="Q359" t="inlineStr"/>
      <c r="R359" t="inlineStr"/>
      <c r="S359" t="inlineStr"/>
      <c r="T359" t="inlineStr"/>
      <c r="U359" t="inlineStr"/>
      <c r="V359" t="inlineStr"/>
      <c r="W359" t="inlineStr"/>
      <c r="X359" t="inlineStr"/>
      <c r="Y359" t="inlineStr"/>
    </row>
    <row r="360" hidden="1" s="109">
      <c r="A360" t="inlineStr"/>
      <c r="B360" s="250" t="inlineStr">
        <is>
          <t>N</t>
        </is>
      </c>
      <c r="C360" t="inlineStr">
        <is>
          <t>ConTab_BOM_KP_Case_0434</t>
        </is>
      </c>
      <c r="D360" t="inlineStr"/>
      <c r="E360" t="inlineStr">
        <is>
          <t>:6015-3_4-KP:6015-3_4-KPV:6015-3_4-KPVS:</t>
        </is>
      </c>
      <c r="F360" t="inlineStr">
        <is>
          <t>125# ANSI Flange</t>
        </is>
      </c>
      <c r="G360" t="inlineStr">
        <is>
          <t>CaseMatl_Ductile_Iron_ASTM-A536-65</t>
        </is>
      </c>
      <c r="H360" t="inlineStr">
        <is>
          <t>Ductile Iron, ASTM-A536-65</t>
        </is>
      </c>
      <c r="I360" t="inlineStr">
        <is>
          <t>J</t>
        </is>
      </c>
      <c r="J360" s="250" t="n">
        <v>175</v>
      </c>
      <c r="K360" t="inlineStr">
        <is>
          <t>Coating_Scotchkote134_interior_exterior</t>
        </is>
      </c>
      <c r="L360" s="273" t="inlineStr">
        <is>
          <t>RTF</t>
        </is>
      </c>
      <c r="M360" t="inlineStr">
        <is>
          <t>B100163</t>
        </is>
      </c>
      <c r="N360" s="273" t="inlineStr">
        <is>
          <t>LT034</t>
        </is>
      </c>
      <c r="O360" t="inlineStr"/>
      <c r="P360" t="inlineStr"/>
      <c r="Q360" t="inlineStr"/>
      <c r="R360" t="inlineStr"/>
      <c r="S360" t="inlineStr"/>
      <c r="T360" t="inlineStr"/>
      <c r="U360" t="inlineStr"/>
      <c r="V360" t="inlineStr"/>
      <c r="W360" t="inlineStr"/>
      <c r="X360" t="inlineStr"/>
      <c r="Y360" t="inlineStr"/>
    </row>
    <row r="361" hidden="1" s="109">
      <c r="A361" t="inlineStr"/>
      <c r="B361" s="250" t="inlineStr">
        <is>
          <t>N</t>
        </is>
      </c>
      <c r="C361" t="inlineStr">
        <is>
          <t>ConTab_BOM_KP_Case_0435</t>
        </is>
      </c>
      <c r="D361" t="inlineStr"/>
      <c r="E361" t="inlineStr">
        <is>
          <t>:6015-3_4-KP:6015-3_4-KPV:6015-3_4-KPVS:</t>
        </is>
      </c>
      <c r="F361" t="inlineStr">
        <is>
          <t>250# ANSI Flange</t>
        </is>
      </c>
      <c r="G361" t="inlineStr">
        <is>
          <t>CaseMatl_Cast_Iron_ASTM-A48_CL35</t>
        </is>
      </c>
      <c r="H361" t="inlineStr">
        <is>
          <t>Cast Iron, ASTM-A48, CL 35</t>
        </is>
      </c>
      <c r="I361" t="inlineStr">
        <is>
          <t>C35</t>
        </is>
      </c>
      <c r="J361" s="250" t="n">
        <v>250</v>
      </c>
      <c r="K361" t="inlineStr">
        <is>
          <t>Coating_Scotchkote134_interior_exterior</t>
        </is>
      </c>
      <c r="L361" s="273" t="inlineStr">
        <is>
          <t>RTF</t>
        </is>
      </c>
      <c r="M361" t="inlineStr">
        <is>
          <t>B100166</t>
        </is>
      </c>
      <c r="N361" s="273" t="inlineStr">
        <is>
          <t>LT034</t>
        </is>
      </c>
      <c r="O361" t="inlineStr"/>
      <c r="P361" t="inlineStr"/>
      <c r="Q361" t="inlineStr"/>
      <c r="R361" t="inlineStr"/>
      <c r="S361" t="inlineStr"/>
      <c r="T361" t="inlineStr"/>
      <c r="U361" t="inlineStr"/>
      <c r="V361" t="inlineStr"/>
      <c r="W361" t="inlineStr"/>
      <c r="X361" t="inlineStr"/>
      <c r="Y361" t="inlineStr"/>
    </row>
    <row r="362" hidden="1" s="109">
      <c r="A362" t="inlineStr"/>
      <c r="B362" s="250" t="inlineStr">
        <is>
          <t>N</t>
        </is>
      </c>
      <c r="C362" t="inlineStr">
        <is>
          <t>ConTab_BOM_KP_Case_0436</t>
        </is>
      </c>
      <c r="D362" t="inlineStr"/>
      <c r="E362" t="inlineStr">
        <is>
          <t>:6015-3_4-KP:6015-3_4-KPV:6015-3_4-KPVS:</t>
        </is>
      </c>
      <c r="F362" t="inlineStr">
        <is>
          <t>250# ANSI Flange</t>
        </is>
      </c>
      <c r="G362" t="inlineStr">
        <is>
          <t>CaseMatl_Ductile_Iron_ASTM-A536-65</t>
        </is>
      </c>
      <c r="H362" t="inlineStr">
        <is>
          <t>Ductile Iron, ASTM-A536-65</t>
        </is>
      </c>
      <c r="I362" t="inlineStr">
        <is>
          <t>J</t>
        </is>
      </c>
      <c r="J362" s="250" t="n">
        <v>300</v>
      </c>
      <c r="K362" t="inlineStr">
        <is>
          <t>Coating_Scotchkote134_interior_exterior</t>
        </is>
      </c>
      <c r="L362" s="273" t="inlineStr">
        <is>
          <t>RTF</t>
        </is>
      </c>
      <c r="M362" t="inlineStr">
        <is>
          <t>B100167</t>
        </is>
      </c>
      <c r="N362" s="273" t="inlineStr">
        <is>
          <t>LT034</t>
        </is>
      </c>
      <c r="O362" t="inlineStr"/>
      <c r="P362" t="inlineStr"/>
      <c r="Q362" t="inlineStr"/>
      <c r="R362" t="inlineStr"/>
      <c r="S362" t="inlineStr"/>
      <c r="T362" t="inlineStr"/>
      <c r="U362" t="inlineStr"/>
      <c r="V362" t="inlineStr"/>
      <c r="W362" t="inlineStr"/>
      <c r="X362" t="inlineStr"/>
      <c r="Y362" t="inlineStr"/>
    </row>
    <row r="363" hidden="1" s="109">
      <c r="A363" t="inlineStr"/>
      <c r="B363" s="250" t="inlineStr">
        <is>
          <t>N</t>
        </is>
      </c>
      <c r="C363" t="inlineStr">
        <is>
          <t>ConTab_BOM_KP_Case_0437</t>
        </is>
      </c>
      <c r="D363" t="inlineStr"/>
      <c r="E363" t="inlineStr">
        <is>
          <t>:6019-7_8-KP:6019-7_8-KPV:6019-7_8-KPVS:</t>
        </is>
      </c>
      <c r="F363" t="inlineStr">
        <is>
          <t>125# ANSI Flange</t>
        </is>
      </c>
      <c r="G363" t="inlineStr">
        <is>
          <t>CaseMatl_Cast_Iron_ASTM-A48_CL35</t>
        </is>
      </c>
      <c r="H363" t="inlineStr">
        <is>
          <t>Cast Iron, ASTM-A48, CL 35</t>
        </is>
      </c>
      <c r="I363" t="inlineStr">
        <is>
          <t>C35</t>
        </is>
      </c>
      <c r="J363" s="250" t="n">
        <v>175</v>
      </c>
      <c r="K363" t="inlineStr">
        <is>
          <t>Coating_Scotchkote134_interior_exterior</t>
        </is>
      </c>
      <c r="L363" s="273" t="inlineStr">
        <is>
          <t>RTF</t>
        </is>
      </c>
      <c r="M363" t="inlineStr">
        <is>
          <t>B100174</t>
        </is>
      </c>
      <c r="N363" s="273" t="inlineStr">
        <is>
          <t>LT250</t>
        </is>
      </c>
      <c r="O363" t="inlineStr"/>
      <c r="P363" t="inlineStr"/>
      <c r="Q363" t="inlineStr"/>
      <c r="R363" t="inlineStr"/>
      <c r="S363" t="inlineStr"/>
      <c r="T363" t="inlineStr"/>
      <c r="U363" t="inlineStr"/>
      <c r="V363" t="inlineStr"/>
      <c r="W363" t="inlineStr"/>
      <c r="X363" t="inlineStr"/>
      <c r="Y363" t="inlineStr"/>
    </row>
    <row r="364" hidden="1" s="109">
      <c r="A364" t="inlineStr"/>
      <c r="B364" s="250" t="inlineStr">
        <is>
          <t>N</t>
        </is>
      </c>
      <c r="C364" t="inlineStr">
        <is>
          <t>ConTab_BOM_KP_Case_0438</t>
        </is>
      </c>
      <c r="D364" t="inlineStr"/>
      <c r="E364" t="inlineStr">
        <is>
          <t>:6019-7_8-KP:6019-7_8-KPV:6019-7_8-KPVS:</t>
        </is>
      </c>
      <c r="F364" t="inlineStr">
        <is>
          <t>125# ANSI Flange</t>
        </is>
      </c>
      <c r="G364" t="inlineStr">
        <is>
          <t>CaseMatl_Ductile_Iron_ASTM-A536-65</t>
        </is>
      </c>
      <c r="H364" t="inlineStr">
        <is>
          <t>Ductile Iron, ASTM-A536-65</t>
        </is>
      </c>
      <c r="I364" t="inlineStr">
        <is>
          <t>J</t>
        </is>
      </c>
      <c r="J364" s="250" t="n">
        <v>175</v>
      </c>
      <c r="K364" t="inlineStr">
        <is>
          <t>Coating_Scotchkote134_interior_exterior</t>
        </is>
      </c>
      <c r="L364" s="273" t="inlineStr">
        <is>
          <t>RTF</t>
        </is>
      </c>
      <c r="M364" t="inlineStr">
        <is>
          <t>B100175</t>
        </is>
      </c>
      <c r="N364" s="273" t="inlineStr">
        <is>
          <t>LT034</t>
        </is>
      </c>
      <c r="O364" t="inlineStr"/>
      <c r="P364" t="inlineStr"/>
      <c r="Q364" t="inlineStr"/>
      <c r="R364" t="inlineStr"/>
      <c r="S364" t="inlineStr"/>
      <c r="T364" t="inlineStr"/>
      <c r="U364" t="inlineStr"/>
      <c r="V364" t="inlineStr"/>
      <c r="W364" t="inlineStr"/>
      <c r="X364" t="inlineStr"/>
      <c r="Y364" t="inlineStr"/>
    </row>
    <row r="365" hidden="1" s="109">
      <c r="A365" t="inlineStr"/>
      <c r="B365" s="250" t="inlineStr">
        <is>
          <t>N</t>
        </is>
      </c>
      <c r="C365" t="inlineStr">
        <is>
          <t>ConTab_BOM_KP_Case_0439</t>
        </is>
      </c>
      <c r="D365" t="inlineStr"/>
      <c r="E365" t="inlineStr">
        <is>
          <t>:6019-7_8-KP:6019-7_8-KPV:6019-7_8-KPVS:</t>
        </is>
      </c>
      <c r="F365" t="inlineStr">
        <is>
          <t>250# ANSI Flange</t>
        </is>
      </c>
      <c r="G365" t="inlineStr">
        <is>
          <t>CaseMatl_Cast_Iron_ASTM-A48_CL35</t>
        </is>
      </c>
      <c r="H365" t="inlineStr">
        <is>
          <t>Cast Iron, ASTM-A48, CL 35</t>
        </is>
      </c>
      <c r="I365" t="inlineStr">
        <is>
          <t>C35</t>
        </is>
      </c>
      <c r="J365" s="250" t="n">
        <v>250</v>
      </c>
      <c r="K365" t="inlineStr">
        <is>
          <t>Coating_Scotchkote134_interior_exterior</t>
        </is>
      </c>
      <c r="L365" s="273" t="inlineStr">
        <is>
          <t>RTF</t>
        </is>
      </c>
      <c r="M365" t="inlineStr">
        <is>
          <t>B100178</t>
        </is>
      </c>
      <c r="N365" s="273" t="inlineStr">
        <is>
          <t>LT034</t>
        </is>
      </c>
      <c r="O365" t="inlineStr"/>
      <c r="P365" t="inlineStr"/>
      <c r="Q365" t="inlineStr"/>
      <c r="R365" t="inlineStr"/>
      <c r="S365" t="inlineStr"/>
      <c r="T365" t="inlineStr"/>
      <c r="U365" t="inlineStr"/>
      <c r="V365" t="inlineStr"/>
      <c r="W365" t="inlineStr"/>
      <c r="X365" t="inlineStr"/>
      <c r="Y365" t="inlineStr"/>
    </row>
    <row r="366" hidden="1" s="109">
      <c r="A366" t="inlineStr"/>
      <c r="B366" s="250" t="inlineStr">
        <is>
          <t>N</t>
        </is>
      </c>
      <c r="C366" t="inlineStr">
        <is>
          <t>ConTab_BOM_KP_Case_0440</t>
        </is>
      </c>
      <c r="D366" t="inlineStr"/>
      <c r="E366" t="inlineStr">
        <is>
          <t>:6019-7_8-KP:6019-7_8-KPV:6019-7_8-KPVS:</t>
        </is>
      </c>
      <c r="F366" t="inlineStr">
        <is>
          <t>250# ANSI Flange</t>
        </is>
      </c>
      <c r="G366" t="inlineStr">
        <is>
          <t>CaseMatl_Ductile_Iron_ASTM-A536-65</t>
        </is>
      </c>
      <c r="H366" t="inlineStr">
        <is>
          <t>Ductile Iron, ASTM-A536-65</t>
        </is>
      </c>
      <c r="I366" t="inlineStr">
        <is>
          <t>J</t>
        </is>
      </c>
      <c r="J366" s="250" t="n">
        <v>300</v>
      </c>
      <c r="K366" t="inlineStr">
        <is>
          <t>Coating_Scotchkote134_interior_exterior</t>
        </is>
      </c>
      <c r="L366" s="273" t="inlineStr">
        <is>
          <t>RTF</t>
        </is>
      </c>
      <c r="M366" t="inlineStr">
        <is>
          <t>B100179</t>
        </is>
      </c>
      <c r="N366" s="273" t="inlineStr">
        <is>
          <t>LT034</t>
        </is>
      </c>
      <c r="O366" t="inlineStr"/>
      <c r="P366" t="inlineStr"/>
      <c r="Q366" t="inlineStr"/>
      <c r="R366" t="inlineStr"/>
      <c r="S366" t="inlineStr"/>
      <c r="T366" t="inlineStr"/>
      <c r="U366" t="inlineStr"/>
      <c r="V366" t="inlineStr"/>
      <c r="W366" t="inlineStr"/>
      <c r="X366" t="inlineStr"/>
      <c r="Y366" t="inlineStr"/>
    </row>
    <row r="367" hidden="1" s="109">
      <c r="A367" t="inlineStr"/>
      <c r="B367" s="250" t="inlineStr">
        <is>
          <t>N</t>
        </is>
      </c>
      <c r="C367" t="inlineStr">
        <is>
          <t>ConTab_BOM_KP_Case_0441</t>
        </is>
      </c>
      <c r="D367" t="inlineStr"/>
      <c r="E367" t="inlineStr">
        <is>
          <t>:6020-3_4-KP:6020-3_4-KPV:</t>
        </is>
      </c>
      <c r="F367" t="inlineStr">
        <is>
          <t>125# ANSI Flange</t>
        </is>
      </c>
      <c r="G367" t="inlineStr">
        <is>
          <t>CaseMatl_Cast_Iron_ASTM-A48_CL35</t>
        </is>
      </c>
      <c r="H367" t="inlineStr">
        <is>
          <t>Cast Iron, ASTM-A48, CL 35</t>
        </is>
      </c>
      <c r="I367" t="inlineStr">
        <is>
          <t>C35</t>
        </is>
      </c>
      <c r="J367" s="250" t="n">
        <v>175</v>
      </c>
      <c r="K367" t="inlineStr">
        <is>
          <t>Coating_Scotchkote134_interior_exterior</t>
        </is>
      </c>
      <c r="L367" s="273" t="inlineStr">
        <is>
          <t>RTF</t>
        </is>
      </c>
      <c r="M367" t="inlineStr">
        <is>
          <t>B100186</t>
        </is>
      </c>
      <c r="N367" s="273" t="inlineStr">
        <is>
          <t>LT250</t>
        </is>
      </c>
      <c r="O367" t="inlineStr"/>
      <c r="P367" t="inlineStr"/>
      <c r="Q367" t="inlineStr"/>
      <c r="R367" t="inlineStr"/>
      <c r="S367" t="inlineStr"/>
      <c r="T367" t="inlineStr"/>
      <c r="U367" t="inlineStr"/>
      <c r="V367" t="inlineStr"/>
      <c r="W367" t="inlineStr"/>
      <c r="X367" t="inlineStr"/>
      <c r="Y367" t="inlineStr"/>
    </row>
    <row r="368" hidden="1" s="109">
      <c r="A368" t="inlineStr"/>
      <c r="B368" s="250" t="inlineStr">
        <is>
          <t>N</t>
        </is>
      </c>
      <c r="C368" t="inlineStr">
        <is>
          <t>ConTab_BOM_KP_Case_0442</t>
        </is>
      </c>
      <c r="D368" t="inlineStr"/>
      <c r="E368" t="inlineStr">
        <is>
          <t>:6020-3_4-KP:6020-3_4-KPV:</t>
        </is>
      </c>
      <c r="F368" t="inlineStr">
        <is>
          <t>125# ANSI Flange</t>
        </is>
      </c>
      <c r="G368" t="inlineStr">
        <is>
          <t>CaseMatl_Ductile_Iron_ASTM-A536-65</t>
        </is>
      </c>
      <c r="H368" t="inlineStr">
        <is>
          <t>Ductile Iron, ASTM-A536-65</t>
        </is>
      </c>
      <c r="I368" t="inlineStr">
        <is>
          <t>J</t>
        </is>
      </c>
      <c r="J368" s="250" t="n">
        <v>175</v>
      </c>
      <c r="K368" t="inlineStr">
        <is>
          <t>Coating_Scotchkote134_interior_exterior</t>
        </is>
      </c>
      <c r="L368" s="273" t="inlineStr">
        <is>
          <t>RTF</t>
        </is>
      </c>
      <c r="M368" t="inlineStr">
        <is>
          <t>B100187</t>
        </is>
      </c>
      <c r="N368" s="273" t="inlineStr">
        <is>
          <t>LT034</t>
        </is>
      </c>
      <c r="O368" t="inlineStr"/>
      <c r="P368" t="inlineStr"/>
      <c r="Q368" t="inlineStr"/>
      <c r="R368" t="inlineStr"/>
      <c r="S368" t="inlineStr"/>
      <c r="T368" t="inlineStr"/>
      <c r="U368" t="inlineStr"/>
      <c r="V368" t="inlineStr"/>
      <c r="W368" t="inlineStr"/>
      <c r="X368" t="inlineStr"/>
      <c r="Y368" t="inlineStr"/>
    </row>
    <row r="369" hidden="1" s="109">
      <c r="A369" t="inlineStr"/>
      <c r="B369" s="250" t="inlineStr">
        <is>
          <t>N</t>
        </is>
      </c>
      <c r="C369" t="inlineStr">
        <is>
          <t>ConTab_BOM_KP_Case_0443</t>
        </is>
      </c>
      <c r="D369" t="inlineStr"/>
      <c r="E369" t="inlineStr">
        <is>
          <t>:6020-3_4-KP:6020-3_4-KPV:</t>
        </is>
      </c>
      <c r="F369" t="inlineStr">
        <is>
          <t>250# ANSI Flange</t>
        </is>
      </c>
      <c r="G369" t="inlineStr">
        <is>
          <t>CaseMatl_Cast_Iron_ASTM-A48_CL35</t>
        </is>
      </c>
      <c r="H369" t="inlineStr">
        <is>
          <t>Cast Iron, ASTM-A48, CL 35</t>
        </is>
      </c>
      <c r="I369" t="inlineStr">
        <is>
          <t>C35</t>
        </is>
      </c>
      <c r="J369" s="250" t="n">
        <v>250</v>
      </c>
      <c r="K369" t="inlineStr">
        <is>
          <t>Coating_Scotchkote134_interior_exterior</t>
        </is>
      </c>
      <c r="L369" s="273" t="inlineStr">
        <is>
          <t>RTF</t>
        </is>
      </c>
      <c r="M369" t="inlineStr">
        <is>
          <t>B100190</t>
        </is>
      </c>
      <c r="N369" s="273" t="inlineStr">
        <is>
          <t>LT034</t>
        </is>
      </c>
      <c r="O369" t="inlineStr"/>
      <c r="P369" t="inlineStr"/>
      <c r="Q369" t="inlineStr"/>
      <c r="R369" t="inlineStr"/>
      <c r="S369" t="inlineStr"/>
      <c r="T369" t="inlineStr"/>
      <c r="U369" t="inlineStr"/>
      <c r="V369" t="inlineStr"/>
      <c r="W369" t="inlineStr"/>
      <c r="X369" t="inlineStr"/>
      <c r="Y369" t="inlineStr"/>
    </row>
    <row r="370" hidden="1" s="109">
      <c r="A370" t="inlineStr"/>
      <c r="B370" s="250" t="inlineStr">
        <is>
          <t>N</t>
        </is>
      </c>
      <c r="C370" t="inlineStr">
        <is>
          <t>ConTab_BOM_KP_Case_0444</t>
        </is>
      </c>
      <c r="D370" t="inlineStr"/>
      <c r="E370" t="inlineStr">
        <is>
          <t>:6020-3_4-KP:6020-3_4-KPV:</t>
        </is>
      </c>
      <c r="F370" t="inlineStr">
        <is>
          <t>250# ANSI Flange</t>
        </is>
      </c>
      <c r="G370" t="inlineStr">
        <is>
          <t>CaseMatl_Ductile_Iron_ASTM-A536-65</t>
        </is>
      </c>
      <c r="H370" t="inlineStr">
        <is>
          <t>Ductile Iron, ASTM-A536-65</t>
        </is>
      </c>
      <c r="I370" t="inlineStr">
        <is>
          <t>J</t>
        </is>
      </c>
      <c r="J370" s="250" t="n">
        <v>300</v>
      </c>
      <c r="K370" t="inlineStr">
        <is>
          <t>Coating_Scotchkote134_interior_exterior</t>
        </is>
      </c>
      <c r="L370" s="273" t="inlineStr">
        <is>
          <t>RTF</t>
        </is>
      </c>
      <c r="M370" t="inlineStr">
        <is>
          <t>B100191</t>
        </is>
      </c>
      <c r="N370" s="273" t="inlineStr">
        <is>
          <t>LT034</t>
        </is>
      </c>
      <c r="O370" t="inlineStr"/>
      <c r="P370" t="inlineStr"/>
      <c r="Q370" t="inlineStr"/>
      <c r="R370" t="inlineStr"/>
      <c r="S370" t="inlineStr"/>
      <c r="T370" t="inlineStr"/>
      <c r="U370" t="inlineStr"/>
      <c r="V370" t="inlineStr"/>
      <c r="W370" t="inlineStr"/>
      <c r="X370" t="inlineStr"/>
      <c r="Y370" t="inlineStr"/>
    </row>
    <row r="371" hidden="1" s="109">
      <c r="A371" t="inlineStr"/>
      <c r="B371" s="250" t="inlineStr">
        <is>
          <t>N</t>
        </is>
      </c>
      <c r="C371" t="inlineStr">
        <is>
          <t>ConTab_BOM_KP_Case_0445</t>
        </is>
      </c>
      <c r="D371" t="inlineStr"/>
      <c r="E371" t="inlineStr">
        <is>
          <t>:8012-5_6-KP:8012-5_6-KPV:8012-5_6-KPVS:</t>
        </is>
      </c>
      <c r="F371" t="inlineStr">
        <is>
          <t>125# ANSI Flange</t>
        </is>
      </c>
      <c r="G371" t="inlineStr">
        <is>
          <t>CaseMatl_Cast_Iron_ASTM-A48_CL35</t>
        </is>
      </c>
      <c r="H371" t="inlineStr">
        <is>
          <t>Cast Iron, ASTM-A48, CL 35</t>
        </is>
      </c>
      <c r="I371" t="inlineStr">
        <is>
          <t>C35</t>
        </is>
      </c>
      <c r="J371" s="250" t="n">
        <v>175</v>
      </c>
      <c r="K371" t="inlineStr">
        <is>
          <t>Coating_Scotchkote134_interior_exterior</t>
        </is>
      </c>
      <c r="L371" s="273" t="inlineStr">
        <is>
          <t>RTF</t>
        </is>
      </c>
      <c r="M371" t="inlineStr">
        <is>
          <t>B100198</t>
        </is>
      </c>
      <c r="N371" s="273" t="inlineStr">
        <is>
          <t>LT250</t>
        </is>
      </c>
      <c r="O371" t="inlineStr"/>
      <c r="P371" t="inlineStr"/>
      <c r="Q371" t="inlineStr"/>
      <c r="R371" t="inlineStr"/>
      <c r="S371" t="inlineStr"/>
      <c r="T371" t="inlineStr"/>
      <c r="U371" t="inlineStr"/>
      <c r="V371" t="inlineStr"/>
      <c r="W371" t="inlineStr"/>
      <c r="X371" t="inlineStr"/>
      <c r="Y371" t="inlineStr"/>
    </row>
    <row r="372" hidden="1" s="109">
      <c r="A372" t="inlineStr"/>
      <c r="B372" s="250" t="inlineStr">
        <is>
          <t>N</t>
        </is>
      </c>
      <c r="C372" t="inlineStr">
        <is>
          <t>ConTab_BOM_KP_Case_0446</t>
        </is>
      </c>
      <c r="D372" t="inlineStr"/>
      <c r="E372" t="inlineStr">
        <is>
          <t>:8012-5_6-KP:8012-5_6-KPV:8012-5_6-KPVS:</t>
        </is>
      </c>
      <c r="F372" t="inlineStr">
        <is>
          <t>125# ANSI Flange</t>
        </is>
      </c>
      <c r="G372" t="inlineStr">
        <is>
          <t>CaseMatl_Ductile_Iron_ASTM-A536-65</t>
        </is>
      </c>
      <c r="H372" t="inlineStr">
        <is>
          <t>Ductile Iron, ASTM-A536-65</t>
        </is>
      </c>
      <c r="I372" t="inlineStr">
        <is>
          <t>J</t>
        </is>
      </c>
      <c r="J372" s="250" t="n">
        <v>175</v>
      </c>
      <c r="K372" t="inlineStr">
        <is>
          <t>Coating_Scotchkote134_interior_exterior</t>
        </is>
      </c>
      <c r="L372" s="273" t="inlineStr">
        <is>
          <t>RTF</t>
        </is>
      </c>
      <c r="M372" t="inlineStr">
        <is>
          <t>B100199</t>
        </is>
      </c>
      <c r="N372" s="273" t="inlineStr">
        <is>
          <t>LT034</t>
        </is>
      </c>
      <c r="O372" t="inlineStr"/>
      <c r="P372" t="inlineStr"/>
      <c r="Q372" t="inlineStr"/>
      <c r="R372" t="inlineStr"/>
      <c r="S372" t="inlineStr"/>
      <c r="T372" t="inlineStr"/>
      <c r="U372" t="inlineStr"/>
      <c r="V372" t="inlineStr"/>
      <c r="W372" t="inlineStr"/>
      <c r="X372" t="inlineStr"/>
      <c r="Y372" t="inlineStr"/>
    </row>
    <row r="373" hidden="1" s="109">
      <c r="A373" t="inlineStr"/>
      <c r="B373" s="250" t="inlineStr">
        <is>
          <t>N</t>
        </is>
      </c>
      <c r="C373" t="inlineStr">
        <is>
          <t>ConTab_BOM_KP_Case_0447</t>
        </is>
      </c>
      <c r="D373" t="inlineStr"/>
      <c r="E373" t="inlineStr">
        <is>
          <t>:8012-5_6-KP:8012-5_6-KPV:8012-5_6-KPVS:</t>
        </is>
      </c>
      <c r="F373" t="inlineStr">
        <is>
          <t>250# ANSI Flange</t>
        </is>
      </c>
      <c r="G373" t="inlineStr">
        <is>
          <t>CaseMatl_Cast_Iron_ASTM-A48_CL35</t>
        </is>
      </c>
      <c r="H373" t="inlineStr">
        <is>
          <t>Cast Iron, ASTM-A48, CL 35</t>
        </is>
      </c>
      <c r="I373" t="inlineStr">
        <is>
          <t>C35</t>
        </is>
      </c>
      <c r="J373" s="250" t="n">
        <v>250</v>
      </c>
      <c r="K373" t="inlineStr">
        <is>
          <t>Coating_Scotchkote134_interior_exterior</t>
        </is>
      </c>
      <c r="L373" s="273" t="inlineStr">
        <is>
          <t>RTF</t>
        </is>
      </c>
      <c r="M373" t="inlineStr">
        <is>
          <t>B100202</t>
        </is>
      </c>
      <c r="N373" s="273" t="inlineStr">
        <is>
          <t>LT034</t>
        </is>
      </c>
      <c r="O373" t="inlineStr"/>
      <c r="P373" t="inlineStr"/>
      <c r="Q373" t="inlineStr"/>
      <c r="R373" t="inlineStr"/>
      <c r="S373" t="inlineStr"/>
      <c r="T373" t="inlineStr"/>
      <c r="U373" t="inlineStr"/>
      <c r="V373" t="inlineStr"/>
      <c r="W373" t="inlineStr"/>
      <c r="X373" t="inlineStr"/>
      <c r="Y373" t="inlineStr"/>
    </row>
    <row r="374" hidden="1" s="109">
      <c r="A374" t="inlineStr"/>
      <c r="B374" s="250" t="inlineStr">
        <is>
          <t>N</t>
        </is>
      </c>
      <c r="C374" t="inlineStr">
        <is>
          <t>ConTab_BOM_KP_Case_0448</t>
        </is>
      </c>
      <c r="D374" t="inlineStr"/>
      <c r="E374" t="inlineStr">
        <is>
          <t>:8012-5_6-KP:8012-5_6-KPV:8012-5_6-KPVS:</t>
        </is>
      </c>
      <c r="F374" t="inlineStr">
        <is>
          <t>250# ANSI Flange</t>
        </is>
      </c>
      <c r="G374" t="inlineStr">
        <is>
          <t>CaseMatl_Ductile_Iron_ASTM-A536-65</t>
        </is>
      </c>
      <c r="H374" t="inlineStr">
        <is>
          <t>Ductile Iron, ASTM-A536-65</t>
        </is>
      </c>
      <c r="I374" t="inlineStr">
        <is>
          <t>J</t>
        </is>
      </c>
      <c r="J374" s="250" t="n">
        <v>300</v>
      </c>
      <c r="K374" t="inlineStr">
        <is>
          <t>Coating_Scotchkote134_interior_exterior</t>
        </is>
      </c>
      <c r="L374" s="273" t="inlineStr">
        <is>
          <t>RTF</t>
        </is>
      </c>
      <c r="M374" t="inlineStr">
        <is>
          <t>B100203</t>
        </is>
      </c>
      <c r="N374" s="273" t="inlineStr">
        <is>
          <t>LT034</t>
        </is>
      </c>
      <c r="O374" t="inlineStr"/>
      <c r="P374" t="inlineStr"/>
      <c r="Q374" t="inlineStr"/>
      <c r="R374" t="inlineStr"/>
      <c r="S374" t="inlineStr"/>
      <c r="T374" t="inlineStr"/>
      <c r="U374" t="inlineStr"/>
      <c r="V374" t="inlineStr"/>
      <c r="W374" t="inlineStr"/>
      <c r="X374" t="inlineStr"/>
      <c r="Y374" t="inlineStr"/>
    </row>
    <row r="375" hidden="1" s="109">
      <c r="A375" t="inlineStr"/>
      <c r="B375" s="250" t="inlineStr">
        <is>
          <t>N</t>
        </is>
      </c>
      <c r="C375" t="inlineStr">
        <is>
          <t>ConTab_BOM_KP_Case_0449</t>
        </is>
      </c>
      <c r="D375" t="inlineStr"/>
      <c r="E375" t="inlineStr">
        <is>
          <t>:8015-3_4-KP:8015-3_4-KPV:8015-3_4-KPVS:</t>
        </is>
      </c>
      <c r="F375" t="inlineStr">
        <is>
          <t>125# ANSI Flange</t>
        </is>
      </c>
      <c r="G375" t="inlineStr">
        <is>
          <t>CaseMatl_Cast_Iron_ASTM-A48_CL35</t>
        </is>
      </c>
      <c r="H375" t="inlineStr">
        <is>
          <t>Cast Iron, ASTM-A48, CL 35</t>
        </is>
      </c>
      <c r="I375" t="inlineStr">
        <is>
          <t>C35</t>
        </is>
      </c>
      <c r="J375" s="250" t="n">
        <v>175</v>
      </c>
      <c r="K375" t="inlineStr">
        <is>
          <t>Coating_Scotchkote134_interior_exterior</t>
        </is>
      </c>
      <c r="L375" s="273" t="inlineStr">
        <is>
          <t>RTF</t>
        </is>
      </c>
      <c r="M375" t="inlineStr">
        <is>
          <t>B100210</t>
        </is>
      </c>
      <c r="N375" s="273" t="inlineStr">
        <is>
          <t>LT250</t>
        </is>
      </c>
      <c r="O375" t="inlineStr"/>
      <c r="P375" t="inlineStr"/>
      <c r="Q375" t="inlineStr"/>
      <c r="R375" t="inlineStr"/>
      <c r="S375" t="inlineStr"/>
      <c r="T375" t="inlineStr"/>
      <c r="U375" t="inlineStr"/>
      <c r="V375" t="inlineStr"/>
      <c r="W375" t="inlineStr"/>
      <c r="X375" t="inlineStr"/>
      <c r="Y375" t="inlineStr"/>
    </row>
    <row r="376" hidden="1" s="109">
      <c r="A376" t="inlineStr"/>
      <c r="B376" s="250" t="inlineStr">
        <is>
          <t>N</t>
        </is>
      </c>
      <c r="C376" t="inlineStr">
        <is>
          <t>ConTab_BOM_KP_Case_0450</t>
        </is>
      </c>
      <c r="D376" t="inlineStr"/>
      <c r="E376" t="inlineStr">
        <is>
          <t>:8015-3_4-KP:8015-3_4-KPV:8015-3_4-KPVS:</t>
        </is>
      </c>
      <c r="F376" t="inlineStr">
        <is>
          <t>125# ANSI Flange</t>
        </is>
      </c>
      <c r="G376" t="inlineStr">
        <is>
          <t>CaseMatl_Ductile_Iron_ASTM-A536-65</t>
        </is>
      </c>
      <c r="H376" t="inlineStr">
        <is>
          <t>Ductile Iron, ASTM-A536-65</t>
        </is>
      </c>
      <c r="I376" t="inlineStr">
        <is>
          <t>J</t>
        </is>
      </c>
      <c r="J376" s="250" t="n">
        <v>175</v>
      </c>
      <c r="K376" t="inlineStr">
        <is>
          <t>Coating_Scotchkote134_interior_exterior</t>
        </is>
      </c>
      <c r="L376" s="273" t="inlineStr">
        <is>
          <t>RTF</t>
        </is>
      </c>
      <c r="M376" t="inlineStr">
        <is>
          <t>B100211</t>
        </is>
      </c>
      <c r="N376" s="273" t="inlineStr">
        <is>
          <t>LT034</t>
        </is>
      </c>
      <c r="O376" t="inlineStr"/>
      <c r="P376" t="inlineStr"/>
      <c r="Q376" t="inlineStr"/>
      <c r="R376" t="inlineStr"/>
      <c r="S376" t="inlineStr"/>
      <c r="T376" t="inlineStr"/>
      <c r="U376" t="inlineStr"/>
      <c r="V376" t="inlineStr"/>
      <c r="W376" t="inlineStr"/>
      <c r="X376" t="inlineStr"/>
      <c r="Y376" t="inlineStr"/>
    </row>
    <row r="377" hidden="1" s="109">
      <c r="A377" t="inlineStr"/>
      <c r="B377" s="250" t="inlineStr">
        <is>
          <t>N</t>
        </is>
      </c>
      <c r="C377" t="inlineStr">
        <is>
          <t>ConTab_BOM_KP_Case_0451</t>
        </is>
      </c>
      <c r="D377" t="inlineStr"/>
      <c r="E377" t="inlineStr">
        <is>
          <t>:8015-3_4-KP:8015-3_4-KPV:8015-3_4-KPVS:</t>
        </is>
      </c>
      <c r="F377" t="inlineStr">
        <is>
          <t>250# ANSI Flange</t>
        </is>
      </c>
      <c r="G377" t="inlineStr">
        <is>
          <t>CaseMatl_Cast_Iron_ASTM-A48_CL35</t>
        </is>
      </c>
      <c r="H377" t="inlineStr">
        <is>
          <t>Cast Iron, ASTM-A48, CL 35</t>
        </is>
      </c>
      <c r="I377" t="inlineStr">
        <is>
          <t>C35</t>
        </is>
      </c>
      <c r="J377" s="250" t="n">
        <v>250</v>
      </c>
      <c r="K377" t="inlineStr">
        <is>
          <t>Coating_Scotchkote134_interior_exterior</t>
        </is>
      </c>
      <c r="L377" s="273" t="inlineStr">
        <is>
          <t>RTF</t>
        </is>
      </c>
      <c r="M377" t="inlineStr">
        <is>
          <t>B100214</t>
        </is>
      </c>
      <c r="N377" s="273" t="inlineStr">
        <is>
          <t>LT034</t>
        </is>
      </c>
      <c r="O377" t="inlineStr"/>
      <c r="P377" t="inlineStr"/>
      <c r="Q377" t="inlineStr"/>
      <c r="R377" t="inlineStr"/>
      <c r="S377" t="inlineStr"/>
      <c r="T377" t="inlineStr"/>
      <c r="U377" t="inlineStr"/>
      <c r="V377" t="inlineStr"/>
      <c r="W377" t="inlineStr"/>
      <c r="X377" t="inlineStr"/>
      <c r="Y377" t="inlineStr"/>
    </row>
    <row r="378" hidden="1" s="109">
      <c r="A378" t="inlineStr"/>
      <c r="B378" s="250" t="inlineStr">
        <is>
          <t>N</t>
        </is>
      </c>
      <c r="C378" t="inlineStr">
        <is>
          <t>ConTab_BOM_KP_Case_0452</t>
        </is>
      </c>
      <c r="D378" t="inlineStr"/>
      <c r="E378" t="inlineStr">
        <is>
          <t>:8015-3_4-KP:8015-3_4-KPV:8015-3_4-KPVS:</t>
        </is>
      </c>
      <c r="F378" t="inlineStr">
        <is>
          <t>250# ANSI Flange</t>
        </is>
      </c>
      <c r="G378" t="inlineStr">
        <is>
          <t>CaseMatl_Ductile_Iron_ASTM-A536-65</t>
        </is>
      </c>
      <c r="H378" t="inlineStr">
        <is>
          <t>Ductile Iron, ASTM-A536-65</t>
        </is>
      </c>
      <c r="I378" t="inlineStr">
        <is>
          <t>J</t>
        </is>
      </c>
      <c r="J378" s="250" t="n">
        <v>300</v>
      </c>
      <c r="K378" t="inlineStr">
        <is>
          <t>Coating_Scotchkote134_interior_exterior</t>
        </is>
      </c>
      <c r="L378" s="273" t="inlineStr">
        <is>
          <t>RTF</t>
        </is>
      </c>
      <c r="M378" t="inlineStr">
        <is>
          <t>B100215</t>
        </is>
      </c>
      <c r="N378" s="273" t="inlineStr">
        <is>
          <t>LT034</t>
        </is>
      </c>
      <c r="O378" t="inlineStr"/>
      <c r="P378" t="inlineStr"/>
      <c r="Q378" t="inlineStr"/>
      <c r="R378" t="inlineStr"/>
      <c r="S378" t="inlineStr"/>
      <c r="T378" t="inlineStr"/>
      <c r="U378" t="inlineStr"/>
      <c r="V378" t="inlineStr"/>
      <c r="W378" t="inlineStr"/>
      <c r="X378" t="inlineStr"/>
      <c r="Y378" t="inlineStr"/>
    </row>
    <row r="379" hidden="1" s="109">
      <c r="A379" t="inlineStr"/>
      <c r="B379" s="250" t="inlineStr">
        <is>
          <t>N</t>
        </is>
      </c>
      <c r="C379" t="inlineStr">
        <is>
          <t>ConTab_BOM_KP_Case_0453</t>
        </is>
      </c>
      <c r="D379" t="inlineStr"/>
      <c r="E379" t="inlineStr">
        <is>
          <t>:8020-5_6-KP::8020-5_6-KPV::8020-5_6-KPVS:</t>
        </is>
      </c>
      <c r="F379" t="inlineStr">
        <is>
          <t>125# ANSI Flange</t>
        </is>
      </c>
      <c r="G379" t="inlineStr">
        <is>
          <t>CaseMatl_Cast_Iron_ASTM-A48_CL35</t>
        </is>
      </c>
      <c r="H379" t="inlineStr">
        <is>
          <t>Cast Iron, ASTM-A48, CL 35</t>
        </is>
      </c>
      <c r="I379" t="inlineStr">
        <is>
          <t>C35</t>
        </is>
      </c>
      <c r="J379" s="250" t="n">
        <v>175</v>
      </c>
      <c r="K379" t="inlineStr">
        <is>
          <t>Coating_Scotchkote134_interior_exterior</t>
        </is>
      </c>
      <c r="L379" s="273" t="inlineStr">
        <is>
          <t>RTF</t>
        </is>
      </c>
      <c r="M379" t="inlineStr">
        <is>
          <t>B100222</t>
        </is>
      </c>
      <c r="N379" s="273" t="inlineStr">
        <is>
          <t>LT250</t>
        </is>
      </c>
      <c r="O379" t="inlineStr"/>
      <c r="P379" t="inlineStr"/>
      <c r="Q379" t="inlineStr"/>
      <c r="R379" t="inlineStr"/>
      <c r="S379" t="inlineStr"/>
      <c r="T379" t="inlineStr"/>
      <c r="U379" t="inlineStr"/>
      <c r="V379" t="inlineStr"/>
      <c r="W379" t="inlineStr"/>
      <c r="X379" t="inlineStr"/>
      <c r="Y379" t="inlineStr"/>
    </row>
    <row r="380" hidden="1" s="109">
      <c r="A380" t="inlineStr"/>
      <c r="B380" s="250" t="inlineStr">
        <is>
          <t>N</t>
        </is>
      </c>
      <c r="C380" t="inlineStr">
        <is>
          <t>ConTab_BOM_KP_Case_0454</t>
        </is>
      </c>
      <c r="D380" t="inlineStr"/>
      <c r="E380" t="inlineStr">
        <is>
          <t>:8020-5_6-KP::8020-5_6-KPV::8020-5_6-KPVS:</t>
        </is>
      </c>
      <c r="F380" t="inlineStr">
        <is>
          <t>125# ANSI Flange</t>
        </is>
      </c>
      <c r="G380" t="inlineStr">
        <is>
          <t>CaseMatl_Ductile_Iron_ASTM-A536-65</t>
        </is>
      </c>
      <c r="H380" t="inlineStr">
        <is>
          <t>Ductile Iron, ASTM-A536-65</t>
        </is>
      </c>
      <c r="I380" t="inlineStr">
        <is>
          <t>J</t>
        </is>
      </c>
      <c r="J380" s="250" t="n">
        <v>175</v>
      </c>
      <c r="K380" t="inlineStr">
        <is>
          <t>Coating_Scotchkote134_interior_exterior</t>
        </is>
      </c>
      <c r="L380" s="273" t="inlineStr">
        <is>
          <t>RTF</t>
        </is>
      </c>
      <c r="M380" t="inlineStr">
        <is>
          <t>B100223</t>
        </is>
      </c>
      <c r="N380" s="273" t="inlineStr">
        <is>
          <t>LT034</t>
        </is>
      </c>
      <c r="O380" t="inlineStr"/>
      <c r="P380" t="inlineStr"/>
      <c r="Q380" t="inlineStr"/>
      <c r="R380" t="inlineStr"/>
      <c r="S380" t="inlineStr"/>
      <c r="T380" t="inlineStr"/>
      <c r="U380" t="inlineStr"/>
      <c r="V380" t="inlineStr"/>
      <c r="W380" t="inlineStr"/>
      <c r="X380" t="inlineStr"/>
      <c r="Y380" t="inlineStr"/>
    </row>
    <row r="381" hidden="1" s="109">
      <c r="A381" t="inlineStr"/>
      <c r="B381" s="250" t="inlineStr">
        <is>
          <t>N</t>
        </is>
      </c>
      <c r="C381" t="inlineStr">
        <is>
          <t>ConTab_BOM_KP_Case_0455</t>
        </is>
      </c>
      <c r="D381" t="inlineStr"/>
      <c r="E381" t="inlineStr">
        <is>
          <t>:8020-5_6-KP::8020-5_6-KPV::8020-5_6-KPVS:</t>
        </is>
      </c>
      <c r="F381" t="inlineStr">
        <is>
          <t>250# ANSI Flange</t>
        </is>
      </c>
      <c r="G381" t="inlineStr">
        <is>
          <t>CaseMatl_Cast_Iron_ASTM-A48_CL35</t>
        </is>
      </c>
      <c r="H381" t="inlineStr">
        <is>
          <t>Cast Iron, ASTM-A48, CL 35</t>
        </is>
      </c>
      <c r="I381" t="inlineStr">
        <is>
          <t>C35</t>
        </is>
      </c>
      <c r="J381" s="250" t="n">
        <v>250</v>
      </c>
      <c r="K381" t="inlineStr">
        <is>
          <t>Coating_Scotchkote134_interior_exterior</t>
        </is>
      </c>
      <c r="L381" s="273" t="inlineStr">
        <is>
          <t>RTF</t>
        </is>
      </c>
      <c r="M381" t="inlineStr">
        <is>
          <t>B100226</t>
        </is>
      </c>
      <c r="N381" s="273" t="inlineStr">
        <is>
          <t>LT034</t>
        </is>
      </c>
      <c r="O381" t="inlineStr"/>
      <c r="P381" t="inlineStr"/>
      <c r="Q381" t="inlineStr"/>
      <c r="R381" t="inlineStr"/>
      <c r="S381" t="inlineStr"/>
      <c r="T381" t="inlineStr"/>
      <c r="U381" t="inlineStr"/>
      <c r="V381" t="inlineStr"/>
      <c r="W381" t="inlineStr"/>
      <c r="X381" t="inlineStr"/>
      <c r="Y381" t="inlineStr"/>
    </row>
    <row r="382" hidden="1" s="109">
      <c r="A382" t="inlineStr"/>
      <c r="B382" s="250" t="inlineStr">
        <is>
          <t>N</t>
        </is>
      </c>
      <c r="C382" t="inlineStr">
        <is>
          <t>ConTab_BOM_KP_Case_0456</t>
        </is>
      </c>
      <c r="D382" t="inlineStr"/>
      <c r="E382" t="inlineStr">
        <is>
          <t>:8020-5_6-KP::8020-5_6-KPV::8020-5_6-KPVS:</t>
        </is>
      </c>
      <c r="F382" t="inlineStr">
        <is>
          <t>250# ANSI Flange</t>
        </is>
      </c>
      <c r="G382" t="inlineStr">
        <is>
          <t>CaseMatl_Ductile_Iron_ASTM-A536-65</t>
        </is>
      </c>
      <c r="H382" t="inlineStr">
        <is>
          <t>Ductile Iron, ASTM-A536-65</t>
        </is>
      </c>
      <c r="I382" t="inlineStr">
        <is>
          <t>J</t>
        </is>
      </c>
      <c r="J382" s="250" t="n">
        <v>300</v>
      </c>
      <c r="K382" t="inlineStr">
        <is>
          <t>Coating_Scotchkote134_interior_exterior</t>
        </is>
      </c>
      <c r="L382" s="273" t="inlineStr">
        <is>
          <t>RTF</t>
        </is>
      </c>
      <c r="M382" t="inlineStr">
        <is>
          <t>B100227</t>
        </is>
      </c>
      <c r="N382" s="273" t="inlineStr">
        <is>
          <t>LT034</t>
        </is>
      </c>
      <c r="O382" t="inlineStr"/>
      <c r="P382" t="inlineStr"/>
      <c r="Q382" t="inlineStr"/>
      <c r="R382" t="inlineStr"/>
      <c r="S382" t="inlineStr"/>
      <c r="T382" t="inlineStr"/>
      <c r="U382" t="inlineStr"/>
      <c r="V382" t="inlineStr"/>
      <c r="W382" t="inlineStr"/>
      <c r="X382" t="inlineStr"/>
      <c r="Y382" t="inlineStr"/>
    </row>
    <row r="383" hidden="1" s="109">
      <c r="A383" t="inlineStr"/>
      <c r="B383" s="250" t="inlineStr">
        <is>
          <t>N</t>
        </is>
      </c>
      <c r="C383" t="inlineStr">
        <is>
          <t>ConTab_BOM_KP_Case_0457</t>
        </is>
      </c>
      <c r="D383" t="inlineStr"/>
      <c r="E383" t="inlineStr">
        <is>
          <t>:1012-9_0-KP:1012-9_0-KPV:1012-1_2-KP:1012-1_2-KPV:1012-1_2-KPVS:</t>
        </is>
      </c>
      <c r="F383" t="inlineStr">
        <is>
          <t>125# ANSI Flange</t>
        </is>
      </c>
      <c r="G383" t="inlineStr">
        <is>
          <t>CaseMatl_Cast_Iron_ASTM-A48_CL35</t>
        </is>
      </c>
      <c r="H383" t="inlineStr">
        <is>
          <t>Cast Iron, ASTM-A48, CL 35</t>
        </is>
      </c>
      <c r="I383" t="inlineStr">
        <is>
          <t>C35</t>
        </is>
      </c>
      <c r="J383" s="250" t="n">
        <v>175</v>
      </c>
      <c r="K383" t="inlineStr">
        <is>
          <t>Coating_Scotchkote134_interior_exterior_IncludeImpeller</t>
        </is>
      </c>
      <c r="L383" s="273" t="inlineStr">
        <is>
          <t>RTF</t>
        </is>
      </c>
      <c r="M383" t="inlineStr">
        <is>
          <t>B100234</t>
        </is>
      </c>
      <c r="N383" s="273" t="inlineStr">
        <is>
          <t>LT250</t>
        </is>
      </c>
      <c r="O383" t="inlineStr"/>
      <c r="P383" t="inlineStr"/>
      <c r="Q383" t="inlineStr"/>
      <c r="R383" t="inlineStr"/>
      <c r="S383" t="inlineStr"/>
      <c r="T383" t="inlineStr"/>
      <c r="U383" t="inlineStr"/>
      <c r="V383" t="inlineStr"/>
      <c r="W383" t="inlineStr"/>
      <c r="X383" t="inlineStr"/>
      <c r="Y383" t="inlineStr"/>
    </row>
    <row r="384" hidden="1" s="109">
      <c r="A384" t="inlineStr"/>
      <c r="B384" s="250" t="inlineStr">
        <is>
          <t>N</t>
        </is>
      </c>
      <c r="C384" t="inlineStr">
        <is>
          <t>ConTab_BOM_KP_Case_0458</t>
        </is>
      </c>
      <c r="D384" t="inlineStr"/>
      <c r="E384" t="inlineStr">
        <is>
          <t>:1012-9_0-KP:1012-9_0-KPV:1012-1_2-KP:1012-1_2-KPV:1012-1_2-KPVS:</t>
        </is>
      </c>
      <c r="F384" t="inlineStr">
        <is>
          <t>125# ANSI Flange</t>
        </is>
      </c>
      <c r="G384" t="inlineStr">
        <is>
          <t>CaseMatl_Ductile_Iron_ASTM-A536-65</t>
        </is>
      </c>
      <c r="H384" t="inlineStr">
        <is>
          <t>Ductile Iron, ASTM-A536-65</t>
        </is>
      </c>
      <c r="I384" t="inlineStr">
        <is>
          <t>J</t>
        </is>
      </c>
      <c r="J384" s="250" t="n">
        <v>175</v>
      </c>
      <c r="K384" t="inlineStr">
        <is>
          <t>Coating_Scotchkote134_interior_exterior_IncludeImpeller</t>
        </is>
      </c>
      <c r="L384" s="273" t="inlineStr">
        <is>
          <t>RTF</t>
        </is>
      </c>
      <c r="M384" t="inlineStr">
        <is>
          <t>B100235</t>
        </is>
      </c>
      <c r="N384" s="273" t="inlineStr">
        <is>
          <t>LT034</t>
        </is>
      </c>
      <c r="O384" t="inlineStr"/>
      <c r="P384" t="inlineStr"/>
      <c r="Q384" t="inlineStr"/>
      <c r="R384" t="inlineStr"/>
      <c r="S384" t="inlineStr"/>
      <c r="T384" t="inlineStr"/>
      <c r="U384" t="inlineStr"/>
      <c r="V384" t="inlineStr"/>
      <c r="W384" t="inlineStr"/>
      <c r="X384" t="inlineStr"/>
      <c r="Y384" t="inlineStr"/>
    </row>
    <row r="385" hidden="1" s="109">
      <c r="A385" t="inlineStr"/>
      <c r="B385" s="250" t="inlineStr">
        <is>
          <t>N</t>
        </is>
      </c>
      <c r="C385" t="inlineStr">
        <is>
          <t>ConTab_BOM_KP_Case_0459</t>
        </is>
      </c>
      <c r="D385" t="inlineStr"/>
      <c r="E385" t="inlineStr">
        <is>
          <t>:1012-9_0-KP:1012-9_0-KPV:1012-1_2-KP:1012-1_2-KPV:1012-1_2-KPVS:</t>
        </is>
      </c>
      <c r="F385" t="inlineStr">
        <is>
          <t>250# ANSI Flange</t>
        </is>
      </c>
      <c r="G385" t="inlineStr">
        <is>
          <t>CaseMatl_Cast_Iron_ASTM-A48_CL35</t>
        </is>
      </c>
      <c r="H385" t="inlineStr">
        <is>
          <t>Cast Iron, ASTM-A48, CL 35</t>
        </is>
      </c>
      <c r="I385" t="inlineStr">
        <is>
          <t>C35</t>
        </is>
      </c>
      <c r="J385" s="250" t="n">
        <v>250</v>
      </c>
      <c r="K385" t="inlineStr">
        <is>
          <t>Coating_Scotchkote134_interior_exterior_IncludeImpeller</t>
        </is>
      </c>
      <c r="L385" s="273" t="inlineStr">
        <is>
          <t>RTF</t>
        </is>
      </c>
      <c r="M385" t="inlineStr">
        <is>
          <t>B100238</t>
        </is>
      </c>
      <c r="N385" s="273" t="inlineStr">
        <is>
          <t>LT034</t>
        </is>
      </c>
      <c r="O385" t="inlineStr"/>
      <c r="P385" t="inlineStr"/>
      <c r="Q385" t="inlineStr"/>
      <c r="R385" t="inlineStr"/>
      <c r="S385" t="inlineStr"/>
      <c r="T385" t="inlineStr"/>
      <c r="U385" t="inlineStr"/>
      <c r="V385" t="inlineStr"/>
      <c r="W385" t="inlineStr"/>
      <c r="X385" t="inlineStr"/>
      <c r="Y385" t="inlineStr"/>
    </row>
    <row r="386" hidden="1" s="109">
      <c r="A386" t="inlineStr"/>
      <c r="B386" s="250" t="inlineStr">
        <is>
          <t>N</t>
        </is>
      </c>
      <c r="C386" t="inlineStr">
        <is>
          <t>ConTab_BOM_KP_Case_0460</t>
        </is>
      </c>
      <c r="D386" t="inlineStr"/>
      <c r="E386" t="inlineStr">
        <is>
          <t>:1012-9_0-KP:1012-9_0-KPV:1012-1_2-KP:1012-1_2-KPV:1012-1_2-KPVS:</t>
        </is>
      </c>
      <c r="F386" t="inlineStr">
        <is>
          <t>250# ANSI Flange</t>
        </is>
      </c>
      <c r="G386" t="inlineStr">
        <is>
          <t>CaseMatl_Ductile_Iron_ASTM-A536-65</t>
        </is>
      </c>
      <c r="H386" t="inlineStr">
        <is>
          <t>Ductile Iron, ASTM-A536-65</t>
        </is>
      </c>
      <c r="I386" t="inlineStr">
        <is>
          <t>J</t>
        </is>
      </c>
      <c r="J386" s="250" t="n">
        <v>300</v>
      </c>
      <c r="K386" t="inlineStr">
        <is>
          <t>Coating_Scotchkote134_interior_exterior_IncludeImpeller</t>
        </is>
      </c>
      <c r="L386" s="273" t="inlineStr">
        <is>
          <t>RTF</t>
        </is>
      </c>
      <c r="M386" t="inlineStr">
        <is>
          <t>B100239</t>
        </is>
      </c>
      <c r="N386" s="273" t="inlineStr">
        <is>
          <t>LT034</t>
        </is>
      </c>
      <c r="O386" t="inlineStr"/>
      <c r="P386" t="inlineStr"/>
      <c r="Q386" t="inlineStr"/>
      <c r="R386" t="inlineStr"/>
      <c r="S386" t="inlineStr"/>
      <c r="T386" t="inlineStr"/>
      <c r="U386" t="inlineStr"/>
      <c r="V386" t="inlineStr"/>
      <c r="W386" t="inlineStr"/>
      <c r="X386" t="inlineStr"/>
      <c r="Y386" t="inlineStr"/>
    </row>
    <row r="387" hidden="1" s="109">
      <c r="A387" t="inlineStr"/>
      <c r="B387" s="250" t="inlineStr">
        <is>
          <t>N</t>
        </is>
      </c>
      <c r="C387" t="inlineStr">
        <is>
          <t>ConTab_BOM_KP_Case_0461</t>
        </is>
      </c>
      <c r="D387" t="inlineStr"/>
      <c r="E387" t="inlineStr">
        <is>
          <t>:1015-3_4-KP:1015-3_4-KPV:1015-3_4-KPVS:</t>
        </is>
      </c>
      <c r="F387" t="inlineStr">
        <is>
          <t>125# ANSI Flange</t>
        </is>
      </c>
      <c r="G387" t="inlineStr">
        <is>
          <t>CaseMatl_Cast_Iron_ASTM-A48_CL35</t>
        </is>
      </c>
      <c r="H387" t="inlineStr">
        <is>
          <t>Cast Iron, ASTM-A48, CL 35</t>
        </is>
      </c>
      <c r="I387" t="inlineStr">
        <is>
          <t>C35</t>
        </is>
      </c>
      <c r="J387" s="250" t="n">
        <v>175</v>
      </c>
      <c r="K387" t="inlineStr">
        <is>
          <t>Coating_Scotchkote134_interior_exterior_IncludeImpeller</t>
        </is>
      </c>
      <c r="L387" s="273" t="inlineStr">
        <is>
          <t>RTF</t>
        </is>
      </c>
      <c r="M387" t="inlineStr">
        <is>
          <t>B100246</t>
        </is>
      </c>
      <c r="N387" s="273" t="inlineStr">
        <is>
          <t>LT250</t>
        </is>
      </c>
      <c r="O387" t="inlineStr"/>
      <c r="P387" t="inlineStr"/>
      <c r="Q387" t="inlineStr"/>
      <c r="R387" t="inlineStr"/>
      <c r="S387" t="inlineStr"/>
      <c r="T387" t="inlineStr"/>
      <c r="U387" t="inlineStr"/>
      <c r="V387" t="inlineStr"/>
      <c r="W387" t="inlineStr"/>
      <c r="X387" t="inlineStr"/>
      <c r="Y387" t="inlineStr"/>
    </row>
    <row r="388" hidden="1" s="109">
      <c r="A388" t="inlineStr"/>
      <c r="B388" s="250" t="inlineStr">
        <is>
          <t>N</t>
        </is>
      </c>
      <c r="C388" t="inlineStr">
        <is>
          <t>ConTab_BOM_KP_Case_0462</t>
        </is>
      </c>
      <c r="D388" t="inlineStr"/>
      <c r="E388" t="inlineStr">
        <is>
          <t>:1015-3_4-KP:1015-3_4-KPV:1015-3_4-KPVS:</t>
        </is>
      </c>
      <c r="F388" t="inlineStr">
        <is>
          <t>125# ANSI Flange</t>
        </is>
      </c>
      <c r="G388" t="inlineStr">
        <is>
          <t>CaseMatl_Ductile_Iron_ASTM-A536-65</t>
        </is>
      </c>
      <c r="H388" t="inlineStr">
        <is>
          <t>Ductile Iron, ASTM-A536-65</t>
        </is>
      </c>
      <c r="I388" t="inlineStr">
        <is>
          <t>J</t>
        </is>
      </c>
      <c r="J388" s="250" t="n">
        <v>175</v>
      </c>
      <c r="K388" t="inlineStr">
        <is>
          <t>Coating_Scotchkote134_interior_exterior_IncludeImpeller</t>
        </is>
      </c>
      <c r="L388" s="273" t="inlineStr">
        <is>
          <t>RTF</t>
        </is>
      </c>
      <c r="M388" t="inlineStr">
        <is>
          <t>B100247</t>
        </is>
      </c>
      <c r="N388" s="273" t="inlineStr">
        <is>
          <t>LT034</t>
        </is>
      </c>
      <c r="O388" t="inlineStr"/>
      <c r="P388" t="inlineStr"/>
      <c r="Q388" t="inlineStr"/>
      <c r="R388" t="inlineStr"/>
      <c r="S388" t="inlineStr"/>
      <c r="T388" t="inlineStr"/>
      <c r="U388" t="inlineStr"/>
      <c r="V388" t="inlineStr"/>
      <c r="W388" t="inlineStr"/>
      <c r="X388" t="inlineStr"/>
      <c r="Y388" t="inlineStr"/>
    </row>
    <row r="389" hidden="1" s="109">
      <c r="A389" t="inlineStr"/>
      <c r="B389" s="250" t="inlineStr">
        <is>
          <t>N</t>
        </is>
      </c>
      <c r="C389" t="inlineStr">
        <is>
          <t>ConTab_BOM_KP_Case_0463</t>
        </is>
      </c>
      <c r="D389" t="inlineStr"/>
      <c r="E389" t="inlineStr">
        <is>
          <t>:1015-3_4-KP:1015-3_4-KPV:1015-3_4-KPVS:</t>
        </is>
      </c>
      <c r="F389" t="inlineStr">
        <is>
          <t>250# ANSI Flange</t>
        </is>
      </c>
      <c r="G389" t="inlineStr">
        <is>
          <t>CaseMatl_Cast_Iron_ASTM-A48_CL35</t>
        </is>
      </c>
      <c r="H389" t="inlineStr">
        <is>
          <t>Cast Iron, ASTM-A48, CL 35</t>
        </is>
      </c>
      <c r="I389" t="inlineStr">
        <is>
          <t>C35</t>
        </is>
      </c>
      <c r="J389" s="250" t="n">
        <v>250</v>
      </c>
      <c r="K389" t="inlineStr">
        <is>
          <t>Coating_Scotchkote134_interior_exterior_IncludeImpeller</t>
        </is>
      </c>
      <c r="L389" s="273" t="inlineStr">
        <is>
          <t>RTF</t>
        </is>
      </c>
      <c r="M389" t="inlineStr">
        <is>
          <t>B100250</t>
        </is>
      </c>
      <c r="N389" s="273" t="inlineStr">
        <is>
          <t>LT034</t>
        </is>
      </c>
      <c r="O389" t="inlineStr"/>
      <c r="P389" t="inlineStr"/>
      <c r="Q389" t="inlineStr"/>
      <c r="R389" t="inlineStr"/>
      <c r="S389" t="inlineStr"/>
      <c r="T389" t="inlineStr"/>
      <c r="U389" t="inlineStr"/>
      <c r="V389" t="inlineStr"/>
      <c r="W389" t="inlineStr"/>
      <c r="X389" t="inlineStr"/>
      <c r="Y389" t="inlineStr"/>
    </row>
    <row r="390" hidden="1" s="109">
      <c r="A390" t="inlineStr"/>
      <c r="B390" s="250" t="inlineStr">
        <is>
          <t>N</t>
        </is>
      </c>
      <c r="C390" t="inlineStr">
        <is>
          <t>ConTab_BOM_KP_Case_0464</t>
        </is>
      </c>
      <c r="D390" t="inlineStr"/>
      <c r="E390" t="inlineStr">
        <is>
          <t>:1015-3_4-KP:1015-3_4-KPV:1015-3_4-KPVS:</t>
        </is>
      </c>
      <c r="F390" t="inlineStr">
        <is>
          <t>250# ANSI Flange</t>
        </is>
      </c>
      <c r="G390" t="inlineStr">
        <is>
          <t>CaseMatl_Ductile_Iron_ASTM-A536-65</t>
        </is>
      </c>
      <c r="H390" t="inlineStr">
        <is>
          <t>Ductile Iron, ASTM-A536-65</t>
        </is>
      </c>
      <c r="I390" t="inlineStr">
        <is>
          <t>J</t>
        </is>
      </c>
      <c r="J390" s="250" t="n">
        <v>300</v>
      </c>
      <c r="K390" t="inlineStr">
        <is>
          <t>Coating_Scotchkote134_interior_exterior_IncludeImpeller</t>
        </is>
      </c>
      <c r="L390" s="273" t="inlineStr">
        <is>
          <t>RTF</t>
        </is>
      </c>
      <c r="M390" t="inlineStr">
        <is>
          <t>B100251</t>
        </is>
      </c>
      <c r="N390" s="273" t="inlineStr">
        <is>
          <t>LT034</t>
        </is>
      </c>
      <c r="O390" t="inlineStr"/>
      <c r="P390" t="inlineStr"/>
      <c r="Q390" t="inlineStr"/>
      <c r="R390" t="inlineStr"/>
      <c r="S390" t="inlineStr"/>
      <c r="T390" t="inlineStr"/>
      <c r="U390" t="inlineStr"/>
      <c r="V390" t="inlineStr"/>
      <c r="W390" t="inlineStr"/>
      <c r="X390" t="inlineStr"/>
      <c r="Y390" t="inlineStr"/>
    </row>
    <row r="391">
      <c r="A391" t="inlineStr"/>
      <c r="B391" s="250" t="inlineStr">
        <is>
          <t>N</t>
        </is>
      </c>
      <c r="C391" t="inlineStr">
        <is>
          <t>ConTab_BOM_KP_Case_0465</t>
        </is>
      </c>
      <c r="D391" t="inlineStr"/>
      <c r="E391" t="inlineStr">
        <is>
          <t>:1020-3_4-KP:1020-3_4-KPVS:</t>
        </is>
      </c>
      <c r="F391" t="inlineStr">
        <is>
          <t>125# ANSI Flange</t>
        </is>
      </c>
      <c r="G391" t="inlineStr">
        <is>
          <t>CaseMatl_Cast_Iron_ASTM-A48_CL35</t>
        </is>
      </c>
      <c r="H391" t="inlineStr">
        <is>
          <t>Cast Iron, ASTM-A48, CL 35</t>
        </is>
      </c>
      <c r="I391" t="inlineStr">
        <is>
          <t>C35</t>
        </is>
      </c>
      <c r="J391" s="250" t="n">
        <v>175</v>
      </c>
      <c r="K391" t="inlineStr">
        <is>
          <t>Coating_Scotchkote134_interior_exterior_IncludeImpeller</t>
        </is>
      </c>
      <c r="L391" s="273" t="inlineStr">
        <is>
          <t>RTF</t>
        </is>
      </c>
      <c r="M391" t="inlineStr">
        <is>
          <t>B100258</t>
        </is>
      </c>
      <c r="N391" s="273" t="inlineStr">
        <is>
          <t>LT250</t>
        </is>
      </c>
      <c r="O391" t="inlineStr"/>
      <c r="P391" t="inlineStr"/>
      <c r="Q391" t="inlineStr"/>
      <c r="R391" t="inlineStr"/>
      <c r="S391" t="inlineStr"/>
      <c r="T391" t="inlineStr"/>
      <c r="U391" t="inlineStr"/>
      <c r="V391" t="inlineStr"/>
      <c r="W391" t="inlineStr"/>
      <c r="X391" t="inlineStr"/>
      <c r="Y391" t="inlineStr"/>
    </row>
    <row r="392">
      <c r="A392" t="inlineStr"/>
      <c r="B392" s="250" t="inlineStr">
        <is>
          <t>N</t>
        </is>
      </c>
      <c r="C392" t="inlineStr">
        <is>
          <t>ConTab_BOM_KP_Case_0466</t>
        </is>
      </c>
      <c r="D392" t="inlineStr"/>
      <c r="E392" t="inlineStr">
        <is>
          <t>:1020-3_4-KP:1020-3_4-KPVS:</t>
        </is>
      </c>
      <c r="F392" t="inlineStr">
        <is>
          <t>125# ANSI Flange</t>
        </is>
      </c>
      <c r="G392" t="inlineStr">
        <is>
          <t>CaseMatl_Ductile_Iron_ASTM-A536-65</t>
        </is>
      </c>
      <c r="H392" t="inlineStr">
        <is>
          <t>Ductile Iron, ASTM-A536-65</t>
        </is>
      </c>
      <c r="I392" t="inlineStr">
        <is>
          <t>J</t>
        </is>
      </c>
      <c r="J392" s="250" t="n">
        <v>175</v>
      </c>
      <c r="K392" t="inlineStr">
        <is>
          <t>Coating_Scotchkote134_interior_exterior_IncludeImpeller</t>
        </is>
      </c>
      <c r="L392" s="273" t="inlineStr">
        <is>
          <t>RTF</t>
        </is>
      </c>
      <c r="M392" t="inlineStr">
        <is>
          <t>B100259</t>
        </is>
      </c>
      <c r="N392" s="273" t="inlineStr">
        <is>
          <t>LT034</t>
        </is>
      </c>
      <c r="O392" t="inlineStr"/>
      <c r="P392" t="inlineStr"/>
      <c r="Q392" t="inlineStr"/>
      <c r="R392" t="inlineStr"/>
      <c r="S392" t="inlineStr"/>
      <c r="T392" t="inlineStr"/>
      <c r="U392" t="inlineStr"/>
      <c r="V392" t="inlineStr"/>
      <c r="W392" t="inlineStr"/>
      <c r="X392" t="inlineStr"/>
      <c r="Y392" t="inlineStr"/>
    </row>
    <row r="393">
      <c r="A393" t="inlineStr"/>
      <c r="B393" s="250" t="inlineStr">
        <is>
          <t>N</t>
        </is>
      </c>
      <c r="C393" t="inlineStr">
        <is>
          <t>ConTab_BOM_KP_Case_0467</t>
        </is>
      </c>
      <c r="D393" t="inlineStr"/>
      <c r="E393" t="inlineStr">
        <is>
          <t>:1020-3_4-KP:1020-3_4-KPVS:</t>
        </is>
      </c>
      <c r="F393" t="inlineStr">
        <is>
          <t>250# ANSI Flange</t>
        </is>
      </c>
      <c r="G393" t="inlineStr">
        <is>
          <t>CaseMatl_Cast_Iron_ASTM-A48_CL35</t>
        </is>
      </c>
      <c r="H393" t="inlineStr">
        <is>
          <t>Cast Iron, ASTM-A48, CL 35</t>
        </is>
      </c>
      <c r="I393" t="inlineStr">
        <is>
          <t>C35</t>
        </is>
      </c>
      <c r="J393" s="250" t="n">
        <v>250</v>
      </c>
      <c r="K393" t="inlineStr">
        <is>
          <t>Coating_Scotchkote134_interior_exterior_IncludeImpeller</t>
        </is>
      </c>
      <c r="L393" s="273" t="inlineStr">
        <is>
          <t>RTF</t>
        </is>
      </c>
      <c r="M393" t="inlineStr">
        <is>
          <t>B100262</t>
        </is>
      </c>
      <c r="N393" s="273" t="inlineStr">
        <is>
          <t>LT034</t>
        </is>
      </c>
      <c r="O393" t="inlineStr"/>
      <c r="P393" t="inlineStr"/>
      <c r="Q393" t="inlineStr"/>
      <c r="R393" t="inlineStr"/>
      <c r="S393" t="inlineStr"/>
      <c r="T393" t="inlineStr"/>
      <c r="U393" t="inlineStr"/>
      <c r="V393" t="inlineStr"/>
      <c r="W393" t="inlineStr"/>
      <c r="X393" t="inlineStr"/>
      <c r="Y393" t="inlineStr"/>
    </row>
    <row r="394">
      <c r="A394" t="inlineStr"/>
      <c r="B394" s="250" t="inlineStr">
        <is>
          <t>N</t>
        </is>
      </c>
      <c r="C394" t="inlineStr">
        <is>
          <t>ConTab_BOM_KP_Case_0468</t>
        </is>
      </c>
      <c r="D394" t="inlineStr"/>
      <c r="E394" t="inlineStr">
        <is>
          <t>:1020-3_4-KP:1020-3_4-KPVS:</t>
        </is>
      </c>
      <c r="F394" t="inlineStr">
        <is>
          <t>250# ANSI Flange</t>
        </is>
      </c>
      <c r="G394" t="inlineStr">
        <is>
          <t>CaseMatl_Ductile_Iron_ASTM-A536-65</t>
        </is>
      </c>
      <c r="H394" t="inlineStr">
        <is>
          <t>Ductile Iron, ASTM-A536-65</t>
        </is>
      </c>
      <c r="I394" t="inlineStr">
        <is>
          <t>J</t>
        </is>
      </c>
      <c r="J394" s="250" t="n">
        <v>300</v>
      </c>
      <c r="K394" t="inlineStr">
        <is>
          <t>Coating_Scotchkote134_interior_exterior_IncludeImpeller</t>
        </is>
      </c>
      <c r="L394" s="273" t="inlineStr">
        <is>
          <t>RTF</t>
        </is>
      </c>
      <c r="M394" t="inlineStr">
        <is>
          <t>B100263</t>
        </is>
      </c>
      <c r="N394" s="273" t="inlineStr">
        <is>
          <t>LT034</t>
        </is>
      </c>
      <c r="O394" t="inlineStr"/>
      <c r="P394" t="inlineStr"/>
      <c r="Q394" t="inlineStr"/>
      <c r="R394" t="inlineStr"/>
      <c r="S394" t="inlineStr"/>
      <c r="T394" t="inlineStr"/>
      <c r="U394" t="inlineStr"/>
      <c r="V394" t="inlineStr"/>
      <c r="W394" t="inlineStr"/>
      <c r="X394" t="inlineStr"/>
      <c r="Y394" t="inlineStr"/>
    </row>
    <row r="395" hidden="1" s="109">
      <c r="A395" t="inlineStr"/>
      <c r="B395" s="250" t="inlineStr">
        <is>
          <t>N</t>
        </is>
      </c>
      <c r="C395" t="inlineStr">
        <is>
          <t>ConTab_BOM_KP_Case_0469</t>
        </is>
      </c>
      <c r="D395" t="inlineStr"/>
      <c r="E395" t="inlineStr">
        <is>
          <t>:1024-1_2-KP:</t>
        </is>
      </c>
      <c r="F395" t="inlineStr">
        <is>
          <t>125# ANSI Flange</t>
        </is>
      </c>
      <c r="G395" t="inlineStr">
        <is>
          <t>CaseMatl_Cast_Iron_ASTM-A48_CL35</t>
        </is>
      </c>
      <c r="H395" t="inlineStr">
        <is>
          <t>Cast Iron, ASTM-A48, CL 35</t>
        </is>
      </c>
      <c r="I395" t="inlineStr">
        <is>
          <t>C35</t>
        </is>
      </c>
      <c r="J395" s="250" t="n">
        <v>175</v>
      </c>
      <c r="K395" t="inlineStr">
        <is>
          <t>Coating_Scotchkote134_interior_exterior_IncludeImpeller</t>
        </is>
      </c>
      <c r="L395" s="273" t="inlineStr">
        <is>
          <t>RTF</t>
        </is>
      </c>
      <c r="M395" t="inlineStr">
        <is>
          <t>B100270</t>
        </is>
      </c>
      <c r="N395" s="273" t="inlineStr">
        <is>
          <t>LT250</t>
        </is>
      </c>
      <c r="O395" t="inlineStr"/>
      <c r="P395" t="inlineStr"/>
      <c r="Q395" t="inlineStr"/>
      <c r="R395" t="inlineStr"/>
      <c r="S395" t="inlineStr"/>
      <c r="T395" t="inlineStr"/>
      <c r="U395" t="inlineStr"/>
      <c r="V395" t="inlineStr"/>
      <c r="W395" t="inlineStr"/>
      <c r="X395" t="inlineStr"/>
      <c r="Y395" t="inlineStr"/>
    </row>
    <row r="396" hidden="1" s="109">
      <c r="A396" t="inlineStr"/>
      <c r="B396" s="250" t="inlineStr">
        <is>
          <t>N</t>
        </is>
      </c>
      <c r="C396" t="inlineStr">
        <is>
          <t>ConTab_BOM_KP_Case_0470</t>
        </is>
      </c>
      <c r="D396" t="inlineStr"/>
      <c r="E396" t="inlineStr">
        <is>
          <t>:1024-1_2-KP:</t>
        </is>
      </c>
      <c r="F396" t="inlineStr">
        <is>
          <t>125# ANSI Flange</t>
        </is>
      </c>
      <c r="G396" t="inlineStr">
        <is>
          <t>CaseMatl_Ductile_Iron_ASTM-A536-65</t>
        </is>
      </c>
      <c r="H396" t="inlineStr">
        <is>
          <t>Ductile Iron, ASTM-A536-65</t>
        </is>
      </c>
      <c r="I396" t="inlineStr">
        <is>
          <t>J</t>
        </is>
      </c>
      <c r="J396" s="250" t="n">
        <v>175</v>
      </c>
      <c r="K396" t="inlineStr">
        <is>
          <t>Coating_Scotchkote134_interior_exterior_IncludeImpeller</t>
        </is>
      </c>
      <c r="L396" s="273" t="inlineStr">
        <is>
          <t>RTF</t>
        </is>
      </c>
      <c r="M396" t="inlineStr">
        <is>
          <t>B100271</t>
        </is>
      </c>
      <c r="N396" s="273" t="inlineStr">
        <is>
          <t>LT034</t>
        </is>
      </c>
      <c r="O396" t="inlineStr"/>
      <c r="P396" t="inlineStr"/>
      <c r="Q396" t="inlineStr"/>
      <c r="R396" t="inlineStr"/>
      <c r="S396" t="inlineStr"/>
      <c r="T396" t="inlineStr"/>
      <c r="U396" t="inlineStr"/>
      <c r="V396" t="inlineStr"/>
      <c r="W396" t="inlineStr"/>
      <c r="X396" t="inlineStr"/>
      <c r="Y396" t="inlineStr"/>
    </row>
    <row r="397" hidden="1" s="109">
      <c r="A397" t="inlineStr"/>
      <c r="B397" s="250" t="inlineStr">
        <is>
          <t>N</t>
        </is>
      </c>
      <c r="C397" t="inlineStr">
        <is>
          <t>ConTab_BOM_KP_Case_0471</t>
        </is>
      </c>
      <c r="D397" t="inlineStr"/>
      <c r="E397" t="inlineStr">
        <is>
          <t>:1024-1_2-KP:</t>
        </is>
      </c>
      <c r="F397" t="inlineStr">
        <is>
          <t>250# ANSI Flange</t>
        </is>
      </c>
      <c r="G397" t="inlineStr">
        <is>
          <t>CaseMatl_Cast_Iron_ASTM-A48_CL35</t>
        </is>
      </c>
      <c r="H397" t="inlineStr">
        <is>
          <t>Cast Iron, ASTM-A48, CL 35</t>
        </is>
      </c>
      <c r="I397" t="inlineStr">
        <is>
          <t>C35</t>
        </is>
      </c>
      <c r="J397" s="250" t="n">
        <v>250</v>
      </c>
      <c r="K397" t="inlineStr">
        <is>
          <t>Coating_Scotchkote134_interior_exterior_IncludeImpeller</t>
        </is>
      </c>
      <c r="L397" s="273" t="inlineStr">
        <is>
          <t>RTF</t>
        </is>
      </c>
      <c r="M397" t="inlineStr">
        <is>
          <t>B100274</t>
        </is>
      </c>
      <c r="N397" s="273" t="inlineStr">
        <is>
          <t>LT034</t>
        </is>
      </c>
      <c r="O397" t="inlineStr"/>
      <c r="P397" t="inlineStr"/>
      <c r="Q397" t="inlineStr"/>
      <c r="R397" t="inlineStr"/>
      <c r="S397" t="inlineStr"/>
      <c r="T397" t="inlineStr"/>
      <c r="U397" t="inlineStr"/>
      <c r="V397" t="inlineStr"/>
      <c r="W397" t="inlineStr"/>
      <c r="X397" t="inlineStr"/>
      <c r="Y397" t="inlineStr"/>
    </row>
    <row r="398" hidden="1" s="109">
      <c r="A398" t="inlineStr"/>
      <c r="B398" s="250" t="inlineStr">
        <is>
          <t>N</t>
        </is>
      </c>
      <c r="C398" t="inlineStr">
        <is>
          <t>ConTab_BOM_KP_Case_0472</t>
        </is>
      </c>
      <c r="D398" t="inlineStr"/>
      <c r="E398" t="inlineStr">
        <is>
          <t>:1024-1_2-KP:</t>
        </is>
      </c>
      <c r="F398" t="inlineStr">
        <is>
          <t>250# ANSI Flange</t>
        </is>
      </c>
      <c r="G398" t="inlineStr">
        <is>
          <t>CaseMatl_Ductile_Iron_ASTM-A536-65</t>
        </is>
      </c>
      <c r="H398" t="inlineStr">
        <is>
          <t>Ductile Iron, ASTM-A536-65</t>
        </is>
      </c>
      <c r="I398" t="inlineStr">
        <is>
          <t>J</t>
        </is>
      </c>
      <c r="J398" s="250" t="n">
        <v>300</v>
      </c>
      <c r="K398" t="inlineStr">
        <is>
          <t>Coating_Scotchkote134_interior_exterior_IncludeImpeller</t>
        </is>
      </c>
      <c r="L398" s="273" t="inlineStr">
        <is>
          <t>RTF</t>
        </is>
      </c>
      <c r="M398" t="inlineStr">
        <is>
          <t>B100275</t>
        </is>
      </c>
      <c r="N398" s="273" t="inlineStr">
        <is>
          <t>LT034</t>
        </is>
      </c>
      <c r="O398" t="inlineStr"/>
      <c r="P398" t="inlineStr"/>
      <c r="Q398" t="inlineStr"/>
      <c r="R398" t="inlineStr"/>
      <c r="S398" t="inlineStr"/>
      <c r="T398" t="inlineStr"/>
      <c r="U398" t="inlineStr"/>
      <c r="V398" t="inlineStr"/>
      <c r="W398" t="inlineStr"/>
      <c r="X398" t="inlineStr"/>
      <c r="Y398" t="inlineStr"/>
    </row>
    <row r="399" hidden="1" s="109">
      <c r="A399" t="inlineStr"/>
      <c r="B399" s="250" t="inlineStr">
        <is>
          <t>N</t>
        </is>
      </c>
      <c r="C399" t="inlineStr">
        <is>
          <t>ConTab_BOM_KP_Case_0473</t>
        </is>
      </c>
      <c r="D399" t="inlineStr"/>
      <c r="E399" t="inlineStr">
        <is>
          <t>:1024-3_4-KP:</t>
        </is>
      </c>
      <c r="F399" t="inlineStr">
        <is>
          <t>125# ANSI Flange</t>
        </is>
      </c>
      <c r="G399" t="inlineStr">
        <is>
          <t>CaseMatl_Cast_Iron_ASTM-A48_CL35</t>
        </is>
      </c>
      <c r="H399" t="inlineStr">
        <is>
          <t>Cast Iron, ASTM-A48, CL 35</t>
        </is>
      </c>
      <c r="I399" t="inlineStr">
        <is>
          <t>C35</t>
        </is>
      </c>
      <c r="J399" s="250" t="n">
        <v>175</v>
      </c>
      <c r="K399" t="inlineStr">
        <is>
          <t>Coating_Scotchkote134_interior_exterior_IncludeImpeller</t>
        </is>
      </c>
      <c r="L399" s="273" t="inlineStr">
        <is>
          <t>RTF</t>
        </is>
      </c>
      <c r="M399" t="inlineStr">
        <is>
          <t>B100282</t>
        </is>
      </c>
      <c r="N399" s="273" t="inlineStr">
        <is>
          <t>LT250</t>
        </is>
      </c>
      <c r="O399" t="inlineStr"/>
      <c r="P399" t="inlineStr"/>
      <c r="Q399" t="inlineStr"/>
      <c r="R399" t="inlineStr"/>
      <c r="S399" t="inlineStr"/>
      <c r="T399" t="inlineStr"/>
      <c r="U399" t="inlineStr"/>
      <c r="V399" t="inlineStr"/>
      <c r="W399" t="inlineStr"/>
      <c r="X399" t="inlineStr"/>
      <c r="Y399" t="inlineStr"/>
    </row>
    <row r="400" hidden="1" s="109">
      <c r="A400" t="inlineStr"/>
      <c r="B400" s="250" t="inlineStr">
        <is>
          <t>N</t>
        </is>
      </c>
      <c r="C400" t="inlineStr">
        <is>
          <t>ConTab_BOM_KP_Case_0474</t>
        </is>
      </c>
      <c r="D400" t="inlineStr"/>
      <c r="E400" t="inlineStr">
        <is>
          <t>:1024-3_4-KP:</t>
        </is>
      </c>
      <c r="F400" t="inlineStr">
        <is>
          <t>125# ANSI Flange</t>
        </is>
      </c>
      <c r="G400" t="inlineStr">
        <is>
          <t>CaseMatl_Ductile_Iron_ASTM-A536-65</t>
        </is>
      </c>
      <c r="H400" t="inlineStr">
        <is>
          <t>Ductile Iron, ASTM-A536-65</t>
        </is>
      </c>
      <c r="I400" t="inlineStr">
        <is>
          <t>J</t>
        </is>
      </c>
      <c r="J400" s="250" t="n">
        <v>175</v>
      </c>
      <c r="K400" t="inlineStr">
        <is>
          <t>Coating_Scotchkote134_interior_exterior_IncludeImpeller</t>
        </is>
      </c>
      <c r="L400" s="273" t="inlineStr">
        <is>
          <t>RTF</t>
        </is>
      </c>
      <c r="M400" t="inlineStr">
        <is>
          <t>B100283</t>
        </is>
      </c>
      <c r="N400" s="273" t="inlineStr">
        <is>
          <t>LT034</t>
        </is>
      </c>
      <c r="O400" t="inlineStr"/>
      <c r="P400" t="inlineStr"/>
      <c r="Q400" t="inlineStr"/>
      <c r="R400" t="inlineStr"/>
      <c r="S400" t="inlineStr"/>
      <c r="T400" t="inlineStr"/>
      <c r="U400" t="inlineStr"/>
      <c r="V400" t="inlineStr"/>
      <c r="W400" t="inlineStr"/>
      <c r="X400" t="inlineStr"/>
      <c r="Y400" t="inlineStr"/>
    </row>
    <row r="401" hidden="1" s="109">
      <c r="A401" t="inlineStr"/>
      <c r="B401" s="250" t="inlineStr">
        <is>
          <t>N</t>
        </is>
      </c>
      <c r="C401" t="inlineStr">
        <is>
          <t>ConTab_BOM_KP_Case_0475</t>
        </is>
      </c>
      <c r="D401" t="inlineStr"/>
      <c r="E401" t="inlineStr">
        <is>
          <t>:1024-3_4-KP:</t>
        </is>
      </c>
      <c r="F401" t="inlineStr">
        <is>
          <t>250# ANSI Flange</t>
        </is>
      </c>
      <c r="G401" t="inlineStr">
        <is>
          <t>CaseMatl_Cast_Iron_ASTM-A48_CL35</t>
        </is>
      </c>
      <c r="H401" t="inlineStr">
        <is>
          <t>Cast Iron, ASTM-A48, CL 35</t>
        </is>
      </c>
      <c r="I401" t="inlineStr">
        <is>
          <t>C35</t>
        </is>
      </c>
      <c r="J401" s="250" t="n">
        <v>250</v>
      </c>
      <c r="K401" t="inlineStr">
        <is>
          <t>Coating_Scotchkote134_interior_exterior_IncludeImpeller</t>
        </is>
      </c>
      <c r="L401" s="273" t="inlineStr">
        <is>
          <t>RTF</t>
        </is>
      </c>
      <c r="M401" t="inlineStr">
        <is>
          <t>B100286</t>
        </is>
      </c>
      <c r="N401" s="273" t="inlineStr">
        <is>
          <t>LT034</t>
        </is>
      </c>
      <c r="O401" t="inlineStr"/>
      <c r="P401" t="inlineStr"/>
      <c r="Q401" t="inlineStr"/>
      <c r="R401" t="inlineStr"/>
      <c r="S401" t="inlineStr"/>
      <c r="T401" t="inlineStr"/>
      <c r="U401" t="inlineStr"/>
      <c r="V401" t="inlineStr"/>
      <c r="W401" t="inlineStr"/>
      <c r="X401" t="inlineStr"/>
      <c r="Y401" t="inlineStr"/>
    </row>
    <row r="402" hidden="1" s="109">
      <c r="A402" t="inlineStr"/>
      <c r="B402" s="250" t="inlineStr">
        <is>
          <t>N</t>
        </is>
      </c>
      <c r="C402" t="inlineStr">
        <is>
          <t>ConTab_BOM_KP_Case_0476</t>
        </is>
      </c>
      <c r="D402" t="inlineStr"/>
      <c r="E402" t="inlineStr">
        <is>
          <t>:1024-3_4-KP:</t>
        </is>
      </c>
      <c r="F402" t="inlineStr">
        <is>
          <t>250# ANSI Flange</t>
        </is>
      </c>
      <c r="G402" t="inlineStr">
        <is>
          <t>CaseMatl_Ductile_Iron_ASTM-A536-65</t>
        </is>
      </c>
      <c r="H402" t="inlineStr">
        <is>
          <t>Ductile Iron, ASTM-A536-65</t>
        </is>
      </c>
      <c r="I402" t="inlineStr">
        <is>
          <t>J</t>
        </is>
      </c>
      <c r="J402" s="250" t="n">
        <v>300</v>
      </c>
      <c r="K402" t="inlineStr">
        <is>
          <t>Coating_Scotchkote134_interior_exterior_IncludeImpeller</t>
        </is>
      </c>
      <c r="L402" s="273" t="inlineStr">
        <is>
          <t>RTF</t>
        </is>
      </c>
      <c r="M402" t="inlineStr">
        <is>
          <t>B100287</t>
        </is>
      </c>
      <c r="N402" s="273" t="inlineStr">
        <is>
          <t>LT034</t>
        </is>
      </c>
      <c r="O402" t="inlineStr"/>
      <c r="P402" t="inlineStr"/>
      <c r="Q402" t="inlineStr"/>
      <c r="R402" t="inlineStr"/>
      <c r="S402" t="inlineStr"/>
      <c r="T402" t="inlineStr"/>
      <c r="U402" t="inlineStr"/>
      <c r="V402" t="inlineStr"/>
      <c r="W402" t="inlineStr"/>
      <c r="X402" t="inlineStr"/>
      <c r="Y402" t="inlineStr"/>
    </row>
    <row r="403" hidden="1" s="109">
      <c r="A403" t="inlineStr"/>
      <c r="B403" s="250" t="inlineStr">
        <is>
          <t>N</t>
        </is>
      </c>
      <c r="C403" t="inlineStr">
        <is>
          <t>ConTab_BOM_KP_Case_0477</t>
        </is>
      </c>
      <c r="D403" t="inlineStr"/>
      <c r="E403" t="inlineStr">
        <is>
          <t>:1220-5_6-KP:1220-5_6-KPV:1220-5_6-KPVS:</t>
        </is>
      </c>
      <c r="F403" t="inlineStr">
        <is>
          <t>125# ANSI Flange</t>
        </is>
      </c>
      <c r="G403" t="inlineStr">
        <is>
          <t>CaseMatl_Cast_Iron_ASTM-A48_CL35</t>
        </is>
      </c>
      <c r="H403" t="inlineStr">
        <is>
          <t>Cast Iron, ASTM-A48, CL 35</t>
        </is>
      </c>
      <c r="I403" t="inlineStr">
        <is>
          <t>C35</t>
        </is>
      </c>
      <c r="J403" s="250" t="n">
        <v>175</v>
      </c>
      <c r="K403" t="inlineStr">
        <is>
          <t>Coating_Scotchkote134_interior_exterior_IncludeImpeller</t>
        </is>
      </c>
      <c r="L403" s="273" t="inlineStr">
        <is>
          <t>RTF</t>
        </is>
      </c>
      <c r="M403" t="inlineStr">
        <is>
          <t>B100294</t>
        </is>
      </c>
      <c r="N403" s="273" t="inlineStr">
        <is>
          <t>LT250</t>
        </is>
      </c>
      <c r="O403" t="inlineStr"/>
      <c r="P403" t="inlineStr"/>
      <c r="Q403" t="inlineStr"/>
      <c r="R403" t="inlineStr"/>
      <c r="S403" t="inlineStr"/>
      <c r="T403" t="inlineStr"/>
      <c r="U403" t="inlineStr"/>
      <c r="V403" t="inlineStr"/>
      <c r="W403" t="inlineStr"/>
      <c r="X403" t="inlineStr"/>
      <c r="Y403" t="inlineStr"/>
    </row>
    <row r="404" hidden="1" s="109">
      <c r="A404" t="inlineStr"/>
      <c r="B404" s="250" t="inlineStr">
        <is>
          <t>N</t>
        </is>
      </c>
      <c r="C404" t="inlineStr">
        <is>
          <t>ConTab_BOM_KP_Case_0478</t>
        </is>
      </c>
      <c r="D404" t="inlineStr"/>
      <c r="E404" t="inlineStr">
        <is>
          <t>:1220-5_6-KP:1220-5_6-KPV:1220-5_6-KPVS:</t>
        </is>
      </c>
      <c r="F404" t="inlineStr">
        <is>
          <t>125# ANSI Flange</t>
        </is>
      </c>
      <c r="G404" t="inlineStr">
        <is>
          <t>CaseMatl_Ductile_Iron_ASTM-A536-65</t>
        </is>
      </c>
      <c r="H404" t="inlineStr">
        <is>
          <t>Ductile Iron, ASTM-A536-65</t>
        </is>
      </c>
      <c r="I404" t="inlineStr">
        <is>
          <t>J</t>
        </is>
      </c>
      <c r="J404" s="250" t="n">
        <v>175</v>
      </c>
      <c r="K404" t="inlineStr">
        <is>
          <t>Coating_Scotchkote134_interior_exterior_IncludeImpeller</t>
        </is>
      </c>
      <c r="L404" s="273" t="inlineStr">
        <is>
          <t>RTF</t>
        </is>
      </c>
      <c r="M404" t="inlineStr">
        <is>
          <t>B100295</t>
        </is>
      </c>
      <c r="N404" s="273" t="inlineStr">
        <is>
          <t>LT034</t>
        </is>
      </c>
      <c r="O404" t="inlineStr"/>
      <c r="P404" t="inlineStr"/>
      <c r="Q404" t="inlineStr"/>
      <c r="R404" t="inlineStr"/>
      <c r="S404" t="inlineStr"/>
      <c r="T404" t="inlineStr"/>
      <c r="U404" t="inlineStr"/>
      <c r="V404" t="inlineStr"/>
      <c r="W404" t="inlineStr"/>
      <c r="X404" t="inlineStr"/>
      <c r="Y404" t="inlineStr"/>
    </row>
    <row r="405" hidden="1" s="109">
      <c r="A405" t="inlineStr"/>
      <c r="B405" s="250" t="inlineStr">
        <is>
          <t>N</t>
        </is>
      </c>
      <c r="C405" t="inlineStr">
        <is>
          <t>ConTab_BOM_KP_Case_0479</t>
        </is>
      </c>
      <c r="D405" t="inlineStr"/>
      <c r="E405" t="inlineStr">
        <is>
          <t>:1220-5_6-KP:1220-5_6-KPV:1220-5_6-KPVS:</t>
        </is>
      </c>
      <c r="F405" t="inlineStr">
        <is>
          <t>250# ANSI Flange</t>
        </is>
      </c>
      <c r="G405" t="inlineStr">
        <is>
          <t>CaseMatl_Cast_Iron_ASTM-A48_CL35</t>
        </is>
      </c>
      <c r="H405" t="inlineStr">
        <is>
          <t>Cast Iron, ASTM-A48, CL 35</t>
        </is>
      </c>
      <c r="I405" t="inlineStr">
        <is>
          <t>C35</t>
        </is>
      </c>
      <c r="J405" s="250" t="n">
        <v>250</v>
      </c>
      <c r="K405" t="inlineStr">
        <is>
          <t>Coating_Scotchkote134_interior_exterior_IncludeImpeller</t>
        </is>
      </c>
      <c r="L405" s="273" t="inlineStr">
        <is>
          <t>RTF</t>
        </is>
      </c>
      <c r="M405" t="inlineStr">
        <is>
          <t>B100298</t>
        </is>
      </c>
      <c r="N405" s="273" t="inlineStr">
        <is>
          <t>LT034</t>
        </is>
      </c>
      <c r="O405" t="inlineStr"/>
      <c r="P405" t="inlineStr"/>
      <c r="Q405" t="inlineStr"/>
      <c r="R405" t="inlineStr"/>
      <c r="S405" t="inlineStr"/>
      <c r="T405" t="inlineStr"/>
      <c r="U405" t="inlineStr"/>
      <c r="V405" t="inlineStr"/>
      <c r="W405" t="inlineStr"/>
      <c r="X405" t="inlineStr"/>
      <c r="Y405" t="inlineStr"/>
    </row>
    <row r="406" hidden="1" s="109">
      <c r="A406" t="inlineStr"/>
      <c r="B406" s="250" t="inlineStr">
        <is>
          <t>N</t>
        </is>
      </c>
      <c r="C406" t="inlineStr">
        <is>
          <t>ConTab_BOM_KP_Case_0480</t>
        </is>
      </c>
      <c r="D406" t="inlineStr"/>
      <c r="E406" t="inlineStr">
        <is>
          <t>:1220-5_6-KP:1220-5_6-KPV:1220-5_6-KPVS:</t>
        </is>
      </c>
      <c r="F406" t="inlineStr">
        <is>
          <t>250# ANSI Flange</t>
        </is>
      </c>
      <c r="G406" t="inlineStr">
        <is>
          <t>CaseMatl_Ductile_Iron_ASTM-A536-65</t>
        </is>
      </c>
      <c r="H406" t="inlineStr">
        <is>
          <t>Ductile Iron, ASTM-A536-65</t>
        </is>
      </c>
      <c r="I406" t="inlineStr">
        <is>
          <t>J</t>
        </is>
      </c>
      <c r="J406" s="250" t="n">
        <v>300</v>
      </c>
      <c r="K406" t="inlineStr">
        <is>
          <t>Coating_Scotchkote134_interior_exterior_IncludeImpeller</t>
        </is>
      </c>
      <c r="L406" s="273" t="inlineStr">
        <is>
          <t>RTF</t>
        </is>
      </c>
      <c r="M406" t="inlineStr">
        <is>
          <t>B100299</t>
        </is>
      </c>
      <c r="N406" s="273" t="inlineStr">
        <is>
          <t>LT034</t>
        </is>
      </c>
      <c r="O406" t="inlineStr"/>
      <c r="P406" t="inlineStr"/>
      <c r="Q406" t="inlineStr"/>
      <c r="R406" t="inlineStr"/>
      <c r="S406" t="inlineStr"/>
      <c r="T406" t="inlineStr"/>
      <c r="U406" t="inlineStr"/>
      <c r="V406" t="inlineStr"/>
      <c r="W406" t="inlineStr"/>
      <c r="X406" t="inlineStr"/>
      <c r="Y406" t="inlineStr"/>
    </row>
    <row r="407" hidden="1" s="109">
      <c r="A407" t="inlineStr"/>
      <c r="B407" s="250" t="inlineStr">
        <is>
          <t>N</t>
        </is>
      </c>
      <c r="C407" t="inlineStr">
        <is>
          <t>ConTab_BOM_KP_Case_0481</t>
        </is>
      </c>
      <c r="D407" t="inlineStr"/>
      <c r="E407" t="inlineStr">
        <is>
          <t>:1415-1_2-KP:1415-1_2-KPV:1415-1_2-KPVS:</t>
        </is>
      </c>
      <c r="F407" t="inlineStr">
        <is>
          <t>125# ANSI Flange</t>
        </is>
      </c>
      <c r="G407" t="inlineStr">
        <is>
          <t>CaseMatl_Cast_Iron_ASTM-A48_CL35</t>
        </is>
      </c>
      <c r="H407" t="inlineStr">
        <is>
          <t>Cast Iron, ASTM-A48, CL 35</t>
        </is>
      </c>
      <c r="I407" t="inlineStr">
        <is>
          <t>C35</t>
        </is>
      </c>
      <c r="J407" s="250" t="n">
        <v>175</v>
      </c>
      <c r="K407" t="inlineStr">
        <is>
          <t>Coating_Scotchkote134_interior_exterior_IncludeImpeller</t>
        </is>
      </c>
      <c r="L407" s="273" t="inlineStr">
        <is>
          <t>RTF</t>
        </is>
      </c>
      <c r="M407" t="inlineStr">
        <is>
          <t>B100306</t>
        </is>
      </c>
      <c r="N407" s="273" t="inlineStr">
        <is>
          <t>LT250</t>
        </is>
      </c>
      <c r="O407" t="inlineStr"/>
      <c r="P407" t="inlineStr"/>
      <c r="Q407" t="inlineStr"/>
      <c r="R407" t="inlineStr"/>
      <c r="S407" t="inlineStr"/>
      <c r="T407" t="inlineStr"/>
      <c r="U407" t="inlineStr"/>
      <c r="V407" t="inlineStr"/>
      <c r="W407" t="inlineStr"/>
      <c r="X407" t="inlineStr"/>
      <c r="Y407" t="inlineStr"/>
    </row>
    <row r="408" hidden="1" s="109">
      <c r="A408" t="inlineStr"/>
      <c r="B408" s="250" t="inlineStr">
        <is>
          <t>N</t>
        </is>
      </c>
      <c r="C408" t="inlineStr">
        <is>
          <t>ConTab_BOM_KP_Case_0482</t>
        </is>
      </c>
      <c r="D408" t="inlineStr"/>
      <c r="E408" t="inlineStr">
        <is>
          <t>:1415-1_2-KP:1415-1_2-KPV:1415-1_2-KPVS:</t>
        </is>
      </c>
      <c r="F408" t="inlineStr">
        <is>
          <t>125# ANSI Flange</t>
        </is>
      </c>
      <c r="G408" t="inlineStr">
        <is>
          <t>CaseMatl_Ductile_Iron_ASTM-A536-65</t>
        </is>
      </c>
      <c r="H408" t="inlineStr">
        <is>
          <t>Ductile Iron, ASTM-A536-65</t>
        </is>
      </c>
      <c r="I408" t="inlineStr">
        <is>
          <t>J</t>
        </is>
      </c>
      <c r="J408" s="250" t="n">
        <v>175</v>
      </c>
      <c r="K408" t="inlineStr">
        <is>
          <t>Coating_Scotchkote134_interior_exterior_IncludeImpeller</t>
        </is>
      </c>
      <c r="L408" s="273" t="inlineStr">
        <is>
          <t>RTF</t>
        </is>
      </c>
      <c r="M408" t="inlineStr">
        <is>
          <t>B100307</t>
        </is>
      </c>
      <c r="N408" s="273" t="inlineStr">
        <is>
          <t>LT034</t>
        </is>
      </c>
      <c r="O408" t="inlineStr"/>
      <c r="P408" t="inlineStr"/>
      <c r="Q408" t="inlineStr"/>
      <c r="R408" t="inlineStr"/>
      <c r="S408" t="inlineStr"/>
      <c r="T408" t="inlineStr"/>
      <c r="U408" t="inlineStr"/>
      <c r="V408" t="inlineStr"/>
      <c r="W408" t="inlineStr"/>
      <c r="X408" t="inlineStr"/>
      <c r="Y408" t="inlineStr"/>
    </row>
    <row r="409" hidden="1" s="109">
      <c r="A409" t="inlineStr"/>
      <c r="B409" s="250" t="inlineStr">
        <is>
          <t>N</t>
        </is>
      </c>
      <c r="C409" t="inlineStr">
        <is>
          <t>ConTab_BOM_KP_Case_0483</t>
        </is>
      </c>
      <c r="D409" t="inlineStr"/>
      <c r="E409" t="inlineStr">
        <is>
          <t>:1415-1_2-KP:1415-1_2-KPV:1415-1_2-KPVS:</t>
        </is>
      </c>
      <c r="F409" t="inlineStr">
        <is>
          <t>250# ANSI Flange</t>
        </is>
      </c>
      <c r="G409" t="inlineStr">
        <is>
          <t>CaseMatl_Cast_Iron_ASTM-A48_CL35</t>
        </is>
      </c>
      <c r="H409" t="inlineStr">
        <is>
          <t>Cast Iron, ASTM-A48, CL 35</t>
        </is>
      </c>
      <c r="I409" t="inlineStr">
        <is>
          <t>C35</t>
        </is>
      </c>
      <c r="J409" s="250" t="n">
        <v>250</v>
      </c>
      <c r="K409" t="inlineStr">
        <is>
          <t>Coating_Scotchkote134_interior_exterior_IncludeImpeller</t>
        </is>
      </c>
      <c r="L409" s="273" t="inlineStr">
        <is>
          <t>RTF</t>
        </is>
      </c>
      <c r="M409" t="inlineStr">
        <is>
          <t>B100310</t>
        </is>
      </c>
      <c r="N409" s="273" t="inlineStr">
        <is>
          <t>LT034</t>
        </is>
      </c>
      <c r="O409" t="inlineStr"/>
      <c r="P409" t="inlineStr"/>
      <c r="Q409" t="inlineStr"/>
      <c r="R409" t="inlineStr"/>
      <c r="S409" t="inlineStr"/>
      <c r="T409" t="inlineStr"/>
      <c r="U409" t="inlineStr"/>
      <c r="V409" t="inlineStr"/>
      <c r="W409" t="inlineStr"/>
      <c r="X409" t="inlineStr"/>
      <c r="Y409" t="inlineStr"/>
    </row>
    <row r="410" hidden="1" s="109">
      <c r="A410" t="inlineStr"/>
      <c r="B410" s="250" t="inlineStr">
        <is>
          <t>N</t>
        </is>
      </c>
      <c r="C410" t="inlineStr">
        <is>
          <t>ConTab_BOM_KP_Case_0484</t>
        </is>
      </c>
      <c r="D410" t="inlineStr"/>
      <c r="E410" t="inlineStr">
        <is>
          <t>:1415-1_2-KP:1415-1_2-KPV:1415-1_2-KPVS:</t>
        </is>
      </c>
      <c r="F410" t="inlineStr">
        <is>
          <t>250# ANSI Flange</t>
        </is>
      </c>
      <c r="G410" t="inlineStr">
        <is>
          <t>CaseMatl_Ductile_Iron_ASTM-A536-65</t>
        </is>
      </c>
      <c r="H410" t="inlineStr">
        <is>
          <t>Ductile Iron, ASTM-A536-65</t>
        </is>
      </c>
      <c r="I410" t="inlineStr">
        <is>
          <t>J</t>
        </is>
      </c>
      <c r="J410" s="250" t="n">
        <v>300</v>
      </c>
      <c r="K410" t="inlineStr">
        <is>
          <t>Coating_Scotchkote134_interior_exterior_IncludeImpeller</t>
        </is>
      </c>
      <c r="L410" s="273" t="inlineStr">
        <is>
          <t>RTF</t>
        </is>
      </c>
      <c r="M410" t="inlineStr">
        <is>
          <t>B100311</t>
        </is>
      </c>
      <c r="N410" s="273" t="inlineStr">
        <is>
          <t>LT034</t>
        </is>
      </c>
      <c r="O410" t="inlineStr"/>
      <c r="P410" t="inlineStr"/>
      <c r="Q410" t="inlineStr"/>
      <c r="R410" t="inlineStr"/>
      <c r="S410" t="inlineStr"/>
      <c r="T410" t="inlineStr"/>
      <c r="U410" t="inlineStr"/>
      <c r="V410" t="inlineStr"/>
      <c r="W410" t="inlineStr"/>
      <c r="X410" t="inlineStr"/>
      <c r="Y410" t="inlineStr"/>
    </row>
    <row r="411" hidden="1" s="109">
      <c r="A411" t="inlineStr"/>
      <c r="B411" s="250" t="inlineStr">
        <is>
          <t>N</t>
        </is>
      </c>
      <c r="C411" t="inlineStr">
        <is>
          <t>ConTab_BOM_KP_Case_0485</t>
        </is>
      </c>
      <c r="D411" t="inlineStr"/>
      <c r="E411" t="inlineStr">
        <is>
          <t>:2013-5_6-KP:2013-5_6-KPV:2013-5_6-KPVS:</t>
        </is>
      </c>
      <c r="F411" t="inlineStr">
        <is>
          <t>125# ANSI Flange</t>
        </is>
      </c>
      <c r="G411" t="inlineStr">
        <is>
          <t>CaseMatl_Cast_Iron_ASTM-A48_CL35</t>
        </is>
      </c>
      <c r="H411" t="inlineStr">
        <is>
          <t>Cast Iron, ASTM-A48, CL 35</t>
        </is>
      </c>
      <c r="I411" t="inlineStr">
        <is>
          <t>C35</t>
        </is>
      </c>
      <c r="J411" s="250" t="n">
        <v>175</v>
      </c>
      <c r="K411" t="inlineStr">
        <is>
          <t>Coating_Scotchkote134_interior_exterior_IncludeImpeller</t>
        </is>
      </c>
      <c r="L411" s="273" t="inlineStr">
        <is>
          <t>RTF</t>
        </is>
      </c>
      <c r="M411" t="inlineStr">
        <is>
          <t>B100042</t>
        </is>
      </c>
      <c r="N411" s="273" t="inlineStr">
        <is>
          <t>LT250</t>
        </is>
      </c>
      <c r="O411" t="inlineStr"/>
      <c r="P411" t="inlineStr"/>
      <c r="Q411" t="inlineStr"/>
      <c r="R411" t="inlineStr"/>
      <c r="S411" t="inlineStr"/>
      <c r="T411" t="inlineStr"/>
      <c r="U411" t="inlineStr"/>
      <c r="V411" t="inlineStr"/>
      <c r="W411" t="inlineStr"/>
      <c r="X411" t="inlineStr"/>
      <c r="Y411" t="inlineStr"/>
    </row>
    <row r="412" hidden="1" s="109">
      <c r="A412" t="inlineStr"/>
      <c r="B412" s="250" t="inlineStr">
        <is>
          <t>N</t>
        </is>
      </c>
      <c r="C412" t="inlineStr">
        <is>
          <t>ConTab_BOM_KP_Case_0486</t>
        </is>
      </c>
      <c r="D412" t="inlineStr"/>
      <c r="E412" t="inlineStr">
        <is>
          <t>:2013-5_6-KP:2013-5_6-KPV:2013-5_6-KPVS:</t>
        </is>
      </c>
      <c r="F412" t="inlineStr">
        <is>
          <t>125# ANSI Flange</t>
        </is>
      </c>
      <c r="G412" t="inlineStr">
        <is>
          <t>CaseMatl_Ductile_Iron_ASTM-A536-65</t>
        </is>
      </c>
      <c r="H412" t="inlineStr">
        <is>
          <t>Ductile Iron, ASTM-A536-65</t>
        </is>
      </c>
      <c r="I412" t="inlineStr">
        <is>
          <t>J</t>
        </is>
      </c>
      <c r="J412" s="250" t="n">
        <v>175</v>
      </c>
      <c r="K412" t="inlineStr">
        <is>
          <t>Coating_Scotchkote134_interior_exterior_IncludeImpeller</t>
        </is>
      </c>
      <c r="L412" s="273" t="inlineStr">
        <is>
          <t>RTF</t>
        </is>
      </c>
      <c r="M412" t="inlineStr">
        <is>
          <t>B100043</t>
        </is>
      </c>
      <c r="N412" s="273" t="inlineStr">
        <is>
          <t>LT034</t>
        </is>
      </c>
      <c r="O412" t="inlineStr"/>
      <c r="P412" t="inlineStr"/>
      <c r="Q412" t="inlineStr"/>
      <c r="R412" t="inlineStr"/>
      <c r="S412" t="inlineStr"/>
      <c r="T412" t="inlineStr"/>
      <c r="U412" t="inlineStr"/>
      <c r="V412" t="inlineStr"/>
      <c r="W412" t="inlineStr"/>
      <c r="X412" t="inlineStr"/>
      <c r="Y412" t="inlineStr"/>
    </row>
    <row r="413" hidden="1" s="109">
      <c r="A413" t="inlineStr"/>
      <c r="B413" s="250" t="inlineStr">
        <is>
          <t>N</t>
        </is>
      </c>
      <c r="C413" t="inlineStr">
        <is>
          <t>ConTab_BOM_KP_Case_0487</t>
        </is>
      </c>
      <c r="D413" t="inlineStr"/>
      <c r="E413" t="inlineStr">
        <is>
          <t>:2013-5_6-KP:2013-5_6-KPV:2013-5_6-KPVS:</t>
        </is>
      </c>
      <c r="F413" t="inlineStr">
        <is>
          <t>250# ANSI Flange</t>
        </is>
      </c>
      <c r="G413" t="inlineStr">
        <is>
          <t>CaseMatl_Cast_Iron_ASTM-A48_CL35</t>
        </is>
      </c>
      <c r="H413" t="inlineStr">
        <is>
          <t>Cast Iron, ASTM-A48, CL 35</t>
        </is>
      </c>
      <c r="I413" t="inlineStr">
        <is>
          <t>C35</t>
        </is>
      </c>
      <c r="J413" s="250" t="n">
        <v>250</v>
      </c>
      <c r="K413" t="inlineStr">
        <is>
          <t>Coating_Scotchkote134_interior_exterior_IncludeImpeller</t>
        </is>
      </c>
      <c r="L413" s="273" t="inlineStr">
        <is>
          <t>RTF</t>
        </is>
      </c>
      <c r="M413" t="inlineStr">
        <is>
          <t>B100046</t>
        </is>
      </c>
      <c r="N413" s="273" t="inlineStr">
        <is>
          <t>LT034</t>
        </is>
      </c>
      <c r="O413" t="inlineStr"/>
      <c r="P413" t="inlineStr"/>
      <c r="Q413" t="inlineStr"/>
      <c r="R413" t="inlineStr"/>
      <c r="S413" t="inlineStr"/>
      <c r="T413" t="inlineStr"/>
      <c r="U413" t="inlineStr"/>
      <c r="V413" t="inlineStr"/>
      <c r="W413" t="inlineStr"/>
      <c r="X413" t="inlineStr"/>
      <c r="Y413" t="inlineStr"/>
    </row>
    <row r="414" hidden="1" s="109">
      <c r="A414" t="inlineStr"/>
      <c r="B414" s="250" t="inlineStr">
        <is>
          <t>N</t>
        </is>
      </c>
      <c r="C414" t="inlineStr">
        <is>
          <t>ConTab_BOM_KP_Case_0488</t>
        </is>
      </c>
      <c r="D414" t="inlineStr"/>
      <c r="E414" t="inlineStr">
        <is>
          <t>:2013-5_6-KP:2013-5_6-KPV:2013-5_6-KPVS:</t>
        </is>
      </c>
      <c r="F414" t="inlineStr">
        <is>
          <t>250# ANSI Flange</t>
        </is>
      </c>
      <c r="G414" t="inlineStr">
        <is>
          <t>CaseMatl_Ductile_Iron_ASTM-A536-65</t>
        </is>
      </c>
      <c r="H414" t="inlineStr">
        <is>
          <t>Ductile Iron, ASTM-A536-65</t>
        </is>
      </c>
      <c r="I414" t="inlineStr">
        <is>
          <t>J</t>
        </is>
      </c>
      <c r="J414" s="250" t="n">
        <v>300</v>
      </c>
      <c r="K414" t="inlineStr">
        <is>
          <t>Coating_Scotchkote134_interior_exterior_IncludeImpeller</t>
        </is>
      </c>
      <c r="L414" s="273" t="inlineStr">
        <is>
          <t>RTF</t>
        </is>
      </c>
      <c r="M414" t="inlineStr">
        <is>
          <t>B100047</t>
        </is>
      </c>
      <c r="N414" s="273" t="inlineStr">
        <is>
          <t>LT034</t>
        </is>
      </c>
      <c r="O414" t="inlineStr"/>
      <c r="P414" t="inlineStr"/>
      <c r="Q414" t="inlineStr"/>
      <c r="R414" t="inlineStr"/>
      <c r="S414" t="inlineStr"/>
      <c r="T414" t="inlineStr"/>
      <c r="U414" t="inlineStr"/>
      <c r="V414" t="inlineStr"/>
      <c r="W414" t="inlineStr"/>
      <c r="X414" t="inlineStr"/>
      <c r="Y414" t="inlineStr"/>
    </row>
    <row r="415" hidden="1" s="109">
      <c r="A415" t="inlineStr"/>
      <c r="B415" s="250" t="inlineStr">
        <is>
          <t>N</t>
        </is>
      </c>
      <c r="C415" t="inlineStr">
        <is>
          <t>ConTab_BOM_KP_Case_0489</t>
        </is>
      </c>
      <c r="D415" t="inlineStr"/>
      <c r="E415" t="inlineStr">
        <is>
          <t>:2095-1_2-KP:2095-1_2-KPV:2095-1_2-KPVS:</t>
        </is>
      </c>
      <c r="F415" t="inlineStr">
        <is>
          <t>125# ANSI Flange</t>
        </is>
      </c>
      <c r="G415" t="inlineStr">
        <is>
          <t>CaseMatl_Cast_Iron_ASTM-A48_CL35</t>
        </is>
      </c>
      <c r="H415" t="inlineStr">
        <is>
          <t>Cast Iron, ASTM-A48, CL 35</t>
        </is>
      </c>
      <c r="I415" t="inlineStr">
        <is>
          <t>C35</t>
        </is>
      </c>
      <c r="J415" s="250" t="n">
        <v>175</v>
      </c>
      <c r="K415" t="inlineStr">
        <is>
          <t>Coating_Scotchkote134_interior_exterior_IncludeImpeller</t>
        </is>
      </c>
      <c r="L415" s="273" t="inlineStr">
        <is>
          <t>RTF</t>
        </is>
      </c>
      <c r="M415" t="inlineStr">
        <is>
          <t>B100030</t>
        </is>
      </c>
      <c r="N415" s="273" t="inlineStr">
        <is>
          <t>LT250</t>
        </is>
      </c>
      <c r="O415" t="inlineStr"/>
      <c r="P415" t="inlineStr"/>
      <c r="Q415" t="inlineStr"/>
      <c r="R415" t="inlineStr"/>
      <c r="S415" t="inlineStr"/>
      <c r="T415" t="inlineStr"/>
      <c r="U415" t="inlineStr"/>
      <c r="V415" t="inlineStr"/>
      <c r="W415" t="inlineStr"/>
      <c r="X415" t="inlineStr"/>
      <c r="Y415" t="inlineStr"/>
    </row>
    <row r="416" hidden="1" s="109">
      <c r="A416" t="inlineStr"/>
      <c r="B416" s="250" t="inlineStr">
        <is>
          <t>N</t>
        </is>
      </c>
      <c r="C416" t="inlineStr">
        <is>
          <t>ConTab_BOM_KP_Case_0490</t>
        </is>
      </c>
      <c r="D416" t="inlineStr"/>
      <c r="E416" t="inlineStr">
        <is>
          <t>:2095-1_2-KP:2095-1_2-KPV:2095-1_2-KPVS:</t>
        </is>
      </c>
      <c r="F416" t="inlineStr">
        <is>
          <t>125# ANSI Flange</t>
        </is>
      </c>
      <c r="G416" t="inlineStr">
        <is>
          <t>CaseMatl_Ductile_Iron_ASTM-A536-65</t>
        </is>
      </c>
      <c r="H416" t="inlineStr">
        <is>
          <t>Ductile Iron, ASTM-A536-65</t>
        </is>
      </c>
      <c r="I416" t="inlineStr">
        <is>
          <t>J</t>
        </is>
      </c>
      <c r="J416" s="250" t="n">
        <v>175</v>
      </c>
      <c r="K416" t="inlineStr">
        <is>
          <t>Coating_Scotchkote134_interior_exterior_IncludeImpeller</t>
        </is>
      </c>
      <c r="L416" s="273" t="inlineStr">
        <is>
          <t>RTF</t>
        </is>
      </c>
      <c r="M416" t="inlineStr">
        <is>
          <t>B100031</t>
        </is>
      </c>
      <c r="N416" s="273" t="inlineStr">
        <is>
          <t>LT034</t>
        </is>
      </c>
      <c r="O416" t="inlineStr"/>
      <c r="P416" t="inlineStr"/>
      <c r="Q416" t="inlineStr"/>
      <c r="R416" t="inlineStr"/>
      <c r="S416" t="inlineStr"/>
      <c r="T416" t="inlineStr"/>
      <c r="U416" t="inlineStr"/>
      <c r="V416" t="inlineStr"/>
      <c r="W416" t="inlineStr"/>
      <c r="X416" t="inlineStr"/>
      <c r="Y416" t="inlineStr"/>
    </row>
    <row r="417" hidden="1" s="109">
      <c r="A417" t="inlineStr"/>
      <c r="B417" s="250" t="inlineStr">
        <is>
          <t>N</t>
        </is>
      </c>
      <c r="C417" t="inlineStr">
        <is>
          <t>ConTab_BOM_KP_Case_0491</t>
        </is>
      </c>
      <c r="D417" t="inlineStr"/>
      <c r="E417" t="inlineStr">
        <is>
          <t>:2095-1_2-KP:2095-1_2-KPV:2095-1_2-KPVS:</t>
        </is>
      </c>
      <c r="F417" t="inlineStr">
        <is>
          <t>250# ANSI Flange</t>
        </is>
      </c>
      <c r="G417" t="inlineStr">
        <is>
          <t>CaseMatl_Cast_Iron_ASTM-A48_CL35</t>
        </is>
      </c>
      <c r="H417" t="inlineStr">
        <is>
          <t>Cast Iron, ASTM-A48, CL 35</t>
        </is>
      </c>
      <c r="I417" t="inlineStr">
        <is>
          <t>C35</t>
        </is>
      </c>
      <c r="J417" s="250" t="n">
        <v>250</v>
      </c>
      <c r="K417" t="inlineStr">
        <is>
          <t>Coating_Scotchkote134_interior_exterior_IncludeImpeller</t>
        </is>
      </c>
      <c r="L417" s="273" t="inlineStr">
        <is>
          <t>RTF</t>
        </is>
      </c>
      <c r="M417" t="inlineStr">
        <is>
          <t>B100034</t>
        </is>
      </c>
      <c r="N417" s="273" t="inlineStr">
        <is>
          <t>LT034</t>
        </is>
      </c>
      <c r="O417" t="inlineStr"/>
      <c r="P417" t="inlineStr"/>
      <c r="Q417" t="inlineStr"/>
      <c r="R417" t="inlineStr"/>
      <c r="S417" t="inlineStr"/>
      <c r="T417" t="inlineStr"/>
      <c r="U417" t="inlineStr"/>
      <c r="V417" t="inlineStr"/>
      <c r="W417" t="inlineStr"/>
      <c r="X417" t="inlineStr"/>
      <c r="Y417" t="inlineStr"/>
    </row>
    <row r="418" hidden="1" s="109">
      <c r="A418" t="inlineStr"/>
      <c r="B418" s="250" t="inlineStr">
        <is>
          <t>N</t>
        </is>
      </c>
      <c r="C418" t="inlineStr">
        <is>
          <t>ConTab_BOM_KP_Case_0492</t>
        </is>
      </c>
      <c r="D418" t="inlineStr"/>
      <c r="E418" t="inlineStr">
        <is>
          <t>:2095-1_2-KP:2095-1_2-KPV:2095-1_2-KPVS:</t>
        </is>
      </c>
      <c r="F418" t="inlineStr">
        <is>
          <t>250# ANSI Flange</t>
        </is>
      </c>
      <c r="G418" t="inlineStr">
        <is>
          <t>CaseMatl_Ductile_Iron_ASTM-A536-65</t>
        </is>
      </c>
      <c r="H418" t="inlineStr">
        <is>
          <t>Ductile Iron, ASTM-A536-65</t>
        </is>
      </c>
      <c r="I418" t="inlineStr">
        <is>
          <t>J</t>
        </is>
      </c>
      <c r="J418" s="250" t="n">
        <v>300</v>
      </c>
      <c r="K418" t="inlineStr">
        <is>
          <t>Coating_Scotchkote134_interior_exterior_IncludeImpeller</t>
        </is>
      </c>
      <c r="L418" s="273" t="inlineStr">
        <is>
          <t>RTF</t>
        </is>
      </c>
      <c r="M418" t="inlineStr">
        <is>
          <t>B100035</t>
        </is>
      </c>
      <c r="N418" s="273" t="inlineStr">
        <is>
          <t>LT034</t>
        </is>
      </c>
      <c r="O418" t="inlineStr"/>
      <c r="P418" t="inlineStr"/>
      <c r="Q418" t="inlineStr"/>
      <c r="R418" t="inlineStr"/>
      <c r="S418" t="inlineStr"/>
      <c r="T418" t="inlineStr"/>
      <c r="U418" t="inlineStr"/>
      <c r="V418" t="inlineStr"/>
      <c r="W418" t="inlineStr"/>
      <c r="X418" t="inlineStr"/>
      <c r="Y418" t="inlineStr"/>
    </row>
    <row r="419" hidden="1" s="109">
      <c r="A419" t="inlineStr"/>
      <c r="B419" s="250" t="inlineStr">
        <is>
          <t>N</t>
        </is>
      </c>
      <c r="C419" t="inlineStr">
        <is>
          <t>ConTab_BOM_KP_Case_0493</t>
        </is>
      </c>
      <c r="D419" t="inlineStr"/>
      <c r="E419" t="inlineStr">
        <is>
          <t>:3014-5_6-KP:3014-5_6-KPV:</t>
        </is>
      </c>
      <c r="F419" t="inlineStr">
        <is>
          <t>125# ANSI Flange</t>
        </is>
      </c>
      <c r="G419" t="inlineStr">
        <is>
          <t>CaseMatl_Cast_Iron_ASTM-A48_CL35</t>
        </is>
      </c>
      <c r="H419" t="inlineStr">
        <is>
          <t>Cast Iron, ASTM-A48, CL 35</t>
        </is>
      </c>
      <c r="I419" t="inlineStr">
        <is>
          <t>C35</t>
        </is>
      </c>
      <c r="J419" s="250" t="n">
        <v>175</v>
      </c>
      <c r="K419" t="inlineStr">
        <is>
          <t>Coating_Scotchkote134_interior_exterior_IncludeImpeller</t>
        </is>
      </c>
      <c r="L419" s="273" t="inlineStr">
        <is>
          <t>RTF</t>
        </is>
      </c>
      <c r="M419" t="inlineStr">
        <is>
          <t>B100066</t>
        </is>
      </c>
      <c r="N419" s="273" t="inlineStr">
        <is>
          <t>LT250</t>
        </is>
      </c>
      <c r="O419" t="inlineStr"/>
      <c r="P419" t="inlineStr"/>
      <c r="Q419" t="inlineStr"/>
      <c r="R419" t="inlineStr"/>
      <c r="S419" t="inlineStr"/>
      <c r="T419" t="inlineStr"/>
      <c r="U419" t="inlineStr"/>
      <c r="V419" t="inlineStr"/>
      <c r="W419" t="inlineStr"/>
      <c r="X419" t="inlineStr"/>
      <c r="Y419" t="inlineStr"/>
    </row>
    <row r="420" hidden="1" s="109">
      <c r="A420" t="inlineStr"/>
      <c r="B420" s="250" t="inlineStr">
        <is>
          <t>N</t>
        </is>
      </c>
      <c r="C420" t="inlineStr">
        <is>
          <t>ConTab_BOM_KP_Case_0494</t>
        </is>
      </c>
      <c r="D420" t="inlineStr"/>
      <c r="E420" t="inlineStr">
        <is>
          <t>:3014-5_6-KP:3014-5_6-KPV:</t>
        </is>
      </c>
      <c r="F420" t="inlineStr">
        <is>
          <t>125# ANSI Flange</t>
        </is>
      </c>
      <c r="G420" t="inlineStr">
        <is>
          <t>CaseMatl_Ductile_Iron_ASTM-A536-65</t>
        </is>
      </c>
      <c r="H420" t="inlineStr">
        <is>
          <t>Ductile Iron, ASTM-A536-65</t>
        </is>
      </c>
      <c r="I420" t="inlineStr">
        <is>
          <t>J</t>
        </is>
      </c>
      <c r="J420" s="250" t="n">
        <v>175</v>
      </c>
      <c r="K420" t="inlineStr">
        <is>
          <t>Coating_Scotchkote134_interior_exterior_IncludeImpeller</t>
        </is>
      </c>
      <c r="L420" s="273" t="inlineStr">
        <is>
          <t>RTF</t>
        </is>
      </c>
      <c r="M420" t="inlineStr">
        <is>
          <t>B100067</t>
        </is>
      </c>
      <c r="N420" s="273" t="inlineStr">
        <is>
          <t>LT034</t>
        </is>
      </c>
      <c r="O420" t="inlineStr"/>
      <c r="P420" t="inlineStr"/>
      <c r="Q420" t="inlineStr"/>
      <c r="R420" t="inlineStr"/>
      <c r="S420" t="inlineStr"/>
      <c r="T420" t="inlineStr"/>
      <c r="U420" t="inlineStr"/>
      <c r="V420" t="inlineStr"/>
      <c r="W420" t="inlineStr"/>
      <c r="X420" t="inlineStr"/>
      <c r="Y420" t="inlineStr"/>
    </row>
    <row r="421" hidden="1" s="109">
      <c r="A421" t="inlineStr"/>
      <c r="B421" s="250" t="inlineStr">
        <is>
          <t>N</t>
        </is>
      </c>
      <c r="C421" t="inlineStr">
        <is>
          <t>ConTab_BOM_KP_Case_0495</t>
        </is>
      </c>
      <c r="D421" t="inlineStr"/>
      <c r="E421" t="inlineStr">
        <is>
          <t>:3014-5_6-KP:3014-5_6-KPV:</t>
        </is>
      </c>
      <c r="F421" t="inlineStr">
        <is>
          <t>250# ANSI Flange</t>
        </is>
      </c>
      <c r="G421" t="inlineStr">
        <is>
          <t>CaseMatl_Cast_Iron_ASTM-A48_CL35</t>
        </is>
      </c>
      <c r="H421" t="inlineStr">
        <is>
          <t>Cast Iron, ASTM-A48, CL 35</t>
        </is>
      </c>
      <c r="I421" t="inlineStr">
        <is>
          <t>C35</t>
        </is>
      </c>
      <c r="J421" s="250" t="n">
        <v>250</v>
      </c>
      <c r="K421" t="inlineStr">
        <is>
          <t>Coating_Scotchkote134_interior_exterior_IncludeImpeller</t>
        </is>
      </c>
      <c r="L421" s="273" t="inlineStr">
        <is>
          <t>RTF</t>
        </is>
      </c>
      <c r="M421" t="inlineStr">
        <is>
          <t>B100070</t>
        </is>
      </c>
      <c r="N421" s="273" t="inlineStr">
        <is>
          <t>LT034</t>
        </is>
      </c>
      <c r="O421" t="inlineStr"/>
      <c r="P421" t="inlineStr"/>
      <c r="Q421" t="inlineStr"/>
      <c r="R421" t="inlineStr"/>
      <c r="S421" t="inlineStr"/>
      <c r="T421" t="inlineStr"/>
      <c r="U421" t="inlineStr"/>
      <c r="V421" t="inlineStr"/>
      <c r="W421" t="inlineStr"/>
      <c r="X421" t="inlineStr"/>
      <c r="Y421" t="inlineStr"/>
    </row>
    <row r="422" hidden="1" s="109">
      <c r="A422" t="inlineStr"/>
      <c r="B422" s="250" t="inlineStr">
        <is>
          <t>N</t>
        </is>
      </c>
      <c r="C422" t="inlineStr">
        <is>
          <t>ConTab_BOM_KP_Case_0496</t>
        </is>
      </c>
      <c r="D422" t="inlineStr"/>
      <c r="E422" t="inlineStr">
        <is>
          <t>:3014-5_6-KP:3014-5_6-KPV:</t>
        </is>
      </c>
      <c r="F422" t="inlineStr">
        <is>
          <t>250# ANSI Flange</t>
        </is>
      </c>
      <c r="G422" t="inlineStr">
        <is>
          <t>CaseMatl_Ductile_Iron_ASTM-A536-65</t>
        </is>
      </c>
      <c r="H422" t="inlineStr">
        <is>
          <t>Ductile Iron, ASTM-A536-65</t>
        </is>
      </c>
      <c r="I422" t="inlineStr">
        <is>
          <t>J</t>
        </is>
      </c>
      <c r="J422" s="250" t="n">
        <v>300</v>
      </c>
      <c r="K422" t="inlineStr">
        <is>
          <t>Coating_Scotchkote134_interior_exterior_IncludeImpeller</t>
        </is>
      </c>
      <c r="L422" s="273" t="inlineStr">
        <is>
          <t>RTF</t>
        </is>
      </c>
      <c r="M422" t="inlineStr">
        <is>
          <t>B100071</t>
        </is>
      </c>
      <c r="N422" s="273" t="inlineStr">
        <is>
          <t>LT034</t>
        </is>
      </c>
      <c r="O422" t="inlineStr"/>
      <c r="P422" t="inlineStr"/>
      <c r="Q422" t="inlineStr"/>
      <c r="R422" t="inlineStr"/>
      <c r="S422" t="inlineStr"/>
      <c r="T422" t="inlineStr"/>
      <c r="U422" t="inlineStr"/>
      <c r="V422" t="inlineStr"/>
      <c r="W422" t="inlineStr"/>
      <c r="X422" t="inlineStr"/>
      <c r="Y422" t="inlineStr"/>
    </row>
    <row r="423" hidden="1" s="109">
      <c r="A423" t="inlineStr"/>
      <c r="B423" s="250" t="inlineStr">
        <is>
          <t>N</t>
        </is>
      </c>
      <c r="C423" t="inlineStr">
        <is>
          <t>ConTab_BOM_KP_Case_0497</t>
        </is>
      </c>
      <c r="D423" t="inlineStr"/>
      <c r="E423" t="inlineStr">
        <is>
          <t>:3014-7_8-KP:3014-7_8-KPV:3014-7_8-KPVS:</t>
        </is>
      </c>
      <c r="F423" t="inlineStr">
        <is>
          <t>125# ANSI Flange</t>
        </is>
      </c>
      <c r="G423" t="inlineStr">
        <is>
          <t>CaseMatl_Cast_Iron_ASTM-A48_CL35</t>
        </is>
      </c>
      <c r="H423" t="inlineStr">
        <is>
          <t>Cast Iron, ASTM-A48, CL 35</t>
        </is>
      </c>
      <c r="I423" t="inlineStr">
        <is>
          <t>C35</t>
        </is>
      </c>
      <c r="J423" s="250" t="n">
        <v>175</v>
      </c>
      <c r="K423" t="inlineStr">
        <is>
          <t>Coating_Scotchkote134_interior_exterior_IncludeImpeller</t>
        </is>
      </c>
      <c r="L423" s="273" t="inlineStr">
        <is>
          <t>RTF</t>
        </is>
      </c>
      <c r="M423" t="inlineStr">
        <is>
          <t>B100066</t>
        </is>
      </c>
      <c r="N423" s="273" t="inlineStr">
        <is>
          <t>LT250</t>
        </is>
      </c>
      <c r="O423" t="inlineStr"/>
      <c r="P423" t="inlineStr"/>
      <c r="Q423" t="inlineStr"/>
      <c r="R423" t="inlineStr"/>
      <c r="S423" t="inlineStr"/>
      <c r="T423" t="inlineStr"/>
      <c r="U423" t="inlineStr"/>
      <c r="V423" t="inlineStr"/>
      <c r="W423" t="inlineStr"/>
      <c r="X423" t="inlineStr"/>
      <c r="Y423" t="inlineStr"/>
    </row>
    <row r="424" hidden="1" s="109">
      <c r="A424" t="inlineStr"/>
      <c r="B424" s="250" t="inlineStr">
        <is>
          <t>N</t>
        </is>
      </c>
      <c r="C424" t="inlineStr">
        <is>
          <t>ConTab_BOM_KP_Case_0498</t>
        </is>
      </c>
      <c r="D424" t="inlineStr"/>
      <c r="E424" t="inlineStr">
        <is>
          <t>:3014-7_8-KP:3014-7_8-KPV:3014-7_8-KPVS:</t>
        </is>
      </c>
      <c r="F424" t="inlineStr">
        <is>
          <t>125# ANSI Flange</t>
        </is>
      </c>
      <c r="G424" t="inlineStr">
        <is>
          <t>CaseMatl_Ductile_Iron_ASTM-A536-65</t>
        </is>
      </c>
      <c r="H424" t="inlineStr">
        <is>
          <t>Ductile Iron, ASTM-A536-65</t>
        </is>
      </c>
      <c r="I424" t="inlineStr">
        <is>
          <t>J</t>
        </is>
      </c>
      <c r="J424" s="250" t="n">
        <v>175</v>
      </c>
      <c r="K424" t="inlineStr">
        <is>
          <t>Coating_Scotchkote134_interior_exterior_IncludeImpeller</t>
        </is>
      </c>
      <c r="L424" s="273" t="inlineStr">
        <is>
          <t>RTF</t>
        </is>
      </c>
      <c r="M424" t="inlineStr">
        <is>
          <t>B100067</t>
        </is>
      </c>
      <c r="N424" s="273" t="inlineStr">
        <is>
          <t>LT034</t>
        </is>
      </c>
      <c r="O424" t="inlineStr"/>
      <c r="P424" t="inlineStr"/>
      <c r="Q424" t="inlineStr"/>
      <c r="R424" t="inlineStr"/>
      <c r="S424" t="inlineStr"/>
      <c r="T424" t="inlineStr"/>
      <c r="U424" t="inlineStr"/>
      <c r="V424" t="inlineStr"/>
      <c r="W424" t="inlineStr"/>
      <c r="X424" t="inlineStr"/>
      <c r="Y424" t="inlineStr"/>
    </row>
    <row r="425" hidden="1" s="109">
      <c r="A425" t="inlineStr"/>
      <c r="B425" s="250" t="inlineStr">
        <is>
          <t>N</t>
        </is>
      </c>
      <c r="C425" t="inlineStr">
        <is>
          <t>ConTab_BOM_KP_Case_0499</t>
        </is>
      </c>
      <c r="D425" t="inlineStr"/>
      <c r="E425" t="inlineStr">
        <is>
          <t>:3014-7_8-KP:3014-7_8-KPV:3014-7_8-KPVS:</t>
        </is>
      </c>
      <c r="F425" t="inlineStr">
        <is>
          <t>250# ANSI Flange</t>
        </is>
      </c>
      <c r="G425" t="inlineStr">
        <is>
          <t>CaseMatl_Cast_Iron_ASTM-A48_CL35</t>
        </is>
      </c>
      <c r="H425" t="inlineStr">
        <is>
          <t>Cast Iron, ASTM-A48, CL 35</t>
        </is>
      </c>
      <c r="I425" t="inlineStr">
        <is>
          <t>C35</t>
        </is>
      </c>
      <c r="J425" s="250" t="n">
        <v>250</v>
      </c>
      <c r="K425" t="inlineStr">
        <is>
          <t>Coating_Scotchkote134_interior_exterior_IncludeImpeller</t>
        </is>
      </c>
      <c r="L425" s="273" t="inlineStr">
        <is>
          <t>RTF</t>
        </is>
      </c>
      <c r="M425" t="inlineStr">
        <is>
          <t>B100070</t>
        </is>
      </c>
      <c r="N425" s="273" t="inlineStr">
        <is>
          <t>LT034</t>
        </is>
      </c>
      <c r="O425" t="inlineStr"/>
      <c r="P425" t="inlineStr"/>
      <c r="Q425" t="inlineStr"/>
      <c r="R425" t="inlineStr"/>
      <c r="S425" t="inlineStr"/>
      <c r="T425" t="inlineStr"/>
      <c r="U425" t="inlineStr"/>
      <c r="V425" t="inlineStr"/>
      <c r="W425" t="inlineStr"/>
      <c r="X425" t="inlineStr"/>
      <c r="Y425" t="inlineStr"/>
    </row>
    <row r="426" hidden="1" s="109">
      <c r="A426" t="inlineStr"/>
      <c r="B426" s="250" t="inlineStr">
        <is>
          <t>N</t>
        </is>
      </c>
      <c r="C426" t="inlineStr">
        <is>
          <t>ConTab_BOM_KP_Case_0500</t>
        </is>
      </c>
      <c r="D426" t="inlineStr"/>
      <c r="E426" t="inlineStr">
        <is>
          <t>:3014-7_8-KP:3014-7_8-KPV:3014-7_8-KPVS:</t>
        </is>
      </c>
      <c r="F426" t="inlineStr">
        <is>
          <t>250# ANSI Flange</t>
        </is>
      </c>
      <c r="G426" t="inlineStr">
        <is>
          <t>CaseMatl_Ductile_Iron_ASTM-A536-65</t>
        </is>
      </c>
      <c r="H426" t="inlineStr">
        <is>
          <t>Ductile Iron, ASTM-A536-65</t>
        </is>
      </c>
      <c r="I426" t="inlineStr">
        <is>
          <t>J</t>
        </is>
      </c>
      <c r="J426" s="250" t="n">
        <v>300</v>
      </c>
      <c r="K426" t="inlineStr">
        <is>
          <t>Coating_Scotchkote134_interior_exterior_IncludeImpeller</t>
        </is>
      </c>
      <c r="L426" s="273" t="inlineStr">
        <is>
          <t>RTF</t>
        </is>
      </c>
      <c r="M426" t="inlineStr">
        <is>
          <t>B100071</t>
        </is>
      </c>
      <c r="N426" s="273" t="inlineStr">
        <is>
          <t>LT034</t>
        </is>
      </c>
      <c r="O426" t="inlineStr"/>
      <c r="P426" t="inlineStr"/>
      <c r="Q426" t="inlineStr"/>
      <c r="R426" t="inlineStr"/>
      <c r="S426" t="inlineStr"/>
      <c r="T426" t="inlineStr"/>
      <c r="U426" t="inlineStr"/>
      <c r="V426" t="inlineStr"/>
      <c r="W426" t="inlineStr"/>
      <c r="X426" t="inlineStr"/>
      <c r="Y426" t="inlineStr"/>
    </row>
    <row r="427" hidden="1" s="109">
      <c r="A427" t="inlineStr"/>
      <c r="B427" s="250" t="inlineStr">
        <is>
          <t>N</t>
        </is>
      </c>
      <c r="C427" t="inlineStr">
        <is>
          <t>ConTab_BOM_KP_Case_0501</t>
        </is>
      </c>
      <c r="D427" t="inlineStr"/>
      <c r="E427" t="inlineStr">
        <is>
          <t>:3095-7_8-KP:3095-7_8-KPV:3095-7_8-KPVS:</t>
        </is>
      </c>
      <c r="F427" t="inlineStr">
        <is>
          <t>125# ANSI Flange</t>
        </is>
      </c>
      <c r="G427" t="inlineStr">
        <is>
          <t>CaseMatl_Cast_Iron_ASTM-A48_CL35</t>
        </is>
      </c>
      <c r="H427" t="inlineStr">
        <is>
          <t>Cast Iron, ASTM-A48, CL 35</t>
        </is>
      </c>
      <c r="I427" t="inlineStr">
        <is>
          <t>C35</t>
        </is>
      </c>
      <c r="J427" s="250" t="n">
        <v>175</v>
      </c>
      <c r="K427" t="inlineStr">
        <is>
          <t>Coating_Scotchkote134_interior_exterior_IncludeImpeller</t>
        </is>
      </c>
      <c r="L427" s="273" t="inlineStr">
        <is>
          <t>RTF</t>
        </is>
      </c>
      <c r="M427" t="inlineStr">
        <is>
          <t>B100054</t>
        </is>
      </c>
      <c r="N427" s="273" t="inlineStr">
        <is>
          <t>LT250</t>
        </is>
      </c>
      <c r="O427" t="inlineStr"/>
      <c r="P427" t="inlineStr"/>
      <c r="Q427" t="inlineStr"/>
      <c r="R427" t="inlineStr"/>
      <c r="S427" t="inlineStr"/>
      <c r="T427" t="inlineStr"/>
      <c r="U427" t="inlineStr"/>
      <c r="V427" t="inlineStr"/>
      <c r="W427" t="inlineStr"/>
      <c r="X427" t="inlineStr"/>
      <c r="Y427" t="inlineStr"/>
    </row>
    <row r="428" hidden="1" s="109">
      <c r="A428" t="inlineStr"/>
      <c r="B428" s="250" t="inlineStr">
        <is>
          <t>N</t>
        </is>
      </c>
      <c r="C428" t="inlineStr">
        <is>
          <t>ConTab_BOM_KP_Case_0502</t>
        </is>
      </c>
      <c r="D428" t="inlineStr"/>
      <c r="E428" t="inlineStr">
        <is>
          <t>:3095-7_8-KP:3095-7_8-KPV:3095-7_8-KPVS:</t>
        </is>
      </c>
      <c r="F428" t="inlineStr">
        <is>
          <t>125# ANSI Flange</t>
        </is>
      </c>
      <c r="G428" t="inlineStr">
        <is>
          <t>CaseMatl_Ductile_Iron_ASTM-A536-65</t>
        </is>
      </c>
      <c r="H428" t="inlineStr">
        <is>
          <t>Ductile Iron, ASTM-A536-65</t>
        </is>
      </c>
      <c r="I428" t="inlineStr">
        <is>
          <t>J</t>
        </is>
      </c>
      <c r="J428" s="250" t="n">
        <v>175</v>
      </c>
      <c r="K428" t="inlineStr">
        <is>
          <t>Coating_Scotchkote134_interior_exterior_IncludeImpeller</t>
        </is>
      </c>
      <c r="L428" s="273" t="inlineStr">
        <is>
          <t>RTF</t>
        </is>
      </c>
      <c r="M428" t="inlineStr">
        <is>
          <t>B100055</t>
        </is>
      </c>
      <c r="N428" s="273" t="inlineStr">
        <is>
          <t>LT034</t>
        </is>
      </c>
      <c r="O428" t="inlineStr"/>
      <c r="P428" t="inlineStr"/>
      <c r="Q428" t="inlineStr"/>
      <c r="R428" t="inlineStr"/>
      <c r="S428" t="inlineStr"/>
      <c r="T428" t="inlineStr"/>
      <c r="U428" t="inlineStr"/>
      <c r="V428" t="inlineStr"/>
      <c r="W428" t="inlineStr"/>
      <c r="X428" t="inlineStr"/>
      <c r="Y428" t="inlineStr"/>
    </row>
    <row r="429" hidden="1" s="109">
      <c r="A429" t="inlineStr"/>
      <c r="B429" s="250" t="inlineStr">
        <is>
          <t>N</t>
        </is>
      </c>
      <c r="C429" t="inlineStr">
        <is>
          <t>ConTab_BOM_KP_Case_0503</t>
        </is>
      </c>
      <c r="D429" t="inlineStr"/>
      <c r="E429" t="inlineStr">
        <is>
          <t>:3095-7_8-KP:3095-7_8-KPV:3095-7_8-KPVS:</t>
        </is>
      </c>
      <c r="F429" t="inlineStr">
        <is>
          <t>250# ANSI Flange</t>
        </is>
      </c>
      <c r="G429" t="inlineStr">
        <is>
          <t>CaseMatl_Cast_Iron_ASTM-A48_CL35</t>
        </is>
      </c>
      <c r="H429" t="inlineStr">
        <is>
          <t>Cast Iron, ASTM-A48, CL 35</t>
        </is>
      </c>
      <c r="I429" t="inlineStr">
        <is>
          <t>C35</t>
        </is>
      </c>
      <c r="J429" s="250" t="n">
        <v>250</v>
      </c>
      <c r="K429" t="inlineStr">
        <is>
          <t>Coating_Scotchkote134_interior_exterior_IncludeImpeller</t>
        </is>
      </c>
      <c r="L429" s="273" t="inlineStr">
        <is>
          <t>RTF</t>
        </is>
      </c>
      <c r="M429" t="inlineStr">
        <is>
          <t>B100058</t>
        </is>
      </c>
      <c r="N429" s="273" t="inlineStr">
        <is>
          <t>LT034</t>
        </is>
      </c>
      <c r="O429" t="inlineStr"/>
      <c r="P429" t="inlineStr"/>
      <c r="Q429" t="inlineStr"/>
      <c r="R429" t="inlineStr"/>
      <c r="S429" t="inlineStr"/>
      <c r="T429" t="inlineStr"/>
      <c r="U429" t="inlineStr"/>
      <c r="V429" t="inlineStr"/>
      <c r="W429" t="inlineStr"/>
      <c r="X429" t="inlineStr"/>
      <c r="Y429" t="inlineStr"/>
    </row>
    <row r="430" hidden="1" s="109">
      <c r="A430" t="inlineStr"/>
      <c r="B430" s="250" t="inlineStr">
        <is>
          <t>N</t>
        </is>
      </c>
      <c r="C430" t="inlineStr">
        <is>
          <t>ConTab_BOM_KP_Case_0504</t>
        </is>
      </c>
      <c r="D430" t="inlineStr"/>
      <c r="E430" t="inlineStr">
        <is>
          <t>:3095-7_8-KP:3095-7_8-KPV:3095-7_8-KPVS:</t>
        </is>
      </c>
      <c r="F430" t="inlineStr">
        <is>
          <t>250# ANSI Flange</t>
        </is>
      </c>
      <c r="G430" t="inlineStr">
        <is>
          <t>CaseMatl_Ductile_Iron_ASTM-A536-65</t>
        </is>
      </c>
      <c r="H430" t="inlineStr">
        <is>
          <t>Ductile Iron, ASTM-A536-65</t>
        </is>
      </c>
      <c r="I430" t="inlineStr">
        <is>
          <t>J</t>
        </is>
      </c>
      <c r="J430" s="250" t="n">
        <v>300</v>
      </c>
      <c r="K430" t="inlineStr">
        <is>
          <t>Coating_Scotchkote134_interior_exterior_IncludeImpeller</t>
        </is>
      </c>
      <c r="L430" s="273" t="inlineStr">
        <is>
          <t>RTF</t>
        </is>
      </c>
      <c r="M430" t="inlineStr">
        <is>
          <t>B100059</t>
        </is>
      </c>
      <c r="N430" s="273" t="inlineStr">
        <is>
          <t>LT034</t>
        </is>
      </c>
      <c r="O430" t="inlineStr"/>
      <c r="P430" t="inlineStr"/>
      <c r="Q430" t="inlineStr"/>
      <c r="R430" t="inlineStr"/>
      <c r="S430" t="inlineStr"/>
      <c r="T430" t="inlineStr"/>
      <c r="U430" t="inlineStr"/>
      <c r="V430" t="inlineStr"/>
      <c r="W430" t="inlineStr"/>
      <c r="X430" t="inlineStr"/>
      <c r="Y430" t="inlineStr"/>
    </row>
    <row r="431" hidden="1" s="109">
      <c r="A431" t="inlineStr"/>
      <c r="B431" s="250" t="inlineStr">
        <is>
          <t>N</t>
        </is>
      </c>
      <c r="C431" t="inlineStr">
        <is>
          <t>ConTab_BOM_KP_Case_0505</t>
        </is>
      </c>
      <c r="D431" t="inlineStr"/>
      <c r="E431" t="inlineStr">
        <is>
          <t>:4012-1_2-KP:4012-1_2-KPV:4012-1_2-KPVS:</t>
        </is>
      </c>
      <c r="F431" t="inlineStr">
        <is>
          <t>125# ANSI Flange</t>
        </is>
      </c>
      <c r="G431" t="inlineStr">
        <is>
          <t>CaseMatl_Cast_Iron_ASTM-A48_CL35</t>
        </is>
      </c>
      <c r="H431" t="inlineStr">
        <is>
          <t>Cast Iron, ASTM-A48, CL 35</t>
        </is>
      </c>
      <c r="I431" t="inlineStr">
        <is>
          <t>C35</t>
        </is>
      </c>
      <c r="J431" s="250" t="n">
        <v>175</v>
      </c>
      <c r="K431" t="inlineStr">
        <is>
          <t>Coating_Scotchkote134_interior_exterior_IncludeImpeller</t>
        </is>
      </c>
      <c r="L431" s="273" t="inlineStr">
        <is>
          <t>RTF</t>
        </is>
      </c>
      <c r="M431" t="inlineStr">
        <is>
          <t>B100078</t>
        </is>
      </c>
      <c r="N431" s="273" t="inlineStr">
        <is>
          <t>LT250</t>
        </is>
      </c>
      <c r="O431" t="inlineStr"/>
      <c r="P431" t="inlineStr"/>
      <c r="Q431" t="inlineStr"/>
      <c r="R431" t="inlineStr"/>
      <c r="S431" t="inlineStr"/>
      <c r="T431" t="inlineStr"/>
      <c r="U431" t="inlineStr"/>
      <c r="V431" t="inlineStr"/>
      <c r="W431" t="inlineStr"/>
      <c r="X431" t="inlineStr"/>
      <c r="Y431" t="inlineStr"/>
    </row>
    <row r="432" hidden="1" s="109">
      <c r="A432" t="inlineStr"/>
      <c r="B432" s="250" t="inlineStr">
        <is>
          <t>N</t>
        </is>
      </c>
      <c r="C432" t="inlineStr">
        <is>
          <t>ConTab_BOM_KP_Case_0506</t>
        </is>
      </c>
      <c r="D432" t="inlineStr"/>
      <c r="E432" t="inlineStr">
        <is>
          <t>:4012-1_2-KP:4012-1_2-KPV:4012-1_2-KPVS:</t>
        </is>
      </c>
      <c r="F432" t="inlineStr">
        <is>
          <t>125# ANSI Flange</t>
        </is>
      </c>
      <c r="G432" t="inlineStr">
        <is>
          <t>CaseMatl_Ductile_Iron_ASTM-A536-65</t>
        </is>
      </c>
      <c r="H432" t="inlineStr">
        <is>
          <t>Ductile Iron, ASTM-A536-65</t>
        </is>
      </c>
      <c r="I432" t="inlineStr">
        <is>
          <t>J</t>
        </is>
      </c>
      <c r="J432" s="250" t="n">
        <v>175</v>
      </c>
      <c r="K432" t="inlineStr">
        <is>
          <t>Coating_Scotchkote134_interior_exterior_IncludeImpeller</t>
        </is>
      </c>
      <c r="L432" s="273" t="inlineStr">
        <is>
          <t>RTF</t>
        </is>
      </c>
      <c r="M432" t="inlineStr">
        <is>
          <t>B100079</t>
        </is>
      </c>
      <c r="N432" s="273" t="inlineStr">
        <is>
          <t>LT034</t>
        </is>
      </c>
      <c r="O432" t="inlineStr"/>
      <c r="P432" t="inlineStr"/>
      <c r="Q432" t="inlineStr"/>
      <c r="R432" t="inlineStr"/>
      <c r="S432" t="inlineStr"/>
      <c r="T432" t="inlineStr"/>
      <c r="U432" t="inlineStr"/>
      <c r="V432" t="inlineStr"/>
      <c r="W432" t="inlineStr"/>
      <c r="X432" t="inlineStr"/>
      <c r="Y432" t="inlineStr"/>
    </row>
    <row r="433" hidden="1" s="109">
      <c r="A433" t="inlineStr"/>
      <c r="B433" s="250" t="inlineStr">
        <is>
          <t>N</t>
        </is>
      </c>
      <c r="C433" t="inlineStr">
        <is>
          <t>ConTab_BOM_KP_Case_0507</t>
        </is>
      </c>
      <c r="D433" t="inlineStr"/>
      <c r="E433" t="inlineStr">
        <is>
          <t>:4012-1_2-KP:4012-1_2-KPV:4012-1_2-KPVS:</t>
        </is>
      </c>
      <c r="F433" t="inlineStr">
        <is>
          <t>250# ANSI Flange</t>
        </is>
      </c>
      <c r="G433" t="inlineStr">
        <is>
          <t>CaseMatl_Cast_Iron_ASTM-A48_CL35</t>
        </is>
      </c>
      <c r="H433" t="inlineStr">
        <is>
          <t>Cast Iron, ASTM-A48, CL 35</t>
        </is>
      </c>
      <c r="I433" t="inlineStr">
        <is>
          <t>C35</t>
        </is>
      </c>
      <c r="J433" s="250" t="n">
        <v>250</v>
      </c>
      <c r="K433" t="inlineStr">
        <is>
          <t>Coating_Scotchkote134_interior_exterior_IncludeImpeller</t>
        </is>
      </c>
      <c r="L433" s="273" t="inlineStr">
        <is>
          <t>RTF</t>
        </is>
      </c>
      <c r="M433" t="inlineStr">
        <is>
          <t>B100082</t>
        </is>
      </c>
      <c r="N433" s="273" t="inlineStr">
        <is>
          <t>LT034</t>
        </is>
      </c>
      <c r="O433" t="inlineStr"/>
      <c r="P433" t="inlineStr"/>
      <c r="Q433" t="inlineStr"/>
      <c r="R433" t="inlineStr"/>
      <c r="S433" t="inlineStr"/>
      <c r="T433" t="inlineStr"/>
      <c r="U433" t="inlineStr"/>
      <c r="V433" t="inlineStr"/>
      <c r="W433" t="inlineStr"/>
      <c r="X433" t="inlineStr"/>
      <c r="Y433" t="inlineStr"/>
    </row>
    <row r="434" hidden="1" s="109">
      <c r="A434" t="inlineStr"/>
      <c r="B434" s="250" t="inlineStr">
        <is>
          <t>N</t>
        </is>
      </c>
      <c r="C434" t="inlineStr">
        <is>
          <t>ConTab_BOM_KP_Case_0508</t>
        </is>
      </c>
      <c r="D434" t="inlineStr"/>
      <c r="E434" t="inlineStr">
        <is>
          <t>:4012-1_2-KP:4012-1_2-KPV:4012-1_2-KPVS:</t>
        </is>
      </c>
      <c r="F434" t="inlineStr">
        <is>
          <t>250# ANSI Flange</t>
        </is>
      </c>
      <c r="G434" t="inlineStr">
        <is>
          <t>CaseMatl_Ductile_Iron_ASTM-A536-65</t>
        </is>
      </c>
      <c r="H434" t="inlineStr">
        <is>
          <t>Ductile Iron, ASTM-A536-65</t>
        </is>
      </c>
      <c r="I434" t="inlineStr">
        <is>
          <t>J</t>
        </is>
      </c>
      <c r="J434" s="250" t="n">
        <v>300</v>
      </c>
      <c r="K434" t="inlineStr">
        <is>
          <t>Coating_Scotchkote134_interior_exterior_IncludeImpeller</t>
        </is>
      </c>
      <c r="L434" s="273" t="inlineStr">
        <is>
          <t>RTF</t>
        </is>
      </c>
      <c r="M434" t="inlineStr">
        <is>
          <t>B100083</t>
        </is>
      </c>
      <c r="N434" s="273" t="inlineStr">
        <is>
          <t>LT034</t>
        </is>
      </c>
      <c r="O434" t="inlineStr"/>
      <c r="P434" t="inlineStr"/>
      <c r="Q434" t="inlineStr"/>
      <c r="R434" t="inlineStr"/>
      <c r="S434" t="inlineStr"/>
      <c r="T434" t="inlineStr"/>
      <c r="U434" t="inlineStr"/>
      <c r="V434" t="inlineStr"/>
      <c r="W434" t="inlineStr"/>
      <c r="X434" t="inlineStr"/>
      <c r="Y434" t="inlineStr"/>
    </row>
    <row r="435" hidden="1" s="109">
      <c r="A435" t="inlineStr"/>
      <c r="B435" s="250" t="inlineStr">
        <is>
          <t>N</t>
        </is>
      </c>
      <c r="C435" t="inlineStr">
        <is>
          <t>ConTab_BOM_KP_Case_0509</t>
        </is>
      </c>
      <c r="D435" t="inlineStr"/>
      <c r="E435" t="inlineStr">
        <is>
          <t>:4012-7_8-KP:4012-7_8-KPV:4012-7_8-KPVS:</t>
        </is>
      </c>
      <c r="F435" t="inlineStr">
        <is>
          <t>125# ANSI Flange</t>
        </is>
      </c>
      <c r="G435" t="inlineStr">
        <is>
          <t>CaseMatl_Cast_Iron_ASTM-A48_CL35</t>
        </is>
      </c>
      <c r="H435" t="inlineStr">
        <is>
          <t>Cast Iron, ASTM-A48, CL 35</t>
        </is>
      </c>
      <c r="I435" t="inlineStr">
        <is>
          <t>C35</t>
        </is>
      </c>
      <c r="J435" s="250" t="n">
        <v>175</v>
      </c>
      <c r="K435" t="inlineStr">
        <is>
          <t>Coating_Scotchkote134_interior_exterior_IncludeImpeller</t>
        </is>
      </c>
      <c r="L435" s="273" t="inlineStr">
        <is>
          <t>RTF</t>
        </is>
      </c>
      <c r="M435" t="inlineStr">
        <is>
          <t>B100090</t>
        </is>
      </c>
      <c r="N435" s="273" t="inlineStr">
        <is>
          <t>LT250</t>
        </is>
      </c>
      <c r="O435" t="inlineStr"/>
      <c r="P435" t="inlineStr"/>
      <c r="Q435" t="inlineStr"/>
      <c r="R435" t="inlineStr"/>
      <c r="S435" t="inlineStr"/>
      <c r="T435" t="inlineStr"/>
      <c r="U435" t="inlineStr"/>
      <c r="V435" t="inlineStr"/>
      <c r="W435" t="inlineStr"/>
      <c r="X435" t="inlineStr"/>
      <c r="Y435" t="inlineStr"/>
    </row>
    <row r="436" hidden="1" s="109">
      <c r="A436" t="inlineStr"/>
      <c r="B436" s="250" t="inlineStr">
        <is>
          <t>N</t>
        </is>
      </c>
      <c r="C436" t="inlineStr">
        <is>
          <t>ConTab_BOM_KP_Case_0510</t>
        </is>
      </c>
      <c r="D436" t="inlineStr"/>
      <c r="E436" t="inlineStr">
        <is>
          <t>:4012-7_8-KP:4012-7_8-KPV:4012-7_8-KPVS:</t>
        </is>
      </c>
      <c r="F436" t="inlineStr">
        <is>
          <t>125# ANSI Flange</t>
        </is>
      </c>
      <c r="G436" t="inlineStr">
        <is>
          <t>CaseMatl_Ductile_Iron_ASTM-A536-65</t>
        </is>
      </c>
      <c r="H436" t="inlineStr">
        <is>
          <t>Ductile Iron, ASTM-A536-65</t>
        </is>
      </c>
      <c r="I436" t="inlineStr">
        <is>
          <t>J</t>
        </is>
      </c>
      <c r="J436" s="250" t="n">
        <v>175</v>
      </c>
      <c r="K436" t="inlineStr">
        <is>
          <t>Coating_Scotchkote134_interior_exterior_IncludeImpeller</t>
        </is>
      </c>
      <c r="L436" s="273" t="inlineStr">
        <is>
          <t>RTF</t>
        </is>
      </c>
      <c r="M436" t="inlineStr">
        <is>
          <t>B100091</t>
        </is>
      </c>
      <c r="N436" s="273" t="inlineStr">
        <is>
          <t>LT034</t>
        </is>
      </c>
      <c r="O436" t="inlineStr"/>
      <c r="P436" t="inlineStr"/>
      <c r="Q436" t="inlineStr"/>
      <c r="R436" t="inlineStr"/>
      <c r="S436" t="inlineStr"/>
      <c r="T436" t="inlineStr"/>
      <c r="U436" t="inlineStr"/>
      <c r="V436" t="inlineStr"/>
      <c r="W436" t="inlineStr"/>
      <c r="X436" t="inlineStr"/>
      <c r="Y436" t="inlineStr"/>
    </row>
    <row r="437" hidden="1" s="109">
      <c r="A437" t="inlineStr"/>
      <c r="B437" s="250" t="inlineStr">
        <is>
          <t>N</t>
        </is>
      </c>
      <c r="C437" t="inlineStr">
        <is>
          <t>ConTab_BOM_KP_Case_0511</t>
        </is>
      </c>
      <c r="D437" t="inlineStr"/>
      <c r="E437" t="inlineStr">
        <is>
          <t>:4012-7_8-KP:4012-7_8-KPV:4012-7_8-KPVS:</t>
        </is>
      </c>
      <c r="F437" t="inlineStr">
        <is>
          <t>250# ANSI Flange</t>
        </is>
      </c>
      <c r="G437" t="inlineStr">
        <is>
          <t>CaseMatl_Cast_Iron_ASTM-A48_CL35</t>
        </is>
      </c>
      <c r="H437" t="inlineStr">
        <is>
          <t>Cast Iron, ASTM-A48, CL 35</t>
        </is>
      </c>
      <c r="I437" t="inlineStr">
        <is>
          <t>C35</t>
        </is>
      </c>
      <c r="J437" s="250" t="n">
        <v>250</v>
      </c>
      <c r="K437" t="inlineStr">
        <is>
          <t>Coating_Scotchkote134_interior_exterior_IncludeImpeller</t>
        </is>
      </c>
      <c r="L437" s="273" t="inlineStr">
        <is>
          <t>RTF</t>
        </is>
      </c>
      <c r="M437" t="inlineStr">
        <is>
          <t>B100094</t>
        </is>
      </c>
      <c r="N437" s="273" t="inlineStr">
        <is>
          <t>LT034</t>
        </is>
      </c>
      <c r="O437" t="inlineStr"/>
      <c r="P437" t="inlineStr"/>
      <c r="Q437" t="inlineStr"/>
      <c r="R437" t="inlineStr"/>
      <c r="S437" t="inlineStr"/>
      <c r="T437" t="inlineStr"/>
      <c r="U437" t="inlineStr"/>
      <c r="V437" t="inlineStr"/>
      <c r="W437" t="inlineStr"/>
      <c r="X437" t="inlineStr"/>
      <c r="Y437" t="inlineStr"/>
    </row>
    <row r="438" hidden="1" s="109">
      <c r="A438" t="inlineStr"/>
      <c r="B438" s="250" t="inlineStr">
        <is>
          <t>N</t>
        </is>
      </c>
      <c r="C438" t="inlineStr">
        <is>
          <t>ConTab_BOM_KP_Case_0512</t>
        </is>
      </c>
      <c r="D438" t="inlineStr"/>
      <c r="E438" t="inlineStr">
        <is>
          <t>:4012-7_8-KP:4012-7_8-KPV:4012-7_8-KPVS:</t>
        </is>
      </c>
      <c r="F438" t="inlineStr">
        <is>
          <t>250# ANSI Flange</t>
        </is>
      </c>
      <c r="G438" t="inlineStr">
        <is>
          <t>CaseMatl_Ductile_Iron_ASTM-A536-65</t>
        </is>
      </c>
      <c r="H438" t="inlineStr">
        <is>
          <t>Ductile Iron, ASTM-A536-65</t>
        </is>
      </c>
      <c r="I438" t="inlineStr">
        <is>
          <t>J</t>
        </is>
      </c>
      <c r="J438" s="250" t="n">
        <v>300</v>
      </c>
      <c r="K438" t="inlineStr">
        <is>
          <t>Coating_Scotchkote134_interior_exterior_IncludeImpeller</t>
        </is>
      </c>
      <c r="L438" s="273" t="inlineStr">
        <is>
          <t>RTF</t>
        </is>
      </c>
      <c r="M438" t="inlineStr">
        <is>
          <t>B100095</t>
        </is>
      </c>
      <c r="N438" s="273" t="inlineStr">
        <is>
          <t>LT034</t>
        </is>
      </c>
      <c r="O438" t="inlineStr"/>
      <c r="P438" t="inlineStr"/>
      <c r="Q438" t="inlineStr"/>
      <c r="R438" t="inlineStr"/>
      <c r="S438" t="inlineStr"/>
      <c r="T438" t="inlineStr"/>
      <c r="U438" t="inlineStr"/>
      <c r="V438" t="inlineStr"/>
      <c r="W438" t="inlineStr"/>
      <c r="X438" t="inlineStr"/>
      <c r="Y438" t="inlineStr"/>
    </row>
    <row r="439" hidden="1" s="109">
      <c r="A439" t="inlineStr"/>
      <c r="B439" s="250" t="inlineStr">
        <is>
          <t>N</t>
        </is>
      </c>
      <c r="C439" t="inlineStr">
        <is>
          <t>ConTab_BOM_KP_Case_0513</t>
        </is>
      </c>
      <c r="D439" t="inlineStr"/>
      <c r="E439" t="inlineStr">
        <is>
          <t>:4015-7_8-KP:4015-7_8-KPV:</t>
        </is>
      </c>
      <c r="F439" t="inlineStr">
        <is>
          <t>125# ANSI Flange</t>
        </is>
      </c>
      <c r="G439" t="inlineStr">
        <is>
          <t>CaseMatl_Cast_Iron_ASTM-A48_CL35</t>
        </is>
      </c>
      <c r="H439" t="inlineStr">
        <is>
          <t>Cast Iron, ASTM-A48, CL 35</t>
        </is>
      </c>
      <c r="I439" t="inlineStr">
        <is>
          <t>C35</t>
        </is>
      </c>
      <c r="J439" s="250" t="n">
        <v>175</v>
      </c>
      <c r="K439" t="inlineStr">
        <is>
          <t>Coating_Scotchkote134_interior_exterior_IncludeImpeller</t>
        </is>
      </c>
      <c r="L439" s="273" t="inlineStr">
        <is>
          <t>RTF</t>
        </is>
      </c>
      <c r="M439" t="inlineStr">
        <is>
          <t>B100102</t>
        </is>
      </c>
      <c r="N439" s="273" t="inlineStr">
        <is>
          <t>LT250</t>
        </is>
      </c>
      <c r="O439" t="inlineStr"/>
      <c r="P439" t="inlineStr"/>
      <c r="Q439" t="inlineStr"/>
      <c r="R439" t="inlineStr"/>
      <c r="S439" t="inlineStr"/>
      <c r="T439" t="inlineStr"/>
      <c r="U439" t="inlineStr"/>
      <c r="V439" t="inlineStr"/>
      <c r="W439" t="inlineStr"/>
      <c r="X439" t="inlineStr"/>
      <c r="Y439" t="inlineStr"/>
    </row>
    <row r="440" hidden="1" s="109">
      <c r="A440" t="inlineStr"/>
      <c r="B440" s="250" t="inlineStr">
        <is>
          <t>N</t>
        </is>
      </c>
      <c r="C440" t="inlineStr">
        <is>
          <t>ConTab_BOM_KP_Case_0514</t>
        </is>
      </c>
      <c r="D440" t="inlineStr"/>
      <c r="E440" t="inlineStr">
        <is>
          <t>:4015-7_8-KP:4015-7_8-KPV:</t>
        </is>
      </c>
      <c r="F440" t="inlineStr">
        <is>
          <t>125# ANSI Flange</t>
        </is>
      </c>
      <c r="G440" t="inlineStr">
        <is>
          <t>CaseMatl_Ductile_Iron_ASTM-A536-65</t>
        </is>
      </c>
      <c r="H440" t="inlineStr">
        <is>
          <t>Ductile Iron, ASTM-A536-65</t>
        </is>
      </c>
      <c r="I440" t="inlineStr">
        <is>
          <t>J</t>
        </is>
      </c>
      <c r="J440" s="250" t="n">
        <v>175</v>
      </c>
      <c r="K440" t="inlineStr">
        <is>
          <t>Coating_Scotchkote134_interior_exterior_IncludeImpeller</t>
        </is>
      </c>
      <c r="L440" s="273" t="inlineStr">
        <is>
          <t>RTF</t>
        </is>
      </c>
      <c r="M440" t="inlineStr">
        <is>
          <t>B100103</t>
        </is>
      </c>
      <c r="N440" s="273" t="inlineStr">
        <is>
          <t>LT034</t>
        </is>
      </c>
      <c r="O440" t="inlineStr"/>
      <c r="P440" t="inlineStr"/>
      <c r="Q440" t="inlineStr"/>
      <c r="R440" t="inlineStr"/>
      <c r="S440" t="inlineStr"/>
      <c r="T440" t="inlineStr"/>
      <c r="U440" t="inlineStr"/>
      <c r="V440" t="inlineStr"/>
      <c r="W440" t="inlineStr"/>
      <c r="X440" t="inlineStr"/>
      <c r="Y440" t="inlineStr"/>
    </row>
    <row r="441" hidden="1" s="109">
      <c r="A441" t="inlineStr"/>
      <c r="B441" s="250" t="inlineStr">
        <is>
          <t>N</t>
        </is>
      </c>
      <c r="C441" t="inlineStr">
        <is>
          <t>ConTab_BOM_KP_Case_0515</t>
        </is>
      </c>
      <c r="D441" t="inlineStr"/>
      <c r="E441" t="inlineStr">
        <is>
          <t>:4015-7_8-KP:4015-7_8-KPV:</t>
        </is>
      </c>
      <c r="F441" t="inlineStr">
        <is>
          <t>250# ANSI Flange</t>
        </is>
      </c>
      <c r="G441" t="inlineStr">
        <is>
          <t>CaseMatl_Cast_Iron_ASTM-A48_CL35</t>
        </is>
      </c>
      <c r="H441" t="inlineStr">
        <is>
          <t>Cast Iron, ASTM-A48, CL 35</t>
        </is>
      </c>
      <c r="I441" t="inlineStr">
        <is>
          <t>C35</t>
        </is>
      </c>
      <c r="J441" s="250" t="n">
        <v>250</v>
      </c>
      <c r="K441" t="inlineStr">
        <is>
          <t>Coating_Scotchkote134_interior_exterior_IncludeImpeller</t>
        </is>
      </c>
      <c r="L441" s="273" t="inlineStr">
        <is>
          <t>RTF</t>
        </is>
      </c>
      <c r="M441" t="inlineStr">
        <is>
          <t>B100106</t>
        </is>
      </c>
      <c r="N441" s="273" t="inlineStr">
        <is>
          <t>LT034</t>
        </is>
      </c>
      <c r="O441" t="inlineStr"/>
      <c r="P441" t="inlineStr"/>
      <c r="Q441" t="inlineStr"/>
      <c r="R441" t="inlineStr"/>
      <c r="S441" t="inlineStr"/>
      <c r="T441" t="inlineStr"/>
      <c r="U441" t="inlineStr"/>
      <c r="V441" t="inlineStr"/>
      <c r="W441" t="inlineStr"/>
      <c r="X441" t="inlineStr"/>
      <c r="Y441" t="inlineStr"/>
    </row>
    <row r="442" hidden="1" s="109">
      <c r="A442" t="inlineStr"/>
      <c r="B442" s="250" t="inlineStr">
        <is>
          <t>N</t>
        </is>
      </c>
      <c r="C442" t="inlineStr">
        <is>
          <t>ConTab_BOM_KP_Case_0516</t>
        </is>
      </c>
      <c r="D442" t="inlineStr"/>
      <c r="E442" t="inlineStr">
        <is>
          <t>:4015-7_8-KP:4015-7_8-KPV:</t>
        </is>
      </c>
      <c r="F442" t="inlineStr">
        <is>
          <t>250# ANSI Flange</t>
        </is>
      </c>
      <c r="G442" t="inlineStr">
        <is>
          <t>CaseMatl_Ductile_Iron_ASTM-A536-65</t>
        </is>
      </c>
      <c r="H442" t="inlineStr">
        <is>
          <t>Ductile Iron, ASTM-A536-65</t>
        </is>
      </c>
      <c r="I442" t="inlineStr">
        <is>
          <t>J</t>
        </is>
      </c>
      <c r="J442" s="250" t="n">
        <v>300</v>
      </c>
      <c r="K442" t="inlineStr">
        <is>
          <t>Coating_Scotchkote134_interior_exterior_IncludeImpeller</t>
        </is>
      </c>
      <c r="L442" s="273" t="inlineStr">
        <is>
          <t>RTF</t>
        </is>
      </c>
      <c r="M442" t="inlineStr">
        <is>
          <t>B100107</t>
        </is>
      </c>
      <c r="N442" s="273" t="inlineStr">
        <is>
          <t>LT034</t>
        </is>
      </c>
      <c r="O442" t="inlineStr"/>
      <c r="P442" t="inlineStr"/>
      <c r="Q442" t="inlineStr"/>
      <c r="R442" t="inlineStr"/>
      <c r="S442" t="inlineStr"/>
      <c r="T442" t="inlineStr"/>
      <c r="U442" t="inlineStr"/>
      <c r="V442" t="inlineStr"/>
      <c r="W442" t="inlineStr"/>
      <c r="X442" t="inlineStr"/>
      <c r="Y442" t="inlineStr"/>
    </row>
    <row r="443" hidden="1" s="109">
      <c r="A443" t="inlineStr"/>
      <c r="B443" s="250" t="inlineStr">
        <is>
          <t>N</t>
        </is>
      </c>
      <c r="C443" t="inlineStr">
        <is>
          <t>ConTab_BOM_KP_Case_0517</t>
        </is>
      </c>
      <c r="D443" t="inlineStr"/>
      <c r="E443" t="inlineStr">
        <is>
          <t>:4015-9_0-KP:4015-9_0-KPV:4015-9_0-KPVS:</t>
        </is>
      </c>
      <c r="F443" t="inlineStr">
        <is>
          <t>125# ANSI Flange</t>
        </is>
      </c>
      <c r="G443" t="inlineStr">
        <is>
          <t>CaseMatl_Cast_Iron_ASTM-A48_CL35</t>
        </is>
      </c>
      <c r="H443" t="inlineStr">
        <is>
          <t>Cast Iron, ASTM-A48, CL 35</t>
        </is>
      </c>
      <c r="I443" t="inlineStr">
        <is>
          <t>C35</t>
        </is>
      </c>
      <c r="J443" s="250" t="n">
        <v>175</v>
      </c>
      <c r="K443" t="inlineStr">
        <is>
          <t>Coating_Scotchkote134_interior_exterior_IncludeImpeller</t>
        </is>
      </c>
      <c r="L443" s="273" t="inlineStr">
        <is>
          <t>RTF</t>
        </is>
      </c>
      <c r="M443" t="inlineStr">
        <is>
          <t>B100102</t>
        </is>
      </c>
      <c r="N443" s="273" t="inlineStr">
        <is>
          <t>LT250</t>
        </is>
      </c>
      <c r="O443" t="inlineStr"/>
      <c r="P443" t="inlineStr"/>
      <c r="Q443" t="inlineStr"/>
      <c r="R443" t="inlineStr"/>
      <c r="S443" t="inlineStr"/>
      <c r="T443" t="inlineStr"/>
      <c r="U443" t="inlineStr"/>
      <c r="V443" t="inlineStr"/>
      <c r="W443" t="inlineStr"/>
      <c r="X443" t="inlineStr"/>
      <c r="Y443" t="inlineStr"/>
    </row>
    <row r="444" hidden="1" s="109">
      <c r="A444" t="inlineStr"/>
      <c r="B444" s="250" t="inlineStr">
        <is>
          <t>N</t>
        </is>
      </c>
      <c r="C444" t="inlineStr">
        <is>
          <t>ConTab_BOM_KP_Case_0518</t>
        </is>
      </c>
      <c r="D444" t="inlineStr"/>
      <c r="E444" t="inlineStr">
        <is>
          <t>:4015-9_0-KP:4015-9_0-KPV:4015-9_0-KPVS:</t>
        </is>
      </c>
      <c r="F444" t="inlineStr">
        <is>
          <t>125# ANSI Flange</t>
        </is>
      </c>
      <c r="G444" t="inlineStr">
        <is>
          <t>CaseMatl_Ductile_Iron_ASTM-A536-65</t>
        </is>
      </c>
      <c r="H444" t="inlineStr">
        <is>
          <t>Ductile Iron, ASTM-A536-65</t>
        </is>
      </c>
      <c r="I444" t="inlineStr">
        <is>
          <t>J</t>
        </is>
      </c>
      <c r="J444" s="250" t="n">
        <v>175</v>
      </c>
      <c r="K444" t="inlineStr">
        <is>
          <t>Coating_Scotchkote134_interior_exterior_IncludeImpeller</t>
        </is>
      </c>
      <c r="L444" s="273" t="inlineStr">
        <is>
          <t>RTF</t>
        </is>
      </c>
      <c r="M444" t="inlineStr">
        <is>
          <t>B100103</t>
        </is>
      </c>
      <c r="N444" s="273" t="inlineStr">
        <is>
          <t>LT034</t>
        </is>
      </c>
      <c r="O444" t="inlineStr"/>
      <c r="P444" t="inlineStr"/>
      <c r="Q444" t="inlineStr"/>
      <c r="R444" t="inlineStr"/>
      <c r="S444" t="inlineStr"/>
      <c r="T444" t="inlineStr"/>
      <c r="U444" t="inlineStr"/>
      <c r="V444" t="inlineStr"/>
      <c r="W444" t="inlineStr"/>
      <c r="X444" t="inlineStr"/>
      <c r="Y444" t="inlineStr"/>
    </row>
    <row r="445" hidden="1" s="109">
      <c r="A445" t="inlineStr"/>
      <c r="B445" s="250" t="inlineStr">
        <is>
          <t>N</t>
        </is>
      </c>
      <c r="C445" t="inlineStr">
        <is>
          <t>ConTab_BOM_KP_Case_0519</t>
        </is>
      </c>
      <c r="D445" t="inlineStr"/>
      <c r="E445" t="inlineStr">
        <is>
          <t>:4015-9_0-KP:4015-9_0-KPV:4015-9_0-KPVS:</t>
        </is>
      </c>
      <c r="F445" t="inlineStr">
        <is>
          <t>250# ANSI Flange</t>
        </is>
      </c>
      <c r="G445" t="inlineStr">
        <is>
          <t>CaseMatl_Cast_Iron_ASTM-A48_CL35</t>
        </is>
      </c>
      <c r="H445" t="inlineStr">
        <is>
          <t>Cast Iron, ASTM-A48, CL 35</t>
        </is>
      </c>
      <c r="I445" t="inlineStr">
        <is>
          <t>C35</t>
        </is>
      </c>
      <c r="J445" s="250" t="n">
        <v>250</v>
      </c>
      <c r="K445" t="inlineStr">
        <is>
          <t>Coating_Scotchkote134_interior_exterior_IncludeImpeller</t>
        </is>
      </c>
      <c r="L445" s="273" t="inlineStr">
        <is>
          <t>RTF</t>
        </is>
      </c>
      <c r="M445" t="inlineStr">
        <is>
          <t>B100106</t>
        </is>
      </c>
      <c r="N445" s="273" t="inlineStr">
        <is>
          <t>LT034</t>
        </is>
      </c>
      <c r="O445" t="inlineStr"/>
      <c r="P445" t="inlineStr"/>
      <c r="Q445" t="inlineStr"/>
      <c r="R445" t="inlineStr"/>
      <c r="S445" t="inlineStr"/>
      <c r="T445" t="inlineStr"/>
      <c r="U445" t="inlineStr"/>
      <c r="V445" t="inlineStr"/>
      <c r="W445" t="inlineStr"/>
      <c r="X445" t="inlineStr"/>
      <c r="Y445" t="inlineStr"/>
    </row>
    <row r="446" hidden="1" s="109">
      <c r="A446" t="inlineStr"/>
      <c r="B446" s="250" t="inlineStr">
        <is>
          <t>N</t>
        </is>
      </c>
      <c r="C446" t="inlineStr">
        <is>
          <t>ConTab_BOM_KP_Case_0520</t>
        </is>
      </c>
      <c r="D446" t="inlineStr"/>
      <c r="E446" t="inlineStr">
        <is>
          <t>:4015-9_0-KP:4015-9_0-KPV:4015-9_0-KPVS:</t>
        </is>
      </c>
      <c r="F446" t="inlineStr">
        <is>
          <t>250# ANSI Flange</t>
        </is>
      </c>
      <c r="G446" t="inlineStr">
        <is>
          <t>CaseMatl_Ductile_Iron_ASTM-A536-65</t>
        </is>
      </c>
      <c r="H446" t="inlineStr">
        <is>
          <t>Ductile Iron, ASTM-A536-65</t>
        </is>
      </c>
      <c r="I446" t="inlineStr">
        <is>
          <t>J</t>
        </is>
      </c>
      <c r="J446" s="250" t="n">
        <v>300</v>
      </c>
      <c r="K446" t="inlineStr">
        <is>
          <t>Coating_Scotchkote134_interior_exterior_IncludeImpeller</t>
        </is>
      </c>
      <c r="L446" s="273" t="inlineStr">
        <is>
          <t>RTF</t>
        </is>
      </c>
      <c r="M446" t="inlineStr">
        <is>
          <t>B100107</t>
        </is>
      </c>
      <c r="N446" s="273" t="inlineStr">
        <is>
          <t>LT034</t>
        </is>
      </c>
      <c r="O446" t="inlineStr"/>
      <c r="P446" t="inlineStr"/>
      <c r="Q446" t="inlineStr"/>
      <c r="R446" t="inlineStr"/>
      <c r="S446" t="inlineStr"/>
      <c r="T446" t="inlineStr"/>
      <c r="U446" t="inlineStr"/>
      <c r="V446" t="inlineStr"/>
      <c r="W446" t="inlineStr"/>
      <c r="X446" t="inlineStr"/>
      <c r="Y446" t="inlineStr"/>
    </row>
    <row r="447" hidden="1" s="109">
      <c r="A447" t="inlineStr"/>
      <c r="B447" s="250" t="inlineStr">
        <is>
          <t>N</t>
        </is>
      </c>
      <c r="C447" t="inlineStr">
        <is>
          <t>ConTab_BOM_KP_Case_0521</t>
        </is>
      </c>
      <c r="D447" t="inlineStr"/>
      <c r="E447" t="inlineStr">
        <is>
          <t>:5012-7_8-KP:5012-7_8-KPV:5012-7_8-KPVS:</t>
        </is>
      </c>
      <c r="F447" t="inlineStr">
        <is>
          <t>125# ANSI Flange</t>
        </is>
      </c>
      <c r="G447" t="inlineStr">
        <is>
          <t>CaseMatl_Cast_Iron_ASTM-A48_CL35</t>
        </is>
      </c>
      <c r="H447" t="inlineStr">
        <is>
          <t>Cast Iron, ASTM-A48, CL 35</t>
        </is>
      </c>
      <c r="I447" t="inlineStr">
        <is>
          <t>C35</t>
        </is>
      </c>
      <c r="J447" s="250" t="n">
        <v>175</v>
      </c>
      <c r="K447" t="inlineStr">
        <is>
          <t>Coating_Scotchkote134_interior_exterior_IncludeImpeller</t>
        </is>
      </c>
      <c r="L447" s="273" t="inlineStr">
        <is>
          <t>RTF</t>
        </is>
      </c>
      <c r="M447" t="inlineStr">
        <is>
          <t>B100114</t>
        </is>
      </c>
      <c r="N447" s="273" t="inlineStr">
        <is>
          <t>LT250</t>
        </is>
      </c>
      <c r="O447" t="inlineStr"/>
      <c r="P447" t="inlineStr"/>
      <c r="Q447" t="inlineStr"/>
      <c r="R447" t="inlineStr"/>
      <c r="S447" t="inlineStr"/>
      <c r="T447" t="inlineStr"/>
      <c r="U447" t="inlineStr"/>
      <c r="V447" t="inlineStr"/>
      <c r="W447" t="inlineStr"/>
      <c r="X447" t="inlineStr"/>
      <c r="Y447" t="inlineStr"/>
    </row>
    <row r="448" hidden="1" s="109">
      <c r="A448" t="inlineStr"/>
      <c r="B448" s="250" t="inlineStr">
        <is>
          <t>N</t>
        </is>
      </c>
      <c r="C448" t="inlineStr">
        <is>
          <t>ConTab_BOM_KP_Case_0522</t>
        </is>
      </c>
      <c r="D448" t="inlineStr"/>
      <c r="E448" t="inlineStr">
        <is>
          <t>:5012-7_8-KP:5012-7_8-KPV:5012-7_8-KPVS:</t>
        </is>
      </c>
      <c r="F448" t="inlineStr">
        <is>
          <t>125# ANSI Flange</t>
        </is>
      </c>
      <c r="G448" t="inlineStr">
        <is>
          <t>CaseMatl_Ductile_Iron_ASTM-A536-65</t>
        </is>
      </c>
      <c r="H448" t="inlineStr">
        <is>
          <t>Ductile Iron, ASTM-A536-65</t>
        </is>
      </c>
      <c r="I448" t="inlineStr">
        <is>
          <t>J</t>
        </is>
      </c>
      <c r="J448" s="250" t="n">
        <v>175</v>
      </c>
      <c r="K448" t="inlineStr">
        <is>
          <t>Coating_Scotchkote134_interior_exterior_IncludeImpeller</t>
        </is>
      </c>
      <c r="L448" s="273" t="inlineStr">
        <is>
          <t>RTF</t>
        </is>
      </c>
      <c r="M448" t="inlineStr">
        <is>
          <t>B100115</t>
        </is>
      </c>
      <c r="N448" s="273" t="inlineStr">
        <is>
          <t>LT034</t>
        </is>
      </c>
      <c r="O448" t="inlineStr"/>
      <c r="P448" t="inlineStr"/>
      <c r="Q448" t="inlineStr"/>
      <c r="R448" t="inlineStr"/>
      <c r="S448" t="inlineStr"/>
      <c r="T448" t="inlineStr"/>
      <c r="U448" t="inlineStr"/>
      <c r="V448" t="inlineStr"/>
      <c r="W448" t="inlineStr"/>
      <c r="X448" t="inlineStr"/>
      <c r="Y448" t="inlineStr"/>
    </row>
    <row r="449" hidden="1" s="109">
      <c r="A449" t="inlineStr"/>
      <c r="B449" s="250" t="inlineStr">
        <is>
          <t>N</t>
        </is>
      </c>
      <c r="C449" t="inlineStr">
        <is>
          <t>ConTab_BOM_KP_Case_0523</t>
        </is>
      </c>
      <c r="D449" t="inlineStr"/>
      <c r="E449" t="inlineStr">
        <is>
          <t>:5012-7_8-KP:5012-7_8-KPV:5012-7_8-KPVS:</t>
        </is>
      </c>
      <c r="F449" t="inlineStr">
        <is>
          <t>250# ANSI Flange</t>
        </is>
      </c>
      <c r="G449" t="inlineStr">
        <is>
          <t>CaseMatl_Cast_Iron_ASTM-A48_CL35</t>
        </is>
      </c>
      <c r="H449" t="inlineStr">
        <is>
          <t>Cast Iron, ASTM-A48, CL 35</t>
        </is>
      </c>
      <c r="I449" t="inlineStr">
        <is>
          <t>C35</t>
        </is>
      </c>
      <c r="J449" s="250" t="n">
        <v>250</v>
      </c>
      <c r="K449" t="inlineStr">
        <is>
          <t>Coating_Scotchkote134_interior_exterior_IncludeImpeller</t>
        </is>
      </c>
      <c r="L449" s="273" t="inlineStr">
        <is>
          <t>RTF</t>
        </is>
      </c>
      <c r="M449" t="inlineStr">
        <is>
          <t>B100118</t>
        </is>
      </c>
      <c r="N449" s="273" t="inlineStr">
        <is>
          <t>LT034</t>
        </is>
      </c>
      <c r="O449" t="inlineStr"/>
      <c r="P449" t="inlineStr"/>
      <c r="Q449" t="inlineStr"/>
      <c r="R449" t="inlineStr"/>
      <c r="S449" t="inlineStr"/>
      <c r="T449" t="inlineStr"/>
      <c r="U449" t="inlineStr"/>
      <c r="V449" t="inlineStr"/>
      <c r="W449" t="inlineStr"/>
      <c r="X449" t="inlineStr"/>
      <c r="Y449" t="inlineStr"/>
    </row>
    <row r="450" hidden="1" s="109">
      <c r="A450" t="inlineStr"/>
      <c r="B450" s="250" t="inlineStr">
        <is>
          <t>N</t>
        </is>
      </c>
      <c r="C450" t="inlineStr">
        <is>
          <t>ConTab_BOM_KP_Case_0524</t>
        </is>
      </c>
      <c r="D450" t="inlineStr"/>
      <c r="E450" t="inlineStr">
        <is>
          <t>:5012-7_8-KP:5012-7_8-KPV:5012-7_8-KPVS:</t>
        </is>
      </c>
      <c r="F450" t="inlineStr">
        <is>
          <t>250# ANSI Flange</t>
        </is>
      </c>
      <c r="G450" t="inlineStr">
        <is>
          <t>CaseMatl_Ductile_Iron_ASTM-A536-65</t>
        </is>
      </c>
      <c r="H450" t="inlineStr">
        <is>
          <t>Ductile Iron, ASTM-A536-65</t>
        </is>
      </c>
      <c r="I450" t="inlineStr">
        <is>
          <t>J</t>
        </is>
      </c>
      <c r="J450" s="250" t="n">
        <v>300</v>
      </c>
      <c r="K450" t="inlineStr">
        <is>
          <t>Coating_Scotchkote134_interior_exterior_IncludeImpeller</t>
        </is>
      </c>
      <c r="L450" s="273" t="inlineStr">
        <is>
          <t>RTF</t>
        </is>
      </c>
      <c r="M450" t="inlineStr">
        <is>
          <t>B100119</t>
        </is>
      </c>
      <c r="N450" s="273" t="inlineStr">
        <is>
          <t>LT034</t>
        </is>
      </c>
      <c r="O450" t="inlineStr"/>
      <c r="P450" t="inlineStr"/>
      <c r="Q450" t="inlineStr"/>
      <c r="R450" t="inlineStr"/>
      <c r="S450" t="inlineStr"/>
      <c r="T450" t="inlineStr"/>
      <c r="U450" t="inlineStr"/>
      <c r="V450" t="inlineStr"/>
      <c r="W450" t="inlineStr"/>
      <c r="X450" t="inlineStr"/>
      <c r="Y450" t="inlineStr"/>
    </row>
    <row r="451" hidden="1" s="109">
      <c r="A451" t="inlineStr"/>
      <c r="B451" s="250" t="inlineStr">
        <is>
          <t>N</t>
        </is>
      </c>
      <c r="C451" t="inlineStr">
        <is>
          <t>ConTab_BOM_KP_Case_0525</t>
        </is>
      </c>
      <c r="D451" t="inlineStr"/>
      <c r="E451" t="inlineStr">
        <is>
          <t>:5015-9_0-KP:5015-9_0-KPV:5015-9_0-KPVS:</t>
        </is>
      </c>
      <c r="F451" t="inlineStr">
        <is>
          <t>125# ANSI Flange</t>
        </is>
      </c>
      <c r="G451" t="inlineStr">
        <is>
          <t>CaseMatl_Cast_Iron_ASTM-A48_CL35</t>
        </is>
      </c>
      <c r="H451" t="inlineStr">
        <is>
          <t>Cast Iron, ASTM-A48, CL 35</t>
        </is>
      </c>
      <c r="I451" t="inlineStr">
        <is>
          <t>C35</t>
        </is>
      </c>
      <c r="J451" s="250" t="n">
        <v>175</v>
      </c>
      <c r="K451" t="inlineStr">
        <is>
          <t>Coating_Scotchkote134_interior_exterior_IncludeImpeller</t>
        </is>
      </c>
      <c r="L451" s="273" t="inlineStr">
        <is>
          <t>98431243</t>
        </is>
      </c>
      <c r="M451" t="inlineStr">
        <is>
          <t>B100126</t>
        </is>
      </c>
      <c r="N451" s="273" t="inlineStr">
        <is>
          <t>LT250</t>
        </is>
      </c>
      <c r="O451" t="inlineStr"/>
      <c r="P451" t="inlineStr"/>
      <c r="Q451" t="inlineStr"/>
      <c r="R451" t="inlineStr"/>
      <c r="S451" t="inlineStr"/>
      <c r="T451" t="inlineStr"/>
      <c r="U451" t="inlineStr"/>
      <c r="V451" t="inlineStr"/>
      <c r="W451" t="inlineStr"/>
      <c r="X451" t="inlineStr"/>
      <c r="Y451" t="inlineStr"/>
    </row>
    <row r="452" hidden="1" s="109">
      <c r="A452" t="inlineStr"/>
      <c r="B452" s="250" t="inlineStr">
        <is>
          <t>N</t>
        </is>
      </c>
      <c r="C452" t="inlineStr">
        <is>
          <t>ConTab_BOM_KP_Case_0526</t>
        </is>
      </c>
      <c r="D452" t="inlineStr"/>
      <c r="E452" t="inlineStr">
        <is>
          <t>:5015-9_0-KP:5015-9_0-KPV:5015-9_0-KPVS:</t>
        </is>
      </c>
      <c r="F452" t="inlineStr">
        <is>
          <t>125# ANSI Flange</t>
        </is>
      </c>
      <c r="G452" t="inlineStr">
        <is>
          <t>CaseMatl_Ductile_Iron_ASTM-A536-65</t>
        </is>
      </c>
      <c r="H452" t="inlineStr">
        <is>
          <t>Ductile Iron, ASTM-A536-65</t>
        </is>
      </c>
      <c r="I452" t="inlineStr">
        <is>
          <t>J</t>
        </is>
      </c>
      <c r="J452" s="250" t="n">
        <v>175</v>
      </c>
      <c r="K452" t="inlineStr">
        <is>
          <t>Coating_Scotchkote134_interior_exterior_IncludeImpeller</t>
        </is>
      </c>
      <c r="L452" s="273" t="inlineStr">
        <is>
          <t>RTF</t>
        </is>
      </c>
      <c r="M452" t="inlineStr">
        <is>
          <t>B100127</t>
        </is>
      </c>
      <c r="N452" s="273" t="inlineStr">
        <is>
          <t>LT034</t>
        </is>
      </c>
      <c r="O452" t="inlineStr"/>
      <c r="P452" t="inlineStr"/>
      <c r="Q452" t="inlineStr"/>
      <c r="R452" t="inlineStr"/>
      <c r="S452" t="inlineStr"/>
      <c r="T452" t="inlineStr"/>
      <c r="U452" t="inlineStr"/>
      <c r="V452" t="inlineStr"/>
      <c r="W452" t="inlineStr"/>
      <c r="X452" t="inlineStr"/>
      <c r="Y452" t="inlineStr"/>
    </row>
    <row r="453" hidden="1" s="109">
      <c r="A453" t="inlineStr"/>
      <c r="B453" s="250" t="inlineStr">
        <is>
          <t>N</t>
        </is>
      </c>
      <c r="C453" t="inlineStr">
        <is>
          <t>ConTab_BOM_KP_Case_0527</t>
        </is>
      </c>
      <c r="D453" t="inlineStr"/>
      <c r="E453" t="inlineStr">
        <is>
          <t>:5015-9_0-KP:5015-9_0-KPV:5015-9_0-KPVS:</t>
        </is>
      </c>
      <c r="F453" t="inlineStr">
        <is>
          <t>250# ANSI Flange</t>
        </is>
      </c>
      <c r="G453" t="inlineStr">
        <is>
          <t>CaseMatl_Cast_Iron_ASTM-A48_CL35</t>
        </is>
      </c>
      <c r="H453" t="inlineStr">
        <is>
          <t>Cast Iron, ASTM-A48, CL 35</t>
        </is>
      </c>
      <c r="I453" t="inlineStr">
        <is>
          <t>C35</t>
        </is>
      </c>
      <c r="J453" s="250" t="n">
        <v>250</v>
      </c>
      <c r="K453" t="inlineStr">
        <is>
          <t>Coating_Scotchkote134_interior_exterior_IncludeImpeller</t>
        </is>
      </c>
      <c r="L453" s="273" t="inlineStr">
        <is>
          <t>RTF</t>
        </is>
      </c>
      <c r="M453" t="inlineStr">
        <is>
          <t>B100130</t>
        </is>
      </c>
      <c r="N453" s="273" t="inlineStr">
        <is>
          <t>LT034</t>
        </is>
      </c>
      <c r="O453" t="inlineStr"/>
      <c r="P453" t="inlineStr"/>
      <c r="Q453" t="inlineStr"/>
      <c r="R453" t="inlineStr"/>
      <c r="S453" t="inlineStr"/>
      <c r="T453" t="inlineStr"/>
      <c r="U453" t="inlineStr"/>
      <c r="V453" t="inlineStr"/>
      <c r="W453" t="inlineStr"/>
      <c r="X453" t="inlineStr"/>
      <c r="Y453" t="inlineStr"/>
    </row>
    <row r="454" hidden="1" s="109">
      <c r="A454" t="inlineStr"/>
      <c r="B454" s="250" t="inlineStr">
        <is>
          <t>N</t>
        </is>
      </c>
      <c r="C454" t="inlineStr">
        <is>
          <t>ConTab_BOM_KP_Case_0528</t>
        </is>
      </c>
      <c r="D454" t="inlineStr"/>
      <c r="E454" t="inlineStr">
        <is>
          <t>:5015-9_0-KP:5015-9_0-KPV:5015-9_0-KPVS:</t>
        </is>
      </c>
      <c r="F454" t="inlineStr">
        <is>
          <t>250# ANSI Flange</t>
        </is>
      </c>
      <c r="G454" t="inlineStr">
        <is>
          <t>CaseMatl_Ductile_Iron_ASTM-A536-65</t>
        </is>
      </c>
      <c r="H454" t="inlineStr">
        <is>
          <t>Ductile Iron, ASTM-A536-65</t>
        </is>
      </c>
      <c r="I454" t="inlineStr">
        <is>
          <t>J</t>
        </is>
      </c>
      <c r="J454" s="250" t="n">
        <v>300</v>
      </c>
      <c r="K454" t="inlineStr">
        <is>
          <t>Coating_Scotchkote134_interior_exterior_IncludeImpeller</t>
        </is>
      </c>
      <c r="L454" s="273" t="inlineStr">
        <is>
          <t>RTF</t>
        </is>
      </c>
      <c r="M454" t="inlineStr">
        <is>
          <t>B100131</t>
        </is>
      </c>
      <c r="N454" s="273" t="inlineStr">
        <is>
          <t>LT034</t>
        </is>
      </c>
      <c r="O454" t="inlineStr"/>
      <c r="P454" t="inlineStr"/>
      <c r="Q454" t="inlineStr"/>
      <c r="R454" t="inlineStr"/>
      <c r="S454" t="inlineStr"/>
      <c r="T454" t="inlineStr"/>
      <c r="U454" t="inlineStr"/>
      <c r="V454" t="inlineStr"/>
      <c r="W454" t="inlineStr"/>
      <c r="X454" t="inlineStr"/>
      <c r="Y454" t="inlineStr"/>
    </row>
    <row r="455" hidden="1" s="109">
      <c r="A455" t="inlineStr"/>
      <c r="B455" s="250" t="inlineStr">
        <is>
          <t>N</t>
        </is>
      </c>
      <c r="C455" t="inlineStr">
        <is>
          <t>ConTab_BOM_KP_Case_0529</t>
        </is>
      </c>
      <c r="D455" t="inlineStr"/>
      <c r="E455" t="inlineStr">
        <is>
          <t>:6012-1_2-KP:6012-1_2-KPV:</t>
        </is>
      </c>
      <c r="F455" t="inlineStr">
        <is>
          <t>125# ANSI Flange</t>
        </is>
      </c>
      <c r="G455" t="inlineStr">
        <is>
          <t>CaseMatl_Cast_Iron_ASTM-A48_CL35</t>
        </is>
      </c>
      <c r="H455" t="inlineStr">
        <is>
          <t>Cast Iron, ASTM-A48, CL 35</t>
        </is>
      </c>
      <c r="I455" t="inlineStr">
        <is>
          <t>C35</t>
        </is>
      </c>
      <c r="J455" s="250" t="n">
        <v>175</v>
      </c>
      <c r="K455" t="inlineStr">
        <is>
          <t>Coating_Scotchkote134_interior_exterior_IncludeImpeller</t>
        </is>
      </c>
      <c r="L455" s="273" t="inlineStr">
        <is>
          <t>RTF</t>
        </is>
      </c>
      <c r="M455" t="inlineStr">
        <is>
          <t>B100138</t>
        </is>
      </c>
      <c r="N455" s="273" t="inlineStr">
        <is>
          <t>LT250</t>
        </is>
      </c>
      <c r="O455" t="inlineStr"/>
      <c r="P455" t="inlineStr"/>
      <c r="Q455" t="inlineStr"/>
      <c r="R455" t="inlineStr"/>
      <c r="S455" t="inlineStr"/>
      <c r="T455" t="inlineStr"/>
      <c r="U455" t="inlineStr"/>
      <c r="V455" t="inlineStr"/>
      <c r="W455" t="inlineStr"/>
      <c r="X455" t="inlineStr"/>
      <c r="Y455" t="inlineStr"/>
    </row>
    <row r="456" hidden="1" s="109">
      <c r="A456" t="inlineStr"/>
      <c r="B456" s="250" t="inlineStr">
        <is>
          <t>N</t>
        </is>
      </c>
      <c r="C456" t="inlineStr">
        <is>
          <t>ConTab_BOM_KP_Case_0530</t>
        </is>
      </c>
      <c r="D456" t="inlineStr"/>
      <c r="E456" t="inlineStr">
        <is>
          <t>:6012-1_2-KP:6012-1_2-KPV:</t>
        </is>
      </c>
      <c r="F456" t="inlineStr">
        <is>
          <t>125# ANSI Flange</t>
        </is>
      </c>
      <c r="G456" t="inlineStr">
        <is>
          <t>CaseMatl_Ductile_Iron_ASTM-A536-65</t>
        </is>
      </c>
      <c r="H456" t="inlineStr">
        <is>
          <t>Ductile Iron, ASTM-A536-65</t>
        </is>
      </c>
      <c r="I456" t="inlineStr">
        <is>
          <t>J</t>
        </is>
      </c>
      <c r="J456" s="250" t="n">
        <v>175</v>
      </c>
      <c r="K456" t="inlineStr">
        <is>
          <t>Coating_Scotchkote134_interior_exterior_IncludeImpeller</t>
        </is>
      </c>
      <c r="L456" s="273" t="inlineStr">
        <is>
          <t>RTF</t>
        </is>
      </c>
      <c r="M456" t="inlineStr">
        <is>
          <t>B100139</t>
        </is>
      </c>
      <c r="N456" s="273" t="inlineStr">
        <is>
          <t>LT034</t>
        </is>
      </c>
      <c r="O456" t="inlineStr"/>
      <c r="P456" t="inlineStr"/>
      <c r="Q456" t="inlineStr"/>
      <c r="R456" t="inlineStr"/>
      <c r="S456" t="inlineStr"/>
      <c r="T456" t="inlineStr"/>
      <c r="U456" t="inlineStr"/>
      <c r="V456" t="inlineStr"/>
      <c r="W456" t="inlineStr"/>
      <c r="X456" t="inlineStr"/>
      <c r="Y456" t="inlineStr"/>
    </row>
    <row r="457" hidden="1" s="109">
      <c r="A457" t="inlineStr"/>
      <c r="B457" s="250" t="inlineStr">
        <is>
          <t>N</t>
        </is>
      </c>
      <c r="C457" t="inlineStr">
        <is>
          <t>ConTab_BOM_KP_Case_0531</t>
        </is>
      </c>
      <c r="D457" t="inlineStr"/>
      <c r="E457" t="inlineStr">
        <is>
          <t>:6012-1_2-KP:6012-1_2-KPV:</t>
        </is>
      </c>
      <c r="F457" t="inlineStr">
        <is>
          <t>250# ANSI Flange</t>
        </is>
      </c>
      <c r="G457" t="inlineStr">
        <is>
          <t>CaseMatl_Cast_Iron_ASTM-A48_CL35</t>
        </is>
      </c>
      <c r="H457" t="inlineStr">
        <is>
          <t>Cast Iron, ASTM-A48, CL 35</t>
        </is>
      </c>
      <c r="I457" t="inlineStr">
        <is>
          <t>C35</t>
        </is>
      </c>
      <c r="J457" s="250" t="n">
        <v>250</v>
      </c>
      <c r="K457" t="inlineStr">
        <is>
          <t>Coating_Scotchkote134_interior_exterior_IncludeImpeller</t>
        </is>
      </c>
      <c r="L457" s="273" t="inlineStr">
        <is>
          <t>RTF</t>
        </is>
      </c>
      <c r="M457" t="inlineStr">
        <is>
          <t>B100142</t>
        </is>
      </c>
      <c r="N457" s="273" t="inlineStr">
        <is>
          <t>LT034</t>
        </is>
      </c>
      <c r="O457" t="inlineStr"/>
      <c r="P457" t="inlineStr"/>
      <c r="Q457" t="inlineStr"/>
      <c r="R457" t="inlineStr"/>
      <c r="S457" t="inlineStr"/>
      <c r="T457" t="inlineStr"/>
      <c r="U457" t="inlineStr"/>
      <c r="V457" t="inlineStr"/>
      <c r="W457" t="inlineStr"/>
      <c r="X457" t="inlineStr"/>
      <c r="Y457" t="inlineStr"/>
    </row>
    <row r="458" hidden="1" s="109">
      <c r="A458" t="inlineStr"/>
      <c r="B458" s="250" t="inlineStr">
        <is>
          <t>N</t>
        </is>
      </c>
      <c r="C458" t="inlineStr">
        <is>
          <t>ConTab_BOM_KP_Case_0532</t>
        </is>
      </c>
      <c r="D458" t="inlineStr"/>
      <c r="E458" t="inlineStr">
        <is>
          <t>:6012-1_2-KP:6012-1_2-KPV:</t>
        </is>
      </c>
      <c r="F458" t="inlineStr">
        <is>
          <t>250# ANSI Flange</t>
        </is>
      </c>
      <c r="G458" t="inlineStr">
        <is>
          <t>CaseMatl_Ductile_Iron_ASTM-A536-65</t>
        </is>
      </c>
      <c r="H458" t="inlineStr">
        <is>
          <t>Ductile Iron, ASTM-A536-65</t>
        </is>
      </c>
      <c r="I458" t="inlineStr">
        <is>
          <t>J</t>
        </is>
      </c>
      <c r="J458" s="250" t="n">
        <v>300</v>
      </c>
      <c r="K458" t="inlineStr">
        <is>
          <t>Coating_Scotchkote134_interior_exterior_IncludeImpeller</t>
        </is>
      </c>
      <c r="L458" s="273" t="inlineStr">
        <is>
          <t>RTF</t>
        </is>
      </c>
      <c r="M458" t="inlineStr">
        <is>
          <t>B100143</t>
        </is>
      </c>
      <c r="N458" s="273" t="inlineStr">
        <is>
          <t>LT034</t>
        </is>
      </c>
      <c r="O458" t="inlineStr"/>
      <c r="P458" t="inlineStr"/>
      <c r="Q458" t="inlineStr"/>
      <c r="R458" t="inlineStr"/>
      <c r="S458" t="inlineStr"/>
      <c r="T458" t="inlineStr"/>
      <c r="U458" t="inlineStr"/>
      <c r="V458" t="inlineStr"/>
      <c r="W458" t="inlineStr"/>
      <c r="X458" t="inlineStr"/>
      <c r="Y458" t="inlineStr"/>
    </row>
    <row r="459" hidden="1" s="109">
      <c r="A459" t="inlineStr"/>
      <c r="B459" s="250" t="inlineStr">
        <is>
          <t>N</t>
        </is>
      </c>
      <c r="C459" t="inlineStr">
        <is>
          <t>ConTab_BOM_KP_Case_0533</t>
        </is>
      </c>
      <c r="D459" t="inlineStr"/>
      <c r="E459" t="inlineStr">
        <is>
          <t>:6012-3_4-KP:6012-3_4-KPV:6012-3_4-KPVS:</t>
        </is>
      </c>
      <c r="F459" t="inlineStr">
        <is>
          <t>125# ANSI Flange</t>
        </is>
      </c>
      <c r="G459" t="inlineStr">
        <is>
          <t>CaseMatl_Cast_Iron_ASTM-A48_CL35</t>
        </is>
      </c>
      <c r="H459" t="inlineStr">
        <is>
          <t>Cast Iron, ASTM-A48, CL 35</t>
        </is>
      </c>
      <c r="I459" t="inlineStr">
        <is>
          <t>C35</t>
        </is>
      </c>
      <c r="J459" s="250" t="n">
        <v>175</v>
      </c>
      <c r="K459" t="inlineStr">
        <is>
          <t>Coating_Scotchkote134_interior_exterior_IncludeImpeller</t>
        </is>
      </c>
      <c r="L459" s="273" t="inlineStr">
        <is>
          <t>98435161</t>
        </is>
      </c>
      <c r="M459" t="inlineStr">
        <is>
          <t>B100150</t>
        </is>
      </c>
      <c r="N459" s="273" t="inlineStr">
        <is>
          <t>LT250</t>
        </is>
      </c>
      <c r="O459" t="inlineStr"/>
      <c r="P459" t="inlineStr"/>
      <c r="Q459" t="inlineStr"/>
      <c r="R459" t="inlineStr"/>
      <c r="S459" t="inlineStr"/>
      <c r="T459" t="inlineStr"/>
      <c r="U459" t="inlineStr"/>
      <c r="V459" t="inlineStr"/>
      <c r="W459" t="inlineStr"/>
      <c r="X459" t="inlineStr"/>
      <c r="Y459" t="inlineStr"/>
    </row>
    <row r="460" hidden="1" s="109">
      <c r="A460" t="inlineStr"/>
      <c r="B460" s="250" t="inlineStr">
        <is>
          <t>N</t>
        </is>
      </c>
      <c r="C460" t="inlineStr">
        <is>
          <t>ConTab_BOM_KP_Case_0534</t>
        </is>
      </c>
      <c r="D460" t="inlineStr"/>
      <c r="E460" t="inlineStr">
        <is>
          <t>:6012-3_4-KP:6012-3_4-KPV:6012-3_4-KPVS:</t>
        </is>
      </c>
      <c r="F460" t="inlineStr">
        <is>
          <t>125# ANSI Flange</t>
        </is>
      </c>
      <c r="G460" t="inlineStr">
        <is>
          <t>CaseMatl_Ductile_Iron_ASTM-A536-65</t>
        </is>
      </c>
      <c r="H460" t="inlineStr">
        <is>
          <t>Ductile Iron, ASTM-A536-65</t>
        </is>
      </c>
      <c r="I460" t="inlineStr">
        <is>
          <t>J</t>
        </is>
      </c>
      <c r="J460" s="250" t="n">
        <v>175</v>
      </c>
      <c r="K460" t="inlineStr">
        <is>
          <t>Coating_Scotchkote134_interior_exterior_IncludeImpeller</t>
        </is>
      </c>
      <c r="L460" s="273" t="inlineStr">
        <is>
          <t>RTF</t>
        </is>
      </c>
      <c r="M460" t="inlineStr">
        <is>
          <t>B100151</t>
        </is>
      </c>
      <c r="N460" s="273" t="inlineStr">
        <is>
          <t>LT034</t>
        </is>
      </c>
      <c r="O460" t="inlineStr"/>
      <c r="P460" t="inlineStr"/>
      <c r="Q460" t="inlineStr"/>
      <c r="R460" t="inlineStr"/>
      <c r="S460" t="inlineStr"/>
      <c r="T460" t="inlineStr"/>
      <c r="U460" t="inlineStr"/>
      <c r="V460" t="inlineStr"/>
      <c r="W460" t="inlineStr"/>
      <c r="X460" t="inlineStr"/>
      <c r="Y460" t="inlineStr"/>
    </row>
    <row r="461" hidden="1" s="109">
      <c r="A461" t="inlineStr"/>
      <c r="B461" s="250" t="inlineStr">
        <is>
          <t>N</t>
        </is>
      </c>
      <c r="C461" t="inlineStr">
        <is>
          <t>ConTab_BOM_KP_Case_0535</t>
        </is>
      </c>
      <c r="D461" t="inlineStr"/>
      <c r="E461" t="inlineStr">
        <is>
          <t>:6012-3_4-KP:6012-3_4-KPV:6012-3_4-KPVS:</t>
        </is>
      </c>
      <c r="F461" t="inlineStr">
        <is>
          <t>250# ANSI Flange</t>
        </is>
      </c>
      <c r="G461" t="inlineStr">
        <is>
          <t>CaseMatl_Cast_Iron_ASTM-A48_CL35</t>
        </is>
      </c>
      <c r="H461" t="inlineStr">
        <is>
          <t>Cast Iron, ASTM-A48, CL 35</t>
        </is>
      </c>
      <c r="I461" t="inlineStr">
        <is>
          <t>C35</t>
        </is>
      </c>
      <c r="J461" s="250" t="n">
        <v>250</v>
      </c>
      <c r="K461" t="inlineStr">
        <is>
          <t>Coating_Scotchkote134_interior_exterior_IncludeImpeller</t>
        </is>
      </c>
      <c r="L461" s="273" t="inlineStr">
        <is>
          <t>RTF</t>
        </is>
      </c>
      <c r="M461" t="inlineStr">
        <is>
          <t>B100154</t>
        </is>
      </c>
      <c r="N461" s="273" t="inlineStr">
        <is>
          <t>LT034</t>
        </is>
      </c>
      <c r="O461" t="inlineStr"/>
      <c r="P461" t="inlineStr"/>
      <c r="Q461" t="inlineStr"/>
      <c r="R461" t="inlineStr"/>
      <c r="S461" t="inlineStr"/>
      <c r="T461" t="inlineStr"/>
      <c r="U461" t="inlineStr"/>
      <c r="V461" t="inlineStr"/>
      <c r="W461" t="inlineStr"/>
      <c r="X461" t="inlineStr"/>
      <c r="Y461" t="inlineStr"/>
    </row>
    <row r="462" hidden="1" s="109">
      <c r="A462" t="inlineStr"/>
      <c r="B462" s="250" t="inlineStr">
        <is>
          <t>N</t>
        </is>
      </c>
      <c r="C462" t="inlineStr">
        <is>
          <t>ConTab_BOM_KP_Case_0536</t>
        </is>
      </c>
      <c r="D462" t="inlineStr"/>
      <c r="E462" t="inlineStr">
        <is>
          <t>:6012-3_4-KP:6012-3_4-KPV:6012-3_4-KPVS:</t>
        </is>
      </c>
      <c r="F462" t="inlineStr">
        <is>
          <t>250# ANSI Flange</t>
        </is>
      </c>
      <c r="G462" t="inlineStr">
        <is>
          <t>CaseMatl_Ductile_Iron_ASTM-A536-65</t>
        </is>
      </c>
      <c r="H462" t="inlineStr">
        <is>
          <t>Ductile Iron, ASTM-A536-65</t>
        </is>
      </c>
      <c r="I462" t="inlineStr">
        <is>
          <t>J</t>
        </is>
      </c>
      <c r="J462" s="250" t="n">
        <v>300</v>
      </c>
      <c r="K462" t="inlineStr">
        <is>
          <t>Coating_Scotchkote134_interior_exterior_IncludeImpeller</t>
        </is>
      </c>
      <c r="L462" s="273" t="inlineStr">
        <is>
          <t>RTF</t>
        </is>
      </c>
      <c r="M462" t="inlineStr">
        <is>
          <t>B100155</t>
        </is>
      </c>
      <c r="N462" s="273" t="inlineStr">
        <is>
          <t>LT034</t>
        </is>
      </c>
      <c r="O462" t="inlineStr"/>
      <c r="P462" t="inlineStr"/>
      <c r="Q462" t="inlineStr"/>
      <c r="R462" t="inlineStr"/>
      <c r="S462" t="inlineStr"/>
      <c r="T462" t="inlineStr"/>
      <c r="U462" t="inlineStr"/>
      <c r="V462" t="inlineStr"/>
      <c r="W462" t="inlineStr"/>
      <c r="X462" t="inlineStr"/>
      <c r="Y462" t="inlineStr"/>
    </row>
    <row r="463" hidden="1" s="109">
      <c r="A463" t="inlineStr"/>
      <c r="B463" s="250" t="inlineStr">
        <is>
          <t>N</t>
        </is>
      </c>
      <c r="C463" t="inlineStr">
        <is>
          <t>ConTab_BOM_KP_Case_0537</t>
        </is>
      </c>
      <c r="D463" t="inlineStr"/>
      <c r="E463" t="inlineStr">
        <is>
          <t>:6015-1_2-KP:6015-1_2-KPV:</t>
        </is>
      </c>
      <c r="F463" t="inlineStr">
        <is>
          <t>125# ANSI Flange</t>
        </is>
      </c>
      <c r="G463" t="inlineStr">
        <is>
          <t>CaseMatl_Cast_Iron_ASTM-A48_CL35</t>
        </is>
      </c>
      <c r="H463" t="inlineStr">
        <is>
          <t>Cast Iron, ASTM-A48, CL 35</t>
        </is>
      </c>
      <c r="I463" t="inlineStr">
        <is>
          <t>C35</t>
        </is>
      </c>
      <c r="J463" s="250" t="n">
        <v>175</v>
      </c>
      <c r="K463" t="inlineStr">
        <is>
          <t>Coating_Scotchkote134_interior_exterior_IncludeImpeller</t>
        </is>
      </c>
      <c r="L463" s="273" t="inlineStr">
        <is>
          <t>RTF</t>
        </is>
      </c>
      <c r="M463" t="inlineStr">
        <is>
          <t>B100162</t>
        </is>
      </c>
      <c r="N463" s="273" t="inlineStr">
        <is>
          <t>LT250</t>
        </is>
      </c>
      <c r="O463" t="inlineStr"/>
      <c r="P463" t="inlineStr"/>
      <c r="Q463" t="inlineStr"/>
      <c r="R463" t="inlineStr"/>
      <c r="S463" t="inlineStr"/>
      <c r="T463" t="inlineStr"/>
      <c r="U463" t="inlineStr"/>
      <c r="V463" t="inlineStr"/>
      <c r="W463" t="inlineStr"/>
      <c r="X463" t="inlineStr"/>
      <c r="Y463" t="inlineStr"/>
    </row>
    <row r="464" hidden="1" s="109">
      <c r="A464" t="inlineStr"/>
      <c r="B464" s="250" t="inlineStr">
        <is>
          <t>N</t>
        </is>
      </c>
      <c r="C464" t="inlineStr">
        <is>
          <t>ConTab_BOM_KP_Case_0538</t>
        </is>
      </c>
      <c r="D464" t="inlineStr"/>
      <c r="E464" t="inlineStr">
        <is>
          <t>:6015-1_2-KP:6015-1_2-KPV:</t>
        </is>
      </c>
      <c r="F464" t="inlineStr">
        <is>
          <t>125# ANSI Flange</t>
        </is>
      </c>
      <c r="G464" t="inlineStr">
        <is>
          <t>CaseMatl_Ductile_Iron_ASTM-A536-65</t>
        </is>
      </c>
      <c r="H464" t="inlineStr">
        <is>
          <t>Ductile Iron, ASTM-A536-65</t>
        </is>
      </c>
      <c r="I464" t="inlineStr">
        <is>
          <t>J</t>
        </is>
      </c>
      <c r="J464" s="250" t="n">
        <v>175</v>
      </c>
      <c r="K464" t="inlineStr">
        <is>
          <t>Coating_Scotchkote134_interior_exterior_IncludeImpeller</t>
        </is>
      </c>
      <c r="L464" s="273" t="inlineStr">
        <is>
          <t>RTF</t>
        </is>
      </c>
      <c r="M464" t="inlineStr">
        <is>
          <t>B100163</t>
        </is>
      </c>
      <c r="N464" s="273" t="inlineStr">
        <is>
          <t>LT034</t>
        </is>
      </c>
      <c r="O464" t="inlineStr"/>
      <c r="P464" t="inlineStr"/>
      <c r="Q464" t="inlineStr"/>
      <c r="R464" t="inlineStr"/>
      <c r="S464" t="inlineStr"/>
      <c r="T464" t="inlineStr"/>
      <c r="U464" t="inlineStr"/>
      <c r="V464" t="inlineStr"/>
      <c r="W464" t="inlineStr"/>
      <c r="X464" t="inlineStr"/>
      <c r="Y464" t="inlineStr"/>
    </row>
    <row r="465" hidden="1" s="109">
      <c r="A465" t="inlineStr"/>
      <c r="B465" s="250" t="inlineStr">
        <is>
          <t>N</t>
        </is>
      </c>
      <c r="C465" t="inlineStr">
        <is>
          <t>ConTab_BOM_KP_Case_0539</t>
        </is>
      </c>
      <c r="D465" t="inlineStr"/>
      <c r="E465" t="inlineStr">
        <is>
          <t>:6015-1_2-KP:6015-1_2-KPV:</t>
        </is>
      </c>
      <c r="F465" t="inlineStr">
        <is>
          <t>250# ANSI Flange</t>
        </is>
      </c>
      <c r="G465" t="inlineStr">
        <is>
          <t>CaseMatl_Cast_Iron_ASTM-A48_CL35</t>
        </is>
      </c>
      <c r="H465" t="inlineStr">
        <is>
          <t>Cast Iron, ASTM-A48, CL 35</t>
        </is>
      </c>
      <c r="I465" t="inlineStr">
        <is>
          <t>C35</t>
        </is>
      </c>
      <c r="J465" s="250" t="n">
        <v>250</v>
      </c>
      <c r="K465" t="inlineStr">
        <is>
          <t>Coating_Scotchkote134_interior_exterior_IncludeImpeller</t>
        </is>
      </c>
      <c r="L465" s="273" t="inlineStr">
        <is>
          <t>RTF</t>
        </is>
      </c>
      <c r="M465" t="inlineStr">
        <is>
          <t>B100166</t>
        </is>
      </c>
      <c r="N465" s="273" t="inlineStr">
        <is>
          <t>LT034</t>
        </is>
      </c>
      <c r="O465" t="inlineStr"/>
      <c r="P465" t="inlineStr"/>
      <c r="Q465" t="inlineStr"/>
      <c r="R465" t="inlineStr"/>
      <c r="S465" t="inlineStr"/>
      <c r="T465" t="inlineStr"/>
      <c r="U465" t="inlineStr"/>
      <c r="V465" t="inlineStr"/>
      <c r="W465" t="inlineStr"/>
      <c r="X465" t="inlineStr"/>
      <c r="Y465" t="inlineStr"/>
    </row>
    <row r="466" hidden="1" s="109">
      <c r="A466" t="inlineStr"/>
      <c r="B466" s="250" t="inlineStr">
        <is>
          <t>N</t>
        </is>
      </c>
      <c r="C466" t="inlineStr">
        <is>
          <t>ConTab_BOM_KP_Case_0540</t>
        </is>
      </c>
      <c r="D466" t="inlineStr"/>
      <c r="E466" t="inlineStr">
        <is>
          <t>:6015-1_2-KP:6015-1_2-KPV:</t>
        </is>
      </c>
      <c r="F466" t="inlineStr">
        <is>
          <t>250# ANSI Flange</t>
        </is>
      </c>
      <c r="G466" t="inlineStr">
        <is>
          <t>CaseMatl_Ductile_Iron_ASTM-A536-65</t>
        </is>
      </c>
      <c r="H466" t="inlineStr">
        <is>
          <t>Ductile Iron, ASTM-A536-65</t>
        </is>
      </c>
      <c r="I466" t="inlineStr">
        <is>
          <t>J</t>
        </is>
      </c>
      <c r="J466" s="250" t="n">
        <v>300</v>
      </c>
      <c r="K466" t="inlineStr">
        <is>
          <t>Coating_Scotchkote134_interior_exterior_IncludeImpeller</t>
        </is>
      </c>
      <c r="L466" s="273" t="inlineStr">
        <is>
          <t>RTF</t>
        </is>
      </c>
      <c r="M466" t="inlineStr">
        <is>
          <t>B100167</t>
        </is>
      </c>
      <c r="N466" s="273" t="inlineStr">
        <is>
          <t>LT034</t>
        </is>
      </c>
      <c r="O466" t="inlineStr"/>
      <c r="P466" t="inlineStr"/>
      <c r="Q466" t="inlineStr"/>
      <c r="R466" t="inlineStr"/>
      <c r="S466" t="inlineStr"/>
      <c r="T466" t="inlineStr"/>
      <c r="U466" t="inlineStr"/>
      <c r="V466" t="inlineStr"/>
      <c r="W466" t="inlineStr"/>
      <c r="X466" t="inlineStr"/>
      <c r="Y466" t="inlineStr"/>
    </row>
    <row r="467" hidden="1" s="109">
      <c r="A467" t="inlineStr"/>
      <c r="B467" s="250" t="inlineStr">
        <is>
          <t>N</t>
        </is>
      </c>
      <c r="C467" t="inlineStr">
        <is>
          <t>ConTab_BOM_KP_Case_0541</t>
        </is>
      </c>
      <c r="D467" t="inlineStr"/>
      <c r="E467" t="inlineStr">
        <is>
          <t>:6015-3_4-KP:6015-3_4-KPV:6015-3_4-KPVS:</t>
        </is>
      </c>
      <c r="F467" t="inlineStr">
        <is>
          <t>125# ANSI Flange</t>
        </is>
      </c>
      <c r="G467" t="inlineStr">
        <is>
          <t>CaseMatl_Cast_Iron_ASTM-A48_CL35</t>
        </is>
      </c>
      <c r="H467" t="inlineStr">
        <is>
          <t>Cast Iron, ASTM-A48, CL 35</t>
        </is>
      </c>
      <c r="I467" t="inlineStr">
        <is>
          <t>C35</t>
        </is>
      </c>
      <c r="J467" s="250" t="n">
        <v>175</v>
      </c>
      <c r="K467" t="inlineStr">
        <is>
          <t>Coating_Scotchkote134_interior_exterior_IncludeImpeller</t>
        </is>
      </c>
      <c r="L467" s="273" t="inlineStr">
        <is>
          <t>RTF</t>
        </is>
      </c>
      <c r="M467" t="inlineStr">
        <is>
          <t>B100162</t>
        </is>
      </c>
      <c r="N467" s="273" t="inlineStr">
        <is>
          <t>LT250</t>
        </is>
      </c>
      <c r="O467" t="inlineStr"/>
      <c r="P467" t="inlineStr"/>
      <c r="Q467" t="inlineStr"/>
      <c r="R467" t="inlineStr"/>
      <c r="S467" t="inlineStr"/>
      <c r="T467" t="inlineStr"/>
      <c r="U467" t="inlineStr"/>
      <c r="V467" t="inlineStr"/>
      <c r="W467" t="inlineStr"/>
      <c r="X467" t="inlineStr"/>
      <c r="Y467" t="inlineStr"/>
    </row>
    <row r="468" hidden="1" s="109">
      <c r="A468" t="inlineStr"/>
      <c r="B468" s="250" t="inlineStr">
        <is>
          <t>N</t>
        </is>
      </c>
      <c r="C468" t="inlineStr">
        <is>
          <t>ConTab_BOM_KP_Case_0542</t>
        </is>
      </c>
      <c r="D468" t="inlineStr"/>
      <c r="E468" t="inlineStr">
        <is>
          <t>:6015-3_4-KP:6015-3_4-KPV:6015-3_4-KPVS:</t>
        </is>
      </c>
      <c r="F468" t="inlineStr">
        <is>
          <t>125# ANSI Flange</t>
        </is>
      </c>
      <c r="G468" t="inlineStr">
        <is>
          <t>CaseMatl_Ductile_Iron_ASTM-A536-65</t>
        </is>
      </c>
      <c r="H468" t="inlineStr">
        <is>
          <t>Ductile Iron, ASTM-A536-65</t>
        </is>
      </c>
      <c r="I468" t="inlineStr">
        <is>
          <t>J</t>
        </is>
      </c>
      <c r="J468" s="250" t="n">
        <v>175</v>
      </c>
      <c r="K468" t="inlineStr">
        <is>
          <t>Coating_Scotchkote134_interior_exterior_IncludeImpeller</t>
        </is>
      </c>
      <c r="L468" s="273" t="inlineStr">
        <is>
          <t>RTF</t>
        </is>
      </c>
      <c r="M468" t="inlineStr">
        <is>
          <t>B100163</t>
        </is>
      </c>
      <c r="N468" s="273" t="inlineStr">
        <is>
          <t>LT034</t>
        </is>
      </c>
      <c r="O468" t="inlineStr"/>
      <c r="P468" t="inlineStr"/>
      <c r="Q468" t="inlineStr"/>
      <c r="R468" t="inlineStr"/>
      <c r="S468" t="inlineStr"/>
      <c r="T468" t="inlineStr"/>
      <c r="U468" t="inlineStr"/>
      <c r="V468" t="inlineStr"/>
      <c r="W468" t="inlineStr"/>
      <c r="X468" t="inlineStr"/>
      <c r="Y468" t="inlineStr"/>
    </row>
    <row r="469" hidden="1" s="109">
      <c r="A469" t="inlineStr"/>
      <c r="B469" s="250" t="inlineStr">
        <is>
          <t>N</t>
        </is>
      </c>
      <c r="C469" t="inlineStr">
        <is>
          <t>ConTab_BOM_KP_Case_0543</t>
        </is>
      </c>
      <c r="D469" t="inlineStr"/>
      <c r="E469" t="inlineStr">
        <is>
          <t>:6015-3_4-KP:6015-3_4-KPV:6015-3_4-KPVS:</t>
        </is>
      </c>
      <c r="F469" t="inlineStr">
        <is>
          <t>250# ANSI Flange</t>
        </is>
      </c>
      <c r="G469" t="inlineStr">
        <is>
          <t>CaseMatl_Cast_Iron_ASTM-A48_CL35</t>
        </is>
      </c>
      <c r="H469" t="inlineStr">
        <is>
          <t>Cast Iron, ASTM-A48, CL 35</t>
        </is>
      </c>
      <c r="I469" t="inlineStr">
        <is>
          <t>C35</t>
        </is>
      </c>
      <c r="J469" s="250" t="n">
        <v>250</v>
      </c>
      <c r="K469" t="inlineStr">
        <is>
          <t>Coating_Scotchkote134_interior_exterior_IncludeImpeller</t>
        </is>
      </c>
      <c r="L469" s="273" t="inlineStr">
        <is>
          <t>RTF</t>
        </is>
      </c>
      <c r="M469" t="inlineStr">
        <is>
          <t>B100166</t>
        </is>
      </c>
      <c r="N469" s="273" t="inlineStr">
        <is>
          <t>LT034</t>
        </is>
      </c>
      <c r="O469" t="inlineStr"/>
      <c r="P469" t="inlineStr"/>
      <c r="Q469" t="inlineStr"/>
      <c r="R469" t="inlineStr"/>
      <c r="S469" t="inlineStr"/>
      <c r="T469" t="inlineStr"/>
      <c r="U469" t="inlineStr"/>
      <c r="V469" t="inlineStr"/>
      <c r="W469" t="inlineStr"/>
      <c r="X469" t="inlineStr"/>
      <c r="Y469" t="inlineStr"/>
    </row>
    <row r="470" hidden="1" s="109">
      <c r="A470" t="inlineStr"/>
      <c r="B470" s="250" t="inlineStr">
        <is>
          <t>N</t>
        </is>
      </c>
      <c r="C470" t="inlineStr">
        <is>
          <t>ConTab_BOM_KP_Case_0544</t>
        </is>
      </c>
      <c r="D470" t="inlineStr"/>
      <c r="E470" t="inlineStr">
        <is>
          <t>:6015-3_4-KP:6015-3_4-KPV:6015-3_4-KPVS:</t>
        </is>
      </c>
      <c r="F470" t="inlineStr">
        <is>
          <t>250# ANSI Flange</t>
        </is>
      </c>
      <c r="G470" t="inlineStr">
        <is>
          <t>CaseMatl_Ductile_Iron_ASTM-A536-65</t>
        </is>
      </c>
      <c r="H470" t="inlineStr">
        <is>
          <t>Ductile Iron, ASTM-A536-65</t>
        </is>
      </c>
      <c r="I470" t="inlineStr">
        <is>
          <t>J</t>
        </is>
      </c>
      <c r="J470" s="250" t="n">
        <v>300</v>
      </c>
      <c r="K470" t="inlineStr">
        <is>
          <t>Coating_Scotchkote134_interior_exterior_IncludeImpeller</t>
        </is>
      </c>
      <c r="L470" s="273" t="inlineStr">
        <is>
          <t>RTF</t>
        </is>
      </c>
      <c r="M470" t="inlineStr">
        <is>
          <t>B100167</t>
        </is>
      </c>
      <c r="N470" s="273" t="inlineStr">
        <is>
          <t>LT034</t>
        </is>
      </c>
      <c r="O470" t="inlineStr"/>
      <c r="P470" t="inlineStr"/>
      <c r="Q470" t="inlineStr"/>
      <c r="R470" t="inlineStr"/>
      <c r="S470" t="inlineStr"/>
      <c r="T470" t="inlineStr"/>
      <c r="U470" t="inlineStr"/>
      <c r="V470" t="inlineStr"/>
      <c r="W470" t="inlineStr"/>
      <c r="X470" t="inlineStr"/>
      <c r="Y470" t="inlineStr"/>
    </row>
    <row r="471" hidden="1" s="109">
      <c r="A471" t="inlineStr"/>
      <c r="B471" s="250" t="inlineStr">
        <is>
          <t>N</t>
        </is>
      </c>
      <c r="C471" t="inlineStr">
        <is>
          <t>ConTab_BOM_KP_Case_0545</t>
        </is>
      </c>
      <c r="D471" t="inlineStr"/>
      <c r="E471" t="inlineStr">
        <is>
          <t>:6019-7_8-KP:6019-7_8-KPV:6019-7_8-KPVS:</t>
        </is>
      </c>
      <c r="F471" t="inlineStr">
        <is>
          <t>125# ANSI Flange</t>
        </is>
      </c>
      <c r="G471" t="inlineStr">
        <is>
          <t>CaseMatl_Cast_Iron_ASTM-A48_CL35</t>
        </is>
      </c>
      <c r="H471" t="inlineStr">
        <is>
          <t>Cast Iron, ASTM-A48, CL 35</t>
        </is>
      </c>
      <c r="I471" t="inlineStr">
        <is>
          <t>C35</t>
        </is>
      </c>
      <c r="J471" s="250" t="n">
        <v>175</v>
      </c>
      <c r="K471" t="inlineStr">
        <is>
          <t>Coating_Scotchkote134_interior_exterior_IncludeImpeller</t>
        </is>
      </c>
      <c r="L471" s="273" t="inlineStr">
        <is>
          <t>RTF</t>
        </is>
      </c>
      <c r="M471" t="inlineStr">
        <is>
          <t>B100174</t>
        </is>
      </c>
      <c r="N471" s="273" t="inlineStr">
        <is>
          <t>LT250</t>
        </is>
      </c>
      <c r="O471" t="inlineStr"/>
      <c r="P471" t="inlineStr"/>
      <c r="Q471" t="inlineStr"/>
      <c r="R471" t="inlineStr"/>
      <c r="S471" t="inlineStr"/>
      <c r="T471" t="inlineStr"/>
      <c r="U471" t="inlineStr"/>
      <c r="V471" t="inlineStr"/>
      <c r="W471" t="inlineStr"/>
      <c r="X471" t="inlineStr"/>
      <c r="Y471" t="inlineStr"/>
    </row>
    <row r="472" hidden="1" s="109">
      <c r="A472" t="inlineStr"/>
      <c r="B472" s="250" t="inlineStr">
        <is>
          <t>N</t>
        </is>
      </c>
      <c r="C472" t="inlineStr">
        <is>
          <t>ConTab_BOM_KP_Case_0546</t>
        </is>
      </c>
      <c r="D472" t="inlineStr"/>
      <c r="E472" t="inlineStr">
        <is>
          <t>:6019-7_8-KP:6019-7_8-KPV:6019-7_8-KPVS:</t>
        </is>
      </c>
      <c r="F472" t="inlineStr">
        <is>
          <t>125# ANSI Flange</t>
        </is>
      </c>
      <c r="G472" t="inlineStr">
        <is>
          <t>CaseMatl_Ductile_Iron_ASTM-A536-65</t>
        </is>
      </c>
      <c r="H472" t="inlineStr">
        <is>
          <t>Ductile Iron, ASTM-A536-65</t>
        </is>
      </c>
      <c r="I472" t="inlineStr">
        <is>
          <t>J</t>
        </is>
      </c>
      <c r="J472" s="250" t="n">
        <v>175</v>
      </c>
      <c r="K472" t="inlineStr">
        <is>
          <t>Coating_Scotchkote134_interior_exterior_IncludeImpeller</t>
        </is>
      </c>
      <c r="L472" s="273" t="inlineStr">
        <is>
          <t>RTF</t>
        </is>
      </c>
      <c r="M472" t="inlineStr">
        <is>
          <t>B100175</t>
        </is>
      </c>
      <c r="N472" s="273" t="inlineStr">
        <is>
          <t>LT034</t>
        </is>
      </c>
      <c r="O472" t="inlineStr"/>
      <c r="P472" t="inlineStr"/>
      <c r="Q472" t="inlineStr"/>
      <c r="R472" t="inlineStr"/>
      <c r="S472" t="inlineStr"/>
      <c r="T472" t="inlineStr"/>
      <c r="U472" t="inlineStr"/>
      <c r="V472" t="inlineStr"/>
      <c r="W472" t="inlineStr"/>
      <c r="X472" t="inlineStr"/>
      <c r="Y472" t="inlineStr"/>
    </row>
    <row r="473" hidden="1" s="109">
      <c r="A473" t="inlineStr"/>
      <c r="B473" s="250" t="inlineStr">
        <is>
          <t>N</t>
        </is>
      </c>
      <c r="C473" t="inlineStr">
        <is>
          <t>ConTab_BOM_KP_Case_0547</t>
        </is>
      </c>
      <c r="D473" t="inlineStr"/>
      <c r="E473" t="inlineStr">
        <is>
          <t>:6019-7_8-KP:6019-7_8-KPV:6019-7_8-KPVS:</t>
        </is>
      </c>
      <c r="F473" t="inlineStr">
        <is>
          <t>250# ANSI Flange</t>
        </is>
      </c>
      <c r="G473" t="inlineStr">
        <is>
          <t>CaseMatl_Cast_Iron_ASTM-A48_CL35</t>
        </is>
      </c>
      <c r="H473" t="inlineStr">
        <is>
          <t>Cast Iron, ASTM-A48, CL 35</t>
        </is>
      </c>
      <c r="I473" t="inlineStr">
        <is>
          <t>C35</t>
        </is>
      </c>
      <c r="J473" s="250" t="n">
        <v>250</v>
      </c>
      <c r="K473" t="inlineStr">
        <is>
          <t>Coating_Scotchkote134_interior_exterior_IncludeImpeller</t>
        </is>
      </c>
      <c r="L473" s="273" t="inlineStr">
        <is>
          <t>RTF</t>
        </is>
      </c>
      <c r="M473" t="inlineStr">
        <is>
          <t>B100178</t>
        </is>
      </c>
      <c r="N473" s="273" t="inlineStr">
        <is>
          <t>LT034</t>
        </is>
      </c>
      <c r="O473" t="inlineStr"/>
      <c r="P473" t="inlineStr"/>
      <c r="Q473" t="inlineStr"/>
      <c r="R473" t="inlineStr"/>
      <c r="S473" t="inlineStr"/>
      <c r="T473" t="inlineStr"/>
      <c r="U473" t="inlineStr"/>
      <c r="V473" t="inlineStr"/>
      <c r="W473" t="inlineStr"/>
      <c r="X473" t="inlineStr"/>
      <c r="Y473" t="inlineStr"/>
    </row>
    <row r="474" hidden="1" s="109">
      <c r="A474" t="inlineStr"/>
      <c r="B474" s="250" t="inlineStr">
        <is>
          <t>N</t>
        </is>
      </c>
      <c r="C474" t="inlineStr">
        <is>
          <t>ConTab_BOM_KP_Case_0548</t>
        </is>
      </c>
      <c r="D474" t="inlineStr"/>
      <c r="E474" t="inlineStr">
        <is>
          <t>:6019-7_8-KP:6019-7_8-KPV:6019-7_8-KPVS:</t>
        </is>
      </c>
      <c r="F474" t="inlineStr">
        <is>
          <t>250# ANSI Flange</t>
        </is>
      </c>
      <c r="G474" t="inlineStr">
        <is>
          <t>CaseMatl_Ductile_Iron_ASTM-A536-65</t>
        </is>
      </c>
      <c r="H474" t="inlineStr">
        <is>
          <t>Ductile Iron, ASTM-A536-65</t>
        </is>
      </c>
      <c r="I474" t="inlineStr">
        <is>
          <t>J</t>
        </is>
      </c>
      <c r="J474" s="250" t="n">
        <v>300</v>
      </c>
      <c r="K474" t="inlineStr">
        <is>
          <t>Coating_Scotchkote134_interior_exterior_IncludeImpeller</t>
        </is>
      </c>
      <c r="L474" s="273" t="inlineStr">
        <is>
          <t>RTF</t>
        </is>
      </c>
      <c r="M474" t="inlineStr">
        <is>
          <t>B100179</t>
        </is>
      </c>
      <c r="N474" s="273" t="inlineStr">
        <is>
          <t>LT034</t>
        </is>
      </c>
      <c r="O474" t="inlineStr"/>
      <c r="P474" t="inlineStr"/>
      <c r="Q474" t="inlineStr"/>
      <c r="R474" t="inlineStr"/>
      <c r="S474" t="inlineStr"/>
      <c r="T474" t="inlineStr"/>
      <c r="U474" t="inlineStr"/>
      <c r="V474" t="inlineStr"/>
      <c r="W474" t="inlineStr"/>
      <c r="X474" t="inlineStr"/>
      <c r="Y474" t="inlineStr"/>
    </row>
    <row r="475" hidden="1" s="109">
      <c r="A475" t="inlineStr"/>
      <c r="B475" s="250" t="inlineStr">
        <is>
          <t>N</t>
        </is>
      </c>
      <c r="C475" t="inlineStr">
        <is>
          <t>ConTab_BOM_KP_Case_0549</t>
        </is>
      </c>
      <c r="D475" t="inlineStr"/>
      <c r="E475" t="inlineStr">
        <is>
          <t>:6020-3_4-KP:6020-3_4-KPV:</t>
        </is>
      </c>
      <c r="F475" t="inlineStr">
        <is>
          <t>125# ANSI Flange</t>
        </is>
      </c>
      <c r="G475" t="inlineStr">
        <is>
          <t>CaseMatl_Cast_Iron_ASTM-A48_CL35</t>
        </is>
      </c>
      <c r="H475" t="inlineStr">
        <is>
          <t>Cast Iron, ASTM-A48, CL 35</t>
        </is>
      </c>
      <c r="I475" t="inlineStr">
        <is>
          <t>C35</t>
        </is>
      </c>
      <c r="J475" s="250" t="n">
        <v>175</v>
      </c>
      <c r="K475" t="inlineStr">
        <is>
          <t>Coating_Scotchkote134_interior_exterior_IncludeImpeller</t>
        </is>
      </c>
      <c r="L475" s="273" t="inlineStr">
        <is>
          <t>RTF</t>
        </is>
      </c>
      <c r="M475" t="inlineStr">
        <is>
          <t>B100186</t>
        </is>
      </c>
      <c r="N475" s="273" t="inlineStr">
        <is>
          <t>LT250</t>
        </is>
      </c>
      <c r="O475" t="inlineStr"/>
      <c r="P475" t="inlineStr"/>
      <c r="Q475" t="inlineStr"/>
      <c r="R475" t="inlineStr"/>
      <c r="S475" t="inlineStr"/>
      <c r="T475" t="inlineStr"/>
      <c r="U475" t="inlineStr"/>
      <c r="V475" t="inlineStr"/>
      <c r="W475" t="inlineStr"/>
      <c r="X475" t="inlineStr"/>
      <c r="Y475" t="inlineStr"/>
    </row>
    <row r="476" hidden="1" s="109">
      <c r="A476" t="inlineStr"/>
      <c r="B476" s="250" t="inlineStr">
        <is>
          <t>N</t>
        </is>
      </c>
      <c r="C476" t="inlineStr">
        <is>
          <t>ConTab_BOM_KP_Case_0550</t>
        </is>
      </c>
      <c r="D476" t="inlineStr"/>
      <c r="E476" t="inlineStr">
        <is>
          <t>:6020-3_4-KP:6020-3_4-KPV:</t>
        </is>
      </c>
      <c r="F476" t="inlineStr">
        <is>
          <t>125# ANSI Flange</t>
        </is>
      </c>
      <c r="G476" t="inlineStr">
        <is>
          <t>CaseMatl_Ductile_Iron_ASTM-A536-65</t>
        </is>
      </c>
      <c r="H476" t="inlineStr">
        <is>
          <t>Ductile Iron, ASTM-A536-65</t>
        </is>
      </c>
      <c r="I476" t="inlineStr">
        <is>
          <t>J</t>
        </is>
      </c>
      <c r="J476" s="250" t="n">
        <v>175</v>
      </c>
      <c r="K476" t="inlineStr">
        <is>
          <t>Coating_Scotchkote134_interior_exterior_IncludeImpeller</t>
        </is>
      </c>
      <c r="L476" s="273" t="inlineStr">
        <is>
          <t>RTF</t>
        </is>
      </c>
      <c r="M476" t="inlineStr">
        <is>
          <t>B100187</t>
        </is>
      </c>
      <c r="N476" s="273" t="inlineStr">
        <is>
          <t>LT034</t>
        </is>
      </c>
      <c r="O476" t="inlineStr"/>
      <c r="P476" t="inlineStr"/>
      <c r="Q476" t="inlineStr"/>
      <c r="R476" t="inlineStr"/>
      <c r="S476" t="inlineStr"/>
      <c r="T476" t="inlineStr"/>
      <c r="U476" t="inlineStr"/>
      <c r="V476" t="inlineStr"/>
      <c r="W476" t="inlineStr"/>
      <c r="X476" t="inlineStr"/>
      <c r="Y476" t="inlineStr"/>
    </row>
    <row r="477" hidden="1" s="109">
      <c r="A477" t="inlineStr"/>
      <c r="B477" s="250" t="inlineStr">
        <is>
          <t>N</t>
        </is>
      </c>
      <c r="C477" t="inlineStr">
        <is>
          <t>ConTab_BOM_KP_Case_0551</t>
        </is>
      </c>
      <c r="D477" t="inlineStr"/>
      <c r="E477" t="inlineStr">
        <is>
          <t>:6020-3_4-KP:6020-3_4-KPV:</t>
        </is>
      </c>
      <c r="F477" t="inlineStr">
        <is>
          <t>250# ANSI Flange</t>
        </is>
      </c>
      <c r="G477" t="inlineStr">
        <is>
          <t>CaseMatl_Cast_Iron_ASTM-A48_CL35</t>
        </is>
      </c>
      <c r="H477" t="inlineStr">
        <is>
          <t>Cast Iron, ASTM-A48, CL 35</t>
        </is>
      </c>
      <c r="I477" t="inlineStr">
        <is>
          <t>C35</t>
        </is>
      </c>
      <c r="J477" s="250" t="n">
        <v>250</v>
      </c>
      <c r="K477" t="inlineStr">
        <is>
          <t>Coating_Scotchkote134_interior_exterior_IncludeImpeller</t>
        </is>
      </c>
      <c r="L477" s="273" t="inlineStr">
        <is>
          <t>RTF</t>
        </is>
      </c>
      <c r="M477" t="inlineStr">
        <is>
          <t>B100190</t>
        </is>
      </c>
      <c r="N477" s="273" t="inlineStr">
        <is>
          <t>LT034</t>
        </is>
      </c>
      <c r="O477" t="inlineStr"/>
      <c r="P477" t="inlineStr"/>
      <c r="Q477" t="inlineStr"/>
      <c r="R477" t="inlineStr"/>
      <c r="S477" t="inlineStr"/>
      <c r="T477" t="inlineStr"/>
      <c r="U477" t="inlineStr"/>
      <c r="V477" t="inlineStr"/>
      <c r="W477" t="inlineStr"/>
      <c r="X477" t="inlineStr"/>
      <c r="Y477" t="inlineStr"/>
    </row>
    <row r="478" hidden="1" s="109">
      <c r="A478" t="inlineStr"/>
      <c r="B478" s="250" t="inlineStr">
        <is>
          <t>N</t>
        </is>
      </c>
      <c r="C478" t="inlineStr">
        <is>
          <t>ConTab_BOM_KP_Case_0552</t>
        </is>
      </c>
      <c r="D478" t="inlineStr"/>
      <c r="E478" t="inlineStr">
        <is>
          <t>:6020-3_4-KP:6020-3_4-KPV:</t>
        </is>
      </c>
      <c r="F478" t="inlineStr">
        <is>
          <t>250# ANSI Flange</t>
        </is>
      </c>
      <c r="G478" t="inlineStr">
        <is>
          <t>CaseMatl_Ductile_Iron_ASTM-A536-65</t>
        </is>
      </c>
      <c r="H478" t="inlineStr">
        <is>
          <t>Ductile Iron, ASTM-A536-65</t>
        </is>
      </c>
      <c r="I478" t="inlineStr">
        <is>
          <t>J</t>
        </is>
      </c>
      <c r="J478" s="250" t="n">
        <v>300</v>
      </c>
      <c r="K478" t="inlineStr">
        <is>
          <t>Coating_Scotchkote134_interior_exterior_IncludeImpeller</t>
        </is>
      </c>
      <c r="L478" s="273" t="inlineStr">
        <is>
          <t>RTF</t>
        </is>
      </c>
      <c r="M478" t="inlineStr">
        <is>
          <t>B100191</t>
        </is>
      </c>
      <c r="N478" s="273" t="inlineStr">
        <is>
          <t>LT034</t>
        </is>
      </c>
      <c r="O478" t="inlineStr"/>
      <c r="P478" t="inlineStr"/>
      <c r="Q478" t="inlineStr"/>
      <c r="R478" t="inlineStr"/>
      <c r="S478" t="inlineStr"/>
      <c r="T478" t="inlineStr"/>
      <c r="U478" t="inlineStr"/>
      <c r="V478" t="inlineStr"/>
      <c r="W478" t="inlineStr"/>
      <c r="X478" t="inlineStr"/>
      <c r="Y478" t="inlineStr"/>
    </row>
    <row r="479" hidden="1" s="109">
      <c r="A479" t="inlineStr"/>
      <c r="B479" s="250" t="inlineStr">
        <is>
          <t>N</t>
        </is>
      </c>
      <c r="C479" t="inlineStr">
        <is>
          <t>ConTab_BOM_KP_Case_0553</t>
        </is>
      </c>
      <c r="D479" t="inlineStr"/>
      <c r="E479" t="inlineStr">
        <is>
          <t>:8012-5_6-KP:8012-5_6-KPV:8012-5_6-KPVS:</t>
        </is>
      </c>
      <c r="F479" t="inlineStr">
        <is>
          <t>125# ANSI Flange</t>
        </is>
      </c>
      <c r="G479" t="inlineStr">
        <is>
          <t>CaseMatl_Cast_Iron_ASTM-A48_CL35</t>
        </is>
      </c>
      <c r="H479" t="inlineStr">
        <is>
          <t>Cast Iron, ASTM-A48, CL 35</t>
        </is>
      </c>
      <c r="I479" t="inlineStr">
        <is>
          <t>C35</t>
        </is>
      </c>
      <c r="J479" s="250" t="n">
        <v>175</v>
      </c>
      <c r="K479" t="inlineStr">
        <is>
          <t>Coating_Scotchkote134_interior_exterior_IncludeImpeller</t>
        </is>
      </c>
      <c r="L479" s="273" t="inlineStr">
        <is>
          <t>RTF</t>
        </is>
      </c>
      <c r="M479" t="inlineStr">
        <is>
          <t>B100198</t>
        </is>
      </c>
      <c r="N479" s="273" t="inlineStr">
        <is>
          <t>LT250</t>
        </is>
      </c>
      <c r="O479" t="inlineStr"/>
      <c r="P479" t="inlineStr"/>
      <c r="Q479" t="inlineStr"/>
      <c r="R479" t="inlineStr"/>
      <c r="S479" t="inlineStr"/>
      <c r="T479" t="inlineStr"/>
      <c r="U479" t="inlineStr"/>
      <c r="V479" t="inlineStr"/>
      <c r="W479" t="inlineStr"/>
      <c r="X479" t="inlineStr"/>
      <c r="Y479" t="inlineStr"/>
    </row>
    <row r="480" hidden="1" s="109">
      <c r="A480" t="inlineStr"/>
      <c r="B480" s="250" t="inlineStr">
        <is>
          <t>N</t>
        </is>
      </c>
      <c r="C480" t="inlineStr">
        <is>
          <t>ConTab_BOM_KP_Case_0554</t>
        </is>
      </c>
      <c r="D480" t="inlineStr"/>
      <c r="E480" t="inlineStr">
        <is>
          <t>:8012-5_6-KP:8012-5_6-KPV:8012-5_6-KPVS:</t>
        </is>
      </c>
      <c r="F480" t="inlineStr">
        <is>
          <t>125# ANSI Flange</t>
        </is>
      </c>
      <c r="G480" t="inlineStr">
        <is>
          <t>CaseMatl_Ductile_Iron_ASTM-A536-65</t>
        </is>
      </c>
      <c r="H480" t="inlineStr">
        <is>
          <t>Ductile Iron, ASTM-A536-65</t>
        </is>
      </c>
      <c r="I480" t="inlineStr">
        <is>
          <t>J</t>
        </is>
      </c>
      <c r="J480" s="250" t="n">
        <v>175</v>
      </c>
      <c r="K480" t="inlineStr">
        <is>
          <t>Coating_Scotchkote134_interior_exterior_IncludeImpeller</t>
        </is>
      </c>
      <c r="L480" s="273" t="inlineStr">
        <is>
          <t>RTF</t>
        </is>
      </c>
      <c r="M480" t="inlineStr">
        <is>
          <t>B100199</t>
        </is>
      </c>
      <c r="N480" s="273" t="inlineStr">
        <is>
          <t>LT034</t>
        </is>
      </c>
      <c r="O480" t="inlineStr"/>
      <c r="P480" t="inlineStr"/>
      <c r="Q480" t="inlineStr"/>
      <c r="R480" t="inlineStr"/>
      <c r="S480" t="inlineStr"/>
      <c r="T480" t="inlineStr"/>
      <c r="U480" t="inlineStr"/>
      <c r="V480" t="inlineStr"/>
      <c r="W480" t="inlineStr"/>
      <c r="X480" t="inlineStr"/>
      <c r="Y480" t="inlineStr"/>
    </row>
    <row r="481" hidden="1" s="109">
      <c r="A481" t="inlineStr"/>
      <c r="B481" s="250" t="inlineStr">
        <is>
          <t>N</t>
        </is>
      </c>
      <c r="C481" t="inlineStr">
        <is>
          <t>ConTab_BOM_KP_Case_0555</t>
        </is>
      </c>
      <c r="D481" t="inlineStr"/>
      <c r="E481" t="inlineStr">
        <is>
          <t>:8012-5_6-KP:8012-5_6-KPV:8012-5_6-KPVS:</t>
        </is>
      </c>
      <c r="F481" t="inlineStr">
        <is>
          <t>250# ANSI Flange</t>
        </is>
      </c>
      <c r="G481" t="inlineStr">
        <is>
          <t>CaseMatl_Cast_Iron_ASTM-A48_CL35</t>
        </is>
      </c>
      <c r="H481" t="inlineStr">
        <is>
          <t>Cast Iron, ASTM-A48, CL 35</t>
        </is>
      </c>
      <c r="I481" t="inlineStr">
        <is>
          <t>C35</t>
        </is>
      </c>
      <c r="J481" s="250" t="n">
        <v>250</v>
      </c>
      <c r="K481" t="inlineStr">
        <is>
          <t>Coating_Scotchkote134_interior_exterior_IncludeImpeller</t>
        </is>
      </c>
      <c r="L481" s="273" t="inlineStr">
        <is>
          <t>RTF</t>
        </is>
      </c>
      <c r="M481" t="inlineStr">
        <is>
          <t>B100202</t>
        </is>
      </c>
      <c r="N481" s="273" t="inlineStr">
        <is>
          <t>LT034</t>
        </is>
      </c>
      <c r="O481" t="inlineStr"/>
      <c r="P481" t="inlineStr"/>
      <c r="Q481" t="inlineStr"/>
      <c r="R481" t="inlineStr"/>
      <c r="S481" t="inlineStr"/>
      <c r="T481" t="inlineStr"/>
      <c r="U481" t="inlineStr"/>
      <c r="V481" t="inlineStr"/>
      <c r="W481" t="inlineStr"/>
      <c r="X481" t="inlineStr"/>
      <c r="Y481" t="inlineStr"/>
    </row>
    <row r="482" hidden="1" s="109">
      <c r="A482" t="inlineStr"/>
      <c r="B482" s="250" t="inlineStr">
        <is>
          <t>N</t>
        </is>
      </c>
      <c r="C482" t="inlineStr">
        <is>
          <t>ConTab_BOM_KP_Case_0556</t>
        </is>
      </c>
      <c r="D482" t="inlineStr"/>
      <c r="E482" t="inlineStr">
        <is>
          <t>:8012-5_6-KP:8012-5_6-KPV:8012-5_6-KPVS:</t>
        </is>
      </c>
      <c r="F482" t="inlineStr">
        <is>
          <t>250# ANSI Flange</t>
        </is>
      </c>
      <c r="G482" t="inlineStr">
        <is>
          <t>CaseMatl_Ductile_Iron_ASTM-A536-65</t>
        </is>
      </c>
      <c r="H482" t="inlineStr">
        <is>
          <t>Ductile Iron, ASTM-A536-65</t>
        </is>
      </c>
      <c r="I482" t="inlineStr">
        <is>
          <t>J</t>
        </is>
      </c>
      <c r="J482" s="250" t="n">
        <v>300</v>
      </c>
      <c r="K482" t="inlineStr">
        <is>
          <t>Coating_Scotchkote134_interior_exterior_IncludeImpeller</t>
        </is>
      </c>
      <c r="L482" s="273" t="inlineStr">
        <is>
          <t>RTF</t>
        </is>
      </c>
      <c r="M482" t="inlineStr">
        <is>
          <t>B100203</t>
        </is>
      </c>
      <c r="N482" s="273" t="inlineStr">
        <is>
          <t>LT034</t>
        </is>
      </c>
      <c r="O482" t="inlineStr"/>
      <c r="P482" t="inlineStr"/>
      <c r="Q482" t="inlineStr"/>
      <c r="R482" t="inlineStr"/>
      <c r="S482" t="inlineStr"/>
      <c r="T482" t="inlineStr"/>
      <c r="U482" t="inlineStr"/>
      <c r="V482" t="inlineStr"/>
      <c r="W482" t="inlineStr"/>
      <c r="X482" t="inlineStr"/>
      <c r="Y482" t="inlineStr"/>
    </row>
    <row r="483" hidden="1" s="109">
      <c r="A483" t="inlineStr"/>
      <c r="B483" s="250" t="inlineStr">
        <is>
          <t>N</t>
        </is>
      </c>
      <c r="C483" t="inlineStr">
        <is>
          <t>ConTab_BOM_KP_Case_0557</t>
        </is>
      </c>
      <c r="D483" t="inlineStr"/>
      <c r="E483" t="inlineStr">
        <is>
          <t>:8015-3_4-KP:8015-3_4-KPV:8015-3_4-KPVS:</t>
        </is>
      </c>
      <c r="F483" t="inlineStr">
        <is>
          <t>125# ANSI Flange</t>
        </is>
      </c>
      <c r="G483" t="inlineStr">
        <is>
          <t>CaseMatl_Cast_Iron_ASTM-A48_CL35</t>
        </is>
      </c>
      <c r="H483" t="inlineStr">
        <is>
          <t>Cast Iron, ASTM-A48, CL 35</t>
        </is>
      </c>
      <c r="I483" t="inlineStr">
        <is>
          <t>C35</t>
        </is>
      </c>
      <c r="J483" s="250" t="n">
        <v>175</v>
      </c>
      <c r="K483" t="inlineStr">
        <is>
          <t>Coating_Scotchkote134_interior_exterior_IncludeImpeller</t>
        </is>
      </c>
      <c r="L483" s="273" t="inlineStr">
        <is>
          <t>RTF</t>
        </is>
      </c>
      <c r="M483" t="inlineStr">
        <is>
          <t>B100210</t>
        </is>
      </c>
      <c r="N483" s="273" t="inlineStr">
        <is>
          <t>LT250</t>
        </is>
      </c>
      <c r="O483" t="inlineStr"/>
      <c r="P483" t="inlineStr"/>
      <c r="Q483" t="inlineStr"/>
      <c r="R483" t="inlineStr"/>
      <c r="S483" t="inlineStr"/>
      <c r="T483" t="inlineStr"/>
      <c r="U483" t="inlineStr"/>
      <c r="V483" t="inlineStr"/>
      <c r="W483" t="inlineStr"/>
      <c r="X483" t="inlineStr"/>
      <c r="Y483" t="inlineStr"/>
    </row>
    <row r="484" hidden="1" s="109">
      <c r="A484" t="inlineStr"/>
      <c r="B484" s="250" t="inlineStr">
        <is>
          <t>N</t>
        </is>
      </c>
      <c r="C484" t="inlineStr">
        <is>
          <t>ConTab_BOM_KP_Case_0558</t>
        </is>
      </c>
      <c r="D484" t="inlineStr"/>
      <c r="E484" t="inlineStr">
        <is>
          <t>:8015-3_4-KP:8015-3_4-KPV:8015-3_4-KPVS:</t>
        </is>
      </c>
      <c r="F484" t="inlineStr">
        <is>
          <t>125# ANSI Flange</t>
        </is>
      </c>
      <c r="G484" t="inlineStr">
        <is>
          <t>CaseMatl_Ductile_Iron_ASTM-A536-65</t>
        </is>
      </c>
      <c r="H484" t="inlineStr">
        <is>
          <t>Ductile Iron, ASTM-A536-65</t>
        </is>
      </c>
      <c r="I484" t="inlineStr">
        <is>
          <t>J</t>
        </is>
      </c>
      <c r="J484" s="250" t="n">
        <v>175</v>
      </c>
      <c r="K484" t="inlineStr">
        <is>
          <t>Coating_Scotchkote134_interior_exterior_IncludeImpeller</t>
        </is>
      </c>
      <c r="L484" s="273" t="inlineStr">
        <is>
          <t>RTF</t>
        </is>
      </c>
      <c r="M484" t="inlineStr">
        <is>
          <t>B100211</t>
        </is>
      </c>
      <c r="N484" s="273" t="inlineStr">
        <is>
          <t>LT034</t>
        </is>
      </c>
      <c r="O484" t="inlineStr"/>
      <c r="P484" t="inlineStr"/>
      <c r="Q484" t="inlineStr"/>
      <c r="R484" t="inlineStr"/>
      <c r="S484" t="inlineStr"/>
      <c r="T484" t="inlineStr"/>
      <c r="U484" t="inlineStr"/>
      <c r="V484" t="inlineStr"/>
      <c r="W484" t="inlineStr"/>
      <c r="X484" t="inlineStr"/>
      <c r="Y484" t="inlineStr"/>
    </row>
    <row r="485" hidden="1" s="109">
      <c r="A485" t="inlineStr"/>
      <c r="B485" s="250" t="inlineStr">
        <is>
          <t>N</t>
        </is>
      </c>
      <c r="C485" t="inlineStr">
        <is>
          <t>ConTab_BOM_KP_Case_0559</t>
        </is>
      </c>
      <c r="D485" t="inlineStr"/>
      <c r="E485" t="inlineStr">
        <is>
          <t>:8015-3_4-KP:8015-3_4-KPV:8015-3_4-KPVS:</t>
        </is>
      </c>
      <c r="F485" t="inlineStr">
        <is>
          <t>250# ANSI Flange</t>
        </is>
      </c>
      <c r="G485" t="inlineStr">
        <is>
          <t>CaseMatl_Cast_Iron_ASTM-A48_CL35</t>
        </is>
      </c>
      <c r="H485" t="inlineStr">
        <is>
          <t>Cast Iron, ASTM-A48, CL 35</t>
        </is>
      </c>
      <c r="I485" t="inlineStr">
        <is>
          <t>C35</t>
        </is>
      </c>
      <c r="J485" s="250" t="n">
        <v>250</v>
      </c>
      <c r="K485" t="inlineStr">
        <is>
          <t>Coating_Scotchkote134_interior_exterior_IncludeImpeller</t>
        </is>
      </c>
      <c r="L485" s="273" t="inlineStr">
        <is>
          <t>RTF</t>
        </is>
      </c>
      <c r="M485" t="inlineStr">
        <is>
          <t>B100214</t>
        </is>
      </c>
      <c r="N485" s="273" t="inlineStr">
        <is>
          <t>LT034</t>
        </is>
      </c>
      <c r="O485" t="inlineStr"/>
      <c r="P485" t="inlineStr"/>
      <c r="Q485" t="inlineStr"/>
      <c r="R485" t="inlineStr"/>
      <c r="S485" t="inlineStr"/>
      <c r="T485" t="inlineStr"/>
      <c r="U485" t="inlineStr"/>
      <c r="V485" t="inlineStr"/>
      <c r="W485" t="inlineStr"/>
      <c r="X485" t="inlineStr"/>
      <c r="Y485" t="inlineStr"/>
    </row>
    <row r="486" hidden="1" s="109">
      <c r="A486" t="inlineStr"/>
      <c r="B486" s="250" t="inlineStr">
        <is>
          <t>N</t>
        </is>
      </c>
      <c r="C486" t="inlineStr">
        <is>
          <t>ConTab_BOM_KP_Case_0560</t>
        </is>
      </c>
      <c r="D486" t="inlineStr"/>
      <c r="E486" t="inlineStr">
        <is>
          <t>:8015-3_4-KP:8015-3_4-KPV:8015-3_4-KPVS:</t>
        </is>
      </c>
      <c r="F486" t="inlineStr">
        <is>
          <t>250# ANSI Flange</t>
        </is>
      </c>
      <c r="G486" t="inlineStr">
        <is>
          <t>CaseMatl_Ductile_Iron_ASTM-A536-65</t>
        </is>
      </c>
      <c r="H486" t="inlineStr">
        <is>
          <t>Ductile Iron, ASTM-A536-65</t>
        </is>
      </c>
      <c r="I486" t="inlineStr">
        <is>
          <t>J</t>
        </is>
      </c>
      <c r="J486" s="250" t="n">
        <v>300</v>
      </c>
      <c r="K486" t="inlineStr">
        <is>
          <t>Coating_Scotchkote134_interior_exterior_IncludeImpeller</t>
        </is>
      </c>
      <c r="L486" s="273" t="inlineStr">
        <is>
          <t>RTF</t>
        </is>
      </c>
      <c r="M486" t="inlineStr">
        <is>
          <t>B100215</t>
        </is>
      </c>
      <c r="N486" s="273" t="inlineStr">
        <is>
          <t>LT034</t>
        </is>
      </c>
      <c r="O486" t="inlineStr"/>
      <c r="P486" t="inlineStr"/>
      <c r="Q486" t="inlineStr"/>
      <c r="R486" t="inlineStr"/>
      <c r="S486" t="inlineStr"/>
      <c r="T486" t="inlineStr"/>
      <c r="U486" t="inlineStr"/>
      <c r="V486" t="inlineStr"/>
      <c r="W486" t="inlineStr"/>
      <c r="X486" t="inlineStr"/>
      <c r="Y486" t="inlineStr"/>
    </row>
    <row r="487" hidden="1" s="109">
      <c r="A487" t="inlineStr"/>
      <c r="B487" s="250" t="inlineStr">
        <is>
          <t>N</t>
        </is>
      </c>
      <c r="C487" t="inlineStr">
        <is>
          <t>ConTab_BOM_KP_Case_0561</t>
        </is>
      </c>
      <c r="D487" t="inlineStr"/>
      <c r="E487" t="inlineStr">
        <is>
          <t>:8020-5_6-KP::8020-5_6-KPV::8020-5_6-KPVS:</t>
        </is>
      </c>
      <c r="F487" t="inlineStr">
        <is>
          <t>125# ANSI Flange</t>
        </is>
      </c>
      <c r="G487" t="inlineStr">
        <is>
          <t>CaseMatl_Cast_Iron_ASTM-A48_CL35</t>
        </is>
      </c>
      <c r="H487" t="inlineStr">
        <is>
          <t>Cast Iron, ASTM-A48, CL 35</t>
        </is>
      </c>
      <c r="I487" t="inlineStr">
        <is>
          <t>C35</t>
        </is>
      </c>
      <c r="J487" s="250" t="n">
        <v>175</v>
      </c>
      <c r="K487" t="inlineStr">
        <is>
          <t>Coating_Scotchkote134_interior_exterior_IncludeImpeller</t>
        </is>
      </c>
      <c r="L487" s="273" t="inlineStr">
        <is>
          <t>RTF</t>
        </is>
      </c>
      <c r="M487" t="inlineStr">
        <is>
          <t>B100222</t>
        </is>
      </c>
      <c r="N487" s="273" t="inlineStr">
        <is>
          <t>LT250</t>
        </is>
      </c>
      <c r="O487" t="inlineStr"/>
      <c r="P487" t="inlineStr"/>
      <c r="Q487" t="inlineStr"/>
      <c r="R487" t="inlineStr"/>
      <c r="S487" t="inlineStr"/>
      <c r="T487" t="inlineStr"/>
      <c r="U487" t="inlineStr"/>
      <c r="V487" t="inlineStr"/>
      <c r="W487" t="inlineStr"/>
      <c r="X487" t="inlineStr"/>
      <c r="Y487" t="inlineStr"/>
    </row>
    <row r="488" hidden="1" s="109">
      <c r="A488" t="inlineStr"/>
      <c r="B488" s="250" t="inlineStr">
        <is>
          <t>N</t>
        </is>
      </c>
      <c r="C488" t="inlineStr">
        <is>
          <t>ConTab_BOM_KP_Case_0562</t>
        </is>
      </c>
      <c r="D488" t="inlineStr"/>
      <c r="E488" t="inlineStr">
        <is>
          <t>:8020-5_6-KP::8020-5_6-KPV::8020-5_6-KPVS:</t>
        </is>
      </c>
      <c r="F488" t="inlineStr">
        <is>
          <t>125# ANSI Flange</t>
        </is>
      </c>
      <c r="G488" t="inlineStr">
        <is>
          <t>CaseMatl_Ductile_Iron_ASTM-A536-65</t>
        </is>
      </c>
      <c r="H488" t="inlineStr">
        <is>
          <t>Ductile Iron, ASTM-A536-65</t>
        </is>
      </c>
      <c r="I488" t="inlineStr">
        <is>
          <t>J</t>
        </is>
      </c>
      <c r="J488" s="250" t="n">
        <v>175</v>
      </c>
      <c r="K488" t="inlineStr">
        <is>
          <t>Coating_Scotchkote134_interior_exterior_IncludeImpeller</t>
        </is>
      </c>
      <c r="L488" s="273" t="inlineStr">
        <is>
          <t>RTF</t>
        </is>
      </c>
      <c r="M488" t="inlineStr">
        <is>
          <t>B100223</t>
        </is>
      </c>
      <c r="N488" s="273" t="inlineStr">
        <is>
          <t>LT034</t>
        </is>
      </c>
      <c r="O488" t="inlineStr"/>
      <c r="P488" t="inlineStr"/>
      <c r="Q488" t="inlineStr"/>
      <c r="R488" t="inlineStr"/>
      <c r="S488" t="inlineStr"/>
      <c r="T488" t="inlineStr"/>
      <c r="U488" t="inlineStr"/>
      <c r="V488" t="inlineStr"/>
      <c r="W488" t="inlineStr"/>
      <c r="X488" t="inlineStr"/>
      <c r="Y488" t="inlineStr"/>
    </row>
    <row r="489" hidden="1" s="109">
      <c r="A489" t="inlineStr"/>
      <c r="B489" s="250" t="inlineStr">
        <is>
          <t>N</t>
        </is>
      </c>
      <c r="C489" t="inlineStr">
        <is>
          <t>ConTab_BOM_KP_Case_0563</t>
        </is>
      </c>
      <c r="D489" t="inlineStr"/>
      <c r="E489" t="inlineStr">
        <is>
          <t>:8020-5_6-KP::8020-5_6-KPV::8020-5_6-KPVS:</t>
        </is>
      </c>
      <c r="F489" t="inlineStr">
        <is>
          <t>250# ANSI Flange</t>
        </is>
      </c>
      <c r="G489" t="inlineStr">
        <is>
          <t>CaseMatl_Cast_Iron_ASTM-A48_CL35</t>
        </is>
      </c>
      <c r="H489" t="inlineStr">
        <is>
          <t>Cast Iron, ASTM-A48, CL 35</t>
        </is>
      </c>
      <c r="I489" t="inlineStr">
        <is>
          <t>C35</t>
        </is>
      </c>
      <c r="J489" s="250" t="n">
        <v>250</v>
      </c>
      <c r="K489" t="inlineStr">
        <is>
          <t>Coating_Scotchkote134_interior_exterior_IncludeImpeller</t>
        </is>
      </c>
      <c r="L489" s="273" t="inlineStr">
        <is>
          <t>RTF</t>
        </is>
      </c>
      <c r="M489" t="inlineStr">
        <is>
          <t>B100226</t>
        </is>
      </c>
      <c r="N489" s="273" t="inlineStr">
        <is>
          <t>LT034</t>
        </is>
      </c>
      <c r="O489" t="inlineStr"/>
      <c r="P489" t="inlineStr"/>
      <c r="Q489" t="inlineStr"/>
      <c r="R489" t="inlineStr"/>
      <c r="S489" t="inlineStr"/>
      <c r="T489" t="inlineStr"/>
      <c r="U489" t="inlineStr"/>
      <c r="V489" t="inlineStr"/>
      <c r="W489" t="inlineStr"/>
      <c r="X489" t="inlineStr"/>
      <c r="Y489" t="inlineStr"/>
    </row>
    <row r="490" hidden="1" s="109">
      <c r="A490" t="inlineStr"/>
      <c r="B490" s="250" t="inlineStr">
        <is>
          <t>N</t>
        </is>
      </c>
      <c r="C490" t="inlineStr">
        <is>
          <t>ConTab_BOM_KP_Case_0564</t>
        </is>
      </c>
      <c r="D490" t="inlineStr"/>
      <c r="E490" t="inlineStr">
        <is>
          <t>:8020-5_6-KP::8020-5_6-KPV::8020-5_6-KPVS:</t>
        </is>
      </c>
      <c r="F490" t="inlineStr">
        <is>
          <t>250# ANSI Flange</t>
        </is>
      </c>
      <c r="G490" t="inlineStr">
        <is>
          <t>CaseMatl_Ductile_Iron_ASTM-A536-65</t>
        </is>
      </c>
      <c r="H490" t="inlineStr">
        <is>
          <t>Ductile Iron, ASTM-A536-65</t>
        </is>
      </c>
      <c r="I490" t="inlineStr">
        <is>
          <t>J</t>
        </is>
      </c>
      <c r="J490" s="250" t="n">
        <v>300</v>
      </c>
      <c r="K490" t="inlineStr">
        <is>
          <t>Coating_Scotchkote134_interior_exterior_IncludeImpeller</t>
        </is>
      </c>
      <c r="L490" s="273" t="inlineStr">
        <is>
          <t>RTF</t>
        </is>
      </c>
      <c r="M490" t="inlineStr">
        <is>
          <t>B100227</t>
        </is>
      </c>
      <c r="N490" s="273" t="inlineStr">
        <is>
          <t>LT034</t>
        </is>
      </c>
      <c r="O490" t="inlineStr"/>
      <c r="P490" t="inlineStr"/>
      <c r="Q490" t="inlineStr"/>
      <c r="R490" t="inlineStr"/>
      <c r="S490" t="inlineStr"/>
      <c r="T490" t="inlineStr"/>
      <c r="U490" t="inlineStr"/>
      <c r="V490" t="inlineStr"/>
      <c r="W490" t="inlineStr"/>
      <c r="X490" t="inlineStr"/>
      <c r="Y490" t="inlineStr"/>
    </row>
    <row r="491" hidden="1" s="109">
      <c r="A491" t="inlineStr"/>
      <c r="B491" s="250" t="inlineStr">
        <is>
          <t>N</t>
        </is>
      </c>
      <c r="C491" t="inlineStr">
        <is>
          <t>ConTab_BOM_KP_Case_0565</t>
        </is>
      </c>
      <c r="D491" t="inlineStr"/>
      <c r="E491" t="inlineStr">
        <is>
          <t>:1012-9_0-KP:1012-9_0-KPV:1012-1_2-KP:1012-1_2-KPV:1012-1_2-KPVS:</t>
        </is>
      </c>
      <c r="F491" t="inlineStr">
        <is>
          <t>125# ANSI Flange</t>
        </is>
      </c>
      <c r="G491" t="inlineStr">
        <is>
          <t>CaseMatl_Cast_Iron_ASTM-A48_CL35</t>
        </is>
      </c>
      <c r="H491" t="inlineStr">
        <is>
          <t>Cast Iron, ASTM-A48, CL 35</t>
        </is>
      </c>
      <c r="I491" t="inlineStr">
        <is>
          <t>C35</t>
        </is>
      </c>
      <c r="J491" s="250" t="n">
        <v>175</v>
      </c>
      <c r="K491" t="inlineStr">
        <is>
          <t>Coating_Scotchkote134_interior_IncludeImpeller</t>
        </is>
      </c>
      <c r="L491" s="273" t="inlineStr">
        <is>
          <t>RTF</t>
        </is>
      </c>
      <c r="M491" t="inlineStr">
        <is>
          <t>B100234</t>
        </is>
      </c>
      <c r="N491" s="273" t="inlineStr">
        <is>
          <t>LT250</t>
        </is>
      </c>
      <c r="O491" t="inlineStr"/>
      <c r="P491" t="inlineStr"/>
      <c r="Q491" t="inlineStr"/>
      <c r="R491" t="inlineStr"/>
      <c r="S491" t="inlineStr"/>
      <c r="T491" t="inlineStr"/>
      <c r="U491" t="inlineStr"/>
      <c r="V491" t="inlineStr"/>
      <c r="W491" t="inlineStr"/>
      <c r="X491" t="inlineStr"/>
      <c r="Y491" t="inlineStr"/>
    </row>
    <row r="492" hidden="1" s="109">
      <c r="A492" t="inlineStr"/>
      <c r="B492" s="250" t="inlineStr">
        <is>
          <t>N</t>
        </is>
      </c>
      <c r="C492" t="inlineStr">
        <is>
          <t>ConTab_BOM_KP_Case_0566</t>
        </is>
      </c>
      <c r="D492" t="inlineStr"/>
      <c r="E492" t="inlineStr">
        <is>
          <t>:1012-9_0-KP:1012-9_0-KPV:1012-1_2-KP:1012-1_2-KPV:1012-1_2-KPVS:</t>
        </is>
      </c>
      <c r="F492" t="inlineStr">
        <is>
          <t>125# ANSI Flange</t>
        </is>
      </c>
      <c r="G492" t="inlineStr">
        <is>
          <t>CaseMatl_Ductile_Iron_ASTM-A536-65</t>
        </is>
      </c>
      <c r="H492" t="inlineStr">
        <is>
          <t>Ductile Iron, ASTM-A536-65</t>
        </is>
      </c>
      <c r="I492" t="inlineStr">
        <is>
          <t>J</t>
        </is>
      </c>
      <c r="J492" s="250" t="n">
        <v>175</v>
      </c>
      <c r="K492" t="inlineStr">
        <is>
          <t>Coating_Scotchkote134_interior_IncludeImpeller</t>
        </is>
      </c>
      <c r="L492" s="273" t="inlineStr">
        <is>
          <t>RTF</t>
        </is>
      </c>
      <c r="M492" t="inlineStr">
        <is>
          <t>B100235</t>
        </is>
      </c>
      <c r="N492" s="273" t="inlineStr">
        <is>
          <t>LT034</t>
        </is>
      </c>
      <c r="O492" t="inlineStr"/>
      <c r="P492" t="inlineStr"/>
      <c r="Q492" t="inlineStr"/>
      <c r="R492" t="inlineStr"/>
      <c r="S492" t="inlineStr"/>
      <c r="T492" t="inlineStr"/>
      <c r="U492" t="inlineStr"/>
      <c r="V492" t="inlineStr"/>
      <c r="W492" t="inlineStr"/>
      <c r="X492" t="inlineStr"/>
      <c r="Y492" t="inlineStr"/>
    </row>
    <row r="493" hidden="1" s="109">
      <c r="A493" t="inlineStr"/>
      <c r="B493" s="250" t="inlineStr">
        <is>
          <t>N</t>
        </is>
      </c>
      <c r="C493" t="inlineStr">
        <is>
          <t>ConTab_BOM_KP_Case_0567</t>
        </is>
      </c>
      <c r="D493" t="inlineStr"/>
      <c r="E493" t="inlineStr">
        <is>
          <t>:1012-9_0-KP:1012-9_0-KPV:1012-1_2-KP:1012-1_2-KPV:1012-1_2-KPVS:</t>
        </is>
      </c>
      <c r="F493" t="inlineStr">
        <is>
          <t>250# ANSI Flange</t>
        </is>
      </c>
      <c r="G493" t="inlineStr">
        <is>
          <t>CaseMatl_Cast_Iron_ASTM-A48_CL35</t>
        </is>
      </c>
      <c r="H493" t="inlineStr">
        <is>
          <t>Cast Iron, ASTM-A48, CL 35</t>
        </is>
      </c>
      <c r="I493" t="inlineStr">
        <is>
          <t>C35</t>
        </is>
      </c>
      <c r="J493" s="250" t="n">
        <v>250</v>
      </c>
      <c r="K493" t="inlineStr">
        <is>
          <t>Coating_Scotchkote134_interior_IncludeImpeller</t>
        </is>
      </c>
      <c r="L493" s="273" t="inlineStr">
        <is>
          <t>RTF</t>
        </is>
      </c>
      <c r="M493" t="inlineStr">
        <is>
          <t>B100238</t>
        </is>
      </c>
      <c r="N493" s="273" t="inlineStr">
        <is>
          <t>LT034</t>
        </is>
      </c>
      <c r="O493" t="inlineStr"/>
      <c r="P493" t="inlineStr"/>
      <c r="Q493" t="inlineStr"/>
      <c r="R493" t="inlineStr"/>
      <c r="S493" t="inlineStr"/>
      <c r="T493" t="inlineStr"/>
      <c r="U493" t="inlineStr"/>
      <c r="V493" t="inlineStr"/>
      <c r="W493" t="inlineStr"/>
      <c r="X493" t="inlineStr"/>
      <c r="Y493" t="inlineStr"/>
    </row>
    <row r="494" hidden="1" s="109">
      <c r="A494" t="inlineStr"/>
      <c r="B494" s="250" t="inlineStr">
        <is>
          <t>N</t>
        </is>
      </c>
      <c r="C494" t="inlineStr">
        <is>
          <t>ConTab_BOM_KP_Case_0568</t>
        </is>
      </c>
      <c r="D494" t="inlineStr"/>
      <c r="E494" t="inlineStr">
        <is>
          <t>:1012-9_0-KP:1012-9_0-KPV:1012-1_2-KP:1012-1_2-KPV:1012-1_2-KPVS:</t>
        </is>
      </c>
      <c r="F494" t="inlineStr">
        <is>
          <t>250# ANSI Flange</t>
        </is>
      </c>
      <c r="G494" t="inlineStr">
        <is>
          <t>CaseMatl_Ductile_Iron_ASTM-A536-65</t>
        </is>
      </c>
      <c r="H494" t="inlineStr">
        <is>
          <t>Ductile Iron, ASTM-A536-65</t>
        </is>
      </c>
      <c r="I494" t="inlineStr">
        <is>
          <t>J</t>
        </is>
      </c>
      <c r="J494" s="250" t="n">
        <v>300</v>
      </c>
      <c r="K494" t="inlineStr">
        <is>
          <t>Coating_Scotchkote134_interior_IncludeImpeller</t>
        </is>
      </c>
      <c r="L494" s="273" t="inlineStr">
        <is>
          <t>RTF</t>
        </is>
      </c>
      <c r="M494" t="inlineStr">
        <is>
          <t>B100239</t>
        </is>
      </c>
      <c r="N494" s="273" t="inlineStr">
        <is>
          <t>LT034</t>
        </is>
      </c>
      <c r="O494" t="inlineStr"/>
      <c r="P494" t="inlineStr"/>
      <c r="Q494" t="inlineStr"/>
      <c r="R494" t="inlineStr"/>
      <c r="S494" t="inlineStr"/>
      <c r="T494" t="inlineStr"/>
      <c r="U494" t="inlineStr"/>
      <c r="V494" t="inlineStr"/>
      <c r="W494" t="inlineStr"/>
      <c r="X494" t="inlineStr"/>
      <c r="Y494" t="inlineStr"/>
    </row>
    <row r="495" hidden="1" s="109">
      <c r="A495" t="inlineStr"/>
      <c r="B495" s="250" t="inlineStr">
        <is>
          <t>N</t>
        </is>
      </c>
      <c r="C495" t="inlineStr">
        <is>
          <t>ConTab_BOM_KP_Case_0569</t>
        </is>
      </c>
      <c r="D495" t="inlineStr"/>
      <c r="E495" t="inlineStr">
        <is>
          <t>:1015-3_4-KP:1015-3_4-KPV:1015-3_4-KPVS:</t>
        </is>
      </c>
      <c r="F495" t="inlineStr">
        <is>
          <t>125# ANSI Flange</t>
        </is>
      </c>
      <c r="G495" t="inlineStr">
        <is>
          <t>CaseMatl_Cast_Iron_ASTM-A48_CL35</t>
        </is>
      </c>
      <c r="H495" t="inlineStr">
        <is>
          <t>Cast Iron, ASTM-A48, CL 35</t>
        </is>
      </c>
      <c r="I495" t="inlineStr">
        <is>
          <t>C35</t>
        </is>
      </c>
      <c r="J495" s="250" t="n">
        <v>175</v>
      </c>
      <c r="K495" t="inlineStr">
        <is>
          <t>Coating_Scotchkote134_interior_IncludeImpeller</t>
        </is>
      </c>
      <c r="L495" s="273" t="inlineStr">
        <is>
          <t>RTF</t>
        </is>
      </c>
      <c r="M495" t="inlineStr">
        <is>
          <t>B100246</t>
        </is>
      </c>
      <c r="N495" s="273" t="inlineStr">
        <is>
          <t>LT250</t>
        </is>
      </c>
      <c r="O495" t="inlineStr"/>
      <c r="P495" t="inlineStr"/>
      <c r="Q495" t="inlineStr"/>
      <c r="R495" t="inlineStr"/>
      <c r="S495" t="inlineStr"/>
      <c r="T495" t="inlineStr"/>
      <c r="U495" t="inlineStr"/>
      <c r="V495" t="inlineStr"/>
      <c r="W495" t="inlineStr"/>
      <c r="X495" t="inlineStr"/>
      <c r="Y495" t="inlineStr"/>
    </row>
    <row r="496" hidden="1" s="109">
      <c r="A496" t="inlineStr"/>
      <c r="B496" s="250" t="inlineStr">
        <is>
          <t>N</t>
        </is>
      </c>
      <c r="C496" t="inlineStr">
        <is>
          <t>ConTab_BOM_KP_Case_0570</t>
        </is>
      </c>
      <c r="D496" t="inlineStr"/>
      <c r="E496" t="inlineStr">
        <is>
          <t>:1015-3_4-KP:1015-3_4-KPV:1015-3_4-KPVS:</t>
        </is>
      </c>
      <c r="F496" t="inlineStr">
        <is>
          <t>125# ANSI Flange</t>
        </is>
      </c>
      <c r="G496" t="inlineStr">
        <is>
          <t>CaseMatl_Ductile_Iron_ASTM-A536-65</t>
        </is>
      </c>
      <c r="H496" t="inlineStr">
        <is>
          <t>Ductile Iron, ASTM-A536-65</t>
        </is>
      </c>
      <c r="I496" t="inlineStr">
        <is>
          <t>J</t>
        </is>
      </c>
      <c r="J496" s="250" t="n">
        <v>175</v>
      </c>
      <c r="K496" t="inlineStr">
        <is>
          <t>Coating_Scotchkote134_interior_IncludeImpeller</t>
        </is>
      </c>
      <c r="L496" s="273" t="inlineStr">
        <is>
          <t>RTF</t>
        </is>
      </c>
      <c r="M496" t="inlineStr">
        <is>
          <t>B100247</t>
        </is>
      </c>
      <c r="N496" s="273" t="inlineStr">
        <is>
          <t>LT034</t>
        </is>
      </c>
      <c r="O496" t="inlineStr"/>
      <c r="P496" t="inlineStr"/>
      <c r="Q496" t="inlineStr"/>
      <c r="R496" t="inlineStr"/>
      <c r="S496" t="inlineStr"/>
      <c r="T496" t="inlineStr"/>
      <c r="U496" t="inlineStr"/>
      <c r="V496" t="inlineStr"/>
      <c r="W496" t="inlineStr"/>
      <c r="X496" t="inlineStr"/>
      <c r="Y496" t="inlineStr"/>
    </row>
    <row r="497" hidden="1" s="109">
      <c r="A497" t="inlineStr"/>
      <c r="B497" s="250" t="inlineStr">
        <is>
          <t>N</t>
        </is>
      </c>
      <c r="C497" t="inlineStr">
        <is>
          <t>ConTab_BOM_KP_Case_0571</t>
        </is>
      </c>
      <c r="D497" t="inlineStr"/>
      <c r="E497" t="inlineStr">
        <is>
          <t>:1015-3_4-KP:1015-3_4-KPV:1015-3_4-KPVS:</t>
        </is>
      </c>
      <c r="F497" t="inlineStr">
        <is>
          <t>250# ANSI Flange</t>
        </is>
      </c>
      <c r="G497" t="inlineStr">
        <is>
          <t>CaseMatl_Cast_Iron_ASTM-A48_CL35</t>
        </is>
      </c>
      <c r="H497" t="inlineStr">
        <is>
          <t>Cast Iron, ASTM-A48, CL 35</t>
        </is>
      </c>
      <c r="I497" t="inlineStr">
        <is>
          <t>C35</t>
        </is>
      </c>
      <c r="J497" s="250" t="n">
        <v>250</v>
      </c>
      <c r="K497" t="inlineStr">
        <is>
          <t>Coating_Scotchkote134_interior_IncludeImpeller</t>
        </is>
      </c>
      <c r="L497" s="273" t="inlineStr">
        <is>
          <t>RTF</t>
        </is>
      </c>
      <c r="M497" t="inlineStr">
        <is>
          <t>B100250</t>
        </is>
      </c>
      <c r="N497" s="273" t="inlineStr">
        <is>
          <t>LT034</t>
        </is>
      </c>
      <c r="O497" t="inlineStr"/>
      <c r="P497" t="inlineStr"/>
      <c r="Q497" t="inlineStr"/>
      <c r="R497" t="inlineStr"/>
      <c r="S497" t="inlineStr"/>
      <c r="T497" t="inlineStr"/>
      <c r="U497" t="inlineStr"/>
      <c r="V497" t="inlineStr"/>
      <c r="W497" t="inlineStr"/>
      <c r="X497" t="inlineStr"/>
      <c r="Y497" t="inlineStr"/>
    </row>
    <row r="498" hidden="1" s="109">
      <c r="A498" t="inlineStr"/>
      <c r="B498" s="250" t="inlineStr">
        <is>
          <t>N</t>
        </is>
      </c>
      <c r="C498" t="inlineStr">
        <is>
          <t>ConTab_BOM_KP_Case_0572</t>
        </is>
      </c>
      <c r="D498" t="inlineStr"/>
      <c r="E498" t="inlineStr">
        <is>
          <t>:1015-3_4-KP:1015-3_4-KPV:1015-3_4-KPVS:</t>
        </is>
      </c>
      <c r="F498" t="inlineStr">
        <is>
          <t>250# ANSI Flange</t>
        </is>
      </c>
      <c r="G498" t="inlineStr">
        <is>
          <t>CaseMatl_Ductile_Iron_ASTM-A536-65</t>
        </is>
      </c>
      <c r="H498" t="inlineStr">
        <is>
          <t>Ductile Iron, ASTM-A536-65</t>
        </is>
      </c>
      <c r="I498" t="inlineStr">
        <is>
          <t>J</t>
        </is>
      </c>
      <c r="J498" s="250" t="n">
        <v>300</v>
      </c>
      <c r="K498" t="inlineStr">
        <is>
          <t>Coating_Scotchkote134_interior_IncludeImpeller</t>
        </is>
      </c>
      <c r="L498" s="273" t="inlineStr">
        <is>
          <t>RTF</t>
        </is>
      </c>
      <c r="M498" t="inlineStr">
        <is>
          <t>B100251</t>
        </is>
      </c>
      <c r="N498" s="273" t="inlineStr">
        <is>
          <t>LT034</t>
        </is>
      </c>
      <c r="O498" t="inlineStr"/>
      <c r="P498" t="inlineStr"/>
      <c r="Q498" t="inlineStr"/>
      <c r="R498" t="inlineStr"/>
      <c r="S498" t="inlineStr"/>
      <c r="T498" t="inlineStr"/>
      <c r="U498" t="inlineStr"/>
      <c r="V498" t="inlineStr"/>
      <c r="W498" t="inlineStr"/>
      <c r="X498" t="inlineStr"/>
      <c r="Y498" t="inlineStr"/>
    </row>
    <row r="499" hidden="1" s="109">
      <c r="A499" t="inlineStr"/>
      <c r="B499" s="250" t="inlineStr">
        <is>
          <t>N</t>
        </is>
      </c>
      <c r="C499" t="inlineStr">
        <is>
          <t>ConTab_BOM_KP_Case_0585</t>
        </is>
      </c>
      <c r="D499" t="inlineStr"/>
      <c r="E499" t="inlineStr">
        <is>
          <t>:1220-5_6-KP:1220-5_6-KPV:1220-5_6-KPVS:</t>
        </is>
      </c>
      <c r="F499" t="inlineStr">
        <is>
          <t>125# ANSI Flange</t>
        </is>
      </c>
      <c r="G499" t="inlineStr">
        <is>
          <t>CaseMatl_Cast_Iron_ASTM-A48_CL35</t>
        </is>
      </c>
      <c r="H499" t="inlineStr">
        <is>
          <t>Cast Iron, ASTM-A48, CL 35</t>
        </is>
      </c>
      <c r="I499" t="inlineStr">
        <is>
          <t>C35</t>
        </is>
      </c>
      <c r="J499" s="250" t="n">
        <v>175</v>
      </c>
      <c r="K499" t="inlineStr">
        <is>
          <t>Coating_Scotchkote134_interior_IncludeImpeller</t>
        </is>
      </c>
      <c r="L499" s="273" t="inlineStr">
        <is>
          <t>RTF</t>
        </is>
      </c>
      <c r="M499" t="inlineStr">
        <is>
          <t>B100294</t>
        </is>
      </c>
      <c r="N499" s="273" t="inlineStr">
        <is>
          <t>LT250</t>
        </is>
      </c>
      <c r="O499" t="inlineStr"/>
      <c r="P499" t="inlineStr"/>
      <c r="Q499" t="inlineStr"/>
      <c r="R499" t="inlineStr"/>
      <c r="S499" t="inlineStr"/>
      <c r="T499" t="inlineStr"/>
      <c r="U499" t="inlineStr"/>
      <c r="V499" t="inlineStr"/>
      <c r="W499" t="inlineStr"/>
      <c r="X499" t="inlineStr"/>
      <c r="Y499" t="inlineStr"/>
    </row>
    <row r="500" hidden="1" s="109">
      <c r="A500" t="inlineStr"/>
      <c r="B500" s="250" t="inlineStr">
        <is>
          <t>N</t>
        </is>
      </c>
      <c r="C500" t="inlineStr">
        <is>
          <t>ConTab_BOM_KP_Case_0586</t>
        </is>
      </c>
      <c r="D500" t="inlineStr"/>
      <c r="E500" t="inlineStr">
        <is>
          <t>:1220-5_6-KP:1220-5_6-KPV:1220-5_6-KPVS:</t>
        </is>
      </c>
      <c r="F500" t="inlineStr">
        <is>
          <t>125# ANSI Flange</t>
        </is>
      </c>
      <c r="G500" t="inlineStr">
        <is>
          <t>CaseMatl_Ductile_Iron_ASTM-A536-65</t>
        </is>
      </c>
      <c r="H500" t="inlineStr">
        <is>
          <t>Ductile Iron, ASTM-A536-65</t>
        </is>
      </c>
      <c r="I500" t="inlineStr">
        <is>
          <t>J</t>
        </is>
      </c>
      <c r="J500" s="250" t="n">
        <v>175</v>
      </c>
      <c r="K500" t="inlineStr">
        <is>
          <t>Coating_Scotchkote134_interior_IncludeImpeller</t>
        </is>
      </c>
      <c r="L500" s="273" t="inlineStr">
        <is>
          <t>RTF</t>
        </is>
      </c>
      <c r="M500" t="inlineStr">
        <is>
          <t>B100295</t>
        </is>
      </c>
      <c r="N500" s="273" t="inlineStr">
        <is>
          <t>LT034</t>
        </is>
      </c>
      <c r="O500" t="inlineStr"/>
      <c r="P500" t="inlineStr"/>
      <c r="Q500" t="inlineStr"/>
      <c r="R500" t="inlineStr"/>
      <c r="S500" t="inlineStr"/>
      <c r="T500" t="inlineStr"/>
      <c r="U500" t="inlineStr"/>
      <c r="V500" t="inlineStr"/>
      <c r="W500" t="inlineStr"/>
      <c r="X500" t="inlineStr"/>
      <c r="Y500" t="inlineStr"/>
    </row>
    <row r="501" hidden="1" s="109">
      <c r="A501" t="inlineStr"/>
      <c r="B501" s="250" t="inlineStr">
        <is>
          <t>N</t>
        </is>
      </c>
      <c r="C501" t="inlineStr">
        <is>
          <t>ConTab_BOM_KP_Case_0587</t>
        </is>
      </c>
      <c r="D501" t="inlineStr"/>
      <c r="E501" t="inlineStr">
        <is>
          <t>:1220-5_6-KP:1220-5_6-KPV:1220-5_6-KPVS:</t>
        </is>
      </c>
      <c r="F501" t="inlineStr">
        <is>
          <t>250# ANSI Flange</t>
        </is>
      </c>
      <c r="G501" t="inlineStr">
        <is>
          <t>CaseMatl_Cast_Iron_ASTM-A48_CL35</t>
        </is>
      </c>
      <c r="H501" t="inlineStr">
        <is>
          <t>Cast Iron, ASTM-A48, CL 35</t>
        </is>
      </c>
      <c r="I501" t="inlineStr">
        <is>
          <t>C35</t>
        </is>
      </c>
      <c r="J501" s="250" t="n">
        <v>250</v>
      </c>
      <c r="K501" t="inlineStr">
        <is>
          <t>Coating_Scotchkote134_interior_IncludeImpeller</t>
        </is>
      </c>
      <c r="L501" s="273" t="inlineStr">
        <is>
          <t>RTF</t>
        </is>
      </c>
      <c r="M501" t="inlineStr">
        <is>
          <t>B100298</t>
        </is>
      </c>
      <c r="N501" s="273" t="inlineStr">
        <is>
          <t>LT034</t>
        </is>
      </c>
      <c r="O501" t="inlineStr"/>
      <c r="P501" t="inlineStr"/>
      <c r="Q501" t="inlineStr"/>
      <c r="R501" t="inlineStr"/>
      <c r="S501" t="inlineStr"/>
      <c r="T501" t="inlineStr"/>
      <c r="U501" t="inlineStr"/>
      <c r="V501" t="inlineStr"/>
      <c r="W501" t="inlineStr"/>
      <c r="X501" t="inlineStr"/>
      <c r="Y501" t="inlineStr"/>
    </row>
    <row r="502" hidden="1" s="109">
      <c r="A502" t="inlineStr"/>
      <c r="B502" s="250" t="inlineStr">
        <is>
          <t>N</t>
        </is>
      </c>
      <c r="C502" t="inlineStr">
        <is>
          <t>ConTab_BOM_KP_Case_0588</t>
        </is>
      </c>
      <c r="D502" t="inlineStr"/>
      <c r="E502" t="inlineStr">
        <is>
          <t>:1220-5_6-KP:1220-5_6-KPV:1220-5_6-KPVS:</t>
        </is>
      </c>
      <c r="F502" t="inlineStr">
        <is>
          <t>250# ANSI Flange</t>
        </is>
      </c>
      <c r="G502" t="inlineStr">
        <is>
          <t>CaseMatl_Ductile_Iron_ASTM-A536-65</t>
        </is>
      </c>
      <c r="H502" t="inlineStr">
        <is>
          <t>Ductile Iron, ASTM-A536-65</t>
        </is>
      </c>
      <c r="I502" t="inlineStr">
        <is>
          <t>J</t>
        </is>
      </c>
      <c r="J502" s="250" t="n">
        <v>300</v>
      </c>
      <c r="K502" t="inlineStr">
        <is>
          <t>Coating_Scotchkote134_interior_IncludeImpeller</t>
        </is>
      </c>
      <c r="L502" s="273" t="inlineStr">
        <is>
          <t>RTF</t>
        </is>
      </c>
      <c r="M502" t="inlineStr">
        <is>
          <t>B100299</t>
        </is>
      </c>
      <c r="N502" s="273" t="inlineStr">
        <is>
          <t>LT034</t>
        </is>
      </c>
      <c r="O502" t="inlineStr"/>
      <c r="P502" t="inlineStr"/>
      <c r="Q502" t="inlineStr"/>
      <c r="R502" t="inlineStr"/>
      <c r="S502" t="inlineStr"/>
      <c r="T502" t="inlineStr"/>
      <c r="U502" t="inlineStr"/>
      <c r="V502" t="inlineStr"/>
      <c r="W502" t="inlineStr"/>
      <c r="X502" t="inlineStr"/>
      <c r="Y502" t="inlineStr"/>
    </row>
    <row r="503" hidden="1" s="109">
      <c r="A503" t="inlineStr"/>
      <c r="B503" s="250" t="inlineStr">
        <is>
          <t>N</t>
        </is>
      </c>
      <c r="C503" t="inlineStr">
        <is>
          <t>ConTab_BOM_KP_Case_0589</t>
        </is>
      </c>
      <c r="D503" t="inlineStr"/>
      <c r="E503" t="inlineStr">
        <is>
          <t>:1415-1_2-KP:1415-1_2-KPV:1415-1_2-KPVS:</t>
        </is>
      </c>
      <c r="F503" t="inlineStr">
        <is>
          <t>125# ANSI Flange</t>
        </is>
      </c>
      <c r="G503" t="inlineStr">
        <is>
          <t>CaseMatl_Cast_Iron_ASTM-A48_CL35</t>
        </is>
      </c>
      <c r="H503" t="inlineStr">
        <is>
          <t>Cast Iron, ASTM-A48, CL 35</t>
        </is>
      </c>
      <c r="I503" t="inlineStr">
        <is>
          <t>C35</t>
        </is>
      </c>
      <c r="J503" s="250" t="n">
        <v>175</v>
      </c>
      <c r="K503" t="inlineStr">
        <is>
          <t>Coating_Scotchkote134_interior_IncludeImpeller</t>
        </is>
      </c>
      <c r="L503" s="273" t="inlineStr">
        <is>
          <t>RTF</t>
        </is>
      </c>
      <c r="M503" t="inlineStr">
        <is>
          <t>B100306</t>
        </is>
      </c>
      <c r="N503" s="273" t="inlineStr">
        <is>
          <t>LT250</t>
        </is>
      </c>
      <c r="O503" t="inlineStr"/>
      <c r="P503" t="inlineStr"/>
      <c r="Q503" t="inlineStr"/>
      <c r="R503" t="inlineStr"/>
      <c r="S503" t="inlineStr"/>
      <c r="T503" t="inlineStr"/>
      <c r="U503" t="inlineStr"/>
      <c r="V503" t="inlineStr"/>
      <c r="W503" t="inlineStr"/>
      <c r="X503" t="inlineStr"/>
      <c r="Y503" t="inlineStr"/>
    </row>
    <row r="504" hidden="1" s="109">
      <c r="A504" t="inlineStr"/>
      <c r="B504" s="250" t="inlineStr">
        <is>
          <t>N</t>
        </is>
      </c>
      <c r="C504" t="inlineStr">
        <is>
          <t>ConTab_BOM_KP_Case_0590</t>
        </is>
      </c>
      <c r="D504" t="inlineStr"/>
      <c r="E504" t="inlineStr">
        <is>
          <t>:1415-1_2-KP:1415-1_2-KPV:1415-1_2-KPVS:</t>
        </is>
      </c>
      <c r="F504" t="inlineStr">
        <is>
          <t>125# ANSI Flange</t>
        </is>
      </c>
      <c r="G504" t="inlineStr">
        <is>
          <t>CaseMatl_Ductile_Iron_ASTM-A536-65</t>
        </is>
      </c>
      <c r="H504" t="inlineStr">
        <is>
          <t>Ductile Iron, ASTM-A536-65</t>
        </is>
      </c>
      <c r="I504" t="inlineStr">
        <is>
          <t>J</t>
        </is>
      </c>
      <c r="J504" s="250" t="n">
        <v>175</v>
      </c>
      <c r="K504" t="inlineStr">
        <is>
          <t>Coating_Scotchkote134_interior_IncludeImpeller</t>
        </is>
      </c>
      <c r="L504" s="273" t="inlineStr">
        <is>
          <t>RTF</t>
        </is>
      </c>
      <c r="M504" t="inlineStr">
        <is>
          <t>B100307</t>
        </is>
      </c>
      <c r="N504" s="273" t="inlineStr">
        <is>
          <t>LT034</t>
        </is>
      </c>
      <c r="O504" t="inlineStr"/>
      <c r="P504" t="inlineStr"/>
      <c r="Q504" t="inlineStr"/>
      <c r="R504" t="inlineStr"/>
      <c r="S504" t="inlineStr"/>
      <c r="T504" t="inlineStr"/>
      <c r="U504" t="inlineStr"/>
      <c r="V504" t="inlineStr"/>
      <c r="W504" t="inlineStr"/>
      <c r="X504" t="inlineStr"/>
      <c r="Y504" t="inlineStr"/>
    </row>
    <row r="505" hidden="1" s="109">
      <c r="A505" t="inlineStr"/>
      <c r="B505" s="250" t="inlineStr">
        <is>
          <t>N</t>
        </is>
      </c>
      <c r="C505" t="inlineStr">
        <is>
          <t>ConTab_BOM_KP_Case_0591</t>
        </is>
      </c>
      <c r="D505" t="inlineStr"/>
      <c r="E505" t="inlineStr">
        <is>
          <t>:1415-1_2-KP:1415-1_2-KPV:1415-1_2-KPVS:</t>
        </is>
      </c>
      <c r="F505" t="inlineStr">
        <is>
          <t>250# ANSI Flange</t>
        </is>
      </c>
      <c r="G505" t="inlineStr">
        <is>
          <t>CaseMatl_Cast_Iron_ASTM-A48_CL35</t>
        </is>
      </c>
      <c r="H505" t="inlineStr">
        <is>
          <t>Cast Iron, ASTM-A48, CL 35</t>
        </is>
      </c>
      <c r="I505" t="inlineStr">
        <is>
          <t>C35</t>
        </is>
      </c>
      <c r="J505" s="250" t="n">
        <v>250</v>
      </c>
      <c r="K505" t="inlineStr">
        <is>
          <t>Coating_Scotchkote134_interior_IncludeImpeller</t>
        </is>
      </c>
      <c r="L505" s="273" t="inlineStr">
        <is>
          <t>RTF</t>
        </is>
      </c>
      <c r="M505" t="inlineStr">
        <is>
          <t>B100310</t>
        </is>
      </c>
      <c r="N505" s="273" t="inlineStr">
        <is>
          <t>LT034</t>
        </is>
      </c>
      <c r="O505" t="inlineStr"/>
      <c r="P505" t="inlineStr"/>
      <c r="Q505" t="inlineStr"/>
      <c r="R505" t="inlineStr"/>
      <c r="S505" t="inlineStr"/>
      <c r="T505" t="inlineStr"/>
      <c r="U505" t="inlineStr"/>
      <c r="V505" t="inlineStr"/>
      <c r="W505" t="inlineStr"/>
      <c r="X505" t="inlineStr"/>
      <c r="Y505" t="inlineStr"/>
    </row>
    <row r="506" hidden="1" s="109">
      <c r="A506" t="inlineStr"/>
      <c r="B506" s="250" t="inlineStr">
        <is>
          <t>N</t>
        </is>
      </c>
      <c r="C506" t="inlineStr">
        <is>
          <t>ConTab_BOM_KP_Case_0592</t>
        </is>
      </c>
      <c r="D506" t="inlineStr"/>
      <c r="E506" t="inlineStr">
        <is>
          <t>:1415-1_2-KP:1415-1_2-KPV:1415-1_2-KPVS:</t>
        </is>
      </c>
      <c r="F506" t="inlineStr">
        <is>
          <t>250# ANSI Flange</t>
        </is>
      </c>
      <c r="G506" t="inlineStr">
        <is>
          <t>CaseMatl_Ductile_Iron_ASTM-A536-65</t>
        </is>
      </c>
      <c r="H506" t="inlineStr">
        <is>
          <t>Ductile Iron, ASTM-A536-65</t>
        </is>
      </c>
      <c r="I506" t="inlineStr">
        <is>
          <t>J</t>
        </is>
      </c>
      <c r="J506" s="250" t="n">
        <v>300</v>
      </c>
      <c r="K506" t="inlineStr">
        <is>
          <t>Coating_Scotchkote134_interior_IncludeImpeller</t>
        </is>
      </c>
      <c r="L506" s="273" t="inlineStr">
        <is>
          <t>RTF</t>
        </is>
      </c>
      <c r="M506" t="inlineStr">
        <is>
          <t>B100311</t>
        </is>
      </c>
      <c r="N506" s="273" t="inlineStr">
        <is>
          <t>LT034</t>
        </is>
      </c>
      <c r="O506" t="inlineStr"/>
      <c r="P506" t="inlineStr"/>
      <c r="Q506" t="inlineStr"/>
      <c r="R506" t="inlineStr"/>
      <c r="S506" t="inlineStr"/>
      <c r="T506" t="inlineStr"/>
      <c r="U506" t="inlineStr"/>
      <c r="V506" t="inlineStr"/>
      <c r="W506" t="inlineStr"/>
      <c r="X506" t="inlineStr"/>
      <c r="Y506" t="inlineStr"/>
    </row>
    <row r="507" hidden="1" s="109">
      <c r="A507" t="inlineStr"/>
      <c r="B507" s="250" t="inlineStr">
        <is>
          <t>N</t>
        </is>
      </c>
      <c r="C507" t="inlineStr">
        <is>
          <t>ConTab_BOM_KP_Case_0661</t>
        </is>
      </c>
      <c r="D507" t="inlineStr"/>
      <c r="E507" t="inlineStr">
        <is>
          <t>:8012-5_6-KP:8012-5_6-KPV:8012-5_6-KPVS:</t>
        </is>
      </c>
      <c r="F507" t="inlineStr">
        <is>
          <t>125# ANSI Flange</t>
        </is>
      </c>
      <c r="G507" t="inlineStr">
        <is>
          <t>CaseMatl_Cast_Iron_ASTM-A48_CL35</t>
        </is>
      </c>
      <c r="H507" t="inlineStr">
        <is>
          <t>Cast Iron, ASTM-A48, CL 35</t>
        </is>
      </c>
      <c r="I507" t="inlineStr">
        <is>
          <t>C35</t>
        </is>
      </c>
      <c r="J507" s="250" t="n">
        <v>175</v>
      </c>
      <c r="K507" t="inlineStr">
        <is>
          <t>Coating_Scotchkote134_interior_IncludeImpeller</t>
        </is>
      </c>
      <c r="L507" s="273" t="inlineStr">
        <is>
          <t>RTF</t>
        </is>
      </c>
      <c r="M507" t="inlineStr">
        <is>
          <t>B100198</t>
        </is>
      </c>
      <c r="N507" s="273" t="inlineStr">
        <is>
          <t>LT250</t>
        </is>
      </c>
      <c r="O507" t="inlineStr"/>
      <c r="P507" t="inlineStr"/>
      <c r="Q507" t="inlineStr"/>
      <c r="R507" t="inlineStr"/>
      <c r="S507" t="inlineStr"/>
      <c r="T507" t="inlineStr"/>
      <c r="U507" t="inlineStr"/>
      <c r="V507" t="inlineStr"/>
      <c r="W507" t="inlineStr"/>
      <c r="X507" t="inlineStr"/>
      <c r="Y507" t="inlineStr"/>
    </row>
    <row r="508" hidden="1" s="109">
      <c r="A508" t="inlineStr"/>
      <c r="B508" s="250" t="inlineStr">
        <is>
          <t>N</t>
        </is>
      </c>
      <c r="C508" t="inlineStr">
        <is>
          <t>ConTab_BOM_KP_Case_0662</t>
        </is>
      </c>
      <c r="D508" t="inlineStr"/>
      <c r="E508" t="inlineStr">
        <is>
          <t>:8012-5_6-KP:8012-5_6-KPV:8012-5_6-KPVS:</t>
        </is>
      </c>
      <c r="F508" t="inlineStr">
        <is>
          <t>125# ANSI Flange</t>
        </is>
      </c>
      <c r="G508" t="inlineStr">
        <is>
          <t>CaseMatl_Ductile_Iron_ASTM-A536-65</t>
        </is>
      </c>
      <c r="H508" t="inlineStr">
        <is>
          <t>Ductile Iron, ASTM-A536-65</t>
        </is>
      </c>
      <c r="I508" t="inlineStr">
        <is>
          <t>J</t>
        </is>
      </c>
      <c r="J508" s="250" t="n">
        <v>175</v>
      </c>
      <c r="K508" t="inlineStr">
        <is>
          <t>Coating_Scotchkote134_interior_IncludeImpeller</t>
        </is>
      </c>
      <c r="L508" s="273" t="inlineStr">
        <is>
          <t>RTF</t>
        </is>
      </c>
      <c r="M508" t="inlineStr">
        <is>
          <t>B100199</t>
        </is>
      </c>
      <c r="N508" s="273" t="inlineStr">
        <is>
          <t>LT034</t>
        </is>
      </c>
      <c r="O508" t="inlineStr"/>
      <c r="P508" t="inlineStr"/>
      <c r="Q508" t="inlineStr"/>
      <c r="R508" t="inlineStr"/>
      <c r="S508" t="inlineStr"/>
      <c r="T508" t="inlineStr"/>
      <c r="U508" t="inlineStr"/>
      <c r="V508" t="inlineStr"/>
      <c r="W508" t="inlineStr"/>
      <c r="X508" t="inlineStr"/>
      <c r="Y508" t="inlineStr"/>
    </row>
    <row r="509" hidden="1" s="109">
      <c r="A509" t="inlineStr"/>
      <c r="B509" s="250" t="inlineStr">
        <is>
          <t>N</t>
        </is>
      </c>
      <c r="C509" t="inlineStr">
        <is>
          <t>ConTab_BOM_KP_Case_0663</t>
        </is>
      </c>
      <c r="D509" t="inlineStr"/>
      <c r="E509" t="inlineStr">
        <is>
          <t>:8012-5_6-KP:8012-5_6-KPV:8012-5_6-KPVS:</t>
        </is>
      </c>
      <c r="F509" t="inlineStr">
        <is>
          <t>250# ANSI Flange</t>
        </is>
      </c>
      <c r="G509" t="inlineStr">
        <is>
          <t>CaseMatl_Cast_Iron_ASTM-A48_CL35</t>
        </is>
      </c>
      <c r="H509" t="inlineStr">
        <is>
          <t>Cast Iron, ASTM-A48, CL 35</t>
        </is>
      </c>
      <c r="I509" t="inlineStr">
        <is>
          <t>C35</t>
        </is>
      </c>
      <c r="J509" s="250" t="n">
        <v>250</v>
      </c>
      <c r="K509" t="inlineStr">
        <is>
          <t>Coating_Scotchkote134_interior_IncludeImpeller</t>
        </is>
      </c>
      <c r="L509" s="273" t="inlineStr">
        <is>
          <t>RTF</t>
        </is>
      </c>
      <c r="M509" t="inlineStr">
        <is>
          <t>B100202</t>
        </is>
      </c>
      <c r="N509" s="273" t="inlineStr">
        <is>
          <t>LT034</t>
        </is>
      </c>
      <c r="O509" t="inlineStr"/>
      <c r="P509" t="inlineStr"/>
      <c r="Q509" t="inlineStr"/>
      <c r="R509" t="inlineStr"/>
      <c r="S509" t="inlineStr"/>
      <c r="T509" t="inlineStr"/>
      <c r="U509" t="inlineStr"/>
      <c r="V509" t="inlineStr"/>
      <c r="W509" t="inlineStr"/>
      <c r="X509" t="inlineStr"/>
      <c r="Y509" t="inlineStr"/>
    </row>
    <row r="510" hidden="1" s="109">
      <c r="A510" t="inlineStr"/>
      <c r="B510" s="250" t="inlineStr">
        <is>
          <t>N</t>
        </is>
      </c>
      <c r="C510" t="inlineStr">
        <is>
          <t>ConTab_BOM_KP_Case_0664</t>
        </is>
      </c>
      <c r="D510" t="inlineStr"/>
      <c r="E510" t="inlineStr">
        <is>
          <t>:8012-5_6-KP:8012-5_6-KPV:8012-5_6-KPVS:</t>
        </is>
      </c>
      <c r="F510" t="inlineStr">
        <is>
          <t>250# ANSI Flange</t>
        </is>
      </c>
      <c r="G510" t="inlineStr">
        <is>
          <t>CaseMatl_Ductile_Iron_ASTM-A536-65</t>
        </is>
      </c>
      <c r="H510" t="inlineStr">
        <is>
          <t>Ductile Iron, ASTM-A536-65</t>
        </is>
      </c>
      <c r="I510" t="inlineStr">
        <is>
          <t>J</t>
        </is>
      </c>
      <c r="J510" s="250" t="n">
        <v>300</v>
      </c>
      <c r="K510" t="inlineStr">
        <is>
          <t>Coating_Scotchkote134_interior_IncludeImpeller</t>
        </is>
      </c>
      <c r="L510" s="273" t="inlineStr">
        <is>
          <t>RTF</t>
        </is>
      </c>
      <c r="M510" t="inlineStr">
        <is>
          <t>B100203</t>
        </is>
      </c>
      <c r="N510" s="273" t="inlineStr">
        <is>
          <t>LT034</t>
        </is>
      </c>
      <c r="O510" t="inlineStr"/>
      <c r="P510" t="inlineStr"/>
      <c r="Q510" t="inlineStr"/>
      <c r="R510" t="inlineStr"/>
      <c r="S510" t="inlineStr"/>
      <c r="T510" t="inlineStr"/>
      <c r="U510" t="inlineStr"/>
      <c r="V510" t="inlineStr"/>
      <c r="W510" t="inlineStr"/>
      <c r="X510" t="inlineStr"/>
      <c r="Y510" t="inlineStr"/>
    </row>
    <row r="511" hidden="1" s="109">
      <c r="A511" t="inlineStr"/>
      <c r="B511" s="250" t="inlineStr">
        <is>
          <t>N</t>
        </is>
      </c>
      <c r="C511" t="inlineStr">
        <is>
          <t>ConTab_BOM_KP_Case_0665</t>
        </is>
      </c>
      <c r="D511" t="inlineStr"/>
      <c r="E511" t="inlineStr">
        <is>
          <t>:8015-3_4-KP:8015-3_4-KPV:8015-3_4-KPVS:</t>
        </is>
      </c>
      <c r="F511" t="inlineStr">
        <is>
          <t>125# ANSI Flange</t>
        </is>
      </c>
      <c r="G511" t="inlineStr">
        <is>
          <t>CaseMatl_Cast_Iron_ASTM-A48_CL35</t>
        </is>
      </c>
      <c r="H511" t="inlineStr">
        <is>
          <t>Cast Iron, ASTM-A48, CL 35</t>
        </is>
      </c>
      <c r="I511" t="inlineStr">
        <is>
          <t>C35</t>
        </is>
      </c>
      <c r="J511" s="250" t="n">
        <v>175</v>
      </c>
      <c r="K511" t="inlineStr">
        <is>
          <t>Coating_Scotchkote134_interior_IncludeImpeller</t>
        </is>
      </c>
      <c r="L511" s="273" t="inlineStr">
        <is>
          <t>RTF</t>
        </is>
      </c>
      <c r="M511" t="inlineStr">
        <is>
          <t>B100210</t>
        </is>
      </c>
      <c r="N511" s="273" t="inlineStr">
        <is>
          <t>LT250</t>
        </is>
      </c>
      <c r="O511" t="inlineStr"/>
      <c r="P511" t="inlineStr"/>
      <c r="Q511" t="inlineStr"/>
      <c r="R511" t="inlineStr"/>
      <c r="S511" t="inlineStr"/>
      <c r="T511" t="inlineStr"/>
      <c r="U511" t="inlineStr"/>
      <c r="V511" t="inlineStr"/>
      <c r="W511" t="inlineStr"/>
      <c r="X511" t="inlineStr"/>
      <c r="Y511" t="inlineStr"/>
    </row>
    <row r="512" hidden="1" s="109">
      <c r="A512" t="inlineStr"/>
      <c r="B512" s="250" t="inlineStr">
        <is>
          <t>N</t>
        </is>
      </c>
      <c r="C512" t="inlineStr">
        <is>
          <t>ConTab_BOM_KP_Case_0666</t>
        </is>
      </c>
      <c r="D512" t="inlineStr"/>
      <c r="E512" t="inlineStr">
        <is>
          <t>:8015-3_4-KP:8015-3_4-KPV:8015-3_4-KPVS:</t>
        </is>
      </c>
      <c r="F512" t="inlineStr">
        <is>
          <t>125# ANSI Flange</t>
        </is>
      </c>
      <c r="G512" t="inlineStr">
        <is>
          <t>CaseMatl_Ductile_Iron_ASTM-A536-65</t>
        </is>
      </c>
      <c r="H512" t="inlineStr">
        <is>
          <t>Ductile Iron, ASTM-A536-65</t>
        </is>
      </c>
      <c r="I512" t="inlineStr">
        <is>
          <t>J</t>
        </is>
      </c>
      <c r="J512" s="250" t="n">
        <v>175</v>
      </c>
      <c r="K512" t="inlineStr">
        <is>
          <t>Coating_Scotchkote134_interior_IncludeImpeller</t>
        </is>
      </c>
      <c r="L512" s="273" t="inlineStr">
        <is>
          <t>RTF</t>
        </is>
      </c>
      <c r="M512" t="inlineStr">
        <is>
          <t>B100211</t>
        </is>
      </c>
      <c r="N512" s="273" t="inlineStr">
        <is>
          <t>LT034</t>
        </is>
      </c>
      <c r="O512" t="inlineStr"/>
      <c r="P512" t="inlineStr"/>
      <c r="Q512" t="inlineStr"/>
      <c r="R512" t="inlineStr"/>
      <c r="S512" t="inlineStr"/>
      <c r="T512" t="inlineStr"/>
      <c r="U512" t="inlineStr"/>
      <c r="V512" t="inlineStr"/>
      <c r="W512" t="inlineStr"/>
      <c r="X512" t="inlineStr"/>
      <c r="Y512" t="inlineStr"/>
    </row>
    <row r="513" hidden="1" s="109">
      <c r="A513" t="inlineStr"/>
      <c r="B513" s="250" t="inlineStr">
        <is>
          <t>N</t>
        </is>
      </c>
      <c r="C513" t="inlineStr">
        <is>
          <t>ConTab_BOM_KP_Case_0667</t>
        </is>
      </c>
      <c r="D513" t="inlineStr"/>
      <c r="E513" t="inlineStr">
        <is>
          <t>:8015-3_4-KP:8015-3_4-KPV:8015-3_4-KPVS:</t>
        </is>
      </c>
      <c r="F513" t="inlineStr">
        <is>
          <t>250# ANSI Flange</t>
        </is>
      </c>
      <c r="G513" t="inlineStr">
        <is>
          <t>CaseMatl_Cast_Iron_ASTM-A48_CL35</t>
        </is>
      </c>
      <c r="H513" t="inlineStr">
        <is>
          <t>Cast Iron, ASTM-A48, CL 35</t>
        </is>
      </c>
      <c r="I513" t="inlineStr">
        <is>
          <t>C35</t>
        </is>
      </c>
      <c r="J513" s="250" t="n">
        <v>250</v>
      </c>
      <c r="K513" t="inlineStr">
        <is>
          <t>Coating_Scotchkote134_interior_IncludeImpeller</t>
        </is>
      </c>
      <c r="L513" s="273" t="inlineStr">
        <is>
          <t>RTF</t>
        </is>
      </c>
      <c r="M513" t="inlineStr">
        <is>
          <t>B100214</t>
        </is>
      </c>
      <c r="N513" s="273" t="inlineStr">
        <is>
          <t>LT034</t>
        </is>
      </c>
      <c r="O513" t="inlineStr"/>
      <c r="P513" t="inlineStr"/>
      <c r="Q513" t="inlineStr"/>
      <c r="R513" t="inlineStr"/>
      <c r="S513" t="inlineStr"/>
      <c r="T513" t="inlineStr"/>
      <c r="U513" t="inlineStr"/>
      <c r="V513" t="inlineStr"/>
      <c r="W513" t="inlineStr"/>
      <c r="X513" t="inlineStr"/>
      <c r="Y513" t="inlineStr"/>
    </row>
    <row r="514" hidden="1" s="109">
      <c r="A514" t="inlineStr"/>
      <c r="B514" s="250" t="inlineStr">
        <is>
          <t>N</t>
        </is>
      </c>
      <c r="C514" t="inlineStr">
        <is>
          <t>ConTab_BOM_KP_Case_0668</t>
        </is>
      </c>
      <c r="D514" t="inlineStr"/>
      <c r="E514" t="inlineStr">
        <is>
          <t>:8015-3_4-KP:8015-3_4-KPV:8015-3_4-KPVS:</t>
        </is>
      </c>
      <c r="F514" t="inlineStr">
        <is>
          <t>250# ANSI Flange</t>
        </is>
      </c>
      <c r="G514" t="inlineStr">
        <is>
          <t>CaseMatl_Ductile_Iron_ASTM-A536-65</t>
        </is>
      </c>
      <c r="H514" t="inlineStr">
        <is>
          <t>Ductile Iron, ASTM-A536-65</t>
        </is>
      </c>
      <c r="I514" t="inlineStr">
        <is>
          <t>J</t>
        </is>
      </c>
      <c r="J514" s="250" t="n">
        <v>300</v>
      </c>
      <c r="K514" t="inlineStr">
        <is>
          <t>Coating_Scotchkote134_interior_IncludeImpeller</t>
        </is>
      </c>
      <c r="L514" s="273" t="inlineStr">
        <is>
          <t>RTF</t>
        </is>
      </c>
      <c r="M514" t="inlineStr">
        <is>
          <t>B100215</t>
        </is>
      </c>
      <c r="N514" s="273" t="inlineStr">
        <is>
          <t>LT034</t>
        </is>
      </c>
      <c r="O514" t="inlineStr"/>
      <c r="P514" t="inlineStr"/>
      <c r="Q514" t="inlineStr"/>
      <c r="R514" t="inlineStr"/>
      <c r="S514" t="inlineStr"/>
      <c r="T514" t="inlineStr"/>
      <c r="U514" t="inlineStr"/>
      <c r="V514" t="inlineStr"/>
      <c r="W514" t="inlineStr"/>
      <c r="X514" t="inlineStr"/>
      <c r="Y514" t="inlineStr"/>
    </row>
    <row r="515" hidden="1" s="109">
      <c r="A515" t="inlineStr"/>
      <c r="B515" s="250" t="inlineStr">
        <is>
          <t>N</t>
        </is>
      </c>
      <c r="C515" t="inlineStr">
        <is>
          <t>ConTab_BOM_KP_Case_0669</t>
        </is>
      </c>
      <c r="D515" t="inlineStr"/>
      <c r="E515" t="inlineStr">
        <is>
          <t>:8020-5_6-KP::8020-5_6-KPV::8020-5_6-KPVS:</t>
        </is>
      </c>
      <c r="F515" t="inlineStr">
        <is>
          <t>125# ANSI Flange</t>
        </is>
      </c>
      <c r="G515" t="inlineStr">
        <is>
          <t>CaseMatl_Cast_Iron_ASTM-A48_CL35</t>
        </is>
      </c>
      <c r="H515" t="inlineStr">
        <is>
          <t>Cast Iron, ASTM-A48, CL 35</t>
        </is>
      </c>
      <c r="I515" t="inlineStr">
        <is>
          <t>C35</t>
        </is>
      </c>
      <c r="J515" s="250" t="n">
        <v>175</v>
      </c>
      <c r="K515" t="inlineStr">
        <is>
          <t>Coating_Scotchkote134_interior_IncludeImpeller</t>
        </is>
      </c>
      <c r="L515" s="273" t="inlineStr">
        <is>
          <t>RTF</t>
        </is>
      </c>
      <c r="M515" t="inlineStr">
        <is>
          <t>B100222</t>
        </is>
      </c>
      <c r="N515" s="273" t="inlineStr">
        <is>
          <t>LT250</t>
        </is>
      </c>
      <c r="O515" t="inlineStr"/>
      <c r="P515" t="inlineStr"/>
      <c r="Q515" t="inlineStr"/>
      <c r="R515" t="inlineStr"/>
      <c r="S515" t="inlineStr"/>
      <c r="T515" t="inlineStr"/>
      <c r="U515" t="inlineStr"/>
      <c r="V515" t="inlineStr"/>
      <c r="W515" t="inlineStr"/>
      <c r="X515" t="inlineStr"/>
      <c r="Y515" t="inlineStr"/>
    </row>
    <row r="516" hidden="1" s="109">
      <c r="A516" t="inlineStr"/>
      <c r="B516" s="250" t="inlineStr">
        <is>
          <t>N</t>
        </is>
      </c>
      <c r="C516" t="inlineStr">
        <is>
          <t>ConTab_BOM_KP_Case_0670</t>
        </is>
      </c>
      <c r="D516" t="inlineStr"/>
      <c r="E516" t="inlineStr">
        <is>
          <t>:8020-5_6-KP::8020-5_6-KPV::8020-5_6-KPVS:</t>
        </is>
      </c>
      <c r="F516" t="inlineStr">
        <is>
          <t>125# ANSI Flange</t>
        </is>
      </c>
      <c r="G516" t="inlineStr">
        <is>
          <t>CaseMatl_Ductile_Iron_ASTM-A536-65</t>
        </is>
      </c>
      <c r="H516" t="inlineStr">
        <is>
          <t>Ductile Iron, ASTM-A536-65</t>
        </is>
      </c>
      <c r="I516" t="inlineStr">
        <is>
          <t>J</t>
        </is>
      </c>
      <c r="J516" s="250" t="n">
        <v>175</v>
      </c>
      <c r="K516" t="inlineStr">
        <is>
          <t>Coating_Scotchkote134_interior_IncludeImpeller</t>
        </is>
      </c>
      <c r="L516" s="273" t="inlineStr">
        <is>
          <t>RTF</t>
        </is>
      </c>
      <c r="M516" t="inlineStr">
        <is>
          <t>B100223</t>
        </is>
      </c>
      <c r="N516" s="273" t="inlineStr">
        <is>
          <t>LT034</t>
        </is>
      </c>
      <c r="O516" t="inlineStr"/>
      <c r="P516" t="inlineStr"/>
      <c r="Q516" t="inlineStr"/>
      <c r="R516" t="inlineStr"/>
      <c r="S516" t="inlineStr"/>
      <c r="T516" t="inlineStr"/>
      <c r="U516" t="inlineStr"/>
      <c r="V516" t="inlineStr"/>
      <c r="W516" t="inlineStr"/>
      <c r="X516" t="inlineStr"/>
      <c r="Y516" t="inlineStr"/>
    </row>
    <row r="517" hidden="1" s="109">
      <c r="A517" t="inlineStr"/>
      <c r="B517" s="250" t="inlineStr">
        <is>
          <t>N</t>
        </is>
      </c>
      <c r="C517" t="inlineStr">
        <is>
          <t>ConTab_BOM_KP_Case_0671</t>
        </is>
      </c>
      <c r="D517" t="inlineStr"/>
      <c r="E517" t="inlineStr">
        <is>
          <t>:8020-5_6-KP::8020-5_6-KPV::8020-5_6-KPVS:</t>
        </is>
      </c>
      <c r="F517" t="inlineStr">
        <is>
          <t>250# ANSI Flange</t>
        </is>
      </c>
      <c r="G517" t="inlineStr">
        <is>
          <t>CaseMatl_Cast_Iron_ASTM-A48_CL35</t>
        </is>
      </c>
      <c r="H517" t="inlineStr">
        <is>
          <t>Cast Iron, ASTM-A48, CL 35</t>
        </is>
      </c>
      <c r="I517" t="inlineStr">
        <is>
          <t>C35</t>
        </is>
      </c>
      <c r="J517" s="250" t="n">
        <v>250</v>
      </c>
      <c r="K517" t="inlineStr">
        <is>
          <t>Coating_Scotchkote134_interior_IncludeImpeller</t>
        </is>
      </c>
      <c r="L517" s="273" t="inlineStr">
        <is>
          <t>RTF</t>
        </is>
      </c>
      <c r="M517" t="inlineStr">
        <is>
          <t>B100226</t>
        </is>
      </c>
      <c r="N517" s="273" t="inlineStr">
        <is>
          <t>LT034</t>
        </is>
      </c>
      <c r="O517" t="inlineStr"/>
      <c r="P517" t="inlineStr"/>
      <c r="Q517" t="inlineStr"/>
      <c r="R517" t="inlineStr"/>
      <c r="S517" t="inlineStr"/>
      <c r="T517" t="inlineStr"/>
      <c r="U517" t="inlineStr"/>
      <c r="V517" t="inlineStr"/>
      <c r="W517" t="inlineStr"/>
      <c r="X517" t="inlineStr"/>
      <c r="Y517" t="inlineStr"/>
    </row>
    <row r="518" hidden="1" s="109">
      <c r="A518" t="inlineStr"/>
      <c r="B518" s="250" t="inlineStr">
        <is>
          <t>N</t>
        </is>
      </c>
      <c r="C518" t="inlineStr">
        <is>
          <t>ConTab_BOM_KP_Case_0672</t>
        </is>
      </c>
      <c r="D518" t="inlineStr"/>
      <c r="E518" t="inlineStr">
        <is>
          <t>:8020-5_6-KP::8020-5_6-KPV::8020-5_6-KPVS:</t>
        </is>
      </c>
      <c r="F518" t="inlineStr">
        <is>
          <t>250# ANSI Flange</t>
        </is>
      </c>
      <c r="G518" t="inlineStr">
        <is>
          <t>CaseMatl_Ductile_Iron_ASTM-A536-65</t>
        </is>
      </c>
      <c r="H518" t="inlineStr">
        <is>
          <t>Ductile Iron, ASTM-A536-65</t>
        </is>
      </c>
      <c r="I518" t="inlineStr">
        <is>
          <t>J</t>
        </is>
      </c>
      <c r="J518" s="250" t="n">
        <v>300</v>
      </c>
      <c r="K518" t="inlineStr">
        <is>
          <t>Coating_Scotchkote134_interior_IncludeImpeller</t>
        </is>
      </c>
      <c r="L518" s="273" t="inlineStr">
        <is>
          <t>RTF</t>
        </is>
      </c>
      <c r="M518" t="inlineStr">
        <is>
          <t>B100227</t>
        </is>
      </c>
      <c r="N518" s="273" t="inlineStr">
        <is>
          <t>LT034</t>
        </is>
      </c>
      <c r="O518" t="inlineStr"/>
      <c r="P518" t="inlineStr"/>
      <c r="Q518" t="inlineStr"/>
      <c r="R518" t="inlineStr"/>
      <c r="S518" t="inlineStr"/>
      <c r="T518" t="inlineStr"/>
      <c r="U518" t="inlineStr"/>
      <c r="V518" t="inlineStr"/>
      <c r="W518" t="inlineStr"/>
      <c r="X518" t="inlineStr"/>
      <c r="Y518" t="inlineStr"/>
    </row>
    <row r="519" hidden="1" s="109">
      <c r="A519" t="inlineStr"/>
      <c r="B519" s="250" t="inlineStr">
        <is>
          <t>N</t>
        </is>
      </c>
      <c r="C519" t="inlineStr">
        <is>
          <t>ConTab_BOM_KP_Case_0673</t>
        </is>
      </c>
      <c r="D519" t="inlineStr"/>
      <c r="E519" t="inlineStr">
        <is>
          <t>:1012-9_0-KP:1012-9_0-KPV:1012-1_2-KP:1012-1_2-KPV:1012-1_2-KPVS:</t>
        </is>
      </c>
      <c r="F519" t="inlineStr">
        <is>
          <t>125# ANSI Flange</t>
        </is>
      </c>
      <c r="G519" t="inlineStr">
        <is>
          <t>CaseMatl_Cast_Iron_ASTM-A48_CL35</t>
        </is>
      </c>
      <c r="H519" t="inlineStr">
        <is>
          <t>Cast Iron, ASTM-A48, CL 35</t>
        </is>
      </c>
      <c r="I519" t="inlineStr">
        <is>
          <t>C35</t>
        </is>
      </c>
      <c r="J519" s="250" t="n">
        <v>175</v>
      </c>
      <c r="K519" t="inlineStr">
        <is>
          <t>Coating_Special</t>
        </is>
      </c>
      <c r="L519" s="273" t="inlineStr">
        <is>
          <t>RTF</t>
        </is>
      </c>
      <c r="M519" t="inlineStr">
        <is>
          <t>B100234</t>
        </is>
      </c>
      <c r="N519" s="273" t="inlineStr">
        <is>
          <t>LT250</t>
        </is>
      </c>
      <c r="O519" t="inlineStr"/>
      <c r="P519" t="inlineStr"/>
      <c r="Q519" t="inlineStr"/>
      <c r="R519" t="inlineStr"/>
      <c r="S519" t="inlineStr"/>
      <c r="T519" t="inlineStr"/>
      <c r="U519" t="inlineStr"/>
      <c r="V519" t="inlineStr"/>
      <c r="W519" t="inlineStr"/>
      <c r="X519" t="inlineStr"/>
      <c r="Y519" t="inlineStr"/>
    </row>
    <row r="520" hidden="1" s="109">
      <c r="A520" t="inlineStr"/>
      <c r="B520" s="250" t="inlineStr">
        <is>
          <t>N</t>
        </is>
      </c>
      <c r="C520" t="inlineStr">
        <is>
          <t>ConTab_BOM_KP_Case_0674</t>
        </is>
      </c>
      <c r="D520" t="inlineStr"/>
      <c r="E520" t="inlineStr">
        <is>
          <t>:1012-9_0-KP:1012-9_0-KPV:1012-1_2-KP:1012-1_2-KPV:1012-1_2-KPVS:</t>
        </is>
      </c>
      <c r="F520" t="inlineStr">
        <is>
          <t>125# ANSI Flange</t>
        </is>
      </c>
      <c r="G520" t="inlineStr">
        <is>
          <t>CaseMatl_Ductile_Iron_ASTM-A536-65</t>
        </is>
      </c>
      <c r="H520" t="inlineStr">
        <is>
          <t>Ductile Iron, ASTM-A536-65</t>
        </is>
      </c>
      <c r="I520" t="inlineStr">
        <is>
          <t>J</t>
        </is>
      </c>
      <c r="J520" s="250" t="n">
        <v>175</v>
      </c>
      <c r="K520" t="inlineStr">
        <is>
          <t>Coating_Special</t>
        </is>
      </c>
      <c r="L520" s="273" t="inlineStr">
        <is>
          <t>RTF</t>
        </is>
      </c>
      <c r="M520" t="inlineStr">
        <is>
          <t>B100235</t>
        </is>
      </c>
      <c r="N520" s="273" t="inlineStr">
        <is>
          <t>LT034</t>
        </is>
      </c>
      <c r="O520" t="inlineStr"/>
      <c r="P520" t="inlineStr"/>
      <c r="Q520" t="inlineStr"/>
      <c r="R520" t="inlineStr"/>
      <c r="S520" t="inlineStr"/>
      <c r="T520" t="inlineStr"/>
      <c r="U520" t="inlineStr"/>
      <c r="V520" t="inlineStr"/>
      <c r="W520" t="inlineStr"/>
      <c r="X520" t="inlineStr"/>
      <c r="Y520" t="inlineStr"/>
    </row>
    <row r="521" hidden="1" s="109">
      <c r="A521" t="inlineStr"/>
      <c r="B521" s="250" t="inlineStr">
        <is>
          <t>N</t>
        </is>
      </c>
      <c r="C521" t="inlineStr">
        <is>
          <t>ConTab_BOM_KP_Case_0675</t>
        </is>
      </c>
      <c r="D521" t="inlineStr"/>
      <c r="E521" t="inlineStr">
        <is>
          <t>:1012-9_0-KP:1012-9_0-KPV:1012-1_2-KP:1012-1_2-KPV:1012-1_2-KPVS:</t>
        </is>
      </c>
      <c r="F521" t="inlineStr">
        <is>
          <t>250# ANSI Flange</t>
        </is>
      </c>
      <c r="G521" t="inlineStr">
        <is>
          <t>CaseMatl_Cast_Iron_ASTM-A48_CL35</t>
        </is>
      </c>
      <c r="H521" t="inlineStr">
        <is>
          <t>Cast Iron, ASTM-A48, CL 35</t>
        </is>
      </c>
      <c r="I521" t="inlineStr">
        <is>
          <t>C35</t>
        </is>
      </c>
      <c r="J521" s="250" t="n">
        <v>250</v>
      </c>
      <c r="K521" t="inlineStr">
        <is>
          <t>Coating_Special</t>
        </is>
      </c>
      <c r="L521" s="273" t="inlineStr">
        <is>
          <t>RTF</t>
        </is>
      </c>
      <c r="M521" t="inlineStr">
        <is>
          <t>B100238</t>
        </is>
      </c>
      <c r="N521" s="273" t="inlineStr">
        <is>
          <t>LT034</t>
        </is>
      </c>
      <c r="O521" t="inlineStr"/>
      <c r="P521" t="inlineStr"/>
      <c r="Q521" t="inlineStr"/>
      <c r="R521" t="inlineStr"/>
      <c r="S521" t="inlineStr"/>
      <c r="T521" t="inlineStr"/>
      <c r="U521" t="inlineStr"/>
      <c r="V521" t="inlineStr"/>
      <c r="W521" t="inlineStr"/>
      <c r="X521" t="inlineStr"/>
      <c r="Y521" t="inlineStr"/>
    </row>
    <row r="522" hidden="1" s="109">
      <c r="A522" t="inlineStr"/>
      <c r="B522" s="250" t="inlineStr">
        <is>
          <t>N</t>
        </is>
      </c>
      <c r="C522" t="inlineStr">
        <is>
          <t>ConTab_BOM_KP_Case_0676</t>
        </is>
      </c>
      <c r="D522" t="inlineStr"/>
      <c r="E522" t="inlineStr">
        <is>
          <t>:1012-9_0-KP:1012-9_0-KPV:1012-1_2-KP:1012-1_2-KPV:1012-1_2-KPVS:</t>
        </is>
      </c>
      <c r="F522" t="inlineStr">
        <is>
          <t>250# ANSI Flange</t>
        </is>
      </c>
      <c r="G522" t="inlineStr">
        <is>
          <t>CaseMatl_Ductile_Iron_ASTM-A536-65</t>
        </is>
      </c>
      <c r="H522" t="inlineStr">
        <is>
          <t>Ductile Iron, ASTM-A536-65</t>
        </is>
      </c>
      <c r="I522" t="inlineStr">
        <is>
          <t>J</t>
        </is>
      </c>
      <c r="J522" s="250" t="n">
        <v>300</v>
      </c>
      <c r="K522" t="inlineStr">
        <is>
          <t>Coating_Special</t>
        </is>
      </c>
      <c r="L522" s="273" t="inlineStr">
        <is>
          <t>RTF</t>
        </is>
      </c>
      <c r="M522" t="inlineStr">
        <is>
          <t>B100239</t>
        </is>
      </c>
      <c r="N522" s="273" t="inlineStr">
        <is>
          <t>LT034</t>
        </is>
      </c>
      <c r="O522" t="inlineStr"/>
      <c r="P522" t="inlineStr"/>
      <c r="Q522" t="inlineStr"/>
      <c r="R522" t="inlineStr"/>
      <c r="S522" t="inlineStr"/>
      <c r="T522" t="inlineStr"/>
      <c r="U522" t="inlineStr"/>
      <c r="V522" t="inlineStr"/>
      <c r="W522" t="inlineStr"/>
      <c r="X522" t="inlineStr"/>
      <c r="Y522" t="inlineStr"/>
    </row>
    <row r="523" hidden="1" s="109">
      <c r="A523" t="inlineStr"/>
      <c r="B523" s="250" t="inlineStr">
        <is>
          <t>N</t>
        </is>
      </c>
      <c r="C523" t="inlineStr">
        <is>
          <t>ConTab_BOM_KP_Case_0677</t>
        </is>
      </c>
      <c r="D523" t="inlineStr"/>
      <c r="E523" t="inlineStr">
        <is>
          <t>:1015-3_4-KP:1015-3_4-KPV:1015-3_4-KPVS:</t>
        </is>
      </c>
      <c r="F523" t="inlineStr">
        <is>
          <t>125# ANSI Flange</t>
        </is>
      </c>
      <c r="G523" t="inlineStr">
        <is>
          <t>CaseMatl_Cast_Iron_ASTM-A48_CL35</t>
        </is>
      </c>
      <c r="H523" t="inlineStr">
        <is>
          <t>Cast Iron, ASTM-A48, CL 35</t>
        </is>
      </c>
      <c r="I523" t="inlineStr">
        <is>
          <t>C35</t>
        </is>
      </c>
      <c r="J523" s="250" t="n">
        <v>175</v>
      </c>
      <c r="K523" t="inlineStr">
        <is>
          <t>Coating_Special</t>
        </is>
      </c>
      <c r="L523" s="273" t="inlineStr">
        <is>
          <t>RTF</t>
        </is>
      </c>
      <c r="M523" t="inlineStr">
        <is>
          <t>B100246</t>
        </is>
      </c>
      <c r="N523" s="273" t="inlineStr">
        <is>
          <t>LT250</t>
        </is>
      </c>
      <c r="O523" t="inlineStr"/>
      <c r="P523" t="inlineStr"/>
      <c r="Q523" t="inlineStr"/>
      <c r="R523" t="inlineStr"/>
      <c r="S523" t="inlineStr"/>
      <c r="T523" t="inlineStr"/>
      <c r="U523" t="inlineStr"/>
      <c r="V523" t="inlineStr"/>
      <c r="W523" t="inlineStr"/>
      <c r="X523" t="inlineStr"/>
      <c r="Y523" t="inlineStr"/>
    </row>
    <row r="524" hidden="1" s="109">
      <c r="A524" t="inlineStr"/>
      <c r="B524" s="250" t="inlineStr">
        <is>
          <t>N</t>
        </is>
      </c>
      <c r="C524" t="inlineStr">
        <is>
          <t>ConTab_BOM_KP_Case_0678</t>
        </is>
      </c>
      <c r="D524" t="inlineStr"/>
      <c r="E524" t="inlineStr">
        <is>
          <t>:1015-3_4-KP:1015-3_4-KPV:1015-3_4-KPVS:</t>
        </is>
      </c>
      <c r="F524" t="inlineStr">
        <is>
          <t>125# ANSI Flange</t>
        </is>
      </c>
      <c r="G524" t="inlineStr">
        <is>
          <t>CaseMatl_Ductile_Iron_ASTM-A536-65</t>
        </is>
      </c>
      <c r="H524" t="inlineStr">
        <is>
          <t>Ductile Iron, ASTM-A536-65</t>
        </is>
      </c>
      <c r="I524" t="inlineStr">
        <is>
          <t>J</t>
        </is>
      </c>
      <c r="J524" s="250" t="n">
        <v>175</v>
      </c>
      <c r="K524" t="inlineStr">
        <is>
          <t>Coating_Special</t>
        </is>
      </c>
      <c r="L524" s="273" t="inlineStr">
        <is>
          <t>RTF</t>
        </is>
      </c>
      <c r="M524" t="inlineStr">
        <is>
          <t>B100247</t>
        </is>
      </c>
      <c r="N524" s="273" t="inlineStr">
        <is>
          <t>LT034</t>
        </is>
      </c>
      <c r="O524" t="inlineStr"/>
      <c r="P524" t="inlineStr"/>
      <c r="Q524" t="inlineStr"/>
      <c r="R524" t="inlineStr"/>
      <c r="S524" t="inlineStr"/>
      <c r="T524" t="inlineStr"/>
      <c r="U524" t="inlineStr"/>
      <c r="V524" t="inlineStr"/>
      <c r="W524" t="inlineStr"/>
      <c r="X524" t="inlineStr"/>
      <c r="Y524" t="inlineStr"/>
    </row>
    <row r="525" hidden="1" s="109">
      <c r="A525" t="inlineStr"/>
      <c r="B525" s="250" t="inlineStr">
        <is>
          <t>N</t>
        </is>
      </c>
      <c r="C525" t="inlineStr">
        <is>
          <t>ConTab_BOM_KP_Case_0679</t>
        </is>
      </c>
      <c r="D525" t="inlineStr"/>
      <c r="E525" t="inlineStr">
        <is>
          <t>:1015-3_4-KP:1015-3_4-KPV:1015-3_4-KPVS:</t>
        </is>
      </c>
      <c r="F525" t="inlineStr">
        <is>
          <t>250# ANSI Flange</t>
        </is>
      </c>
      <c r="G525" t="inlineStr">
        <is>
          <t>CaseMatl_Cast_Iron_ASTM-A48_CL35</t>
        </is>
      </c>
      <c r="H525" t="inlineStr">
        <is>
          <t>Cast Iron, ASTM-A48, CL 35</t>
        </is>
      </c>
      <c r="I525" t="inlineStr">
        <is>
          <t>C35</t>
        </is>
      </c>
      <c r="J525" s="250" t="n">
        <v>250</v>
      </c>
      <c r="K525" t="inlineStr">
        <is>
          <t>Coating_Special</t>
        </is>
      </c>
      <c r="L525" s="273" t="inlineStr">
        <is>
          <t>RTF</t>
        </is>
      </c>
      <c r="M525" t="inlineStr">
        <is>
          <t>B100250</t>
        </is>
      </c>
      <c r="N525" s="273" t="inlineStr">
        <is>
          <t>LT034</t>
        </is>
      </c>
      <c r="O525" t="inlineStr"/>
      <c r="P525" t="inlineStr"/>
      <c r="Q525" t="inlineStr"/>
      <c r="R525" t="inlineStr"/>
      <c r="S525" t="inlineStr"/>
      <c r="T525" t="inlineStr"/>
      <c r="U525" t="inlineStr"/>
      <c r="V525" t="inlineStr"/>
      <c r="W525" t="inlineStr"/>
      <c r="X525" t="inlineStr"/>
      <c r="Y525" t="inlineStr"/>
    </row>
    <row r="526" hidden="1" s="109">
      <c r="A526" t="inlineStr"/>
      <c r="B526" s="250" t="inlineStr">
        <is>
          <t>N</t>
        </is>
      </c>
      <c r="C526" t="inlineStr">
        <is>
          <t>ConTab_BOM_KP_Case_0680</t>
        </is>
      </c>
      <c r="D526" t="inlineStr"/>
      <c r="E526" t="inlineStr">
        <is>
          <t>:1015-3_4-KP:1015-3_4-KPV:1015-3_4-KPVS:</t>
        </is>
      </c>
      <c r="F526" t="inlineStr">
        <is>
          <t>250# ANSI Flange</t>
        </is>
      </c>
      <c r="G526" t="inlineStr">
        <is>
          <t>CaseMatl_Ductile_Iron_ASTM-A536-65</t>
        </is>
      </c>
      <c r="H526" t="inlineStr">
        <is>
          <t>Ductile Iron, ASTM-A536-65</t>
        </is>
      </c>
      <c r="I526" t="inlineStr">
        <is>
          <t>J</t>
        </is>
      </c>
      <c r="J526" s="250" t="n">
        <v>300</v>
      </c>
      <c r="K526" t="inlineStr">
        <is>
          <t>Coating_Special</t>
        </is>
      </c>
      <c r="L526" s="273" t="inlineStr">
        <is>
          <t>RTF</t>
        </is>
      </c>
      <c r="M526" t="inlineStr">
        <is>
          <t>B100251</t>
        </is>
      </c>
      <c r="N526" s="273" t="inlineStr">
        <is>
          <t>LT034</t>
        </is>
      </c>
      <c r="O526" t="inlineStr"/>
      <c r="P526" t="inlineStr"/>
      <c r="Q526" t="inlineStr"/>
      <c r="R526" t="inlineStr"/>
      <c r="S526" t="inlineStr"/>
      <c r="T526" t="inlineStr"/>
      <c r="U526" t="inlineStr"/>
      <c r="V526" t="inlineStr"/>
      <c r="W526" t="inlineStr"/>
      <c r="X526" t="inlineStr"/>
      <c r="Y526" t="inlineStr"/>
    </row>
    <row r="527" hidden="1" s="109">
      <c r="A527" t="inlineStr"/>
      <c r="B527" s="250" t="inlineStr">
        <is>
          <t>N</t>
        </is>
      </c>
      <c r="C527" t="inlineStr">
        <is>
          <t>ConTab_BOM_KP_Case_0693</t>
        </is>
      </c>
      <c r="D527" t="inlineStr"/>
      <c r="E527" t="inlineStr">
        <is>
          <t>:1220-5_6-KP:1220-5_6-KPV:1220-5_6-KPVS:</t>
        </is>
      </c>
      <c r="F527" t="inlineStr">
        <is>
          <t>125# ANSI Flange</t>
        </is>
      </c>
      <c r="G527" t="inlineStr">
        <is>
          <t>CaseMatl_Cast_Iron_ASTM-A48_CL35</t>
        </is>
      </c>
      <c r="H527" t="inlineStr">
        <is>
          <t>Cast Iron, ASTM-A48, CL 35</t>
        </is>
      </c>
      <c r="I527" t="inlineStr">
        <is>
          <t>C35</t>
        </is>
      </c>
      <c r="J527" s="250" t="n">
        <v>175</v>
      </c>
      <c r="K527" t="inlineStr">
        <is>
          <t>Coating_Special</t>
        </is>
      </c>
      <c r="L527" s="273" t="inlineStr">
        <is>
          <t>RTF</t>
        </is>
      </c>
      <c r="M527" t="inlineStr">
        <is>
          <t>B100294</t>
        </is>
      </c>
      <c r="N527" s="273" t="inlineStr">
        <is>
          <t>LT250</t>
        </is>
      </c>
      <c r="O527" t="inlineStr"/>
      <c r="P527" t="inlineStr"/>
      <c r="Q527" t="inlineStr"/>
      <c r="R527" t="inlineStr"/>
      <c r="S527" t="inlineStr"/>
      <c r="T527" t="inlineStr"/>
      <c r="U527" t="inlineStr"/>
      <c r="V527" t="inlineStr"/>
      <c r="W527" t="inlineStr"/>
      <c r="X527" t="inlineStr"/>
      <c r="Y527" t="inlineStr"/>
    </row>
    <row r="528" hidden="1" s="109">
      <c r="A528" t="inlineStr"/>
      <c r="B528" s="250" t="inlineStr">
        <is>
          <t>N</t>
        </is>
      </c>
      <c r="C528" t="inlineStr">
        <is>
          <t>ConTab_BOM_KP_Case_0694</t>
        </is>
      </c>
      <c r="D528" t="inlineStr"/>
      <c r="E528" t="inlineStr">
        <is>
          <t>:1220-5_6-KP:1220-5_6-KPV:1220-5_6-KPVS:</t>
        </is>
      </c>
      <c r="F528" t="inlineStr">
        <is>
          <t>125# ANSI Flange</t>
        </is>
      </c>
      <c r="G528" t="inlineStr">
        <is>
          <t>CaseMatl_Ductile_Iron_ASTM-A536-65</t>
        </is>
      </c>
      <c r="H528" t="inlineStr">
        <is>
          <t>Ductile Iron, ASTM-A536-65</t>
        </is>
      </c>
      <c r="I528" t="inlineStr">
        <is>
          <t>J</t>
        </is>
      </c>
      <c r="J528" s="250" t="n">
        <v>175</v>
      </c>
      <c r="K528" t="inlineStr">
        <is>
          <t>Coating_Special</t>
        </is>
      </c>
      <c r="L528" s="273" t="inlineStr">
        <is>
          <t>RTF</t>
        </is>
      </c>
      <c r="M528" t="inlineStr">
        <is>
          <t>B100295</t>
        </is>
      </c>
      <c r="N528" s="273" t="inlineStr">
        <is>
          <t>LT034</t>
        </is>
      </c>
      <c r="O528" t="inlineStr"/>
      <c r="P528" t="inlineStr"/>
      <c r="Q528" t="inlineStr"/>
      <c r="R528" t="inlineStr"/>
      <c r="S528" t="inlineStr"/>
      <c r="T528" t="inlineStr"/>
      <c r="U528" t="inlineStr"/>
      <c r="V528" t="inlineStr"/>
      <c r="W528" t="inlineStr"/>
      <c r="X528" t="inlineStr"/>
      <c r="Y528" t="inlineStr"/>
    </row>
    <row r="529" hidden="1" s="109">
      <c r="A529" t="inlineStr"/>
      <c r="B529" s="250" t="inlineStr">
        <is>
          <t>N</t>
        </is>
      </c>
      <c r="C529" t="inlineStr">
        <is>
          <t>ConTab_BOM_KP_Case_0695</t>
        </is>
      </c>
      <c r="D529" t="inlineStr"/>
      <c r="E529" t="inlineStr">
        <is>
          <t>:1220-5_6-KP:1220-5_6-KPV:1220-5_6-KPVS:</t>
        </is>
      </c>
      <c r="F529" t="inlineStr">
        <is>
          <t>250# ANSI Flange</t>
        </is>
      </c>
      <c r="G529" t="inlineStr">
        <is>
          <t>CaseMatl_Cast_Iron_ASTM-A48_CL35</t>
        </is>
      </c>
      <c r="H529" t="inlineStr">
        <is>
          <t>Cast Iron, ASTM-A48, CL 35</t>
        </is>
      </c>
      <c r="I529" t="inlineStr">
        <is>
          <t>C35</t>
        </is>
      </c>
      <c r="J529" s="250" t="n">
        <v>250</v>
      </c>
      <c r="K529" t="inlineStr">
        <is>
          <t>Coating_Special</t>
        </is>
      </c>
      <c r="L529" s="273" t="inlineStr">
        <is>
          <t>RTF</t>
        </is>
      </c>
      <c r="M529" t="inlineStr">
        <is>
          <t>B100298</t>
        </is>
      </c>
      <c r="N529" s="273" t="inlineStr">
        <is>
          <t>LT034</t>
        </is>
      </c>
      <c r="O529" t="inlineStr"/>
      <c r="P529" t="inlineStr"/>
      <c r="Q529" t="inlineStr"/>
      <c r="R529" t="inlineStr"/>
      <c r="S529" t="inlineStr"/>
      <c r="T529" t="inlineStr"/>
      <c r="U529" t="inlineStr"/>
      <c r="V529" t="inlineStr"/>
      <c r="W529" t="inlineStr"/>
      <c r="X529" t="inlineStr"/>
      <c r="Y529" t="inlineStr"/>
    </row>
    <row r="530" hidden="1" s="109">
      <c r="A530" t="inlineStr"/>
      <c r="B530" s="250" t="inlineStr">
        <is>
          <t>N</t>
        </is>
      </c>
      <c r="C530" t="inlineStr">
        <is>
          <t>ConTab_BOM_KP_Case_0696</t>
        </is>
      </c>
      <c r="D530" t="inlineStr"/>
      <c r="E530" t="inlineStr">
        <is>
          <t>:1220-5_6-KP:1220-5_6-KPV:1220-5_6-KPVS:</t>
        </is>
      </c>
      <c r="F530" t="inlineStr">
        <is>
          <t>250# ANSI Flange</t>
        </is>
      </c>
      <c r="G530" t="inlineStr">
        <is>
          <t>CaseMatl_Ductile_Iron_ASTM-A536-65</t>
        </is>
      </c>
      <c r="H530" t="inlineStr">
        <is>
          <t>Ductile Iron, ASTM-A536-65</t>
        </is>
      </c>
      <c r="I530" t="inlineStr">
        <is>
          <t>J</t>
        </is>
      </c>
      <c r="J530" s="250" t="n">
        <v>300</v>
      </c>
      <c r="K530" t="inlineStr">
        <is>
          <t>Coating_Special</t>
        </is>
      </c>
      <c r="L530" s="273" t="inlineStr">
        <is>
          <t>RTF</t>
        </is>
      </c>
      <c r="M530" t="inlineStr">
        <is>
          <t>B100299</t>
        </is>
      </c>
      <c r="N530" s="273" t="inlineStr">
        <is>
          <t>LT034</t>
        </is>
      </c>
      <c r="O530" t="inlineStr"/>
      <c r="P530" t="inlineStr"/>
      <c r="Q530" t="inlineStr"/>
      <c r="R530" t="inlineStr"/>
      <c r="S530" t="inlineStr"/>
      <c r="T530" t="inlineStr"/>
      <c r="U530" t="inlineStr"/>
      <c r="V530" t="inlineStr"/>
      <c r="W530" t="inlineStr"/>
      <c r="X530" t="inlineStr"/>
      <c r="Y530" t="inlineStr"/>
    </row>
    <row r="531" hidden="1" s="109">
      <c r="A531" t="inlineStr"/>
      <c r="B531" s="250" t="inlineStr">
        <is>
          <t>N</t>
        </is>
      </c>
      <c r="C531" t="inlineStr">
        <is>
          <t>ConTab_BOM_KP_Case_0697</t>
        </is>
      </c>
      <c r="D531" t="inlineStr"/>
      <c r="E531" t="inlineStr">
        <is>
          <t>:1415-1_2-KP:1415-1_2-KPV:1415-1_2-KPVS:</t>
        </is>
      </c>
      <c r="F531" t="inlineStr">
        <is>
          <t>125# ANSI Flange</t>
        </is>
      </c>
      <c r="G531" t="inlineStr">
        <is>
          <t>CaseMatl_Cast_Iron_ASTM-A48_CL35</t>
        </is>
      </c>
      <c r="H531" t="inlineStr">
        <is>
          <t>Cast Iron, ASTM-A48, CL 35</t>
        </is>
      </c>
      <c r="I531" t="inlineStr">
        <is>
          <t>C35</t>
        </is>
      </c>
      <c r="J531" s="250" t="n">
        <v>175</v>
      </c>
      <c r="K531" t="inlineStr">
        <is>
          <t>Coating_Special</t>
        </is>
      </c>
      <c r="L531" s="273" t="inlineStr">
        <is>
          <t>RTF</t>
        </is>
      </c>
      <c r="M531" t="inlineStr">
        <is>
          <t>B100306</t>
        </is>
      </c>
      <c r="N531" s="273" t="inlineStr">
        <is>
          <t>LT250</t>
        </is>
      </c>
      <c r="O531" t="inlineStr"/>
      <c r="P531" t="inlineStr"/>
      <c r="Q531" t="inlineStr"/>
      <c r="R531" t="inlineStr"/>
      <c r="S531" t="inlineStr"/>
      <c r="T531" t="inlineStr"/>
      <c r="U531" t="inlineStr"/>
      <c r="V531" t="inlineStr"/>
      <c r="W531" t="inlineStr"/>
      <c r="X531" t="inlineStr"/>
      <c r="Y531" t="inlineStr"/>
    </row>
    <row r="532" hidden="1" s="109">
      <c r="A532" t="inlineStr"/>
      <c r="B532" s="250" t="inlineStr">
        <is>
          <t>N</t>
        </is>
      </c>
      <c r="C532" t="inlineStr">
        <is>
          <t>ConTab_BOM_KP_Case_0698</t>
        </is>
      </c>
      <c r="D532" t="inlineStr"/>
      <c r="E532" t="inlineStr">
        <is>
          <t>:1415-1_2-KP:1415-1_2-KPV:1415-1_2-KPVS:</t>
        </is>
      </c>
      <c r="F532" t="inlineStr">
        <is>
          <t>125# ANSI Flange</t>
        </is>
      </c>
      <c r="G532" t="inlineStr">
        <is>
          <t>CaseMatl_Ductile_Iron_ASTM-A536-65</t>
        </is>
      </c>
      <c r="H532" t="inlineStr">
        <is>
          <t>Ductile Iron, ASTM-A536-65</t>
        </is>
      </c>
      <c r="I532" t="inlineStr">
        <is>
          <t>J</t>
        </is>
      </c>
      <c r="J532" s="250" t="n">
        <v>175</v>
      </c>
      <c r="K532" t="inlineStr">
        <is>
          <t>Coating_Special</t>
        </is>
      </c>
      <c r="L532" s="273" t="inlineStr">
        <is>
          <t>RTF</t>
        </is>
      </c>
      <c r="M532" t="inlineStr">
        <is>
          <t>B100307</t>
        </is>
      </c>
      <c r="N532" s="273" t="inlineStr">
        <is>
          <t>LT034</t>
        </is>
      </c>
      <c r="O532" t="inlineStr"/>
      <c r="P532" t="inlineStr"/>
      <c r="Q532" t="inlineStr"/>
      <c r="R532" t="inlineStr"/>
      <c r="S532" t="inlineStr"/>
      <c r="T532" t="inlineStr"/>
      <c r="U532" t="inlineStr"/>
      <c r="V532" t="inlineStr"/>
      <c r="W532" t="inlineStr"/>
      <c r="X532" t="inlineStr"/>
      <c r="Y532" t="inlineStr"/>
    </row>
    <row r="533" hidden="1" s="109">
      <c r="A533" t="inlineStr"/>
      <c r="B533" s="250" t="inlineStr">
        <is>
          <t>N</t>
        </is>
      </c>
      <c r="C533" t="inlineStr">
        <is>
          <t>ConTab_BOM_KP_Case_0699</t>
        </is>
      </c>
      <c r="D533" t="inlineStr"/>
      <c r="E533" t="inlineStr">
        <is>
          <t>:1415-1_2-KP:1415-1_2-KPV:1415-1_2-KPVS:</t>
        </is>
      </c>
      <c r="F533" t="inlineStr">
        <is>
          <t>250# ANSI Flange</t>
        </is>
      </c>
      <c r="G533" t="inlineStr">
        <is>
          <t>CaseMatl_Cast_Iron_ASTM-A48_CL35</t>
        </is>
      </c>
      <c r="H533" t="inlineStr">
        <is>
          <t>Cast Iron, ASTM-A48, CL 35</t>
        </is>
      </c>
      <c r="I533" t="inlineStr">
        <is>
          <t>C35</t>
        </is>
      </c>
      <c r="J533" s="250" t="n">
        <v>250</v>
      </c>
      <c r="K533" t="inlineStr">
        <is>
          <t>Coating_Special</t>
        </is>
      </c>
      <c r="L533" s="273" t="inlineStr">
        <is>
          <t>RTF</t>
        </is>
      </c>
      <c r="M533" t="inlineStr">
        <is>
          <t>B100310</t>
        </is>
      </c>
      <c r="N533" s="273" t="inlineStr">
        <is>
          <t>LT034</t>
        </is>
      </c>
      <c r="O533" t="inlineStr"/>
      <c r="P533" t="inlineStr"/>
      <c r="Q533" t="inlineStr"/>
      <c r="R533" t="inlineStr"/>
      <c r="S533" t="inlineStr"/>
      <c r="T533" t="inlineStr"/>
      <c r="U533" t="inlineStr"/>
      <c r="V533" t="inlineStr"/>
      <c r="W533" t="inlineStr"/>
      <c r="X533" t="inlineStr"/>
      <c r="Y533" t="inlineStr"/>
    </row>
    <row r="534" hidden="1" s="109">
      <c r="A534" t="inlineStr"/>
      <c r="B534" s="250" t="inlineStr">
        <is>
          <t>N</t>
        </is>
      </c>
      <c r="C534" t="inlineStr">
        <is>
          <t>ConTab_BOM_KP_Case_0700</t>
        </is>
      </c>
      <c r="D534" t="inlineStr"/>
      <c r="E534" t="inlineStr">
        <is>
          <t>:1415-1_2-KP:1415-1_2-KPV:1415-1_2-KPVS:</t>
        </is>
      </c>
      <c r="F534" t="inlineStr">
        <is>
          <t>250# ANSI Flange</t>
        </is>
      </c>
      <c r="G534" t="inlineStr">
        <is>
          <t>CaseMatl_Ductile_Iron_ASTM-A536-65</t>
        </is>
      </c>
      <c r="H534" t="inlineStr">
        <is>
          <t>Ductile Iron, ASTM-A536-65</t>
        </is>
      </c>
      <c r="I534" t="inlineStr">
        <is>
          <t>J</t>
        </is>
      </c>
      <c r="J534" s="250" t="n">
        <v>300</v>
      </c>
      <c r="K534" t="inlineStr">
        <is>
          <t>Coating_Special</t>
        </is>
      </c>
      <c r="L534" s="273" t="inlineStr">
        <is>
          <t>RTF</t>
        </is>
      </c>
      <c r="M534" t="inlineStr">
        <is>
          <t>B100311</t>
        </is>
      </c>
      <c r="N534" s="273" t="inlineStr">
        <is>
          <t>LT034</t>
        </is>
      </c>
      <c r="O534" t="inlineStr"/>
      <c r="P534" t="inlineStr"/>
      <c r="Q534" t="inlineStr"/>
      <c r="R534" t="inlineStr"/>
      <c r="S534" t="inlineStr"/>
      <c r="T534" t="inlineStr"/>
      <c r="U534" t="inlineStr"/>
      <c r="V534" t="inlineStr"/>
      <c r="W534" t="inlineStr"/>
      <c r="X534" t="inlineStr"/>
      <c r="Y534" t="inlineStr"/>
    </row>
    <row r="535" hidden="1" s="109">
      <c r="A535" t="inlineStr"/>
      <c r="B535" s="250" t="inlineStr">
        <is>
          <t>N</t>
        </is>
      </c>
      <c r="C535" t="inlineStr">
        <is>
          <t>ConTab_BOM_KP_Case_0769</t>
        </is>
      </c>
      <c r="D535" t="inlineStr"/>
      <c r="E535" t="inlineStr">
        <is>
          <t>:8012-5_6-KP:8012-5_6-KPV:8012-5_6-KPVS:</t>
        </is>
      </c>
      <c r="F535" t="inlineStr">
        <is>
          <t>125# ANSI Flange</t>
        </is>
      </c>
      <c r="G535" t="inlineStr">
        <is>
          <t>CaseMatl_Cast_Iron_ASTM-A48_CL35</t>
        </is>
      </c>
      <c r="H535" t="inlineStr">
        <is>
          <t>Cast Iron, ASTM-A48, CL 35</t>
        </is>
      </c>
      <c r="I535" t="inlineStr">
        <is>
          <t>C35</t>
        </is>
      </c>
      <c r="J535" s="250" t="n">
        <v>175</v>
      </c>
      <c r="K535" t="inlineStr">
        <is>
          <t>Coating_Special</t>
        </is>
      </c>
      <c r="L535" s="273" t="inlineStr">
        <is>
          <t>RTF</t>
        </is>
      </c>
      <c r="M535" t="inlineStr">
        <is>
          <t>B100198</t>
        </is>
      </c>
      <c r="N535" s="273" t="inlineStr">
        <is>
          <t>LT250</t>
        </is>
      </c>
      <c r="O535" t="inlineStr"/>
      <c r="P535" t="inlineStr"/>
      <c r="Q535" t="inlineStr"/>
      <c r="R535" t="inlineStr"/>
      <c r="S535" t="inlineStr"/>
      <c r="T535" t="inlineStr"/>
      <c r="U535" t="inlineStr"/>
      <c r="V535" t="inlineStr"/>
      <c r="W535" t="inlineStr"/>
      <c r="X535" t="inlineStr"/>
      <c r="Y535" t="inlineStr"/>
    </row>
    <row r="536" hidden="1" s="109">
      <c r="A536" t="inlineStr"/>
      <c r="B536" s="250" t="inlineStr">
        <is>
          <t>N</t>
        </is>
      </c>
      <c r="C536" t="inlineStr">
        <is>
          <t>ConTab_BOM_KP_Case_0770</t>
        </is>
      </c>
      <c r="D536" t="inlineStr"/>
      <c r="E536" t="inlineStr">
        <is>
          <t>:8012-5_6-KP:8012-5_6-KPV:8012-5_6-KPVS:</t>
        </is>
      </c>
      <c r="F536" t="inlineStr">
        <is>
          <t>125# ANSI Flange</t>
        </is>
      </c>
      <c r="G536" t="inlineStr">
        <is>
          <t>CaseMatl_Ductile_Iron_ASTM-A536-65</t>
        </is>
      </c>
      <c r="H536" t="inlineStr">
        <is>
          <t>Ductile Iron, ASTM-A536-65</t>
        </is>
      </c>
      <c r="I536" t="inlineStr">
        <is>
          <t>J</t>
        </is>
      </c>
      <c r="J536" s="250" t="n">
        <v>175</v>
      </c>
      <c r="K536" t="inlineStr">
        <is>
          <t>Coating_Special</t>
        </is>
      </c>
      <c r="L536" s="273" t="inlineStr">
        <is>
          <t>RTF</t>
        </is>
      </c>
      <c r="M536" t="inlineStr">
        <is>
          <t>B100199</t>
        </is>
      </c>
      <c r="N536" s="273" t="inlineStr">
        <is>
          <t>LT034</t>
        </is>
      </c>
      <c r="O536" t="inlineStr"/>
      <c r="P536" t="inlineStr"/>
      <c r="Q536" t="inlineStr"/>
      <c r="R536" t="inlineStr"/>
      <c r="S536" t="inlineStr"/>
      <c r="T536" t="inlineStr"/>
      <c r="U536" t="inlineStr"/>
      <c r="V536" t="inlineStr"/>
      <c r="W536" t="inlineStr"/>
      <c r="X536" t="inlineStr"/>
      <c r="Y536" t="inlineStr"/>
    </row>
    <row r="537" hidden="1" s="109">
      <c r="A537" t="inlineStr"/>
      <c r="B537" s="250" t="inlineStr">
        <is>
          <t>N</t>
        </is>
      </c>
      <c r="C537" t="inlineStr">
        <is>
          <t>ConTab_BOM_KP_Case_0771</t>
        </is>
      </c>
      <c r="D537" t="inlineStr"/>
      <c r="E537" t="inlineStr">
        <is>
          <t>:8012-5_6-KP:8012-5_6-KPV:8012-5_6-KPVS:</t>
        </is>
      </c>
      <c r="F537" t="inlineStr">
        <is>
          <t>250# ANSI Flange</t>
        </is>
      </c>
      <c r="G537" t="inlineStr">
        <is>
          <t>CaseMatl_Cast_Iron_ASTM-A48_CL35</t>
        </is>
      </c>
      <c r="H537" t="inlineStr">
        <is>
          <t>Cast Iron, ASTM-A48, CL 35</t>
        </is>
      </c>
      <c r="I537" t="inlineStr">
        <is>
          <t>C35</t>
        </is>
      </c>
      <c r="J537" s="250" t="n">
        <v>250</v>
      </c>
      <c r="K537" t="inlineStr">
        <is>
          <t>Coating_Special</t>
        </is>
      </c>
      <c r="L537" s="273" t="inlineStr">
        <is>
          <t>RTF</t>
        </is>
      </c>
      <c r="M537" t="inlineStr">
        <is>
          <t>B100202</t>
        </is>
      </c>
      <c r="N537" s="273" t="inlineStr">
        <is>
          <t>LT034</t>
        </is>
      </c>
      <c r="O537" t="inlineStr"/>
      <c r="P537" t="inlineStr"/>
      <c r="Q537" t="inlineStr"/>
      <c r="R537" t="inlineStr"/>
      <c r="S537" t="inlineStr"/>
      <c r="T537" t="inlineStr"/>
      <c r="U537" t="inlineStr"/>
      <c r="V537" t="inlineStr"/>
      <c r="W537" t="inlineStr"/>
      <c r="X537" t="inlineStr"/>
      <c r="Y537" t="inlineStr"/>
    </row>
    <row r="538" hidden="1" s="109">
      <c r="A538" t="inlineStr"/>
      <c r="B538" s="250" t="inlineStr">
        <is>
          <t>N</t>
        </is>
      </c>
      <c r="C538" t="inlineStr">
        <is>
          <t>ConTab_BOM_KP_Case_0772</t>
        </is>
      </c>
      <c r="D538" t="inlineStr"/>
      <c r="E538" t="inlineStr">
        <is>
          <t>:8012-5_6-KP:8012-5_6-KPV:8012-5_6-KPVS:</t>
        </is>
      </c>
      <c r="F538" t="inlineStr">
        <is>
          <t>250# ANSI Flange</t>
        </is>
      </c>
      <c r="G538" t="inlineStr">
        <is>
          <t>CaseMatl_Ductile_Iron_ASTM-A536-65</t>
        </is>
      </c>
      <c r="H538" t="inlineStr">
        <is>
          <t>Ductile Iron, ASTM-A536-65</t>
        </is>
      </c>
      <c r="I538" t="inlineStr">
        <is>
          <t>J</t>
        </is>
      </c>
      <c r="J538" s="250" t="n">
        <v>300</v>
      </c>
      <c r="K538" t="inlineStr">
        <is>
          <t>Coating_Special</t>
        </is>
      </c>
      <c r="L538" s="273" t="inlineStr">
        <is>
          <t>RTF</t>
        </is>
      </c>
      <c r="M538" t="inlineStr">
        <is>
          <t>B100203</t>
        </is>
      </c>
      <c r="N538" s="273" t="inlineStr">
        <is>
          <t>LT034</t>
        </is>
      </c>
      <c r="O538" t="inlineStr"/>
      <c r="P538" t="inlineStr"/>
      <c r="Q538" t="inlineStr"/>
      <c r="R538" t="inlineStr"/>
      <c r="S538" t="inlineStr"/>
      <c r="T538" t="inlineStr"/>
      <c r="U538" t="inlineStr"/>
      <c r="V538" t="inlineStr"/>
      <c r="W538" t="inlineStr"/>
      <c r="X538" t="inlineStr"/>
      <c r="Y538" t="inlineStr"/>
    </row>
    <row r="539" hidden="1" s="109">
      <c r="A539" t="inlineStr"/>
      <c r="B539" s="250" t="inlineStr">
        <is>
          <t>N</t>
        </is>
      </c>
      <c r="C539" t="inlineStr">
        <is>
          <t>ConTab_BOM_KP_Case_0773</t>
        </is>
      </c>
      <c r="D539" t="inlineStr"/>
      <c r="E539" t="inlineStr">
        <is>
          <t>:8015-3_4-KP:8015-3_4-KPV:8015-3_4-KPVS:</t>
        </is>
      </c>
      <c r="F539" t="inlineStr">
        <is>
          <t>125# ANSI Flange</t>
        </is>
      </c>
      <c r="G539" t="inlineStr">
        <is>
          <t>CaseMatl_Cast_Iron_ASTM-A48_CL35</t>
        </is>
      </c>
      <c r="H539" t="inlineStr">
        <is>
          <t>Cast Iron, ASTM-A48, CL 35</t>
        </is>
      </c>
      <c r="I539" t="inlineStr">
        <is>
          <t>C35</t>
        </is>
      </c>
      <c r="J539" s="250" t="n">
        <v>175</v>
      </c>
      <c r="K539" t="inlineStr">
        <is>
          <t>Coating_Special</t>
        </is>
      </c>
      <c r="L539" s="273" t="inlineStr">
        <is>
          <t>RTF</t>
        </is>
      </c>
      <c r="M539" t="inlineStr">
        <is>
          <t>B100210</t>
        </is>
      </c>
      <c r="N539" s="273" t="inlineStr">
        <is>
          <t>LT250</t>
        </is>
      </c>
      <c r="O539" t="inlineStr"/>
      <c r="P539" t="inlineStr"/>
      <c r="Q539" t="inlineStr"/>
      <c r="R539" t="inlineStr"/>
      <c r="S539" t="inlineStr"/>
      <c r="T539" t="inlineStr"/>
      <c r="U539" t="inlineStr"/>
      <c r="V539" t="inlineStr"/>
      <c r="W539" t="inlineStr"/>
      <c r="X539" t="inlineStr"/>
      <c r="Y539" t="inlineStr"/>
    </row>
    <row r="540" hidden="1" s="109">
      <c r="A540" t="inlineStr"/>
      <c r="B540" s="250" t="inlineStr">
        <is>
          <t>N</t>
        </is>
      </c>
      <c r="C540" t="inlineStr">
        <is>
          <t>ConTab_BOM_KP_Case_0774</t>
        </is>
      </c>
      <c r="D540" t="inlineStr"/>
      <c r="E540" t="inlineStr">
        <is>
          <t>:8015-3_4-KP:8015-3_4-KPV:8015-3_4-KPVS:</t>
        </is>
      </c>
      <c r="F540" t="inlineStr">
        <is>
          <t>125# ANSI Flange</t>
        </is>
      </c>
      <c r="G540" t="inlineStr">
        <is>
          <t>CaseMatl_Ductile_Iron_ASTM-A536-65</t>
        </is>
      </c>
      <c r="H540" t="inlineStr">
        <is>
          <t>Ductile Iron, ASTM-A536-65</t>
        </is>
      </c>
      <c r="I540" t="inlineStr">
        <is>
          <t>J</t>
        </is>
      </c>
      <c r="J540" s="250" t="n">
        <v>175</v>
      </c>
      <c r="K540" t="inlineStr">
        <is>
          <t>Coating_Special</t>
        </is>
      </c>
      <c r="L540" s="273" t="inlineStr">
        <is>
          <t>RTF</t>
        </is>
      </c>
      <c r="M540" t="inlineStr">
        <is>
          <t>B100211</t>
        </is>
      </c>
      <c r="N540" s="273" t="inlineStr">
        <is>
          <t>LT034</t>
        </is>
      </c>
      <c r="O540" t="inlineStr"/>
      <c r="P540" t="inlineStr"/>
      <c r="Q540" t="inlineStr"/>
      <c r="R540" t="inlineStr"/>
      <c r="S540" t="inlineStr"/>
      <c r="T540" t="inlineStr"/>
      <c r="U540" t="inlineStr"/>
      <c r="V540" t="inlineStr"/>
      <c r="W540" t="inlineStr"/>
      <c r="X540" t="inlineStr"/>
      <c r="Y540" t="inlineStr"/>
    </row>
    <row r="541" hidden="1" s="109">
      <c r="A541" t="inlineStr"/>
      <c r="B541" s="250" t="inlineStr">
        <is>
          <t>N</t>
        </is>
      </c>
      <c r="C541" t="inlineStr">
        <is>
          <t>ConTab_BOM_KP_Case_0775</t>
        </is>
      </c>
      <c r="D541" t="inlineStr"/>
      <c r="E541" t="inlineStr">
        <is>
          <t>:8015-3_4-KP:8015-3_4-KPV:8015-3_4-KPVS:</t>
        </is>
      </c>
      <c r="F541" t="inlineStr">
        <is>
          <t>250# ANSI Flange</t>
        </is>
      </c>
      <c r="G541" t="inlineStr">
        <is>
          <t>CaseMatl_Cast_Iron_ASTM-A48_CL35</t>
        </is>
      </c>
      <c r="H541" t="inlineStr">
        <is>
          <t>Cast Iron, ASTM-A48, CL 35</t>
        </is>
      </c>
      <c r="I541" t="inlineStr">
        <is>
          <t>C35</t>
        </is>
      </c>
      <c r="J541" s="250" t="n">
        <v>250</v>
      </c>
      <c r="K541" t="inlineStr">
        <is>
          <t>Coating_Special</t>
        </is>
      </c>
      <c r="L541" s="273" t="inlineStr">
        <is>
          <t>RTF</t>
        </is>
      </c>
      <c r="M541" t="inlineStr">
        <is>
          <t>B100214</t>
        </is>
      </c>
      <c r="N541" s="273" t="inlineStr">
        <is>
          <t>LT034</t>
        </is>
      </c>
      <c r="O541" t="inlineStr"/>
      <c r="P541" t="inlineStr"/>
      <c r="Q541" t="inlineStr"/>
      <c r="R541" t="inlineStr"/>
      <c r="S541" t="inlineStr"/>
      <c r="T541" t="inlineStr"/>
      <c r="U541" t="inlineStr"/>
      <c r="V541" t="inlineStr"/>
      <c r="W541" t="inlineStr"/>
      <c r="X541" t="inlineStr"/>
      <c r="Y541" t="inlineStr"/>
    </row>
    <row r="542" hidden="1" s="109">
      <c r="A542" t="inlineStr"/>
      <c r="B542" s="250" t="inlineStr">
        <is>
          <t>N</t>
        </is>
      </c>
      <c r="C542" t="inlineStr">
        <is>
          <t>ConTab_BOM_KP_Case_0776</t>
        </is>
      </c>
      <c r="D542" t="inlineStr"/>
      <c r="E542" t="inlineStr">
        <is>
          <t>:8015-3_4-KP:8015-3_4-KPV:8015-3_4-KPVS:</t>
        </is>
      </c>
      <c r="F542" t="inlineStr">
        <is>
          <t>250# ANSI Flange</t>
        </is>
      </c>
      <c r="G542" t="inlineStr">
        <is>
          <t>CaseMatl_Ductile_Iron_ASTM-A536-65</t>
        </is>
      </c>
      <c r="H542" t="inlineStr">
        <is>
          <t>Ductile Iron, ASTM-A536-65</t>
        </is>
      </c>
      <c r="I542" t="inlineStr">
        <is>
          <t>J</t>
        </is>
      </c>
      <c r="J542" s="250" t="n">
        <v>300</v>
      </c>
      <c r="K542" t="inlineStr">
        <is>
          <t>Coating_Special</t>
        </is>
      </c>
      <c r="L542" s="273" t="inlineStr">
        <is>
          <t>RTF</t>
        </is>
      </c>
      <c r="M542" t="inlineStr">
        <is>
          <t>B100215</t>
        </is>
      </c>
      <c r="N542" s="273" t="inlineStr">
        <is>
          <t>LT034</t>
        </is>
      </c>
      <c r="O542" t="inlineStr"/>
      <c r="P542" t="inlineStr"/>
      <c r="Q542" t="inlineStr"/>
      <c r="R542" t="inlineStr"/>
      <c r="S542" t="inlineStr"/>
      <c r="T542" t="inlineStr"/>
      <c r="U542" t="inlineStr"/>
      <c r="V542" t="inlineStr"/>
      <c r="W542" t="inlineStr"/>
      <c r="X542" t="inlineStr"/>
      <c r="Y542" t="inlineStr"/>
    </row>
    <row r="543" hidden="1" s="109">
      <c r="A543" t="inlineStr"/>
      <c r="B543" s="250" t="inlineStr">
        <is>
          <t>N</t>
        </is>
      </c>
      <c r="C543" t="inlineStr">
        <is>
          <t>ConTab_BOM_KP_Case_0777</t>
        </is>
      </c>
      <c r="D543" t="inlineStr"/>
      <c r="E543" t="inlineStr">
        <is>
          <t>:8020-5_6-KP::8020-5_6-KPV::8020-5_6-KPVS:</t>
        </is>
      </c>
      <c r="F543" t="inlineStr">
        <is>
          <t>125# ANSI Flange</t>
        </is>
      </c>
      <c r="G543" t="inlineStr">
        <is>
          <t>CaseMatl_Cast_Iron_ASTM-A48_CL35</t>
        </is>
      </c>
      <c r="H543" t="inlineStr">
        <is>
          <t>Cast Iron, ASTM-A48, CL 35</t>
        </is>
      </c>
      <c r="I543" t="inlineStr">
        <is>
          <t>C35</t>
        </is>
      </c>
      <c r="J543" s="250" t="n">
        <v>175</v>
      </c>
      <c r="K543" t="inlineStr">
        <is>
          <t>Coating_Special</t>
        </is>
      </c>
      <c r="L543" s="273" t="inlineStr">
        <is>
          <t>RTF</t>
        </is>
      </c>
      <c r="M543" t="inlineStr">
        <is>
          <t>B100222</t>
        </is>
      </c>
      <c r="N543" s="273" t="inlineStr">
        <is>
          <t>LT250</t>
        </is>
      </c>
      <c r="O543" t="inlineStr"/>
      <c r="P543" t="inlineStr"/>
      <c r="Q543" t="inlineStr"/>
      <c r="R543" t="inlineStr"/>
      <c r="S543" t="inlineStr"/>
      <c r="T543" t="inlineStr"/>
      <c r="U543" t="inlineStr"/>
      <c r="V543" t="inlineStr"/>
      <c r="W543" t="inlineStr"/>
      <c r="X543" t="inlineStr"/>
      <c r="Y543" t="inlineStr"/>
    </row>
    <row r="544" hidden="1" s="109">
      <c r="A544" t="inlineStr"/>
      <c r="B544" s="250" t="inlineStr">
        <is>
          <t>N</t>
        </is>
      </c>
      <c r="C544" t="inlineStr">
        <is>
          <t>ConTab_BOM_KP_Case_0778</t>
        </is>
      </c>
      <c r="D544" t="inlineStr"/>
      <c r="E544" t="inlineStr">
        <is>
          <t>:8020-5_6-KP::8020-5_6-KPV::8020-5_6-KPVS:</t>
        </is>
      </c>
      <c r="F544" t="inlineStr">
        <is>
          <t>125# ANSI Flange</t>
        </is>
      </c>
      <c r="G544" t="inlineStr">
        <is>
          <t>CaseMatl_Ductile_Iron_ASTM-A536-65</t>
        </is>
      </c>
      <c r="H544" t="inlineStr">
        <is>
          <t>Ductile Iron, ASTM-A536-65</t>
        </is>
      </c>
      <c r="I544" t="inlineStr">
        <is>
          <t>J</t>
        </is>
      </c>
      <c r="J544" s="250" t="n">
        <v>175</v>
      </c>
      <c r="K544" t="inlineStr">
        <is>
          <t>Coating_Special</t>
        </is>
      </c>
      <c r="L544" s="273" t="inlineStr">
        <is>
          <t>RTF</t>
        </is>
      </c>
      <c r="M544" t="inlineStr">
        <is>
          <t>B100223</t>
        </is>
      </c>
      <c r="N544" s="273" t="inlineStr">
        <is>
          <t>LT034</t>
        </is>
      </c>
      <c r="O544" t="inlineStr"/>
      <c r="P544" t="inlineStr"/>
      <c r="Q544" t="inlineStr"/>
      <c r="R544" t="inlineStr"/>
      <c r="S544" t="inlineStr"/>
      <c r="T544" t="inlineStr"/>
      <c r="U544" t="inlineStr"/>
      <c r="V544" t="inlineStr"/>
      <c r="W544" t="inlineStr"/>
      <c r="X544" t="inlineStr"/>
      <c r="Y544" t="inlineStr"/>
    </row>
    <row r="545" hidden="1" s="109">
      <c r="A545" t="inlineStr"/>
      <c r="B545" s="250" t="inlineStr">
        <is>
          <t>N</t>
        </is>
      </c>
      <c r="C545" t="inlineStr">
        <is>
          <t>ConTab_BOM_KP_Case_0779</t>
        </is>
      </c>
      <c r="D545" t="inlineStr"/>
      <c r="E545" t="inlineStr">
        <is>
          <t>:8020-5_6-KP::8020-5_6-KPV::8020-5_6-KPVS:</t>
        </is>
      </c>
      <c r="F545" t="inlineStr">
        <is>
          <t>250# ANSI Flange</t>
        </is>
      </c>
      <c r="G545" t="inlineStr">
        <is>
          <t>CaseMatl_Cast_Iron_ASTM-A48_CL35</t>
        </is>
      </c>
      <c r="H545" t="inlineStr">
        <is>
          <t>Cast Iron, ASTM-A48, CL 35</t>
        </is>
      </c>
      <c r="I545" t="inlineStr">
        <is>
          <t>C35</t>
        </is>
      </c>
      <c r="J545" s="250" t="n">
        <v>250</v>
      </c>
      <c r="K545" t="inlineStr">
        <is>
          <t>Coating_Special</t>
        </is>
      </c>
      <c r="L545" s="273" t="inlineStr">
        <is>
          <t>RTF</t>
        </is>
      </c>
      <c r="M545" t="inlineStr">
        <is>
          <t>B100226</t>
        </is>
      </c>
      <c r="N545" s="273" t="inlineStr">
        <is>
          <t>LT034</t>
        </is>
      </c>
      <c r="O545" t="inlineStr"/>
      <c r="P545" t="inlineStr"/>
      <c r="Q545" t="inlineStr"/>
      <c r="R545" t="inlineStr"/>
      <c r="S545" t="inlineStr"/>
      <c r="T545" t="inlineStr"/>
      <c r="U545" t="inlineStr"/>
      <c r="V545" t="inlineStr"/>
      <c r="W545" t="inlineStr"/>
      <c r="X545" t="inlineStr"/>
      <c r="Y545" t="inlineStr"/>
    </row>
    <row r="546" hidden="1" s="109">
      <c r="A546" t="inlineStr"/>
      <c r="B546" s="250" t="inlineStr">
        <is>
          <t>N</t>
        </is>
      </c>
      <c r="C546" t="inlineStr">
        <is>
          <t>ConTab_BOM_KP_Case_0780</t>
        </is>
      </c>
      <c r="D546" t="inlineStr"/>
      <c r="E546" t="inlineStr">
        <is>
          <t>:8020-5_6-KP::8020-5_6-KPV::8020-5_6-KPVS:</t>
        </is>
      </c>
      <c r="F546" t="inlineStr">
        <is>
          <t>250# ANSI Flange</t>
        </is>
      </c>
      <c r="G546" t="inlineStr">
        <is>
          <t>CaseMatl_Ductile_Iron_ASTM-A536-65</t>
        </is>
      </c>
      <c r="H546" t="inlineStr">
        <is>
          <t>Ductile Iron, ASTM-A536-65</t>
        </is>
      </c>
      <c r="I546" t="inlineStr">
        <is>
          <t>J</t>
        </is>
      </c>
      <c r="J546" s="250" t="n">
        <v>300</v>
      </c>
      <c r="K546" t="inlineStr">
        <is>
          <t>Coating_Special</t>
        </is>
      </c>
      <c r="L546" s="273" t="inlineStr">
        <is>
          <t>RTF</t>
        </is>
      </c>
      <c r="M546" t="inlineStr">
        <is>
          <t>B100227</t>
        </is>
      </c>
      <c r="N546" s="273" t="inlineStr">
        <is>
          <t>LT034</t>
        </is>
      </c>
      <c r="O546" t="inlineStr"/>
      <c r="P546" t="inlineStr"/>
      <c r="Q546" t="inlineStr"/>
      <c r="R546" t="inlineStr"/>
      <c r="S546" t="inlineStr"/>
      <c r="T546" t="inlineStr"/>
      <c r="U546" t="inlineStr"/>
      <c r="V546" t="inlineStr"/>
      <c r="W546" t="inlineStr"/>
      <c r="X546" t="inlineStr"/>
      <c r="Y546" t="inlineStr"/>
    </row>
    <row r="547" hidden="1" s="109">
      <c r="A547" t="inlineStr"/>
      <c r="B547" s="250" t="inlineStr">
        <is>
          <t>N</t>
        </is>
      </c>
      <c r="C547" t="inlineStr">
        <is>
          <t>ConTab_BOM_KP_Case_0781</t>
        </is>
      </c>
      <c r="D547" t="inlineStr"/>
      <c r="E547" t="inlineStr">
        <is>
          <t>:1012-9_0-KP:1012-9_0-KPV:1012-1_2-KP:1012-1_2-KPV:1012-1_2-KPVS:</t>
        </is>
      </c>
      <c r="F547" t="inlineStr">
        <is>
          <t>125# ANSI Flange</t>
        </is>
      </c>
      <c r="G547" t="inlineStr">
        <is>
          <t>CaseMatl_Cast_Iron_ASTM-A48_CL35</t>
        </is>
      </c>
      <c r="H547" t="inlineStr">
        <is>
          <t>Cast Iron, ASTM-A48, CL 35</t>
        </is>
      </c>
      <c r="I547" t="inlineStr">
        <is>
          <t>C35</t>
        </is>
      </c>
      <c r="J547" s="250" t="n">
        <v>175</v>
      </c>
      <c r="K547" t="inlineStr">
        <is>
          <t>Coating_Epoxy</t>
        </is>
      </c>
      <c r="L547" s="273" t="inlineStr">
        <is>
          <t>RTF</t>
        </is>
      </c>
      <c r="M547" t="inlineStr">
        <is>
          <t>B100234</t>
        </is>
      </c>
      <c r="N547" s="273" t="inlineStr">
        <is>
          <t>LT250</t>
        </is>
      </c>
      <c r="O547" t="inlineStr"/>
      <c r="P547" t="inlineStr"/>
      <c r="Q547" t="inlineStr"/>
      <c r="R547" t="inlineStr"/>
      <c r="S547" t="inlineStr"/>
      <c r="T547" t="inlineStr"/>
      <c r="U547" t="inlineStr"/>
      <c r="V547" t="inlineStr"/>
      <c r="W547" t="inlineStr"/>
      <c r="X547" t="inlineStr"/>
      <c r="Y547" t="inlineStr"/>
    </row>
    <row r="548" hidden="1" s="109">
      <c r="A548" t="inlineStr"/>
      <c r="B548" s="250" t="inlineStr">
        <is>
          <t>N</t>
        </is>
      </c>
      <c r="C548" t="inlineStr">
        <is>
          <t>ConTab_BOM_KP_Case_0782</t>
        </is>
      </c>
      <c r="D548" t="inlineStr"/>
      <c r="E548" t="inlineStr">
        <is>
          <t>:1012-9_0-KP:1012-9_0-KPV:1012-1_2-KP:1012-1_2-KPV:1012-1_2-KPVS:</t>
        </is>
      </c>
      <c r="F548" t="inlineStr">
        <is>
          <t>125# ANSI Flange</t>
        </is>
      </c>
      <c r="G548" t="inlineStr">
        <is>
          <t>CaseMatl_Ductile_Iron_ASTM-A536-65</t>
        </is>
      </c>
      <c r="H548" t="inlineStr">
        <is>
          <t>Ductile Iron, ASTM-A536-65</t>
        </is>
      </c>
      <c r="I548" t="inlineStr">
        <is>
          <t>J</t>
        </is>
      </c>
      <c r="J548" s="250" t="n">
        <v>175</v>
      </c>
      <c r="K548" t="inlineStr">
        <is>
          <t>Coating_Epoxy</t>
        </is>
      </c>
      <c r="L548" s="273" t="inlineStr">
        <is>
          <t>RTF</t>
        </is>
      </c>
      <c r="M548" t="inlineStr">
        <is>
          <t>B100235</t>
        </is>
      </c>
      <c r="N548" s="273" t="inlineStr">
        <is>
          <t>LT034</t>
        </is>
      </c>
      <c r="O548" t="inlineStr"/>
      <c r="P548" t="inlineStr"/>
      <c r="Q548" t="inlineStr"/>
      <c r="R548" t="inlineStr"/>
      <c r="S548" t="inlineStr"/>
      <c r="T548" t="inlineStr"/>
      <c r="U548" t="inlineStr"/>
      <c r="V548" t="inlineStr"/>
      <c r="W548" t="inlineStr"/>
      <c r="X548" t="inlineStr"/>
      <c r="Y548" t="inlineStr"/>
    </row>
    <row r="549" hidden="1" s="109">
      <c r="A549" t="inlineStr"/>
      <c r="B549" s="250" t="inlineStr">
        <is>
          <t>N</t>
        </is>
      </c>
      <c r="C549" t="inlineStr">
        <is>
          <t>ConTab_BOM_KP_Case_0783</t>
        </is>
      </c>
      <c r="D549" t="inlineStr"/>
      <c r="E549" t="inlineStr">
        <is>
          <t>:1012-9_0-KP:1012-9_0-KPV:1012-1_2-KP:1012-1_2-KPV:1012-1_2-KPVS:</t>
        </is>
      </c>
      <c r="F549" t="inlineStr">
        <is>
          <t>250# ANSI Flange</t>
        </is>
      </c>
      <c r="G549" t="inlineStr">
        <is>
          <t>CaseMatl_Cast_Iron_ASTM-A48_CL35</t>
        </is>
      </c>
      <c r="H549" t="inlineStr">
        <is>
          <t>Cast Iron, ASTM-A48, CL 35</t>
        </is>
      </c>
      <c r="I549" t="inlineStr">
        <is>
          <t>C35</t>
        </is>
      </c>
      <c r="J549" s="250" t="n">
        <v>250</v>
      </c>
      <c r="K549" t="inlineStr">
        <is>
          <t>Coating_Epoxy</t>
        </is>
      </c>
      <c r="L549" s="273" t="inlineStr">
        <is>
          <t>RTF</t>
        </is>
      </c>
      <c r="M549" t="inlineStr">
        <is>
          <t>B100238</t>
        </is>
      </c>
      <c r="N549" s="273" t="inlineStr">
        <is>
          <t>LT034</t>
        </is>
      </c>
      <c r="O549" t="inlineStr"/>
      <c r="P549" t="inlineStr"/>
      <c r="Q549" t="inlineStr"/>
      <c r="R549" t="inlineStr"/>
      <c r="S549" t="inlineStr"/>
      <c r="T549" t="inlineStr"/>
      <c r="U549" t="inlineStr"/>
      <c r="V549" t="inlineStr"/>
      <c r="W549" t="inlineStr"/>
      <c r="X549" t="inlineStr"/>
      <c r="Y549" t="inlineStr"/>
    </row>
    <row r="550" hidden="1" s="109">
      <c r="A550" t="inlineStr"/>
      <c r="B550" s="250" t="inlineStr">
        <is>
          <t>N</t>
        </is>
      </c>
      <c r="C550" t="inlineStr">
        <is>
          <t>ConTab_BOM_KP_Case_0784</t>
        </is>
      </c>
      <c r="D550" t="inlineStr"/>
      <c r="E550" t="inlineStr">
        <is>
          <t>:1012-9_0-KP:1012-9_0-KPV:1012-1_2-KP:1012-1_2-KPV:1012-1_2-KPVS:</t>
        </is>
      </c>
      <c r="F550" t="inlineStr">
        <is>
          <t>250# ANSI Flange</t>
        </is>
      </c>
      <c r="G550" t="inlineStr">
        <is>
          <t>CaseMatl_Ductile_Iron_ASTM-A536-65</t>
        </is>
      </c>
      <c r="H550" t="inlineStr">
        <is>
          <t>Ductile Iron, ASTM-A536-65</t>
        </is>
      </c>
      <c r="I550" t="inlineStr">
        <is>
          <t>J</t>
        </is>
      </c>
      <c r="J550" s="250" t="n">
        <v>300</v>
      </c>
      <c r="K550" t="inlineStr">
        <is>
          <t>Coating_Epoxy</t>
        </is>
      </c>
      <c r="L550" s="273" t="inlineStr">
        <is>
          <t>RTF</t>
        </is>
      </c>
      <c r="M550" t="inlineStr">
        <is>
          <t>B100239</t>
        </is>
      </c>
      <c r="N550" s="273" t="inlineStr">
        <is>
          <t>LT034</t>
        </is>
      </c>
      <c r="O550" t="inlineStr"/>
      <c r="P550" t="inlineStr"/>
      <c r="Q550" t="inlineStr"/>
      <c r="R550" t="inlineStr"/>
      <c r="S550" t="inlineStr"/>
      <c r="T550" t="inlineStr"/>
      <c r="U550" t="inlineStr"/>
      <c r="V550" t="inlineStr"/>
      <c r="W550" t="inlineStr"/>
      <c r="X550" t="inlineStr"/>
      <c r="Y550" t="inlineStr"/>
    </row>
    <row r="551" hidden="1" s="109">
      <c r="A551" t="inlineStr"/>
      <c r="B551" s="250" t="inlineStr">
        <is>
          <t>N</t>
        </is>
      </c>
      <c r="C551" t="inlineStr">
        <is>
          <t>ConTab_BOM_KP_Case_0785</t>
        </is>
      </c>
      <c r="D551" t="inlineStr"/>
      <c r="E551" t="inlineStr">
        <is>
          <t>:1015-3_4-KP:1015-3_4-KPV:1015-3_4-KPVS:</t>
        </is>
      </c>
      <c r="F551" t="inlineStr">
        <is>
          <t>125# ANSI Flange</t>
        </is>
      </c>
      <c r="G551" t="inlineStr">
        <is>
          <t>CaseMatl_Cast_Iron_ASTM-A48_CL35</t>
        </is>
      </c>
      <c r="H551" t="inlineStr">
        <is>
          <t>Cast Iron, ASTM-A48, CL 35</t>
        </is>
      </c>
      <c r="I551" t="inlineStr">
        <is>
          <t>C35</t>
        </is>
      </c>
      <c r="J551" s="250" t="n">
        <v>175</v>
      </c>
      <c r="K551" t="inlineStr">
        <is>
          <t>Coating_Epoxy</t>
        </is>
      </c>
      <c r="L551" s="273" t="inlineStr">
        <is>
          <t>RTF</t>
        </is>
      </c>
      <c r="M551" t="inlineStr">
        <is>
          <t>B100246</t>
        </is>
      </c>
      <c r="N551" s="273" t="inlineStr">
        <is>
          <t>LT250</t>
        </is>
      </c>
      <c r="O551" t="inlineStr"/>
      <c r="P551" t="inlineStr"/>
      <c r="Q551" t="inlineStr"/>
      <c r="R551" t="inlineStr"/>
      <c r="S551" t="inlineStr"/>
      <c r="T551" t="inlineStr"/>
      <c r="U551" t="inlineStr"/>
      <c r="V551" t="inlineStr"/>
      <c r="W551" t="inlineStr"/>
      <c r="X551" t="inlineStr"/>
      <c r="Y551" t="inlineStr"/>
    </row>
    <row r="552" hidden="1" s="109">
      <c r="A552" t="inlineStr"/>
      <c r="B552" s="250" t="inlineStr">
        <is>
          <t>N</t>
        </is>
      </c>
      <c r="C552" t="inlineStr">
        <is>
          <t>ConTab_BOM_KP_Case_0786</t>
        </is>
      </c>
      <c r="D552" t="inlineStr"/>
      <c r="E552" t="inlineStr">
        <is>
          <t>:1015-3_4-KP:1015-3_4-KPV:1015-3_4-KPVS:</t>
        </is>
      </c>
      <c r="F552" t="inlineStr">
        <is>
          <t>125# ANSI Flange</t>
        </is>
      </c>
      <c r="G552" t="inlineStr">
        <is>
          <t>CaseMatl_Ductile_Iron_ASTM-A536-65</t>
        </is>
      </c>
      <c r="H552" t="inlineStr">
        <is>
          <t>Ductile Iron, ASTM-A536-65</t>
        </is>
      </c>
      <c r="I552" t="inlineStr">
        <is>
          <t>J</t>
        </is>
      </c>
      <c r="J552" s="250" t="n">
        <v>175</v>
      </c>
      <c r="K552" t="inlineStr">
        <is>
          <t>Coating_Epoxy</t>
        </is>
      </c>
      <c r="L552" s="273" t="inlineStr">
        <is>
          <t>RTF</t>
        </is>
      </c>
      <c r="M552" t="inlineStr">
        <is>
          <t>B100247</t>
        </is>
      </c>
      <c r="N552" s="273" t="inlineStr">
        <is>
          <t>LT034</t>
        </is>
      </c>
      <c r="O552" t="inlineStr"/>
      <c r="P552" t="inlineStr"/>
      <c r="Q552" t="inlineStr"/>
      <c r="R552" t="inlineStr"/>
      <c r="S552" t="inlineStr"/>
      <c r="T552" t="inlineStr"/>
      <c r="U552" t="inlineStr"/>
      <c r="V552" t="inlineStr"/>
      <c r="W552" t="inlineStr"/>
      <c r="X552" t="inlineStr"/>
      <c r="Y552" t="inlineStr"/>
    </row>
    <row r="553" hidden="1" s="109">
      <c r="A553" t="inlineStr"/>
      <c r="B553" s="250" t="inlineStr">
        <is>
          <t>N</t>
        </is>
      </c>
      <c r="C553" t="inlineStr">
        <is>
          <t>ConTab_BOM_KP_Case_0787</t>
        </is>
      </c>
      <c r="D553" t="inlineStr"/>
      <c r="E553" t="inlineStr">
        <is>
          <t>:1015-3_4-KP:1015-3_4-KPV:1015-3_4-KPVS:</t>
        </is>
      </c>
      <c r="F553" t="inlineStr">
        <is>
          <t>250# ANSI Flange</t>
        </is>
      </c>
      <c r="G553" t="inlineStr">
        <is>
          <t>CaseMatl_Cast_Iron_ASTM-A48_CL35</t>
        </is>
      </c>
      <c r="H553" t="inlineStr">
        <is>
          <t>Cast Iron, ASTM-A48, CL 35</t>
        </is>
      </c>
      <c r="I553" t="inlineStr">
        <is>
          <t>C35</t>
        </is>
      </c>
      <c r="J553" s="250" t="n">
        <v>250</v>
      </c>
      <c r="K553" t="inlineStr">
        <is>
          <t>Coating_Epoxy</t>
        </is>
      </c>
      <c r="L553" s="273" t="inlineStr">
        <is>
          <t>RTF</t>
        </is>
      </c>
      <c r="M553" t="inlineStr">
        <is>
          <t>B100250</t>
        </is>
      </c>
      <c r="N553" s="273" t="inlineStr">
        <is>
          <t>LT034</t>
        </is>
      </c>
      <c r="O553" t="inlineStr"/>
      <c r="P553" t="inlineStr"/>
      <c r="Q553" t="inlineStr"/>
      <c r="R553" t="inlineStr"/>
      <c r="S553" t="inlineStr"/>
      <c r="T553" t="inlineStr"/>
      <c r="U553" t="inlineStr"/>
      <c r="V553" t="inlineStr"/>
      <c r="W553" t="inlineStr"/>
      <c r="X553" t="inlineStr"/>
      <c r="Y553" t="inlineStr"/>
    </row>
    <row r="554" hidden="1" s="109">
      <c r="A554" t="inlineStr"/>
      <c r="B554" s="250" t="inlineStr">
        <is>
          <t>N</t>
        </is>
      </c>
      <c r="C554" t="inlineStr">
        <is>
          <t>ConTab_BOM_KP_Case_0788</t>
        </is>
      </c>
      <c r="D554" t="inlineStr"/>
      <c r="E554" t="inlineStr">
        <is>
          <t>:1015-3_4-KP:1015-3_4-KPV:1015-3_4-KPVS:</t>
        </is>
      </c>
      <c r="F554" t="inlineStr">
        <is>
          <t>250# ANSI Flange</t>
        </is>
      </c>
      <c r="G554" t="inlineStr">
        <is>
          <t>CaseMatl_Ductile_Iron_ASTM-A536-65</t>
        </is>
      </c>
      <c r="H554" t="inlineStr">
        <is>
          <t>Ductile Iron, ASTM-A536-65</t>
        </is>
      </c>
      <c r="I554" t="inlineStr">
        <is>
          <t>J</t>
        </is>
      </c>
      <c r="J554" s="250" t="n">
        <v>300</v>
      </c>
      <c r="K554" t="inlineStr">
        <is>
          <t>Coating_Epoxy</t>
        </is>
      </c>
      <c r="L554" s="273" t="inlineStr">
        <is>
          <t>RTF</t>
        </is>
      </c>
      <c r="M554" t="inlineStr">
        <is>
          <t>B100251</t>
        </is>
      </c>
      <c r="N554" s="273" t="inlineStr">
        <is>
          <t>LT034</t>
        </is>
      </c>
      <c r="O554" t="inlineStr"/>
      <c r="P554" t="inlineStr"/>
      <c r="Q554" t="inlineStr"/>
      <c r="R554" t="inlineStr"/>
      <c r="S554" t="inlineStr"/>
      <c r="T554" t="inlineStr"/>
      <c r="U554" t="inlineStr"/>
      <c r="V554" t="inlineStr"/>
      <c r="W554" t="inlineStr"/>
      <c r="X554" t="inlineStr"/>
      <c r="Y554" t="inlineStr"/>
    </row>
    <row r="555" hidden="1" s="109">
      <c r="A555" t="inlineStr"/>
      <c r="B555" s="250" t="inlineStr">
        <is>
          <t>N</t>
        </is>
      </c>
      <c r="C555" t="inlineStr">
        <is>
          <t>ConTab_BOM_KP_Case_0801</t>
        </is>
      </c>
      <c r="D555" t="inlineStr"/>
      <c r="E555" t="inlineStr">
        <is>
          <t>:1220-5_6-KP:1220-5_6-KPV:1220-5_6-KPVS:</t>
        </is>
      </c>
      <c r="F555" t="inlineStr">
        <is>
          <t>125# ANSI Flange</t>
        </is>
      </c>
      <c r="G555" t="inlineStr">
        <is>
          <t>CaseMatl_Cast_Iron_ASTM-A48_CL35</t>
        </is>
      </c>
      <c r="H555" t="inlineStr">
        <is>
          <t>Cast Iron, ASTM-A48, CL 35</t>
        </is>
      </c>
      <c r="I555" t="inlineStr">
        <is>
          <t>C35</t>
        </is>
      </c>
      <c r="J555" s="250" t="n">
        <v>175</v>
      </c>
      <c r="K555" t="inlineStr">
        <is>
          <t>Coating_Epoxy</t>
        </is>
      </c>
      <c r="L555" s="273" t="inlineStr">
        <is>
          <t>RTF</t>
        </is>
      </c>
      <c r="M555" t="inlineStr">
        <is>
          <t>B100294</t>
        </is>
      </c>
      <c r="N555" s="273" t="inlineStr">
        <is>
          <t>LT250</t>
        </is>
      </c>
      <c r="O555" t="inlineStr"/>
      <c r="P555" t="inlineStr"/>
      <c r="Q555" t="inlineStr"/>
      <c r="R555" t="inlineStr"/>
      <c r="S555" t="inlineStr"/>
      <c r="T555" t="inlineStr"/>
      <c r="U555" t="inlineStr"/>
      <c r="V555" t="inlineStr"/>
      <c r="W555" t="inlineStr"/>
      <c r="X555" t="inlineStr"/>
      <c r="Y555" t="inlineStr"/>
    </row>
    <row r="556" hidden="1" s="109">
      <c r="A556" t="inlineStr"/>
      <c r="B556" s="250" t="inlineStr">
        <is>
          <t>N</t>
        </is>
      </c>
      <c r="C556" t="inlineStr">
        <is>
          <t>ConTab_BOM_KP_Case_0802</t>
        </is>
      </c>
      <c r="D556" t="inlineStr"/>
      <c r="E556" t="inlineStr">
        <is>
          <t>:1220-5_6-KP:1220-5_6-KPV:1220-5_6-KPVS:</t>
        </is>
      </c>
      <c r="F556" t="inlineStr">
        <is>
          <t>125# ANSI Flange</t>
        </is>
      </c>
      <c r="G556" t="inlineStr">
        <is>
          <t>CaseMatl_Ductile_Iron_ASTM-A536-65</t>
        </is>
      </c>
      <c r="H556" t="inlineStr">
        <is>
          <t>Ductile Iron, ASTM-A536-65</t>
        </is>
      </c>
      <c r="I556" t="inlineStr">
        <is>
          <t>J</t>
        </is>
      </c>
      <c r="J556" s="250" t="n">
        <v>175</v>
      </c>
      <c r="K556" t="inlineStr">
        <is>
          <t>Coating_Epoxy</t>
        </is>
      </c>
      <c r="L556" s="273" t="inlineStr">
        <is>
          <t>RTF</t>
        </is>
      </c>
      <c r="M556" t="inlineStr">
        <is>
          <t>B100295</t>
        </is>
      </c>
      <c r="N556" s="273" t="inlineStr">
        <is>
          <t>LT034</t>
        </is>
      </c>
      <c r="O556" t="inlineStr"/>
      <c r="P556" t="inlineStr"/>
      <c r="Q556" t="inlineStr"/>
      <c r="R556" t="inlineStr"/>
      <c r="S556" t="inlineStr"/>
      <c r="T556" t="inlineStr"/>
      <c r="U556" t="inlineStr"/>
      <c r="V556" t="inlineStr"/>
      <c r="W556" t="inlineStr"/>
      <c r="X556" t="inlineStr"/>
      <c r="Y556" t="inlineStr"/>
    </row>
    <row r="557" hidden="1" s="109">
      <c r="A557" t="inlineStr"/>
      <c r="B557" s="250" t="inlineStr">
        <is>
          <t>N</t>
        </is>
      </c>
      <c r="C557" t="inlineStr">
        <is>
          <t>ConTab_BOM_KP_Case_0803</t>
        </is>
      </c>
      <c r="D557" t="inlineStr"/>
      <c r="E557" t="inlineStr">
        <is>
          <t>:1220-5_6-KP:1220-5_6-KPV:1220-5_6-KPVS:</t>
        </is>
      </c>
      <c r="F557" t="inlineStr">
        <is>
          <t>250# ANSI Flange</t>
        </is>
      </c>
      <c r="G557" t="inlineStr">
        <is>
          <t>CaseMatl_Cast_Iron_ASTM-A48_CL35</t>
        </is>
      </c>
      <c r="H557" t="inlineStr">
        <is>
          <t>Cast Iron, ASTM-A48, CL 35</t>
        </is>
      </c>
      <c r="I557" t="inlineStr">
        <is>
          <t>C35</t>
        </is>
      </c>
      <c r="J557" s="250" t="n">
        <v>250</v>
      </c>
      <c r="K557" t="inlineStr">
        <is>
          <t>Coating_Epoxy</t>
        </is>
      </c>
      <c r="L557" s="273" t="inlineStr">
        <is>
          <t>RTF</t>
        </is>
      </c>
      <c r="M557" t="inlineStr">
        <is>
          <t>B100298</t>
        </is>
      </c>
      <c r="N557" s="273" t="inlineStr">
        <is>
          <t>LT034</t>
        </is>
      </c>
      <c r="O557" t="inlineStr"/>
      <c r="P557" t="inlineStr"/>
      <c r="Q557" t="inlineStr"/>
      <c r="R557" t="inlineStr"/>
      <c r="S557" t="inlineStr"/>
      <c r="T557" t="inlineStr"/>
      <c r="U557" t="inlineStr"/>
      <c r="V557" t="inlineStr"/>
      <c r="W557" t="inlineStr"/>
      <c r="X557" t="inlineStr"/>
      <c r="Y557" t="inlineStr"/>
    </row>
    <row r="558" hidden="1" s="109">
      <c r="A558" t="inlineStr"/>
      <c r="B558" s="250" t="inlineStr">
        <is>
          <t>N</t>
        </is>
      </c>
      <c r="C558" t="inlineStr">
        <is>
          <t>ConTab_BOM_KP_Case_0804</t>
        </is>
      </c>
      <c r="D558" t="inlineStr"/>
      <c r="E558" t="inlineStr">
        <is>
          <t>:1220-5_6-KP:1220-5_6-KPV:1220-5_6-KPVS:</t>
        </is>
      </c>
      <c r="F558" t="inlineStr">
        <is>
          <t>250# ANSI Flange</t>
        </is>
      </c>
      <c r="G558" t="inlineStr">
        <is>
          <t>CaseMatl_Ductile_Iron_ASTM-A536-65</t>
        </is>
      </c>
      <c r="H558" t="inlineStr">
        <is>
          <t>Ductile Iron, ASTM-A536-65</t>
        </is>
      </c>
      <c r="I558" t="inlineStr">
        <is>
          <t>J</t>
        </is>
      </c>
      <c r="J558" s="250" t="n">
        <v>300</v>
      </c>
      <c r="K558" t="inlineStr">
        <is>
          <t>Coating_Epoxy</t>
        </is>
      </c>
      <c r="L558" s="273" t="inlineStr">
        <is>
          <t>RTF</t>
        </is>
      </c>
      <c r="M558" t="inlineStr">
        <is>
          <t>B100299</t>
        </is>
      </c>
      <c r="N558" s="273" t="inlineStr">
        <is>
          <t>LT034</t>
        </is>
      </c>
      <c r="O558" t="inlineStr"/>
      <c r="P558" t="inlineStr"/>
      <c r="Q558" t="inlineStr"/>
      <c r="R558" t="inlineStr"/>
      <c r="S558" t="inlineStr"/>
      <c r="T558" t="inlineStr"/>
      <c r="U558" t="inlineStr"/>
      <c r="V558" t="inlineStr"/>
      <c r="W558" t="inlineStr"/>
      <c r="X558" t="inlineStr"/>
      <c r="Y558" t="inlineStr"/>
    </row>
    <row r="559" hidden="1" s="109">
      <c r="A559" t="inlineStr"/>
      <c r="B559" s="250" t="inlineStr">
        <is>
          <t>N</t>
        </is>
      </c>
      <c r="C559" t="inlineStr">
        <is>
          <t>ConTab_BOM_KP_Case_0805</t>
        </is>
      </c>
      <c r="D559" t="inlineStr"/>
      <c r="E559" t="inlineStr">
        <is>
          <t>:1415-1_2-KP:1415-1_2-KPV:1415-1_2-KPVS:</t>
        </is>
      </c>
      <c r="F559" t="inlineStr">
        <is>
          <t>125# ANSI Flange</t>
        </is>
      </c>
      <c r="G559" t="inlineStr">
        <is>
          <t>CaseMatl_Cast_Iron_ASTM-A48_CL35</t>
        </is>
      </c>
      <c r="H559" t="inlineStr">
        <is>
          <t>Cast Iron, ASTM-A48, CL 35</t>
        </is>
      </c>
      <c r="I559" t="inlineStr">
        <is>
          <t>C35</t>
        </is>
      </c>
      <c r="J559" s="250" t="n">
        <v>175</v>
      </c>
      <c r="K559" t="inlineStr">
        <is>
          <t>Coating_Epoxy</t>
        </is>
      </c>
      <c r="L559" s="273" t="inlineStr">
        <is>
          <t>RTF</t>
        </is>
      </c>
      <c r="M559" t="inlineStr">
        <is>
          <t>B100306</t>
        </is>
      </c>
      <c r="N559" s="273" t="inlineStr">
        <is>
          <t>LT250</t>
        </is>
      </c>
      <c r="O559" t="inlineStr"/>
      <c r="P559" t="inlineStr"/>
      <c r="Q559" t="inlineStr"/>
      <c r="R559" t="inlineStr"/>
      <c r="S559" t="inlineStr"/>
      <c r="T559" t="inlineStr"/>
      <c r="U559" t="inlineStr"/>
      <c r="V559" t="inlineStr"/>
      <c r="W559" t="inlineStr"/>
      <c r="X559" t="inlineStr"/>
      <c r="Y559" t="inlineStr"/>
    </row>
    <row r="560" hidden="1" s="109">
      <c r="A560" t="inlineStr"/>
      <c r="B560" s="250" t="inlineStr">
        <is>
          <t>N</t>
        </is>
      </c>
      <c r="C560" t="inlineStr">
        <is>
          <t>ConTab_BOM_KP_Case_0806</t>
        </is>
      </c>
      <c r="D560" t="inlineStr"/>
      <c r="E560" t="inlineStr">
        <is>
          <t>:1415-1_2-KP:1415-1_2-KPV:1415-1_2-KPVS:</t>
        </is>
      </c>
      <c r="F560" t="inlineStr">
        <is>
          <t>125# ANSI Flange</t>
        </is>
      </c>
      <c r="G560" t="inlineStr">
        <is>
          <t>CaseMatl_Ductile_Iron_ASTM-A536-65</t>
        </is>
      </c>
      <c r="H560" t="inlineStr">
        <is>
          <t>Ductile Iron, ASTM-A536-65</t>
        </is>
      </c>
      <c r="I560" t="inlineStr">
        <is>
          <t>J</t>
        </is>
      </c>
      <c r="J560" s="250" t="n">
        <v>175</v>
      </c>
      <c r="K560" t="inlineStr">
        <is>
          <t>Coating_Epoxy</t>
        </is>
      </c>
      <c r="L560" s="273" t="inlineStr">
        <is>
          <t>RTF</t>
        </is>
      </c>
      <c r="M560" t="inlineStr">
        <is>
          <t>B100307</t>
        </is>
      </c>
      <c r="N560" s="273" t="inlineStr">
        <is>
          <t>LT034</t>
        </is>
      </c>
      <c r="O560" t="inlineStr"/>
      <c r="P560" t="inlineStr"/>
      <c r="Q560" t="inlineStr"/>
      <c r="R560" t="inlineStr"/>
      <c r="S560" t="inlineStr"/>
      <c r="T560" t="inlineStr"/>
      <c r="U560" t="inlineStr"/>
      <c r="V560" t="inlineStr"/>
      <c r="W560" t="inlineStr"/>
      <c r="X560" t="inlineStr"/>
      <c r="Y560" t="inlineStr"/>
    </row>
    <row r="561" hidden="1" s="109">
      <c r="A561" t="inlineStr"/>
      <c r="B561" s="250" t="inlineStr">
        <is>
          <t>N</t>
        </is>
      </c>
      <c r="C561" t="inlineStr">
        <is>
          <t>ConTab_BOM_KP_Case_0807</t>
        </is>
      </c>
      <c r="D561" t="inlineStr"/>
      <c r="E561" t="inlineStr">
        <is>
          <t>:1415-1_2-KP:1415-1_2-KPV:1415-1_2-KPVS:</t>
        </is>
      </c>
      <c r="F561" t="inlineStr">
        <is>
          <t>250# ANSI Flange</t>
        </is>
      </c>
      <c r="G561" t="inlineStr">
        <is>
          <t>CaseMatl_Cast_Iron_ASTM-A48_CL35</t>
        </is>
      </c>
      <c r="H561" t="inlineStr">
        <is>
          <t>Cast Iron, ASTM-A48, CL 35</t>
        </is>
      </c>
      <c r="I561" t="inlineStr">
        <is>
          <t>C35</t>
        </is>
      </c>
      <c r="J561" s="250" t="n">
        <v>250</v>
      </c>
      <c r="K561" t="inlineStr">
        <is>
          <t>Coating_Epoxy</t>
        </is>
      </c>
      <c r="L561" s="273" t="inlineStr">
        <is>
          <t>RTF</t>
        </is>
      </c>
      <c r="M561" t="inlineStr">
        <is>
          <t>B100310</t>
        </is>
      </c>
      <c r="N561" s="273" t="inlineStr">
        <is>
          <t>LT034</t>
        </is>
      </c>
      <c r="O561" t="inlineStr"/>
      <c r="P561" t="inlineStr"/>
      <c r="Q561" t="inlineStr"/>
      <c r="R561" t="inlineStr"/>
      <c r="S561" t="inlineStr"/>
      <c r="T561" t="inlineStr"/>
      <c r="U561" t="inlineStr"/>
      <c r="V561" t="inlineStr"/>
      <c r="W561" t="inlineStr"/>
      <c r="X561" t="inlineStr"/>
      <c r="Y561" t="inlineStr"/>
    </row>
    <row r="562" hidden="1" s="109">
      <c r="A562" t="inlineStr"/>
      <c r="B562" s="250" t="inlineStr">
        <is>
          <t>N</t>
        </is>
      </c>
      <c r="C562" t="inlineStr">
        <is>
          <t>ConTab_BOM_KP_Case_0808</t>
        </is>
      </c>
      <c r="D562" t="inlineStr"/>
      <c r="E562" t="inlineStr">
        <is>
          <t>:1415-1_2-KP:1415-1_2-KPV:1415-1_2-KPVS:</t>
        </is>
      </c>
      <c r="F562" t="inlineStr">
        <is>
          <t>250# ANSI Flange</t>
        </is>
      </c>
      <c r="G562" t="inlineStr">
        <is>
          <t>CaseMatl_Ductile_Iron_ASTM-A536-65</t>
        </is>
      </c>
      <c r="H562" t="inlineStr">
        <is>
          <t>Ductile Iron, ASTM-A536-65</t>
        </is>
      </c>
      <c r="I562" t="inlineStr">
        <is>
          <t>J</t>
        </is>
      </c>
      <c r="J562" s="250" t="n">
        <v>300</v>
      </c>
      <c r="K562" t="inlineStr">
        <is>
          <t>Coating_Epoxy</t>
        </is>
      </c>
      <c r="L562" s="273" t="inlineStr">
        <is>
          <t>RTF</t>
        </is>
      </c>
      <c r="M562" t="inlineStr">
        <is>
          <t>B100311</t>
        </is>
      </c>
      <c r="N562" s="273" t="inlineStr">
        <is>
          <t>LT034</t>
        </is>
      </c>
      <c r="O562" t="inlineStr"/>
      <c r="P562" t="inlineStr"/>
      <c r="Q562" t="inlineStr"/>
      <c r="R562" t="inlineStr"/>
      <c r="S562" t="inlineStr"/>
      <c r="T562" t="inlineStr"/>
      <c r="U562" t="inlineStr"/>
      <c r="V562" t="inlineStr"/>
      <c r="W562" t="inlineStr"/>
      <c r="X562" t="inlineStr"/>
      <c r="Y562" t="inlineStr"/>
    </row>
    <row r="563" hidden="1" s="109">
      <c r="A563" t="inlineStr"/>
      <c r="B563" s="250" t="inlineStr">
        <is>
          <t>N</t>
        </is>
      </c>
      <c r="C563" t="inlineStr">
        <is>
          <t>ConTab_BOM_KP_Case_0877</t>
        </is>
      </c>
      <c r="D563" t="inlineStr"/>
      <c r="E563" t="inlineStr">
        <is>
          <t>:8012-5_6-KP:8012-5_6-KPV:8012-5_6-KPVS:</t>
        </is>
      </c>
      <c r="F563" t="inlineStr">
        <is>
          <t>125# ANSI Flange</t>
        </is>
      </c>
      <c r="G563" t="inlineStr">
        <is>
          <t>CaseMatl_Cast_Iron_ASTM-A48_CL35</t>
        </is>
      </c>
      <c r="H563" t="inlineStr">
        <is>
          <t>Cast Iron, ASTM-A48, CL 35</t>
        </is>
      </c>
      <c r="I563" t="inlineStr">
        <is>
          <t>C35</t>
        </is>
      </c>
      <c r="J563" s="250" t="n">
        <v>175</v>
      </c>
      <c r="K563" t="inlineStr">
        <is>
          <t>Coating_Epoxy</t>
        </is>
      </c>
      <c r="L563" s="273" t="inlineStr">
        <is>
          <t>RTF</t>
        </is>
      </c>
      <c r="M563" t="inlineStr">
        <is>
          <t>B100198</t>
        </is>
      </c>
      <c r="N563" s="273" t="inlineStr">
        <is>
          <t>LT250</t>
        </is>
      </c>
      <c r="O563" t="inlineStr"/>
      <c r="P563" t="inlineStr"/>
      <c r="Q563" t="inlineStr"/>
      <c r="R563" t="inlineStr"/>
      <c r="S563" t="inlineStr"/>
      <c r="T563" t="inlineStr"/>
      <c r="U563" t="inlineStr"/>
      <c r="V563" t="inlineStr"/>
      <c r="W563" t="inlineStr"/>
      <c r="X563" t="inlineStr"/>
      <c r="Y563" t="inlineStr"/>
    </row>
    <row r="564" hidden="1" s="109">
      <c r="A564" t="inlineStr"/>
      <c r="B564" s="250" t="inlineStr">
        <is>
          <t>N</t>
        </is>
      </c>
      <c r="C564" t="inlineStr">
        <is>
          <t>ConTab_BOM_KP_Case_0878</t>
        </is>
      </c>
      <c r="D564" t="inlineStr"/>
      <c r="E564" t="inlineStr">
        <is>
          <t>:8012-5_6-KP:8012-5_6-KPV:8012-5_6-KPVS:</t>
        </is>
      </c>
      <c r="F564" t="inlineStr">
        <is>
          <t>125# ANSI Flange</t>
        </is>
      </c>
      <c r="G564" t="inlineStr">
        <is>
          <t>CaseMatl_Ductile_Iron_ASTM-A536-65</t>
        </is>
      </c>
      <c r="H564" t="inlineStr">
        <is>
          <t>Ductile Iron, ASTM-A536-65</t>
        </is>
      </c>
      <c r="I564" t="inlineStr">
        <is>
          <t>J</t>
        </is>
      </c>
      <c r="J564" s="250" t="n">
        <v>175</v>
      </c>
      <c r="K564" t="inlineStr">
        <is>
          <t>Coating_Epoxy</t>
        </is>
      </c>
      <c r="L564" s="273" t="inlineStr">
        <is>
          <t>RTF</t>
        </is>
      </c>
      <c r="M564" t="inlineStr">
        <is>
          <t>B100199</t>
        </is>
      </c>
      <c r="N564" s="273" t="inlineStr">
        <is>
          <t>LT034</t>
        </is>
      </c>
      <c r="O564" t="inlineStr"/>
      <c r="P564" t="inlineStr"/>
      <c r="Q564" t="inlineStr"/>
      <c r="R564" t="inlineStr"/>
      <c r="S564" t="inlineStr"/>
      <c r="T564" t="inlineStr"/>
      <c r="U564" t="inlineStr"/>
      <c r="V564" t="inlineStr"/>
      <c r="W564" t="inlineStr"/>
      <c r="X564" t="inlineStr"/>
      <c r="Y564" t="inlineStr"/>
    </row>
    <row r="565" hidden="1" s="109">
      <c r="A565" t="inlineStr"/>
      <c r="B565" s="250" t="inlineStr">
        <is>
          <t>N</t>
        </is>
      </c>
      <c r="C565" t="inlineStr">
        <is>
          <t>ConTab_BOM_KP_Case_0879</t>
        </is>
      </c>
      <c r="D565" t="inlineStr"/>
      <c r="E565" t="inlineStr">
        <is>
          <t>:8012-5_6-KP:8012-5_6-KPV:8012-5_6-KPVS:</t>
        </is>
      </c>
      <c r="F565" t="inlineStr">
        <is>
          <t>250# ANSI Flange</t>
        </is>
      </c>
      <c r="G565" t="inlineStr">
        <is>
          <t>CaseMatl_Cast_Iron_ASTM-A48_CL35</t>
        </is>
      </c>
      <c r="H565" t="inlineStr">
        <is>
          <t>Cast Iron, ASTM-A48, CL 35</t>
        </is>
      </c>
      <c r="I565" t="inlineStr">
        <is>
          <t>C35</t>
        </is>
      </c>
      <c r="J565" s="250" t="n">
        <v>250</v>
      </c>
      <c r="K565" t="inlineStr">
        <is>
          <t>Coating_Epoxy</t>
        </is>
      </c>
      <c r="L565" s="273" t="inlineStr">
        <is>
          <t>RTF</t>
        </is>
      </c>
      <c r="M565" t="inlineStr">
        <is>
          <t>B100202</t>
        </is>
      </c>
      <c r="N565" s="273" t="inlineStr">
        <is>
          <t>LT034</t>
        </is>
      </c>
      <c r="O565" t="inlineStr"/>
      <c r="P565" t="inlineStr"/>
      <c r="Q565" t="inlineStr"/>
      <c r="R565" t="inlineStr"/>
      <c r="S565" t="inlineStr"/>
      <c r="T565" t="inlineStr"/>
      <c r="U565" t="inlineStr"/>
      <c r="V565" t="inlineStr"/>
      <c r="W565" t="inlineStr"/>
      <c r="X565" t="inlineStr"/>
      <c r="Y565" t="inlineStr"/>
    </row>
    <row r="566" hidden="1" s="109">
      <c r="A566" t="inlineStr"/>
      <c r="B566" s="250" t="inlineStr">
        <is>
          <t>N</t>
        </is>
      </c>
      <c r="C566" t="inlineStr">
        <is>
          <t>ConTab_BOM_KP_Case_0880</t>
        </is>
      </c>
      <c r="D566" t="inlineStr"/>
      <c r="E566" t="inlineStr">
        <is>
          <t>:8012-5_6-KP:8012-5_6-KPV:8012-5_6-KPVS:</t>
        </is>
      </c>
      <c r="F566" t="inlineStr">
        <is>
          <t>250# ANSI Flange</t>
        </is>
      </c>
      <c r="G566" t="inlineStr">
        <is>
          <t>CaseMatl_Ductile_Iron_ASTM-A536-65</t>
        </is>
      </c>
      <c r="H566" t="inlineStr">
        <is>
          <t>Ductile Iron, ASTM-A536-65</t>
        </is>
      </c>
      <c r="I566" t="inlineStr">
        <is>
          <t>J</t>
        </is>
      </c>
      <c r="J566" s="250" t="n">
        <v>300</v>
      </c>
      <c r="K566" t="inlineStr">
        <is>
          <t>Coating_Epoxy</t>
        </is>
      </c>
      <c r="L566" s="273" t="inlineStr">
        <is>
          <t>RTF</t>
        </is>
      </c>
      <c r="M566" t="inlineStr">
        <is>
          <t>B100203</t>
        </is>
      </c>
      <c r="N566" s="273" t="inlineStr">
        <is>
          <t>LT034</t>
        </is>
      </c>
      <c r="O566" t="inlineStr"/>
      <c r="P566" t="inlineStr"/>
      <c r="Q566" t="inlineStr"/>
      <c r="R566" t="inlineStr"/>
      <c r="S566" t="inlineStr"/>
      <c r="T566" t="inlineStr"/>
      <c r="U566" t="inlineStr"/>
      <c r="V566" t="inlineStr"/>
      <c r="W566" t="inlineStr"/>
      <c r="X566" t="inlineStr"/>
      <c r="Y566" t="inlineStr"/>
    </row>
    <row r="567" hidden="1" s="109">
      <c r="A567" t="inlineStr"/>
      <c r="B567" s="250" t="inlineStr">
        <is>
          <t>N</t>
        </is>
      </c>
      <c r="C567" t="inlineStr">
        <is>
          <t>ConTab_BOM_KP_Case_0881</t>
        </is>
      </c>
      <c r="D567" t="inlineStr"/>
      <c r="E567" t="inlineStr">
        <is>
          <t>:8015-3_4-KP:8015-3_4-KPV:8015-3_4-KPVS:</t>
        </is>
      </c>
      <c r="F567" t="inlineStr">
        <is>
          <t>125# ANSI Flange</t>
        </is>
      </c>
      <c r="G567" t="inlineStr">
        <is>
          <t>CaseMatl_Cast_Iron_ASTM-A48_CL35</t>
        </is>
      </c>
      <c r="H567" t="inlineStr">
        <is>
          <t>Cast Iron, ASTM-A48, CL 35</t>
        </is>
      </c>
      <c r="I567" t="inlineStr">
        <is>
          <t>C35</t>
        </is>
      </c>
      <c r="J567" s="250" t="n">
        <v>175</v>
      </c>
      <c r="K567" t="inlineStr">
        <is>
          <t>Coating_Epoxy</t>
        </is>
      </c>
      <c r="L567" s="273" t="inlineStr">
        <is>
          <t>RTF</t>
        </is>
      </c>
      <c r="M567" t="inlineStr">
        <is>
          <t>B100210</t>
        </is>
      </c>
      <c r="N567" s="273" t="inlineStr">
        <is>
          <t>LT250</t>
        </is>
      </c>
      <c r="O567" t="inlineStr"/>
      <c r="P567" t="inlineStr"/>
      <c r="Q567" t="inlineStr"/>
      <c r="R567" t="inlineStr"/>
      <c r="S567" t="inlineStr"/>
      <c r="T567" t="inlineStr"/>
      <c r="U567" t="inlineStr"/>
      <c r="V567" t="inlineStr"/>
      <c r="W567" t="inlineStr"/>
      <c r="X567" t="inlineStr"/>
      <c r="Y567" t="inlineStr"/>
    </row>
    <row r="568" hidden="1" s="109">
      <c r="A568" t="inlineStr"/>
      <c r="B568" s="250" t="inlineStr">
        <is>
          <t>N</t>
        </is>
      </c>
      <c r="C568" t="inlineStr">
        <is>
          <t>ConTab_BOM_KP_Case_0882</t>
        </is>
      </c>
      <c r="D568" t="inlineStr"/>
      <c r="E568" t="inlineStr">
        <is>
          <t>:8015-3_4-KP:8015-3_4-KPV:8015-3_4-KPVS:</t>
        </is>
      </c>
      <c r="F568" t="inlineStr">
        <is>
          <t>125# ANSI Flange</t>
        </is>
      </c>
      <c r="G568" t="inlineStr">
        <is>
          <t>CaseMatl_Ductile_Iron_ASTM-A536-65</t>
        </is>
      </c>
      <c r="H568" t="inlineStr">
        <is>
          <t>Ductile Iron, ASTM-A536-65</t>
        </is>
      </c>
      <c r="I568" t="inlineStr">
        <is>
          <t>J</t>
        </is>
      </c>
      <c r="J568" s="250" t="n">
        <v>175</v>
      </c>
      <c r="K568" t="inlineStr">
        <is>
          <t>Coating_Epoxy</t>
        </is>
      </c>
      <c r="L568" s="273" t="inlineStr">
        <is>
          <t>RTF</t>
        </is>
      </c>
      <c r="M568" t="inlineStr">
        <is>
          <t>B100211</t>
        </is>
      </c>
      <c r="N568" s="273" t="inlineStr">
        <is>
          <t>LT034</t>
        </is>
      </c>
      <c r="O568" t="inlineStr"/>
      <c r="P568" t="inlineStr"/>
      <c r="Q568" t="inlineStr"/>
      <c r="R568" t="inlineStr"/>
      <c r="S568" t="inlineStr"/>
      <c r="T568" t="inlineStr"/>
      <c r="U568" t="inlineStr"/>
      <c r="V568" t="inlineStr"/>
      <c r="W568" t="inlineStr"/>
      <c r="X568" t="inlineStr"/>
      <c r="Y568" t="inlineStr"/>
    </row>
    <row r="569" hidden="1" s="109">
      <c r="A569" t="inlineStr"/>
      <c r="B569" s="250" t="inlineStr">
        <is>
          <t>N</t>
        </is>
      </c>
      <c r="C569" t="inlineStr">
        <is>
          <t>ConTab_BOM_KP_Case_0883</t>
        </is>
      </c>
      <c r="D569" t="inlineStr"/>
      <c r="E569" t="inlineStr">
        <is>
          <t>:8015-3_4-KP:8015-3_4-KPV:8015-3_4-KPVS:</t>
        </is>
      </c>
      <c r="F569" t="inlineStr">
        <is>
          <t>250# ANSI Flange</t>
        </is>
      </c>
      <c r="G569" t="inlineStr">
        <is>
          <t>CaseMatl_Cast_Iron_ASTM-A48_CL35</t>
        </is>
      </c>
      <c r="H569" t="inlineStr">
        <is>
          <t>Cast Iron, ASTM-A48, CL 35</t>
        </is>
      </c>
      <c r="I569" t="inlineStr">
        <is>
          <t>C35</t>
        </is>
      </c>
      <c r="J569" s="250" t="n">
        <v>250</v>
      </c>
      <c r="K569" t="inlineStr">
        <is>
          <t>Coating_Epoxy</t>
        </is>
      </c>
      <c r="L569" s="273" t="inlineStr">
        <is>
          <t>RTF</t>
        </is>
      </c>
      <c r="M569" t="inlineStr">
        <is>
          <t>B100214</t>
        </is>
      </c>
      <c r="N569" s="273" t="inlineStr">
        <is>
          <t>LT034</t>
        </is>
      </c>
      <c r="O569" t="inlineStr"/>
      <c r="P569" t="inlineStr"/>
      <c r="Q569" t="inlineStr"/>
      <c r="R569" t="inlineStr"/>
      <c r="S569" t="inlineStr"/>
      <c r="T569" t="inlineStr"/>
      <c r="U569" t="inlineStr"/>
      <c r="V569" t="inlineStr"/>
      <c r="W569" t="inlineStr"/>
      <c r="X569" t="inlineStr"/>
      <c r="Y569" t="inlineStr"/>
    </row>
    <row r="570" hidden="1" s="109">
      <c r="A570" t="inlineStr"/>
      <c r="B570" s="250" t="inlineStr">
        <is>
          <t>N</t>
        </is>
      </c>
      <c r="C570" t="inlineStr">
        <is>
          <t>ConTab_BOM_KP_Case_0884</t>
        </is>
      </c>
      <c r="D570" t="inlineStr"/>
      <c r="E570" t="inlineStr">
        <is>
          <t>:8015-3_4-KP:8015-3_4-KPV:8015-3_4-KPVS:</t>
        </is>
      </c>
      <c r="F570" t="inlineStr">
        <is>
          <t>250# ANSI Flange</t>
        </is>
      </c>
      <c r="G570" t="inlineStr">
        <is>
          <t>CaseMatl_Ductile_Iron_ASTM-A536-65</t>
        </is>
      </c>
      <c r="H570" t="inlineStr">
        <is>
          <t>Ductile Iron, ASTM-A536-65</t>
        </is>
      </c>
      <c r="I570" t="inlineStr">
        <is>
          <t>J</t>
        </is>
      </c>
      <c r="J570" s="250" t="n">
        <v>300</v>
      </c>
      <c r="K570" t="inlineStr">
        <is>
          <t>Coating_Epoxy</t>
        </is>
      </c>
      <c r="L570" s="273" t="inlineStr">
        <is>
          <t>RTF</t>
        </is>
      </c>
      <c r="M570" t="inlineStr">
        <is>
          <t>B100215</t>
        </is>
      </c>
      <c r="N570" s="273" t="inlineStr">
        <is>
          <t>LT034</t>
        </is>
      </c>
      <c r="O570" t="inlineStr"/>
      <c r="P570" t="inlineStr"/>
      <c r="Q570" t="inlineStr"/>
      <c r="R570" t="inlineStr"/>
      <c r="S570" t="inlineStr"/>
      <c r="T570" t="inlineStr"/>
      <c r="U570" t="inlineStr"/>
      <c r="V570" t="inlineStr"/>
      <c r="W570" t="inlineStr"/>
      <c r="X570" t="inlineStr"/>
      <c r="Y570" t="inlineStr"/>
    </row>
    <row r="571" hidden="1" s="109">
      <c r="A571" t="inlineStr"/>
      <c r="B571" s="250" t="inlineStr">
        <is>
          <t>N</t>
        </is>
      </c>
      <c r="C571" t="inlineStr">
        <is>
          <t>ConTab_BOM_KP_Case_0885</t>
        </is>
      </c>
      <c r="D571" t="inlineStr"/>
      <c r="E571" t="inlineStr">
        <is>
          <t>:8020-5_6-KP::8020-5_6-KPV::8020-5_6-KPVS:</t>
        </is>
      </c>
      <c r="F571" t="inlineStr">
        <is>
          <t>125# ANSI Flange</t>
        </is>
      </c>
      <c r="G571" t="inlineStr">
        <is>
          <t>CaseMatl_Cast_Iron_ASTM-A48_CL35</t>
        </is>
      </c>
      <c r="H571" t="inlineStr">
        <is>
          <t>Cast Iron, ASTM-A48, CL 35</t>
        </is>
      </c>
      <c r="I571" t="inlineStr">
        <is>
          <t>C35</t>
        </is>
      </c>
      <c r="J571" s="250" t="n">
        <v>175</v>
      </c>
      <c r="K571" t="inlineStr">
        <is>
          <t>Coating_Epoxy</t>
        </is>
      </c>
      <c r="L571" s="273" t="inlineStr">
        <is>
          <t>RTF</t>
        </is>
      </c>
      <c r="M571" t="inlineStr">
        <is>
          <t>B100222</t>
        </is>
      </c>
      <c r="N571" s="273" t="inlineStr">
        <is>
          <t>LT250</t>
        </is>
      </c>
      <c r="O571" t="inlineStr"/>
      <c r="P571" t="inlineStr"/>
      <c r="Q571" t="inlineStr"/>
      <c r="R571" t="inlineStr"/>
      <c r="S571" t="inlineStr"/>
      <c r="T571" t="inlineStr"/>
      <c r="U571" t="inlineStr"/>
      <c r="V571" t="inlineStr"/>
      <c r="W571" t="inlineStr"/>
      <c r="X571" t="inlineStr"/>
      <c r="Y571" t="inlineStr"/>
    </row>
    <row r="572" hidden="1" s="109">
      <c r="A572" t="inlineStr"/>
      <c r="B572" s="250" t="inlineStr">
        <is>
          <t>N</t>
        </is>
      </c>
      <c r="C572" t="inlineStr">
        <is>
          <t>ConTab_BOM_KP_Case_0886</t>
        </is>
      </c>
      <c r="D572" t="inlineStr"/>
      <c r="E572" t="inlineStr">
        <is>
          <t>:8020-5_6-KP::8020-5_6-KPV::8020-5_6-KPVS:</t>
        </is>
      </c>
      <c r="F572" t="inlineStr">
        <is>
          <t>125# ANSI Flange</t>
        </is>
      </c>
      <c r="G572" t="inlineStr">
        <is>
          <t>CaseMatl_Ductile_Iron_ASTM-A536-65</t>
        </is>
      </c>
      <c r="H572" t="inlineStr">
        <is>
          <t>Ductile Iron, ASTM-A536-65</t>
        </is>
      </c>
      <c r="I572" t="inlineStr">
        <is>
          <t>J</t>
        </is>
      </c>
      <c r="J572" s="250" t="n">
        <v>175</v>
      </c>
      <c r="K572" t="inlineStr">
        <is>
          <t>Coating_Epoxy</t>
        </is>
      </c>
      <c r="L572" s="273" t="inlineStr">
        <is>
          <t>RTF</t>
        </is>
      </c>
      <c r="M572" t="inlineStr">
        <is>
          <t>B100223</t>
        </is>
      </c>
      <c r="N572" s="273" t="inlineStr">
        <is>
          <t>LT034</t>
        </is>
      </c>
      <c r="O572" t="inlineStr"/>
      <c r="P572" t="inlineStr"/>
      <c r="Q572" t="inlineStr"/>
      <c r="R572" t="inlineStr"/>
      <c r="S572" t="inlineStr"/>
      <c r="T572" t="inlineStr"/>
      <c r="U572" t="inlineStr"/>
      <c r="V572" t="inlineStr"/>
      <c r="W572" t="inlineStr"/>
      <c r="X572" t="inlineStr"/>
      <c r="Y572" t="inlineStr"/>
    </row>
    <row r="573" hidden="1" s="109">
      <c r="A573" t="inlineStr"/>
      <c r="B573" s="250" t="inlineStr">
        <is>
          <t>N</t>
        </is>
      </c>
      <c r="C573" t="inlineStr">
        <is>
          <t>ConTab_BOM_KP_Case_0887</t>
        </is>
      </c>
      <c r="D573" t="inlineStr"/>
      <c r="E573" t="inlineStr">
        <is>
          <t>:8020-5_6-KP::8020-5_6-KPV::8020-5_6-KPVS:</t>
        </is>
      </c>
      <c r="F573" t="inlineStr">
        <is>
          <t>250# ANSI Flange</t>
        </is>
      </c>
      <c r="G573" t="inlineStr">
        <is>
          <t>CaseMatl_Cast_Iron_ASTM-A48_CL35</t>
        </is>
      </c>
      <c r="H573" t="inlineStr">
        <is>
          <t>Cast Iron, ASTM-A48, CL 35</t>
        </is>
      </c>
      <c r="I573" t="inlineStr">
        <is>
          <t>C35</t>
        </is>
      </c>
      <c r="J573" s="250" t="n">
        <v>250</v>
      </c>
      <c r="K573" t="inlineStr">
        <is>
          <t>Coating_Epoxy</t>
        </is>
      </c>
      <c r="L573" s="273" t="inlineStr">
        <is>
          <t>RTF</t>
        </is>
      </c>
      <c r="M573" t="inlineStr">
        <is>
          <t>B100226</t>
        </is>
      </c>
      <c r="N573" s="273" t="inlineStr">
        <is>
          <t>LT034</t>
        </is>
      </c>
      <c r="O573" t="inlineStr"/>
      <c r="P573" t="inlineStr"/>
      <c r="Q573" t="inlineStr"/>
      <c r="R573" t="inlineStr"/>
      <c r="S573" t="inlineStr"/>
      <c r="T573" t="inlineStr"/>
      <c r="U573" t="inlineStr"/>
      <c r="V573" t="inlineStr"/>
      <c r="W573" t="inlineStr"/>
      <c r="X573" t="inlineStr"/>
      <c r="Y573" t="inlineStr"/>
    </row>
    <row r="574" hidden="1" s="109">
      <c r="A574" t="inlineStr"/>
      <c r="B574" s="250" t="inlineStr">
        <is>
          <t>N</t>
        </is>
      </c>
      <c r="C574" t="inlineStr">
        <is>
          <t>ConTab_BOM_KP_Case_0888</t>
        </is>
      </c>
      <c r="D574" t="inlineStr"/>
      <c r="E574" t="inlineStr">
        <is>
          <t>:8020-5_6-KP::8020-5_6-KPV::8020-5_6-KPVS:</t>
        </is>
      </c>
      <c r="F574" t="inlineStr">
        <is>
          <t>250# ANSI Flange</t>
        </is>
      </c>
      <c r="G574" t="inlineStr">
        <is>
          <t>CaseMatl_Ductile_Iron_ASTM-A536-65</t>
        </is>
      </c>
      <c r="H574" t="inlineStr">
        <is>
          <t>Ductile Iron, ASTM-A536-65</t>
        </is>
      </c>
      <c r="I574" t="inlineStr">
        <is>
          <t>J</t>
        </is>
      </c>
      <c r="J574" s="250" t="n">
        <v>300</v>
      </c>
      <c r="K574" t="inlineStr">
        <is>
          <t>Coating_Epoxy</t>
        </is>
      </c>
      <c r="L574" s="273" t="inlineStr">
        <is>
          <t>RTF</t>
        </is>
      </c>
      <c r="M574" t="inlineStr">
        <is>
          <t>B100227</t>
        </is>
      </c>
      <c r="N574" s="273" t="inlineStr">
        <is>
          <t>LT034</t>
        </is>
      </c>
      <c r="O574" t="inlineStr"/>
      <c r="P574" t="inlineStr"/>
      <c r="Q574" t="inlineStr"/>
      <c r="R574" t="inlineStr"/>
      <c r="S574" t="inlineStr"/>
      <c r="T574" t="inlineStr"/>
      <c r="U574" t="inlineStr"/>
      <c r="V574" t="inlineStr"/>
      <c r="W574" t="inlineStr"/>
      <c r="X574" t="inlineStr"/>
      <c r="Y574" t="inlineStr"/>
    </row>
    <row r="575" hidden="1" s="109">
      <c r="A575" t="inlineStr"/>
      <c r="B575" s="250" t="inlineStr">
        <is>
          <t>N</t>
        </is>
      </c>
      <c r="C575" t="inlineStr">
        <is>
          <t>ConTab_BOM_KP_Case_0889</t>
        </is>
      </c>
      <c r="D575" t="inlineStr"/>
      <c r="E575" t="inlineStr">
        <is>
          <t>:8020-5_6-KP::8020-5_6-KPV::8020-5_6-KPVS:</t>
        </is>
      </c>
      <c r="F575" t="inlineStr">
        <is>
          <t>250# ANSI Flange</t>
        </is>
      </c>
      <c r="G575" t="inlineStr">
        <is>
          <t>CaseMatl_Ductile_Iron_ASTM-A536-65</t>
        </is>
      </c>
      <c r="H575" t="inlineStr">
        <is>
          <t>Ductile Iron, ASTM-A536-65</t>
        </is>
      </c>
      <c r="I575" t="inlineStr">
        <is>
          <t>J</t>
        </is>
      </c>
      <c r="J575" s="250" t="n">
        <v>300</v>
      </c>
      <c r="K575" t="inlineStr">
        <is>
          <t>Coating_Epoxy</t>
        </is>
      </c>
      <c r="L575" s="273" t="inlineStr">
        <is>
          <t>RTF</t>
        </is>
      </c>
      <c r="M575" t="inlineStr">
        <is>
          <t>B100227</t>
        </is>
      </c>
      <c r="N575" s="273" t="inlineStr">
        <is>
          <t>LT034</t>
        </is>
      </c>
      <c r="O575" t="inlineStr"/>
      <c r="P575" t="inlineStr"/>
      <c r="Q575" t="inlineStr"/>
      <c r="R575" t="inlineStr"/>
      <c r="S575" t="inlineStr"/>
      <c r="T575" t="inlineStr"/>
      <c r="U575" t="inlineStr"/>
      <c r="V575" t="inlineStr"/>
      <c r="W575" t="inlineStr"/>
      <c r="X575" t="inlineStr"/>
      <c r="Y575" t="inlineStr"/>
    </row>
    <row r="576" hidden="1" s="109">
      <c r="A576" t="inlineStr"/>
      <c r="B576" s="250" t="inlineStr">
        <is>
          <t>N</t>
        </is>
      </c>
      <c r="C576" t="inlineStr">
        <is>
          <t>ConTab_BOM_KP_Case_0897</t>
        </is>
      </c>
      <c r="D576" t="inlineStr"/>
      <c r="E576" t="inlineStr">
        <is>
          <t>:8012-5_6-KP:8012-5_6-KPV:8012-5_6-KPVS:</t>
        </is>
      </c>
      <c r="F576" t="inlineStr">
        <is>
          <t>125# ANSI Flange</t>
        </is>
      </c>
      <c r="G576" t="inlineStr">
        <is>
          <t>CaseMatl_Cast_Iron_ASTM-A48_CL35</t>
        </is>
      </c>
      <c r="H576" t="inlineStr">
        <is>
          <t>Cast Iron, ASTM-A48, CL 35</t>
        </is>
      </c>
      <c r="I576" t="inlineStr">
        <is>
          <t>C35</t>
        </is>
      </c>
      <c r="J576" s="250" t="n">
        <v>175</v>
      </c>
      <c r="K576" t="inlineStr">
        <is>
          <t>Coating_Epoxy</t>
        </is>
      </c>
      <c r="L576" s="273" t="inlineStr">
        <is>
          <t>RTF</t>
        </is>
      </c>
      <c r="M576" t="inlineStr">
        <is>
          <t>B100198</t>
        </is>
      </c>
      <c r="N576" s="273" t="inlineStr">
        <is>
          <t>LT250</t>
        </is>
      </c>
      <c r="O576" t="inlineStr"/>
      <c r="P576" t="inlineStr"/>
      <c r="Q576" t="inlineStr"/>
      <c r="R576" t="inlineStr"/>
      <c r="S576" t="inlineStr"/>
      <c r="T576" t="inlineStr"/>
      <c r="U576" t="inlineStr"/>
      <c r="V576" t="inlineStr"/>
      <c r="W576" t="inlineStr"/>
      <c r="X576" t="inlineStr"/>
      <c r="Y576" t="inlineStr"/>
    </row>
    <row r="577" hidden="1" s="109">
      <c r="A577" t="inlineStr"/>
      <c r="B577" s="250" t="inlineStr">
        <is>
          <t>N</t>
        </is>
      </c>
      <c r="C577" t="inlineStr">
        <is>
          <t>ConTab_BOM_KP_Case_0898</t>
        </is>
      </c>
      <c r="D577" t="inlineStr"/>
      <c r="E577" t="inlineStr">
        <is>
          <t>:8012-5_6-KP:8012-5_6-KPV:8012-5_6-KPVS:</t>
        </is>
      </c>
      <c r="F577" t="inlineStr">
        <is>
          <t>125# ANSI Flange</t>
        </is>
      </c>
      <c r="G577" t="inlineStr">
        <is>
          <t>CaseMatl_Ductile_Iron_ASTM-A536-65</t>
        </is>
      </c>
      <c r="H577" t="inlineStr">
        <is>
          <t>Ductile Iron, ASTM-A536-65</t>
        </is>
      </c>
      <c r="I577" t="inlineStr">
        <is>
          <t>J</t>
        </is>
      </c>
      <c r="J577" s="250" t="n">
        <v>175</v>
      </c>
      <c r="K577" t="inlineStr">
        <is>
          <t>Coating_Epoxy</t>
        </is>
      </c>
      <c r="L577" s="273" t="inlineStr">
        <is>
          <t>RTF</t>
        </is>
      </c>
      <c r="M577" t="inlineStr">
        <is>
          <t>B100199</t>
        </is>
      </c>
      <c r="N577" s="273" t="inlineStr">
        <is>
          <t>LT034</t>
        </is>
      </c>
      <c r="O577" t="inlineStr"/>
      <c r="P577" t="inlineStr"/>
      <c r="Q577" t="inlineStr"/>
      <c r="R577" t="inlineStr"/>
      <c r="S577" t="inlineStr"/>
      <c r="T577" t="inlineStr"/>
      <c r="U577" t="inlineStr"/>
      <c r="V577" t="inlineStr"/>
      <c r="W577" t="inlineStr"/>
      <c r="X577" t="inlineStr"/>
      <c r="Y577" t="inlineStr"/>
    </row>
    <row r="578" hidden="1" s="109">
      <c r="A578" t="inlineStr"/>
      <c r="B578" s="250" t="inlineStr">
        <is>
          <t>N</t>
        </is>
      </c>
      <c r="C578" t="inlineStr">
        <is>
          <t>ConTab_BOM_KP_Case_0899</t>
        </is>
      </c>
      <c r="D578" t="inlineStr"/>
      <c r="E578" t="inlineStr">
        <is>
          <t>:8012-5_6-KP:8012-5_6-KPV:8012-5_6-KPVS:</t>
        </is>
      </c>
      <c r="F578" t="inlineStr">
        <is>
          <t>250# ANSI Flange</t>
        </is>
      </c>
      <c r="G578" t="inlineStr">
        <is>
          <t>CaseMatl_Cast_Iron_ASTM-A48_CL35</t>
        </is>
      </c>
      <c r="H578" t="inlineStr">
        <is>
          <t>Cast Iron, ASTM-A48, CL 35</t>
        </is>
      </c>
      <c r="I578" t="inlineStr">
        <is>
          <t>C35</t>
        </is>
      </c>
      <c r="J578" s="250" t="n">
        <v>250</v>
      </c>
      <c r="K578" t="inlineStr">
        <is>
          <t>Coating_Epoxy</t>
        </is>
      </c>
      <c r="L578" s="273" t="inlineStr">
        <is>
          <t>RTF</t>
        </is>
      </c>
      <c r="M578" t="inlineStr">
        <is>
          <t>B100202</t>
        </is>
      </c>
      <c r="N578" s="273" t="inlineStr">
        <is>
          <t>LT034</t>
        </is>
      </c>
      <c r="O578" t="inlineStr"/>
      <c r="P578" t="inlineStr"/>
      <c r="Q578" t="inlineStr"/>
      <c r="R578" t="inlineStr"/>
      <c r="S578" t="inlineStr"/>
      <c r="T578" t="inlineStr"/>
      <c r="U578" t="inlineStr"/>
      <c r="V578" t="inlineStr"/>
      <c r="W578" t="inlineStr"/>
      <c r="X578" t="inlineStr"/>
      <c r="Y578" t="inlineStr"/>
    </row>
    <row r="579" hidden="1" s="109">
      <c r="A579" t="inlineStr"/>
      <c r="B579" s="250" t="inlineStr">
        <is>
          <t>N</t>
        </is>
      </c>
      <c r="C579" t="inlineStr">
        <is>
          <t>ConTab_BOM_KP_Case_0900</t>
        </is>
      </c>
      <c r="D579" t="inlineStr"/>
      <c r="E579" t="inlineStr">
        <is>
          <t>:8012-5_6-KP:8012-5_6-KPV:8012-5_6-KPVS:</t>
        </is>
      </c>
      <c r="F579" t="inlineStr">
        <is>
          <t>250# ANSI Flange</t>
        </is>
      </c>
      <c r="G579" t="inlineStr">
        <is>
          <t>CaseMatl_Ductile_Iron_ASTM-A536-65</t>
        </is>
      </c>
      <c r="H579" t="inlineStr">
        <is>
          <t>Ductile Iron, ASTM-A536-65</t>
        </is>
      </c>
      <c r="I579" t="inlineStr">
        <is>
          <t>J</t>
        </is>
      </c>
      <c r="J579" s="250" t="n">
        <v>300</v>
      </c>
      <c r="K579" t="inlineStr">
        <is>
          <t>Coating_Epoxy</t>
        </is>
      </c>
      <c r="L579" s="273" t="inlineStr">
        <is>
          <t>RTF</t>
        </is>
      </c>
      <c r="M579" t="inlineStr">
        <is>
          <t>B100203</t>
        </is>
      </c>
      <c r="N579" s="273" t="inlineStr">
        <is>
          <t>LT034</t>
        </is>
      </c>
      <c r="O579" t="inlineStr"/>
      <c r="P579" t="inlineStr"/>
      <c r="Q579" t="inlineStr"/>
      <c r="R579" t="inlineStr"/>
      <c r="S579" t="inlineStr"/>
      <c r="T579" t="inlineStr"/>
      <c r="U579" t="inlineStr"/>
      <c r="V579" t="inlineStr"/>
      <c r="W579" t="inlineStr"/>
      <c r="X579" t="inlineStr"/>
      <c r="Y579" t="inlineStr"/>
    </row>
    <row r="580" hidden="1" s="109">
      <c r="A580" t="inlineStr"/>
      <c r="B580" s="250" t="inlineStr">
        <is>
          <t>N</t>
        </is>
      </c>
      <c r="C580" t="inlineStr">
        <is>
          <t>ConTab_BOM_KP_Case_0901</t>
        </is>
      </c>
      <c r="D580" t="inlineStr"/>
      <c r="E580" t="inlineStr">
        <is>
          <t>:8015-3_4-KP:8015-3_4-KPV:8015-3_4-KPVS:</t>
        </is>
      </c>
      <c r="F580" t="inlineStr">
        <is>
          <t>125# ANSI Flange</t>
        </is>
      </c>
      <c r="G580" t="inlineStr">
        <is>
          <t>CaseMatl_Cast_Iron_ASTM-A48_CL35</t>
        </is>
      </c>
      <c r="H580" t="inlineStr">
        <is>
          <t>Cast Iron, ASTM-A48, CL 35</t>
        </is>
      </c>
      <c r="I580" t="inlineStr">
        <is>
          <t>C35</t>
        </is>
      </c>
      <c r="J580" s="250" t="n">
        <v>175</v>
      </c>
      <c r="K580" t="inlineStr">
        <is>
          <t>Coating_Epoxy</t>
        </is>
      </c>
      <c r="L580" s="273" t="inlineStr">
        <is>
          <t>RTF</t>
        </is>
      </c>
      <c r="M580" t="inlineStr">
        <is>
          <t>B100210</t>
        </is>
      </c>
      <c r="N580" s="273" t="inlineStr">
        <is>
          <t>LT250</t>
        </is>
      </c>
      <c r="O580" t="inlineStr"/>
      <c r="P580" t="inlineStr"/>
      <c r="Q580" t="inlineStr"/>
      <c r="R580" t="inlineStr"/>
      <c r="S580" t="inlineStr"/>
      <c r="T580" t="inlineStr"/>
      <c r="U580" t="inlineStr"/>
      <c r="V580" t="inlineStr"/>
      <c r="W580" t="inlineStr"/>
      <c r="X580" t="inlineStr"/>
      <c r="Y580" t="inlineStr"/>
    </row>
    <row r="581" hidden="1" s="109">
      <c r="A581" t="inlineStr"/>
      <c r="B581" s="250" t="inlineStr">
        <is>
          <t>N</t>
        </is>
      </c>
      <c r="C581" t="inlineStr">
        <is>
          <t>ConTab_BOM_KP_Case_0902</t>
        </is>
      </c>
      <c r="D581" t="inlineStr"/>
      <c r="E581" t="inlineStr">
        <is>
          <t>:8015-3_4-KP:8015-3_4-KPV:8015-3_4-KPVS:</t>
        </is>
      </c>
      <c r="F581" t="inlineStr">
        <is>
          <t>125# ANSI Flange</t>
        </is>
      </c>
      <c r="G581" t="inlineStr">
        <is>
          <t>CaseMatl_Ductile_Iron_ASTM-A536-65</t>
        </is>
      </c>
      <c r="H581" t="inlineStr">
        <is>
          <t>Ductile Iron, ASTM-A536-65</t>
        </is>
      </c>
      <c r="I581" t="inlineStr">
        <is>
          <t>J</t>
        </is>
      </c>
      <c r="J581" s="250" t="n">
        <v>175</v>
      </c>
      <c r="K581" t="inlineStr">
        <is>
          <t>Coating_Epoxy</t>
        </is>
      </c>
      <c r="L581" s="273" t="inlineStr">
        <is>
          <t>RTF</t>
        </is>
      </c>
      <c r="M581" t="inlineStr">
        <is>
          <t>B100211</t>
        </is>
      </c>
      <c r="N581" s="273" t="inlineStr">
        <is>
          <t>LT034</t>
        </is>
      </c>
      <c r="O581" t="inlineStr"/>
      <c r="P581" t="inlineStr"/>
      <c r="Q581" t="inlineStr"/>
      <c r="R581" t="inlineStr"/>
      <c r="S581" t="inlineStr"/>
      <c r="T581" t="inlineStr"/>
      <c r="U581" t="inlineStr"/>
      <c r="V581" t="inlineStr"/>
      <c r="W581" t="inlineStr"/>
      <c r="X581" t="inlineStr"/>
      <c r="Y581" t="inlineStr"/>
    </row>
    <row r="582" hidden="1" s="109">
      <c r="A582" t="inlineStr"/>
      <c r="B582" s="250" t="inlineStr">
        <is>
          <t>N</t>
        </is>
      </c>
      <c r="C582" t="inlineStr">
        <is>
          <t>ConTab_BOM_KP_Case_0903</t>
        </is>
      </c>
      <c r="D582" t="inlineStr"/>
      <c r="E582" t="inlineStr">
        <is>
          <t>:8015-3_4-KP:8015-3_4-KPV:8015-3_4-KPVS:</t>
        </is>
      </c>
      <c r="F582" t="inlineStr">
        <is>
          <t>250# ANSI Flange</t>
        </is>
      </c>
      <c r="G582" t="inlineStr">
        <is>
          <t>CaseMatl_Cast_Iron_ASTM-A48_CL35</t>
        </is>
      </c>
      <c r="H582" t="inlineStr">
        <is>
          <t>Cast Iron, ASTM-A48, CL 35</t>
        </is>
      </c>
      <c r="I582" t="inlineStr">
        <is>
          <t>C35</t>
        </is>
      </c>
      <c r="J582" s="250" t="n">
        <v>250</v>
      </c>
      <c r="K582" t="inlineStr">
        <is>
          <t>Coating_Epoxy</t>
        </is>
      </c>
      <c r="L582" s="273" t="inlineStr">
        <is>
          <t>RTF</t>
        </is>
      </c>
      <c r="M582" t="inlineStr">
        <is>
          <t>B100214</t>
        </is>
      </c>
      <c r="N582" s="273" t="inlineStr">
        <is>
          <t>LT034</t>
        </is>
      </c>
      <c r="O582" t="inlineStr"/>
      <c r="P582" t="inlineStr"/>
      <c r="Q582" t="inlineStr"/>
      <c r="R582" t="inlineStr"/>
      <c r="S582" t="inlineStr"/>
      <c r="T582" t="inlineStr"/>
      <c r="U582" t="inlineStr"/>
      <c r="V582" t="inlineStr"/>
      <c r="W582" t="inlineStr"/>
      <c r="X582" t="inlineStr"/>
      <c r="Y582" t="inlineStr"/>
    </row>
    <row r="583" hidden="1" s="109">
      <c r="A583" t="inlineStr"/>
      <c r="B583" s="250" t="inlineStr">
        <is>
          <t>N</t>
        </is>
      </c>
      <c r="C583" t="inlineStr">
        <is>
          <t>ConTab_BOM_KP_Case_0904</t>
        </is>
      </c>
      <c r="D583" t="inlineStr"/>
      <c r="E583" t="inlineStr">
        <is>
          <t>:8015-3_4-KP:8015-3_4-KPV:8015-3_4-KPVS:</t>
        </is>
      </c>
      <c r="F583" t="inlineStr">
        <is>
          <t>250# ANSI Flange</t>
        </is>
      </c>
      <c r="G583" t="inlineStr">
        <is>
          <t>CaseMatl_Ductile_Iron_ASTM-A536-65</t>
        </is>
      </c>
      <c r="H583" t="inlineStr">
        <is>
          <t>Ductile Iron, ASTM-A536-65</t>
        </is>
      </c>
      <c r="I583" t="inlineStr">
        <is>
          <t>J</t>
        </is>
      </c>
      <c r="J583" s="250" t="n">
        <v>300</v>
      </c>
      <c r="K583" t="inlineStr">
        <is>
          <t>Coating_Epoxy</t>
        </is>
      </c>
      <c r="L583" s="273" t="inlineStr">
        <is>
          <t>RTF</t>
        </is>
      </c>
      <c r="M583" t="inlineStr">
        <is>
          <t>B100215</t>
        </is>
      </c>
      <c r="N583" s="273" t="inlineStr">
        <is>
          <t>LT034</t>
        </is>
      </c>
      <c r="O583" t="inlineStr"/>
      <c r="P583" t="inlineStr"/>
      <c r="Q583" t="inlineStr"/>
      <c r="R583" t="inlineStr"/>
      <c r="S583" t="inlineStr"/>
      <c r="T583" t="inlineStr"/>
      <c r="U583" t="inlineStr"/>
      <c r="V583" t="inlineStr"/>
      <c r="W583" t="inlineStr"/>
      <c r="X583" t="inlineStr"/>
      <c r="Y583" t="inlineStr"/>
    </row>
    <row r="584" hidden="1" s="109">
      <c r="A584" t="inlineStr"/>
      <c r="B584" s="250" t="inlineStr">
        <is>
          <t>N</t>
        </is>
      </c>
      <c r="C584" t="inlineStr">
        <is>
          <t>ConTab_BOM_KP_Case_0905</t>
        </is>
      </c>
      <c r="D584" t="inlineStr"/>
      <c r="E584" t="inlineStr">
        <is>
          <t>:8020-5_6-KP::8020-5_6-KPV::8020-5_6-KPVS:</t>
        </is>
      </c>
      <c r="F584" t="inlineStr">
        <is>
          <t>125# ANSI Flange</t>
        </is>
      </c>
      <c r="G584" t="inlineStr">
        <is>
          <t>CaseMatl_Cast_Iron_ASTM-A48_CL35</t>
        </is>
      </c>
      <c r="H584" t="inlineStr">
        <is>
          <t>Cast Iron, ASTM-A48, CL 35</t>
        </is>
      </c>
      <c r="I584" t="inlineStr">
        <is>
          <t>C35</t>
        </is>
      </c>
      <c r="J584" s="250" t="n">
        <v>175</v>
      </c>
      <c r="K584" t="inlineStr">
        <is>
          <t>Coating_Epoxy</t>
        </is>
      </c>
      <c r="L584" s="273" t="inlineStr">
        <is>
          <t>RTF</t>
        </is>
      </c>
      <c r="M584" t="inlineStr">
        <is>
          <t>B100222</t>
        </is>
      </c>
      <c r="N584" s="273" t="inlineStr">
        <is>
          <t>LT250</t>
        </is>
      </c>
      <c r="O584" t="inlineStr"/>
      <c r="P584" t="inlineStr"/>
      <c r="Q584" t="inlineStr"/>
      <c r="R584" t="inlineStr"/>
      <c r="S584" t="inlineStr"/>
      <c r="T584" t="inlineStr"/>
      <c r="U584" t="inlineStr"/>
      <c r="V584" t="inlineStr"/>
      <c r="W584" t="inlineStr"/>
      <c r="X584" t="inlineStr"/>
      <c r="Y584" t="inlineStr"/>
    </row>
    <row r="585" hidden="1" s="109">
      <c r="A585" t="inlineStr"/>
      <c r="B585" s="250" t="inlineStr">
        <is>
          <t>N</t>
        </is>
      </c>
      <c r="C585" t="inlineStr">
        <is>
          <t>ConTab_BOM_KP_Case_0906</t>
        </is>
      </c>
      <c r="D585" t="inlineStr"/>
      <c r="E585" t="inlineStr">
        <is>
          <t>:8020-5_6-KP::8020-5_6-KPV::8020-5_6-KPVS:</t>
        </is>
      </c>
      <c r="F585" t="inlineStr">
        <is>
          <t>125# ANSI Flange</t>
        </is>
      </c>
      <c r="G585" t="inlineStr">
        <is>
          <t>CaseMatl_Ductile_Iron_ASTM-A536-65</t>
        </is>
      </c>
      <c r="H585" t="inlineStr">
        <is>
          <t>Ductile Iron, ASTM-A536-65</t>
        </is>
      </c>
      <c r="I585" t="inlineStr">
        <is>
          <t>J</t>
        </is>
      </c>
      <c r="J585" s="250" t="n">
        <v>175</v>
      </c>
      <c r="K585" t="inlineStr">
        <is>
          <t>Coating_Epoxy</t>
        </is>
      </c>
      <c r="L585" s="273" t="inlineStr">
        <is>
          <t>RTF</t>
        </is>
      </c>
      <c r="M585" t="inlineStr">
        <is>
          <t>B100223</t>
        </is>
      </c>
      <c r="N585" s="273" t="inlineStr">
        <is>
          <t>LT034</t>
        </is>
      </c>
      <c r="O585" t="inlineStr"/>
      <c r="P585" t="inlineStr"/>
      <c r="Q585" t="inlineStr"/>
      <c r="R585" t="inlineStr"/>
      <c r="S585" t="inlineStr"/>
      <c r="T585" t="inlineStr"/>
      <c r="U585" t="inlineStr"/>
      <c r="V585" t="inlineStr"/>
      <c r="W585" t="inlineStr"/>
      <c r="X585" t="inlineStr"/>
      <c r="Y585" t="inlineStr"/>
    </row>
    <row r="586" hidden="1" s="109">
      <c r="A586" t="inlineStr"/>
      <c r="B586" s="250" t="inlineStr">
        <is>
          <t>N</t>
        </is>
      </c>
      <c r="C586" t="inlineStr">
        <is>
          <t>ConTab_BOM_KP_Case_0907</t>
        </is>
      </c>
      <c r="D586" t="inlineStr"/>
      <c r="E586" t="inlineStr">
        <is>
          <t>:8020-5_6-KP::8020-5_6-KPV::8020-5_6-KPVS:</t>
        </is>
      </c>
      <c r="F586" t="inlineStr">
        <is>
          <t>250# ANSI Flange</t>
        </is>
      </c>
      <c r="G586" t="inlineStr">
        <is>
          <t>CaseMatl_Cast_Iron_ASTM-A48_CL35</t>
        </is>
      </c>
      <c r="H586" t="inlineStr">
        <is>
          <t>Cast Iron, ASTM-A48, CL 35</t>
        </is>
      </c>
      <c r="I586" t="inlineStr">
        <is>
          <t>C35</t>
        </is>
      </c>
      <c r="J586" s="250" t="n">
        <v>250</v>
      </c>
      <c r="K586" t="inlineStr">
        <is>
          <t>Coating_Epoxy</t>
        </is>
      </c>
      <c r="L586" s="273" t="inlineStr">
        <is>
          <t>RTF</t>
        </is>
      </c>
      <c r="M586" t="inlineStr">
        <is>
          <t>B100226</t>
        </is>
      </c>
      <c r="N586" s="273" t="inlineStr">
        <is>
          <t>LT034</t>
        </is>
      </c>
      <c r="O586" t="inlineStr"/>
      <c r="P586" t="inlineStr"/>
      <c r="Q586" t="inlineStr"/>
      <c r="R586" t="inlineStr"/>
      <c r="S586" t="inlineStr"/>
      <c r="T586" t="inlineStr"/>
      <c r="U586" t="inlineStr"/>
      <c r="V586" t="inlineStr"/>
      <c r="W586" t="inlineStr"/>
      <c r="X586" t="inlineStr"/>
      <c r="Y586" t="inlineStr"/>
    </row>
    <row r="587" hidden="1" s="109">
      <c r="A587" t="inlineStr"/>
      <c r="B587" s="250" t="inlineStr">
        <is>
          <t>N</t>
        </is>
      </c>
      <c r="C587" t="inlineStr">
        <is>
          <t>ConTab_BOM_KP_Case_0908</t>
        </is>
      </c>
      <c r="D587" t="inlineStr"/>
      <c r="E587" t="inlineStr">
        <is>
          <t>:8020-5_6-KP::8020-5_6-KPV::8020-5_6-KPVS:</t>
        </is>
      </c>
      <c r="F587" t="inlineStr">
        <is>
          <t>250# ANSI Flange</t>
        </is>
      </c>
      <c r="G587" t="inlineStr">
        <is>
          <t>CaseMatl_Ductile_Iron_ASTM-A536-65</t>
        </is>
      </c>
      <c r="H587" t="inlineStr">
        <is>
          <t>Ductile Iron, ASTM-A536-65</t>
        </is>
      </c>
      <c r="I587" t="inlineStr">
        <is>
          <t>J</t>
        </is>
      </c>
      <c r="J587" s="250" t="n">
        <v>300</v>
      </c>
      <c r="K587" t="inlineStr">
        <is>
          <t>Coating_Epoxy</t>
        </is>
      </c>
      <c r="L587" s="273" t="inlineStr">
        <is>
          <t>RTF</t>
        </is>
      </c>
      <c r="M587" t="inlineStr">
        <is>
          <t>B100227</t>
        </is>
      </c>
      <c r="N587" s="273" t="inlineStr">
        <is>
          <t>LT034</t>
        </is>
      </c>
      <c r="O587" t="inlineStr"/>
      <c r="P587" t="inlineStr"/>
      <c r="Q587" t="inlineStr"/>
      <c r="R587" t="inlineStr"/>
      <c r="S587" t="inlineStr"/>
      <c r="T587" t="inlineStr"/>
      <c r="U587" t="inlineStr"/>
      <c r="V587" t="inlineStr"/>
      <c r="W587" t="inlineStr"/>
      <c r="X587" t="inlineStr"/>
      <c r="Y587" t="inlineStr"/>
    </row>
    <row r="588" hidden="1" s="109">
      <c r="A588" t="inlineStr"/>
      <c r="B588" s="250" t="inlineStr">
        <is>
          <t>N</t>
        </is>
      </c>
      <c r="C588" t="inlineStr">
        <is>
          <t>ConTab_BOM_KP_Case_0909</t>
        </is>
      </c>
      <c r="D588" t="inlineStr"/>
      <c r="E588" t="inlineStr">
        <is>
          <t>:8020-5_6-KP::8020-5_6-KPV::8020-5_6-KPVS:</t>
        </is>
      </c>
      <c r="F588" t="inlineStr">
        <is>
          <t>250# ANSI Flange</t>
        </is>
      </c>
      <c r="G588" t="inlineStr">
        <is>
          <t>CaseMatl_Ductile_Iron_ASTM-A536-65</t>
        </is>
      </c>
      <c r="H588" t="inlineStr">
        <is>
          <t>Ductile Iron, ASTM-A536-65</t>
        </is>
      </c>
      <c r="I588" t="inlineStr">
        <is>
          <t>J</t>
        </is>
      </c>
      <c r="J588" s="250" t="n">
        <v>300</v>
      </c>
      <c r="K588" t="inlineStr">
        <is>
          <t>Coating_Epoxy</t>
        </is>
      </c>
      <c r="L588" s="273" t="inlineStr">
        <is>
          <t>RTF</t>
        </is>
      </c>
      <c r="M588" t="inlineStr">
        <is>
          <t>B100227</t>
        </is>
      </c>
      <c r="N588" s="273" t="inlineStr">
        <is>
          <t>LT034</t>
        </is>
      </c>
      <c r="O588" t="inlineStr"/>
      <c r="P588" t="inlineStr"/>
      <c r="Q588" t="inlineStr"/>
      <c r="R588" t="inlineStr"/>
      <c r="S588" t="inlineStr"/>
      <c r="T588" t="inlineStr"/>
      <c r="U588" t="inlineStr"/>
      <c r="V588" t="inlineStr"/>
      <c r="W588" t="inlineStr"/>
      <c r="X588" t="inlineStr"/>
      <c r="Y588" t="inlineStr"/>
    </row>
    <row r="589" hidden="1" s="109">
      <c r="A589" t="inlineStr"/>
      <c r="B589" s="250" t="inlineStr">
        <is>
          <t>N</t>
        </is>
      </c>
      <c r="C589" t="inlineStr">
        <is>
          <t>ConTab_BOM_KP_Case_0910</t>
        </is>
      </c>
      <c r="D589" t="inlineStr"/>
      <c r="E589" t="inlineStr">
        <is>
          <t>:1213-5_6-KP:</t>
        </is>
      </c>
      <c r="F589" t="inlineStr">
        <is>
          <t>125# ANSI Flange</t>
        </is>
      </c>
      <c r="G589" t="inlineStr">
        <is>
          <t>CaseMatl_Cast_Iron_ASTM-A48_CL35</t>
        </is>
      </c>
      <c r="H589" t="inlineStr">
        <is>
          <t>Cast Iron, ASTM-A48, CL 35</t>
        </is>
      </c>
      <c r="I589" t="inlineStr">
        <is>
          <t>C35</t>
        </is>
      </c>
      <c r="J589" s="250" t="n">
        <v>175</v>
      </c>
      <c r="K589" t="inlineStr">
        <is>
          <t>Coating_Standard</t>
        </is>
      </c>
      <c r="L589" s="273" t="inlineStr">
        <is>
          <t>98551463</t>
        </is>
      </c>
      <c r="M589" t="inlineStr">
        <is>
          <t>B100030</t>
        </is>
      </c>
      <c r="N589" s="233" t="inlineStr">
        <is>
          <t>LT025</t>
        </is>
      </c>
      <c r="O589" t="inlineStr"/>
      <c r="P589" t="inlineStr"/>
      <c r="Q589" t="inlineStr"/>
      <c r="R589" t="inlineStr"/>
      <c r="S589" t="inlineStr"/>
      <c r="T589" t="inlineStr"/>
      <c r="U589" t="inlineStr"/>
      <c r="V589" t="inlineStr"/>
      <c r="W589" t="inlineStr"/>
      <c r="X589" t="inlineStr"/>
      <c r="Y589" t="inlineStr"/>
    </row>
    <row r="590" hidden="1" s="109">
      <c r="A590" t="inlineStr"/>
      <c r="B590" s="250" t="inlineStr">
        <is>
          <t>N</t>
        </is>
      </c>
      <c r="C590" t="inlineStr">
        <is>
          <t>ConTab_BOM_KP_Case_0911</t>
        </is>
      </c>
      <c r="D590" t="inlineStr"/>
      <c r="E590" t="inlineStr">
        <is>
          <t>:1213-5_6-KP:</t>
        </is>
      </c>
      <c r="F590" t="inlineStr">
        <is>
          <t>125# ANSI Flange</t>
        </is>
      </c>
      <c r="G590" t="inlineStr">
        <is>
          <t>CaseMatl_Ductile_Iron_ASTM-A536-65</t>
        </is>
      </c>
      <c r="H590" t="inlineStr">
        <is>
          <t>Ductile Iron, ASTM-A536-65</t>
        </is>
      </c>
      <c r="I590" t="inlineStr">
        <is>
          <t>J</t>
        </is>
      </c>
      <c r="J590" s="250" t="n">
        <v>175</v>
      </c>
      <c r="K590" t="inlineStr">
        <is>
          <t>Coating_Standard</t>
        </is>
      </c>
      <c r="L590" s="273" t="inlineStr">
        <is>
          <t>RTF</t>
        </is>
      </c>
      <c r="M590" t="inlineStr">
        <is>
          <t>B100228</t>
        </is>
      </c>
      <c r="N590" s="233" t="inlineStr">
        <is>
          <t>LT025</t>
        </is>
      </c>
      <c r="O590" t="inlineStr"/>
      <c r="P590" t="inlineStr"/>
      <c r="Q590" t="inlineStr"/>
      <c r="R590" t="inlineStr"/>
      <c r="S590" t="inlineStr"/>
      <c r="T590" t="inlineStr"/>
      <c r="U590" t="inlineStr"/>
      <c r="V590" t="inlineStr"/>
      <c r="W590" t="inlineStr"/>
      <c r="X590" t="inlineStr"/>
      <c r="Y590" t="inlineStr"/>
    </row>
    <row r="591" hidden="1" s="109">
      <c r="A591" t="inlineStr"/>
      <c r="B591" s="250" t="inlineStr">
        <is>
          <t>N</t>
        </is>
      </c>
      <c r="C591" t="inlineStr">
        <is>
          <t>ConTab_BOM_KP_Case_0912</t>
        </is>
      </c>
      <c r="D591" t="inlineStr"/>
      <c r="E591" t="inlineStr">
        <is>
          <t>:1213-5_6-KP:</t>
        </is>
      </c>
      <c r="F591" t="inlineStr">
        <is>
          <t>125# ANSI Flange</t>
        </is>
      </c>
      <c r="G591" t="inlineStr">
        <is>
          <t>CaseMatl_Special</t>
        </is>
      </c>
      <c r="H591" t="inlineStr">
        <is>
          <t>Special/Other</t>
        </is>
      </c>
      <c r="I591" t="inlineStr">
        <is>
          <t>X</t>
        </is>
      </c>
      <c r="J591" s="250" t="n">
        <v>175</v>
      </c>
      <c r="K591" t="inlineStr">
        <is>
          <t>Coating_Standard</t>
        </is>
      </c>
      <c r="L591" s="273" t="inlineStr">
        <is>
          <t>RTF</t>
        </is>
      </c>
      <c r="M591" t="inlineStr">
        <is>
          <t>B100113</t>
        </is>
      </c>
      <c r="N591" s="233" t="inlineStr">
        <is>
          <t>LT025</t>
        </is>
      </c>
      <c r="O591" t="inlineStr"/>
      <c r="P591" t="inlineStr"/>
      <c r="Q591" t="inlineStr"/>
      <c r="R591" t="inlineStr"/>
      <c r="S591" t="inlineStr"/>
      <c r="T591" t="inlineStr"/>
      <c r="U591" t="inlineStr"/>
      <c r="V591" t="inlineStr"/>
      <c r="W591" t="inlineStr"/>
      <c r="X591" t="inlineStr"/>
      <c r="Y591" t="inlineStr"/>
    </row>
    <row r="592" hidden="1" s="109">
      <c r="A592" t="inlineStr"/>
      <c r="B592" s="250" t="inlineStr">
        <is>
          <t>N</t>
        </is>
      </c>
      <c r="C592" t="inlineStr">
        <is>
          <t>ConTab_BOM_KP_Case_0913</t>
        </is>
      </c>
      <c r="D592" t="inlineStr"/>
      <c r="E592" t="inlineStr">
        <is>
          <t>:1213-5_6-KP:</t>
        </is>
      </c>
      <c r="F592" t="inlineStr">
        <is>
          <t>Special/Other</t>
        </is>
      </c>
      <c r="G592" t="inlineStr">
        <is>
          <t>CaseMatl_Cast_Iron_ASTM-A48_CL35</t>
        </is>
      </c>
      <c r="H592" t="inlineStr">
        <is>
          <t>Cast Iron, ASTM-A48, CL 35</t>
        </is>
      </c>
      <c r="I592" t="inlineStr">
        <is>
          <t>C35</t>
        </is>
      </c>
      <c r="J592" s="250" t="n">
        <v>175</v>
      </c>
      <c r="K592" t="inlineStr">
        <is>
          <t>Coating_Standard</t>
        </is>
      </c>
      <c r="L592" s="273" t="inlineStr">
        <is>
          <t>RTF</t>
        </is>
      </c>
      <c r="M592" t="inlineStr">
        <is>
          <t>B100228</t>
        </is>
      </c>
      <c r="N592" s="233" t="inlineStr">
        <is>
          <t>LT025</t>
        </is>
      </c>
      <c r="O592" t="inlineStr"/>
      <c r="P592" t="inlineStr"/>
      <c r="Q592" t="inlineStr"/>
      <c r="R592" t="inlineStr"/>
      <c r="S592" t="inlineStr"/>
      <c r="T592" t="inlineStr"/>
      <c r="U592" t="inlineStr"/>
      <c r="V592" t="inlineStr"/>
      <c r="W592" t="inlineStr"/>
      <c r="X592" t="inlineStr"/>
      <c r="Y592" t="inlineStr"/>
    </row>
    <row r="593" hidden="1" s="109">
      <c r="A593" t="inlineStr"/>
      <c r="B593" s="250" t="inlineStr">
        <is>
          <t>N</t>
        </is>
      </c>
      <c r="C593" t="inlineStr">
        <is>
          <t>ConTab_BOM_KP_Case_0914</t>
        </is>
      </c>
      <c r="D593" t="inlineStr"/>
      <c r="E593" t="inlineStr">
        <is>
          <t>:1213-5_6-KP:</t>
        </is>
      </c>
      <c r="F593" t="inlineStr">
        <is>
          <t>Special/Other</t>
        </is>
      </c>
      <c r="G593" t="inlineStr">
        <is>
          <t>CaseMatl_Ductile_Iron_ASTM-A536-65</t>
        </is>
      </c>
      <c r="H593" t="inlineStr">
        <is>
          <t>Ductile Iron, ASTM-A536-65</t>
        </is>
      </c>
      <c r="I593" t="inlineStr">
        <is>
          <t>J</t>
        </is>
      </c>
      <c r="J593" s="250" t="n">
        <v>175</v>
      </c>
      <c r="K593" t="inlineStr">
        <is>
          <t>Coating_Standard</t>
        </is>
      </c>
      <c r="L593" s="273" t="inlineStr">
        <is>
          <t>RTF</t>
        </is>
      </c>
      <c r="M593" t="inlineStr">
        <is>
          <t>B100228</t>
        </is>
      </c>
      <c r="N593" s="233" t="inlineStr">
        <is>
          <t>LT025</t>
        </is>
      </c>
      <c r="O593" t="inlineStr"/>
      <c r="P593" t="inlineStr"/>
      <c r="Q593" t="inlineStr"/>
      <c r="R593" t="inlineStr"/>
      <c r="S593" t="inlineStr"/>
      <c r="T593" t="inlineStr"/>
      <c r="U593" t="inlineStr"/>
      <c r="V593" t="inlineStr"/>
      <c r="W593" t="inlineStr"/>
      <c r="X593" t="inlineStr"/>
      <c r="Y593" t="inlineStr"/>
    </row>
    <row r="594" hidden="1" s="109">
      <c r="A594" t="inlineStr"/>
      <c r="B594" s="250" t="inlineStr">
        <is>
          <t>N</t>
        </is>
      </c>
      <c r="C594" t="inlineStr">
        <is>
          <t>ConTab_BOM_KP_Case_0915</t>
        </is>
      </c>
      <c r="D594" t="inlineStr"/>
      <c r="E594" t="inlineStr">
        <is>
          <t>:1213-5_6-KP:</t>
        </is>
      </c>
      <c r="F594" t="inlineStr">
        <is>
          <t>Special/Other</t>
        </is>
      </c>
      <c r="G594" t="inlineStr">
        <is>
          <t>CaseMatl_Special</t>
        </is>
      </c>
      <c r="H594" t="inlineStr">
        <is>
          <t>Special/Other</t>
        </is>
      </c>
      <c r="I594" t="inlineStr">
        <is>
          <t>X</t>
        </is>
      </c>
      <c r="J594" s="250" t="n">
        <v>175</v>
      </c>
      <c r="K594" t="inlineStr">
        <is>
          <t>Coating_Standard</t>
        </is>
      </c>
      <c r="L594" s="273" t="inlineStr">
        <is>
          <t>RTF</t>
        </is>
      </c>
      <c r="M594" t="inlineStr">
        <is>
          <t>B100113</t>
        </is>
      </c>
      <c r="N594" s="233" t="inlineStr">
        <is>
          <t>LT025</t>
        </is>
      </c>
      <c r="O594" t="inlineStr"/>
      <c r="P594" t="inlineStr"/>
      <c r="Q594" t="inlineStr"/>
      <c r="R594" t="inlineStr"/>
      <c r="S594" t="inlineStr"/>
      <c r="T594" t="inlineStr"/>
      <c r="U594" t="inlineStr"/>
      <c r="V594" t="inlineStr"/>
      <c r="W594" t="inlineStr"/>
      <c r="X594" t="inlineStr"/>
      <c r="Y594" t="inlineStr"/>
    </row>
    <row r="595" hidden="1" s="109">
      <c r="A595" t="inlineStr"/>
      <c r="B595" s="250" t="inlineStr">
        <is>
          <t>N</t>
        </is>
      </c>
      <c r="C595" t="inlineStr">
        <is>
          <t>ConTab_BOM_KP_Case_0918</t>
        </is>
      </c>
      <c r="D595" t="inlineStr"/>
      <c r="E595" t="inlineStr">
        <is>
          <t>:1213-5_6-KP:</t>
        </is>
      </c>
      <c r="F595" t="inlineStr">
        <is>
          <t>125# ANSI Flange</t>
        </is>
      </c>
      <c r="G595" t="inlineStr">
        <is>
          <t>CaseMatl_Cast_Iron_ASTM-A48_CL35</t>
        </is>
      </c>
      <c r="H595" t="inlineStr">
        <is>
          <t>Cast Iron, ASTM-A48, CL 35</t>
        </is>
      </c>
      <c r="I595" t="inlineStr">
        <is>
          <t>C35</t>
        </is>
      </c>
      <c r="J595" s="250" t="n">
        <v>175</v>
      </c>
      <c r="K595" t="inlineStr">
        <is>
          <t>Coating_Scotchkote134_interior_exterior</t>
        </is>
      </c>
      <c r="L595" s="273" t="inlineStr">
        <is>
          <t>RTF</t>
        </is>
      </c>
      <c r="M595" t="inlineStr">
        <is>
          <t>B100228</t>
        </is>
      </c>
      <c r="N595" s="273" t="inlineStr">
        <is>
          <t>LT250</t>
        </is>
      </c>
      <c r="O595" t="inlineStr"/>
      <c r="P595" t="inlineStr"/>
      <c r="Q595" t="inlineStr"/>
      <c r="R595" t="inlineStr"/>
      <c r="S595" t="inlineStr"/>
      <c r="T595" t="inlineStr"/>
      <c r="U595" t="inlineStr"/>
      <c r="V595" t="inlineStr"/>
      <c r="W595" t="inlineStr"/>
      <c r="X595" t="inlineStr"/>
      <c r="Y595" t="inlineStr"/>
    </row>
    <row r="596" hidden="1" s="109">
      <c r="A596" t="inlineStr"/>
      <c r="B596" s="250" t="inlineStr">
        <is>
          <t>N</t>
        </is>
      </c>
      <c r="C596" t="inlineStr">
        <is>
          <t>ConTab_BOM_KP_Case_0919</t>
        </is>
      </c>
      <c r="D596" t="inlineStr"/>
      <c r="E596" t="inlineStr">
        <is>
          <t>:1213-5_6-KP:</t>
        </is>
      </c>
      <c r="F596" t="inlineStr">
        <is>
          <t>125# ANSI Flange</t>
        </is>
      </c>
      <c r="G596" t="inlineStr">
        <is>
          <t>CaseMatl_Ductile_Iron_ASTM-A536-65</t>
        </is>
      </c>
      <c r="H596" t="inlineStr">
        <is>
          <t>Ductile Iron, ASTM-A536-65</t>
        </is>
      </c>
      <c r="I596" t="inlineStr">
        <is>
          <t>J</t>
        </is>
      </c>
      <c r="J596" s="250" t="n">
        <v>175</v>
      </c>
      <c r="K596" t="inlineStr">
        <is>
          <t>Coating_Scotchkote134_interior_exterior</t>
        </is>
      </c>
      <c r="L596" s="273" t="inlineStr">
        <is>
          <t>RTF</t>
        </is>
      </c>
      <c r="M596" t="inlineStr">
        <is>
          <t>B100228</t>
        </is>
      </c>
      <c r="N596" s="233" t="inlineStr">
        <is>
          <t>LT025</t>
        </is>
      </c>
      <c r="O596" t="inlineStr"/>
      <c r="P596" t="inlineStr"/>
      <c r="Q596" t="inlineStr"/>
      <c r="R596" t="inlineStr"/>
      <c r="S596" t="inlineStr"/>
      <c r="T596" t="inlineStr"/>
      <c r="U596" t="inlineStr"/>
      <c r="V596" t="inlineStr"/>
      <c r="W596" t="inlineStr"/>
      <c r="X596" t="inlineStr"/>
      <c r="Y596" t="inlineStr"/>
    </row>
    <row r="597" hidden="1" s="109">
      <c r="A597" t="inlineStr"/>
      <c r="B597" s="250" t="inlineStr">
        <is>
          <t>N</t>
        </is>
      </c>
      <c r="C597" t="inlineStr">
        <is>
          <t>ConTab_BOM_KP_Case_0920</t>
        </is>
      </c>
      <c r="D597" t="inlineStr"/>
      <c r="E597" t="inlineStr">
        <is>
          <t>:1213-5_6-KP:</t>
        </is>
      </c>
      <c r="F597" t="inlineStr">
        <is>
          <t>125# ANSI Flange</t>
        </is>
      </c>
      <c r="G597" t="inlineStr">
        <is>
          <t>CaseMatl_Cast_Iron_ASTM-A48_CL35</t>
        </is>
      </c>
      <c r="H597" t="inlineStr">
        <is>
          <t>Cast Iron, ASTM-A48, CL 35</t>
        </is>
      </c>
      <c r="I597" t="inlineStr">
        <is>
          <t>C35</t>
        </is>
      </c>
      <c r="J597" s="250" t="n">
        <v>175</v>
      </c>
      <c r="K597" t="inlineStr">
        <is>
          <t>Coating_Scotchkote134_interior_exterior_IncludeImpeller</t>
        </is>
      </c>
      <c r="L597" s="273" t="inlineStr">
        <is>
          <t>RTF</t>
        </is>
      </c>
      <c r="M597" t="inlineStr">
        <is>
          <t>B100228</t>
        </is>
      </c>
      <c r="N597" s="273" t="inlineStr">
        <is>
          <t>LT250</t>
        </is>
      </c>
      <c r="O597" t="inlineStr"/>
      <c r="P597" t="inlineStr"/>
      <c r="Q597" t="inlineStr"/>
      <c r="R597" t="inlineStr"/>
      <c r="S597" t="inlineStr"/>
      <c r="T597" t="inlineStr"/>
      <c r="U597" t="inlineStr"/>
      <c r="V597" t="inlineStr"/>
      <c r="W597" t="inlineStr"/>
      <c r="X597" t="inlineStr"/>
      <c r="Y597" t="inlineStr"/>
    </row>
    <row r="598" hidden="1" s="109">
      <c r="A598" t="inlineStr"/>
      <c r="B598" s="250" t="inlineStr">
        <is>
          <t>N</t>
        </is>
      </c>
      <c r="C598" t="inlineStr">
        <is>
          <t>ConTab_BOM_KP_Case_0921</t>
        </is>
      </c>
      <c r="D598" t="inlineStr"/>
      <c r="E598" t="inlineStr">
        <is>
          <t>:1213-5_6-KP:</t>
        </is>
      </c>
      <c r="F598" t="inlineStr">
        <is>
          <t>125# ANSI Flange</t>
        </is>
      </c>
      <c r="G598" t="inlineStr">
        <is>
          <t>CaseMatl_Ductile_Iron_ASTM-A536-65</t>
        </is>
      </c>
      <c r="H598" t="inlineStr">
        <is>
          <t>Ductile Iron, ASTM-A536-65</t>
        </is>
      </c>
      <c r="I598" t="inlineStr">
        <is>
          <t>J</t>
        </is>
      </c>
      <c r="J598" s="250" t="n">
        <v>175</v>
      </c>
      <c r="K598" t="inlineStr">
        <is>
          <t>Coating_Scotchkote134_interior_exterior_IncludeImpeller</t>
        </is>
      </c>
      <c r="L598" s="273" t="inlineStr">
        <is>
          <t>RTF</t>
        </is>
      </c>
      <c r="M598" t="inlineStr">
        <is>
          <t>B100228</t>
        </is>
      </c>
      <c r="N598" s="233" t="inlineStr">
        <is>
          <t>LT025</t>
        </is>
      </c>
      <c r="O598" t="inlineStr"/>
      <c r="P598" t="inlineStr"/>
      <c r="Q598" t="inlineStr"/>
      <c r="R598" t="inlineStr"/>
      <c r="S598" t="inlineStr"/>
      <c r="T598" t="inlineStr"/>
      <c r="U598" t="inlineStr"/>
      <c r="V598" t="inlineStr"/>
      <c r="W598" t="inlineStr"/>
      <c r="X598" t="inlineStr"/>
      <c r="Y598" t="inlineStr"/>
    </row>
    <row r="599" hidden="1" s="109">
      <c r="A599" t="inlineStr"/>
      <c r="B599" s="250" t="inlineStr">
        <is>
          <t>N</t>
        </is>
      </c>
      <c r="C599" t="inlineStr">
        <is>
          <t>ConTab_BOM_KP_Case_0928</t>
        </is>
      </c>
      <c r="D599" t="inlineStr"/>
      <c r="E599" t="inlineStr">
        <is>
          <t>:1220-7_8-KP:1220-7_8-KPV:1220-7_8-KPVS:</t>
        </is>
      </c>
      <c r="F599" t="inlineStr">
        <is>
          <t>125# ANSI Flange</t>
        </is>
      </c>
      <c r="G599" t="inlineStr">
        <is>
          <t>CaseMatl_Cast_Iron_ASTM-A48_CL35</t>
        </is>
      </c>
      <c r="H599" t="inlineStr">
        <is>
          <t>Cast Iron, ASTM-A48, CL 35</t>
        </is>
      </c>
      <c r="I599" t="inlineStr">
        <is>
          <t>C35</t>
        </is>
      </c>
      <c r="J599" s="250" t="n">
        <v>175</v>
      </c>
      <c r="K599" t="inlineStr">
        <is>
          <t>Coating_Standard</t>
        </is>
      </c>
      <c r="L599" s="273" t="inlineStr">
        <is>
          <t>98553361</t>
        </is>
      </c>
      <c r="M599" t="inlineStr">
        <is>
          <t>B100030</t>
        </is>
      </c>
      <c r="N599" s="233" t="inlineStr">
        <is>
          <t>LT025</t>
        </is>
      </c>
      <c r="O599" t="inlineStr"/>
      <c r="P599" t="inlineStr"/>
      <c r="Q599" t="inlineStr"/>
      <c r="R599" t="inlineStr"/>
      <c r="S599" t="inlineStr"/>
      <c r="T599" t="inlineStr"/>
      <c r="U599" t="inlineStr"/>
      <c r="V599" t="inlineStr"/>
      <c r="W599" t="inlineStr"/>
      <c r="X599" t="inlineStr"/>
      <c r="Y599" t="inlineStr"/>
    </row>
    <row r="600" hidden="1" s="109">
      <c r="A600" t="inlineStr"/>
      <c r="B600" s="250" t="inlineStr">
        <is>
          <t>N</t>
        </is>
      </c>
      <c r="C600" t="inlineStr">
        <is>
          <t>ConTab_BOM_KP_Case_0929</t>
        </is>
      </c>
      <c r="D600" t="inlineStr"/>
      <c r="E600" t="inlineStr">
        <is>
          <t>:1220-7_8-KP:1220-7_8-KPV:1220-7_8-KPVS:</t>
        </is>
      </c>
      <c r="F600" t="inlineStr">
        <is>
          <t>125# ANSI Flange</t>
        </is>
      </c>
      <c r="G600" t="inlineStr">
        <is>
          <t>CaseMatl_Ductile_Iron_ASTM-A536-65</t>
        </is>
      </c>
      <c r="H600" t="inlineStr">
        <is>
          <t>Ductile Iron, ASTM-A536-65</t>
        </is>
      </c>
      <c r="I600" t="inlineStr">
        <is>
          <t>J</t>
        </is>
      </c>
      <c r="J600" s="250" t="n">
        <v>175</v>
      </c>
      <c r="K600" t="inlineStr">
        <is>
          <t>Coating_Standard</t>
        </is>
      </c>
      <c r="L600" s="273" t="inlineStr">
        <is>
          <t>RTF</t>
        </is>
      </c>
      <c r="M600" t="inlineStr">
        <is>
          <t>B100228</t>
        </is>
      </c>
      <c r="N600" s="233" t="inlineStr">
        <is>
          <t>LT025</t>
        </is>
      </c>
      <c r="O600" t="inlineStr"/>
      <c r="P600" t="inlineStr"/>
      <c r="Q600" t="inlineStr"/>
      <c r="R600" t="inlineStr"/>
      <c r="S600" t="inlineStr"/>
      <c r="T600" t="inlineStr"/>
      <c r="U600" t="inlineStr"/>
      <c r="V600" t="inlineStr"/>
      <c r="W600" t="inlineStr"/>
      <c r="X600" t="inlineStr"/>
      <c r="Y600" t="inlineStr"/>
    </row>
    <row r="601" hidden="1" s="109">
      <c r="A601" t="inlineStr"/>
      <c r="B601" s="250" t="inlineStr">
        <is>
          <t>N</t>
        </is>
      </c>
      <c r="C601" t="inlineStr">
        <is>
          <t>ConTab_BOM_KP_Case_0930</t>
        </is>
      </c>
      <c r="D601" t="inlineStr"/>
      <c r="E601" t="inlineStr">
        <is>
          <t>:1220-7_8-KP:1220-7_8-KPV:1220-7_8-KPVS:</t>
        </is>
      </c>
      <c r="F601" t="inlineStr">
        <is>
          <t>125# ANSI Flange</t>
        </is>
      </c>
      <c r="G601" t="inlineStr">
        <is>
          <t>CaseMatl_Special</t>
        </is>
      </c>
      <c r="H601" t="inlineStr">
        <is>
          <t>Special/Other</t>
        </is>
      </c>
      <c r="I601" t="inlineStr">
        <is>
          <t>X</t>
        </is>
      </c>
      <c r="J601" s="250" t="n">
        <v>175</v>
      </c>
      <c r="K601" t="inlineStr">
        <is>
          <t>Coating_Standard</t>
        </is>
      </c>
      <c r="L601" s="273" t="inlineStr">
        <is>
          <t>RTF</t>
        </is>
      </c>
      <c r="M601" t="inlineStr">
        <is>
          <t>B100113</t>
        </is>
      </c>
      <c r="N601" s="233" t="inlineStr">
        <is>
          <t>LT025</t>
        </is>
      </c>
      <c r="O601" t="inlineStr"/>
      <c r="P601" t="inlineStr"/>
      <c r="Q601" t="inlineStr"/>
      <c r="R601" t="inlineStr"/>
      <c r="S601" t="inlineStr"/>
      <c r="T601" t="inlineStr"/>
      <c r="U601" t="inlineStr"/>
      <c r="V601" t="inlineStr"/>
      <c r="W601" t="inlineStr"/>
      <c r="X601" t="inlineStr"/>
      <c r="Y601" t="inlineStr"/>
    </row>
    <row r="602" hidden="1" s="109">
      <c r="A602" t="inlineStr"/>
      <c r="B602" s="250" t="inlineStr">
        <is>
          <t>N</t>
        </is>
      </c>
      <c r="C602" t="inlineStr">
        <is>
          <t>ConTab_BOM_KP_Case_0931</t>
        </is>
      </c>
      <c r="D602" t="inlineStr"/>
      <c r="E602" t="inlineStr">
        <is>
          <t>:1220-7_8-KP:1220-7_8-KPV:1220-7_8-KPVS:</t>
        </is>
      </c>
      <c r="F602" t="inlineStr">
        <is>
          <t>250# ANSI Flange</t>
        </is>
      </c>
      <c r="G602" t="inlineStr">
        <is>
          <t>CaseMatl_Cast_Iron_ASTM-A48_CL35</t>
        </is>
      </c>
      <c r="H602" t="inlineStr">
        <is>
          <t>Cast Iron, ASTM-A48, CL 35</t>
        </is>
      </c>
      <c r="I602" t="inlineStr">
        <is>
          <t>C35</t>
        </is>
      </c>
      <c r="J602" s="250" t="n">
        <v>250</v>
      </c>
      <c r="K602" t="inlineStr">
        <is>
          <t>Coating_Standard</t>
        </is>
      </c>
      <c r="L602" s="273" t="inlineStr">
        <is>
          <t>98553362</t>
        </is>
      </c>
      <c r="M602" t="inlineStr">
        <is>
          <t>B100228</t>
        </is>
      </c>
      <c r="N602" s="273" t="inlineStr">
        <is>
          <t>LT034</t>
        </is>
      </c>
      <c r="O602" t="inlineStr"/>
      <c r="P602" t="inlineStr"/>
      <c r="Q602" t="inlineStr"/>
      <c r="R602" t="inlineStr"/>
      <c r="S602" t="inlineStr"/>
      <c r="T602" t="inlineStr"/>
      <c r="U602" t="inlineStr"/>
      <c r="V602" t="inlineStr"/>
      <c r="W602" t="inlineStr"/>
      <c r="X602" t="inlineStr"/>
      <c r="Y602" t="inlineStr"/>
    </row>
    <row r="603" hidden="1" s="109">
      <c r="A603" t="inlineStr"/>
      <c r="B603" s="250" t="inlineStr">
        <is>
          <t>N</t>
        </is>
      </c>
      <c r="C603" t="inlineStr">
        <is>
          <t>ConTab_BOM_KP_Case_0932</t>
        </is>
      </c>
      <c r="D603" t="inlineStr"/>
      <c r="E603" t="inlineStr">
        <is>
          <t>:1220-7_8-KP:1220-7_8-KPV:1220-7_8-KPVS:</t>
        </is>
      </c>
      <c r="F603" t="inlineStr">
        <is>
          <t>250# ANSI Flange</t>
        </is>
      </c>
      <c r="G603" t="inlineStr">
        <is>
          <t>CaseMatl_Ductile_Iron_ASTM-A536-65</t>
        </is>
      </c>
      <c r="H603" t="inlineStr">
        <is>
          <t>Ductile Iron, ASTM-A536-65</t>
        </is>
      </c>
      <c r="I603" t="inlineStr">
        <is>
          <t>J</t>
        </is>
      </c>
      <c r="J603" s="250" t="n">
        <v>300</v>
      </c>
      <c r="K603" t="inlineStr">
        <is>
          <t>Coating_Standard</t>
        </is>
      </c>
      <c r="L603" s="273" t="inlineStr">
        <is>
          <t>98553363</t>
        </is>
      </c>
      <c r="M603" t="inlineStr">
        <is>
          <t>B100228</t>
        </is>
      </c>
      <c r="N603" s="273" t="inlineStr">
        <is>
          <t>LT034</t>
        </is>
      </c>
      <c r="O603" t="inlineStr"/>
      <c r="P603" t="inlineStr"/>
      <c r="Q603" t="inlineStr"/>
      <c r="R603" t="inlineStr"/>
      <c r="S603" t="inlineStr"/>
      <c r="T603" t="inlineStr"/>
      <c r="U603" t="inlineStr"/>
      <c r="V603" t="inlineStr"/>
      <c r="W603" t="inlineStr"/>
      <c r="X603" t="inlineStr"/>
      <c r="Y603" t="inlineStr"/>
    </row>
    <row r="604" hidden="1" s="109">
      <c r="A604" t="inlineStr"/>
      <c r="B604" s="250" t="inlineStr">
        <is>
          <t>N</t>
        </is>
      </c>
      <c r="C604" t="inlineStr">
        <is>
          <t>ConTab_BOM_KP_Case_0933</t>
        </is>
      </c>
      <c r="D604" t="inlineStr"/>
      <c r="E604" t="inlineStr">
        <is>
          <t>:1220-7_8-KP:1220-7_8-KPV:1220-7_8-KPVS:</t>
        </is>
      </c>
      <c r="F604" t="inlineStr">
        <is>
          <t>250# ANSI Flange</t>
        </is>
      </c>
      <c r="G604" t="inlineStr">
        <is>
          <t>CaseMatl_Special</t>
        </is>
      </c>
      <c r="H604" t="inlineStr">
        <is>
          <t>Special/Other</t>
        </is>
      </c>
      <c r="I604" t="inlineStr">
        <is>
          <t>X</t>
        </is>
      </c>
      <c r="J604" s="250" t="n">
        <v>250</v>
      </c>
      <c r="K604" t="inlineStr">
        <is>
          <t>Coating_Standard</t>
        </is>
      </c>
      <c r="L604" s="273" t="inlineStr">
        <is>
          <t>RTF</t>
        </is>
      </c>
      <c r="M604" t="inlineStr">
        <is>
          <t>B100113</t>
        </is>
      </c>
      <c r="N604" s="273" t="inlineStr">
        <is>
          <t>LT034</t>
        </is>
      </c>
      <c r="O604" t="inlineStr"/>
      <c r="P604" t="inlineStr"/>
      <c r="Q604" t="inlineStr"/>
      <c r="R604" t="inlineStr"/>
      <c r="S604" t="inlineStr"/>
      <c r="T604" t="inlineStr"/>
      <c r="U604" t="inlineStr"/>
      <c r="V604" t="inlineStr"/>
      <c r="W604" t="inlineStr"/>
      <c r="X604" t="inlineStr"/>
      <c r="Y604" t="inlineStr"/>
    </row>
    <row r="605" hidden="1" s="109">
      <c r="A605" t="inlineStr"/>
      <c r="B605" s="250" t="inlineStr">
        <is>
          <t>N</t>
        </is>
      </c>
      <c r="C605" t="inlineStr">
        <is>
          <t>ConTab_BOM_KP_Case_0934</t>
        </is>
      </c>
      <c r="D605" t="inlineStr"/>
      <c r="E605" t="inlineStr">
        <is>
          <t>:1220-7_8-KP:1220-7_8-KPV:1220-7_8-KPVS:</t>
        </is>
      </c>
      <c r="F605" t="inlineStr">
        <is>
          <t>Special/Other</t>
        </is>
      </c>
      <c r="G605" t="inlineStr">
        <is>
          <t>CaseMatl_Cast_Iron_ASTM-A48_CL35</t>
        </is>
      </c>
      <c r="H605" t="inlineStr">
        <is>
          <t>Cast Iron, ASTM-A48, CL 35</t>
        </is>
      </c>
      <c r="I605" t="inlineStr">
        <is>
          <t>C35</t>
        </is>
      </c>
      <c r="J605" s="250" t="n">
        <v>175</v>
      </c>
      <c r="K605" t="inlineStr">
        <is>
          <t>Coating_Standard</t>
        </is>
      </c>
      <c r="L605" s="273" t="inlineStr">
        <is>
          <t>RTF</t>
        </is>
      </c>
      <c r="M605" t="inlineStr">
        <is>
          <t>B100228</t>
        </is>
      </c>
      <c r="N605" s="233" t="inlineStr">
        <is>
          <t>LT025</t>
        </is>
      </c>
      <c r="O605" t="inlineStr"/>
      <c r="P605" t="inlineStr"/>
      <c r="Q605" t="inlineStr"/>
      <c r="R605" t="inlineStr"/>
      <c r="S605" t="inlineStr"/>
      <c r="T605" t="inlineStr"/>
      <c r="U605" t="inlineStr"/>
      <c r="V605" t="inlineStr"/>
      <c r="W605" t="inlineStr"/>
      <c r="X605" t="inlineStr"/>
      <c r="Y605" t="inlineStr"/>
    </row>
    <row r="606" hidden="1" s="109">
      <c r="A606" t="inlineStr"/>
      <c r="B606" s="250" t="inlineStr">
        <is>
          <t>N</t>
        </is>
      </c>
      <c r="C606" t="inlineStr">
        <is>
          <t>ConTab_BOM_KP_Case_0935</t>
        </is>
      </c>
      <c r="D606" t="inlineStr"/>
      <c r="E606" t="inlineStr">
        <is>
          <t>:1220-7_8-KP:1220-7_8-KPV:1220-7_8-KPVS:</t>
        </is>
      </c>
      <c r="F606" t="inlineStr">
        <is>
          <t>Special/Other</t>
        </is>
      </c>
      <c r="G606" t="inlineStr">
        <is>
          <t>CaseMatl_Ductile_Iron_ASTM-A536-65</t>
        </is>
      </c>
      <c r="H606" t="inlineStr">
        <is>
          <t>Ductile Iron, ASTM-A536-65</t>
        </is>
      </c>
      <c r="I606" t="inlineStr">
        <is>
          <t>J</t>
        </is>
      </c>
      <c r="J606" s="250" t="n">
        <v>175</v>
      </c>
      <c r="K606" t="inlineStr">
        <is>
          <t>Coating_Standard</t>
        </is>
      </c>
      <c r="L606" s="273" t="inlineStr">
        <is>
          <t>RTF</t>
        </is>
      </c>
      <c r="M606" t="inlineStr">
        <is>
          <t>B100228</t>
        </is>
      </c>
      <c r="N606" s="233" t="inlineStr">
        <is>
          <t>LT025</t>
        </is>
      </c>
      <c r="O606" t="inlineStr"/>
      <c r="P606" t="inlineStr"/>
      <c r="Q606" t="inlineStr"/>
      <c r="R606" t="inlineStr"/>
      <c r="S606" t="inlineStr"/>
      <c r="T606" t="inlineStr"/>
      <c r="U606" t="inlineStr"/>
      <c r="V606" t="inlineStr"/>
      <c r="W606" t="inlineStr"/>
      <c r="X606" t="inlineStr"/>
      <c r="Y606" t="inlineStr"/>
    </row>
    <row r="607" hidden="1" s="109">
      <c r="A607" t="inlineStr"/>
      <c r="B607" s="250" t="inlineStr">
        <is>
          <t>N</t>
        </is>
      </c>
      <c r="C607" t="inlineStr">
        <is>
          <t>ConTab_BOM_KP_Case_0936</t>
        </is>
      </c>
      <c r="D607" t="inlineStr"/>
      <c r="E607" t="inlineStr">
        <is>
          <t>:1220-7_8-KP:1220-7_8-KPV:1220-7_8-KPVS:</t>
        </is>
      </c>
      <c r="F607" t="inlineStr">
        <is>
          <t>Special/Other</t>
        </is>
      </c>
      <c r="G607" t="inlineStr">
        <is>
          <t>CaseMatl_Special</t>
        </is>
      </c>
      <c r="H607" t="inlineStr">
        <is>
          <t>Special/Other</t>
        </is>
      </c>
      <c r="I607" t="inlineStr">
        <is>
          <t>X</t>
        </is>
      </c>
      <c r="J607" s="250" t="n">
        <v>175</v>
      </c>
      <c r="K607" t="inlineStr">
        <is>
          <t>Coating_Standard</t>
        </is>
      </c>
      <c r="L607" s="273" t="inlineStr">
        <is>
          <t>RTF</t>
        </is>
      </c>
      <c r="M607" t="inlineStr">
        <is>
          <t>B100113</t>
        </is>
      </c>
      <c r="N607" s="233" t="inlineStr">
        <is>
          <t>LT025</t>
        </is>
      </c>
      <c r="O607" t="inlineStr"/>
      <c r="P607" t="inlineStr"/>
      <c r="Q607" t="inlineStr"/>
      <c r="R607" t="inlineStr"/>
      <c r="S607" t="inlineStr"/>
      <c r="T607" t="inlineStr"/>
      <c r="U607" t="inlineStr"/>
      <c r="V607" t="inlineStr"/>
      <c r="W607" t="inlineStr"/>
      <c r="X607" t="inlineStr"/>
      <c r="Y607" t="inlineStr"/>
    </row>
    <row r="608" hidden="1" s="109">
      <c r="A608" t="inlineStr"/>
      <c r="B608" s="250" t="inlineStr">
        <is>
          <t>N</t>
        </is>
      </c>
      <c r="C608" t="inlineStr">
        <is>
          <t>ConTab_BOM_KP_Case_0937</t>
        </is>
      </c>
      <c r="D608" t="inlineStr"/>
      <c r="E608" t="inlineStr">
        <is>
          <t>:1220-7_8-KP:1220-7_8-KPV:1220-7_8-KPVS:</t>
        </is>
      </c>
      <c r="F608" t="inlineStr">
        <is>
          <t>125# ANSI Flange</t>
        </is>
      </c>
      <c r="G608" t="inlineStr">
        <is>
          <t>CaseMatl_Cast_Iron_ASTM-A48_CL35</t>
        </is>
      </c>
      <c r="H608" t="inlineStr">
        <is>
          <t>Cast Iron, ASTM-A48, CL 35</t>
        </is>
      </c>
      <c r="I608" t="inlineStr">
        <is>
          <t>C35</t>
        </is>
      </c>
      <c r="J608" s="250" t="n">
        <v>175</v>
      </c>
      <c r="K608" t="inlineStr">
        <is>
          <t>Coating_Scotchkote134_interior</t>
        </is>
      </c>
      <c r="L608" s="273" t="inlineStr">
        <is>
          <t>RTF</t>
        </is>
      </c>
      <c r="M608" t="inlineStr">
        <is>
          <t>B100228</t>
        </is>
      </c>
      <c r="N608" s="273" t="inlineStr">
        <is>
          <t>LT250</t>
        </is>
      </c>
      <c r="O608" t="inlineStr"/>
      <c r="P608" t="inlineStr"/>
      <c r="Q608" t="inlineStr"/>
      <c r="R608" t="inlineStr"/>
      <c r="S608" t="inlineStr"/>
      <c r="T608" t="inlineStr"/>
      <c r="U608" t="inlineStr"/>
      <c r="V608" t="inlineStr"/>
      <c r="W608" t="inlineStr"/>
      <c r="X608" t="inlineStr"/>
      <c r="Y608" t="inlineStr"/>
    </row>
    <row r="609" hidden="1" s="109">
      <c r="A609" t="inlineStr"/>
      <c r="B609" s="250" t="inlineStr">
        <is>
          <t>N</t>
        </is>
      </c>
      <c r="C609" t="inlineStr">
        <is>
          <t>ConTab_BOM_KP_Case_0938</t>
        </is>
      </c>
      <c r="D609" t="inlineStr"/>
      <c r="E609" t="inlineStr">
        <is>
          <t>:1220-7_8-KP:1220-7_8-KPV:1220-7_8-KPVS:</t>
        </is>
      </c>
      <c r="F609" t="inlineStr">
        <is>
          <t>125# ANSI Flange</t>
        </is>
      </c>
      <c r="G609" t="inlineStr">
        <is>
          <t>CaseMatl_Ductile_Iron_ASTM-A536-65</t>
        </is>
      </c>
      <c r="H609" t="inlineStr">
        <is>
          <t>Ductile Iron, ASTM-A536-65</t>
        </is>
      </c>
      <c r="I609" t="inlineStr">
        <is>
          <t>J</t>
        </is>
      </c>
      <c r="J609" s="250" t="n">
        <v>175</v>
      </c>
      <c r="K609" t="inlineStr">
        <is>
          <t>Coating_Scotchkote134_interior</t>
        </is>
      </c>
      <c r="L609" s="273" t="inlineStr">
        <is>
          <t>RTF</t>
        </is>
      </c>
      <c r="M609" t="inlineStr">
        <is>
          <t>B100228</t>
        </is>
      </c>
      <c r="N609" s="233" t="inlineStr">
        <is>
          <t>LT025</t>
        </is>
      </c>
      <c r="O609" t="inlineStr"/>
      <c r="P609" t="inlineStr"/>
      <c r="Q609" t="inlineStr"/>
      <c r="R609" t="inlineStr"/>
      <c r="S609" t="inlineStr"/>
      <c r="T609" t="inlineStr"/>
      <c r="U609" t="inlineStr"/>
      <c r="V609" t="inlineStr"/>
      <c r="W609" t="inlineStr"/>
      <c r="X609" t="inlineStr"/>
      <c r="Y609" t="inlineStr"/>
    </row>
    <row r="610" hidden="1" s="109">
      <c r="A610" t="inlineStr"/>
      <c r="B610" s="250" t="inlineStr">
        <is>
          <t>N</t>
        </is>
      </c>
      <c r="C610" t="inlineStr">
        <is>
          <t>ConTab_BOM_KP_Case_0939</t>
        </is>
      </c>
      <c r="D610" t="inlineStr"/>
      <c r="E610" t="inlineStr">
        <is>
          <t>:1220-7_8-KP:1220-7_8-KPV:1220-7_8-KPVS:</t>
        </is>
      </c>
      <c r="F610" t="inlineStr">
        <is>
          <t>250# ANSI Flange</t>
        </is>
      </c>
      <c r="G610" t="inlineStr">
        <is>
          <t>CaseMatl_Cast_Iron_ASTM-A48_CL35</t>
        </is>
      </c>
      <c r="H610" t="inlineStr">
        <is>
          <t>Cast Iron, ASTM-A48, CL 35</t>
        </is>
      </c>
      <c r="I610" t="inlineStr">
        <is>
          <t>C35</t>
        </is>
      </c>
      <c r="J610" s="250" t="n">
        <v>250</v>
      </c>
      <c r="K610" t="inlineStr">
        <is>
          <t>Coating_Scotchkote134_interior</t>
        </is>
      </c>
      <c r="L610" s="273" t="inlineStr">
        <is>
          <t>RTF</t>
        </is>
      </c>
      <c r="M610" t="inlineStr">
        <is>
          <t>B100228</t>
        </is>
      </c>
      <c r="N610" s="273" t="inlineStr">
        <is>
          <t>LT034</t>
        </is>
      </c>
      <c r="O610" t="inlineStr"/>
      <c r="P610" t="inlineStr"/>
      <c r="Q610" t="inlineStr"/>
      <c r="R610" t="inlineStr"/>
      <c r="S610" t="inlineStr"/>
      <c r="T610" t="inlineStr"/>
      <c r="U610" t="inlineStr"/>
      <c r="V610" t="inlineStr"/>
      <c r="W610" t="inlineStr"/>
      <c r="X610" t="inlineStr"/>
      <c r="Y610" t="inlineStr"/>
    </row>
    <row r="611" hidden="1" s="109">
      <c r="A611" t="inlineStr"/>
      <c r="B611" s="250" t="inlineStr">
        <is>
          <t>N</t>
        </is>
      </c>
      <c r="C611" t="inlineStr">
        <is>
          <t>ConTab_BOM_KP_Case_0940</t>
        </is>
      </c>
      <c r="D611" t="inlineStr"/>
      <c r="E611" t="inlineStr">
        <is>
          <t>:1220-7_8-KP:1220-7_8-KPV:1220-7_8-KPVS:</t>
        </is>
      </c>
      <c r="F611" t="inlineStr">
        <is>
          <t>250# ANSI Flange</t>
        </is>
      </c>
      <c r="G611" t="inlineStr">
        <is>
          <t>CaseMatl_Ductile_Iron_ASTM-A536-65</t>
        </is>
      </c>
      <c r="H611" t="inlineStr">
        <is>
          <t>Ductile Iron, ASTM-A536-65</t>
        </is>
      </c>
      <c r="I611" t="inlineStr">
        <is>
          <t>J</t>
        </is>
      </c>
      <c r="J611" s="250" t="n">
        <v>300</v>
      </c>
      <c r="K611" t="inlineStr">
        <is>
          <t>Coating_Scotchkote134_interior</t>
        </is>
      </c>
      <c r="L611" s="273" t="inlineStr">
        <is>
          <t>RTF</t>
        </is>
      </c>
      <c r="M611" t="inlineStr">
        <is>
          <t>B100228</t>
        </is>
      </c>
      <c r="N611" s="273" t="inlineStr">
        <is>
          <t>LT034</t>
        </is>
      </c>
      <c r="O611" t="inlineStr"/>
      <c r="P611" t="inlineStr"/>
      <c r="Q611" t="inlineStr"/>
      <c r="R611" t="inlineStr"/>
      <c r="S611" t="inlineStr"/>
      <c r="T611" t="inlineStr"/>
      <c r="U611" t="inlineStr"/>
      <c r="V611" t="inlineStr"/>
      <c r="W611" t="inlineStr"/>
      <c r="X611" t="inlineStr"/>
      <c r="Y611" t="inlineStr"/>
    </row>
    <row r="612" hidden="1" s="109">
      <c r="A612" t="inlineStr"/>
      <c r="B612" s="250" t="inlineStr">
        <is>
          <t>N</t>
        </is>
      </c>
      <c r="C612" t="inlineStr">
        <is>
          <t>ConTab_BOM_KP_Case_0941</t>
        </is>
      </c>
      <c r="D612" t="inlineStr"/>
      <c r="E612" t="inlineStr">
        <is>
          <t>:1220-7_8-KP:1220-7_8-KPV:1220-7_8-KPVS:</t>
        </is>
      </c>
      <c r="F612" t="inlineStr">
        <is>
          <t>125# ANSI Flange</t>
        </is>
      </c>
      <c r="G612" t="inlineStr">
        <is>
          <t>CaseMatl_Cast_Iron_ASTM-A48_CL35</t>
        </is>
      </c>
      <c r="H612" t="inlineStr">
        <is>
          <t>Cast Iron, ASTM-A48, CL 35</t>
        </is>
      </c>
      <c r="I612" t="inlineStr">
        <is>
          <t>C35</t>
        </is>
      </c>
      <c r="J612" s="250" t="n">
        <v>175</v>
      </c>
      <c r="K612" t="inlineStr">
        <is>
          <t>Coating_Scotchkote134_interior_exterior</t>
        </is>
      </c>
      <c r="L612" s="273" t="inlineStr">
        <is>
          <t>RTF</t>
        </is>
      </c>
      <c r="M612" t="inlineStr">
        <is>
          <t>B100228</t>
        </is>
      </c>
      <c r="N612" s="273" t="inlineStr">
        <is>
          <t>LT250</t>
        </is>
      </c>
      <c r="O612" t="inlineStr"/>
      <c r="P612" t="inlineStr"/>
      <c r="Q612" t="inlineStr"/>
      <c r="R612" t="inlineStr"/>
      <c r="S612" t="inlineStr"/>
      <c r="T612" t="inlineStr"/>
      <c r="U612" t="inlineStr"/>
      <c r="V612" t="inlineStr"/>
      <c r="W612" t="inlineStr"/>
      <c r="X612" t="inlineStr"/>
      <c r="Y612" t="inlineStr"/>
    </row>
    <row r="613" hidden="1" s="109">
      <c r="A613" t="inlineStr"/>
      <c r="B613" s="250" t="inlineStr">
        <is>
          <t>N</t>
        </is>
      </c>
      <c r="C613" t="inlineStr">
        <is>
          <t>ConTab_BOM_KP_Case_0942</t>
        </is>
      </c>
      <c r="D613" t="inlineStr"/>
      <c r="E613" t="inlineStr">
        <is>
          <t>:1220-7_8-KP:1220-7_8-KPV:1220-7_8-KPVS:</t>
        </is>
      </c>
      <c r="F613" t="inlineStr">
        <is>
          <t>125# ANSI Flange</t>
        </is>
      </c>
      <c r="G613" t="inlineStr">
        <is>
          <t>CaseMatl_Ductile_Iron_ASTM-A536-65</t>
        </is>
      </c>
      <c r="H613" t="inlineStr">
        <is>
          <t>Ductile Iron, ASTM-A536-65</t>
        </is>
      </c>
      <c r="I613" t="inlineStr">
        <is>
          <t>J</t>
        </is>
      </c>
      <c r="J613" s="250" t="n">
        <v>175</v>
      </c>
      <c r="K613" t="inlineStr">
        <is>
          <t>Coating_Scotchkote134_interior_exterior</t>
        </is>
      </c>
      <c r="L613" s="273" t="inlineStr">
        <is>
          <t>RTF</t>
        </is>
      </c>
      <c r="M613" t="inlineStr">
        <is>
          <t>B100228</t>
        </is>
      </c>
      <c r="N613" s="233" t="inlineStr">
        <is>
          <t>LT025</t>
        </is>
      </c>
      <c r="O613" t="inlineStr"/>
      <c r="P613" t="inlineStr"/>
      <c r="Q613" t="inlineStr"/>
      <c r="R613" t="inlineStr"/>
      <c r="S613" t="inlineStr"/>
      <c r="T613" t="inlineStr"/>
      <c r="U613" t="inlineStr"/>
      <c r="V613" t="inlineStr"/>
      <c r="W613" t="inlineStr"/>
      <c r="X613" t="inlineStr"/>
      <c r="Y613" t="inlineStr"/>
    </row>
    <row r="614" hidden="1" s="109">
      <c r="A614" t="inlineStr"/>
      <c r="B614" s="250" t="inlineStr">
        <is>
          <t>N</t>
        </is>
      </c>
      <c r="C614" t="inlineStr">
        <is>
          <t>ConTab_BOM_KP_Case_0943</t>
        </is>
      </c>
      <c r="D614" t="inlineStr"/>
      <c r="E614" t="inlineStr">
        <is>
          <t>:1220-7_8-KP:1220-7_8-KPV:1220-7_8-KPVS:</t>
        </is>
      </c>
      <c r="F614" t="inlineStr">
        <is>
          <t>250# ANSI Flange</t>
        </is>
      </c>
      <c r="G614" t="inlineStr">
        <is>
          <t>CaseMatl_Cast_Iron_ASTM-A48_CL35</t>
        </is>
      </c>
      <c r="H614" t="inlineStr">
        <is>
          <t>Cast Iron, ASTM-A48, CL 35</t>
        </is>
      </c>
      <c r="I614" t="inlineStr">
        <is>
          <t>C35</t>
        </is>
      </c>
      <c r="J614" s="250" t="n">
        <v>250</v>
      </c>
      <c r="K614" t="inlineStr">
        <is>
          <t>Coating_Scotchkote134_interior_exterior</t>
        </is>
      </c>
      <c r="L614" s="273" t="inlineStr">
        <is>
          <t>RTF</t>
        </is>
      </c>
      <c r="M614" t="inlineStr">
        <is>
          <t>B100228</t>
        </is>
      </c>
      <c r="N614" s="273" t="inlineStr">
        <is>
          <t>LT034</t>
        </is>
      </c>
      <c r="O614" t="inlineStr"/>
      <c r="P614" t="inlineStr"/>
      <c r="Q614" t="inlineStr"/>
      <c r="R614" t="inlineStr"/>
      <c r="S614" t="inlineStr"/>
      <c r="T614" t="inlineStr"/>
      <c r="U614" t="inlineStr"/>
      <c r="V614" t="inlineStr"/>
      <c r="W614" t="inlineStr"/>
      <c r="X614" t="inlineStr"/>
      <c r="Y614" t="inlineStr"/>
    </row>
    <row r="615" hidden="1" s="109">
      <c r="A615" t="inlineStr"/>
      <c r="B615" s="250" t="inlineStr">
        <is>
          <t>N</t>
        </is>
      </c>
      <c r="C615" t="inlineStr">
        <is>
          <t>ConTab_BOM_KP_Case_0944</t>
        </is>
      </c>
      <c r="D615" t="inlineStr"/>
      <c r="E615" t="inlineStr">
        <is>
          <t>:1220-7_8-KP:1220-7_8-KPV:1220-7_8-KPVS:</t>
        </is>
      </c>
      <c r="F615" t="inlineStr">
        <is>
          <t>250# ANSI Flange</t>
        </is>
      </c>
      <c r="G615" t="inlineStr">
        <is>
          <t>CaseMatl_Ductile_Iron_ASTM-A536-65</t>
        </is>
      </c>
      <c r="H615" t="inlineStr">
        <is>
          <t>Ductile Iron, ASTM-A536-65</t>
        </is>
      </c>
      <c r="I615" t="inlineStr">
        <is>
          <t>J</t>
        </is>
      </c>
      <c r="J615" s="250" t="n">
        <v>300</v>
      </c>
      <c r="K615" t="inlineStr">
        <is>
          <t>Coating_Scotchkote134_interior_exterior</t>
        </is>
      </c>
      <c r="L615" s="273" t="inlineStr">
        <is>
          <t>RTF</t>
        </is>
      </c>
      <c r="M615" t="inlineStr">
        <is>
          <t>B100228</t>
        </is>
      </c>
      <c r="N615" s="273" t="inlineStr">
        <is>
          <t>LT034</t>
        </is>
      </c>
      <c r="O615" t="inlineStr"/>
      <c r="P615" t="inlineStr"/>
      <c r="Q615" t="inlineStr"/>
      <c r="R615" t="inlineStr"/>
      <c r="S615" t="inlineStr"/>
      <c r="T615" t="inlineStr"/>
      <c r="U615" t="inlineStr"/>
      <c r="V615" t="inlineStr"/>
      <c r="W615" t="inlineStr"/>
      <c r="X615" t="inlineStr"/>
      <c r="Y615" t="inlineStr"/>
    </row>
    <row r="616" hidden="1" s="109">
      <c r="A616" t="inlineStr"/>
      <c r="B616" s="250" t="inlineStr">
        <is>
          <t>N</t>
        </is>
      </c>
      <c r="C616" t="inlineStr">
        <is>
          <t>ConTab_BOM_KP_Case_0945</t>
        </is>
      </c>
      <c r="D616" t="inlineStr"/>
      <c r="E616" t="inlineStr">
        <is>
          <t>:1220-7_8-KP:1220-7_8-KPV:1220-7_8-KPVS:</t>
        </is>
      </c>
      <c r="F616" t="inlineStr">
        <is>
          <t>125# ANSI Flange</t>
        </is>
      </c>
      <c r="G616" t="inlineStr">
        <is>
          <t>CaseMatl_Cast_Iron_ASTM-A48_CL35</t>
        </is>
      </c>
      <c r="H616" t="inlineStr">
        <is>
          <t>Cast Iron, ASTM-A48, CL 35</t>
        </is>
      </c>
      <c r="I616" t="inlineStr">
        <is>
          <t>C35</t>
        </is>
      </c>
      <c r="J616" s="250" t="n">
        <v>175</v>
      </c>
      <c r="K616" t="inlineStr">
        <is>
          <t>Coating_Scotchkote134_interior_exterior_IncludeImpeller</t>
        </is>
      </c>
      <c r="L616" s="273" t="inlineStr">
        <is>
          <t>RTF</t>
        </is>
      </c>
      <c r="M616" t="inlineStr">
        <is>
          <t>B100228</t>
        </is>
      </c>
      <c r="N616" s="273" t="inlineStr">
        <is>
          <t>LT250</t>
        </is>
      </c>
      <c r="O616" t="inlineStr"/>
      <c r="P616" t="inlineStr"/>
      <c r="Q616" t="inlineStr"/>
      <c r="R616" t="inlineStr"/>
      <c r="S616" t="inlineStr"/>
      <c r="T616" t="inlineStr"/>
      <c r="U616" t="inlineStr"/>
      <c r="V616" t="inlineStr"/>
      <c r="W616" t="inlineStr"/>
      <c r="X616" t="inlineStr"/>
      <c r="Y616" t="inlineStr"/>
    </row>
    <row r="617" hidden="1" s="109">
      <c r="A617" t="inlineStr"/>
      <c r="B617" s="250" t="inlineStr">
        <is>
          <t>N</t>
        </is>
      </c>
      <c r="C617" t="inlineStr">
        <is>
          <t>ConTab_BOM_KP_Case_0946</t>
        </is>
      </c>
      <c r="D617" t="inlineStr"/>
      <c r="E617" t="inlineStr">
        <is>
          <t>:1220-7_8-KP:1220-7_8-KPV:1220-7_8-KPVS:</t>
        </is>
      </c>
      <c r="F617" t="inlineStr">
        <is>
          <t>125# ANSI Flange</t>
        </is>
      </c>
      <c r="G617" t="inlineStr">
        <is>
          <t>CaseMatl_Ductile_Iron_ASTM-A536-65</t>
        </is>
      </c>
      <c r="H617" t="inlineStr">
        <is>
          <t>Ductile Iron, ASTM-A536-65</t>
        </is>
      </c>
      <c r="I617" t="inlineStr">
        <is>
          <t>J</t>
        </is>
      </c>
      <c r="J617" s="250" t="n">
        <v>175</v>
      </c>
      <c r="K617" t="inlineStr">
        <is>
          <t>Coating_Scotchkote134_interior_exterior_IncludeImpeller</t>
        </is>
      </c>
      <c r="L617" s="273" t="inlineStr">
        <is>
          <t>RTF</t>
        </is>
      </c>
      <c r="M617" t="inlineStr">
        <is>
          <t>B100228</t>
        </is>
      </c>
      <c r="N617" s="233" t="inlineStr">
        <is>
          <t>LT025</t>
        </is>
      </c>
      <c r="O617" t="inlineStr"/>
      <c r="P617" t="inlineStr"/>
      <c r="Q617" t="inlineStr"/>
      <c r="R617" t="inlineStr"/>
      <c r="S617" t="inlineStr"/>
      <c r="T617" t="inlineStr"/>
      <c r="U617" t="inlineStr"/>
      <c r="V617" t="inlineStr"/>
      <c r="W617" t="inlineStr"/>
      <c r="X617" t="inlineStr"/>
      <c r="Y617" t="inlineStr"/>
    </row>
    <row r="618" hidden="1" s="109">
      <c r="A618" t="inlineStr"/>
      <c r="B618" s="250" t="inlineStr">
        <is>
          <t>N</t>
        </is>
      </c>
      <c r="C618" t="inlineStr">
        <is>
          <t>ConTab_BOM_KP_Case_0947</t>
        </is>
      </c>
      <c r="D618" t="inlineStr"/>
      <c r="E618" t="inlineStr">
        <is>
          <t>:1220-7_8-KP:1220-7_8-KPV:1220-7_8-KPVS:</t>
        </is>
      </c>
      <c r="F618" t="inlineStr">
        <is>
          <t>250# ANSI Flange</t>
        </is>
      </c>
      <c r="G618" t="inlineStr">
        <is>
          <t>CaseMatl_Cast_Iron_ASTM-A48_CL35</t>
        </is>
      </c>
      <c r="H618" t="inlineStr">
        <is>
          <t>Cast Iron, ASTM-A48, CL 35</t>
        </is>
      </c>
      <c r="I618" t="inlineStr">
        <is>
          <t>C35</t>
        </is>
      </c>
      <c r="J618" s="250" t="n">
        <v>250</v>
      </c>
      <c r="K618" t="inlineStr">
        <is>
          <t>Coating_Scotchkote134_interior_exterior_IncludeImpeller</t>
        </is>
      </c>
      <c r="L618" s="273" t="inlineStr">
        <is>
          <t>RTF</t>
        </is>
      </c>
      <c r="M618" t="inlineStr">
        <is>
          <t>B100228</t>
        </is>
      </c>
      <c r="N618" s="273" t="inlineStr">
        <is>
          <t>LT034</t>
        </is>
      </c>
      <c r="O618" t="inlineStr"/>
      <c r="P618" t="inlineStr"/>
      <c r="Q618" t="inlineStr"/>
      <c r="R618" t="inlineStr"/>
      <c r="S618" t="inlineStr"/>
      <c r="T618" t="inlineStr"/>
      <c r="U618" t="inlineStr"/>
      <c r="V618" t="inlineStr"/>
      <c r="W618" t="inlineStr"/>
      <c r="X618" t="inlineStr"/>
      <c r="Y618" t="inlineStr"/>
    </row>
    <row r="619" hidden="1" s="109">
      <c r="A619" t="inlineStr"/>
      <c r="B619" s="250" t="inlineStr">
        <is>
          <t>N</t>
        </is>
      </c>
      <c r="C619" t="inlineStr">
        <is>
          <t>ConTab_BOM_KP_Case_0948</t>
        </is>
      </c>
      <c r="D619" t="inlineStr"/>
      <c r="E619" t="inlineStr">
        <is>
          <t>:1220-7_8-KP:1220-7_8-KPV:1220-7_8-KPVS:</t>
        </is>
      </c>
      <c r="F619" t="inlineStr">
        <is>
          <t>250# ANSI Flange</t>
        </is>
      </c>
      <c r="G619" t="inlineStr">
        <is>
          <t>CaseMatl_Ductile_Iron_ASTM-A536-65</t>
        </is>
      </c>
      <c r="H619" t="inlineStr">
        <is>
          <t>Ductile Iron, ASTM-A536-65</t>
        </is>
      </c>
      <c r="I619" t="inlineStr">
        <is>
          <t>J</t>
        </is>
      </c>
      <c r="J619" s="250" t="n">
        <v>300</v>
      </c>
      <c r="K619" t="inlineStr">
        <is>
          <t>Coating_Scotchkote134_interior_exterior_IncludeImpeller</t>
        </is>
      </c>
      <c r="L619" s="273" t="inlineStr">
        <is>
          <t>RTF</t>
        </is>
      </c>
      <c r="M619" t="inlineStr">
        <is>
          <t>B100228</t>
        </is>
      </c>
      <c r="N619" s="273" t="inlineStr">
        <is>
          <t>LT034</t>
        </is>
      </c>
      <c r="O619" t="inlineStr"/>
      <c r="P619" t="inlineStr"/>
      <c r="Q619" t="inlineStr"/>
      <c r="R619" t="inlineStr"/>
      <c r="S619" t="inlineStr"/>
      <c r="T619" t="inlineStr"/>
      <c r="U619" t="inlineStr"/>
      <c r="V619" t="inlineStr"/>
      <c r="W619" t="inlineStr"/>
      <c r="X619" t="inlineStr"/>
      <c r="Y619" t="inlineStr"/>
    </row>
    <row r="620" hidden="1" s="109">
      <c r="A620" t="inlineStr"/>
      <c r="B620" s="250" t="inlineStr">
        <is>
          <t>N</t>
        </is>
      </c>
      <c r="C620" t="inlineStr">
        <is>
          <t>ConTab_BOM_KP_Case_0949</t>
        </is>
      </c>
      <c r="D620" t="inlineStr"/>
      <c r="E620" t="inlineStr">
        <is>
          <t>:1220-7_8-KP:1220-7_8-KPV:1220-7_8-KPVS:</t>
        </is>
      </c>
      <c r="F620" t="inlineStr">
        <is>
          <t>125# ANSI Flange</t>
        </is>
      </c>
      <c r="G620" t="inlineStr">
        <is>
          <t>CaseMatl_Cast_Iron_ASTM-A48_CL35</t>
        </is>
      </c>
      <c r="H620" t="inlineStr">
        <is>
          <t>Cast Iron, ASTM-A48, CL 35</t>
        </is>
      </c>
      <c r="I620" t="inlineStr">
        <is>
          <t>C35</t>
        </is>
      </c>
      <c r="J620" s="250" t="n">
        <v>175</v>
      </c>
      <c r="K620" t="inlineStr">
        <is>
          <t>Coating_Scotchkote134_interior_IncludeImpeller</t>
        </is>
      </c>
      <c r="L620" s="273" t="inlineStr">
        <is>
          <t>RTF</t>
        </is>
      </c>
      <c r="M620" t="inlineStr">
        <is>
          <t>B100228</t>
        </is>
      </c>
      <c r="N620" s="273" t="inlineStr">
        <is>
          <t>LT250</t>
        </is>
      </c>
      <c r="O620" t="inlineStr"/>
      <c r="P620" t="inlineStr"/>
      <c r="Q620" t="inlineStr"/>
      <c r="R620" t="inlineStr"/>
      <c r="S620" t="inlineStr"/>
      <c r="T620" t="inlineStr"/>
      <c r="U620" t="inlineStr"/>
      <c r="V620" t="inlineStr"/>
      <c r="W620" t="inlineStr"/>
      <c r="X620" t="inlineStr"/>
      <c r="Y620" t="inlineStr"/>
    </row>
    <row r="621" hidden="1" s="109">
      <c r="A621" t="inlineStr"/>
      <c r="B621" s="250" t="inlineStr">
        <is>
          <t>N</t>
        </is>
      </c>
      <c r="C621" t="inlineStr">
        <is>
          <t>ConTab_BOM_KP_Case_0950</t>
        </is>
      </c>
      <c r="D621" t="inlineStr"/>
      <c r="E621" t="inlineStr">
        <is>
          <t>:1220-7_8-KP:1220-7_8-KPV:1220-7_8-KPVS:</t>
        </is>
      </c>
      <c r="F621" t="inlineStr">
        <is>
          <t>125# ANSI Flange</t>
        </is>
      </c>
      <c r="G621" t="inlineStr">
        <is>
          <t>CaseMatl_Ductile_Iron_ASTM-A536-65</t>
        </is>
      </c>
      <c r="H621" t="inlineStr">
        <is>
          <t>Ductile Iron, ASTM-A536-65</t>
        </is>
      </c>
      <c r="I621" t="inlineStr">
        <is>
          <t>J</t>
        </is>
      </c>
      <c r="J621" s="250" t="n">
        <v>175</v>
      </c>
      <c r="K621" t="inlineStr">
        <is>
          <t>Coating_Scotchkote134_interior_IncludeImpeller</t>
        </is>
      </c>
      <c r="L621" s="273" t="inlineStr">
        <is>
          <t>RTF</t>
        </is>
      </c>
      <c r="M621" t="inlineStr">
        <is>
          <t>B100228</t>
        </is>
      </c>
      <c r="N621" s="233" t="inlineStr">
        <is>
          <t>LT025</t>
        </is>
      </c>
      <c r="O621" t="inlineStr"/>
      <c r="P621" t="inlineStr"/>
      <c r="Q621" t="inlineStr"/>
      <c r="R621" t="inlineStr"/>
      <c r="S621" t="inlineStr"/>
      <c r="T621" t="inlineStr"/>
      <c r="U621" t="inlineStr"/>
      <c r="V621" t="inlineStr"/>
      <c r="W621" t="inlineStr"/>
      <c r="X621" t="inlineStr"/>
      <c r="Y621" t="inlineStr"/>
    </row>
    <row r="622" hidden="1" s="109">
      <c r="A622" t="inlineStr"/>
      <c r="B622" s="250" t="inlineStr">
        <is>
          <t>N</t>
        </is>
      </c>
      <c r="C622" t="inlineStr">
        <is>
          <t>ConTab_BOM_KP_Case_0951</t>
        </is>
      </c>
      <c r="D622" t="inlineStr"/>
      <c r="E622" t="inlineStr">
        <is>
          <t>:1220-7_8-KP:1220-7_8-KPV:1220-7_8-KPVS:</t>
        </is>
      </c>
      <c r="F622" t="inlineStr">
        <is>
          <t>250# ANSI Flange</t>
        </is>
      </c>
      <c r="G622" t="inlineStr">
        <is>
          <t>CaseMatl_Cast_Iron_ASTM-A48_CL35</t>
        </is>
      </c>
      <c r="H622" t="inlineStr">
        <is>
          <t>Cast Iron, ASTM-A48, CL 35</t>
        </is>
      </c>
      <c r="I622" t="inlineStr">
        <is>
          <t>C35</t>
        </is>
      </c>
      <c r="J622" s="250" t="n">
        <v>250</v>
      </c>
      <c r="K622" t="inlineStr">
        <is>
          <t>Coating_Scotchkote134_interior_IncludeImpeller</t>
        </is>
      </c>
      <c r="L622" s="273" t="inlineStr">
        <is>
          <t>RTF</t>
        </is>
      </c>
      <c r="M622" t="inlineStr">
        <is>
          <t>B100228</t>
        </is>
      </c>
      <c r="N622" s="273" t="inlineStr">
        <is>
          <t>LT034</t>
        </is>
      </c>
      <c r="O622" t="inlineStr"/>
      <c r="P622" t="inlineStr"/>
      <c r="Q622" t="inlineStr"/>
      <c r="R622" t="inlineStr"/>
      <c r="S622" t="inlineStr"/>
      <c r="T622" t="inlineStr"/>
      <c r="U622" t="inlineStr"/>
      <c r="V622" t="inlineStr"/>
      <c r="W622" t="inlineStr"/>
      <c r="X622" t="inlineStr"/>
      <c r="Y622" t="inlineStr"/>
    </row>
    <row r="623" hidden="1" s="109">
      <c r="A623" t="inlineStr"/>
      <c r="B623" s="250" t="inlineStr">
        <is>
          <t>N</t>
        </is>
      </c>
      <c r="C623" t="inlineStr">
        <is>
          <t>ConTab_BOM_KP_Case_0952</t>
        </is>
      </c>
      <c r="D623" t="inlineStr"/>
      <c r="E623" t="inlineStr">
        <is>
          <t>:1220-7_8-KP:1220-7_8-KPV:1220-7_8-KPVS:</t>
        </is>
      </c>
      <c r="F623" t="inlineStr">
        <is>
          <t>250# ANSI Flange</t>
        </is>
      </c>
      <c r="G623" t="inlineStr">
        <is>
          <t>CaseMatl_Ductile_Iron_ASTM-A536-65</t>
        </is>
      </c>
      <c r="H623" t="inlineStr">
        <is>
          <t>Ductile Iron, ASTM-A536-65</t>
        </is>
      </c>
      <c r="I623" t="inlineStr">
        <is>
          <t>J</t>
        </is>
      </c>
      <c r="J623" s="250" t="n">
        <v>300</v>
      </c>
      <c r="K623" t="inlineStr">
        <is>
          <t>Coating_Scotchkote134_interior_IncludeImpeller</t>
        </is>
      </c>
      <c r="L623" s="273" t="inlineStr">
        <is>
          <t>RTF</t>
        </is>
      </c>
      <c r="M623" t="inlineStr">
        <is>
          <t>B100228</t>
        </is>
      </c>
      <c r="N623" s="273" t="inlineStr">
        <is>
          <t>LT034</t>
        </is>
      </c>
      <c r="O623" t="inlineStr"/>
      <c r="P623" t="inlineStr"/>
      <c r="Q623" t="inlineStr"/>
      <c r="R623" t="inlineStr"/>
      <c r="S623" t="inlineStr"/>
      <c r="T623" t="inlineStr"/>
      <c r="U623" t="inlineStr"/>
      <c r="V623" t="inlineStr"/>
      <c r="W623" t="inlineStr"/>
      <c r="X623" t="inlineStr"/>
      <c r="Y623" t="inlineStr"/>
    </row>
    <row r="624" hidden="1" s="109">
      <c r="A624" t="inlineStr"/>
      <c r="B624" s="250" t="inlineStr">
        <is>
          <t>N</t>
        </is>
      </c>
      <c r="C624" t="inlineStr">
        <is>
          <t>ConTab_BOM_KP_Case_0953</t>
        </is>
      </c>
      <c r="D624" t="inlineStr"/>
      <c r="E624" t="inlineStr">
        <is>
          <t>:1220-7_8-KP:1220-7_8-KPV:1220-7_8-KPVS:</t>
        </is>
      </c>
      <c r="F624" t="inlineStr">
        <is>
          <t>125# ANSI Flange</t>
        </is>
      </c>
      <c r="G624" t="inlineStr">
        <is>
          <t>CaseMatl_Cast_Iron_ASTM-A48_CL35</t>
        </is>
      </c>
      <c r="H624" t="inlineStr">
        <is>
          <t>Cast Iron, ASTM-A48, CL 35</t>
        </is>
      </c>
      <c r="I624" t="inlineStr">
        <is>
          <t>C35</t>
        </is>
      </c>
      <c r="J624" s="250" t="n">
        <v>175</v>
      </c>
      <c r="K624" t="inlineStr">
        <is>
          <t>Coating_Special</t>
        </is>
      </c>
      <c r="L624" s="273" t="inlineStr">
        <is>
          <t>RTF</t>
        </is>
      </c>
      <c r="M624" t="inlineStr">
        <is>
          <t>B100228</t>
        </is>
      </c>
      <c r="N624" s="273" t="inlineStr">
        <is>
          <t>LT250</t>
        </is>
      </c>
      <c r="O624" t="inlineStr"/>
      <c r="P624" t="inlineStr"/>
      <c r="Q624" t="inlineStr"/>
      <c r="R624" t="inlineStr"/>
      <c r="S624" t="inlineStr"/>
      <c r="T624" t="inlineStr"/>
      <c r="U624" t="inlineStr"/>
      <c r="V624" t="inlineStr"/>
      <c r="W624" t="inlineStr"/>
      <c r="X624" t="inlineStr"/>
      <c r="Y624" t="inlineStr"/>
    </row>
    <row r="625" hidden="1" s="109">
      <c r="A625" t="inlineStr"/>
      <c r="B625" s="250" t="inlineStr">
        <is>
          <t>N</t>
        </is>
      </c>
      <c r="C625" t="inlineStr">
        <is>
          <t>ConTab_BOM_KP_Case_0954</t>
        </is>
      </c>
      <c r="D625" t="inlineStr"/>
      <c r="E625" t="inlineStr">
        <is>
          <t>:1220-7_8-KP:1220-7_8-KPV:1220-7_8-KPVS:</t>
        </is>
      </c>
      <c r="F625" t="inlineStr">
        <is>
          <t>125# ANSI Flange</t>
        </is>
      </c>
      <c r="G625" t="inlineStr">
        <is>
          <t>CaseMatl_Ductile_Iron_ASTM-A536-65</t>
        </is>
      </c>
      <c r="H625" t="inlineStr">
        <is>
          <t>Ductile Iron, ASTM-A536-65</t>
        </is>
      </c>
      <c r="I625" t="inlineStr">
        <is>
          <t>J</t>
        </is>
      </c>
      <c r="J625" s="250" t="n">
        <v>175</v>
      </c>
      <c r="K625" t="inlineStr">
        <is>
          <t>Coating_Special</t>
        </is>
      </c>
      <c r="L625" s="273" t="inlineStr">
        <is>
          <t>RTF</t>
        </is>
      </c>
      <c r="M625" t="inlineStr">
        <is>
          <t>B100228</t>
        </is>
      </c>
      <c r="N625" s="233" t="inlineStr">
        <is>
          <t>LT025</t>
        </is>
      </c>
      <c r="O625" t="inlineStr"/>
      <c r="P625" t="inlineStr"/>
      <c r="Q625" t="inlineStr"/>
      <c r="R625" t="inlineStr"/>
      <c r="S625" t="inlineStr"/>
      <c r="T625" t="inlineStr"/>
      <c r="U625" t="inlineStr"/>
      <c r="V625" t="inlineStr"/>
      <c r="W625" t="inlineStr"/>
      <c r="X625" t="inlineStr"/>
      <c r="Y625" t="inlineStr"/>
    </row>
    <row r="626" hidden="1" s="109">
      <c r="A626" t="inlineStr"/>
      <c r="B626" s="250" t="inlineStr">
        <is>
          <t>N</t>
        </is>
      </c>
      <c r="C626" t="inlineStr">
        <is>
          <t>ConTab_BOM_KP_Case_0955</t>
        </is>
      </c>
      <c r="D626" t="inlineStr"/>
      <c r="E626" t="inlineStr">
        <is>
          <t>:1220-7_8-KP:1220-7_8-KPV:1220-7_8-KPVS:</t>
        </is>
      </c>
      <c r="F626" t="inlineStr">
        <is>
          <t>250# ANSI Flange</t>
        </is>
      </c>
      <c r="G626" t="inlineStr">
        <is>
          <t>CaseMatl_Cast_Iron_ASTM-A48_CL35</t>
        </is>
      </c>
      <c r="H626" t="inlineStr">
        <is>
          <t>Cast Iron, ASTM-A48, CL 35</t>
        </is>
      </c>
      <c r="I626" t="inlineStr">
        <is>
          <t>C35</t>
        </is>
      </c>
      <c r="J626" s="250" t="n">
        <v>250</v>
      </c>
      <c r="K626" t="inlineStr">
        <is>
          <t>Coating_Special</t>
        </is>
      </c>
      <c r="L626" s="273" t="inlineStr">
        <is>
          <t>RTF</t>
        </is>
      </c>
      <c r="M626" t="inlineStr">
        <is>
          <t>B100228</t>
        </is>
      </c>
      <c r="N626" s="273" t="inlineStr">
        <is>
          <t>LT034</t>
        </is>
      </c>
      <c r="O626" t="inlineStr"/>
      <c r="P626" t="inlineStr"/>
      <c r="Q626" t="inlineStr"/>
      <c r="R626" t="inlineStr"/>
      <c r="S626" t="inlineStr"/>
      <c r="T626" t="inlineStr"/>
      <c r="U626" t="inlineStr"/>
      <c r="V626" t="inlineStr"/>
      <c r="W626" t="inlineStr"/>
      <c r="X626" t="inlineStr"/>
      <c r="Y626" t="inlineStr"/>
    </row>
    <row r="627" hidden="1" s="109">
      <c r="A627" t="inlineStr"/>
      <c r="B627" s="250" t="inlineStr">
        <is>
          <t>N</t>
        </is>
      </c>
      <c r="C627" t="inlineStr">
        <is>
          <t>ConTab_BOM_KP_Case_0956</t>
        </is>
      </c>
      <c r="D627" t="inlineStr"/>
      <c r="E627" t="inlineStr">
        <is>
          <t>:1220-7_8-KP:1220-7_8-KPV:1220-7_8-KPVS:</t>
        </is>
      </c>
      <c r="F627" t="inlineStr">
        <is>
          <t>250# ANSI Flange</t>
        </is>
      </c>
      <c r="G627" t="inlineStr">
        <is>
          <t>CaseMatl_Ductile_Iron_ASTM-A536-65</t>
        </is>
      </c>
      <c r="H627" t="inlineStr">
        <is>
          <t>Ductile Iron, ASTM-A536-65</t>
        </is>
      </c>
      <c r="I627" t="inlineStr">
        <is>
          <t>J</t>
        </is>
      </c>
      <c r="J627" s="250" t="n">
        <v>300</v>
      </c>
      <c r="K627" t="inlineStr">
        <is>
          <t>Coating_Special</t>
        </is>
      </c>
      <c r="L627" s="273" t="inlineStr">
        <is>
          <t>RTF</t>
        </is>
      </c>
      <c r="M627" t="inlineStr">
        <is>
          <t>B100228</t>
        </is>
      </c>
      <c r="N627" s="273" t="inlineStr">
        <is>
          <t>LT034</t>
        </is>
      </c>
      <c r="O627" t="inlineStr"/>
      <c r="P627" t="inlineStr"/>
      <c r="Q627" t="inlineStr"/>
      <c r="R627" t="inlineStr"/>
      <c r="S627" t="inlineStr"/>
      <c r="T627" t="inlineStr"/>
      <c r="U627" t="inlineStr"/>
      <c r="V627" t="inlineStr"/>
      <c r="W627" t="inlineStr"/>
      <c r="X627" t="inlineStr"/>
      <c r="Y627" t="inlineStr"/>
    </row>
    <row r="628" hidden="1" s="109">
      <c r="A628" t="inlineStr"/>
      <c r="B628" s="250" t="inlineStr">
        <is>
          <t>N</t>
        </is>
      </c>
      <c r="C628" t="inlineStr">
        <is>
          <t>ConTab_BOM_KP_Case_0957</t>
        </is>
      </c>
      <c r="D628" t="inlineStr"/>
      <c r="E628" t="inlineStr">
        <is>
          <t>:1220-7_8-KP:1220-7_8-KPV:1220-7_8-KPVS:</t>
        </is>
      </c>
      <c r="F628" t="inlineStr">
        <is>
          <t>125# ANSI Flange</t>
        </is>
      </c>
      <c r="G628" t="inlineStr">
        <is>
          <t>CaseMatl_Cast_Iron_ASTM-A48_CL35</t>
        </is>
      </c>
      <c r="H628" t="inlineStr">
        <is>
          <t>Cast Iron, ASTM-A48, CL 35</t>
        </is>
      </c>
      <c r="I628" t="inlineStr">
        <is>
          <t>C35</t>
        </is>
      </c>
      <c r="J628" s="250" t="n">
        <v>175</v>
      </c>
      <c r="K628" t="inlineStr">
        <is>
          <t>Coating_Epoxy</t>
        </is>
      </c>
      <c r="L628" s="273" t="inlineStr">
        <is>
          <t>RTF</t>
        </is>
      </c>
      <c r="M628" t="inlineStr">
        <is>
          <t>B100228</t>
        </is>
      </c>
      <c r="N628" s="273" t="inlineStr">
        <is>
          <t>LT250</t>
        </is>
      </c>
      <c r="O628" t="inlineStr"/>
      <c r="P628" t="inlineStr"/>
      <c r="Q628" t="inlineStr"/>
      <c r="R628" t="inlineStr"/>
      <c r="S628" t="inlineStr"/>
      <c r="T628" t="inlineStr"/>
      <c r="U628" t="inlineStr"/>
      <c r="V628" t="inlineStr"/>
      <c r="W628" t="inlineStr"/>
      <c r="X628" t="inlineStr"/>
      <c r="Y628" t="inlineStr"/>
    </row>
    <row r="629" hidden="1" s="109">
      <c r="A629" t="inlineStr"/>
      <c r="B629" s="250" t="inlineStr">
        <is>
          <t>N</t>
        </is>
      </c>
      <c r="C629" t="inlineStr">
        <is>
          <t>ConTab_BOM_KP_Case_0958</t>
        </is>
      </c>
      <c r="D629" t="inlineStr"/>
      <c r="E629" t="inlineStr">
        <is>
          <t>:1220-7_8-KP:1220-7_8-KPV:1220-7_8-KPVS:</t>
        </is>
      </c>
      <c r="F629" t="inlineStr">
        <is>
          <t>125# ANSI Flange</t>
        </is>
      </c>
      <c r="G629" t="inlineStr">
        <is>
          <t>CaseMatl_Ductile_Iron_ASTM-A536-65</t>
        </is>
      </c>
      <c r="H629" t="inlineStr">
        <is>
          <t>Ductile Iron, ASTM-A536-65</t>
        </is>
      </c>
      <c r="I629" t="inlineStr">
        <is>
          <t>J</t>
        </is>
      </c>
      <c r="J629" s="250" t="n">
        <v>175</v>
      </c>
      <c r="K629" t="inlineStr">
        <is>
          <t>Coating_Epoxy</t>
        </is>
      </c>
      <c r="L629" s="273" t="inlineStr">
        <is>
          <t>RTF</t>
        </is>
      </c>
      <c r="M629" t="inlineStr">
        <is>
          <t>B100228</t>
        </is>
      </c>
      <c r="N629" s="233" t="inlineStr">
        <is>
          <t>LT025</t>
        </is>
      </c>
      <c r="O629" t="inlineStr"/>
      <c r="P629" t="inlineStr"/>
      <c r="Q629" t="inlineStr"/>
      <c r="R629" t="inlineStr"/>
      <c r="S629" t="inlineStr"/>
      <c r="T629" t="inlineStr"/>
      <c r="U629" t="inlineStr"/>
      <c r="V629" t="inlineStr"/>
      <c r="W629" t="inlineStr"/>
      <c r="X629" t="inlineStr"/>
      <c r="Y629" t="inlineStr"/>
    </row>
    <row r="630" hidden="1" s="109">
      <c r="A630" t="inlineStr"/>
      <c r="B630" s="250" t="inlineStr">
        <is>
          <t>N</t>
        </is>
      </c>
      <c r="C630" t="inlineStr">
        <is>
          <t>ConTab_BOM_KP_Case_0959</t>
        </is>
      </c>
      <c r="D630" t="inlineStr"/>
      <c r="E630" t="inlineStr">
        <is>
          <t>:1220-7_8-KP:1220-7_8-KPV:1220-7_8-KPVS:</t>
        </is>
      </c>
      <c r="F630" t="inlineStr">
        <is>
          <t>250# ANSI Flange</t>
        </is>
      </c>
      <c r="G630" t="inlineStr">
        <is>
          <t>CaseMatl_Cast_Iron_ASTM-A48_CL35</t>
        </is>
      </c>
      <c r="H630" t="inlineStr">
        <is>
          <t>Cast Iron, ASTM-A48, CL 35</t>
        </is>
      </c>
      <c r="I630" t="inlineStr">
        <is>
          <t>C35</t>
        </is>
      </c>
      <c r="J630" s="250" t="n">
        <v>250</v>
      </c>
      <c r="K630" t="inlineStr">
        <is>
          <t>Coating_Epoxy</t>
        </is>
      </c>
      <c r="L630" s="273" t="inlineStr">
        <is>
          <t>RTF</t>
        </is>
      </c>
      <c r="M630" t="inlineStr">
        <is>
          <t>B100228</t>
        </is>
      </c>
      <c r="N630" s="273" t="inlineStr">
        <is>
          <t>LT034</t>
        </is>
      </c>
      <c r="O630" t="inlineStr"/>
      <c r="P630" t="inlineStr"/>
      <c r="Q630" t="inlineStr"/>
      <c r="R630" t="inlineStr"/>
      <c r="S630" t="inlineStr"/>
      <c r="T630" t="inlineStr"/>
      <c r="U630" t="inlineStr"/>
      <c r="V630" t="inlineStr"/>
      <c r="W630" t="inlineStr"/>
      <c r="X630" t="inlineStr"/>
      <c r="Y630" t="inlineStr"/>
    </row>
    <row r="631" hidden="1" s="109">
      <c r="A631" t="inlineStr"/>
      <c r="B631" s="250" t="inlineStr">
        <is>
          <t>N</t>
        </is>
      </c>
      <c r="C631" t="inlineStr">
        <is>
          <t>ConTab_BOM_KP_Case_0960</t>
        </is>
      </c>
      <c r="D631" t="inlineStr"/>
      <c r="E631" t="inlineStr">
        <is>
          <t>:1220-7_8-KP:1220-7_8-KPV:1220-7_8-KPVS:</t>
        </is>
      </c>
      <c r="F631" t="inlineStr">
        <is>
          <t>250# ANSI Flange</t>
        </is>
      </c>
      <c r="G631" t="inlineStr">
        <is>
          <t>CaseMatl_Ductile_Iron_ASTM-A536-65</t>
        </is>
      </c>
      <c r="H631" t="inlineStr">
        <is>
          <t>Ductile Iron, ASTM-A536-65</t>
        </is>
      </c>
      <c r="I631" t="inlineStr">
        <is>
          <t>J</t>
        </is>
      </c>
      <c r="J631" s="250" t="n">
        <v>300</v>
      </c>
      <c r="K631" t="inlineStr">
        <is>
          <t>Coating_Epoxy</t>
        </is>
      </c>
      <c r="L631" s="273" t="inlineStr">
        <is>
          <t>RTF</t>
        </is>
      </c>
      <c r="M631" t="inlineStr">
        <is>
          <t>B100228</t>
        </is>
      </c>
      <c r="N631" s="273" t="inlineStr">
        <is>
          <t>LT034</t>
        </is>
      </c>
      <c r="O631" t="inlineStr"/>
      <c r="P631" t="inlineStr"/>
      <c r="Q631" t="inlineStr"/>
      <c r="R631" t="inlineStr"/>
      <c r="S631" t="inlineStr"/>
      <c r="T631" t="inlineStr"/>
      <c r="U631" t="inlineStr"/>
      <c r="V631" t="inlineStr"/>
      <c r="W631" t="inlineStr"/>
      <c r="X631" t="inlineStr"/>
      <c r="Y631" t="inlineStr"/>
    </row>
    <row r="632" hidden="1" s="109">
      <c r="A632" t="inlineStr"/>
      <c r="B632" s="250" t="inlineStr">
        <is>
          <t>N</t>
        </is>
      </c>
      <c r="C632" t="inlineStr">
        <is>
          <t>ConTab_BOM_KP_Case_0961</t>
        </is>
      </c>
      <c r="D632" t="inlineStr"/>
      <c r="E632" t="inlineStr">
        <is>
          <t>:1228-3_4-KP:</t>
        </is>
      </c>
      <c r="F632" t="inlineStr">
        <is>
          <t>125# ANSI Flange</t>
        </is>
      </c>
      <c r="G632" t="inlineStr">
        <is>
          <t>CaseMatl_Cast_Iron_ASTM-A48_CL35</t>
        </is>
      </c>
      <c r="H632" t="inlineStr">
        <is>
          <t>Cast Iron, ASTM-A48, CL 35</t>
        </is>
      </c>
      <c r="I632" t="inlineStr">
        <is>
          <t>C35</t>
        </is>
      </c>
      <c r="J632" s="250" t="n">
        <v>175</v>
      </c>
      <c r="K632" t="inlineStr">
        <is>
          <t>Coating_Standard</t>
        </is>
      </c>
      <c r="L632" s="273" t="inlineStr">
        <is>
          <t>98553385</t>
        </is>
      </c>
      <c r="M632" t="inlineStr">
        <is>
          <t>B100030</t>
        </is>
      </c>
      <c r="N632" s="233" t="inlineStr">
        <is>
          <t>LT025</t>
        </is>
      </c>
      <c r="O632" t="inlineStr"/>
      <c r="P632" t="inlineStr"/>
      <c r="Q632" t="inlineStr"/>
      <c r="R632" t="inlineStr"/>
      <c r="S632" t="inlineStr"/>
      <c r="T632" t="inlineStr"/>
      <c r="U632" t="inlineStr"/>
      <c r="V632" t="inlineStr"/>
      <c r="W632" t="inlineStr"/>
      <c r="X632" t="inlineStr"/>
      <c r="Y632" t="inlineStr"/>
    </row>
    <row r="633" hidden="1" s="109">
      <c r="A633" t="inlineStr"/>
      <c r="B633" s="250" t="inlineStr">
        <is>
          <t>N</t>
        </is>
      </c>
      <c r="C633" t="inlineStr">
        <is>
          <t>ConTab_BOM_KP_Case_0962</t>
        </is>
      </c>
      <c r="D633" t="inlineStr"/>
      <c r="E633" t="inlineStr">
        <is>
          <t>:1228-3_4-KP:</t>
        </is>
      </c>
      <c r="F633" t="inlineStr">
        <is>
          <t>125# ANSI Flange</t>
        </is>
      </c>
      <c r="G633" t="inlineStr">
        <is>
          <t>CaseMatl_Ductile_Iron_ASTM-A536-65</t>
        </is>
      </c>
      <c r="H633" t="inlineStr">
        <is>
          <t>Ductile Iron, ASTM-A536-65</t>
        </is>
      </c>
      <c r="I633" t="inlineStr">
        <is>
          <t>J</t>
        </is>
      </c>
      <c r="J633" s="250" t="n">
        <v>175</v>
      </c>
      <c r="K633" t="inlineStr">
        <is>
          <t>Coating_Standard</t>
        </is>
      </c>
      <c r="L633" s="273" t="inlineStr">
        <is>
          <t>RTF</t>
        </is>
      </c>
      <c r="M633" t="inlineStr">
        <is>
          <t>B100030</t>
        </is>
      </c>
      <c r="N633" s="233" t="inlineStr">
        <is>
          <t>LT025</t>
        </is>
      </c>
      <c r="O633" t="inlineStr"/>
      <c r="P633" t="inlineStr"/>
      <c r="Q633" t="inlineStr"/>
      <c r="R633" t="inlineStr"/>
      <c r="S633" t="inlineStr"/>
      <c r="T633" t="inlineStr"/>
      <c r="U633" t="inlineStr"/>
      <c r="V633" t="inlineStr"/>
      <c r="W633" t="inlineStr"/>
      <c r="X633" t="inlineStr"/>
      <c r="Y633" t="inlineStr"/>
    </row>
    <row r="634" hidden="1" s="109">
      <c r="A634" t="inlineStr"/>
      <c r="B634" s="250" t="inlineStr">
        <is>
          <t>N</t>
        </is>
      </c>
      <c r="C634" t="inlineStr">
        <is>
          <t>ConTab_BOM_KP_Case_0963</t>
        </is>
      </c>
      <c r="D634" t="inlineStr"/>
      <c r="E634" t="inlineStr">
        <is>
          <t>:1228-3_4-KP:</t>
        </is>
      </c>
      <c r="F634" t="inlineStr">
        <is>
          <t>125# ANSI Flange</t>
        </is>
      </c>
      <c r="G634" t="inlineStr">
        <is>
          <t>CaseMatl_Special</t>
        </is>
      </c>
      <c r="H634" t="inlineStr">
        <is>
          <t>Special/Other</t>
        </is>
      </c>
      <c r="I634" t="inlineStr">
        <is>
          <t>X</t>
        </is>
      </c>
      <c r="J634" s="250" t="n">
        <v>175</v>
      </c>
      <c r="K634" t="inlineStr">
        <is>
          <t>Coating_Standard</t>
        </is>
      </c>
      <c r="L634" s="273" t="inlineStr">
        <is>
          <t>RTF</t>
        </is>
      </c>
      <c r="M634" t="inlineStr">
        <is>
          <t>B100113</t>
        </is>
      </c>
      <c r="N634" s="233" t="inlineStr">
        <is>
          <t>LT025</t>
        </is>
      </c>
      <c r="O634" t="inlineStr"/>
      <c r="P634" t="inlineStr"/>
      <c r="Q634" t="inlineStr"/>
      <c r="R634" t="inlineStr"/>
      <c r="S634" t="inlineStr"/>
      <c r="T634" t="inlineStr"/>
      <c r="U634" t="inlineStr"/>
      <c r="V634" t="inlineStr"/>
      <c r="W634" t="inlineStr"/>
      <c r="X634" t="inlineStr"/>
      <c r="Y634" t="inlineStr"/>
    </row>
    <row r="635" hidden="1" s="109">
      <c r="A635" t="inlineStr"/>
      <c r="B635" s="250" t="inlineStr">
        <is>
          <t>N</t>
        </is>
      </c>
      <c r="C635" t="inlineStr">
        <is>
          <t>ConTab_BOM_KP_Case_0964</t>
        </is>
      </c>
      <c r="D635" t="inlineStr"/>
      <c r="E635" t="inlineStr">
        <is>
          <t>:1228-3_4-KP:</t>
        </is>
      </c>
      <c r="F635" t="inlineStr">
        <is>
          <t>250# ANSI Flange</t>
        </is>
      </c>
      <c r="G635" t="inlineStr">
        <is>
          <t>CaseMatl_Cast_Iron_ASTM-A48_CL35</t>
        </is>
      </c>
      <c r="H635" t="inlineStr">
        <is>
          <t>Cast Iron, ASTM-A48, CL 35</t>
        </is>
      </c>
      <c r="I635" t="inlineStr">
        <is>
          <t>C35</t>
        </is>
      </c>
      <c r="J635" s="250" t="n">
        <v>250</v>
      </c>
      <c r="K635" t="inlineStr">
        <is>
          <t>Coating_Standard</t>
        </is>
      </c>
      <c r="L635" s="273" t="inlineStr">
        <is>
          <t>98553386</t>
        </is>
      </c>
      <c r="M635" t="inlineStr">
        <is>
          <t>B100228</t>
        </is>
      </c>
      <c r="N635" s="273" t="inlineStr">
        <is>
          <t>LT034</t>
        </is>
      </c>
      <c r="O635" t="inlineStr"/>
      <c r="P635" t="inlineStr"/>
      <c r="Q635" t="inlineStr"/>
      <c r="R635" t="inlineStr"/>
      <c r="S635" t="inlineStr"/>
      <c r="T635" t="inlineStr"/>
      <c r="U635" t="inlineStr"/>
      <c r="V635" t="inlineStr"/>
      <c r="W635" t="inlineStr"/>
      <c r="X635" t="inlineStr"/>
      <c r="Y635" t="inlineStr"/>
    </row>
    <row r="636" hidden="1" s="109">
      <c r="A636" t="inlineStr"/>
      <c r="B636" s="250" t="inlineStr">
        <is>
          <t>N</t>
        </is>
      </c>
      <c r="C636" t="inlineStr">
        <is>
          <t>ConTab_BOM_KP_Case_0965</t>
        </is>
      </c>
      <c r="D636" t="inlineStr"/>
      <c r="E636" t="inlineStr">
        <is>
          <t>:1228-3_4-KP:</t>
        </is>
      </c>
      <c r="F636" t="inlineStr">
        <is>
          <t>250# ANSI Flange</t>
        </is>
      </c>
      <c r="G636" t="inlineStr">
        <is>
          <t>CaseMatl_Ductile_Iron_ASTM-A536-65</t>
        </is>
      </c>
      <c r="H636" t="inlineStr">
        <is>
          <t>Ductile Iron, ASTM-A536-65</t>
        </is>
      </c>
      <c r="I636" t="inlineStr">
        <is>
          <t>J</t>
        </is>
      </c>
      <c r="J636" s="250" t="n">
        <v>300</v>
      </c>
      <c r="K636" t="inlineStr">
        <is>
          <t>Coating_Standard</t>
        </is>
      </c>
      <c r="L636" s="273" t="inlineStr">
        <is>
          <t>98553387</t>
        </is>
      </c>
      <c r="M636" t="inlineStr">
        <is>
          <t>B100228</t>
        </is>
      </c>
      <c r="N636" s="273" t="inlineStr">
        <is>
          <t>LT034</t>
        </is>
      </c>
      <c r="O636" t="inlineStr"/>
      <c r="P636" t="inlineStr"/>
      <c r="Q636" t="inlineStr"/>
      <c r="R636" t="inlineStr"/>
      <c r="S636" t="inlineStr"/>
      <c r="T636" t="inlineStr"/>
      <c r="U636" t="inlineStr"/>
      <c r="V636" t="inlineStr"/>
      <c r="W636" t="inlineStr"/>
      <c r="X636" t="inlineStr"/>
      <c r="Y636" t="inlineStr"/>
    </row>
    <row r="637" hidden="1" s="109">
      <c r="A637" t="inlineStr"/>
      <c r="B637" s="250" t="inlineStr">
        <is>
          <t>N</t>
        </is>
      </c>
      <c r="C637" t="inlineStr">
        <is>
          <t>ConTab_BOM_KP_Case_0966</t>
        </is>
      </c>
      <c r="D637" t="inlineStr"/>
      <c r="E637" t="inlineStr">
        <is>
          <t>:1228-3_4-KP:</t>
        </is>
      </c>
      <c r="F637" t="inlineStr">
        <is>
          <t>250# ANSI Flange</t>
        </is>
      </c>
      <c r="G637" t="inlineStr">
        <is>
          <t>CaseMatl_Special</t>
        </is>
      </c>
      <c r="H637" t="inlineStr">
        <is>
          <t>Special/Other</t>
        </is>
      </c>
      <c r="I637" t="inlineStr">
        <is>
          <t>X</t>
        </is>
      </c>
      <c r="J637" s="250" t="n">
        <v>250</v>
      </c>
      <c r="K637" t="inlineStr">
        <is>
          <t>Coating_Standard</t>
        </is>
      </c>
      <c r="L637" s="273" t="inlineStr">
        <is>
          <t>RTF</t>
        </is>
      </c>
      <c r="M637" t="inlineStr">
        <is>
          <t>B100113</t>
        </is>
      </c>
      <c r="N637" s="273" t="inlineStr">
        <is>
          <t>LT034</t>
        </is>
      </c>
      <c r="O637" t="inlineStr"/>
      <c r="P637" t="inlineStr"/>
      <c r="Q637" t="inlineStr"/>
      <c r="R637" t="inlineStr"/>
      <c r="S637" t="inlineStr"/>
      <c r="T637" t="inlineStr"/>
      <c r="U637" t="inlineStr"/>
      <c r="V637" t="inlineStr"/>
      <c r="W637" t="inlineStr"/>
      <c r="X637" t="inlineStr"/>
      <c r="Y637" t="inlineStr"/>
    </row>
    <row r="638" hidden="1" s="109">
      <c r="A638" t="inlineStr"/>
      <c r="B638" s="250" t="inlineStr">
        <is>
          <t>N</t>
        </is>
      </c>
      <c r="C638" t="inlineStr">
        <is>
          <t>ConTab_BOM_KP_Case_0967</t>
        </is>
      </c>
      <c r="D638" t="inlineStr"/>
      <c r="E638" t="inlineStr">
        <is>
          <t>:1228-3_4-KP:</t>
        </is>
      </c>
      <c r="F638" t="inlineStr">
        <is>
          <t>Special/Other</t>
        </is>
      </c>
      <c r="G638" t="inlineStr">
        <is>
          <t>CaseMatl_Cast_Iron_ASTM-A48_CL35</t>
        </is>
      </c>
      <c r="H638" t="inlineStr">
        <is>
          <t>Cast Iron, ASTM-A48, CL 35</t>
        </is>
      </c>
      <c r="I638" t="inlineStr">
        <is>
          <t>C35</t>
        </is>
      </c>
      <c r="J638" s="250" t="n">
        <v>175</v>
      </c>
      <c r="K638" t="inlineStr">
        <is>
          <t>Coating_Standard</t>
        </is>
      </c>
      <c r="L638" s="273" t="inlineStr">
        <is>
          <t>RTF</t>
        </is>
      </c>
      <c r="M638" t="inlineStr">
        <is>
          <t>B100228</t>
        </is>
      </c>
      <c r="N638" s="233" t="inlineStr">
        <is>
          <t>LT025</t>
        </is>
      </c>
      <c r="O638" t="inlineStr"/>
      <c r="P638" t="inlineStr"/>
      <c r="Q638" t="inlineStr"/>
      <c r="R638" t="inlineStr"/>
      <c r="S638" t="inlineStr"/>
      <c r="T638" t="inlineStr"/>
      <c r="U638" t="inlineStr"/>
      <c r="V638" t="inlineStr"/>
      <c r="W638" t="inlineStr"/>
      <c r="X638" t="inlineStr"/>
      <c r="Y638" t="inlineStr"/>
    </row>
    <row r="639" hidden="1" s="109">
      <c r="A639" t="inlineStr"/>
      <c r="B639" s="250" t="inlineStr">
        <is>
          <t>N</t>
        </is>
      </c>
      <c r="C639" t="inlineStr">
        <is>
          <t>ConTab_BOM_KP_Case_0968</t>
        </is>
      </c>
      <c r="D639" t="inlineStr"/>
      <c r="E639" t="inlineStr">
        <is>
          <t>:1228-3_4-KP:</t>
        </is>
      </c>
      <c r="F639" t="inlineStr">
        <is>
          <t>Special/Other</t>
        </is>
      </c>
      <c r="G639" t="inlineStr">
        <is>
          <t>CaseMatl_Ductile_Iron_ASTM-A536-65</t>
        </is>
      </c>
      <c r="H639" t="inlineStr">
        <is>
          <t>Ductile Iron, ASTM-A536-65</t>
        </is>
      </c>
      <c r="I639" t="inlineStr">
        <is>
          <t>J</t>
        </is>
      </c>
      <c r="J639" s="250" t="n">
        <v>175</v>
      </c>
      <c r="K639" t="inlineStr">
        <is>
          <t>Coating_Standard</t>
        </is>
      </c>
      <c r="L639" s="273" t="inlineStr">
        <is>
          <t>RTF</t>
        </is>
      </c>
      <c r="M639" t="inlineStr">
        <is>
          <t>B100228</t>
        </is>
      </c>
      <c r="N639" s="233" t="inlineStr">
        <is>
          <t>LT025</t>
        </is>
      </c>
      <c r="O639" t="inlineStr"/>
      <c r="P639" t="inlineStr"/>
      <c r="Q639" t="inlineStr"/>
      <c r="R639" t="inlineStr"/>
      <c r="S639" t="inlineStr"/>
      <c r="T639" t="inlineStr"/>
      <c r="U639" t="inlineStr"/>
      <c r="V639" t="inlineStr"/>
      <c r="W639" t="inlineStr"/>
      <c r="X639" t="inlineStr"/>
      <c r="Y639" t="inlineStr"/>
    </row>
    <row r="640" hidden="1" s="109">
      <c r="A640" t="inlineStr"/>
      <c r="B640" s="250" t="inlineStr">
        <is>
          <t>N</t>
        </is>
      </c>
      <c r="C640" t="inlineStr">
        <is>
          <t>ConTab_BOM_KP_Case_0969</t>
        </is>
      </c>
      <c r="D640" t="inlineStr"/>
      <c r="E640" t="inlineStr">
        <is>
          <t>:1228-3_4-KP:</t>
        </is>
      </c>
      <c r="F640" t="inlineStr">
        <is>
          <t>Special/Other</t>
        </is>
      </c>
      <c r="G640" t="inlineStr">
        <is>
          <t>CaseMatl_Special</t>
        </is>
      </c>
      <c r="H640" t="inlineStr">
        <is>
          <t>Special/Other</t>
        </is>
      </c>
      <c r="I640" t="inlineStr">
        <is>
          <t>X</t>
        </is>
      </c>
      <c r="J640" s="250" t="n">
        <v>175</v>
      </c>
      <c r="K640" t="inlineStr">
        <is>
          <t>Coating_Standard</t>
        </is>
      </c>
      <c r="L640" s="273" t="inlineStr">
        <is>
          <t>RTF</t>
        </is>
      </c>
      <c r="M640" t="inlineStr">
        <is>
          <t>B100113</t>
        </is>
      </c>
      <c r="N640" s="233" t="inlineStr">
        <is>
          <t>LT025</t>
        </is>
      </c>
      <c r="O640" t="inlineStr"/>
      <c r="P640" t="inlineStr"/>
      <c r="Q640" t="inlineStr"/>
      <c r="R640" t="inlineStr"/>
      <c r="S640" t="inlineStr"/>
      <c r="T640" t="inlineStr"/>
      <c r="U640" t="inlineStr"/>
      <c r="V640" t="inlineStr"/>
      <c r="W640" t="inlineStr"/>
      <c r="X640" t="inlineStr"/>
      <c r="Y640" t="inlineStr"/>
    </row>
    <row r="641" hidden="1" s="109">
      <c r="A641" t="inlineStr"/>
      <c r="B641" s="250" t="inlineStr">
        <is>
          <t>N</t>
        </is>
      </c>
      <c r="C641" t="inlineStr">
        <is>
          <t>ConTab_BOM_KP_Case_0974</t>
        </is>
      </c>
      <c r="D641" t="inlineStr"/>
      <c r="E641" t="inlineStr">
        <is>
          <t>:1228-3_4-KP:</t>
        </is>
      </c>
      <c r="F641" t="inlineStr">
        <is>
          <t>125# ANSI Flange</t>
        </is>
      </c>
      <c r="G641" t="inlineStr">
        <is>
          <t>CaseMatl_Cast_Iron_ASTM-A48_CL35</t>
        </is>
      </c>
      <c r="H641" t="inlineStr">
        <is>
          <t>Cast Iron, ASTM-A48, CL 35</t>
        </is>
      </c>
      <c r="I641" t="inlineStr">
        <is>
          <t>C35</t>
        </is>
      </c>
      <c r="J641" s="250" t="n">
        <v>175</v>
      </c>
      <c r="K641" t="inlineStr">
        <is>
          <t>Coating_Scotchkote134_interior_exterior</t>
        </is>
      </c>
      <c r="L641" s="273" t="inlineStr">
        <is>
          <t>RTF</t>
        </is>
      </c>
      <c r="M641" t="inlineStr">
        <is>
          <t>B100228</t>
        </is>
      </c>
      <c r="N641" s="273" t="inlineStr">
        <is>
          <t>LT250</t>
        </is>
      </c>
      <c r="O641" t="inlineStr"/>
      <c r="P641" t="inlineStr"/>
      <c r="Q641" t="inlineStr"/>
      <c r="R641" t="inlineStr"/>
      <c r="S641" t="inlineStr"/>
      <c r="T641" t="inlineStr"/>
      <c r="U641" t="inlineStr"/>
      <c r="V641" t="inlineStr"/>
      <c r="W641" t="inlineStr"/>
      <c r="X641" t="inlineStr"/>
      <c r="Y641" t="inlineStr"/>
    </row>
    <row r="642" hidden="1" s="109">
      <c r="A642" t="inlineStr"/>
      <c r="B642" s="250" t="inlineStr">
        <is>
          <t>N</t>
        </is>
      </c>
      <c r="C642" t="inlineStr">
        <is>
          <t>ConTab_BOM_KP_Case_0975</t>
        </is>
      </c>
      <c r="D642" t="inlineStr"/>
      <c r="E642" t="inlineStr">
        <is>
          <t>:1228-3_4-KP:</t>
        </is>
      </c>
      <c r="F642" t="inlineStr">
        <is>
          <t>125# ANSI Flange</t>
        </is>
      </c>
      <c r="G642" t="inlineStr">
        <is>
          <t>CaseMatl_Ductile_Iron_ASTM-A536-65</t>
        </is>
      </c>
      <c r="H642" t="inlineStr">
        <is>
          <t>Ductile Iron, ASTM-A536-65</t>
        </is>
      </c>
      <c r="I642" t="inlineStr">
        <is>
          <t>J</t>
        </is>
      </c>
      <c r="J642" s="250" t="n">
        <v>175</v>
      </c>
      <c r="K642" t="inlineStr">
        <is>
          <t>Coating_Scotchkote134_interior_exterior</t>
        </is>
      </c>
      <c r="L642" s="273" t="inlineStr">
        <is>
          <t>RTF</t>
        </is>
      </c>
      <c r="M642" t="inlineStr">
        <is>
          <t>B100228</t>
        </is>
      </c>
      <c r="N642" s="233" t="inlineStr">
        <is>
          <t>LT025</t>
        </is>
      </c>
      <c r="O642" t="inlineStr"/>
      <c r="P642" t="inlineStr"/>
      <c r="Q642" t="inlineStr"/>
      <c r="R642" t="inlineStr"/>
      <c r="S642" t="inlineStr"/>
      <c r="T642" t="inlineStr"/>
      <c r="U642" t="inlineStr"/>
      <c r="V642" t="inlineStr"/>
      <c r="W642" t="inlineStr"/>
      <c r="X642" t="inlineStr"/>
      <c r="Y642" t="inlineStr"/>
    </row>
    <row r="643" hidden="1" s="109">
      <c r="A643" t="inlineStr"/>
      <c r="B643" s="250" t="inlineStr">
        <is>
          <t>N</t>
        </is>
      </c>
      <c r="C643" t="inlineStr">
        <is>
          <t>ConTab_BOM_KP_Case_0976</t>
        </is>
      </c>
      <c r="D643" t="inlineStr"/>
      <c r="E643" t="inlineStr">
        <is>
          <t>:1228-3_4-KP:</t>
        </is>
      </c>
      <c r="F643" t="inlineStr">
        <is>
          <t>250# ANSI Flange</t>
        </is>
      </c>
      <c r="G643" t="inlineStr">
        <is>
          <t>CaseMatl_Cast_Iron_ASTM-A48_CL35</t>
        </is>
      </c>
      <c r="H643" t="inlineStr">
        <is>
          <t>Cast Iron, ASTM-A48, CL 35</t>
        </is>
      </c>
      <c r="I643" t="inlineStr">
        <is>
          <t>C35</t>
        </is>
      </c>
      <c r="J643" s="250" t="n">
        <v>250</v>
      </c>
      <c r="K643" t="inlineStr">
        <is>
          <t>Coating_Scotchkote134_interior_exterior</t>
        </is>
      </c>
      <c r="L643" s="273" t="inlineStr">
        <is>
          <t>RTF</t>
        </is>
      </c>
      <c r="M643" t="inlineStr">
        <is>
          <t>B100228</t>
        </is>
      </c>
      <c r="N643" s="273" t="inlineStr">
        <is>
          <t>LT034</t>
        </is>
      </c>
      <c r="O643" t="inlineStr"/>
      <c r="P643" t="inlineStr"/>
      <c r="Q643" t="inlineStr"/>
      <c r="R643" t="inlineStr"/>
      <c r="S643" t="inlineStr"/>
      <c r="T643" t="inlineStr"/>
      <c r="U643" t="inlineStr"/>
      <c r="V643" t="inlineStr"/>
      <c r="W643" t="inlineStr"/>
      <c r="X643" t="inlineStr"/>
      <c r="Y643" t="inlineStr"/>
    </row>
    <row r="644" hidden="1" s="109">
      <c r="A644" t="inlineStr"/>
      <c r="B644" s="250" t="inlineStr">
        <is>
          <t>N</t>
        </is>
      </c>
      <c r="C644" t="inlineStr">
        <is>
          <t>ConTab_BOM_KP_Case_0977</t>
        </is>
      </c>
      <c r="D644" t="inlineStr"/>
      <c r="E644" t="inlineStr">
        <is>
          <t>:1228-3_4-KP:</t>
        </is>
      </c>
      <c r="F644" t="inlineStr">
        <is>
          <t>250# ANSI Flange</t>
        </is>
      </c>
      <c r="G644" t="inlineStr">
        <is>
          <t>CaseMatl_Ductile_Iron_ASTM-A536-65</t>
        </is>
      </c>
      <c r="H644" t="inlineStr">
        <is>
          <t>Ductile Iron, ASTM-A536-65</t>
        </is>
      </c>
      <c r="I644" t="inlineStr">
        <is>
          <t>J</t>
        </is>
      </c>
      <c r="J644" s="250" t="n">
        <v>300</v>
      </c>
      <c r="K644" t="inlineStr">
        <is>
          <t>Coating_Scotchkote134_interior_exterior</t>
        </is>
      </c>
      <c r="L644" s="273" t="inlineStr">
        <is>
          <t>RTF</t>
        </is>
      </c>
      <c r="M644" t="inlineStr">
        <is>
          <t>B100228</t>
        </is>
      </c>
      <c r="N644" s="273" t="inlineStr">
        <is>
          <t>LT034</t>
        </is>
      </c>
      <c r="O644" t="inlineStr"/>
      <c r="P644" t="inlineStr"/>
      <c r="Q644" t="inlineStr"/>
      <c r="R644" t="inlineStr"/>
      <c r="S644" t="inlineStr"/>
      <c r="T644" t="inlineStr"/>
      <c r="U644" t="inlineStr"/>
      <c r="V644" t="inlineStr"/>
      <c r="W644" t="inlineStr"/>
      <c r="X644" t="inlineStr"/>
      <c r="Y644" t="inlineStr"/>
    </row>
    <row r="645" hidden="1" s="109">
      <c r="A645" t="inlineStr"/>
      <c r="B645" s="250" t="inlineStr">
        <is>
          <t>N</t>
        </is>
      </c>
      <c r="C645" t="inlineStr">
        <is>
          <t>ConTab_BOM_KP_Case_0978</t>
        </is>
      </c>
      <c r="D645" t="inlineStr"/>
      <c r="E645" t="inlineStr">
        <is>
          <t>:1228-3_4-KP:</t>
        </is>
      </c>
      <c r="F645" t="inlineStr">
        <is>
          <t>125# ANSI Flange</t>
        </is>
      </c>
      <c r="G645" t="inlineStr">
        <is>
          <t>CaseMatl_Cast_Iron_ASTM-A48_CL35</t>
        </is>
      </c>
      <c r="H645" t="inlineStr">
        <is>
          <t>Cast Iron, ASTM-A48, CL 35</t>
        </is>
      </c>
      <c r="I645" t="inlineStr">
        <is>
          <t>C35</t>
        </is>
      </c>
      <c r="J645" s="250" t="n">
        <v>175</v>
      </c>
      <c r="K645" t="inlineStr">
        <is>
          <t>Coating_Scotchkote134_interior_exterior_IncludeImpeller</t>
        </is>
      </c>
      <c r="L645" s="273" t="inlineStr">
        <is>
          <t>RTF</t>
        </is>
      </c>
      <c r="M645" t="inlineStr">
        <is>
          <t>B100228</t>
        </is>
      </c>
      <c r="N645" s="273" t="inlineStr">
        <is>
          <t>LT250</t>
        </is>
      </c>
      <c r="O645" t="inlineStr"/>
      <c r="P645" t="inlineStr"/>
      <c r="Q645" t="inlineStr"/>
      <c r="R645" t="inlineStr"/>
      <c r="S645" t="inlineStr"/>
      <c r="T645" t="inlineStr"/>
      <c r="U645" t="inlineStr"/>
      <c r="V645" t="inlineStr"/>
      <c r="W645" t="inlineStr"/>
      <c r="X645" t="inlineStr"/>
      <c r="Y645" t="inlineStr"/>
    </row>
    <row r="646" hidden="1" s="109">
      <c r="A646" t="inlineStr"/>
      <c r="B646" s="250" t="inlineStr">
        <is>
          <t>N</t>
        </is>
      </c>
      <c r="C646" t="inlineStr">
        <is>
          <t>ConTab_BOM_KP_Case_0979</t>
        </is>
      </c>
      <c r="D646" t="inlineStr"/>
      <c r="E646" t="inlineStr">
        <is>
          <t>:1228-3_4-KP:</t>
        </is>
      </c>
      <c r="F646" t="inlineStr">
        <is>
          <t>125# ANSI Flange</t>
        </is>
      </c>
      <c r="G646" t="inlineStr">
        <is>
          <t>CaseMatl_Ductile_Iron_ASTM-A536-65</t>
        </is>
      </c>
      <c r="H646" t="inlineStr">
        <is>
          <t>Ductile Iron, ASTM-A536-65</t>
        </is>
      </c>
      <c r="I646" t="inlineStr">
        <is>
          <t>J</t>
        </is>
      </c>
      <c r="J646" s="250" t="n">
        <v>175</v>
      </c>
      <c r="K646" t="inlineStr">
        <is>
          <t>Coating_Scotchkote134_interior_exterior_IncludeImpeller</t>
        </is>
      </c>
      <c r="L646" s="273" t="inlineStr">
        <is>
          <t>RTF</t>
        </is>
      </c>
      <c r="M646" t="inlineStr">
        <is>
          <t>B100228</t>
        </is>
      </c>
      <c r="N646" s="233" t="inlineStr">
        <is>
          <t>LT025</t>
        </is>
      </c>
      <c r="O646" t="inlineStr"/>
      <c r="P646" t="inlineStr"/>
      <c r="Q646" t="inlineStr"/>
      <c r="R646" t="inlineStr"/>
      <c r="S646" t="inlineStr"/>
      <c r="T646" t="inlineStr"/>
      <c r="U646" t="inlineStr"/>
      <c r="V646" t="inlineStr"/>
      <c r="W646" t="inlineStr"/>
      <c r="X646" t="inlineStr"/>
      <c r="Y646" t="inlineStr"/>
    </row>
    <row r="647" hidden="1" s="109">
      <c r="A647" t="inlineStr"/>
      <c r="B647" s="250" t="inlineStr">
        <is>
          <t>N</t>
        </is>
      </c>
      <c r="C647" t="inlineStr">
        <is>
          <t>ConTab_BOM_KP_Case_0980</t>
        </is>
      </c>
      <c r="D647" t="inlineStr"/>
      <c r="E647" t="inlineStr">
        <is>
          <t>:1228-3_4-KP:</t>
        </is>
      </c>
      <c r="F647" t="inlineStr">
        <is>
          <t>250# ANSI Flange</t>
        </is>
      </c>
      <c r="G647" t="inlineStr">
        <is>
          <t>CaseMatl_Cast_Iron_ASTM-A48_CL35</t>
        </is>
      </c>
      <c r="H647" t="inlineStr">
        <is>
          <t>Cast Iron, ASTM-A48, CL 35</t>
        </is>
      </c>
      <c r="I647" t="inlineStr">
        <is>
          <t>C35</t>
        </is>
      </c>
      <c r="J647" s="250" t="n">
        <v>250</v>
      </c>
      <c r="K647" t="inlineStr">
        <is>
          <t>Coating_Scotchkote134_interior_exterior_IncludeImpeller</t>
        </is>
      </c>
      <c r="L647" s="273" t="inlineStr">
        <is>
          <t>RTF</t>
        </is>
      </c>
      <c r="M647" t="inlineStr">
        <is>
          <t>B100228</t>
        </is>
      </c>
      <c r="N647" s="273" t="inlineStr">
        <is>
          <t>LT034</t>
        </is>
      </c>
      <c r="O647" t="inlineStr"/>
      <c r="P647" t="inlineStr"/>
      <c r="Q647" t="inlineStr"/>
      <c r="R647" t="inlineStr"/>
      <c r="S647" t="inlineStr"/>
      <c r="T647" t="inlineStr"/>
      <c r="U647" t="inlineStr"/>
      <c r="V647" t="inlineStr"/>
      <c r="W647" t="inlineStr"/>
      <c r="X647" t="inlineStr"/>
      <c r="Y647" t="inlineStr"/>
    </row>
    <row r="648" hidden="1" s="109">
      <c r="A648" t="inlineStr"/>
      <c r="B648" s="250" t="inlineStr">
        <is>
          <t>N</t>
        </is>
      </c>
      <c r="C648" t="inlineStr">
        <is>
          <t>ConTab_BOM_KP_Case_0981</t>
        </is>
      </c>
      <c r="D648" t="inlineStr"/>
      <c r="E648" t="inlineStr">
        <is>
          <t>:1228-3_4-KP:</t>
        </is>
      </c>
      <c r="F648" t="inlineStr">
        <is>
          <t>250# ANSI Flange</t>
        </is>
      </c>
      <c r="G648" t="inlineStr">
        <is>
          <t>CaseMatl_Ductile_Iron_ASTM-A536-65</t>
        </is>
      </c>
      <c r="H648" t="inlineStr">
        <is>
          <t>Ductile Iron, ASTM-A536-65</t>
        </is>
      </c>
      <c r="I648" t="inlineStr">
        <is>
          <t>J</t>
        </is>
      </c>
      <c r="J648" s="250" t="n">
        <v>300</v>
      </c>
      <c r="K648" t="inlineStr">
        <is>
          <t>Coating_Scotchkote134_interior_exterior_IncludeImpeller</t>
        </is>
      </c>
      <c r="L648" s="273" t="inlineStr">
        <is>
          <t>RTF</t>
        </is>
      </c>
      <c r="M648" t="inlineStr">
        <is>
          <t>B100228</t>
        </is>
      </c>
      <c r="N648" s="273" t="inlineStr">
        <is>
          <t>LT034</t>
        </is>
      </c>
      <c r="O648" t="inlineStr"/>
      <c r="P648" t="inlineStr"/>
      <c r="Q648" t="inlineStr"/>
      <c r="R648" t="inlineStr"/>
      <c r="S648" t="inlineStr"/>
      <c r="T648" t="inlineStr"/>
      <c r="U648" t="inlineStr"/>
      <c r="V648" t="inlineStr"/>
      <c r="W648" t="inlineStr"/>
      <c r="X648" t="inlineStr"/>
      <c r="Y648" t="inlineStr"/>
    </row>
    <row r="649" hidden="1" s="109">
      <c r="A649" t="inlineStr"/>
      <c r="B649" s="250" t="inlineStr">
        <is>
          <t>N</t>
        </is>
      </c>
      <c r="C649" t="inlineStr">
        <is>
          <t>ConTab_BOM_KP_Case_0994</t>
        </is>
      </c>
      <c r="D649" t="inlineStr"/>
      <c r="E649" t="inlineStr">
        <is>
          <t>:1415-3_4-KP::1415-3_4-KPV::1415-3_4-KPVS:</t>
        </is>
      </c>
      <c r="F649" t="inlineStr">
        <is>
          <t>125# ANSI Flange</t>
        </is>
      </c>
      <c r="G649" t="inlineStr">
        <is>
          <t>CaseMatl_Cast_Iron_ASTM-A48_CL35</t>
        </is>
      </c>
      <c r="H649" t="inlineStr">
        <is>
          <t>Cast Iron, ASTM-A48, CL 35</t>
        </is>
      </c>
      <c r="I649" t="inlineStr">
        <is>
          <t>C35</t>
        </is>
      </c>
      <c r="J649" s="250" t="n">
        <v>175</v>
      </c>
      <c r="K649" t="inlineStr">
        <is>
          <t>Coating_Standard</t>
        </is>
      </c>
      <c r="L649" s="273" t="inlineStr">
        <is>
          <t>98577146</t>
        </is>
      </c>
      <c r="M649" t="inlineStr">
        <is>
          <t>B100030</t>
        </is>
      </c>
      <c r="N649" s="233" t="inlineStr">
        <is>
          <t>LT027</t>
        </is>
      </c>
      <c r="O649" t="inlineStr"/>
      <c r="P649" t="inlineStr"/>
      <c r="Q649" t="inlineStr"/>
      <c r="R649" t="inlineStr"/>
      <c r="S649" t="inlineStr"/>
      <c r="T649" t="inlineStr"/>
      <c r="U649" t="inlineStr"/>
      <c r="V649" t="inlineStr"/>
      <c r="W649" t="inlineStr"/>
      <c r="X649" t="inlineStr"/>
      <c r="Y649" t="inlineStr"/>
    </row>
    <row r="650" hidden="1" s="109">
      <c r="A650" t="inlineStr"/>
      <c r="B650" s="250" t="inlineStr">
        <is>
          <t>N</t>
        </is>
      </c>
      <c r="C650" t="inlineStr">
        <is>
          <t>ConTab_BOM_KP_Case_0995</t>
        </is>
      </c>
      <c r="D650" t="inlineStr"/>
      <c r="E650" t="inlineStr">
        <is>
          <t>:1415-3_4-KP::1415-3_4-KPV::1415-3_4-KPVS:</t>
        </is>
      </c>
      <c r="F650" t="inlineStr">
        <is>
          <t>125# ANSI Flange</t>
        </is>
      </c>
      <c r="G650" t="inlineStr">
        <is>
          <t>CaseMatl_Ductile_Iron_ASTM-A536-65</t>
        </is>
      </c>
      <c r="H650" t="inlineStr">
        <is>
          <t>Ductile Iron, ASTM-A536-65</t>
        </is>
      </c>
      <c r="I650" t="inlineStr">
        <is>
          <t>J</t>
        </is>
      </c>
      <c r="J650" s="250" t="n">
        <v>175</v>
      </c>
      <c r="K650" t="inlineStr">
        <is>
          <t>Coating_Standard</t>
        </is>
      </c>
      <c r="L650" s="273" t="inlineStr">
        <is>
          <t>RTF</t>
        </is>
      </c>
      <c r="M650" t="inlineStr">
        <is>
          <t>B100228</t>
        </is>
      </c>
      <c r="N650" s="233" t="inlineStr">
        <is>
          <t>LT025</t>
        </is>
      </c>
      <c r="O650" t="inlineStr"/>
      <c r="P650" t="inlineStr"/>
      <c r="Q650" t="inlineStr"/>
      <c r="R650" t="inlineStr"/>
      <c r="S650" t="inlineStr"/>
      <c r="T650" t="inlineStr"/>
      <c r="U650" t="inlineStr"/>
      <c r="V650" t="inlineStr"/>
      <c r="W650" t="inlineStr"/>
      <c r="X650" t="inlineStr"/>
      <c r="Y650" t="inlineStr"/>
    </row>
    <row r="651" hidden="1" s="109">
      <c r="A651" t="inlineStr"/>
      <c r="B651" s="250" t="inlineStr">
        <is>
          <t>N</t>
        </is>
      </c>
      <c r="C651" t="inlineStr">
        <is>
          <t>ConTab_BOM_KP_Case_0996</t>
        </is>
      </c>
      <c r="D651" t="inlineStr"/>
      <c r="E651" t="inlineStr">
        <is>
          <t>:1415-3_4-KP::1415-3_4-KPV::1415-3_4-KPVS:</t>
        </is>
      </c>
      <c r="F651" t="inlineStr">
        <is>
          <t>125# ANSI Flange</t>
        </is>
      </c>
      <c r="G651" t="inlineStr">
        <is>
          <t>CaseMatl_Special</t>
        </is>
      </c>
      <c r="H651" t="inlineStr">
        <is>
          <t>Special/Other</t>
        </is>
      </c>
      <c r="I651" t="inlineStr">
        <is>
          <t>X</t>
        </is>
      </c>
      <c r="J651" s="250" t="n">
        <v>175</v>
      </c>
      <c r="K651" t="inlineStr">
        <is>
          <t>Coating_Standard</t>
        </is>
      </c>
      <c r="L651" s="273" t="inlineStr">
        <is>
          <t>RTF</t>
        </is>
      </c>
      <c r="M651" t="inlineStr">
        <is>
          <t>B100113</t>
        </is>
      </c>
      <c r="N651" s="233" t="inlineStr">
        <is>
          <t>LT025</t>
        </is>
      </c>
      <c r="O651" t="inlineStr"/>
      <c r="P651" t="inlineStr"/>
      <c r="Q651" t="inlineStr"/>
      <c r="R651" t="inlineStr"/>
      <c r="S651" t="inlineStr"/>
      <c r="T651" t="inlineStr"/>
      <c r="U651" t="inlineStr"/>
      <c r="V651" t="inlineStr"/>
      <c r="W651" t="inlineStr"/>
      <c r="X651" t="inlineStr"/>
      <c r="Y651" t="inlineStr"/>
    </row>
    <row r="652" hidden="1" s="109">
      <c r="A652" t="inlineStr"/>
      <c r="B652" s="250" t="inlineStr">
        <is>
          <t>N</t>
        </is>
      </c>
      <c r="C652" t="inlineStr">
        <is>
          <t>ConTab_BOM_KP_Case_0997</t>
        </is>
      </c>
      <c r="D652" t="inlineStr"/>
      <c r="E652" t="inlineStr">
        <is>
          <t>:1415-3_4-KP::1415-3_4-KPV::1415-3_4-KPVS:</t>
        </is>
      </c>
      <c r="F652" t="inlineStr">
        <is>
          <t>Special/Other</t>
        </is>
      </c>
      <c r="G652" t="inlineStr">
        <is>
          <t>CaseMatl_Cast_Iron_ASTM-A48_CL35</t>
        </is>
      </c>
      <c r="H652" t="inlineStr">
        <is>
          <t>Cast Iron, ASTM-A48, CL 35</t>
        </is>
      </c>
      <c r="I652" t="inlineStr">
        <is>
          <t>C35</t>
        </is>
      </c>
      <c r="J652" s="250" t="n">
        <v>175</v>
      </c>
      <c r="K652" t="inlineStr">
        <is>
          <t>Coating_Standard</t>
        </is>
      </c>
      <c r="L652" s="273" t="inlineStr">
        <is>
          <t>RTF</t>
        </is>
      </c>
      <c r="M652" t="inlineStr">
        <is>
          <t>B100228</t>
        </is>
      </c>
      <c r="N652" s="233" t="inlineStr">
        <is>
          <t>LT025</t>
        </is>
      </c>
      <c r="O652" t="inlineStr"/>
      <c r="P652" t="inlineStr"/>
      <c r="Q652" t="inlineStr"/>
      <c r="R652" t="inlineStr"/>
      <c r="S652" t="inlineStr"/>
      <c r="T652" t="inlineStr"/>
      <c r="U652" t="inlineStr"/>
      <c r="V652" t="inlineStr"/>
      <c r="W652" t="inlineStr"/>
      <c r="X652" t="inlineStr"/>
      <c r="Y652" t="inlineStr"/>
    </row>
    <row r="653" hidden="1" s="109">
      <c r="A653" t="inlineStr"/>
      <c r="B653" s="250" t="inlineStr">
        <is>
          <t>N</t>
        </is>
      </c>
      <c r="C653" t="inlineStr">
        <is>
          <t>ConTab_BOM_KP_Case_0998</t>
        </is>
      </c>
      <c r="D653" t="inlineStr"/>
      <c r="E653" t="inlineStr">
        <is>
          <t>:1415-3_4-KP::1415-3_4-KPV::1415-3_4-KPVS:</t>
        </is>
      </c>
      <c r="F653" t="inlineStr">
        <is>
          <t>Special/Other</t>
        </is>
      </c>
      <c r="G653" t="inlineStr">
        <is>
          <t>CaseMatl_Ductile_Iron_ASTM-A536-65</t>
        </is>
      </c>
      <c r="H653" t="inlineStr">
        <is>
          <t>Ductile Iron, ASTM-A536-65</t>
        </is>
      </c>
      <c r="I653" t="inlineStr">
        <is>
          <t>J</t>
        </is>
      </c>
      <c r="J653" s="250" t="n">
        <v>175</v>
      </c>
      <c r="K653" t="inlineStr">
        <is>
          <t>Coating_Standard</t>
        </is>
      </c>
      <c r="L653" s="273" t="inlineStr">
        <is>
          <t>RTF</t>
        </is>
      </c>
      <c r="M653" t="inlineStr">
        <is>
          <t>B100228</t>
        </is>
      </c>
      <c r="N653" s="233" t="inlineStr">
        <is>
          <t>LT025</t>
        </is>
      </c>
      <c r="O653" t="inlineStr"/>
      <c r="P653" t="inlineStr"/>
      <c r="Q653" t="inlineStr"/>
      <c r="R653" t="inlineStr"/>
      <c r="S653" t="inlineStr"/>
      <c r="T653" t="inlineStr"/>
      <c r="U653" t="inlineStr"/>
      <c r="V653" t="inlineStr"/>
      <c r="W653" t="inlineStr"/>
      <c r="X653" t="inlineStr"/>
      <c r="Y653" t="inlineStr"/>
    </row>
    <row r="654" hidden="1" s="109">
      <c r="A654" t="inlineStr"/>
      <c r="B654" s="250" t="inlineStr">
        <is>
          <t>N</t>
        </is>
      </c>
      <c r="C654" t="inlineStr">
        <is>
          <t>ConTab_BOM_KP_Case_0999</t>
        </is>
      </c>
      <c r="D654" t="inlineStr"/>
      <c r="E654" t="inlineStr">
        <is>
          <t>:1415-3_4-KP::1415-3_4-KPV::1415-3_4-KPVS:</t>
        </is>
      </c>
      <c r="F654" t="inlineStr">
        <is>
          <t>Special/Other</t>
        </is>
      </c>
      <c r="G654" t="inlineStr">
        <is>
          <t>CaseMatl_Special</t>
        </is>
      </c>
      <c r="H654" t="inlineStr">
        <is>
          <t>Special/Other</t>
        </is>
      </c>
      <c r="I654" t="inlineStr">
        <is>
          <t>X</t>
        </is>
      </c>
      <c r="J654" s="250" t="n">
        <v>175</v>
      </c>
      <c r="K654" t="inlineStr">
        <is>
          <t>Coating_Standard</t>
        </is>
      </c>
      <c r="L654" s="273" t="inlineStr">
        <is>
          <t>RTF</t>
        </is>
      </c>
      <c r="M654" t="inlineStr">
        <is>
          <t>B100113</t>
        </is>
      </c>
      <c r="N654" s="233" t="inlineStr">
        <is>
          <t>LT025</t>
        </is>
      </c>
      <c r="O654" t="inlineStr"/>
      <c r="P654" t="inlineStr"/>
      <c r="Q654" t="inlineStr"/>
      <c r="R654" t="inlineStr"/>
      <c r="S654" t="inlineStr"/>
      <c r="T654" t="inlineStr"/>
      <c r="U654" t="inlineStr"/>
      <c r="V654" t="inlineStr"/>
      <c r="W654" t="inlineStr"/>
      <c r="X654" t="inlineStr"/>
      <c r="Y654" t="inlineStr"/>
    </row>
    <row r="655" hidden="1" s="109">
      <c r="A655" t="inlineStr"/>
      <c r="B655" s="250" t="inlineStr">
        <is>
          <t>N</t>
        </is>
      </c>
      <c r="C655" t="inlineStr">
        <is>
          <t>ConTab_BOM_KP_Case_1000</t>
        </is>
      </c>
      <c r="D655" t="inlineStr"/>
      <c r="E655" t="inlineStr">
        <is>
          <t>:1415-3_4-KP::1415-3_4-KPV::1415-3_4-KPVS:</t>
        </is>
      </c>
      <c r="F655" t="inlineStr">
        <is>
          <t>125# ANSI Flange</t>
        </is>
      </c>
      <c r="G655" t="inlineStr">
        <is>
          <t>CaseMatl_Cast_Iron_ASTM-A48_CL35</t>
        </is>
      </c>
      <c r="H655" t="inlineStr">
        <is>
          <t>Cast Iron, ASTM-A48, CL 35</t>
        </is>
      </c>
      <c r="I655" t="inlineStr">
        <is>
          <t>C35</t>
        </is>
      </c>
      <c r="J655" s="250" t="n">
        <v>175</v>
      </c>
      <c r="K655" t="inlineStr">
        <is>
          <t>Coating_Scotchkote134_interior</t>
        </is>
      </c>
      <c r="L655" s="273" t="inlineStr">
        <is>
          <t>RTF</t>
        </is>
      </c>
      <c r="M655" t="inlineStr">
        <is>
          <t>B100228</t>
        </is>
      </c>
      <c r="N655" s="273" t="inlineStr">
        <is>
          <t>LT250</t>
        </is>
      </c>
      <c r="O655" t="inlineStr"/>
      <c r="P655" t="inlineStr"/>
      <c r="Q655" t="inlineStr"/>
      <c r="R655" t="inlineStr"/>
      <c r="S655" t="inlineStr"/>
      <c r="T655" t="inlineStr"/>
      <c r="U655" t="inlineStr"/>
      <c r="V655" t="inlineStr"/>
      <c r="W655" t="inlineStr"/>
      <c r="X655" t="inlineStr"/>
      <c r="Y655" t="inlineStr"/>
    </row>
    <row r="656" hidden="1" s="109">
      <c r="A656" t="inlineStr"/>
      <c r="B656" s="250" t="inlineStr">
        <is>
          <t>N</t>
        </is>
      </c>
      <c r="C656" t="inlineStr">
        <is>
          <t>ConTab_BOM_KP_Case_1001</t>
        </is>
      </c>
      <c r="D656" t="inlineStr"/>
      <c r="E656" t="inlineStr">
        <is>
          <t>:1415-3_4-KP::1415-3_4-KPV::1415-3_4-KPVS:</t>
        </is>
      </c>
      <c r="F656" t="inlineStr">
        <is>
          <t>125# ANSI Flange</t>
        </is>
      </c>
      <c r="G656" t="inlineStr">
        <is>
          <t>CaseMatl_Ductile_Iron_ASTM-A536-65</t>
        </is>
      </c>
      <c r="H656" t="inlineStr">
        <is>
          <t>Ductile Iron, ASTM-A536-65</t>
        </is>
      </c>
      <c r="I656" t="inlineStr">
        <is>
          <t>J</t>
        </is>
      </c>
      <c r="J656" s="250" t="n">
        <v>175</v>
      </c>
      <c r="K656" t="inlineStr">
        <is>
          <t>Coating_Scotchkote134_interior</t>
        </is>
      </c>
      <c r="L656" s="273" t="inlineStr">
        <is>
          <t>RTF</t>
        </is>
      </c>
      <c r="M656" t="inlineStr">
        <is>
          <t>B100228</t>
        </is>
      </c>
      <c r="N656" s="233" t="inlineStr">
        <is>
          <t>LT025</t>
        </is>
      </c>
      <c r="O656" t="inlineStr"/>
      <c r="P656" t="inlineStr"/>
      <c r="Q656" t="inlineStr"/>
      <c r="R656" t="inlineStr"/>
      <c r="S656" t="inlineStr"/>
      <c r="T656" t="inlineStr"/>
      <c r="U656" t="inlineStr"/>
      <c r="V656" t="inlineStr"/>
      <c r="W656" t="inlineStr"/>
      <c r="X656" t="inlineStr"/>
      <c r="Y656" t="inlineStr"/>
    </row>
    <row r="657" hidden="1" s="109">
      <c r="A657" t="inlineStr"/>
      <c r="B657" s="250" t="inlineStr">
        <is>
          <t>N</t>
        </is>
      </c>
      <c r="C657" t="inlineStr">
        <is>
          <t>ConTab_BOM_KP_Case_1002</t>
        </is>
      </c>
      <c r="D657" t="inlineStr"/>
      <c r="E657" t="inlineStr">
        <is>
          <t>:1415-3_4-KP::1415-3_4-KPV::1415-3_4-KPVS:</t>
        </is>
      </c>
      <c r="F657" t="inlineStr">
        <is>
          <t>125# ANSI Flange</t>
        </is>
      </c>
      <c r="G657" t="inlineStr">
        <is>
          <t>CaseMatl_Cast_Iron_ASTM-A48_CL35</t>
        </is>
      </c>
      <c r="H657" t="inlineStr">
        <is>
          <t>Cast Iron, ASTM-A48, CL 35</t>
        </is>
      </c>
      <c r="I657" t="inlineStr">
        <is>
          <t>C35</t>
        </is>
      </c>
      <c r="J657" s="250" t="n">
        <v>175</v>
      </c>
      <c r="K657" t="inlineStr">
        <is>
          <t>Coating_Scotchkote134_interior_exterior</t>
        </is>
      </c>
      <c r="L657" s="273" t="inlineStr">
        <is>
          <t>RTF</t>
        </is>
      </c>
      <c r="M657" t="inlineStr">
        <is>
          <t>B100228</t>
        </is>
      </c>
      <c r="N657" s="273" t="inlineStr">
        <is>
          <t>LT250</t>
        </is>
      </c>
      <c r="O657" t="inlineStr"/>
      <c r="P657" t="inlineStr"/>
      <c r="Q657" t="inlineStr"/>
      <c r="R657" t="inlineStr"/>
      <c r="S657" t="inlineStr"/>
      <c r="T657" t="inlineStr"/>
      <c r="U657" t="inlineStr"/>
      <c r="V657" t="inlineStr"/>
      <c r="W657" t="inlineStr"/>
      <c r="X657" t="inlineStr"/>
      <c r="Y657" t="inlineStr"/>
    </row>
    <row r="658" hidden="1" s="109">
      <c r="A658" t="inlineStr"/>
      <c r="B658" s="250" t="inlineStr">
        <is>
          <t>N</t>
        </is>
      </c>
      <c r="C658" t="inlineStr">
        <is>
          <t>ConTab_BOM_KP_Case_1003</t>
        </is>
      </c>
      <c r="D658" t="inlineStr"/>
      <c r="E658" t="inlineStr">
        <is>
          <t>:1415-3_4-KP::1415-3_4-KPV::1415-3_4-KPVS:</t>
        </is>
      </c>
      <c r="F658" t="inlineStr">
        <is>
          <t>125# ANSI Flange</t>
        </is>
      </c>
      <c r="G658" t="inlineStr">
        <is>
          <t>CaseMatl_Ductile_Iron_ASTM-A536-65</t>
        </is>
      </c>
      <c r="H658" t="inlineStr">
        <is>
          <t>Ductile Iron, ASTM-A536-65</t>
        </is>
      </c>
      <c r="I658" t="inlineStr">
        <is>
          <t>J</t>
        </is>
      </c>
      <c r="J658" s="250" t="n">
        <v>175</v>
      </c>
      <c r="K658" t="inlineStr">
        <is>
          <t>Coating_Scotchkote134_interior_exterior</t>
        </is>
      </c>
      <c r="L658" s="273" t="inlineStr">
        <is>
          <t>RTF</t>
        </is>
      </c>
      <c r="M658" t="inlineStr">
        <is>
          <t>B100228</t>
        </is>
      </c>
      <c r="N658" s="233" t="inlineStr">
        <is>
          <t>LT025</t>
        </is>
      </c>
      <c r="O658" t="inlineStr"/>
      <c r="P658" t="inlineStr"/>
      <c r="Q658" t="inlineStr"/>
      <c r="R658" t="inlineStr"/>
      <c r="S658" t="inlineStr"/>
      <c r="T658" t="inlineStr"/>
      <c r="U658" t="inlineStr"/>
      <c r="V658" t="inlineStr"/>
      <c r="W658" t="inlineStr"/>
      <c r="X658" t="inlineStr"/>
      <c r="Y658" t="inlineStr"/>
    </row>
    <row r="659" hidden="1" s="109">
      <c r="A659" t="inlineStr"/>
      <c r="B659" s="250" t="inlineStr">
        <is>
          <t>N</t>
        </is>
      </c>
      <c r="C659" t="inlineStr">
        <is>
          <t>ConTab_BOM_KP_Case_1004</t>
        </is>
      </c>
      <c r="D659" t="inlineStr"/>
      <c r="E659" t="inlineStr">
        <is>
          <t>:1415-3_4-KP::1415-3_4-KPV::1415-3_4-KPVS:</t>
        </is>
      </c>
      <c r="F659" t="inlineStr">
        <is>
          <t>125# ANSI Flange</t>
        </is>
      </c>
      <c r="G659" t="inlineStr">
        <is>
          <t>CaseMatl_Cast_Iron_ASTM-A48_CL35</t>
        </is>
      </c>
      <c r="H659" t="inlineStr">
        <is>
          <t>Cast Iron, ASTM-A48, CL 35</t>
        </is>
      </c>
      <c r="I659" t="inlineStr">
        <is>
          <t>C35</t>
        </is>
      </c>
      <c r="J659" s="250" t="n">
        <v>175</v>
      </c>
      <c r="K659" t="inlineStr">
        <is>
          <t>Coating_Scotchkote134_interior_exterior_IncludeImpeller</t>
        </is>
      </c>
      <c r="L659" s="273" t="inlineStr">
        <is>
          <t>RTF</t>
        </is>
      </c>
      <c r="M659" t="inlineStr">
        <is>
          <t>B100228</t>
        </is>
      </c>
      <c r="N659" s="273" t="inlineStr">
        <is>
          <t>LT250</t>
        </is>
      </c>
      <c r="O659" t="inlineStr"/>
      <c r="P659" t="inlineStr"/>
      <c r="Q659" t="inlineStr"/>
      <c r="R659" t="inlineStr"/>
      <c r="S659" t="inlineStr"/>
      <c r="T659" t="inlineStr"/>
      <c r="U659" t="inlineStr"/>
      <c r="V659" t="inlineStr"/>
      <c r="W659" t="inlineStr"/>
      <c r="X659" t="inlineStr"/>
      <c r="Y659" t="inlineStr"/>
    </row>
    <row r="660" hidden="1" s="109">
      <c r="A660" t="inlineStr"/>
      <c r="B660" s="250" t="inlineStr">
        <is>
          <t>N</t>
        </is>
      </c>
      <c r="C660" t="inlineStr">
        <is>
          <t>ConTab_BOM_KP_Case_1005</t>
        </is>
      </c>
      <c r="D660" t="inlineStr"/>
      <c r="E660" t="inlineStr">
        <is>
          <t>:1415-3_4-KP::1415-3_4-KPV::1415-3_4-KPVS:</t>
        </is>
      </c>
      <c r="F660" t="inlineStr">
        <is>
          <t>125# ANSI Flange</t>
        </is>
      </c>
      <c r="G660" t="inlineStr">
        <is>
          <t>CaseMatl_Ductile_Iron_ASTM-A536-65</t>
        </is>
      </c>
      <c r="H660" t="inlineStr">
        <is>
          <t>Ductile Iron, ASTM-A536-65</t>
        </is>
      </c>
      <c r="I660" t="inlineStr">
        <is>
          <t>J</t>
        </is>
      </c>
      <c r="J660" s="250" t="n">
        <v>175</v>
      </c>
      <c r="K660" t="inlineStr">
        <is>
          <t>Coating_Scotchkote134_interior_exterior_IncludeImpeller</t>
        </is>
      </c>
      <c r="L660" s="273" t="inlineStr">
        <is>
          <t>RTF</t>
        </is>
      </c>
      <c r="M660" t="inlineStr">
        <is>
          <t>B100228</t>
        </is>
      </c>
      <c r="N660" s="233" t="inlineStr">
        <is>
          <t>LT025</t>
        </is>
      </c>
      <c r="O660" t="inlineStr"/>
      <c r="P660" t="inlineStr"/>
      <c r="Q660" t="inlineStr"/>
      <c r="R660" t="inlineStr"/>
      <c r="S660" t="inlineStr"/>
      <c r="T660" t="inlineStr"/>
      <c r="U660" t="inlineStr"/>
      <c r="V660" t="inlineStr"/>
      <c r="W660" t="inlineStr"/>
      <c r="X660" t="inlineStr"/>
      <c r="Y660" t="inlineStr"/>
    </row>
    <row r="661" hidden="1" s="109">
      <c r="A661" t="inlineStr"/>
      <c r="B661" s="250" t="inlineStr">
        <is>
          <t>N</t>
        </is>
      </c>
      <c r="C661" t="inlineStr">
        <is>
          <t>ConTab_BOM_KP_Case_1006</t>
        </is>
      </c>
      <c r="D661" t="inlineStr"/>
      <c r="E661" t="inlineStr">
        <is>
          <t>:1415-3_4-KP::1415-3_4-KPV::1415-3_4-KPVS:</t>
        </is>
      </c>
      <c r="F661" t="inlineStr">
        <is>
          <t>125# ANSI Flange</t>
        </is>
      </c>
      <c r="G661" t="inlineStr">
        <is>
          <t>CaseMatl_Cast_Iron_ASTM-A48_CL35</t>
        </is>
      </c>
      <c r="H661" t="inlineStr">
        <is>
          <t>Cast Iron, ASTM-A48, CL 35</t>
        </is>
      </c>
      <c r="I661" t="inlineStr">
        <is>
          <t>C35</t>
        </is>
      </c>
      <c r="J661" s="250" t="n">
        <v>175</v>
      </c>
      <c r="K661" t="inlineStr">
        <is>
          <t>Coating_Scotchkote134_interior_IncludeImpeller</t>
        </is>
      </c>
      <c r="L661" s="273" t="inlineStr">
        <is>
          <t>RTF</t>
        </is>
      </c>
      <c r="M661" t="inlineStr">
        <is>
          <t>B100228</t>
        </is>
      </c>
      <c r="N661" s="273" t="inlineStr">
        <is>
          <t>LT250</t>
        </is>
      </c>
      <c r="O661" t="inlineStr"/>
      <c r="P661" t="inlineStr"/>
      <c r="Q661" t="inlineStr"/>
      <c r="R661" t="inlineStr"/>
      <c r="S661" t="inlineStr"/>
      <c r="T661" t="inlineStr"/>
      <c r="U661" t="inlineStr"/>
      <c r="V661" t="inlineStr"/>
      <c r="W661" t="inlineStr"/>
      <c r="X661" t="inlineStr"/>
      <c r="Y661" t="inlineStr"/>
    </row>
    <row r="662" hidden="1" s="109">
      <c r="A662" t="inlineStr"/>
      <c r="B662" s="250" t="inlineStr">
        <is>
          <t>N</t>
        </is>
      </c>
      <c r="C662" t="inlineStr">
        <is>
          <t>ConTab_BOM_KP_Case_1007</t>
        </is>
      </c>
      <c r="D662" t="inlineStr"/>
      <c r="E662" t="inlineStr">
        <is>
          <t>:1415-3_4-KP::1415-3_4-KPV::1415-3_4-KPVS:</t>
        </is>
      </c>
      <c r="F662" t="inlineStr">
        <is>
          <t>125# ANSI Flange</t>
        </is>
      </c>
      <c r="G662" t="inlineStr">
        <is>
          <t>CaseMatl_Ductile_Iron_ASTM-A536-65</t>
        </is>
      </c>
      <c r="H662" t="inlineStr">
        <is>
          <t>Ductile Iron, ASTM-A536-65</t>
        </is>
      </c>
      <c r="I662" t="inlineStr">
        <is>
          <t>J</t>
        </is>
      </c>
      <c r="J662" s="250" t="n">
        <v>175</v>
      </c>
      <c r="K662" t="inlineStr">
        <is>
          <t>Coating_Scotchkote134_interior_IncludeImpeller</t>
        </is>
      </c>
      <c r="L662" s="273" t="inlineStr">
        <is>
          <t>RTF</t>
        </is>
      </c>
      <c r="M662" t="inlineStr">
        <is>
          <t>B100228</t>
        </is>
      </c>
      <c r="N662" s="233" t="inlineStr">
        <is>
          <t>LT025</t>
        </is>
      </c>
      <c r="O662" t="inlineStr"/>
      <c r="P662" t="inlineStr"/>
      <c r="Q662" t="inlineStr"/>
      <c r="R662" t="inlineStr"/>
      <c r="S662" t="inlineStr"/>
      <c r="T662" t="inlineStr"/>
      <c r="U662" t="inlineStr"/>
      <c r="V662" t="inlineStr"/>
      <c r="W662" t="inlineStr"/>
      <c r="X662" t="inlineStr"/>
      <c r="Y662" t="inlineStr"/>
    </row>
    <row r="663" hidden="1" s="109">
      <c r="A663" t="inlineStr"/>
      <c r="B663" s="250" t="inlineStr">
        <is>
          <t>N</t>
        </is>
      </c>
      <c r="C663" t="inlineStr">
        <is>
          <t>ConTab_BOM_KP_Case_1008</t>
        </is>
      </c>
      <c r="D663" t="inlineStr"/>
      <c r="E663" t="inlineStr">
        <is>
          <t>:1415-3_4-KP::1415-3_4-KPV::1415-3_4-KPVS:</t>
        </is>
      </c>
      <c r="F663" t="inlineStr">
        <is>
          <t>125# ANSI Flange</t>
        </is>
      </c>
      <c r="G663" t="inlineStr">
        <is>
          <t>CaseMatl_Cast_Iron_ASTM-A48_CL35</t>
        </is>
      </c>
      <c r="H663" t="inlineStr">
        <is>
          <t>Cast Iron, ASTM-A48, CL 35</t>
        </is>
      </c>
      <c r="I663" t="inlineStr">
        <is>
          <t>C35</t>
        </is>
      </c>
      <c r="J663" s="250" t="n">
        <v>175</v>
      </c>
      <c r="K663" t="inlineStr">
        <is>
          <t>Coating_Special</t>
        </is>
      </c>
      <c r="L663" s="273" t="inlineStr">
        <is>
          <t>RTF</t>
        </is>
      </c>
      <c r="M663" t="inlineStr">
        <is>
          <t>B100228</t>
        </is>
      </c>
      <c r="N663" s="273" t="inlineStr">
        <is>
          <t>LT250</t>
        </is>
      </c>
      <c r="O663" t="inlineStr"/>
      <c r="P663" t="inlineStr"/>
      <c r="Q663" t="inlineStr"/>
      <c r="R663" t="inlineStr"/>
      <c r="S663" t="inlineStr"/>
      <c r="T663" t="inlineStr"/>
      <c r="U663" t="inlineStr"/>
      <c r="V663" t="inlineStr"/>
      <c r="W663" t="inlineStr"/>
      <c r="X663" t="inlineStr"/>
      <c r="Y663" t="inlineStr"/>
    </row>
    <row r="664" hidden="1" s="109">
      <c r="A664" t="inlineStr"/>
      <c r="B664" s="250" t="inlineStr">
        <is>
          <t>N</t>
        </is>
      </c>
      <c r="C664" t="inlineStr">
        <is>
          <t>ConTab_BOM_KP_Case_1009</t>
        </is>
      </c>
      <c r="D664" t="inlineStr"/>
      <c r="E664" t="inlineStr">
        <is>
          <t>:1415-3_4-KP::1415-3_4-KPV::1415-3_4-KPVS:</t>
        </is>
      </c>
      <c r="F664" t="inlineStr">
        <is>
          <t>125# ANSI Flange</t>
        </is>
      </c>
      <c r="G664" t="inlineStr">
        <is>
          <t>CaseMatl_Ductile_Iron_ASTM-A536-65</t>
        </is>
      </c>
      <c r="H664" t="inlineStr">
        <is>
          <t>Ductile Iron, ASTM-A536-65</t>
        </is>
      </c>
      <c r="I664" t="inlineStr">
        <is>
          <t>J</t>
        </is>
      </c>
      <c r="J664" s="250" t="n">
        <v>175</v>
      </c>
      <c r="K664" t="inlineStr">
        <is>
          <t>Coating_Special</t>
        </is>
      </c>
      <c r="L664" s="273" t="inlineStr">
        <is>
          <t>RTF</t>
        </is>
      </c>
      <c r="M664" t="inlineStr">
        <is>
          <t>B100228</t>
        </is>
      </c>
      <c r="N664" s="233" t="inlineStr">
        <is>
          <t>LT025</t>
        </is>
      </c>
      <c r="O664" t="inlineStr"/>
      <c r="P664" t="inlineStr"/>
      <c r="Q664" t="inlineStr"/>
      <c r="R664" t="inlineStr"/>
      <c r="S664" t="inlineStr"/>
      <c r="T664" t="inlineStr"/>
      <c r="U664" t="inlineStr"/>
      <c r="V664" t="inlineStr"/>
      <c r="W664" t="inlineStr"/>
      <c r="X664" t="inlineStr"/>
      <c r="Y664" t="inlineStr"/>
    </row>
    <row r="665" hidden="1" s="109">
      <c r="A665" t="inlineStr"/>
      <c r="B665" s="250" t="inlineStr">
        <is>
          <t>N</t>
        </is>
      </c>
      <c r="C665" t="inlineStr">
        <is>
          <t>ConTab_BOM_KP_Case_1010</t>
        </is>
      </c>
      <c r="D665" t="inlineStr"/>
      <c r="E665" t="inlineStr">
        <is>
          <t>:1415-3_4-KP::1415-3_4-KPV::1415-3_4-KPVS:</t>
        </is>
      </c>
      <c r="F665" t="inlineStr">
        <is>
          <t>125# ANSI Flange</t>
        </is>
      </c>
      <c r="G665" t="inlineStr">
        <is>
          <t>CaseMatl_Cast_Iron_ASTM-A48_CL35</t>
        </is>
      </c>
      <c r="H665" t="inlineStr">
        <is>
          <t>Cast Iron, ASTM-A48, CL 35</t>
        </is>
      </c>
      <c r="I665" t="inlineStr">
        <is>
          <t>C35</t>
        </is>
      </c>
      <c r="J665" s="250" t="n">
        <v>175</v>
      </c>
      <c r="K665" t="inlineStr">
        <is>
          <t>Coating_Epoxy</t>
        </is>
      </c>
      <c r="L665" s="273" t="inlineStr">
        <is>
          <t>RTF</t>
        </is>
      </c>
      <c r="M665" t="inlineStr">
        <is>
          <t>B100228</t>
        </is>
      </c>
      <c r="N665" s="273" t="inlineStr">
        <is>
          <t>LT250</t>
        </is>
      </c>
      <c r="O665" t="inlineStr"/>
      <c r="P665" t="inlineStr"/>
      <c r="Q665" t="inlineStr"/>
      <c r="R665" t="inlineStr"/>
      <c r="S665" t="inlineStr"/>
      <c r="T665" t="inlineStr"/>
      <c r="U665" t="inlineStr"/>
      <c r="V665" t="inlineStr"/>
      <c r="W665" t="inlineStr"/>
      <c r="X665" t="inlineStr"/>
      <c r="Y665" t="inlineStr"/>
    </row>
    <row r="666" hidden="1" s="109">
      <c r="A666" t="inlineStr"/>
      <c r="B666" s="250" t="inlineStr">
        <is>
          <t>N</t>
        </is>
      </c>
      <c r="C666" t="inlineStr">
        <is>
          <t>ConTab_BOM_KP_Case_1011</t>
        </is>
      </c>
      <c r="D666" t="inlineStr"/>
      <c r="E666" t="inlineStr">
        <is>
          <t>:1415-3_4-KP::1415-3_4-KPV::1415-3_4-KPVS:</t>
        </is>
      </c>
      <c r="F666" t="inlineStr">
        <is>
          <t>125# ANSI Flange</t>
        </is>
      </c>
      <c r="G666" t="inlineStr">
        <is>
          <t>CaseMatl_Ductile_Iron_ASTM-A536-65</t>
        </is>
      </c>
      <c r="H666" t="inlineStr">
        <is>
          <t>Ductile Iron, ASTM-A536-65</t>
        </is>
      </c>
      <c r="I666" t="inlineStr">
        <is>
          <t>J</t>
        </is>
      </c>
      <c r="J666" s="250" t="n">
        <v>175</v>
      </c>
      <c r="K666" t="inlineStr">
        <is>
          <t>Coating_Epoxy</t>
        </is>
      </c>
      <c r="L666" s="273" t="inlineStr">
        <is>
          <t>RTF</t>
        </is>
      </c>
      <c r="M666" t="inlineStr">
        <is>
          <t>B100228</t>
        </is>
      </c>
      <c r="N666" s="233" t="inlineStr">
        <is>
          <t>LT025</t>
        </is>
      </c>
      <c r="O666" t="inlineStr"/>
      <c r="P666" t="inlineStr"/>
      <c r="Q666" t="inlineStr"/>
      <c r="R666" t="inlineStr"/>
      <c r="S666" t="inlineStr"/>
      <c r="T666" t="inlineStr"/>
      <c r="U666" t="inlineStr"/>
      <c r="V666" t="inlineStr"/>
      <c r="W666" t="inlineStr"/>
      <c r="X666" t="inlineStr"/>
      <c r="Y666" t="inlineStr"/>
    </row>
    <row r="667" hidden="1" s="109">
      <c r="A667" t="inlineStr"/>
      <c r="B667" s="250" t="inlineStr">
        <is>
          <t>N</t>
        </is>
      </c>
      <c r="C667" t="inlineStr">
        <is>
          <t>ConTab_BOM_KP_Case_1012</t>
        </is>
      </c>
      <c r="D667" t="inlineStr"/>
      <c r="E667" t="inlineStr">
        <is>
          <t>:1617-5_6-KP:</t>
        </is>
      </c>
      <c r="F667" t="inlineStr">
        <is>
          <t>125# ANSI Flange</t>
        </is>
      </c>
      <c r="G667" t="inlineStr">
        <is>
          <t>CaseMatl_Cast_Iron_ASTM-A48_CL35</t>
        </is>
      </c>
      <c r="H667" t="inlineStr">
        <is>
          <t>Cast Iron, ASTM-A48, CL 35</t>
        </is>
      </c>
      <c r="I667" t="inlineStr">
        <is>
          <t>C35</t>
        </is>
      </c>
      <c r="J667" s="250" t="n">
        <v>175</v>
      </c>
      <c r="K667" t="inlineStr">
        <is>
          <t>Coating_Standard</t>
        </is>
      </c>
      <c r="L667" s="273" t="inlineStr">
        <is>
          <t>98558138</t>
        </is>
      </c>
      <c r="M667" t="inlineStr">
        <is>
          <t>B100030</t>
        </is>
      </c>
      <c r="N667" s="233" t="inlineStr">
        <is>
          <t>LT025</t>
        </is>
      </c>
      <c r="O667" t="inlineStr"/>
      <c r="P667" t="inlineStr"/>
      <c r="Q667" t="inlineStr"/>
      <c r="R667" t="inlineStr"/>
      <c r="S667" t="inlineStr"/>
      <c r="T667" t="inlineStr"/>
      <c r="U667" t="inlineStr"/>
      <c r="V667" t="inlineStr"/>
      <c r="W667" t="inlineStr"/>
      <c r="X667" t="inlineStr"/>
      <c r="Y667" t="inlineStr"/>
    </row>
    <row r="668" hidden="1" s="109">
      <c r="A668" t="inlineStr"/>
      <c r="B668" s="250" t="inlineStr">
        <is>
          <t>N</t>
        </is>
      </c>
      <c r="C668" t="inlineStr">
        <is>
          <t>ConTab_BOM_KP_Case_1013</t>
        </is>
      </c>
      <c r="D668" t="inlineStr"/>
      <c r="E668" t="inlineStr">
        <is>
          <t>:1617-5_6-KP:</t>
        </is>
      </c>
      <c r="F668" t="inlineStr">
        <is>
          <t>125# ANSI Flange</t>
        </is>
      </c>
      <c r="G668" t="inlineStr">
        <is>
          <t>CaseMatl_Ductile_Iron_ASTM-A536-65</t>
        </is>
      </c>
      <c r="H668" t="inlineStr">
        <is>
          <t>Ductile Iron, ASTM-A536-65</t>
        </is>
      </c>
      <c r="I668" t="inlineStr">
        <is>
          <t>J</t>
        </is>
      </c>
      <c r="J668" s="250" t="n">
        <v>175</v>
      </c>
      <c r="K668" t="inlineStr">
        <is>
          <t>Coating_Standard</t>
        </is>
      </c>
      <c r="L668" s="273" t="inlineStr">
        <is>
          <t>RTF</t>
        </is>
      </c>
      <c r="M668" t="inlineStr">
        <is>
          <t>B100228</t>
        </is>
      </c>
      <c r="N668" s="233" t="inlineStr">
        <is>
          <t>LT025</t>
        </is>
      </c>
      <c r="O668" t="inlineStr"/>
      <c r="P668" t="inlineStr"/>
      <c r="Q668" t="inlineStr"/>
      <c r="R668" t="inlineStr"/>
      <c r="S668" t="inlineStr"/>
      <c r="T668" t="inlineStr"/>
      <c r="U668" t="inlineStr"/>
      <c r="V668" t="inlineStr"/>
      <c r="W668" t="inlineStr"/>
      <c r="X668" t="inlineStr"/>
      <c r="Y668" t="inlineStr"/>
    </row>
    <row r="669" hidden="1" s="109">
      <c r="A669" t="inlineStr"/>
      <c r="B669" s="250" t="inlineStr">
        <is>
          <t>N</t>
        </is>
      </c>
      <c r="C669" t="inlineStr">
        <is>
          <t>ConTab_BOM_KP_Case_1014</t>
        </is>
      </c>
      <c r="D669" t="inlineStr"/>
      <c r="E669" t="inlineStr">
        <is>
          <t>:1617-5_6-KP:</t>
        </is>
      </c>
      <c r="F669" t="inlineStr">
        <is>
          <t>125# ANSI Flange</t>
        </is>
      </c>
      <c r="G669" t="inlineStr">
        <is>
          <t>CaseMatl_Special</t>
        </is>
      </c>
      <c r="H669" t="inlineStr">
        <is>
          <t>Special/Other</t>
        </is>
      </c>
      <c r="I669" t="inlineStr">
        <is>
          <t>X</t>
        </is>
      </c>
      <c r="J669" s="250" t="n">
        <v>175</v>
      </c>
      <c r="K669" t="inlineStr">
        <is>
          <t>Coating_Standard</t>
        </is>
      </c>
      <c r="L669" s="273" t="inlineStr">
        <is>
          <t>RTF</t>
        </is>
      </c>
      <c r="M669" t="inlineStr">
        <is>
          <t>B100113</t>
        </is>
      </c>
      <c r="N669" s="233" t="inlineStr">
        <is>
          <t>LT025</t>
        </is>
      </c>
      <c r="O669" t="inlineStr"/>
      <c r="P669" t="inlineStr"/>
      <c r="Q669" t="inlineStr"/>
      <c r="R669" t="inlineStr"/>
      <c r="S669" t="inlineStr"/>
      <c r="T669" t="inlineStr"/>
      <c r="U669" t="inlineStr"/>
      <c r="V669" t="inlineStr"/>
      <c r="W669" t="inlineStr"/>
      <c r="X669" t="inlineStr"/>
      <c r="Y669" t="inlineStr"/>
    </row>
    <row r="670" hidden="1" s="109">
      <c r="A670" t="inlineStr"/>
      <c r="B670" s="250" t="inlineStr">
        <is>
          <t>N</t>
        </is>
      </c>
      <c r="C670" t="inlineStr">
        <is>
          <t>ConTab_BOM_KP_Case_1015</t>
        </is>
      </c>
      <c r="D670" t="inlineStr"/>
      <c r="E670" t="inlineStr">
        <is>
          <t>:1617-5_6-KP:</t>
        </is>
      </c>
      <c r="F670" t="inlineStr">
        <is>
          <t>250# ANSI Flange</t>
        </is>
      </c>
      <c r="G670" t="inlineStr">
        <is>
          <t>CaseMatl_Cast_Iron_ASTM-A48_CL35</t>
        </is>
      </c>
      <c r="H670" t="inlineStr">
        <is>
          <t>Cast Iron, ASTM-A48, CL 35</t>
        </is>
      </c>
      <c r="I670" t="inlineStr">
        <is>
          <t>C35</t>
        </is>
      </c>
      <c r="J670" s="250" t="n">
        <v>250</v>
      </c>
      <c r="K670" t="inlineStr">
        <is>
          <t>Coating_Standard</t>
        </is>
      </c>
      <c r="L670" s="273" t="inlineStr">
        <is>
          <t>98558139</t>
        </is>
      </c>
      <c r="M670" t="inlineStr">
        <is>
          <t>B100228</t>
        </is>
      </c>
      <c r="N670" s="273" t="inlineStr">
        <is>
          <t>LT034</t>
        </is>
      </c>
      <c r="O670" t="inlineStr"/>
      <c r="P670" t="inlineStr"/>
      <c r="Q670" t="inlineStr"/>
      <c r="R670" t="inlineStr"/>
      <c r="S670" t="inlineStr"/>
      <c r="T670" t="inlineStr"/>
      <c r="U670" t="inlineStr"/>
      <c r="V670" t="inlineStr"/>
      <c r="W670" t="inlineStr"/>
      <c r="X670" t="inlineStr"/>
      <c r="Y670" t="inlineStr"/>
    </row>
    <row r="671" hidden="1" s="109">
      <c r="A671" t="inlineStr"/>
      <c r="B671" s="250" t="inlineStr">
        <is>
          <t>N</t>
        </is>
      </c>
      <c r="C671" t="inlineStr">
        <is>
          <t>ConTab_BOM_KP_Case_1016</t>
        </is>
      </c>
      <c r="D671" t="inlineStr"/>
      <c r="E671" t="inlineStr">
        <is>
          <t>:1617-5_6-KP:</t>
        </is>
      </c>
      <c r="F671" t="inlineStr">
        <is>
          <t>250# ANSI Flange</t>
        </is>
      </c>
      <c r="G671" t="inlineStr">
        <is>
          <t>CaseMatl_Ductile_Iron_ASTM-A536-65</t>
        </is>
      </c>
      <c r="H671" t="inlineStr">
        <is>
          <t>Ductile Iron, ASTM-A536-65</t>
        </is>
      </c>
      <c r="I671" t="inlineStr">
        <is>
          <t>J</t>
        </is>
      </c>
      <c r="J671" s="250" t="n">
        <v>300</v>
      </c>
      <c r="K671" t="inlineStr">
        <is>
          <t>Coating_Standard</t>
        </is>
      </c>
      <c r="L671" s="273" t="inlineStr">
        <is>
          <t>98558140</t>
        </is>
      </c>
      <c r="M671" t="inlineStr">
        <is>
          <t>B100228</t>
        </is>
      </c>
      <c r="N671" s="273" t="inlineStr">
        <is>
          <t>LT034</t>
        </is>
      </c>
      <c r="O671" t="inlineStr"/>
      <c r="P671" t="inlineStr"/>
      <c r="Q671" t="inlineStr"/>
      <c r="R671" t="inlineStr"/>
      <c r="S671" t="inlineStr"/>
      <c r="T671" t="inlineStr"/>
      <c r="U671" t="inlineStr"/>
      <c r="V671" t="inlineStr"/>
      <c r="W671" t="inlineStr"/>
      <c r="X671" t="inlineStr"/>
      <c r="Y671" t="inlineStr"/>
    </row>
    <row r="672" hidden="1" s="109">
      <c r="A672" t="inlineStr"/>
      <c r="B672" s="250" t="inlineStr">
        <is>
          <t>N</t>
        </is>
      </c>
      <c r="C672" t="inlineStr">
        <is>
          <t>ConTab_BOM_KP_Case_1017</t>
        </is>
      </c>
      <c r="D672" t="inlineStr"/>
      <c r="E672" t="inlineStr">
        <is>
          <t>:1617-5_6-KP:</t>
        </is>
      </c>
      <c r="F672" t="inlineStr">
        <is>
          <t>250# ANSI Flange</t>
        </is>
      </c>
      <c r="G672" t="inlineStr">
        <is>
          <t>CaseMatl_Special</t>
        </is>
      </c>
      <c r="H672" t="inlineStr">
        <is>
          <t>Special/Other</t>
        </is>
      </c>
      <c r="I672" t="inlineStr">
        <is>
          <t>X</t>
        </is>
      </c>
      <c r="J672" s="250" t="n">
        <v>250</v>
      </c>
      <c r="K672" t="inlineStr">
        <is>
          <t>Coating_Standard</t>
        </is>
      </c>
      <c r="L672" s="273" t="inlineStr">
        <is>
          <t>RTF</t>
        </is>
      </c>
      <c r="M672" t="inlineStr">
        <is>
          <t>B100113</t>
        </is>
      </c>
      <c r="N672" s="273" t="inlineStr">
        <is>
          <t>LT034</t>
        </is>
      </c>
      <c r="O672" t="inlineStr"/>
      <c r="P672" t="inlineStr"/>
      <c r="Q672" t="inlineStr"/>
      <c r="R672" t="inlineStr"/>
      <c r="S672" t="inlineStr"/>
      <c r="T672" t="inlineStr"/>
      <c r="U672" t="inlineStr"/>
      <c r="V672" t="inlineStr"/>
      <c r="W672" t="inlineStr"/>
      <c r="X672" t="inlineStr"/>
      <c r="Y672" t="inlineStr"/>
    </row>
    <row r="673" hidden="1" s="109">
      <c r="A673" t="inlineStr"/>
      <c r="B673" s="250" t="inlineStr">
        <is>
          <t>N</t>
        </is>
      </c>
      <c r="C673" t="inlineStr">
        <is>
          <t>ConTab_BOM_KP_Case_1018</t>
        </is>
      </c>
      <c r="D673" t="inlineStr"/>
      <c r="E673" t="inlineStr">
        <is>
          <t>:1617-5_6-KP:</t>
        </is>
      </c>
      <c r="F673" t="inlineStr">
        <is>
          <t>Special/Other</t>
        </is>
      </c>
      <c r="G673" t="inlineStr">
        <is>
          <t>CaseMatl_Cast_Iron_ASTM-A48_CL35</t>
        </is>
      </c>
      <c r="H673" t="inlineStr">
        <is>
          <t>Cast Iron, ASTM-A48, CL 35</t>
        </is>
      </c>
      <c r="I673" t="inlineStr">
        <is>
          <t>C35</t>
        </is>
      </c>
      <c r="J673" s="250" t="n">
        <v>175</v>
      </c>
      <c r="K673" t="inlineStr">
        <is>
          <t>Coating_Standard</t>
        </is>
      </c>
      <c r="L673" s="273" t="inlineStr">
        <is>
          <t>RTF</t>
        </is>
      </c>
      <c r="M673" t="inlineStr">
        <is>
          <t>B100228</t>
        </is>
      </c>
      <c r="N673" s="233" t="inlineStr">
        <is>
          <t>LT025</t>
        </is>
      </c>
      <c r="O673" t="inlineStr"/>
      <c r="P673" t="inlineStr"/>
      <c r="Q673" t="inlineStr"/>
      <c r="R673" t="inlineStr"/>
      <c r="S673" t="inlineStr"/>
      <c r="T673" t="inlineStr"/>
      <c r="U673" t="inlineStr"/>
      <c r="V673" t="inlineStr"/>
      <c r="W673" t="inlineStr"/>
      <c r="X673" t="inlineStr"/>
      <c r="Y673" t="inlineStr"/>
    </row>
    <row r="674" hidden="1" s="109">
      <c r="A674" t="inlineStr"/>
      <c r="B674" s="250" t="inlineStr">
        <is>
          <t>N</t>
        </is>
      </c>
      <c r="C674" t="inlineStr">
        <is>
          <t>ConTab_BOM_KP_Case_1019</t>
        </is>
      </c>
      <c r="D674" t="inlineStr"/>
      <c r="E674" t="inlineStr">
        <is>
          <t>:1617-5_6-KP:</t>
        </is>
      </c>
      <c r="F674" t="inlineStr">
        <is>
          <t>Special/Other</t>
        </is>
      </c>
      <c r="G674" t="inlineStr">
        <is>
          <t>CaseMatl_Ductile_Iron_ASTM-A536-65</t>
        </is>
      </c>
      <c r="H674" t="inlineStr">
        <is>
          <t>Ductile Iron, ASTM-A536-65</t>
        </is>
      </c>
      <c r="I674" t="inlineStr">
        <is>
          <t>J</t>
        </is>
      </c>
      <c r="J674" s="250" t="n">
        <v>175</v>
      </c>
      <c r="K674" t="inlineStr">
        <is>
          <t>Coating_Standard</t>
        </is>
      </c>
      <c r="L674" s="273" t="inlineStr">
        <is>
          <t>RTF</t>
        </is>
      </c>
      <c r="M674" t="inlineStr">
        <is>
          <t>B100228</t>
        </is>
      </c>
      <c r="N674" s="233" t="inlineStr">
        <is>
          <t>LT025</t>
        </is>
      </c>
      <c r="O674" t="inlineStr"/>
      <c r="P674" t="inlineStr"/>
      <c r="Q674" t="inlineStr"/>
      <c r="R674" t="inlineStr"/>
      <c r="S674" t="inlineStr"/>
      <c r="T674" t="inlineStr"/>
      <c r="U674" t="inlineStr"/>
      <c r="V674" t="inlineStr"/>
      <c r="W674" t="inlineStr"/>
      <c r="X674" t="inlineStr"/>
      <c r="Y674" t="inlineStr"/>
    </row>
    <row r="675" hidden="1" s="109">
      <c r="A675" t="inlineStr"/>
      <c r="B675" s="250" t="inlineStr">
        <is>
          <t>N</t>
        </is>
      </c>
      <c r="C675" t="inlineStr">
        <is>
          <t>ConTab_BOM_KP_Case_1020</t>
        </is>
      </c>
      <c r="D675" t="inlineStr"/>
      <c r="E675" t="inlineStr">
        <is>
          <t>:1617-5_6-KP:</t>
        </is>
      </c>
      <c r="F675" t="inlineStr">
        <is>
          <t>Special/Other</t>
        </is>
      </c>
      <c r="G675" t="inlineStr">
        <is>
          <t>CaseMatl_Special</t>
        </is>
      </c>
      <c r="H675" t="inlineStr">
        <is>
          <t>Special/Other</t>
        </is>
      </c>
      <c r="I675" t="inlineStr">
        <is>
          <t>X</t>
        </is>
      </c>
      <c r="J675" s="250" t="n">
        <v>175</v>
      </c>
      <c r="K675" t="inlineStr">
        <is>
          <t>Coating_Standard</t>
        </is>
      </c>
      <c r="L675" s="273" t="inlineStr">
        <is>
          <t>RTF</t>
        </is>
      </c>
      <c r="M675" t="inlineStr">
        <is>
          <t>B100113</t>
        </is>
      </c>
      <c r="N675" s="233" t="inlineStr">
        <is>
          <t>LT025</t>
        </is>
      </c>
      <c r="O675" t="inlineStr"/>
      <c r="P675" t="inlineStr"/>
      <c r="Q675" t="inlineStr"/>
      <c r="R675" t="inlineStr"/>
      <c r="S675" t="inlineStr"/>
      <c r="T675" t="inlineStr"/>
      <c r="U675" t="inlineStr"/>
      <c r="V675" t="inlineStr"/>
      <c r="W675" t="inlineStr"/>
      <c r="X675" t="inlineStr"/>
      <c r="Y675" t="inlineStr"/>
    </row>
    <row r="676" hidden="1" s="109">
      <c r="A676" t="inlineStr"/>
      <c r="B676" s="250" t="inlineStr">
        <is>
          <t>N</t>
        </is>
      </c>
      <c r="C676" t="inlineStr">
        <is>
          <t>ConTab_BOM_KP_Case_1025</t>
        </is>
      </c>
      <c r="D676" t="inlineStr"/>
      <c r="E676" t="inlineStr">
        <is>
          <t>:1617-5_6-KP:</t>
        </is>
      </c>
      <c r="F676" t="inlineStr">
        <is>
          <t>125# ANSI Flange</t>
        </is>
      </c>
      <c r="G676" t="inlineStr">
        <is>
          <t>CaseMatl_Cast_Iron_ASTM-A48_CL35</t>
        </is>
      </c>
      <c r="H676" t="inlineStr">
        <is>
          <t>Cast Iron, ASTM-A48, CL 35</t>
        </is>
      </c>
      <c r="I676" t="inlineStr">
        <is>
          <t>C35</t>
        </is>
      </c>
      <c r="J676" s="250" t="n">
        <v>175</v>
      </c>
      <c r="K676" t="inlineStr">
        <is>
          <t>Coating_Scotchkote134_interior_exterior</t>
        </is>
      </c>
      <c r="L676" s="273" t="inlineStr">
        <is>
          <t>RTF</t>
        </is>
      </c>
      <c r="M676" t="inlineStr">
        <is>
          <t>B100228</t>
        </is>
      </c>
      <c r="N676" s="273" t="inlineStr">
        <is>
          <t>LT250</t>
        </is>
      </c>
      <c r="O676" t="inlineStr"/>
      <c r="P676" t="inlineStr"/>
      <c r="Q676" t="inlineStr"/>
      <c r="R676" t="inlineStr"/>
      <c r="S676" t="inlineStr"/>
      <c r="T676" t="inlineStr"/>
      <c r="U676" t="inlineStr"/>
      <c r="V676" t="inlineStr"/>
      <c r="W676" t="inlineStr"/>
      <c r="X676" t="inlineStr"/>
      <c r="Y676" t="inlineStr"/>
    </row>
    <row r="677" hidden="1" s="109">
      <c r="A677" t="inlineStr"/>
      <c r="B677" s="250" t="inlineStr">
        <is>
          <t>N</t>
        </is>
      </c>
      <c r="C677" t="inlineStr">
        <is>
          <t>ConTab_BOM_KP_Case_1026</t>
        </is>
      </c>
      <c r="D677" t="inlineStr"/>
      <c r="E677" t="inlineStr">
        <is>
          <t>:1617-5_6-KP:</t>
        </is>
      </c>
      <c r="F677" t="inlineStr">
        <is>
          <t>125# ANSI Flange</t>
        </is>
      </c>
      <c r="G677" t="inlineStr">
        <is>
          <t>CaseMatl_Ductile_Iron_ASTM-A536-65</t>
        </is>
      </c>
      <c r="H677" t="inlineStr">
        <is>
          <t>Ductile Iron, ASTM-A536-65</t>
        </is>
      </c>
      <c r="I677" t="inlineStr">
        <is>
          <t>J</t>
        </is>
      </c>
      <c r="J677" s="250" t="n">
        <v>175</v>
      </c>
      <c r="K677" t="inlineStr">
        <is>
          <t>Coating_Scotchkote134_interior_exterior</t>
        </is>
      </c>
      <c r="L677" s="273" t="inlineStr">
        <is>
          <t>RTF</t>
        </is>
      </c>
      <c r="M677" t="inlineStr">
        <is>
          <t>B100228</t>
        </is>
      </c>
      <c r="N677" s="233" t="inlineStr">
        <is>
          <t>LT025</t>
        </is>
      </c>
      <c r="O677" t="inlineStr"/>
      <c r="P677" t="inlineStr"/>
      <c r="Q677" t="inlineStr"/>
      <c r="R677" t="inlineStr"/>
      <c r="S677" t="inlineStr"/>
      <c r="T677" t="inlineStr"/>
      <c r="U677" t="inlineStr"/>
      <c r="V677" t="inlineStr"/>
      <c r="W677" t="inlineStr"/>
      <c r="X677" t="inlineStr"/>
      <c r="Y677" t="inlineStr"/>
    </row>
    <row r="678" hidden="1" s="109">
      <c r="A678" t="inlineStr"/>
      <c r="B678" s="250" t="inlineStr">
        <is>
          <t>N</t>
        </is>
      </c>
      <c r="C678" t="inlineStr">
        <is>
          <t>ConTab_BOM_KP_Case_1027</t>
        </is>
      </c>
      <c r="D678" t="inlineStr"/>
      <c r="E678" t="inlineStr">
        <is>
          <t>:1617-5_6-KP:</t>
        </is>
      </c>
      <c r="F678" t="inlineStr">
        <is>
          <t>250# ANSI Flange</t>
        </is>
      </c>
      <c r="G678" t="inlineStr">
        <is>
          <t>CaseMatl_Cast_Iron_ASTM-A48_CL35</t>
        </is>
      </c>
      <c r="H678" t="inlineStr">
        <is>
          <t>Cast Iron, ASTM-A48, CL 35</t>
        </is>
      </c>
      <c r="I678" t="inlineStr">
        <is>
          <t>C35</t>
        </is>
      </c>
      <c r="J678" s="250" t="n">
        <v>250</v>
      </c>
      <c r="K678" t="inlineStr">
        <is>
          <t>Coating_Scotchkote134_interior_exterior</t>
        </is>
      </c>
      <c r="L678" s="273" t="inlineStr">
        <is>
          <t>RTF</t>
        </is>
      </c>
      <c r="M678" t="inlineStr">
        <is>
          <t>B100228</t>
        </is>
      </c>
      <c r="N678" s="273" t="inlineStr">
        <is>
          <t>LT034</t>
        </is>
      </c>
      <c r="O678" t="inlineStr"/>
      <c r="P678" t="inlineStr"/>
      <c r="Q678" t="inlineStr"/>
      <c r="R678" t="inlineStr"/>
      <c r="S678" t="inlineStr"/>
      <c r="T678" t="inlineStr"/>
      <c r="U678" t="inlineStr"/>
      <c r="V678" t="inlineStr"/>
      <c r="W678" t="inlineStr"/>
      <c r="X678" t="inlineStr"/>
      <c r="Y678" t="inlineStr"/>
    </row>
    <row r="679" hidden="1" s="109">
      <c r="A679" t="inlineStr"/>
      <c r="B679" s="250" t="inlineStr">
        <is>
          <t>N</t>
        </is>
      </c>
      <c r="C679" t="inlineStr">
        <is>
          <t>ConTab_BOM_KP_Case_1028</t>
        </is>
      </c>
      <c r="D679" t="inlineStr"/>
      <c r="E679" t="inlineStr">
        <is>
          <t>:1617-5_6-KP:</t>
        </is>
      </c>
      <c r="F679" t="inlineStr">
        <is>
          <t>250# ANSI Flange</t>
        </is>
      </c>
      <c r="G679" t="inlineStr">
        <is>
          <t>CaseMatl_Ductile_Iron_ASTM-A536-65</t>
        </is>
      </c>
      <c r="H679" t="inlineStr">
        <is>
          <t>Ductile Iron, ASTM-A536-65</t>
        </is>
      </c>
      <c r="I679" t="inlineStr">
        <is>
          <t>J</t>
        </is>
      </c>
      <c r="J679" s="250" t="n">
        <v>300</v>
      </c>
      <c r="K679" t="inlineStr">
        <is>
          <t>Coating_Scotchkote134_interior_exterior</t>
        </is>
      </c>
      <c r="L679" s="273" t="inlineStr">
        <is>
          <t>RTF</t>
        </is>
      </c>
      <c r="M679" t="inlineStr">
        <is>
          <t>B100228</t>
        </is>
      </c>
      <c r="N679" s="273" t="inlineStr">
        <is>
          <t>LT034</t>
        </is>
      </c>
      <c r="O679" t="inlineStr"/>
      <c r="P679" t="inlineStr"/>
      <c r="Q679" t="inlineStr"/>
      <c r="R679" t="inlineStr"/>
      <c r="S679" t="inlineStr"/>
      <c r="T679" t="inlineStr"/>
      <c r="U679" t="inlineStr"/>
      <c r="V679" t="inlineStr"/>
      <c r="W679" t="inlineStr"/>
      <c r="X679" t="inlineStr"/>
      <c r="Y679" t="inlineStr"/>
    </row>
    <row r="680" hidden="1" s="109">
      <c r="A680" t="inlineStr"/>
      <c r="B680" s="250" t="inlineStr">
        <is>
          <t>N</t>
        </is>
      </c>
      <c r="C680" t="inlineStr">
        <is>
          <t>ConTab_BOM_KP_Case_1029</t>
        </is>
      </c>
      <c r="D680" t="inlineStr"/>
      <c r="E680" t="inlineStr">
        <is>
          <t>:1617-5_6-KP:</t>
        </is>
      </c>
      <c r="F680" t="inlineStr">
        <is>
          <t>125# ANSI Flange</t>
        </is>
      </c>
      <c r="G680" t="inlineStr">
        <is>
          <t>CaseMatl_Cast_Iron_ASTM-A48_CL35</t>
        </is>
      </c>
      <c r="H680" t="inlineStr">
        <is>
          <t>Cast Iron, ASTM-A48, CL 35</t>
        </is>
      </c>
      <c r="I680" t="inlineStr">
        <is>
          <t>C35</t>
        </is>
      </c>
      <c r="J680" s="250" t="n">
        <v>175</v>
      </c>
      <c r="K680" t="inlineStr">
        <is>
          <t>Coating_Scotchkote134_interior_exterior_IncludeImpeller</t>
        </is>
      </c>
      <c r="L680" s="273" t="inlineStr">
        <is>
          <t>RTF</t>
        </is>
      </c>
      <c r="M680" t="inlineStr">
        <is>
          <t>B100228</t>
        </is>
      </c>
      <c r="N680" s="273" t="inlineStr">
        <is>
          <t>LT250</t>
        </is>
      </c>
      <c r="O680" t="inlineStr"/>
      <c r="P680" t="inlineStr"/>
      <c r="Q680" t="inlineStr"/>
      <c r="R680" t="inlineStr"/>
      <c r="S680" t="inlineStr"/>
      <c r="T680" t="inlineStr"/>
      <c r="U680" t="inlineStr"/>
      <c r="V680" t="inlineStr"/>
      <c r="W680" t="inlineStr"/>
      <c r="X680" t="inlineStr"/>
      <c r="Y680" t="inlineStr"/>
    </row>
    <row r="681" hidden="1" s="109">
      <c r="A681" t="inlineStr"/>
      <c r="B681" s="250" t="inlineStr">
        <is>
          <t>N</t>
        </is>
      </c>
      <c r="C681" t="inlineStr">
        <is>
          <t>ConTab_BOM_KP_Case_1030</t>
        </is>
      </c>
      <c r="D681" t="inlineStr"/>
      <c r="E681" t="inlineStr">
        <is>
          <t>:1617-5_6-KP:</t>
        </is>
      </c>
      <c r="F681" t="inlineStr">
        <is>
          <t>125# ANSI Flange</t>
        </is>
      </c>
      <c r="G681" t="inlineStr">
        <is>
          <t>CaseMatl_Ductile_Iron_ASTM-A536-65</t>
        </is>
      </c>
      <c r="H681" t="inlineStr">
        <is>
          <t>Ductile Iron, ASTM-A536-65</t>
        </is>
      </c>
      <c r="I681" t="inlineStr">
        <is>
          <t>J</t>
        </is>
      </c>
      <c r="J681" s="250" t="n">
        <v>175</v>
      </c>
      <c r="K681" t="inlineStr">
        <is>
          <t>Coating_Scotchkote134_interior_exterior_IncludeImpeller</t>
        </is>
      </c>
      <c r="L681" s="273" t="inlineStr">
        <is>
          <t>RTF</t>
        </is>
      </c>
      <c r="M681" t="inlineStr">
        <is>
          <t>B100228</t>
        </is>
      </c>
      <c r="N681" s="233" t="inlineStr">
        <is>
          <t>LT025</t>
        </is>
      </c>
      <c r="O681" t="inlineStr"/>
      <c r="P681" t="inlineStr"/>
      <c r="Q681" t="inlineStr"/>
      <c r="R681" t="inlineStr"/>
      <c r="S681" t="inlineStr"/>
      <c r="T681" t="inlineStr"/>
      <c r="U681" t="inlineStr"/>
      <c r="V681" t="inlineStr"/>
      <c r="W681" t="inlineStr"/>
      <c r="X681" t="inlineStr"/>
      <c r="Y681" t="inlineStr"/>
    </row>
    <row r="682" hidden="1" s="109">
      <c r="A682" t="inlineStr"/>
      <c r="B682" s="250" t="inlineStr">
        <is>
          <t>N</t>
        </is>
      </c>
      <c r="C682" t="inlineStr">
        <is>
          <t>ConTab_BOM_KP_Case_1031</t>
        </is>
      </c>
      <c r="D682" t="inlineStr"/>
      <c r="E682" t="inlineStr">
        <is>
          <t>:1617-5_6-KP:</t>
        </is>
      </c>
      <c r="F682" t="inlineStr">
        <is>
          <t>250# ANSI Flange</t>
        </is>
      </c>
      <c r="G682" t="inlineStr">
        <is>
          <t>CaseMatl_Cast_Iron_ASTM-A48_CL35</t>
        </is>
      </c>
      <c r="H682" t="inlineStr">
        <is>
          <t>Cast Iron, ASTM-A48, CL 35</t>
        </is>
      </c>
      <c r="I682" t="inlineStr">
        <is>
          <t>C35</t>
        </is>
      </c>
      <c r="J682" s="250" t="n">
        <v>250</v>
      </c>
      <c r="K682" t="inlineStr">
        <is>
          <t>Coating_Scotchkote134_interior_exterior_IncludeImpeller</t>
        </is>
      </c>
      <c r="L682" s="273" t="inlineStr">
        <is>
          <t>RTF</t>
        </is>
      </c>
      <c r="M682" t="inlineStr">
        <is>
          <t>B100228</t>
        </is>
      </c>
      <c r="N682" s="273" t="inlineStr">
        <is>
          <t>LT034</t>
        </is>
      </c>
      <c r="O682" t="inlineStr"/>
      <c r="P682" t="inlineStr"/>
      <c r="Q682" t="inlineStr"/>
      <c r="R682" t="inlineStr"/>
      <c r="S682" t="inlineStr"/>
      <c r="T682" t="inlineStr"/>
      <c r="U682" t="inlineStr"/>
      <c r="V682" t="inlineStr"/>
      <c r="W682" t="inlineStr"/>
      <c r="X682" t="inlineStr"/>
      <c r="Y682" t="inlineStr"/>
    </row>
    <row r="683" hidden="1" s="109">
      <c r="A683" t="inlineStr"/>
      <c r="B683" s="250" t="inlineStr">
        <is>
          <t>N</t>
        </is>
      </c>
      <c r="C683" t="inlineStr">
        <is>
          <t>ConTab_BOM_KP_Case_1032</t>
        </is>
      </c>
      <c r="D683" t="inlineStr"/>
      <c r="E683" t="inlineStr">
        <is>
          <t>:1617-5_6-KP:</t>
        </is>
      </c>
      <c r="F683" t="inlineStr">
        <is>
          <t>250# ANSI Flange</t>
        </is>
      </c>
      <c r="G683" t="inlineStr">
        <is>
          <t>CaseMatl_Ductile_Iron_ASTM-A536-65</t>
        </is>
      </c>
      <c r="H683" t="inlineStr">
        <is>
          <t>Ductile Iron, ASTM-A536-65</t>
        </is>
      </c>
      <c r="I683" t="inlineStr">
        <is>
          <t>J</t>
        </is>
      </c>
      <c r="J683" s="250" t="n">
        <v>300</v>
      </c>
      <c r="K683" t="inlineStr">
        <is>
          <t>Coating_Scotchkote134_interior_exterior_IncludeImpeller</t>
        </is>
      </c>
      <c r="L683" s="273" t="inlineStr">
        <is>
          <t>RTF</t>
        </is>
      </c>
      <c r="M683" t="inlineStr">
        <is>
          <t>B100228</t>
        </is>
      </c>
      <c r="N683" s="273" t="inlineStr">
        <is>
          <t>LT034</t>
        </is>
      </c>
      <c r="O683" t="inlineStr"/>
      <c r="P683" t="inlineStr"/>
      <c r="Q683" t="inlineStr"/>
      <c r="R683" t="inlineStr"/>
      <c r="S683" t="inlineStr"/>
      <c r="T683" t="inlineStr"/>
      <c r="U683" t="inlineStr"/>
      <c r="V683" t="inlineStr"/>
      <c r="W683" t="inlineStr"/>
      <c r="X683" t="inlineStr"/>
      <c r="Y683" t="inlineStr"/>
    </row>
    <row r="684" hidden="1" s="109">
      <c r="A684" t="inlineStr"/>
      <c r="B684" s="250" t="inlineStr">
        <is>
          <t>N</t>
        </is>
      </c>
      <c r="C684" t="inlineStr">
        <is>
          <t>ConTab_BOM_KP_Case_1045</t>
        </is>
      </c>
      <c r="D684" t="inlineStr"/>
      <c r="E684" t="inlineStr">
        <is>
          <t>:1620-3_4-KP:</t>
        </is>
      </c>
      <c r="F684" t="inlineStr">
        <is>
          <t>125# ANSI Flange</t>
        </is>
      </c>
      <c r="G684" t="inlineStr">
        <is>
          <t>CaseMatl_Cast_Iron_ASTM-A48_CL35</t>
        </is>
      </c>
      <c r="H684" t="inlineStr">
        <is>
          <t>Cast Iron, ASTM-A48, CL 35</t>
        </is>
      </c>
      <c r="I684" t="inlineStr">
        <is>
          <t>C35</t>
        </is>
      </c>
      <c r="J684" s="250" t="n">
        <v>175</v>
      </c>
      <c r="K684" t="inlineStr">
        <is>
          <t>Coating_Standard</t>
        </is>
      </c>
      <c r="L684" s="273" t="inlineStr">
        <is>
          <t>RTF</t>
        </is>
      </c>
      <c r="M684" t="inlineStr">
        <is>
          <t>B100030</t>
        </is>
      </c>
      <c r="N684" s="233" t="inlineStr">
        <is>
          <t>LT025</t>
        </is>
      </c>
      <c r="O684" t="inlineStr"/>
      <c r="P684" t="inlineStr"/>
      <c r="Q684" t="inlineStr"/>
      <c r="R684" t="inlineStr"/>
      <c r="S684" t="inlineStr"/>
      <c r="T684" t="inlineStr"/>
      <c r="U684" t="inlineStr"/>
      <c r="V684" t="inlineStr"/>
      <c r="W684" t="inlineStr"/>
      <c r="X684" t="inlineStr"/>
      <c r="Y684" t="inlineStr"/>
    </row>
    <row r="685" hidden="1" s="109">
      <c r="A685" t="inlineStr"/>
      <c r="B685" s="250" t="inlineStr">
        <is>
          <t>N</t>
        </is>
      </c>
      <c r="C685" t="inlineStr">
        <is>
          <t>ConTab_BOM_KP_Case_1046</t>
        </is>
      </c>
      <c r="D685" t="inlineStr"/>
      <c r="E685" t="inlineStr">
        <is>
          <t>:1620-3_4-KP:</t>
        </is>
      </c>
      <c r="F685" t="inlineStr">
        <is>
          <t>125# ANSI Flange</t>
        </is>
      </c>
      <c r="G685" t="inlineStr">
        <is>
          <t>CaseMatl_Ductile_Iron_ASTM-A536-65</t>
        </is>
      </c>
      <c r="H685" t="inlineStr">
        <is>
          <t>Ductile Iron, ASTM-A536-65</t>
        </is>
      </c>
      <c r="I685" t="inlineStr">
        <is>
          <t>J</t>
        </is>
      </c>
      <c r="J685" s="250" t="n">
        <v>175</v>
      </c>
      <c r="K685" t="inlineStr">
        <is>
          <t>Coating_Standard</t>
        </is>
      </c>
      <c r="L685" s="273" t="inlineStr">
        <is>
          <t>98571797</t>
        </is>
      </c>
      <c r="M685" t="inlineStr">
        <is>
          <t>B100030</t>
        </is>
      </c>
      <c r="N685" s="233" t="inlineStr">
        <is>
          <t>LT025</t>
        </is>
      </c>
      <c r="O685" t="inlineStr"/>
      <c r="P685" t="inlineStr"/>
      <c r="Q685" t="inlineStr"/>
      <c r="R685" t="inlineStr"/>
      <c r="S685" t="inlineStr"/>
      <c r="T685" t="inlineStr"/>
      <c r="U685" t="inlineStr"/>
      <c r="V685" t="inlineStr"/>
      <c r="W685" t="inlineStr"/>
      <c r="X685" t="inlineStr"/>
      <c r="Y685" t="inlineStr"/>
    </row>
    <row r="686" hidden="1" s="109">
      <c r="A686" t="inlineStr"/>
      <c r="B686" s="250" t="inlineStr">
        <is>
          <t>N</t>
        </is>
      </c>
      <c r="C686" t="inlineStr">
        <is>
          <t>ConTab_BOM_KP_Case_1047</t>
        </is>
      </c>
      <c r="D686" t="inlineStr"/>
      <c r="E686" t="inlineStr">
        <is>
          <t>:1620-3_4-KP:</t>
        </is>
      </c>
      <c r="F686" t="inlineStr">
        <is>
          <t>125# ANSI Flange</t>
        </is>
      </c>
      <c r="G686" t="inlineStr">
        <is>
          <t>CaseMatl_Special</t>
        </is>
      </c>
      <c r="H686" t="inlineStr">
        <is>
          <t>Special/Other</t>
        </is>
      </c>
      <c r="I686" t="inlineStr">
        <is>
          <t>X</t>
        </is>
      </c>
      <c r="J686" s="250" t="n">
        <v>175</v>
      </c>
      <c r="K686" t="inlineStr">
        <is>
          <t>Coating_Standard</t>
        </is>
      </c>
      <c r="L686" s="273" t="inlineStr">
        <is>
          <t>RTF</t>
        </is>
      </c>
      <c r="M686" t="inlineStr">
        <is>
          <t>B100113</t>
        </is>
      </c>
      <c r="N686" s="233" t="inlineStr">
        <is>
          <t>LT025</t>
        </is>
      </c>
      <c r="O686" t="inlineStr"/>
      <c r="P686" t="inlineStr"/>
      <c r="Q686" t="inlineStr"/>
      <c r="R686" t="inlineStr"/>
      <c r="S686" t="inlineStr"/>
      <c r="T686" t="inlineStr"/>
      <c r="U686" t="inlineStr"/>
      <c r="V686" t="inlineStr"/>
      <c r="W686" t="inlineStr"/>
      <c r="X686" t="inlineStr"/>
      <c r="Y686" t="inlineStr"/>
    </row>
    <row r="687" hidden="1" s="109">
      <c r="A687" t="inlineStr"/>
      <c r="B687" s="250" t="inlineStr">
        <is>
          <t>N</t>
        </is>
      </c>
      <c r="C687" t="inlineStr">
        <is>
          <t>ConTab_BOM_KP_Case_1048</t>
        </is>
      </c>
      <c r="D687" t="inlineStr"/>
      <c r="E687" t="inlineStr">
        <is>
          <t>:1620-3_4-KP:</t>
        </is>
      </c>
      <c r="F687" t="inlineStr">
        <is>
          <t>Special/Other</t>
        </is>
      </c>
      <c r="G687" t="inlineStr">
        <is>
          <t>CaseMatl_Ductile_Iron_ASTM-A536-65</t>
        </is>
      </c>
      <c r="H687" t="inlineStr">
        <is>
          <t>Ductile Iron, ASTM-A536-65</t>
        </is>
      </c>
      <c r="I687" t="inlineStr">
        <is>
          <t>J</t>
        </is>
      </c>
      <c r="J687" s="250" t="n">
        <v>175</v>
      </c>
      <c r="K687" t="inlineStr">
        <is>
          <t>Coating_Standard</t>
        </is>
      </c>
      <c r="L687" s="273" t="inlineStr">
        <is>
          <t>RTF</t>
        </is>
      </c>
      <c r="M687" t="inlineStr">
        <is>
          <t>B100228</t>
        </is>
      </c>
      <c r="N687" s="233" t="inlineStr">
        <is>
          <t>LT025</t>
        </is>
      </c>
      <c r="O687" t="inlineStr"/>
      <c r="P687" t="inlineStr"/>
      <c r="Q687" t="inlineStr"/>
      <c r="R687" t="inlineStr"/>
      <c r="S687" t="inlineStr"/>
      <c r="T687" t="inlineStr"/>
      <c r="U687" t="inlineStr"/>
      <c r="V687" t="inlineStr"/>
      <c r="W687" t="inlineStr"/>
      <c r="X687" t="inlineStr"/>
      <c r="Y687" t="inlineStr"/>
    </row>
    <row r="688" hidden="1" s="109">
      <c r="A688" t="inlineStr"/>
      <c r="B688" s="250" t="inlineStr">
        <is>
          <t>N</t>
        </is>
      </c>
      <c r="C688" t="inlineStr">
        <is>
          <t>ConTab_BOM_KP_Case_1049</t>
        </is>
      </c>
      <c r="D688" t="inlineStr"/>
      <c r="E688" t="inlineStr">
        <is>
          <t>:1620-3_4-KP:</t>
        </is>
      </c>
      <c r="F688" t="inlineStr">
        <is>
          <t>Special/Other</t>
        </is>
      </c>
      <c r="G688" t="inlineStr">
        <is>
          <t>CaseMatl_Special</t>
        </is>
      </c>
      <c r="H688" t="inlineStr">
        <is>
          <t>Special/Other</t>
        </is>
      </c>
      <c r="I688" t="inlineStr">
        <is>
          <t>X</t>
        </is>
      </c>
      <c r="J688" s="250" t="n">
        <v>175</v>
      </c>
      <c r="K688" t="inlineStr">
        <is>
          <t>Coating_Standard</t>
        </is>
      </c>
      <c r="L688" s="273" t="inlineStr">
        <is>
          <t>RTF</t>
        </is>
      </c>
      <c r="M688" t="inlineStr">
        <is>
          <t>B100113</t>
        </is>
      </c>
      <c r="N688" s="233" t="inlineStr">
        <is>
          <t>LT025</t>
        </is>
      </c>
      <c r="O688" t="inlineStr"/>
      <c r="P688" t="inlineStr"/>
      <c r="Q688" t="inlineStr"/>
      <c r="R688" t="inlineStr"/>
      <c r="S688" t="inlineStr"/>
      <c r="T688" t="inlineStr"/>
      <c r="U688" t="inlineStr"/>
      <c r="V688" t="inlineStr"/>
      <c r="W688" t="inlineStr"/>
      <c r="X688" t="inlineStr"/>
      <c r="Y688" t="inlineStr"/>
    </row>
    <row r="689" hidden="1" s="109">
      <c r="A689" t="inlineStr"/>
      <c r="B689" s="250" t="inlineStr">
        <is>
          <t>N</t>
        </is>
      </c>
      <c r="C689" t="inlineStr">
        <is>
          <t>ConTab_BOM_KP_Case_1051</t>
        </is>
      </c>
      <c r="D689" t="inlineStr"/>
      <c r="E689" t="inlineStr">
        <is>
          <t>:1620-3_4-KP:</t>
        </is>
      </c>
      <c r="F689" t="inlineStr">
        <is>
          <t>125# ANSI Flange</t>
        </is>
      </c>
      <c r="G689" t="inlineStr">
        <is>
          <t>CaseMatl_Ductile_Iron_ASTM-A536-65</t>
        </is>
      </c>
      <c r="H689" t="inlineStr">
        <is>
          <t>Ductile Iron, ASTM-A536-65</t>
        </is>
      </c>
      <c r="I689" t="inlineStr">
        <is>
          <t>J</t>
        </is>
      </c>
      <c r="J689" s="250" t="n">
        <v>175</v>
      </c>
      <c r="K689" t="inlineStr">
        <is>
          <t>Coating_Scotchkote134_interior_exterior</t>
        </is>
      </c>
      <c r="L689" s="273" t="inlineStr">
        <is>
          <t>RTF</t>
        </is>
      </c>
      <c r="M689" t="inlineStr">
        <is>
          <t>B100228</t>
        </is>
      </c>
      <c r="N689" s="233" t="inlineStr">
        <is>
          <t>LT025</t>
        </is>
      </c>
      <c r="O689" t="inlineStr"/>
      <c r="P689" t="inlineStr"/>
      <c r="Q689" t="inlineStr"/>
      <c r="R689" t="inlineStr"/>
      <c r="S689" t="inlineStr"/>
      <c r="T689" t="inlineStr"/>
      <c r="U689" t="inlineStr"/>
      <c r="V689" t="inlineStr"/>
      <c r="W689" t="inlineStr"/>
      <c r="X689" t="inlineStr"/>
      <c r="Y689" t="inlineStr"/>
    </row>
    <row r="690" hidden="1" s="109">
      <c r="A690" t="inlineStr"/>
      <c r="B690" s="250" t="inlineStr">
        <is>
          <t>N</t>
        </is>
      </c>
      <c r="C690" t="inlineStr">
        <is>
          <t>ConTab_BOM_KP_Case_1052</t>
        </is>
      </c>
      <c r="D690" t="inlineStr"/>
      <c r="E690" t="inlineStr">
        <is>
          <t>:1620-3_4-KP:</t>
        </is>
      </c>
      <c r="F690" t="inlineStr">
        <is>
          <t>125# ANSI Flange</t>
        </is>
      </c>
      <c r="G690" t="inlineStr">
        <is>
          <t>CaseMatl_Ductile_Iron_ASTM-A536-65</t>
        </is>
      </c>
      <c r="H690" t="inlineStr">
        <is>
          <t>Ductile Iron, ASTM-A536-65</t>
        </is>
      </c>
      <c r="I690" t="inlineStr">
        <is>
          <t>J</t>
        </is>
      </c>
      <c r="J690" s="250" t="n">
        <v>175</v>
      </c>
      <c r="K690" t="inlineStr">
        <is>
          <t>Coating_Scotchkote134_interior_exterior_IncludeImpeller</t>
        </is>
      </c>
      <c r="L690" s="273" t="inlineStr">
        <is>
          <t>RTF</t>
        </is>
      </c>
      <c r="M690" t="inlineStr">
        <is>
          <t>B100228</t>
        </is>
      </c>
      <c r="N690" s="233" t="inlineStr">
        <is>
          <t>LT025</t>
        </is>
      </c>
      <c r="O690" t="inlineStr"/>
      <c r="P690" t="inlineStr"/>
      <c r="Q690" t="inlineStr"/>
      <c r="R690" t="inlineStr"/>
      <c r="S690" t="inlineStr"/>
      <c r="T690" t="inlineStr"/>
      <c r="U690" t="inlineStr"/>
      <c r="V690" t="inlineStr"/>
      <c r="W690" t="inlineStr"/>
      <c r="X690" t="inlineStr"/>
      <c r="Y690" t="inlineStr"/>
    </row>
    <row r="691" hidden="1" s="109">
      <c r="A691" t="inlineStr"/>
      <c r="B691" s="250" t="inlineStr">
        <is>
          <t>N</t>
        </is>
      </c>
      <c r="C691" t="inlineStr">
        <is>
          <t>ConTab_BOM_KP_Case_1056</t>
        </is>
      </c>
      <c r="D691" t="inlineStr"/>
      <c r="E691" t="inlineStr">
        <is>
          <t>:2018-1_2-KP:</t>
        </is>
      </c>
      <c r="F691" t="inlineStr">
        <is>
          <t>125# ANSI Flange</t>
        </is>
      </c>
      <c r="G691" t="inlineStr">
        <is>
          <t>CaseMatl_Ductile_Iron_ASTM-A536-65</t>
        </is>
      </c>
      <c r="H691" t="inlineStr">
        <is>
          <t>Ductile Iron, ASTM-A536-65</t>
        </is>
      </c>
      <c r="I691" t="inlineStr">
        <is>
          <t>J</t>
        </is>
      </c>
      <c r="J691" s="250" t="n">
        <v>175</v>
      </c>
      <c r="K691" t="inlineStr">
        <is>
          <t>Coating_Standard</t>
        </is>
      </c>
      <c r="L691" s="273" t="inlineStr">
        <is>
          <t>98554266</t>
        </is>
      </c>
      <c r="M691" t="inlineStr">
        <is>
          <t>B100030</t>
        </is>
      </c>
      <c r="N691" s="233" t="inlineStr">
        <is>
          <t>LT025</t>
        </is>
      </c>
      <c r="O691" t="inlineStr"/>
      <c r="P691" t="inlineStr"/>
      <c r="Q691" t="inlineStr"/>
      <c r="R691" t="inlineStr"/>
      <c r="S691" t="inlineStr"/>
      <c r="T691" t="inlineStr"/>
      <c r="U691" t="inlineStr"/>
      <c r="V691" t="inlineStr"/>
      <c r="W691" t="inlineStr"/>
      <c r="X691" t="inlineStr"/>
      <c r="Y691" t="inlineStr"/>
    </row>
    <row r="692" hidden="1" s="109">
      <c r="A692" t="inlineStr"/>
      <c r="B692" s="250" t="inlineStr">
        <is>
          <t>N</t>
        </is>
      </c>
      <c r="C692" t="inlineStr">
        <is>
          <t>ConTab_BOM_KP_Case_1057</t>
        </is>
      </c>
      <c r="D692" t="inlineStr"/>
      <c r="E692" t="inlineStr">
        <is>
          <t>:2018-1_2-KP:</t>
        </is>
      </c>
      <c r="F692" t="inlineStr">
        <is>
          <t>125# ANSI Flange</t>
        </is>
      </c>
      <c r="G692" t="inlineStr">
        <is>
          <t>CaseMatl_Special</t>
        </is>
      </c>
      <c r="H692" t="inlineStr">
        <is>
          <t>Special/Other</t>
        </is>
      </c>
      <c r="I692" t="inlineStr">
        <is>
          <t>X</t>
        </is>
      </c>
      <c r="J692" s="250" t="n">
        <v>175</v>
      </c>
      <c r="K692" t="inlineStr">
        <is>
          <t>Coating_Standard</t>
        </is>
      </c>
      <c r="L692" s="273" t="inlineStr">
        <is>
          <t>RTF</t>
        </is>
      </c>
      <c r="M692" t="inlineStr">
        <is>
          <t>B100113</t>
        </is>
      </c>
      <c r="N692" s="233" t="inlineStr">
        <is>
          <t>LT025</t>
        </is>
      </c>
      <c r="O692" t="inlineStr"/>
      <c r="P692" t="inlineStr"/>
      <c r="Q692" t="inlineStr"/>
      <c r="R692" t="inlineStr"/>
      <c r="S692" t="inlineStr"/>
      <c r="T692" t="inlineStr"/>
      <c r="U692" t="inlineStr"/>
      <c r="V692" t="inlineStr"/>
      <c r="W692" t="inlineStr"/>
      <c r="X692" t="inlineStr"/>
      <c r="Y692" t="inlineStr"/>
    </row>
    <row r="693" hidden="1" s="109">
      <c r="A693" t="inlineStr"/>
      <c r="B693" s="250" t="inlineStr">
        <is>
          <t>N</t>
        </is>
      </c>
      <c r="C693" t="inlineStr">
        <is>
          <t>ConTab_BOM_KP_Case_1058</t>
        </is>
      </c>
      <c r="D693" t="inlineStr"/>
      <c r="E693" t="inlineStr">
        <is>
          <t>:2018-1_2-KP:</t>
        </is>
      </c>
      <c r="F693" t="inlineStr">
        <is>
          <t>250# ANSI Flange</t>
        </is>
      </c>
      <c r="G693" t="inlineStr">
        <is>
          <t>CaseMatl_Ductile_Iron_ASTM-A536-65</t>
        </is>
      </c>
      <c r="H693" t="inlineStr">
        <is>
          <t>Ductile Iron, ASTM-A536-65</t>
        </is>
      </c>
      <c r="I693" t="inlineStr">
        <is>
          <t>J</t>
        </is>
      </c>
      <c r="J693" s="250" t="n">
        <v>300</v>
      </c>
      <c r="K693" t="inlineStr">
        <is>
          <t>Coating_Standard</t>
        </is>
      </c>
      <c r="L693" s="273" t="inlineStr">
        <is>
          <t>98554267</t>
        </is>
      </c>
      <c r="M693" t="inlineStr">
        <is>
          <t>B100228</t>
        </is>
      </c>
      <c r="N693" s="273" t="inlineStr">
        <is>
          <t>LT034</t>
        </is>
      </c>
      <c r="O693" t="inlineStr"/>
      <c r="P693" t="inlineStr"/>
      <c r="Q693" t="inlineStr"/>
      <c r="R693" t="inlineStr"/>
      <c r="S693" t="inlineStr"/>
      <c r="T693" t="inlineStr"/>
      <c r="U693" t="inlineStr"/>
      <c r="V693" t="inlineStr"/>
      <c r="W693" t="inlineStr"/>
      <c r="X693" t="inlineStr"/>
      <c r="Y693" t="inlineStr"/>
    </row>
    <row r="694" hidden="1" s="109">
      <c r="A694" t="inlineStr"/>
      <c r="B694" s="250" t="inlineStr">
        <is>
          <t>N</t>
        </is>
      </c>
      <c r="C694" t="inlineStr">
        <is>
          <t>ConTab_BOM_KP_Case_1059</t>
        </is>
      </c>
      <c r="D694" t="inlineStr"/>
      <c r="E694" t="inlineStr">
        <is>
          <t>:2018-1_2-KP:</t>
        </is>
      </c>
      <c r="F694" t="inlineStr">
        <is>
          <t>250# ANSI Flange</t>
        </is>
      </c>
      <c r="G694" t="inlineStr">
        <is>
          <t>CaseMatl_Special</t>
        </is>
      </c>
      <c r="H694" t="inlineStr">
        <is>
          <t>Special/Other</t>
        </is>
      </c>
      <c r="I694" t="inlineStr">
        <is>
          <t>X</t>
        </is>
      </c>
      <c r="J694" s="250" t="n">
        <v>250</v>
      </c>
      <c r="K694" t="inlineStr">
        <is>
          <t>Coating_Standard</t>
        </is>
      </c>
      <c r="L694" s="273" t="inlineStr">
        <is>
          <t>RTF</t>
        </is>
      </c>
      <c r="M694" t="inlineStr">
        <is>
          <t>B100113</t>
        </is>
      </c>
      <c r="N694" s="273" t="inlineStr">
        <is>
          <t>LT034</t>
        </is>
      </c>
      <c r="O694" t="inlineStr"/>
      <c r="P694" t="inlineStr"/>
      <c r="Q694" t="inlineStr"/>
      <c r="R694" t="inlineStr"/>
      <c r="S694" t="inlineStr"/>
      <c r="T694" t="inlineStr"/>
      <c r="U694" t="inlineStr"/>
      <c r="V694" t="inlineStr"/>
      <c r="W694" t="inlineStr"/>
      <c r="X694" t="inlineStr"/>
      <c r="Y694" t="inlineStr"/>
    </row>
    <row r="695" hidden="1" s="109">
      <c r="A695" t="inlineStr"/>
      <c r="B695" s="250" t="inlineStr">
        <is>
          <t>N</t>
        </is>
      </c>
      <c r="C695" t="inlineStr">
        <is>
          <t>ConTab_BOM_KP_Case_1060</t>
        </is>
      </c>
      <c r="D695" t="inlineStr"/>
      <c r="E695" t="inlineStr">
        <is>
          <t>:2018-1_2-KP:</t>
        </is>
      </c>
      <c r="F695" t="inlineStr">
        <is>
          <t>Special/Other</t>
        </is>
      </c>
      <c r="G695" t="inlineStr">
        <is>
          <t>CaseMatl_Ductile_Iron_ASTM-A536-65</t>
        </is>
      </c>
      <c r="H695" t="inlineStr">
        <is>
          <t>Ductile Iron, ASTM-A536-65</t>
        </is>
      </c>
      <c r="I695" t="inlineStr">
        <is>
          <t>J</t>
        </is>
      </c>
      <c r="J695" s="250" t="n">
        <v>175</v>
      </c>
      <c r="K695" t="inlineStr">
        <is>
          <t>Coating_Standard</t>
        </is>
      </c>
      <c r="L695" s="273" t="inlineStr">
        <is>
          <t>RTF</t>
        </is>
      </c>
      <c r="M695" t="inlineStr">
        <is>
          <t>B100228</t>
        </is>
      </c>
      <c r="N695" s="233" t="inlineStr">
        <is>
          <t>LT025</t>
        </is>
      </c>
      <c r="O695" t="inlineStr"/>
      <c r="P695" t="inlineStr"/>
      <c r="Q695" t="inlineStr"/>
      <c r="R695" t="inlineStr"/>
      <c r="S695" t="inlineStr"/>
      <c r="T695" t="inlineStr"/>
      <c r="U695" t="inlineStr"/>
      <c r="V695" t="inlineStr"/>
      <c r="W695" t="inlineStr"/>
      <c r="X695" t="inlineStr"/>
      <c r="Y695" t="inlineStr"/>
    </row>
    <row r="696" hidden="1" s="109">
      <c r="A696" t="inlineStr"/>
      <c r="B696" s="250" t="inlineStr">
        <is>
          <t>N</t>
        </is>
      </c>
      <c r="C696" t="inlineStr">
        <is>
          <t>ConTab_BOM_KP_Case_1061</t>
        </is>
      </c>
      <c r="D696" t="inlineStr"/>
      <c r="E696" t="inlineStr">
        <is>
          <t>:2018-1_2-KP:</t>
        </is>
      </c>
      <c r="F696" t="inlineStr">
        <is>
          <t>Special/Other</t>
        </is>
      </c>
      <c r="G696" t="inlineStr">
        <is>
          <t>CaseMatl_Special</t>
        </is>
      </c>
      <c r="H696" t="inlineStr">
        <is>
          <t>Special/Other</t>
        </is>
      </c>
      <c r="I696" t="inlineStr">
        <is>
          <t>X</t>
        </is>
      </c>
      <c r="J696" s="250" t="n">
        <v>175</v>
      </c>
      <c r="K696" t="inlineStr">
        <is>
          <t>Coating_Standard</t>
        </is>
      </c>
      <c r="L696" s="273" t="inlineStr">
        <is>
          <t>RTF</t>
        </is>
      </c>
      <c r="M696" t="inlineStr">
        <is>
          <t>B100113</t>
        </is>
      </c>
      <c r="N696" s="233" t="inlineStr">
        <is>
          <t>LT025</t>
        </is>
      </c>
      <c r="O696" t="inlineStr"/>
      <c r="P696" t="inlineStr"/>
      <c r="Q696" t="inlineStr"/>
      <c r="R696" t="inlineStr"/>
      <c r="S696" t="inlineStr"/>
      <c r="T696" t="inlineStr"/>
      <c r="U696" t="inlineStr"/>
      <c r="V696" t="inlineStr"/>
      <c r="W696" t="inlineStr"/>
      <c r="X696" t="inlineStr"/>
      <c r="Y696" t="inlineStr"/>
    </row>
    <row r="697" hidden="1" s="109">
      <c r="A697" t="inlineStr"/>
      <c r="B697" s="250" t="inlineStr">
        <is>
          <t>N</t>
        </is>
      </c>
      <c r="C697" t="inlineStr">
        <is>
          <t>ConTab_BOM_KP_Case_1064</t>
        </is>
      </c>
      <c r="D697" t="inlineStr"/>
      <c r="E697" t="inlineStr">
        <is>
          <t>:2018-1_2-KP:</t>
        </is>
      </c>
      <c r="F697" t="inlineStr">
        <is>
          <t>125# ANSI Flange</t>
        </is>
      </c>
      <c r="G697" t="inlineStr">
        <is>
          <t>CaseMatl_Ductile_Iron_ASTM-A536-65</t>
        </is>
      </c>
      <c r="H697" t="inlineStr">
        <is>
          <t>Ductile Iron, ASTM-A536-65</t>
        </is>
      </c>
      <c r="I697" t="inlineStr">
        <is>
          <t>J</t>
        </is>
      </c>
      <c r="J697" s="250" t="n">
        <v>175</v>
      </c>
      <c r="K697" t="inlineStr">
        <is>
          <t>Coating_Scotchkote134_interior_exterior</t>
        </is>
      </c>
      <c r="L697" s="273" t="inlineStr">
        <is>
          <t>RTF</t>
        </is>
      </c>
      <c r="M697" t="inlineStr">
        <is>
          <t>B100228</t>
        </is>
      </c>
      <c r="N697" s="233" t="inlineStr">
        <is>
          <t>LT025</t>
        </is>
      </c>
      <c r="O697" t="inlineStr"/>
      <c r="P697" t="inlineStr"/>
      <c r="Q697" t="inlineStr"/>
      <c r="R697" t="inlineStr"/>
      <c r="S697" t="inlineStr"/>
      <c r="T697" t="inlineStr"/>
      <c r="U697" t="inlineStr"/>
      <c r="V697" t="inlineStr"/>
      <c r="W697" t="inlineStr"/>
      <c r="X697" t="inlineStr"/>
      <c r="Y697" t="inlineStr"/>
    </row>
    <row r="698" hidden="1" s="109">
      <c r="A698" t="inlineStr"/>
      <c r="B698" s="250" t="inlineStr">
        <is>
          <t>N</t>
        </is>
      </c>
      <c r="C698" t="inlineStr">
        <is>
          <t>ConTab_BOM_KP_Case_1065</t>
        </is>
      </c>
      <c r="D698" t="inlineStr"/>
      <c r="E698" t="inlineStr">
        <is>
          <t>:2018-1_2-KP:</t>
        </is>
      </c>
      <c r="F698" t="inlineStr">
        <is>
          <t>250# ANSI Flange</t>
        </is>
      </c>
      <c r="G698" t="inlineStr">
        <is>
          <t>CaseMatl_Ductile_Iron_ASTM-A536-65</t>
        </is>
      </c>
      <c r="H698" t="inlineStr">
        <is>
          <t>Ductile Iron, ASTM-A536-65</t>
        </is>
      </c>
      <c r="I698" t="inlineStr">
        <is>
          <t>J</t>
        </is>
      </c>
      <c r="J698" s="250" t="n">
        <v>300</v>
      </c>
      <c r="K698" t="inlineStr">
        <is>
          <t>Coating_Scotchkote134_interior_exterior</t>
        </is>
      </c>
      <c r="L698" s="273" t="inlineStr">
        <is>
          <t>RTF</t>
        </is>
      </c>
      <c r="M698" t="inlineStr">
        <is>
          <t>B100228</t>
        </is>
      </c>
      <c r="N698" s="273" t="inlineStr">
        <is>
          <t>LT034</t>
        </is>
      </c>
      <c r="O698" t="inlineStr"/>
      <c r="P698" t="inlineStr"/>
      <c r="Q698" t="inlineStr"/>
      <c r="R698" t="inlineStr"/>
      <c r="S698" t="inlineStr"/>
      <c r="T698" t="inlineStr"/>
      <c r="U698" t="inlineStr"/>
      <c r="V698" t="inlineStr"/>
      <c r="W698" t="inlineStr"/>
      <c r="X698" t="inlineStr"/>
      <c r="Y698" t="inlineStr"/>
    </row>
    <row r="699" hidden="1" s="109">
      <c r="A699" t="inlineStr"/>
      <c r="B699" s="250" t="inlineStr">
        <is>
          <t>N</t>
        </is>
      </c>
      <c r="C699" t="inlineStr">
        <is>
          <t>ConTab_BOM_KP_Case_1066</t>
        </is>
      </c>
      <c r="D699" t="inlineStr"/>
      <c r="E699" t="inlineStr">
        <is>
          <t>:2018-1_2-KP:</t>
        </is>
      </c>
      <c r="F699" t="inlineStr">
        <is>
          <t>125# ANSI Flange</t>
        </is>
      </c>
      <c r="G699" t="inlineStr">
        <is>
          <t>CaseMatl_Ductile_Iron_ASTM-A536-65</t>
        </is>
      </c>
      <c r="H699" t="inlineStr">
        <is>
          <t>Ductile Iron, ASTM-A536-65</t>
        </is>
      </c>
      <c r="I699" t="inlineStr">
        <is>
          <t>J</t>
        </is>
      </c>
      <c r="J699" s="250" t="n">
        <v>175</v>
      </c>
      <c r="K699" t="inlineStr">
        <is>
          <t>Coating_Scotchkote134_interior_exterior_IncludeImpeller</t>
        </is>
      </c>
      <c r="L699" s="273" t="inlineStr">
        <is>
          <t>RTF</t>
        </is>
      </c>
      <c r="M699" t="inlineStr">
        <is>
          <t>B100228</t>
        </is>
      </c>
      <c r="N699" s="233" t="inlineStr">
        <is>
          <t>LT025</t>
        </is>
      </c>
      <c r="O699" t="inlineStr"/>
      <c r="P699" t="inlineStr"/>
      <c r="Q699" t="inlineStr"/>
      <c r="R699" t="inlineStr"/>
      <c r="S699" t="inlineStr"/>
      <c r="T699" t="inlineStr"/>
      <c r="U699" t="inlineStr"/>
      <c r="V699" t="inlineStr"/>
      <c r="W699" t="inlineStr"/>
      <c r="X699" t="inlineStr"/>
      <c r="Y699" t="inlineStr"/>
    </row>
    <row r="700" hidden="1" s="109">
      <c r="A700" t="inlineStr"/>
      <c r="B700" s="250" t="inlineStr">
        <is>
          <t>N</t>
        </is>
      </c>
      <c r="C700" t="inlineStr">
        <is>
          <t>ConTab_BOM_KP_Case_1067</t>
        </is>
      </c>
      <c r="D700" t="inlineStr"/>
      <c r="E700" t="inlineStr">
        <is>
          <t>:2018-1_2-KP:</t>
        </is>
      </c>
      <c r="F700" t="inlineStr">
        <is>
          <t>250# ANSI Flange</t>
        </is>
      </c>
      <c r="G700" t="inlineStr">
        <is>
          <t>CaseMatl_Ductile_Iron_ASTM-A536-65</t>
        </is>
      </c>
      <c r="H700" t="inlineStr">
        <is>
          <t>Ductile Iron, ASTM-A536-65</t>
        </is>
      </c>
      <c r="I700" t="inlineStr">
        <is>
          <t>J</t>
        </is>
      </c>
      <c r="J700" s="250" t="n">
        <v>300</v>
      </c>
      <c r="K700" t="inlineStr">
        <is>
          <t>Coating_Scotchkote134_interior_exterior_IncludeImpeller</t>
        </is>
      </c>
      <c r="L700" s="273" t="inlineStr">
        <is>
          <t>RTF</t>
        </is>
      </c>
      <c r="M700" t="inlineStr">
        <is>
          <t>B100228</t>
        </is>
      </c>
      <c r="N700" s="273" t="inlineStr">
        <is>
          <t>LT034</t>
        </is>
      </c>
      <c r="O700" t="inlineStr"/>
      <c r="P700" t="inlineStr"/>
      <c r="Q700" t="inlineStr"/>
      <c r="R700" t="inlineStr"/>
      <c r="S700" t="inlineStr"/>
      <c r="T700" t="inlineStr"/>
      <c r="U700" t="inlineStr"/>
      <c r="V700" t="inlineStr"/>
      <c r="W700" t="inlineStr"/>
      <c r="X700" t="inlineStr"/>
      <c r="Y700" t="inlineStr"/>
    </row>
    <row r="701" hidden="1" s="109">
      <c r="A701" t="inlineStr"/>
      <c r="B701" s="250" t="inlineStr">
        <is>
          <t>N</t>
        </is>
      </c>
      <c r="C701" t="inlineStr">
        <is>
          <t>ConTab_BOM_KP_Case_1074</t>
        </is>
      </c>
      <c r="D701" t="inlineStr"/>
      <c r="E701" t="inlineStr">
        <is>
          <t>:2023-3_4-KP:</t>
        </is>
      </c>
      <c r="F701" t="inlineStr">
        <is>
          <t>125# ANSI Flange</t>
        </is>
      </c>
      <c r="G701" t="inlineStr">
        <is>
          <t>CaseMatl_Cast_Iron_ASTM-A48_CL35</t>
        </is>
      </c>
      <c r="H701" t="inlineStr">
        <is>
          <t>Cast Iron, ASTM-A48, CL 35</t>
        </is>
      </c>
      <c r="I701" t="inlineStr">
        <is>
          <t>C35</t>
        </is>
      </c>
      <c r="J701" s="250" t="n">
        <v>175</v>
      </c>
      <c r="K701" t="inlineStr">
        <is>
          <t>Coating_Standard</t>
        </is>
      </c>
      <c r="L701" s="273" t="inlineStr">
        <is>
          <t>98571815</t>
        </is>
      </c>
      <c r="M701" t="inlineStr">
        <is>
          <t>B100030</t>
        </is>
      </c>
      <c r="N701" s="233" t="inlineStr">
        <is>
          <t>LT025</t>
        </is>
      </c>
      <c r="O701" t="inlineStr"/>
      <c r="P701" t="inlineStr"/>
      <c r="Q701" t="inlineStr"/>
      <c r="R701" t="inlineStr"/>
      <c r="S701" t="inlineStr"/>
      <c r="T701" t="inlineStr"/>
      <c r="U701" t="inlineStr"/>
      <c r="V701" t="inlineStr"/>
      <c r="W701" t="inlineStr"/>
      <c r="X701" t="inlineStr"/>
      <c r="Y701" t="inlineStr"/>
    </row>
    <row r="702" hidden="1" s="109">
      <c r="A702" t="inlineStr"/>
      <c r="B702" s="250" t="inlineStr">
        <is>
          <t>N</t>
        </is>
      </c>
      <c r="C702" t="inlineStr">
        <is>
          <t>ConTab_BOM_KP_Case_1075</t>
        </is>
      </c>
      <c r="D702" t="inlineStr"/>
      <c r="E702" t="inlineStr">
        <is>
          <t>:2023-3_4-KP:</t>
        </is>
      </c>
      <c r="F702" t="inlineStr">
        <is>
          <t>125# ANSI Flange</t>
        </is>
      </c>
      <c r="G702" t="inlineStr">
        <is>
          <t>CaseMatl_Ductile_Iron_ASTM-A536-65</t>
        </is>
      </c>
      <c r="H702" t="inlineStr">
        <is>
          <t>Ductile Iron, ASTM-A536-65</t>
        </is>
      </c>
      <c r="I702" t="inlineStr">
        <is>
          <t>J</t>
        </is>
      </c>
      <c r="J702" s="250" t="n">
        <v>175</v>
      </c>
      <c r="K702" t="inlineStr">
        <is>
          <t>Coating_Standard</t>
        </is>
      </c>
      <c r="L702" s="273" t="inlineStr">
        <is>
          <t>RTF</t>
        </is>
      </c>
      <c r="M702" t="inlineStr">
        <is>
          <t>B100228</t>
        </is>
      </c>
      <c r="N702" s="233" t="inlineStr">
        <is>
          <t>LT025</t>
        </is>
      </c>
      <c r="O702" t="inlineStr"/>
      <c r="P702" t="inlineStr"/>
      <c r="Q702" t="inlineStr"/>
      <c r="R702" t="inlineStr"/>
      <c r="S702" t="inlineStr"/>
      <c r="T702" t="inlineStr"/>
      <c r="U702" t="inlineStr"/>
      <c r="V702" t="inlineStr"/>
      <c r="W702" t="inlineStr"/>
      <c r="X702" t="inlineStr"/>
      <c r="Y702" t="inlineStr"/>
    </row>
    <row r="703" hidden="1" s="109">
      <c r="A703" t="inlineStr"/>
      <c r="B703" s="250" t="inlineStr">
        <is>
          <t>N</t>
        </is>
      </c>
      <c r="C703" t="inlineStr">
        <is>
          <t>ConTab_BOM_KP_Case_1076</t>
        </is>
      </c>
      <c r="D703" t="inlineStr"/>
      <c r="E703" t="inlineStr">
        <is>
          <t>:2023-3_4-KP:</t>
        </is>
      </c>
      <c r="F703" t="inlineStr">
        <is>
          <t>125# ANSI Flange</t>
        </is>
      </c>
      <c r="G703" t="inlineStr">
        <is>
          <t>CaseMatl_Special</t>
        </is>
      </c>
      <c r="H703" t="inlineStr">
        <is>
          <t>Special/Other</t>
        </is>
      </c>
      <c r="I703" t="inlineStr">
        <is>
          <t>X</t>
        </is>
      </c>
      <c r="J703" s="250" t="n">
        <v>175</v>
      </c>
      <c r="K703" t="inlineStr">
        <is>
          <t>Coating_Standard</t>
        </is>
      </c>
      <c r="L703" s="273" t="inlineStr">
        <is>
          <t>RTF</t>
        </is>
      </c>
      <c r="M703" t="inlineStr">
        <is>
          <t>B100113</t>
        </is>
      </c>
      <c r="N703" s="233" t="inlineStr">
        <is>
          <t>LT025</t>
        </is>
      </c>
      <c r="O703" t="inlineStr"/>
      <c r="P703" t="inlineStr"/>
      <c r="Q703" t="inlineStr"/>
      <c r="R703" t="inlineStr"/>
      <c r="S703" t="inlineStr"/>
      <c r="T703" t="inlineStr"/>
      <c r="U703" t="inlineStr"/>
      <c r="V703" t="inlineStr"/>
      <c r="W703" t="inlineStr"/>
      <c r="X703" t="inlineStr"/>
      <c r="Y703" t="inlineStr"/>
    </row>
    <row r="704" hidden="1" s="109">
      <c r="A704" t="inlineStr"/>
      <c r="B704" s="250" t="inlineStr">
        <is>
          <t>N</t>
        </is>
      </c>
      <c r="C704" t="inlineStr">
        <is>
          <t>ConTab_BOM_KP_Case_1077</t>
        </is>
      </c>
      <c r="D704" t="inlineStr"/>
      <c r="E704" t="inlineStr">
        <is>
          <t>:2023-3_4-KP:</t>
        </is>
      </c>
      <c r="F704" t="inlineStr">
        <is>
          <t>250# ANSI Flange</t>
        </is>
      </c>
      <c r="G704" t="inlineStr">
        <is>
          <t>CaseMatl_Cast_Iron_ASTM-A48_CL35</t>
        </is>
      </c>
      <c r="H704" t="inlineStr">
        <is>
          <t>Cast Iron, ASTM-A48, CL 35</t>
        </is>
      </c>
      <c r="I704" t="inlineStr">
        <is>
          <t>C35</t>
        </is>
      </c>
      <c r="J704" s="250" t="n">
        <v>250</v>
      </c>
      <c r="K704" t="inlineStr">
        <is>
          <t>Coating_Standard</t>
        </is>
      </c>
      <c r="L704" s="273" t="inlineStr">
        <is>
          <t>98571816</t>
        </is>
      </c>
      <c r="M704" t="inlineStr">
        <is>
          <t>B100228</t>
        </is>
      </c>
      <c r="N704" s="273" t="inlineStr">
        <is>
          <t>LT034</t>
        </is>
      </c>
      <c r="O704" t="inlineStr"/>
      <c r="P704" t="inlineStr"/>
      <c r="Q704" t="inlineStr"/>
      <c r="R704" t="inlineStr"/>
      <c r="S704" t="inlineStr"/>
      <c r="T704" t="inlineStr"/>
      <c r="U704" t="inlineStr"/>
      <c r="V704" t="inlineStr"/>
      <c r="W704" t="inlineStr"/>
      <c r="X704" t="inlineStr"/>
      <c r="Y704" t="inlineStr"/>
    </row>
    <row r="705" hidden="1" s="109">
      <c r="A705" t="inlineStr"/>
      <c r="B705" s="250" t="inlineStr">
        <is>
          <t>N</t>
        </is>
      </c>
      <c r="C705" t="inlineStr">
        <is>
          <t>ConTab_BOM_KP_Case_1078</t>
        </is>
      </c>
      <c r="D705" t="inlineStr"/>
      <c r="E705" t="inlineStr">
        <is>
          <t>:2023-3_4-KP:</t>
        </is>
      </c>
      <c r="F705" t="inlineStr">
        <is>
          <t>250# ANSI Flange</t>
        </is>
      </c>
      <c r="G705" t="inlineStr">
        <is>
          <t>CaseMatl_Ductile_Iron_ASTM-A536-65</t>
        </is>
      </c>
      <c r="H705" t="inlineStr">
        <is>
          <t>Ductile Iron, ASTM-A536-65</t>
        </is>
      </c>
      <c r="I705" t="inlineStr">
        <is>
          <t>J</t>
        </is>
      </c>
      <c r="J705" s="250" t="n">
        <v>300</v>
      </c>
      <c r="K705" t="inlineStr">
        <is>
          <t>Coating_Standard</t>
        </is>
      </c>
      <c r="L705" s="273" t="inlineStr">
        <is>
          <t>98571817</t>
        </is>
      </c>
      <c r="M705" t="inlineStr">
        <is>
          <t>B100228</t>
        </is>
      </c>
      <c r="N705" s="273" t="inlineStr">
        <is>
          <t>LT034</t>
        </is>
      </c>
      <c r="O705" t="inlineStr"/>
      <c r="P705" t="inlineStr"/>
      <c r="Q705" t="inlineStr"/>
      <c r="R705" t="inlineStr"/>
      <c r="S705" t="inlineStr"/>
      <c r="T705" t="inlineStr"/>
      <c r="U705" t="inlineStr"/>
      <c r="V705" t="inlineStr"/>
      <c r="W705" t="inlineStr"/>
      <c r="X705" t="inlineStr"/>
      <c r="Y705" t="inlineStr"/>
    </row>
    <row r="706" hidden="1" s="109">
      <c r="A706" t="inlineStr"/>
      <c r="B706" s="250" t="inlineStr">
        <is>
          <t>N</t>
        </is>
      </c>
      <c r="C706" t="inlineStr">
        <is>
          <t>ConTab_BOM_KP_Case_1079</t>
        </is>
      </c>
      <c r="D706" t="inlineStr"/>
      <c r="E706" t="inlineStr">
        <is>
          <t>:2023-3_4-KP:</t>
        </is>
      </c>
      <c r="F706" t="inlineStr">
        <is>
          <t>250# ANSI Flange</t>
        </is>
      </c>
      <c r="G706" t="inlineStr">
        <is>
          <t>CaseMatl_Special</t>
        </is>
      </c>
      <c r="H706" t="inlineStr">
        <is>
          <t>Special/Other</t>
        </is>
      </c>
      <c r="I706" t="inlineStr">
        <is>
          <t>X</t>
        </is>
      </c>
      <c r="J706" s="250" t="n">
        <v>250</v>
      </c>
      <c r="K706" t="inlineStr">
        <is>
          <t>Coating_Standard</t>
        </is>
      </c>
      <c r="L706" s="273" t="inlineStr">
        <is>
          <t>RTF</t>
        </is>
      </c>
      <c r="M706" t="inlineStr">
        <is>
          <t>B100113</t>
        </is>
      </c>
      <c r="N706" s="273" t="inlineStr">
        <is>
          <t>LT034</t>
        </is>
      </c>
      <c r="O706" t="inlineStr"/>
      <c r="P706" t="inlineStr"/>
      <c r="Q706" t="inlineStr"/>
      <c r="R706" t="inlineStr"/>
      <c r="S706" t="inlineStr"/>
      <c r="T706" t="inlineStr"/>
      <c r="U706" t="inlineStr"/>
      <c r="V706" t="inlineStr"/>
      <c r="W706" t="inlineStr"/>
      <c r="X706" t="inlineStr"/>
      <c r="Y706" t="inlineStr"/>
    </row>
    <row r="707" hidden="1" s="109">
      <c r="A707" t="inlineStr"/>
      <c r="B707" s="250" t="inlineStr">
        <is>
          <t>N</t>
        </is>
      </c>
      <c r="C707" t="inlineStr">
        <is>
          <t>ConTab_BOM_KP_Case_1080</t>
        </is>
      </c>
      <c r="D707" t="inlineStr"/>
      <c r="E707" t="inlineStr">
        <is>
          <t>:2023-3_4-KP:</t>
        </is>
      </c>
      <c r="F707" t="inlineStr">
        <is>
          <t>Special/Other</t>
        </is>
      </c>
      <c r="G707" t="inlineStr">
        <is>
          <t>CaseMatl_Cast_Iron_ASTM-A48_CL35</t>
        </is>
      </c>
      <c r="H707" t="inlineStr">
        <is>
          <t>Cast Iron, ASTM-A48, CL 35</t>
        </is>
      </c>
      <c r="I707" t="inlineStr">
        <is>
          <t>C35</t>
        </is>
      </c>
      <c r="J707" s="250" t="n">
        <v>175</v>
      </c>
      <c r="K707" t="inlineStr">
        <is>
          <t>Coating_Standard</t>
        </is>
      </c>
      <c r="L707" s="273" t="inlineStr">
        <is>
          <t>RTF</t>
        </is>
      </c>
      <c r="M707" t="inlineStr">
        <is>
          <t>B100228</t>
        </is>
      </c>
      <c r="N707" s="233" t="inlineStr">
        <is>
          <t>LT025</t>
        </is>
      </c>
      <c r="O707" t="inlineStr"/>
      <c r="P707" t="inlineStr"/>
      <c r="Q707" t="inlineStr"/>
      <c r="R707" t="inlineStr"/>
      <c r="S707" t="inlineStr"/>
      <c r="T707" t="inlineStr"/>
      <c r="U707" t="inlineStr"/>
      <c r="V707" t="inlineStr"/>
      <c r="W707" t="inlineStr"/>
      <c r="X707" t="inlineStr"/>
      <c r="Y707" t="inlineStr"/>
    </row>
    <row r="708" hidden="1" s="109">
      <c r="A708" t="inlineStr"/>
      <c r="B708" s="250" t="inlineStr">
        <is>
          <t>N</t>
        </is>
      </c>
      <c r="C708" t="inlineStr">
        <is>
          <t>ConTab_BOM_KP_Case_1081</t>
        </is>
      </c>
      <c r="D708" t="inlineStr"/>
      <c r="E708" t="inlineStr">
        <is>
          <t>:2023-3_4-KP:</t>
        </is>
      </c>
      <c r="F708" t="inlineStr">
        <is>
          <t>Special/Other</t>
        </is>
      </c>
      <c r="G708" t="inlineStr">
        <is>
          <t>CaseMatl_Ductile_Iron_ASTM-A536-65</t>
        </is>
      </c>
      <c r="H708" t="inlineStr">
        <is>
          <t>Ductile Iron, ASTM-A536-65</t>
        </is>
      </c>
      <c r="I708" t="inlineStr">
        <is>
          <t>J</t>
        </is>
      </c>
      <c r="J708" s="250" t="n">
        <v>175</v>
      </c>
      <c r="K708" t="inlineStr">
        <is>
          <t>Coating_Standard</t>
        </is>
      </c>
      <c r="L708" s="273" t="inlineStr">
        <is>
          <t>RTF</t>
        </is>
      </c>
      <c r="M708" t="inlineStr">
        <is>
          <t>B100228</t>
        </is>
      </c>
      <c r="N708" s="233" t="inlineStr">
        <is>
          <t>LT025</t>
        </is>
      </c>
      <c r="O708" t="inlineStr"/>
      <c r="P708" t="inlineStr"/>
      <c r="Q708" t="inlineStr"/>
      <c r="R708" t="inlineStr"/>
      <c r="S708" t="inlineStr"/>
      <c r="T708" t="inlineStr"/>
      <c r="U708" t="inlineStr"/>
      <c r="V708" t="inlineStr"/>
      <c r="W708" t="inlineStr"/>
      <c r="X708" t="inlineStr"/>
      <c r="Y708" t="inlineStr"/>
    </row>
    <row r="709" hidden="1" s="109">
      <c r="A709" t="inlineStr"/>
      <c r="B709" s="250" t="inlineStr">
        <is>
          <t>N</t>
        </is>
      </c>
      <c r="C709" t="inlineStr">
        <is>
          <t>ConTab_BOM_KP_Case_1082</t>
        </is>
      </c>
      <c r="D709" t="inlineStr"/>
      <c r="E709" t="inlineStr">
        <is>
          <t>:2023-3_4-KP:</t>
        </is>
      </c>
      <c r="F709" t="inlineStr">
        <is>
          <t>Special/Other</t>
        </is>
      </c>
      <c r="G709" t="inlineStr">
        <is>
          <t>CaseMatl_Special</t>
        </is>
      </c>
      <c r="H709" t="inlineStr">
        <is>
          <t>Special/Other</t>
        </is>
      </c>
      <c r="I709" t="inlineStr">
        <is>
          <t>X</t>
        </is>
      </c>
      <c r="J709" s="250" t="n">
        <v>175</v>
      </c>
      <c r="K709" t="inlineStr">
        <is>
          <t>Coating_Standard</t>
        </is>
      </c>
      <c r="L709" s="273" t="inlineStr">
        <is>
          <t>RTF</t>
        </is>
      </c>
      <c r="M709" t="inlineStr">
        <is>
          <t>B100113</t>
        </is>
      </c>
      <c r="N709" s="233" t="inlineStr">
        <is>
          <t>LT025</t>
        </is>
      </c>
      <c r="O709" t="inlineStr"/>
      <c r="P709" t="inlineStr"/>
      <c r="Q709" t="inlineStr"/>
      <c r="R709" t="inlineStr"/>
      <c r="S709" t="inlineStr"/>
      <c r="T709" t="inlineStr"/>
      <c r="U709" t="inlineStr"/>
      <c r="V709" t="inlineStr"/>
      <c r="W709" t="inlineStr"/>
      <c r="X709" t="inlineStr"/>
      <c r="Y709" t="inlineStr"/>
    </row>
    <row r="710" hidden="1" s="109">
      <c r="A710" t="inlineStr"/>
      <c r="B710" s="250" t="inlineStr">
        <is>
          <t>N</t>
        </is>
      </c>
      <c r="C710" t="inlineStr">
        <is>
          <t>ConTab_BOM_KP_Case_1087</t>
        </is>
      </c>
      <c r="D710" t="inlineStr"/>
      <c r="E710" t="inlineStr">
        <is>
          <t>:2023-3_4-KP:</t>
        </is>
      </c>
      <c r="F710" t="inlineStr">
        <is>
          <t>125# ANSI Flange</t>
        </is>
      </c>
      <c r="G710" t="inlineStr">
        <is>
          <t>CaseMatl_Cast_Iron_ASTM-A48_CL35</t>
        </is>
      </c>
      <c r="H710" t="inlineStr">
        <is>
          <t>Cast Iron, ASTM-A48, CL 35</t>
        </is>
      </c>
      <c r="I710" t="inlineStr">
        <is>
          <t>C35</t>
        </is>
      </c>
      <c r="J710" s="250" t="n">
        <v>175</v>
      </c>
      <c r="K710" t="inlineStr">
        <is>
          <t>Coating_Scotchkote134_interior_exterior</t>
        </is>
      </c>
      <c r="L710" s="273" t="inlineStr">
        <is>
          <t>RTF</t>
        </is>
      </c>
      <c r="M710" t="inlineStr">
        <is>
          <t>B100228</t>
        </is>
      </c>
      <c r="N710" s="273" t="inlineStr">
        <is>
          <t>LT250</t>
        </is>
      </c>
      <c r="O710" t="inlineStr"/>
      <c r="P710" t="inlineStr"/>
      <c r="Q710" t="inlineStr"/>
      <c r="R710" t="inlineStr"/>
      <c r="S710" t="inlineStr"/>
      <c r="T710" t="inlineStr"/>
      <c r="U710" t="inlineStr"/>
      <c r="V710" t="inlineStr"/>
      <c r="W710" t="inlineStr"/>
      <c r="X710" t="inlineStr"/>
      <c r="Y710" t="inlineStr"/>
    </row>
    <row r="711" hidden="1" s="109">
      <c r="A711" t="inlineStr"/>
      <c r="B711" s="250" t="inlineStr">
        <is>
          <t>N</t>
        </is>
      </c>
      <c r="C711" t="inlineStr">
        <is>
          <t>ConTab_BOM_KP_Case_1088</t>
        </is>
      </c>
      <c r="D711" t="inlineStr"/>
      <c r="E711" t="inlineStr">
        <is>
          <t>:2023-3_4-KP:</t>
        </is>
      </c>
      <c r="F711" t="inlineStr">
        <is>
          <t>125# ANSI Flange</t>
        </is>
      </c>
      <c r="G711" t="inlineStr">
        <is>
          <t>CaseMatl_Ductile_Iron_ASTM-A536-65</t>
        </is>
      </c>
      <c r="H711" t="inlineStr">
        <is>
          <t>Ductile Iron, ASTM-A536-65</t>
        </is>
      </c>
      <c r="I711" t="inlineStr">
        <is>
          <t>J</t>
        </is>
      </c>
      <c r="J711" s="250" t="n">
        <v>175</v>
      </c>
      <c r="K711" t="inlineStr">
        <is>
          <t>Coating_Scotchkote134_interior_exterior</t>
        </is>
      </c>
      <c r="L711" s="273" t="inlineStr">
        <is>
          <t>RTF</t>
        </is>
      </c>
      <c r="M711" t="inlineStr">
        <is>
          <t>B100228</t>
        </is>
      </c>
      <c r="N711" s="233" t="inlineStr">
        <is>
          <t>LT025</t>
        </is>
      </c>
      <c r="O711" t="inlineStr"/>
      <c r="P711" t="inlineStr"/>
      <c r="Q711" t="inlineStr"/>
      <c r="R711" t="inlineStr"/>
      <c r="S711" t="inlineStr"/>
      <c r="T711" t="inlineStr"/>
      <c r="U711" t="inlineStr"/>
      <c r="V711" t="inlineStr"/>
      <c r="W711" t="inlineStr"/>
      <c r="X711" t="inlineStr"/>
      <c r="Y711" t="inlineStr"/>
    </row>
    <row r="712" hidden="1" s="109">
      <c r="A712" t="inlineStr"/>
      <c r="B712" s="250" t="inlineStr">
        <is>
          <t>N</t>
        </is>
      </c>
      <c r="C712" t="inlineStr">
        <is>
          <t>ConTab_BOM_KP_Case_1089</t>
        </is>
      </c>
      <c r="D712" t="inlineStr"/>
      <c r="E712" t="inlineStr">
        <is>
          <t>:2023-3_4-KP:</t>
        </is>
      </c>
      <c r="F712" t="inlineStr">
        <is>
          <t>250# ANSI Flange</t>
        </is>
      </c>
      <c r="G712" t="inlineStr">
        <is>
          <t>CaseMatl_Cast_Iron_ASTM-A48_CL35</t>
        </is>
      </c>
      <c r="H712" t="inlineStr">
        <is>
          <t>Cast Iron, ASTM-A48, CL 35</t>
        </is>
      </c>
      <c r="I712" t="inlineStr">
        <is>
          <t>C35</t>
        </is>
      </c>
      <c r="J712" s="250" t="n">
        <v>250</v>
      </c>
      <c r="K712" t="inlineStr">
        <is>
          <t>Coating_Scotchkote134_interior_exterior</t>
        </is>
      </c>
      <c r="L712" s="273" t="inlineStr">
        <is>
          <t>RTF</t>
        </is>
      </c>
      <c r="M712" t="inlineStr">
        <is>
          <t>B100228</t>
        </is>
      </c>
      <c r="N712" s="273" t="inlineStr">
        <is>
          <t>LT034</t>
        </is>
      </c>
      <c r="O712" t="inlineStr"/>
      <c r="P712" t="inlineStr"/>
      <c r="Q712" t="inlineStr"/>
      <c r="R712" t="inlineStr"/>
      <c r="S712" t="inlineStr"/>
      <c r="T712" t="inlineStr"/>
      <c r="U712" t="inlineStr"/>
      <c r="V712" t="inlineStr"/>
      <c r="W712" t="inlineStr"/>
      <c r="X712" t="inlineStr"/>
      <c r="Y712" t="inlineStr"/>
    </row>
    <row r="713" hidden="1" s="109">
      <c r="A713" t="inlineStr"/>
      <c r="B713" s="250" t="inlineStr">
        <is>
          <t>N</t>
        </is>
      </c>
      <c r="C713" t="inlineStr">
        <is>
          <t>ConTab_BOM_KP_Case_1090</t>
        </is>
      </c>
      <c r="D713" t="inlineStr"/>
      <c r="E713" t="inlineStr">
        <is>
          <t>:2023-3_4-KP:</t>
        </is>
      </c>
      <c r="F713" t="inlineStr">
        <is>
          <t>250# ANSI Flange</t>
        </is>
      </c>
      <c r="G713" t="inlineStr">
        <is>
          <t>CaseMatl_Ductile_Iron_ASTM-A536-65</t>
        </is>
      </c>
      <c r="H713" t="inlineStr">
        <is>
          <t>Ductile Iron, ASTM-A536-65</t>
        </is>
      </c>
      <c r="I713" t="inlineStr">
        <is>
          <t>J</t>
        </is>
      </c>
      <c r="J713" s="250" t="n">
        <v>300</v>
      </c>
      <c r="K713" t="inlineStr">
        <is>
          <t>Coating_Scotchkote134_interior_exterior</t>
        </is>
      </c>
      <c r="L713" s="273" t="inlineStr">
        <is>
          <t>RTF</t>
        </is>
      </c>
      <c r="M713" t="inlineStr">
        <is>
          <t>B100228</t>
        </is>
      </c>
      <c r="N713" s="273" t="inlineStr">
        <is>
          <t>LT034</t>
        </is>
      </c>
      <c r="O713" t="inlineStr"/>
      <c r="P713" t="inlineStr"/>
      <c r="Q713" t="inlineStr"/>
      <c r="R713" t="inlineStr"/>
      <c r="S713" t="inlineStr"/>
      <c r="T713" t="inlineStr"/>
      <c r="U713" t="inlineStr"/>
      <c r="V713" t="inlineStr"/>
      <c r="W713" t="inlineStr"/>
      <c r="X713" t="inlineStr"/>
      <c r="Y713" t="inlineStr"/>
    </row>
    <row r="714" hidden="1" s="109">
      <c r="A714" t="inlineStr"/>
      <c r="B714" s="250" t="inlineStr">
        <is>
          <t>N</t>
        </is>
      </c>
      <c r="C714" t="inlineStr">
        <is>
          <t>ConTab_BOM_KP_Case_1091</t>
        </is>
      </c>
      <c r="D714" t="inlineStr"/>
      <c r="E714" t="inlineStr">
        <is>
          <t>:2023-3_4-KP:</t>
        </is>
      </c>
      <c r="F714" t="inlineStr">
        <is>
          <t>125# ANSI Flange</t>
        </is>
      </c>
      <c r="G714" t="inlineStr">
        <is>
          <t>CaseMatl_Cast_Iron_ASTM-A48_CL35</t>
        </is>
      </c>
      <c r="H714" t="inlineStr">
        <is>
          <t>Cast Iron, ASTM-A48, CL 35</t>
        </is>
      </c>
      <c r="I714" t="inlineStr">
        <is>
          <t>C35</t>
        </is>
      </c>
      <c r="J714" s="250" t="n">
        <v>175</v>
      </c>
      <c r="K714" t="inlineStr">
        <is>
          <t>Coating_Scotchkote134_interior_exterior_IncludeImpeller</t>
        </is>
      </c>
      <c r="L714" s="273" t="inlineStr">
        <is>
          <t>RTF</t>
        </is>
      </c>
      <c r="M714" t="inlineStr">
        <is>
          <t>B100228</t>
        </is>
      </c>
      <c r="N714" s="273" t="inlineStr">
        <is>
          <t>LT250</t>
        </is>
      </c>
      <c r="O714" t="inlineStr"/>
      <c r="P714" t="inlineStr"/>
      <c r="Q714" t="inlineStr"/>
      <c r="R714" t="inlineStr"/>
      <c r="S714" t="inlineStr"/>
      <c r="T714" t="inlineStr"/>
      <c r="U714" t="inlineStr"/>
      <c r="V714" t="inlineStr"/>
      <c r="W714" t="inlineStr"/>
      <c r="X714" t="inlineStr"/>
      <c r="Y714" t="inlineStr"/>
    </row>
    <row r="715" hidden="1" s="109">
      <c r="A715" t="inlineStr"/>
      <c r="B715" s="250" t="inlineStr">
        <is>
          <t>N</t>
        </is>
      </c>
      <c r="C715" t="inlineStr">
        <is>
          <t>ConTab_BOM_KP_Case_1092</t>
        </is>
      </c>
      <c r="D715" t="inlineStr"/>
      <c r="E715" t="inlineStr">
        <is>
          <t>:2023-3_4-KP:</t>
        </is>
      </c>
      <c r="F715" t="inlineStr">
        <is>
          <t>125# ANSI Flange</t>
        </is>
      </c>
      <c r="G715" t="inlineStr">
        <is>
          <t>CaseMatl_Ductile_Iron_ASTM-A536-65</t>
        </is>
      </c>
      <c r="H715" t="inlineStr">
        <is>
          <t>Ductile Iron, ASTM-A536-65</t>
        </is>
      </c>
      <c r="I715" t="inlineStr">
        <is>
          <t>J</t>
        </is>
      </c>
      <c r="J715" s="250" t="n">
        <v>175</v>
      </c>
      <c r="K715" t="inlineStr">
        <is>
          <t>Coating_Scotchkote134_interior_exterior_IncludeImpeller</t>
        </is>
      </c>
      <c r="L715" s="273" t="inlineStr">
        <is>
          <t>RTF</t>
        </is>
      </c>
      <c r="M715" t="inlineStr">
        <is>
          <t>B100228</t>
        </is>
      </c>
      <c r="N715" s="233" t="inlineStr">
        <is>
          <t>LT025</t>
        </is>
      </c>
      <c r="O715" t="inlineStr"/>
      <c r="P715" t="inlineStr"/>
      <c r="Q715" t="inlineStr"/>
      <c r="R715" t="inlineStr"/>
      <c r="S715" t="inlineStr"/>
      <c r="T715" t="inlineStr"/>
      <c r="U715" t="inlineStr"/>
      <c r="V715" t="inlineStr"/>
      <c r="W715" t="inlineStr"/>
      <c r="X715" t="inlineStr"/>
      <c r="Y715" t="inlineStr"/>
    </row>
    <row r="716" hidden="1" s="109">
      <c r="A716" t="inlineStr"/>
      <c r="B716" s="250" t="inlineStr">
        <is>
          <t>N</t>
        </is>
      </c>
      <c r="C716" t="inlineStr">
        <is>
          <t>ConTab_BOM_KP_Case_1093</t>
        </is>
      </c>
      <c r="D716" t="inlineStr"/>
      <c r="E716" t="inlineStr">
        <is>
          <t>:2023-3_4-KP:</t>
        </is>
      </c>
      <c r="F716" t="inlineStr">
        <is>
          <t>250# ANSI Flange</t>
        </is>
      </c>
      <c r="G716" t="inlineStr">
        <is>
          <t>CaseMatl_Cast_Iron_ASTM-A48_CL35</t>
        </is>
      </c>
      <c r="H716" t="inlineStr">
        <is>
          <t>Cast Iron, ASTM-A48, CL 35</t>
        </is>
      </c>
      <c r="I716" t="inlineStr">
        <is>
          <t>C35</t>
        </is>
      </c>
      <c r="J716" s="250" t="n">
        <v>250</v>
      </c>
      <c r="K716" t="inlineStr">
        <is>
          <t>Coating_Scotchkote134_interior_exterior_IncludeImpeller</t>
        </is>
      </c>
      <c r="L716" s="273" t="inlineStr">
        <is>
          <t>RTF</t>
        </is>
      </c>
      <c r="M716" t="inlineStr">
        <is>
          <t>B100228</t>
        </is>
      </c>
      <c r="N716" s="273" t="inlineStr">
        <is>
          <t>LT034</t>
        </is>
      </c>
      <c r="O716" t="inlineStr"/>
      <c r="P716" t="inlineStr"/>
      <c r="Q716" t="inlineStr"/>
      <c r="R716" t="inlineStr"/>
      <c r="S716" t="inlineStr"/>
      <c r="T716" t="inlineStr"/>
      <c r="U716" t="inlineStr"/>
      <c r="V716" t="inlineStr"/>
      <c r="W716" t="inlineStr"/>
      <c r="X716" t="inlineStr"/>
      <c r="Y716" t="inlineStr"/>
    </row>
    <row r="717" hidden="1" s="109">
      <c r="A717" t="inlineStr"/>
      <c r="B717" s="250" t="inlineStr">
        <is>
          <t>N</t>
        </is>
      </c>
      <c r="C717" t="inlineStr">
        <is>
          <t>ConTab_BOM_KP_Case_1094</t>
        </is>
      </c>
      <c r="D717" t="inlineStr"/>
      <c r="E717" t="inlineStr">
        <is>
          <t>:2023-3_4-KP:</t>
        </is>
      </c>
      <c r="F717" t="inlineStr">
        <is>
          <t>250# ANSI Flange</t>
        </is>
      </c>
      <c r="G717" t="inlineStr">
        <is>
          <t>CaseMatl_Ductile_Iron_ASTM-A536-65</t>
        </is>
      </c>
      <c r="H717" t="inlineStr">
        <is>
          <t>Ductile Iron, ASTM-A536-65</t>
        </is>
      </c>
      <c r="I717" t="inlineStr">
        <is>
          <t>J</t>
        </is>
      </c>
      <c r="J717" s="250" t="n">
        <v>300</v>
      </c>
      <c r="K717" t="inlineStr">
        <is>
          <t>Coating_Scotchkote134_interior_exterior_IncludeImpeller</t>
        </is>
      </c>
      <c r="L717" s="273" t="inlineStr">
        <is>
          <t>RTF</t>
        </is>
      </c>
      <c r="M717" t="inlineStr">
        <is>
          <t>B100228</t>
        </is>
      </c>
      <c r="N717" s="273" t="inlineStr">
        <is>
          <t>LT034</t>
        </is>
      </c>
      <c r="O717" t="inlineStr"/>
      <c r="P717" t="inlineStr"/>
      <c r="Q717" t="inlineStr"/>
      <c r="R717" t="inlineStr"/>
      <c r="S717" t="inlineStr"/>
      <c r="T717" t="inlineStr"/>
      <c r="U717" t="inlineStr"/>
      <c r="V717" t="inlineStr"/>
      <c r="W717" t="inlineStr"/>
      <c r="X717" t="inlineStr"/>
      <c r="Y717" t="inlineStr"/>
    </row>
    <row r="718" hidden="1" s="109">
      <c r="A718" t="inlineStr"/>
      <c r="B718" s="250" t="inlineStr">
        <is>
          <t>N</t>
        </is>
      </c>
      <c r="C718" t="inlineStr">
        <is>
          <t>ConTab_BOM_KP_Case_1107</t>
        </is>
      </c>
      <c r="D718" t="inlineStr"/>
      <c r="E718" t="inlineStr">
        <is>
          <t>:2025-7_8-KP:</t>
        </is>
      </c>
      <c r="F718" t="inlineStr">
        <is>
          <t>125# ANSI Flange</t>
        </is>
      </c>
      <c r="G718" t="inlineStr">
        <is>
          <t>CaseMatl_Ductile_Iron_ASTM-A536-65</t>
        </is>
      </c>
      <c r="H718" t="inlineStr">
        <is>
          <t>Ductile Iron, ASTM-A536-65</t>
        </is>
      </c>
      <c r="I718" t="inlineStr">
        <is>
          <t>J</t>
        </is>
      </c>
      <c r="J718" s="250" t="n">
        <v>175</v>
      </c>
      <c r="K718" t="inlineStr">
        <is>
          <t>Coating_Standard</t>
        </is>
      </c>
      <c r="L718" s="273" t="inlineStr">
        <is>
          <t>98577122</t>
        </is>
      </c>
      <c r="M718" t="inlineStr">
        <is>
          <t>B100030</t>
        </is>
      </c>
      <c r="N718" s="233" t="inlineStr">
        <is>
          <t>LT025</t>
        </is>
      </c>
      <c r="O718" t="inlineStr"/>
      <c r="P718" t="inlineStr"/>
      <c r="Q718" t="inlineStr"/>
      <c r="R718" t="inlineStr"/>
      <c r="S718" t="inlineStr"/>
      <c r="T718" t="inlineStr"/>
      <c r="U718" t="inlineStr"/>
      <c r="V718" t="inlineStr"/>
      <c r="W718" t="inlineStr"/>
      <c r="X718" t="inlineStr"/>
      <c r="Y718" t="inlineStr"/>
    </row>
    <row r="719" hidden="1" s="109">
      <c r="A719" t="inlineStr"/>
      <c r="B719" s="250" t="inlineStr">
        <is>
          <t>N</t>
        </is>
      </c>
      <c r="C719" t="inlineStr">
        <is>
          <t>ConTab_BOM_KP_Case_1108</t>
        </is>
      </c>
      <c r="D719" t="inlineStr"/>
      <c r="E719" t="inlineStr">
        <is>
          <t>:2025-7_8-KP:</t>
        </is>
      </c>
      <c r="F719" t="inlineStr">
        <is>
          <t>125# ANSI Flange</t>
        </is>
      </c>
      <c r="G719" t="inlineStr">
        <is>
          <t>CaseMatl_Special</t>
        </is>
      </c>
      <c r="H719" t="inlineStr">
        <is>
          <t>Special/Other</t>
        </is>
      </c>
      <c r="I719" t="inlineStr">
        <is>
          <t>X</t>
        </is>
      </c>
      <c r="J719" s="250" t="n">
        <v>175</v>
      </c>
      <c r="K719" t="inlineStr">
        <is>
          <t>Coating_Standard</t>
        </is>
      </c>
      <c r="L719" s="273" t="inlineStr">
        <is>
          <t>RTF</t>
        </is>
      </c>
      <c r="M719" t="inlineStr">
        <is>
          <t>B100113</t>
        </is>
      </c>
      <c r="N719" s="233" t="inlineStr">
        <is>
          <t>LT025</t>
        </is>
      </c>
      <c r="O719" t="inlineStr"/>
      <c r="P719" t="inlineStr"/>
      <c r="Q719" t="inlineStr"/>
      <c r="R719" t="inlineStr"/>
      <c r="S719" t="inlineStr"/>
      <c r="T719" t="inlineStr"/>
      <c r="U719" t="inlineStr"/>
      <c r="V719" t="inlineStr"/>
      <c r="W719" t="inlineStr"/>
      <c r="X719" t="inlineStr"/>
      <c r="Y719" t="inlineStr"/>
    </row>
    <row r="720" hidden="1" s="109">
      <c r="A720" t="inlineStr"/>
      <c r="B720" s="250" t="inlineStr">
        <is>
          <t>N</t>
        </is>
      </c>
      <c r="C720" t="inlineStr">
        <is>
          <t>ConTab_BOM_KP_Case_1109</t>
        </is>
      </c>
      <c r="D720" t="inlineStr"/>
      <c r="E720" t="inlineStr">
        <is>
          <t>:2025-7_8-KP:</t>
        </is>
      </c>
      <c r="F720" t="inlineStr">
        <is>
          <t>Special/Other</t>
        </is>
      </c>
      <c r="G720" t="inlineStr">
        <is>
          <t>CaseMatl_Ductile_Iron_ASTM-A536-65</t>
        </is>
      </c>
      <c r="H720" t="inlineStr">
        <is>
          <t>Ductile Iron, ASTM-A536-65</t>
        </is>
      </c>
      <c r="I720" t="inlineStr">
        <is>
          <t>J</t>
        </is>
      </c>
      <c r="J720" s="250" t="n">
        <v>175</v>
      </c>
      <c r="K720" t="inlineStr">
        <is>
          <t>Coating_Standard</t>
        </is>
      </c>
      <c r="L720" s="273" t="inlineStr">
        <is>
          <t>RTF</t>
        </is>
      </c>
      <c r="M720" t="inlineStr">
        <is>
          <t>B100228</t>
        </is>
      </c>
      <c r="N720" s="233" t="inlineStr">
        <is>
          <t>LT025</t>
        </is>
      </c>
      <c r="O720" t="inlineStr"/>
      <c r="P720" t="inlineStr"/>
      <c r="Q720" t="inlineStr"/>
      <c r="R720" t="inlineStr"/>
      <c r="S720" t="inlineStr"/>
      <c r="T720" t="inlineStr"/>
      <c r="U720" t="inlineStr"/>
      <c r="V720" t="inlineStr"/>
      <c r="W720" t="inlineStr"/>
      <c r="X720" t="inlineStr"/>
      <c r="Y720" t="inlineStr"/>
    </row>
    <row r="721" hidden="1" s="109">
      <c r="A721" t="inlineStr"/>
      <c r="B721" s="250" t="inlineStr">
        <is>
          <t>N</t>
        </is>
      </c>
      <c r="C721" t="inlineStr">
        <is>
          <t>ConTab_BOM_KP_Case_1110</t>
        </is>
      </c>
      <c r="D721" t="inlineStr"/>
      <c r="E721" t="inlineStr">
        <is>
          <t>:2025-7_8-KP:</t>
        </is>
      </c>
      <c r="F721" t="inlineStr">
        <is>
          <t>Special/Other</t>
        </is>
      </c>
      <c r="G721" t="inlineStr">
        <is>
          <t>CaseMatl_Special</t>
        </is>
      </c>
      <c r="H721" t="inlineStr">
        <is>
          <t>Special/Other</t>
        </is>
      </c>
      <c r="I721" t="inlineStr">
        <is>
          <t>X</t>
        </is>
      </c>
      <c r="J721" s="250" t="n">
        <v>175</v>
      </c>
      <c r="K721" t="inlineStr">
        <is>
          <t>Coating_Standard</t>
        </is>
      </c>
      <c r="L721" s="273" t="inlineStr">
        <is>
          <t>RTF</t>
        </is>
      </c>
      <c r="M721" t="inlineStr">
        <is>
          <t>B100113</t>
        </is>
      </c>
      <c r="N721" s="233" t="inlineStr">
        <is>
          <t>LT025</t>
        </is>
      </c>
      <c r="O721" t="inlineStr"/>
      <c r="P721" t="inlineStr"/>
      <c r="Q721" t="inlineStr"/>
      <c r="R721" t="inlineStr"/>
      <c r="S721" t="inlineStr"/>
      <c r="T721" t="inlineStr"/>
      <c r="U721" t="inlineStr"/>
      <c r="V721" t="inlineStr"/>
      <c r="W721" t="inlineStr"/>
      <c r="X721" t="inlineStr"/>
      <c r="Y721" t="inlineStr"/>
    </row>
    <row r="722" hidden="1" s="109">
      <c r="A722" t="inlineStr"/>
      <c r="B722" s="250" t="inlineStr">
        <is>
          <t>N</t>
        </is>
      </c>
      <c r="C722" t="inlineStr">
        <is>
          <t>ConTab_BOM_KP_Case_1112</t>
        </is>
      </c>
      <c r="D722" t="inlineStr"/>
      <c r="E722" t="inlineStr">
        <is>
          <t>:2025-7_8-KP:</t>
        </is>
      </c>
      <c r="F722" t="inlineStr">
        <is>
          <t>125# ANSI Flange</t>
        </is>
      </c>
      <c r="G722" t="inlineStr">
        <is>
          <t>CaseMatl_Ductile_Iron_ASTM-A536-65</t>
        </is>
      </c>
      <c r="H722" t="inlineStr">
        <is>
          <t>Ductile Iron, ASTM-A536-65</t>
        </is>
      </c>
      <c r="I722" t="inlineStr">
        <is>
          <t>J</t>
        </is>
      </c>
      <c r="J722" s="250" t="n">
        <v>175</v>
      </c>
      <c r="K722" t="inlineStr">
        <is>
          <t>Coating_Scotchkote134_interior_exterior</t>
        </is>
      </c>
      <c r="L722" s="273" t="inlineStr">
        <is>
          <t>RTF</t>
        </is>
      </c>
      <c r="M722" t="inlineStr">
        <is>
          <t>B100228</t>
        </is>
      </c>
      <c r="N722" s="233" t="inlineStr">
        <is>
          <t>LT025</t>
        </is>
      </c>
      <c r="O722" t="inlineStr"/>
      <c r="P722" t="inlineStr"/>
      <c r="Q722" t="inlineStr"/>
      <c r="R722" t="inlineStr"/>
      <c r="S722" t="inlineStr"/>
      <c r="T722" t="inlineStr"/>
      <c r="U722" t="inlineStr"/>
      <c r="V722" t="inlineStr"/>
      <c r="W722" t="inlineStr"/>
      <c r="X722" t="inlineStr"/>
      <c r="Y722" t="inlineStr"/>
    </row>
    <row r="723" hidden="1" s="109">
      <c r="A723" t="inlineStr"/>
      <c r="B723" s="250" t="inlineStr">
        <is>
          <t>N</t>
        </is>
      </c>
      <c r="C723" t="inlineStr">
        <is>
          <t>ConTab_BOM_KP_Case_1113</t>
        </is>
      </c>
      <c r="D723" t="inlineStr"/>
      <c r="E723" t="inlineStr">
        <is>
          <t>:2025-7_8-KP:</t>
        </is>
      </c>
      <c r="F723" t="inlineStr">
        <is>
          <t>125# ANSI Flange</t>
        </is>
      </c>
      <c r="G723" t="inlineStr">
        <is>
          <t>CaseMatl_Ductile_Iron_ASTM-A536-65</t>
        </is>
      </c>
      <c r="H723" t="inlineStr">
        <is>
          <t>Ductile Iron, ASTM-A536-65</t>
        </is>
      </c>
      <c r="I723" t="inlineStr">
        <is>
          <t>J</t>
        </is>
      </c>
      <c r="J723" s="250" t="n">
        <v>175</v>
      </c>
      <c r="K723" t="inlineStr">
        <is>
          <t>Coating_Scotchkote134_interior_exterior_IncludeImpeller</t>
        </is>
      </c>
      <c r="L723" s="273" t="inlineStr">
        <is>
          <t>RTF</t>
        </is>
      </c>
      <c r="M723" t="inlineStr">
        <is>
          <t>B100228</t>
        </is>
      </c>
      <c r="N723" s="233" t="inlineStr">
        <is>
          <t>LT025</t>
        </is>
      </c>
      <c r="O723" t="inlineStr"/>
      <c r="P723" t="inlineStr"/>
      <c r="Q723" t="inlineStr"/>
      <c r="R723" t="inlineStr"/>
      <c r="S723" t="inlineStr"/>
      <c r="T723" t="inlineStr"/>
      <c r="U723" t="inlineStr"/>
      <c r="V723" t="inlineStr"/>
      <c r="W723" t="inlineStr"/>
      <c r="X723" t="inlineStr"/>
      <c r="Y723" t="inlineStr"/>
    </row>
    <row r="724" hidden="1" ht="15" customHeight="1" s="109">
      <c r="A724" t="inlineStr"/>
      <c r="B724" s="250" t="inlineStr">
        <is>
          <t>N</t>
        </is>
      </c>
      <c r="C724" t="inlineStr">
        <is>
          <t>ConTab_BOM_KP_Case_1117</t>
        </is>
      </c>
      <c r="D724" t="inlineStr"/>
      <c r="E724" t="inlineStr">
        <is>
          <t>:2427-3_4-KP:</t>
        </is>
      </c>
      <c r="F724" t="inlineStr">
        <is>
          <t>125# ANSI Flange</t>
        </is>
      </c>
      <c r="G724" t="inlineStr">
        <is>
          <t>CaseMatl_Ductile_Iron_ASTM-A536-65</t>
        </is>
      </c>
      <c r="H724" t="inlineStr">
        <is>
          <t>Ductile Iron, ASTM-A536-65</t>
        </is>
      </c>
      <c r="I724" t="inlineStr">
        <is>
          <t>J</t>
        </is>
      </c>
      <c r="J724" s="250" t="n">
        <v>175</v>
      </c>
      <c r="K724" t="inlineStr">
        <is>
          <t>Coating_Standard</t>
        </is>
      </c>
      <c r="L724" s="165" t="inlineStr">
        <is>
          <t>98577159</t>
        </is>
      </c>
      <c r="M724" t="inlineStr">
        <is>
          <t>B100030</t>
        </is>
      </c>
      <c r="N724" s="233" t="inlineStr">
        <is>
          <t>LT025</t>
        </is>
      </c>
      <c r="O724" t="inlineStr"/>
      <c r="P724" t="inlineStr"/>
      <c r="Q724" t="inlineStr"/>
      <c r="R724" t="inlineStr"/>
      <c r="S724" t="inlineStr"/>
      <c r="T724" t="inlineStr"/>
      <c r="U724" t="inlineStr"/>
      <c r="V724" t="inlineStr"/>
      <c r="W724" t="inlineStr"/>
      <c r="X724" t="inlineStr"/>
      <c r="Y724" t="inlineStr"/>
    </row>
    <row r="725" hidden="1" s="109">
      <c r="A725" t="inlineStr"/>
      <c r="B725" s="250" t="inlineStr">
        <is>
          <t>N</t>
        </is>
      </c>
      <c r="C725" t="inlineStr">
        <is>
          <t>ConTab_BOM_KP_Case_1118</t>
        </is>
      </c>
      <c r="D725" t="inlineStr"/>
      <c r="E725" t="inlineStr">
        <is>
          <t>:2427-3_4-KP:</t>
        </is>
      </c>
      <c r="F725" t="inlineStr">
        <is>
          <t>125# ANSI Flange</t>
        </is>
      </c>
      <c r="G725" t="inlineStr">
        <is>
          <t>CaseMatl_Special</t>
        </is>
      </c>
      <c r="H725" t="inlineStr">
        <is>
          <t>Special/Other</t>
        </is>
      </c>
      <c r="I725" t="inlineStr">
        <is>
          <t>X</t>
        </is>
      </c>
      <c r="J725" s="250" t="n">
        <v>175</v>
      </c>
      <c r="K725" t="inlineStr">
        <is>
          <t>Coating_Standard</t>
        </is>
      </c>
      <c r="L725" s="273" t="inlineStr">
        <is>
          <t>RTF</t>
        </is>
      </c>
      <c r="M725" t="inlineStr">
        <is>
          <t>B100113</t>
        </is>
      </c>
      <c r="N725" s="233" t="inlineStr">
        <is>
          <t>LT025</t>
        </is>
      </c>
      <c r="O725" t="inlineStr"/>
      <c r="P725" t="inlineStr"/>
      <c r="Q725" t="inlineStr"/>
      <c r="R725" t="inlineStr"/>
      <c r="S725" t="inlineStr"/>
      <c r="T725" t="inlineStr"/>
      <c r="U725" t="inlineStr"/>
      <c r="V725" t="inlineStr"/>
      <c r="W725" t="inlineStr"/>
      <c r="X725" t="inlineStr"/>
      <c r="Y725" t="inlineStr"/>
    </row>
    <row r="726" hidden="1" s="109">
      <c r="A726" t="inlineStr"/>
      <c r="B726" s="250" t="inlineStr">
        <is>
          <t>N</t>
        </is>
      </c>
      <c r="C726" t="inlineStr">
        <is>
          <t>ConTab_BOM_KP_Case_1119</t>
        </is>
      </c>
      <c r="D726" t="inlineStr"/>
      <c r="E726" t="inlineStr">
        <is>
          <t>:2427-3_4-KP:</t>
        </is>
      </c>
      <c r="F726" t="inlineStr">
        <is>
          <t>Special/Other</t>
        </is>
      </c>
      <c r="G726" t="inlineStr">
        <is>
          <t>CaseMatl_Ductile_Iron_ASTM-A536-65</t>
        </is>
      </c>
      <c r="H726" t="inlineStr">
        <is>
          <t>Ductile Iron, ASTM-A536-65</t>
        </is>
      </c>
      <c r="I726" t="inlineStr">
        <is>
          <t>J</t>
        </is>
      </c>
      <c r="J726" s="250" t="n">
        <v>175</v>
      </c>
      <c r="K726" t="inlineStr">
        <is>
          <t>Coating_Standard</t>
        </is>
      </c>
      <c r="L726" s="273" t="inlineStr">
        <is>
          <t>RTF</t>
        </is>
      </c>
      <c r="M726" t="inlineStr">
        <is>
          <t>B100228</t>
        </is>
      </c>
      <c r="N726" s="233" t="inlineStr">
        <is>
          <t>LT025</t>
        </is>
      </c>
      <c r="O726" t="inlineStr"/>
      <c r="P726" t="inlineStr"/>
      <c r="Q726" t="inlineStr"/>
      <c r="R726" t="inlineStr"/>
      <c r="S726" t="inlineStr"/>
      <c r="T726" t="inlineStr"/>
      <c r="U726" t="inlineStr"/>
      <c r="V726" t="inlineStr"/>
      <c r="W726" t="inlineStr"/>
      <c r="X726" t="inlineStr"/>
      <c r="Y726" t="inlineStr"/>
    </row>
    <row r="727" hidden="1" s="109">
      <c r="A727" t="inlineStr"/>
      <c r="B727" s="250" t="inlineStr">
        <is>
          <t>N</t>
        </is>
      </c>
      <c r="C727" t="inlineStr">
        <is>
          <t>ConTab_BOM_KP_Case_1120</t>
        </is>
      </c>
      <c r="D727" t="inlineStr"/>
      <c r="E727" t="inlineStr">
        <is>
          <t>:2427-3_4-KP:</t>
        </is>
      </c>
      <c r="F727" t="inlineStr">
        <is>
          <t>Special/Other</t>
        </is>
      </c>
      <c r="G727" t="inlineStr">
        <is>
          <t>CaseMatl_Special</t>
        </is>
      </c>
      <c r="H727" t="inlineStr">
        <is>
          <t>Special/Other</t>
        </is>
      </c>
      <c r="I727" t="inlineStr">
        <is>
          <t>X</t>
        </is>
      </c>
      <c r="J727" s="250" t="n">
        <v>175</v>
      </c>
      <c r="K727" t="inlineStr">
        <is>
          <t>Coating_Standard</t>
        </is>
      </c>
      <c r="L727" s="273" t="inlineStr">
        <is>
          <t>RTF</t>
        </is>
      </c>
      <c r="M727" t="inlineStr">
        <is>
          <t>B100113</t>
        </is>
      </c>
      <c r="N727" s="233" t="inlineStr">
        <is>
          <t>LT025</t>
        </is>
      </c>
      <c r="O727" t="inlineStr"/>
      <c r="P727" t="inlineStr"/>
      <c r="Q727" t="inlineStr"/>
      <c r="R727" t="inlineStr"/>
      <c r="S727" t="inlineStr"/>
      <c r="T727" t="inlineStr"/>
      <c r="U727" t="inlineStr"/>
      <c r="V727" t="inlineStr"/>
      <c r="W727" t="inlineStr"/>
      <c r="X727" t="inlineStr"/>
      <c r="Y727" t="inlineStr"/>
    </row>
    <row r="728" hidden="1" s="109">
      <c r="A728" t="inlineStr"/>
      <c r="B728" s="250" t="inlineStr">
        <is>
          <t>N</t>
        </is>
      </c>
      <c r="C728" t="inlineStr">
        <is>
          <t>ConTab_BOM_KP_Case_1122</t>
        </is>
      </c>
      <c r="D728" t="inlineStr"/>
      <c r="E728" t="inlineStr">
        <is>
          <t>:2427-3_4-KP:</t>
        </is>
      </c>
      <c r="F728" t="inlineStr">
        <is>
          <t>125# ANSI Flange</t>
        </is>
      </c>
      <c r="G728" t="inlineStr">
        <is>
          <t>CaseMatl_Ductile_Iron_ASTM-A536-65</t>
        </is>
      </c>
      <c r="H728" t="inlineStr">
        <is>
          <t>Ductile Iron, ASTM-A536-65</t>
        </is>
      </c>
      <c r="I728" t="inlineStr">
        <is>
          <t>J</t>
        </is>
      </c>
      <c r="J728" s="250" t="n">
        <v>175</v>
      </c>
      <c r="K728" t="inlineStr">
        <is>
          <t>Coating_Scotchkote134_interior_exterior</t>
        </is>
      </c>
      <c r="L728" s="273" t="inlineStr">
        <is>
          <t>RTF</t>
        </is>
      </c>
      <c r="M728" t="inlineStr">
        <is>
          <t>B100228</t>
        </is>
      </c>
      <c r="N728" s="233" t="inlineStr">
        <is>
          <t>LT025</t>
        </is>
      </c>
      <c r="O728" t="inlineStr"/>
      <c r="P728" t="inlineStr"/>
      <c r="Q728" t="inlineStr"/>
      <c r="R728" t="inlineStr"/>
      <c r="S728" t="inlineStr"/>
      <c r="T728" t="inlineStr"/>
      <c r="U728" t="inlineStr"/>
      <c r="V728" t="inlineStr"/>
      <c r="W728" t="inlineStr"/>
      <c r="X728" t="inlineStr"/>
      <c r="Y728" t="inlineStr"/>
    </row>
    <row r="729" hidden="1" s="109">
      <c r="A729" t="inlineStr"/>
      <c r="B729" s="250" t="inlineStr">
        <is>
          <t>N</t>
        </is>
      </c>
      <c r="C729" t="inlineStr">
        <is>
          <t>ConTab_BOM_KP_Case_1123</t>
        </is>
      </c>
      <c r="D729" t="inlineStr"/>
      <c r="E729" t="inlineStr">
        <is>
          <t>:2427-3_4-KP:</t>
        </is>
      </c>
      <c r="F729" t="inlineStr">
        <is>
          <t>125# ANSI Flange</t>
        </is>
      </c>
      <c r="G729" t="inlineStr">
        <is>
          <t>CaseMatl_Ductile_Iron_ASTM-A536-65</t>
        </is>
      </c>
      <c r="H729" t="inlineStr">
        <is>
          <t>Ductile Iron, ASTM-A536-65</t>
        </is>
      </c>
      <c r="I729" t="inlineStr">
        <is>
          <t>J</t>
        </is>
      </c>
      <c r="J729" s="250" t="n">
        <v>175</v>
      </c>
      <c r="K729" t="inlineStr">
        <is>
          <t>Coating_Scotchkote134_interior_exterior_IncludeImpeller</t>
        </is>
      </c>
      <c r="L729" s="273" t="inlineStr">
        <is>
          <t>RTF</t>
        </is>
      </c>
      <c r="M729" t="inlineStr">
        <is>
          <t>B100228</t>
        </is>
      </c>
      <c r="N729" s="233" t="inlineStr">
        <is>
          <t>LT025</t>
        </is>
      </c>
      <c r="O729" t="inlineStr"/>
      <c r="P729" t="inlineStr"/>
      <c r="Q729" t="inlineStr"/>
      <c r="R729" t="inlineStr"/>
      <c r="S729" t="inlineStr"/>
      <c r="T729" t="inlineStr"/>
      <c r="U729" t="inlineStr"/>
      <c r="V729" t="inlineStr"/>
      <c r="W729" t="inlineStr"/>
      <c r="X729" t="inlineStr"/>
      <c r="Y729" t="inlineStr"/>
    </row>
    <row r="730" hidden="1" s="109">
      <c r="A730" t="inlineStr"/>
      <c r="B730" s="250" t="inlineStr">
        <is>
          <t>N</t>
        </is>
      </c>
      <c r="C730" t="inlineStr">
        <is>
          <t>ConTab_BOM_KP_Case_1127</t>
        </is>
      </c>
      <c r="D730" t="inlineStr"/>
      <c r="E730" s="233" t="inlineStr">
        <is>
          <t>:2832-5_6-KP:</t>
        </is>
      </c>
      <c r="F730" t="inlineStr">
        <is>
          <t>125# ANSI Flange</t>
        </is>
      </c>
      <c r="G730" t="inlineStr">
        <is>
          <t>CaseMatl_Ductile_Iron_ASTM-A536-65</t>
        </is>
      </c>
      <c r="H730" t="inlineStr">
        <is>
          <t>Ductile Iron, ASTM-A536-65</t>
        </is>
      </c>
      <c r="I730" t="inlineStr">
        <is>
          <t>J</t>
        </is>
      </c>
      <c r="J730" s="250" t="n">
        <v>175</v>
      </c>
      <c r="K730" t="inlineStr">
        <is>
          <t>Coating_Standard</t>
        </is>
      </c>
      <c r="L730" s="273" t="inlineStr">
        <is>
          <t>98577173</t>
        </is>
      </c>
      <c r="M730" t="inlineStr">
        <is>
          <t>B100030</t>
        </is>
      </c>
      <c r="N730" s="233" t="inlineStr">
        <is>
          <t>LT025</t>
        </is>
      </c>
      <c r="O730" t="inlineStr"/>
      <c r="P730" t="inlineStr"/>
      <c r="Q730" t="inlineStr"/>
      <c r="R730" t="inlineStr"/>
      <c r="S730" t="inlineStr"/>
      <c r="T730" t="inlineStr"/>
      <c r="U730" t="inlineStr"/>
      <c r="V730" t="inlineStr"/>
      <c r="W730" t="inlineStr"/>
      <c r="X730" t="inlineStr"/>
      <c r="Y730" t="inlineStr"/>
    </row>
    <row r="731" hidden="1" s="109">
      <c r="A731" t="inlineStr"/>
      <c r="B731" s="250" t="inlineStr">
        <is>
          <t>N</t>
        </is>
      </c>
      <c r="C731" t="inlineStr">
        <is>
          <t>ConTab_BOM_KP_Case_1128</t>
        </is>
      </c>
      <c r="D731" t="inlineStr"/>
      <c r="E731" s="233" t="inlineStr">
        <is>
          <t>:2832-5_6-KP:</t>
        </is>
      </c>
      <c r="F731" t="inlineStr">
        <is>
          <t>125# ANSI Flange</t>
        </is>
      </c>
      <c r="G731" t="inlineStr">
        <is>
          <t>CaseMatl_Special</t>
        </is>
      </c>
      <c r="H731" t="inlineStr">
        <is>
          <t>Special/Other</t>
        </is>
      </c>
      <c r="I731" t="inlineStr">
        <is>
          <t>X</t>
        </is>
      </c>
      <c r="J731" s="250" t="n">
        <v>175</v>
      </c>
      <c r="K731" t="inlineStr">
        <is>
          <t>Coating_Standard</t>
        </is>
      </c>
      <c r="L731" s="273" t="inlineStr">
        <is>
          <t>RTF</t>
        </is>
      </c>
      <c r="M731" t="inlineStr">
        <is>
          <t>B100113</t>
        </is>
      </c>
      <c r="N731" s="233" t="inlineStr">
        <is>
          <t>LT025</t>
        </is>
      </c>
      <c r="O731" t="inlineStr"/>
      <c r="P731" t="inlineStr"/>
      <c r="Q731" t="inlineStr"/>
      <c r="R731" t="inlineStr"/>
      <c r="S731" t="inlineStr"/>
      <c r="T731" t="inlineStr"/>
      <c r="U731" t="inlineStr"/>
      <c r="V731" t="inlineStr"/>
      <c r="W731" t="inlineStr"/>
      <c r="X731" t="inlineStr"/>
      <c r="Y731" t="inlineStr"/>
    </row>
    <row r="732" hidden="1" s="109">
      <c r="A732" t="inlineStr"/>
      <c r="B732" s="250" t="inlineStr">
        <is>
          <t>N</t>
        </is>
      </c>
      <c r="C732" t="inlineStr">
        <is>
          <t>ConTab_BOM_KP_Case_1129</t>
        </is>
      </c>
      <c r="D732" t="inlineStr"/>
      <c r="E732" s="233" t="inlineStr">
        <is>
          <t>:2832-5_6-KP:</t>
        </is>
      </c>
      <c r="F732" t="inlineStr">
        <is>
          <t>Special/Other</t>
        </is>
      </c>
      <c r="G732" t="inlineStr">
        <is>
          <t>CaseMatl_Ductile_Iron_ASTM-A536-65</t>
        </is>
      </c>
      <c r="H732" t="inlineStr">
        <is>
          <t>Ductile Iron, ASTM-A536-65</t>
        </is>
      </c>
      <c r="I732" t="inlineStr">
        <is>
          <t>J</t>
        </is>
      </c>
      <c r="J732" s="250" t="n">
        <v>175</v>
      </c>
      <c r="K732" t="inlineStr">
        <is>
          <t>Coating_Standard</t>
        </is>
      </c>
      <c r="L732" s="273" t="inlineStr">
        <is>
          <t>RTF</t>
        </is>
      </c>
      <c r="M732" t="inlineStr">
        <is>
          <t>B100228</t>
        </is>
      </c>
      <c r="N732" s="233" t="inlineStr">
        <is>
          <t>LT025</t>
        </is>
      </c>
      <c r="O732" t="inlineStr"/>
      <c r="P732" t="inlineStr"/>
      <c r="Q732" t="inlineStr"/>
      <c r="R732" t="inlineStr"/>
      <c r="S732" t="inlineStr"/>
      <c r="T732" t="inlineStr"/>
      <c r="U732" t="inlineStr"/>
      <c r="V732" t="inlineStr"/>
      <c r="W732" t="inlineStr"/>
      <c r="X732" t="inlineStr"/>
      <c r="Y732" t="inlineStr"/>
    </row>
    <row r="733" hidden="1" s="109">
      <c r="A733" t="inlineStr"/>
      <c r="B733" s="250" t="inlineStr">
        <is>
          <t>N</t>
        </is>
      </c>
      <c r="C733" t="inlineStr">
        <is>
          <t>ConTab_BOM_KP_Case_1130</t>
        </is>
      </c>
      <c r="D733" t="inlineStr"/>
      <c r="E733" s="233" t="inlineStr">
        <is>
          <t>:2832-5_6-KP:</t>
        </is>
      </c>
      <c r="F733" t="inlineStr">
        <is>
          <t>Special/Other</t>
        </is>
      </c>
      <c r="G733" t="inlineStr">
        <is>
          <t>CaseMatl_Special</t>
        </is>
      </c>
      <c r="H733" t="inlineStr">
        <is>
          <t>Special/Other</t>
        </is>
      </c>
      <c r="I733" t="inlineStr">
        <is>
          <t>X</t>
        </is>
      </c>
      <c r="J733" s="250" t="n">
        <v>175</v>
      </c>
      <c r="K733" t="inlineStr">
        <is>
          <t>Coating_Standard</t>
        </is>
      </c>
      <c r="L733" s="273" t="inlineStr">
        <is>
          <t>RTF</t>
        </is>
      </c>
      <c r="M733" t="inlineStr">
        <is>
          <t>B100113</t>
        </is>
      </c>
      <c r="N733" s="233" t="inlineStr">
        <is>
          <t>LT025</t>
        </is>
      </c>
      <c r="O733" t="inlineStr"/>
      <c r="P733" t="inlineStr"/>
      <c r="Q733" t="inlineStr"/>
      <c r="R733" t="inlineStr"/>
      <c r="S733" t="inlineStr"/>
      <c r="T733" t="inlineStr"/>
      <c r="U733" t="inlineStr"/>
      <c r="V733" t="inlineStr"/>
      <c r="W733" t="inlineStr"/>
      <c r="X733" t="inlineStr"/>
      <c r="Y733" t="inlineStr"/>
    </row>
    <row r="734" hidden="1" s="109">
      <c r="A734" t="inlineStr"/>
      <c r="B734" s="250" t="inlineStr">
        <is>
          <t>N</t>
        </is>
      </c>
      <c r="C734" t="inlineStr">
        <is>
          <t>ConTab_BOM_KP_Case_1132</t>
        </is>
      </c>
      <c r="D734" t="inlineStr"/>
      <c r="E734" s="233" t="inlineStr">
        <is>
          <t>:2832-5_6-KP:</t>
        </is>
      </c>
      <c r="F734" t="inlineStr">
        <is>
          <t>125# ANSI Flange</t>
        </is>
      </c>
      <c r="G734" t="inlineStr">
        <is>
          <t>CaseMatl_Ductile_Iron_ASTM-A536-65</t>
        </is>
      </c>
      <c r="H734" t="inlineStr">
        <is>
          <t>Ductile Iron, ASTM-A536-65</t>
        </is>
      </c>
      <c r="I734" t="inlineStr">
        <is>
          <t>J</t>
        </is>
      </c>
      <c r="J734" s="250" t="n">
        <v>175</v>
      </c>
      <c r="K734" t="inlineStr">
        <is>
          <t>Coating_Scotchkote134_interior_exterior</t>
        </is>
      </c>
      <c r="L734" s="273" t="inlineStr">
        <is>
          <t>RTF</t>
        </is>
      </c>
      <c r="M734" t="inlineStr">
        <is>
          <t>B100228</t>
        </is>
      </c>
      <c r="N734" s="233" t="inlineStr">
        <is>
          <t>LT025</t>
        </is>
      </c>
      <c r="O734" t="inlineStr"/>
      <c r="P734" t="inlineStr"/>
      <c r="Q734" t="inlineStr"/>
      <c r="R734" t="inlineStr"/>
      <c r="S734" t="inlineStr"/>
      <c r="T734" t="inlineStr"/>
      <c r="U734" t="inlineStr"/>
      <c r="V734" t="inlineStr"/>
      <c r="W734" t="inlineStr"/>
      <c r="X734" t="inlineStr"/>
      <c r="Y734" t="inlineStr"/>
    </row>
    <row r="735" hidden="1" s="109">
      <c r="A735" t="inlineStr"/>
      <c r="B735" s="250" t="inlineStr">
        <is>
          <t>N</t>
        </is>
      </c>
      <c r="C735" t="inlineStr">
        <is>
          <t>ConTab_BOM_KP_Case_1133</t>
        </is>
      </c>
      <c r="D735" t="inlineStr"/>
      <c r="E735" s="233" t="inlineStr">
        <is>
          <t>:2832-5_6-KP:</t>
        </is>
      </c>
      <c r="F735" t="inlineStr">
        <is>
          <t>125# ANSI Flange</t>
        </is>
      </c>
      <c r="G735" t="inlineStr">
        <is>
          <t>CaseMatl_Ductile_Iron_ASTM-A536-65</t>
        </is>
      </c>
      <c r="H735" t="inlineStr">
        <is>
          <t>Ductile Iron, ASTM-A536-65</t>
        </is>
      </c>
      <c r="I735" t="inlineStr">
        <is>
          <t>J</t>
        </is>
      </c>
      <c r="J735" s="250" t="n">
        <v>175</v>
      </c>
      <c r="K735" t="inlineStr">
        <is>
          <t>Coating_Scotchkote134_interior_exterior_IncludeImpeller</t>
        </is>
      </c>
      <c r="L735" s="273" t="inlineStr">
        <is>
          <t>RTF</t>
        </is>
      </c>
      <c r="M735" t="inlineStr">
        <is>
          <t>B100228</t>
        </is>
      </c>
      <c r="N735" s="233" t="inlineStr">
        <is>
          <t>LT025</t>
        </is>
      </c>
      <c r="O735" t="inlineStr"/>
      <c r="P735" t="inlineStr"/>
      <c r="Q735" t="inlineStr"/>
      <c r="R735" t="inlineStr"/>
      <c r="S735" t="inlineStr"/>
      <c r="T735" t="inlineStr"/>
      <c r="U735" t="inlineStr"/>
      <c r="V735" t="inlineStr"/>
      <c r="W735" t="inlineStr"/>
      <c r="X735" t="inlineStr"/>
      <c r="Y735" t="inlineStr"/>
    </row>
    <row r="736" hidden="1" s="109">
      <c r="A736" s="276" t="inlineStr">
        <is>
          <t>[END]</t>
        </is>
      </c>
      <c r="B736" s="250"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row>
    <row r="737">
      <c r="A737" s="277" t="inlineStr"/>
      <c r="B737" s="277" t="inlineStr"/>
      <c r="C737" s="277" t="inlineStr">
        <is>
          <t xml:space="preserve">01-06-2023  per </t>
        </is>
      </c>
      <c r="D737" s="277" t="inlineStr"/>
      <c r="E737" s="277" t="inlineStr"/>
      <c r="F737" s="277" t="inlineStr"/>
      <c r="G737" s="277" t="inlineStr"/>
      <c r="H737" s="277" t="inlineStr"/>
      <c r="I737" s="277" t="inlineStr"/>
      <c r="J737" s="277" t="inlineStr"/>
      <c r="K737" s="277" t="inlineStr"/>
      <c r="L737" s="277" t="inlineStr"/>
      <c r="M737" s="277" t="inlineStr"/>
      <c r="N737" s="277" t="inlineStr"/>
      <c r="O737" s="277" t="inlineStr"/>
      <c r="P737" s="277" t="inlineStr"/>
      <c r="Q737" s="277" t="inlineStr"/>
      <c r="R737" s="277" t="inlineStr"/>
      <c r="S737" s="277" t="inlineStr"/>
      <c r="T737" s="277" t="inlineStr"/>
      <c r="U737" s="277" t="inlineStr"/>
      <c r="V737" s="277" t="inlineStr"/>
      <c r="W737" s="277" t="inlineStr"/>
      <c r="X737" s="277" t="inlineStr"/>
      <c r="Y737" s="277" t="inlineStr"/>
      <c r="Z737" s="277" t="n"/>
      <c r="AA737" s="277" t="n"/>
      <c r="AB737" s="277" t="n"/>
      <c r="AC737" s="277" t="n"/>
      <c r="AD737" s="277" t="n"/>
      <c r="AE737" s="277" t="n"/>
      <c r="AF737" s="277" t="n"/>
      <c r="AG737" s="277" t="n"/>
      <c r="AH737" s="277" t="n"/>
      <c r="AI737" s="277" t="n"/>
      <c r="AJ737" s="277" t="n"/>
      <c r="AK737" s="277" t="n"/>
      <c r="AL737" s="277" t="n"/>
      <c r="AM737" s="277" t="n"/>
      <c r="AN737" s="277" t="n"/>
    </row>
    <row r="738">
      <c r="A738" t="inlineStr"/>
      <c r="B738" t="inlineStr"/>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row>
    <row r="739">
      <c r="B739" s="250" t="n"/>
    </row>
    <row r="740">
      <c r="B740" s="250" t="n"/>
    </row>
    <row r="741">
      <c r="B741" s="250" t="n"/>
    </row>
    <row r="742">
      <c r="B742" s="250" t="n"/>
    </row>
    <row r="743">
      <c r="B743" s="250" t="n"/>
    </row>
    <row r="744">
      <c r="B744" s="250" t="n"/>
    </row>
    <row r="745">
      <c r="B745" s="250" t="n"/>
    </row>
    <row r="746">
      <c r="B746" s="250" t="n"/>
    </row>
    <row r="747">
      <c r="B747" s="250" t="n"/>
    </row>
    <row r="748">
      <c r="B748" s="250" t="n"/>
    </row>
    <row r="749">
      <c r="B749" s="250" t="n"/>
    </row>
    <row r="750">
      <c r="B750" s="250" t="n"/>
    </row>
    <row r="751">
      <c r="B751" s="250" t="n"/>
    </row>
    <row r="752">
      <c r="B752" s="250" t="n"/>
    </row>
    <row r="753">
      <c r="B753" s="250" t="n"/>
    </row>
    <row r="754">
      <c r="B754" s="250" t="n"/>
    </row>
    <row r="755">
      <c r="B755" s="250" t="n"/>
    </row>
    <row r="756">
      <c r="B756" s="250" t="n"/>
    </row>
    <row r="757">
      <c r="B757" s="250" t="n"/>
    </row>
    <row r="758">
      <c r="B758" s="250" t="n"/>
    </row>
    <row r="759">
      <c r="B759" s="250" t="n"/>
    </row>
    <row r="760">
      <c r="B760" s="250" t="n"/>
    </row>
    <row r="761">
      <c r="B761" s="250" t="n"/>
    </row>
    <row r="762">
      <c r="B762" s="250" t="n"/>
    </row>
    <row r="763">
      <c r="B763" s="250" t="n"/>
    </row>
    <row r="764">
      <c r="B764" s="250" t="n"/>
    </row>
    <row r="765">
      <c r="B765" s="250" t="n"/>
    </row>
    <row r="766">
      <c r="B766" s="250" t="n"/>
    </row>
    <row r="767">
      <c r="B767" s="250" t="n"/>
    </row>
    <row r="768">
      <c r="B768" s="250" t="n"/>
    </row>
    <row r="769">
      <c r="B769" s="250" t="n"/>
    </row>
    <row r="770">
      <c r="B770" s="250" t="n"/>
    </row>
    <row r="771">
      <c r="B771" s="250" t="n"/>
    </row>
    <row r="772">
      <c r="B772" s="250" t="n"/>
    </row>
    <row r="773">
      <c r="B773" s="250" t="n"/>
    </row>
    <row r="774">
      <c r="B774" s="250" t="n"/>
    </row>
    <row r="775">
      <c r="B775" s="250" t="n"/>
    </row>
    <row r="776">
      <c r="B776" s="250" t="n"/>
    </row>
    <row r="777">
      <c r="B777" s="250" t="n"/>
    </row>
    <row r="778">
      <c r="B778" s="250" t="n"/>
    </row>
    <row r="779">
      <c r="B779" s="250" t="n"/>
    </row>
    <row r="780">
      <c r="B780" s="250" t="n"/>
    </row>
    <row r="781">
      <c r="B781" s="250" t="n"/>
    </row>
    <row r="782">
      <c r="B782" s="250" t="n"/>
    </row>
    <row r="783">
      <c r="B783" s="250" t="n"/>
      <c r="O783" s="124" t="n"/>
    </row>
    <row r="784">
      <c r="B784" s="250" t="n"/>
      <c r="O784" s="124" t="n"/>
    </row>
    <row r="785">
      <c r="B785" s="250" t="n"/>
      <c r="O785" s="124" t="n"/>
    </row>
    <row r="786">
      <c r="B786" s="250" t="n"/>
    </row>
    <row r="787">
      <c r="B787" s="250" t="n"/>
    </row>
    <row r="788">
      <c r="B788" s="250" t="n"/>
    </row>
    <row r="789">
      <c r="B789" s="250" t="n"/>
    </row>
    <row r="790">
      <c r="B790" s="250" t="n"/>
    </row>
    <row r="791">
      <c r="B791" s="250" t="n"/>
    </row>
    <row r="792">
      <c r="B792" s="250" t="n"/>
    </row>
    <row r="793">
      <c r="B793" s="250" t="n"/>
    </row>
    <row r="794">
      <c r="B794" s="250" t="n"/>
    </row>
    <row r="795">
      <c r="B795" s="250" t="n"/>
    </row>
    <row r="796">
      <c r="B796" s="250" t="n"/>
    </row>
    <row r="797">
      <c r="B797" s="250" t="n"/>
    </row>
    <row r="798">
      <c r="B798" s="250" t="n"/>
    </row>
    <row r="799">
      <c r="B799" s="250" t="n"/>
    </row>
    <row r="800">
      <c r="B800" s="250" t="n"/>
    </row>
    <row r="801">
      <c r="B801" s="250" t="n"/>
    </row>
    <row r="802">
      <c r="B802" s="250" t="n"/>
    </row>
    <row r="803">
      <c r="B803" s="250" t="n"/>
    </row>
    <row r="804">
      <c r="B804" s="250" t="n"/>
    </row>
    <row r="805">
      <c r="B805" s="250" t="n"/>
    </row>
    <row r="806">
      <c r="B806" s="250" t="n"/>
    </row>
    <row r="807">
      <c r="B807" s="250" t="n"/>
    </row>
    <row r="808">
      <c r="B808" s="250" t="n"/>
    </row>
    <row r="809">
      <c r="B809" s="250" t="n"/>
    </row>
    <row r="810">
      <c r="B810" s="250" t="n"/>
    </row>
    <row r="811">
      <c r="B811" s="250" t="n"/>
    </row>
    <row r="812">
      <c r="B812" s="250" t="n"/>
    </row>
    <row r="813">
      <c r="B813" s="250" t="n"/>
    </row>
    <row r="814">
      <c r="B814" s="250" t="n"/>
    </row>
    <row r="815">
      <c r="B815" s="250" t="n"/>
    </row>
    <row r="820">
      <c r="B820" s="250" t="n"/>
    </row>
    <row r="821">
      <c r="J821" s="250" t="n"/>
      <c r="L821" s="273" t="n"/>
      <c r="N821" s="233" t="n"/>
    </row>
    <row r="822">
      <c r="J822" s="250" t="n"/>
      <c r="L822" s="273" t="n"/>
      <c r="N822" s="233" t="n"/>
    </row>
    <row r="823">
      <c r="J823" s="250" t="n"/>
      <c r="L823" s="273" t="n"/>
      <c r="N823" s="233" t="n"/>
    </row>
    <row r="824">
      <c r="J824" s="250" t="n"/>
      <c r="L824" s="273" t="n"/>
      <c r="N824" s="233" t="n"/>
    </row>
    <row r="825">
      <c r="J825" s="250" t="n"/>
      <c r="L825" s="273" t="n"/>
      <c r="N825" s="233" t="n"/>
    </row>
    <row r="826">
      <c r="J826" s="250" t="n"/>
      <c r="L826" s="273" t="n"/>
      <c r="N826" s="233" t="n"/>
    </row>
    <row r="827">
      <c r="J827" s="250" t="n"/>
      <c r="L827" s="273" t="n"/>
      <c r="N827" s="233" t="n"/>
    </row>
    <row r="828">
      <c r="J828" s="250" t="n"/>
      <c r="L828" s="273" t="n"/>
      <c r="N828" s="233" t="n"/>
    </row>
    <row r="829">
      <c r="J829" s="250" t="n"/>
      <c r="L829" s="273" t="n"/>
      <c r="N829" s="233" t="n"/>
    </row>
    <row r="830">
      <c r="J830" s="250" t="n"/>
      <c r="L830" s="273" t="n"/>
      <c r="N830" s="233" t="n"/>
    </row>
    <row r="831">
      <c r="J831" s="250" t="n"/>
      <c r="L831" s="273" t="n"/>
      <c r="N831" s="233" t="n"/>
    </row>
    <row r="832">
      <c r="J832" s="250" t="n"/>
      <c r="L832" s="273" t="n"/>
      <c r="N832" s="233" t="n"/>
    </row>
    <row r="833">
      <c r="J833" s="250" t="n"/>
      <c r="L833" s="273" t="n"/>
      <c r="N833" s="233" t="n"/>
    </row>
    <row r="834">
      <c r="J834" s="250" t="n"/>
      <c r="L834" s="273" t="n"/>
      <c r="N834" s="233" t="n"/>
    </row>
    <row r="835">
      <c r="J835" s="250" t="n"/>
      <c r="L835" s="273" t="n"/>
      <c r="N835" s="233" t="n"/>
    </row>
    <row r="836">
      <c r="J836" s="250" t="n"/>
      <c r="L836" s="273" t="n"/>
      <c r="N836" s="233" t="n"/>
    </row>
    <row r="837">
      <c r="J837" s="250" t="n"/>
      <c r="L837" s="273" t="n"/>
      <c r="N837" s="233" t="n"/>
    </row>
    <row r="838">
      <c r="J838" s="250" t="n"/>
      <c r="L838" s="273" t="n"/>
      <c r="N838" s="233" t="n"/>
    </row>
    <row r="839">
      <c r="J839" s="250" t="n"/>
      <c r="L839" s="273" t="n"/>
      <c r="N839" s="233" t="n"/>
    </row>
    <row r="840">
      <c r="J840" s="250" t="n"/>
      <c r="L840" s="273" t="n"/>
      <c r="N840" s="233" t="n"/>
    </row>
    <row r="841">
      <c r="J841" s="250" t="n"/>
      <c r="L841" s="273" t="n"/>
      <c r="N841" s="233" t="n"/>
    </row>
    <row r="842">
      <c r="J842" s="250" t="n"/>
      <c r="L842" s="273" t="n"/>
      <c r="N842" s="233" t="n"/>
    </row>
    <row r="843">
      <c r="J843" s="250" t="n"/>
      <c r="L843" s="273" t="n"/>
      <c r="N843" s="233" t="n"/>
    </row>
    <row r="844">
      <c r="J844" s="250" t="n"/>
      <c r="L844" s="273" t="n"/>
      <c r="N844" s="233" t="n"/>
    </row>
    <row r="845">
      <c r="J845" s="250" t="n"/>
      <c r="L845" s="273" t="n"/>
      <c r="N845" s="233" t="n"/>
    </row>
    <row r="846">
      <c r="J846" s="250" t="n"/>
      <c r="L846" s="273" t="n"/>
      <c r="N846" s="233" t="n"/>
    </row>
    <row r="847">
      <c r="J847" s="250" t="n"/>
      <c r="L847" s="273" t="n"/>
      <c r="N847" s="233" t="n"/>
    </row>
    <row r="848">
      <c r="J848" s="250" t="n"/>
      <c r="L848" s="273" t="n"/>
      <c r="N848" s="233" t="n"/>
    </row>
    <row r="849">
      <c r="J849" s="250" t="n"/>
      <c r="L849" s="273" t="n"/>
      <c r="N849" s="233" t="n"/>
    </row>
    <row r="850">
      <c r="J850" s="250" t="n"/>
      <c r="L850" s="273" t="n"/>
      <c r="N850" s="233" t="n"/>
    </row>
    <row r="851">
      <c r="J851" s="250" t="n"/>
      <c r="L851" s="273" t="n"/>
      <c r="N851" s="233" t="n"/>
    </row>
    <row r="852">
      <c r="J852" s="250" t="n"/>
      <c r="L852" s="273" t="n"/>
      <c r="N852" s="233" t="n"/>
    </row>
    <row r="853">
      <c r="J853" s="250" t="n"/>
      <c r="L853" s="273" t="n"/>
      <c r="N853" s="233" t="n"/>
    </row>
    <row r="854">
      <c r="J854" s="250" t="n"/>
      <c r="L854" s="273" t="n"/>
      <c r="N854" s="233" t="n"/>
    </row>
    <row r="855">
      <c r="J855" s="250" t="n"/>
      <c r="L855" s="273" t="n"/>
      <c r="N855" s="233" t="n"/>
    </row>
    <row r="856">
      <c r="J856" s="250" t="n"/>
      <c r="L856" s="273" t="n"/>
      <c r="N856" s="233" t="n"/>
    </row>
    <row r="857">
      <c r="J857" s="250" t="n"/>
      <c r="L857" s="273" t="n"/>
      <c r="N857" s="233" t="n"/>
    </row>
    <row r="858">
      <c r="J858" s="250" t="n"/>
      <c r="L858" s="273" t="n"/>
      <c r="N858" s="233" t="n"/>
    </row>
    <row r="859">
      <c r="J859" s="250" t="n"/>
      <c r="L859" s="273" t="n"/>
      <c r="N859" s="233" t="n"/>
    </row>
    <row r="860">
      <c r="J860" s="250" t="n"/>
      <c r="L860" s="273" t="n"/>
      <c r="N860" s="233" t="n"/>
    </row>
    <row r="861">
      <c r="J861" s="250" t="n"/>
      <c r="L861" s="273" t="n"/>
      <c r="N861" s="233" t="n"/>
    </row>
    <row r="862">
      <c r="J862" s="250" t="n"/>
      <c r="L862" s="273" t="n"/>
      <c r="N862" s="233" t="n"/>
    </row>
    <row r="863">
      <c r="J863" s="250" t="n"/>
      <c r="L863" s="273" t="n"/>
      <c r="N863" s="233" t="n"/>
    </row>
    <row r="864">
      <c r="J864" s="250" t="n"/>
      <c r="L864" s="273" t="n"/>
      <c r="N864" s="233" t="n"/>
    </row>
    <row r="865">
      <c r="J865" s="250" t="n"/>
      <c r="L865" s="273" t="n"/>
      <c r="N865" s="233" t="n"/>
    </row>
    <row r="866">
      <c r="J866" s="250" t="n"/>
      <c r="L866" s="273" t="n"/>
      <c r="N866" s="233" t="n"/>
    </row>
    <row r="867">
      <c r="J867" s="250" t="n"/>
      <c r="L867" s="273" t="n"/>
      <c r="N867" s="233" t="n"/>
    </row>
    <row r="868">
      <c r="J868" s="250" t="n"/>
      <c r="L868" s="273" t="n"/>
      <c r="N868" s="233" t="n"/>
    </row>
    <row r="869">
      <c r="J869" s="250" t="n"/>
      <c r="L869" s="273" t="n"/>
      <c r="N869" s="233" t="n"/>
    </row>
    <row r="870">
      <c r="J870" s="250" t="n"/>
      <c r="L870" s="273" t="n"/>
      <c r="N870" s="233" t="n"/>
    </row>
    <row r="871">
      <c r="J871" s="250" t="n"/>
      <c r="L871" s="273" t="n"/>
      <c r="N871" s="233" t="n"/>
    </row>
    <row r="872">
      <c r="J872" s="250" t="n"/>
      <c r="L872" s="273" t="n"/>
      <c r="N872" s="233" t="n"/>
    </row>
    <row r="873">
      <c r="J873" s="250" t="n"/>
      <c r="L873" s="273" t="n"/>
      <c r="N873" s="233" t="n"/>
    </row>
    <row r="874">
      <c r="J874" s="250" t="n"/>
      <c r="L874" s="273" t="n"/>
      <c r="N874" s="233" t="n"/>
    </row>
    <row r="875">
      <c r="J875" s="250" t="n"/>
      <c r="L875" s="273" t="n"/>
      <c r="N875" s="233" t="n"/>
    </row>
    <row r="876">
      <c r="J876" s="250" t="n"/>
      <c r="L876" s="273" t="n"/>
      <c r="N876" s="233" t="n"/>
    </row>
    <row r="877">
      <c r="J877" s="250" t="n"/>
      <c r="L877" s="273" t="n"/>
      <c r="N877" s="233" t="n"/>
    </row>
    <row r="878">
      <c r="J878" s="250" t="n"/>
      <c r="L878" s="273" t="n"/>
      <c r="N878" s="233" t="n"/>
    </row>
    <row r="879">
      <c r="J879" s="250" t="n"/>
      <c r="L879" s="273" t="n"/>
      <c r="N879" s="233" t="n"/>
    </row>
    <row r="880">
      <c r="J880" s="250" t="n"/>
      <c r="L880" s="273" t="n"/>
      <c r="N880" s="233" t="n"/>
    </row>
    <row r="881">
      <c r="J881" s="250" t="n"/>
      <c r="L881" s="273" t="n"/>
      <c r="N881" s="233" t="n"/>
    </row>
    <row r="882">
      <c r="J882" s="250" t="n"/>
      <c r="L882" s="273" t="n"/>
      <c r="N882" s="233" t="n"/>
    </row>
    <row r="883">
      <c r="J883" s="250" t="n"/>
      <c r="L883" s="273" t="n"/>
      <c r="N883" s="233" t="n"/>
    </row>
  </sheetData>
  <printOptions gridLines="1"/>
  <pageMargins left="0.7479166666666667" right="0.7479166666666667" top="0.9840277777777777" bottom="0.9840277777777777" header="0.5118055555555555" footer="0.5118055555555555"/>
  <pageSetup orientation="landscape" scale="39" firstPageNumber="0"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donhaynes</dc:creator>
  <dcterms:created xmlns:dcterms="http://purl.org/dc/terms/" xmlns:xsi="http://www.w3.org/2001/XMLSchema-instance" xsi:type="dcterms:W3CDTF">2006-11-30T21:50:39Z</dcterms:created>
  <dcterms:modified xmlns:dcterms="http://purl.org/dc/terms/" xmlns:xsi="http://www.w3.org/2001/XMLSchema-instance" xsi:type="dcterms:W3CDTF">2023-01-05T16:23:24Z</dcterms:modified>
  <cp:lastModifiedBy>Luke Aspinwall</cp:lastModifiedBy>
  <cp:revision>1</cp:revision>
</cp:coreProperties>
</file>